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xml" ContentType="application/vnd.openxmlformats-officedocument.drawing+xml"/>
  <Override PartName="/xl/charts/chartEx1.xml" ContentType="application/vnd.ms-office.chartex+xml"/>
  <Override PartName="/xl/charts/style31.xml" ContentType="application/vnd.ms-office.chartstyle+xml"/>
  <Override PartName="/xl/charts/colors31.xml" ContentType="application/vnd.ms-office.chartcolorstyle+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Ex2.xml" ContentType="application/vnd.ms-office.chartex+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charts/style53.xml" ContentType="application/vnd.ms-office.chartstyle+xml"/>
  <Override PartName="/xl/charts/colors53.xml" ContentType="application/vnd.ms-office.chartcolorstyle+xml"/>
  <Override PartName="/xl/charts/chart52.xml" ContentType="application/vnd.openxmlformats-officedocument.drawingml.chart+xml"/>
  <Override PartName="/xl/charts/style54.xml" ContentType="application/vnd.ms-office.chartstyle+xml"/>
  <Override PartName="/xl/charts/colors54.xml" ContentType="application/vnd.ms-office.chartcolorstyle+xml"/>
  <Override PartName="/xl/charts/chart53.xml" ContentType="application/vnd.openxmlformats-officedocument.drawingml.chart+xml"/>
  <Override PartName="/xl/charts/style55.xml" ContentType="application/vnd.ms-office.chartstyle+xml"/>
  <Override PartName="/xl/charts/colors55.xml" ContentType="application/vnd.ms-office.chartcolorstyle+xml"/>
  <Override PartName="/xl/charts/chart5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xml" ContentType="application/vnd.openxmlformats-officedocument.drawingml.chartshapes+xml"/>
  <Override PartName="/xl/charts/chart55.xml" ContentType="application/vnd.openxmlformats-officedocument.drawingml.chart+xml"/>
  <Override PartName="/xl/charts/style57.xml" ContentType="application/vnd.ms-office.chartstyle+xml"/>
  <Override PartName="/xl/charts/colors57.xml" ContentType="application/vnd.ms-office.chartcolorstyle+xml"/>
  <Override PartName="/xl/charts/chart5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harts/chart57.xml" ContentType="application/vnd.openxmlformats-officedocument.drawingml.chart+xml"/>
  <Override PartName="/xl/charts/style59.xml" ContentType="application/vnd.ms-office.chartstyle+xml"/>
  <Override PartName="/xl/charts/colors59.xml" ContentType="application/vnd.ms-office.chartcolorstyle+xml"/>
  <Override PartName="/xl/charts/chart58.xml" ContentType="application/vnd.openxmlformats-officedocument.drawingml.chart+xml"/>
  <Override PartName="/xl/charts/style60.xml" ContentType="application/vnd.ms-office.chartstyle+xml"/>
  <Override PartName="/xl/charts/colors60.xml" ContentType="application/vnd.ms-office.chartcolorstyle+xml"/>
  <Override PartName="/xl/charts/chart59.xml" ContentType="application/vnd.openxmlformats-officedocument.drawingml.chart+xml"/>
  <Override PartName="/xl/charts/style61.xml" ContentType="application/vnd.ms-office.chartstyle+xml"/>
  <Override PartName="/xl/charts/colors6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filterPrivacy="1"/>
  <xr:revisionPtr revIDLastSave="0" documentId="13_ncr:1_{FF884148-0C54-48A1-8D0D-5A0777E69973}" xr6:coauthVersionLast="47" xr6:coauthVersionMax="47" xr10:uidLastSave="{00000000-0000-0000-0000-000000000000}"/>
  <bookViews>
    <workbookView xWindow="28680" yWindow="-120" windowWidth="29040" windowHeight="15840" tabRatio="896" firstSheet="1" activeTab="1" xr2:uid="{00000000-000D-0000-FFFF-FFFF00000000}"/>
  </bookViews>
  <sheets>
    <sheet name="ACS-5YR-2019" sheetId="13" state="hidden" r:id="rId1"/>
    <sheet name="ReadMe" sheetId="27" r:id="rId2"/>
    <sheet name="Population" sheetId="6" r:id="rId3"/>
    <sheet name="Households" sheetId="11" r:id="rId4"/>
    <sheet name=" Economic Conditions" sheetId="8" r:id="rId5"/>
    <sheet name="Housing" sheetId="9" r:id="rId6"/>
    <sheet name="Housing _Zillow" sheetId="35" r:id="rId7"/>
    <sheet name="Ref. ACS-Counties-Pt1" sheetId="14" r:id="rId8"/>
    <sheet name="Ref. ACS-Counties-Pt2" sheetId="21" r:id="rId9"/>
    <sheet name="Ref. ACS-State" sheetId="15" r:id="rId10"/>
    <sheet name="Ref. DC-2020" sheetId="28" r:id="rId11"/>
    <sheet name="Ref. DC-2010" sheetId="17" r:id="rId12"/>
    <sheet name="Ref. DC-2000" sheetId="18" r:id="rId13"/>
    <sheet name="Ref. DC-1990" sheetId="19" r:id="rId14"/>
    <sheet name="Ref. DC-1980" sheetId="20" r:id="rId15"/>
    <sheet name="Ref. BuildingPermits 2019" sheetId="31" r:id="rId16"/>
    <sheet name="Ref. 5th Cycle Full Filtered" sheetId="33" r:id="rId17"/>
    <sheet name="Ref. Workforce" sheetId="36" r:id="rId18"/>
  </sheets>
  <definedNames>
    <definedName name="_xlnm._FilterDatabase" localSheetId="6" hidden="1">'Housing _Zillow'!$A$1:$CO$103</definedName>
    <definedName name="_xlchart.v1.0" hidden="1">Housing!$A$53:$A$58</definedName>
    <definedName name="_xlchart.v1.1" hidden="1">Housing!$G$53:$G$58</definedName>
    <definedName name="_xlchart.v1.2" hidden="1">Housing!$A$107:$A$111</definedName>
    <definedName name="_xlchart.v1.3" hidden="1">Housing!$S$105</definedName>
    <definedName name="_xlchart.v1.4" hidden="1">Housing!$S$107:$S$111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4" i="8" l="1"/>
  <c r="C383" i="8"/>
  <c r="C382" i="8"/>
  <c r="B384" i="8"/>
  <c r="B383" i="8"/>
  <c r="B382" i="8"/>
  <c r="F375" i="8"/>
  <c r="F376" i="8" s="1"/>
  <c r="C375" i="8"/>
  <c r="E375" i="8"/>
  <c r="E376" i="8" s="1"/>
  <c r="B375" i="8"/>
  <c r="G376" i="8"/>
  <c r="G375" i="8"/>
  <c r="K360" i="8"/>
  <c r="K361" i="8" s="1"/>
  <c r="F374" i="8"/>
  <c r="E374" i="8"/>
  <c r="G374" i="8"/>
  <c r="K359" i="8"/>
  <c r="J360" i="8"/>
  <c r="J333" i="8"/>
  <c r="D376" i="8" l="1"/>
  <c r="C374" i="8"/>
  <c r="C376" i="8" s="1"/>
  <c r="B374" i="8"/>
  <c r="B376" i="8" s="1"/>
  <c r="D374" i="8"/>
  <c r="D375" i="8"/>
  <c r="I360" i="8"/>
  <c r="H360" i="8"/>
  <c r="G360" i="8"/>
  <c r="F360" i="8"/>
  <c r="E360" i="8"/>
  <c r="D360" i="8"/>
  <c r="C360" i="8"/>
  <c r="B360" i="8"/>
  <c r="B7" i="9"/>
  <c r="J359" i="8"/>
  <c r="J334" i="8"/>
  <c r="J335" i="8"/>
  <c r="J336" i="8"/>
  <c r="J337" i="8"/>
  <c r="J338" i="8"/>
  <c r="J339" i="8"/>
  <c r="J340" i="8"/>
  <c r="J341" i="8"/>
  <c r="J342" i="8"/>
  <c r="J343" i="8"/>
  <c r="J344" i="8"/>
  <c r="J345" i="8"/>
  <c r="J346" i="8"/>
  <c r="J347" i="8"/>
  <c r="J348" i="8"/>
  <c r="J349" i="8"/>
  <c r="J350" i="8"/>
  <c r="J351" i="8"/>
  <c r="J352" i="8"/>
  <c r="J353" i="8"/>
  <c r="I334" i="8"/>
  <c r="I335" i="8"/>
  <c r="I336" i="8"/>
  <c r="I337" i="8"/>
  <c r="I338" i="8"/>
  <c r="I339" i="8"/>
  <c r="I340" i="8"/>
  <c r="I341" i="8"/>
  <c r="I342" i="8"/>
  <c r="I343" i="8"/>
  <c r="I344" i="8"/>
  <c r="I345" i="8"/>
  <c r="I346" i="8"/>
  <c r="I347" i="8"/>
  <c r="I348" i="8"/>
  <c r="I349" i="8"/>
  <c r="I350" i="8"/>
  <c r="I351" i="8"/>
  <c r="I352" i="8"/>
  <c r="I353" i="8"/>
  <c r="H334" i="8"/>
  <c r="H335" i="8"/>
  <c r="H336" i="8"/>
  <c r="H337" i="8"/>
  <c r="H338" i="8"/>
  <c r="H339" i="8"/>
  <c r="H340" i="8"/>
  <c r="H341" i="8"/>
  <c r="H342" i="8"/>
  <c r="H343" i="8"/>
  <c r="H344" i="8"/>
  <c r="H345" i="8"/>
  <c r="H346" i="8"/>
  <c r="H347" i="8"/>
  <c r="H348" i="8"/>
  <c r="H349" i="8"/>
  <c r="H350" i="8"/>
  <c r="H351" i="8"/>
  <c r="H352" i="8"/>
  <c r="H353" i="8"/>
  <c r="G334" i="8"/>
  <c r="G335" i="8"/>
  <c r="G336" i="8"/>
  <c r="G337" i="8"/>
  <c r="G338" i="8"/>
  <c r="G339" i="8"/>
  <c r="G340" i="8"/>
  <c r="G341" i="8"/>
  <c r="G342" i="8"/>
  <c r="G343" i="8"/>
  <c r="G344" i="8"/>
  <c r="G345" i="8"/>
  <c r="G346" i="8"/>
  <c r="G347" i="8"/>
  <c r="G348" i="8"/>
  <c r="G349" i="8"/>
  <c r="G350" i="8"/>
  <c r="G351" i="8"/>
  <c r="G352" i="8"/>
  <c r="G353" i="8"/>
  <c r="F334" i="8"/>
  <c r="F335" i="8"/>
  <c r="F336" i="8"/>
  <c r="F337" i="8"/>
  <c r="F338" i="8"/>
  <c r="F339" i="8"/>
  <c r="F340" i="8"/>
  <c r="F341" i="8"/>
  <c r="F342" i="8"/>
  <c r="F343" i="8"/>
  <c r="F344" i="8"/>
  <c r="F345" i="8"/>
  <c r="F346" i="8"/>
  <c r="F347" i="8"/>
  <c r="F348" i="8"/>
  <c r="F349" i="8"/>
  <c r="F350" i="8"/>
  <c r="F351" i="8"/>
  <c r="F352" i="8"/>
  <c r="F353" i="8"/>
  <c r="E334" i="8"/>
  <c r="E335" i="8"/>
  <c r="E336" i="8"/>
  <c r="E337" i="8"/>
  <c r="E338" i="8"/>
  <c r="E339" i="8"/>
  <c r="E340" i="8"/>
  <c r="E341" i="8"/>
  <c r="E342" i="8"/>
  <c r="E343" i="8"/>
  <c r="E344" i="8"/>
  <c r="E345" i="8"/>
  <c r="E346" i="8"/>
  <c r="E347" i="8"/>
  <c r="E348" i="8"/>
  <c r="E349" i="8"/>
  <c r="E350" i="8"/>
  <c r="E351" i="8"/>
  <c r="E352" i="8"/>
  <c r="E353" i="8"/>
  <c r="D334" i="8"/>
  <c r="D335" i="8"/>
  <c r="D336" i="8"/>
  <c r="D337" i="8"/>
  <c r="D338" i="8"/>
  <c r="D339" i="8"/>
  <c r="D340" i="8"/>
  <c r="D341" i="8"/>
  <c r="D342" i="8"/>
  <c r="D343" i="8"/>
  <c r="D344" i="8"/>
  <c r="D345" i="8"/>
  <c r="D346" i="8"/>
  <c r="D347" i="8"/>
  <c r="D348" i="8"/>
  <c r="D349" i="8"/>
  <c r="D350" i="8"/>
  <c r="D351" i="8"/>
  <c r="D352" i="8"/>
  <c r="D353" i="8"/>
  <c r="C334" i="8"/>
  <c r="C335" i="8"/>
  <c r="C336" i="8"/>
  <c r="C337" i="8"/>
  <c r="C338" i="8"/>
  <c r="C339" i="8"/>
  <c r="C340" i="8"/>
  <c r="C341" i="8"/>
  <c r="C342" i="8"/>
  <c r="C343" i="8"/>
  <c r="C344" i="8"/>
  <c r="C345" i="8"/>
  <c r="C346" i="8"/>
  <c r="C347" i="8"/>
  <c r="C348" i="8"/>
  <c r="C349" i="8"/>
  <c r="C350" i="8"/>
  <c r="C351" i="8"/>
  <c r="C352" i="8"/>
  <c r="C353" i="8"/>
  <c r="B334" i="8"/>
  <c r="B335" i="8"/>
  <c r="B336" i="8"/>
  <c r="B337" i="8"/>
  <c r="B338" i="8"/>
  <c r="B339" i="8"/>
  <c r="B340" i="8"/>
  <c r="B341" i="8"/>
  <c r="B342" i="8"/>
  <c r="B343" i="8"/>
  <c r="B344" i="8"/>
  <c r="B345" i="8"/>
  <c r="B346" i="8"/>
  <c r="B347" i="8"/>
  <c r="B348" i="8"/>
  <c r="B349" i="8"/>
  <c r="B350" i="8"/>
  <c r="B351" i="8"/>
  <c r="B352" i="8"/>
  <c r="B353" i="8"/>
  <c r="I333" i="8"/>
  <c r="I359" i="8" s="1"/>
  <c r="I361" i="8" s="1"/>
  <c r="H333" i="8"/>
  <c r="H359" i="8" s="1"/>
  <c r="H361" i="8" s="1"/>
  <c r="G333" i="8"/>
  <c r="G359" i="8" s="1"/>
  <c r="G361" i="8" s="1"/>
  <c r="F333" i="8"/>
  <c r="F359" i="8" s="1"/>
  <c r="F361" i="8" s="1"/>
  <c r="E333" i="8"/>
  <c r="E359" i="8" s="1"/>
  <c r="E361" i="8" s="1"/>
  <c r="D333" i="8"/>
  <c r="D359" i="8" s="1"/>
  <c r="D361" i="8" s="1"/>
  <c r="C333" i="8"/>
  <c r="C359" i="8" s="1"/>
  <c r="C361" i="8" s="1"/>
  <c r="B333" i="8"/>
  <c r="B359" i="8" s="1"/>
  <c r="B361" i="8" s="1"/>
  <c r="B284" i="8"/>
  <c r="AA7" i="36"/>
  <c r="AA8" i="36"/>
  <c r="AA9" i="36"/>
  <c r="AA10" i="36"/>
  <c r="AA11" i="36"/>
  <c r="AA12" i="36"/>
  <c r="AA13" i="36"/>
  <c r="AA14" i="36"/>
  <c r="AA15" i="36"/>
  <c r="AA16" i="36"/>
  <c r="AA17" i="36"/>
  <c r="AA18" i="36"/>
  <c r="AA19" i="36"/>
  <c r="AA20" i="36"/>
  <c r="AA21" i="36"/>
  <c r="AA22" i="36"/>
  <c r="AA23" i="36"/>
  <c r="AA24" i="36"/>
  <c r="AA25" i="36"/>
  <c r="AA26" i="36"/>
  <c r="AA6" i="36"/>
  <c r="Z26" i="36"/>
  <c r="Z7" i="36"/>
  <c r="Z8" i="36"/>
  <c r="Z9" i="36"/>
  <c r="Z10" i="36"/>
  <c r="Z11" i="36"/>
  <c r="Z12" i="36"/>
  <c r="Z13" i="36"/>
  <c r="Z14" i="36"/>
  <c r="Z15" i="36"/>
  <c r="Z16" i="36"/>
  <c r="Z17" i="36"/>
  <c r="Z18" i="36"/>
  <c r="Z19" i="36"/>
  <c r="Z20" i="36"/>
  <c r="Z21" i="36"/>
  <c r="Z22" i="36"/>
  <c r="Z23" i="36"/>
  <c r="Z24" i="36"/>
  <c r="Z25" i="36"/>
  <c r="Z6" i="36"/>
  <c r="AB6" i="36"/>
  <c r="AB7" i="36"/>
  <c r="AB8" i="36"/>
  <c r="AB9" i="36"/>
  <c r="AB10" i="36"/>
  <c r="AB11" i="36"/>
  <c r="AB12" i="36"/>
  <c r="AB13" i="36"/>
  <c r="AB14" i="36"/>
  <c r="AB15" i="36"/>
  <c r="AB16" i="36"/>
  <c r="AB17" i="36"/>
  <c r="AB18" i="36"/>
  <c r="AB19" i="36"/>
  <c r="AB20" i="36"/>
  <c r="AB21" i="36"/>
  <c r="AB22" i="36"/>
  <c r="AB23" i="36"/>
  <c r="AB24" i="36"/>
  <c r="AB25" i="36"/>
  <c r="AB26" i="36"/>
  <c r="K238" i="6"/>
  <c r="R6" i="28"/>
  <c r="J238" i="6"/>
  <c r="I238" i="6"/>
  <c r="H238" i="6"/>
  <c r="G238" i="6"/>
  <c r="F238" i="6"/>
  <c r="E238" i="6"/>
  <c r="D238" i="6"/>
  <c r="C238" i="6"/>
  <c r="B238" i="6"/>
  <c r="KZ195" i="35"/>
  <c r="KY195" i="35"/>
  <c r="KX195" i="35"/>
  <c r="KW195" i="35"/>
  <c r="KV195" i="35"/>
  <c r="KU195" i="35"/>
  <c r="KT195" i="35"/>
  <c r="KS195" i="35"/>
  <c r="KR195" i="35"/>
  <c r="KQ195" i="35"/>
  <c r="KP195" i="35"/>
  <c r="KO195" i="35"/>
  <c r="KN195" i="35"/>
  <c r="KM195" i="35"/>
  <c r="KL195" i="35"/>
  <c r="KK195" i="35"/>
  <c r="KJ195" i="35"/>
  <c r="KI195" i="35"/>
  <c r="KH195" i="35"/>
  <c r="KG195" i="35"/>
  <c r="KF195" i="35"/>
  <c r="KE195" i="35"/>
  <c r="KD195" i="35"/>
  <c r="KC195" i="35"/>
  <c r="KB195" i="35"/>
  <c r="KA195" i="35"/>
  <c r="JZ195" i="35"/>
  <c r="JY195" i="35"/>
  <c r="JX195" i="35"/>
  <c r="JW195" i="35"/>
  <c r="JV195" i="35"/>
  <c r="JU195" i="35"/>
  <c r="JT195" i="35"/>
  <c r="JS195" i="35"/>
  <c r="JR195" i="35"/>
  <c r="JQ195" i="35"/>
  <c r="JP195" i="35"/>
  <c r="JO195" i="35"/>
  <c r="JN195" i="35"/>
  <c r="JM195" i="35"/>
  <c r="JL195" i="35"/>
  <c r="JK195" i="35"/>
  <c r="JJ195" i="35"/>
  <c r="JI195" i="35"/>
  <c r="JH195" i="35"/>
  <c r="JG195" i="35"/>
  <c r="JF195" i="35"/>
  <c r="JE195" i="35"/>
  <c r="JD195" i="35"/>
  <c r="JC195" i="35"/>
  <c r="JB195" i="35"/>
  <c r="JA195" i="35"/>
  <c r="IZ195" i="35"/>
  <c r="IY195" i="35"/>
  <c r="IX195" i="35"/>
  <c r="IW195" i="35"/>
  <c r="IV195" i="35"/>
  <c r="IU195" i="35"/>
  <c r="IT195" i="35"/>
  <c r="IS195" i="35"/>
  <c r="IR195" i="35"/>
  <c r="IQ195" i="35"/>
  <c r="IP195" i="35"/>
  <c r="IO195" i="35"/>
  <c r="IN195" i="35"/>
  <c r="IM195" i="35"/>
  <c r="IL195" i="35"/>
  <c r="IK195" i="35"/>
  <c r="IJ195" i="35"/>
  <c r="II195" i="35"/>
  <c r="IH195" i="35"/>
  <c r="IG195" i="35"/>
  <c r="IF195" i="35"/>
  <c r="IE195" i="35"/>
  <c r="ID195" i="35"/>
  <c r="IC195" i="35"/>
  <c r="IB195" i="35"/>
  <c r="IA195" i="35"/>
  <c r="HZ195" i="35"/>
  <c r="HY195" i="35"/>
  <c r="HX195" i="35"/>
  <c r="HW195" i="35"/>
  <c r="HV195" i="35"/>
  <c r="HU195" i="35"/>
  <c r="HT195" i="35"/>
  <c r="HS195" i="35"/>
  <c r="HR195" i="35"/>
  <c r="HQ195" i="35"/>
  <c r="HP195" i="35"/>
  <c r="HO195" i="35"/>
  <c r="HN195" i="35"/>
  <c r="HM195" i="35"/>
  <c r="HL195" i="35"/>
  <c r="HK195" i="35"/>
  <c r="HJ195" i="35"/>
  <c r="HI195" i="35"/>
  <c r="HH195" i="35"/>
  <c r="HG195" i="35"/>
  <c r="HF195" i="35"/>
  <c r="HE195" i="35"/>
  <c r="HD195" i="35"/>
  <c r="HC195" i="35"/>
  <c r="HB195" i="35"/>
  <c r="HA195" i="35"/>
  <c r="GZ195" i="35"/>
  <c r="GY195" i="35"/>
  <c r="GX195" i="35"/>
  <c r="GW195" i="35"/>
  <c r="GV195" i="35"/>
  <c r="GU195" i="35"/>
  <c r="GT195" i="35"/>
  <c r="GS195" i="35"/>
  <c r="GR195" i="35"/>
  <c r="GQ195" i="35"/>
  <c r="GP195" i="35"/>
  <c r="GO195" i="35"/>
  <c r="GN195" i="35"/>
  <c r="GM195" i="35"/>
  <c r="GL195" i="35"/>
  <c r="GK195" i="35"/>
  <c r="GJ195" i="35"/>
  <c r="GI195" i="35"/>
  <c r="GH195" i="35"/>
  <c r="GG195" i="35"/>
  <c r="GF195" i="35"/>
  <c r="GE195" i="35"/>
  <c r="GD195" i="35"/>
  <c r="GC195" i="35"/>
  <c r="GB195" i="35"/>
  <c r="GA195" i="35"/>
  <c r="FZ195" i="35"/>
  <c r="FY195" i="35"/>
  <c r="FX195" i="35"/>
  <c r="FW195" i="35"/>
  <c r="FV195" i="35"/>
  <c r="FU195" i="35"/>
  <c r="FT195" i="35"/>
  <c r="FS195" i="35"/>
  <c r="FR195" i="35"/>
  <c r="FQ195" i="35"/>
  <c r="FP195" i="35"/>
  <c r="FO195" i="35"/>
  <c r="FN195" i="35"/>
  <c r="FM195" i="35"/>
  <c r="FL195" i="35"/>
  <c r="FK195" i="35"/>
  <c r="FJ195" i="35"/>
  <c r="FI195" i="35"/>
  <c r="FH195" i="35"/>
  <c r="FG195" i="35"/>
  <c r="FF195" i="35"/>
  <c r="FE195" i="35"/>
  <c r="FD195" i="35"/>
  <c r="FC195" i="35"/>
  <c r="FB195" i="35"/>
  <c r="FA195" i="35"/>
  <c r="EZ195" i="35"/>
  <c r="EY195" i="35"/>
  <c r="EX195" i="35"/>
  <c r="EW195" i="35"/>
  <c r="EV195" i="35"/>
  <c r="EU195" i="35"/>
  <c r="ET195" i="35"/>
  <c r="ES195" i="35"/>
  <c r="ER195" i="35"/>
  <c r="EQ195" i="35"/>
  <c r="EP195" i="35"/>
  <c r="EO195" i="35"/>
  <c r="EN195" i="35"/>
  <c r="EM195" i="35"/>
  <c r="EL195" i="35"/>
  <c r="EK195" i="35"/>
  <c r="EJ195" i="35"/>
  <c r="EI195" i="35"/>
  <c r="EH195" i="35"/>
  <c r="EG195" i="35"/>
  <c r="EF195" i="35"/>
  <c r="EE195" i="35"/>
  <c r="ED195" i="35"/>
  <c r="EC195" i="35"/>
  <c r="EB195" i="35"/>
  <c r="EA195" i="35"/>
  <c r="DZ195" i="35"/>
  <c r="DY195" i="35"/>
  <c r="DX195" i="35"/>
  <c r="DW195" i="35"/>
  <c r="DV195" i="35"/>
  <c r="DU195" i="35"/>
  <c r="DT195" i="35"/>
  <c r="DS195" i="35"/>
  <c r="DR195" i="35"/>
  <c r="DQ195" i="35"/>
  <c r="DP195" i="35"/>
  <c r="DO195" i="35"/>
  <c r="DN195" i="35"/>
  <c r="DM195" i="35"/>
  <c r="DL195" i="35"/>
  <c r="DK195" i="35"/>
  <c r="DJ195" i="35"/>
  <c r="DI195" i="35"/>
  <c r="DH195" i="35"/>
  <c r="DG195" i="35"/>
  <c r="DF195" i="35"/>
  <c r="DE195" i="35"/>
  <c r="DD195" i="35"/>
  <c r="DC195" i="35"/>
  <c r="DB195" i="35"/>
  <c r="DA195" i="35"/>
  <c r="CZ195" i="35"/>
  <c r="CY195" i="35"/>
  <c r="CX195" i="35"/>
  <c r="CW195" i="35"/>
  <c r="CV195" i="35"/>
  <c r="CU195" i="35"/>
  <c r="CT195" i="35"/>
  <c r="CS195" i="35"/>
  <c r="CR195" i="35"/>
  <c r="CQ195" i="35"/>
  <c r="CP195" i="35"/>
  <c r="CO195" i="35"/>
  <c r="CN195" i="35"/>
  <c r="CM195" i="35"/>
  <c r="CL195" i="35"/>
  <c r="CK195" i="35"/>
  <c r="CJ195" i="35"/>
  <c r="CI195" i="35"/>
  <c r="CH195" i="35"/>
  <c r="CG195" i="35"/>
  <c r="CF195" i="35"/>
  <c r="CE195" i="35"/>
  <c r="CD195" i="35"/>
  <c r="CC195" i="35"/>
  <c r="CB195" i="35"/>
  <c r="CA195" i="35"/>
  <c r="BZ195" i="35"/>
  <c r="BY195" i="35"/>
  <c r="BX195" i="35"/>
  <c r="BW195" i="35"/>
  <c r="BV195" i="35"/>
  <c r="BU195" i="35"/>
  <c r="BT195" i="35"/>
  <c r="BS195" i="35"/>
  <c r="BR195" i="35"/>
  <c r="BQ195" i="35"/>
  <c r="BP195" i="35"/>
  <c r="BO195" i="35"/>
  <c r="BN195" i="35"/>
  <c r="BM195" i="35"/>
  <c r="BL195" i="35"/>
  <c r="BK195" i="35"/>
  <c r="BJ195" i="35"/>
  <c r="BI195" i="35"/>
  <c r="BH195" i="35"/>
  <c r="BG195" i="35"/>
  <c r="BF195" i="35"/>
  <c r="BE195" i="35"/>
  <c r="BD195" i="35"/>
  <c r="BC195" i="35"/>
  <c r="BB195" i="35"/>
  <c r="BA195" i="35"/>
  <c r="AZ195" i="35"/>
  <c r="AY195" i="35"/>
  <c r="AX195" i="35"/>
  <c r="AW195" i="35"/>
  <c r="AV195" i="35"/>
  <c r="AU195" i="35"/>
  <c r="AT195" i="35"/>
  <c r="AS195" i="35"/>
  <c r="AR195" i="35"/>
  <c r="AQ195" i="35"/>
  <c r="AP195" i="35"/>
  <c r="AO195" i="35"/>
  <c r="AN195" i="35"/>
  <c r="AM195" i="35"/>
  <c r="AL195" i="35"/>
  <c r="AK195" i="35"/>
  <c r="AJ195" i="35"/>
  <c r="AI195" i="35"/>
  <c r="AH195" i="35"/>
  <c r="AG195" i="35"/>
  <c r="AF195" i="35"/>
  <c r="AE195" i="35"/>
  <c r="AD195" i="35"/>
  <c r="AC195" i="35"/>
  <c r="AB195" i="35"/>
  <c r="AA195" i="35"/>
  <c r="Z195" i="35"/>
  <c r="Y195" i="35"/>
  <c r="X195" i="35"/>
  <c r="W195" i="35"/>
  <c r="V195" i="35"/>
  <c r="U195" i="35"/>
  <c r="T195" i="35"/>
  <c r="S195" i="35"/>
  <c r="R195" i="35"/>
  <c r="Q195" i="35"/>
  <c r="P195" i="35"/>
  <c r="O195" i="35"/>
  <c r="N195" i="35"/>
  <c r="M195" i="35"/>
  <c r="L195" i="35"/>
  <c r="K195" i="35"/>
  <c r="J195" i="35"/>
  <c r="I195" i="35"/>
  <c r="H195" i="35"/>
  <c r="G195" i="35"/>
  <c r="F195" i="35"/>
  <c r="E195" i="35"/>
  <c r="KZ194" i="35"/>
  <c r="KY194" i="35"/>
  <c r="KX194" i="35"/>
  <c r="KW194" i="35"/>
  <c r="KV194" i="35"/>
  <c r="KU194" i="35"/>
  <c r="KT194" i="35"/>
  <c r="KS194" i="35"/>
  <c r="KR194" i="35"/>
  <c r="KQ194" i="35"/>
  <c r="KP194" i="35"/>
  <c r="KO194" i="35"/>
  <c r="KN194" i="35"/>
  <c r="KM194" i="35"/>
  <c r="KL194" i="35"/>
  <c r="KK194" i="35"/>
  <c r="KJ194" i="35"/>
  <c r="KI194" i="35"/>
  <c r="KH194" i="35"/>
  <c r="KG194" i="35"/>
  <c r="KF194" i="35"/>
  <c r="KE194" i="35"/>
  <c r="KD194" i="35"/>
  <c r="KC194" i="35"/>
  <c r="KB194" i="35"/>
  <c r="KA194" i="35"/>
  <c r="JZ194" i="35"/>
  <c r="JY194" i="35"/>
  <c r="JX194" i="35"/>
  <c r="JW194" i="35"/>
  <c r="JV194" i="35"/>
  <c r="JU194" i="35"/>
  <c r="JT194" i="35"/>
  <c r="JS194" i="35"/>
  <c r="JR194" i="35"/>
  <c r="JQ194" i="35"/>
  <c r="JP194" i="35"/>
  <c r="JO194" i="35"/>
  <c r="JN194" i="35"/>
  <c r="JM194" i="35"/>
  <c r="JL194" i="35"/>
  <c r="JK194" i="35"/>
  <c r="JJ194" i="35"/>
  <c r="JI194" i="35"/>
  <c r="JH194" i="35"/>
  <c r="JG194" i="35"/>
  <c r="JF194" i="35"/>
  <c r="JE194" i="35"/>
  <c r="JD194" i="35"/>
  <c r="JC194" i="35"/>
  <c r="JB194" i="35"/>
  <c r="JA194" i="35"/>
  <c r="IZ194" i="35"/>
  <c r="IY194" i="35"/>
  <c r="IX194" i="35"/>
  <c r="IW194" i="35"/>
  <c r="IV194" i="35"/>
  <c r="IU194" i="35"/>
  <c r="IT194" i="35"/>
  <c r="IS194" i="35"/>
  <c r="IR194" i="35"/>
  <c r="IQ194" i="35"/>
  <c r="IP194" i="35"/>
  <c r="IO194" i="35"/>
  <c r="IN194" i="35"/>
  <c r="IM194" i="35"/>
  <c r="IL194" i="35"/>
  <c r="IK194" i="35"/>
  <c r="IJ194" i="35"/>
  <c r="II194" i="35"/>
  <c r="IH194" i="35"/>
  <c r="IG194" i="35"/>
  <c r="IF194" i="35"/>
  <c r="IE194" i="35"/>
  <c r="ID194" i="35"/>
  <c r="IC194" i="35"/>
  <c r="IB194" i="35"/>
  <c r="IA194" i="35"/>
  <c r="HZ194" i="35"/>
  <c r="HY194" i="35"/>
  <c r="HX194" i="35"/>
  <c r="HW194" i="35"/>
  <c r="HV194" i="35"/>
  <c r="HU194" i="35"/>
  <c r="HT194" i="35"/>
  <c r="HS194" i="35"/>
  <c r="HR194" i="35"/>
  <c r="HQ194" i="35"/>
  <c r="HP194" i="35"/>
  <c r="HO194" i="35"/>
  <c r="HN194" i="35"/>
  <c r="HM194" i="35"/>
  <c r="HL194" i="35"/>
  <c r="HK194" i="35"/>
  <c r="HJ194" i="35"/>
  <c r="HI194" i="35"/>
  <c r="HH194" i="35"/>
  <c r="HG194" i="35"/>
  <c r="HF194" i="35"/>
  <c r="HE194" i="35"/>
  <c r="HD194" i="35"/>
  <c r="HC194" i="35"/>
  <c r="HB194" i="35"/>
  <c r="HA194" i="35"/>
  <c r="GZ194" i="35"/>
  <c r="GY194" i="35"/>
  <c r="GX194" i="35"/>
  <c r="GW194" i="35"/>
  <c r="GV194" i="35"/>
  <c r="GU194" i="35"/>
  <c r="GT194" i="35"/>
  <c r="GS194" i="35"/>
  <c r="GR194" i="35"/>
  <c r="GQ194" i="35"/>
  <c r="GP194" i="35"/>
  <c r="GO194" i="35"/>
  <c r="GN194" i="35"/>
  <c r="GM194" i="35"/>
  <c r="GL194" i="35"/>
  <c r="GK194" i="35"/>
  <c r="GJ194" i="35"/>
  <c r="GI194" i="35"/>
  <c r="GH194" i="35"/>
  <c r="GG194" i="35"/>
  <c r="GF194" i="35"/>
  <c r="GE194" i="35"/>
  <c r="GD194" i="35"/>
  <c r="GC194" i="35"/>
  <c r="GB194" i="35"/>
  <c r="GA194" i="35"/>
  <c r="FZ194" i="35"/>
  <c r="FY194" i="35"/>
  <c r="FX194" i="35"/>
  <c r="FW194" i="35"/>
  <c r="FV194" i="35"/>
  <c r="FU194" i="35"/>
  <c r="FT194" i="35"/>
  <c r="FS194" i="35"/>
  <c r="FR194" i="35"/>
  <c r="FQ194" i="35"/>
  <c r="FP194" i="35"/>
  <c r="FO194" i="35"/>
  <c r="FN194" i="35"/>
  <c r="FM194" i="35"/>
  <c r="FL194" i="35"/>
  <c r="FK194" i="35"/>
  <c r="FJ194" i="35"/>
  <c r="FI194" i="35"/>
  <c r="FH194" i="35"/>
  <c r="FG194" i="35"/>
  <c r="FF194" i="35"/>
  <c r="FE194" i="35"/>
  <c r="FD194" i="35"/>
  <c r="FC194" i="35"/>
  <c r="FB194" i="35"/>
  <c r="FA194" i="35"/>
  <c r="EZ194" i="35"/>
  <c r="EY194" i="35"/>
  <c r="EX194" i="35"/>
  <c r="EW194" i="35"/>
  <c r="EV194" i="35"/>
  <c r="EU194" i="35"/>
  <c r="ET194" i="35"/>
  <c r="ES194" i="35"/>
  <c r="ER194" i="35"/>
  <c r="EQ194" i="35"/>
  <c r="EP194" i="35"/>
  <c r="EO194" i="35"/>
  <c r="EN194" i="35"/>
  <c r="EM194" i="35"/>
  <c r="EL194" i="35"/>
  <c r="EK194" i="35"/>
  <c r="EJ194" i="35"/>
  <c r="EI194" i="35"/>
  <c r="EH194" i="35"/>
  <c r="EG194" i="35"/>
  <c r="EF194" i="35"/>
  <c r="EE194" i="35"/>
  <c r="ED194" i="35"/>
  <c r="EC194" i="35"/>
  <c r="EB194" i="35"/>
  <c r="EA194" i="35"/>
  <c r="DZ194" i="35"/>
  <c r="DY194" i="35"/>
  <c r="DX194" i="35"/>
  <c r="DW194" i="35"/>
  <c r="DV194" i="35"/>
  <c r="DU194" i="35"/>
  <c r="DT194" i="35"/>
  <c r="DS194" i="35"/>
  <c r="DR194" i="35"/>
  <c r="DQ194" i="35"/>
  <c r="DP194" i="35"/>
  <c r="DO194" i="35"/>
  <c r="DN194" i="35"/>
  <c r="DM194" i="35"/>
  <c r="DL194" i="35"/>
  <c r="DK194" i="35"/>
  <c r="DJ194" i="35"/>
  <c r="DI194" i="35"/>
  <c r="DH194" i="35"/>
  <c r="DG194" i="35"/>
  <c r="DF194" i="35"/>
  <c r="DE194" i="35"/>
  <c r="DD194" i="35"/>
  <c r="DC194" i="35"/>
  <c r="DB194" i="35"/>
  <c r="DA194" i="35"/>
  <c r="CZ194" i="35"/>
  <c r="CY194" i="35"/>
  <c r="CX194" i="35"/>
  <c r="CW194" i="35"/>
  <c r="CV194" i="35"/>
  <c r="CU194" i="35"/>
  <c r="CT194" i="35"/>
  <c r="CS194" i="35"/>
  <c r="CR194" i="35"/>
  <c r="CQ194" i="35"/>
  <c r="CP194" i="35"/>
  <c r="CO194" i="35"/>
  <c r="CN194" i="35"/>
  <c r="CM194" i="35"/>
  <c r="CL194" i="35"/>
  <c r="CK194" i="35"/>
  <c r="CJ194" i="35"/>
  <c r="CI194" i="35"/>
  <c r="CH194" i="35"/>
  <c r="CG194" i="35"/>
  <c r="CF194" i="35"/>
  <c r="CE194" i="35"/>
  <c r="CD194" i="35"/>
  <c r="CC194" i="35"/>
  <c r="CB194" i="35"/>
  <c r="CA194" i="35"/>
  <c r="BZ194" i="35"/>
  <c r="BY194" i="35"/>
  <c r="BX194" i="35"/>
  <c r="BW194" i="35"/>
  <c r="BV194" i="35"/>
  <c r="BU194" i="35"/>
  <c r="BT194" i="35"/>
  <c r="BS194" i="35"/>
  <c r="BR194" i="35"/>
  <c r="BQ194" i="35"/>
  <c r="BP194" i="35"/>
  <c r="BO194" i="35"/>
  <c r="BN194" i="35"/>
  <c r="BM194" i="35"/>
  <c r="BL194" i="35"/>
  <c r="BK194" i="35"/>
  <c r="BJ194" i="35"/>
  <c r="BI194" i="35"/>
  <c r="BH194" i="35"/>
  <c r="BG194" i="35"/>
  <c r="BF194" i="35"/>
  <c r="BE194" i="35"/>
  <c r="BD194" i="35"/>
  <c r="BC194" i="35"/>
  <c r="BB194" i="35"/>
  <c r="BA194" i="35"/>
  <c r="AZ194" i="35"/>
  <c r="AY194" i="35"/>
  <c r="AX194" i="35"/>
  <c r="AW194" i="35"/>
  <c r="AV194" i="35"/>
  <c r="AU194" i="35"/>
  <c r="AT194" i="35"/>
  <c r="AS194" i="35"/>
  <c r="AR194" i="35"/>
  <c r="AQ194" i="35"/>
  <c r="AP194" i="35"/>
  <c r="AO194" i="35"/>
  <c r="AN194" i="35"/>
  <c r="AM194" i="35"/>
  <c r="AL194" i="35"/>
  <c r="AK194" i="35"/>
  <c r="AJ194" i="35"/>
  <c r="AI194" i="35"/>
  <c r="AH194" i="35"/>
  <c r="AG194" i="35"/>
  <c r="AF194" i="35"/>
  <c r="AE194" i="35"/>
  <c r="AD194" i="35"/>
  <c r="AC194" i="35"/>
  <c r="AB194" i="35"/>
  <c r="AA194" i="35"/>
  <c r="Z194" i="35"/>
  <c r="Y194" i="35"/>
  <c r="X194" i="35"/>
  <c r="W194" i="35"/>
  <c r="V194" i="35"/>
  <c r="U194" i="35"/>
  <c r="T194" i="35"/>
  <c r="S194" i="35"/>
  <c r="R194" i="35"/>
  <c r="Q194" i="35"/>
  <c r="P194" i="35"/>
  <c r="O194" i="35"/>
  <c r="N194" i="35"/>
  <c r="M194" i="35"/>
  <c r="L194" i="35"/>
  <c r="K194" i="35"/>
  <c r="J194" i="35"/>
  <c r="I194" i="35"/>
  <c r="H194" i="35"/>
  <c r="G194" i="35"/>
  <c r="F194" i="35"/>
  <c r="E194" i="35"/>
  <c r="KZ193" i="35"/>
  <c r="KY193" i="35"/>
  <c r="KX193" i="35"/>
  <c r="KW193" i="35"/>
  <c r="KV193" i="35"/>
  <c r="KU193" i="35"/>
  <c r="KT193" i="35"/>
  <c r="KS193" i="35"/>
  <c r="KR193" i="35"/>
  <c r="KQ193" i="35"/>
  <c r="KP193" i="35"/>
  <c r="KO193" i="35"/>
  <c r="KN193" i="35"/>
  <c r="KM193" i="35"/>
  <c r="KL193" i="35"/>
  <c r="KK193" i="35"/>
  <c r="KJ193" i="35"/>
  <c r="KI193" i="35"/>
  <c r="KH193" i="35"/>
  <c r="KG193" i="35"/>
  <c r="KF193" i="35"/>
  <c r="KE193" i="35"/>
  <c r="KD193" i="35"/>
  <c r="KC193" i="35"/>
  <c r="KB193" i="35"/>
  <c r="KA193" i="35"/>
  <c r="JZ193" i="35"/>
  <c r="JY193" i="35"/>
  <c r="JX193" i="35"/>
  <c r="JW193" i="35"/>
  <c r="JV193" i="35"/>
  <c r="JU193" i="35"/>
  <c r="JT193" i="35"/>
  <c r="JS193" i="35"/>
  <c r="JR193" i="35"/>
  <c r="JQ193" i="35"/>
  <c r="JP193" i="35"/>
  <c r="JO193" i="35"/>
  <c r="JN193" i="35"/>
  <c r="JM193" i="35"/>
  <c r="JL193" i="35"/>
  <c r="JK193" i="35"/>
  <c r="JJ193" i="35"/>
  <c r="JI193" i="35"/>
  <c r="JH193" i="35"/>
  <c r="JG193" i="35"/>
  <c r="JF193" i="35"/>
  <c r="JE193" i="35"/>
  <c r="JD193" i="35"/>
  <c r="JC193" i="35"/>
  <c r="JB193" i="35"/>
  <c r="JA193" i="35"/>
  <c r="IZ193" i="35"/>
  <c r="IY193" i="35"/>
  <c r="IX193" i="35"/>
  <c r="IW193" i="35"/>
  <c r="IV193" i="35"/>
  <c r="IU193" i="35"/>
  <c r="IT193" i="35"/>
  <c r="IS193" i="35"/>
  <c r="IR193" i="35"/>
  <c r="IQ193" i="35"/>
  <c r="IP193" i="35"/>
  <c r="IO193" i="35"/>
  <c r="IN193" i="35"/>
  <c r="IM193" i="35"/>
  <c r="IL193" i="35"/>
  <c r="IK193" i="35"/>
  <c r="IJ193" i="35"/>
  <c r="II193" i="35"/>
  <c r="IH193" i="35"/>
  <c r="IG193" i="35"/>
  <c r="IF193" i="35"/>
  <c r="IE193" i="35"/>
  <c r="ID193" i="35"/>
  <c r="IC193" i="35"/>
  <c r="IB193" i="35"/>
  <c r="IA193" i="35"/>
  <c r="HZ193" i="35"/>
  <c r="HY193" i="35"/>
  <c r="HX193" i="35"/>
  <c r="HW193" i="35"/>
  <c r="HV193" i="35"/>
  <c r="HU193" i="35"/>
  <c r="HT193" i="35"/>
  <c r="HS193" i="35"/>
  <c r="HR193" i="35"/>
  <c r="HQ193" i="35"/>
  <c r="HP193" i="35"/>
  <c r="HO193" i="35"/>
  <c r="HN193" i="35"/>
  <c r="HM193" i="35"/>
  <c r="HL193" i="35"/>
  <c r="HK193" i="35"/>
  <c r="HJ193" i="35"/>
  <c r="HI193" i="35"/>
  <c r="HH193" i="35"/>
  <c r="HG193" i="35"/>
  <c r="HF193" i="35"/>
  <c r="HE193" i="35"/>
  <c r="HD193" i="35"/>
  <c r="HC193" i="35"/>
  <c r="HB193" i="35"/>
  <c r="HA193" i="35"/>
  <c r="GZ193" i="35"/>
  <c r="GY193" i="35"/>
  <c r="GX193" i="35"/>
  <c r="GW193" i="35"/>
  <c r="GV193" i="35"/>
  <c r="GU193" i="35"/>
  <c r="GT193" i="35"/>
  <c r="GS193" i="35"/>
  <c r="GR193" i="35"/>
  <c r="GQ193" i="35"/>
  <c r="GP193" i="35"/>
  <c r="GO193" i="35"/>
  <c r="GN193" i="35"/>
  <c r="GM193" i="35"/>
  <c r="GL193" i="35"/>
  <c r="GK193" i="35"/>
  <c r="GJ193" i="35"/>
  <c r="GI193" i="35"/>
  <c r="GH193" i="35"/>
  <c r="GG193" i="35"/>
  <c r="GF193" i="35"/>
  <c r="GE193" i="35"/>
  <c r="GD193" i="35"/>
  <c r="GC193" i="35"/>
  <c r="GB193" i="35"/>
  <c r="GA193" i="35"/>
  <c r="FZ193" i="35"/>
  <c r="FY193" i="35"/>
  <c r="FX193" i="35"/>
  <c r="FW193" i="35"/>
  <c r="FV193" i="35"/>
  <c r="FU193" i="35"/>
  <c r="FT193" i="35"/>
  <c r="FS193" i="35"/>
  <c r="FR193" i="35"/>
  <c r="FQ193" i="35"/>
  <c r="FP193" i="35"/>
  <c r="FO193" i="35"/>
  <c r="FN193" i="35"/>
  <c r="FM193" i="35"/>
  <c r="FL193" i="35"/>
  <c r="FK193" i="35"/>
  <c r="FJ193" i="35"/>
  <c r="FI193" i="35"/>
  <c r="FH193" i="35"/>
  <c r="FG193" i="35"/>
  <c r="FF193" i="35"/>
  <c r="FE193" i="35"/>
  <c r="FD193" i="35"/>
  <c r="FC193" i="35"/>
  <c r="FB193" i="35"/>
  <c r="FA193" i="35"/>
  <c r="EZ193" i="35"/>
  <c r="EY193" i="35"/>
  <c r="EX193" i="35"/>
  <c r="EW193" i="35"/>
  <c r="EV193" i="35"/>
  <c r="EU193" i="35"/>
  <c r="ET193" i="35"/>
  <c r="ES193" i="35"/>
  <c r="ER193" i="35"/>
  <c r="EQ193" i="35"/>
  <c r="EP193" i="35"/>
  <c r="EO193" i="35"/>
  <c r="EN193" i="35"/>
  <c r="EM193" i="35"/>
  <c r="EL193" i="35"/>
  <c r="EK193" i="35"/>
  <c r="EJ193" i="35"/>
  <c r="EI193" i="35"/>
  <c r="EH193" i="35"/>
  <c r="EG193" i="35"/>
  <c r="EF193" i="35"/>
  <c r="EE193" i="35"/>
  <c r="ED193" i="35"/>
  <c r="EC193" i="35"/>
  <c r="EB193" i="35"/>
  <c r="EA193" i="35"/>
  <c r="DZ193" i="35"/>
  <c r="DY193" i="35"/>
  <c r="DX193" i="35"/>
  <c r="DW193" i="35"/>
  <c r="DV193" i="35"/>
  <c r="DU193" i="35"/>
  <c r="DT193" i="35"/>
  <c r="DS193" i="35"/>
  <c r="DR193" i="35"/>
  <c r="DQ193" i="35"/>
  <c r="DP193" i="35"/>
  <c r="DO193" i="35"/>
  <c r="DN193" i="35"/>
  <c r="DM193" i="35"/>
  <c r="DL193" i="35"/>
  <c r="DK193" i="35"/>
  <c r="DJ193" i="35"/>
  <c r="DI193" i="35"/>
  <c r="DH193" i="35"/>
  <c r="DG193" i="35"/>
  <c r="DF193" i="35"/>
  <c r="DE193" i="35"/>
  <c r="DD193" i="35"/>
  <c r="DC193" i="35"/>
  <c r="DB193" i="35"/>
  <c r="DA193" i="35"/>
  <c r="CZ193" i="35"/>
  <c r="CY193" i="35"/>
  <c r="CX193" i="35"/>
  <c r="CW193" i="35"/>
  <c r="CV193" i="35"/>
  <c r="CU193" i="35"/>
  <c r="CT193" i="35"/>
  <c r="CS193" i="35"/>
  <c r="CR193" i="35"/>
  <c r="CQ193" i="35"/>
  <c r="CP193" i="35"/>
  <c r="CO193" i="35"/>
  <c r="CN193" i="35"/>
  <c r="CM193" i="35"/>
  <c r="CL193" i="35"/>
  <c r="CK193" i="35"/>
  <c r="CJ193" i="35"/>
  <c r="CI193" i="35"/>
  <c r="CH193" i="35"/>
  <c r="CG193" i="35"/>
  <c r="CF193" i="35"/>
  <c r="CE193" i="35"/>
  <c r="CD193" i="35"/>
  <c r="CC193" i="35"/>
  <c r="CB193" i="35"/>
  <c r="CA193" i="35"/>
  <c r="BZ193" i="35"/>
  <c r="BY193" i="35"/>
  <c r="BX193" i="35"/>
  <c r="BW193" i="35"/>
  <c r="BV193" i="35"/>
  <c r="BU193" i="35"/>
  <c r="BT193" i="35"/>
  <c r="BS193" i="35"/>
  <c r="BR193" i="35"/>
  <c r="BQ193" i="35"/>
  <c r="BP193" i="35"/>
  <c r="BO193" i="35"/>
  <c r="BN193" i="35"/>
  <c r="BM193" i="35"/>
  <c r="BL193" i="35"/>
  <c r="BK193" i="35"/>
  <c r="BJ193" i="35"/>
  <c r="BI193" i="35"/>
  <c r="BH193" i="35"/>
  <c r="BG193" i="35"/>
  <c r="BF193" i="35"/>
  <c r="BE193" i="35"/>
  <c r="BD193" i="35"/>
  <c r="BC193" i="35"/>
  <c r="BB193" i="35"/>
  <c r="BA193" i="35"/>
  <c r="AZ193" i="35"/>
  <c r="AY193" i="35"/>
  <c r="AX193" i="35"/>
  <c r="AW193" i="35"/>
  <c r="AV193" i="35"/>
  <c r="AU193" i="35"/>
  <c r="AT193" i="35"/>
  <c r="AS193" i="35"/>
  <c r="AR193" i="35"/>
  <c r="AQ193" i="35"/>
  <c r="AP193" i="35"/>
  <c r="AO193" i="35"/>
  <c r="AN193" i="35"/>
  <c r="AM193" i="35"/>
  <c r="AL193" i="35"/>
  <c r="AK193" i="35"/>
  <c r="AJ193" i="35"/>
  <c r="AI193" i="35"/>
  <c r="AH193" i="35"/>
  <c r="AG193" i="35"/>
  <c r="AF193" i="35"/>
  <c r="AE193" i="35"/>
  <c r="AD193" i="35"/>
  <c r="AC193" i="35"/>
  <c r="AB193" i="35"/>
  <c r="AA193" i="35"/>
  <c r="Z193" i="35"/>
  <c r="Y193" i="35"/>
  <c r="X193" i="35"/>
  <c r="W193" i="35"/>
  <c r="V193" i="35"/>
  <c r="U193" i="35"/>
  <c r="T193" i="35"/>
  <c r="S193" i="35"/>
  <c r="R193" i="35"/>
  <c r="Q193" i="35"/>
  <c r="P193" i="35"/>
  <c r="O193" i="35"/>
  <c r="N193" i="35"/>
  <c r="M193" i="35"/>
  <c r="L193" i="35"/>
  <c r="K193" i="35"/>
  <c r="J193" i="35"/>
  <c r="I193" i="35"/>
  <c r="H193" i="35"/>
  <c r="G193" i="35"/>
  <c r="F193" i="35"/>
  <c r="E193" i="35"/>
  <c r="KZ192" i="35"/>
  <c r="KY192" i="35"/>
  <c r="KX192" i="35"/>
  <c r="KW192" i="35"/>
  <c r="KV192" i="35"/>
  <c r="KU192" i="35"/>
  <c r="KT192" i="35"/>
  <c r="KS192" i="35"/>
  <c r="KR192" i="35"/>
  <c r="KQ192" i="35"/>
  <c r="KP192" i="35"/>
  <c r="KO192" i="35"/>
  <c r="KN192" i="35"/>
  <c r="KM192" i="35"/>
  <c r="KL192" i="35"/>
  <c r="KK192" i="35"/>
  <c r="KJ192" i="35"/>
  <c r="KI192" i="35"/>
  <c r="KH192" i="35"/>
  <c r="KG192" i="35"/>
  <c r="KF192" i="35"/>
  <c r="KE192" i="35"/>
  <c r="KD192" i="35"/>
  <c r="KC192" i="35"/>
  <c r="KB192" i="35"/>
  <c r="KA192" i="35"/>
  <c r="JZ192" i="35"/>
  <c r="JY192" i="35"/>
  <c r="JX192" i="35"/>
  <c r="JW192" i="35"/>
  <c r="JV192" i="35"/>
  <c r="JU192" i="35"/>
  <c r="JT192" i="35"/>
  <c r="JS192" i="35"/>
  <c r="JR192" i="35"/>
  <c r="JQ192" i="35"/>
  <c r="JP192" i="35"/>
  <c r="JO192" i="35"/>
  <c r="JN192" i="35"/>
  <c r="JM192" i="35"/>
  <c r="JL192" i="35"/>
  <c r="JK192" i="35"/>
  <c r="JJ192" i="35"/>
  <c r="JI192" i="35"/>
  <c r="JH192" i="35"/>
  <c r="JG192" i="35"/>
  <c r="JF192" i="35"/>
  <c r="JE192" i="35"/>
  <c r="JD192" i="35"/>
  <c r="JC192" i="35"/>
  <c r="JB192" i="35"/>
  <c r="JA192" i="35"/>
  <c r="IZ192" i="35"/>
  <c r="IY192" i="35"/>
  <c r="IX192" i="35"/>
  <c r="IW192" i="35"/>
  <c r="IV192" i="35"/>
  <c r="IU192" i="35"/>
  <c r="IT192" i="35"/>
  <c r="IS192" i="35"/>
  <c r="IR192" i="35"/>
  <c r="IQ192" i="35"/>
  <c r="IP192" i="35"/>
  <c r="IO192" i="35"/>
  <c r="IN192" i="35"/>
  <c r="IM192" i="35"/>
  <c r="IL192" i="35"/>
  <c r="IK192" i="35"/>
  <c r="IJ192" i="35"/>
  <c r="II192" i="35"/>
  <c r="IH192" i="35"/>
  <c r="IG192" i="35"/>
  <c r="IF192" i="35"/>
  <c r="IE192" i="35"/>
  <c r="ID192" i="35"/>
  <c r="IC192" i="35"/>
  <c r="IB192" i="35"/>
  <c r="IA192" i="35"/>
  <c r="HZ192" i="35"/>
  <c r="HY192" i="35"/>
  <c r="HX192" i="35"/>
  <c r="HW192" i="35"/>
  <c r="HV192" i="35"/>
  <c r="HU192" i="35"/>
  <c r="HT192" i="35"/>
  <c r="HS192" i="35"/>
  <c r="HR192" i="35"/>
  <c r="HQ192" i="35"/>
  <c r="HP192" i="35"/>
  <c r="HO192" i="35"/>
  <c r="HN192" i="35"/>
  <c r="HM192" i="35"/>
  <c r="HL192" i="35"/>
  <c r="HK192" i="35"/>
  <c r="HJ192" i="35"/>
  <c r="HI192" i="35"/>
  <c r="HH192" i="35"/>
  <c r="HG192" i="35"/>
  <c r="HF192" i="35"/>
  <c r="HE192" i="35"/>
  <c r="HD192" i="35"/>
  <c r="HC192" i="35"/>
  <c r="HB192" i="35"/>
  <c r="HA192" i="35"/>
  <c r="GZ192" i="35"/>
  <c r="GY192" i="35"/>
  <c r="GX192" i="35"/>
  <c r="GW192" i="35"/>
  <c r="GV192" i="35"/>
  <c r="GU192" i="35"/>
  <c r="GT192" i="35"/>
  <c r="GS192" i="35"/>
  <c r="GR192" i="35"/>
  <c r="GQ192" i="35"/>
  <c r="GP192" i="35"/>
  <c r="GO192" i="35"/>
  <c r="GN192" i="35"/>
  <c r="GM192" i="35"/>
  <c r="GL192" i="35"/>
  <c r="GK192" i="35"/>
  <c r="GJ192" i="35"/>
  <c r="GI192" i="35"/>
  <c r="GH192" i="35"/>
  <c r="GG192" i="35"/>
  <c r="GF192" i="35"/>
  <c r="GE192" i="35"/>
  <c r="GD192" i="35"/>
  <c r="GC192" i="35"/>
  <c r="GB192" i="35"/>
  <c r="GA192" i="35"/>
  <c r="FZ192" i="35"/>
  <c r="FY192" i="35"/>
  <c r="FX192" i="35"/>
  <c r="FW192" i="35"/>
  <c r="FV192" i="35"/>
  <c r="FU192" i="35"/>
  <c r="FT192" i="35"/>
  <c r="FS192" i="35"/>
  <c r="FR192" i="35"/>
  <c r="FQ192" i="35"/>
  <c r="FP192" i="35"/>
  <c r="FO192" i="35"/>
  <c r="FN192" i="35"/>
  <c r="FM192" i="35"/>
  <c r="FL192" i="35"/>
  <c r="FK192" i="35"/>
  <c r="FJ192" i="35"/>
  <c r="FI192" i="35"/>
  <c r="FH192" i="35"/>
  <c r="FG192" i="35"/>
  <c r="FF192" i="35"/>
  <c r="FE192" i="35"/>
  <c r="FD192" i="35"/>
  <c r="FC192" i="35"/>
  <c r="FB192" i="35"/>
  <c r="FA192" i="35"/>
  <c r="EZ192" i="35"/>
  <c r="EY192" i="35"/>
  <c r="EX192" i="35"/>
  <c r="EW192" i="35"/>
  <c r="EV192" i="35"/>
  <c r="EU192" i="35"/>
  <c r="ET192" i="35"/>
  <c r="ES192" i="35"/>
  <c r="ER192" i="35"/>
  <c r="EQ192" i="35"/>
  <c r="EP192" i="35"/>
  <c r="EO192" i="35"/>
  <c r="EN192" i="35"/>
  <c r="EM192" i="35"/>
  <c r="EL192" i="35"/>
  <c r="EK192" i="35"/>
  <c r="EJ192" i="35"/>
  <c r="EI192" i="35"/>
  <c r="EH192" i="35"/>
  <c r="EG192" i="35"/>
  <c r="EF192" i="35"/>
  <c r="EE192" i="35"/>
  <c r="ED192" i="35"/>
  <c r="EC192" i="35"/>
  <c r="EB192" i="35"/>
  <c r="EA192" i="35"/>
  <c r="DZ192" i="35"/>
  <c r="DY192" i="35"/>
  <c r="DX192" i="35"/>
  <c r="DW192" i="35"/>
  <c r="DV192" i="35"/>
  <c r="DU192" i="35"/>
  <c r="DT192" i="35"/>
  <c r="DS192" i="35"/>
  <c r="DR192" i="35"/>
  <c r="DQ192" i="35"/>
  <c r="DP192" i="35"/>
  <c r="DO192" i="35"/>
  <c r="DN192" i="35"/>
  <c r="DM192" i="35"/>
  <c r="DL192" i="35"/>
  <c r="DK192" i="35"/>
  <c r="DJ192" i="35"/>
  <c r="DI192" i="35"/>
  <c r="DH192" i="35"/>
  <c r="DG192" i="35"/>
  <c r="DF192" i="35"/>
  <c r="DE192" i="35"/>
  <c r="DD192" i="35"/>
  <c r="DC192" i="35"/>
  <c r="DB192" i="35"/>
  <c r="DA192" i="35"/>
  <c r="CZ192" i="35"/>
  <c r="CY192" i="35"/>
  <c r="CX192" i="35"/>
  <c r="CW192" i="35"/>
  <c r="CV192" i="35"/>
  <c r="CU192" i="35"/>
  <c r="CT192" i="35"/>
  <c r="CS192" i="35"/>
  <c r="CR192" i="35"/>
  <c r="CQ192" i="35"/>
  <c r="CP192" i="35"/>
  <c r="CO192" i="35"/>
  <c r="CN192" i="35"/>
  <c r="CM192" i="35"/>
  <c r="CL192" i="35"/>
  <c r="CK192" i="35"/>
  <c r="CJ192" i="35"/>
  <c r="CI192" i="35"/>
  <c r="CH192" i="35"/>
  <c r="CG192" i="35"/>
  <c r="CF192" i="35"/>
  <c r="CE192" i="35"/>
  <c r="CD192" i="35"/>
  <c r="CC192" i="35"/>
  <c r="CB192" i="35"/>
  <c r="CA192" i="35"/>
  <c r="BZ192" i="35"/>
  <c r="BY192" i="35"/>
  <c r="BX192" i="35"/>
  <c r="BW192" i="35"/>
  <c r="BV192" i="35"/>
  <c r="BU192" i="35"/>
  <c r="BT192" i="35"/>
  <c r="BS192" i="35"/>
  <c r="BR192" i="35"/>
  <c r="BQ192" i="35"/>
  <c r="BP192" i="35"/>
  <c r="BO192" i="35"/>
  <c r="BN192" i="35"/>
  <c r="BM192" i="35"/>
  <c r="BL192" i="35"/>
  <c r="BK192" i="35"/>
  <c r="BJ192" i="35"/>
  <c r="BI192" i="35"/>
  <c r="BH192" i="35"/>
  <c r="BG192" i="35"/>
  <c r="BF192" i="35"/>
  <c r="BE192" i="35"/>
  <c r="BD192" i="35"/>
  <c r="BC192" i="35"/>
  <c r="BB192" i="35"/>
  <c r="BA192" i="35"/>
  <c r="AZ192" i="35"/>
  <c r="AY192" i="35"/>
  <c r="AX192" i="35"/>
  <c r="AW192" i="35"/>
  <c r="AV192" i="35"/>
  <c r="AU192" i="35"/>
  <c r="AT192" i="35"/>
  <c r="AS192" i="35"/>
  <c r="AR192" i="35"/>
  <c r="AQ192" i="35"/>
  <c r="AP192" i="35"/>
  <c r="AO192" i="35"/>
  <c r="AN192" i="35"/>
  <c r="AM192" i="35"/>
  <c r="AL192" i="35"/>
  <c r="AK192" i="35"/>
  <c r="AJ192" i="35"/>
  <c r="AI192" i="35"/>
  <c r="AH192" i="35"/>
  <c r="AG192" i="35"/>
  <c r="AF192" i="35"/>
  <c r="AE192" i="35"/>
  <c r="AD192" i="35"/>
  <c r="AC192" i="35"/>
  <c r="AB192" i="35"/>
  <c r="AA192" i="35"/>
  <c r="Z192" i="35"/>
  <c r="Y192" i="35"/>
  <c r="X192" i="35"/>
  <c r="W192" i="35"/>
  <c r="V192" i="35"/>
  <c r="U192" i="35"/>
  <c r="T192" i="35"/>
  <c r="S192" i="35"/>
  <c r="R192" i="35"/>
  <c r="Q192" i="35"/>
  <c r="P192" i="35"/>
  <c r="O192" i="35"/>
  <c r="N192" i="35"/>
  <c r="M192" i="35"/>
  <c r="L192" i="35"/>
  <c r="K192" i="35"/>
  <c r="J192" i="35"/>
  <c r="I192" i="35"/>
  <c r="H192" i="35"/>
  <c r="G192" i="35"/>
  <c r="F192" i="35"/>
  <c r="E192" i="35"/>
  <c r="KZ191" i="35"/>
  <c r="KY191" i="35"/>
  <c r="KX191" i="35"/>
  <c r="KW191" i="35"/>
  <c r="KV191" i="35"/>
  <c r="KU191" i="35"/>
  <c r="KT191" i="35"/>
  <c r="KS191" i="35"/>
  <c r="KR191" i="35"/>
  <c r="KQ191" i="35"/>
  <c r="KP191" i="35"/>
  <c r="KO191" i="35"/>
  <c r="KN191" i="35"/>
  <c r="KM191" i="35"/>
  <c r="KL191" i="35"/>
  <c r="KK191" i="35"/>
  <c r="KJ191" i="35"/>
  <c r="KI191" i="35"/>
  <c r="KH191" i="35"/>
  <c r="KG191" i="35"/>
  <c r="KF191" i="35"/>
  <c r="KE191" i="35"/>
  <c r="KD191" i="35"/>
  <c r="KC191" i="35"/>
  <c r="KB191" i="35"/>
  <c r="KA191" i="35"/>
  <c r="JZ191" i="35"/>
  <c r="JY191" i="35"/>
  <c r="JX191" i="35"/>
  <c r="JW191" i="35"/>
  <c r="JV191" i="35"/>
  <c r="JU191" i="35"/>
  <c r="JT191" i="35"/>
  <c r="JS191" i="35"/>
  <c r="JR191" i="35"/>
  <c r="JQ191" i="35"/>
  <c r="JP191" i="35"/>
  <c r="JO191" i="35"/>
  <c r="JN191" i="35"/>
  <c r="JM191" i="35"/>
  <c r="JL191" i="35"/>
  <c r="JK191" i="35"/>
  <c r="JJ191" i="35"/>
  <c r="JI191" i="35"/>
  <c r="JH191" i="35"/>
  <c r="JG191" i="35"/>
  <c r="JF191" i="35"/>
  <c r="JE191" i="35"/>
  <c r="JD191" i="35"/>
  <c r="JC191" i="35"/>
  <c r="JB191" i="35"/>
  <c r="JA191" i="35"/>
  <c r="IZ191" i="35"/>
  <c r="IY191" i="35"/>
  <c r="IX191" i="35"/>
  <c r="IW191" i="35"/>
  <c r="IV191" i="35"/>
  <c r="IU191" i="35"/>
  <c r="IT191" i="35"/>
  <c r="IS191" i="35"/>
  <c r="IR191" i="35"/>
  <c r="IQ191" i="35"/>
  <c r="IP191" i="35"/>
  <c r="IO191" i="35"/>
  <c r="IN191" i="35"/>
  <c r="IM191" i="35"/>
  <c r="IL191" i="35"/>
  <c r="IK191" i="35"/>
  <c r="IJ191" i="35"/>
  <c r="II191" i="35"/>
  <c r="IH191" i="35"/>
  <c r="IG191" i="35"/>
  <c r="IF191" i="35"/>
  <c r="IE191" i="35"/>
  <c r="ID191" i="35"/>
  <c r="IC191" i="35"/>
  <c r="IB191" i="35"/>
  <c r="IA191" i="35"/>
  <c r="HZ191" i="35"/>
  <c r="HY191" i="35"/>
  <c r="HX191" i="35"/>
  <c r="HW191" i="35"/>
  <c r="HV191" i="35"/>
  <c r="HU191" i="35"/>
  <c r="HT191" i="35"/>
  <c r="HS191" i="35"/>
  <c r="HR191" i="35"/>
  <c r="HQ191" i="35"/>
  <c r="HP191" i="35"/>
  <c r="HO191" i="35"/>
  <c r="HN191" i="35"/>
  <c r="HM191" i="35"/>
  <c r="HL191" i="35"/>
  <c r="HK191" i="35"/>
  <c r="HJ191" i="35"/>
  <c r="HI191" i="35"/>
  <c r="HH191" i="35"/>
  <c r="HG191" i="35"/>
  <c r="HF191" i="35"/>
  <c r="HE191" i="35"/>
  <c r="HD191" i="35"/>
  <c r="HC191" i="35"/>
  <c r="HB191" i="35"/>
  <c r="HA191" i="35"/>
  <c r="GZ191" i="35"/>
  <c r="GY191" i="35"/>
  <c r="GX191" i="35"/>
  <c r="GW191" i="35"/>
  <c r="GV191" i="35"/>
  <c r="GU191" i="35"/>
  <c r="GT191" i="35"/>
  <c r="GS191" i="35"/>
  <c r="GR191" i="35"/>
  <c r="GQ191" i="35"/>
  <c r="GP191" i="35"/>
  <c r="GO191" i="35"/>
  <c r="GN191" i="35"/>
  <c r="GM191" i="35"/>
  <c r="GL191" i="35"/>
  <c r="GK191" i="35"/>
  <c r="GJ191" i="35"/>
  <c r="GI191" i="35"/>
  <c r="GH191" i="35"/>
  <c r="GG191" i="35"/>
  <c r="GF191" i="35"/>
  <c r="GE191" i="35"/>
  <c r="GD191" i="35"/>
  <c r="GC191" i="35"/>
  <c r="GB191" i="35"/>
  <c r="GA191" i="35"/>
  <c r="FZ191" i="35"/>
  <c r="FY191" i="35"/>
  <c r="FX191" i="35"/>
  <c r="FW191" i="35"/>
  <c r="FV191" i="35"/>
  <c r="FU191" i="35"/>
  <c r="FT191" i="35"/>
  <c r="FS191" i="35"/>
  <c r="FR191" i="35"/>
  <c r="FQ191" i="35"/>
  <c r="FP191" i="35"/>
  <c r="FO191" i="35"/>
  <c r="FN191" i="35"/>
  <c r="FM191" i="35"/>
  <c r="FL191" i="35"/>
  <c r="FK191" i="35"/>
  <c r="FJ191" i="35"/>
  <c r="FI191" i="35"/>
  <c r="FH191" i="35"/>
  <c r="FG191" i="35"/>
  <c r="FF191" i="35"/>
  <c r="FE191" i="35"/>
  <c r="FD191" i="35"/>
  <c r="FC191" i="35"/>
  <c r="FB191" i="35"/>
  <c r="FA191" i="35"/>
  <c r="EZ191" i="35"/>
  <c r="EY191" i="35"/>
  <c r="EX191" i="35"/>
  <c r="EW191" i="35"/>
  <c r="EV191" i="35"/>
  <c r="EU191" i="35"/>
  <c r="ET191" i="35"/>
  <c r="ES191" i="35"/>
  <c r="ER191" i="35"/>
  <c r="EQ191" i="35"/>
  <c r="EP191" i="35"/>
  <c r="EO191" i="35"/>
  <c r="EN191" i="35"/>
  <c r="EM191" i="35"/>
  <c r="EL191" i="35"/>
  <c r="EK191" i="35"/>
  <c r="EJ191" i="35"/>
  <c r="EI191" i="35"/>
  <c r="EH191" i="35"/>
  <c r="EG191" i="35"/>
  <c r="EF191" i="35"/>
  <c r="EE191" i="35"/>
  <c r="ED191" i="35"/>
  <c r="EC191" i="35"/>
  <c r="EB191" i="35"/>
  <c r="EA191" i="35"/>
  <c r="DZ191" i="35"/>
  <c r="DY191" i="35"/>
  <c r="DX191" i="35"/>
  <c r="DW191" i="35"/>
  <c r="DV191" i="35"/>
  <c r="DU191" i="35"/>
  <c r="DT191" i="35"/>
  <c r="DS191" i="35"/>
  <c r="DR191" i="35"/>
  <c r="DQ191" i="35"/>
  <c r="DP191" i="35"/>
  <c r="DO191" i="35"/>
  <c r="DN191" i="35"/>
  <c r="DM191" i="35"/>
  <c r="DL191" i="35"/>
  <c r="DK191" i="35"/>
  <c r="DJ191" i="35"/>
  <c r="DI191" i="35"/>
  <c r="DH191" i="35"/>
  <c r="DG191" i="35"/>
  <c r="DF191" i="35"/>
  <c r="DE191" i="35"/>
  <c r="DD191" i="35"/>
  <c r="DC191" i="35"/>
  <c r="DB191" i="35"/>
  <c r="DA191" i="35"/>
  <c r="CZ191" i="35"/>
  <c r="CY191" i="35"/>
  <c r="CX191" i="35"/>
  <c r="CW191" i="35"/>
  <c r="CV191" i="35"/>
  <c r="CU191" i="35"/>
  <c r="CT191" i="35"/>
  <c r="CS191" i="35"/>
  <c r="CR191" i="35"/>
  <c r="CQ191" i="35"/>
  <c r="CP191" i="35"/>
  <c r="CO191" i="35"/>
  <c r="CN191" i="35"/>
  <c r="CM191" i="35"/>
  <c r="CL191" i="35"/>
  <c r="CK191" i="35"/>
  <c r="CJ191" i="35"/>
  <c r="CI191" i="35"/>
  <c r="CH191" i="35"/>
  <c r="CG191" i="35"/>
  <c r="CF191" i="35"/>
  <c r="CE191" i="35"/>
  <c r="CD191" i="35"/>
  <c r="CC191" i="35"/>
  <c r="CB191" i="35"/>
  <c r="CA191" i="35"/>
  <c r="BZ191" i="35"/>
  <c r="BY191" i="35"/>
  <c r="BX191" i="35"/>
  <c r="BW191" i="35"/>
  <c r="BV191" i="35"/>
  <c r="BU191" i="35"/>
  <c r="BT191" i="35"/>
  <c r="BS191" i="35"/>
  <c r="BR191" i="35"/>
  <c r="BQ191" i="35"/>
  <c r="BP191" i="35"/>
  <c r="BO191" i="35"/>
  <c r="BN191" i="35"/>
  <c r="BM191" i="35"/>
  <c r="BL191" i="35"/>
  <c r="BK191" i="35"/>
  <c r="BJ191" i="35"/>
  <c r="BI191" i="35"/>
  <c r="BH191" i="35"/>
  <c r="BG191" i="35"/>
  <c r="BF191" i="35"/>
  <c r="BE191" i="35"/>
  <c r="BD191" i="35"/>
  <c r="BC191" i="35"/>
  <c r="BB191" i="35"/>
  <c r="BA191" i="35"/>
  <c r="AZ191" i="35"/>
  <c r="AY191" i="35"/>
  <c r="AX191" i="35"/>
  <c r="AW191" i="35"/>
  <c r="AV191" i="35"/>
  <c r="AU191" i="35"/>
  <c r="AT191" i="35"/>
  <c r="AS191" i="35"/>
  <c r="AR191" i="35"/>
  <c r="AQ191" i="35"/>
  <c r="AP191" i="35"/>
  <c r="AO191" i="35"/>
  <c r="AN191" i="35"/>
  <c r="AM191" i="35"/>
  <c r="AL191" i="35"/>
  <c r="AK191" i="35"/>
  <c r="AJ191" i="35"/>
  <c r="AI191" i="35"/>
  <c r="AH191" i="35"/>
  <c r="AG191" i="35"/>
  <c r="AF191" i="35"/>
  <c r="AE191" i="35"/>
  <c r="AD191" i="35"/>
  <c r="AC191" i="35"/>
  <c r="AB191" i="35"/>
  <c r="AA191" i="35"/>
  <c r="Z191" i="35"/>
  <c r="Y191" i="35"/>
  <c r="X191" i="35"/>
  <c r="W191" i="35"/>
  <c r="V191" i="35"/>
  <c r="U191" i="35"/>
  <c r="T191" i="35"/>
  <c r="S191" i="35"/>
  <c r="R191" i="35"/>
  <c r="Q191" i="35"/>
  <c r="P191" i="35"/>
  <c r="O191" i="35"/>
  <c r="N191" i="35"/>
  <c r="M191" i="35"/>
  <c r="L191" i="35"/>
  <c r="K191" i="35"/>
  <c r="J191" i="35"/>
  <c r="I191" i="35"/>
  <c r="H191" i="35"/>
  <c r="G191" i="35"/>
  <c r="F191" i="35"/>
  <c r="E191" i="35"/>
  <c r="KZ190" i="35"/>
  <c r="KY190" i="35"/>
  <c r="KX190" i="35"/>
  <c r="KW190" i="35"/>
  <c r="KV190" i="35"/>
  <c r="KU190" i="35"/>
  <c r="KT190" i="35"/>
  <c r="KS190" i="35"/>
  <c r="KR190" i="35"/>
  <c r="KQ190" i="35"/>
  <c r="KP190" i="35"/>
  <c r="KO190" i="35"/>
  <c r="KN190" i="35"/>
  <c r="KM190" i="35"/>
  <c r="KL190" i="35"/>
  <c r="KK190" i="35"/>
  <c r="KJ190" i="35"/>
  <c r="KI190" i="35"/>
  <c r="KH190" i="35"/>
  <c r="KG190" i="35"/>
  <c r="KF190" i="35"/>
  <c r="KE190" i="35"/>
  <c r="KD190" i="35"/>
  <c r="KC190" i="35"/>
  <c r="KB190" i="35"/>
  <c r="KA190" i="35"/>
  <c r="JZ190" i="35"/>
  <c r="JY190" i="35"/>
  <c r="JX190" i="35"/>
  <c r="JW190" i="35"/>
  <c r="JV190" i="35"/>
  <c r="JU190" i="35"/>
  <c r="JT190" i="35"/>
  <c r="JS190" i="35"/>
  <c r="JR190" i="35"/>
  <c r="JQ190" i="35"/>
  <c r="JP190" i="35"/>
  <c r="JO190" i="35"/>
  <c r="JN190" i="35"/>
  <c r="JM190" i="35"/>
  <c r="JL190" i="35"/>
  <c r="JK190" i="35"/>
  <c r="JJ190" i="35"/>
  <c r="JI190" i="35"/>
  <c r="JH190" i="35"/>
  <c r="JG190" i="35"/>
  <c r="JF190" i="35"/>
  <c r="JE190" i="35"/>
  <c r="JD190" i="35"/>
  <c r="JC190" i="35"/>
  <c r="JB190" i="35"/>
  <c r="JA190" i="35"/>
  <c r="IZ190" i="35"/>
  <c r="IY190" i="35"/>
  <c r="IX190" i="35"/>
  <c r="IW190" i="35"/>
  <c r="IV190" i="35"/>
  <c r="IU190" i="35"/>
  <c r="IT190" i="35"/>
  <c r="IS190" i="35"/>
  <c r="IR190" i="35"/>
  <c r="IQ190" i="35"/>
  <c r="IP190" i="35"/>
  <c r="IO190" i="35"/>
  <c r="IN190" i="35"/>
  <c r="IM190" i="35"/>
  <c r="IL190" i="35"/>
  <c r="IK190" i="35"/>
  <c r="IJ190" i="35"/>
  <c r="II190" i="35"/>
  <c r="IH190" i="35"/>
  <c r="IG190" i="35"/>
  <c r="IF190" i="35"/>
  <c r="IE190" i="35"/>
  <c r="ID190" i="35"/>
  <c r="IC190" i="35"/>
  <c r="IB190" i="35"/>
  <c r="IA190" i="35"/>
  <c r="HZ190" i="35"/>
  <c r="HY190" i="35"/>
  <c r="HX190" i="35"/>
  <c r="HW190" i="35"/>
  <c r="HV190" i="35"/>
  <c r="HU190" i="35"/>
  <c r="HT190" i="35"/>
  <c r="HS190" i="35"/>
  <c r="HR190" i="35"/>
  <c r="HQ190" i="35"/>
  <c r="HP190" i="35"/>
  <c r="HO190" i="35"/>
  <c r="HN190" i="35"/>
  <c r="HM190" i="35"/>
  <c r="HL190" i="35"/>
  <c r="HK190" i="35"/>
  <c r="HJ190" i="35"/>
  <c r="HI190" i="35"/>
  <c r="HH190" i="35"/>
  <c r="HG190" i="35"/>
  <c r="HF190" i="35"/>
  <c r="HE190" i="35"/>
  <c r="HD190" i="35"/>
  <c r="HC190" i="35"/>
  <c r="HB190" i="35"/>
  <c r="HA190" i="35"/>
  <c r="GZ190" i="35"/>
  <c r="GY190" i="35"/>
  <c r="GX190" i="35"/>
  <c r="GW190" i="35"/>
  <c r="GV190" i="35"/>
  <c r="GU190" i="35"/>
  <c r="GT190" i="35"/>
  <c r="GS190" i="35"/>
  <c r="GR190" i="35"/>
  <c r="GQ190" i="35"/>
  <c r="GP190" i="35"/>
  <c r="GO190" i="35"/>
  <c r="GN190" i="35"/>
  <c r="GM190" i="35"/>
  <c r="GL190" i="35"/>
  <c r="GK190" i="35"/>
  <c r="GJ190" i="35"/>
  <c r="GI190" i="35"/>
  <c r="GH190" i="35"/>
  <c r="GG190" i="35"/>
  <c r="GF190" i="35"/>
  <c r="GE190" i="35"/>
  <c r="GD190" i="35"/>
  <c r="GC190" i="35"/>
  <c r="GB190" i="35"/>
  <c r="GA190" i="35"/>
  <c r="FZ190" i="35"/>
  <c r="FY190" i="35"/>
  <c r="FX190" i="35"/>
  <c r="FW190" i="35"/>
  <c r="FV190" i="35"/>
  <c r="FU190" i="35"/>
  <c r="FT190" i="35"/>
  <c r="FS190" i="35"/>
  <c r="FR190" i="35"/>
  <c r="FQ190" i="35"/>
  <c r="FP190" i="35"/>
  <c r="FO190" i="35"/>
  <c r="FN190" i="35"/>
  <c r="FM190" i="35"/>
  <c r="FL190" i="35"/>
  <c r="FK190" i="35"/>
  <c r="FJ190" i="35"/>
  <c r="FI190" i="35"/>
  <c r="FH190" i="35"/>
  <c r="FG190" i="35"/>
  <c r="FF190" i="35"/>
  <c r="FE190" i="35"/>
  <c r="FD190" i="35"/>
  <c r="FC190" i="35"/>
  <c r="FB190" i="35"/>
  <c r="FA190" i="35"/>
  <c r="EZ190" i="35"/>
  <c r="EY190" i="35"/>
  <c r="EX190" i="35"/>
  <c r="EW190" i="35"/>
  <c r="EV190" i="35"/>
  <c r="EU190" i="35"/>
  <c r="ET190" i="35"/>
  <c r="ES190" i="35"/>
  <c r="ER190" i="35"/>
  <c r="EQ190" i="35"/>
  <c r="EP190" i="35"/>
  <c r="EO190" i="35"/>
  <c r="EN190" i="35"/>
  <c r="EM190" i="35"/>
  <c r="EL190" i="35"/>
  <c r="EK190" i="35"/>
  <c r="EJ190" i="35"/>
  <c r="EI190" i="35"/>
  <c r="EH190" i="35"/>
  <c r="EG190" i="35"/>
  <c r="EF190" i="35"/>
  <c r="EE190" i="35"/>
  <c r="ED190" i="35"/>
  <c r="EC190" i="35"/>
  <c r="EB190" i="35"/>
  <c r="EA190" i="35"/>
  <c r="DZ190" i="35"/>
  <c r="DY190" i="35"/>
  <c r="DX190" i="35"/>
  <c r="DW190" i="35"/>
  <c r="DV190" i="35"/>
  <c r="DU190" i="35"/>
  <c r="DT190" i="35"/>
  <c r="DS190" i="35"/>
  <c r="DR190" i="35"/>
  <c r="DQ190" i="35"/>
  <c r="DP190" i="35"/>
  <c r="DO190" i="35"/>
  <c r="DN190" i="35"/>
  <c r="DM190" i="35"/>
  <c r="DL190" i="35"/>
  <c r="DK190" i="35"/>
  <c r="DJ190" i="35"/>
  <c r="DI190" i="35"/>
  <c r="DH190" i="35"/>
  <c r="DG190" i="35"/>
  <c r="DF190" i="35"/>
  <c r="DE190" i="35"/>
  <c r="DD190" i="35"/>
  <c r="DC190" i="35"/>
  <c r="DB190" i="35"/>
  <c r="DA190" i="35"/>
  <c r="CZ190" i="35"/>
  <c r="CY190" i="35"/>
  <c r="CX190" i="35"/>
  <c r="CW190" i="35"/>
  <c r="CV190" i="35"/>
  <c r="CU190" i="35"/>
  <c r="CT190" i="35"/>
  <c r="CS190" i="35"/>
  <c r="CR190" i="35"/>
  <c r="CQ190" i="35"/>
  <c r="CP190" i="35"/>
  <c r="CO190" i="35"/>
  <c r="CN190" i="35"/>
  <c r="CM190" i="35"/>
  <c r="CL190" i="35"/>
  <c r="CK190" i="35"/>
  <c r="CJ190" i="35"/>
  <c r="CI190" i="35"/>
  <c r="CH190" i="35"/>
  <c r="CG190" i="35"/>
  <c r="CF190" i="35"/>
  <c r="CE190" i="35"/>
  <c r="CD190" i="35"/>
  <c r="CC190" i="35"/>
  <c r="CB190" i="35"/>
  <c r="CA190" i="35"/>
  <c r="BZ190" i="35"/>
  <c r="BY190" i="35"/>
  <c r="BX190" i="35"/>
  <c r="BW190" i="35"/>
  <c r="BV190" i="35"/>
  <c r="BU190" i="35"/>
  <c r="BT190" i="35"/>
  <c r="BS190" i="35"/>
  <c r="BR190" i="35"/>
  <c r="BQ190" i="35"/>
  <c r="BP190" i="35"/>
  <c r="BO190" i="35"/>
  <c r="BN190" i="35"/>
  <c r="BM190" i="35"/>
  <c r="BL190" i="35"/>
  <c r="BK190" i="35"/>
  <c r="BJ190" i="35"/>
  <c r="BI190" i="35"/>
  <c r="BH190" i="35"/>
  <c r="BG190" i="35"/>
  <c r="BF190" i="35"/>
  <c r="BE190" i="35"/>
  <c r="BD190" i="35"/>
  <c r="BC190" i="35"/>
  <c r="BB190" i="35"/>
  <c r="BA190" i="35"/>
  <c r="AZ190" i="35"/>
  <c r="AY190" i="35"/>
  <c r="AX190" i="35"/>
  <c r="AW190" i="35"/>
  <c r="AV190" i="35"/>
  <c r="AU190" i="35"/>
  <c r="AT190" i="35"/>
  <c r="AS190" i="35"/>
  <c r="AR190" i="35"/>
  <c r="AQ190" i="35"/>
  <c r="AP190" i="35"/>
  <c r="AO190" i="35"/>
  <c r="AN190" i="35"/>
  <c r="AM190" i="35"/>
  <c r="AL190" i="35"/>
  <c r="AK190" i="35"/>
  <c r="AJ190" i="35"/>
  <c r="AI190" i="35"/>
  <c r="AH190" i="35"/>
  <c r="AG190" i="35"/>
  <c r="AF190" i="35"/>
  <c r="AE190" i="35"/>
  <c r="AD190" i="35"/>
  <c r="AC190" i="35"/>
  <c r="AB190" i="35"/>
  <c r="AA190" i="35"/>
  <c r="Z190" i="35"/>
  <c r="Y190" i="35"/>
  <c r="X190" i="35"/>
  <c r="W190" i="35"/>
  <c r="V190" i="35"/>
  <c r="U190" i="35"/>
  <c r="T190" i="35"/>
  <c r="S190" i="35"/>
  <c r="R190" i="35"/>
  <c r="Q190" i="35"/>
  <c r="P190" i="35"/>
  <c r="O190" i="35"/>
  <c r="N190" i="35"/>
  <c r="M190" i="35"/>
  <c r="L190" i="35"/>
  <c r="K190" i="35"/>
  <c r="J190" i="35"/>
  <c r="I190" i="35"/>
  <c r="H190" i="35"/>
  <c r="G190" i="35"/>
  <c r="F190" i="35"/>
  <c r="E190" i="35"/>
  <c r="KZ189" i="35"/>
  <c r="KY189" i="35"/>
  <c r="KX189" i="35"/>
  <c r="KW189" i="35"/>
  <c r="KV189" i="35"/>
  <c r="KU189" i="35"/>
  <c r="KT189" i="35"/>
  <c r="KS189" i="35"/>
  <c r="KR189" i="35"/>
  <c r="KQ189" i="35"/>
  <c r="KP189" i="35"/>
  <c r="KO189" i="35"/>
  <c r="KN189" i="35"/>
  <c r="KM189" i="35"/>
  <c r="KL189" i="35"/>
  <c r="KK189" i="35"/>
  <c r="KJ189" i="35"/>
  <c r="KI189" i="35"/>
  <c r="KH189" i="35"/>
  <c r="KG189" i="35"/>
  <c r="KF189" i="35"/>
  <c r="KE189" i="35"/>
  <c r="KD189" i="35"/>
  <c r="KC189" i="35"/>
  <c r="KB189" i="35"/>
  <c r="KA189" i="35"/>
  <c r="JZ189" i="35"/>
  <c r="JY189" i="35"/>
  <c r="JX189" i="35"/>
  <c r="JW189" i="35"/>
  <c r="JV189" i="35"/>
  <c r="JU189" i="35"/>
  <c r="JT189" i="35"/>
  <c r="JS189" i="35"/>
  <c r="JR189" i="35"/>
  <c r="JQ189" i="35"/>
  <c r="JP189" i="35"/>
  <c r="JO189" i="35"/>
  <c r="JN189" i="35"/>
  <c r="JM189" i="35"/>
  <c r="JL189" i="35"/>
  <c r="JK189" i="35"/>
  <c r="JJ189" i="35"/>
  <c r="JI189" i="35"/>
  <c r="JH189" i="35"/>
  <c r="JG189" i="35"/>
  <c r="JF189" i="35"/>
  <c r="JE189" i="35"/>
  <c r="JD189" i="35"/>
  <c r="JC189" i="35"/>
  <c r="JB189" i="35"/>
  <c r="JA189" i="35"/>
  <c r="IZ189" i="35"/>
  <c r="IY189" i="35"/>
  <c r="IX189" i="35"/>
  <c r="IW189" i="35"/>
  <c r="IV189" i="35"/>
  <c r="IU189" i="35"/>
  <c r="IT189" i="35"/>
  <c r="IS189" i="35"/>
  <c r="IR189" i="35"/>
  <c r="IQ189" i="35"/>
  <c r="IP189" i="35"/>
  <c r="IO189" i="35"/>
  <c r="IN189" i="35"/>
  <c r="IM189" i="35"/>
  <c r="IL189" i="35"/>
  <c r="IK189" i="35"/>
  <c r="IJ189" i="35"/>
  <c r="II189" i="35"/>
  <c r="IH189" i="35"/>
  <c r="IG189" i="35"/>
  <c r="IF189" i="35"/>
  <c r="IE189" i="35"/>
  <c r="ID189" i="35"/>
  <c r="IC189" i="35"/>
  <c r="IB189" i="35"/>
  <c r="IA189" i="35"/>
  <c r="HZ189" i="35"/>
  <c r="HY189" i="35"/>
  <c r="HX189" i="35"/>
  <c r="HW189" i="35"/>
  <c r="HV189" i="35"/>
  <c r="HU189" i="35"/>
  <c r="HT189" i="35"/>
  <c r="HS189" i="35"/>
  <c r="HR189" i="35"/>
  <c r="HQ189" i="35"/>
  <c r="HP189" i="35"/>
  <c r="HO189" i="35"/>
  <c r="HN189" i="35"/>
  <c r="HM189" i="35"/>
  <c r="HL189" i="35"/>
  <c r="HK189" i="35"/>
  <c r="HJ189" i="35"/>
  <c r="HI189" i="35"/>
  <c r="HH189" i="35"/>
  <c r="HG189" i="35"/>
  <c r="HF189" i="35"/>
  <c r="HE189" i="35"/>
  <c r="HD189" i="35"/>
  <c r="HC189" i="35"/>
  <c r="HB189" i="35"/>
  <c r="HA189" i="35"/>
  <c r="GZ189" i="35"/>
  <c r="GY189" i="35"/>
  <c r="GX189" i="35"/>
  <c r="GW189" i="35"/>
  <c r="GV189" i="35"/>
  <c r="GU189" i="35"/>
  <c r="GT189" i="35"/>
  <c r="GS189" i="35"/>
  <c r="GR189" i="35"/>
  <c r="GQ189" i="35"/>
  <c r="GP189" i="35"/>
  <c r="GO189" i="35"/>
  <c r="GN189" i="35"/>
  <c r="GM189" i="35"/>
  <c r="GL189" i="35"/>
  <c r="GK189" i="35"/>
  <c r="GJ189" i="35"/>
  <c r="GI189" i="35"/>
  <c r="GH189" i="35"/>
  <c r="GG189" i="35"/>
  <c r="GF189" i="35"/>
  <c r="GE189" i="35"/>
  <c r="GD189" i="35"/>
  <c r="GC189" i="35"/>
  <c r="GB189" i="35"/>
  <c r="GA189" i="35"/>
  <c r="FZ189" i="35"/>
  <c r="FY189" i="35"/>
  <c r="FX189" i="35"/>
  <c r="FW189" i="35"/>
  <c r="FV189" i="35"/>
  <c r="FU189" i="35"/>
  <c r="FT189" i="35"/>
  <c r="FS189" i="35"/>
  <c r="FR189" i="35"/>
  <c r="FQ189" i="35"/>
  <c r="FP189" i="35"/>
  <c r="FO189" i="35"/>
  <c r="FN189" i="35"/>
  <c r="FM189" i="35"/>
  <c r="FL189" i="35"/>
  <c r="FK189" i="35"/>
  <c r="FJ189" i="35"/>
  <c r="FI189" i="35"/>
  <c r="FH189" i="35"/>
  <c r="FG189" i="35"/>
  <c r="FF189" i="35"/>
  <c r="FE189" i="35"/>
  <c r="FD189" i="35"/>
  <c r="FC189" i="35"/>
  <c r="FB189" i="35"/>
  <c r="FA189" i="35"/>
  <c r="EZ189" i="35"/>
  <c r="EY189" i="35"/>
  <c r="EX189" i="35"/>
  <c r="EW189" i="35"/>
  <c r="EV189" i="35"/>
  <c r="EU189" i="35"/>
  <c r="ET189" i="35"/>
  <c r="ES189" i="35"/>
  <c r="ER189" i="35"/>
  <c r="EQ189" i="35"/>
  <c r="EP189" i="35"/>
  <c r="EO189" i="35"/>
  <c r="EN189" i="35"/>
  <c r="EM189" i="35"/>
  <c r="EL189" i="35"/>
  <c r="EK189" i="35"/>
  <c r="EJ189" i="35"/>
  <c r="EI189" i="35"/>
  <c r="EH189" i="35"/>
  <c r="EG189" i="35"/>
  <c r="EF189" i="35"/>
  <c r="EE189" i="35"/>
  <c r="ED189" i="35"/>
  <c r="EC189" i="35"/>
  <c r="EB189" i="35"/>
  <c r="EA189" i="35"/>
  <c r="DZ189" i="35"/>
  <c r="DY189" i="35"/>
  <c r="DX189" i="35"/>
  <c r="DW189" i="35"/>
  <c r="DV189" i="35"/>
  <c r="DU189" i="35"/>
  <c r="DT189" i="35"/>
  <c r="DS189" i="35"/>
  <c r="DR189" i="35"/>
  <c r="DQ189" i="35"/>
  <c r="DP189" i="35"/>
  <c r="DO189" i="35"/>
  <c r="DN189" i="35"/>
  <c r="DM189" i="35"/>
  <c r="DL189" i="35"/>
  <c r="DK189" i="35"/>
  <c r="DJ189" i="35"/>
  <c r="DI189" i="35"/>
  <c r="DH189" i="35"/>
  <c r="DG189" i="35"/>
  <c r="DF189" i="35"/>
  <c r="DE189" i="35"/>
  <c r="DD189" i="35"/>
  <c r="DC189" i="35"/>
  <c r="DB189" i="35"/>
  <c r="DA189" i="35"/>
  <c r="CZ189" i="35"/>
  <c r="CY189" i="35"/>
  <c r="CX189" i="35"/>
  <c r="CW189" i="35"/>
  <c r="CV189" i="35"/>
  <c r="CU189" i="35"/>
  <c r="CT189" i="35"/>
  <c r="CS189" i="35"/>
  <c r="CR189" i="35"/>
  <c r="CQ189" i="35"/>
  <c r="CP189" i="35"/>
  <c r="CO189" i="35"/>
  <c r="CN189" i="35"/>
  <c r="CM189" i="35"/>
  <c r="CL189" i="35"/>
  <c r="CK189" i="35"/>
  <c r="CJ189" i="35"/>
  <c r="CI189" i="35"/>
  <c r="CH189" i="35"/>
  <c r="CG189" i="35"/>
  <c r="CF189" i="35"/>
  <c r="CE189" i="35"/>
  <c r="CD189" i="35"/>
  <c r="CC189" i="35"/>
  <c r="CB189" i="35"/>
  <c r="CA189" i="35"/>
  <c r="BZ189" i="35"/>
  <c r="BY189" i="35"/>
  <c r="BX189" i="35"/>
  <c r="BW189" i="35"/>
  <c r="BV189" i="35"/>
  <c r="BU189" i="35"/>
  <c r="BT189" i="35"/>
  <c r="BS189" i="35"/>
  <c r="BR189" i="35"/>
  <c r="BQ189" i="35"/>
  <c r="BP189" i="35"/>
  <c r="BO189" i="35"/>
  <c r="BN189" i="35"/>
  <c r="BM189" i="35"/>
  <c r="BL189" i="35"/>
  <c r="BK189" i="35"/>
  <c r="BJ189" i="35"/>
  <c r="BI189" i="35"/>
  <c r="BH189" i="35"/>
  <c r="BG189" i="35"/>
  <c r="BF189" i="35"/>
  <c r="BE189" i="35"/>
  <c r="BD189" i="35"/>
  <c r="BC189" i="35"/>
  <c r="BB189" i="35"/>
  <c r="BA189" i="35"/>
  <c r="AZ189" i="35"/>
  <c r="AY189" i="35"/>
  <c r="AX189" i="35"/>
  <c r="AW189" i="35"/>
  <c r="AV189" i="35"/>
  <c r="AU189" i="35"/>
  <c r="AT189" i="35"/>
  <c r="AS189" i="35"/>
  <c r="AR189" i="35"/>
  <c r="AQ189" i="35"/>
  <c r="AP189" i="35"/>
  <c r="AO189" i="35"/>
  <c r="AN189" i="35"/>
  <c r="AM189" i="35"/>
  <c r="AL189" i="35"/>
  <c r="AK189" i="35"/>
  <c r="AJ189" i="35"/>
  <c r="AI189" i="35"/>
  <c r="AH189" i="35"/>
  <c r="AG189" i="35"/>
  <c r="AF189" i="35"/>
  <c r="AE189" i="35"/>
  <c r="AD189" i="35"/>
  <c r="AC189" i="35"/>
  <c r="AB189" i="35"/>
  <c r="AA189" i="35"/>
  <c r="Z189" i="35"/>
  <c r="Y189" i="35"/>
  <c r="X189" i="35"/>
  <c r="W189" i="35"/>
  <c r="V189" i="35"/>
  <c r="U189" i="35"/>
  <c r="T189" i="35"/>
  <c r="S189" i="35"/>
  <c r="R189" i="35"/>
  <c r="Q189" i="35"/>
  <c r="P189" i="35"/>
  <c r="O189" i="35"/>
  <c r="N189" i="35"/>
  <c r="M189" i="35"/>
  <c r="L189" i="35"/>
  <c r="K189" i="35"/>
  <c r="J189" i="35"/>
  <c r="I189" i="35"/>
  <c r="H189" i="35"/>
  <c r="G189" i="35"/>
  <c r="F189" i="35"/>
  <c r="E189" i="35"/>
  <c r="KZ188" i="35"/>
  <c r="KY188" i="35"/>
  <c r="KX188" i="35"/>
  <c r="KW188" i="35"/>
  <c r="KV188" i="35"/>
  <c r="KU188" i="35"/>
  <c r="KT188" i="35"/>
  <c r="KS188" i="35"/>
  <c r="KR188" i="35"/>
  <c r="KQ188" i="35"/>
  <c r="KP188" i="35"/>
  <c r="KO188" i="35"/>
  <c r="KN188" i="35"/>
  <c r="KM188" i="35"/>
  <c r="KL188" i="35"/>
  <c r="KK188" i="35"/>
  <c r="KJ188" i="35"/>
  <c r="KI188" i="35"/>
  <c r="KH188" i="35"/>
  <c r="KG188" i="35"/>
  <c r="KF188" i="35"/>
  <c r="KE188" i="35"/>
  <c r="KD188" i="35"/>
  <c r="KC188" i="35"/>
  <c r="KB188" i="35"/>
  <c r="KA188" i="35"/>
  <c r="JZ188" i="35"/>
  <c r="JY188" i="35"/>
  <c r="JX188" i="35"/>
  <c r="JW188" i="35"/>
  <c r="JV188" i="35"/>
  <c r="JU188" i="35"/>
  <c r="JT188" i="35"/>
  <c r="JS188" i="35"/>
  <c r="JR188" i="35"/>
  <c r="JQ188" i="35"/>
  <c r="JP188" i="35"/>
  <c r="JO188" i="35"/>
  <c r="JN188" i="35"/>
  <c r="JM188" i="35"/>
  <c r="JL188" i="35"/>
  <c r="JK188" i="35"/>
  <c r="JJ188" i="35"/>
  <c r="JI188" i="35"/>
  <c r="JH188" i="35"/>
  <c r="JG188" i="35"/>
  <c r="JF188" i="35"/>
  <c r="JE188" i="35"/>
  <c r="JD188" i="35"/>
  <c r="JC188" i="35"/>
  <c r="JB188" i="35"/>
  <c r="JA188" i="35"/>
  <c r="IZ188" i="35"/>
  <c r="IY188" i="35"/>
  <c r="IX188" i="35"/>
  <c r="IW188" i="35"/>
  <c r="IV188" i="35"/>
  <c r="IU188" i="35"/>
  <c r="IT188" i="35"/>
  <c r="IS188" i="35"/>
  <c r="IR188" i="35"/>
  <c r="IQ188" i="35"/>
  <c r="IP188" i="35"/>
  <c r="IO188" i="35"/>
  <c r="IN188" i="35"/>
  <c r="IM188" i="35"/>
  <c r="IL188" i="35"/>
  <c r="IK188" i="35"/>
  <c r="IJ188" i="35"/>
  <c r="II188" i="35"/>
  <c r="IH188" i="35"/>
  <c r="IG188" i="35"/>
  <c r="IF188" i="35"/>
  <c r="IE188" i="35"/>
  <c r="ID188" i="35"/>
  <c r="IC188" i="35"/>
  <c r="IB188" i="35"/>
  <c r="IA188" i="35"/>
  <c r="HZ188" i="35"/>
  <c r="HY188" i="35"/>
  <c r="HX188" i="35"/>
  <c r="HW188" i="35"/>
  <c r="HV188" i="35"/>
  <c r="HU188" i="35"/>
  <c r="HT188" i="35"/>
  <c r="HS188" i="35"/>
  <c r="HR188" i="35"/>
  <c r="HQ188" i="35"/>
  <c r="HP188" i="35"/>
  <c r="HO188" i="35"/>
  <c r="HN188" i="35"/>
  <c r="HM188" i="35"/>
  <c r="HL188" i="35"/>
  <c r="HK188" i="35"/>
  <c r="HJ188" i="35"/>
  <c r="HI188" i="35"/>
  <c r="HH188" i="35"/>
  <c r="HG188" i="35"/>
  <c r="HF188" i="35"/>
  <c r="HE188" i="35"/>
  <c r="HD188" i="35"/>
  <c r="HC188" i="35"/>
  <c r="HB188" i="35"/>
  <c r="HA188" i="35"/>
  <c r="GZ188" i="35"/>
  <c r="GY188" i="35"/>
  <c r="GX188" i="35"/>
  <c r="GW188" i="35"/>
  <c r="GV188" i="35"/>
  <c r="GU188" i="35"/>
  <c r="GT188" i="35"/>
  <c r="GS188" i="35"/>
  <c r="GR188" i="35"/>
  <c r="GQ188" i="35"/>
  <c r="GP188" i="35"/>
  <c r="GO188" i="35"/>
  <c r="GN188" i="35"/>
  <c r="GM188" i="35"/>
  <c r="GL188" i="35"/>
  <c r="GK188" i="35"/>
  <c r="GJ188" i="35"/>
  <c r="GI188" i="35"/>
  <c r="GH188" i="35"/>
  <c r="GG188" i="35"/>
  <c r="GF188" i="35"/>
  <c r="GE188" i="35"/>
  <c r="GD188" i="35"/>
  <c r="GC188" i="35"/>
  <c r="GB188" i="35"/>
  <c r="GA188" i="35"/>
  <c r="FZ188" i="35"/>
  <c r="FY188" i="35"/>
  <c r="FX188" i="35"/>
  <c r="FW188" i="35"/>
  <c r="FV188" i="35"/>
  <c r="FU188" i="35"/>
  <c r="FT188" i="35"/>
  <c r="FS188" i="35"/>
  <c r="FR188" i="35"/>
  <c r="FQ188" i="35"/>
  <c r="FP188" i="35"/>
  <c r="FO188" i="35"/>
  <c r="FN188" i="35"/>
  <c r="FM188" i="35"/>
  <c r="FL188" i="35"/>
  <c r="FK188" i="35"/>
  <c r="FJ188" i="35"/>
  <c r="FI188" i="35"/>
  <c r="FH188" i="35"/>
  <c r="FG188" i="35"/>
  <c r="FF188" i="35"/>
  <c r="FE188" i="35"/>
  <c r="FD188" i="35"/>
  <c r="FC188" i="35"/>
  <c r="FB188" i="35"/>
  <c r="FA188" i="35"/>
  <c r="EZ188" i="35"/>
  <c r="EY188" i="35"/>
  <c r="EX188" i="35"/>
  <c r="EW188" i="35"/>
  <c r="EV188" i="35"/>
  <c r="EU188" i="35"/>
  <c r="ET188" i="35"/>
  <c r="ES188" i="35"/>
  <c r="ER188" i="35"/>
  <c r="EQ188" i="35"/>
  <c r="EP188" i="35"/>
  <c r="EO188" i="35"/>
  <c r="EN188" i="35"/>
  <c r="EM188" i="35"/>
  <c r="EL188" i="35"/>
  <c r="EK188" i="35"/>
  <c r="EJ188" i="35"/>
  <c r="EI188" i="35"/>
  <c r="EH188" i="35"/>
  <c r="EG188" i="35"/>
  <c r="EF188" i="35"/>
  <c r="EE188" i="35"/>
  <c r="ED188" i="35"/>
  <c r="EC188" i="35"/>
  <c r="EB188" i="35"/>
  <c r="EA188" i="35"/>
  <c r="DZ188" i="35"/>
  <c r="DY188" i="35"/>
  <c r="DX188" i="35"/>
  <c r="DW188" i="35"/>
  <c r="DV188" i="35"/>
  <c r="DU188" i="35"/>
  <c r="DT188" i="35"/>
  <c r="DS188" i="35"/>
  <c r="DR188" i="35"/>
  <c r="DQ188" i="35"/>
  <c r="DP188" i="35"/>
  <c r="DO188" i="35"/>
  <c r="DN188" i="35"/>
  <c r="DM188" i="35"/>
  <c r="DL188" i="35"/>
  <c r="DK188" i="35"/>
  <c r="DJ188" i="35"/>
  <c r="DI188" i="35"/>
  <c r="DH188" i="35"/>
  <c r="DG188" i="35"/>
  <c r="DF188" i="35"/>
  <c r="DE188" i="35"/>
  <c r="DD188" i="35"/>
  <c r="DC188" i="35"/>
  <c r="DB188" i="35"/>
  <c r="DA188" i="35"/>
  <c r="CZ188" i="35"/>
  <c r="CY188" i="35"/>
  <c r="CX188" i="35"/>
  <c r="CW188" i="35"/>
  <c r="CV188" i="35"/>
  <c r="CU188" i="35"/>
  <c r="CT188" i="35"/>
  <c r="CS188" i="35"/>
  <c r="CR188" i="35"/>
  <c r="CQ188" i="35"/>
  <c r="CP188" i="35"/>
  <c r="CO188" i="35"/>
  <c r="CN188" i="35"/>
  <c r="CM188" i="35"/>
  <c r="CL188" i="35"/>
  <c r="CK188" i="35"/>
  <c r="CJ188" i="35"/>
  <c r="CI188" i="35"/>
  <c r="CH188" i="35"/>
  <c r="CG188" i="35"/>
  <c r="CF188" i="35"/>
  <c r="CE188" i="35"/>
  <c r="CD188" i="35"/>
  <c r="CC188" i="35"/>
  <c r="CB188" i="35"/>
  <c r="CA188" i="35"/>
  <c r="BZ188" i="35"/>
  <c r="BY188" i="35"/>
  <c r="BX188" i="35"/>
  <c r="BW188" i="35"/>
  <c r="BV188" i="35"/>
  <c r="BU188" i="35"/>
  <c r="BT188" i="35"/>
  <c r="BS188" i="35"/>
  <c r="BR188" i="35"/>
  <c r="BQ188" i="35"/>
  <c r="BP188" i="35"/>
  <c r="BO188" i="35"/>
  <c r="BN188" i="35"/>
  <c r="BM188" i="35"/>
  <c r="BL188" i="35"/>
  <c r="BK188" i="35"/>
  <c r="BJ188" i="35"/>
  <c r="BI188" i="35"/>
  <c r="BH188" i="35"/>
  <c r="BG188" i="35"/>
  <c r="BF188" i="35"/>
  <c r="BE188" i="35"/>
  <c r="BD188" i="35"/>
  <c r="BC188" i="35"/>
  <c r="BB188" i="35"/>
  <c r="BA188" i="35"/>
  <c r="AZ188" i="35"/>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LC187" i="35"/>
  <c r="LC186" i="35"/>
  <c r="LC185" i="35"/>
  <c r="LC184" i="35"/>
  <c r="LC183" i="35"/>
  <c r="LC182" i="35"/>
  <c r="LC181" i="35"/>
  <c r="LC180" i="35"/>
  <c r="KX178" i="35"/>
  <c r="KW178" i="35"/>
  <c r="KV178" i="35"/>
  <c r="KU178" i="35"/>
  <c r="KT178" i="35"/>
  <c r="KS178" i="35"/>
  <c r="KR178" i="35"/>
  <c r="KQ178" i="35"/>
  <c r="KP178" i="35"/>
  <c r="KO178" i="35"/>
  <c r="KN178" i="35"/>
  <c r="KM178" i="35"/>
  <c r="KL178" i="35"/>
  <c r="KK178" i="35"/>
  <c r="KJ178" i="35"/>
  <c r="KI178" i="35"/>
  <c r="KH178" i="35"/>
  <c r="KG178" i="35"/>
  <c r="KF178" i="35"/>
  <c r="KE178" i="35"/>
  <c r="KD178" i="35"/>
  <c r="KC178" i="35"/>
  <c r="KB178" i="35"/>
  <c r="KA178" i="35"/>
  <c r="JZ178" i="35"/>
  <c r="JY178" i="35"/>
  <c r="JX178" i="35"/>
  <c r="JW178" i="35"/>
  <c r="JV178" i="35"/>
  <c r="JU178" i="35"/>
  <c r="JT178" i="35"/>
  <c r="JS178" i="35"/>
  <c r="JR178" i="35"/>
  <c r="JQ178" i="35"/>
  <c r="JP178" i="35"/>
  <c r="JO178" i="35"/>
  <c r="JN178" i="35"/>
  <c r="JM178" i="35"/>
  <c r="JL178" i="35"/>
  <c r="JK178" i="35"/>
  <c r="JJ178" i="35"/>
  <c r="JI178" i="35"/>
  <c r="JH178" i="35"/>
  <c r="JG178" i="35"/>
  <c r="JF178" i="35"/>
  <c r="JE178" i="35"/>
  <c r="JD178" i="35"/>
  <c r="JC178" i="35"/>
  <c r="JB178" i="35"/>
  <c r="JA178" i="35"/>
  <c r="IZ178" i="35"/>
  <c r="IY178" i="35"/>
  <c r="IX178" i="35"/>
  <c r="IW178" i="35"/>
  <c r="IV178" i="35"/>
  <c r="IU178" i="35"/>
  <c r="IT178" i="35"/>
  <c r="IS178" i="35"/>
  <c r="IR178" i="35"/>
  <c r="IQ178" i="35"/>
  <c r="IP178" i="35"/>
  <c r="IO178" i="35"/>
  <c r="IN178" i="35"/>
  <c r="IM178" i="35"/>
  <c r="IL178" i="35"/>
  <c r="IK178" i="35"/>
  <c r="IJ178" i="35"/>
  <c r="II178" i="35"/>
  <c r="IH178" i="35"/>
  <c r="IG178" i="35"/>
  <c r="IF178" i="35"/>
  <c r="IE178" i="35"/>
  <c r="ID178" i="35"/>
  <c r="IC178" i="35"/>
  <c r="IB178" i="35"/>
  <c r="IA178" i="35"/>
  <c r="HZ178" i="35"/>
  <c r="HY178" i="35"/>
  <c r="HX178" i="35"/>
  <c r="HW178" i="35"/>
  <c r="HV178" i="35"/>
  <c r="HU178" i="35"/>
  <c r="HT178" i="35"/>
  <c r="HS178" i="35"/>
  <c r="HR178" i="35"/>
  <c r="HQ178" i="35"/>
  <c r="HP178" i="35"/>
  <c r="HO178" i="35"/>
  <c r="HN178" i="35"/>
  <c r="HM178" i="35"/>
  <c r="HL178" i="35"/>
  <c r="HK178" i="35"/>
  <c r="HJ178" i="35"/>
  <c r="HI178" i="35"/>
  <c r="HH178" i="35"/>
  <c r="HG178" i="35"/>
  <c r="HF178" i="35"/>
  <c r="HE178" i="35"/>
  <c r="HD178" i="35"/>
  <c r="HC178" i="35"/>
  <c r="HB178" i="35"/>
  <c r="HA178" i="35"/>
  <c r="GZ178" i="35"/>
  <c r="GY178" i="35"/>
  <c r="GX178" i="35"/>
  <c r="GW178" i="35"/>
  <c r="GV178" i="35"/>
  <c r="GU178" i="35"/>
  <c r="GT178" i="35"/>
  <c r="GS178" i="35"/>
  <c r="GR178" i="35"/>
  <c r="GQ178" i="35"/>
  <c r="GP178" i="35"/>
  <c r="GO178" i="35"/>
  <c r="GN178" i="35"/>
  <c r="GM178" i="35"/>
  <c r="GL178" i="35"/>
  <c r="GK178" i="35"/>
  <c r="GJ178" i="35"/>
  <c r="GI178" i="35"/>
  <c r="GH178" i="35"/>
  <c r="GG178" i="35"/>
  <c r="GF178" i="35"/>
  <c r="GE178" i="35"/>
  <c r="GD178" i="35"/>
  <c r="GC178" i="35"/>
  <c r="GB178" i="35"/>
  <c r="GA178" i="35"/>
  <c r="FZ178" i="35"/>
  <c r="FY178" i="35"/>
  <c r="FX178" i="35"/>
  <c r="FW178" i="35"/>
  <c r="FV178" i="35"/>
  <c r="FU178" i="35"/>
  <c r="FT178" i="35"/>
  <c r="FS178" i="35"/>
  <c r="FR178" i="35"/>
  <c r="FQ178" i="35"/>
  <c r="FP178" i="35"/>
  <c r="FO178" i="35"/>
  <c r="FN178" i="35"/>
  <c r="FM178" i="35"/>
  <c r="FL178" i="35"/>
  <c r="FK178" i="35"/>
  <c r="FJ178" i="35"/>
  <c r="FI178" i="35"/>
  <c r="FH178" i="35"/>
  <c r="FG178" i="35"/>
  <c r="FF178" i="35"/>
  <c r="FE178" i="35"/>
  <c r="FD178" i="35"/>
  <c r="FC178" i="35"/>
  <c r="FB178" i="35"/>
  <c r="FA178" i="35"/>
  <c r="EZ178" i="35"/>
  <c r="EY178" i="35"/>
  <c r="EX178" i="35"/>
  <c r="EW178" i="35"/>
  <c r="EV178" i="35"/>
  <c r="EU178" i="35"/>
  <c r="ET178" i="35"/>
  <c r="ES178" i="35"/>
  <c r="ER178" i="35"/>
  <c r="EQ178" i="35"/>
  <c r="EP178" i="35"/>
  <c r="EO178" i="35"/>
  <c r="EN178" i="35"/>
  <c r="EM178" i="35"/>
  <c r="EL178" i="35"/>
  <c r="EK178" i="35"/>
  <c r="EJ178" i="35"/>
  <c r="EI178" i="35"/>
  <c r="EH178" i="35"/>
  <c r="EG178" i="35"/>
  <c r="EF178" i="35"/>
  <c r="EE178" i="35"/>
  <c r="ED178" i="35"/>
  <c r="EC178" i="35"/>
  <c r="EB178" i="35"/>
  <c r="EA178" i="35"/>
  <c r="DZ178" i="35"/>
  <c r="DY178" i="35"/>
  <c r="DX178" i="35"/>
  <c r="DW178" i="35"/>
  <c r="DV178" i="35"/>
  <c r="DU178" i="35"/>
  <c r="DT178" i="35"/>
  <c r="DS178" i="35"/>
  <c r="DR178" i="35"/>
  <c r="DQ178" i="35"/>
  <c r="DP178" i="35"/>
  <c r="DO178" i="35"/>
  <c r="DN178" i="35"/>
  <c r="DM178" i="35"/>
  <c r="DL178" i="35"/>
  <c r="DK178" i="35"/>
  <c r="DJ178" i="35"/>
  <c r="DI178" i="35"/>
  <c r="DH178" i="35"/>
  <c r="DG178" i="35"/>
  <c r="DF178" i="35"/>
  <c r="DE178" i="35"/>
  <c r="DD178" i="35"/>
  <c r="DC178" i="35"/>
  <c r="DB178" i="35"/>
  <c r="DA178" i="35"/>
  <c r="CZ178" i="35"/>
  <c r="CY178" i="35"/>
  <c r="CX178" i="35"/>
  <c r="CW178" i="35"/>
  <c r="CV178" i="35"/>
  <c r="CU178" i="35"/>
  <c r="CT178" i="35"/>
  <c r="CS178" i="35"/>
  <c r="CR178" i="35"/>
  <c r="CQ178" i="35"/>
  <c r="CP178" i="35"/>
  <c r="CO178" i="35"/>
  <c r="CN178" i="35"/>
  <c r="CM178" i="35"/>
  <c r="CL178" i="35"/>
  <c r="CK178" i="35"/>
  <c r="CJ178" i="35"/>
  <c r="CI178" i="35"/>
  <c r="CH178" i="35"/>
  <c r="CG178" i="35"/>
  <c r="CF178" i="35"/>
  <c r="CE178" i="35"/>
  <c r="CD178" i="35"/>
  <c r="CC178" i="35"/>
  <c r="CB178" i="35"/>
  <c r="CA178" i="35"/>
  <c r="BZ178" i="35"/>
  <c r="BY178" i="35"/>
  <c r="BX178" i="35"/>
  <c r="BW178" i="35"/>
  <c r="BV178" i="35"/>
  <c r="BU178" i="35"/>
  <c r="BT178" i="35"/>
  <c r="BS178" i="35"/>
  <c r="BR178" i="35"/>
  <c r="BQ178" i="35"/>
  <c r="BP178" i="35"/>
  <c r="BO178" i="35"/>
  <c r="BN178" i="35"/>
  <c r="BM178" i="35"/>
  <c r="BL178" i="35"/>
  <c r="BK178" i="35"/>
  <c r="BJ178" i="35"/>
  <c r="BI178" i="35"/>
  <c r="BH178" i="35"/>
  <c r="BG178" i="35"/>
  <c r="BF178" i="35"/>
  <c r="BE178" i="35"/>
  <c r="BD178" i="35"/>
  <c r="BC178" i="35"/>
  <c r="BB178" i="35"/>
  <c r="BA178" i="35"/>
  <c r="AZ178" i="35"/>
  <c r="AY178" i="35"/>
  <c r="AX178" i="35"/>
  <c r="AW178" i="35"/>
  <c r="AV178" i="35"/>
  <c r="AU178" i="35"/>
  <c r="AT178" i="35"/>
  <c r="AS178" i="35"/>
  <c r="AR178" i="35"/>
  <c r="AQ178" i="35"/>
  <c r="AP178" i="35"/>
  <c r="AO178" i="35"/>
  <c r="AN178" i="35"/>
  <c r="AM178" i="35"/>
  <c r="AL178" i="35"/>
  <c r="AK178" i="35"/>
  <c r="AJ178" i="35"/>
  <c r="AI178" i="35"/>
  <c r="AH178" i="35"/>
  <c r="AG178" i="35"/>
  <c r="AF178" i="35"/>
  <c r="AE178" i="35"/>
  <c r="AD178" i="35"/>
  <c r="AC178" i="35"/>
  <c r="AB178" i="35"/>
  <c r="AA178" i="35"/>
  <c r="Z178" i="35"/>
  <c r="Y178" i="35"/>
  <c r="X178" i="35"/>
  <c r="W178" i="35"/>
  <c r="V178" i="35"/>
  <c r="U178" i="35"/>
  <c r="T178" i="35"/>
  <c r="S178" i="35"/>
  <c r="R178" i="35"/>
  <c r="Q178" i="35"/>
  <c r="P178" i="35"/>
  <c r="O178" i="35"/>
  <c r="N178" i="35"/>
  <c r="M178" i="35"/>
  <c r="L178" i="35"/>
  <c r="K178" i="35"/>
  <c r="J178" i="35"/>
  <c r="I178" i="35"/>
  <c r="H178" i="35"/>
  <c r="G178" i="35"/>
  <c r="F178" i="35"/>
  <c r="E178" i="35"/>
  <c r="FD146" i="35"/>
  <c r="FC146" i="35"/>
  <c r="FB146" i="35"/>
  <c r="FA146" i="35"/>
  <c r="EZ146" i="35"/>
  <c r="EY146" i="35"/>
  <c r="EX146" i="35"/>
  <c r="EW146" i="35"/>
  <c r="EV146" i="35"/>
  <c r="EU146" i="35"/>
  <c r="ET146" i="35"/>
  <c r="ES146" i="35"/>
  <c r="ER146" i="35"/>
  <c r="EQ146" i="35"/>
  <c r="EP146" i="35"/>
  <c r="EO146" i="35"/>
  <c r="EN146" i="35"/>
  <c r="EM146" i="35"/>
  <c r="EL146" i="35"/>
  <c r="EK146" i="35"/>
  <c r="EJ146" i="35"/>
  <c r="EI146" i="35"/>
  <c r="EH146" i="35"/>
  <c r="EG146" i="35"/>
  <c r="EF146" i="35"/>
  <c r="EE146" i="35"/>
  <c r="ED146" i="35"/>
  <c r="EC146" i="35"/>
  <c r="EB146" i="35"/>
  <c r="EA146" i="35"/>
  <c r="DZ146" i="35"/>
  <c r="DY146" i="35"/>
  <c r="DX146" i="35"/>
  <c r="DW146" i="35"/>
  <c r="DV146" i="35"/>
  <c r="DU146" i="35"/>
  <c r="DT146" i="35"/>
  <c r="DS146" i="35"/>
  <c r="DR146" i="35"/>
  <c r="DQ146" i="35"/>
  <c r="DP146" i="35"/>
  <c r="DO146" i="35"/>
  <c r="DN146" i="35"/>
  <c r="DM146" i="35"/>
  <c r="DL146" i="35"/>
  <c r="DK146" i="35"/>
  <c r="DJ146" i="35"/>
  <c r="DI146" i="35"/>
  <c r="DH146" i="35"/>
  <c r="DG146" i="35"/>
  <c r="DF146" i="35"/>
  <c r="DE146" i="35"/>
  <c r="DD146" i="35"/>
  <c r="DC146" i="35"/>
  <c r="DB146" i="35"/>
  <c r="DA146" i="35"/>
  <c r="CZ146" i="35"/>
  <c r="CY146" i="35"/>
  <c r="CX146" i="35"/>
  <c r="CW146" i="35"/>
  <c r="CV146" i="35"/>
  <c r="CU146" i="35"/>
  <c r="CT146" i="35"/>
  <c r="CS146" i="35"/>
  <c r="CR146" i="35"/>
  <c r="CQ146" i="35"/>
  <c r="CP146" i="35"/>
  <c r="CO146" i="35"/>
  <c r="CN146" i="35"/>
  <c r="CM146" i="35"/>
  <c r="CL146" i="35"/>
  <c r="CK146" i="35"/>
  <c r="CJ146" i="35"/>
  <c r="CI146" i="35"/>
  <c r="CH146" i="35"/>
  <c r="CG146" i="35"/>
  <c r="CF146" i="35"/>
  <c r="CE146" i="35"/>
  <c r="CD146" i="35"/>
  <c r="CC146" i="35"/>
  <c r="CB146" i="35"/>
  <c r="CA146" i="35"/>
  <c r="BZ146" i="35"/>
  <c r="BY146" i="35"/>
  <c r="BX146" i="35"/>
  <c r="BW146" i="35"/>
  <c r="BV146" i="35"/>
  <c r="BU146" i="35"/>
  <c r="BT146" i="35"/>
  <c r="BS146" i="35"/>
  <c r="BR146" i="35"/>
  <c r="BQ146" i="35"/>
  <c r="BP146" i="35"/>
  <c r="BO146" i="35"/>
  <c r="BN146" i="35"/>
  <c r="BM146" i="35"/>
  <c r="BL146" i="35"/>
  <c r="BK146" i="35"/>
  <c r="BJ146" i="35"/>
  <c r="BI146" i="35"/>
  <c r="BH146" i="35"/>
  <c r="BG146" i="35"/>
  <c r="BF146" i="35"/>
  <c r="BE146" i="35"/>
  <c r="BD146" i="35"/>
  <c r="BC146" i="35"/>
  <c r="BB146" i="35"/>
  <c r="BA146" i="35"/>
  <c r="AZ146" i="35"/>
  <c r="AY146" i="35"/>
  <c r="AX146" i="35"/>
  <c r="AW146" i="35"/>
  <c r="AV146" i="35"/>
  <c r="AU146" i="35"/>
  <c r="AT146" i="35"/>
  <c r="AS146" i="35"/>
  <c r="AR146" i="35"/>
  <c r="AQ146" i="35"/>
  <c r="AP146" i="35"/>
  <c r="AO146" i="35"/>
  <c r="AN146" i="35"/>
  <c r="AM146" i="35"/>
  <c r="AL146" i="35"/>
  <c r="AK146" i="35"/>
  <c r="AJ146" i="35"/>
  <c r="AI146" i="35"/>
  <c r="AH146" i="35"/>
  <c r="AG146" i="35"/>
  <c r="AF146" i="35"/>
  <c r="AE146" i="35"/>
  <c r="AD146" i="35"/>
  <c r="AC146" i="35"/>
  <c r="AB146" i="35"/>
  <c r="AA146" i="35"/>
  <c r="Z146" i="35"/>
  <c r="Y146" i="35"/>
  <c r="X146" i="35"/>
  <c r="W146" i="35"/>
  <c r="V146" i="35"/>
  <c r="U146" i="35"/>
  <c r="T146" i="35"/>
  <c r="S146" i="35"/>
  <c r="R146" i="35"/>
  <c r="Q146" i="35"/>
  <c r="P146" i="35"/>
  <c r="O146" i="35"/>
  <c r="N146" i="35"/>
  <c r="M146" i="35"/>
  <c r="L146" i="35"/>
  <c r="K146" i="35"/>
  <c r="J146" i="35"/>
  <c r="I146" i="35"/>
  <c r="H146" i="35"/>
  <c r="G146" i="35"/>
  <c r="F146" i="35"/>
  <c r="E146" i="35"/>
  <c r="FD145" i="35"/>
  <c r="FC145" i="35"/>
  <c r="FB145" i="35"/>
  <c r="FA145" i="35"/>
  <c r="EZ145" i="35"/>
  <c r="EY145" i="35"/>
  <c r="EX145" i="35"/>
  <c r="EW145" i="35"/>
  <c r="EV145" i="35"/>
  <c r="EU145" i="35"/>
  <c r="ET145" i="35"/>
  <c r="ES145" i="35"/>
  <c r="ER145" i="35"/>
  <c r="EQ145" i="35"/>
  <c r="EP145" i="35"/>
  <c r="EO145" i="35"/>
  <c r="EN145" i="35"/>
  <c r="EM145" i="35"/>
  <c r="EL145" i="35"/>
  <c r="EK145" i="35"/>
  <c r="EJ145" i="35"/>
  <c r="EI145" i="35"/>
  <c r="EH145" i="35"/>
  <c r="EG145" i="35"/>
  <c r="EF145" i="35"/>
  <c r="EE145" i="35"/>
  <c r="ED145" i="35"/>
  <c r="EC145" i="35"/>
  <c r="EB145" i="35"/>
  <c r="EA145" i="35"/>
  <c r="DZ145" i="35"/>
  <c r="DY145" i="35"/>
  <c r="DX145" i="35"/>
  <c r="DW145" i="35"/>
  <c r="DV145" i="35"/>
  <c r="DU145" i="35"/>
  <c r="DT145" i="35"/>
  <c r="DS145" i="35"/>
  <c r="DR145" i="35"/>
  <c r="DQ145" i="35"/>
  <c r="DP145" i="35"/>
  <c r="DO145" i="35"/>
  <c r="DN145" i="35"/>
  <c r="DM145" i="35"/>
  <c r="DL145" i="35"/>
  <c r="DK145" i="35"/>
  <c r="DJ145" i="35"/>
  <c r="DI145" i="35"/>
  <c r="DH145" i="35"/>
  <c r="DG145" i="35"/>
  <c r="DF145" i="35"/>
  <c r="DE145" i="35"/>
  <c r="DD145" i="35"/>
  <c r="DC145" i="35"/>
  <c r="DB145" i="35"/>
  <c r="DA145" i="35"/>
  <c r="CZ145" i="35"/>
  <c r="CY145" i="35"/>
  <c r="CX145" i="35"/>
  <c r="CW145" i="35"/>
  <c r="CV145" i="35"/>
  <c r="CU145" i="35"/>
  <c r="CT145" i="35"/>
  <c r="CS145" i="35"/>
  <c r="CR145" i="35"/>
  <c r="CQ145" i="35"/>
  <c r="CP145" i="35"/>
  <c r="CO145" i="35"/>
  <c r="CN145" i="35"/>
  <c r="CM145" i="35"/>
  <c r="CL145" i="35"/>
  <c r="CK145" i="35"/>
  <c r="CJ145" i="35"/>
  <c r="CI145" i="35"/>
  <c r="CH145" i="35"/>
  <c r="CG145" i="35"/>
  <c r="CF145" i="35"/>
  <c r="CE145" i="35"/>
  <c r="CD145" i="35"/>
  <c r="CC145" i="35"/>
  <c r="CB145" i="35"/>
  <c r="CA145" i="35"/>
  <c r="BZ145" i="35"/>
  <c r="BY145" i="35"/>
  <c r="BX145" i="35"/>
  <c r="BW145" i="35"/>
  <c r="BV145" i="35"/>
  <c r="BU145" i="35"/>
  <c r="BT145" i="35"/>
  <c r="BS145" i="35"/>
  <c r="BR145" i="35"/>
  <c r="BQ145" i="35"/>
  <c r="BP145" i="35"/>
  <c r="BO145" i="35"/>
  <c r="BN145" i="35"/>
  <c r="BM145" i="35"/>
  <c r="BL145" i="35"/>
  <c r="BK145" i="35"/>
  <c r="BJ145" i="35"/>
  <c r="BI145" i="35"/>
  <c r="BH145" i="35"/>
  <c r="BG145" i="35"/>
  <c r="BF145" i="35"/>
  <c r="BE145" i="35"/>
  <c r="BD145" i="35"/>
  <c r="BC145" i="35"/>
  <c r="BB145" i="35"/>
  <c r="BA145" i="35"/>
  <c r="AZ145" i="35"/>
  <c r="AY145" i="35"/>
  <c r="AX145" i="35"/>
  <c r="AW145" i="35"/>
  <c r="AV145" i="35"/>
  <c r="AU145" i="35"/>
  <c r="AT145" i="35"/>
  <c r="AS145" i="35"/>
  <c r="AR145" i="35"/>
  <c r="AQ145" i="35"/>
  <c r="AP145" i="35"/>
  <c r="AO145" i="35"/>
  <c r="AN145" i="35"/>
  <c r="AM145" i="35"/>
  <c r="AL145" i="35"/>
  <c r="AK145" i="35"/>
  <c r="AJ145" i="35"/>
  <c r="AI145" i="35"/>
  <c r="AH145" i="35"/>
  <c r="AG145" i="35"/>
  <c r="AF145" i="35"/>
  <c r="AE145" i="35"/>
  <c r="AD145" i="35"/>
  <c r="AC145" i="35"/>
  <c r="AB145" i="35"/>
  <c r="AA145" i="35"/>
  <c r="Z145" i="35"/>
  <c r="Y145" i="35"/>
  <c r="X145" i="35"/>
  <c r="W145" i="35"/>
  <c r="V145" i="35"/>
  <c r="U145" i="35"/>
  <c r="T145" i="35"/>
  <c r="S145" i="35"/>
  <c r="R145" i="35"/>
  <c r="Q145" i="35"/>
  <c r="P145" i="35"/>
  <c r="O145" i="35"/>
  <c r="N145" i="35"/>
  <c r="M145" i="35"/>
  <c r="L145" i="35"/>
  <c r="K145" i="35"/>
  <c r="J145" i="35"/>
  <c r="I145" i="35"/>
  <c r="H145" i="35"/>
  <c r="G145" i="35"/>
  <c r="F145" i="35"/>
  <c r="E145" i="35"/>
  <c r="FD144" i="35"/>
  <c r="FC144" i="35"/>
  <c r="FB144" i="35"/>
  <c r="FA144" i="35"/>
  <c r="EZ144" i="35"/>
  <c r="EY144" i="35"/>
  <c r="EX144" i="35"/>
  <c r="EW144" i="35"/>
  <c r="EV144" i="35"/>
  <c r="EU144" i="35"/>
  <c r="ET144" i="35"/>
  <c r="ES144" i="35"/>
  <c r="ER144" i="35"/>
  <c r="EQ144" i="35"/>
  <c r="EP144" i="35"/>
  <c r="EO144" i="35"/>
  <c r="EN144" i="35"/>
  <c r="EM144" i="35"/>
  <c r="EL144" i="35"/>
  <c r="EK144" i="35"/>
  <c r="EJ144" i="35"/>
  <c r="EI144" i="35"/>
  <c r="EH144" i="35"/>
  <c r="EG144" i="35"/>
  <c r="EF144" i="35"/>
  <c r="EE144" i="35"/>
  <c r="ED144" i="35"/>
  <c r="EC144" i="35"/>
  <c r="EB144" i="35"/>
  <c r="EA144" i="35"/>
  <c r="DZ144" i="35"/>
  <c r="DY144" i="35"/>
  <c r="DX144" i="35"/>
  <c r="DW144" i="35"/>
  <c r="DV144" i="35"/>
  <c r="DU144" i="35"/>
  <c r="DT144" i="35"/>
  <c r="DS144" i="35"/>
  <c r="DR144" i="35"/>
  <c r="DQ144" i="35"/>
  <c r="DP144" i="35"/>
  <c r="DO144" i="35"/>
  <c r="DN144" i="35"/>
  <c r="DM144" i="35"/>
  <c r="DL144" i="35"/>
  <c r="DK144" i="35"/>
  <c r="DJ144" i="35"/>
  <c r="DI144" i="35"/>
  <c r="DH144" i="35"/>
  <c r="DG144" i="35"/>
  <c r="DF144" i="35"/>
  <c r="DE144" i="35"/>
  <c r="DD144" i="35"/>
  <c r="DC144" i="35"/>
  <c r="DB144" i="35"/>
  <c r="DA144" i="35"/>
  <c r="CZ144" i="35"/>
  <c r="CY144" i="35"/>
  <c r="CX144" i="35"/>
  <c r="CW144" i="35"/>
  <c r="CV144" i="35"/>
  <c r="CU144" i="35"/>
  <c r="CT144" i="35"/>
  <c r="CS144" i="35"/>
  <c r="CR144" i="35"/>
  <c r="CQ144" i="35"/>
  <c r="CP144" i="35"/>
  <c r="CO144" i="35"/>
  <c r="CN144" i="35"/>
  <c r="CM144" i="35"/>
  <c r="CL144" i="35"/>
  <c r="CK144" i="35"/>
  <c r="CJ144" i="35"/>
  <c r="CI144" i="35"/>
  <c r="CH144" i="35"/>
  <c r="CG144" i="35"/>
  <c r="CF144" i="35"/>
  <c r="CE144" i="35"/>
  <c r="CD144" i="35"/>
  <c r="CC144" i="35"/>
  <c r="CB144" i="35"/>
  <c r="CA144" i="35"/>
  <c r="BZ144" i="35"/>
  <c r="BY144" i="35"/>
  <c r="BX144" i="35"/>
  <c r="BW144" i="35"/>
  <c r="BV144" i="35"/>
  <c r="BU144" i="35"/>
  <c r="BT144" i="35"/>
  <c r="BS144" i="35"/>
  <c r="BR144" i="35"/>
  <c r="BQ144" i="35"/>
  <c r="BP144" i="35"/>
  <c r="BO144" i="35"/>
  <c r="BN144" i="35"/>
  <c r="BM144" i="35"/>
  <c r="BL144" i="35"/>
  <c r="BK144" i="35"/>
  <c r="BJ144" i="35"/>
  <c r="BI144" i="35"/>
  <c r="BH144" i="35"/>
  <c r="BG144" i="35"/>
  <c r="BF144" i="35"/>
  <c r="BE144" i="35"/>
  <c r="BD144" i="35"/>
  <c r="BC144" i="35"/>
  <c r="BB144" i="35"/>
  <c r="BA144" i="35"/>
  <c r="AZ144" i="35"/>
  <c r="AY144" i="35"/>
  <c r="AX144" i="35"/>
  <c r="AW144" i="35"/>
  <c r="AV144" i="35"/>
  <c r="AU144" i="35"/>
  <c r="AT144" i="35"/>
  <c r="AS144" i="35"/>
  <c r="AR144" i="35"/>
  <c r="AQ144" i="35"/>
  <c r="AP144" i="35"/>
  <c r="AO144" i="35"/>
  <c r="AN144" i="35"/>
  <c r="AM144" i="35"/>
  <c r="AL144" i="35"/>
  <c r="AK144" i="35"/>
  <c r="AJ144" i="35"/>
  <c r="AI144" i="35"/>
  <c r="AH144" i="35"/>
  <c r="AG144" i="35"/>
  <c r="AF144" i="35"/>
  <c r="AE144" i="35"/>
  <c r="AD144" i="35"/>
  <c r="AC144" i="35"/>
  <c r="AB144" i="35"/>
  <c r="AA144" i="35"/>
  <c r="Z144" i="35"/>
  <c r="Y144" i="35"/>
  <c r="X144" i="35"/>
  <c r="W144" i="35"/>
  <c r="V144" i="35"/>
  <c r="U144" i="35"/>
  <c r="T144" i="35"/>
  <c r="S144" i="35"/>
  <c r="R144" i="35"/>
  <c r="Q144" i="35"/>
  <c r="P144" i="35"/>
  <c r="O144" i="35"/>
  <c r="N144" i="35"/>
  <c r="M144" i="35"/>
  <c r="L144" i="35"/>
  <c r="K144" i="35"/>
  <c r="J144" i="35"/>
  <c r="I144" i="35"/>
  <c r="H144" i="35"/>
  <c r="G144" i="35"/>
  <c r="F144" i="35"/>
  <c r="E144" i="35"/>
  <c r="FI139" i="35"/>
  <c r="FH139" i="35"/>
  <c r="FG139" i="35"/>
  <c r="FF139" i="35"/>
  <c r="FE139" i="35"/>
  <c r="FD139" i="35"/>
  <c r="FC139" i="35"/>
  <c r="FB139" i="35"/>
  <c r="FA139" i="35"/>
  <c r="EZ139" i="35"/>
  <c r="EY139" i="35"/>
  <c r="EX139" i="35"/>
  <c r="EW139" i="35"/>
  <c r="EV139" i="35"/>
  <c r="EU139" i="35"/>
  <c r="ET139" i="35"/>
  <c r="ES139" i="35"/>
  <c r="ER139" i="35"/>
  <c r="EQ139" i="35"/>
  <c r="EP139" i="35"/>
  <c r="EO139" i="35"/>
  <c r="EN139" i="35"/>
  <c r="EM139" i="35"/>
  <c r="EL139" i="35"/>
  <c r="EK139" i="35"/>
  <c r="EJ139" i="35"/>
  <c r="EI139" i="35"/>
  <c r="EH139" i="35"/>
  <c r="EG139" i="35"/>
  <c r="EF139" i="35"/>
  <c r="EE139" i="35"/>
  <c r="ED139" i="35"/>
  <c r="EC139" i="35"/>
  <c r="EB139" i="35"/>
  <c r="EA139" i="35"/>
  <c r="DZ139" i="35"/>
  <c r="DY139" i="35"/>
  <c r="DX139" i="35"/>
  <c r="DW139" i="35"/>
  <c r="DV139" i="35"/>
  <c r="DU139" i="35"/>
  <c r="DT139" i="35"/>
  <c r="DS139" i="35"/>
  <c r="DR139" i="35"/>
  <c r="DQ139" i="35"/>
  <c r="DP139" i="35"/>
  <c r="DO139" i="35"/>
  <c r="DN139" i="35"/>
  <c r="DM139" i="35"/>
  <c r="DL139" i="35"/>
  <c r="DK139" i="35"/>
  <c r="DJ139" i="35"/>
  <c r="DI139" i="35"/>
  <c r="DH139" i="35"/>
  <c r="DG139" i="35"/>
  <c r="DF139" i="35"/>
  <c r="DE139" i="35"/>
  <c r="DD139" i="35"/>
  <c r="DC139" i="35"/>
  <c r="DB139" i="35"/>
  <c r="DA139" i="35"/>
  <c r="CZ139" i="35"/>
  <c r="CY139" i="35"/>
  <c r="CX139" i="35"/>
  <c r="CW139" i="35"/>
  <c r="CV139" i="35"/>
  <c r="CU139" i="35"/>
  <c r="CT139" i="35"/>
  <c r="CS139" i="35"/>
  <c r="CR139" i="35"/>
  <c r="CQ139" i="35"/>
  <c r="CP139" i="35"/>
  <c r="CO139" i="35"/>
  <c r="CN139" i="35"/>
  <c r="CM139" i="35"/>
  <c r="CL139" i="35"/>
  <c r="CK139" i="35"/>
  <c r="CJ139" i="35"/>
  <c r="CI139" i="35"/>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J361" i="8" l="1"/>
  <c r="F51" i="11"/>
  <c r="E315" i="9"/>
  <c r="J308" i="9"/>
  <c r="D315" i="9"/>
  <c r="C315" i="9"/>
  <c r="B315" i="9"/>
  <c r="J307" i="9"/>
  <c r="J306" i="9"/>
  <c r="J305" i="9"/>
  <c r="I308" i="9"/>
  <c r="I307" i="9"/>
  <c r="I306" i="9"/>
  <c r="I305" i="9"/>
  <c r="H308" i="9"/>
  <c r="H307" i="9"/>
  <c r="H306" i="9"/>
  <c r="H305" i="9"/>
  <c r="G308" i="9"/>
  <c r="G307" i="9"/>
  <c r="G306" i="9"/>
  <c r="G305" i="9"/>
  <c r="F308" i="9"/>
  <c r="F307" i="9"/>
  <c r="F306" i="9"/>
  <c r="F305" i="9"/>
  <c r="E308" i="9"/>
  <c r="E306" i="9"/>
  <c r="E307" i="9"/>
  <c r="E305" i="9"/>
  <c r="D308" i="9"/>
  <c r="D307" i="9"/>
  <c r="D306" i="9"/>
  <c r="D305" i="9"/>
  <c r="C308" i="9"/>
  <c r="C307" i="9"/>
  <c r="C306" i="9"/>
  <c r="C305" i="9"/>
  <c r="B308" i="9"/>
  <c r="B307" i="9"/>
  <c r="B306" i="9"/>
  <c r="B305" i="9"/>
  <c r="AC81" i="33"/>
  <c r="T81" i="33"/>
  <c r="L81" i="33"/>
  <c r="AG79" i="33"/>
  <c r="AC79" i="33"/>
  <c r="T79" i="33"/>
  <c r="L79" i="33"/>
  <c r="AG69" i="33"/>
  <c r="AC69" i="33"/>
  <c r="T69" i="33"/>
  <c r="L69" i="33"/>
  <c r="AG58" i="33"/>
  <c r="AC58" i="33"/>
  <c r="T58" i="33"/>
  <c r="L58" i="33"/>
  <c r="AG49" i="33"/>
  <c r="AC49" i="33"/>
  <c r="T49" i="33"/>
  <c r="L49" i="33"/>
  <c r="AG41" i="33"/>
  <c r="AC41" i="33"/>
  <c r="T41" i="33"/>
  <c r="L41" i="33"/>
  <c r="AG37" i="33"/>
  <c r="AC37" i="33"/>
  <c r="T37" i="33"/>
  <c r="L37" i="33"/>
  <c r="AG31" i="33"/>
  <c r="AG81" i="33" s="1"/>
  <c r="AC31" i="33"/>
  <c r="T31" i="33"/>
  <c r="L31" i="33"/>
  <c r="AG18" i="33"/>
  <c r="AC18" i="33"/>
  <c r="T18" i="33"/>
  <c r="L18" i="33"/>
  <c r="T300" i="9"/>
  <c r="T299" i="9"/>
  <c r="T298" i="9"/>
  <c r="T297" i="9"/>
  <c r="R300" i="9"/>
  <c r="R299" i="9"/>
  <c r="R298" i="9"/>
  <c r="R297" i="9"/>
  <c r="P300" i="9"/>
  <c r="P299" i="9"/>
  <c r="P298" i="9"/>
  <c r="P297" i="9"/>
  <c r="N300" i="9"/>
  <c r="N299" i="9"/>
  <c r="N298" i="9"/>
  <c r="N297" i="9"/>
  <c r="L300" i="9"/>
  <c r="L299" i="9"/>
  <c r="L298" i="9"/>
  <c r="L297" i="9"/>
  <c r="J300" i="9"/>
  <c r="J299" i="9"/>
  <c r="J298" i="9"/>
  <c r="J297" i="9"/>
  <c r="H300" i="9"/>
  <c r="H299" i="9"/>
  <c r="H298" i="9"/>
  <c r="H297" i="9"/>
  <c r="F300" i="9"/>
  <c r="F299" i="9"/>
  <c r="F298" i="9"/>
  <c r="F297" i="9"/>
  <c r="D300" i="9"/>
  <c r="D299" i="9"/>
  <c r="D298" i="9"/>
  <c r="D297" i="9"/>
  <c r="B300" i="9"/>
  <c r="B299" i="9"/>
  <c r="B298" i="9"/>
  <c r="B297" i="9"/>
  <c r="K209" i="8" l="1"/>
  <c r="K210" i="8"/>
  <c r="I209" i="8"/>
  <c r="I208" i="8"/>
  <c r="H209" i="8"/>
  <c r="H208" i="8"/>
  <c r="G209" i="8"/>
  <c r="G208" i="8"/>
  <c r="F209" i="8"/>
  <c r="F208" i="8"/>
  <c r="E209" i="8"/>
  <c r="E208" i="8"/>
  <c r="D209" i="8"/>
  <c r="D208" i="8"/>
  <c r="C209" i="8"/>
  <c r="C208" i="8"/>
  <c r="B209" i="8"/>
  <c r="B208" i="8"/>
  <c r="K208" i="8"/>
  <c r="I210" i="8"/>
  <c r="H210" i="8"/>
  <c r="G210" i="8"/>
  <c r="F210" i="8"/>
  <c r="E210" i="8"/>
  <c r="D210" i="8"/>
  <c r="C210" i="8"/>
  <c r="B210" i="8"/>
  <c r="J7" i="8"/>
  <c r="B323" i="8" s="1"/>
  <c r="D345" i="9"/>
  <c r="C345" i="9"/>
  <c r="B345" i="9"/>
  <c r="B340" i="9"/>
  <c r="CJ1209" i="14"/>
  <c r="CG1209" i="14"/>
  <c r="CD1209" i="14"/>
  <c r="F45" i="6"/>
  <c r="E45" i="6"/>
  <c r="D45" i="6"/>
  <c r="C45" i="6"/>
  <c r="S67" i="8"/>
  <c r="J82" i="8" s="1"/>
  <c r="J210" i="8" l="1"/>
  <c r="D215" i="8" s="1"/>
  <c r="J209" i="8"/>
  <c r="C215" i="8" s="1"/>
  <c r="B108" i="8"/>
  <c r="L210" i="8" l="1"/>
  <c r="L209" i="8"/>
  <c r="B212" i="6"/>
  <c r="C214" i="6"/>
  <c r="C215" i="6"/>
  <c r="C216" i="6"/>
  <c r="C217" i="6"/>
  <c r="C218" i="6"/>
  <c r="C219" i="6"/>
  <c r="C213" i="6"/>
  <c r="B214" i="6"/>
  <c r="B215" i="6"/>
  <c r="B216" i="6"/>
  <c r="B217" i="6"/>
  <c r="B218" i="6"/>
  <c r="B219" i="6"/>
  <c r="B213" i="6"/>
  <c r="W234" i="6"/>
  <c r="C212" i="6"/>
  <c r="A220" i="6"/>
  <c r="U200" i="6"/>
  <c r="U201" i="6"/>
  <c r="U202" i="6"/>
  <c r="U203" i="6"/>
  <c r="U204" i="6"/>
  <c r="U205" i="6"/>
  <c r="U206" i="6"/>
  <c r="U207" i="6"/>
  <c r="S200" i="6"/>
  <c r="S201" i="6"/>
  <c r="S202" i="6"/>
  <c r="S203" i="6"/>
  <c r="S204" i="6"/>
  <c r="S205" i="6"/>
  <c r="S206" i="6"/>
  <c r="S207" i="6"/>
  <c r="Q200" i="6"/>
  <c r="Q201" i="6"/>
  <c r="Q202" i="6"/>
  <c r="Q203" i="6"/>
  <c r="Q204" i="6"/>
  <c r="Q205" i="6"/>
  <c r="Q206" i="6"/>
  <c r="Q207" i="6"/>
  <c r="O200" i="6"/>
  <c r="O201" i="6"/>
  <c r="O202" i="6"/>
  <c r="O203" i="6"/>
  <c r="O204" i="6"/>
  <c r="O205" i="6"/>
  <c r="O206" i="6"/>
  <c r="O207" i="6"/>
  <c r="M200" i="6"/>
  <c r="M201" i="6"/>
  <c r="M202" i="6"/>
  <c r="M203" i="6"/>
  <c r="M204" i="6"/>
  <c r="M205" i="6"/>
  <c r="M206" i="6"/>
  <c r="M207" i="6"/>
  <c r="K200" i="6"/>
  <c r="K201" i="6"/>
  <c r="K202" i="6"/>
  <c r="K203" i="6"/>
  <c r="K204" i="6"/>
  <c r="K205" i="6"/>
  <c r="K206" i="6"/>
  <c r="K207" i="6"/>
  <c r="I200" i="6"/>
  <c r="I201" i="6"/>
  <c r="I202" i="6"/>
  <c r="I203" i="6"/>
  <c r="I204" i="6"/>
  <c r="I205" i="6"/>
  <c r="I206" i="6"/>
  <c r="I207" i="6"/>
  <c r="G200" i="6"/>
  <c r="G201" i="6"/>
  <c r="G202" i="6"/>
  <c r="G203" i="6"/>
  <c r="G204" i="6"/>
  <c r="G205" i="6"/>
  <c r="G206" i="6"/>
  <c r="G207" i="6"/>
  <c r="E200" i="6"/>
  <c r="E201" i="6"/>
  <c r="E202" i="6"/>
  <c r="E203" i="6"/>
  <c r="E204" i="6"/>
  <c r="E205" i="6"/>
  <c r="E206" i="6"/>
  <c r="E207" i="6"/>
  <c r="U199" i="6"/>
  <c r="S199" i="6"/>
  <c r="Q199" i="6"/>
  <c r="O199" i="6"/>
  <c r="M199" i="6"/>
  <c r="K199" i="6"/>
  <c r="I199" i="6"/>
  <c r="G199" i="6"/>
  <c r="E199" i="6"/>
  <c r="C200" i="6"/>
  <c r="C201" i="6"/>
  <c r="C202" i="6"/>
  <c r="C203" i="6"/>
  <c r="C204" i="6"/>
  <c r="C205" i="6"/>
  <c r="C206" i="6"/>
  <c r="C207" i="6"/>
  <c r="C199" i="6"/>
  <c r="T199" i="6"/>
  <c r="T200" i="6"/>
  <c r="T201" i="6"/>
  <c r="T202" i="6"/>
  <c r="T203" i="6"/>
  <c r="T204" i="6"/>
  <c r="T205" i="6"/>
  <c r="T206" i="6"/>
  <c r="T207" i="6"/>
  <c r="R199" i="6"/>
  <c r="R200" i="6"/>
  <c r="R201" i="6"/>
  <c r="R202" i="6"/>
  <c r="R203" i="6"/>
  <c r="R204" i="6"/>
  <c r="R205" i="6"/>
  <c r="R206" i="6"/>
  <c r="R207" i="6"/>
  <c r="P199" i="6"/>
  <c r="P200" i="6"/>
  <c r="P201" i="6"/>
  <c r="P202" i="6"/>
  <c r="P203" i="6"/>
  <c r="P204" i="6"/>
  <c r="P205" i="6"/>
  <c r="P206" i="6"/>
  <c r="P207" i="6"/>
  <c r="N199" i="6"/>
  <c r="N200" i="6"/>
  <c r="N201" i="6"/>
  <c r="N202" i="6"/>
  <c r="N203" i="6"/>
  <c r="N204" i="6"/>
  <c r="N205" i="6"/>
  <c r="N206" i="6"/>
  <c r="N207" i="6"/>
  <c r="L199" i="6"/>
  <c r="L200" i="6"/>
  <c r="L201" i="6"/>
  <c r="L202" i="6"/>
  <c r="L203" i="6"/>
  <c r="L204" i="6"/>
  <c r="L205" i="6"/>
  <c r="L206" i="6"/>
  <c r="L207" i="6"/>
  <c r="J199" i="6"/>
  <c r="J200" i="6"/>
  <c r="J201" i="6"/>
  <c r="J202" i="6"/>
  <c r="J203" i="6"/>
  <c r="J204" i="6"/>
  <c r="J205" i="6"/>
  <c r="J206" i="6"/>
  <c r="J207" i="6"/>
  <c r="H199" i="6"/>
  <c r="H200" i="6"/>
  <c r="H201" i="6"/>
  <c r="H202" i="6"/>
  <c r="H203" i="6"/>
  <c r="H204" i="6"/>
  <c r="H205" i="6"/>
  <c r="H206" i="6"/>
  <c r="H207" i="6"/>
  <c r="F199" i="6"/>
  <c r="F200" i="6"/>
  <c r="F201" i="6"/>
  <c r="F202" i="6"/>
  <c r="F203" i="6"/>
  <c r="F204" i="6"/>
  <c r="F205" i="6"/>
  <c r="F206" i="6"/>
  <c r="F207" i="6"/>
  <c r="D199" i="6"/>
  <c r="D200" i="6"/>
  <c r="D201" i="6"/>
  <c r="D202" i="6"/>
  <c r="D203" i="6"/>
  <c r="D204" i="6"/>
  <c r="D205" i="6"/>
  <c r="D206" i="6"/>
  <c r="D207" i="6"/>
  <c r="C198" i="6"/>
  <c r="D198" i="6"/>
  <c r="E198" i="6"/>
  <c r="F198" i="6"/>
  <c r="G198" i="6"/>
  <c r="H198" i="6"/>
  <c r="I198" i="6"/>
  <c r="J198" i="6"/>
  <c r="K198" i="6"/>
  <c r="L198" i="6"/>
  <c r="M198" i="6"/>
  <c r="N198" i="6"/>
  <c r="O198" i="6"/>
  <c r="P198" i="6"/>
  <c r="Q198" i="6"/>
  <c r="R198" i="6"/>
  <c r="S198" i="6"/>
  <c r="T198" i="6"/>
  <c r="U198" i="6"/>
  <c r="B199" i="6"/>
  <c r="B200" i="6"/>
  <c r="B201" i="6"/>
  <c r="B202" i="6"/>
  <c r="B203" i="6"/>
  <c r="B204" i="6"/>
  <c r="B205" i="6"/>
  <c r="B206" i="6"/>
  <c r="B207" i="6"/>
  <c r="B198" i="6"/>
  <c r="U186" i="6"/>
  <c r="U187" i="6"/>
  <c r="U188" i="6"/>
  <c r="U189" i="6"/>
  <c r="U190" i="6"/>
  <c r="U191" i="6"/>
  <c r="U192" i="6"/>
  <c r="U193" i="6"/>
  <c r="S186" i="6"/>
  <c r="S187" i="6"/>
  <c r="S188" i="6"/>
  <c r="S189" i="6"/>
  <c r="S190" i="6"/>
  <c r="S191" i="6"/>
  <c r="S192" i="6"/>
  <c r="S193" i="6"/>
  <c r="Q186" i="6"/>
  <c r="Q187" i="6"/>
  <c r="Q188" i="6"/>
  <c r="Q189" i="6"/>
  <c r="Q190" i="6"/>
  <c r="Q191" i="6"/>
  <c r="Q192" i="6"/>
  <c r="Q193" i="6"/>
  <c r="O186" i="6"/>
  <c r="O187" i="6"/>
  <c r="O188" i="6"/>
  <c r="O189" i="6"/>
  <c r="O190" i="6"/>
  <c r="O191" i="6"/>
  <c r="O192" i="6"/>
  <c r="O193" i="6"/>
  <c r="M186" i="6"/>
  <c r="M187" i="6"/>
  <c r="M188" i="6"/>
  <c r="M189" i="6"/>
  <c r="M190" i="6"/>
  <c r="M191" i="6"/>
  <c r="M192" i="6"/>
  <c r="M193" i="6"/>
  <c r="K186" i="6"/>
  <c r="K187" i="6"/>
  <c r="K188" i="6"/>
  <c r="K189" i="6"/>
  <c r="K190" i="6"/>
  <c r="K191" i="6"/>
  <c r="K192" i="6"/>
  <c r="K193" i="6"/>
  <c r="I186" i="6"/>
  <c r="I187" i="6"/>
  <c r="I188" i="6"/>
  <c r="I189" i="6"/>
  <c r="I190" i="6"/>
  <c r="I191" i="6"/>
  <c r="I192" i="6"/>
  <c r="I193" i="6"/>
  <c r="G186" i="6"/>
  <c r="G187" i="6"/>
  <c r="G188" i="6"/>
  <c r="G189" i="6"/>
  <c r="G190" i="6"/>
  <c r="G191" i="6"/>
  <c r="G192" i="6"/>
  <c r="G193" i="6"/>
  <c r="E186" i="6"/>
  <c r="E187" i="6"/>
  <c r="E188" i="6"/>
  <c r="E189" i="6"/>
  <c r="E190" i="6"/>
  <c r="E191" i="6"/>
  <c r="E192" i="6"/>
  <c r="E193" i="6"/>
  <c r="U185" i="6"/>
  <c r="S185" i="6"/>
  <c r="Q185" i="6"/>
  <c r="O185" i="6"/>
  <c r="M185" i="6"/>
  <c r="K185" i="6"/>
  <c r="I185" i="6"/>
  <c r="G185" i="6"/>
  <c r="E185" i="6"/>
  <c r="C186" i="6"/>
  <c r="C187" i="6"/>
  <c r="C188" i="6"/>
  <c r="C189" i="6"/>
  <c r="C190" i="6"/>
  <c r="C191" i="6"/>
  <c r="C192" i="6"/>
  <c r="C193" i="6"/>
  <c r="C185" i="6"/>
  <c r="T185" i="6"/>
  <c r="T186" i="6"/>
  <c r="T187" i="6"/>
  <c r="T188" i="6"/>
  <c r="T189" i="6"/>
  <c r="T190" i="6"/>
  <c r="T191" i="6"/>
  <c r="T192" i="6"/>
  <c r="T193" i="6"/>
  <c r="R185" i="6"/>
  <c r="R186" i="6"/>
  <c r="R187" i="6"/>
  <c r="R188" i="6"/>
  <c r="R189" i="6"/>
  <c r="R190" i="6"/>
  <c r="R191" i="6"/>
  <c r="R192" i="6"/>
  <c r="R193" i="6"/>
  <c r="P185" i="6"/>
  <c r="P186" i="6"/>
  <c r="P187" i="6"/>
  <c r="P188" i="6"/>
  <c r="P189" i="6"/>
  <c r="P190" i="6"/>
  <c r="P191" i="6"/>
  <c r="P192" i="6"/>
  <c r="P193" i="6"/>
  <c r="N185" i="6"/>
  <c r="N186" i="6"/>
  <c r="N187" i="6"/>
  <c r="N188" i="6"/>
  <c r="N189" i="6"/>
  <c r="N190" i="6"/>
  <c r="N191" i="6"/>
  <c r="N192" i="6"/>
  <c r="N193" i="6"/>
  <c r="L185" i="6"/>
  <c r="L186" i="6"/>
  <c r="L187" i="6"/>
  <c r="L188" i="6"/>
  <c r="L189" i="6"/>
  <c r="L190" i="6"/>
  <c r="L191" i="6"/>
  <c r="L192" i="6"/>
  <c r="L193" i="6"/>
  <c r="J185" i="6"/>
  <c r="J186" i="6"/>
  <c r="J187" i="6"/>
  <c r="J188" i="6"/>
  <c r="J189" i="6"/>
  <c r="J190" i="6"/>
  <c r="J191" i="6"/>
  <c r="J192" i="6"/>
  <c r="J193" i="6"/>
  <c r="H185" i="6"/>
  <c r="H186" i="6"/>
  <c r="H187" i="6"/>
  <c r="H188" i="6"/>
  <c r="H189" i="6"/>
  <c r="H190" i="6"/>
  <c r="H191" i="6"/>
  <c r="H192" i="6"/>
  <c r="H193" i="6"/>
  <c r="F185" i="6"/>
  <c r="F186" i="6"/>
  <c r="F187" i="6"/>
  <c r="F188" i="6"/>
  <c r="F189" i="6"/>
  <c r="F190" i="6"/>
  <c r="F191" i="6"/>
  <c r="F192" i="6"/>
  <c r="F193" i="6"/>
  <c r="D185" i="6"/>
  <c r="D186" i="6"/>
  <c r="D187" i="6"/>
  <c r="D188" i="6"/>
  <c r="D189" i="6"/>
  <c r="D190" i="6"/>
  <c r="D191" i="6"/>
  <c r="D192" i="6"/>
  <c r="D193" i="6"/>
  <c r="C184" i="6"/>
  <c r="D184" i="6"/>
  <c r="E184" i="6"/>
  <c r="F184" i="6"/>
  <c r="G184" i="6"/>
  <c r="H184" i="6"/>
  <c r="I184" i="6"/>
  <c r="J184" i="6"/>
  <c r="K184" i="6"/>
  <c r="L184" i="6"/>
  <c r="M184" i="6"/>
  <c r="N184" i="6"/>
  <c r="O184" i="6"/>
  <c r="P184" i="6"/>
  <c r="Q184" i="6"/>
  <c r="R184" i="6"/>
  <c r="S184" i="6"/>
  <c r="T184" i="6"/>
  <c r="U184" i="6"/>
  <c r="B185" i="6"/>
  <c r="B186" i="6"/>
  <c r="B187" i="6"/>
  <c r="B188" i="6"/>
  <c r="B189" i="6"/>
  <c r="B190" i="6"/>
  <c r="B191" i="6"/>
  <c r="B192" i="6"/>
  <c r="B193" i="6"/>
  <c r="B184" i="6"/>
  <c r="B144" i="6"/>
  <c r="F159" i="6"/>
  <c r="F160" i="6"/>
  <c r="F161" i="6"/>
  <c r="F162" i="6"/>
  <c r="F163" i="6"/>
  <c r="F164" i="6"/>
  <c r="F165" i="6"/>
  <c r="F166" i="6"/>
  <c r="F167" i="6"/>
  <c r="F158" i="6"/>
  <c r="R144" i="6"/>
  <c r="T146" i="6"/>
  <c r="T147" i="6"/>
  <c r="T148" i="6"/>
  <c r="T149" i="6"/>
  <c r="T150" i="6"/>
  <c r="T151" i="6"/>
  <c r="T152" i="6"/>
  <c r="T153" i="6"/>
  <c r="R146" i="6"/>
  <c r="R147" i="6"/>
  <c r="R148" i="6"/>
  <c r="R149" i="6"/>
  <c r="R150" i="6"/>
  <c r="R151" i="6"/>
  <c r="R152" i="6"/>
  <c r="R153" i="6"/>
  <c r="P146" i="6"/>
  <c r="P147" i="6"/>
  <c r="P148" i="6"/>
  <c r="P149" i="6"/>
  <c r="P150" i="6"/>
  <c r="P151" i="6"/>
  <c r="P152" i="6"/>
  <c r="P153" i="6"/>
  <c r="N146" i="6"/>
  <c r="N147" i="6"/>
  <c r="N148" i="6"/>
  <c r="N149" i="6"/>
  <c r="N150" i="6"/>
  <c r="N151" i="6"/>
  <c r="N152" i="6"/>
  <c r="N153" i="6"/>
  <c r="L146" i="6"/>
  <c r="L147" i="6"/>
  <c r="L148" i="6"/>
  <c r="L149" i="6"/>
  <c r="L150" i="6"/>
  <c r="L151" i="6"/>
  <c r="L152" i="6"/>
  <c r="L153" i="6"/>
  <c r="J146" i="6"/>
  <c r="J147" i="6"/>
  <c r="J148" i="6"/>
  <c r="J149" i="6"/>
  <c r="J150" i="6"/>
  <c r="J151" i="6"/>
  <c r="J152" i="6"/>
  <c r="J153" i="6"/>
  <c r="H146" i="6"/>
  <c r="H147" i="6"/>
  <c r="H148" i="6"/>
  <c r="H149" i="6"/>
  <c r="H150" i="6"/>
  <c r="H151" i="6"/>
  <c r="H152" i="6"/>
  <c r="H153" i="6"/>
  <c r="F146" i="6"/>
  <c r="F147" i="6"/>
  <c r="F148" i="6"/>
  <c r="F149" i="6"/>
  <c r="F150" i="6"/>
  <c r="F151" i="6"/>
  <c r="F152" i="6"/>
  <c r="F153" i="6"/>
  <c r="D146" i="6"/>
  <c r="D147" i="6"/>
  <c r="D148" i="6"/>
  <c r="D149" i="6"/>
  <c r="D150" i="6"/>
  <c r="D151" i="6"/>
  <c r="D152" i="6"/>
  <c r="D153" i="6"/>
  <c r="T145" i="6"/>
  <c r="R145" i="6"/>
  <c r="P145" i="6"/>
  <c r="N145" i="6"/>
  <c r="L145" i="6"/>
  <c r="J145" i="6"/>
  <c r="H145" i="6"/>
  <c r="F145" i="6"/>
  <c r="D145" i="6"/>
  <c r="U146" i="6"/>
  <c r="U147" i="6"/>
  <c r="U148" i="6"/>
  <c r="U149" i="6"/>
  <c r="U150" i="6"/>
  <c r="U151" i="6"/>
  <c r="U152" i="6"/>
  <c r="U153" i="6"/>
  <c r="S146" i="6"/>
  <c r="S147" i="6"/>
  <c r="S148" i="6"/>
  <c r="S149" i="6"/>
  <c r="S150" i="6"/>
  <c r="S151" i="6"/>
  <c r="S152" i="6"/>
  <c r="S153" i="6"/>
  <c r="Q146" i="6"/>
  <c r="Q147" i="6"/>
  <c r="Q148" i="6"/>
  <c r="Q149" i="6"/>
  <c r="Q150" i="6"/>
  <c r="Q151" i="6"/>
  <c r="Q152" i="6"/>
  <c r="Q153" i="6"/>
  <c r="O146" i="6"/>
  <c r="O147" i="6"/>
  <c r="O148" i="6"/>
  <c r="O149" i="6"/>
  <c r="O150" i="6"/>
  <c r="O151" i="6"/>
  <c r="O152" i="6"/>
  <c r="O153" i="6"/>
  <c r="M146" i="6"/>
  <c r="M147" i="6"/>
  <c r="M148" i="6"/>
  <c r="M149" i="6"/>
  <c r="M150" i="6"/>
  <c r="M151" i="6"/>
  <c r="M152" i="6"/>
  <c r="M153" i="6"/>
  <c r="K146" i="6"/>
  <c r="K147" i="6"/>
  <c r="K148" i="6"/>
  <c r="K149" i="6"/>
  <c r="K150" i="6"/>
  <c r="K151" i="6"/>
  <c r="K152" i="6"/>
  <c r="K153" i="6"/>
  <c r="I146" i="6"/>
  <c r="I147" i="6"/>
  <c r="I148" i="6"/>
  <c r="I149" i="6"/>
  <c r="I150" i="6"/>
  <c r="I151" i="6"/>
  <c r="I152" i="6"/>
  <c r="I153" i="6"/>
  <c r="G146" i="6"/>
  <c r="G147" i="6"/>
  <c r="G148" i="6"/>
  <c r="G149" i="6"/>
  <c r="G150" i="6"/>
  <c r="G151" i="6"/>
  <c r="G152" i="6"/>
  <c r="G153" i="6"/>
  <c r="E146" i="6"/>
  <c r="E147" i="6"/>
  <c r="E148" i="6"/>
  <c r="E149" i="6"/>
  <c r="E150" i="6"/>
  <c r="E151" i="6"/>
  <c r="E152" i="6"/>
  <c r="E153" i="6"/>
  <c r="U145" i="6"/>
  <c r="S145" i="6"/>
  <c r="Q145" i="6"/>
  <c r="O145" i="6"/>
  <c r="M145" i="6"/>
  <c r="K145" i="6"/>
  <c r="I145" i="6"/>
  <c r="G145" i="6"/>
  <c r="E145" i="6"/>
  <c r="C146" i="6"/>
  <c r="C147" i="6"/>
  <c r="C148" i="6"/>
  <c r="C149" i="6"/>
  <c r="C150" i="6"/>
  <c r="C151" i="6"/>
  <c r="C152" i="6"/>
  <c r="C153" i="6"/>
  <c r="C145" i="6"/>
  <c r="C144" i="6"/>
  <c r="D144" i="6"/>
  <c r="E144" i="6"/>
  <c r="F144" i="6"/>
  <c r="G144" i="6"/>
  <c r="H144" i="6"/>
  <c r="I144" i="6"/>
  <c r="J144" i="6"/>
  <c r="K144" i="6"/>
  <c r="L144" i="6"/>
  <c r="M144" i="6"/>
  <c r="N144" i="6"/>
  <c r="O144" i="6"/>
  <c r="P144" i="6"/>
  <c r="Q144" i="6"/>
  <c r="S144" i="6"/>
  <c r="T144" i="6"/>
  <c r="U144" i="6"/>
  <c r="B153" i="6"/>
  <c r="B152" i="6"/>
  <c r="B151" i="6"/>
  <c r="B150" i="6"/>
  <c r="B149" i="6"/>
  <c r="B148" i="6"/>
  <c r="B147" i="6"/>
  <c r="B146" i="6"/>
  <c r="B145" i="6"/>
  <c r="U134" i="6"/>
  <c r="U135" i="6"/>
  <c r="U136" i="6"/>
  <c r="U137" i="6"/>
  <c r="U138" i="6"/>
  <c r="U139" i="6"/>
  <c r="S134" i="6"/>
  <c r="S135" i="6"/>
  <c r="S136" i="6"/>
  <c r="S137" i="6"/>
  <c r="S138" i="6"/>
  <c r="S139" i="6"/>
  <c r="Q134" i="6"/>
  <c r="Q135" i="6"/>
  <c r="Q136" i="6"/>
  <c r="Q137" i="6"/>
  <c r="Q138" i="6"/>
  <c r="Q139" i="6"/>
  <c r="O134" i="6"/>
  <c r="O135" i="6"/>
  <c r="O136" i="6"/>
  <c r="O137" i="6"/>
  <c r="O138" i="6"/>
  <c r="O139" i="6"/>
  <c r="M134" i="6"/>
  <c r="M135" i="6"/>
  <c r="M136" i="6"/>
  <c r="M137" i="6"/>
  <c r="M138" i="6"/>
  <c r="M139" i="6"/>
  <c r="K134" i="6"/>
  <c r="K135" i="6"/>
  <c r="K136" i="6"/>
  <c r="K137" i="6"/>
  <c r="K138" i="6"/>
  <c r="K139" i="6"/>
  <c r="I134" i="6"/>
  <c r="I135" i="6"/>
  <c r="I136" i="6"/>
  <c r="I137" i="6"/>
  <c r="I138" i="6"/>
  <c r="I139" i="6"/>
  <c r="G134" i="6"/>
  <c r="G135" i="6"/>
  <c r="G136" i="6"/>
  <c r="G137" i="6"/>
  <c r="G138" i="6"/>
  <c r="G139" i="6"/>
  <c r="E134" i="6"/>
  <c r="E135" i="6"/>
  <c r="E136" i="6"/>
  <c r="E137" i="6"/>
  <c r="E138" i="6"/>
  <c r="E139" i="6"/>
  <c r="U133" i="6"/>
  <c r="S133" i="6"/>
  <c r="Q133" i="6"/>
  <c r="O133" i="6"/>
  <c r="M133" i="6"/>
  <c r="K133" i="6"/>
  <c r="I133" i="6"/>
  <c r="G133" i="6"/>
  <c r="E133" i="6"/>
  <c r="C134" i="6"/>
  <c r="C135" i="6"/>
  <c r="C136" i="6"/>
  <c r="C137" i="6"/>
  <c r="C138" i="6"/>
  <c r="C139" i="6"/>
  <c r="C133" i="6"/>
  <c r="T133" i="6"/>
  <c r="T134" i="6"/>
  <c r="T135" i="6"/>
  <c r="T136" i="6"/>
  <c r="T137" i="6"/>
  <c r="T138" i="6"/>
  <c r="T139" i="6"/>
  <c r="R133" i="6"/>
  <c r="R134" i="6"/>
  <c r="R135" i="6"/>
  <c r="R136" i="6"/>
  <c r="R137" i="6"/>
  <c r="R138" i="6"/>
  <c r="R139" i="6"/>
  <c r="P133" i="6"/>
  <c r="P134" i="6"/>
  <c r="P135" i="6"/>
  <c r="P136" i="6"/>
  <c r="P137" i="6"/>
  <c r="P138" i="6"/>
  <c r="P139" i="6"/>
  <c r="N133" i="6"/>
  <c r="N134" i="6"/>
  <c r="N135" i="6"/>
  <c r="N136" i="6"/>
  <c r="N137" i="6"/>
  <c r="N138" i="6"/>
  <c r="N139" i="6"/>
  <c r="L133" i="6"/>
  <c r="L134" i="6"/>
  <c r="L135" i="6"/>
  <c r="L136" i="6"/>
  <c r="L137" i="6"/>
  <c r="L138" i="6"/>
  <c r="L139" i="6"/>
  <c r="J133" i="6"/>
  <c r="J134" i="6"/>
  <c r="J135" i="6"/>
  <c r="J136" i="6"/>
  <c r="J137" i="6"/>
  <c r="J138" i="6"/>
  <c r="J139" i="6"/>
  <c r="H133" i="6"/>
  <c r="H134" i="6"/>
  <c r="H135" i="6"/>
  <c r="H136" i="6"/>
  <c r="H137" i="6"/>
  <c r="H138" i="6"/>
  <c r="H139" i="6"/>
  <c r="F133" i="6"/>
  <c r="F134" i="6"/>
  <c r="F135" i="6"/>
  <c r="F136" i="6"/>
  <c r="F137" i="6"/>
  <c r="F138" i="6"/>
  <c r="F139" i="6"/>
  <c r="D133" i="6"/>
  <c r="D134" i="6"/>
  <c r="D135" i="6"/>
  <c r="D136" i="6"/>
  <c r="D137" i="6"/>
  <c r="D138" i="6"/>
  <c r="D139" i="6"/>
  <c r="C132" i="6"/>
  <c r="D132" i="6"/>
  <c r="E132" i="6"/>
  <c r="F132" i="6"/>
  <c r="G132" i="6"/>
  <c r="H132" i="6"/>
  <c r="I132" i="6"/>
  <c r="J132" i="6"/>
  <c r="K132" i="6"/>
  <c r="L132" i="6"/>
  <c r="M132" i="6"/>
  <c r="N132" i="6"/>
  <c r="O132" i="6"/>
  <c r="P132" i="6"/>
  <c r="Q132" i="6"/>
  <c r="R132" i="6"/>
  <c r="S132" i="6"/>
  <c r="T132" i="6"/>
  <c r="U132" i="6"/>
  <c r="B133" i="6"/>
  <c r="B134" i="6"/>
  <c r="B135" i="6"/>
  <c r="B136" i="6"/>
  <c r="B137" i="6"/>
  <c r="B138" i="6"/>
  <c r="B139" i="6"/>
  <c r="B132" i="6"/>
  <c r="J7" i="9"/>
  <c r="F12" i="9" s="1"/>
  <c r="K7" i="9"/>
  <c r="I7" i="9"/>
  <c r="H7" i="9"/>
  <c r="G7" i="9"/>
  <c r="F7" i="9"/>
  <c r="E7" i="9"/>
  <c r="D7" i="9"/>
  <c r="C7" i="9"/>
  <c r="J562" i="9"/>
  <c r="J556" i="9"/>
  <c r="J557" i="9"/>
  <c r="J558" i="9"/>
  <c r="J559" i="9"/>
  <c r="J560" i="9"/>
  <c r="J561" i="9"/>
  <c r="J555" i="9"/>
  <c r="J515" i="9"/>
  <c r="J516" i="9"/>
  <c r="J517" i="9"/>
  <c r="J514" i="9"/>
  <c r="C518" i="9"/>
  <c r="D518" i="9"/>
  <c r="E518" i="9"/>
  <c r="F518" i="9"/>
  <c r="G518" i="9"/>
  <c r="H518" i="9"/>
  <c r="I518" i="9"/>
  <c r="B518" i="9"/>
  <c r="J310" i="8"/>
  <c r="J311" i="8"/>
  <c r="J312" i="8"/>
  <c r="J313" i="8"/>
  <c r="J314" i="8"/>
  <c r="J315" i="8"/>
  <c r="J309" i="8"/>
  <c r="C316" i="8"/>
  <c r="D316" i="8"/>
  <c r="E316" i="8"/>
  <c r="F316" i="8"/>
  <c r="G316" i="8"/>
  <c r="H316" i="8"/>
  <c r="I316" i="8"/>
  <c r="B316" i="8"/>
  <c r="K7" i="6"/>
  <c r="J7" i="6"/>
  <c r="I7" i="6"/>
  <c r="H7" i="6"/>
  <c r="G7" i="6"/>
  <c r="F7" i="6"/>
  <c r="E7" i="6"/>
  <c r="D7" i="6"/>
  <c r="C7" i="6"/>
  <c r="B7" i="6"/>
  <c r="F44" i="6"/>
  <c r="J322" i="9"/>
  <c r="X82" i="11"/>
  <c r="D76" i="11"/>
  <c r="D75" i="11"/>
  <c r="X182" i="11"/>
  <c r="X159" i="11"/>
  <c r="D20" i="11"/>
  <c r="C20" i="11"/>
  <c r="B20" i="11"/>
  <c r="A15" i="11"/>
  <c r="X38" i="11" s="1"/>
  <c r="F13" i="11"/>
  <c r="E20" i="11" s="1"/>
  <c r="C14" i="11"/>
  <c r="E14" i="11"/>
  <c r="D14" i="11"/>
  <c r="A56" i="11"/>
  <c r="X64" i="11" s="1"/>
  <c r="X23" i="11"/>
  <c r="K556" i="9" l="1"/>
  <c r="K557" i="9"/>
  <c r="K558" i="9"/>
  <c r="K559" i="9"/>
  <c r="K560" i="9"/>
  <c r="K561" i="9"/>
  <c r="K555" i="9"/>
  <c r="J316" i="8"/>
  <c r="B321" i="8" s="1"/>
  <c r="J518" i="9"/>
  <c r="F14" i="11"/>
  <c r="C322" i="8" l="1"/>
  <c r="C323" i="8"/>
  <c r="A40" i="6"/>
  <c r="W40" i="6" s="1"/>
  <c r="K26" i="6"/>
  <c r="K25" i="6"/>
  <c r="K24" i="6"/>
  <c r="K23" i="6"/>
  <c r="K22" i="6"/>
  <c r="K21" i="6"/>
  <c r="K20" i="6"/>
  <c r="K19" i="6"/>
  <c r="K18" i="6"/>
  <c r="H26" i="6"/>
  <c r="H25" i="6"/>
  <c r="H24" i="6"/>
  <c r="H23" i="6"/>
  <c r="H22" i="6"/>
  <c r="H21" i="6"/>
  <c r="H20" i="6"/>
  <c r="H19" i="6"/>
  <c r="H18" i="6"/>
  <c r="E26" i="6"/>
  <c r="E25" i="6"/>
  <c r="E24" i="6"/>
  <c r="E23" i="6"/>
  <c r="E22" i="6"/>
  <c r="E21" i="6"/>
  <c r="E20" i="6"/>
  <c r="E19" i="6"/>
  <c r="E18" i="6"/>
  <c r="B26" i="6"/>
  <c r="B25" i="6"/>
  <c r="B24" i="6"/>
  <c r="B23" i="6"/>
  <c r="B22" i="6"/>
  <c r="B21" i="6"/>
  <c r="B20" i="6"/>
  <c r="B19" i="6"/>
  <c r="B18" i="6"/>
  <c r="A180" i="6"/>
  <c r="W177" i="6"/>
  <c r="B162" i="6"/>
  <c r="B174" i="6" s="1"/>
  <c r="B163" i="6"/>
  <c r="B175" i="6" s="1"/>
  <c r="B164" i="6"/>
  <c r="B176" i="6" s="1"/>
  <c r="B165" i="6"/>
  <c r="B166" i="6"/>
  <c r="B167" i="6"/>
  <c r="B179" i="6" s="1"/>
  <c r="B161" i="6"/>
  <c r="B173" i="6" s="1"/>
  <c r="B160" i="6"/>
  <c r="B159" i="6"/>
  <c r="B158" i="6"/>
  <c r="D158" i="6"/>
  <c r="D162" i="6"/>
  <c r="C174" i="6" s="1"/>
  <c r="D163" i="6"/>
  <c r="C175" i="6" s="1"/>
  <c r="D164" i="6"/>
  <c r="D165" i="6"/>
  <c r="C177" i="6" s="1"/>
  <c r="D166" i="6"/>
  <c r="C178" i="6" s="1"/>
  <c r="D167" i="6"/>
  <c r="D161" i="6"/>
  <c r="C173" i="6" s="1"/>
  <c r="D160" i="6"/>
  <c r="D159" i="6"/>
  <c r="C172" i="6" s="1"/>
  <c r="I25" i="6" l="1"/>
  <c r="M22" i="6"/>
  <c r="D35" i="6" s="1"/>
  <c r="C24" i="6"/>
  <c r="I18" i="6"/>
  <c r="G25" i="6"/>
  <c r="B38" i="6" s="1"/>
  <c r="M19" i="6"/>
  <c r="D32" i="6" s="1"/>
  <c r="G19" i="6"/>
  <c r="B32" i="6" s="1"/>
  <c r="M23" i="6"/>
  <c r="D36" i="6" s="1"/>
  <c r="I24" i="6"/>
  <c r="C23" i="6"/>
  <c r="G26" i="6"/>
  <c r="B39" i="6" s="1"/>
  <c r="M20" i="6"/>
  <c r="D33" i="6" s="1"/>
  <c r="M21" i="6"/>
  <c r="D34" i="6" s="1"/>
  <c r="L22" i="6"/>
  <c r="J20" i="6"/>
  <c r="C33" i="6" s="1"/>
  <c r="L23" i="6"/>
  <c r="G18" i="6"/>
  <c r="B31" i="6" s="1"/>
  <c r="J21" i="6"/>
  <c r="C34" i="6" s="1"/>
  <c r="M24" i="6"/>
  <c r="D37" i="6" s="1"/>
  <c r="C18" i="6"/>
  <c r="C19" i="6"/>
  <c r="F22" i="6"/>
  <c r="C25" i="6"/>
  <c r="F21" i="6"/>
  <c r="C20" i="6"/>
  <c r="F23" i="6"/>
  <c r="I19" i="6"/>
  <c r="C21" i="6"/>
  <c r="F24" i="6"/>
  <c r="M18" i="6"/>
  <c r="D31" i="6" s="1"/>
  <c r="C22" i="6"/>
  <c r="F25" i="6"/>
  <c r="J19" i="6"/>
  <c r="C32" i="6" s="1"/>
  <c r="F18" i="6"/>
  <c r="J22" i="6"/>
  <c r="C35" i="6" s="1"/>
  <c r="J23" i="6"/>
  <c r="C36" i="6" s="1"/>
  <c r="M26" i="6"/>
  <c r="D39" i="6" s="1"/>
  <c r="M25" i="6"/>
  <c r="D38" i="6" s="1"/>
  <c r="G24" i="6"/>
  <c r="B37" i="6" s="1"/>
  <c r="J24" i="6"/>
  <c r="C37" i="6" s="1"/>
  <c r="I21" i="6"/>
  <c r="G23" i="6"/>
  <c r="B36" i="6" s="1"/>
  <c r="J25" i="6"/>
  <c r="C38" i="6" s="1"/>
  <c r="I20" i="6"/>
  <c r="G22" i="6"/>
  <c r="B35" i="6" s="1"/>
  <c r="J26" i="6"/>
  <c r="C39" i="6" s="1"/>
  <c r="F20" i="6"/>
  <c r="I23" i="6"/>
  <c r="L24" i="6"/>
  <c r="G21" i="6"/>
  <c r="B34" i="6" s="1"/>
  <c r="G20" i="6"/>
  <c r="B33" i="6" s="1"/>
  <c r="J18" i="6"/>
  <c r="C31" i="6" s="1"/>
  <c r="L19" i="6"/>
  <c r="E160" i="6"/>
  <c r="L20" i="6"/>
  <c r="L21" i="6"/>
  <c r="L18" i="6"/>
  <c r="F19" i="6"/>
  <c r="I22" i="6"/>
  <c r="L25" i="6"/>
  <c r="E161" i="6"/>
  <c r="C159" i="6"/>
  <c r="C166" i="6"/>
  <c r="C165" i="6"/>
  <c r="C164" i="6"/>
  <c r="E167" i="6"/>
  <c r="E164" i="6"/>
  <c r="E159" i="6"/>
  <c r="B172" i="6"/>
  <c r="C179" i="6"/>
  <c r="C167" i="6"/>
  <c r="B178" i="6"/>
  <c r="C176" i="6"/>
  <c r="E162" i="6"/>
  <c r="E163" i="6"/>
  <c r="E165" i="6"/>
  <c r="B177" i="6"/>
  <c r="C163" i="6"/>
  <c r="C160" i="6"/>
  <c r="C161" i="6"/>
  <c r="C162" i="6"/>
  <c r="E166" i="6"/>
  <c r="C157" i="8" l="1"/>
  <c r="C156" i="8"/>
  <c r="C155" i="8"/>
  <c r="C154" i="8"/>
  <c r="C153" i="8"/>
  <c r="C152" i="8"/>
  <c r="C151" i="8"/>
  <c r="C150" i="8"/>
  <c r="C149" i="8"/>
  <c r="C148" i="8"/>
  <c r="C147" i="8"/>
  <c r="C146" i="8"/>
  <c r="C145" i="8"/>
  <c r="B145" i="8"/>
  <c r="B146" i="8"/>
  <c r="B147" i="8"/>
  <c r="B148" i="8"/>
  <c r="B149" i="8"/>
  <c r="B150" i="8"/>
  <c r="B151" i="8"/>
  <c r="B152" i="8"/>
  <c r="B153" i="8"/>
  <c r="B154" i="8"/>
  <c r="B155" i="8"/>
  <c r="B156" i="8"/>
  <c r="B157" i="8"/>
  <c r="B144" i="8"/>
  <c r="B124" i="8"/>
  <c r="B125" i="8"/>
  <c r="B126" i="8"/>
  <c r="B127" i="8"/>
  <c r="B128" i="8"/>
  <c r="B129" i="8"/>
  <c r="B130" i="8"/>
  <c r="B131" i="8"/>
  <c r="B132" i="8"/>
  <c r="B133" i="8"/>
  <c r="B134" i="8"/>
  <c r="B135" i="8"/>
  <c r="B136" i="8"/>
  <c r="B123" i="8"/>
  <c r="BI108" i="21"/>
  <c r="C346" i="9"/>
  <c r="W23" i="9"/>
  <c r="U297" i="9" l="1"/>
  <c r="U298" i="9"/>
  <c r="U300" i="9"/>
  <c r="U299" i="9"/>
  <c r="S300" i="9"/>
  <c r="S297" i="9"/>
  <c r="S298" i="9"/>
  <c r="S299" i="9"/>
  <c r="Q300" i="9"/>
  <c r="Q298" i="9"/>
  <c r="Q297" i="9"/>
  <c r="Q299" i="9"/>
  <c r="O300" i="9"/>
  <c r="O298" i="9"/>
  <c r="O297" i="9"/>
  <c r="O299" i="9"/>
  <c r="M300" i="9"/>
  <c r="M298" i="9"/>
  <c r="M297" i="9"/>
  <c r="M299" i="9"/>
  <c r="K297" i="9"/>
  <c r="K299" i="9"/>
  <c r="K298" i="9"/>
  <c r="K300" i="9"/>
  <c r="I300" i="9"/>
  <c r="I298" i="9"/>
  <c r="I297" i="9"/>
  <c r="I299" i="9"/>
  <c r="D472" i="9"/>
  <c r="D473" i="9" s="1"/>
  <c r="C472" i="9"/>
  <c r="C473" i="9" s="1"/>
  <c r="B472" i="9"/>
  <c r="B473" i="9" s="1"/>
  <c r="D432" i="9"/>
  <c r="C432" i="9"/>
  <c r="B432" i="9"/>
  <c r="D383" i="9"/>
  <c r="D384" i="9" s="1"/>
  <c r="C383" i="9"/>
  <c r="C384" i="9" s="1"/>
  <c r="B383" i="9"/>
  <c r="B384" i="9" s="1"/>
  <c r="D327" i="9"/>
  <c r="C327" i="9"/>
  <c r="B327" i="9"/>
  <c r="E171" i="9"/>
  <c r="E169" i="9"/>
  <c r="D171" i="9"/>
  <c r="D169" i="9"/>
  <c r="C171" i="9"/>
  <c r="C169" i="9"/>
  <c r="B171" i="9"/>
  <c r="B169" i="9"/>
  <c r="E12" i="9"/>
  <c r="D12" i="9"/>
  <c r="C12" i="9"/>
  <c r="B12" i="9"/>
  <c r="E7" i="11"/>
  <c r="D7" i="11"/>
  <c r="C7" i="11"/>
  <c r="B7" i="11"/>
  <c r="E44" i="6"/>
  <c r="D44" i="6"/>
  <c r="C44" i="6"/>
  <c r="B44" i="6"/>
  <c r="T90" i="20"/>
  <c r="T28" i="20"/>
  <c r="T57" i="19"/>
  <c r="T19" i="19"/>
  <c r="D13" i="9" l="1"/>
  <c r="C13" i="9"/>
  <c r="E13" i="9"/>
  <c r="F13" i="9"/>
  <c r="D19" i="11"/>
  <c r="D21" i="11" s="1"/>
  <c r="B19" i="11"/>
  <c r="B21" i="11" s="1"/>
  <c r="C19" i="11"/>
  <c r="C21" i="11" s="1"/>
  <c r="D8" i="11"/>
  <c r="C8" i="11"/>
  <c r="E8" i="11"/>
  <c r="C316" i="9"/>
  <c r="B316" i="9"/>
  <c r="D316" i="9"/>
  <c r="E316" i="9"/>
  <c r="C328" i="9"/>
  <c r="C433" i="9"/>
  <c r="D433" i="9"/>
  <c r="D328" i="9"/>
  <c r="E168" i="9"/>
  <c r="W129" i="6"/>
  <c r="W58" i="6"/>
  <c r="W18" i="6"/>
  <c r="E432" i="9" l="1"/>
  <c r="E433" i="9" s="1"/>
  <c r="F432" i="9"/>
  <c r="K427" i="9"/>
  <c r="J427" i="9"/>
  <c r="I427" i="9"/>
  <c r="H427" i="9"/>
  <c r="G427" i="9"/>
  <c r="F427" i="9"/>
  <c r="E427" i="9"/>
  <c r="D427" i="9"/>
  <c r="C427" i="9"/>
  <c r="B427" i="9"/>
  <c r="K340" i="9"/>
  <c r="I340" i="9"/>
  <c r="H340" i="9"/>
  <c r="G340" i="9"/>
  <c r="F340" i="9"/>
  <c r="E340" i="9"/>
  <c r="D340" i="9"/>
  <c r="C340" i="9"/>
  <c r="E327" i="9"/>
  <c r="E328" i="9" s="1"/>
  <c r="F327" i="9"/>
  <c r="K322" i="9"/>
  <c r="I322" i="9"/>
  <c r="H322" i="9"/>
  <c r="G322" i="9"/>
  <c r="F322" i="9"/>
  <c r="E322" i="9"/>
  <c r="D322" i="9"/>
  <c r="C322" i="9"/>
  <c r="B322" i="9"/>
  <c r="B231" i="9"/>
  <c r="C231" i="9"/>
  <c r="D231" i="9"/>
  <c r="E231" i="9"/>
  <c r="F231" i="9"/>
  <c r="G231" i="9"/>
  <c r="H231" i="9"/>
  <c r="I231" i="9"/>
  <c r="J231" i="9"/>
  <c r="K231" i="9"/>
  <c r="L231" i="9"/>
  <c r="M231" i="9"/>
  <c r="N231" i="9"/>
  <c r="O231" i="9"/>
  <c r="P231" i="9"/>
  <c r="Q231" i="9"/>
  <c r="R231" i="9"/>
  <c r="D242" i="9" s="1"/>
  <c r="S231" i="9"/>
  <c r="E242" i="9" s="1"/>
  <c r="T231" i="9"/>
  <c r="U231" i="9"/>
  <c r="U230" i="9"/>
  <c r="T230" i="9"/>
  <c r="S230" i="9"/>
  <c r="C242" i="9" s="1"/>
  <c r="R230" i="9"/>
  <c r="B242" i="9" s="1"/>
  <c r="Q230" i="9"/>
  <c r="P230" i="9"/>
  <c r="O230" i="9"/>
  <c r="N230" i="9"/>
  <c r="M230" i="9"/>
  <c r="L230" i="9"/>
  <c r="K230" i="9"/>
  <c r="J230" i="9"/>
  <c r="I230" i="9"/>
  <c r="H230" i="9"/>
  <c r="F230" i="9"/>
  <c r="D230" i="9"/>
  <c r="C230" i="9"/>
  <c r="B230" i="9"/>
  <c r="B228" i="9"/>
  <c r="C228" i="9"/>
  <c r="D228" i="9"/>
  <c r="E228" i="9"/>
  <c r="F228" i="9"/>
  <c r="G228" i="9"/>
  <c r="H228" i="9"/>
  <c r="I228" i="9"/>
  <c r="J228" i="9"/>
  <c r="K228" i="9"/>
  <c r="L228" i="9"/>
  <c r="M228" i="9"/>
  <c r="N228" i="9"/>
  <c r="O228" i="9"/>
  <c r="P228" i="9"/>
  <c r="Q228" i="9"/>
  <c r="R228" i="9"/>
  <c r="D241" i="9" s="1"/>
  <c r="S228" i="9"/>
  <c r="E241" i="9" s="1"/>
  <c r="T228" i="9"/>
  <c r="U228" i="9"/>
  <c r="U227" i="9"/>
  <c r="T227" i="9"/>
  <c r="S227" i="9"/>
  <c r="C241" i="9" s="1"/>
  <c r="R227" i="9"/>
  <c r="B241" i="9" s="1"/>
  <c r="Q227" i="9"/>
  <c r="P227" i="9"/>
  <c r="O227" i="9"/>
  <c r="N227" i="9"/>
  <c r="M227" i="9"/>
  <c r="L227" i="9"/>
  <c r="K227" i="9"/>
  <c r="J227" i="9"/>
  <c r="I227" i="9"/>
  <c r="H227" i="9"/>
  <c r="G227" i="9"/>
  <c r="F227" i="9"/>
  <c r="E227" i="9"/>
  <c r="D227" i="9"/>
  <c r="C227" i="9"/>
  <c r="B227" i="9"/>
  <c r="B225" i="9"/>
  <c r="C225" i="9"/>
  <c r="D225" i="9"/>
  <c r="E225" i="9"/>
  <c r="F225" i="9"/>
  <c r="G225" i="9"/>
  <c r="H225" i="9"/>
  <c r="I225" i="9"/>
  <c r="J225" i="9"/>
  <c r="K225" i="9"/>
  <c r="L225" i="9"/>
  <c r="M225" i="9"/>
  <c r="N225" i="9"/>
  <c r="O225" i="9"/>
  <c r="P225" i="9"/>
  <c r="Q225" i="9"/>
  <c r="R225" i="9"/>
  <c r="D240" i="9" s="1"/>
  <c r="S225" i="9"/>
  <c r="E240" i="9" s="1"/>
  <c r="T225" i="9"/>
  <c r="U225" i="9"/>
  <c r="U224" i="9"/>
  <c r="T224" i="9"/>
  <c r="S224" i="9"/>
  <c r="C240" i="9" s="1"/>
  <c r="R224" i="9"/>
  <c r="B240" i="9" s="1"/>
  <c r="Q224" i="9"/>
  <c r="P224" i="9"/>
  <c r="O224" i="9"/>
  <c r="N224" i="9"/>
  <c r="M224" i="9"/>
  <c r="L224" i="9"/>
  <c r="K224" i="9"/>
  <c r="J224" i="9"/>
  <c r="I224" i="9"/>
  <c r="H224" i="9"/>
  <c r="G224" i="9"/>
  <c r="F224" i="9"/>
  <c r="E224" i="9"/>
  <c r="D224" i="9"/>
  <c r="C224" i="9"/>
  <c r="B224" i="9"/>
  <c r="B222" i="9"/>
  <c r="C222" i="9"/>
  <c r="D222" i="9"/>
  <c r="E222" i="9"/>
  <c r="F222" i="9"/>
  <c r="G222" i="9"/>
  <c r="H222" i="9"/>
  <c r="I222" i="9"/>
  <c r="J222" i="9"/>
  <c r="K222" i="9"/>
  <c r="L222" i="9"/>
  <c r="M222" i="9"/>
  <c r="N222" i="9"/>
  <c r="O222" i="9"/>
  <c r="P222" i="9"/>
  <c r="Q222" i="9"/>
  <c r="R222" i="9"/>
  <c r="D239" i="9" s="1"/>
  <c r="S222" i="9"/>
  <c r="E239" i="9" s="1"/>
  <c r="T222" i="9"/>
  <c r="U222" i="9"/>
  <c r="S221" i="9"/>
  <c r="C239" i="9" s="1"/>
  <c r="R221" i="9"/>
  <c r="B239" i="9" s="1"/>
  <c r="Q221" i="9"/>
  <c r="P221" i="9"/>
  <c r="O221" i="9"/>
  <c r="N221" i="9"/>
  <c r="M221" i="9"/>
  <c r="L221" i="9"/>
  <c r="K221" i="9"/>
  <c r="J221" i="9"/>
  <c r="I221" i="9"/>
  <c r="H221" i="9"/>
  <c r="G221" i="9"/>
  <c r="F221" i="9"/>
  <c r="E221" i="9"/>
  <c r="C221" i="9"/>
  <c r="U221" i="9"/>
  <c r="T221" i="9"/>
  <c r="D221" i="9"/>
  <c r="B221" i="9"/>
  <c r="D219" i="9"/>
  <c r="E219" i="9"/>
  <c r="F219" i="9"/>
  <c r="G219" i="9"/>
  <c r="H219" i="9"/>
  <c r="I219" i="9"/>
  <c r="J219" i="9"/>
  <c r="K219" i="9"/>
  <c r="L219" i="9"/>
  <c r="M219" i="9"/>
  <c r="N219" i="9"/>
  <c r="O219" i="9"/>
  <c r="P219" i="9"/>
  <c r="Q219" i="9"/>
  <c r="R219" i="9"/>
  <c r="D238" i="9" s="1"/>
  <c r="S219" i="9"/>
  <c r="E238" i="9" s="1"/>
  <c r="T219" i="9"/>
  <c r="U219" i="9"/>
  <c r="S218" i="9"/>
  <c r="C238" i="9" s="1"/>
  <c r="R218" i="9"/>
  <c r="B238" i="9" s="1"/>
  <c r="Q218" i="9"/>
  <c r="P218" i="9"/>
  <c r="O218" i="9"/>
  <c r="N218" i="9"/>
  <c r="M218" i="9"/>
  <c r="L218" i="9"/>
  <c r="K218" i="9"/>
  <c r="J218" i="9"/>
  <c r="I218" i="9"/>
  <c r="H218" i="9"/>
  <c r="G218" i="9"/>
  <c r="F218" i="9"/>
  <c r="E218" i="9"/>
  <c r="D218" i="9"/>
  <c r="U218" i="9"/>
  <c r="T218" i="9"/>
  <c r="C218" i="9"/>
  <c r="B218" i="9"/>
  <c r="H216" i="9"/>
  <c r="I216" i="9"/>
  <c r="J216" i="9"/>
  <c r="K216" i="9"/>
  <c r="L216" i="9"/>
  <c r="M216" i="9"/>
  <c r="N216" i="9"/>
  <c r="O216" i="9"/>
  <c r="P216" i="9"/>
  <c r="Q216" i="9"/>
  <c r="R216" i="9"/>
  <c r="D237" i="9" s="1"/>
  <c r="S216" i="9"/>
  <c r="E237" i="9" s="1"/>
  <c r="T216" i="9"/>
  <c r="U216" i="9"/>
  <c r="U215" i="9"/>
  <c r="S215" i="9"/>
  <c r="C237" i="9" s="1"/>
  <c r="Q215" i="9"/>
  <c r="O215" i="9"/>
  <c r="M215" i="9"/>
  <c r="K215" i="9"/>
  <c r="I215" i="9"/>
  <c r="G216" i="9"/>
  <c r="G215" i="9"/>
  <c r="E216" i="9"/>
  <c r="E215" i="9"/>
  <c r="C216" i="9"/>
  <c r="C215" i="9"/>
  <c r="B216" i="9"/>
  <c r="D216" i="9"/>
  <c r="F216" i="9"/>
  <c r="T215" i="9"/>
  <c r="R215" i="9"/>
  <c r="B237" i="9" s="1"/>
  <c r="P215" i="9"/>
  <c r="N215" i="9"/>
  <c r="L215" i="9"/>
  <c r="J215" i="9"/>
  <c r="H215" i="9"/>
  <c r="F215" i="9"/>
  <c r="D215" i="9"/>
  <c r="B215" i="9"/>
  <c r="U213" i="9"/>
  <c r="U212" i="9"/>
  <c r="T213" i="9"/>
  <c r="T212" i="9"/>
  <c r="S213" i="9"/>
  <c r="E236" i="9" s="1"/>
  <c r="S212" i="9"/>
  <c r="C236" i="9" s="1"/>
  <c r="Q213" i="9"/>
  <c r="Q212" i="9"/>
  <c r="O213" i="9"/>
  <c r="O212" i="9"/>
  <c r="M213" i="9"/>
  <c r="M212" i="9"/>
  <c r="K213" i="9"/>
  <c r="K212" i="9"/>
  <c r="I213" i="9"/>
  <c r="I212" i="9"/>
  <c r="G213" i="9"/>
  <c r="G212" i="9"/>
  <c r="E213" i="9"/>
  <c r="E212" i="9"/>
  <c r="D213" i="9"/>
  <c r="F213" i="9"/>
  <c r="H213" i="9"/>
  <c r="J213" i="9"/>
  <c r="L213" i="9"/>
  <c r="N213" i="9"/>
  <c r="P213" i="9"/>
  <c r="R213" i="9"/>
  <c r="D236" i="9" s="1"/>
  <c r="R212" i="9"/>
  <c r="B236" i="9" s="1"/>
  <c r="P212" i="9"/>
  <c r="N212" i="9"/>
  <c r="L212" i="9"/>
  <c r="J212" i="9"/>
  <c r="H212" i="9"/>
  <c r="F212" i="9"/>
  <c r="D212" i="9"/>
  <c r="C213" i="9"/>
  <c r="C212" i="9"/>
  <c r="B213" i="9"/>
  <c r="B212" i="9"/>
  <c r="U192" i="9"/>
  <c r="U191" i="9"/>
  <c r="U190" i="9"/>
  <c r="U189" i="9"/>
  <c r="U188" i="9"/>
  <c r="U187" i="9"/>
  <c r="U186" i="9"/>
  <c r="U185" i="9"/>
  <c r="U184" i="9"/>
  <c r="U183" i="9"/>
  <c r="U182" i="9"/>
  <c r="U181" i="9"/>
  <c r="U180" i="9"/>
  <c r="U179" i="9"/>
  <c r="T179" i="9"/>
  <c r="T180" i="9"/>
  <c r="T181" i="9"/>
  <c r="T182" i="9"/>
  <c r="T183" i="9"/>
  <c r="T184" i="9"/>
  <c r="T185" i="9"/>
  <c r="T186" i="9"/>
  <c r="T187" i="9"/>
  <c r="T188" i="9"/>
  <c r="T189" i="9"/>
  <c r="T190" i="9"/>
  <c r="T191" i="9"/>
  <c r="T192" i="9"/>
  <c r="T178" i="9"/>
  <c r="S192" i="9"/>
  <c r="S191" i="9"/>
  <c r="S190" i="9"/>
  <c r="S189" i="9"/>
  <c r="S188" i="9"/>
  <c r="S187" i="9"/>
  <c r="S186" i="9"/>
  <c r="S185" i="9"/>
  <c r="S184" i="9"/>
  <c r="S183" i="9"/>
  <c r="S182" i="9"/>
  <c r="S181" i="9"/>
  <c r="S180" i="9"/>
  <c r="S179" i="9"/>
  <c r="Q192" i="9"/>
  <c r="Q191" i="9"/>
  <c r="Q190" i="9"/>
  <c r="Q189" i="9"/>
  <c r="Q188" i="9"/>
  <c r="Q187" i="9"/>
  <c r="Q186" i="9"/>
  <c r="Q185" i="9"/>
  <c r="Q184" i="9"/>
  <c r="Q183" i="9"/>
  <c r="Q182" i="9"/>
  <c r="Q181" i="9"/>
  <c r="Q180" i="9"/>
  <c r="Q179" i="9"/>
  <c r="O192" i="9"/>
  <c r="O191" i="9"/>
  <c r="O190" i="9"/>
  <c r="O189" i="9"/>
  <c r="O188" i="9"/>
  <c r="O187" i="9"/>
  <c r="O186" i="9"/>
  <c r="O185" i="9"/>
  <c r="O184" i="9"/>
  <c r="O183" i="9"/>
  <c r="O182" i="9"/>
  <c r="O181" i="9"/>
  <c r="O180" i="9"/>
  <c r="O179" i="9"/>
  <c r="M192" i="9"/>
  <c r="M191" i="9"/>
  <c r="M190" i="9"/>
  <c r="M189" i="9"/>
  <c r="M188" i="9"/>
  <c r="M187" i="9"/>
  <c r="M186" i="9"/>
  <c r="M185" i="9"/>
  <c r="M184" i="9"/>
  <c r="M183" i="9"/>
  <c r="M182" i="9"/>
  <c r="M181" i="9"/>
  <c r="M180" i="9"/>
  <c r="M179" i="9"/>
  <c r="K192" i="9"/>
  <c r="K191" i="9"/>
  <c r="K190" i="9"/>
  <c r="K189" i="9"/>
  <c r="K188" i="9"/>
  <c r="K187" i="9"/>
  <c r="K186" i="9"/>
  <c r="K185" i="9"/>
  <c r="K184" i="9"/>
  <c r="K183" i="9"/>
  <c r="K182" i="9"/>
  <c r="K181" i="9"/>
  <c r="K180" i="9"/>
  <c r="K179" i="9"/>
  <c r="I192" i="9"/>
  <c r="I191" i="9"/>
  <c r="I190" i="9"/>
  <c r="I189" i="9"/>
  <c r="I188" i="9"/>
  <c r="I187" i="9"/>
  <c r="I186" i="9"/>
  <c r="I185" i="9"/>
  <c r="I184" i="9"/>
  <c r="I183" i="9"/>
  <c r="I182" i="9"/>
  <c r="I181" i="9"/>
  <c r="I180" i="9"/>
  <c r="I179" i="9"/>
  <c r="H179" i="9"/>
  <c r="J179" i="9"/>
  <c r="L179" i="9"/>
  <c r="N179" i="9"/>
  <c r="P179" i="9"/>
  <c r="R179" i="9"/>
  <c r="H180" i="9"/>
  <c r="J180" i="9"/>
  <c r="L180" i="9"/>
  <c r="N180" i="9"/>
  <c r="P180" i="9"/>
  <c r="R180" i="9"/>
  <c r="B197" i="9" s="1"/>
  <c r="H181" i="9"/>
  <c r="J181" i="9"/>
  <c r="L181" i="9"/>
  <c r="N181" i="9"/>
  <c r="P181" i="9"/>
  <c r="R181" i="9"/>
  <c r="B198" i="9" s="1"/>
  <c r="H182" i="9"/>
  <c r="J182" i="9"/>
  <c r="L182" i="9"/>
  <c r="N182" i="9"/>
  <c r="P182" i="9"/>
  <c r="R182" i="9"/>
  <c r="B199" i="9" s="1"/>
  <c r="H183" i="9"/>
  <c r="J183" i="9"/>
  <c r="L183" i="9"/>
  <c r="N183" i="9"/>
  <c r="P183" i="9"/>
  <c r="R183" i="9"/>
  <c r="B200" i="9" s="1"/>
  <c r="H184" i="9"/>
  <c r="J184" i="9"/>
  <c r="L184" i="9"/>
  <c r="N184" i="9"/>
  <c r="P184" i="9"/>
  <c r="R184" i="9"/>
  <c r="B201" i="9" s="1"/>
  <c r="H185" i="9"/>
  <c r="J185" i="9"/>
  <c r="L185" i="9"/>
  <c r="N185" i="9"/>
  <c r="P185" i="9"/>
  <c r="R185" i="9"/>
  <c r="B202" i="9" s="1"/>
  <c r="H186" i="9"/>
  <c r="J186" i="9"/>
  <c r="L186" i="9"/>
  <c r="N186" i="9"/>
  <c r="P186" i="9"/>
  <c r="R186" i="9"/>
  <c r="H187" i="9"/>
  <c r="J187" i="9"/>
  <c r="L187" i="9"/>
  <c r="N187" i="9"/>
  <c r="P187" i="9"/>
  <c r="R187" i="9"/>
  <c r="C197" i="9" s="1"/>
  <c r="H188" i="9"/>
  <c r="J188" i="9"/>
  <c r="L188" i="9"/>
  <c r="N188" i="9"/>
  <c r="P188" i="9"/>
  <c r="R188" i="9"/>
  <c r="C198" i="9" s="1"/>
  <c r="H189" i="9"/>
  <c r="J189" i="9"/>
  <c r="L189" i="9"/>
  <c r="N189" i="9"/>
  <c r="P189" i="9"/>
  <c r="R189" i="9"/>
  <c r="C199" i="9" s="1"/>
  <c r="H190" i="9"/>
  <c r="J190" i="9"/>
  <c r="L190" i="9"/>
  <c r="N190" i="9"/>
  <c r="P190" i="9"/>
  <c r="R190" i="9"/>
  <c r="C200" i="9" s="1"/>
  <c r="H191" i="9"/>
  <c r="J191" i="9"/>
  <c r="L191" i="9"/>
  <c r="N191" i="9"/>
  <c r="P191" i="9"/>
  <c r="R191" i="9"/>
  <c r="C201" i="9" s="1"/>
  <c r="H192" i="9"/>
  <c r="J192" i="9"/>
  <c r="L192" i="9"/>
  <c r="N192" i="9"/>
  <c r="P192" i="9"/>
  <c r="R192" i="9"/>
  <c r="C202" i="9" s="1"/>
  <c r="R178" i="9"/>
  <c r="P178" i="9"/>
  <c r="N178" i="9"/>
  <c r="L178" i="9"/>
  <c r="J178" i="9"/>
  <c r="H178" i="9"/>
  <c r="G192" i="9"/>
  <c r="G191" i="9"/>
  <c r="G190" i="9"/>
  <c r="G189" i="9"/>
  <c r="G188" i="9"/>
  <c r="G187" i="9"/>
  <c r="G186" i="9"/>
  <c r="G185" i="9"/>
  <c r="G184" i="9"/>
  <c r="G183" i="9"/>
  <c r="G182" i="9"/>
  <c r="G181" i="9"/>
  <c r="G180" i="9"/>
  <c r="G179" i="9"/>
  <c r="F179" i="9"/>
  <c r="F180" i="9"/>
  <c r="F181" i="9"/>
  <c r="F182" i="9"/>
  <c r="F183" i="9"/>
  <c r="F184" i="9"/>
  <c r="F185" i="9"/>
  <c r="F186" i="9"/>
  <c r="F187" i="9"/>
  <c r="F188" i="9"/>
  <c r="F189" i="9"/>
  <c r="F190" i="9"/>
  <c r="F191" i="9"/>
  <c r="F192" i="9"/>
  <c r="F178" i="9"/>
  <c r="E192" i="9"/>
  <c r="E191" i="9"/>
  <c r="E190" i="9"/>
  <c r="E189" i="9"/>
  <c r="E188" i="9"/>
  <c r="E187" i="9"/>
  <c r="E186" i="9"/>
  <c r="E185" i="9"/>
  <c r="E184" i="9"/>
  <c r="E183" i="9"/>
  <c r="E182" i="9"/>
  <c r="E181" i="9"/>
  <c r="E180" i="9"/>
  <c r="E179" i="9"/>
  <c r="D179" i="9"/>
  <c r="D180" i="9"/>
  <c r="D181" i="9"/>
  <c r="D182" i="9"/>
  <c r="D183" i="9"/>
  <c r="D184" i="9"/>
  <c r="D185" i="9"/>
  <c r="D186" i="9"/>
  <c r="D187" i="9"/>
  <c r="D188" i="9"/>
  <c r="D189" i="9"/>
  <c r="D190" i="9"/>
  <c r="D191" i="9"/>
  <c r="D192" i="9"/>
  <c r="D178" i="9"/>
  <c r="C192" i="9"/>
  <c r="C191" i="9"/>
  <c r="C190" i="9"/>
  <c r="C189" i="9"/>
  <c r="C188" i="9"/>
  <c r="C187" i="9"/>
  <c r="C186" i="9"/>
  <c r="C185" i="9"/>
  <c r="C184" i="9"/>
  <c r="C183" i="9"/>
  <c r="C182" i="9"/>
  <c r="C181" i="9"/>
  <c r="C180" i="9"/>
  <c r="C179" i="9"/>
  <c r="B179" i="9"/>
  <c r="B180" i="9"/>
  <c r="B181" i="9"/>
  <c r="B182" i="9"/>
  <c r="B183" i="9"/>
  <c r="B184" i="9"/>
  <c r="B185" i="9"/>
  <c r="B186" i="9"/>
  <c r="B187" i="9"/>
  <c r="B188" i="9"/>
  <c r="B189" i="9"/>
  <c r="B190" i="9"/>
  <c r="B191" i="9"/>
  <c r="B192" i="9"/>
  <c r="B178" i="9"/>
  <c r="E170" i="9"/>
  <c r="F171" i="9"/>
  <c r="F169" i="9"/>
  <c r="U163" i="9"/>
  <c r="U162" i="9"/>
  <c r="T163" i="9"/>
  <c r="T162" i="9"/>
  <c r="T161" i="9"/>
  <c r="S163" i="9"/>
  <c r="R170" i="9" s="1"/>
  <c r="S162" i="9"/>
  <c r="R169" i="9" s="1"/>
  <c r="R163" i="9"/>
  <c r="R162" i="9"/>
  <c r="R161" i="9"/>
  <c r="Q163" i="9"/>
  <c r="Q170" i="9" s="1"/>
  <c r="Q162" i="9"/>
  <c r="Q169" i="9" s="1"/>
  <c r="P163" i="9"/>
  <c r="P162" i="9"/>
  <c r="P161" i="9"/>
  <c r="O163" i="9"/>
  <c r="P170" i="9" s="1"/>
  <c r="O162" i="9"/>
  <c r="P169" i="9" s="1"/>
  <c r="N163" i="9"/>
  <c r="N162" i="9"/>
  <c r="N161" i="9"/>
  <c r="M163" i="9"/>
  <c r="O170" i="9" s="1"/>
  <c r="M162" i="9"/>
  <c r="O169" i="9" s="1"/>
  <c r="L163" i="9"/>
  <c r="L162" i="9"/>
  <c r="L161" i="9"/>
  <c r="K163" i="9"/>
  <c r="N170" i="9" s="1"/>
  <c r="K162" i="9"/>
  <c r="N169" i="9" s="1"/>
  <c r="J163" i="9"/>
  <c r="J162" i="9"/>
  <c r="J161" i="9"/>
  <c r="I163" i="9"/>
  <c r="M170" i="9" s="1"/>
  <c r="I162" i="9"/>
  <c r="M169" i="9" s="1"/>
  <c r="H163" i="9"/>
  <c r="H162" i="9"/>
  <c r="H161" i="9"/>
  <c r="G163" i="9"/>
  <c r="L170" i="9" s="1"/>
  <c r="G162" i="9"/>
  <c r="L169" i="9" s="1"/>
  <c r="F163" i="9"/>
  <c r="F162" i="9"/>
  <c r="F161" i="9"/>
  <c r="E163" i="9"/>
  <c r="K170" i="9" s="1"/>
  <c r="E162" i="9"/>
  <c r="K169" i="9" s="1"/>
  <c r="D163" i="9"/>
  <c r="D162" i="9"/>
  <c r="D161" i="9"/>
  <c r="C163" i="9"/>
  <c r="J170" i="9" s="1"/>
  <c r="C162" i="9"/>
  <c r="J169" i="9" s="1"/>
  <c r="B163" i="9"/>
  <c r="B162" i="9"/>
  <c r="B161" i="9"/>
  <c r="U135" i="9"/>
  <c r="U134" i="9"/>
  <c r="U133" i="9"/>
  <c r="U132" i="9"/>
  <c r="U131" i="9"/>
  <c r="U130" i="9"/>
  <c r="U129" i="9"/>
  <c r="U128" i="9"/>
  <c r="U127" i="9"/>
  <c r="U126" i="9"/>
  <c r="U125" i="9"/>
  <c r="U124" i="9"/>
  <c r="U123" i="9"/>
  <c r="U122" i="9"/>
  <c r="U121" i="9"/>
  <c r="U120" i="9"/>
  <c r="S135" i="9"/>
  <c r="S134" i="9"/>
  <c r="S133" i="9"/>
  <c r="S132" i="9"/>
  <c r="S131" i="9"/>
  <c r="S130" i="9"/>
  <c r="S129" i="9"/>
  <c r="S128" i="9"/>
  <c r="S127" i="9"/>
  <c r="S126" i="9"/>
  <c r="S125" i="9"/>
  <c r="S124" i="9"/>
  <c r="S123" i="9"/>
  <c r="S122" i="9"/>
  <c r="S121" i="9"/>
  <c r="S120" i="9"/>
  <c r="Q135" i="9"/>
  <c r="Q134" i="9"/>
  <c r="Q133" i="9"/>
  <c r="Q132" i="9"/>
  <c r="Q131" i="9"/>
  <c r="Q130" i="9"/>
  <c r="Q129" i="9"/>
  <c r="Q128" i="9"/>
  <c r="Q127" i="9"/>
  <c r="Q126" i="9"/>
  <c r="Q125" i="9"/>
  <c r="Q124" i="9"/>
  <c r="Q123" i="9"/>
  <c r="Q122" i="9"/>
  <c r="Q121" i="9"/>
  <c r="Q120" i="9"/>
  <c r="O135" i="9"/>
  <c r="O134" i="9"/>
  <c r="O133" i="9"/>
  <c r="O132" i="9"/>
  <c r="O131" i="9"/>
  <c r="O130" i="9"/>
  <c r="O129" i="9"/>
  <c r="O128" i="9"/>
  <c r="O127" i="9"/>
  <c r="O126" i="9"/>
  <c r="O125" i="9"/>
  <c r="O124" i="9"/>
  <c r="O123" i="9"/>
  <c r="O122" i="9"/>
  <c r="O121" i="9"/>
  <c r="O120" i="9"/>
  <c r="N120" i="9"/>
  <c r="P120" i="9"/>
  <c r="R120" i="9"/>
  <c r="T120" i="9"/>
  <c r="N121" i="9"/>
  <c r="P121" i="9"/>
  <c r="R121" i="9"/>
  <c r="B141" i="9" s="1"/>
  <c r="T121" i="9"/>
  <c r="N122" i="9"/>
  <c r="P122" i="9"/>
  <c r="R122" i="9"/>
  <c r="B142" i="9" s="1"/>
  <c r="T122" i="9"/>
  <c r="N123" i="9"/>
  <c r="P123" i="9"/>
  <c r="R123" i="9"/>
  <c r="B143" i="9" s="1"/>
  <c r="T123" i="9"/>
  <c r="N124" i="9"/>
  <c r="P124" i="9"/>
  <c r="R124" i="9"/>
  <c r="B144" i="9" s="1"/>
  <c r="T124" i="9"/>
  <c r="N125" i="9"/>
  <c r="P125" i="9"/>
  <c r="R125" i="9"/>
  <c r="B145" i="9" s="1"/>
  <c r="T125" i="9"/>
  <c r="N126" i="9"/>
  <c r="P126" i="9"/>
  <c r="R126" i="9"/>
  <c r="B146" i="9" s="1"/>
  <c r="T126" i="9"/>
  <c r="N127" i="9"/>
  <c r="P127" i="9"/>
  <c r="R127" i="9"/>
  <c r="B147" i="9" s="1"/>
  <c r="T127" i="9"/>
  <c r="N128" i="9"/>
  <c r="P128" i="9"/>
  <c r="R128" i="9"/>
  <c r="T128" i="9"/>
  <c r="N129" i="9"/>
  <c r="P129" i="9"/>
  <c r="R129" i="9"/>
  <c r="C141" i="9" s="1"/>
  <c r="T129" i="9"/>
  <c r="N130" i="9"/>
  <c r="P130" i="9"/>
  <c r="R130" i="9"/>
  <c r="C142" i="9" s="1"/>
  <c r="T130" i="9"/>
  <c r="N131" i="9"/>
  <c r="P131" i="9"/>
  <c r="R131" i="9"/>
  <c r="C143" i="9" s="1"/>
  <c r="T131" i="9"/>
  <c r="N132" i="9"/>
  <c r="P132" i="9"/>
  <c r="R132" i="9"/>
  <c r="C144" i="9" s="1"/>
  <c r="T132" i="9"/>
  <c r="N133" i="9"/>
  <c r="P133" i="9"/>
  <c r="R133" i="9"/>
  <c r="C145" i="9" s="1"/>
  <c r="T133" i="9"/>
  <c r="N134" i="9"/>
  <c r="P134" i="9"/>
  <c r="R134" i="9"/>
  <c r="C146" i="9" s="1"/>
  <c r="T134" i="9"/>
  <c r="N135" i="9"/>
  <c r="P135" i="9"/>
  <c r="R135" i="9"/>
  <c r="C147" i="9" s="1"/>
  <c r="T135" i="9"/>
  <c r="T119" i="9"/>
  <c r="R119" i="9"/>
  <c r="P119" i="9"/>
  <c r="N119" i="9"/>
  <c r="M135" i="9"/>
  <c r="M134" i="9"/>
  <c r="M133" i="9"/>
  <c r="M132" i="9"/>
  <c r="M131" i="9"/>
  <c r="M130" i="9"/>
  <c r="M129" i="9"/>
  <c r="M128" i="9"/>
  <c r="M127" i="9"/>
  <c r="M126" i="9"/>
  <c r="M125" i="9"/>
  <c r="M124" i="9"/>
  <c r="M123" i="9"/>
  <c r="M122" i="9"/>
  <c r="M121" i="9"/>
  <c r="M120" i="9"/>
  <c r="K135" i="9"/>
  <c r="K134" i="9"/>
  <c r="K133" i="9"/>
  <c r="K132" i="9"/>
  <c r="K131" i="9"/>
  <c r="K130" i="9"/>
  <c r="K129" i="9"/>
  <c r="K128" i="9"/>
  <c r="K127" i="9"/>
  <c r="K126" i="9"/>
  <c r="K125" i="9"/>
  <c r="K124" i="9"/>
  <c r="K123" i="9"/>
  <c r="K122" i="9"/>
  <c r="K121" i="9"/>
  <c r="K120" i="9"/>
  <c r="I135" i="9"/>
  <c r="I134" i="9"/>
  <c r="I133" i="9"/>
  <c r="I132" i="9"/>
  <c r="I131" i="9"/>
  <c r="I130" i="9"/>
  <c r="I129" i="9"/>
  <c r="I128" i="9"/>
  <c r="I127" i="9"/>
  <c r="I126" i="9"/>
  <c r="I125" i="9"/>
  <c r="I124" i="9"/>
  <c r="I123" i="9"/>
  <c r="I122" i="9"/>
  <c r="I121" i="9"/>
  <c r="I120" i="9"/>
  <c r="H120" i="9"/>
  <c r="J120" i="9"/>
  <c r="L120" i="9"/>
  <c r="H121" i="9"/>
  <c r="J121" i="9"/>
  <c r="L121" i="9"/>
  <c r="H122" i="9"/>
  <c r="J122" i="9"/>
  <c r="L122" i="9"/>
  <c r="H123" i="9"/>
  <c r="J123" i="9"/>
  <c r="L123" i="9"/>
  <c r="H124" i="9"/>
  <c r="J124" i="9"/>
  <c r="L124" i="9"/>
  <c r="H125" i="9"/>
  <c r="J125" i="9"/>
  <c r="L125" i="9"/>
  <c r="H126" i="9"/>
  <c r="J126" i="9"/>
  <c r="L126" i="9"/>
  <c r="H127" i="9"/>
  <c r="J127" i="9"/>
  <c r="L127" i="9"/>
  <c r="H128" i="9"/>
  <c r="J128" i="9"/>
  <c r="L128" i="9"/>
  <c r="H129" i="9"/>
  <c r="J129" i="9"/>
  <c r="L129" i="9"/>
  <c r="H130" i="9"/>
  <c r="J130" i="9"/>
  <c r="L130" i="9"/>
  <c r="H131" i="9"/>
  <c r="J131" i="9"/>
  <c r="L131" i="9"/>
  <c r="H132" i="9"/>
  <c r="J132" i="9"/>
  <c r="L132" i="9"/>
  <c r="H133" i="9"/>
  <c r="J133" i="9"/>
  <c r="L133" i="9"/>
  <c r="H134" i="9"/>
  <c r="J134" i="9"/>
  <c r="L134" i="9"/>
  <c r="H135" i="9"/>
  <c r="J135" i="9"/>
  <c r="L135" i="9"/>
  <c r="L119" i="9"/>
  <c r="J119" i="9"/>
  <c r="H119" i="9"/>
  <c r="G135" i="9"/>
  <c r="G134" i="9"/>
  <c r="G133" i="9"/>
  <c r="G132" i="9"/>
  <c r="G131" i="9"/>
  <c r="G130" i="9"/>
  <c r="G129" i="9"/>
  <c r="G128" i="9"/>
  <c r="G127" i="9"/>
  <c r="G126" i="9"/>
  <c r="G125" i="9"/>
  <c r="G124" i="9"/>
  <c r="G123" i="9"/>
  <c r="G122" i="9"/>
  <c r="G121" i="9"/>
  <c r="G120" i="9"/>
  <c r="F120" i="9"/>
  <c r="F121" i="9"/>
  <c r="F122" i="9"/>
  <c r="F123" i="9"/>
  <c r="F124" i="9"/>
  <c r="F125" i="9"/>
  <c r="F126" i="9"/>
  <c r="F127" i="9"/>
  <c r="F128" i="9"/>
  <c r="F129" i="9"/>
  <c r="F130" i="9"/>
  <c r="F131" i="9"/>
  <c r="F132" i="9"/>
  <c r="F133" i="9"/>
  <c r="F134" i="9"/>
  <c r="F135" i="9"/>
  <c r="F119" i="9"/>
  <c r="E135" i="9"/>
  <c r="E134" i="9"/>
  <c r="E133" i="9"/>
  <c r="E132" i="9"/>
  <c r="E131" i="9"/>
  <c r="E130" i="9"/>
  <c r="E129" i="9"/>
  <c r="E128" i="9"/>
  <c r="E127" i="9"/>
  <c r="E126" i="9"/>
  <c r="E125" i="9"/>
  <c r="E124" i="9"/>
  <c r="E123" i="9"/>
  <c r="E122" i="9"/>
  <c r="E121" i="9"/>
  <c r="E120" i="9"/>
  <c r="D120" i="9"/>
  <c r="D121" i="9"/>
  <c r="D122" i="9"/>
  <c r="D123" i="9"/>
  <c r="D124" i="9"/>
  <c r="D125" i="9"/>
  <c r="D126" i="9"/>
  <c r="D127" i="9"/>
  <c r="D128" i="9"/>
  <c r="D129" i="9"/>
  <c r="D130" i="9"/>
  <c r="D131" i="9"/>
  <c r="D132" i="9"/>
  <c r="D133" i="9"/>
  <c r="D134" i="9"/>
  <c r="D135" i="9"/>
  <c r="D119" i="9"/>
  <c r="C135" i="9"/>
  <c r="C134" i="9"/>
  <c r="C133" i="9"/>
  <c r="C132" i="9"/>
  <c r="C131" i="9"/>
  <c r="C130" i="9"/>
  <c r="C129" i="9"/>
  <c r="C128" i="9"/>
  <c r="C127" i="9"/>
  <c r="C126" i="9"/>
  <c r="C125" i="9"/>
  <c r="C124" i="9"/>
  <c r="C123" i="9"/>
  <c r="C122" i="9"/>
  <c r="C121" i="9"/>
  <c r="C120" i="9"/>
  <c r="B120" i="9"/>
  <c r="B121" i="9"/>
  <c r="B122" i="9"/>
  <c r="B123" i="9"/>
  <c r="B124" i="9"/>
  <c r="B125" i="9"/>
  <c r="B126" i="9"/>
  <c r="B127" i="9"/>
  <c r="B128" i="9"/>
  <c r="B129" i="9"/>
  <c r="B130" i="9"/>
  <c r="B131" i="9"/>
  <c r="B132" i="9"/>
  <c r="B133" i="9"/>
  <c r="B134" i="9"/>
  <c r="B135" i="9"/>
  <c r="B119" i="9"/>
  <c r="U111" i="9"/>
  <c r="U110" i="9"/>
  <c r="U109" i="9"/>
  <c r="U108" i="9"/>
  <c r="U107" i="9"/>
  <c r="T108" i="9"/>
  <c r="T109" i="9"/>
  <c r="T110" i="9"/>
  <c r="T111" i="9"/>
  <c r="T107" i="9"/>
  <c r="T106" i="9"/>
  <c r="S111" i="9"/>
  <c r="S110" i="9"/>
  <c r="S109" i="9"/>
  <c r="S108" i="9"/>
  <c r="S107" i="9"/>
  <c r="R108" i="9"/>
  <c r="R109" i="9"/>
  <c r="R110" i="9"/>
  <c r="R111" i="9"/>
  <c r="R107" i="9"/>
  <c r="R106" i="9"/>
  <c r="Q111" i="9"/>
  <c r="Q110" i="9"/>
  <c r="Q109" i="9"/>
  <c r="Q108" i="9"/>
  <c r="Q107" i="9"/>
  <c r="P108" i="9"/>
  <c r="P109" i="9"/>
  <c r="P110" i="9"/>
  <c r="P111" i="9"/>
  <c r="P107" i="9"/>
  <c r="P106" i="9"/>
  <c r="O111" i="9"/>
  <c r="O110" i="9"/>
  <c r="O109" i="9"/>
  <c r="O108" i="9"/>
  <c r="O107" i="9"/>
  <c r="N108" i="9"/>
  <c r="N109" i="9"/>
  <c r="N110" i="9"/>
  <c r="N111" i="9"/>
  <c r="N107" i="9"/>
  <c r="N106" i="9"/>
  <c r="M111" i="9"/>
  <c r="M110" i="9"/>
  <c r="M109" i="9"/>
  <c r="M108" i="9"/>
  <c r="M107" i="9"/>
  <c r="L108" i="9"/>
  <c r="L109" i="9"/>
  <c r="L110" i="9"/>
  <c r="L111" i="9"/>
  <c r="L107" i="9"/>
  <c r="L106" i="9"/>
  <c r="K111" i="9"/>
  <c r="K110" i="9"/>
  <c r="K109" i="9"/>
  <c r="K108" i="9"/>
  <c r="K107" i="9"/>
  <c r="J108" i="9"/>
  <c r="J109" i="9"/>
  <c r="J110" i="9"/>
  <c r="J111" i="9"/>
  <c r="J107" i="9"/>
  <c r="J106" i="9"/>
  <c r="I111" i="9"/>
  <c r="I110" i="9"/>
  <c r="I109" i="9"/>
  <c r="I108" i="9"/>
  <c r="I107" i="9"/>
  <c r="H108" i="9"/>
  <c r="H109" i="9"/>
  <c r="H110" i="9"/>
  <c r="H111" i="9"/>
  <c r="H107" i="9"/>
  <c r="H106" i="9"/>
  <c r="G111" i="9"/>
  <c r="G110" i="9"/>
  <c r="G109" i="9"/>
  <c r="G108" i="9"/>
  <c r="G107" i="9"/>
  <c r="F108" i="9"/>
  <c r="F109" i="9"/>
  <c r="F110" i="9"/>
  <c r="F111" i="9"/>
  <c r="F107" i="9"/>
  <c r="F106" i="9"/>
  <c r="E111" i="9"/>
  <c r="E110" i="9"/>
  <c r="E109" i="9"/>
  <c r="E108" i="9"/>
  <c r="E107" i="9"/>
  <c r="D108" i="9"/>
  <c r="D109" i="9"/>
  <c r="D110" i="9"/>
  <c r="D111" i="9"/>
  <c r="D107" i="9"/>
  <c r="D106" i="9"/>
  <c r="C111" i="9"/>
  <c r="C110" i="9"/>
  <c r="C109" i="9"/>
  <c r="C108" i="9"/>
  <c r="C107" i="9"/>
  <c r="B108" i="9"/>
  <c r="B109" i="9"/>
  <c r="B110" i="9"/>
  <c r="B111" i="9"/>
  <c r="B107" i="9"/>
  <c r="B106" i="9"/>
  <c r="U79" i="9"/>
  <c r="C89" i="9" s="1"/>
  <c r="U78" i="9"/>
  <c r="C90" i="9" s="1"/>
  <c r="U77" i="9"/>
  <c r="C91" i="9" s="1"/>
  <c r="U76" i="9"/>
  <c r="C92" i="9" s="1"/>
  <c r="U75" i="9"/>
  <c r="C93" i="9" s="1"/>
  <c r="U74" i="9"/>
  <c r="C94" i="9" s="1"/>
  <c r="U73" i="9"/>
  <c r="C95" i="9" s="1"/>
  <c r="U72" i="9"/>
  <c r="C96" i="9" s="1"/>
  <c r="U71" i="9"/>
  <c r="U70" i="9"/>
  <c r="T71" i="9"/>
  <c r="T72" i="9"/>
  <c r="T73" i="9"/>
  <c r="T74" i="9"/>
  <c r="T75" i="9"/>
  <c r="T76" i="9"/>
  <c r="T77" i="9"/>
  <c r="T78" i="9"/>
  <c r="T79" i="9"/>
  <c r="T70" i="9"/>
  <c r="T69" i="9"/>
  <c r="S79" i="9"/>
  <c r="B89" i="9" s="1"/>
  <c r="S78" i="9"/>
  <c r="B90" i="9" s="1"/>
  <c r="S77" i="9"/>
  <c r="B91" i="9" s="1"/>
  <c r="S76" i="9"/>
  <c r="B92" i="9" s="1"/>
  <c r="S75" i="9"/>
  <c r="B93" i="9" s="1"/>
  <c r="S74" i="9"/>
  <c r="B94" i="9" s="1"/>
  <c r="S73" i="9"/>
  <c r="B95" i="9" s="1"/>
  <c r="S72" i="9"/>
  <c r="B96" i="9" s="1"/>
  <c r="S71" i="9"/>
  <c r="S70" i="9"/>
  <c r="R71" i="9"/>
  <c r="R72" i="9"/>
  <c r="R73" i="9"/>
  <c r="R74" i="9"/>
  <c r="R75" i="9"/>
  <c r="R76" i="9"/>
  <c r="R77" i="9"/>
  <c r="R78" i="9"/>
  <c r="R79" i="9"/>
  <c r="R70" i="9"/>
  <c r="R69" i="9"/>
  <c r="Q79" i="9"/>
  <c r="Q78" i="9"/>
  <c r="Q77" i="9"/>
  <c r="Q76" i="9"/>
  <c r="Q75" i="9"/>
  <c r="Q74" i="9"/>
  <c r="Q73" i="9"/>
  <c r="Q72" i="9"/>
  <c r="Q71" i="9"/>
  <c r="Q70" i="9"/>
  <c r="P71" i="9"/>
  <c r="P72" i="9"/>
  <c r="P73" i="9"/>
  <c r="P74" i="9"/>
  <c r="P75" i="9"/>
  <c r="P76" i="9"/>
  <c r="P77" i="9"/>
  <c r="P78" i="9"/>
  <c r="P79" i="9"/>
  <c r="P70" i="9"/>
  <c r="P69" i="9"/>
  <c r="O79" i="9"/>
  <c r="O78" i="9"/>
  <c r="O77" i="9"/>
  <c r="O76" i="9"/>
  <c r="O75" i="9"/>
  <c r="O74" i="9"/>
  <c r="O73" i="9"/>
  <c r="O72" i="9"/>
  <c r="O71" i="9"/>
  <c r="O70" i="9"/>
  <c r="N71" i="9"/>
  <c r="N72" i="9"/>
  <c r="N73" i="9"/>
  <c r="N74" i="9"/>
  <c r="N75" i="9"/>
  <c r="N76" i="9"/>
  <c r="N77" i="9"/>
  <c r="N78" i="9"/>
  <c r="N79" i="9"/>
  <c r="N70" i="9"/>
  <c r="N69" i="9"/>
  <c r="M79" i="9"/>
  <c r="M78" i="9"/>
  <c r="M77" i="9"/>
  <c r="M76" i="9"/>
  <c r="M75" i="9"/>
  <c r="M74" i="9"/>
  <c r="M73" i="9"/>
  <c r="M72" i="9"/>
  <c r="M71" i="9"/>
  <c r="M70" i="9"/>
  <c r="L71" i="9"/>
  <c r="L72" i="9"/>
  <c r="L73" i="9"/>
  <c r="L74" i="9"/>
  <c r="L75" i="9"/>
  <c r="L76" i="9"/>
  <c r="L77" i="9"/>
  <c r="L78" i="9"/>
  <c r="L79" i="9"/>
  <c r="L70" i="9"/>
  <c r="L69" i="9"/>
  <c r="K79" i="9"/>
  <c r="K78" i="9"/>
  <c r="K77" i="9"/>
  <c r="K76" i="9"/>
  <c r="K75" i="9"/>
  <c r="K74" i="9"/>
  <c r="K73" i="9"/>
  <c r="K72" i="9"/>
  <c r="K71" i="9"/>
  <c r="K70" i="9"/>
  <c r="J71" i="9"/>
  <c r="J72" i="9"/>
  <c r="J73" i="9"/>
  <c r="J74" i="9"/>
  <c r="J75" i="9"/>
  <c r="J76" i="9"/>
  <c r="J77" i="9"/>
  <c r="J78" i="9"/>
  <c r="J79" i="9"/>
  <c r="J70" i="9"/>
  <c r="J69" i="9"/>
  <c r="I79" i="9"/>
  <c r="I78" i="9"/>
  <c r="I77" i="9"/>
  <c r="I76" i="9"/>
  <c r="I75" i="9"/>
  <c r="I74" i="9"/>
  <c r="I73" i="9"/>
  <c r="I72" i="9"/>
  <c r="I71" i="9"/>
  <c r="I70" i="9"/>
  <c r="H71" i="9"/>
  <c r="H72" i="9"/>
  <c r="H73" i="9"/>
  <c r="H74" i="9"/>
  <c r="H75" i="9"/>
  <c r="H76" i="9"/>
  <c r="H77" i="9"/>
  <c r="H78" i="9"/>
  <c r="H79" i="9"/>
  <c r="H70" i="9"/>
  <c r="H69" i="9"/>
  <c r="G79" i="9"/>
  <c r="G78" i="9"/>
  <c r="G77" i="9"/>
  <c r="G76" i="9"/>
  <c r="G75" i="9"/>
  <c r="G74" i="9"/>
  <c r="G73" i="9"/>
  <c r="G72" i="9"/>
  <c r="G71" i="9"/>
  <c r="G70" i="9"/>
  <c r="F71" i="9"/>
  <c r="F72" i="9"/>
  <c r="F73" i="9"/>
  <c r="F74" i="9"/>
  <c r="F75" i="9"/>
  <c r="F76" i="9"/>
  <c r="F77" i="9"/>
  <c r="F78" i="9"/>
  <c r="F79" i="9"/>
  <c r="F70" i="9"/>
  <c r="F69" i="9"/>
  <c r="E79" i="9"/>
  <c r="E78" i="9"/>
  <c r="E77" i="9"/>
  <c r="E76" i="9"/>
  <c r="E75" i="9"/>
  <c r="E74" i="9"/>
  <c r="E73" i="9"/>
  <c r="E72" i="9"/>
  <c r="E71" i="9"/>
  <c r="E70" i="9"/>
  <c r="D71" i="9"/>
  <c r="D72" i="9"/>
  <c r="D73" i="9"/>
  <c r="D74" i="9"/>
  <c r="D75" i="9"/>
  <c r="D76" i="9"/>
  <c r="D77" i="9"/>
  <c r="D78" i="9"/>
  <c r="D79" i="9"/>
  <c r="D70" i="9"/>
  <c r="D69" i="9"/>
  <c r="C79" i="9"/>
  <c r="C78" i="9"/>
  <c r="C77" i="9"/>
  <c r="C76" i="9"/>
  <c r="C75" i="9"/>
  <c r="C74" i="9"/>
  <c r="C73" i="9"/>
  <c r="C72" i="9"/>
  <c r="C71" i="9"/>
  <c r="C70" i="9"/>
  <c r="B71" i="9"/>
  <c r="B72" i="9"/>
  <c r="B73" i="9"/>
  <c r="B74" i="9"/>
  <c r="B75" i="9"/>
  <c r="B76" i="9"/>
  <c r="B77" i="9"/>
  <c r="B78" i="9"/>
  <c r="B79" i="9"/>
  <c r="B70" i="9"/>
  <c r="B69" i="9"/>
  <c r="C58" i="9"/>
  <c r="C57" i="9"/>
  <c r="C56" i="9"/>
  <c r="C55" i="9"/>
  <c r="C54" i="9"/>
  <c r="C53" i="9"/>
  <c r="B53" i="9"/>
  <c r="B54" i="9"/>
  <c r="B55" i="9"/>
  <c r="B56" i="9"/>
  <c r="B57" i="9"/>
  <c r="B58" i="9"/>
  <c r="B52" i="9"/>
  <c r="E58" i="9"/>
  <c r="E57" i="9"/>
  <c r="E56" i="9"/>
  <c r="E55" i="9"/>
  <c r="E54" i="9"/>
  <c r="E53" i="9"/>
  <c r="D53" i="9"/>
  <c r="D54" i="9"/>
  <c r="D55" i="9"/>
  <c r="D56" i="9"/>
  <c r="D57" i="9"/>
  <c r="D58" i="9"/>
  <c r="D52" i="9"/>
  <c r="G58" i="9"/>
  <c r="G57" i="9"/>
  <c r="G56" i="9"/>
  <c r="G55" i="9"/>
  <c r="G54" i="9"/>
  <c r="G53" i="9"/>
  <c r="F53" i="9"/>
  <c r="F54" i="9"/>
  <c r="F55" i="9"/>
  <c r="F56" i="9"/>
  <c r="F57" i="9"/>
  <c r="F58" i="9"/>
  <c r="F52" i="9"/>
  <c r="C46" i="9"/>
  <c r="C45" i="9"/>
  <c r="C44" i="9"/>
  <c r="C43" i="9"/>
  <c r="C42" i="9"/>
  <c r="C41" i="9"/>
  <c r="C40" i="9"/>
  <c r="C39" i="9"/>
  <c r="C38" i="9"/>
  <c r="C37" i="9"/>
  <c r="B37" i="9"/>
  <c r="B38" i="9"/>
  <c r="B39" i="9"/>
  <c r="B40" i="9"/>
  <c r="B41" i="9"/>
  <c r="B42" i="9"/>
  <c r="B43" i="9"/>
  <c r="B44" i="9"/>
  <c r="B45" i="9"/>
  <c r="B46" i="9"/>
  <c r="B36" i="9"/>
  <c r="E46" i="9"/>
  <c r="E45" i="9"/>
  <c r="E44" i="9"/>
  <c r="E43" i="9"/>
  <c r="E42" i="9"/>
  <c r="E41" i="9"/>
  <c r="E40" i="9"/>
  <c r="E39" i="9"/>
  <c r="E38" i="9"/>
  <c r="E37" i="9"/>
  <c r="D37" i="9"/>
  <c r="D38" i="9"/>
  <c r="D39" i="9"/>
  <c r="D40" i="9"/>
  <c r="D41" i="9"/>
  <c r="D42" i="9"/>
  <c r="D43" i="9"/>
  <c r="D44" i="9"/>
  <c r="D45" i="9"/>
  <c r="D46" i="9"/>
  <c r="D36" i="9"/>
  <c r="G46" i="9"/>
  <c r="G45" i="9"/>
  <c r="G44" i="9"/>
  <c r="G43" i="9"/>
  <c r="G42" i="9"/>
  <c r="G41" i="9"/>
  <c r="G40" i="9"/>
  <c r="G39" i="9"/>
  <c r="G38" i="9"/>
  <c r="G37" i="9"/>
  <c r="F37" i="9"/>
  <c r="F38" i="9"/>
  <c r="F39" i="9"/>
  <c r="F40" i="9"/>
  <c r="F41" i="9"/>
  <c r="F42" i="9"/>
  <c r="F43" i="9"/>
  <c r="F44" i="9"/>
  <c r="F45" i="9"/>
  <c r="F46" i="9"/>
  <c r="F36" i="9"/>
  <c r="U30" i="9"/>
  <c r="U29" i="9"/>
  <c r="U28" i="9"/>
  <c r="U27" i="9"/>
  <c r="U26" i="9"/>
  <c r="U25" i="9"/>
  <c r="U24" i="9"/>
  <c r="U23" i="9"/>
  <c r="U22" i="9"/>
  <c r="U21" i="9"/>
  <c r="T21" i="9"/>
  <c r="T22" i="9"/>
  <c r="T23" i="9"/>
  <c r="T24" i="9"/>
  <c r="T25" i="9"/>
  <c r="T26" i="9"/>
  <c r="T27" i="9"/>
  <c r="T28" i="9"/>
  <c r="T29" i="9"/>
  <c r="T30" i="9"/>
  <c r="T20" i="9"/>
  <c r="G30" i="9"/>
  <c r="G29" i="9"/>
  <c r="G28" i="9"/>
  <c r="G27" i="9"/>
  <c r="G26" i="9"/>
  <c r="G25" i="9"/>
  <c r="G24" i="9"/>
  <c r="G23" i="9"/>
  <c r="G22" i="9"/>
  <c r="G21" i="9"/>
  <c r="F21" i="9"/>
  <c r="F22" i="9"/>
  <c r="F23" i="9"/>
  <c r="F24" i="9"/>
  <c r="F25" i="9"/>
  <c r="F26" i="9"/>
  <c r="F27" i="9"/>
  <c r="F28" i="9"/>
  <c r="F29" i="9"/>
  <c r="F30" i="9"/>
  <c r="I30" i="9"/>
  <c r="I29" i="9"/>
  <c r="I28" i="9"/>
  <c r="I27" i="9"/>
  <c r="I26" i="9"/>
  <c r="I25" i="9"/>
  <c r="I24" i="9"/>
  <c r="I23" i="9"/>
  <c r="I22" i="9"/>
  <c r="I21" i="9"/>
  <c r="H21" i="9"/>
  <c r="H22" i="9"/>
  <c r="H23" i="9"/>
  <c r="H24" i="9"/>
  <c r="H25" i="9"/>
  <c r="H26" i="9"/>
  <c r="H27" i="9"/>
  <c r="H28" i="9"/>
  <c r="H29" i="9"/>
  <c r="H30" i="9"/>
  <c r="K30" i="9"/>
  <c r="K29" i="9"/>
  <c r="K28" i="9"/>
  <c r="K27" i="9"/>
  <c r="K26" i="9"/>
  <c r="K25" i="9"/>
  <c r="K24" i="9"/>
  <c r="K23" i="9"/>
  <c r="K22" i="9"/>
  <c r="K21" i="9"/>
  <c r="J21" i="9"/>
  <c r="J22" i="9"/>
  <c r="J23" i="9"/>
  <c r="J24" i="9"/>
  <c r="J25" i="9"/>
  <c r="J26" i="9"/>
  <c r="J27" i="9"/>
  <c r="J28" i="9"/>
  <c r="J29" i="9"/>
  <c r="J30" i="9"/>
  <c r="M30" i="9"/>
  <c r="M29" i="9"/>
  <c r="M28" i="9"/>
  <c r="M27" i="9"/>
  <c r="M26" i="9"/>
  <c r="M25" i="9"/>
  <c r="M24" i="9"/>
  <c r="M23" i="9"/>
  <c r="M22" i="9"/>
  <c r="M21" i="9"/>
  <c r="L21" i="9"/>
  <c r="L22" i="9"/>
  <c r="L23" i="9"/>
  <c r="L24" i="9"/>
  <c r="L25" i="9"/>
  <c r="L26" i="9"/>
  <c r="L27" i="9"/>
  <c r="L28" i="9"/>
  <c r="L29" i="9"/>
  <c r="L30" i="9"/>
  <c r="O30" i="9"/>
  <c r="O29" i="9"/>
  <c r="O28" i="9"/>
  <c r="O27" i="9"/>
  <c r="O26" i="9"/>
  <c r="O25" i="9"/>
  <c r="O24" i="9"/>
  <c r="O23" i="9"/>
  <c r="O22" i="9"/>
  <c r="O21" i="9"/>
  <c r="N21" i="9"/>
  <c r="N22" i="9"/>
  <c r="N23" i="9"/>
  <c r="N24" i="9"/>
  <c r="N25" i="9"/>
  <c r="N26" i="9"/>
  <c r="N27" i="9"/>
  <c r="N28" i="9"/>
  <c r="N29" i="9"/>
  <c r="N30" i="9"/>
  <c r="Q30" i="9"/>
  <c r="Q29" i="9"/>
  <c r="Q28" i="9"/>
  <c r="Q27" i="9"/>
  <c r="Q26" i="9"/>
  <c r="Q25" i="9"/>
  <c r="Q24" i="9"/>
  <c r="Q23" i="9"/>
  <c r="Q22" i="9"/>
  <c r="Q21" i="9"/>
  <c r="P21" i="9"/>
  <c r="P22" i="9"/>
  <c r="P23" i="9"/>
  <c r="P24" i="9"/>
  <c r="P25" i="9"/>
  <c r="P26" i="9"/>
  <c r="P27" i="9"/>
  <c r="P28" i="9"/>
  <c r="P29" i="9"/>
  <c r="P30" i="9"/>
  <c r="S30" i="9"/>
  <c r="S29" i="9"/>
  <c r="S28" i="9"/>
  <c r="S27" i="9"/>
  <c r="S26" i="9"/>
  <c r="S25" i="9"/>
  <c r="S24" i="9"/>
  <c r="S23" i="9"/>
  <c r="S22" i="9"/>
  <c r="S21" i="9"/>
  <c r="R21" i="9"/>
  <c r="R22" i="9"/>
  <c r="R23" i="9"/>
  <c r="R24" i="9"/>
  <c r="R25" i="9"/>
  <c r="R26" i="9"/>
  <c r="R27" i="9"/>
  <c r="R28" i="9"/>
  <c r="R29" i="9"/>
  <c r="R30" i="9"/>
  <c r="R20" i="9"/>
  <c r="P20" i="9"/>
  <c r="N20" i="9"/>
  <c r="L20" i="9"/>
  <c r="J20" i="9"/>
  <c r="H20" i="9"/>
  <c r="F20" i="9"/>
  <c r="E30" i="9"/>
  <c r="E29" i="9"/>
  <c r="E28" i="9"/>
  <c r="E27" i="9"/>
  <c r="E26" i="9"/>
  <c r="E25" i="9"/>
  <c r="E24" i="9"/>
  <c r="E23" i="9"/>
  <c r="E22" i="9"/>
  <c r="E21" i="9"/>
  <c r="D21" i="9"/>
  <c r="D22" i="9"/>
  <c r="D23" i="9"/>
  <c r="D24" i="9"/>
  <c r="D25" i="9"/>
  <c r="D26" i="9"/>
  <c r="D27" i="9"/>
  <c r="D28" i="9"/>
  <c r="D29" i="9"/>
  <c r="D30" i="9"/>
  <c r="D20" i="9"/>
  <c r="C30" i="9"/>
  <c r="C29" i="9"/>
  <c r="C28" i="9"/>
  <c r="C27" i="9"/>
  <c r="C26" i="9"/>
  <c r="C25" i="9"/>
  <c r="C24" i="9"/>
  <c r="C23" i="9"/>
  <c r="C22" i="9"/>
  <c r="C21" i="9"/>
  <c r="B21" i="9"/>
  <c r="B22" i="9"/>
  <c r="B23" i="9"/>
  <c r="B24" i="9"/>
  <c r="B25" i="9"/>
  <c r="B26" i="9"/>
  <c r="B27" i="9"/>
  <c r="B28" i="9"/>
  <c r="B29" i="9"/>
  <c r="B30" i="9"/>
  <c r="B20" i="9"/>
  <c r="C290" i="8"/>
  <c r="C289" i="8"/>
  <c r="C288" i="8"/>
  <c r="C287" i="8"/>
  <c r="C286" i="8"/>
  <c r="C285" i="8"/>
  <c r="C284" i="8"/>
  <c r="C283" i="8"/>
  <c r="C282" i="8"/>
  <c r="C281" i="8"/>
  <c r="C280" i="8"/>
  <c r="C279" i="8"/>
  <c r="B279" i="8"/>
  <c r="B280" i="8"/>
  <c r="B281" i="8"/>
  <c r="B282" i="8"/>
  <c r="B283" i="8"/>
  <c r="B285" i="8"/>
  <c r="B286" i="8"/>
  <c r="B287" i="8"/>
  <c r="B288" i="8"/>
  <c r="B289" i="8"/>
  <c r="B290" i="8"/>
  <c r="B278" i="8"/>
  <c r="E290" i="8"/>
  <c r="E289" i="8"/>
  <c r="E288" i="8"/>
  <c r="E287" i="8"/>
  <c r="E286" i="8"/>
  <c r="E285" i="8"/>
  <c r="E284" i="8"/>
  <c r="E283" i="8"/>
  <c r="E282" i="8"/>
  <c r="E281" i="8"/>
  <c r="E280" i="8"/>
  <c r="E279" i="8"/>
  <c r="D279" i="8"/>
  <c r="D280" i="8"/>
  <c r="D281" i="8"/>
  <c r="D282" i="8"/>
  <c r="D283" i="8"/>
  <c r="D284" i="8"/>
  <c r="D285" i="8"/>
  <c r="D286" i="8"/>
  <c r="D287" i="8"/>
  <c r="D288" i="8"/>
  <c r="D289" i="8"/>
  <c r="D290" i="8"/>
  <c r="D278" i="8"/>
  <c r="G290" i="8"/>
  <c r="G289" i="8"/>
  <c r="G288" i="8"/>
  <c r="G287" i="8"/>
  <c r="G286" i="8"/>
  <c r="G285" i="8"/>
  <c r="G284" i="8"/>
  <c r="G283" i="8"/>
  <c r="G282" i="8"/>
  <c r="G281" i="8"/>
  <c r="G280" i="8"/>
  <c r="G279" i="8"/>
  <c r="F279" i="8"/>
  <c r="F280" i="8"/>
  <c r="F281" i="8"/>
  <c r="F282" i="8"/>
  <c r="F283" i="8"/>
  <c r="F284" i="8"/>
  <c r="F285" i="8"/>
  <c r="F286" i="8"/>
  <c r="F287" i="8"/>
  <c r="F288" i="8"/>
  <c r="F289" i="8"/>
  <c r="F290" i="8"/>
  <c r="F278" i="8"/>
  <c r="U243" i="8"/>
  <c r="U241" i="8"/>
  <c r="U239" i="8"/>
  <c r="U238" i="8"/>
  <c r="U237" i="8"/>
  <c r="U236" i="8"/>
  <c r="U235" i="8"/>
  <c r="U234" i="8"/>
  <c r="U233" i="8"/>
  <c r="U232" i="8"/>
  <c r="U231" i="8"/>
  <c r="U230" i="8"/>
  <c r="U229" i="8"/>
  <c r="U228" i="8"/>
  <c r="U227" i="8"/>
  <c r="U226" i="8"/>
  <c r="U225" i="8"/>
  <c r="U224" i="8"/>
  <c r="U223" i="8"/>
  <c r="U222" i="8"/>
  <c r="T243" i="8"/>
  <c r="T241" i="8"/>
  <c r="T222" i="8"/>
  <c r="T223" i="8"/>
  <c r="T224" i="8"/>
  <c r="T225" i="8"/>
  <c r="T226" i="8"/>
  <c r="T227" i="8"/>
  <c r="T228" i="8"/>
  <c r="T229" i="8"/>
  <c r="T230" i="8"/>
  <c r="T231" i="8"/>
  <c r="T232" i="8"/>
  <c r="T233" i="8"/>
  <c r="T234" i="8"/>
  <c r="T235" i="8"/>
  <c r="T236" i="8"/>
  <c r="T237" i="8"/>
  <c r="T238" i="8"/>
  <c r="T239" i="8"/>
  <c r="T221" i="8"/>
  <c r="S243" i="8"/>
  <c r="S241" i="8"/>
  <c r="S239" i="8"/>
  <c r="S238" i="8"/>
  <c r="S237" i="8"/>
  <c r="S236" i="8"/>
  <c r="S235" i="8"/>
  <c r="S234" i="8"/>
  <c r="S233" i="8"/>
  <c r="S232" i="8"/>
  <c r="S231" i="8"/>
  <c r="S230" i="8"/>
  <c r="S229" i="8"/>
  <c r="S228" i="8"/>
  <c r="S227" i="8"/>
  <c r="S226" i="8"/>
  <c r="S225" i="8"/>
  <c r="S224" i="8"/>
  <c r="S223" i="8"/>
  <c r="S222" i="8"/>
  <c r="R243" i="8"/>
  <c r="R241" i="8"/>
  <c r="R222" i="8"/>
  <c r="R223" i="8"/>
  <c r="R224" i="8"/>
  <c r="R225" i="8"/>
  <c r="R226" i="8"/>
  <c r="R227" i="8"/>
  <c r="R228" i="8"/>
  <c r="R229" i="8"/>
  <c r="R230" i="8"/>
  <c r="R231" i="8"/>
  <c r="R232" i="8"/>
  <c r="R233" i="8"/>
  <c r="R234" i="8"/>
  <c r="R235" i="8"/>
  <c r="R236" i="8"/>
  <c r="R237" i="8"/>
  <c r="R238" i="8"/>
  <c r="R239" i="8"/>
  <c r="R221" i="8"/>
  <c r="Q243" i="8"/>
  <c r="Q241" i="8"/>
  <c r="Q239" i="8"/>
  <c r="Q238" i="8"/>
  <c r="Q237" i="8"/>
  <c r="Q236" i="8"/>
  <c r="Q235" i="8"/>
  <c r="Q234" i="8"/>
  <c r="Q233" i="8"/>
  <c r="Q232" i="8"/>
  <c r="Q231" i="8"/>
  <c r="Q230" i="8"/>
  <c r="Q229" i="8"/>
  <c r="Q228" i="8"/>
  <c r="Q227" i="8"/>
  <c r="Q226" i="8"/>
  <c r="Q225" i="8"/>
  <c r="Q224" i="8"/>
  <c r="Q223" i="8"/>
  <c r="Q222" i="8"/>
  <c r="P243" i="8"/>
  <c r="P241" i="8"/>
  <c r="P222" i="8"/>
  <c r="P223" i="8"/>
  <c r="P224" i="8"/>
  <c r="P225" i="8"/>
  <c r="P226" i="8"/>
  <c r="P227" i="8"/>
  <c r="P228" i="8"/>
  <c r="P229" i="8"/>
  <c r="P230" i="8"/>
  <c r="P231" i="8"/>
  <c r="P232" i="8"/>
  <c r="P233" i="8"/>
  <c r="P234" i="8"/>
  <c r="P235" i="8"/>
  <c r="P236" i="8"/>
  <c r="P237" i="8"/>
  <c r="P238" i="8"/>
  <c r="P239" i="8"/>
  <c r="P221" i="8"/>
  <c r="O243" i="8"/>
  <c r="O241" i="8"/>
  <c r="O239" i="8"/>
  <c r="O238" i="8"/>
  <c r="O237" i="8"/>
  <c r="O236" i="8"/>
  <c r="O235" i="8"/>
  <c r="O234" i="8"/>
  <c r="O233" i="8"/>
  <c r="O232" i="8"/>
  <c r="O231" i="8"/>
  <c r="O230" i="8"/>
  <c r="O229" i="8"/>
  <c r="O228" i="8"/>
  <c r="O227" i="8"/>
  <c r="O226" i="8"/>
  <c r="O225" i="8"/>
  <c r="O224" i="8"/>
  <c r="O223" i="8"/>
  <c r="O222" i="8"/>
  <c r="N243" i="8"/>
  <c r="N241" i="8"/>
  <c r="N222" i="8"/>
  <c r="N223" i="8"/>
  <c r="N224" i="8"/>
  <c r="N225" i="8"/>
  <c r="N226" i="8"/>
  <c r="N227" i="8"/>
  <c r="N228" i="8"/>
  <c r="N229" i="8"/>
  <c r="N230" i="8"/>
  <c r="N231" i="8"/>
  <c r="N232" i="8"/>
  <c r="N233" i="8"/>
  <c r="N234" i="8"/>
  <c r="N235" i="8"/>
  <c r="N236" i="8"/>
  <c r="N237" i="8"/>
  <c r="N238" i="8"/>
  <c r="N239" i="8"/>
  <c r="N221" i="8"/>
  <c r="M243" i="8"/>
  <c r="M241" i="8"/>
  <c r="M239" i="8"/>
  <c r="M238" i="8"/>
  <c r="M237" i="8"/>
  <c r="M236" i="8"/>
  <c r="M235" i="8"/>
  <c r="M234" i="8"/>
  <c r="M233" i="8"/>
  <c r="M232" i="8"/>
  <c r="M231" i="8"/>
  <c r="M230" i="8"/>
  <c r="M229" i="8"/>
  <c r="M228" i="8"/>
  <c r="M227" i="8"/>
  <c r="M226" i="8"/>
  <c r="M225" i="8"/>
  <c r="M224" i="8"/>
  <c r="M223" i="8"/>
  <c r="M222" i="8"/>
  <c r="L243" i="8"/>
  <c r="L241" i="8"/>
  <c r="L222" i="8"/>
  <c r="L223" i="8"/>
  <c r="L224" i="8"/>
  <c r="L225" i="8"/>
  <c r="L226" i="8"/>
  <c r="L227" i="8"/>
  <c r="L228" i="8"/>
  <c r="L229" i="8"/>
  <c r="L230" i="8"/>
  <c r="L231" i="8"/>
  <c r="L232" i="8"/>
  <c r="L233" i="8"/>
  <c r="L234" i="8"/>
  <c r="L235" i="8"/>
  <c r="L236" i="8"/>
  <c r="L237" i="8"/>
  <c r="L238" i="8"/>
  <c r="L239" i="8"/>
  <c r="L221" i="8"/>
  <c r="K243" i="8"/>
  <c r="K241" i="8"/>
  <c r="K239" i="8"/>
  <c r="K238" i="8"/>
  <c r="K237" i="8"/>
  <c r="K236" i="8"/>
  <c r="K235" i="8"/>
  <c r="K234" i="8"/>
  <c r="K233" i="8"/>
  <c r="K232" i="8"/>
  <c r="K231" i="8"/>
  <c r="K230" i="8"/>
  <c r="K229" i="8"/>
  <c r="K228" i="8"/>
  <c r="K227" i="8"/>
  <c r="K226" i="8"/>
  <c r="K225" i="8"/>
  <c r="K224" i="8"/>
  <c r="K223" i="8"/>
  <c r="K222" i="8"/>
  <c r="J243" i="8"/>
  <c r="J241" i="8"/>
  <c r="J222" i="8"/>
  <c r="J223" i="8"/>
  <c r="J224" i="8"/>
  <c r="J225" i="8"/>
  <c r="J226" i="8"/>
  <c r="J227" i="8"/>
  <c r="J228" i="8"/>
  <c r="J229" i="8"/>
  <c r="J230" i="8"/>
  <c r="J231" i="8"/>
  <c r="J232" i="8"/>
  <c r="J233" i="8"/>
  <c r="J234" i="8"/>
  <c r="J235" i="8"/>
  <c r="J236" i="8"/>
  <c r="J237" i="8"/>
  <c r="J238" i="8"/>
  <c r="J239" i="8"/>
  <c r="J221" i="8"/>
  <c r="I243" i="8"/>
  <c r="I241" i="8"/>
  <c r="I239" i="8"/>
  <c r="I238" i="8"/>
  <c r="I237" i="8"/>
  <c r="I236" i="8"/>
  <c r="I235" i="8"/>
  <c r="I234" i="8"/>
  <c r="I233" i="8"/>
  <c r="I232" i="8"/>
  <c r="I231" i="8"/>
  <c r="I230" i="8"/>
  <c r="I229" i="8"/>
  <c r="I228" i="8"/>
  <c r="I227" i="8"/>
  <c r="I226" i="8"/>
  <c r="I225" i="8"/>
  <c r="I224" i="8"/>
  <c r="I223" i="8"/>
  <c r="I222" i="8"/>
  <c r="H243" i="8"/>
  <c r="H241" i="8"/>
  <c r="H222" i="8"/>
  <c r="H223" i="8"/>
  <c r="H224" i="8"/>
  <c r="H225" i="8"/>
  <c r="H226" i="8"/>
  <c r="H227" i="8"/>
  <c r="H228" i="8"/>
  <c r="H229" i="8"/>
  <c r="H230" i="8"/>
  <c r="H231" i="8"/>
  <c r="H232" i="8"/>
  <c r="H233" i="8"/>
  <c r="H234" i="8"/>
  <c r="H235" i="8"/>
  <c r="H236" i="8"/>
  <c r="H237" i="8"/>
  <c r="H238" i="8"/>
  <c r="H239" i="8"/>
  <c r="H221" i="8"/>
  <c r="G243" i="8"/>
  <c r="G241" i="8"/>
  <c r="G239" i="8"/>
  <c r="G238" i="8"/>
  <c r="G237" i="8"/>
  <c r="G236" i="8"/>
  <c r="G235" i="8"/>
  <c r="G234" i="8"/>
  <c r="G233" i="8"/>
  <c r="G232" i="8"/>
  <c r="G231" i="8"/>
  <c r="G230" i="8"/>
  <c r="G229" i="8"/>
  <c r="G228" i="8"/>
  <c r="G227" i="8"/>
  <c r="G226" i="8"/>
  <c r="G225" i="8"/>
  <c r="G224" i="8"/>
  <c r="G223" i="8"/>
  <c r="G222" i="8"/>
  <c r="F243" i="8"/>
  <c r="F241" i="8"/>
  <c r="F222" i="8"/>
  <c r="F223" i="8"/>
  <c r="F224" i="8"/>
  <c r="F225" i="8"/>
  <c r="F226" i="8"/>
  <c r="F227" i="8"/>
  <c r="F228" i="8"/>
  <c r="F229" i="8"/>
  <c r="F230" i="8"/>
  <c r="F231" i="8"/>
  <c r="F232" i="8"/>
  <c r="F233" i="8"/>
  <c r="F234" i="8"/>
  <c r="F235" i="8"/>
  <c r="F236" i="8"/>
  <c r="F237" i="8"/>
  <c r="F238" i="8"/>
  <c r="F239" i="8"/>
  <c r="F221" i="8"/>
  <c r="E243" i="8"/>
  <c r="E241" i="8"/>
  <c r="E239" i="8"/>
  <c r="E238" i="8"/>
  <c r="E237" i="8"/>
  <c r="E236" i="8"/>
  <c r="E235" i="8"/>
  <c r="E234" i="8"/>
  <c r="E233" i="8"/>
  <c r="E232" i="8"/>
  <c r="E231" i="8"/>
  <c r="E230" i="8"/>
  <c r="E229" i="8"/>
  <c r="E228" i="8"/>
  <c r="E227" i="8"/>
  <c r="E226" i="8"/>
  <c r="E225" i="8"/>
  <c r="E224" i="8"/>
  <c r="E223" i="8"/>
  <c r="E222" i="8"/>
  <c r="D222" i="8"/>
  <c r="D223" i="8"/>
  <c r="D224" i="8"/>
  <c r="D225" i="8"/>
  <c r="D226" i="8"/>
  <c r="D227" i="8"/>
  <c r="D228" i="8"/>
  <c r="D229" i="8"/>
  <c r="D230" i="8"/>
  <c r="D231" i="8"/>
  <c r="D232" i="8"/>
  <c r="D233" i="8"/>
  <c r="D234" i="8"/>
  <c r="D235" i="8"/>
  <c r="D236" i="8"/>
  <c r="D237" i="8"/>
  <c r="D238" i="8"/>
  <c r="D239" i="8"/>
  <c r="D221" i="8"/>
  <c r="D243" i="8"/>
  <c r="D241" i="8"/>
  <c r="C243" i="8"/>
  <c r="C241" i="8"/>
  <c r="C239" i="8"/>
  <c r="C238" i="8"/>
  <c r="C237" i="8"/>
  <c r="C236" i="8"/>
  <c r="C235" i="8"/>
  <c r="C234" i="8"/>
  <c r="C233" i="8"/>
  <c r="C232" i="8"/>
  <c r="C231" i="8"/>
  <c r="C230" i="8"/>
  <c r="C229" i="8"/>
  <c r="C228" i="8"/>
  <c r="C227" i="8"/>
  <c r="C226" i="8"/>
  <c r="C225" i="8"/>
  <c r="C224" i="8"/>
  <c r="C223" i="8"/>
  <c r="C222" i="8"/>
  <c r="B243" i="8"/>
  <c r="B241" i="8"/>
  <c r="B222" i="8"/>
  <c r="B223" i="8"/>
  <c r="B224" i="8"/>
  <c r="B225" i="8"/>
  <c r="B226" i="8"/>
  <c r="B227" i="8"/>
  <c r="B228" i="8"/>
  <c r="B229" i="8"/>
  <c r="B230" i="8"/>
  <c r="B231" i="8"/>
  <c r="B232" i="8"/>
  <c r="B233" i="8"/>
  <c r="B234" i="8"/>
  <c r="B235" i="8"/>
  <c r="B236" i="8"/>
  <c r="B237" i="8"/>
  <c r="B238" i="8"/>
  <c r="B239" i="8"/>
  <c r="B221" i="8"/>
  <c r="U197" i="8"/>
  <c r="U196" i="8"/>
  <c r="U195" i="8"/>
  <c r="U194" i="8"/>
  <c r="U193" i="8"/>
  <c r="T197" i="8"/>
  <c r="T196" i="8"/>
  <c r="T195" i="8"/>
  <c r="T194" i="8"/>
  <c r="T193" i="8"/>
  <c r="T192" i="8"/>
  <c r="S197" i="8"/>
  <c r="S196" i="8"/>
  <c r="S195" i="8"/>
  <c r="S194" i="8"/>
  <c r="S193" i="8"/>
  <c r="R197" i="8"/>
  <c r="R196" i="8"/>
  <c r="R195" i="8"/>
  <c r="R194" i="8"/>
  <c r="R193" i="8"/>
  <c r="R192" i="8"/>
  <c r="Q197" i="8"/>
  <c r="Q196" i="8"/>
  <c r="Q195" i="8"/>
  <c r="Q194" i="8"/>
  <c r="Q193" i="8"/>
  <c r="P197" i="8"/>
  <c r="P196" i="8"/>
  <c r="P195" i="8"/>
  <c r="P194" i="8"/>
  <c r="P193" i="8"/>
  <c r="P192" i="8"/>
  <c r="O197" i="8"/>
  <c r="O196" i="8"/>
  <c r="O195" i="8"/>
  <c r="O194" i="8"/>
  <c r="O193" i="8"/>
  <c r="N197" i="8"/>
  <c r="N196" i="8"/>
  <c r="N195" i="8"/>
  <c r="N194" i="8"/>
  <c r="N193" i="8"/>
  <c r="N192" i="8"/>
  <c r="M197" i="8"/>
  <c r="M196" i="8"/>
  <c r="M195" i="8"/>
  <c r="M194" i="8"/>
  <c r="M193" i="8"/>
  <c r="L197" i="8"/>
  <c r="L196" i="8"/>
  <c r="L195" i="8"/>
  <c r="L194" i="8"/>
  <c r="L193" i="8"/>
  <c r="L192" i="8"/>
  <c r="K197" i="8"/>
  <c r="K196" i="8"/>
  <c r="K195" i="8"/>
  <c r="K194" i="8"/>
  <c r="K193" i="8"/>
  <c r="J197" i="8"/>
  <c r="J196" i="8"/>
  <c r="J195" i="8"/>
  <c r="J194" i="8"/>
  <c r="J193" i="8"/>
  <c r="J192" i="8"/>
  <c r="I197" i="8"/>
  <c r="I196" i="8"/>
  <c r="I195" i="8"/>
  <c r="I194" i="8"/>
  <c r="I193" i="8"/>
  <c r="H197" i="8"/>
  <c r="H196" i="8"/>
  <c r="H195" i="8"/>
  <c r="H194" i="8"/>
  <c r="H193" i="8"/>
  <c r="H192" i="8"/>
  <c r="G197" i="8"/>
  <c r="G196" i="8"/>
  <c r="G195" i="8"/>
  <c r="G194" i="8"/>
  <c r="G193" i="8"/>
  <c r="F197" i="8"/>
  <c r="F196" i="8"/>
  <c r="F195" i="8"/>
  <c r="F194" i="8"/>
  <c r="F193" i="8"/>
  <c r="F192" i="8"/>
  <c r="E197" i="8"/>
  <c r="E196" i="8"/>
  <c r="E195" i="8"/>
  <c r="E194" i="8"/>
  <c r="E193" i="8"/>
  <c r="D197" i="8"/>
  <c r="D196" i="8"/>
  <c r="D195" i="8"/>
  <c r="D194" i="8"/>
  <c r="D193" i="8"/>
  <c r="D192" i="8"/>
  <c r="C197" i="8"/>
  <c r="C196" i="8"/>
  <c r="C195" i="8"/>
  <c r="C194" i="8"/>
  <c r="C193" i="8"/>
  <c r="B197" i="8"/>
  <c r="B196" i="8"/>
  <c r="B195" i="8"/>
  <c r="B194" i="8"/>
  <c r="B193" i="8"/>
  <c r="B192" i="8"/>
  <c r="U179" i="8"/>
  <c r="U178" i="8"/>
  <c r="U177" i="8"/>
  <c r="U176" i="8"/>
  <c r="U175" i="8"/>
  <c r="U174" i="8"/>
  <c r="U173" i="8"/>
  <c r="U172" i="8"/>
  <c r="U171" i="8"/>
  <c r="U170" i="8"/>
  <c r="U169" i="8"/>
  <c r="U168" i="8"/>
  <c r="U167" i="8"/>
  <c r="T167" i="8"/>
  <c r="T168" i="8"/>
  <c r="T169" i="8"/>
  <c r="T170" i="8"/>
  <c r="T171" i="8"/>
  <c r="T172" i="8"/>
  <c r="T173" i="8"/>
  <c r="T174" i="8"/>
  <c r="T175" i="8"/>
  <c r="T176" i="8"/>
  <c r="T177" i="8"/>
  <c r="T178" i="8"/>
  <c r="T179" i="8"/>
  <c r="T166" i="8"/>
  <c r="S179" i="8"/>
  <c r="S178" i="8"/>
  <c r="S177" i="8"/>
  <c r="S176" i="8"/>
  <c r="S175" i="8"/>
  <c r="S174" i="8"/>
  <c r="S173" i="8"/>
  <c r="S172" i="8"/>
  <c r="S171" i="8"/>
  <c r="S170" i="8"/>
  <c r="S169" i="8"/>
  <c r="S168" i="8"/>
  <c r="S167" i="8"/>
  <c r="R167" i="8"/>
  <c r="R168" i="8"/>
  <c r="R169" i="8"/>
  <c r="R170" i="8"/>
  <c r="R171" i="8"/>
  <c r="R172" i="8"/>
  <c r="R173" i="8"/>
  <c r="R174" i="8"/>
  <c r="R175" i="8"/>
  <c r="R176" i="8"/>
  <c r="R177" i="8"/>
  <c r="R178" i="8"/>
  <c r="R179" i="8"/>
  <c r="R166" i="8"/>
  <c r="Q179" i="8"/>
  <c r="Q178" i="8"/>
  <c r="Q177" i="8"/>
  <c r="Q176" i="8"/>
  <c r="Q175" i="8"/>
  <c r="Q174" i="8"/>
  <c r="Q173" i="8"/>
  <c r="Q172" i="8"/>
  <c r="Q171" i="8"/>
  <c r="Q170" i="8"/>
  <c r="Q169" i="8"/>
  <c r="Q168" i="8"/>
  <c r="Q167" i="8"/>
  <c r="P167" i="8"/>
  <c r="P168" i="8"/>
  <c r="P169" i="8"/>
  <c r="P170" i="8"/>
  <c r="P171" i="8"/>
  <c r="P172" i="8"/>
  <c r="P173" i="8"/>
  <c r="P174" i="8"/>
  <c r="P175" i="8"/>
  <c r="P176" i="8"/>
  <c r="P177" i="8"/>
  <c r="P178" i="8"/>
  <c r="P179" i="8"/>
  <c r="P166" i="8"/>
  <c r="O179" i="8"/>
  <c r="O178" i="8"/>
  <c r="O177" i="8"/>
  <c r="O176" i="8"/>
  <c r="O175" i="8"/>
  <c r="O174" i="8"/>
  <c r="O173" i="8"/>
  <c r="O172" i="8"/>
  <c r="O171" i="8"/>
  <c r="O170" i="8"/>
  <c r="O169" i="8"/>
  <c r="O168" i="8"/>
  <c r="O167" i="8"/>
  <c r="N167" i="8"/>
  <c r="N168" i="8"/>
  <c r="N169" i="8"/>
  <c r="N170" i="8"/>
  <c r="N171" i="8"/>
  <c r="N172" i="8"/>
  <c r="N173" i="8"/>
  <c r="N174" i="8"/>
  <c r="N175" i="8"/>
  <c r="N176" i="8"/>
  <c r="N177" i="8"/>
  <c r="N178" i="8"/>
  <c r="N179" i="8"/>
  <c r="N166" i="8"/>
  <c r="M179" i="8"/>
  <c r="M178" i="8"/>
  <c r="M177" i="8"/>
  <c r="M176" i="8"/>
  <c r="M175" i="8"/>
  <c r="M174" i="8"/>
  <c r="M173" i="8"/>
  <c r="M172" i="8"/>
  <c r="M171" i="8"/>
  <c r="M170" i="8"/>
  <c r="M169" i="8"/>
  <c r="M168" i="8"/>
  <c r="M167" i="8"/>
  <c r="L167" i="8"/>
  <c r="L168" i="8"/>
  <c r="L169" i="8"/>
  <c r="L170" i="8"/>
  <c r="L171" i="8"/>
  <c r="L172" i="8"/>
  <c r="L173" i="8"/>
  <c r="L174" i="8"/>
  <c r="L175" i="8"/>
  <c r="L176" i="8"/>
  <c r="L177" i="8"/>
  <c r="L178" i="8"/>
  <c r="L179" i="8"/>
  <c r="L166" i="8"/>
  <c r="K179" i="8"/>
  <c r="K178" i="8"/>
  <c r="K177" i="8"/>
  <c r="K176" i="8"/>
  <c r="K175" i="8"/>
  <c r="K174" i="8"/>
  <c r="K173" i="8"/>
  <c r="K172" i="8"/>
  <c r="K171" i="8"/>
  <c r="K170" i="8"/>
  <c r="K169" i="8"/>
  <c r="K168" i="8"/>
  <c r="K167" i="8"/>
  <c r="J167" i="8"/>
  <c r="J168" i="8"/>
  <c r="J169" i="8"/>
  <c r="J170" i="8"/>
  <c r="J171" i="8"/>
  <c r="J172" i="8"/>
  <c r="J173" i="8"/>
  <c r="J174" i="8"/>
  <c r="J175" i="8"/>
  <c r="J176" i="8"/>
  <c r="J177" i="8"/>
  <c r="J178" i="8"/>
  <c r="J179" i="8"/>
  <c r="J166" i="8"/>
  <c r="I179" i="8"/>
  <c r="I178" i="8"/>
  <c r="I177" i="8"/>
  <c r="I176" i="8"/>
  <c r="I175" i="8"/>
  <c r="I174" i="8"/>
  <c r="I173" i="8"/>
  <c r="I172" i="8"/>
  <c r="I171" i="8"/>
  <c r="I170" i="8"/>
  <c r="I169" i="8"/>
  <c r="I168" i="8"/>
  <c r="I167" i="8"/>
  <c r="H167" i="8"/>
  <c r="H168" i="8"/>
  <c r="H169" i="8"/>
  <c r="H170" i="8"/>
  <c r="H171" i="8"/>
  <c r="H172" i="8"/>
  <c r="H173" i="8"/>
  <c r="H174" i="8"/>
  <c r="H175" i="8"/>
  <c r="H176" i="8"/>
  <c r="H177" i="8"/>
  <c r="H178" i="8"/>
  <c r="H179" i="8"/>
  <c r="H166" i="8"/>
  <c r="G179" i="8"/>
  <c r="G178" i="8"/>
  <c r="G177" i="8"/>
  <c r="G176" i="8"/>
  <c r="G175" i="8"/>
  <c r="G174" i="8"/>
  <c r="G173" i="8"/>
  <c r="G172" i="8"/>
  <c r="G171" i="8"/>
  <c r="G170" i="8"/>
  <c r="G169" i="8"/>
  <c r="G168" i="8"/>
  <c r="G167" i="8"/>
  <c r="F167" i="8"/>
  <c r="F168" i="8"/>
  <c r="F169" i="8"/>
  <c r="F170" i="8"/>
  <c r="F171" i="8"/>
  <c r="F172" i="8"/>
  <c r="F173" i="8"/>
  <c r="F174" i="8"/>
  <c r="F175" i="8"/>
  <c r="F176" i="8"/>
  <c r="F177" i="8"/>
  <c r="F178" i="8"/>
  <c r="F179" i="8"/>
  <c r="F166" i="8"/>
  <c r="E179" i="8"/>
  <c r="E178" i="8"/>
  <c r="E177" i="8"/>
  <c r="E176" i="8"/>
  <c r="E175" i="8"/>
  <c r="E174" i="8"/>
  <c r="E173" i="8"/>
  <c r="E172" i="8"/>
  <c r="E171" i="8"/>
  <c r="E170" i="8"/>
  <c r="E169" i="8"/>
  <c r="E168" i="8"/>
  <c r="E167" i="8"/>
  <c r="D167" i="8"/>
  <c r="D168" i="8"/>
  <c r="D169" i="8"/>
  <c r="D170" i="8"/>
  <c r="D171" i="8"/>
  <c r="D172" i="8"/>
  <c r="D173" i="8"/>
  <c r="D174" i="8"/>
  <c r="D175" i="8"/>
  <c r="D176" i="8"/>
  <c r="D177" i="8"/>
  <c r="D178" i="8"/>
  <c r="D179" i="8"/>
  <c r="D166" i="8"/>
  <c r="C179" i="8"/>
  <c r="C178" i="8"/>
  <c r="C177" i="8"/>
  <c r="C176" i="8"/>
  <c r="C175" i="8"/>
  <c r="C174" i="8"/>
  <c r="C173" i="8"/>
  <c r="C172" i="8"/>
  <c r="C171" i="8"/>
  <c r="C170" i="8"/>
  <c r="C169" i="8"/>
  <c r="C168" i="8"/>
  <c r="C167" i="8"/>
  <c r="B167" i="8"/>
  <c r="B168" i="8"/>
  <c r="B169" i="8"/>
  <c r="B170" i="8"/>
  <c r="B171" i="8"/>
  <c r="B172" i="8"/>
  <c r="B173" i="8"/>
  <c r="B174" i="8"/>
  <c r="B175" i="8"/>
  <c r="B176" i="8"/>
  <c r="B177" i="8"/>
  <c r="B178" i="8"/>
  <c r="B179" i="8"/>
  <c r="B166" i="8"/>
  <c r="S170" i="9" l="1"/>
  <c r="S169" i="9"/>
  <c r="T39" i="9"/>
  <c r="Q39" i="9"/>
  <c r="N39" i="9"/>
  <c r="R39" i="9"/>
  <c r="O39" i="9"/>
  <c r="L39" i="9"/>
  <c r="K39" i="9"/>
  <c r="S39" i="9"/>
  <c r="P39" i="9"/>
  <c r="M39" i="9"/>
  <c r="C97" i="9"/>
  <c r="B97" i="9"/>
  <c r="U242" i="8"/>
  <c r="Q240" i="8"/>
  <c r="P242" i="8"/>
  <c r="R240" i="8"/>
  <c r="S240" i="8"/>
  <c r="N240" i="8"/>
  <c r="O240" i="8"/>
  <c r="D240" i="8"/>
  <c r="H242" i="8"/>
  <c r="J240" i="8"/>
  <c r="T240" i="8"/>
  <c r="U240" i="8"/>
  <c r="U114" i="9"/>
  <c r="Q115" i="9"/>
  <c r="K115" i="9"/>
  <c r="Q114" i="9"/>
  <c r="S115" i="9"/>
  <c r="K114" i="9"/>
  <c r="I114" i="9"/>
  <c r="I115" i="9"/>
  <c r="C114" i="9"/>
  <c r="E115" i="9"/>
  <c r="C115" i="9"/>
  <c r="O114" i="9"/>
  <c r="O115" i="9"/>
  <c r="S114" i="9"/>
  <c r="U115" i="9"/>
  <c r="M114" i="9"/>
  <c r="M115" i="9"/>
  <c r="G114" i="9"/>
  <c r="E114" i="9"/>
  <c r="G115" i="9"/>
  <c r="K242" i="8"/>
  <c r="M240" i="8"/>
  <c r="F240" i="8"/>
  <c r="F242" i="8"/>
  <c r="L240" i="8"/>
  <c r="B240" i="8"/>
  <c r="E240" i="8"/>
  <c r="H240" i="8"/>
  <c r="I240" i="8"/>
  <c r="L242" i="8"/>
  <c r="C240" i="8"/>
  <c r="G240" i="8"/>
  <c r="R242" i="8"/>
  <c r="G242" i="8"/>
  <c r="M242" i="8"/>
  <c r="P240" i="8"/>
  <c r="B242" i="8"/>
  <c r="J208" i="8"/>
  <c r="B215" i="8" s="1"/>
  <c r="E242" i="8"/>
  <c r="T242" i="8"/>
  <c r="Q242" i="8"/>
  <c r="I242" i="8"/>
  <c r="S242" i="8"/>
  <c r="C242" i="8"/>
  <c r="K240" i="8"/>
  <c r="O242" i="8"/>
  <c r="L427" i="9"/>
  <c r="J340" i="9"/>
  <c r="L322" i="9"/>
  <c r="F433" i="9"/>
  <c r="F168" i="9"/>
  <c r="F328" i="9"/>
  <c r="E172" i="9"/>
  <c r="N242" i="8"/>
  <c r="J242" i="8"/>
  <c r="D242"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44"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44" i="8"/>
  <c r="C125" i="8"/>
  <c r="C126" i="8"/>
  <c r="C127" i="8"/>
  <c r="C128" i="8"/>
  <c r="C129" i="8"/>
  <c r="C130" i="8"/>
  <c r="C131" i="8"/>
  <c r="C132" i="8"/>
  <c r="C133" i="8"/>
  <c r="C134" i="8"/>
  <c r="C135" i="8"/>
  <c r="C136" i="8"/>
  <c r="C124" i="8"/>
  <c r="C123" i="8"/>
  <c r="D125" i="8"/>
  <c r="D126" i="8"/>
  <c r="D127" i="8"/>
  <c r="D128" i="8"/>
  <c r="D129" i="8"/>
  <c r="D130" i="8"/>
  <c r="D131" i="8"/>
  <c r="D132" i="8"/>
  <c r="D133" i="8"/>
  <c r="D134" i="8"/>
  <c r="D135" i="8"/>
  <c r="D136" i="8"/>
  <c r="D124" i="8"/>
  <c r="D123" i="8"/>
  <c r="U102" i="8"/>
  <c r="T102" i="8"/>
  <c r="S102" i="8"/>
  <c r="R102" i="8"/>
  <c r="Q102" i="8"/>
  <c r="P102" i="8"/>
  <c r="O102" i="8"/>
  <c r="N102" i="8"/>
  <c r="M102" i="8"/>
  <c r="L102" i="8"/>
  <c r="K102" i="8"/>
  <c r="J102" i="8"/>
  <c r="I102" i="8"/>
  <c r="H102" i="8"/>
  <c r="G102" i="8"/>
  <c r="F102" i="8"/>
  <c r="E102" i="8"/>
  <c r="D102" i="8"/>
  <c r="C102" i="8"/>
  <c r="B102" i="8"/>
  <c r="U96" i="8"/>
  <c r="C115" i="8" s="1"/>
  <c r="U95" i="8"/>
  <c r="C114" i="8" s="1"/>
  <c r="U94" i="8"/>
  <c r="C113" i="8" s="1"/>
  <c r="U93" i="8"/>
  <c r="C112" i="8" s="1"/>
  <c r="U92" i="8"/>
  <c r="C111" i="8" s="1"/>
  <c r="U91" i="8"/>
  <c r="C110" i="8" s="1"/>
  <c r="U90" i="8"/>
  <c r="C109" i="8" s="1"/>
  <c r="T96" i="8"/>
  <c r="T95" i="8"/>
  <c r="T94" i="8"/>
  <c r="T93" i="8"/>
  <c r="T92" i="8"/>
  <c r="T91" i="8"/>
  <c r="T90" i="8"/>
  <c r="T89" i="8"/>
  <c r="T101" i="8" s="1"/>
  <c r="S96" i="8"/>
  <c r="B115" i="8" s="1"/>
  <c r="S95" i="8"/>
  <c r="B114" i="8" s="1"/>
  <c r="S94" i="8"/>
  <c r="B113" i="8" s="1"/>
  <c r="S93" i="8"/>
  <c r="B112" i="8" s="1"/>
  <c r="S92" i="8"/>
  <c r="B111" i="8" s="1"/>
  <c r="S91" i="8"/>
  <c r="B110" i="8" s="1"/>
  <c r="S90" i="8"/>
  <c r="B109" i="8" s="1"/>
  <c r="R96" i="8"/>
  <c r="R95" i="8"/>
  <c r="R94" i="8"/>
  <c r="R93" i="8"/>
  <c r="R92" i="8"/>
  <c r="R91" i="8"/>
  <c r="R90" i="8"/>
  <c r="R89" i="8"/>
  <c r="R101" i="8" s="1"/>
  <c r="Q96" i="8"/>
  <c r="Q95" i="8"/>
  <c r="Q94" i="8"/>
  <c r="Q93" i="8"/>
  <c r="Q92" i="8"/>
  <c r="Q91" i="8"/>
  <c r="Q90" i="8"/>
  <c r="P96" i="8"/>
  <c r="P95" i="8"/>
  <c r="P94" i="8"/>
  <c r="P93" i="8"/>
  <c r="P92" i="8"/>
  <c r="P91" i="8"/>
  <c r="P90" i="8"/>
  <c r="P89" i="8"/>
  <c r="P101" i="8" s="1"/>
  <c r="O96" i="8"/>
  <c r="O95" i="8"/>
  <c r="O94" i="8"/>
  <c r="O93" i="8"/>
  <c r="O92" i="8"/>
  <c r="O91" i="8"/>
  <c r="O90" i="8"/>
  <c r="N96" i="8"/>
  <c r="N95" i="8"/>
  <c r="N94" i="8"/>
  <c r="N93" i="8"/>
  <c r="N92" i="8"/>
  <c r="N91" i="8"/>
  <c r="N90" i="8"/>
  <c r="N89" i="8"/>
  <c r="N101" i="8" s="1"/>
  <c r="M96" i="8"/>
  <c r="M95" i="8"/>
  <c r="M94" i="8"/>
  <c r="M93" i="8"/>
  <c r="M92" i="8"/>
  <c r="M91" i="8"/>
  <c r="M90" i="8"/>
  <c r="L96" i="8"/>
  <c r="L95" i="8"/>
  <c r="L94" i="8"/>
  <c r="L93" i="8"/>
  <c r="L92" i="8"/>
  <c r="L91" i="8"/>
  <c r="L90" i="8"/>
  <c r="L89" i="8"/>
  <c r="L101" i="8" s="1"/>
  <c r="K96" i="8"/>
  <c r="K95" i="8"/>
  <c r="K94" i="8"/>
  <c r="K93" i="8"/>
  <c r="K92" i="8"/>
  <c r="K91" i="8"/>
  <c r="K90" i="8"/>
  <c r="J96" i="8"/>
  <c r="J95" i="8"/>
  <c r="J94" i="8"/>
  <c r="J93" i="8"/>
  <c r="J92" i="8"/>
  <c r="J91" i="8"/>
  <c r="J90" i="8"/>
  <c r="J89" i="8"/>
  <c r="J101" i="8" s="1"/>
  <c r="I96" i="8"/>
  <c r="I95" i="8"/>
  <c r="I94" i="8"/>
  <c r="I93" i="8"/>
  <c r="I92" i="8"/>
  <c r="I91" i="8"/>
  <c r="I90" i="8"/>
  <c r="H96" i="8"/>
  <c r="H95" i="8"/>
  <c r="H94" i="8"/>
  <c r="H93" i="8"/>
  <c r="H92" i="8"/>
  <c r="H91" i="8"/>
  <c r="H90" i="8"/>
  <c r="H89" i="8"/>
  <c r="H101" i="8" s="1"/>
  <c r="G96" i="8"/>
  <c r="G95" i="8"/>
  <c r="G94" i="8"/>
  <c r="G93" i="8"/>
  <c r="G92" i="8"/>
  <c r="G91" i="8"/>
  <c r="G90" i="8"/>
  <c r="F96" i="8"/>
  <c r="F95" i="8"/>
  <c r="F94" i="8"/>
  <c r="F93" i="8"/>
  <c r="F92" i="8"/>
  <c r="F91" i="8"/>
  <c r="F90" i="8"/>
  <c r="F89" i="8"/>
  <c r="F101" i="8" s="1"/>
  <c r="E96" i="8"/>
  <c r="E95" i="8"/>
  <c r="E94" i="8"/>
  <c r="E93" i="8"/>
  <c r="E92" i="8"/>
  <c r="E91" i="8"/>
  <c r="E90" i="8"/>
  <c r="D96" i="8"/>
  <c r="D95" i="8"/>
  <c r="D94" i="8"/>
  <c r="D93" i="8"/>
  <c r="D92" i="8"/>
  <c r="D91" i="8"/>
  <c r="D90" i="8"/>
  <c r="D89" i="8"/>
  <c r="D101" i="8" s="1"/>
  <c r="C96" i="8"/>
  <c r="C95" i="8"/>
  <c r="C94" i="8"/>
  <c r="C93" i="8"/>
  <c r="C92" i="8"/>
  <c r="C91" i="8"/>
  <c r="C90" i="8"/>
  <c r="B96" i="8"/>
  <c r="B95" i="8"/>
  <c r="B94" i="8"/>
  <c r="B93" i="8"/>
  <c r="B92" i="8"/>
  <c r="B91" i="8"/>
  <c r="B90" i="8"/>
  <c r="B89" i="8"/>
  <c r="B74" i="8"/>
  <c r="B73" i="8"/>
  <c r="C74" i="8"/>
  <c r="C73" i="8"/>
  <c r="D74" i="8"/>
  <c r="D73" i="8"/>
  <c r="U67" i="8"/>
  <c r="C108" i="8" s="1"/>
  <c r="T67" i="8"/>
  <c r="R67" i="8"/>
  <c r="Q67" i="8"/>
  <c r="I82" i="8" s="1"/>
  <c r="P67" i="8"/>
  <c r="O67" i="8"/>
  <c r="H82" i="8" s="1"/>
  <c r="N67" i="8"/>
  <c r="M67" i="8"/>
  <c r="G82" i="8" s="1"/>
  <c r="L67" i="8"/>
  <c r="K67" i="8"/>
  <c r="F82" i="8" s="1"/>
  <c r="J67" i="8"/>
  <c r="I67" i="8"/>
  <c r="E82" i="8" s="1"/>
  <c r="H67" i="8"/>
  <c r="G67" i="8"/>
  <c r="D82" i="8" s="1"/>
  <c r="F67" i="8"/>
  <c r="E67" i="8"/>
  <c r="C82" i="8" s="1"/>
  <c r="D67" i="8"/>
  <c r="C67" i="8"/>
  <c r="B82" i="8" s="1"/>
  <c r="B67" i="8"/>
  <c r="K58" i="8"/>
  <c r="J58" i="8"/>
  <c r="I58" i="8"/>
  <c r="H58" i="8"/>
  <c r="G58" i="8"/>
  <c r="F58" i="8"/>
  <c r="E58" i="8"/>
  <c r="D58" i="8"/>
  <c r="C58" i="8"/>
  <c r="B58" i="8"/>
  <c r="K57" i="8"/>
  <c r="J57" i="8"/>
  <c r="I57" i="8"/>
  <c r="H57" i="8"/>
  <c r="G57" i="8"/>
  <c r="F57" i="8"/>
  <c r="E57" i="8"/>
  <c r="D57" i="8"/>
  <c r="C57" i="8"/>
  <c r="B57" i="8"/>
  <c r="K56" i="8"/>
  <c r="J56" i="8"/>
  <c r="H56" i="8"/>
  <c r="G56" i="8"/>
  <c r="C56" i="8"/>
  <c r="D55" i="8"/>
  <c r="E55" i="8"/>
  <c r="F55" i="8"/>
  <c r="G55" i="8"/>
  <c r="H55" i="8"/>
  <c r="I55" i="8"/>
  <c r="J55" i="8"/>
  <c r="K55" i="8"/>
  <c r="B56" i="8"/>
  <c r="C55" i="8"/>
  <c r="B55" i="8"/>
  <c r="K54" i="8"/>
  <c r="J54" i="8"/>
  <c r="I54" i="8"/>
  <c r="H54" i="8"/>
  <c r="G54" i="8"/>
  <c r="F54" i="8"/>
  <c r="E54" i="8"/>
  <c r="D54" i="8"/>
  <c r="C54" i="8"/>
  <c r="B54" i="8"/>
  <c r="K53" i="8"/>
  <c r="J53" i="8"/>
  <c r="I53" i="8"/>
  <c r="H53" i="8"/>
  <c r="G53" i="8"/>
  <c r="F53" i="8"/>
  <c r="E53" i="8"/>
  <c r="D53" i="8"/>
  <c r="C53" i="8"/>
  <c r="B53" i="8"/>
  <c r="K52" i="8"/>
  <c r="J52" i="8"/>
  <c r="I52" i="8"/>
  <c r="H52" i="8"/>
  <c r="G52" i="8"/>
  <c r="F52" i="8"/>
  <c r="E52" i="8"/>
  <c r="D52" i="8"/>
  <c r="C52" i="8"/>
  <c r="B52" i="8"/>
  <c r="K7" i="8"/>
  <c r="I7" i="8"/>
  <c r="H7" i="8"/>
  <c r="G7" i="8"/>
  <c r="F7" i="8"/>
  <c r="E7" i="8"/>
  <c r="D7" i="8"/>
  <c r="C7" i="8"/>
  <c r="B7" i="8"/>
  <c r="U173" i="11"/>
  <c r="U172" i="11"/>
  <c r="U171" i="11"/>
  <c r="U170" i="11"/>
  <c r="U168" i="11"/>
  <c r="U167" i="11"/>
  <c r="U166" i="11"/>
  <c r="U165" i="11"/>
  <c r="T172" i="11"/>
  <c r="T173" i="11"/>
  <c r="T171" i="11"/>
  <c r="T174" i="11" s="1"/>
  <c r="T170" i="11"/>
  <c r="T167" i="11"/>
  <c r="T168" i="11"/>
  <c r="T166" i="11"/>
  <c r="T165" i="11"/>
  <c r="T164" i="11"/>
  <c r="S173" i="11"/>
  <c r="S172" i="11"/>
  <c r="S171" i="11"/>
  <c r="S170" i="11"/>
  <c r="S168" i="11"/>
  <c r="S167" i="11"/>
  <c r="S166" i="11"/>
  <c r="S165" i="11"/>
  <c r="R172" i="11"/>
  <c r="R173" i="11"/>
  <c r="R171" i="11"/>
  <c r="R170" i="11"/>
  <c r="R167" i="11"/>
  <c r="R168" i="11"/>
  <c r="R166" i="11"/>
  <c r="R169" i="11" s="1"/>
  <c r="R165" i="11"/>
  <c r="R164" i="11"/>
  <c r="Q173" i="11"/>
  <c r="Q172" i="11"/>
  <c r="Q171" i="11"/>
  <c r="Q170" i="11"/>
  <c r="Q168" i="11"/>
  <c r="Q167" i="11"/>
  <c r="Q166" i="11"/>
  <c r="Q165" i="11"/>
  <c r="P172" i="11"/>
  <c r="P173" i="11"/>
  <c r="P171" i="11"/>
  <c r="P170" i="11"/>
  <c r="P167" i="11"/>
  <c r="P168" i="11"/>
  <c r="P166" i="11"/>
  <c r="P165" i="11"/>
  <c r="P164" i="11"/>
  <c r="O173" i="11"/>
  <c r="O172" i="11"/>
  <c r="O171" i="11"/>
  <c r="O170" i="11"/>
  <c r="O168" i="11"/>
  <c r="O167" i="11"/>
  <c r="O166" i="11"/>
  <c r="O165" i="11"/>
  <c r="N172" i="11"/>
  <c r="N173" i="11"/>
  <c r="N171" i="11"/>
  <c r="N170" i="11"/>
  <c r="N167" i="11"/>
  <c r="N168" i="11"/>
  <c r="N166" i="11"/>
  <c r="N165" i="11"/>
  <c r="N164" i="11"/>
  <c r="M173" i="11"/>
  <c r="M172" i="11"/>
  <c r="M171" i="11"/>
  <c r="M170" i="11"/>
  <c r="M168" i="11"/>
  <c r="M167" i="11"/>
  <c r="M166" i="11"/>
  <c r="M165" i="11"/>
  <c r="L172" i="11"/>
  <c r="L173" i="11"/>
  <c r="L171" i="11"/>
  <c r="L170" i="11"/>
  <c r="L167" i="11"/>
  <c r="L168" i="11"/>
  <c r="L166" i="11"/>
  <c r="L169" i="11" s="1"/>
  <c r="L165" i="11"/>
  <c r="L164" i="11"/>
  <c r="K173" i="11"/>
  <c r="K172" i="11"/>
  <c r="K171" i="11"/>
  <c r="K170" i="11"/>
  <c r="K168" i="11"/>
  <c r="K167" i="11"/>
  <c r="K166" i="11"/>
  <c r="K165" i="11"/>
  <c r="J172" i="11"/>
  <c r="J173" i="11"/>
  <c r="J171" i="11"/>
  <c r="J170" i="11"/>
  <c r="J167" i="11"/>
  <c r="J168" i="11"/>
  <c r="J166" i="11"/>
  <c r="J165" i="11"/>
  <c r="J164" i="11"/>
  <c r="I173" i="11"/>
  <c r="I172" i="11"/>
  <c r="I171" i="11"/>
  <c r="I170" i="11"/>
  <c r="I168" i="11"/>
  <c r="I167" i="11"/>
  <c r="I166" i="11"/>
  <c r="I165" i="11"/>
  <c r="H172" i="11"/>
  <c r="H173" i="11"/>
  <c r="H171" i="11"/>
  <c r="H170" i="11"/>
  <c r="H167" i="11"/>
  <c r="H168" i="11"/>
  <c r="H166" i="11"/>
  <c r="H165" i="11"/>
  <c r="H164" i="11"/>
  <c r="G173" i="11"/>
  <c r="G172" i="11"/>
  <c r="G171" i="11"/>
  <c r="G170" i="11"/>
  <c r="G168" i="11"/>
  <c r="G167" i="11"/>
  <c r="G166" i="11"/>
  <c r="G165" i="11"/>
  <c r="F172" i="11"/>
  <c r="F173" i="11"/>
  <c r="F171" i="11"/>
  <c r="F170" i="11"/>
  <c r="F167" i="11"/>
  <c r="F168" i="11"/>
  <c r="F166" i="11"/>
  <c r="F165" i="11"/>
  <c r="F164" i="11"/>
  <c r="E173" i="11"/>
  <c r="E172" i="11"/>
  <c r="E171" i="11"/>
  <c r="E170" i="11"/>
  <c r="E168" i="11"/>
  <c r="E167" i="11"/>
  <c r="E166" i="11"/>
  <c r="E165" i="11"/>
  <c r="D172" i="11"/>
  <c r="D173" i="11"/>
  <c r="D171" i="11"/>
  <c r="D170" i="11"/>
  <c r="D167" i="11"/>
  <c r="D168" i="11"/>
  <c r="D166" i="11"/>
  <c r="D169" i="11" s="1"/>
  <c r="D165" i="11"/>
  <c r="D164" i="11"/>
  <c r="C173" i="11"/>
  <c r="C172" i="11"/>
  <c r="C171" i="11"/>
  <c r="C170" i="11"/>
  <c r="C165" i="11"/>
  <c r="B172" i="11"/>
  <c r="B173" i="11"/>
  <c r="B171" i="11"/>
  <c r="B170" i="11"/>
  <c r="B167" i="11"/>
  <c r="B168" i="11"/>
  <c r="B166" i="11"/>
  <c r="B165" i="11"/>
  <c r="B164" i="11"/>
  <c r="B38" i="8"/>
  <c r="C38" i="8"/>
  <c r="D38" i="8"/>
  <c r="C36" i="8"/>
  <c r="B36" i="8"/>
  <c r="D36" i="8"/>
  <c r="D174" i="11" l="1"/>
  <c r="E169" i="11" s="1"/>
  <c r="T169" i="11"/>
  <c r="U174" i="11" s="1"/>
  <c r="J174" i="11"/>
  <c r="L174" i="11"/>
  <c r="M169" i="11" s="1"/>
  <c r="C167" i="11"/>
  <c r="F174" i="11"/>
  <c r="B169" i="11"/>
  <c r="H169" i="11"/>
  <c r="P174" i="11"/>
  <c r="M174" i="11"/>
  <c r="N169" i="11"/>
  <c r="B174" i="11"/>
  <c r="H174" i="11"/>
  <c r="J169" i="11"/>
  <c r="R174" i="11"/>
  <c r="S174" i="11" s="1"/>
  <c r="E174" i="11"/>
  <c r="F169" i="11"/>
  <c r="N174" i="11"/>
  <c r="P169" i="11"/>
  <c r="D346" i="9"/>
  <c r="L56" i="8"/>
  <c r="P103" i="8"/>
  <c r="Q103" i="8" s="1"/>
  <c r="L52" i="8"/>
  <c r="L7" i="8"/>
  <c r="R103" i="8"/>
  <c r="S103" i="8" s="1"/>
  <c r="T103" i="8"/>
  <c r="U103" i="8" s="1"/>
  <c r="L208" i="8"/>
  <c r="C75" i="8"/>
  <c r="L53" i="8"/>
  <c r="J103" i="8"/>
  <c r="K103" i="8" s="1"/>
  <c r="H103" i="8"/>
  <c r="I103" i="8" s="1"/>
  <c r="C168" i="11"/>
  <c r="C166" i="11"/>
  <c r="L340" i="9"/>
  <c r="N103" i="8"/>
  <c r="O103" i="8" s="1"/>
  <c r="L103" i="8"/>
  <c r="M103" i="8" s="1"/>
  <c r="F103" i="8"/>
  <c r="G103" i="8" s="1"/>
  <c r="D103" i="8"/>
  <c r="E103" i="8" s="1"/>
  <c r="B75" i="8"/>
  <c r="L58" i="8"/>
  <c r="L57" i="8"/>
  <c r="L55" i="8"/>
  <c r="L54" i="8"/>
  <c r="U260" i="8"/>
  <c r="U259" i="8"/>
  <c r="U258" i="8"/>
  <c r="U257" i="8"/>
  <c r="U256" i="8"/>
  <c r="U255" i="8"/>
  <c r="U254" i="8"/>
  <c r="U253" i="8"/>
  <c r="U252" i="8"/>
  <c r="U251" i="8"/>
  <c r="U250" i="8"/>
  <c r="U249" i="8"/>
  <c r="T249" i="8"/>
  <c r="T250" i="8"/>
  <c r="T251" i="8"/>
  <c r="T252" i="8"/>
  <c r="T253" i="8"/>
  <c r="T254" i="8"/>
  <c r="T255" i="8"/>
  <c r="T256" i="8"/>
  <c r="T257" i="8"/>
  <c r="T258" i="8"/>
  <c r="T259" i="8"/>
  <c r="T260" i="8"/>
  <c r="T248" i="8"/>
  <c r="S260" i="8"/>
  <c r="S259" i="8"/>
  <c r="S258" i="8"/>
  <c r="S257" i="8"/>
  <c r="S256" i="8"/>
  <c r="S255" i="8"/>
  <c r="S254" i="8"/>
  <c r="S253" i="8"/>
  <c r="S252" i="8"/>
  <c r="S251" i="8"/>
  <c r="S250" i="8"/>
  <c r="S249" i="8"/>
  <c r="R249" i="8"/>
  <c r="R250" i="8"/>
  <c r="R251" i="8"/>
  <c r="R252" i="8"/>
  <c r="R253" i="8"/>
  <c r="R254" i="8"/>
  <c r="R255" i="8"/>
  <c r="R256" i="8"/>
  <c r="R257" i="8"/>
  <c r="R258" i="8"/>
  <c r="R259" i="8"/>
  <c r="R260" i="8"/>
  <c r="R248" i="8"/>
  <c r="Q260" i="8"/>
  <c r="I270" i="8" s="1"/>
  <c r="Q259" i="8"/>
  <c r="Q258" i="8"/>
  <c r="Q257" i="8"/>
  <c r="Q256" i="8"/>
  <c r="Q255" i="8"/>
  <c r="Q254" i="8"/>
  <c r="Q253" i="8"/>
  <c r="Q252" i="8"/>
  <c r="Q251" i="8"/>
  <c r="Q250" i="8"/>
  <c r="Q249" i="8"/>
  <c r="P249" i="8"/>
  <c r="P250" i="8"/>
  <c r="P251" i="8"/>
  <c r="P252" i="8"/>
  <c r="P253" i="8"/>
  <c r="P254" i="8"/>
  <c r="P255" i="8"/>
  <c r="P256" i="8"/>
  <c r="P257" i="8"/>
  <c r="P258" i="8"/>
  <c r="P259" i="8"/>
  <c r="P260" i="8"/>
  <c r="P248" i="8"/>
  <c r="O260" i="8"/>
  <c r="H270" i="8" s="1"/>
  <c r="O259" i="8"/>
  <c r="H269" i="8" s="1"/>
  <c r="O258" i="8"/>
  <c r="O257" i="8"/>
  <c r="O256" i="8"/>
  <c r="O255" i="8"/>
  <c r="O254" i="8"/>
  <c r="O253" i="8"/>
  <c r="O252" i="8"/>
  <c r="O251" i="8"/>
  <c r="O250" i="8"/>
  <c r="O249" i="8"/>
  <c r="N249" i="8"/>
  <c r="N250" i="8"/>
  <c r="N251" i="8"/>
  <c r="N252" i="8"/>
  <c r="N253" i="8"/>
  <c r="N254" i="8"/>
  <c r="N255" i="8"/>
  <c r="N256" i="8"/>
  <c r="N257" i="8"/>
  <c r="N258" i="8"/>
  <c r="N259" i="8"/>
  <c r="N260" i="8"/>
  <c r="N248" i="8"/>
  <c r="M260" i="8"/>
  <c r="G270" i="8" s="1"/>
  <c r="M259" i="8"/>
  <c r="G269" i="8" s="1"/>
  <c r="M258" i="8"/>
  <c r="M257" i="8"/>
  <c r="M256" i="8"/>
  <c r="M255" i="8"/>
  <c r="M254" i="8"/>
  <c r="M253" i="8"/>
  <c r="M252" i="8"/>
  <c r="M251" i="8"/>
  <c r="M250" i="8"/>
  <c r="M249" i="8"/>
  <c r="L249" i="8"/>
  <c r="L250" i="8"/>
  <c r="L251" i="8"/>
  <c r="L252" i="8"/>
  <c r="L253" i="8"/>
  <c r="L254" i="8"/>
  <c r="L255" i="8"/>
  <c r="L256" i="8"/>
  <c r="L257" i="8"/>
  <c r="L258" i="8"/>
  <c r="L259" i="8"/>
  <c r="L260" i="8"/>
  <c r="L248" i="8"/>
  <c r="K260" i="8"/>
  <c r="F270" i="8" s="1"/>
  <c r="K259" i="8"/>
  <c r="F269" i="8" s="1"/>
  <c r="K258" i="8"/>
  <c r="K257" i="8"/>
  <c r="K256" i="8"/>
  <c r="K255" i="8"/>
  <c r="K254" i="8"/>
  <c r="K253" i="8"/>
  <c r="K252" i="8"/>
  <c r="K251" i="8"/>
  <c r="K250" i="8"/>
  <c r="K249" i="8"/>
  <c r="J249" i="8"/>
  <c r="J250" i="8"/>
  <c r="J251" i="8"/>
  <c r="J252" i="8"/>
  <c r="J253" i="8"/>
  <c r="J254" i="8"/>
  <c r="J255" i="8"/>
  <c r="J256" i="8"/>
  <c r="J257" i="8"/>
  <c r="J258" i="8"/>
  <c r="J259" i="8"/>
  <c r="J260" i="8"/>
  <c r="J248" i="8"/>
  <c r="I260" i="8"/>
  <c r="E270" i="8" s="1"/>
  <c r="I259" i="8"/>
  <c r="I258" i="8"/>
  <c r="I257" i="8"/>
  <c r="I256" i="8"/>
  <c r="I255" i="8"/>
  <c r="I254" i="8"/>
  <c r="I253" i="8"/>
  <c r="I252" i="8"/>
  <c r="I251" i="8"/>
  <c r="I250" i="8"/>
  <c r="I249" i="8"/>
  <c r="H249" i="8"/>
  <c r="H250" i="8"/>
  <c r="H251" i="8"/>
  <c r="H252" i="8"/>
  <c r="H253" i="8"/>
  <c r="H254" i="8"/>
  <c r="H255" i="8"/>
  <c r="H256" i="8"/>
  <c r="H257" i="8"/>
  <c r="H258" i="8"/>
  <c r="H259" i="8"/>
  <c r="H260" i="8"/>
  <c r="H248" i="8"/>
  <c r="G260" i="8"/>
  <c r="D270" i="8" s="1"/>
  <c r="G259" i="8"/>
  <c r="D269" i="8" s="1"/>
  <c r="G258" i="8"/>
  <c r="G257" i="8"/>
  <c r="G256" i="8"/>
  <c r="G255" i="8"/>
  <c r="G254" i="8"/>
  <c r="G253" i="8"/>
  <c r="G252" i="8"/>
  <c r="G251" i="8"/>
  <c r="G250" i="8"/>
  <c r="G249" i="8"/>
  <c r="F249" i="8"/>
  <c r="F250" i="8"/>
  <c r="F251" i="8"/>
  <c r="F252" i="8"/>
  <c r="F253" i="8"/>
  <c r="F254" i="8"/>
  <c r="F255" i="8"/>
  <c r="F256" i="8"/>
  <c r="F257" i="8"/>
  <c r="F258" i="8"/>
  <c r="F259" i="8"/>
  <c r="F260" i="8"/>
  <c r="F248" i="8"/>
  <c r="E260" i="8"/>
  <c r="C270" i="8" s="1"/>
  <c r="E259" i="8"/>
  <c r="C269" i="8" s="1"/>
  <c r="E258" i="8"/>
  <c r="E257" i="8"/>
  <c r="E256" i="8"/>
  <c r="E255" i="8"/>
  <c r="E254" i="8"/>
  <c r="E253" i="8"/>
  <c r="E252" i="8"/>
  <c r="E251" i="8"/>
  <c r="E250" i="8"/>
  <c r="E249" i="8"/>
  <c r="D249" i="8"/>
  <c r="D250" i="8"/>
  <c r="D251" i="8"/>
  <c r="D252" i="8"/>
  <c r="D253" i="8"/>
  <c r="D254" i="8"/>
  <c r="D255" i="8"/>
  <c r="D256" i="8"/>
  <c r="D257" i="8"/>
  <c r="D258" i="8"/>
  <c r="D259" i="8"/>
  <c r="D260" i="8"/>
  <c r="D248" i="8"/>
  <c r="C260" i="8"/>
  <c r="B270" i="8" s="1"/>
  <c r="C259" i="8"/>
  <c r="B269" i="8" s="1"/>
  <c r="C258" i="8"/>
  <c r="C257" i="8"/>
  <c r="C256" i="8"/>
  <c r="C255" i="8"/>
  <c r="C254" i="8"/>
  <c r="C253" i="8"/>
  <c r="C252" i="8"/>
  <c r="C251" i="8"/>
  <c r="C250" i="8"/>
  <c r="C249" i="8"/>
  <c r="B249" i="8"/>
  <c r="B250" i="8"/>
  <c r="B251" i="8"/>
  <c r="B252" i="8"/>
  <c r="B253" i="8"/>
  <c r="B254" i="8"/>
  <c r="B255" i="8"/>
  <c r="B256" i="8"/>
  <c r="B257" i="8"/>
  <c r="B258" i="8"/>
  <c r="B259" i="8"/>
  <c r="B260" i="8"/>
  <c r="B248" i="8"/>
  <c r="K443" i="9"/>
  <c r="J443" i="9"/>
  <c r="I443" i="9"/>
  <c r="H443" i="9"/>
  <c r="G443" i="9"/>
  <c r="F443" i="9"/>
  <c r="E443" i="9"/>
  <c r="D443" i="9"/>
  <c r="C443" i="9"/>
  <c r="B443" i="9"/>
  <c r="K355" i="9"/>
  <c r="I355" i="9"/>
  <c r="H355" i="9"/>
  <c r="G355" i="9"/>
  <c r="F355" i="9"/>
  <c r="E355" i="9"/>
  <c r="D355" i="9"/>
  <c r="C355" i="9"/>
  <c r="B355" i="9"/>
  <c r="E472" i="9"/>
  <c r="E473" i="9" s="1"/>
  <c r="F472" i="9"/>
  <c r="F473" i="9" s="1"/>
  <c r="U467" i="9"/>
  <c r="T467" i="9"/>
  <c r="Q467" i="9"/>
  <c r="P467" i="9"/>
  <c r="O467" i="9"/>
  <c r="N467" i="9"/>
  <c r="M467" i="9"/>
  <c r="L467" i="9"/>
  <c r="K467" i="9"/>
  <c r="J467" i="9"/>
  <c r="I467" i="9"/>
  <c r="H467" i="9"/>
  <c r="S467" i="9"/>
  <c r="R467" i="9"/>
  <c r="G467" i="9"/>
  <c r="F467" i="9"/>
  <c r="E467" i="9"/>
  <c r="D467" i="9"/>
  <c r="C467" i="9"/>
  <c r="U169" i="11" l="1"/>
  <c r="G169" i="11"/>
  <c r="I174" i="11"/>
  <c r="C174" i="11"/>
  <c r="O169" i="11"/>
  <c r="K169" i="11"/>
  <c r="Q169" i="11"/>
  <c r="S169" i="11"/>
  <c r="K174" i="11"/>
  <c r="O174" i="11"/>
  <c r="Q174" i="11"/>
  <c r="I169" i="11"/>
  <c r="C169" i="11"/>
  <c r="G174" i="11"/>
  <c r="C268" i="8"/>
  <c r="U264" i="8"/>
  <c r="G268" i="8"/>
  <c r="I268" i="8"/>
  <c r="B268" i="8"/>
  <c r="Q264" i="8"/>
  <c r="I269" i="8"/>
  <c r="D268" i="8"/>
  <c r="S262" i="8"/>
  <c r="U262" i="8"/>
  <c r="E268" i="8"/>
  <c r="F268" i="8"/>
  <c r="H268" i="8"/>
  <c r="I264" i="8"/>
  <c r="E269" i="8"/>
  <c r="U263" i="8"/>
  <c r="Q263" i="8"/>
  <c r="S263" i="8"/>
  <c r="O264" i="8"/>
  <c r="E264" i="8"/>
  <c r="M263" i="8"/>
  <c r="G264" i="8"/>
  <c r="O263" i="8"/>
  <c r="K264" i="8"/>
  <c r="M264" i="8"/>
  <c r="C263" i="8"/>
  <c r="S264" i="8"/>
  <c r="G263" i="8"/>
  <c r="E263" i="8"/>
  <c r="I263" i="8"/>
  <c r="C264" i="8"/>
  <c r="K263" i="8"/>
  <c r="L443" i="9"/>
  <c r="J355" i="9"/>
  <c r="L355" i="9" s="1"/>
  <c r="L7" i="9"/>
  <c r="B467" i="9"/>
  <c r="F383" i="9"/>
  <c r="F384" i="9" s="1"/>
  <c r="E383" i="9"/>
  <c r="E384" i="9" s="1"/>
  <c r="U378" i="9"/>
  <c r="T378" i="9"/>
  <c r="S378" i="9"/>
  <c r="R378" i="9"/>
  <c r="Q378" i="9"/>
  <c r="P378" i="9"/>
  <c r="O378" i="9"/>
  <c r="N378" i="9"/>
  <c r="M378" i="9"/>
  <c r="L378" i="9"/>
  <c r="K378" i="9"/>
  <c r="J378" i="9"/>
  <c r="I378" i="9"/>
  <c r="H378" i="9"/>
  <c r="G378" i="9"/>
  <c r="F378" i="9"/>
  <c r="E378" i="9"/>
  <c r="D378" i="9"/>
  <c r="C378" i="9"/>
  <c r="B378" i="9"/>
  <c r="U143" i="11" l="1"/>
  <c r="T144" i="11"/>
  <c r="T145" i="11"/>
  <c r="T146" i="11"/>
  <c r="T147" i="11"/>
  <c r="T148" i="11"/>
  <c r="T149" i="11"/>
  <c r="T150" i="11"/>
  <c r="T151" i="11"/>
  <c r="T152" i="11"/>
  <c r="T153" i="11"/>
  <c r="T154" i="11"/>
  <c r="T155" i="11"/>
  <c r="T156" i="11"/>
  <c r="T157" i="11"/>
  <c r="T158" i="11"/>
  <c r="T159" i="11"/>
  <c r="T143" i="11"/>
  <c r="T91" i="11"/>
  <c r="S143"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S155" i="11" s="1"/>
  <c r="R156" i="11"/>
  <c r="R157" i="11"/>
  <c r="R158" i="11"/>
  <c r="R159" i="11"/>
  <c r="R91" i="11"/>
  <c r="Q159" i="11"/>
  <c r="Q158" i="11"/>
  <c r="Q157" i="11"/>
  <c r="Q156" i="11"/>
  <c r="Q155" i="11"/>
  <c r="Q154" i="11"/>
  <c r="Q153" i="11"/>
  <c r="Q152" i="11"/>
  <c r="Q151" i="11"/>
  <c r="Q150" i="11"/>
  <c r="Q149" i="11"/>
  <c r="Q148" i="11"/>
  <c r="Q147" i="11"/>
  <c r="Q146" i="11"/>
  <c r="Q145" i="11"/>
  <c r="Q144" i="11"/>
  <c r="Q143"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91" i="11"/>
  <c r="O159" i="11"/>
  <c r="O158" i="11"/>
  <c r="O157" i="11"/>
  <c r="O156" i="11"/>
  <c r="O155" i="11"/>
  <c r="O154" i="11"/>
  <c r="O153" i="11"/>
  <c r="O152" i="11"/>
  <c r="O151" i="11"/>
  <c r="O150" i="11"/>
  <c r="O149" i="11"/>
  <c r="O148" i="11"/>
  <c r="O147" i="11"/>
  <c r="O146" i="11"/>
  <c r="O145" i="11"/>
  <c r="O144" i="11"/>
  <c r="O143"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91" i="11"/>
  <c r="M159" i="11"/>
  <c r="M158" i="11"/>
  <c r="M157" i="11"/>
  <c r="M156" i="11"/>
  <c r="M155" i="11"/>
  <c r="M154" i="11"/>
  <c r="M153" i="11"/>
  <c r="M152" i="11"/>
  <c r="M151" i="11"/>
  <c r="M150" i="11"/>
  <c r="M149" i="11"/>
  <c r="M148" i="11"/>
  <c r="M147" i="11"/>
  <c r="M146" i="11"/>
  <c r="M145" i="11"/>
  <c r="M144" i="11"/>
  <c r="M143"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91" i="11"/>
  <c r="K159" i="11"/>
  <c r="K158" i="11"/>
  <c r="K157" i="11"/>
  <c r="K156" i="11"/>
  <c r="K155" i="11"/>
  <c r="K154" i="11"/>
  <c r="K153" i="11"/>
  <c r="K152" i="11"/>
  <c r="K151" i="11"/>
  <c r="K150" i="11"/>
  <c r="K149" i="11"/>
  <c r="K148" i="11"/>
  <c r="K147" i="11"/>
  <c r="K146" i="11"/>
  <c r="K145" i="11"/>
  <c r="K144" i="11"/>
  <c r="K143"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91" i="11"/>
  <c r="I159" i="11"/>
  <c r="I158" i="11"/>
  <c r="I157" i="11"/>
  <c r="I156" i="11"/>
  <c r="I155" i="11"/>
  <c r="I154" i="11"/>
  <c r="I153" i="11"/>
  <c r="I152" i="11"/>
  <c r="I151" i="11"/>
  <c r="I150" i="11"/>
  <c r="I149" i="11"/>
  <c r="I148" i="11"/>
  <c r="I147" i="11"/>
  <c r="I146" i="11"/>
  <c r="I145" i="11"/>
  <c r="I144" i="11"/>
  <c r="I143"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91" i="11"/>
  <c r="T142" i="11"/>
  <c r="T141" i="11"/>
  <c r="T140" i="11"/>
  <c r="T139" i="11"/>
  <c r="T138" i="11"/>
  <c r="T137" i="11"/>
  <c r="T136" i="11"/>
  <c r="T135" i="11"/>
  <c r="T134" i="11"/>
  <c r="T133" i="11"/>
  <c r="T132" i="11"/>
  <c r="T131" i="11"/>
  <c r="T130" i="11"/>
  <c r="T129" i="11"/>
  <c r="T128" i="11"/>
  <c r="T127" i="11"/>
  <c r="T126" i="11"/>
  <c r="T125" i="11"/>
  <c r="T124" i="11"/>
  <c r="T123" i="11"/>
  <c r="T122" i="11"/>
  <c r="T121" i="11"/>
  <c r="T120" i="11"/>
  <c r="T119" i="11"/>
  <c r="T118" i="11"/>
  <c r="T117" i="11"/>
  <c r="T116" i="11"/>
  <c r="T115" i="11"/>
  <c r="T114" i="11"/>
  <c r="T113" i="11"/>
  <c r="T112" i="11"/>
  <c r="T111" i="11"/>
  <c r="T110" i="11"/>
  <c r="T109" i="11"/>
  <c r="T108" i="11"/>
  <c r="T107" i="11"/>
  <c r="T106" i="11"/>
  <c r="T105" i="11"/>
  <c r="T104" i="11"/>
  <c r="T103" i="11"/>
  <c r="T102" i="11"/>
  <c r="T101" i="11"/>
  <c r="T100" i="11"/>
  <c r="T99" i="11"/>
  <c r="T98" i="11"/>
  <c r="T97" i="11"/>
  <c r="T96" i="11"/>
  <c r="T95" i="11"/>
  <c r="T94" i="11"/>
  <c r="T93" i="11"/>
  <c r="T92" i="11"/>
  <c r="G159" i="11"/>
  <c r="G158" i="11"/>
  <c r="G157" i="11"/>
  <c r="G156" i="11"/>
  <c r="G155" i="11"/>
  <c r="G154" i="11"/>
  <c r="G153" i="11"/>
  <c r="G152" i="11"/>
  <c r="G151" i="11"/>
  <c r="G150" i="11"/>
  <c r="G149" i="11"/>
  <c r="G148" i="11"/>
  <c r="G147" i="11"/>
  <c r="G146" i="11"/>
  <c r="G145" i="11"/>
  <c r="G144" i="11"/>
  <c r="G143"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91" i="11"/>
  <c r="E159" i="11"/>
  <c r="E158" i="11"/>
  <c r="E157" i="11"/>
  <c r="E156" i="11"/>
  <c r="E155" i="11"/>
  <c r="E154" i="11"/>
  <c r="E153" i="11"/>
  <c r="E152" i="11"/>
  <c r="E151" i="11"/>
  <c r="E150" i="11"/>
  <c r="E149" i="11"/>
  <c r="E148" i="11"/>
  <c r="E147" i="11"/>
  <c r="E146" i="11"/>
  <c r="E145" i="11"/>
  <c r="E144" i="11"/>
  <c r="E143"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91" i="11"/>
  <c r="C159" i="11"/>
  <c r="C158" i="11"/>
  <c r="C157" i="11"/>
  <c r="C156" i="11"/>
  <c r="C155" i="11"/>
  <c r="C154" i="11"/>
  <c r="C153" i="11"/>
  <c r="C152" i="11"/>
  <c r="C151" i="11"/>
  <c r="C150" i="11"/>
  <c r="C149" i="11"/>
  <c r="C148" i="11"/>
  <c r="C147" i="11"/>
  <c r="C146" i="11"/>
  <c r="C145" i="11"/>
  <c r="C144" i="11"/>
  <c r="C143" i="11"/>
  <c r="B144" i="11"/>
  <c r="B145" i="11"/>
  <c r="B146" i="11"/>
  <c r="B147" i="11"/>
  <c r="B148" i="11"/>
  <c r="B149" i="11"/>
  <c r="B150" i="11"/>
  <c r="B151" i="11"/>
  <c r="B152" i="11"/>
  <c r="B153" i="11"/>
  <c r="B154" i="11"/>
  <c r="B155" i="11"/>
  <c r="B156" i="11"/>
  <c r="B157" i="11"/>
  <c r="B158" i="11"/>
  <c r="B159" i="11"/>
  <c r="B143" i="11"/>
  <c r="B91" i="11"/>
  <c r="K69" i="11"/>
  <c r="K70" i="11"/>
  <c r="K68" i="11"/>
  <c r="J69" i="11"/>
  <c r="J70" i="11"/>
  <c r="J68" i="11"/>
  <c r="I69" i="11"/>
  <c r="I70" i="11"/>
  <c r="I68" i="11"/>
  <c r="H69" i="11"/>
  <c r="H70" i="11"/>
  <c r="H68" i="11"/>
  <c r="G69" i="11"/>
  <c r="G70" i="11"/>
  <c r="G68" i="11"/>
  <c r="F69" i="11"/>
  <c r="F70" i="11"/>
  <c r="F68" i="11"/>
  <c r="E69" i="11"/>
  <c r="E70" i="11"/>
  <c r="E68" i="11"/>
  <c r="D69" i="11"/>
  <c r="D70" i="11"/>
  <c r="D68" i="11"/>
  <c r="C69" i="11"/>
  <c r="C70" i="11"/>
  <c r="C68" i="11"/>
  <c r="B69" i="11"/>
  <c r="B70" i="11"/>
  <c r="B68" i="11"/>
  <c r="U44" i="11"/>
  <c r="U43" i="11"/>
  <c r="U42" i="11"/>
  <c r="U41" i="11"/>
  <c r="U40" i="11"/>
  <c r="U39" i="11"/>
  <c r="U38" i="11"/>
  <c r="U37" i="11"/>
  <c r="U36" i="11"/>
  <c r="U35" i="11"/>
  <c r="U34" i="11"/>
  <c r="U33" i="11"/>
  <c r="U32" i="11"/>
  <c r="U31" i="11"/>
  <c r="U30" i="11"/>
  <c r="T30" i="11"/>
  <c r="T31" i="11"/>
  <c r="T32" i="11"/>
  <c r="T33" i="11"/>
  <c r="T34" i="11"/>
  <c r="T35" i="11"/>
  <c r="T36" i="11"/>
  <c r="T37" i="11"/>
  <c r="T38" i="11"/>
  <c r="T49" i="11" s="1"/>
  <c r="T39" i="11"/>
  <c r="T40" i="11"/>
  <c r="T41" i="11"/>
  <c r="T42" i="11"/>
  <c r="T43" i="11"/>
  <c r="T44" i="11"/>
  <c r="T29" i="11"/>
  <c r="S44" i="11"/>
  <c r="S43" i="11"/>
  <c r="S42" i="11"/>
  <c r="S41" i="11"/>
  <c r="S40" i="11"/>
  <c r="S39" i="11"/>
  <c r="S38" i="11"/>
  <c r="S37" i="11"/>
  <c r="S36" i="11"/>
  <c r="S35" i="11"/>
  <c r="S34" i="11"/>
  <c r="S33" i="11"/>
  <c r="S32" i="11"/>
  <c r="S31" i="11"/>
  <c r="S30" i="11"/>
  <c r="R30" i="11"/>
  <c r="R31" i="11"/>
  <c r="R32" i="11"/>
  <c r="R33" i="11"/>
  <c r="R34" i="11"/>
  <c r="R35" i="11"/>
  <c r="R36" i="11"/>
  <c r="R37" i="11"/>
  <c r="R38" i="11"/>
  <c r="R49" i="11" s="1"/>
  <c r="R39" i="11"/>
  <c r="R40" i="11"/>
  <c r="R41" i="11"/>
  <c r="R42" i="11"/>
  <c r="R43" i="11"/>
  <c r="R44" i="11"/>
  <c r="R29" i="11"/>
  <c r="Q44" i="11"/>
  <c r="Q43" i="11"/>
  <c r="Q42" i="11"/>
  <c r="Q41" i="11"/>
  <c r="Q40" i="11"/>
  <c r="Q39" i="11"/>
  <c r="Q38" i="11"/>
  <c r="Q37" i="11"/>
  <c r="Q36" i="11"/>
  <c r="Q35" i="11"/>
  <c r="Q34" i="11"/>
  <c r="Q33" i="11"/>
  <c r="Q32" i="11"/>
  <c r="Q31" i="11"/>
  <c r="Q30" i="11"/>
  <c r="P30" i="11"/>
  <c r="P31" i="11"/>
  <c r="P32" i="11"/>
  <c r="P33" i="11"/>
  <c r="P34" i="11"/>
  <c r="P35" i="11"/>
  <c r="P36" i="11"/>
  <c r="P37" i="11"/>
  <c r="P38" i="11"/>
  <c r="P49" i="11" s="1"/>
  <c r="P39" i="11"/>
  <c r="P40" i="11"/>
  <c r="P41" i="11"/>
  <c r="P42" i="11"/>
  <c r="P43" i="11"/>
  <c r="P44" i="11"/>
  <c r="P29" i="11"/>
  <c r="O44" i="11"/>
  <c r="O43" i="11"/>
  <c r="O42" i="11"/>
  <c r="O41" i="11"/>
  <c r="O40" i="11"/>
  <c r="O39" i="11"/>
  <c r="O38" i="11"/>
  <c r="O37" i="11"/>
  <c r="O36" i="11"/>
  <c r="O35" i="11"/>
  <c r="O34" i="11"/>
  <c r="O33" i="11"/>
  <c r="O32" i="11"/>
  <c r="O31" i="11"/>
  <c r="O30" i="11"/>
  <c r="N30" i="11"/>
  <c r="N31" i="11"/>
  <c r="N32" i="11"/>
  <c r="N33" i="11"/>
  <c r="N34" i="11"/>
  <c r="N35" i="11"/>
  <c r="N36" i="11"/>
  <c r="N37" i="11"/>
  <c r="N38" i="11"/>
  <c r="N49" i="11" s="1"/>
  <c r="N39" i="11"/>
  <c r="N40" i="11"/>
  <c r="N41" i="11"/>
  <c r="N42" i="11"/>
  <c r="N43" i="11"/>
  <c r="N44" i="11"/>
  <c r="N29" i="11"/>
  <c r="M44" i="11"/>
  <c r="M43" i="11"/>
  <c r="M42" i="11"/>
  <c r="M41" i="11"/>
  <c r="M40" i="11"/>
  <c r="M39" i="11"/>
  <c r="M38" i="11"/>
  <c r="M37" i="11"/>
  <c r="M36" i="11"/>
  <c r="M35" i="11"/>
  <c r="M34" i="11"/>
  <c r="M33" i="11"/>
  <c r="M32" i="11"/>
  <c r="M31" i="11"/>
  <c r="M30" i="11"/>
  <c r="L30" i="11"/>
  <c r="L31" i="11"/>
  <c r="L32" i="11"/>
  <c r="L33" i="11"/>
  <c r="L34" i="11"/>
  <c r="L35" i="11"/>
  <c r="L36" i="11"/>
  <c r="L37" i="11"/>
  <c r="L38" i="11"/>
  <c r="L49" i="11" s="1"/>
  <c r="L39" i="11"/>
  <c r="L40" i="11"/>
  <c r="L41" i="11"/>
  <c r="L42" i="11"/>
  <c r="L43" i="11"/>
  <c r="L44" i="11"/>
  <c r="L29" i="11"/>
  <c r="K44" i="11"/>
  <c r="K43" i="11"/>
  <c r="K42" i="11"/>
  <c r="K41" i="11"/>
  <c r="K40" i="11"/>
  <c r="K39" i="11"/>
  <c r="K38" i="11"/>
  <c r="K37" i="11"/>
  <c r="K36" i="11"/>
  <c r="K35" i="11"/>
  <c r="K34" i="11"/>
  <c r="K33" i="11"/>
  <c r="K32" i="11"/>
  <c r="K31" i="11"/>
  <c r="K30" i="11"/>
  <c r="J30" i="11"/>
  <c r="J31" i="11"/>
  <c r="J32" i="11"/>
  <c r="J33" i="11"/>
  <c r="J34" i="11"/>
  <c r="J35" i="11"/>
  <c r="J36" i="11"/>
  <c r="J37" i="11"/>
  <c r="J38" i="11"/>
  <c r="J49" i="11" s="1"/>
  <c r="J39" i="11"/>
  <c r="J40" i="11"/>
  <c r="J41" i="11"/>
  <c r="J42" i="11"/>
  <c r="J43" i="11"/>
  <c r="J44" i="11"/>
  <c r="J29" i="11"/>
  <c r="I44" i="11"/>
  <c r="I43" i="11"/>
  <c r="I42" i="11"/>
  <c r="I41" i="11"/>
  <c r="I40" i="11"/>
  <c r="I39" i="11"/>
  <c r="I38" i="11"/>
  <c r="I37" i="11"/>
  <c r="I36" i="11"/>
  <c r="I35" i="11"/>
  <c r="I34" i="11"/>
  <c r="I33" i="11"/>
  <c r="I32" i="11"/>
  <c r="I31" i="11"/>
  <c r="I30" i="11"/>
  <c r="H30" i="11"/>
  <c r="H31" i="11"/>
  <c r="H32" i="11"/>
  <c r="H33" i="11"/>
  <c r="H34" i="11"/>
  <c r="H35" i="11"/>
  <c r="H36" i="11"/>
  <c r="H37" i="11"/>
  <c r="H38" i="11"/>
  <c r="H49" i="11" s="1"/>
  <c r="H39" i="11"/>
  <c r="H40" i="11"/>
  <c r="H41" i="11"/>
  <c r="H42" i="11"/>
  <c r="H43" i="11"/>
  <c r="H44" i="11"/>
  <c r="H29" i="11"/>
  <c r="G44" i="11"/>
  <c r="G43" i="11"/>
  <c r="G42" i="11"/>
  <c r="G41" i="11"/>
  <c r="G40" i="11"/>
  <c r="G39" i="11"/>
  <c r="G38" i="11"/>
  <c r="G37" i="11"/>
  <c r="G36" i="11"/>
  <c r="G35" i="11"/>
  <c r="G34" i="11"/>
  <c r="G33" i="11"/>
  <c r="G32" i="11"/>
  <c r="G31" i="11"/>
  <c r="G30" i="11"/>
  <c r="F30" i="11"/>
  <c r="F31" i="11"/>
  <c r="F32" i="11"/>
  <c r="F33" i="11"/>
  <c r="F34" i="11"/>
  <c r="F35" i="11"/>
  <c r="F36" i="11"/>
  <c r="F37" i="11"/>
  <c r="F38" i="11"/>
  <c r="F49" i="11" s="1"/>
  <c r="F39" i="11"/>
  <c r="F40" i="11"/>
  <c r="F41" i="11"/>
  <c r="F42" i="11"/>
  <c r="F43" i="11"/>
  <c r="F44" i="11"/>
  <c r="F29" i="11"/>
  <c r="E44" i="11"/>
  <c r="E43" i="11"/>
  <c r="E42" i="11"/>
  <c r="E41" i="11"/>
  <c r="E40" i="11"/>
  <c r="E39" i="11"/>
  <c r="E38" i="11"/>
  <c r="E37" i="11"/>
  <c r="E36" i="11"/>
  <c r="E35" i="11"/>
  <c r="E34" i="11"/>
  <c r="E33" i="11"/>
  <c r="E32" i="11"/>
  <c r="E31" i="11"/>
  <c r="E30" i="11"/>
  <c r="D30" i="11"/>
  <c r="D31" i="11"/>
  <c r="D32" i="11"/>
  <c r="D33" i="11"/>
  <c r="D34" i="11"/>
  <c r="D35" i="11"/>
  <c r="D36" i="11"/>
  <c r="D37" i="11"/>
  <c r="D38" i="11"/>
  <c r="D49" i="11" s="1"/>
  <c r="D39" i="11"/>
  <c r="D40" i="11"/>
  <c r="D41" i="11"/>
  <c r="D42" i="11"/>
  <c r="D43" i="11"/>
  <c r="D44" i="11"/>
  <c r="D29" i="11"/>
  <c r="C44" i="11"/>
  <c r="C43" i="11"/>
  <c r="C42" i="11"/>
  <c r="C41" i="11"/>
  <c r="C40" i="11"/>
  <c r="C39" i="11"/>
  <c r="C38" i="11"/>
  <c r="C37" i="11"/>
  <c r="C36" i="11"/>
  <c r="C35" i="11"/>
  <c r="C34" i="11"/>
  <c r="C33" i="11"/>
  <c r="C32" i="11"/>
  <c r="C31" i="11"/>
  <c r="C30" i="11"/>
  <c r="B30" i="11"/>
  <c r="B31" i="11"/>
  <c r="B32" i="11"/>
  <c r="B33" i="11"/>
  <c r="B34" i="11"/>
  <c r="B35" i="11"/>
  <c r="B36" i="11"/>
  <c r="B37" i="11"/>
  <c r="B38" i="11"/>
  <c r="B49" i="11" s="1"/>
  <c r="B39" i="11"/>
  <c r="B40" i="11"/>
  <c r="B41" i="11"/>
  <c r="B42" i="11"/>
  <c r="B43" i="11"/>
  <c r="B44" i="11"/>
  <c r="B29" i="11"/>
  <c r="F7" i="11"/>
  <c r="U158" i="11" l="1"/>
  <c r="U146" i="11"/>
  <c r="S154" i="11"/>
  <c r="S152" i="11"/>
  <c r="S149" i="11"/>
  <c r="K49" i="11"/>
  <c r="B52" i="11"/>
  <c r="C52" i="11" s="1"/>
  <c r="L51" i="11"/>
  <c r="M51" i="11" s="1"/>
  <c r="P53" i="11"/>
  <c r="Q53" i="11" s="1"/>
  <c r="S159" i="11"/>
  <c r="F54" i="11"/>
  <c r="G54" i="11" s="1"/>
  <c r="S147" i="11"/>
  <c r="S156" i="11"/>
  <c r="S144" i="11"/>
  <c r="U154" i="11"/>
  <c r="U153" i="11"/>
  <c r="S153" i="11"/>
  <c r="U152" i="11"/>
  <c r="U151" i="11"/>
  <c r="S151" i="11"/>
  <c r="U150" i="11"/>
  <c r="S150" i="11"/>
  <c r="U149" i="11"/>
  <c r="U148" i="11"/>
  <c r="S148" i="11"/>
  <c r="U159" i="11"/>
  <c r="U147" i="11"/>
  <c r="S158" i="11"/>
  <c r="S146" i="11"/>
  <c r="U157" i="11"/>
  <c r="U145" i="11"/>
  <c r="S157" i="11"/>
  <c r="S145" i="11"/>
  <c r="U156" i="11"/>
  <c r="U144" i="11"/>
  <c r="U155" i="11"/>
  <c r="T55" i="11"/>
  <c r="U55" i="11" s="1"/>
  <c r="F8" i="11"/>
  <c r="E19" i="11"/>
  <c r="E21" i="11" s="1"/>
  <c r="D52" i="11"/>
  <c r="E52" i="11" s="1"/>
  <c r="H54" i="11"/>
  <c r="I54" i="11" s="1"/>
  <c r="N51" i="11"/>
  <c r="O51" i="11" s="1"/>
  <c r="R53" i="11"/>
  <c r="S53" i="11" s="1"/>
  <c r="B55" i="11"/>
  <c r="C55" i="11" s="1"/>
  <c r="D50" i="11"/>
  <c r="E50" i="11" s="1"/>
  <c r="U49" i="11"/>
  <c r="B50" i="11"/>
  <c r="C50" i="11" s="1"/>
  <c r="F52" i="11"/>
  <c r="G52" i="11" s="1"/>
  <c r="J54" i="11"/>
  <c r="K54" i="11" s="1"/>
  <c r="P51" i="11"/>
  <c r="Q51" i="11" s="1"/>
  <c r="T53" i="11"/>
  <c r="U53" i="11" s="1"/>
  <c r="S49" i="11"/>
  <c r="T51" i="11"/>
  <c r="U51" i="11" s="1"/>
  <c r="Q49" i="11"/>
  <c r="G49" i="11"/>
  <c r="H52" i="11"/>
  <c r="I52" i="11" s="1"/>
  <c r="L54" i="11"/>
  <c r="M54" i="11" s="1"/>
  <c r="R51" i="11"/>
  <c r="S51" i="11" s="1"/>
  <c r="B54" i="11"/>
  <c r="C54" i="11" s="1"/>
  <c r="H51" i="11"/>
  <c r="I51" i="11" s="1"/>
  <c r="L53" i="11"/>
  <c r="M53" i="11" s="1"/>
  <c r="P55" i="11"/>
  <c r="Q55" i="11" s="1"/>
  <c r="R50" i="11"/>
  <c r="S50" i="11" s="1"/>
  <c r="B51" i="11"/>
  <c r="C51" i="11" s="1"/>
  <c r="F53" i="11"/>
  <c r="G53" i="11" s="1"/>
  <c r="J55" i="11"/>
  <c r="K55" i="11" s="1"/>
  <c r="L50" i="11"/>
  <c r="M50" i="11" s="1"/>
  <c r="O49" i="11"/>
  <c r="P52" i="11"/>
  <c r="Q52" i="11" s="1"/>
  <c r="T54" i="11"/>
  <c r="U54" i="11" s="1"/>
  <c r="L68" i="11"/>
  <c r="G51" i="11"/>
  <c r="J53" i="11"/>
  <c r="K53" i="11" s="1"/>
  <c r="N55" i="11"/>
  <c r="O55" i="11" s="1"/>
  <c r="P50" i="11"/>
  <c r="Q50" i="11" s="1"/>
  <c r="T52" i="11"/>
  <c r="U52" i="11" s="1"/>
  <c r="D55" i="11"/>
  <c r="E55" i="11" s="1"/>
  <c r="F50" i="11"/>
  <c r="G50" i="11" s="1"/>
  <c r="I49" i="11"/>
  <c r="J52" i="11"/>
  <c r="K52" i="11" s="1"/>
  <c r="N54" i="11"/>
  <c r="O54" i="11" s="1"/>
  <c r="D54" i="11"/>
  <c r="E54" i="11" s="1"/>
  <c r="J51" i="11"/>
  <c r="K51" i="11" s="1"/>
  <c r="N53" i="11"/>
  <c r="O53" i="11" s="1"/>
  <c r="R55" i="11"/>
  <c r="S55" i="11" s="1"/>
  <c r="T50" i="11"/>
  <c r="U50" i="11" s="1"/>
  <c r="E49" i="11"/>
  <c r="D53" i="11"/>
  <c r="E53" i="11" s="1"/>
  <c r="H55" i="11"/>
  <c r="I55" i="11" s="1"/>
  <c r="J50" i="11"/>
  <c r="K50" i="11" s="1"/>
  <c r="M49" i="11"/>
  <c r="N52" i="11"/>
  <c r="O52" i="11" s="1"/>
  <c r="R54" i="11"/>
  <c r="S54" i="11" s="1"/>
  <c r="C49" i="11"/>
  <c r="D51" i="11"/>
  <c r="E51" i="11" s="1"/>
  <c r="H53" i="11"/>
  <c r="I53" i="11" s="1"/>
  <c r="L55" i="11"/>
  <c r="M55" i="11" s="1"/>
  <c r="N50" i="11"/>
  <c r="O50" i="11" s="1"/>
  <c r="R52" i="11"/>
  <c r="S52" i="11" s="1"/>
  <c r="B53" i="11"/>
  <c r="C53" i="11" s="1"/>
  <c r="F55" i="11"/>
  <c r="G55" i="11" s="1"/>
  <c r="H50" i="11"/>
  <c r="I50" i="11" s="1"/>
  <c r="L52" i="11"/>
  <c r="M52" i="11" s="1"/>
  <c r="P54" i="11"/>
  <c r="Q54" i="11" s="1"/>
  <c r="L69" i="11"/>
  <c r="L70" i="11"/>
  <c r="D178" i="6"/>
  <c r="D177" i="6"/>
  <c r="D176" i="6"/>
  <c r="D175" i="6"/>
  <c r="D174" i="6"/>
  <c r="D173" i="6"/>
  <c r="D172" i="6"/>
  <c r="D17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113" i="6" s="1"/>
  <c r="T50"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113" i="6" s="1"/>
  <c r="R50"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113" i="6" s="1"/>
  <c r="P50" i="6"/>
  <c r="O98" i="6"/>
  <c r="O97" i="6"/>
  <c r="O96" i="6"/>
  <c r="O95" i="6"/>
  <c r="O94" i="6"/>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1"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113" i="6" s="1"/>
  <c r="N50"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113" i="6" s="1"/>
  <c r="L50"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113" i="6" s="1"/>
  <c r="J50"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113" i="6" s="1"/>
  <c r="H50"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113" i="6" s="1"/>
  <c r="F50"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113" i="6" s="1"/>
  <c r="D51" i="6"/>
  <c r="D52" i="6"/>
  <c r="D104" i="6" s="1"/>
  <c r="D53" i="6"/>
  <c r="D54" i="6"/>
  <c r="D55" i="6"/>
  <c r="D56" i="6"/>
  <c r="D57" i="6"/>
  <c r="D58" i="6"/>
  <c r="D59" i="6"/>
  <c r="D60" i="6"/>
  <c r="D61" i="6"/>
  <c r="D62" i="6"/>
  <c r="D63" i="6"/>
  <c r="D64" i="6"/>
  <c r="D65" i="6"/>
  <c r="D66" i="6"/>
  <c r="D67" i="6"/>
  <c r="D50"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113" i="6" s="1"/>
  <c r="B50" i="6"/>
  <c r="N18" i="6"/>
  <c r="P18" i="6" s="1"/>
  <c r="E31" i="6" s="1"/>
  <c r="N19" i="6"/>
  <c r="P19" i="6" s="1"/>
  <c r="E32" i="6" s="1"/>
  <c r="N20" i="6"/>
  <c r="P20" i="6" s="1"/>
  <c r="E33" i="6" s="1"/>
  <c r="N21" i="6"/>
  <c r="P21" i="6" s="1"/>
  <c r="E34" i="6" s="1"/>
  <c r="N22" i="6"/>
  <c r="P22" i="6" s="1"/>
  <c r="E35" i="6" s="1"/>
  <c r="N23" i="6"/>
  <c r="P23" i="6" s="1"/>
  <c r="E36" i="6" s="1"/>
  <c r="N24" i="6"/>
  <c r="P24" i="6" s="1"/>
  <c r="E37" i="6" s="1"/>
  <c r="N25" i="6"/>
  <c r="P25" i="6" s="1"/>
  <c r="E38" i="6" s="1"/>
  <c r="N26" i="6"/>
  <c r="L2" i="13"/>
  <c r="B2" i="13"/>
  <c r="G230" i="9"/>
  <c r="E230" i="9"/>
  <c r="C219" i="9"/>
  <c r="B219" i="9"/>
  <c r="D296" i="8"/>
  <c r="D295" i="8"/>
  <c r="C296" i="8"/>
  <c r="C295" i="8"/>
  <c r="B296" i="8"/>
  <c r="B295" i="8"/>
  <c r="B101" i="8"/>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D107" i="6" l="1"/>
  <c r="B108" i="6"/>
  <c r="F104" i="6"/>
  <c r="F109" i="6"/>
  <c r="D106" i="6"/>
  <c r="D109" i="6"/>
  <c r="H105" i="6"/>
  <c r="J110" i="6"/>
  <c r="N106" i="6"/>
  <c r="P111" i="6"/>
  <c r="B105" i="6"/>
  <c r="H106" i="6"/>
  <c r="H109" i="6"/>
  <c r="H104" i="6"/>
  <c r="J105" i="6"/>
  <c r="L110" i="6"/>
  <c r="P106" i="6"/>
  <c r="R111" i="6"/>
  <c r="B107" i="6"/>
  <c r="F108" i="6"/>
  <c r="J104" i="6"/>
  <c r="L105" i="6"/>
  <c r="N110" i="6"/>
  <c r="R106" i="6"/>
  <c r="T111" i="6"/>
  <c r="B112" i="6"/>
  <c r="D110" i="6"/>
  <c r="J109" i="6"/>
  <c r="D105" i="6"/>
  <c r="H108" i="6"/>
  <c r="L109" i="6"/>
  <c r="L104" i="6"/>
  <c r="N105" i="6"/>
  <c r="P110" i="6"/>
  <c r="T106" i="6"/>
  <c r="F112" i="6"/>
  <c r="F107" i="6"/>
  <c r="J108" i="6"/>
  <c r="N109" i="6"/>
  <c r="N104" i="6"/>
  <c r="P105" i="6"/>
  <c r="R110" i="6"/>
  <c r="B111" i="6"/>
  <c r="H112" i="6"/>
  <c r="L108" i="6"/>
  <c r="P109" i="6"/>
  <c r="P104" i="6"/>
  <c r="R105" i="6"/>
  <c r="T110" i="6"/>
  <c r="H107" i="6"/>
  <c r="B106" i="6"/>
  <c r="D108" i="6"/>
  <c r="J112" i="6"/>
  <c r="J107" i="6"/>
  <c r="N108" i="6"/>
  <c r="R109" i="6"/>
  <c r="R104" i="6"/>
  <c r="T105" i="6"/>
  <c r="F111" i="6"/>
  <c r="L112" i="6"/>
  <c r="L107" i="6"/>
  <c r="P108" i="6"/>
  <c r="T109" i="6"/>
  <c r="T104" i="6"/>
  <c r="B110" i="6"/>
  <c r="D112" i="6"/>
  <c r="F106" i="6"/>
  <c r="H111" i="6"/>
  <c r="N112" i="6"/>
  <c r="N107" i="6"/>
  <c r="R108" i="6"/>
  <c r="J111" i="6"/>
  <c r="P112" i="6"/>
  <c r="P107" i="6"/>
  <c r="T108" i="6"/>
  <c r="B109" i="6"/>
  <c r="F110" i="6"/>
  <c r="J106" i="6"/>
  <c r="L111" i="6"/>
  <c r="R112" i="6"/>
  <c r="R107" i="6"/>
  <c r="D111" i="6"/>
  <c r="F105" i="6"/>
  <c r="H110" i="6"/>
  <c r="L106" i="6"/>
  <c r="N111" i="6"/>
  <c r="T112" i="6"/>
  <c r="T107" i="6"/>
  <c r="C58" i="11"/>
  <c r="E58" i="11"/>
  <c r="Q26" i="6"/>
  <c r="R26" i="6" s="1"/>
  <c r="P26" i="6"/>
  <c r="E39" i="6" s="1"/>
  <c r="O24" i="6"/>
  <c r="Q24" i="6"/>
  <c r="R24" i="6" s="1"/>
  <c r="O21" i="6"/>
  <c r="Q21" i="6"/>
  <c r="R21" i="6" s="1"/>
  <c r="O22" i="6"/>
  <c r="Q22" i="6"/>
  <c r="R22" i="6" s="1"/>
  <c r="Q19" i="6"/>
  <c r="R19" i="6" s="1"/>
  <c r="O19" i="6"/>
  <c r="Q18" i="6"/>
  <c r="R18" i="6" s="1"/>
  <c r="O18" i="6"/>
  <c r="O23" i="6"/>
  <c r="Q23" i="6"/>
  <c r="R23" i="6" s="1"/>
  <c r="O20" i="6"/>
  <c r="Q20" i="6"/>
  <c r="R20" i="6" s="1"/>
  <c r="O25" i="6"/>
  <c r="Q25" i="6"/>
  <c r="R25" i="6" s="1"/>
  <c r="L7" i="6"/>
  <c r="C172" i="9"/>
  <c r="D172" i="9"/>
  <c r="B172" i="9"/>
  <c r="C170" i="9"/>
  <c r="D170" i="9"/>
  <c r="B170" i="9"/>
  <c r="G298" i="9"/>
  <c r="G299" i="9"/>
  <c r="G300" i="9"/>
  <c r="G297" i="9"/>
  <c r="E298" i="9"/>
  <c r="E299" i="9"/>
  <c r="E300" i="9"/>
  <c r="E297" i="9"/>
  <c r="C298" i="9"/>
  <c r="C299" i="9"/>
  <c r="C300" i="9"/>
  <c r="C297" i="9"/>
  <c r="F103" i="6" l="1"/>
  <c r="G113" i="6" s="1"/>
  <c r="N103" i="6"/>
  <c r="O107" i="6" s="1"/>
  <c r="L103" i="6"/>
  <c r="M113" i="6" s="1"/>
  <c r="H103" i="6"/>
  <c r="I104" i="6" s="1"/>
  <c r="T103" i="6"/>
  <c r="U113" i="6" s="1"/>
  <c r="P103" i="6"/>
  <c r="Q109" i="6" s="1"/>
  <c r="D103" i="6"/>
  <c r="E110" i="6" s="1"/>
  <c r="R103" i="6"/>
  <c r="S113" i="6" s="1"/>
  <c r="J103" i="6"/>
  <c r="K104" i="6" s="1"/>
  <c r="F170" i="9"/>
  <c r="U104" i="6" l="1"/>
  <c r="M111" i="6"/>
  <c r="S112" i="6"/>
  <c r="S108" i="6"/>
  <c r="E105" i="6"/>
  <c r="K109" i="6"/>
  <c r="G105" i="6"/>
  <c r="M109" i="6"/>
  <c r="G108" i="6"/>
  <c r="K111" i="6"/>
  <c r="Q105" i="6"/>
  <c r="G112" i="6"/>
  <c r="M104" i="6"/>
  <c r="E112" i="6"/>
  <c r="M108" i="6"/>
  <c r="M106" i="6"/>
  <c r="M112" i="6"/>
  <c r="G111" i="6"/>
  <c r="K112" i="6"/>
  <c r="G106" i="6"/>
  <c r="K106" i="6"/>
  <c r="Q106" i="6"/>
  <c r="M110" i="6"/>
  <c r="G104" i="6"/>
  <c r="G109" i="6"/>
  <c r="M105" i="6"/>
  <c r="G110" i="6"/>
  <c r="G107" i="6"/>
  <c r="M107" i="6"/>
  <c r="S111" i="6"/>
  <c r="S104" i="6"/>
  <c r="O113" i="6"/>
  <c r="O106" i="6"/>
  <c r="I105" i="6"/>
  <c r="I113" i="6"/>
  <c r="I106" i="6"/>
  <c r="U110" i="6"/>
  <c r="E104" i="6"/>
  <c r="E113" i="6"/>
  <c r="E109" i="6"/>
  <c r="E107" i="6"/>
  <c r="E106" i="6"/>
  <c r="U112" i="6"/>
  <c r="U108" i="6"/>
  <c r="K107" i="6"/>
  <c r="Q112" i="6"/>
  <c r="I108" i="6"/>
  <c r="Q107" i="6"/>
  <c r="S106" i="6"/>
  <c r="I109" i="6"/>
  <c r="K108" i="6"/>
  <c r="I107" i="6"/>
  <c r="Q113" i="6"/>
  <c r="Q111" i="6"/>
  <c r="S105" i="6"/>
  <c r="O108" i="6"/>
  <c r="E108" i="6"/>
  <c r="I111" i="6"/>
  <c r="Q110" i="6"/>
  <c r="I110" i="6"/>
  <c r="O110" i="6"/>
  <c r="O112" i="6"/>
  <c r="U105" i="6"/>
  <c r="O111" i="6"/>
  <c r="U111" i="6"/>
  <c r="U106" i="6"/>
  <c r="E111" i="6"/>
  <c r="K113" i="6"/>
  <c r="K110" i="6"/>
  <c r="U109" i="6"/>
  <c r="O104" i="6"/>
  <c r="S107" i="6"/>
  <c r="K105" i="6"/>
  <c r="U107" i="6"/>
  <c r="Q104" i="6"/>
  <c r="S110" i="6"/>
  <c r="Q108" i="6"/>
  <c r="I112" i="6"/>
  <c r="S109" i="6"/>
  <c r="O109" i="6"/>
  <c r="O105" i="6"/>
  <c r="F172" i="9"/>
  <c r="C140" i="9"/>
  <c r="B39" i="8" l="1"/>
  <c r="D75" i="8"/>
  <c r="D39" i="8"/>
  <c r="C39" i="8"/>
  <c r="B259" i="9"/>
  <c r="C259" i="9"/>
  <c r="D259" i="9"/>
  <c r="E259" i="9"/>
  <c r="C287" i="9"/>
  <c r="D287" i="9"/>
  <c r="E287" i="9"/>
  <c r="B287" i="9"/>
  <c r="C275" i="9"/>
  <c r="D275" i="9"/>
  <c r="E275" i="9"/>
  <c r="B275" i="9"/>
  <c r="I261" i="9" l="1"/>
  <c r="I262" i="9"/>
  <c r="I260" i="9"/>
  <c r="J261" i="9"/>
  <c r="J262" i="9"/>
  <c r="J260" i="9"/>
  <c r="F274" i="9"/>
  <c r="F269" i="9"/>
  <c r="F273" i="9"/>
  <c r="F270" i="9"/>
  <c r="F271" i="9"/>
  <c r="F272" i="9"/>
  <c r="G262" i="9"/>
  <c r="G260" i="9"/>
  <c r="G261" i="9"/>
  <c r="H261" i="9"/>
  <c r="H262" i="9"/>
  <c r="H260" i="9"/>
  <c r="B168" i="9"/>
  <c r="C168" i="9"/>
  <c r="D168" i="9"/>
  <c r="B140" i="9"/>
  <c r="B103" i="8" l="1"/>
  <c r="C103" i="8" s="1"/>
  <c r="B104" i="6"/>
  <c r="B103" i="6" l="1"/>
  <c r="C104" i="6" s="1"/>
  <c r="C105" i="6" l="1"/>
  <c r="C113" i="6"/>
  <c r="C108" i="6"/>
  <c r="C112" i="6"/>
  <c r="C107" i="6"/>
  <c r="C109" i="6"/>
  <c r="C106" i="6"/>
  <c r="C111" i="6"/>
  <c r="C110" i="6"/>
  <c r="G160" i="6"/>
  <c r="G162" i="6"/>
  <c r="G161" i="6"/>
  <c r="G164" i="6"/>
  <c r="G163" i="6"/>
  <c r="G159" i="6" l="1"/>
  <c r="G167" i="6"/>
  <c r="G166" i="6"/>
  <c r="G165" i="6"/>
</calcChain>
</file>

<file path=xl/sharedStrings.xml><?xml version="1.0" encoding="utf-8"?>
<sst xmlns="http://schemas.openxmlformats.org/spreadsheetml/2006/main" count="34971" uniqueCount="1661">
  <si>
    <t xml:space="preserve"> </t>
  </si>
  <si>
    <t>California</t>
  </si>
  <si>
    <t>Total:</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</si>
  <si>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</si>
  <si>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</si>
  <si>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</si>
  <si>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</si>
  <si>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</si>
  <si>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</si>
  <si>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</si>
  <si>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</si>
  <si>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</si>
  <si>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</si>
  <si>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</si>
  <si>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</si>
  <si>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</si>
  <si>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</si>
  <si>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</si>
  <si>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Total</t>
  </si>
  <si>
    <t>Fresno County</t>
  </si>
  <si>
    <t>Total Population</t>
  </si>
  <si>
    <t xml:space="preserve">      No Disability</t>
  </si>
  <si>
    <t>Median Monthly Housing Costs</t>
  </si>
  <si>
    <t>Median Household Income</t>
  </si>
  <si>
    <t>Median Monthly Household Income</t>
  </si>
  <si>
    <t>Percentage</t>
  </si>
  <si>
    <t>White Alone Householder</t>
  </si>
  <si>
    <t>Black Or African American Alone Householder</t>
  </si>
  <si>
    <t>American Indian And Alaska Native Alone Householder</t>
  </si>
  <si>
    <t>Asian Alone Householder</t>
  </si>
  <si>
    <t>Native Hawaiian And Other Pacific Islander Alone Householder</t>
  </si>
  <si>
    <t>Some Other Race Alone Householder</t>
  </si>
  <si>
    <t>Two Or More Races Householder)</t>
  </si>
  <si>
    <t>Median Household Income by Race</t>
  </si>
  <si>
    <t>Population by Race</t>
  </si>
  <si>
    <t xml:space="preserve">   Not Hispanic Or Latino:</t>
  </si>
  <si>
    <t xml:space="preserve">      White Alone</t>
  </si>
  <si>
    <t xml:space="preserve">      Asian Alone</t>
  </si>
  <si>
    <t xml:space="preserve">      Some Other Race Alone</t>
  </si>
  <si>
    <t xml:space="preserve">         Two Races Including Some Other Race</t>
  </si>
  <si>
    <t>% of State Total</t>
  </si>
  <si>
    <t>Population by Race by Hispanic Origin</t>
  </si>
  <si>
    <t>% of Total</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</si>
  <si>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</si>
  <si>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</si>
  <si>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</si>
  <si>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</si>
  <si>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</si>
  <si>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</si>
  <si>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</si>
  <si>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</si>
  <si>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</si>
  <si>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</si>
  <si>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</si>
  <si>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</si>
  <si>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ACS15-19 (5-year Estimates), Table B08303.</t>
  </si>
  <si>
    <t>Travel Time to Work</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</si>
  <si>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</si>
  <si>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</si>
  <si>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</si>
  <si>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</si>
  <si>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</si>
  <si>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</si>
  <si>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</si>
  <si>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</si>
  <si>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</si>
  <si>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</si>
  <si>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</si>
  <si>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</si>
  <si>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ACS09_5yr:B08303:Travel Time to Work</t>
  </si>
  <si>
    <t>Source: U.S. Census Bureau, ACS 05-09, 10-14, 15-19 (5-year Estimates), Table B08303.</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</si>
  <si>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</si>
  <si>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</si>
  <si>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</si>
  <si>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</si>
  <si>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</si>
  <si>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</si>
  <si>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</si>
  <si>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</si>
  <si>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</si>
  <si>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</si>
  <si>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</si>
  <si>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</si>
  <si>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</si>
  <si>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ACS15-19 (5-year Estimates), Table C24050.</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</si>
  <si>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</si>
  <si>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</si>
  <si>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</si>
  <si>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</si>
  <si>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</si>
  <si>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2009</t>
  </si>
  <si>
    <t>2014</t>
  </si>
  <si>
    <t>2019</t>
  </si>
  <si>
    <t xml:space="preserve">   No Bedroom</t>
  </si>
  <si>
    <t xml:space="preserve">   1 Bedroom</t>
  </si>
  <si>
    <t xml:space="preserve">   2 Bedrooms</t>
  </si>
  <si>
    <t xml:space="preserve">   3 Bedrooms</t>
  </si>
  <si>
    <t xml:space="preserve">   4 Bedrooms</t>
  </si>
  <si>
    <t xml:space="preserve">   5 or More Bedrooms</t>
  </si>
  <si>
    <t>Source: U.S. Census Bureau, ACS 05-09, 10-14, 15-19 (5-year Estimates), Table B25041</t>
  </si>
  <si>
    <t xml:space="preserve">   Married-Couple Household:</t>
  </si>
  <si>
    <t xml:space="preserve">      With Own Children Under 18 Years</t>
  </si>
  <si>
    <t xml:space="preserve">      With No Own Children Under 18 Years</t>
  </si>
  <si>
    <t xml:space="preserve">   Cohabiting Couple Household:</t>
  </si>
  <si>
    <t xml:space="preserve">      With Own Children Of The Householder Under 18 Years</t>
  </si>
  <si>
    <t xml:space="preserve">      With No Own Children Of The Householder Under 18 Years</t>
  </si>
  <si>
    <t xml:space="preserve">   Female Householder, No Spouse Or Partner Present:</t>
  </si>
  <si>
    <t xml:space="preserve">      Living Alone</t>
  </si>
  <si>
    <t xml:space="preserve">      With Relatives, No Own Children Under 18 Years</t>
  </si>
  <si>
    <t xml:space="preserve">      With Only Nonrelatives Present</t>
  </si>
  <si>
    <t xml:space="preserve">   Male Householder, No Spouse Or Partner Present:</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</si>
  <si>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</si>
  <si>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</si>
  <si>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</si>
  <si>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</si>
  <si>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</si>
  <si>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</si>
  <si>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</si>
  <si>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</si>
  <si>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</si>
  <si>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ACS15-19 (5-year Estimates), Table B11016</t>
  </si>
  <si>
    <t>Average Household Size</t>
  </si>
  <si>
    <t>Source: U.S. Census Bureau, ACS15-19 (5-year Estimates), Table B25010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</si>
  <si>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</si>
  <si>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</si>
  <si>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</si>
  <si>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</si>
  <si>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</si>
  <si>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</si>
  <si>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</si>
  <si>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</si>
  <si>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</si>
  <si>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</si>
  <si>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</si>
  <si>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</si>
  <si>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</si>
  <si>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</si>
  <si>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</si>
  <si>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</si>
  <si>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</si>
  <si>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</si>
  <si>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</si>
  <si>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</si>
  <si>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ACS15-19 (5-year Estimates), Table B19037</t>
  </si>
  <si>
    <t xml:space="preserve">   Owner Occupied:</t>
  </si>
  <si>
    <t xml:space="preserve">   Renter Occupied:</t>
  </si>
  <si>
    <t>Total Units</t>
  </si>
  <si>
    <t>Housing Units by Tenure</t>
  </si>
  <si>
    <t>Source: U.S. Census Bureau, ACS 15-19 (5-year Estimates), Table B25042</t>
  </si>
  <si>
    <t xml:space="preserve">      Drove Alone</t>
  </si>
  <si>
    <t xml:space="preserve">         In 2-Person Carpool</t>
  </si>
  <si>
    <t xml:space="preserve">         In 3-Person Carpool</t>
  </si>
  <si>
    <t xml:space="preserve">         In 4-Person Carpool</t>
  </si>
  <si>
    <t xml:space="preserve">         In 5- Or 6-Person Carpool</t>
  </si>
  <si>
    <t xml:space="preserve">         In 7-Or-More-Person Carpool</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</si>
  <si>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</si>
  <si>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</si>
  <si>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</si>
  <si>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</si>
  <si>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</si>
  <si>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</si>
  <si>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</si>
  <si>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</si>
  <si>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</si>
  <si>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 xml:space="preserve">   Other Means</t>
  </si>
  <si>
    <t xml:space="preserve">   Worked From Home</t>
  </si>
  <si>
    <t>Source: U.S. Census Bureau, ACS 15-19 (5-year Estimates), Table B08301.</t>
  </si>
  <si>
    <t>Means of Transportation to Work</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</si>
  <si>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</si>
  <si>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</si>
  <si>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</si>
  <si>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</si>
  <si>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</si>
  <si>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</si>
  <si>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</si>
  <si>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</si>
  <si>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</si>
  <si>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</si>
  <si>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</si>
  <si>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</si>
  <si>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</si>
  <si>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</si>
  <si>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</si>
  <si>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</si>
  <si>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</si>
  <si>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</si>
  <si>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</si>
  <si>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</si>
  <si>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</si>
  <si>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</si>
  <si>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</si>
  <si>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</si>
  <si>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</si>
  <si>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Source: U.S. Census Bureau, ACS15-19 (5-year Estimates), Table B01001.</t>
  </si>
  <si>
    <t>Population by Age Groups (Both Sex Combined)</t>
  </si>
  <si>
    <t>Tables</t>
  </si>
  <si>
    <t>Charts</t>
  </si>
  <si>
    <t>Total Households</t>
  </si>
  <si>
    <t>Average Household Size Over Time</t>
  </si>
  <si>
    <t>Housing Costs as a Percentage of Income</t>
  </si>
  <si>
    <t>Employment by Occupation</t>
  </si>
  <si>
    <t>Housing Units</t>
  </si>
  <si>
    <t>Housing Units by Type Over Time</t>
  </si>
  <si>
    <t>Housing Units by Year Built</t>
  </si>
  <si>
    <t>Overcrowding: Large Households by Tenure</t>
  </si>
  <si>
    <t>Housing Units by Tenure Over Time</t>
  </si>
  <si>
    <t>Housing Tenure by Number of Bedrooms</t>
  </si>
  <si>
    <t>Housing Tenure by Race</t>
  </si>
  <si>
    <t>Homelessness by Race - HUD</t>
  </si>
  <si>
    <t>Owners: Cost-burdened Households</t>
  </si>
  <si>
    <t>Owners: Cost-burdened Households Over Time</t>
  </si>
  <si>
    <t>Renters: Cost-burdened Households</t>
  </si>
  <si>
    <t>Renters: Cost-burdened Households Over Time</t>
  </si>
  <si>
    <t>Source: U.S. Census Bureau, ACS15-19 (5-year Estimates), Table B25007</t>
  </si>
  <si>
    <t xml:space="preserve">      Householder 65 To 74 Years</t>
  </si>
  <si>
    <t xml:space="preserve">      Householder 75 To 84 Years</t>
  </si>
  <si>
    <t xml:space="preserve">      Householder 85 Years And Over</t>
  </si>
  <si>
    <t>Source: U.S. Census Bureau, ACS15-19 (5-year Estimates), Table B17019.</t>
  </si>
  <si>
    <t>Income Below Poverty Level</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</si>
  <si>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</si>
  <si>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</si>
  <si>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</si>
  <si>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</si>
  <si>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</si>
  <si>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</si>
  <si>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</si>
  <si>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</si>
  <si>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</si>
  <si>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</si>
  <si>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Housing Units by Type</t>
  </si>
  <si>
    <t>Source: U.S. Census Bureau, ACS 15-19 (5-year Estimates), Table B25024</t>
  </si>
  <si>
    <t>Source: U.S. Census Bureau, ACS 05-09, 10-14, 15-19 (5-year Estimates), Table B25024</t>
  </si>
  <si>
    <t>2009 Percentage</t>
  </si>
  <si>
    <t>2019 Percentage</t>
  </si>
  <si>
    <t>2014 Percentage</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</si>
  <si>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</si>
  <si>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</si>
  <si>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</si>
  <si>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</si>
  <si>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</si>
  <si>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</si>
  <si>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</si>
  <si>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</si>
  <si>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</si>
  <si>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</si>
  <si>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Source: U.S. Census Bureau, ACS 15-19 (5-year Estimates), Table B25036</t>
  </si>
  <si>
    <t xml:space="preserve">   For Rent</t>
  </si>
  <si>
    <t xml:space="preserve">   Rented, Not Occupied</t>
  </si>
  <si>
    <t xml:space="preserve">   For Sale Only</t>
  </si>
  <si>
    <t xml:space="preserve">   Sold, Not Occupied</t>
  </si>
  <si>
    <t xml:space="preserve">   For Migrant Workers</t>
  </si>
  <si>
    <t xml:space="preserve">   Other Vacant</t>
  </si>
  <si>
    <t xml:space="preserve">   Owner Occupied</t>
  </si>
  <si>
    <t xml:space="preserve">   Renter Occupied</t>
  </si>
  <si>
    <t>Source: U.S. Census Bureau, ACS 15-19 (5-year Estimates), Table B25014</t>
  </si>
  <si>
    <t xml:space="preserve">      7-or-More Person Household</t>
  </si>
  <si>
    <t xml:space="preserve">      No Bedroom</t>
  </si>
  <si>
    <t xml:space="preserve">      1 Bedroom</t>
  </si>
  <si>
    <t xml:space="preserve">      2 Bedrooms</t>
  </si>
  <si>
    <t xml:space="preserve">      3 Bedrooms</t>
  </si>
  <si>
    <t xml:space="preserve">      4 Bedrooms</t>
  </si>
  <si>
    <t xml:space="preserve">      5 Or More Bedrooms</t>
  </si>
  <si>
    <t>Two Or More Races Householder</t>
  </si>
  <si>
    <t>Source: U.S. Census Bureau, ACS 15-19 (5-year Estimates), Table B25003</t>
  </si>
  <si>
    <t>Source: U.S. Census Bureau, Building Permits Survey 2019, Table AD:T2</t>
  </si>
  <si>
    <t>One Housing Unit</t>
  </si>
  <si>
    <t>Two Housing Units</t>
  </si>
  <si>
    <t>Three and Four Housing Units</t>
  </si>
  <si>
    <t>Five or More Housing Units</t>
  </si>
  <si>
    <t>Number of Structures Authorized</t>
  </si>
  <si>
    <t>Median Housing Value</t>
  </si>
  <si>
    <t>Median Value (Dollars)</t>
  </si>
  <si>
    <t>Source: U.S. Census Bureau, ACS 15-19 (5-year Estimates), Table B25077</t>
  </si>
  <si>
    <t>Source: U.S. Census Bureau, Census 1980(ORG STF1), 1990(STF3), 2000(SF3); ACS 05-09, 10-14, 15-19 (5-year Estimates), Table B25077</t>
  </si>
  <si>
    <t>Median Selected Monthly Owner Costs</t>
  </si>
  <si>
    <t>Source: U.S. Census Bureau, ACS 15-19 (5-year Estimates), Table B25088</t>
  </si>
  <si>
    <t>Source: U.S. Census Bureau, ACS 05-09, 10-14, 15-19 (5-year Estimates), Table B25088</t>
  </si>
  <si>
    <t>Median Selected Monthly Owner Costs as % of Household Inome</t>
  </si>
  <si>
    <t>Source: U.S. Census Bureau, ACS 15-19 (5-year Estimates), Table B25092</t>
  </si>
  <si>
    <t>Median Gross Rent</t>
  </si>
  <si>
    <t>Source: U.S. Census Bureau, ACS 05-09, 10-14, 15-19 (5-year Estimates), Table B25064</t>
  </si>
  <si>
    <t>Median Gross Rent Over Time</t>
  </si>
  <si>
    <t>Median Gross Rent as % of Household Income</t>
  </si>
  <si>
    <t>Overcrowding: Units by Occupants per Room</t>
  </si>
  <si>
    <t xml:space="preserve">      0.50 or Less</t>
  </si>
  <si>
    <t xml:space="preserve">      0.51 to 1.00</t>
  </si>
  <si>
    <t xml:space="preserve">      1.01 to 1.50</t>
  </si>
  <si>
    <t xml:space="preserve">      1.51 to 2.00</t>
  </si>
  <si>
    <t xml:space="preserve">      2.01 or More</t>
  </si>
  <si>
    <t>Overcrowding: Large Households by Tenure - For Charting</t>
  </si>
  <si>
    <t>Source: U.S. Census Bureau, ACS 15-19 (5-year Estimates), Table B25009</t>
  </si>
  <si>
    <t>Source: U.S. Census Bureau, Census 1980(SF1), 1990(SF1), 2000(SF1); ACS 05-09, 10-14, 15-19 (5-year Estimates), Table B25042</t>
  </si>
  <si>
    <t>Housing Tenure by Number of Bedrooms - for charting</t>
  </si>
  <si>
    <t>Housing Tenure by Race - for charting</t>
  </si>
  <si>
    <t>Median Housing Value Over Time</t>
  </si>
  <si>
    <t>Gini Index</t>
  </si>
  <si>
    <t>Source: U.S. Census Bureau, ACS15-19 (5-year Estimates), Table B19083</t>
  </si>
  <si>
    <t>Source: U.S. Census Bureau, ACS 05-09, 10-14, 15-19 (5-year Estimates), Table B19083</t>
  </si>
  <si>
    <t>Black or African-American</t>
  </si>
  <si>
    <t xml:space="preserve">White </t>
  </si>
  <si>
    <t xml:space="preserve">Asian </t>
  </si>
  <si>
    <t>American Indian or Alaska Native</t>
  </si>
  <si>
    <t xml:space="preserve">Native Hawaiian or Other Pacific Islander </t>
  </si>
  <si>
    <t>Multiple Races</t>
  </si>
  <si>
    <t xml:space="preserve">Total </t>
  </si>
  <si>
    <t>Emergency Shelter</t>
  </si>
  <si>
    <t>Transitional Housing</t>
  </si>
  <si>
    <t>Unsheltered</t>
  </si>
  <si>
    <t>Hispanic / Latino</t>
  </si>
  <si>
    <t>Non-Hispanic / Non-Latino</t>
  </si>
  <si>
    <t>Homelessness by Ethnicity - HUD</t>
  </si>
  <si>
    <t>Source: U.S. HUD, CoC Homeless Populations and Subpopulations Reports (2020).</t>
  </si>
  <si>
    <t>Homelessness - by sheltered, unsheltered -HUD</t>
  </si>
  <si>
    <t>Homelessness - by sheltered, unsheltered over time - HUD</t>
  </si>
  <si>
    <t>Source: U.S. HUD, CoC Homeless Populations and Subpopulations Reports (2005, 2010, 2015, 2020).</t>
  </si>
  <si>
    <t>Above Moderate Income</t>
  </si>
  <si>
    <t>Very Low Income</t>
  </si>
  <si>
    <t>Lower Income</t>
  </si>
  <si>
    <t>Moderate Income</t>
  </si>
  <si>
    <t>Source: California HCD, 5th Cycle Annual Progress Report Permit Summary (2020)</t>
  </si>
  <si>
    <t>Cost-burdened Households</t>
  </si>
  <si>
    <t>Source: U.S. Census Bureau, ACS 05-09, 10-14, 15-19 (5-year Estimates), Table B25070</t>
  </si>
  <si>
    <t>Source: U.S. Census Bureau, Census 1980(STF3), 1990(STF3), 2000(SF3); ACS 05-09, 10-14, 15-19 (5-year Estimates), Table B25070</t>
  </si>
  <si>
    <t>Source: U.S. Census Bureau, ACS 05-09, 10-14, 15-19 (5-year Estimates), Table B25091</t>
  </si>
  <si>
    <t>Source: U.S. Census Bureau, Census 1980(STF3), 1990(STF3), 2000(SF3); ACS 05-09, 10-14, 15-19 (5-year Estimates), Table B25091</t>
  </si>
  <si>
    <t>Employment by Industry over time</t>
  </si>
  <si>
    <t>Source: U.S. Census Bureau, Census 1980(ORG STF3), 1990(STF3), 2000(SF3); ACS 05-09, 10-14, 15-19 (5-year Estimates), Table B25064</t>
  </si>
  <si>
    <t>Source: U.S. Census Bureau, ACS 05-09, 10-14, 15-19 (5-year Estimates), Table B25071</t>
  </si>
  <si>
    <t>Source: U.S. Census Bureau, ACS15-19 (5-year Estimates), Table B17010A-I.</t>
  </si>
  <si>
    <t>American Community Surveys (5-Year Estimates)</t>
  </si>
  <si>
    <t>Change (2009-2019)</t>
  </si>
  <si>
    <t>ACS09_5yr:B01001:Sex by Age</t>
  </si>
  <si>
    <t>Estimate</t>
  </si>
  <si>
    <t>Std. Error</t>
  </si>
  <si>
    <t xml:space="preserve">   Male</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</si>
  <si>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</si>
  <si>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</si>
  <si>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</si>
  <si>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</si>
  <si>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</si>
  <si>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</si>
  <si>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</si>
  <si>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</si>
  <si>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</si>
  <si>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</si>
  <si>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</si>
  <si>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</si>
  <si>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</si>
  <si>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</si>
  <si>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</si>
  <si>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</si>
  <si>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</si>
  <si>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</si>
  <si>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</si>
  <si>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</si>
  <si>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</si>
  <si>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ACS09_5yr:B01002:Median Age by Sex</t>
  </si>
  <si>
    <t>Median Age -- Total</t>
  </si>
  <si>
    <t>Median Age -- Male</t>
  </si>
  <si>
    <t>Median Age -- Female</t>
  </si>
  <si>
    <t>ACS09_5yr:B01003:Total Population</t>
  </si>
  <si>
    <t>ACS09_5yr:B02001:Race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</si>
  <si>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</si>
  <si>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</si>
  <si>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</si>
  <si>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</si>
  <si>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</si>
  <si>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ACS09_5yr:B03002:Hispanic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</si>
  <si>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</si>
  <si>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</si>
  <si>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</si>
  <si>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</si>
  <si>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</si>
  <si>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</si>
  <si>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 xml:space="preserve">   Hispanic or Latino</t>
  </si>
  <si>
    <t>ACS09_5yr:B10063:Households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</si>
  <si>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</si>
  <si>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</si>
  <si>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</si>
  <si>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</si>
  <si>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</si>
  <si>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</si>
  <si>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ACS09_5yr:B11001:Household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</si>
  <si>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</si>
  <si>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</si>
  <si>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</si>
  <si>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</si>
  <si>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</si>
  <si>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</si>
  <si>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</si>
  <si>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</si>
  <si>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ACS09_5yr:B11003:Family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</si>
  <si>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</si>
  <si>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</si>
  <si>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</si>
  <si>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</si>
  <si>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</si>
  <si>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</si>
  <si>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</si>
  <si>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</si>
  <si>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</si>
  <si>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</si>
  <si>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</si>
  <si>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</si>
  <si>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</si>
  <si>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ACS09_5yr:B11007:Households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</si>
  <si>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</si>
  <si>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</si>
  <si>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</si>
  <si>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</si>
  <si>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</si>
  <si>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</si>
  <si>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ACS09_5yr:B11010:Nonfamily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</si>
  <si>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</si>
  <si>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</si>
  <si>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</si>
  <si>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</si>
  <si>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</si>
  <si>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ACS09_5yr:B11016:Household Type by Household Size</t>
  </si>
  <si>
    <t>ACS09_5yr:B17001:Poverty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</si>
  <si>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</si>
  <si>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</si>
  <si>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</si>
  <si>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</si>
  <si>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</si>
  <si>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</si>
  <si>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</si>
  <si>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</si>
  <si>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</si>
  <si>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</si>
  <si>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</si>
  <si>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</si>
  <si>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</si>
  <si>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</si>
  <si>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</si>
  <si>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</si>
  <si>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</si>
  <si>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ACS09_5yr:B17019:Poverty Status in the Past 12 Months of Families by Household Type by Tenure</t>
  </si>
  <si>
    <t xml:space="preserve">            Owner Occupied</t>
  </si>
  <si>
    <t xml:space="preserve">            Renter Occupied</t>
  </si>
  <si>
    <t xml:space="preserve">      Other Families</t>
  </si>
  <si>
    <t>ACS09_5yr:B19013:Median Household Income in the Past 12 Months (In 2009 Inflation-Adjusted Dollars)</t>
  </si>
  <si>
    <t>Median Household Income in the Past 12 Months (in 2009 Inflation-Adjusted Dollars)</t>
  </si>
  <si>
    <t>ACS09_5yr:B25004:Vacancy Status</t>
  </si>
  <si>
    <t xml:space="preserve">   For Seasonal, Recreational, or Occasional Use</t>
  </si>
  <si>
    <t>ACS09_5yr:B25010:Average Household Size of Occupied Housing Units by Tenure</t>
  </si>
  <si>
    <t>Average Household Size -- Total</t>
  </si>
  <si>
    <t xml:space="preserve">   Average Household Size -- Owner Occupied</t>
  </si>
  <si>
    <t xml:space="preserve">   Average Household Size -- Renter Occupied</t>
  </si>
  <si>
    <t>ACS09_5yr:B25014:Tenure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</si>
  <si>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</si>
  <si>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</si>
  <si>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</si>
  <si>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</si>
  <si>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</si>
  <si>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ACS09_5yr:B25024:Units in Structure</t>
  </si>
  <si>
    <t>ACS09_5yr:B25032:Tenure by Units in Structure</t>
  </si>
  <si>
    <t xml:space="preserve">   Owner-Occupied Housing Units</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</si>
  <si>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</si>
  <si>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</si>
  <si>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</si>
  <si>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</si>
  <si>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</si>
  <si>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</si>
  <si>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</si>
  <si>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</si>
  <si>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</si>
  <si>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</si>
  <si>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</si>
  <si>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ACS09_5yr:B25041:Bedrooms</t>
  </si>
  <si>
    <t>ACS09_5yr:B25042:Tenure by Bedrooms</t>
  </si>
  <si>
    <t xml:space="preserve">      5 or More Bedrooms</t>
  </si>
  <si>
    <t>ACS09_5yr:B25049:Tenure by Plumbing Facilities</t>
  </si>
  <si>
    <t xml:space="preserve">      Complete Plumbing Facilities</t>
  </si>
  <si>
    <t xml:space="preserve">      Lacking Plumbing Facilities</t>
  </si>
  <si>
    <t>ACS09_5yr:B25053:Tenure by Kitchen Facilities</t>
  </si>
  <si>
    <t xml:space="preserve">      Complete Kitchen Facilities</t>
  </si>
  <si>
    <t xml:space="preserve">      Lacking Complete Kitchen Facilities</t>
  </si>
  <si>
    <t>ACS09_5yr:B25118:Tenure by Household Income in the Past 12 Months (In 2009 Inflation-Adjusted Dollars)</t>
  </si>
  <si>
    <t xml:space="preserve">      Less than $5,000</t>
  </si>
  <si>
    <t xml:space="preserve">      $5,000 to $9,999</t>
  </si>
  <si>
    <t xml:space="preserve">      $10,000 to $14,999</t>
  </si>
  <si>
    <t xml:space="preserve">      $15,000 to $19,999</t>
  </si>
  <si>
    <t xml:space="preserve">      $20,000 to $24,999</t>
  </si>
  <si>
    <t xml:space="preserve">      $25,000 to $34,999</t>
  </si>
  <si>
    <t xml:space="preserve">      $35,000 to $49,999</t>
  </si>
  <si>
    <t xml:space="preserve">      $50,000 to $74,999</t>
  </si>
  <si>
    <t xml:space="preserve">      $75,000 to $99,999</t>
  </si>
  <si>
    <t xml:space="preserve">      $100,000 to $149,999</t>
  </si>
  <si>
    <t xml:space="preserve">      $150,000 or More</t>
  </si>
  <si>
    <t>ACS09_5yr:B98031:Overall Person Characteristic Imputation Rate</t>
  </si>
  <si>
    <t>ACS09_5yr:B99253:Imputation of Vacancy Status</t>
  </si>
  <si>
    <t xml:space="preserve">   Imputed</t>
  </si>
  <si>
    <t xml:space="preserve">   Not Imputed</t>
  </si>
  <si>
    <t>ACS09_5yr:B25064:Median Gross Rent (Dollars)</t>
  </si>
  <si>
    <t>ACS09_5yr:B25071:Median Gross Rent as a Percentage of Household Income in the Past 12 Months (Dollars)</t>
  </si>
  <si>
    <t>Median Gross Rent as a Percentage of Household Income</t>
  </si>
  <si>
    <t>ACS09_5yr:B17023:Poverty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</si>
  <si>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</si>
  <si>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</si>
  <si>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</si>
  <si>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</si>
  <si>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</si>
  <si>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ACS09_5yr:B25009:Tenure by Household Size</t>
  </si>
  <si>
    <t>ACS09_5yr:B19037:Age of Householder by Household Income in the Past 12 Months (In 2009 Inflation-Adjusted Dollars)</t>
  </si>
  <si>
    <t xml:space="preserve">   Householder Under 25 Years</t>
  </si>
  <si>
    <t xml:space="preserve">      Less than $10,000</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</si>
  <si>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</si>
  <si>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</si>
  <si>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</si>
  <si>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</si>
  <si>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</si>
  <si>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</si>
  <si>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</si>
  <si>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</si>
  <si>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</si>
  <si>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</si>
  <si>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</si>
  <si>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</si>
  <si>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</si>
  <si>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</si>
  <si>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ACS09_5yr:B25007:Tenure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</si>
  <si>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</si>
  <si>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</si>
  <si>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</si>
  <si>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</si>
  <si>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</si>
  <si>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</si>
  <si>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</si>
  <si>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</si>
  <si>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</si>
  <si>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ACS09_5yr:B25015:Tenure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</si>
  <si>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</si>
  <si>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</si>
  <si>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</si>
  <si>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</si>
  <si>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</si>
  <si>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</si>
  <si>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ACS09_5yr:B25105:Median Monthly Housing Costs (Dollars)</t>
  </si>
  <si>
    <t>ACS09_5yr:B17010B:Poverty Status in the Past 12 Months of Families by Family Type by Presence of Related Children Under 18 Years by Age of Related Children (Black or African American Alone Householder)</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</si>
  <si>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</si>
  <si>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</si>
  <si>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</si>
  <si>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</si>
  <si>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</si>
  <si>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</si>
  <si>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</si>
  <si>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</si>
  <si>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</si>
  <si>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</si>
  <si>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ACS09_5yr:B17010C:Poverty Status in the Past 12 Months of Families by Family Type by Presence of Related Children Under 18 Years by Age of Related Children (American Indian and Alaska Native Alone)</t>
  </si>
  <si>
    <t>ACS09_5yr:B17010D:Poverty Status in the Past 12 Months of Families by Family Type by Presence of Related Children Under 18 Years by Age of Related Children (Asian Alone Householder)</t>
  </si>
  <si>
    <t>ACS09_5yr:B17010E:Poverty Status in the Past 12 Months of Families by Family Type by Presence of Related Children Under 18 Years by Age of Related Children (Native Hawaiian and Other Pacific Islander Alone Householder)</t>
  </si>
  <si>
    <t>ACS09_5yr:B17010F:Poverty Status in the Past 12 Months of Families by Family Type by Presence of Related Children Under 18 Years by Age of Related Children (Some Other Race Alone Householder)</t>
  </si>
  <si>
    <t>ACS09_5yr:B17010G:Poverty Status in the Past 12 Months of Families by Family Type by Presence of Related Children Under 18 Years by Age of Related Children (Two or More Races Householder)</t>
  </si>
  <si>
    <t>ACS09_5yr:B17010H:Poverty Status in the Past 12 Months of Families by Family Type by Presence of Related Children Under 18 Years by Age of Related Children (White Alone, Not Hispanic or Latino Householder)</t>
  </si>
  <si>
    <t>ACS09_5yr:B17010I:Poverty Status in the Past 12 Months of Families by Family Type by Presence of Related Children Under 18 Years by Age of Related Children (Hispanic or Latino)</t>
  </si>
  <si>
    <t>ACS09_5yr:B17010A:Poverty Status in the Past 12 Months of Families by Family Type by Presence of Related Children Under 18 Years by Age of Related Children (White Alone Householder)</t>
  </si>
  <si>
    <t>ACS09_5yr:B19083:Gini Index of Income Inequality</t>
  </si>
  <si>
    <t>ACS09_5yr:B08301:Means of Transportation to Work</t>
  </si>
  <si>
    <t xml:space="preserve">   Car, Truck, or Van</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</si>
  <si>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</si>
  <si>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</si>
  <si>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</si>
  <si>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</si>
  <si>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</si>
  <si>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</si>
  <si>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</si>
  <si>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</si>
  <si>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</si>
  <si>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ACS09_5yr:B25001:Housing Units</t>
  </si>
  <si>
    <t>ACS09_5yr:B25003:Tenure</t>
  </si>
  <si>
    <t>ACS09_5yr:B25003A:Tenure (White Alone Householder)</t>
  </si>
  <si>
    <t>ACS09_5yr:B25003B:Tenure (Black or African American Alone Householder)</t>
  </si>
  <si>
    <t>ACS09_5yr:B25003C:Tenure (American Indian and Alaska Native Alone Householder)</t>
  </si>
  <si>
    <t>ACS09_5yr:B25003D:Tenure (Asian Alone Householder)</t>
  </si>
  <si>
    <t>ACS09_5yr:B25003E:Tenure (Native Hawaiian and Other Pacific Islander Alone Householder)</t>
  </si>
  <si>
    <t>ACS09_5yr:B25003F:Tenure (Some Other Race Alone Householder)</t>
  </si>
  <si>
    <t>ACS09_5yr:B25003G:Tenure (Two or More Races Householder)</t>
  </si>
  <si>
    <t>ACS09_5yr:B25003H:Tenure (White Alone, Not Hispanic or Latino Householder)</t>
  </si>
  <si>
    <t>ACS09_5yr:B25003I:Tenure (Hispanic or Latino Householder)</t>
  </si>
  <si>
    <t>ACS09_5yr:B25077:Median Value (Dollars)</t>
  </si>
  <si>
    <t>ACS09_5yr:B25088:Median Selected Monthly Owner Costs (Dollars) by Mortgage Status</t>
  </si>
  <si>
    <t xml:space="preserve">   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</si>
  <si>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</si>
  <si>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</si>
  <si>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ACS09_5yr:B25092:Median Selected Monthly Owner Costs as a Percentage of Household Income in the Past 12 Months</t>
  </si>
  <si>
    <t xml:space="preserve">   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</si>
  <si>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</si>
  <si>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</si>
  <si>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ACS09_5yr:B25091:Mortgage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</si>
  <si>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</si>
  <si>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</si>
  <si>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</si>
  <si>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</si>
  <si>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</si>
  <si>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</si>
  <si>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</si>
  <si>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</si>
  <si>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</si>
  <si>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</si>
  <si>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</si>
  <si>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</si>
  <si>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ACS09_5yr:B25070:Gross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</si>
  <si>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</si>
  <si>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</si>
  <si>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</si>
  <si>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</si>
  <si>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</si>
  <si>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</si>
  <si>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</si>
  <si>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</si>
  <si>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</si>
  <si>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</si>
  <si>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ACS14_5yr:B09020:Relationship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</si>
  <si>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</si>
  <si>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</si>
  <si>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</si>
  <si>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</si>
  <si>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</si>
  <si>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</si>
  <si>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</si>
  <si>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</si>
  <si>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</si>
  <si>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</si>
  <si>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</si>
  <si>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</si>
  <si>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</si>
  <si>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</si>
  <si>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ACS14_5yr:B18102:Sex by Age by Hearing Difficulty</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</si>
  <si>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</si>
  <si>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</si>
  <si>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</si>
  <si>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</si>
  <si>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</si>
  <si>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</si>
  <si>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</si>
  <si>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ACS14_5yr:B18103:Sex by Age by Vision Difficulty</t>
  </si>
  <si>
    <t xml:space="preserve">         With a Vision Difficulty</t>
  </si>
  <si>
    <t xml:space="preserve">         No Vision Difficulty</t>
  </si>
  <si>
    <t>ACS14_5yr:B18104:Sex by Age by Cognitive Difficulty</t>
  </si>
  <si>
    <t xml:space="preserve">         With a Cognitive Difficulty</t>
  </si>
  <si>
    <t xml:space="preserve">         No Cognitive Difficulty</t>
  </si>
  <si>
    <t>ACS14_5yr:B18105:Sex by Age by Ambulatory Difficulty</t>
  </si>
  <si>
    <t xml:space="preserve">         With an Ambulatory Difficulty</t>
  </si>
  <si>
    <t xml:space="preserve">         No Ambulatory Difficulty</t>
  </si>
  <si>
    <t>ACS14_5yr:B18106:Sex by Age by Self-Care Difficulty</t>
  </si>
  <si>
    <t xml:space="preserve">         With a Self-Care Difficulty</t>
  </si>
  <si>
    <t xml:space="preserve">         No Self-Care Difficulty</t>
  </si>
  <si>
    <t>ACS14_5yr:B18107:Sex by Age by Independent Living Difficulty</t>
  </si>
  <si>
    <t xml:space="preserve">         With an Independent Living Difficulty</t>
  </si>
  <si>
    <t xml:space="preserve">         No Independent Living Difficulty</t>
  </si>
  <si>
    <t>ACS14_5yr:C18108:Age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</si>
  <si>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</si>
  <si>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</si>
  <si>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</si>
  <si>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</si>
  <si>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</si>
  <si>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ACS14_5yr:C24050:Industry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</si>
  <si>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</si>
  <si>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</si>
  <si>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</si>
  <si>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</si>
  <si>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</si>
  <si>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</si>
  <si>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</si>
  <si>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</si>
  <si>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</si>
  <si>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</si>
  <si>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</si>
  <si>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</si>
  <si>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</si>
  <si>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</si>
  <si>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</si>
  <si>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</si>
  <si>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</si>
  <si>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</si>
  <si>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ACS19_5yr:B25036:Tenure By Year Structure Built</t>
  </si>
  <si>
    <t>ACS19_5yr:B11012:Households By Type</t>
  </si>
  <si>
    <t>Note:</t>
  </si>
  <si>
    <t>For data sources, citations and notes please take a look at sheet in this workbook titled "Sources &amp; Notes."</t>
  </si>
  <si>
    <t>© Social Explorer 2005-2021</t>
  </si>
  <si>
    <t>Percent of Households in Poverty Over Time</t>
  </si>
  <si>
    <t>Percentage of Employment by Industry over time</t>
  </si>
  <si>
    <t xml:space="preserve">   Hispanic/Latino</t>
  </si>
  <si>
    <t xml:space="preserve">   Not Hispanic/Latino</t>
  </si>
  <si>
    <t>ACS09_5yr:B17010:Poverty Status in the Past 12 Months of Families by Family Type by Presence of Related Children Under 18 Years by Age of Related Children</t>
  </si>
  <si>
    <t>ACS09_5yr:B19013A:Median Household Income in the Past 12 Months (In 2009 Inflation-Adjusted Dollars) (White Alone Householder)</t>
  </si>
  <si>
    <t>ACS09_5yr:B19013B:Median Household Income in the Past 12 Months (In 2009 Inflation-Adjusted Dollars) (Black or African American Alone Householder)</t>
  </si>
  <si>
    <t>ACS09_5yr:B19013C:Median Household Income in the Past 12 Months (In 2009 Inflation-Adjusted Dollars) (American Indian and Alaska Native Alone Householder)</t>
  </si>
  <si>
    <t>ACS09_5yr:B19013D:Median Household Income in the Past 12 Months (In 2009 Inflation-Adjusted Dollars) (Asian Alone Householder)</t>
  </si>
  <si>
    <t>ACS09_5yr:B19013E:Median Household Income in the Past 12 Months (In 2009 Inflation-Adjusted Dollars) (Native Hawaiian and Other Pacific Islander Alone Householder)</t>
  </si>
  <si>
    <t>ACS09_5yr:B19013F:Median Household Income in the Past 12 Months (In 2009 Inflation-Adjusted Dollars) (Some Other Race Alone Householder)</t>
  </si>
  <si>
    <t>ACS09_5yr:B19013G:Median Household Income in the Past 12 Months (In 2009 Inflation-Adjusted Dollars) (Two or More Races Householder)</t>
  </si>
  <si>
    <t>ACS09_5yr:B19013H:Median Household Income in the Past 12 Months (In 2009 Inflation-Adjusted Dollars) (White Alone, Not Hispanic or Latino Householder)</t>
  </si>
  <si>
    <t>ACS09_5yr:B19013I:Median Household Income in the Past 12 Months (In 2009 Inflation-Adjusted Dollars) (Hispanic or Latino Householder)</t>
  </si>
  <si>
    <t>Source: U.S. Census Bureau, ACS05-09, 10-14, 15-19 (5-year Estimates), Table B08303.</t>
  </si>
  <si>
    <t>Travel Time to Work 90 or More minuts</t>
  </si>
  <si>
    <t>Percentage of Total Commuters</t>
  </si>
  <si>
    <t>Travel Time to Work 90 or More Minutes</t>
  </si>
  <si>
    <t xml:space="preserve">   Car, Truck, Or Van</t>
  </si>
  <si>
    <t>Population by Age Group (Detailed)</t>
  </si>
  <si>
    <t>Percent</t>
  </si>
  <si>
    <t>Median Household Income by Race or Ethnicity (2019)</t>
  </si>
  <si>
    <t>Employment by Industry, Over Time (2009-2019)</t>
  </si>
  <si>
    <t>Percent of Households in Poverty, Over Time (2009-2019)</t>
  </si>
  <si>
    <t>Gini Index, Over Time (2009-2019)</t>
  </si>
  <si>
    <t>Means of Transportation to Work (2019)</t>
  </si>
  <si>
    <t xml:space="preserve">   Bicycle or Walked</t>
  </si>
  <si>
    <t xml:space="preserve">   Drove Alone</t>
  </si>
  <si>
    <t xml:space="preserve">   Carpooled</t>
  </si>
  <si>
    <t xml:space="preserve">   Other Means (+Taxi and Motorcycle)</t>
  </si>
  <si>
    <t xml:space="preserve">   Public Transportation (Excluding Taxi)</t>
  </si>
  <si>
    <t>Travel Time to Work 90 or More Minutes, Over Time (2009-2019)</t>
  </si>
  <si>
    <t>Housing Units by Number of Bedrooms (2019)</t>
  </si>
  <si>
    <t>No Bedroom (BR)</t>
  </si>
  <si>
    <t>1 BR</t>
  </si>
  <si>
    <t>2 BR</t>
  </si>
  <si>
    <t>3 BR</t>
  </si>
  <si>
    <t>5+ BR</t>
  </si>
  <si>
    <t>4 BR</t>
  </si>
  <si>
    <t>2014 Or Later</t>
  </si>
  <si>
    <t>2010 To 2013</t>
  </si>
  <si>
    <t>1990 To 1999</t>
  </si>
  <si>
    <t>1980 To 1989</t>
  </si>
  <si>
    <t>1970 To 1979</t>
  </si>
  <si>
    <t>1960 To 1969</t>
  </si>
  <si>
    <t>1950 To 1959</t>
  </si>
  <si>
    <t>1940 To 1949</t>
  </si>
  <si>
    <t>1939 Or Earlier</t>
  </si>
  <si>
    <t>Large Households by Tenure (2019)</t>
  </si>
  <si>
    <t>Renter-Occupied</t>
  </si>
  <si>
    <t>Owner-Occupied</t>
  </si>
  <si>
    <t>Housing Tenure by Number of Bedrooms (2019)</t>
  </si>
  <si>
    <t>Homelessness by Type, Over Time (2005-2020)</t>
  </si>
  <si>
    <t>Homelessness by Race or Ethnicity (2020)</t>
  </si>
  <si>
    <t>Homelessness by Ethnicity (2020)</t>
  </si>
  <si>
    <t>Median Housing Value, Over Time (1980-2019)</t>
  </si>
  <si>
    <t xml:space="preserve">Median Selected Monthly Owner Costs, Over Time (2009-2019) </t>
  </si>
  <si>
    <t>Median Gross Rent, Over Time (1980-2019)</t>
  </si>
  <si>
    <t>Fresno County, California</t>
  </si>
  <si>
    <t>Kern County, California</t>
  </si>
  <si>
    <t>Kings County, California</t>
  </si>
  <si>
    <t>Madera County, California</t>
  </si>
  <si>
    <t>Merced County, California</t>
  </si>
  <si>
    <t>San Joaquin County, California</t>
  </si>
  <si>
    <t>Stanislaus County, California</t>
  </si>
  <si>
    <t>Tulare County, California</t>
  </si>
  <si>
    <t>Totals (All Selected Counties)</t>
  </si>
  <si>
    <t>Kern County</t>
  </si>
  <si>
    <t>Kings County</t>
  </si>
  <si>
    <t>Madera County</t>
  </si>
  <si>
    <t>Merced County</t>
  </si>
  <si>
    <t>San Joaquin County</t>
  </si>
  <si>
    <t>Stanislaus County</t>
  </si>
  <si>
    <t>Tulare County</t>
  </si>
  <si>
    <t>San Joaquin Valley Region</t>
  </si>
  <si>
    <t>Regional</t>
  </si>
  <si>
    <t>% of State Average</t>
  </si>
  <si>
    <t>% of All Households</t>
  </si>
  <si>
    <t>*Note that due to data availability, 1980's cost-burdened threshold is 35% and above. The other years are at 30% and above.</t>
  </si>
  <si>
    <t>Regional Average</t>
  </si>
  <si>
    <t>Travel Time to Work by Region and State</t>
  </si>
  <si>
    <t>Median Selected Monthly Owner Costs as a Percentage of Household Income by County, Region, and State (2019)</t>
  </si>
  <si>
    <t>Percentage of Cost-burdened Owner Households by County, Region, and State (2019)</t>
  </si>
  <si>
    <t>Median Gross Rent as a Percentage of Household Income by County, Region, and State (2019)</t>
  </si>
  <si>
    <t>Percentage of Cost-burdened Renter Households by County, Region, and State (2019)</t>
  </si>
  <si>
    <t xml:space="preserve">Cost-Burdned Renter Households and Percentage Over Time by County, Region, and State (1980-2019) </t>
  </si>
  <si>
    <t>Median Monthly Housing Costs as a Percentage of Income Over Time (2009-2019)</t>
  </si>
  <si>
    <t>% of State</t>
  </si>
  <si>
    <t>Number of Percentage of Households in Poverty</t>
  </si>
  <si>
    <t>Housing Units by Number of Bedrooms Over Time</t>
  </si>
  <si>
    <t>2019*</t>
  </si>
  <si>
    <t>Percent Change</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</si>
  <si>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Existing Conditions Report.</t>
  </si>
  <si>
    <t>Census 2010</t>
  </si>
  <si>
    <t>SF1:P1:Total Population</t>
  </si>
  <si>
    <t>SF1:P3:Race</t>
  </si>
  <si>
    <t>Total population:</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</si>
  <si>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</si>
  <si>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</si>
  <si>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</si>
  <si>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</si>
  <si>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</si>
  <si>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</si>
  <si>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</si>
  <si>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</si>
  <si>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</si>
  <si>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</si>
  <si>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</si>
  <si>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</si>
  <si>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</si>
  <si>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</si>
  <si>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</si>
  <si>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</si>
  <si>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</si>
  <si>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</si>
  <si>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</si>
  <si>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</si>
  <si>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</si>
  <si>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</si>
  <si>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</si>
  <si>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</si>
  <si>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</si>
  <si>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</si>
  <si>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</si>
  <si>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</si>
  <si>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</si>
  <si>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</si>
  <si>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</si>
  <si>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</si>
  <si>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</si>
  <si>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</si>
  <si>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</si>
  <si>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</si>
  <si>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</si>
  <si>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</si>
  <si>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</si>
  <si>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</si>
  <si>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</si>
  <si>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</si>
  <si>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</si>
  <si>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</si>
  <si>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</si>
  <si>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</si>
  <si>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</si>
  <si>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</si>
  <si>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</si>
  <si>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</si>
  <si>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</si>
  <si>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</si>
  <si>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</si>
  <si>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</si>
  <si>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</si>
  <si>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</si>
  <si>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</si>
  <si>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</si>
  <si>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</si>
  <si>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</si>
  <si>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</si>
  <si>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</si>
  <si>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</si>
  <si>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</si>
  <si>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</si>
  <si>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</si>
  <si>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</si>
  <si>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</si>
  <si>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</si>
  <si>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</si>
  <si>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</si>
  <si>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</si>
  <si>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</si>
  <si>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</si>
  <si>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</si>
  <si>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</si>
  <si>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</si>
  <si>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</si>
  <si>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</si>
  <si>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</si>
  <si>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</si>
  <si>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</si>
  <si>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</si>
  <si>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</si>
  <si>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</si>
  <si>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</si>
  <si>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</si>
  <si>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</si>
  <si>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Census 1980</t>
  </si>
  <si>
    <t>STF1:T1:Urban and Rural (Persons)</t>
  </si>
  <si>
    <t>Inside urbanized areas</t>
  </si>
  <si>
    <t>Rural</t>
  </si>
  <si>
    <t>STF1:T3:Households</t>
  </si>
  <si>
    <t>STF1:T65:Units At Address</t>
  </si>
  <si>
    <t>Year-Round Housing Units:</t>
  </si>
  <si>
    <t xml:space="preserve">   1</t>
  </si>
  <si>
    <t xml:space="preserve">   2 to 9</t>
  </si>
  <si>
    <t xml:space="preserve">   10 or more</t>
  </si>
  <si>
    <t xml:space="preserve">   Mobile home or trailer</t>
  </si>
  <si>
    <t>STF1:T30:Tenure (Housing Units)</t>
  </si>
  <si>
    <t>Occupied Housing Units:</t>
  </si>
  <si>
    <t>STF1:T47:Median Housing Unit Value (In 1979 Dollars)</t>
  </si>
  <si>
    <t>Median Housing Unit Value (In 1979 Dollars)</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</si>
  <si>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</si>
  <si>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</si>
  <si>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</si>
  <si>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</si>
  <si>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</si>
  <si>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</si>
  <si>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</si>
  <si>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</si>
  <si>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STF3:T161:Household Income In 1979 By Selected Monthly Owner Costs As Percentage Of Income</t>
  </si>
  <si>
    <t>Specified Owner-Occupied Noncondominium Housing Units:</t>
  </si>
  <si>
    <t>ORG_STF3:T127:Median Gross Rent</t>
  </si>
  <si>
    <t>ORG_STF3:T134:Median Selected Monthly Owner Costs by Mortgage Status</t>
  </si>
  <si>
    <t>STF3:T156:Median Selected Monthly Owner Costs by Mortgage Status</t>
  </si>
  <si>
    <t xml:space="preserve">   With a mortgage</t>
  </si>
  <si>
    <t xml:space="preserve">   Not mortgaged</t>
  </si>
  <si>
    <t>1980*</t>
  </si>
  <si>
    <t>Housing Units by Type Over Time (2009-2019)</t>
  </si>
  <si>
    <t>Total Housing Units by Year Built</t>
  </si>
  <si>
    <t>Percent Units by Occupants per Room (2019)</t>
  </si>
  <si>
    <t>Household Tenure Over Time (1980-2019)</t>
  </si>
  <si>
    <t>Source: U.S. Census Bureau, Census 1980(SF1), 1990(SF1), 2000(SF1); ACS 15-19 (5-year Estimates), Table B25042</t>
  </si>
  <si>
    <t>Growth Rate</t>
  </si>
  <si>
    <t>Change (2009-2014)</t>
  </si>
  <si>
    <t>ACS09_5yr:C24050:Industry by Occupation for the Civilian  Employed Population 16 Years and Over</t>
  </si>
  <si>
    <t xml:space="preserve">   Agriculture, Forestry, Fishing and Hunting, and Mining</t>
  </si>
  <si>
    <t xml:space="preserve">   Transportation and Warehousing, and Utilities</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</si>
  <si>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</si>
  <si>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</si>
  <si>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</si>
  <si>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</si>
  <si>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Management, Professional, and Related Occupations</t>
  </si>
  <si>
    <t xml:space="preserve">      Professional, Scientific, and Management, and Administrative and Waste Management Services</t>
  </si>
  <si>
    <t xml:space="preserve">   Farming, Fishing, and Forestry Occupations</t>
  </si>
  <si>
    <t xml:space="preserve">   Construction, Extraction, Maintenance, and Repair Occupations</t>
  </si>
  <si>
    <t xml:space="preserve">Homelessness data is collected by HUD at Continuum of Care (CoC) geographic units. </t>
  </si>
  <si>
    <t>CoC Area Number</t>
  </si>
  <si>
    <t>CoC Area Name</t>
  </si>
  <si>
    <t>Building Permits (Number of Structures Authorized)</t>
  </si>
  <si>
    <t>KERN</t>
  </si>
  <si>
    <t>ARVIN</t>
  </si>
  <si>
    <t>MERCED</t>
  </si>
  <si>
    <t>ATWATER</t>
  </si>
  <si>
    <t>KINGS</t>
  </si>
  <si>
    <t>AVENAL</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</si>
  <si>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</si>
  <si>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</si>
  <si>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</si>
  <si>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</si>
  <si>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</si>
  <si>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</si>
  <si>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</si>
  <si>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</si>
  <si>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</si>
  <si>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</si>
  <si>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</si>
  <si>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</si>
  <si>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</si>
  <si>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</si>
  <si>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</si>
  <si>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</si>
  <si>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</si>
  <si>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</si>
  <si>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</si>
  <si>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</si>
  <si>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</si>
  <si>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</si>
  <si>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</si>
  <si>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</si>
  <si>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</si>
  <si>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</si>
  <si>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</si>
  <si>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</si>
  <si>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</si>
  <si>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</si>
  <si>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</si>
  <si>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</si>
  <si>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</si>
  <si>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</si>
  <si>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</si>
  <si>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</si>
  <si>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</si>
  <si>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</si>
  <si>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</si>
  <si>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</si>
  <si>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</si>
  <si>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</si>
  <si>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</si>
  <si>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</si>
  <si>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</si>
  <si>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</si>
  <si>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</si>
  <si>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</si>
  <si>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</si>
  <si>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</si>
  <si>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</si>
  <si>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</si>
  <si>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</si>
  <si>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</si>
  <si>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</si>
  <si>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</si>
  <si>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</si>
  <si>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</si>
  <si>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</si>
  <si>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</si>
  <si>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</si>
  <si>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</si>
  <si>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</si>
  <si>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5th Cycle Production by Affordability - HCD (All years combined)</t>
  </si>
  <si>
    <t>All CoCs inside the SJV region</t>
  </si>
  <si>
    <t>Region as % of State Total</t>
  </si>
  <si>
    <t>Hispanic or Latino</t>
  </si>
  <si>
    <t>Not Hispanic Or Latino</t>
  </si>
  <si>
    <t>Population by Race by Hispanic Origin Over Time (Simplified)</t>
  </si>
  <si>
    <t>Non-Hispanic Some Other Race</t>
  </si>
  <si>
    <t>Non-Hispanic Two or More Races</t>
  </si>
  <si>
    <t>Total Population by County Over Time</t>
  </si>
  <si>
    <t>Percent of Region</t>
  </si>
  <si>
    <t>Percent Change in Total Population by County Over Time</t>
  </si>
  <si>
    <t>1980 to 1990</t>
  </si>
  <si>
    <t>1990 to 2000</t>
  </si>
  <si>
    <t>2000 to 2010</t>
  </si>
  <si>
    <t>2010 to 2019*</t>
  </si>
  <si>
    <t>Total Households and Percent Change Over Time (1980 to 2019*)</t>
  </si>
  <si>
    <t>2-Person Household</t>
  </si>
  <si>
    <t>3-Person Household</t>
  </si>
  <si>
    <t>4-Person Household</t>
  </si>
  <si>
    <t>5-Person Household</t>
  </si>
  <si>
    <t>6-Person Household</t>
  </si>
  <si>
    <t>7-Or-More Person Household</t>
  </si>
  <si>
    <t>1-Person Household</t>
  </si>
  <si>
    <t>Family and Nonfamily Households by Size</t>
  </si>
  <si>
    <t>Household by Size by Family or Nonfamily Households</t>
  </si>
  <si>
    <t>Fresno</t>
  </si>
  <si>
    <t>Kern</t>
  </si>
  <si>
    <t>Kings</t>
  </si>
  <si>
    <t>Madera</t>
  </si>
  <si>
    <t>Merced</t>
  </si>
  <si>
    <t>San Joaquin</t>
  </si>
  <si>
    <t>Stanislaus</t>
  </si>
  <si>
    <t>Tulare</t>
  </si>
  <si>
    <t xml:space="preserve">Total Households Over Time - California </t>
  </si>
  <si>
    <t>Total Households Over Time - San Joaquin Valley Region</t>
  </si>
  <si>
    <t>Source: U.S. Census Bureau, Decennial Census 1980, 1990, 2000, and 2010; ACS 15-19 5-Year Estimates, Table B11001.</t>
  </si>
  <si>
    <t xml:space="preserve">California </t>
  </si>
  <si>
    <t>Decennial Increase in Total Households Over Time (1980 to 2019*)</t>
  </si>
  <si>
    <t>San Joaquin Valley (SJV) Region</t>
  </si>
  <si>
    <t xml:space="preserve">Added SJV Households as Percent of California Households Added </t>
  </si>
  <si>
    <t>Owner Occupied</t>
  </si>
  <si>
    <t>Renter Occupied</t>
  </si>
  <si>
    <t>Household Size by County Compared to the Region and State (2019)</t>
  </si>
  <si>
    <t>All Households</t>
  </si>
  <si>
    <t>Owner-Occupied Households</t>
  </si>
  <si>
    <t>Renter-Occupied Households</t>
  </si>
  <si>
    <t>Average Household Size by Tenure (2019)</t>
  </si>
  <si>
    <t>Source: U.S. Census Bureau, Decennial Census 2000 and 2010; ACS 15-19 5-Year Estimates, Table B25010)</t>
  </si>
  <si>
    <t>Senior (65 Years and Over)
Renter Occupied</t>
  </si>
  <si>
    <t>Senior (65 Years and Over)
Owner Occupied</t>
  </si>
  <si>
    <t>Percentage travelling 30 min+</t>
  </si>
  <si>
    <t>Percentage travelling 60+ min</t>
  </si>
  <si>
    <t>Overcrowded</t>
  </si>
  <si>
    <t>Severely overcrowded</t>
  </si>
  <si>
    <t>About this Workbook</t>
  </si>
  <si>
    <t>Overview</t>
  </si>
  <si>
    <t>Table of Contents</t>
  </si>
  <si>
    <t>Population and Employment Metrics</t>
  </si>
  <si>
    <t>Households Metrics</t>
  </si>
  <si>
    <t xml:space="preserve">HUD CoC - Homelessness by Type </t>
  </si>
  <si>
    <t>HUD CoC - Homelessness by Type Over Time</t>
  </si>
  <si>
    <t>HUD CoC - Homelessness by Race</t>
  </si>
  <si>
    <t>Economic Conditions Metrics</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</si>
  <si>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</si>
  <si>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</si>
  <si>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</si>
  <si>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</si>
  <si>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</si>
  <si>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</si>
  <si>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</si>
  <si>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</si>
  <si>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Not inflation adjusted; Most robust set of raw data tables used for analyses.</t>
  </si>
  <si>
    <t>Ref. DC-2020</t>
  </si>
  <si>
    <t>Decennial Census (DC) 2020</t>
  </si>
  <si>
    <t>Data available for a limited set of metrics</t>
  </si>
  <si>
    <t>Ref. DC-2010</t>
  </si>
  <si>
    <t>Decennial Census (DC) 2010</t>
  </si>
  <si>
    <t>Ref. DC-2000</t>
  </si>
  <si>
    <t>Decennial Census (DC) 2000</t>
  </si>
  <si>
    <t>Ref. DC-1990</t>
  </si>
  <si>
    <t>Decennial Census (DC) 1990</t>
  </si>
  <si>
    <t>Ref. DC-1980</t>
  </si>
  <si>
    <t>Decennial Census (DC) 1980</t>
  </si>
  <si>
    <t>Methodology and Other Notes</t>
  </si>
  <si>
    <t xml:space="preserve">Please see the SJV REAP Existing Conditions Report for more information on data sources and the report methodology. </t>
  </si>
  <si>
    <t>Back to Table of Contents</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</si>
  <si>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</si>
  <si>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</si>
  <si>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</si>
  <si>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</si>
  <si>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</si>
  <si>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</si>
  <si>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</si>
  <si>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</si>
  <si>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</si>
  <si>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Hispanic</t>
  </si>
  <si>
    <t>5 to 17 Years</t>
  </si>
  <si>
    <t>Under 5 Years</t>
  </si>
  <si>
    <t>18 to 24 Years</t>
  </si>
  <si>
    <t>25 to 34 Years</t>
  </si>
  <si>
    <t>35 to 44 Years</t>
  </si>
  <si>
    <t>45 to 54 Years</t>
  </si>
  <si>
    <t>55 to 64 Years</t>
  </si>
  <si>
    <t>65 to 74 Years</t>
  </si>
  <si>
    <t>75 to 84 Years</t>
  </si>
  <si>
    <t>85 Years And Over</t>
  </si>
  <si>
    <t>County</t>
  </si>
  <si>
    <t>Source: U.S. Census Bureau, Census 1980, 1990, 2000, 2010, 2020</t>
  </si>
  <si>
    <t>Source: U.S. Census Bureau, Census 2020.</t>
  </si>
  <si>
    <t>Change from 1980 to 2020</t>
  </si>
  <si>
    <t>2010 to 2020</t>
  </si>
  <si>
    <t>Source: U.S. Census Bureau, Census 1980, 1990, 2000, 2010, 2020.</t>
  </si>
  <si>
    <t>Total Population by County (2020)</t>
  </si>
  <si>
    <t>Cost of Living (Household Budget for a Family of Three)</t>
  </si>
  <si>
    <t>Child Care</t>
  </si>
  <si>
    <t>Food</t>
  </si>
  <si>
    <t>Healthcare</t>
  </si>
  <si>
    <t>Housing</t>
  </si>
  <si>
    <t>Miscellaneous</t>
  </si>
  <si>
    <t>Taxes</t>
  </si>
  <si>
    <t>Transportation</t>
  </si>
  <si>
    <t>Source: California Housing Partnership, 2020</t>
  </si>
  <si>
    <t>Affordable Home Shortfall</t>
  </si>
  <si>
    <t>Extremely Low-Income Renter Households</t>
  </si>
  <si>
    <t>Very-Low Income Renter Households</t>
  </si>
  <si>
    <t>Affordable and Available Homes</t>
  </si>
  <si>
    <t>Extremely Low-Income Affordable and Available Homes</t>
  </si>
  <si>
    <t>Very Low-Income Affordable and Available Homes</t>
  </si>
  <si>
    <t>Affordable Homes Shortfall</t>
  </si>
  <si>
    <t>Renter Households</t>
  </si>
  <si>
    <t>Extremely Low-Income</t>
  </si>
  <si>
    <t>Very-Low Income</t>
  </si>
  <si>
    <t>Who Can Afford Rent</t>
  </si>
  <si>
    <t>Farmworkers Monthly Wage</t>
  </si>
  <si>
    <t>Home Health &amp; Personal Care Aides Monthly Wage</t>
  </si>
  <si>
    <t>Janitors &amp; Cleaners Monthly Wage</t>
  </si>
  <si>
    <t>Medical Assistants Monthly Wage</t>
  </si>
  <si>
    <t>Retail Salespersons Monthly Wage</t>
  </si>
  <si>
    <t>State Minimum Monthly Wage</t>
  </si>
  <si>
    <t>Income Needed to Afford Average Asking Rent</t>
  </si>
  <si>
    <t>Average Asking Monthly Rent</t>
  </si>
  <si>
    <t>30-59 minutes</t>
  </si>
  <si>
    <t>60-89 minutes</t>
  </si>
  <si>
    <t>90 or more minutes</t>
  </si>
  <si>
    <t>Census 2020</t>
  </si>
  <si>
    <t>SE:T3: Housing Units</t>
  </si>
  <si>
    <t>Occupied Units</t>
  </si>
  <si>
    <t>Vacant Units</t>
  </si>
  <si>
    <t/>
  </si>
  <si>
    <t>Source: U.S. Census Bureau, Census 1980(STF1:T65), 1990(STF1:H1), 2000(SF1:H1); 2020(SE:T3)</t>
  </si>
  <si>
    <t>SE:T4: Race</t>
  </si>
  <si>
    <t xml:space="preserve">African American or Black </t>
  </si>
  <si>
    <t>American Indian and Alaska Native</t>
  </si>
  <si>
    <t xml:space="preserve">Native Hawaiian and Other Pacific Islander </t>
  </si>
  <si>
    <t xml:space="preserve">Other </t>
  </si>
  <si>
    <t>Two or More Races</t>
  </si>
  <si>
    <t xml:space="preserve">   White</t>
  </si>
  <si>
    <t>White</t>
  </si>
  <si>
    <t xml:space="preserve">   African American or Black</t>
  </si>
  <si>
    <t xml:space="preserve">   American Indian and Alaska Native</t>
  </si>
  <si>
    <t xml:space="preserve">   Asian</t>
  </si>
  <si>
    <t xml:space="preserve">   Native Hawaiian and Other Pacific Islander</t>
  </si>
  <si>
    <t xml:space="preserve">   Other</t>
  </si>
  <si>
    <t>SE:T5: Hispanic Status</t>
  </si>
  <si>
    <t>Non-Hispanic</t>
  </si>
  <si>
    <t>SE:T6: Race by Hispanic Status</t>
  </si>
  <si>
    <t>African American or Black</t>
  </si>
  <si>
    <t>Asian</t>
  </si>
  <si>
    <t>Native Hawaiian and Other Pacific Islander</t>
  </si>
  <si>
    <t>Other</t>
  </si>
  <si>
    <t>Non-Hispanic White</t>
  </si>
  <si>
    <t>Non-Hispanic Black or African American</t>
  </si>
  <si>
    <t xml:space="preserve">Non-Hispanic American Indian and Alaska Native </t>
  </si>
  <si>
    <t>Non-Hispanic Asian</t>
  </si>
  <si>
    <t>Non-Hispanic Native Hawaiian and Other Pacific Islander</t>
  </si>
  <si>
    <t>SE:T10 Race by Hispanic Status (18 Years and Under)</t>
  </si>
  <si>
    <t>SE:T9 Race by Hispanic Status (18 Years and Over)</t>
  </si>
  <si>
    <t>Race by Hispanic Status (18 Years and Under)</t>
  </si>
  <si>
    <t>Race by Hispanic Status (18 Years and Over)</t>
  </si>
  <si>
    <t>18 Years and Over</t>
  </si>
  <si>
    <t>18 Years and Under</t>
  </si>
  <si>
    <t>Percent of Population by Hispanic Origin by Age</t>
  </si>
  <si>
    <t>San Joaquin Valley Region Percent of Population by Hispanic Origin by Age</t>
  </si>
  <si>
    <t>Number and Percentage of Households in Poverty by Race</t>
  </si>
  <si>
    <t>Number and Percentage of Households in Poverty by Ethnicity</t>
  </si>
  <si>
    <t>Percent of Total Housing Units by Year Built</t>
  </si>
  <si>
    <t>Madera Overlay</t>
  </si>
  <si>
    <t>Kings Overlay</t>
  </si>
  <si>
    <t>Merced Overlay</t>
  </si>
  <si>
    <t>Tulare Overlay</t>
  </si>
  <si>
    <t>Stanislaus Overlay</t>
  </si>
  <si>
    <t>San Joaquin Overlay</t>
  </si>
  <si>
    <t>Kern Overlay</t>
  </si>
  <si>
    <t>Fresno Overlay</t>
  </si>
  <si>
    <t>CA</t>
  </si>
  <si>
    <t>StateName</t>
  </si>
  <si>
    <t>RegionType</t>
  </si>
  <si>
    <t>RegionName</t>
  </si>
  <si>
    <t>Formatted Year</t>
  </si>
  <si>
    <t>Home Value (ZHVI)</t>
  </si>
  <si>
    <t>Bakersfield Overlay</t>
  </si>
  <si>
    <t>Stockton Overlay</t>
  </si>
  <si>
    <t>Msa</t>
  </si>
  <si>
    <t>Stockton, CA</t>
  </si>
  <si>
    <t>Bakersfield, CA</t>
  </si>
  <si>
    <t>Fresno, CA</t>
  </si>
  <si>
    <t>RegionID</t>
  </si>
  <si>
    <t>Median Sale Price (MSP)</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</si>
  <si>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</si>
  <si>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</si>
  <si>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</si>
  <si>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</si>
  <si>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</si>
  <si>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</si>
  <si>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</si>
  <si>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</si>
  <si>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</si>
  <si>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</si>
  <si>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</si>
  <si>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</si>
  <si>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</si>
  <si>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</si>
  <si>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</si>
  <si>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</si>
  <si>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</si>
  <si>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</si>
  <si>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</si>
  <si>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</si>
  <si>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</si>
  <si>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</si>
  <si>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</si>
  <si>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</si>
  <si>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</si>
  <si>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</si>
  <si>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</si>
  <si>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</si>
  <si>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</si>
  <si>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</si>
  <si>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</si>
  <si>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</si>
  <si>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</si>
  <si>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</si>
  <si>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</si>
  <si>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</si>
  <si>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</si>
  <si>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</si>
  <si>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</si>
  <si>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</si>
  <si>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</si>
  <si>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</si>
  <si>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</si>
  <si>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</si>
  <si>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</si>
  <si>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</si>
  <si>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</si>
  <si>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</si>
  <si>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2017-09</t>
  </si>
  <si>
    <t>2017-08</t>
  </si>
  <si>
    <t>2017-07</t>
  </si>
  <si>
    <t>2017-06</t>
  </si>
  <si>
    <t>2017-05</t>
  </si>
  <si>
    <t>2017-04</t>
  </si>
  <si>
    <t>2017-03</t>
  </si>
  <si>
    <t>2017-02</t>
  </si>
  <si>
    <t>2017-01</t>
  </si>
  <si>
    <t>2016-12</t>
  </si>
  <si>
    <t>2016-11</t>
  </si>
  <si>
    <t>2016-10</t>
  </si>
  <si>
    <t>2016-09</t>
  </si>
  <si>
    <t>2016-08</t>
  </si>
  <si>
    <t>2016-07</t>
  </si>
  <si>
    <t>2016-06</t>
  </si>
  <si>
    <t>2016-05</t>
  </si>
  <si>
    <t>2016-04</t>
  </si>
  <si>
    <t>2016-03</t>
  </si>
  <si>
    <t>2016-02</t>
  </si>
  <si>
    <t>2016-01</t>
  </si>
  <si>
    <t>2015-12</t>
  </si>
  <si>
    <t>2015-11</t>
  </si>
  <si>
    <t>2015-10</t>
  </si>
  <si>
    <t>2015-09</t>
  </si>
  <si>
    <t>2015-08</t>
  </si>
  <si>
    <t>2015-07</t>
  </si>
  <si>
    <t>2015-06</t>
  </si>
  <si>
    <t>2015-05</t>
  </si>
  <si>
    <t>2015-04</t>
  </si>
  <si>
    <t>2015-03</t>
  </si>
  <si>
    <t>2015-02</t>
  </si>
  <si>
    <t>2015-01</t>
  </si>
  <si>
    <t>2014-12</t>
  </si>
  <si>
    <t>2014-11</t>
  </si>
  <si>
    <t>2014-10</t>
  </si>
  <si>
    <t>2014-09</t>
  </si>
  <si>
    <t>2014-08</t>
  </si>
  <si>
    <t>2014-07</t>
  </si>
  <si>
    <t>2014-06</t>
  </si>
  <si>
    <t>2014-05</t>
  </si>
  <si>
    <t>2014-04</t>
  </si>
  <si>
    <t>2014-03</t>
  </si>
  <si>
    <t>2014-02</t>
  </si>
  <si>
    <t>2014-01</t>
  </si>
  <si>
    <t>2021</t>
  </si>
  <si>
    <t>2020</t>
  </si>
  <si>
    <t>2018</t>
  </si>
  <si>
    <t>2017</t>
  </si>
  <si>
    <t>2016</t>
  </si>
  <si>
    <t>2015</t>
  </si>
  <si>
    <t>Market Rent (ZORI)</t>
  </si>
  <si>
    <t>Gainesville, GA</t>
  </si>
  <si>
    <t>Boulder, CO</t>
  </si>
  <si>
    <t>Fort Collins, CO</t>
  </si>
  <si>
    <t>Port St. Lucie, FL</t>
  </si>
  <si>
    <t>Durham, NC</t>
  </si>
  <si>
    <t>Provo, UT</t>
  </si>
  <si>
    <t>Spokane, WA</t>
  </si>
  <si>
    <t>Melbourne, FL</t>
  </si>
  <si>
    <t>Harrisburg, PA</t>
  </si>
  <si>
    <t>Scranton, PA</t>
  </si>
  <si>
    <t>Augusta, GA</t>
  </si>
  <si>
    <t>Youngstown, OH</t>
  </si>
  <si>
    <t>Jackson, MS</t>
  </si>
  <si>
    <t>Des Moines, IA</t>
  </si>
  <si>
    <t>Daytona Beach, FL</t>
  </si>
  <si>
    <t>Ogden, UT</t>
  </si>
  <si>
    <t>Lakeland, FL</t>
  </si>
  <si>
    <t>Madison, WI</t>
  </si>
  <si>
    <t>Toledo, OH</t>
  </si>
  <si>
    <t>Boise City, ID</t>
  </si>
  <si>
    <t>Fort Myers, FL</t>
  </si>
  <si>
    <t>Springfield, MA</t>
  </si>
  <si>
    <t>Wichita, KS</t>
  </si>
  <si>
    <t>Winston-Salem, NC</t>
  </si>
  <si>
    <t>Colorado Springs, CO</t>
  </si>
  <si>
    <t>Charleston, SC</t>
  </si>
  <si>
    <t>Little Rock, AR</t>
  </si>
  <si>
    <t>North Port-Sarasota-Bradenton, FL</t>
  </si>
  <si>
    <t>Akron, OH</t>
  </si>
  <si>
    <t>Greensboro, NC</t>
  </si>
  <si>
    <t>Dayton, OH</t>
  </si>
  <si>
    <t>Baton Rouge, LA</t>
  </si>
  <si>
    <t>El Paso, TX</t>
  </si>
  <si>
    <t>Allentown, PA</t>
  </si>
  <si>
    <t>Ventura, CA</t>
  </si>
  <si>
    <t>Greenville, SC</t>
  </si>
  <si>
    <t>Knoxville, TN</t>
  </si>
  <si>
    <t>New Haven, CT</t>
  </si>
  <si>
    <t>Omaha, NE</t>
  </si>
  <si>
    <t>Albany, NY</t>
  </si>
  <si>
    <t>Albuquerque, NM</t>
  </si>
  <si>
    <t>Stamford, CT</t>
  </si>
  <si>
    <t>Worcester, MA</t>
  </si>
  <si>
    <t>Tulsa, OK</t>
  </si>
  <si>
    <t>Urban Honolulu, HI</t>
  </si>
  <si>
    <t>Tucson, AZ</t>
  </si>
  <si>
    <t>Grand Rapids, MI</t>
  </si>
  <si>
    <t>Rochester, NY</t>
  </si>
  <si>
    <t>Salt Lake City, UT</t>
  </si>
  <si>
    <t>Birmingham, AL</t>
  </si>
  <si>
    <t>Raleigh, NC</t>
  </si>
  <si>
    <t>Buffalo, NY</t>
  </si>
  <si>
    <t>New Orleans, LA</t>
  </si>
  <si>
    <t>Richmond, VA</t>
  </si>
  <si>
    <t>Hartford, CT</t>
  </si>
  <si>
    <t>Louisville-Jefferson County, KY</t>
  </si>
  <si>
    <t>Oklahoma City, OK</t>
  </si>
  <si>
    <t>Memphis, TN</t>
  </si>
  <si>
    <t>Jacksonville, FL</t>
  </si>
  <si>
    <t>Milwaukee, WI</t>
  </si>
  <si>
    <t>Providence, RI</t>
  </si>
  <si>
    <t>Nashville, TN</t>
  </si>
  <si>
    <t>Virginia Beach, VA</t>
  </si>
  <si>
    <t>Austin, TX</t>
  </si>
  <si>
    <t>San Jose, CA</t>
  </si>
  <si>
    <t>Indianapolis, IN</t>
  </si>
  <si>
    <t>Columbus, OH</t>
  </si>
  <si>
    <t>Las Vegas, NV</t>
  </si>
  <si>
    <t>Kansas City, MO</t>
  </si>
  <si>
    <t>Cleveland, OH</t>
  </si>
  <si>
    <t>Cincinnati, OH</t>
  </si>
  <si>
    <t>Orlando, FL</t>
  </si>
  <si>
    <t>San Antonio, TX</t>
  </si>
  <si>
    <t>Sacramento, CA</t>
  </si>
  <si>
    <t>Charlotte, NC</t>
  </si>
  <si>
    <t>Portland, OR</t>
  </si>
  <si>
    <t>Pittsburgh, PA</t>
  </si>
  <si>
    <t>Denver, CO</t>
  </si>
  <si>
    <t>Baltimore, MD</t>
  </si>
  <si>
    <t>Tampa, FL</t>
  </si>
  <si>
    <t>St. Louis, MO</t>
  </si>
  <si>
    <t>San Diego, CA</t>
  </si>
  <si>
    <t>Minneapolis-St Paul, MN</t>
  </si>
  <si>
    <t>Seattle, WA</t>
  </si>
  <si>
    <t>Phoenix, AZ</t>
  </si>
  <si>
    <t>Riverside, CA</t>
  </si>
  <si>
    <t>Detroit, MI</t>
  </si>
  <si>
    <t>San Francisco, CA</t>
  </si>
  <si>
    <t>Boston, MA</t>
  </si>
  <si>
    <t>Atlanta, GA</t>
  </si>
  <si>
    <t>Miami-Fort Lauderdale, FL</t>
  </si>
  <si>
    <t>Washington, DC</t>
  </si>
  <si>
    <t>Houston, TX</t>
  </si>
  <si>
    <t>Philadelphia, PA</t>
  </si>
  <si>
    <t>Dallas-Fort Worth, TX</t>
  </si>
  <si>
    <t>Chicago, IL</t>
  </si>
  <si>
    <t>Los Angeles-Long Beach-Anaheim, CA</t>
  </si>
  <si>
    <t>New York, NY</t>
  </si>
  <si>
    <t>United States</t>
  </si>
  <si>
    <t>SizeRank</t>
  </si>
  <si>
    <t>Average Annual Growth Rate</t>
  </si>
  <si>
    <t>Percent Change in Total Population Over Time by County (1980 to 2020)</t>
  </si>
  <si>
    <t>Regionial Population and Annual Growth Rate (1980 to 2020)</t>
  </si>
  <si>
    <t>Regional Population and Annual Growth Rate</t>
  </si>
  <si>
    <t>Regional Population by Race by Hispanic Origin Over Time (2000 to 2020)</t>
  </si>
  <si>
    <t>Regional Population by Race by Hispanic Origin Over Time</t>
  </si>
  <si>
    <t>Older Adult Households by Income</t>
  </si>
  <si>
    <t>Older Adult Households by Tenure</t>
  </si>
  <si>
    <t>Older Adult Households by Household Income (2019)</t>
  </si>
  <si>
    <t>Travel Time to Work (Simplified)</t>
  </si>
  <si>
    <t>State Minimum Wage Income</t>
  </si>
  <si>
    <t>Half of Regional Household Median Income</t>
  </si>
  <si>
    <t>Deficit</t>
  </si>
  <si>
    <t>Income</t>
  </si>
  <si>
    <t>Household Budget</t>
  </si>
  <si>
    <t>-</t>
  </si>
  <si>
    <t xml:space="preserve">   Two Or More Races</t>
  </si>
  <si>
    <t>Cost of Living (Household Budget for a Family of Three) by County</t>
  </si>
  <si>
    <t>Regional Housing Units and Annual Growth Rate</t>
  </si>
  <si>
    <t>Regional Housing Units and Annual Growth Rate (1980 to 2020)</t>
  </si>
  <si>
    <t>2010 Or Later</t>
  </si>
  <si>
    <t>2000 To 2009</t>
  </si>
  <si>
    <t>Cost-Burdened Owner Households and Percentage Over Time (1980-2019)</t>
  </si>
  <si>
    <t>Percent of Statewide</t>
  </si>
  <si>
    <t>Median Selected Monthly Owner Costs by County</t>
  </si>
  <si>
    <t>Percentage of Households in Poverty by Race</t>
  </si>
  <si>
    <t>2009 Gini Index</t>
  </si>
  <si>
    <t>2014 Gini Index</t>
  </si>
  <si>
    <t>2019 Gini Index</t>
  </si>
  <si>
    <t>Housing Tenure by Race (2019)</t>
  </si>
  <si>
    <t>Building Permits 2019</t>
  </si>
  <si>
    <t>AD:T2:New Privately Owned One Housing Unit Authorized (Without Imputation - Annual Data)</t>
  </si>
  <si>
    <t>Valuation of Construction (In Thousands of Dollars)</t>
  </si>
  <si>
    <t>Average Value of Structures Authorized</t>
  </si>
  <si>
    <t>RHNA VLI</t>
  </si>
  <si>
    <t>RHNA LI</t>
  </si>
  <si>
    <t>RHNA TOTAL</t>
  </si>
  <si>
    <t>COUNTY</t>
  </si>
  <si>
    <t>JURS NAME</t>
  </si>
  <si>
    <t>Planning period progress</t>
  </si>
  <si>
    <t>Planning Period Length (Years)</t>
  </si>
  <si>
    <t>Planning Period Half-Way Point</t>
  </si>
  <si>
    <t>1st APR</t>
  </si>
  <si>
    <t>Last APR</t>
  </si>
  <si>
    <t>Planning period beginning</t>
  </si>
  <si>
    <t>Planning period end</t>
  </si>
  <si>
    <t>Planning period</t>
  </si>
  <si>
    <t>VLI PERMITS</t>
  </si>
  <si>
    <t>VLI (DR) UNITS</t>
  </si>
  <si>
    <t>VLI (NDR) UNITS</t>
  </si>
  <si>
    <t>VLI REMAINING UNITS</t>
  </si>
  <si>
    <t>VLI % Complete</t>
  </si>
  <si>
    <t>Prorated VLI RHNA</t>
  </si>
  <si>
    <t>Excess VLI</t>
  </si>
  <si>
    <t>LI PERMITS</t>
  </si>
  <si>
    <t>LI (DR) UNITS</t>
  </si>
  <si>
    <t>LI (NDR) UNITS</t>
  </si>
  <si>
    <t>LI REMAINING UNITS</t>
  </si>
  <si>
    <t>Lower Permits</t>
  </si>
  <si>
    <t>Lower Remain</t>
  </si>
  <si>
    <t>LI % Complete</t>
  </si>
  <si>
    <t>LOWER % Complete</t>
  </si>
  <si>
    <t>RHNA MOD</t>
  </si>
  <si>
    <t>MOD PERMITS</t>
  </si>
  <si>
    <t>MOD REMAINING UNITS</t>
  </si>
  <si>
    <t>MOD % Complete</t>
  </si>
  <si>
    <t>RHNA ABOVE MOD</t>
  </si>
  <si>
    <t>ABOVE MOD PERMITS</t>
  </si>
  <si>
    <t>ABOVE MOD REMAINING UNITS</t>
  </si>
  <si>
    <t>ABOVE MOD % Complete</t>
  </si>
  <si>
    <t>TOTAL UNITS</t>
  </si>
  <si>
    <t>TOTAL RHNA REMAIN</t>
  </si>
  <si>
    <t>PRORATION FACTOR</t>
  </si>
  <si>
    <t>ON PACE?</t>
  </si>
  <si>
    <t>STATUS</t>
  </si>
  <si>
    <t>Exempt but for 2019 APR</t>
  </si>
  <si>
    <t>50% but for 2019 APR</t>
  </si>
  <si>
    <t>On Pace (w/Mod)?</t>
  </si>
  <si>
    <t>VLI ON PACE?</t>
  </si>
  <si>
    <t>LI ON PACE?</t>
  </si>
  <si>
    <t>VLI AND LI PACE?</t>
  </si>
  <si>
    <t>ABOVE MOD ON PACE?</t>
  </si>
  <si>
    <t>31-DEC-15 - 31-DEC-23</t>
  </si>
  <si>
    <t>NO</t>
  </si>
  <si>
    <t>Successful</t>
  </si>
  <si>
    <t>YES</t>
  </si>
  <si>
    <t>No 2019 APR</t>
  </si>
  <si>
    <t>Received - Not successful</t>
  </si>
  <si>
    <t>FRESNO TOTAL</t>
  </si>
  <si>
    <t>CALIFORNIA CITY</t>
  </si>
  <si>
    <t>RIDGECREST</t>
  </si>
  <si>
    <t>SHAFTER</t>
  </si>
  <si>
    <t>KERN TOTAL</t>
  </si>
  <si>
    <t>31-JAN-16 - 31-JAN-24</t>
  </si>
  <si>
    <t>KINGS TOTAL</t>
  </si>
  <si>
    <t>MADERA TOTAL</t>
  </si>
  <si>
    <t>31-MAR-16 - 31-MAR-24</t>
  </si>
  <si>
    <t>MERCED TOTAL</t>
  </si>
  <si>
    <t>SAN JOAQUIN TOTAL</t>
  </si>
  <si>
    <t>PATTERSON</t>
  </si>
  <si>
    <t>STANISLAUS TOTAL</t>
  </si>
  <si>
    <t>TULARE TOTAL</t>
  </si>
  <si>
    <t>Subtotal</t>
  </si>
  <si>
    <t>Source: California Housing Partnership, 2019</t>
  </si>
  <si>
    <t xml:space="preserve">Source: U.S. Census Bureau, ACS15-19 (5-year Estimates), Table B19013. </t>
  </si>
  <si>
    <t xml:space="preserve">Source: U.S. Census Bureau, ACS 05-09, ACS 10-14, ACS 15-19 (5-year Estimates), Table B19013, B25105. </t>
  </si>
  <si>
    <t xml:space="preserve">Median Household Income In The Past 12 Months </t>
  </si>
  <si>
    <t>ACS09_5yr:B19013:Median Household Income in the Past 12 Months</t>
  </si>
  <si>
    <t>Median Household Income in the Past 12 Months</t>
  </si>
  <si>
    <t xml:space="preserve">ACS09_5yr:B19013A:Median Household Income in the Past 12 Months </t>
  </si>
  <si>
    <t xml:space="preserve">Median Household Income in the Past 12 Months </t>
  </si>
  <si>
    <t>ACS09_5yr:B19013B:Median Household Income in the Past 12 Months (Black or African American Alone Householder)</t>
  </si>
  <si>
    <t>ACS09_5yr:B19013C:Median Household Income in the Past 12 Months (American Indian and Alaska Native Alone Householder)</t>
  </si>
  <si>
    <t>ACS09_5yr:B19013D:Median Household Income in the Past 12 Months (Asian Alone Householder)</t>
  </si>
  <si>
    <t>ACS09_5yr:B19013E:Median Household Income in the Past 12 Months (Native Hawaiian and Other Pacific Islander Alone Householder)</t>
  </si>
  <si>
    <t>ACS09_5yr:B19013F:Median Household Income in the Past 12 Months (Some Other Race Alone Householder)</t>
  </si>
  <si>
    <t>ACS09_5yr:B19013G:Median Household Income in the Past 12 Months (Two or More Races Householder)</t>
  </si>
  <si>
    <t>ACS09_5yr:B19013H:Median Household Income in the Past 12 Months (White Alone, Not Hispanic or Latino Householder)</t>
  </si>
  <si>
    <t>ACS09_5yr:B19013I:Median Household Income in the Past 12 Months (Hispanic or Latino Householder)</t>
  </si>
  <si>
    <t>ACS09_5yr:B19037:Age of Householder by Household Income in the Past 12 Months</t>
  </si>
  <si>
    <t>ACS09_5yr:B25118:Tenure by Household Income in the Past 12 Months</t>
  </si>
  <si>
    <t>ACS09_5yr:B19013A:Median Household Income in the Past 12 Months (White Alone Householder)</t>
  </si>
  <si>
    <t>This workbook is a socioeconomic and housing data profile for the San Joaquin Valley Region. It was prepared as part of the San Joaquin Valley (SJV) Regional Early Action Project (REAP) Valleywide Existing Conditions Report during the fall of 2021. For information about data sources, please see the Report.</t>
  </si>
  <si>
    <t>Data in the workbook are organized by tabs that focus on four topics: Population, Households, Economic Conditions, and Housing. For reference, the comprehensive data sets from each of the data sources are also included.
Each tab has two sections: tables on the left and charts on the right. The tables and charts are formatted to facilitate their straightforward integration into analysis or reports that local jurisdictions may produce with these data.</t>
  </si>
  <si>
    <t>Population Metrics</t>
  </si>
  <si>
    <t>Housing Metrics</t>
  </si>
  <si>
    <t>Total Population by County</t>
  </si>
  <si>
    <t>Total Population By County Over Time</t>
  </si>
  <si>
    <t>Total Households Over Time (Region)</t>
  </si>
  <si>
    <t>Total Households and Percent Change Over Time (1980 to 2019*) (Region)</t>
  </si>
  <si>
    <t>Total Households Over Time (State)</t>
  </si>
  <si>
    <t>Household by Size by Family or Nonfamily Households (County, Region, and State)</t>
  </si>
  <si>
    <t>Decennial Increase in Households Over Time (1980-2019*) (Region and State)</t>
  </si>
  <si>
    <t>Family and Nonfamily Households by Size (County, Region, and State)</t>
  </si>
  <si>
    <t>Average Household Size (County, Region, and State)</t>
  </si>
  <si>
    <t>Average Household Size Over Time (Region and State)</t>
  </si>
  <si>
    <t>Older Adult Households by Income (County, Region, and State)</t>
  </si>
  <si>
    <t>Older Adult Households by Income (2019) (Region and State)</t>
  </si>
  <si>
    <t>Older Adult Households by Tenure (County, Region, and State)</t>
  </si>
  <si>
    <t>Gini Index Over Time</t>
  </si>
  <si>
    <t>Older Adult Households by Tenure (County)</t>
  </si>
  <si>
    <t>Housing Units (County, Region, and State)</t>
  </si>
  <si>
    <t>Travel Time to Work Over Time</t>
  </si>
  <si>
    <t>Regional Housing Units and Annual Growth Rate (Region)</t>
  </si>
  <si>
    <t>Cost of Living: Income Deficit</t>
  </si>
  <si>
    <t xml:space="preserve">Housing Units by Type (County, Region, and State) </t>
  </si>
  <si>
    <t>Housing Units By Type Over Time (Region)</t>
  </si>
  <si>
    <t>Percentage of Households in Poverty by County</t>
  </si>
  <si>
    <t>Housing Units by Number of Bedrooms (2019) (Region)</t>
  </si>
  <si>
    <t>Housing Units by Number of Bedrooms Over Time (Region)</t>
  </si>
  <si>
    <t>Housing Units by Year Built (County, Region, and State)</t>
  </si>
  <si>
    <t>Percentage of Employment by Industry Over Time</t>
  </si>
  <si>
    <t>Employment by Industry Over Time</t>
  </si>
  <si>
    <t>Employment by Industry Over Time (2009-2019)</t>
  </si>
  <si>
    <t>Employment by Industry by County</t>
  </si>
  <si>
    <t>Total Housing Units by Year Built (Region)</t>
  </si>
  <si>
    <t>Regional Employment by Industry (2019)</t>
  </si>
  <si>
    <t>Percent of Total Housing Units by Year Built (County, Region, State)</t>
  </si>
  <si>
    <t>Percent of Total Housing Units by Year Built (Region and State)</t>
  </si>
  <si>
    <t>Overcrowding: Units by Occupants per Room (County, Region, and State)</t>
  </si>
  <si>
    <t>Percent Units by Occupants per Room (2019) (Region)</t>
  </si>
  <si>
    <t>Overcrowding: Large Households by Tenure (County, Region, and State)</t>
  </si>
  <si>
    <t>Overcrowding: Large Households by Tenure (Region)</t>
  </si>
  <si>
    <t>Employment by Occupation by County (2019)</t>
  </si>
  <si>
    <t>Housing Units by Tenure (County, Region, and State)</t>
  </si>
  <si>
    <t>Housing Units by Tenure Over Time (Region)</t>
  </si>
  <si>
    <t xml:space="preserve">Housing Tenure by Number of Bedrooms (County, Region, and State) </t>
  </si>
  <si>
    <t>Travel Time to Work Over Time (2009-2019)</t>
  </si>
  <si>
    <t>Travel Time to Work 90 or More Minutes Over Time (2009-2019)</t>
  </si>
  <si>
    <t>Ref. ACS-5-YR-Pt1</t>
  </si>
  <si>
    <t>Household Tenure Over Time (1980 to 2019) (Region)</t>
  </si>
  <si>
    <t>Housing Tenure by Number of Bedrooms (2019) (Region)</t>
  </si>
  <si>
    <t>Housing Tenure by Number of Bedrooms (Region)</t>
  </si>
  <si>
    <t>Housing Tenure by Race (County, Region, and State)</t>
  </si>
  <si>
    <t>Housing Tenure by Race (Region)</t>
  </si>
  <si>
    <t>HUD CoC - Homeless by Ethnicity</t>
  </si>
  <si>
    <t>Ref. ACS-5-YR-Pt2</t>
  </si>
  <si>
    <t>American Community Surey (ACS) 5-Year Estimates for years 2005-2009.</t>
  </si>
  <si>
    <t>Because of changes in how the Census oragnized employment data, Industry by Occupation data for 2005-2009 is located in a separate tab.</t>
  </si>
  <si>
    <t>Ref. Building Permits</t>
  </si>
  <si>
    <t>Ref. ACS-State</t>
  </si>
  <si>
    <t>American Community Surey (ACS) 5-Year Estimates at the state level for years 2005-2009, 2010-2014, and 2015-2019</t>
  </si>
  <si>
    <t>American Community Surey (ACS) 5-Year Estimates at the county and regional levels for years 2005-2009, 2010-2014, and 2015-2019</t>
  </si>
  <si>
    <t>Building Permits (Number of Structures Authorized) (County, Region, and State)</t>
  </si>
  <si>
    <t>Ref. 5th Cycle Full Filtered</t>
  </si>
  <si>
    <t>Housing and Community Development (HCD) 2015-2019 Annual Housing Progress Data for all San Joaquin Valley Counties</t>
  </si>
  <si>
    <t>5th Cycle Production by Affordability - HCD (All years combined) (County, Region, and State)</t>
  </si>
  <si>
    <t>5th Cycle Production by Affordability - HCD (All years combined) (Region)</t>
  </si>
  <si>
    <t>U.S. Census Bureau's Building Permits Survey for 2019, at the county, regional, and state levels</t>
  </si>
  <si>
    <t>Median Housing Value (County, Region, and State)</t>
  </si>
  <si>
    <t>Median Housing Value Over Time (Region)</t>
  </si>
  <si>
    <t>Affordable Home Shortfall (County and Region)</t>
  </si>
  <si>
    <t>Renters: Cost-burdened Households Over Time (Region)</t>
  </si>
  <si>
    <t>Renters: Cost-burdened Households (County, Region, and State)</t>
  </si>
  <si>
    <t>Median Gross Rent as % of Household Income (County, Region, and State)</t>
  </si>
  <si>
    <t>Median Gross Rent Over Time (Region)</t>
  </si>
  <si>
    <t>Median Gross Rent (County, Region, and State)</t>
  </si>
  <si>
    <t>Owners: Cost-burdened Households Over Time (Region)</t>
  </si>
  <si>
    <t>Owners: Cost-burdened Households (County, Region, and State)</t>
  </si>
  <si>
    <t>Median Selected Monthly Owner Costs as % of Household Income (County, Region, and State)</t>
  </si>
  <si>
    <t>Regional Median Selected Monthly Owner Costs Over Time</t>
  </si>
  <si>
    <t>Regional Median Selected Monthly Owner Costs Over Time (Region)</t>
  </si>
  <si>
    <t>Median Selected Monthly Owner Costs by County (County, Region, and State)</t>
  </si>
  <si>
    <t xml:space="preserve">Cost-Burdened Renter Households and Percentage Over Time by County, Region, and State (1980-2019) </t>
  </si>
  <si>
    <t xml:space="preserve">   3 or more</t>
  </si>
  <si>
    <t>Shortfall</t>
  </si>
  <si>
    <t>$ Shortfall</t>
  </si>
  <si>
    <t>Farmworkers</t>
  </si>
  <si>
    <t>Home Health &amp; Personal Care Aides</t>
  </si>
  <si>
    <t>Janitors &amp; Cleaners</t>
  </si>
  <si>
    <t>Medical Assistants</t>
  </si>
  <si>
    <t>Retail Salespersons</t>
  </si>
  <si>
    <t>State Minimum</t>
  </si>
  <si>
    <t>Population by Age and by County (2019)</t>
  </si>
  <si>
    <t>Housing Tenure by County</t>
  </si>
  <si>
    <t>Housing Tenure by County (2019)</t>
  </si>
  <si>
    <t>Population by Age and County (2019)</t>
  </si>
  <si>
    <t>Median Household Income by County</t>
  </si>
  <si>
    <t>Median Household Income By County (2019)</t>
  </si>
  <si>
    <t>Housing Units by Type by County (2019)</t>
  </si>
  <si>
    <t>Population Density</t>
  </si>
  <si>
    <t>Population Density by County (2020)</t>
  </si>
  <si>
    <t>Population Density by County</t>
  </si>
  <si>
    <t>SE:T001. Estimate of the Total Number of Jobs by Industry</t>
  </si>
  <si>
    <t>Total Number of Jobs by Industry:</t>
  </si>
  <si>
    <t>Agriculture, Forestry, Fishing and Hunting</t>
  </si>
  <si>
    <t>Mining, Quarrying, and Oil and Gas Extraction</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</si>
  <si>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</si>
  <si>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</si>
  <si>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</si>
  <si>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</si>
  <si>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</si>
  <si>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</si>
  <si>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</si>
  <si>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</si>
  <si>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</si>
  <si>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</si>
  <si>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</si>
  <si>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Support and Waste Management and Remediation Services</t>
  </si>
  <si>
    <t>Educational Services</t>
  </si>
  <si>
    <t>Health Care and Social Assistance</t>
  </si>
  <si>
    <t>Arts, Entertainment, and Recreation</t>
  </si>
  <si>
    <t>Accommodation and Food Services</t>
  </si>
  <si>
    <t>Other Services (except Public Administration)</t>
  </si>
  <si>
    <t>Public Administration</t>
  </si>
  <si>
    <t>2000 Q1</t>
  </si>
  <si>
    <t>2010 Q1</t>
  </si>
  <si>
    <t>2020 Q1</t>
  </si>
  <si>
    <t>Quarterly Workforce Indicators</t>
  </si>
  <si>
    <t>Source: Social Explorer, Quarterly Workforce Indicators, U.S. Census Bureau, 2020</t>
  </si>
  <si>
    <t>Total Number of Jobs by Industry (2020 Quarter 1)</t>
  </si>
  <si>
    <t>Jobs-Housing Balance</t>
  </si>
  <si>
    <t>Total Jobs</t>
  </si>
  <si>
    <t>Total Housing Units</t>
  </si>
  <si>
    <t>Population Density (People/ Square Mile)</t>
  </si>
  <si>
    <t>Jobs-Housing Balance (2020 Quarter 1)</t>
  </si>
  <si>
    <t>Source: Social Explorer, Quarterly Workforce Indicators, U.S. Census Bureau, 2000, 2010, 2020</t>
  </si>
  <si>
    <t>Ref. Workforce</t>
  </si>
  <si>
    <t>Quarterly Workforce Indicators from the U.S. Census Bureau and Social Explorer for Quarter 1 in the years 2000, 2010, and 2020</t>
  </si>
  <si>
    <t>Jobs-Housing Balance Over Time</t>
  </si>
  <si>
    <t>Jobs-Housing Balance Over Time (Simplified)</t>
  </si>
  <si>
    <t>Jobs-Housing Balance Over Time - Simplified</t>
  </si>
  <si>
    <t>Regional Jobs-Housing Balance Over Time</t>
  </si>
  <si>
    <t>Jobs-Housing Balance by County (2020 Quarter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</si>
</sst>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000"/>
    <numFmt numFmtId="174" formatCode="&quot;$&quot;#,##0"/>
    <numFmt numFmtId="175" formatCode="#,##0.0"/>
  </numFmts>
  <fonts count="50"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b/>
      <sz val="11"/>
      <name val="Calibri"/>
      <family val="2"/>
    </font>
    <font>
      <sz val="11"/>
      <color theme="0"/>
      <name val="Calibri Light"/>
      <family val="2"/>
      <scheme val="minor"/>
    </font>
    <font>
      <b/>
      <sz val="16"/>
      <color theme="0"/>
      <name val="Calibri Light"/>
      <family val="2"/>
      <scheme val="minor"/>
    </font>
    <font>
      <sz val="11"/>
      <name val="Calibri"/>
      <family val="2"/>
    </font>
    <font>
      <b/>
      <sz val="16"/>
      <name val="Calibri"/>
      <family val="2"/>
    </font>
    <font>
      <i/>
      <sz val="11"/>
      <name val="Calibri"/>
      <family val="2"/>
    </font>
    <font>
      <b/>
      <i/>
      <sz val="11"/>
      <name val="Calibri"/>
      <family val="2"/>
    </font>
    <font>
      <sz val="9"/>
      <name val="Calibri"/>
      <family val="2"/>
    </font>
    <font>
      <sz val="11"/>
      <color theme="1"/>
      <name val="Arial"/>
      <family val="2"/>
    </font>
    <font>
      <b/>
      <sz val="11"/>
      <color theme="1"/>
      <name val="Arial"/>
      <family val="2"/>
    </font>
    <font>
      <b/>
      <sz val="16"/>
      <color theme="3"/>
      <name val="Calibri Light"/>
      <family val="2"/>
      <scheme val="minor"/>
    </font>
    <font>
      <sz val="11"/>
      <color theme="1"/>
      <name val="Calibri Light"/>
      <family val="2"/>
      <scheme val="minor"/>
    </font>
    <font>
      <b/>
      <sz val="11"/>
      <name val="Calibri Light"/>
      <family val="2"/>
      <scheme val="minor"/>
    </font>
    <font>
      <b/>
      <sz val="11"/>
      <color theme="1"/>
      <name val="Calibri Light"/>
      <family val="2"/>
      <scheme val="minor"/>
    </font>
    <font>
      <b/>
      <sz val="16"/>
      <name val="Calibri"/>
      <family val="2"/>
    </font>
    <font>
      <b/>
      <sz val="11"/>
      <name val="Calibri"/>
      <family val="2"/>
    </font>
    <font>
      <i/>
      <sz val="11"/>
      <name val="Calibri"/>
      <family val="2"/>
    </font>
    <font>
      <b/>
      <i/>
      <sz val="11"/>
      <name val="Calibri"/>
      <family val="2"/>
    </font>
    <font>
      <sz val="9"/>
      <name val="Calibri"/>
      <family val="2"/>
    </font>
    <font>
      <b/>
      <sz val="11"/>
      <name val="Calibri Light"/>
      <family val="2"/>
      <scheme val="minor"/>
    </font>
    <font>
      <i/>
      <sz val="11"/>
      <color theme="1"/>
      <name val="Calibri Light"/>
      <family val="2"/>
      <scheme val="minor"/>
    </font>
    <font>
      <b/>
      <sz val="11"/>
      <color theme="0"/>
      <name val="Calibri Light"/>
      <family val="2"/>
      <scheme val="minor"/>
    </font>
    <font>
      <sz val="11"/>
      <name val="Calibri Light"/>
      <family val="2"/>
      <scheme val="minor"/>
    </font>
    <font>
      <sz val="9"/>
      <color theme="1"/>
      <name val="Calibri Light"/>
      <family val="2"/>
      <scheme val="minor"/>
    </font>
    <font>
      <b/>
      <sz val="11"/>
      <color theme="3"/>
      <name val="Calibri Light"/>
      <family val="2"/>
      <scheme val="minor"/>
    </font>
    <font>
      <u/>
      <sz val="11"/>
      <color theme="10"/>
      <name val="Calibri Light"/>
      <family val="2"/>
      <scheme val="minor"/>
    </font>
    <font>
      <b/>
      <sz val="14"/>
      <color theme="0"/>
      <name val="Calibri Light"/>
      <family val="2"/>
      <scheme val="minor"/>
    </font>
    <font>
      <b/>
      <sz val="11"/>
      <color theme="1"/>
      <name val="Calibri Bold"/>
      <scheme val="major"/>
    </font>
    <font>
      <b/>
      <sz val="14"/>
      <color theme="0"/>
      <name val="Calibri Bold"/>
      <scheme val="major"/>
    </font>
    <font>
      <sz val="11"/>
      <color theme="0"/>
      <name val="Calibri Bold"/>
      <scheme val="major"/>
    </font>
    <font>
      <u/>
      <sz val="11"/>
      <color theme="0"/>
      <name val="Calibri Bold"/>
      <scheme val="major"/>
    </font>
    <font>
      <sz val="11"/>
      <color theme="1"/>
      <name val="Calibri Bold"/>
      <scheme val="major"/>
    </font>
    <font>
      <u/>
      <sz val="11"/>
      <color theme="0"/>
      <name val="Calibri Light"/>
      <family val="2"/>
      <scheme val="minor"/>
    </font>
    <font>
      <sz val="11"/>
      <color theme="3"/>
      <name val="Calibri Bold"/>
      <scheme val="major"/>
    </font>
    <font>
      <sz val="11"/>
      <color rgb="FF000000"/>
      <name val="Calibri Light"/>
      <family val="2"/>
      <scheme val="minor"/>
    </font>
    <font>
      <b/>
      <sz val="12"/>
      <color theme="3"/>
      <name val="Calibri Bold"/>
      <scheme val="major"/>
    </font>
    <font>
      <b/>
      <sz val="11"/>
      <color theme="3"/>
      <name val="Calibri Bold"/>
      <scheme val="major"/>
    </font>
    <font>
      <sz val="10"/>
      <color theme="1"/>
      <name val="Calibri Light"/>
      <family val="2"/>
      <scheme val="minor"/>
    </font>
    <font>
      <sz val="12"/>
      <color theme="1"/>
      <name val="Arial"/>
      <family val="2"/>
    </font>
    <font>
      <b/>
      <sz val="12"/>
      <color theme="0"/>
      <name val="Arial"/>
      <family val="2"/>
    </font>
    <font>
      <u/>
      <sz val="11"/>
      <color rgb="FFFFFFFF"/>
      <name val="Calibri Light"/>
      <family val="2"/>
      <scheme val="minor"/>
    </font>
    <font>
      <sz val="11"/>
      <color rgb="FF292B2C"/>
      <name val="Calibri Light"/>
      <family val="2"/>
      <scheme val="minor"/>
    </font>
    <font>
      <b/>
      <sz val="10"/>
      <name val="Calibri"/>
      <family val="2"/>
    </font>
    <font>
      <sz val="10"/>
      <name val="Arial"/>
      <family val="2"/>
    </font>
    <font>
      <sz val="10"/>
      <name val="Arial"/>
    </font>
    <font>
      <b/>
      <sz val="10"/>
      <name val="Arial"/>
      <family val="2"/>
    </font>
  </fonts>
  <fills count="16">
    <fill>
      <patternFill patternType="none"/>
    </fill>
    <fill>
      <patternFill patternType="gray125"/>
    </fill>
    <fill>
      <patternFill patternType="solid">
        <fgColor rgb="FFDDDDDD"/>
      </patternFill>
    </fill>
    <fill>
      <patternFill patternType="solid">
        <fgColor rgb="FFFEFEE1"/>
      </patternFill>
    </fill>
    <fill>
      <patternFill patternType="solid">
        <fgColor theme="0" tint="-0.14999847407452621"/>
        <bgColor indexed="64"/>
      </patternFill>
    </fill>
    <fill>
      <patternFill patternType="solid">
        <fgColor theme="3"/>
        <bgColor indexed="64"/>
      </patternFill>
    </fill>
    <fill>
      <patternFill patternType="solid">
        <fgColor theme="4"/>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0" tint="-0.499984740745262"/>
        <bgColor indexed="64"/>
      </patternFill>
    </fill>
    <fill>
      <patternFill patternType="solid">
        <fgColor theme="1"/>
        <bgColor indexed="64"/>
      </patternFill>
    </fill>
    <fill>
      <patternFill patternType="solid">
        <fgColor theme="5"/>
        <bgColor indexed="64"/>
      </patternFill>
    </fill>
    <fill>
      <patternFill patternType="solid">
        <fgColor theme="6"/>
        <bgColor indexed="64"/>
      </patternFill>
    </fill>
    <fill>
      <patternFill patternType="solid">
        <fgColor rgb="FF0070C0"/>
        <bgColor indexed="64"/>
      </patternFill>
    </fill>
    <fill>
      <patternFill patternType="solid">
        <fgColor rgb="FFCB9731"/>
        <bgColor indexed="64"/>
      </patternFill>
    </fill>
    <fill>
      <patternFill patternType="solid">
        <fgColor theme="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style="thin">
        <color theme="3"/>
      </left>
      <right/>
      <top style="thin">
        <color theme="3"/>
      </top>
      <bottom style="thin">
        <color theme="3"/>
      </bottom>
      <diagonal/>
    </border>
    <border>
      <left/>
      <right/>
      <top style="medium">
        <color theme="3"/>
      </top>
      <bottom/>
      <diagonal/>
    </border>
    <border>
      <left/>
      <right/>
      <top style="medium">
        <color theme="5"/>
      </top>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thin">
        <color rgb="FF000000"/>
      </right>
      <top/>
      <bottom/>
      <diagonal/>
    </border>
    <border>
      <left/>
      <right style="thin">
        <color rgb="FF000000"/>
      </right>
      <top/>
      <bottom style="thin">
        <color indexed="64"/>
      </bottom>
      <diagonal/>
    </border>
    <border>
      <left/>
      <right style="medium">
        <color rgb="FFCB9731"/>
      </right>
      <top/>
      <bottom/>
      <diagonal/>
    </border>
    <border>
      <left style="medium">
        <color rgb="FFCB9731"/>
      </left>
      <right/>
      <top style="medium">
        <color rgb="FFCB9731"/>
      </top>
      <bottom/>
      <diagonal/>
    </border>
    <border>
      <left/>
      <right style="medium">
        <color rgb="FFCB9731"/>
      </right>
      <top style="medium">
        <color rgb="FFCB9731"/>
      </top>
      <bottom/>
      <diagonal/>
    </border>
    <border>
      <left style="medium">
        <color rgb="FFCB9731"/>
      </left>
      <right/>
      <top/>
      <bottom/>
      <diagonal/>
    </border>
    <border>
      <left/>
      <right style="medium">
        <color rgb="FF169ABC"/>
      </right>
      <top style="medium">
        <color theme="5"/>
      </top>
      <bottom/>
      <diagonal/>
    </border>
    <border>
      <left/>
      <right style="medium">
        <color rgb="FF169ABC"/>
      </right>
      <top/>
      <bottom/>
      <diagonal/>
    </border>
    <border>
      <left/>
      <right style="medium">
        <color rgb="FF169ABC"/>
      </right>
      <top/>
      <bottom style="medium">
        <color theme="5"/>
      </bottom>
      <diagonal/>
    </border>
    <border>
      <left/>
      <right style="medium">
        <color rgb="FF68BD45"/>
      </right>
      <top style="medium">
        <color rgb="FF68BD45"/>
      </top>
      <bottom/>
      <diagonal/>
    </border>
    <border>
      <left/>
      <right style="medium">
        <color rgb="FF68BD45"/>
      </right>
      <top/>
      <bottom/>
      <diagonal/>
    </border>
    <border>
      <left/>
      <right style="medium">
        <color rgb="FF68BD45"/>
      </right>
      <top/>
      <bottom style="medium">
        <color rgb="FF68BD45"/>
      </bottom>
      <diagonal/>
    </border>
    <border>
      <left style="medium">
        <color rgb="FF00354E"/>
      </left>
      <right/>
      <top style="medium">
        <color rgb="FF00354E"/>
      </top>
      <bottom/>
      <diagonal/>
    </border>
    <border>
      <left/>
      <right style="medium">
        <color rgb="FF00354E"/>
      </right>
      <top style="medium">
        <color rgb="FF00354E"/>
      </top>
      <bottom/>
      <diagonal/>
    </border>
    <border>
      <left style="medium">
        <color rgb="FF00354E"/>
      </left>
      <right/>
      <top/>
      <bottom/>
      <diagonal/>
    </border>
    <border>
      <left/>
      <right style="medium">
        <color rgb="FF00354E"/>
      </right>
      <top/>
      <bottom/>
      <diagonal/>
    </border>
    <border>
      <left style="medium">
        <color rgb="FF00354E"/>
      </left>
      <right/>
      <top/>
      <bottom style="medium">
        <color rgb="FF00354E"/>
      </bottom>
      <diagonal/>
    </border>
    <border>
      <left/>
      <right/>
      <top style="medium">
        <color rgb="FF00354E"/>
      </top>
      <bottom/>
      <diagonal/>
    </border>
    <border>
      <left style="medium">
        <color rgb="FF68BD45"/>
      </left>
      <right/>
      <top style="medium">
        <color rgb="FF68BD45"/>
      </top>
      <bottom/>
      <diagonal/>
    </border>
    <border>
      <left style="medium">
        <color rgb="FF68BD45"/>
      </left>
      <right/>
      <top/>
      <bottom/>
      <diagonal/>
    </border>
    <border>
      <left style="medium">
        <color rgb="FF68BD45"/>
      </left>
      <right/>
      <top/>
      <bottom style="medium">
        <color rgb="FF68BD45"/>
      </bottom>
      <diagonal/>
    </border>
    <border>
      <left style="medium">
        <color rgb="FF68BD45"/>
      </left>
      <right/>
      <top style="medium">
        <color rgb="FF68BD45"/>
      </top>
      <bottom style="medium">
        <color rgb="FF68BD45"/>
      </bottom>
      <diagonal/>
    </border>
    <border>
      <left/>
      <right style="medium">
        <color rgb="FF68BD45"/>
      </right>
      <top style="medium">
        <color rgb="FF68BD45"/>
      </top>
      <bottom style="medium">
        <color rgb="FF68BD45"/>
      </bottom>
      <diagonal/>
    </border>
    <border>
      <left/>
      <right/>
      <top/>
      <bottom style="medium">
        <color rgb="FFCB9731"/>
      </bottom>
      <diagonal/>
    </border>
    <border>
      <left/>
      <right/>
      <top style="medium">
        <color rgb="FFCB9731"/>
      </top>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right/>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2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47" fillId="0" borderId="0">
      <alignment vertical="center"/>
    </xf>
    <xf numFmtId="9" fontId="47" fillId="0" borderId="0">
      <alignment vertical="center"/>
    </xf>
    <xf numFmtId="44" fontId="47" fillId="0" borderId="0">
      <alignment vertical="center"/>
    </xf>
    <xf numFmtId="42" fontId="47" fillId="0" borderId="0">
      <alignment vertical="center"/>
    </xf>
    <xf numFmtId="43" fontId="47" fillId="0" borderId="0">
      <alignment vertical="center"/>
    </xf>
    <xf numFmtId="41" fontId="47" fillId="0" borderId="0">
      <alignment vertical="center"/>
    </xf>
    <xf numFmtId="0" fontId="48" fillId="0" borderId="0">
      <alignment vertical="center"/>
    </xf>
    <xf numFmtId="9" fontId="48" fillId="0" borderId="0">
      <alignment vertical="center"/>
    </xf>
    <xf numFmtId="44" fontId="48" fillId="0" borderId="0">
      <alignment vertical="center"/>
    </xf>
    <xf numFmtId="42" fontId="48" fillId="0" borderId="0">
      <alignment vertical="center"/>
    </xf>
    <xf numFmtId="43" fontId="48" fillId="0" borderId="0">
      <alignment vertical="center"/>
    </xf>
    <xf numFmtId="41" fontId="48" fillId="0" borderId="0">
      <alignment vertical="center"/>
    </xf>
    <xf numFmtId="44" fontId="47" fillId="0" borderId="0">
      <alignment vertical="center"/>
    </xf>
    <xf numFmtId="43" fontId="47" fillId="0" borderId="0">
      <alignment vertical="center"/>
    </xf>
    <xf numFmtId="44" fontId="47" fillId="0" borderId="0">
      <alignment vertical="center"/>
    </xf>
    <xf numFmtId="43" fontId="47" fillId="0" borderId="0">
      <alignment vertical="center"/>
    </xf>
  </cellStyleXfs>
  <cellXfs count="528">
    <xf numFmtId="0" fontId="0" fillId="0" borderId="0" xfId="0"/>
    <xf numFmtId="0" fontId="0" fillId="4" borderId="1" xfId="0" applyFill="1" applyBorder="1"/>
    <xf numFmtId="3" fontId="0" fillId="0" borderId="1" xfId="0" applyNumberFormat="1" applyBorder="1"/>
    <xf numFmtId="4" fontId="0" fillId="0" borderId="1" xfId="0" applyNumberFormat="1" applyBorder="1"/>
    <xf numFmtId="0" fontId="0" fillId="0" borderId="1" xfId="0" applyBorder="1"/>
    <xf numFmtId="0" fontId="0" fillId="0" borderId="2" xfId="0" applyBorder="1"/>
    <xf numFmtId="3" fontId="0" fillId="0" borderId="2" xfId="0" applyNumberFormat="1" applyBorder="1"/>
    <xf numFmtId="0" fontId="3" fillId="0" borderId="0" xfId="0" applyFont="1"/>
    <xf numFmtId="0" fontId="0" fillId="0" borderId="0" xfId="0" applyAlignment="1">
      <alignment vertical="center"/>
    </xf>
    <xf numFmtId="0" fontId="0" fillId="0" borderId="0" xfId="0"/>
    <xf numFmtId="3" fontId="0" fillId="0" borderId="0" xfId="0" applyNumberFormat="1"/>
    <xf numFmtId="0" fontId="1" fillId="4" borderId="1" xfId="0" applyFont="1" applyFill="1" applyBorder="1" applyAlignment="1">
      <alignment vertical="center" wrapText="1"/>
    </xf>
    <xf numFmtId="0" fontId="0" fillId="4" borderId="1" xfId="0" applyFill="1" applyBorder="1" applyAlignment="1">
      <alignment horizontal="center" vertical="center"/>
    </xf>
    <xf numFmtId="0" fontId="0" fillId="0" borderId="1" xfId="0" applyBorder="1" applyAlignment="1">
      <alignment horizontal="left"/>
    </xf>
    <xf numFmtId="6" fontId="0" fillId="0" borderId="1" xfId="0" applyNumberFormat="1" applyBorder="1"/>
    <xf numFmtId="9" fontId="0" fillId="0" borderId="1" xfId="2" applyFont="1" applyBorder="1"/>
    <xf numFmtId="10" fontId="0" fillId="0" borderId="1" xfId="2" applyNumberFormat="1" applyFont="1" applyBorder="1"/>
    <xf numFmtId="0" fontId="0" fillId="0" borderId="0" xfId="0" applyBorder="1" applyAlignment="1"/>
    <xf numFmtId="0" fontId="1" fillId="0" borderId="0" xfId="0" applyFont="1" applyAlignment="1">
      <alignment vertical="center" wrapText="1"/>
    </xf>
    <xf numFmtId="0" fontId="1" fillId="2" borderId="1" xfId="0" applyFont="1" applyFill="1" applyBorder="1" applyAlignment="1"/>
    <xf numFmtId="165" fontId="0" fillId="0" borderId="1" xfId="2" applyNumberFormat="1" applyFont="1" applyBorder="1"/>
    <xf numFmtId="166" fontId="0" fillId="0" borderId="1" xfId="1" applyNumberFormat="1" applyFont="1" applyBorder="1"/>
    <xf numFmtId="0" fontId="3" fillId="0" borderId="1" xfId="0" applyFont="1" applyBorder="1"/>
    <xf numFmtId="0" fontId="0" fillId="0" borderId="0" xfId="0"/>
    <xf numFmtId="0" fontId="0" fillId="0" borderId="0" xfId="0"/>
    <xf numFmtId="165" fontId="0" fillId="0" borderId="0" xfId="2" applyNumberFormat="1" applyFont="1"/>
    <xf numFmtId="0" fontId="6" fillId="5" borderId="0" xfId="0" applyFont="1" applyFill="1"/>
    <xf numFmtId="0" fontId="6" fillId="5" borderId="0" xfId="0" applyFont="1" applyFill="1" applyAlignment="1">
      <alignment vertical="center"/>
    </xf>
    <xf numFmtId="0" fontId="5" fillId="0" borderId="0" xfId="0" applyFont="1" applyFill="1"/>
    <xf numFmtId="0" fontId="0" fillId="0" borderId="0" xfId="0" applyAlignment="1">
      <alignment horizontal="center" vertical="center"/>
    </xf>
    <xf numFmtId="0" fontId="7" fillId="0" borderId="0" xfId="0" applyFont="1" applyFill="1" applyBorder="1" applyAlignment="1">
      <alignment horizontal="center" vertical="center" wrapText="1"/>
    </xf>
    <xf numFmtId="0" fontId="3" fillId="0" borderId="0" xfId="0" applyFont="1" applyFill="1"/>
    <xf numFmtId="0" fontId="0" fillId="0" borderId="0" xfId="0"/>
    <xf numFmtId="164" fontId="0" fillId="0" borderId="0" xfId="0" applyNumberFormat="1"/>
    <xf numFmtId="0" fontId="1" fillId="2" borderId="1" xfId="0" applyFont="1" applyFill="1" applyBorder="1"/>
    <xf numFmtId="0" fontId="1" fillId="0" borderId="1" xfId="0" applyFont="1" applyFill="1" applyBorder="1"/>
    <xf numFmtId="167" fontId="0" fillId="0" borderId="1" xfId="3" applyNumberFormat="1" applyFont="1" applyBorder="1"/>
    <xf numFmtId="0" fontId="0" fillId="0" borderId="0" xfId="0" applyFill="1" applyAlignment="1">
      <alignment horizontal="center" vertical="center"/>
    </xf>
    <xf numFmtId="0" fontId="1" fillId="4" borderId="1" xfId="0" applyFont="1" applyFill="1" applyBorder="1" applyAlignment="1">
      <alignment horizontal="left" vertical="top" wrapText="1"/>
    </xf>
    <xf numFmtId="168" fontId="0" fillId="0" borderId="1" xfId="1" applyNumberFormat="1" applyFont="1" applyBorder="1"/>
    <xf numFmtId="168" fontId="0" fillId="0" borderId="1" xfId="0" applyNumberFormat="1" applyBorder="1"/>
    <xf numFmtId="166" fontId="0" fillId="0" borderId="1" xfId="1" applyNumberFormat="1" applyFont="1" applyFill="1" applyBorder="1"/>
    <xf numFmtId="0" fontId="1" fillId="0" borderId="0" xfId="0" applyFont="1" applyFill="1" applyBorder="1"/>
    <xf numFmtId="166" fontId="0" fillId="0" borderId="0" xfId="1" applyNumberFormat="1" applyFont="1" applyBorder="1"/>
    <xf numFmtId="0" fontId="0" fillId="0" borderId="0" xfId="0"/>
    <xf numFmtId="164" fontId="0" fillId="3" borderId="6" xfId="0" applyNumberFormat="1" applyFill="1" applyBorder="1"/>
    <xf numFmtId="4" fontId="0" fillId="0" borderId="0" xfId="0" applyNumberFormat="1"/>
    <xf numFmtId="169" fontId="0" fillId="0" borderId="0" xfId="0" applyNumberFormat="1"/>
    <xf numFmtId="170" fontId="0" fillId="3" borderId="6" xfId="0" applyNumberFormat="1" applyFill="1" applyBorder="1"/>
    <xf numFmtId="0" fontId="10" fillId="0" borderId="0" xfId="0" applyFont="1"/>
    <xf numFmtId="0" fontId="11" fillId="0" borderId="0" xfId="0" applyFont="1" applyAlignment="1">
      <alignment horizontal="left" vertical="top" wrapText="1"/>
    </xf>
    <xf numFmtId="0" fontId="4" fillId="0" borderId="0" xfId="0" applyFont="1"/>
    <xf numFmtId="0" fontId="0" fillId="0" borderId="0" xfId="0" applyFill="1" applyAlignment="1">
      <alignment vertical="center"/>
    </xf>
    <xf numFmtId="0" fontId="0" fillId="0" borderId="0" xfId="0" applyFill="1"/>
    <xf numFmtId="3" fontId="0" fillId="0" borderId="0" xfId="0" applyNumberFormat="1" applyFill="1" applyBorder="1"/>
    <xf numFmtId="3" fontId="0" fillId="0" borderId="1" xfId="0" applyNumberFormat="1" applyFont="1" applyBorder="1"/>
    <xf numFmtId="0" fontId="0" fillId="0" borderId="0" xfId="0"/>
    <xf numFmtId="6" fontId="12" fillId="0" borderId="1" xfId="0" applyNumberFormat="1" applyFont="1" applyBorder="1" applyAlignment="1">
      <alignment horizontal="right" wrapText="1"/>
    </xf>
    <xf numFmtId="10" fontId="12" fillId="0" borderId="1" xfId="0" applyNumberFormat="1" applyFont="1" applyBorder="1" applyAlignment="1">
      <alignment horizontal="right" wrapText="1"/>
    </xf>
    <xf numFmtId="0" fontId="0" fillId="0" borderId="1" xfId="0" applyFill="1" applyBorder="1"/>
    <xf numFmtId="9" fontId="0" fillId="0" borderId="0" xfId="2" applyFont="1"/>
    <xf numFmtId="166" fontId="0" fillId="0" borderId="0" xfId="1" applyNumberFormat="1" applyFont="1"/>
    <xf numFmtId="0" fontId="3" fillId="4" borderId="1" xfId="0" applyFont="1" applyFill="1" applyBorder="1" applyAlignment="1">
      <alignment horizontal="left"/>
    </xf>
    <xf numFmtId="0" fontId="9" fillId="0" borderId="6" xfId="0" applyFont="1" applyBorder="1" applyAlignment="1">
      <alignment vertical="center" wrapText="1"/>
    </xf>
    <xf numFmtId="0" fontId="0" fillId="0" borderId="0" xfId="0"/>
    <xf numFmtId="3" fontId="0" fillId="0" borderId="1" xfId="0" applyNumberFormat="1" applyFill="1" applyBorder="1"/>
    <xf numFmtId="0" fontId="0" fillId="0" borderId="4" xfId="0" applyBorder="1" applyAlignment="1"/>
    <xf numFmtId="0" fontId="3" fillId="4" borderId="1" xfId="0" applyFont="1" applyFill="1" applyBorder="1" applyAlignment="1">
      <alignment horizontal="left" vertical="top"/>
    </xf>
    <xf numFmtId="0" fontId="1" fillId="4" borderId="1" xfId="0" applyFont="1" applyFill="1" applyBorder="1" applyAlignment="1">
      <alignment horizontal="left" vertical="center" wrapText="1"/>
    </xf>
    <xf numFmtId="9" fontId="1" fillId="4" borderId="1" xfId="0" applyNumberFormat="1" applyFont="1" applyFill="1" applyBorder="1" applyAlignment="1">
      <alignment horizontal="left" vertical="center" wrapText="1"/>
    </xf>
    <xf numFmtId="0" fontId="3" fillId="4" borderId="1" xfId="0" applyFont="1" applyFill="1" applyBorder="1" applyAlignment="1">
      <alignment horizontal="left" vertical="center"/>
    </xf>
    <xf numFmtId="0" fontId="1" fillId="2" borderId="1" xfId="0" applyFont="1" applyFill="1" applyBorder="1" applyAlignment="1">
      <alignment horizontal="left"/>
    </xf>
    <xf numFmtId="0" fontId="13" fillId="4" borderId="1" xfId="0" applyFont="1" applyFill="1" applyBorder="1" applyAlignment="1">
      <alignment horizontal="left" vertical="center" wrapText="1"/>
    </xf>
    <xf numFmtId="171" fontId="0" fillId="0" borderId="0" xfId="0" applyNumberFormat="1"/>
    <xf numFmtId="0" fontId="0" fillId="0" borderId="0" xfId="0"/>
    <xf numFmtId="0" fontId="6" fillId="0" borderId="0" xfId="0" applyFont="1" applyFill="1" applyAlignment="1">
      <alignment vertical="center"/>
    </xf>
    <xf numFmtId="0" fontId="3" fillId="0" borderId="0" xfId="0" applyFont="1" applyFill="1" applyBorder="1" applyAlignment="1">
      <alignment horizontal="left" vertical="center"/>
    </xf>
    <xf numFmtId="10" fontId="0" fillId="0" borderId="0" xfId="2" applyNumberFormat="1" applyFont="1" applyFill="1" applyBorder="1"/>
    <xf numFmtId="0" fontId="1" fillId="0" borderId="0" xfId="0" applyFont="1" applyFill="1" applyBorder="1" applyAlignment="1">
      <alignment horizontal="left" vertical="center" wrapText="1"/>
    </xf>
    <xf numFmtId="164" fontId="0" fillId="0" borderId="0" xfId="0" applyNumberFormat="1" applyFill="1" applyBorder="1"/>
    <xf numFmtId="0" fontId="1" fillId="0" borderId="0" xfId="0" applyFont="1" applyFill="1" applyBorder="1" applyAlignment="1">
      <alignment vertical="center" wrapText="1"/>
    </xf>
    <xf numFmtId="0" fontId="14" fillId="5" borderId="0" xfId="0" applyFont="1" applyFill="1" applyAlignment="1">
      <alignment vertical="center"/>
    </xf>
    <xf numFmtId="9" fontId="0" fillId="0" borderId="1" xfId="2" applyFont="1" applyFill="1" applyBorder="1"/>
    <xf numFmtId="0" fontId="16" fillId="0" borderId="0" xfId="0" applyFont="1" applyAlignment="1">
      <alignment horizontal="center" vertical="center" wrapText="1"/>
    </xf>
    <xf numFmtId="0" fontId="15" fillId="0" borderId="0" xfId="0" applyFont="1" applyAlignment="1">
      <alignment wrapText="1"/>
    </xf>
    <xf numFmtId="0" fontId="15" fillId="4" borderId="2" xfId="0" applyFont="1" applyFill="1" applyBorder="1"/>
    <xf numFmtId="0" fontId="16" fillId="4" borderId="2" xfId="0" applyFont="1" applyFill="1" applyBorder="1" applyAlignment="1">
      <alignment horizontal="left" vertical="center" wrapText="1"/>
    </xf>
    <xf numFmtId="0" fontId="6" fillId="0" borderId="0" xfId="0" applyFont="1" applyFill="1"/>
    <xf numFmtId="0" fontId="0" fillId="0" borderId="0" xfId="0" applyFont="1" applyFill="1"/>
    <xf numFmtId="0" fontId="0" fillId="0" borderId="1" xfId="0" applyBorder="1" applyAlignment="1">
      <alignment vertical="center"/>
    </xf>
    <xf numFmtId="165" fontId="0" fillId="0" borderId="0" xfId="2" applyNumberFormat="1" applyFont="1" applyFill="1" applyBorder="1"/>
    <xf numFmtId="0" fontId="1" fillId="0" borderId="0" xfId="0" applyFont="1" applyFill="1" applyBorder="1" applyAlignment="1">
      <alignment horizontal="center" vertical="center" wrapText="1"/>
    </xf>
    <xf numFmtId="9" fontId="0" fillId="0" borderId="0" xfId="2" applyFont="1" applyFill="1"/>
    <xf numFmtId="0" fontId="17" fillId="0" borderId="1" xfId="0" applyFont="1" applyBorder="1"/>
    <xf numFmtId="0" fontId="15" fillId="0" borderId="1" xfId="0" applyFont="1" applyBorder="1"/>
    <xf numFmtId="0" fontId="3" fillId="0" borderId="0" xfId="0" applyFont="1" applyFill="1" applyBorder="1" applyAlignment="1">
      <alignment horizontal="left" vertical="top"/>
    </xf>
    <xf numFmtId="9" fontId="1" fillId="0" borderId="0" xfId="0" applyNumberFormat="1" applyFont="1" applyFill="1" applyBorder="1" applyAlignment="1">
      <alignment horizontal="left" vertical="center" wrapText="1"/>
    </xf>
    <xf numFmtId="167" fontId="0" fillId="0" borderId="0" xfId="3" applyNumberFormat="1" applyFont="1" applyFill="1" applyBorder="1"/>
    <xf numFmtId="0" fontId="3" fillId="0" borderId="0" xfId="0" applyFont="1" applyFill="1" applyBorder="1" applyAlignment="1">
      <alignment horizontal="left"/>
    </xf>
    <xf numFmtId="0" fontId="0" fillId="0" borderId="0" xfId="0"/>
    <xf numFmtId="0" fontId="0" fillId="0" borderId="0" xfId="0"/>
    <xf numFmtId="0" fontId="19" fillId="0" borderId="0" xfId="0" applyFont="1" applyAlignment="1">
      <alignment horizontal="center" vertical="center" wrapText="1"/>
    </xf>
    <xf numFmtId="0" fontId="20" fillId="0" borderId="6" xfId="0" applyFont="1" applyBorder="1" applyAlignment="1">
      <alignment vertical="center" wrapText="1"/>
    </xf>
    <xf numFmtId="0" fontId="21" fillId="0" borderId="0" xfId="0" applyFont="1"/>
    <xf numFmtId="0" fontId="22" fillId="0" borderId="0" xfId="0" applyFont="1" applyAlignment="1">
      <alignment horizontal="left" vertical="top" wrapText="1"/>
    </xf>
    <xf numFmtId="0" fontId="19" fillId="0" borderId="0" xfId="0" applyFont="1"/>
    <xf numFmtId="0" fontId="16" fillId="4" borderId="8" xfId="0" applyFont="1" applyFill="1" applyBorder="1" applyAlignment="1">
      <alignment horizontal="left" vertical="center" wrapText="1"/>
    </xf>
    <xf numFmtId="10" fontId="0" fillId="0" borderId="0" xfId="2" applyNumberFormat="1" applyFont="1" applyBorder="1"/>
    <xf numFmtId="0" fontId="0" fillId="0" borderId="0" xfId="0"/>
    <xf numFmtId="0" fontId="0" fillId="0" borderId="1" xfId="0" applyFont="1" applyBorder="1"/>
    <xf numFmtId="0" fontId="3" fillId="4" borderId="1" xfId="0" applyNumberFormat="1" applyFont="1" applyFill="1" applyBorder="1" applyAlignment="1">
      <alignment horizontal="left" vertical="top"/>
    </xf>
    <xf numFmtId="165" fontId="0" fillId="0" borderId="1" xfId="2" applyNumberFormat="1" applyFont="1" applyFill="1" applyBorder="1"/>
    <xf numFmtId="165" fontId="0" fillId="0" borderId="0" xfId="2" applyNumberFormat="1" applyFont="1" applyBorder="1"/>
    <xf numFmtId="165" fontId="12" fillId="0" borderId="1" xfId="0" applyNumberFormat="1" applyFont="1" applyBorder="1" applyAlignment="1">
      <alignment horizontal="right" wrapText="1"/>
    </xf>
    <xf numFmtId="0" fontId="0" fillId="0" borderId="0" xfId="0"/>
    <xf numFmtId="0" fontId="3" fillId="4" borderId="1" xfId="0" applyNumberFormat="1" applyFont="1" applyFill="1" applyBorder="1" applyAlignment="1">
      <alignment horizontal="left" vertical="center"/>
    </xf>
    <xf numFmtId="165" fontId="3" fillId="0" borderId="1" xfId="2" applyNumberFormat="1" applyFont="1" applyFill="1" applyBorder="1"/>
    <xf numFmtId="0" fontId="23" fillId="4" borderId="2" xfId="0" applyFont="1" applyFill="1" applyBorder="1" applyAlignment="1">
      <alignment horizontal="left" vertical="center" wrapText="1"/>
    </xf>
    <xf numFmtId="0" fontId="3" fillId="0" borderId="1" xfId="0" applyFont="1" applyFill="1" applyBorder="1" applyAlignment="1">
      <alignment horizontal="left" vertical="center"/>
    </xf>
    <xf numFmtId="0" fontId="17" fillId="0" borderId="1" xfId="0" applyFont="1" applyFill="1" applyBorder="1"/>
    <xf numFmtId="164" fontId="0" fillId="0" borderId="1" xfId="0" applyNumberFormat="1" applyFill="1" applyBorder="1"/>
    <xf numFmtId="0" fontId="23" fillId="4" borderId="1" xfId="0" applyFont="1" applyFill="1" applyBorder="1" applyAlignment="1">
      <alignment horizontal="left" vertical="center" wrapText="1"/>
    </xf>
    <xf numFmtId="0" fontId="0" fillId="0" borderId="0" xfId="0"/>
    <xf numFmtId="0" fontId="20" fillId="0" borderId="6" xfId="0" applyFont="1" applyBorder="1" applyAlignment="1">
      <alignment vertical="center" wrapText="1"/>
    </xf>
    <xf numFmtId="0" fontId="19" fillId="0" borderId="0" xfId="0" applyFont="1" applyAlignment="1">
      <alignment horizontal="center" vertical="center" wrapText="1"/>
    </xf>
    <xf numFmtId="0" fontId="0" fillId="0" borderId="0" xfId="0"/>
    <xf numFmtId="0" fontId="0" fillId="0" borderId="0" xfId="0" applyAlignment="1">
      <alignment horizontal="left" wrapText="1"/>
    </xf>
    <xf numFmtId="0" fontId="0" fillId="0" borderId="0" xfId="0" applyAlignment="1">
      <alignment wrapText="1"/>
    </xf>
    <xf numFmtId="0" fontId="3" fillId="0" borderId="0" xfId="0" applyFont="1" applyFill="1" applyBorder="1"/>
    <xf numFmtId="0" fontId="0" fillId="0" borderId="0" xfId="0" applyAlignment="1">
      <alignment vertical="center" wrapText="1"/>
    </xf>
    <xf numFmtId="0" fontId="24" fillId="0" borderId="0" xfId="0" applyFont="1" applyAlignment="1">
      <alignment horizontal="left" vertical="center" wrapText="1"/>
    </xf>
    <xf numFmtId="0" fontId="0" fillId="0" borderId="0" xfId="0" applyAlignment="1">
      <alignment horizontal="left" vertical="top"/>
    </xf>
    <xf numFmtId="0" fontId="1" fillId="0" borderId="0" xfId="0" applyFont="1" applyFill="1"/>
    <xf numFmtId="0" fontId="7" fillId="0" borderId="0" xfId="0" applyFont="1" applyFill="1"/>
    <xf numFmtId="0" fontId="23" fillId="4" borderId="8" xfId="0" applyFont="1" applyFill="1" applyBorder="1" applyAlignment="1">
      <alignment horizontal="left" vertical="center" wrapText="1"/>
    </xf>
    <xf numFmtId="0" fontId="1" fillId="4" borderId="21" xfId="0" applyFont="1" applyFill="1" applyBorder="1" applyAlignment="1">
      <alignment horizontal="left" vertical="center" wrapText="1"/>
    </xf>
    <xf numFmtId="0" fontId="0" fillId="0" borderId="0" xfId="0"/>
    <xf numFmtId="164" fontId="0" fillId="7" borderId="6" xfId="0" applyNumberFormat="1" applyFill="1" applyBorder="1"/>
    <xf numFmtId="170" fontId="0" fillId="7" borderId="6" xfId="0" applyNumberFormat="1" applyFill="1" applyBorder="1"/>
    <xf numFmtId="164" fontId="0" fillId="8" borderId="1" xfId="0" applyNumberFormat="1" applyFill="1" applyBorder="1"/>
    <xf numFmtId="164" fontId="0" fillId="7" borderId="1" xfId="0" applyNumberFormat="1" applyFill="1" applyBorder="1"/>
    <xf numFmtId="0" fontId="6" fillId="5" borderId="0" xfId="0" applyFont="1" applyFill="1" applyAlignment="1">
      <alignment wrapText="1"/>
    </xf>
    <xf numFmtId="165" fontId="0" fillId="0" borderId="0" xfId="0" applyNumberFormat="1"/>
    <xf numFmtId="3" fontId="0" fillId="0" borderId="24" xfId="0" applyNumberFormat="1" applyBorder="1"/>
    <xf numFmtId="9" fontId="0" fillId="0" borderId="25" xfId="2" applyFont="1" applyBorder="1"/>
    <xf numFmtId="3" fontId="0" fillId="0" borderId="26" xfId="0" applyNumberFormat="1" applyBorder="1"/>
    <xf numFmtId="9" fontId="0" fillId="0" borderId="27" xfId="2" applyFont="1" applyBorder="1"/>
    <xf numFmtId="0" fontId="3" fillId="4" borderId="1" xfId="0" applyNumberFormat="1" applyFont="1" applyFill="1" applyBorder="1" applyAlignment="1">
      <alignment horizontal="left" vertical="center" wrapText="1"/>
    </xf>
    <xf numFmtId="0" fontId="3" fillId="4" borderId="22" xfId="0" applyNumberFormat="1" applyFont="1" applyFill="1" applyBorder="1" applyAlignment="1">
      <alignment horizontal="left" vertical="center" wrapText="1"/>
    </xf>
    <xf numFmtId="0" fontId="3" fillId="4" borderId="23" xfId="0" applyNumberFormat="1" applyFont="1" applyFill="1" applyBorder="1" applyAlignment="1">
      <alignment horizontal="left" vertical="center" wrapText="1"/>
    </xf>
    <xf numFmtId="0" fontId="3" fillId="4" borderId="28" xfId="0" applyNumberFormat="1" applyFont="1" applyFill="1" applyBorder="1" applyAlignment="1">
      <alignment horizontal="left" vertical="center" wrapText="1"/>
    </xf>
    <xf numFmtId="3" fontId="0" fillId="0" borderId="24" xfId="0" applyNumberFormat="1" applyFill="1" applyBorder="1"/>
    <xf numFmtId="3" fontId="0" fillId="0" borderId="26" xfId="0" applyNumberFormat="1" applyFill="1" applyBorder="1"/>
    <xf numFmtId="0" fontId="0" fillId="0" borderId="29" xfId="0" applyBorder="1"/>
    <xf numFmtId="165" fontId="0" fillId="8" borderId="25" xfId="2" applyNumberFormat="1" applyFont="1" applyFill="1" applyBorder="1"/>
    <xf numFmtId="165" fontId="0" fillId="8" borderId="27" xfId="2" applyNumberFormat="1" applyFont="1" applyFill="1" applyBorder="1"/>
    <xf numFmtId="0" fontId="3" fillId="4" borderId="30" xfId="0" applyNumberFormat="1" applyFont="1" applyFill="1" applyBorder="1" applyAlignment="1">
      <alignment horizontal="left" vertical="center" wrapText="1"/>
    </xf>
    <xf numFmtId="0" fontId="26" fillId="0" borderId="31" xfId="0" applyFont="1" applyFill="1" applyBorder="1" applyAlignment="1">
      <alignment horizontal="left" vertical="center" wrapText="1"/>
    </xf>
    <xf numFmtId="0" fontId="26" fillId="0" borderId="32" xfId="0" applyFont="1" applyFill="1" applyBorder="1" applyAlignment="1">
      <alignment horizontal="left" vertical="center" wrapText="1"/>
    </xf>
    <xf numFmtId="0" fontId="0" fillId="8" borderId="27" xfId="0" applyFill="1" applyBorder="1"/>
    <xf numFmtId="0" fontId="26" fillId="0" borderId="33" xfId="0" applyFont="1" applyFill="1" applyBorder="1" applyAlignment="1">
      <alignment horizontal="left" vertical="center" wrapText="1"/>
    </xf>
    <xf numFmtId="0" fontId="26" fillId="0" borderId="34" xfId="0" applyFont="1" applyFill="1" applyBorder="1" applyAlignment="1">
      <alignment horizontal="left" vertical="center" wrapText="1"/>
    </xf>
    <xf numFmtId="165" fontId="0" fillId="0" borderId="1" xfId="0" applyNumberFormat="1" applyBorder="1"/>
    <xf numFmtId="0" fontId="3" fillId="0" borderId="0" xfId="0" applyFont="1" applyAlignment="1">
      <alignment vertical="center" wrapText="1"/>
    </xf>
    <xf numFmtId="0" fontId="6" fillId="0" borderId="0" xfId="0" applyFont="1" applyFill="1" applyAlignment="1">
      <alignment wrapText="1"/>
    </xf>
    <xf numFmtId="0" fontId="3" fillId="0" borderId="0" xfId="0" applyFont="1" applyAlignment="1">
      <alignment vertical="center"/>
    </xf>
    <xf numFmtId="9" fontId="0" fillId="8" borderId="1" xfId="2" applyNumberFormat="1" applyFont="1" applyFill="1" applyBorder="1"/>
    <xf numFmtId="0" fontId="0" fillId="4" borderId="1" xfId="0" applyFill="1" applyBorder="1" applyAlignment="1">
      <alignment wrapText="1"/>
    </xf>
    <xf numFmtId="0" fontId="3" fillId="4" borderId="1" xfId="0" applyFont="1" applyFill="1" applyBorder="1" applyAlignment="1">
      <alignment horizontal="left" vertical="center" wrapText="1"/>
    </xf>
    <xf numFmtId="0" fontId="0" fillId="0" borderId="0" xfId="0" applyFill="1" applyAlignment="1">
      <alignment wrapText="1"/>
    </xf>
    <xf numFmtId="0" fontId="0" fillId="0" borderId="1" xfId="0" applyBorder="1" applyAlignment="1">
      <alignment vertical="center" wrapText="1"/>
    </xf>
    <xf numFmtId="170" fontId="0" fillId="7" borderId="1" xfId="0" applyNumberFormat="1" applyFill="1" applyBorder="1"/>
    <xf numFmtId="9" fontId="0" fillId="0" borderId="0" xfId="0" applyNumberFormat="1"/>
    <xf numFmtId="3" fontId="24" fillId="0" borderId="1" xfId="0" applyNumberFormat="1" applyFont="1" applyBorder="1"/>
    <xf numFmtId="170" fontId="24" fillId="7" borderId="1" xfId="0" applyNumberFormat="1" applyFont="1" applyFill="1" applyBorder="1"/>
    <xf numFmtId="0" fontId="24" fillId="0" borderId="1" xfId="0" applyFont="1" applyBorder="1" applyAlignment="1">
      <alignment wrapText="1"/>
    </xf>
    <xf numFmtId="0" fontId="24" fillId="0" borderId="1" xfId="0" applyFont="1" applyFill="1" applyBorder="1" applyAlignment="1">
      <alignment wrapText="1"/>
    </xf>
    <xf numFmtId="0" fontId="27" fillId="0" borderId="0" xfId="0" applyFont="1" applyAlignment="1">
      <alignment vertical="center" wrapText="1"/>
    </xf>
    <xf numFmtId="0" fontId="0" fillId="0" borderId="0" xfId="0"/>
    <xf numFmtId="164" fontId="7" fillId="0" borderId="0" xfId="0" applyNumberFormat="1" applyFont="1" applyFill="1" applyBorder="1" applyAlignment="1">
      <alignment horizontal="center" vertical="center" wrapText="1"/>
    </xf>
    <xf numFmtId="0" fontId="1" fillId="4" borderId="11" xfId="0" applyFont="1" applyFill="1" applyBorder="1" applyAlignment="1">
      <alignment horizontal="left" vertical="center" wrapText="1"/>
    </xf>
    <xf numFmtId="0" fontId="1" fillId="4" borderId="20" xfId="0" applyFont="1" applyFill="1" applyBorder="1" applyAlignment="1">
      <alignment vertical="center" wrapText="1"/>
    </xf>
    <xf numFmtId="0" fontId="31" fillId="0" borderId="0" xfId="0" applyFont="1" applyAlignment="1">
      <alignment horizontal="center" vertical="center" wrapText="1"/>
    </xf>
    <xf numFmtId="0" fontId="0" fillId="0" borderId="0" xfId="0" applyAlignment="1">
      <alignment horizontal="left" vertical="top" wrapText="1"/>
    </xf>
    <xf numFmtId="0" fontId="33" fillId="0" borderId="0" xfId="0" applyFont="1" applyAlignment="1">
      <alignment vertical="center" wrapText="1"/>
    </xf>
    <xf numFmtId="0" fontId="25" fillId="5" borderId="0" xfId="0" applyFont="1" applyFill="1" applyAlignment="1">
      <alignment horizontal="center" wrapText="1"/>
    </xf>
    <xf numFmtId="0" fontId="25" fillId="5" borderId="0" xfId="0" applyFont="1" applyFill="1" applyAlignment="1">
      <alignment horizontal="center"/>
    </xf>
    <xf numFmtId="0" fontId="29" fillId="0" borderId="0" xfId="4" applyBorder="1" applyAlignment="1">
      <alignment horizontal="left" vertical="top" wrapText="1"/>
    </xf>
    <xf numFmtId="0" fontId="34" fillId="0" borderId="0" xfId="4" applyFont="1" applyFill="1" applyBorder="1" applyAlignment="1">
      <alignment vertical="center" wrapText="1"/>
    </xf>
    <xf numFmtId="0" fontId="25" fillId="11" borderId="0" xfId="0" applyFont="1" applyFill="1" applyAlignment="1">
      <alignment horizontal="center" wrapText="1"/>
    </xf>
    <xf numFmtId="0" fontId="29" fillId="0" borderId="38" xfId="4" applyBorder="1" applyAlignment="1">
      <alignment horizontal="left" vertical="center" wrapText="1"/>
    </xf>
    <xf numFmtId="0" fontId="29" fillId="0" borderId="39" xfId="4" applyBorder="1" applyAlignment="1">
      <alignment horizontal="left" vertical="center" wrapText="1"/>
    </xf>
    <xf numFmtId="0" fontId="29" fillId="0" borderId="39" xfId="4" applyFill="1" applyBorder="1" applyAlignment="1">
      <alignment horizontal="left" vertical="center" wrapText="1"/>
    </xf>
    <xf numFmtId="0" fontId="29" fillId="0" borderId="40" xfId="4" applyBorder="1" applyAlignment="1">
      <alignment horizontal="left" vertical="center" wrapText="1"/>
    </xf>
    <xf numFmtId="0" fontId="25" fillId="12" borderId="0" xfId="0" applyFont="1" applyFill="1" applyAlignment="1">
      <alignment horizontal="center" wrapText="1"/>
    </xf>
    <xf numFmtId="0" fontId="25" fillId="10" borderId="0" xfId="0" applyFont="1" applyFill="1" applyAlignment="1">
      <alignment horizontal="center" wrapText="1"/>
    </xf>
    <xf numFmtId="0" fontId="29" fillId="0" borderId="44" xfId="4" applyFill="1" applyBorder="1" applyAlignment="1">
      <alignment vertical="center" wrapText="1"/>
    </xf>
    <xf numFmtId="0" fontId="0" fillId="0" borderId="45" xfId="0" applyBorder="1" applyAlignment="1">
      <alignment horizontal="left" wrapText="1"/>
    </xf>
    <xf numFmtId="0" fontId="0" fillId="0" borderId="45" xfId="0" applyBorder="1" applyAlignment="1">
      <alignment wrapText="1"/>
    </xf>
    <xf numFmtId="0" fontId="0" fillId="0" borderId="46" xfId="0" applyBorder="1" applyAlignment="1">
      <alignment wrapText="1"/>
    </xf>
    <xf numFmtId="0" fontId="0" fillId="0" borderId="47" xfId="0" applyBorder="1" applyAlignment="1">
      <alignment wrapText="1"/>
    </xf>
    <xf numFmtId="0" fontId="35" fillId="0" borderId="0" xfId="0" applyFont="1" applyAlignment="1">
      <alignment vertical="center" wrapText="1"/>
    </xf>
    <xf numFmtId="0" fontId="35" fillId="0" borderId="9" xfId="0" applyFont="1" applyBorder="1" applyAlignment="1">
      <alignment vertical="center" wrapText="1"/>
    </xf>
    <xf numFmtId="0" fontId="25" fillId="5" borderId="0" xfId="0" applyFont="1" applyFill="1" applyAlignment="1">
      <alignment vertical="center"/>
    </xf>
    <xf numFmtId="0" fontId="28" fillId="5" borderId="0" xfId="0" applyFont="1" applyFill="1" applyAlignment="1">
      <alignment vertical="center"/>
    </xf>
    <xf numFmtId="0" fontId="25" fillId="5" borderId="0" xfId="0" applyFont="1" applyFill="1" applyAlignment="1">
      <alignment horizontal="left" wrapText="1"/>
    </xf>
    <xf numFmtId="0" fontId="36" fillId="9" borderId="0" xfId="4" applyFont="1" applyFill="1" applyAlignment="1">
      <alignment vertical="center" wrapText="1"/>
    </xf>
    <xf numFmtId="0" fontId="0" fillId="0" borderId="0" xfId="0" applyAlignment="1">
      <alignment horizontal="center"/>
    </xf>
    <xf numFmtId="0" fontId="30" fillId="5" borderId="0" xfId="0" applyFont="1" applyFill="1" applyAlignment="1">
      <alignment vertical="center"/>
    </xf>
    <xf numFmtId="0" fontId="0" fillId="0" borderId="0" xfId="0"/>
    <xf numFmtId="0" fontId="10" fillId="0" borderId="0" xfId="0" applyFont="1"/>
    <xf numFmtId="0" fontId="11" fillId="0" borderId="0" xfId="0" applyFont="1" applyAlignment="1">
      <alignment horizontal="left" vertical="top" wrapText="1"/>
    </xf>
    <xf numFmtId="0" fontId="1" fillId="0" borderId="0" xfId="0" applyFont="1"/>
    <xf numFmtId="0" fontId="16" fillId="4" borderId="2"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0" fillId="0" borderId="11" xfId="0" applyBorder="1"/>
    <xf numFmtId="0" fontId="0" fillId="0" borderId="12" xfId="0" applyBorder="1"/>
    <xf numFmtId="0" fontId="25" fillId="5" borderId="0" xfId="0" applyFont="1" applyFill="1"/>
    <xf numFmtId="0" fontId="0" fillId="0" borderId="0" xfId="0" applyFont="1"/>
    <xf numFmtId="0" fontId="25" fillId="0" borderId="0" xfId="0" applyFont="1" applyFill="1" applyAlignment="1">
      <alignment vertical="center"/>
    </xf>
    <xf numFmtId="0" fontId="25" fillId="0" borderId="0" xfId="0" applyFont="1" applyFill="1"/>
    <xf numFmtId="0" fontId="0" fillId="4" borderId="1" xfId="0" applyFont="1" applyFill="1" applyBorder="1"/>
    <xf numFmtId="0" fontId="0" fillId="0" borderId="0" xfId="0" applyFont="1" applyBorder="1"/>
    <xf numFmtId="164" fontId="0" fillId="7" borderId="1" xfId="0" applyNumberFormat="1" applyFont="1" applyFill="1" applyBorder="1"/>
    <xf numFmtId="164" fontId="0" fillId="0" borderId="0" xfId="0" applyNumberFormat="1" applyFont="1" applyFill="1" applyBorder="1"/>
    <xf numFmtId="0" fontId="0" fillId="4" borderId="1" xfId="0" applyFont="1" applyFill="1" applyBorder="1" applyAlignment="1">
      <alignment horizontal="center"/>
    </xf>
    <xf numFmtId="0" fontId="0" fillId="0" borderId="1" xfId="0" applyFont="1" applyFill="1" applyBorder="1" applyAlignment="1">
      <alignment horizontal="left" vertical="top"/>
    </xf>
    <xf numFmtId="3" fontId="0" fillId="0" borderId="0" xfId="0" applyNumberFormat="1" applyFont="1" applyFill="1" applyBorder="1"/>
    <xf numFmtId="3" fontId="0" fillId="0" borderId="0" xfId="0" applyNumberFormat="1" applyFont="1"/>
    <xf numFmtId="0" fontId="0" fillId="0" borderId="0" xfId="0" applyFont="1" applyFill="1" applyBorder="1"/>
    <xf numFmtId="0" fontId="0" fillId="0" borderId="0" xfId="0" applyFont="1" applyAlignment="1">
      <alignment horizontal="left" wrapText="1"/>
    </xf>
    <xf numFmtId="0" fontId="37" fillId="0" borderId="0" xfId="0" applyFont="1" applyAlignment="1">
      <alignment horizontal="left" vertical="center" wrapText="1"/>
    </xf>
    <xf numFmtId="164" fontId="0" fillId="0" borderId="0" xfId="0" applyNumberFormat="1" applyFont="1"/>
    <xf numFmtId="0" fontId="0" fillId="0" borderId="0" xfId="0" applyFont="1" applyFill="1" applyAlignment="1">
      <alignment horizontal="center" vertical="center"/>
    </xf>
    <xf numFmtId="0" fontId="0" fillId="0" borderId="0" xfId="0" applyFont="1" applyAlignment="1">
      <alignment horizontal="center" vertical="center"/>
    </xf>
    <xf numFmtId="3" fontId="0" fillId="0" borderId="11" xfId="0" applyNumberFormat="1" applyFont="1" applyFill="1" applyBorder="1"/>
    <xf numFmtId="3" fontId="0" fillId="0" borderId="0" xfId="0" applyNumberFormat="1" applyFont="1" applyBorder="1"/>
    <xf numFmtId="0" fontId="23" fillId="4" borderId="7" xfId="0" applyFont="1" applyFill="1" applyBorder="1" applyAlignment="1">
      <alignment horizontal="left" vertical="center" wrapText="1"/>
    </xf>
    <xf numFmtId="3" fontId="0" fillId="0" borderId="9" xfId="0" applyNumberFormat="1" applyFont="1" applyBorder="1"/>
    <xf numFmtId="0" fontId="0" fillId="0" borderId="0" xfId="0" applyFont="1" applyAlignment="1">
      <alignment vertical="center"/>
    </xf>
    <xf numFmtId="0" fontId="0" fillId="0" borderId="0" xfId="0" applyBorder="1"/>
    <xf numFmtId="0" fontId="0" fillId="0" borderId="0" xfId="0"/>
    <xf numFmtId="0" fontId="0" fillId="0" borderId="50" xfId="0" applyBorder="1" applyAlignment="1"/>
    <xf numFmtId="0" fontId="0" fillId="0" borderId="51" xfId="0" applyBorder="1" applyAlignment="1"/>
    <xf numFmtId="4" fontId="0" fillId="0" borderId="11" xfId="0" applyNumberFormat="1" applyBorder="1"/>
    <xf numFmtId="172" fontId="0" fillId="7" borderId="52" xfId="0" applyNumberFormat="1" applyFill="1" applyBorder="1"/>
    <xf numFmtId="3" fontId="0" fillId="0" borderId="11" xfId="0" applyNumberFormat="1" applyBorder="1"/>
    <xf numFmtId="0" fontId="0" fillId="0" borderId="18" xfId="0" applyBorder="1"/>
    <xf numFmtId="0" fontId="0" fillId="0" borderId="10" xfId="0" applyBorder="1"/>
    <xf numFmtId="0" fontId="0" fillId="0" borderId="19" xfId="0" applyBorder="1"/>
    <xf numFmtId="165" fontId="0" fillId="8" borderId="0" xfId="2" applyNumberFormat="1" applyFont="1" applyFill="1" applyBorder="1"/>
    <xf numFmtId="165" fontId="0" fillId="8" borderId="12" xfId="2" applyNumberFormat="1" applyFont="1" applyFill="1" applyBorder="1"/>
    <xf numFmtId="0" fontId="0" fillId="4" borderId="21" xfId="0" applyFill="1" applyBorder="1" applyAlignment="1">
      <alignment horizontal="center" vertical="center"/>
    </xf>
    <xf numFmtId="174" fontId="2" fillId="0" borderId="1" xfId="3" applyNumberFormat="1" applyFont="1" applyBorder="1"/>
    <xf numFmtId="0" fontId="0" fillId="8" borderId="1" xfId="0" applyFont="1" applyFill="1" applyBorder="1"/>
    <xf numFmtId="174" fontId="2" fillId="8" borderId="1" xfId="3" applyNumberFormat="1" applyFont="1" applyFill="1" applyBorder="1"/>
    <xf numFmtId="174" fontId="0" fillId="0" borderId="0" xfId="0" applyNumberFormat="1"/>
    <xf numFmtId="0" fontId="16" fillId="4" borderId="53" xfId="0" applyFont="1" applyFill="1" applyBorder="1" applyAlignment="1">
      <alignment horizontal="left" vertical="center" wrapText="1"/>
    </xf>
    <xf numFmtId="174" fontId="38" fillId="0" borderId="9" xfId="3" applyNumberFormat="1" applyFont="1" applyBorder="1"/>
    <xf numFmtId="174" fontId="2" fillId="8" borderId="9" xfId="3" applyNumberFormat="1" applyFont="1" applyFill="1" applyBorder="1"/>
    <xf numFmtId="174" fontId="0" fillId="0" borderId="1" xfId="0" applyNumberFormat="1" applyBorder="1"/>
    <xf numFmtId="174" fontId="0" fillId="8" borderId="1" xfId="0" applyNumberFormat="1" applyFill="1" applyBorder="1"/>
    <xf numFmtId="166" fontId="2" fillId="8" borderId="1" xfId="1" applyNumberFormat="1" applyFont="1" applyFill="1" applyBorder="1"/>
    <xf numFmtId="0" fontId="23" fillId="4" borderId="21" xfId="0" applyFont="1" applyFill="1" applyBorder="1" applyAlignment="1">
      <alignment horizontal="left" vertical="center" wrapText="1"/>
    </xf>
    <xf numFmtId="174" fontId="0" fillId="0" borderId="0" xfId="0" applyNumberFormat="1" applyFont="1"/>
    <xf numFmtId="0" fontId="0" fillId="0" borderId="0" xfId="0"/>
    <xf numFmtId="0" fontId="0" fillId="0" borderId="0" xfId="0" applyBorder="1"/>
    <xf numFmtId="0" fontId="0" fillId="0" borderId="0" xfId="0"/>
    <xf numFmtId="166" fontId="0" fillId="0" borderId="11" xfId="1" applyNumberFormat="1" applyFont="1" applyBorder="1"/>
    <xf numFmtId="0" fontId="0" fillId="0" borderId="0" xfId="0" applyAlignment="1">
      <alignment horizontal="left" indent="1"/>
    </xf>
    <xf numFmtId="0" fontId="0" fillId="0" borderId="0" xfId="0" applyAlignment="1">
      <alignment horizontal="left" indent="2"/>
    </xf>
    <xf numFmtId="0" fontId="0" fillId="0" borderId="1" xfId="0" applyBorder="1" applyAlignment="1">
      <alignment horizontal="left" indent="1"/>
    </xf>
    <xf numFmtId="165" fontId="0" fillId="8" borderId="1" xfId="2" applyNumberFormat="1" applyFont="1" applyFill="1" applyBorder="1"/>
    <xf numFmtId="0" fontId="0" fillId="0" borderId="0" xfId="0" applyBorder="1"/>
    <xf numFmtId="0" fontId="0" fillId="0" borderId="0" xfId="0"/>
    <xf numFmtId="0" fontId="0" fillId="0" borderId="0" xfId="0" applyBorder="1"/>
    <xf numFmtId="0" fontId="0" fillId="0" borderId="0" xfId="0"/>
    <xf numFmtId="0" fontId="3" fillId="0" borderId="0" xfId="0" applyFont="1" applyBorder="1"/>
    <xf numFmtId="164" fontId="0" fillId="0" borderId="1" xfId="0" applyNumberFormat="1" applyBorder="1"/>
    <xf numFmtId="164" fontId="0" fillId="0" borderId="1" xfId="0" applyNumberFormat="1" applyFont="1" applyBorder="1"/>
    <xf numFmtId="0" fontId="0" fillId="0" borderId="3" xfId="0" applyBorder="1"/>
    <xf numFmtId="0" fontId="0" fillId="0" borderId="20" xfId="0" applyBorder="1"/>
    <xf numFmtId="0" fontId="0" fillId="0" borderId="21" xfId="0" applyBorder="1"/>
    <xf numFmtId="14" fontId="0" fillId="0" borderId="0" xfId="0" applyNumberFormat="1"/>
    <xf numFmtId="0" fontId="0" fillId="0" borderId="0" xfId="0" applyAlignment="1">
      <alignment horizontal="left"/>
    </xf>
    <xf numFmtId="0" fontId="40" fillId="0" borderId="0" xfId="0" applyFont="1" applyFill="1" applyBorder="1" applyAlignment="1">
      <alignment horizontal="left" vertical="center" wrapText="1"/>
    </xf>
    <xf numFmtId="0" fontId="39" fillId="0" borderId="0" xfId="0" applyFont="1" applyAlignment="1">
      <alignment horizontal="left" vertical="center" wrapText="1"/>
    </xf>
    <xf numFmtId="0" fontId="3" fillId="4" borderId="0" xfId="0" applyFont="1" applyFill="1"/>
    <xf numFmtId="0" fontId="0" fillId="0" borderId="0" xfId="0"/>
    <xf numFmtId="167" fontId="0" fillId="0" borderId="0" xfId="3" applyNumberFormat="1" applyFont="1"/>
    <xf numFmtId="0" fontId="0" fillId="0" borderId="0" xfId="0" applyBorder="1"/>
    <xf numFmtId="0" fontId="0" fillId="0" borderId="0" xfId="0"/>
    <xf numFmtId="0" fontId="20" fillId="0" borderId="6" xfId="0" applyFont="1" applyBorder="1" applyAlignment="1">
      <alignment vertical="center" wrapText="1"/>
    </xf>
    <xf numFmtId="0" fontId="28" fillId="0" borderId="0" xfId="0" applyFont="1" applyAlignment="1">
      <alignment wrapText="1"/>
    </xf>
    <xf numFmtId="0" fontId="28" fillId="0" borderId="0" xfId="0" applyFont="1" applyAlignment="1">
      <alignment vertical="center" wrapText="1"/>
    </xf>
    <xf numFmtId="0" fontId="28" fillId="0" borderId="0" xfId="0" applyFont="1" applyFill="1" applyBorder="1" applyAlignment="1">
      <alignment vertical="center" wrapText="1"/>
    </xf>
    <xf numFmtId="0" fontId="41" fillId="0" borderId="0" xfId="0" applyFont="1" applyAlignment="1">
      <alignment wrapText="1"/>
    </xf>
    <xf numFmtId="0" fontId="28" fillId="0" borderId="0" xfId="0" applyFont="1" applyFill="1" applyAlignment="1">
      <alignment wrapText="1"/>
    </xf>
    <xf numFmtId="0" fontId="28" fillId="0" borderId="0" xfId="0" applyFont="1" applyFill="1" applyBorder="1" applyAlignment="1">
      <alignment horizontal="left" wrapText="1"/>
    </xf>
    <xf numFmtId="0" fontId="28" fillId="0" borderId="0" xfId="0" applyFont="1" applyFill="1" applyBorder="1" applyAlignment="1">
      <alignment horizontal="left" vertical="center" wrapText="1"/>
    </xf>
    <xf numFmtId="0" fontId="28" fillId="0" borderId="0" xfId="0" applyFont="1" applyFill="1"/>
    <xf numFmtId="0" fontId="28" fillId="0" borderId="0" xfId="0" applyFont="1" applyBorder="1"/>
    <xf numFmtId="4" fontId="0" fillId="0" borderId="0" xfId="0" applyNumberFormat="1" applyBorder="1"/>
    <xf numFmtId="164" fontId="0" fillId="7" borderId="0" xfId="0" applyNumberFormat="1" applyFill="1" applyBorder="1"/>
    <xf numFmtId="0" fontId="0" fillId="0" borderId="42" xfId="0" applyBorder="1"/>
    <xf numFmtId="0" fontId="0" fillId="0" borderId="41" xfId="0" applyBorder="1"/>
    <xf numFmtId="0" fontId="0" fillId="0" borderId="43" xfId="0" applyBorder="1"/>
    <xf numFmtId="0" fontId="19" fillId="0" borderId="45" xfId="0" applyFont="1" applyBorder="1" applyAlignment="1">
      <alignment horizontal="center" vertical="center" wrapText="1"/>
    </xf>
    <xf numFmtId="0" fontId="0" fillId="0" borderId="57" xfId="0" applyBorder="1" applyAlignment="1"/>
    <xf numFmtId="0" fontId="0" fillId="0" borderId="58" xfId="0" applyBorder="1" applyAlignment="1"/>
    <xf numFmtId="0" fontId="0" fillId="0" borderId="45" xfId="0" applyBorder="1"/>
    <xf numFmtId="3" fontId="0" fillId="0" borderId="44" xfId="0" applyNumberFormat="1" applyBorder="1"/>
    <xf numFmtId="3" fontId="0" fillId="0" borderId="0" xfId="0" applyNumberFormat="1" applyBorder="1"/>
    <xf numFmtId="164" fontId="0" fillId="7" borderId="45" xfId="0" applyNumberFormat="1" applyFill="1" applyBorder="1"/>
    <xf numFmtId="4" fontId="0" fillId="0" borderId="44" xfId="0" applyNumberFormat="1" applyBorder="1"/>
    <xf numFmtId="169" fontId="0" fillId="0" borderId="44" xfId="0" applyNumberFormat="1" applyBorder="1"/>
    <xf numFmtId="169" fontId="0" fillId="0" borderId="0" xfId="0" applyNumberFormat="1" applyBorder="1"/>
    <xf numFmtId="170" fontId="0" fillId="7" borderId="59" xfId="0" applyNumberFormat="1" applyFill="1" applyBorder="1"/>
    <xf numFmtId="0" fontId="0" fillId="0" borderId="44" xfId="0" applyBorder="1"/>
    <xf numFmtId="0" fontId="19" fillId="0" borderId="0" xfId="0" applyFont="1" applyBorder="1" applyAlignment="1">
      <alignment horizontal="center" vertical="center" wrapText="1"/>
    </xf>
    <xf numFmtId="0" fontId="28" fillId="0" borderId="0" xfId="0" applyFont="1"/>
    <xf numFmtId="0" fontId="0" fillId="0" borderId="0" xfId="0" applyBorder="1" applyAlignment="1">
      <alignment vertical="center"/>
    </xf>
    <xf numFmtId="0" fontId="0" fillId="0" borderId="0" xfId="0" applyFill="1" applyBorder="1" applyAlignment="1">
      <alignment vertical="center"/>
    </xf>
    <xf numFmtId="0" fontId="0" fillId="0" borderId="0" xfId="0" applyFont="1" applyBorder="1" applyAlignment="1">
      <alignment vertical="center"/>
    </xf>
    <xf numFmtId="0" fontId="28" fillId="0" borderId="0" xfId="0" applyFont="1" applyAlignment="1">
      <alignment horizontal="left" vertical="center" wrapText="1"/>
    </xf>
    <xf numFmtId="0" fontId="41" fillId="0" borderId="0" xfId="0" applyFont="1" applyAlignment="1">
      <alignment horizontal="left" vertical="center" wrapText="1"/>
    </xf>
    <xf numFmtId="0" fontId="0" fillId="4" borderId="16" xfId="0" applyFill="1" applyBorder="1"/>
    <xf numFmtId="0" fontId="0" fillId="4" borderId="17" xfId="0" applyFill="1" applyBorder="1"/>
    <xf numFmtId="164" fontId="0" fillId="7" borderId="0" xfId="0" applyNumberFormat="1" applyFill="1"/>
    <xf numFmtId="164" fontId="0" fillId="7" borderId="12" xfId="0" applyNumberFormat="1" applyFill="1" applyBorder="1"/>
    <xf numFmtId="169" fontId="0" fillId="0" borderId="11" xfId="0" applyNumberFormat="1" applyBorder="1"/>
    <xf numFmtId="169" fontId="0" fillId="0" borderId="13" xfId="0" applyNumberFormat="1" applyBorder="1"/>
    <xf numFmtId="164" fontId="0" fillId="7" borderId="60" xfId="0" applyNumberFormat="1" applyFill="1" applyBorder="1"/>
    <xf numFmtId="169" fontId="0" fillId="0" borderId="14" xfId="0" applyNumberFormat="1" applyBorder="1"/>
    <xf numFmtId="164" fontId="0" fillId="7" borderId="15" xfId="0" applyNumberFormat="1" applyFill="1" applyBorder="1"/>
    <xf numFmtId="0" fontId="43" fillId="6" borderId="21" xfId="0" applyFont="1" applyFill="1" applyBorder="1" applyAlignment="1">
      <alignment vertical="center" wrapText="1"/>
    </xf>
    <xf numFmtId="14" fontId="43" fillId="6" borderId="21" xfId="0" applyNumberFormat="1" applyFont="1" applyFill="1" applyBorder="1" applyAlignment="1">
      <alignment vertical="center" wrapText="1"/>
    </xf>
    <xf numFmtId="0" fontId="43" fillId="13" borderId="21" xfId="0" applyFont="1" applyFill="1" applyBorder="1" applyAlignment="1">
      <alignment vertical="center" wrapText="1"/>
    </xf>
    <xf numFmtId="0" fontId="42" fillId="0" borderId="1" xfId="0" applyFont="1" applyBorder="1"/>
    <xf numFmtId="10" fontId="42" fillId="0" borderId="1" xfId="0" applyNumberFormat="1" applyFont="1" applyBorder="1"/>
    <xf numFmtId="14" fontId="42" fillId="0" borderId="1" xfId="0" applyNumberFormat="1" applyFont="1" applyBorder="1"/>
    <xf numFmtId="0" fontId="43" fillId="13" borderId="1" xfId="0" applyFont="1" applyFill="1" applyBorder="1"/>
    <xf numFmtId="10" fontId="43" fillId="13" borderId="1" xfId="0" applyNumberFormat="1" applyFont="1" applyFill="1" applyBorder="1"/>
    <xf numFmtId="14" fontId="43" fillId="13" borderId="1" xfId="0" applyNumberFormat="1" applyFont="1" applyFill="1" applyBorder="1"/>
    <xf numFmtId="0" fontId="25" fillId="13" borderId="0" xfId="0" applyFont="1" applyFill="1"/>
    <xf numFmtId="0" fontId="43" fillId="13" borderId="0" xfId="0" applyFont="1" applyFill="1"/>
    <xf numFmtId="0" fontId="25" fillId="0" borderId="0" xfId="0" applyFont="1"/>
    <xf numFmtId="0" fontId="0" fillId="0" borderId="0" xfId="0" applyBorder="1"/>
    <xf numFmtId="0" fontId="0" fillId="0" borderId="0" xfId="0"/>
    <xf numFmtId="0" fontId="29" fillId="0" borderId="61" xfId="4" applyFill="1" applyBorder="1" applyAlignment="1">
      <alignment vertical="center" wrapText="1"/>
    </xf>
    <xf numFmtId="0" fontId="29" fillId="0" borderId="62" xfId="4" applyBorder="1" applyAlignment="1">
      <alignment vertical="center" wrapText="1"/>
    </xf>
    <xf numFmtId="0" fontId="0" fillId="0" borderId="63" xfId="0" applyBorder="1" applyAlignment="1">
      <alignment vertical="center" wrapText="1"/>
    </xf>
    <xf numFmtId="0" fontId="29" fillId="0" borderId="64" xfId="4" applyBorder="1" applyAlignment="1">
      <alignment vertical="center" wrapText="1"/>
    </xf>
    <xf numFmtId="0" fontId="29" fillId="0" borderId="61" xfId="4" applyBorder="1" applyAlignment="1">
      <alignment vertical="center" wrapText="1"/>
    </xf>
    <xf numFmtId="0" fontId="0" fillId="0" borderId="61" xfId="0" applyBorder="1" applyAlignment="1">
      <alignment vertical="center" wrapText="1"/>
    </xf>
    <xf numFmtId="0" fontId="29" fillId="0" borderId="64" xfId="4" applyFill="1" applyBorder="1" applyAlignment="1">
      <alignment vertical="center" wrapText="1"/>
    </xf>
    <xf numFmtId="0" fontId="29" fillId="0" borderId="64" xfId="4" applyBorder="1" applyAlignment="1">
      <alignment horizontal="left" vertical="center" wrapText="1"/>
    </xf>
    <xf numFmtId="0" fontId="29" fillId="0" borderId="61" xfId="4" applyBorder="1" applyAlignment="1">
      <alignment horizontal="left" vertical="center" wrapText="1"/>
    </xf>
    <xf numFmtId="0" fontId="29" fillId="0" borderId="66" xfId="4" applyBorder="1" applyAlignment="1">
      <alignment horizontal="left" vertical="center" wrapText="1"/>
    </xf>
    <xf numFmtId="0" fontId="29" fillId="0" borderId="66" xfId="4" applyBorder="1" applyAlignment="1">
      <alignment vertical="center" wrapText="1"/>
    </xf>
    <xf numFmtId="0" fontId="29" fillId="0" borderId="67" xfId="4" applyBorder="1" applyAlignment="1">
      <alignment horizontal="left" vertical="center" wrapText="1"/>
    </xf>
    <xf numFmtId="0" fontId="29" fillId="0" borderId="68" xfId="4" applyBorder="1" applyAlignment="1">
      <alignment horizontal="left" vertical="center" wrapText="1"/>
    </xf>
    <xf numFmtId="0" fontId="29" fillId="0" borderId="69" xfId="4" applyBorder="1" applyAlignment="1">
      <alignment horizontal="left" vertical="center" wrapText="1"/>
    </xf>
    <xf numFmtId="0" fontId="29" fillId="0" borderId="71" xfId="4" quotePrefix="1" applyBorder="1" applyAlignment="1">
      <alignment vertical="center" wrapText="1"/>
    </xf>
    <xf numFmtId="0" fontId="29" fillId="0" borderId="73" xfId="4" quotePrefix="1" applyBorder="1" applyAlignment="1">
      <alignment vertical="center" wrapText="1"/>
    </xf>
    <xf numFmtId="0" fontId="29" fillId="0" borderId="74" xfId="4" applyBorder="1" applyAlignment="1">
      <alignment vertical="center" wrapText="1"/>
    </xf>
    <xf numFmtId="0" fontId="0" fillId="0" borderId="74" xfId="0" applyBorder="1" applyAlignment="1">
      <alignment vertical="center" wrapText="1"/>
    </xf>
    <xf numFmtId="0" fontId="29" fillId="0" borderId="73" xfId="4" applyFill="1" applyBorder="1" applyAlignment="1">
      <alignment vertical="center" wrapText="1"/>
    </xf>
    <xf numFmtId="0" fontId="29" fillId="0" borderId="73" xfId="4" applyFill="1" applyBorder="1" applyAlignment="1">
      <alignment horizontal="left" vertical="center" wrapText="1"/>
    </xf>
    <xf numFmtId="0" fontId="0" fillId="0" borderId="74" xfId="0" applyBorder="1" applyAlignment="1">
      <alignment horizontal="left" vertical="center" wrapText="1"/>
    </xf>
    <xf numFmtId="0" fontId="29" fillId="0" borderId="73" xfId="4" applyBorder="1" applyAlignment="1">
      <alignment horizontal="left" vertical="center" wrapText="1"/>
    </xf>
    <xf numFmtId="0" fontId="29" fillId="0" borderId="74" xfId="4" applyBorder="1" applyAlignment="1">
      <alignment horizontal="left" vertical="center" wrapText="1"/>
    </xf>
    <xf numFmtId="0" fontId="29" fillId="0" borderId="75" xfId="4" applyBorder="1" applyAlignment="1">
      <alignment horizontal="left" vertical="center" wrapText="1"/>
    </xf>
    <xf numFmtId="0" fontId="29" fillId="0" borderId="72" xfId="4" applyBorder="1" applyAlignment="1">
      <alignment vertical="center" wrapText="1"/>
    </xf>
    <xf numFmtId="0" fontId="29" fillId="0" borderId="76" xfId="4" applyBorder="1" applyAlignment="1">
      <alignment horizontal="left" vertical="top" wrapText="1"/>
    </xf>
    <xf numFmtId="0" fontId="34" fillId="0" borderId="0" xfId="4" applyFont="1" applyFill="1" applyBorder="1" applyAlignment="1">
      <alignment horizontal="center" vertical="center" wrapText="1"/>
    </xf>
    <xf numFmtId="0" fontId="29" fillId="0" borderId="0" xfId="4" applyBorder="1" applyAlignment="1">
      <alignment horizontal="left" vertical="center" wrapText="1"/>
    </xf>
    <xf numFmtId="0" fontId="29" fillId="0" borderId="0" xfId="4" applyBorder="1" applyAlignment="1">
      <alignment vertical="center" wrapText="1"/>
    </xf>
    <xf numFmtId="3" fontId="45" fillId="0" borderId="0" xfId="0" applyNumberFormat="1" applyFont="1"/>
    <xf numFmtId="0" fontId="29" fillId="0" borderId="61" xfId="4" applyBorder="1" applyAlignment="1">
      <alignment wrapText="1"/>
    </xf>
    <xf numFmtId="0" fontId="29" fillId="0" borderId="64" xfId="4" applyBorder="1" applyAlignment="1">
      <alignment wrapText="1"/>
    </xf>
    <xf numFmtId="0" fontId="0" fillId="0" borderId="61" xfId="0" applyBorder="1" applyAlignment="1">
      <alignment wrapText="1"/>
    </xf>
    <xf numFmtId="0" fontId="29" fillId="0" borderId="77" xfId="4" applyBorder="1" applyAlignment="1">
      <alignment horizontal="left" vertical="center" wrapText="1"/>
    </xf>
    <xf numFmtId="0" fontId="29" fillId="0" borderId="78" xfId="4" applyBorder="1" applyAlignment="1">
      <alignment horizontal="left" vertical="center" wrapText="1"/>
    </xf>
    <xf numFmtId="0" fontId="0" fillId="0" borderId="69" xfId="0" applyBorder="1"/>
    <xf numFmtId="0" fontId="29" fillId="0" borderId="69" xfId="4" applyBorder="1"/>
    <xf numFmtId="0" fontId="29" fillId="0" borderId="79" xfId="4" applyBorder="1" applyAlignment="1">
      <alignment horizontal="left" vertical="center" wrapText="1"/>
    </xf>
    <xf numFmtId="0" fontId="29" fillId="0" borderId="70" xfId="4" applyBorder="1" applyAlignment="1">
      <alignment horizontal="left" vertical="center" wrapText="1"/>
    </xf>
    <xf numFmtId="0" fontId="25" fillId="6" borderId="80" xfId="0" applyFont="1" applyFill="1" applyBorder="1" applyAlignment="1">
      <alignment horizontal="center" wrapText="1"/>
    </xf>
    <xf numFmtId="0" fontId="25" fillId="6" borderId="81" xfId="0" applyFont="1" applyFill="1" applyBorder="1" applyAlignment="1">
      <alignment horizontal="center" wrapText="1"/>
    </xf>
    <xf numFmtId="0" fontId="0" fillId="0" borderId="64" xfId="0" applyBorder="1" applyAlignment="1">
      <alignment wrapText="1"/>
    </xf>
    <xf numFmtId="0" fontId="29" fillId="0" borderId="0" xfId="4" applyFill="1"/>
    <xf numFmtId="0" fontId="29" fillId="0" borderId="0" xfId="4" applyFill="1" applyAlignment="1">
      <alignment wrapText="1"/>
    </xf>
    <xf numFmtId="0" fontId="29" fillId="0" borderId="61" xfId="4" applyFill="1" applyBorder="1" applyAlignment="1">
      <alignment wrapText="1"/>
    </xf>
    <xf numFmtId="0" fontId="29" fillId="0" borderId="82" xfId="4" applyFill="1" applyBorder="1"/>
    <xf numFmtId="0" fontId="0" fillId="0" borderId="83" xfId="0" applyBorder="1" applyAlignment="1">
      <alignment wrapText="1"/>
    </xf>
    <xf numFmtId="0" fontId="0" fillId="0" borderId="0" xfId="0"/>
    <xf numFmtId="0" fontId="0" fillId="0" borderId="0" xfId="0"/>
    <xf numFmtId="0" fontId="0" fillId="0" borderId="0" xfId="0" applyBorder="1"/>
    <xf numFmtId="0" fontId="0" fillId="0" borderId="0" xfId="0"/>
    <xf numFmtId="164" fontId="0" fillId="15" borderId="1" xfId="0" applyNumberFormat="1" applyFont="1" applyFill="1" applyBorder="1"/>
    <xf numFmtId="165" fontId="0" fillId="15" borderId="1" xfId="2" applyNumberFormat="1" applyFont="1" applyFill="1" applyBorder="1"/>
    <xf numFmtId="0" fontId="16" fillId="4" borderId="11"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1" xfId="0" applyFont="1" applyBorder="1" applyAlignment="1">
      <alignment horizontal="left"/>
    </xf>
    <xf numFmtId="0" fontId="23" fillId="4" borderId="84" xfId="0" applyFont="1" applyFill="1" applyBorder="1" applyAlignment="1">
      <alignment horizontal="left" vertical="center" wrapText="1"/>
    </xf>
    <xf numFmtId="0" fontId="16" fillId="4" borderId="84" xfId="0" applyFont="1" applyFill="1" applyBorder="1" applyAlignment="1">
      <alignment horizontal="left" vertical="center" wrapText="1"/>
    </xf>
    <xf numFmtId="0" fontId="23" fillId="4" borderId="85" xfId="0" applyFont="1" applyFill="1" applyBorder="1" applyAlignment="1">
      <alignment horizontal="left" vertical="center" wrapText="1"/>
    </xf>
    <xf numFmtId="0" fontId="3" fillId="4" borderId="9" xfId="0" applyFont="1" applyFill="1" applyBorder="1"/>
    <xf numFmtId="0" fontId="29" fillId="0" borderId="65" xfId="4" applyBorder="1" applyAlignment="1">
      <alignment horizontal="left" vertical="center" wrapText="1"/>
    </xf>
    <xf numFmtId="0" fontId="0" fillId="0" borderId="0" xfId="0" applyBorder="1"/>
    <xf numFmtId="0" fontId="0" fillId="0" borderId="0" xfId="0"/>
    <xf numFmtId="175" fontId="0" fillId="0" borderId="2" xfId="0" applyNumberFormat="1" applyBorder="1"/>
    <xf numFmtId="2" fontId="0" fillId="0" borderId="11" xfId="0" applyNumberFormat="1" applyBorder="1"/>
    <xf numFmtId="3" fontId="0" fillId="0" borderId="0" xfId="0" applyNumberFormat="1" applyAlignment="1">
      <alignment vertical="center"/>
    </xf>
    <xf numFmtId="0" fontId="46" fillId="4" borderId="9" xfId="0" applyFont="1" applyFill="1" applyBorder="1" applyAlignment="1">
      <alignment vertical="center"/>
    </xf>
    <xf numFmtId="0" fontId="0" fillId="4" borderId="16" xfId="0" applyFill="1" applyBorder="1" applyAlignment="1"/>
    <xf numFmtId="0" fontId="0" fillId="0" borderId="0" xfId="0" applyBorder="1" applyAlignment="1">
      <alignment horizontal="left" vertical="center" wrapText="1"/>
    </xf>
    <xf numFmtId="0" fontId="0" fillId="0" borderId="0"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4" borderId="89" xfId="0" applyFill="1" applyBorder="1" applyAlignment="1"/>
    <xf numFmtId="0" fontId="0" fillId="4" borderId="90" xfId="0" applyFill="1" applyBorder="1" applyAlignment="1"/>
    <xf numFmtId="3" fontId="0" fillId="0" borderId="44" xfId="0" applyNumberFormat="1" applyBorder="1" applyAlignment="1">
      <alignment vertical="center"/>
    </xf>
    <xf numFmtId="3" fontId="0" fillId="0" borderId="45" xfId="0" applyNumberFormat="1" applyBorder="1"/>
    <xf numFmtId="3" fontId="0" fillId="0" borderId="19" xfId="0" applyNumberFormat="1" applyBorder="1"/>
    <xf numFmtId="0" fontId="0" fillId="0" borderId="1" xfId="0" applyBorder="1" applyAlignment="1">
      <alignment horizontal="left" vertical="center" wrapText="1"/>
    </xf>
    <xf numFmtId="0" fontId="0" fillId="0" borderId="1" xfId="0" applyBorder="1" applyAlignment="1">
      <alignment horizontal="left" vertical="center" wrapText="1" indent="1"/>
    </xf>
    <xf numFmtId="43" fontId="0" fillId="0" borderId="1" xfId="0" applyNumberFormat="1" applyBorder="1"/>
    <xf numFmtId="0" fontId="0" fillId="0" borderId="0" xfId="0"/>
    <xf numFmtId="2" fontId="0" fillId="0" borderId="1" xfId="0" applyNumberFormat="1" applyBorder="1"/>
    <xf numFmtId="0" fontId="0" fillId="0" borderId="4" xfId="0" applyBorder="1"/>
    <xf numFmtId="0" fontId="4" fillId="2" borderId="5" xfId="0" applyFont="1" applyFill="1" applyBorder="1"/>
    <xf numFmtId="0" fontId="9" fillId="0" borderId="6" xfId="0" applyFont="1" applyBorder="1" applyAlignment="1">
      <alignment vertical="center" wrapText="1"/>
    </xf>
    <xf numFmtId="0" fontId="16" fillId="0" borderId="0" xfId="0" applyFont="1" applyAlignment="1">
      <alignment horizontal="center" vertical="center" wrapText="1"/>
    </xf>
    <xf numFmtId="0" fontId="8" fillId="0" borderId="0" xfId="0" applyFont="1" applyAlignment="1">
      <alignment horizontal="center" vertical="center" wrapText="1"/>
    </xf>
    <xf numFmtId="0" fontId="1" fillId="0" borderId="0" xfId="0" applyFont="1" applyFill="1" applyAlignment="1">
      <alignment horizontal="center" vertical="center"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30" fillId="9" borderId="0" xfId="0" applyFont="1" applyFill="1" applyAlignment="1">
      <alignment horizontal="center" vertical="center" wrapText="1"/>
    </xf>
    <xf numFmtId="0" fontId="31" fillId="0" borderId="21" xfId="0" applyFont="1" applyBorder="1" applyAlignment="1">
      <alignment horizontal="center" vertical="center" wrapText="1"/>
    </xf>
    <xf numFmtId="0" fontId="31" fillId="0" borderId="1" xfId="0" applyFont="1" applyBorder="1" applyAlignment="1">
      <alignment horizontal="center" vertical="center" wrapText="1"/>
    </xf>
    <xf numFmtId="0" fontId="0" fillId="0" borderId="18" xfId="0" applyBorder="1" applyAlignment="1">
      <alignment horizontal="left" vertical="top" wrapText="1"/>
    </xf>
    <xf numFmtId="0" fontId="0" fillId="0" borderId="21" xfId="0" applyBorder="1" applyAlignment="1">
      <alignment horizontal="left" vertical="top" wrapText="1"/>
    </xf>
    <xf numFmtId="0" fontId="0" fillId="0" borderId="13" xfId="0" applyBorder="1" applyAlignment="1">
      <alignment horizontal="left" vertical="top" wrapText="1"/>
    </xf>
    <xf numFmtId="0" fontId="0" fillId="0" borderId="3" xfId="0" applyBorder="1" applyAlignment="1">
      <alignment horizontal="left" vertical="top" wrapText="1"/>
    </xf>
    <xf numFmtId="0" fontId="33" fillId="10" borderId="41" xfId="0" applyFont="1" applyFill="1" applyBorder="1" applyAlignment="1">
      <alignment horizontal="center" vertical="center" wrapText="1"/>
    </xf>
    <xf numFmtId="0" fontId="33" fillId="10" borderId="0" xfId="0" applyFont="1" applyFill="1" applyAlignment="1">
      <alignment horizontal="center" vertical="center" wrapText="1"/>
    </xf>
    <xf numFmtId="0" fontId="0" fillId="0" borderId="42" xfId="0" applyBorder="1" applyAlignment="1">
      <alignment horizontal="left" wrapText="1"/>
    </xf>
    <xf numFmtId="0" fontId="0" fillId="0" borderId="41" xfId="0" applyBorder="1" applyAlignment="1">
      <alignment horizontal="left" wrapText="1"/>
    </xf>
    <xf numFmtId="0" fontId="0" fillId="0" borderId="43" xfId="0" applyBorder="1" applyAlignment="1">
      <alignment horizontal="left"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32" fillId="10" borderId="35" xfId="0" applyFont="1" applyFill="1" applyBorder="1" applyAlignment="1">
      <alignment horizontal="center" vertical="center" wrapText="1"/>
    </xf>
    <xf numFmtId="0" fontId="34" fillId="5" borderId="36" xfId="4" applyFont="1" applyFill="1" applyBorder="1" applyAlignment="1">
      <alignment horizontal="center" vertical="center" wrapText="1"/>
    </xf>
    <xf numFmtId="0" fontId="34" fillId="11" borderId="37" xfId="4" applyFont="1" applyFill="1" applyBorder="1" applyAlignment="1">
      <alignment horizontal="center" vertical="center" wrapText="1"/>
    </xf>
    <xf numFmtId="0" fontId="44" fillId="6" borderId="77" xfId="4" applyFont="1" applyFill="1" applyBorder="1" applyAlignment="1">
      <alignment horizontal="center" vertical="center" wrapText="1"/>
    </xf>
    <xf numFmtId="0" fontId="44" fillId="14" borderId="0" xfId="4" applyFont="1" applyFill="1" applyAlignment="1">
      <alignment horizontal="center" vertical="center"/>
    </xf>
    <xf numFmtId="0" fontId="0" fillId="0" borderId="0" xfId="0" applyBorder="1"/>
    <xf numFmtId="0" fontId="0" fillId="0" borderId="0" xfId="0"/>
    <xf numFmtId="0" fontId="16" fillId="4" borderId="54" xfId="0" applyFont="1" applyFill="1" applyBorder="1" applyAlignment="1">
      <alignment horizontal="left" vertical="center" wrapText="1"/>
    </xf>
    <xf numFmtId="0" fontId="0" fillId="0" borderId="55" xfId="0" applyBorder="1" applyAlignment="1"/>
    <xf numFmtId="0" fontId="0" fillId="0" borderId="56" xfId="0" applyBorder="1" applyAlignment="1"/>
    <xf numFmtId="0" fontId="23" fillId="4" borderId="54" xfId="0" applyFont="1" applyFill="1" applyBorder="1" applyAlignment="1">
      <alignment horizontal="left" vertical="center" wrapText="1"/>
    </xf>
    <xf numFmtId="0" fontId="19" fillId="0" borderId="44"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4"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45" xfId="0" applyFont="1" applyFill="1" applyBorder="1" applyAlignment="1">
      <alignment horizontal="center" vertical="center" wrapText="1"/>
    </xf>
    <xf numFmtId="0" fontId="18" fillId="0" borderId="0" xfId="0" applyFont="1" applyAlignment="1">
      <alignment horizontal="center" vertical="center" wrapText="1"/>
    </xf>
    <xf numFmtId="0" fontId="19" fillId="2" borderId="5" xfId="0" applyFont="1" applyFill="1" applyBorder="1"/>
    <xf numFmtId="0" fontId="20" fillId="0" borderId="59" xfId="0" applyFont="1" applyBorder="1" applyAlignment="1">
      <alignment vertical="center" wrapText="1"/>
    </xf>
    <xf numFmtId="0" fontId="20" fillId="0" borderId="6" xfId="0" applyFont="1" applyBorder="1" applyAlignment="1">
      <alignment vertical="center" wrapText="1"/>
    </xf>
    <xf numFmtId="0" fontId="1" fillId="2" borderId="5" xfId="0" applyFont="1" applyFill="1" applyBorder="1"/>
    <xf numFmtId="0" fontId="19" fillId="0" borderId="0" xfId="0" applyFont="1" applyAlignment="1">
      <alignment horizontal="center" vertical="center" wrapText="1"/>
    </xf>
    <xf numFmtId="0" fontId="1" fillId="0" borderId="48" xfId="0" applyFont="1" applyBorder="1" applyAlignment="1">
      <alignment horizontal="center" vertical="center" wrapText="1"/>
    </xf>
    <xf numFmtId="0" fontId="0" fillId="0" borderId="49" xfId="0" applyBorder="1" applyAlignment="1">
      <alignment horizontal="center" vertical="center" wrapText="1"/>
    </xf>
    <xf numFmtId="173" fontId="1" fillId="0" borderId="48"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9"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2" borderId="9" xfId="0" applyFont="1" applyFill="1" applyBorder="1"/>
    <xf numFmtId="0" fontId="1" fillId="2" borderId="16" xfId="0" applyFont="1" applyFill="1" applyBorder="1"/>
    <xf numFmtId="0" fontId="9" fillId="0" borderId="12" xfId="0" applyFont="1" applyBorder="1" applyAlignment="1">
      <alignment vertical="center" wrapText="1"/>
    </xf>
    <xf numFmtId="0" fontId="9" fillId="0" borderId="0" xfId="0" applyFont="1" applyAlignment="1">
      <alignment vertical="center" wrapText="1"/>
    </xf>
    <xf numFmtId="0" fontId="9" fillId="0" borderId="52" xfId="0" applyFont="1" applyBorder="1" applyAlignment="1">
      <alignment vertical="center" wrapText="1"/>
    </xf>
    <xf numFmtId="0" fontId="8" fillId="0" borderId="0" xfId="0" applyFont="1" applyBorder="1" applyAlignment="1">
      <alignment horizontal="center" vertical="center" wrapText="1"/>
    </xf>
    <xf numFmtId="173" fontId="1" fillId="0" borderId="87" xfId="0" applyNumberFormat="1" applyFont="1" applyBorder="1" applyAlignment="1">
      <alignment horizontal="center" vertical="center" wrapText="1"/>
    </xf>
    <xf numFmtId="173" fontId="1" fillId="0" borderId="86" xfId="0" applyNumberFormat="1" applyFont="1" applyBorder="1" applyAlignment="1">
      <alignment horizontal="center" vertical="center" wrapText="1"/>
    </xf>
    <xf numFmtId="0" fontId="0" fillId="0" borderId="88" xfId="0" applyBorder="1" applyAlignment="1">
      <alignment horizontal="center" vertical="center" wrapText="1"/>
    </xf>
    <xf numFmtId="0" fontId="1" fillId="0" borderId="87"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88" xfId="0" applyFont="1" applyBorder="1" applyAlignment="1">
      <alignment horizontal="center" vertical="center" wrapText="1"/>
    </xf>
    <xf numFmtId="0" fontId="29" fillId="0" borderId="46" xfId="4" applyBorder="1"/>
    <xf numFmtId="1" fontId="0" fillId="0" borderId="1" xfId="0" applyNumberFormat="1" applyBorder="1"/>
    <xf numFmtId="0" fontId="0" fillId="0" borderId="0" xfId="0" applyAlignment="1"/>
    <xf numFmtId="0" fontId="19" fillId="2" borderId="1" xfId="0" applyFont="1" applyFill="1" applyBorder="1" applyAlignment="1"/>
    <xf numFmtId="0" fontId="0" fillId="0" borderId="1" xfId="0" applyBorder="1" applyAlignment="1"/>
    <xf numFmtId="3" fontId="0" fillId="0" borderId="18" xfId="0" applyNumberFormat="1" applyBorder="1"/>
    <xf numFmtId="0" fontId="0" fillId="8" borderId="10" xfId="0" applyFill="1" applyBorder="1"/>
    <xf numFmtId="10" fontId="0" fillId="8" borderId="12" xfId="0" applyNumberFormat="1" applyFill="1" applyBorder="1"/>
    <xf numFmtId="3" fontId="0" fillId="0" borderId="13" xfId="0" applyNumberFormat="1" applyBorder="1"/>
    <xf numFmtId="10" fontId="0" fillId="8" borderId="15" xfId="0" applyNumberFormat="1" applyFill="1" applyBorder="1"/>
    <xf numFmtId="0" fontId="0" fillId="8" borderId="17" xfId="0" applyFill="1" applyBorder="1"/>
    <xf numFmtId="3" fontId="0" fillId="0" borderId="9" xfId="0" applyNumberFormat="1" applyBorder="1"/>
    <xf numFmtId="0" fontId="19" fillId="2" borderId="9" xfId="0" applyFont="1" applyFill="1" applyBorder="1" applyAlignment="1"/>
    <xf numFmtId="0" fontId="19" fillId="2" borderId="16" xfId="0" applyFont="1" applyFill="1" applyBorder="1" applyAlignment="1"/>
    <xf numFmtId="0" fontId="0" fillId="0" borderId="16" xfId="0" applyBorder="1" applyAlignment="1"/>
    <xf numFmtId="0" fontId="0" fillId="0" borderId="17" xfId="0" applyBorder="1" applyAlignment="1"/>
    <xf numFmtId="0" fontId="0" fillId="8" borderId="15" xfId="0" applyFill="1" applyBorder="1"/>
    <xf numFmtId="6" fontId="0" fillId="0" borderId="13" xfId="0" applyNumberFormat="1" applyBorder="1"/>
    <xf numFmtId="0" fontId="0" fillId="8" borderId="12" xfId="0" applyFill="1" applyBorder="1"/>
    <xf numFmtId="0" fontId="49" fillId="0" borderId="9" xfId="5" applyFont="1" applyBorder="1" applyAlignment="1">
      <alignment horizontal="center" vertical="center" wrapText="1"/>
    </xf>
    <xf numFmtId="0" fontId="47" fillId="0" borderId="17" xfId="5" applyBorder="1">
      <alignment vertical="center"/>
    </xf>
    <xf numFmtId="0" fontId="3" fillId="0" borderId="9" xfId="0" applyFont="1" applyBorder="1" applyAlignment="1">
      <alignment horizontal="center" vertical="center" wrapText="1"/>
    </xf>
    <xf numFmtId="0" fontId="3" fillId="0" borderId="17" xfId="0" applyFont="1" applyBorder="1" applyAlignment="1">
      <alignment horizontal="center" vertical="center" wrapText="1"/>
    </xf>
    <xf numFmtId="0" fontId="16" fillId="4" borderId="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xf>
  </cellXfs>
  <cellStyles count="21">
    <cellStyle name="Comma" xfId="1" builtinId="3"/>
    <cellStyle name="Comma [0] 2" xfId="10" xr:uid="{213D0D87-A8E9-4F9A-9540-B5CBD88A22C1}"/>
    <cellStyle name="Comma [0] 3" xfId="16" xr:uid="{88D77FD0-310E-485E-AD8C-A7D65166B92C}"/>
    <cellStyle name="Comma 2" xfId="9" xr:uid="{F6465602-FDAD-4B0F-BCEB-48DDDAAF8584}"/>
    <cellStyle name="Comma 3" xfId="15" xr:uid="{1D17A54F-2FC7-452A-AED3-76B16D7836D7}"/>
    <cellStyle name="Comma 4" xfId="18" xr:uid="{5FBB226E-6FF0-4A97-A808-0095384093D8}"/>
    <cellStyle name="Comma 5" xfId="20" xr:uid="{23483F63-5134-4C14-8392-326031862C5A}"/>
    <cellStyle name="Currency" xfId="3" builtinId="4"/>
    <cellStyle name="Currency [0] 2" xfId="8" xr:uid="{6B40DDC8-32A1-4C01-BAB1-AA7B85857202}"/>
    <cellStyle name="Currency [0] 3" xfId="14" xr:uid="{2E31728D-9FEC-4F29-92BC-0A01AA91E168}"/>
    <cellStyle name="Currency 2" xfId="7" xr:uid="{683937D8-EB36-4942-BB35-F6C92796B4CD}"/>
    <cellStyle name="Currency 3" xfId="13" xr:uid="{DEC80504-5C99-47B1-BF72-0229AB6343AB}"/>
    <cellStyle name="Currency 4" xfId="17" xr:uid="{B475F173-2C36-4324-8B90-ACA3868A63B6}"/>
    <cellStyle name="Currency 5" xfId="19" xr:uid="{1855E81D-3F94-4FAC-A1D1-623F73AC715A}"/>
    <cellStyle name="Hyperlink" xfId="4" builtinId="8"/>
    <cellStyle name="Normal" xfId="0" builtinId="0"/>
    <cellStyle name="Normal 2" xfId="5" xr:uid="{EC20990E-5D02-45C6-9098-92DD5827FFC4}"/>
    <cellStyle name="Normal 3" xfId="11" xr:uid="{0936A234-7AB1-4B9E-87B3-FCF3C15687B3}"/>
    <cellStyle name="Percent" xfId="2" builtinId="5"/>
    <cellStyle name="Percent 2" xfId="6" xr:uid="{84AAA73F-2093-49D0-9527-8AFE1AF341C6}"/>
    <cellStyle name="Percent 3" xfId="12" xr:uid="{3C9E8BE4-436D-4024-91BD-C1CBCF22AF25}"/>
  </cellStyles>
  <dxfs count="0"/>
  <tableStyles count="0" defaultTableStyle="TableStyleMedium2" defaultPivotStyle="PivotStyleLight16"/>
  <colors>
    <mruColors>
      <color rgb="FF68BD45"/>
      <color rgb="FF00354E"/>
      <color rgb="FFCB9731"/>
      <color rgb="FF169ABC"/>
      <color rgb="FFFEFEE1"/>
      <color rgb="FFFDE9D9"/>
      <color rgb="FF42497E"/>
      <color rgb="FF818BB1"/>
      <color rgb="FFE08E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Population!$A$172</c:f>
              <c:strCache>
                <c:ptCount val="1"/>
                <c:pt idx="0">
                  <c:v>Hispanic or Latino</c:v>
                </c:pt>
              </c:strCache>
            </c:strRef>
          </c:tx>
          <c:spPr>
            <a:solidFill>
              <a:schemeClr val="accent1"/>
            </a:solidFill>
            <a:ln>
              <a:noFill/>
            </a:ln>
            <a:effectLst/>
          </c:spPr>
          <c:cat>
            <c:numRef>
              <c:f>Population!$B$171:$D$171</c:f>
              <c:numCache>
                <c:formatCode>General</c:formatCode>
                <c:ptCount val="3"/>
                <c:pt idx="0">
                  <c:v>2000</c:v>
                </c:pt>
                <c:pt idx="1">
                  <c:v>2010</c:v>
                </c:pt>
                <c:pt idx="2">
                  <c:v>2020</c:v>
                </c:pt>
              </c:numCache>
            </c:numRef>
          </c:cat>
          <c:val>
            <c:numRef>
              <c:f>Population!$B$172:$D$172</c:f>
              <c:numCache>
                <c:formatCode>#,##0</c:formatCode>
                <c:ptCount val="3"/>
                <c:pt idx="0">
                  <c:v>1312904</c:v>
                </c:pt>
                <c:pt idx="1">
                  <c:v>1930510</c:v>
                </c:pt>
                <c:pt idx="2">
                  <c:v>2295141</c:v>
                </c:pt>
              </c:numCache>
            </c:numRef>
          </c:val>
          <c:extLst>
            <c:ext xmlns:c16="http://schemas.microsoft.com/office/drawing/2014/chart" uri="{C3380CC4-5D6E-409C-BE32-E72D297353CC}">
              <c16:uniqueId val="{00000000-278B-4B15-8264-5D0A39AAE1AA}"/>
            </c:ext>
          </c:extLst>
        </c:ser>
        <c:ser>
          <c:idx val="1"/>
          <c:order val="1"/>
          <c:tx>
            <c:strRef>
              <c:f>Population!$A$173</c:f>
              <c:strCache>
                <c:ptCount val="1"/>
                <c:pt idx="0">
                  <c:v>Non-Hispanic White</c:v>
                </c:pt>
              </c:strCache>
            </c:strRef>
          </c:tx>
          <c:spPr>
            <a:solidFill>
              <a:schemeClr val="accent2"/>
            </a:solidFill>
            <a:ln>
              <a:noFill/>
            </a:ln>
            <a:effectLst/>
          </c:spPr>
          <c:cat>
            <c:numRef>
              <c:f>Population!$B$171:$D$171</c:f>
              <c:numCache>
                <c:formatCode>General</c:formatCode>
                <c:ptCount val="3"/>
                <c:pt idx="0">
                  <c:v>2000</c:v>
                </c:pt>
                <c:pt idx="1">
                  <c:v>2010</c:v>
                </c:pt>
                <c:pt idx="2">
                  <c:v>2020</c:v>
                </c:pt>
              </c:numCache>
            </c:numRef>
          </c:cat>
          <c:val>
            <c:numRef>
              <c:f>Population!$B$173:$D$173</c:f>
              <c:numCache>
                <c:formatCode>#,##0</c:formatCode>
                <c:ptCount val="3"/>
                <c:pt idx="0">
                  <c:v>1518424</c:v>
                </c:pt>
                <c:pt idx="1">
                  <c:v>1451451</c:v>
                </c:pt>
                <c:pt idx="2">
                  <c:v>1261438</c:v>
                </c:pt>
              </c:numCache>
            </c:numRef>
          </c:val>
          <c:extLst>
            <c:ext xmlns:c16="http://schemas.microsoft.com/office/drawing/2014/chart" uri="{C3380CC4-5D6E-409C-BE32-E72D297353CC}">
              <c16:uniqueId val="{00000001-278B-4B15-8264-5D0A39AAE1AA}"/>
            </c:ext>
          </c:extLst>
        </c:ser>
        <c:ser>
          <c:idx val="2"/>
          <c:order val="2"/>
          <c:tx>
            <c:strRef>
              <c:f>Population!$A$174</c:f>
              <c:strCache>
                <c:ptCount val="1"/>
                <c:pt idx="0">
                  <c:v>Non-Hispanic Black or African American</c:v>
                </c:pt>
              </c:strCache>
            </c:strRef>
          </c:tx>
          <c:spPr>
            <a:solidFill>
              <a:schemeClr val="accent3"/>
            </a:solidFill>
            <a:ln>
              <a:noFill/>
            </a:ln>
            <a:effectLst/>
          </c:spPr>
          <c:cat>
            <c:numRef>
              <c:f>Population!$B$171:$D$171</c:f>
              <c:numCache>
                <c:formatCode>General</c:formatCode>
                <c:ptCount val="3"/>
                <c:pt idx="0">
                  <c:v>2000</c:v>
                </c:pt>
                <c:pt idx="1">
                  <c:v>2010</c:v>
                </c:pt>
                <c:pt idx="2">
                  <c:v>2020</c:v>
                </c:pt>
              </c:numCache>
            </c:numRef>
          </c:cat>
          <c:val>
            <c:numRef>
              <c:f>Population!$B$174:$D$174</c:f>
              <c:numCache>
                <c:formatCode>#,##0</c:formatCode>
                <c:ptCount val="3"/>
                <c:pt idx="0">
                  <c:v>152740</c:v>
                </c:pt>
                <c:pt idx="1">
                  <c:v>181592</c:v>
                </c:pt>
                <c:pt idx="2">
                  <c:v>188225</c:v>
                </c:pt>
              </c:numCache>
            </c:numRef>
          </c:val>
          <c:extLst>
            <c:ext xmlns:c16="http://schemas.microsoft.com/office/drawing/2014/chart" uri="{C3380CC4-5D6E-409C-BE32-E72D297353CC}">
              <c16:uniqueId val="{00000002-278B-4B15-8264-5D0A39AAE1AA}"/>
            </c:ext>
          </c:extLst>
        </c:ser>
        <c:ser>
          <c:idx val="3"/>
          <c:order val="3"/>
          <c:tx>
            <c:strRef>
              <c:f>Population!$A$175</c:f>
              <c:strCache>
                <c:ptCount val="1"/>
                <c:pt idx="0">
                  <c:v>Non-Hispanic American Indian and Alaska Native </c:v>
                </c:pt>
              </c:strCache>
            </c:strRef>
          </c:tx>
          <c:spPr>
            <a:solidFill>
              <a:schemeClr val="accent4"/>
            </a:solidFill>
            <a:ln w="25400">
              <a:noFill/>
            </a:ln>
            <a:effectLst/>
          </c:spPr>
          <c:cat>
            <c:numRef>
              <c:f>Population!$B$171:$D$171</c:f>
              <c:numCache>
                <c:formatCode>General</c:formatCode>
                <c:ptCount val="3"/>
                <c:pt idx="0">
                  <c:v>2000</c:v>
                </c:pt>
                <c:pt idx="1">
                  <c:v>2010</c:v>
                </c:pt>
                <c:pt idx="2">
                  <c:v>2020</c:v>
                </c:pt>
              </c:numCache>
            </c:numRef>
          </c:cat>
          <c:val>
            <c:numRef>
              <c:f>Population!$B$175:$D$175</c:f>
              <c:numCache>
                <c:formatCode>#,##0</c:formatCode>
                <c:ptCount val="3"/>
                <c:pt idx="0">
                  <c:v>26246</c:v>
                </c:pt>
                <c:pt idx="1">
                  <c:v>25457</c:v>
                </c:pt>
                <c:pt idx="2">
                  <c:v>25077</c:v>
                </c:pt>
              </c:numCache>
            </c:numRef>
          </c:val>
          <c:extLst>
            <c:ext xmlns:c16="http://schemas.microsoft.com/office/drawing/2014/chart" uri="{C3380CC4-5D6E-409C-BE32-E72D297353CC}">
              <c16:uniqueId val="{00000003-278B-4B15-8264-5D0A39AAE1AA}"/>
            </c:ext>
          </c:extLst>
        </c:ser>
        <c:ser>
          <c:idx val="4"/>
          <c:order val="4"/>
          <c:tx>
            <c:strRef>
              <c:f>Population!$A$176</c:f>
              <c:strCache>
                <c:ptCount val="1"/>
                <c:pt idx="0">
                  <c:v>Non-Hispanic Asian</c:v>
                </c:pt>
              </c:strCache>
            </c:strRef>
          </c:tx>
          <c:spPr>
            <a:solidFill>
              <a:schemeClr val="accent5"/>
            </a:solidFill>
            <a:ln w="25400">
              <a:noFill/>
            </a:ln>
            <a:effectLst/>
          </c:spPr>
          <c:cat>
            <c:numRef>
              <c:f>Population!$B$171:$D$171</c:f>
              <c:numCache>
                <c:formatCode>General</c:formatCode>
                <c:ptCount val="3"/>
                <c:pt idx="0">
                  <c:v>2000</c:v>
                </c:pt>
                <c:pt idx="1">
                  <c:v>2010</c:v>
                </c:pt>
                <c:pt idx="2">
                  <c:v>2020</c:v>
                </c:pt>
              </c:numCache>
            </c:numRef>
          </c:cat>
          <c:val>
            <c:numRef>
              <c:f>Population!$B$176:$D$176</c:f>
              <c:numCache>
                <c:formatCode>#,##0</c:formatCode>
                <c:ptCount val="3"/>
                <c:pt idx="0">
                  <c:v>195428</c:v>
                </c:pt>
                <c:pt idx="1">
                  <c:v>279474</c:v>
                </c:pt>
                <c:pt idx="2">
                  <c:v>366688</c:v>
                </c:pt>
              </c:numCache>
            </c:numRef>
          </c:val>
          <c:extLst>
            <c:ext xmlns:c16="http://schemas.microsoft.com/office/drawing/2014/chart" uri="{C3380CC4-5D6E-409C-BE32-E72D297353CC}">
              <c16:uniqueId val="{00000004-278B-4B15-8264-5D0A39AAE1AA}"/>
            </c:ext>
          </c:extLst>
        </c:ser>
        <c:ser>
          <c:idx val="5"/>
          <c:order val="5"/>
          <c:tx>
            <c:strRef>
              <c:f>Population!$A$177</c:f>
              <c:strCache>
                <c:ptCount val="1"/>
                <c:pt idx="0">
                  <c:v>Non-Hispanic Native Hawaiian and Other Pacific Islander</c:v>
                </c:pt>
              </c:strCache>
            </c:strRef>
          </c:tx>
          <c:spPr>
            <a:solidFill>
              <a:srgbClr val="E7CEA2"/>
            </a:solidFill>
            <a:ln w="25400">
              <a:noFill/>
            </a:ln>
            <a:effectLst/>
          </c:spPr>
          <c:cat>
            <c:numRef>
              <c:f>Population!$B$171:$D$171</c:f>
              <c:numCache>
                <c:formatCode>General</c:formatCode>
                <c:ptCount val="3"/>
                <c:pt idx="0">
                  <c:v>2000</c:v>
                </c:pt>
                <c:pt idx="1">
                  <c:v>2010</c:v>
                </c:pt>
                <c:pt idx="2">
                  <c:v>2020</c:v>
                </c:pt>
              </c:numCache>
            </c:numRef>
          </c:cat>
          <c:val>
            <c:numRef>
              <c:f>Population!$B$177:$D$177</c:f>
              <c:numCache>
                <c:formatCode>#,##0</c:formatCode>
                <c:ptCount val="3"/>
                <c:pt idx="0">
                  <c:v>5278</c:v>
                </c:pt>
                <c:pt idx="1">
                  <c:v>9506</c:v>
                </c:pt>
                <c:pt idx="2">
                  <c:v>12631</c:v>
                </c:pt>
              </c:numCache>
            </c:numRef>
          </c:val>
          <c:extLst>
            <c:ext xmlns:c16="http://schemas.microsoft.com/office/drawing/2014/chart" uri="{C3380CC4-5D6E-409C-BE32-E72D297353CC}">
              <c16:uniqueId val="{00000005-278B-4B15-8264-5D0A39AAE1AA}"/>
            </c:ext>
          </c:extLst>
        </c:ser>
        <c:ser>
          <c:idx val="6"/>
          <c:order val="6"/>
          <c:tx>
            <c:strRef>
              <c:f>Population!$A$178</c:f>
              <c:strCache>
                <c:ptCount val="1"/>
                <c:pt idx="0">
                  <c:v>Non-Hispanic Some Other Race</c:v>
                </c:pt>
              </c:strCache>
            </c:strRef>
          </c:tx>
          <c:spPr>
            <a:solidFill>
              <a:srgbClr val="ACCDDE"/>
            </a:solidFill>
            <a:ln w="25400">
              <a:noFill/>
            </a:ln>
            <a:effectLst/>
          </c:spPr>
          <c:cat>
            <c:numRef>
              <c:f>Population!$B$171:$D$171</c:f>
              <c:numCache>
                <c:formatCode>General</c:formatCode>
                <c:ptCount val="3"/>
                <c:pt idx="0">
                  <c:v>2000</c:v>
                </c:pt>
                <c:pt idx="1">
                  <c:v>2010</c:v>
                </c:pt>
                <c:pt idx="2">
                  <c:v>2020</c:v>
                </c:pt>
              </c:numCache>
            </c:numRef>
          </c:cat>
          <c:val>
            <c:numRef>
              <c:f>Population!$B$178:$D$178</c:f>
              <c:numCache>
                <c:formatCode>#,##0</c:formatCode>
                <c:ptCount val="3"/>
                <c:pt idx="0">
                  <c:v>6006</c:v>
                </c:pt>
                <c:pt idx="1">
                  <c:v>7973</c:v>
                </c:pt>
                <c:pt idx="2">
                  <c:v>21502</c:v>
                </c:pt>
              </c:numCache>
            </c:numRef>
          </c:val>
          <c:extLst>
            <c:ext xmlns:c16="http://schemas.microsoft.com/office/drawing/2014/chart" uri="{C3380CC4-5D6E-409C-BE32-E72D297353CC}">
              <c16:uniqueId val="{00000006-278B-4B15-8264-5D0A39AAE1AA}"/>
            </c:ext>
          </c:extLst>
        </c:ser>
        <c:ser>
          <c:idx val="7"/>
          <c:order val="7"/>
          <c:tx>
            <c:strRef>
              <c:f>Population!$A$179</c:f>
              <c:strCache>
                <c:ptCount val="1"/>
                <c:pt idx="0">
                  <c:v>Non-Hispanic Two or More Races</c:v>
                </c:pt>
              </c:strCache>
            </c:strRef>
          </c:tx>
          <c:spPr>
            <a:solidFill>
              <a:schemeClr val="accent2">
                <a:lumMod val="60000"/>
              </a:schemeClr>
            </a:solidFill>
            <a:ln w="25400">
              <a:noFill/>
            </a:ln>
            <a:effectLst/>
          </c:spPr>
          <c:cat>
            <c:numRef>
              <c:f>Population!$B$171:$D$171</c:f>
              <c:numCache>
                <c:formatCode>General</c:formatCode>
                <c:ptCount val="3"/>
                <c:pt idx="0">
                  <c:v>2000</c:v>
                </c:pt>
                <c:pt idx="1">
                  <c:v>2010</c:v>
                </c:pt>
                <c:pt idx="2">
                  <c:v>2020</c:v>
                </c:pt>
              </c:numCache>
            </c:numRef>
          </c:cat>
          <c:val>
            <c:numRef>
              <c:f>Population!$B$179:$D$179</c:f>
              <c:numCache>
                <c:formatCode>#,##0</c:formatCode>
                <c:ptCount val="3"/>
                <c:pt idx="0">
                  <c:v>85766</c:v>
                </c:pt>
                <c:pt idx="1">
                  <c:v>85696</c:v>
                </c:pt>
                <c:pt idx="2">
                  <c:v>142358</c:v>
                </c:pt>
              </c:numCache>
            </c:numRef>
          </c:val>
          <c:extLst>
            <c:ext xmlns:c16="http://schemas.microsoft.com/office/drawing/2014/chart" uri="{C3380CC4-5D6E-409C-BE32-E72D297353CC}">
              <c16:uniqueId val="{00000001-ACB7-4DBB-81FC-E3909F20E30D}"/>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974358974358976"/>
          <c:h val="0.846239318548132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rot="5400000" vert="horz"/>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Households!$A$19</c:f>
              <c:strCache>
                <c:ptCount val="1"/>
                <c:pt idx="0">
                  <c:v>San Joaquin Valley (SJV) Region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Households!$B$18:$E$18</c:f>
              <c:strCache>
                <c:ptCount val="4"/>
                <c:pt idx="0">
                  <c:v>1980 to 1990</c:v>
                </c:pt>
                <c:pt idx="1">
                  <c:v>1990 to 2000</c:v>
                </c:pt>
                <c:pt idx="2">
                  <c:v>2000 to 2010</c:v>
                </c:pt>
                <c:pt idx="3">
                  <c:v>2010 to 2019*</c:v>
                </c:pt>
              </c:strCache>
            </c:strRef>
          </c:cat>
          <c:val>
            <c:numRef>
              <c:f>Households!$B$19:$E$19</c:f>
              <c:numCache>
                <c:formatCode>#,##0</c:formatCode>
                <c:ptCount val="4"/>
                <c:pt idx="0">
                  <c:v>189336</c:v>
                </c:pt>
                <c:pt idx="1">
                  <c:v>136552</c:v>
                </c:pt>
                <c:pt idx="2">
                  <c:v>181592</c:v>
                </c:pt>
                <c:pt idx="3">
                  <c:v>72500</c:v>
                </c:pt>
              </c:numCache>
            </c:numRef>
          </c:val>
          <c:extLst>
            <c:ext xmlns:c16="http://schemas.microsoft.com/office/drawing/2014/chart" uri="{C3380CC4-5D6E-409C-BE32-E72D297353CC}">
              <c16:uniqueId val="{00000000-2C9A-41E0-A72D-6BD4C01676AE}"/>
            </c:ext>
          </c:extLst>
        </c:ser>
        <c:dLbls>
          <c:showLegendKey val="0"/>
          <c:showVal val="1"/>
          <c:showCatName val="0"/>
          <c:showSerName val="0"/>
          <c:showPercent val="0"/>
          <c:showBubbleSize val="0"/>
        </c:dLbls>
        <c:gapWidth val="80"/>
        <c:overlap val="-27"/>
        <c:axId val="863526816"/>
        <c:axId val="863530976"/>
        <c:extLst>
          <c:ext xmlns:c15="http://schemas.microsoft.com/office/drawing/2012/chart" uri="{02D57815-91ED-43cb-92C2-25804820EDAC}">
            <c15:filteredBarSeries>
              <c15:ser>
                <c:idx val="1"/>
                <c:order val="1"/>
                <c:tx>
                  <c:strRef>
                    <c:extLst>
                      <c:ext uri="{02D57815-91ED-43cb-92C2-25804820EDAC}">
                        <c15:formulaRef>
                          <c15:sqref>Households!$A$20</c15:sqref>
                        </c15:formulaRef>
                      </c:ext>
                    </c:extLst>
                    <c:strCache>
                      <c:ptCount val="1"/>
                      <c:pt idx="0">
                        <c:v>California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Households!$B$18:$E$18</c15:sqref>
                        </c15:formulaRef>
                      </c:ext>
                    </c:extLst>
                    <c:strCache>
                      <c:ptCount val="4"/>
                      <c:pt idx="0">
                        <c:v>1980 to 1990</c:v>
                      </c:pt>
                      <c:pt idx="1">
                        <c:v>1990 to 2000</c:v>
                      </c:pt>
                      <c:pt idx="2">
                        <c:v>2000 to 2010</c:v>
                      </c:pt>
                      <c:pt idx="3">
                        <c:v>2010 to 2019*</c:v>
                      </c:pt>
                    </c:strCache>
                  </c:strRef>
                </c:cat>
                <c:val>
                  <c:numRef>
                    <c:extLst>
                      <c:ext uri="{02D57815-91ED-43cb-92C2-25804820EDAC}">
                        <c15:formulaRef>
                          <c15:sqref>Households!$B$20:$E$20</c15:sqref>
                        </c15:formulaRef>
                      </c:ext>
                    </c:extLst>
                    <c:numCache>
                      <c:formatCode>#,##0</c:formatCode>
                      <c:ptCount val="4"/>
                      <c:pt idx="0">
                        <c:v>1769834</c:v>
                      </c:pt>
                      <c:pt idx="1">
                        <c:v>1103170</c:v>
                      </c:pt>
                      <c:pt idx="2">
                        <c:v>1074628</c:v>
                      </c:pt>
                      <c:pt idx="3">
                        <c:v>466768</c:v>
                      </c:pt>
                    </c:numCache>
                  </c:numRef>
                </c:val>
                <c:extLst>
                  <c:ext xmlns:c16="http://schemas.microsoft.com/office/drawing/2014/chart" uri="{C3380CC4-5D6E-409C-BE32-E72D297353CC}">
                    <c16:uniqueId val="{00000001-2C9A-41E0-A72D-6BD4C01676AE}"/>
                  </c:ext>
                </c:extLst>
              </c15:ser>
            </c15:filteredBarSeries>
          </c:ext>
        </c:extLst>
      </c:barChart>
      <c:lineChart>
        <c:grouping val="standard"/>
        <c:varyColors val="0"/>
        <c:ser>
          <c:idx val="2"/>
          <c:order val="2"/>
          <c:tx>
            <c:strRef>
              <c:f>Households!$A$21</c:f>
              <c:strCache>
                <c:ptCount val="1"/>
                <c:pt idx="0">
                  <c:v>Added SJV Households as Percent of California Households Added </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Households!$B$18:$E$18</c:f>
              <c:strCache>
                <c:ptCount val="4"/>
                <c:pt idx="0">
                  <c:v>1980 to 1990</c:v>
                </c:pt>
                <c:pt idx="1">
                  <c:v>1990 to 2000</c:v>
                </c:pt>
                <c:pt idx="2">
                  <c:v>2000 to 2010</c:v>
                </c:pt>
                <c:pt idx="3">
                  <c:v>2010 to 2019*</c:v>
                </c:pt>
              </c:strCache>
            </c:strRef>
          </c:cat>
          <c:val>
            <c:numRef>
              <c:f>Households!$B$21:$E$21</c:f>
              <c:numCache>
                <c:formatCode>0.0%</c:formatCode>
                <c:ptCount val="4"/>
                <c:pt idx="0">
                  <c:v>0.1069795246333837</c:v>
                </c:pt>
                <c:pt idx="1">
                  <c:v>0.12378146613849179</c:v>
                </c:pt>
                <c:pt idx="2">
                  <c:v>0.16898126607533026</c:v>
                </c:pt>
                <c:pt idx="3">
                  <c:v>0.15532341548692283</c:v>
                </c:pt>
              </c:numCache>
            </c:numRef>
          </c:val>
          <c:smooth val="0"/>
          <c:extLst>
            <c:ext xmlns:c16="http://schemas.microsoft.com/office/drawing/2014/chart" uri="{C3380CC4-5D6E-409C-BE32-E72D297353CC}">
              <c16:uniqueId val="{00000002-2C9A-41E0-A72D-6BD4C01676AE}"/>
            </c:ext>
          </c:extLst>
        </c:ser>
        <c:dLbls>
          <c:showLegendKey val="0"/>
          <c:showVal val="1"/>
          <c:showCatName val="0"/>
          <c:showSerName val="0"/>
          <c:showPercent val="0"/>
          <c:showBubbleSize val="0"/>
        </c:dLbls>
        <c:marker val="1"/>
        <c:smooth val="0"/>
        <c:axId val="863528896"/>
        <c:axId val="863525152"/>
      </c:lineChart>
      <c:catAx>
        <c:axId val="863526816"/>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3530976"/>
        <c:crosses val="autoZero"/>
        <c:auto val="1"/>
        <c:lblAlgn val="ctr"/>
        <c:lblOffset val="100"/>
        <c:noMultiLvlLbl val="0"/>
      </c:catAx>
      <c:valAx>
        <c:axId val="863530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 Added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3526816"/>
        <c:crosses val="autoZero"/>
        <c:crossBetween val="between"/>
      </c:valAx>
      <c:valAx>
        <c:axId val="8635251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3528896"/>
        <c:crosses val="max"/>
        <c:crossBetween val="between"/>
      </c:valAx>
      <c:catAx>
        <c:axId val="863528896"/>
        <c:scaling>
          <c:orientation val="minMax"/>
        </c:scaling>
        <c:delete val="1"/>
        <c:axPos val="b"/>
        <c:numFmt formatCode="General" sourceLinked="1"/>
        <c:majorTickMark val="none"/>
        <c:minorTickMark val="none"/>
        <c:tickLblPos val="nextTo"/>
        <c:crossAx val="863525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7"/>
          <c:order val="17"/>
          <c:tx>
            <c:strRef>
              <c:f>Households!$S$90</c:f>
              <c:strCache>
                <c:ptCount val="1"/>
                <c:pt idx="0">
                  <c:v>San Joaquin Valley Region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ext>
              </c:extLst>
              <c:f>(Households!$A$92:$A$142,Households!$A$144:$A$159)</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Households!$S$91:$S$159</c15:sqref>
                  </c15:fullRef>
                </c:ext>
              </c:extLst>
              <c:f>(Households!$S$92:$S$142,Households!$S$144:$S$159)</c:f>
              <c:numCache>
                <c:formatCode>#,##0.0%</c:formatCode>
                <c:ptCount val="16"/>
                <c:pt idx="0">
                  <c:v>6.1580557122386845E-2</c:v>
                </c:pt>
                <c:pt idx="1">
                  <c:v>8.6069838244619543E-2</c:v>
                </c:pt>
                <c:pt idx="2">
                  <c:v>7.5117979476651095E-2</c:v>
                </c:pt>
                <c:pt idx="3">
                  <c:v>7.1691582203755017E-2</c:v>
                </c:pt>
                <c:pt idx="4">
                  <c:v>6.2169140703007032E-2</c:v>
                </c:pt>
                <c:pt idx="5">
                  <c:v>5.6412933423489388E-2</c:v>
                </c:pt>
                <c:pt idx="6">
                  <c:v>5.1578139725537868E-2</c:v>
                </c:pt>
                <c:pt idx="7">
                  <c:v>4.725134971324068E-2</c:v>
                </c:pt>
                <c:pt idx="8">
                  <c:v>4.1446093802004688E-2</c:v>
                </c:pt>
                <c:pt idx="9">
                  <c:v>7.5916771478921355E-2</c:v>
                </c:pt>
                <c:pt idx="10">
                  <c:v>9.0466697730800086E-2</c:v>
                </c:pt>
                <c:pt idx="11">
                  <c:v>0.10078092428643</c:v>
                </c:pt>
                <c:pt idx="12">
                  <c:v>6.5077023869166278E-2</c:v>
                </c:pt>
                <c:pt idx="13">
                  <c:v>3.8384057793302062E-2</c:v>
                </c:pt>
                <c:pt idx="14">
                  <c:v>3.8608280109728797E-2</c:v>
                </c:pt>
                <c:pt idx="15">
                  <c:v>3.7448630316959268E-2</c:v>
                </c:pt>
              </c:numCache>
            </c:numRef>
          </c:val>
          <c:extLst>
            <c:ext xmlns:c16="http://schemas.microsoft.com/office/drawing/2014/chart" uri="{C3380CC4-5D6E-409C-BE32-E72D297353CC}">
              <c16:uniqueId val="{00000011-6B8D-4976-BFDD-773A72A3B4A7}"/>
            </c:ext>
          </c:extLst>
        </c:ser>
        <c:ser>
          <c:idx val="19"/>
          <c:order val="19"/>
          <c:tx>
            <c:strRef>
              <c:f>Households!$U$90</c:f>
              <c:strCache>
                <c:ptCount val="1"/>
                <c:pt idx="0">
                  <c:v>California</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ext>
              </c:extLst>
              <c:f>(Households!$A$92:$A$142,Households!$A$144:$A$159)</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Households!$U$91:$U$159</c15:sqref>
                  </c15:fullRef>
                </c:ext>
              </c:extLst>
              <c:f>(Households!$U$92:$U$142,Households!$U$144:$U$159)</c:f>
              <c:numCache>
                <c:formatCode>#,##0.0%</c:formatCode>
                <c:ptCount val="16"/>
                <c:pt idx="0">
                  <c:v>5.4271324274501313E-2</c:v>
                </c:pt>
                <c:pt idx="1">
                  <c:v>7.4596688961454063E-2</c:v>
                </c:pt>
                <c:pt idx="2">
                  <c:v>6.2416650760119444E-2</c:v>
                </c:pt>
                <c:pt idx="3">
                  <c:v>5.6934977024113473E-2</c:v>
                </c:pt>
                <c:pt idx="4">
                  <c:v>5.0941518137947554E-2</c:v>
                </c:pt>
                <c:pt idx="5">
                  <c:v>4.7733413100931203E-2</c:v>
                </c:pt>
                <c:pt idx="6">
                  <c:v>4.3426475241512628E-2</c:v>
                </c:pt>
                <c:pt idx="7">
                  <c:v>3.998073279434692E-2</c:v>
                </c:pt>
                <c:pt idx="8">
                  <c:v>3.7628698912760807E-2</c:v>
                </c:pt>
                <c:pt idx="9">
                  <c:v>6.8845991742260124E-2</c:v>
                </c:pt>
                <c:pt idx="10">
                  <c:v>8.6841741171225756E-2</c:v>
                </c:pt>
                <c:pt idx="11">
                  <c:v>0.10896732133317789</c:v>
                </c:pt>
                <c:pt idx="12">
                  <c:v>7.7754832494449783E-2</c:v>
                </c:pt>
                <c:pt idx="13">
                  <c:v>5.1318471280462102E-2</c:v>
                </c:pt>
                <c:pt idx="14">
                  <c:v>5.9909608109648849E-2</c:v>
                </c:pt>
                <c:pt idx="15">
                  <c:v>7.843155466108806E-2</c:v>
                </c:pt>
              </c:numCache>
            </c:numRef>
          </c:val>
          <c:extLst>
            <c:ext xmlns:c16="http://schemas.microsoft.com/office/drawing/2014/chart" uri="{C3380CC4-5D6E-409C-BE32-E72D297353CC}">
              <c16:uniqueId val="{00000013-6B8D-4976-BFDD-773A72A3B4A7}"/>
            </c:ext>
          </c:extLst>
        </c:ser>
        <c:dLbls>
          <c:dLblPos val="outEnd"/>
          <c:showLegendKey val="0"/>
          <c:showVal val="1"/>
          <c:showCatName val="0"/>
          <c:showSerName val="0"/>
          <c:showPercent val="0"/>
          <c:showBubbleSize val="0"/>
        </c:dLbls>
        <c:gapWidth val="80"/>
        <c:axId val="389567936"/>
        <c:axId val="389568352"/>
        <c:extLst>
          <c:ext xmlns:c15="http://schemas.microsoft.com/office/drawing/2012/chart" uri="{02D57815-91ED-43cb-92C2-25804820EDAC}">
            <c15:filteredBarSeries>
              <c15:ser>
                <c:idx val="0"/>
                <c:order val="0"/>
                <c:tx>
                  <c:strRef>
                    <c:extLst>
                      <c:ext uri="{02D57815-91ED-43cb-92C2-25804820EDAC}">
                        <c15:formulaRef>
                          <c15:sqref>Households!$B$90</c15:sqref>
                        </c15:formulaRef>
                      </c:ext>
                    </c:extLst>
                    <c:strCache>
                      <c:ptCount val="1"/>
                      <c:pt idx="0">
                        <c:v>Fresno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Households!$B$91:$B$159</c15:sqref>
                        </c15:fullRef>
                        <c15:formulaRef>
                          <c15:sqref>(Households!$B$92:$B$142,Households!$B$144:$B$159)</c15:sqref>
                        </c15:formulaRef>
                      </c:ext>
                    </c:extLst>
                    <c:numCache>
                      <c:formatCode>#,##0</c:formatCode>
                      <c:ptCount val="16"/>
                      <c:pt idx="0">
                        <c:v>4317</c:v>
                      </c:pt>
                      <c:pt idx="1">
                        <c:v>6607</c:v>
                      </c:pt>
                      <c:pt idx="2">
                        <c:v>4881</c:v>
                      </c:pt>
                      <c:pt idx="3">
                        <c:v>5243</c:v>
                      </c:pt>
                      <c:pt idx="4">
                        <c:v>3984</c:v>
                      </c:pt>
                      <c:pt idx="5">
                        <c:v>4144</c:v>
                      </c:pt>
                      <c:pt idx="6">
                        <c:v>3502</c:v>
                      </c:pt>
                      <c:pt idx="7">
                        <c:v>3432</c:v>
                      </c:pt>
                      <c:pt idx="8">
                        <c:v>2681</c:v>
                      </c:pt>
                      <c:pt idx="9">
                        <c:v>5165</c:v>
                      </c:pt>
                      <c:pt idx="10">
                        <c:v>5989</c:v>
                      </c:pt>
                      <c:pt idx="11">
                        <c:v>6934</c:v>
                      </c:pt>
                      <c:pt idx="12">
                        <c:v>5104</c:v>
                      </c:pt>
                      <c:pt idx="13">
                        <c:v>2758</c:v>
                      </c:pt>
                      <c:pt idx="14">
                        <c:v>3040</c:v>
                      </c:pt>
                      <c:pt idx="15">
                        <c:v>2599</c:v>
                      </c:pt>
                    </c:numCache>
                  </c:numRef>
                </c:val>
                <c:extLst>
                  <c:ext xmlns:c16="http://schemas.microsoft.com/office/drawing/2014/chart" uri="{C3380CC4-5D6E-409C-BE32-E72D297353CC}">
                    <c16:uniqueId val="{00000000-6B8D-4976-BFDD-773A72A3B4A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Households!$C$90</c15:sqref>
                        </c15:formulaRef>
                      </c:ext>
                    </c:extLst>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Households!$C$91:$C$159</c15:sqref>
                        </c15:fullRef>
                        <c15:formulaRef>
                          <c15:sqref>(Households!$C$92:$C$142,Households!$C$144:$C$159)</c15:sqref>
                        </c15:formulaRef>
                      </c:ext>
                    </c:extLst>
                    <c:numCache>
                      <c:formatCode>#,##0.0%</c:formatCode>
                      <c:ptCount val="16"/>
                      <c:pt idx="0">
                        <c:v>1.4020512753892421E-2</c:v>
                      </c:pt>
                      <c:pt idx="1">
                        <c:v>2.145784752489396E-2</c:v>
                      </c:pt>
                      <c:pt idx="2">
                        <c:v>1.5852240618890182E-2</c:v>
                      </c:pt>
                      <c:pt idx="3">
                        <c:v>1.7027924106707892E-2</c:v>
                      </c:pt>
                      <c:pt idx="4">
                        <c:v>1.2939013854877788E-2</c:v>
                      </c:pt>
                      <c:pt idx="5">
                        <c:v>1.345865296551545E-2</c:v>
                      </c:pt>
                      <c:pt idx="6">
                        <c:v>1.137360103408183E-2</c:v>
                      </c:pt>
                      <c:pt idx="7">
                        <c:v>1.1146258923177853E-2</c:v>
                      </c:pt>
                      <c:pt idx="8">
                        <c:v>8.7072028476223255E-3</c:v>
                      </c:pt>
                      <c:pt idx="9">
                        <c:v>1.6774600040272029E-2</c:v>
                      </c:pt>
                      <c:pt idx="10">
                        <c:v>1.945074146005599E-2</c:v>
                      </c:pt>
                      <c:pt idx="11">
                        <c:v>2.2519859957259684E-2</c:v>
                      </c:pt>
                      <c:pt idx="12">
                        <c:v>1.6576487629341424E-2</c:v>
                      </c:pt>
                      <c:pt idx="13">
                        <c:v>8.9572791696167012E-3</c:v>
                      </c:pt>
                      <c:pt idx="14">
                        <c:v>9.8731431021155808E-3</c:v>
                      </c:pt>
                      <c:pt idx="15">
                        <c:v>8.4408878034205239E-3</c:v>
                      </c:pt>
                    </c:numCache>
                  </c:numRef>
                </c:val>
                <c:extLst xmlns:c15="http://schemas.microsoft.com/office/drawing/2012/chart">
                  <c:ext xmlns:c16="http://schemas.microsoft.com/office/drawing/2014/chart" uri="{C3380CC4-5D6E-409C-BE32-E72D297353CC}">
                    <c16:uniqueId val="{00000001-6B8D-4976-BFDD-773A72A3B4A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Households!$D$90</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Households!$D$91:$D$159</c15:sqref>
                        </c15:fullRef>
                        <c15:formulaRef>
                          <c15:sqref>(Households!$D$92:$D$142,Households!$D$144:$D$159)</c15:sqref>
                        </c15:formulaRef>
                      </c:ext>
                    </c:extLst>
                    <c:numCache>
                      <c:formatCode>#,##0</c:formatCode>
                      <c:ptCount val="16"/>
                      <c:pt idx="0">
                        <c:v>3829</c:v>
                      </c:pt>
                      <c:pt idx="1">
                        <c:v>5049</c:v>
                      </c:pt>
                      <c:pt idx="2">
                        <c:v>4750</c:v>
                      </c:pt>
                      <c:pt idx="3">
                        <c:v>4502</c:v>
                      </c:pt>
                      <c:pt idx="4">
                        <c:v>3942</c:v>
                      </c:pt>
                      <c:pt idx="5">
                        <c:v>2926</c:v>
                      </c:pt>
                      <c:pt idx="6">
                        <c:v>3045</c:v>
                      </c:pt>
                      <c:pt idx="7">
                        <c:v>2749</c:v>
                      </c:pt>
                      <c:pt idx="8">
                        <c:v>2270</c:v>
                      </c:pt>
                      <c:pt idx="9">
                        <c:v>4034</c:v>
                      </c:pt>
                      <c:pt idx="10">
                        <c:v>4661</c:v>
                      </c:pt>
                      <c:pt idx="11">
                        <c:v>5102</c:v>
                      </c:pt>
                      <c:pt idx="12">
                        <c:v>3403</c:v>
                      </c:pt>
                      <c:pt idx="13">
                        <c:v>2006</c:v>
                      </c:pt>
                      <c:pt idx="14">
                        <c:v>2097</c:v>
                      </c:pt>
                      <c:pt idx="15">
                        <c:v>1812</c:v>
                      </c:pt>
                    </c:numCache>
                  </c:numRef>
                </c:val>
                <c:extLst xmlns:c15="http://schemas.microsoft.com/office/drawing/2012/chart">
                  <c:ext xmlns:c16="http://schemas.microsoft.com/office/drawing/2014/chart" uri="{C3380CC4-5D6E-409C-BE32-E72D297353CC}">
                    <c16:uniqueId val="{00000002-6B8D-4976-BFDD-773A72A3B4A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Households!$E$90</c15:sqref>
                        </c15:formulaRef>
                      </c:ext>
                    </c:extLst>
                    <c:strCache>
                      <c:ptCount val="1"/>
                      <c:pt idx="0">
                        <c:v>Percent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Households!$E$91:$E$159</c15:sqref>
                        </c15:fullRef>
                        <c15:formulaRef>
                          <c15:sqref>(Households!$E$92:$E$142,Households!$E$144:$E$159)</c15:sqref>
                        </c15:formulaRef>
                      </c:ext>
                    </c:extLst>
                    <c:numCache>
                      <c:formatCode>#,##0.0%</c:formatCode>
                      <c:ptCount val="16"/>
                      <c:pt idx="0">
                        <c:v>1.4166685165863802E-2</c:v>
                      </c:pt>
                      <c:pt idx="1">
                        <c:v>1.8680489266765823E-2</c:v>
                      </c:pt>
                      <c:pt idx="2">
                        <c:v>1.7574237278102131E-2</c:v>
                      </c:pt>
                      <c:pt idx="3">
                        <c:v>1.6656677100213849E-2</c:v>
                      </c:pt>
                      <c:pt idx="4">
                        <c:v>1.4584767021111283E-2</c:v>
                      </c:pt>
                      <c:pt idx="5">
                        <c:v>1.0825730163310912E-2</c:v>
                      </c:pt>
                      <c:pt idx="6">
                        <c:v>1.1266011055120208E-2</c:v>
                      </c:pt>
                      <c:pt idx="7">
                        <c:v>1.0170858584737423E-2</c:v>
                      </c:pt>
                      <c:pt idx="8">
                        <c:v>8.3986354992193341E-3</c:v>
                      </c:pt>
                      <c:pt idx="9">
                        <c:v>1.492515224839242E-2</c:v>
                      </c:pt>
                      <c:pt idx="10">
                        <c:v>1.7244951569101902E-2</c:v>
                      </c:pt>
                      <c:pt idx="11">
                        <c:v>1.8876580756395173E-2</c:v>
                      </c:pt>
                      <c:pt idx="12">
                        <c:v>1.2590553569975063E-2</c:v>
                      </c:pt>
                      <c:pt idx="13">
                        <c:v>7.421877890499552E-3</c:v>
                      </c:pt>
                      <c:pt idx="14">
                        <c:v>7.7585632783537199E-3</c:v>
                      </c:pt>
                      <c:pt idx="15">
                        <c:v>6.7041090416675919E-3</c:v>
                      </c:pt>
                    </c:numCache>
                  </c:numRef>
                </c:val>
                <c:extLst xmlns:c15="http://schemas.microsoft.com/office/drawing/2012/chart">
                  <c:ext xmlns:c16="http://schemas.microsoft.com/office/drawing/2014/chart" uri="{C3380CC4-5D6E-409C-BE32-E72D297353CC}">
                    <c16:uniqueId val="{00000003-6B8D-4976-BFDD-773A72A3B4A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Households!$F$90</c15:sqref>
                        </c15:formulaRef>
                      </c:ext>
                    </c:extLst>
                    <c:strCache>
                      <c:ptCount val="1"/>
                      <c:pt idx="0">
                        <c:v>Kings County</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Households!$F$91:$F$159</c15:sqref>
                        </c15:fullRef>
                        <c15:formulaRef>
                          <c15:sqref>(Households!$F$92:$F$142,Households!$F$144:$F$159)</c15:sqref>
                        </c15:formulaRef>
                      </c:ext>
                    </c:extLst>
                    <c:numCache>
                      <c:formatCode>#,##0</c:formatCode>
                      <c:ptCount val="16"/>
                      <c:pt idx="0">
                        <c:v>387</c:v>
                      </c:pt>
                      <c:pt idx="1">
                        <c:v>790</c:v>
                      </c:pt>
                      <c:pt idx="2">
                        <c:v>690</c:v>
                      </c:pt>
                      <c:pt idx="3">
                        <c:v>477</c:v>
                      </c:pt>
                      <c:pt idx="4">
                        <c:v>616</c:v>
                      </c:pt>
                      <c:pt idx="5">
                        <c:v>470</c:v>
                      </c:pt>
                      <c:pt idx="6">
                        <c:v>350</c:v>
                      </c:pt>
                      <c:pt idx="7">
                        <c:v>393</c:v>
                      </c:pt>
                      <c:pt idx="8">
                        <c:v>418</c:v>
                      </c:pt>
                      <c:pt idx="9">
                        <c:v>554</c:v>
                      </c:pt>
                      <c:pt idx="10">
                        <c:v>1141</c:v>
                      </c:pt>
                      <c:pt idx="11">
                        <c:v>969</c:v>
                      </c:pt>
                      <c:pt idx="12">
                        <c:v>567</c:v>
                      </c:pt>
                      <c:pt idx="13">
                        <c:v>423</c:v>
                      </c:pt>
                      <c:pt idx="14">
                        <c:v>312</c:v>
                      </c:pt>
                      <c:pt idx="15">
                        <c:v>242</c:v>
                      </c:pt>
                    </c:numCache>
                  </c:numRef>
                </c:val>
                <c:extLst xmlns:c15="http://schemas.microsoft.com/office/drawing/2012/chart">
                  <c:ext xmlns:c16="http://schemas.microsoft.com/office/drawing/2014/chart" uri="{C3380CC4-5D6E-409C-BE32-E72D297353CC}">
                    <c16:uniqueId val="{00000004-6B8D-4976-BFDD-773A72A3B4A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Households!$G$90</c15:sqref>
                        </c15:formulaRef>
                      </c:ext>
                    </c:extLst>
                    <c:strCache>
                      <c:ptCount val="1"/>
                      <c:pt idx="0">
                        <c:v>Percent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Households!$G$91:$G$159</c15:sqref>
                        </c15:fullRef>
                        <c15:formulaRef>
                          <c15:sqref>(Households!$G$92:$G$142,Households!$G$144:$G$159)</c15:sqref>
                        </c15:formulaRef>
                      </c:ext>
                    </c:extLst>
                    <c:numCache>
                      <c:formatCode>#,##0.0%</c:formatCode>
                      <c:ptCount val="16"/>
                      <c:pt idx="0">
                        <c:v>8.9063794531897261E-3</c:v>
                      </c:pt>
                      <c:pt idx="1">
                        <c:v>1.8180981312712879E-2</c:v>
                      </c:pt>
                      <c:pt idx="2">
                        <c:v>1.5879591273128969E-2</c:v>
                      </c:pt>
                      <c:pt idx="3">
                        <c:v>1.0977630488815244E-2</c:v>
                      </c:pt>
                      <c:pt idx="4">
                        <c:v>1.4176562643836878E-2</c:v>
                      </c:pt>
                      <c:pt idx="5">
                        <c:v>1.0816533186044371E-2</c:v>
                      </c:pt>
                      <c:pt idx="6">
                        <c:v>8.0548651385436796E-3</c:v>
                      </c:pt>
                      <c:pt idx="7">
                        <c:v>9.044462855564761E-3</c:v>
                      </c:pt>
                      <c:pt idx="8">
                        <c:v>9.6198103654607375E-3</c:v>
                      </c:pt>
                      <c:pt idx="9">
                        <c:v>1.2749700819294853E-2</c:v>
                      </c:pt>
                      <c:pt idx="10">
                        <c:v>2.6258860351652397E-2</c:v>
                      </c:pt>
                      <c:pt idx="11">
                        <c:v>2.2300469483568074E-2</c:v>
                      </c:pt>
                      <c:pt idx="12">
                        <c:v>1.3048881524440762E-2</c:v>
                      </c:pt>
                      <c:pt idx="13">
                        <c:v>9.7348798674399342E-3</c:v>
                      </c:pt>
                      <c:pt idx="14">
                        <c:v>7.1803369235017948E-3</c:v>
                      </c:pt>
                      <c:pt idx="15">
                        <c:v>5.5693638957930594E-3</c:v>
                      </c:pt>
                    </c:numCache>
                  </c:numRef>
                </c:val>
                <c:extLst xmlns:c15="http://schemas.microsoft.com/office/drawing/2012/chart">
                  <c:ext xmlns:c16="http://schemas.microsoft.com/office/drawing/2014/chart" uri="{C3380CC4-5D6E-409C-BE32-E72D297353CC}">
                    <c16:uniqueId val="{00000005-6B8D-4976-BFDD-773A72A3B4A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Households!$H$90</c15:sqref>
                        </c15:formulaRef>
                      </c:ext>
                    </c:extLst>
                    <c:strCache>
                      <c:ptCount val="1"/>
                      <c:pt idx="0">
                        <c:v>Madera County</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Households!$H$91:$H$159</c15:sqref>
                        </c15:fullRef>
                        <c15:formulaRef>
                          <c15:sqref>(Households!$H$92:$H$142,Households!$H$144:$H$159)</c15:sqref>
                        </c15:formulaRef>
                      </c:ext>
                    </c:extLst>
                    <c:numCache>
                      <c:formatCode>#,##0</c:formatCode>
                      <c:ptCount val="16"/>
                      <c:pt idx="0">
                        <c:v>691</c:v>
                      </c:pt>
                      <c:pt idx="1">
                        <c:v>792</c:v>
                      </c:pt>
                      <c:pt idx="2">
                        <c:v>530</c:v>
                      </c:pt>
                      <c:pt idx="3">
                        <c:v>617</c:v>
                      </c:pt>
                      <c:pt idx="4">
                        <c:v>717</c:v>
                      </c:pt>
                      <c:pt idx="5">
                        <c:v>728</c:v>
                      </c:pt>
                      <c:pt idx="6">
                        <c:v>739</c:v>
                      </c:pt>
                      <c:pt idx="7">
                        <c:v>569</c:v>
                      </c:pt>
                      <c:pt idx="8">
                        <c:v>715</c:v>
                      </c:pt>
                      <c:pt idx="9">
                        <c:v>928</c:v>
                      </c:pt>
                      <c:pt idx="10">
                        <c:v>1280</c:v>
                      </c:pt>
                      <c:pt idx="11">
                        <c:v>1258</c:v>
                      </c:pt>
                      <c:pt idx="12">
                        <c:v>851</c:v>
                      </c:pt>
                      <c:pt idx="13">
                        <c:v>563</c:v>
                      </c:pt>
                      <c:pt idx="14">
                        <c:v>592</c:v>
                      </c:pt>
                      <c:pt idx="15">
                        <c:v>349</c:v>
                      </c:pt>
                    </c:numCache>
                  </c:numRef>
                </c:val>
                <c:extLst xmlns:c15="http://schemas.microsoft.com/office/drawing/2012/chart">
                  <c:ext xmlns:c16="http://schemas.microsoft.com/office/drawing/2014/chart" uri="{C3380CC4-5D6E-409C-BE32-E72D297353CC}">
                    <c16:uniqueId val="{00000006-6B8D-4976-BFDD-773A72A3B4A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Households!$I$90</c15:sqref>
                        </c15:formulaRef>
                      </c:ext>
                    </c:extLst>
                    <c:strCache>
                      <c:ptCount val="1"/>
                      <c:pt idx="0">
                        <c:v>Percent</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Households!$I$91:$I$159</c15:sqref>
                        </c15:fullRef>
                        <c15:formulaRef>
                          <c15:sqref>(Households!$I$92:$I$142,Households!$I$144:$I$159)</c15:sqref>
                        </c15:formulaRef>
                      </c:ext>
                    </c:extLst>
                    <c:numCache>
                      <c:formatCode>#,##0.0%</c:formatCode>
                      <c:ptCount val="16"/>
                      <c:pt idx="0">
                        <c:v>1.539627013658341E-2</c:v>
                      </c:pt>
                      <c:pt idx="1">
                        <c:v>1.764666562687997E-2</c:v>
                      </c:pt>
                      <c:pt idx="2">
                        <c:v>1.180900603818988E-2</c:v>
                      </c:pt>
                      <c:pt idx="3">
                        <c:v>1.3747465519930483E-2</c:v>
                      </c:pt>
                      <c:pt idx="4">
                        <c:v>1.5975579866758762E-2</c:v>
                      </c:pt>
                      <c:pt idx="5">
                        <c:v>1.6220672444909871E-2</c:v>
                      </c:pt>
                      <c:pt idx="6">
                        <c:v>1.6465765023060984E-2</c:v>
                      </c:pt>
                      <c:pt idx="7">
                        <c:v>1.2677970633452908E-2</c:v>
                      </c:pt>
                      <c:pt idx="8">
                        <c:v>1.5931017579822196E-2</c:v>
                      </c:pt>
                      <c:pt idx="9">
                        <c:v>2.067690113856643E-2</c:v>
                      </c:pt>
                      <c:pt idx="10">
                        <c:v>2.8519863639401975E-2</c:v>
                      </c:pt>
                      <c:pt idx="11">
                        <c:v>2.8029678483099753E-2</c:v>
                      </c:pt>
                      <c:pt idx="12">
                        <c:v>1.8961253091508656E-2</c:v>
                      </c:pt>
                      <c:pt idx="13">
                        <c:v>1.2544283772643211E-2</c:v>
                      </c:pt>
                      <c:pt idx="14">
                        <c:v>1.3190436933223413E-2</c:v>
                      </c:pt>
                      <c:pt idx="15">
                        <c:v>7.7761190704306949E-3</c:v>
                      </c:pt>
                    </c:numCache>
                  </c:numRef>
                </c:val>
                <c:extLst xmlns:c15="http://schemas.microsoft.com/office/drawing/2012/chart">
                  <c:ext xmlns:c16="http://schemas.microsoft.com/office/drawing/2014/chart" uri="{C3380CC4-5D6E-409C-BE32-E72D297353CC}">
                    <c16:uniqueId val="{00000007-6B8D-4976-BFDD-773A72A3B4A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Households!$J$90</c15:sqref>
                        </c15:formulaRef>
                      </c:ext>
                    </c:extLst>
                    <c:strCache>
                      <c:ptCount val="1"/>
                      <c:pt idx="0">
                        <c:v>Merced County</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Households!$J$91:$J$159</c15:sqref>
                        </c15:fullRef>
                        <c15:formulaRef>
                          <c15:sqref>(Households!$J$92:$J$142,Households!$J$144:$J$159)</c15:sqref>
                        </c15:formulaRef>
                      </c:ext>
                    </c:extLst>
                    <c:numCache>
                      <c:formatCode>#,##0</c:formatCode>
                      <c:ptCount val="16"/>
                      <c:pt idx="0">
                        <c:v>821</c:v>
                      </c:pt>
                      <c:pt idx="1">
                        <c:v>1482</c:v>
                      </c:pt>
                      <c:pt idx="2">
                        <c:v>1457</c:v>
                      </c:pt>
                      <c:pt idx="3">
                        <c:v>1123</c:v>
                      </c:pt>
                      <c:pt idx="4">
                        <c:v>1153</c:v>
                      </c:pt>
                      <c:pt idx="5">
                        <c:v>1064</c:v>
                      </c:pt>
                      <c:pt idx="6">
                        <c:v>802</c:v>
                      </c:pt>
                      <c:pt idx="7">
                        <c:v>937</c:v>
                      </c:pt>
                      <c:pt idx="8">
                        <c:v>847</c:v>
                      </c:pt>
                      <c:pt idx="9">
                        <c:v>928</c:v>
                      </c:pt>
                      <c:pt idx="10">
                        <c:v>1643</c:v>
                      </c:pt>
                      <c:pt idx="11">
                        <c:v>2048</c:v>
                      </c:pt>
                      <c:pt idx="12">
                        <c:v>1220</c:v>
                      </c:pt>
                      <c:pt idx="13">
                        <c:v>625</c:v>
                      </c:pt>
                      <c:pt idx="14">
                        <c:v>531</c:v>
                      </c:pt>
                      <c:pt idx="15">
                        <c:v>612</c:v>
                      </c:pt>
                    </c:numCache>
                  </c:numRef>
                </c:val>
                <c:extLst xmlns:c15="http://schemas.microsoft.com/office/drawing/2012/chart">
                  <c:ext xmlns:c16="http://schemas.microsoft.com/office/drawing/2014/chart" uri="{C3380CC4-5D6E-409C-BE32-E72D297353CC}">
                    <c16:uniqueId val="{00000008-6B8D-4976-BFDD-773A72A3B4A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Households!$K$90</c15:sqref>
                        </c15:formulaRef>
                      </c:ext>
                    </c:extLst>
                    <c:strCache>
                      <c:ptCount val="1"/>
                      <c:pt idx="0">
                        <c:v>Percent</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Households!$K$91:$K$159</c15:sqref>
                        </c15:fullRef>
                        <c15:formulaRef>
                          <c15:sqref>(Households!$K$92:$K$142,Households!$K$144:$K$159)</c15:sqref>
                        </c15:formulaRef>
                      </c:ext>
                    </c:extLst>
                    <c:numCache>
                      <c:formatCode>#,##0.0%</c:formatCode>
                      <c:ptCount val="16"/>
                      <c:pt idx="0">
                        <c:v>1.0261473852614739E-2</c:v>
                      </c:pt>
                      <c:pt idx="1">
                        <c:v>1.8523147685231476E-2</c:v>
                      </c:pt>
                      <c:pt idx="2">
                        <c:v>1.8210678932106789E-2</c:v>
                      </c:pt>
                      <c:pt idx="3">
                        <c:v>1.4036096390360964E-2</c:v>
                      </c:pt>
                      <c:pt idx="4">
                        <c:v>1.4411058894110589E-2</c:v>
                      </c:pt>
                      <c:pt idx="5">
                        <c:v>1.3298670132986702E-2</c:v>
                      </c:pt>
                      <c:pt idx="6">
                        <c:v>1.0023997600239976E-2</c:v>
                      </c:pt>
                      <c:pt idx="7">
                        <c:v>1.1711328867113289E-2</c:v>
                      </c:pt>
                      <c:pt idx="8">
                        <c:v>1.0586441355864413E-2</c:v>
                      </c:pt>
                      <c:pt idx="9">
                        <c:v>1.15988401159884E-2</c:v>
                      </c:pt>
                      <c:pt idx="10">
                        <c:v>2.0535446455354465E-2</c:v>
                      </c:pt>
                      <c:pt idx="11">
                        <c:v>2.5597440255974404E-2</c:v>
                      </c:pt>
                      <c:pt idx="12">
                        <c:v>1.5248475152484751E-2</c:v>
                      </c:pt>
                      <c:pt idx="13">
                        <c:v>7.8117188281171882E-3</c:v>
                      </c:pt>
                      <c:pt idx="14">
                        <c:v>6.6368363163683631E-3</c:v>
                      </c:pt>
                      <c:pt idx="15">
                        <c:v>7.6492350764923505E-3</c:v>
                      </c:pt>
                    </c:numCache>
                  </c:numRef>
                </c:val>
                <c:extLst xmlns:c15="http://schemas.microsoft.com/office/drawing/2012/chart">
                  <c:ext xmlns:c16="http://schemas.microsoft.com/office/drawing/2014/chart" uri="{C3380CC4-5D6E-409C-BE32-E72D297353CC}">
                    <c16:uniqueId val="{00000009-6B8D-4976-BFDD-773A72A3B4A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Households!$L$90</c15:sqref>
                        </c15:formulaRef>
                      </c:ext>
                    </c:extLst>
                    <c:strCache>
                      <c:ptCount val="1"/>
                      <c:pt idx="0">
                        <c:v>San Joaquin County</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Households!$L$91:$L$159</c15:sqref>
                        </c15:fullRef>
                        <c15:formulaRef>
                          <c15:sqref>(Households!$L$92:$L$142,Households!$L$144:$L$159)</c15:sqref>
                        </c15:formulaRef>
                      </c:ext>
                    </c:extLst>
                    <c:numCache>
                      <c:formatCode>#,##0</c:formatCode>
                      <c:ptCount val="16"/>
                      <c:pt idx="0">
                        <c:v>2934</c:v>
                      </c:pt>
                      <c:pt idx="1">
                        <c:v>3814</c:v>
                      </c:pt>
                      <c:pt idx="2">
                        <c:v>3690</c:v>
                      </c:pt>
                      <c:pt idx="3">
                        <c:v>3248</c:v>
                      </c:pt>
                      <c:pt idx="4">
                        <c:v>2873</c:v>
                      </c:pt>
                      <c:pt idx="5">
                        <c:v>2834</c:v>
                      </c:pt>
                      <c:pt idx="6">
                        <c:v>2618</c:v>
                      </c:pt>
                      <c:pt idx="7">
                        <c:v>2112</c:v>
                      </c:pt>
                      <c:pt idx="8">
                        <c:v>1919</c:v>
                      </c:pt>
                      <c:pt idx="9">
                        <c:v>4003</c:v>
                      </c:pt>
                      <c:pt idx="10">
                        <c:v>4877</c:v>
                      </c:pt>
                      <c:pt idx="11">
                        <c:v>5590</c:v>
                      </c:pt>
                      <c:pt idx="12">
                        <c:v>3177</c:v>
                      </c:pt>
                      <c:pt idx="13">
                        <c:v>2184</c:v>
                      </c:pt>
                      <c:pt idx="14">
                        <c:v>2219</c:v>
                      </c:pt>
                      <c:pt idx="15">
                        <c:v>2538</c:v>
                      </c:pt>
                    </c:numCache>
                  </c:numRef>
                </c:val>
                <c:extLst xmlns:c15="http://schemas.microsoft.com/office/drawing/2012/chart">
                  <c:ext xmlns:c16="http://schemas.microsoft.com/office/drawing/2014/chart" uri="{C3380CC4-5D6E-409C-BE32-E72D297353CC}">
                    <c16:uniqueId val="{0000000A-6B8D-4976-BFDD-773A72A3B4A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Households!$M$90</c15:sqref>
                        </c15:formulaRef>
                      </c:ext>
                    </c:extLst>
                    <c:strCache>
                      <c:ptCount val="1"/>
                      <c:pt idx="0">
                        <c:v>Percent</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Households!$M$91:$M$159</c15:sqref>
                        </c15:fullRef>
                        <c15:formulaRef>
                          <c15:sqref>(Households!$M$92:$M$142,Households!$M$144:$M$159)</c15:sqref>
                        </c15:formulaRef>
                      </c:ext>
                    </c:extLst>
                    <c:numCache>
                      <c:formatCode>#,##0.0%</c:formatCode>
                      <c:ptCount val="16"/>
                      <c:pt idx="0">
                        <c:v>1.2836498707162452E-2</c:v>
                      </c:pt>
                      <c:pt idx="1">
                        <c:v>1.6686573302357732E-2</c:v>
                      </c:pt>
                      <c:pt idx="2">
                        <c:v>1.6144062791216579E-2</c:v>
                      </c:pt>
                      <c:pt idx="3">
                        <c:v>1.4210275324084405E-2</c:v>
                      </c:pt>
                      <c:pt idx="4">
                        <c:v>1.2569618536359142E-2</c:v>
                      </c:pt>
                      <c:pt idx="5">
                        <c:v>1.2398990230435714E-2</c:v>
                      </c:pt>
                      <c:pt idx="6">
                        <c:v>1.1453971920705963E-2</c:v>
                      </c:pt>
                      <c:pt idx="7">
                        <c:v>9.2401790284686765E-3</c:v>
                      </c:pt>
                      <c:pt idx="8">
                        <c:v>8.3957876683860757E-3</c:v>
                      </c:pt>
                      <c:pt idx="9">
                        <c:v>1.7513464323371267E-2</c:v>
                      </c:pt>
                      <c:pt idx="10">
                        <c:v>2.1337288409962941E-2</c:v>
                      </c:pt>
                      <c:pt idx="11">
                        <c:v>2.4456723849024576E-2</c:v>
                      </c:pt>
                      <c:pt idx="12">
                        <c:v>1.3899644305608421E-2</c:v>
                      </c:pt>
                      <c:pt idx="13">
                        <c:v>9.5551851317119268E-3</c:v>
                      </c:pt>
                      <c:pt idx="14">
                        <c:v>9.708313098566285E-3</c:v>
                      </c:pt>
                      <c:pt idx="15">
                        <c:v>1.1103965139324575E-2</c:v>
                      </c:pt>
                    </c:numCache>
                  </c:numRef>
                </c:val>
                <c:extLst xmlns:c15="http://schemas.microsoft.com/office/drawing/2012/chart">
                  <c:ext xmlns:c16="http://schemas.microsoft.com/office/drawing/2014/chart" uri="{C3380CC4-5D6E-409C-BE32-E72D297353CC}">
                    <c16:uniqueId val="{0000000B-6B8D-4976-BFDD-773A72A3B4A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Households!$N$90</c15:sqref>
                        </c15:formulaRef>
                      </c:ext>
                    </c:extLst>
                    <c:strCache>
                      <c:ptCount val="1"/>
                      <c:pt idx="0">
                        <c:v>Stanislaus County</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Households!$N$91:$N$159</c15:sqref>
                        </c15:fullRef>
                        <c15:formulaRef>
                          <c15:sqref>(Households!$N$92:$N$142,Households!$N$144:$N$159)</c15:sqref>
                        </c15:formulaRef>
                      </c:ext>
                    </c:extLst>
                    <c:numCache>
                      <c:formatCode>#,##0</c:formatCode>
                      <c:ptCount val="16"/>
                      <c:pt idx="0">
                        <c:v>2275</c:v>
                      </c:pt>
                      <c:pt idx="1">
                        <c:v>3432</c:v>
                      </c:pt>
                      <c:pt idx="2">
                        <c:v>2972</c:v>
                      </c:pt>
                      <c:pt idx="3">
                        <c:v>2784</c:v>
                      </c:pt>
                      <c:pt idx="4">
                        <c:v>2728</c:v>
                      </c:pt>
                      <c:pt idx="5">
                        <c:v>2400</c:v>
                      </c:pt>
                      <c:pt idx="6">
                        <c:v>2131</c:v>
                      </c:pt>
                      <c:pt idx="7">
                        <c:v>1794</c:v>
                      </c:pt>
                      <c:pt idx="8">
                        <c:v>1874</c:v>
                      </c:pt>
                      <c:pt idx="9">
                        <c:v>3627</c:v>
                      </c:pt>
                      <c:pt idx="10">
                        <c:v>3898</c:v>
                      </c:pt>
                      <c:pt idx="11">
                        <c:v>4081</c:v>
                      </c:pt>
                      <c:pt idx="12">
                        <c:v>2493</c:v>
                      </c:pt>
                      <c:pt idx="13">
                        <c:v>1376</c:v>
                      </c:pt>
                      <c:pt idx="14">
                        <c:v>1372</c:v>
                      </c:pt>
                      <c:pt idx="15">
                        <c:v>1514</c:v>
                      </c:pt>
                    </c:numCache>
                  </c:numRef>
                </c:val>
                <c:extLst xmlns:c15="http://schemas.microsoft.com/office/drawing/2012/chart">
                  <c:ext xmlns:c16="http://schemas.microsoft.com/office/drawing/2014/chart" uri="{C3380CC4-5D6E-409C-BE32-E72D297353CC}">
                    <c16:uniqueId val="{0000000C-6B8D-4976-BFDD-773A72A3B4A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Households!$O$90</c15:sqref>
                        </c15:formulaRef>
                      </c:ext>
                    </c:extLst>
                    <c:strCache>
                      <c:ptCount val="1"/>
                      <c:pt idx="0">
                        <c:v>Percent</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Households!$O$91:$O$159</c15:sqref>
                        </c15:fullRef>
                        <c15:formulaRef>
                          <c15:sqref>(Households!$O$92:$O$142,Households!$O$144:$O$159)</c15:sqref>
                        </c15:formulaRef>
                      </c:ext>
                    </c:extLst>
                    <c:numCache>
                      <c:formatCode>#,##0.0%</c:formatCode>
                      <c:ptCount val="16"/>
                      <c:pt idx="0">
                        <c:v>1.308238162601065E-2</c:v>
                      </c:pt>
                      <c:pt idx="1">
                        <c:v>1.9735707138667496E-2</c:v>
                      </c:pt>
                      <c:pt idx="2">
                        <c:v>1.7090478326375232E-2</c:v>
                      </c:pt>
                      <c:pt idx="3">
                        <c:v>1.600938481178622E-2</c:v>
                      </c:pt>
                      <c:pt idx="4">
                        <c:v>1.5687356956376727E-2</c:v>
                      </c:pt>
                      <c:pt idx="5">
                        <c:v>1.3801193803263983E-2</c:v>
                      </c:pt>
                      <c:pt idx="6">
                        <c:v>1.2254309997814811E-2</c:v>
                      </c:pt>
                      <c:pt idx="7">
                        <c:v>1.0316392367939827E-2</c:v>
                      </c:pt>
                      <c:pt idx="8">
                        <c:v>1.0776432161381959E-2</c:v>
                      </c:pt>
                      <c:pt idx="9">
                        <c:v>2.0857054135182695E-2</c:v>
                      </c:pt>
                      <c:pt idx="10">
                        <c:v>2.2415438935467918E-2</c:v>
                      </c:pt>
                      <c:pt idx="11">
                        <c:v>2.3467779962966798E-2</c:v>
                      </c:pt>
                      <c:pt idx="12">
                        <c:v>1.4335990063140461E-2</c:v>
                      </c:pt>
                      <c:pt idx="13">
                        <c:v>7.9126844472046827E-3</c:v>
                      </c:pt>
                      <c:pt idx="14">
                        <c:v>7.8896824575325764E-3</c:v>
                      </c:pt>
                      <c:pt idx="15">
                        <c:v>8.7062530908923619E-3</c:v>
                      </c:pt>
                    </c:numCache>
                  </c:numRef>
                </c:val>
                <c:extLst xmlns:c15="http://schemas.microsoft.com/office/drawing/2012/chart">
                  <c:ext xmlns:c16="http://schemas.microsoft.com/office/drawing/2014/chart" uri="{C3380CC4-5D6E-409C-BE32-E72D297353CC}">
                    <c16:uniqueId val="{0000000D-6B8D-4976-BFDD-773A72A3B4A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Households!$P$90</c15:sqref>
                        </c15:formulaRef>
                      </c:ext>
                    </c:extLst>
                    <c:strCache>
                      <c:ptCount val="1"/>
                      <c:pt idx="0">
                        <c:v>Tulare County</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Households!$P$91:$P$159</c15:sqref>
                        </c15:fullRef>
                        <c15:formulaRef>
                          <c15:sqref>(Households!$P$92:$P$142,Households!$P$144:$P$159)</c15:sqref>
                        </c15:formulaRef>
                      </c:ext>
                    </c:extLst>
                    <c:numCache>
                      <c:formatCode>#,##0</c:formatCode>
                      <c:ptCount val="16"/>
                      <c:pt idx="0">
                        <c:v>2323</c:v>
                      </c:pt>
                      <c:pt idx="1">
                        <c:v>2601</c:v>
                      </c:pt>
                      <c:pt idx="2">
                        <c:v>2471</c:v>
                      </c:pt>
                      <c:pt idx="3">
                        <c:v>2469</c:v>
                      </c:pt>
                      <c:pt idx="4">
                        <c:v>1732</c:v>
                      </c:pt>
                      <c:pt idx="5">
                        <c:v>1536</c:v>
                      </c:pt>
                      <c:pt idx="6">
                        <c:v>1535</c:v>
                      </c:pt>
                      <c:pt idx="7">
                        <c:v>1501</c:v>
                      </c:pt>
                      <c:pt idx="8">
                        <c:v>1106</c:v>
                      </c:pt>
                      <c:pt idx="9">
                        <c:v>2430</c:v>
                      </c:pt>
                      <c:pt idx="10">
                        <c:v>2333</c:v>
                      </c:pt>
                      <c:pt idx="11">
                        <c:v>2784</c:v>
                      </c:pt>
                      <c:pt idx="12">
                        <c:v>1760</c:v>
                      </c:pt>
                      <c:pt idx="13">
                        <c:v>1021</c:v>
                      </c:pt>
                      <c:pt idx="14">
                        <c:v>857</c:v>
                      </c:pt>
                      <c:pt idx="15">
                        <c:v>1023</c:v>
                      </c:pt>
                    </c:numCache>
                  </c:numRef>
                </c:val>
                <c:extLst xmlns:c15="http://schemas.microsoft.com/office/drawing/2012/chart">
                  <c:ext xmlns:c16="http://schemas.microsoft.com/office/drawing/2014/chart" uri="{C3380CC4-5D6E-409C-BE32-E72D297353CC}">
                    <c16:uniqueId val="{0000000E-6B8D-4976-BFDD-773A72A3B4A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Households!$Q$90</c15:sqref>
                        </c15:formulaRef>
                      </c:ext>
                    </c:extLst>
                    <c:strCache>
                      <c:ptCount val="1"/>
                      <c:pt idx="0">
                        <c:v>Percent</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Households!$Q$91:$Q$159</c15:sqref>
                        </c15:fullRef>
                        <c15:formulaRef>
                          <c15:sqref>(Households!$Q$92:$Q$142,Households!$Q$144:$Q$159)</c15:sqref>
                        </c15:formulaRef>
                      </c:ext>
                    </c:extLst>
                    <c:numCache>
                      <c:formatCode>#,##0.0%</c:formatCode>
                      <c:ptCount val="16"/>
                      <c:pt idx="0">
                        <c:v>1.6804351914813581E-2</c:v>
                      </c:pt>
                      <c:pt idx="1">
                        <c:v>1.8815376379866605E-2</c:v>
                      </c:pt>
                      <c:pt idx="2">
                        <c:v>1.7874969255920949E-2</c:v>
                      </c:pt>
                      <c:pt idx="3">
                        <c:v>1.7860501454014091E-2</c:v>
                      </c:pt>
                      <c:pt idx="4">
                        <c:v>1.2529116451337549E-2</c:v>
                      </c:pt>
                      <c:pt idx="5">
                        <c:v>1.1111271864465632E-2</c:v>
                      </c:pt>
                      <c:pt idx="6">
                        <c:v>1.1104037963512203E-2</c:v>
                      </c:pt>
                      <c:pt idx="7">
                        <c:v>1.0858085331095647E-2</c:v>
                      </c:pt>
                      <c:pt idx="8">
                        <c:v>8.0006944544915286E-3</c:v>
                      </c:pt>
                      <c:pt idx="9">
                        <c:v>1.7578379316830393E-2</c:v>
                      </c:pt>
                      <c:pt idx="10">
                        <c:v>1.6876690924347865E-2</c:v>
                      </c:pt>
                      <c:pt idx="11">
                        <c:v>2.0139180254343959E-2</c:v>
                      </c:pt>
                      <c:pt idx="12">
                        <c:v>1.2731665678033537E-2</c:v>
                      </c:pt>
                      <c:pt idx="13">
                        <c:v>7.3858128734501372E-3</c:v>
                      </c:pt>
                      <c:pt idx="14">
                        <c:v>6.1994531170879207E-3</c:v>
                      </c:pt>
                      <c:pt idx="15">
                        <c:v>7.400280675356993E-3</c:v>
                      </c:pt>
                    </c:numCache>
                  </c:numRef>
                </c:val>
                <c:extLst xmlns:c15="http://schemas.microsoft.com/office/drawing/2012/chart">
                  <c:ext xmlns:c16="http://schemas.microsoft.com/office/drawing/2014/chart" uri="{C3380CC4-5D6E-409C-BE32-E72D297353CC}">
                    <c16:uniqueId val="{0000000F-6B8D-4976-BFDD-773A72A3B4A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Households!$R$90</c15:sqref>
                        </c15:formulaRef>
                      </c:ext>
                    </c:extLst>
                    <c:strCache>
                      <c:ptCount val="1"/>
                      <c:pt idx="0">
                        <c:v>San Joaquin Valley Region</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Households!$R$91:$R$159</c15:sqref>
                        </c15:fullRef>
                        <c15:formulaRef>
                          <c15:sqref>(Households!$R$92:$R$142,Households!$R$144:$R$159)</c15:sqref>
                        </c15:formulaRef>
                      </c:ext>
                    </c:extLst>
                    <c:numCache>
                      <c:formatCode>#,##0</c:formatCode>
                      <c:ptCount val="16"/>
                      <c:pt idx="0">
                        <c:v>17577</c:v>
                      </c:pt>
                      <c:pt idx="1">
                        <c:v>24567</c:v>
                      </c:pt>
                      <c:pt idx="2">
                        <c:v>21441</c:v>
                      </c:pt>
                      <c:pt idx="3">
                        <c:v>20463</c:v>
                      </c:pt>
                      <c:pt idx="4">
                        <c:v>17745</c:v>
                      </c:pt>
                      <c:pt idx="5">
                        <c:v>16102</c:v>
                      </c:pt>
                      <c:pt idx="6">
                        <c:v>14722</c:v>
                      </c:pt>
                      <c:pt idx="7">
                        <c:v>13487</c:v>
                      </c:pt>
                      <c:pt idx="8">
                        <c:v>11830</c:v>
                      </c:pt>
                      <c:pt idx="9">
                        <c:v>21669</c:v>
                      </c:pt>
                      <c:pt idx="10">
                        <c:v>25822</c:v>
                      </c:pt>
                      <c:pt idx="11">
                        <c:v>28766</c:v>
                      </c:pt>
                      <c:pt idx="12">
                        <c:v>18575</c:v>
                      </c:pt>
                      <c:pt idx="13">
                        <c:v>10956</c:v>
                      </c:pt>
                      <c:pt idx="14">
                        <c:v>11020</c:v>
                      </c:pt>
                      <c:pt idx="15">
                        <c:v>10689</c:v>
                      </c:pt>
                    </c:numCache>
                  </c:numRef>
                </c:val>
                <c:extLst xmlns:c15="http://schemas.microsoft.com/office/drawing/2012/chart">
                  <c:ext xmlns:c16="http://schemas.microsoft.com/office/drawing/2014/chart" uri="{C3380CC4-5D6E-409C-BE32-E72D297353CC}">
                    <c16:uniqueId val="{00000010-6B8D-4976-BFDD-773A72A3B4A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Households!$T$90</c15:sqref>
                        </c15:formulaRef>
                      </c:ext>
                    </c:extLst>
                    <c:strCache>
                      <c:ptCount val="1"/>
                      <c:pt idx="0">
                        <c:v>California</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Households!$A$91:$A$159</c15:sqref>
                        </c15:fullRef>
                        <c15:formulaRef>
                          <c15:sqref>(Households!$A$92:$A$142,Households!$A$144:$A$159)</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Households!$T$91:$T$159</c15:sqref>
                        </c15:fullRef>
                        <c15:formulaRef>
                          <c15:sqref>(Households!$T$92:$T$142,Households!$T$144:$T$159)</c15:sqref>
                        </c15:formulaRef>
                      </c:ext>
                    </c:extLst>
                    <c:numCache>
                      <c:formatCode>#,##0</c:formatCode>
                      <c:ptCount val="16"/>
                      <c:pt idx="0">
                        <c:v>169457</c:v>
                      </c:pt>
                      <c:pt idx="1">
                        <c:v>232921</c:v>
                      </c:pt>
                      <c:pt idx="2">
                        <c:v>194890</c:v>
                      </c:pt>
                      <c:pt idx="3">
                        <c:v>177774</c:v>
                      </c:pt>
                      <c:pt idx="4">
                        <c:v>159060</c:v>
                      </c:pt>
                      <c:pt idx="5">
                        <c:v>149043</c:v>
                      </c:pt>
                      <c:pt idx="6">
                        <c:v>135595</c:v>
                      </c:pt>
                      <c:pt idx="7">
                        <c:v>124836</c:v>
                      </c:pt>
                      <c:pt idx="8">
                        <c:v>117492</c:v>
                      </c:pt>
                      <c:pt idx="9">
                        <c:v>214965</c:v>
                      </c:pt>
                      <c:pt idx="10">
                        <c:v>271155</c:v>
                      </c:pt>
                      <c:pt idx="11">
                        <c:v>340240</c:v>
                      </c:pt>
                      <c:pt idx="12">
                        <c:v>242782</c:v>
                      </c:pt>
                      <c:pt idx="13">
                        <c:v>160237</c:v>
                      </c:pt>
                      <c:pt idx="14">
                        <c:v>187062</c:v>
                      </c:pt>
                      <c:pt idx="15">
                        <c:v>244895</c:v>
                      </c:pt>
                    </c:numCache>
                  </c:numRef>
                </c:val>
                <c:extLst xmlns:c15="http://schemas.microsoft.com/office/drawing/2012/chart">
                  <c:ext xmlns:c16="http://schemas.microsoft.com/office/drawing/2014/chart" uri="{C3380CC4-5D6E-409C-BE32-E72D297353CC}">
                    <c16:uniqueId val="{00000012-6B8D-4976-BFDD-773A72A3B4A7}"/>
                  </c:ext>
                </c:extLst>
              </c15:ser>
            </c15:filteredBarSeries>
          </c:ext>
        </c:extLst>
      </c:barChart>
      <c:catAx>
        <c:axId val="38956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568352"/>
        <c:crosses val="autoZero"/>
        <c:auto val="1"/>
        <c:lblAlgn val="ctr"/>
        <c:lblOffset val="100"/>
        <c:noMultiLvlLbl val="0"/>
      </c:catAx>
      <c:valAx>
        <c:axId val="389568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56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Households!$A$68</c:f>
              <c:strCache>
                <c:ptCount val="1"/>
                <c:pt idx="0">
                  <c:v>All Households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Households!$B$67:$K$67</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f>Households!$B$68:$K$68</c:f>
              <c:numCache>
                <c:formatCode>#,##0.00</c:formatCode>
                <c:ptCount val="10"/>
                <c:pt idx="0">
                  <c:v>3.14</c:v>
                </c:pt>
                <c:pt idx="1">
                  <c:v>3.17</c:v>
                </c:pt>
                <c:pt idx="2">
                  <c:v>3.13</c:v>
                </c:pt>
                <c:pt idx="3">
                  <c:v>3.28</c:v>
                </c:pt>
                <c:pt idx="4">
                  <c:v>3.32</c:v>
                </c:pt>
                <c:pt idx="5">
                  <c:v>3.17</c:v>
                </c:pt>
                <c:pt idx="6">
                  <c:v>3.09</c:v>
                </c:pt>
                <c:pt idx="7">
                  <c:v>3.3</c:v>
                </c:pt>
                <c:pt idx="8">
                  <c:v>3.1777856961214588</c:v>
                </c:pt>
                <c:pt idx="9">
                  <c:v>2.95</c:v>
                </c:pt>
              </c:numCache>
            </c:numRef>
          </c:val>
          <c:extLst>
            <c:ext xmlns:c16="http://schemas.microsoft.com/office/drawing/2014/chart" uri="{C3380CC4-5D6E-409C-BE32-E72D297353CC}">
              <c16:uniqueId val="{00000000-35DA-472D-89FA-E1F04AF9A47B}"/>
            </c:ext>
          </c:extLst>
        </c:ser>
        <c:ser>
          <c:idx val="1"/>
          <c:order val="1"/>
          <c:tx>
            <c:strRef>
              <c:f>Households!$A$69</c:f>
              <c:strCache>
                <c:ptCount val="1"/>
                <c:pt idx="0">
                  <c:v>Owner-Occupied Households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Households!$B$67:$K$67</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f>Households!$B$69:$K$69</c:f>
              <c:numCache>
                <c:formatCode>#,##0.00</c:formatCode>
                <c:ptCount val="10"/>
                <c:pt idx="0">
                  <c:v>3.14</c:v>
                </c:pt>
                <c:pt idx="1">
                  <c:v>3.14</c:v>
                </c:pt>
                <c:pt idx="2">
                  <c:v>3.09</c:v>
                </c:pt>
                <c:pt idx="3">
                  <c:v>3.06</c:v>
                </c:pt>
                <c:pt idx="4">
                  <c:v>3.15</c:v>
                </c:pt>
                <c:pt idx="5">
                  <c:v>3.14</c:v>
                </c:pt>
                <c:pt idx="6">
                  <c:v>3.07</c:v>
                </c:pt>
                <c:pt idx="7">
                  <c:v>3.24</c:v>
                </c:pt>
                <c:pt idx="8">
                  <c:v>3.1369963786812489</c:v>
                </c:pt>
                <c:pt idx="9">
                  <c:v>3.01</c:v>
                </c:pt>
              </c:numCache>
            </c:numRef>
          </c:val>
          <c:extLst>
            <c:ext xmlns:c16="http://schemas.microsoft.com/office/drawing/2014/chart" uri="{C3380CC4-5D6E-409C-BE32-E72D297353CC}">
              <c16:uniqueId val="{00000001-35DA-472D-89FA-E1F04AF9A47B}"/>
            </c:ext>
          </c:extLst>
        </c:ser>
        <c:ser>
          <c:idx val="2"/>
          <c:order val="2"/>
          <c:tx>
            <c:strRef>
              <c:f>Households!$A$70</c:f>
              <c:strCache>
                <c:ptCount val="1"/>
                <c:pt idx="0">
                  <c:v>Renter-Occupied Households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Households!$B$67:$K$67</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f>Households!$B$70:$K$70</c:f>
              <c:numCache>
                <c:formatCode>#,##0.00</c:formatCode>
                <c:ptCount val="10"/>
                <c:pt idx="0">
                  <c:v>3.15</c:v>
                </c:pt>
                <c:pt idx="1">
                  <c:v>3.22</c:v>
                </c:pt>
                <c:pt idx="2">
                  <c:v>3.19</c:v>
                </c:pt>
                <c:pt idx="3">
                  <c:v>3.67</c:v>
                </c:pt>
                <c:pt idx="4">
                  <c:v>3.5</c:v>
                </c:pt>
                <c:pt idx="5">
                  <c:v>3.21</c:v>
                </c:pt>
                <c:pt idx="6">
                  <c:v>3.12</c:v>
                </c:pt>
                <c:pt idx="7">
                  <c:v>3.39</c:v>
                </c:pt>
                <c:pt idx="8">
                  <c:v>3.2360313688160725</c:v>
                </c:pt>
                <c:pt idx="9">
                  <c:v>2.88</c:v>
                </c:pt>
              </c:numCache>
            </c:numRef>
          </c:val>
          <c:extLst>
            <c:ext xmlns:c16="http://schemas.microsoft.com/office/drawing/2014/chart" uri="{C3380CC4-5D6E-409C-BE32-E72D297353CC}">
              <c16:uniqueId val="{00000002-35DA-472D-89FA-E1F04AF9A47B}"/>
            </c:ext>
          </c:extLst>
        </c:ser>
        <c:dLbls>
          <c:dLblPos val="outEnd"/>
          <c:showLegendKey val="0"/>
          <c:showVal val="1"/>
          <c:showCatName val="0"/>
          <c:showSerName val="0"/>
          <c:showPercent val="0"/>
          <c:showBubbleSize val="0"/>
        </c:dLbls>
        <c:gapWidth val="80"/>
        <c:axId val="716915248"/>
        <c:axId val="716893200"/>
      </c:barChart>
      <c:catAx>
        <c:axId val="71691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893200"/>
        <c:crosses val="autoZero"/>
        <c:auto val="1"/>
        <c:lblAlgn val="ctr"/>
        <c:lblOffset val="100"/>
        <c:noMultiLvlLbl val="0"/>
      </c:catAx>
      <c:valAx>
        <c:axId val="716893200"/>
        <c:scaling>
          <c:orientation val="minMax"/>
          <c:max val="4.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Occupants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915248"/>
        <c:crosses val="autoZero"/>
        <c:crossBetween val="between"/>
        <c:majorUnit val="1.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5"/>
          <c:order val="5"/>
          <c:tx>
            <c:strRef>
              <c:f>Households!$A$169</c:f>
              <c:strCache>
                <c:ptCount val="1"/>
                <c:pt idx="0">
                  <c:v>Senior (65 Years and Over)
Owner Occupied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Households!$B$163:$U$163</c15:sqref>
                  </c15:fullRef>
                </c:ext>
              </c:extLst>
              <c:f>(Households!$C$163,Households!$E$163,Households!$G$163,Households!$I$163,Households!$K$163,Households!$M$163,Households!$O$163,Households!$Q$163,Households!$S$163,Households!$U$163)</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Households!$B$169:$U$169</c15:sqref>
                  </c15:fullRef>
                </c:ext>
              </c:extLst>
              <c:f>(Households!$C$169,Households!$E$169,Households!$G$169,Households!$I$169,Households!$K$169,Households!$M$169,Households!$O$169,Households!$Q$169,Households!$S$169,Households!$U$169)</c:f>
              <c:numCache>
                <c:formatCode>#,##0%</c:formatCode>
                <c:ptCount val="10"/>
                <c:pt idx="0">
                  <c:v>0.71112531969309467</c:v>
                </c:pt>
                <c:pt idx="1">
                  <c:v>0.75327981202271388</c:v>
                </c:pt>
                <c:pt idx="2">
                  <c:v>0.74042504830094324</c:v>
                </c:pt>
                <c:pt idx="3">
                  <c:v>0.82733450792851748</c:v>
                </c:pt>
                <c:pt idx="4">
                  <c:v>0.74001040883594515</c:v>
                </c:pt>
                <c:pt idx="5">
                  <c:v>0.72729606952399761</c:v>
                </c:pt>
                <c:pt idx="6">
                  <c:v>0.73203111580083924</c:v>
                </c:pt>
                <c:pt idx="7">
                  <c:v>0.74994912149786308</c:v>
                </c:pt>
                <c:pt idx="8">
                  <c:v>0.736791028304564</c:v>
                </c:pt>
                <c:pt idx="9">
                  <c:v>0.72886692433138056</c:v>
                </c:pt>
              </c:numCache>
            </c:numRef>
          </c:val>
          <c:extLst>
            <c:ext xmlns:c16="http://schemas.microsoft.com/office/drawing/2014/chart" uri="{C3380CC4-5D6E-409C-BE32-E72D297353CC}">
              <c16:uniqueId val="{00000005-3252-4BAE-9FF8-51F10585B968}"/>
            </c:ext>
          </c:extLst>
        </c:ser>
        <c:ser>
          <c:idx val="10"/>
          <c:order val="10"/>
          <c:tx>
            <c:strRef>
              <c:f>Households!$A$174</c:f>
              <c:strCache>
                <c:ptCount val="1"/>
                <c:pt idx="0">
                  <c:v>Senior (65 Years and Over)
Renter Occupied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Households!$B$163:$U$163</c15:sqref>
                  </c15:fullRef>
                </c:ext>
              </c:extLst>
              <c:f>(Households!$C$163,Households!$E$163,Households!$G$163,Households!$I$163,Households!$K$163,Households!$M$163,Households!$O$163,Households!$Q$163,Households!$S$163,Households!$U$163)</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Households!$B$174:$U$174</c15:sqref>
                  </c15:fullRef>
                </c:ext>
              </c:extLst>
              <c:f>(Households!$C$174,Households!$E$174,Households!$G$174,Households!$I$174,Households!$K$174,Households!$M$174,Households!$O$174,Households!$Q$174,Households!$S$174,Households!$U$174)</c:f>
              <c:numCache>
                <c:formatCode>#,##0%</c:formatCode>
                <c:ptCount val="10"/>
                <c:pt idx="0">
                  <c:v>0.28887468030690538</c:v>
                </c:pt>
                <c:pt idx="1">
                  <c:v>0.24672018797728607</c:v>
                </c:pt>
                <c:pt idx="2">
                  <c:v>0.2595749516990567</c:v>
                </c:pt>
                <c:pt idx="3">
                  <c:v>0.17266549207148252</c:v>
                </c:pt>
                <c:pt idx="4">
                  <c:v>0.25998959116405485</c:v>
                </c:pt>
                <c:pt idx="5">
                  <c:v>0.27270393047600239</c:v>
                </c:pt>
                <c:pt idx="6">
                  <c:v>0.26796888419916076</c:v>
                </c:pt>
                <c:pt idx="7">
                  <c:v>0.25005087850213692</c:v>
                </c:pt>
                <c:pt idx="8">
                  <c:v>0.263208971695436</c:v>
                </c:pt>
                <c:pt idx="9">
                  <c:v>0.27113307566861944</c:v>
                </c:pt>
              </c:numCache>
            </c:numRef>
          </c:val>
          <c:extLst>
            <c:ext xmlns:c16="http://schemas.microsoft.com/office/drawing/2014/chart" uri="{C3380CC4-5D6E-409C-BE32-E72D297353CC}">
              <c16:uniqueId val="{0000000A-3252-4BAE-9FF8-51F10585B968}"/>
            </c:ext>
          </c:extLst>
        </c:ser>
        <c:dLbls>
          <c:showLegendKey val="0"/>
          <c:showVal val="0"/>
          <c:showCatName val="0"/>
          <c:showSerName val="0"/>
          <c:showPercent val="0"/>
          <c:showBubbleSize val="0"/>
        </c:dLbls>
        <c:gapWidth val="50"/>
        <c:overlap val="100"/>
        <c:axId val="942288272"/>
        <c:axId val="942272048"/>
        <c:extLst>
          <c:ext xmlns:c15="http://schemas.microsoft.com/office/drawing/2012/chart" uri="{02D57815-91ED-43cb-92C2-25804820EDAC}">
            <c15:filteredBarSeries>
              <c15:ser>
                <c:idx val="0"/>
                <c:order val="0"/>
                <c:tx>
                  <c:strRef>
                    <c:extLst>
                      <c:ext uri="{02D57815-91ED-43cb-92C2-25804820EDAC}">
                        <c15:formulaRef>
                          <c15:sqref>Households!$A$164</c15:sqref>
                        </c15:formulaRef>
                      </c:ext>
                    </c:extLst>
                    <c:strCache>
                      <c:ptCount val="1"/>
                      <c:pt idx="0">
                        <c:v>Total:</c:v>
                      </c:pt>
                    </c:strCache>
                  </c:strRef>
                </c:tx>
                <c:spPr>
                  <a:solidFill>
                    <a:schemeClr val="accent1"/>
                  </a:solidFill>
                  <a:ln>
                    <a:noFill/>
                  </a:ln>
                  <a:effectLst/>
                </c:spPr>
                <c:invertIfNegative val="0"/>
                <c:cat>
                  <c:strRef>
                    <c:extLst>
                      <c:ex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uri="{02D57815-91ED-43cb-92C2-25804820EDAC}">
                        <c15:fullRef>
                          <c15:sqref>Households!$B$164:$U$164</c15:sqref>
                        </c15:fullRef>
                        <c15:formulaRef>
                          <c15:sqref>(Households!$C$164,Households!$E$164,Households!$G$164,Households!$I$164,Households!$K$164,Households!$M$164,Households!$O$164,Households!$Q$164,Households!$S$164,Households!$U$164)</c15:sqref>
                        </c15:formulaRef>
                      </c:ext>
                    </c:extLst>
                    <c:numCache>
                      <c:formatCode>#,##0.0%</c:formatCode>
                      <c:ptCount val="10"/>
                    </c:numCache>
                  </c:numRef>
                </c:val>
                <c:extLst>
                  <c:ext xmlns:c16="http://schemas.microsoft.com/office/drawing/2014/chart" uri="{C3380CC4-5D6E-409C-BE32-E72D297353CC}">
                    <c16:uniqueId val="{00000000-3252-4BAE-9FF8-51F10585B96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Households!$A$165</c15:sqref>
                        </c15:formulaRef>
                      </c:ext>
                    </c:extLst>
                    <c:strCache>
                      <c:ptCount val="1"/>
                      <c:pt idx="0">
                        <c:v>Owner Occupied</c:v>
                      </c:pt>
                    </c:strCache>
                  </c:strRef>
                </c:tx>
                <c:spPr>
                  <a:solidFill>
                    <a:schemeClr val="accent2"/>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Households!$B$165:$U$165</c15:sqref>
                        </c15:fullRef>
                        <c15:formulaRef>
                          <c15:sqref>(Households!$C$165,Households!$E$165,Households!$G$165,Households!$I$165,Households!$K$165,Households!$M$165,Households!$O$165,Households!$Q$165,Households!$S$165,Households!$U$165)</c15:sqref>
                        </c15:formulaRef>
                      </c:ext>
                    </c:extLst>
                    <c:numCache>
                      <c:formatCode>#,##0%</c:formatCode>
                      <c:ptCount val="10"/>
                      <c:pt idx="0">
                        <c:v>0.53303280871434788</c:v>
                      </c:pt>
                      <c:pt idx="1">
                        <c:v>0.58292450107665328</c:v>
                      </c:pt>
                      <c:pt idx="2">
                        <c:v>0.52317499769860998</c:v>
                      </c:pt>
                      <c:pt idx="3">
                        <c:v>0.64107305986943253</c:v>
                      </c:pt>
                      <c:pt idx="4">
                        <c:v>0.52238526147385267</c:v>
                      </c:pt>
                      <c:pt idx="5">
                        <c:v>0.56621909549497518</c:v>
                      </c:pt>
                      <c:pt idx="6">
                        <c:v>0.57836202831544925</c:v>
                      </c:pt>
                      <c:pt idx="7">
                        <c:v>0.57050883259306417</c:v>
                      </c:pt>
                      <c:pt idx="8">
                        <c:v>0.56232209889126439</c:v>
                      </c:pt>
                      <c:pt idx="9">
                        <c:v>0.54848467518218347</c:v>
                      </c:pt>
                    </c:numCache>
                  </c:numRef>
                </c:val>
                <c:extLst xmlns:c15="http://schemas.microsoft.com/office/drawing/2012/chart">
                  <c:ext xmlns:c16="http://schemas.microsoft.com/office/drawing/2014/chart" uri="{C3380CC4-5D6E-409C-BE32-E72D297353CC}">
                    <c16:uniqueId val="{00000001-3252-4BAE-9FF8-51F10585B96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Households!$A$166</c15:sqref>
                        </c15:formulaRef>
                      </c:ext>
                    </c:extLst>
                    <c:strCache>
                      <c:ptCount val="1"/>
                      <c:pt idx="0">
                        <c:v>      Householder 65 To 74 Years</c:v>
                      </c:pt>
                    </c:strCache>
                  </c:strRef>
                </c:tx>
                <c:spPr>
                  <a:solidFill>
                    <a:schemeClr val="accent3"/>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Households!$B$166:$U$166</c15:sqref>
                        </c15:fullRef>
                        <c15:formulaRef>
                          <c15:sqref>(Households!$C$166,Households!$E$166,Households!$G$166,Households!$I$166,Households!$K$166,Households!$M$166,Households!$O$166,Households!$Q$166,Households!$S$166,Households!$U$166)</c15:sqref>
                        </c15:formulaRef>
                      </c:ext>
                    </c:extLst>
                    <c:numCache>
                      <c:formatCode>#,##0%</c:formatCode>
                      <c:ptCount val="10"/>
                      <c:pt idx="0">
                        <c:v>0.17782895859228387</c:v>
                      </c:pt>
                      <c:pt idx="1">
                        <c:v>9.308426014310979E-2</c:v>
                      </c:pt>
                      <c:pt idx="2">
                        <c:v>8.6371168185584088E-2</c:v>
                      </c:pt>
                      <c:pt idx="3">
                        <c:v>0.13308526993605313</c:v>
                      </c:pt>
                      <c:pt idx="4">
                        <c:v>8.9828517148285172E-2</c:v>
                      </c:pt>
                      <c:pt idx="5">
                        <c:v>9.4379328599491621E-2</c:v>
                      </c:pt>
                      <c:pt idx="6">
                        <c:v>0.10020241750911454</c:v>
                      </c:pt>
                      <c:pt idx="7">
                        <c:v>9.2449254184811702E-2</c:v>
                      </c:pt>
                      <c:pt idx="8">
                        <c:v>9.5581060756724512E-2</c:v>
                      </c:pt>
                      <c:pt idx="9">
                        <c:v>0.10022963346500294</c:v>
                      </c:pt>
                    </c:numCache>
                  </c:numRef>
                </c:val>
                <c:extLst xmlns:c15="http://schemas.microsoft.com/office/drawing/2012/chart">
                  <c:ext xmlns:c16="http://schemas.microsoft.com/office/drawing/2014/chart" uri="{C3380CC4-5D6E-409C-BE32-E72D297353CC}">
                    <c16:uniqueId val="{00000002-3252-4BAE-9FF8-51F10585B96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Households!$A$167</c15:sqref>
                        </c15:formulaRef>
                      </c:ext>
                    </c:extLst>
                    <c:strCache>
                      <c:ptCount val="1"/>
                      <c:pt idx="0">
                        <c:v>      Householder 75 To 84 Years</c:v>
                      </c:pt>
                    </c:strCache>
                  </c:strRef>
                </c:tx>
                <c:spPr>
                  <a:solidFill>
                    <a:schemeClr val="accent4"/>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Households!$B$167:$U$167</c15:sqref>
                        </c15:fullRef>
                        <c15:formulaRef>
                          <c15:sqref>(Households!$C$167,Households!$E$167,Households!$G$167,Households!$I$167,Households!$K$167,Households!$M$167,Households!$O$167,Households!$Q$167,Households!$S$167,Households!$U$167)</c15:sqref>
                        </c15:formulaRef>
                      </c:ext>
                    </c:extLst>
                    <c:numCache>
                      <c:formatCode>#,##0%</c:formatCode>
                      <c:ptCount val="10"/>
                      <c:pt idx="0">
                        <c:v>8.9115546781701638E-2</c:v>
                      </c:pt>
                      <c:pt idx="1">
                        <c:v>4.6403386093043564E-2</c:v>
                      </c:pt>
                      <c:pt idx="2">
                        <c:v>4.6810273405136701E-2</c:v>
                      </c:pt>
                      <c:pt idx="3">
                        <c:v>6.285510572402575E-2</c:v>
                      </c:pt>
                      <c:pt idx="4">
                        <c:v>5.1294870512948704E-2</c:v>
                      </c:pt>
                      <c:pt idx="5">
                        <c:v>4.7456544470549117E-2</c:v>
                      </c:pt>
                      <c:pt idx="6">
                        <c:v>5.2778065302648676E-2</c:v>
                      </c:pt>
                      <c:pt idx="7">
                        <c:v>4.9892214875793921E-2</c:v>
                      </c:pt>
                      <c:pt idx="8">
                        <c:v>4.8980292596827922E-2</c:v>
                      </c:pt>
                      <c:pt idx="9">
                        <c:v>5.2425640507484286E-2</c:v>
                      </c:pt>
                    </c:numCache>
                  </c:numRef>
                </c:val>
                <c:extLst xmlns:c15="http://schemas.microsoft.com/office/drawing/2012/chart">
                  <c:ext xmlns:c16="http://schemas.microsoft.com/office/drawing/2014/chart" uri="{C3380CC4-5D6E-409C-BE32-E72D297353CC}">
                    <c16:uniqueId val="{00000003-3252-4BAE-9FF8-51F10585B96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Households!$A$168</c15:sqref>
                        </c15:formulaRef>
                      </c:ext>
                    </c:extLst>
                    <c:strCache>
                      <c:ptCount val="1"/>
                      <c:pt idx="0">
                        <c:v>      Householder 85 Years And Over</c:v>
                      </c:pt>
                    </c:strCache>
                  </c:strRef>
                </c:tx>
                <c:spPr>
                  <a:solidFill>
                    <a:schemeClr val="accent5"/>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Households!$B$168:$U$168</c15:sqref>
                        </c15:fullRef>
                        <c15:formulaRef>
                          <c15:sqref>(Households!$C$168,Households!$E$168,Households!$G$168,Households!$I$168,Households!$K$168,Households!$M$168,Households!$O$168,Households!$Q$168,Households!$S$168,Households!$U$168)</c15:sqref>
                        </c15:formulaRef>
                      </c:ext>
                    </c:extLst>
                    <c:numCache>
                      <c:formatCode>#,##0%</c:formatCode>
                      <c:ptCount val="10"/>
                      <c:pt idx="0">
                        <c:v>3.8001754770783068E-2</c:v>
                      </c:pt>
                      <c:pt idx="1">
                        <c:v>1.7078458794888302E-2</c:v>
                      </c:pt>
                      <c:pt idx="2">
                        <c:v>1.6754119488170856E-2</c:v>
                      </c:pt>
                      <c:pt idx="3">
                        <c:v>2.3773980080657741E-2</c:v>
                      </c:pt>
                      <c:pt idx="4">
                        <c:v>1.8823117688231177E-2</c:v>
                      </c:pt>
                      <c:pt idx="5">
                        <c:v>1.9267873315045481E-2</c:v>
                      </c:pt>
                      <c:pt idx="6">
                        <c:v>1.8562605665390055E-2</c:v>
                      </c:pt>
                      <c:pt idx="7">
                        <c:v>1.760008101969068E-2</c:v>
                      </c:pt>
                      <c:pt idx="8">
                        <c:v>1.8814790185452197E-2</c:v>
                      </c:pt>
                      <c:pt idx="9">
                        <c:v>2.1813492610469613E-2</c:v>
                      </c:pt>
                    </c:numCache>
                  </c:numRef>
                </c:val>
                <c:extLst xmlns:c15="http://schemas.microsoft.com/office/drawing/2012/chart">
                  <c:ext xmlns:c16="http://schemas.microsoft.com/office/drawing/2014/chart" uri="{C3380CC4-5D6E-409C-BE32-E72D297353CC}">
                    <c16:uniqueId val="{00000004-3252-4BAE-9FF8-51F10585B96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Households!$A$170</c15:sqref>
                        </c15:formulaRef>
                      </c:ext>
                    </c:extLst>
                    <c:strCache>
                      <c:ptCount val="1"/>
                      <c:pt idx="0">
                        <c:v>Renter Occupied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Households!$B$170:$U$170</c15:sqref>
                        </c15:fullRef>
                        <c15:formulaRef>
                          <c15:sqref>(Households!$C$170,Households!$E$170,Households!$G$170,Households!$I$170,Households!$K$170,Households!$M$170,Households!$O$170,Households!$Q$170,Households!$S$170,Households!$U$170)</c15:sqref>
                        </c15:formulaRef>
                      </c:ext>
                    </c:extLst>
                    <c:numCache>
                      <c:formatCode>#,##0%</c:formatCode>
                      <c:ptCount val="10"/>
                      <c:pt idx="0">
                        <c:v>0.46696719128565212</c:v>
                      </c:pt>
                      <c:pt idx="1">
                        <c:v>0.41707549892334672</c:v>
                      </c:pt>
                      <c:pt idx="2">
                        <c:v>0.47682500230139002</c:v>
                      </c:pt>
                      <c:pt idx="3">
                        <c:v>0.35892694013056747</c:v>
                      </c:pt>
                      <c:pt idx="4">
                        <c:v>0.47761473852614739</c:v>
                      </c:pt>
                      <c:pt idx="5">
                        <c:v>0.43378090450502477</c:v>
                      </c:pt>
                      <c:pt idx="6">
                        <c:v>0.42163797168455069</c:v>
                      </c:pt>
                      <c:pt idx="7">
                        <c:v>0.42949116740693588</c:v>
                      </c:pt>
                      <c:pt idx="8">
                        <c:v>0.43767790110873567</c:v>
                      </c:pt>
                      <c:pt idx="9">
                        <c:v>0.45151532481781648</c:v>
                      </c:pt>
                    </c:numCache>
                  </c:numRef>
                </c:val>
                <c:extLst xmlns:c15="http://schemas.microsoft.com/office/drawing/2012/chart">
                  <c:ext xmlns:c16="http://schemas.microsoft.com/office/drawing/2014/chart" uri="{C3380CC4-5D6E-409C-BE32-E72D297353CC}">
                    <c16:uniqueId val="{00000006-3252-4BAE-9FF8-51F10585B96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Households!$A$171</c15:sqref>
                        </c15:formulaRef>
                      </c:ext>
                    </c:extLst>
                    <c:strCache>
                      <c:ptCount val="1"/>
                      <c:pt idx="0">
                        <c:v>      Householder 65 To 74 Years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Households!$B$171:$U$171</c15:sqref>
                        </c15:fullRef>
                        <c15:formulaRef>
                          <c15:sqref>(Households!$C$171,Households!$E$171,Households!$G$171,Households!$I$171,Households!$K$171,Households!$M$171,Households!$O$171,Households!$Q$171,Households!$S$171,Households!$U$171)</c15:sqref>
                        </c15:formulaRef>
                      </c:ext>
                    </c:extLst>
                    <c:numCache>
                      <c:formatCode>#,##0%</c:formatCode>
                      <c:ptCount val="10"/>
                      <c:pt idx="0">
                        <c:v>3.8297402453995703E-2</c:v>
                      </c:pt>
                      <c:pt idx="1">
                        <c:v>3.3354052434124357E-2</c:v>
                      </c:pt>
                      <c:pt idx="2">
                        <c:v>3.2863849765258218E-2</c:v>
                      </c:pt>
                      <c:pt idx="3">
                        <c:v>2.7806867048416926E-2</c:v>
                      </c:pt>
                      <c:pt idx="4">
                        <c:v>3.3409159084091589E-2</c:v>
                      </c:pt>
                      <c:pt idx="5">
                        <c:v>3.3832530505278541E-2</c:v>
                      </c:pt>
                      <c:pt idx="6">
                        <c:v>3.542306409504422E-2</c:v>
                      </c:pt>
                      <c:pt idx="7">
                        <c:v>3.1698953977922134E-2</c:v>
                      </c:pt>
                      <c:pt idx="8">
                        <c:v>3.4516699398399048E-2</c:v>
                      </c:pt>
                      <c:pt idx="9">
                        <c:v>3.6582050688018779E-2</c:v>
                      </c:pt>
                    </c:numCache>
                  </c:numRef>
                </c:val>
                <c:extLst xmlns:c15="http://schemas.microsoft.com/office/drawing/2012/chart">
                  <c:ext xmlns:c16="http://schemas.microsoft.com/office/drawing/2014/chart" uri="{C3380CC4-5D6E-409C-BE32-E72D297353CC}">
                    <c16:uniqueId val="{00000007-3252-4BAE-9FF8-51F10585B96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Households!$A$172</c15:sqref>
                        </c15:formulaRef>
                      </c:ext>
                    </c:extLst>
                    <c:strCache>
                      <c:ptCount val="1"/>
                      <c:pt idx="0">
                        <c:v>      Householder 75 To 84 Years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Households!$B$172:$U$172</c15:sqref>
                        </c15:fullRef>
                        <c15:formulaRef>
                          <c15:sqref>(Households!$C$172,Households!$E$172,Households!$G$172,Households!$I$172,Households!$K$172,Households!$M$172,Households!$O$172,Households!$Q$172,Households!$S$172,Households!$U$172)</c15:sqref>
                        </c15:formulaRef>
                      </c:ext>
                    </c:extLst>
                    <c:numCache>
                      <c:formatCode>#,##0%</c:formatCode>
                      <c:ptCount val="10"/>
                      <c:pt idx="0">
                        <c:v>1.6917500795697388E-2</c:v>
                      </c:pt>
                      <c:pt idx="1">
                        <c:v>1.269784891335716E-2</c:v>
                      </c:pt>
                      <c:pt idx="2">
                        <c:v>1.5971646874712326E-2</c:v>
                      </c:pt>
                      <c:pt idx="3">
                        <c:v>1.3613778659120786E-2</c:v>
                      </c:pt>
                      <c:pt idx="4">
                        <c:v>1.5935906409359064E-2</c:v>
                      </c:pt>
                      <c:pt idx="5">
                        <c:v>1.7806595002778178E-2</c:v>
                      </c:pt>
                      <c:pt idx="6">
                        <c:v>1.8257829302234643E-2</c:v>
                      </c:pt>
                      <c:pt idx="7">
                        <c:v>1.2001041681737294E-2</c:v>
                      </c:pt>
                      <c:pt idx="8">
                        <c:v>1.5634322328842043E-2</c:v>
                      </c:pt>
                      <c:pt idx="9">
                        <c:v>1.8260053881145939E-2</c:v>
                      </c:pt>
                    </c:numCache>
                  </c:numRef>
                </c:val>
                <c:extLst xmlns:c15="http://schemas.microsoft.com/office/drawing/2012/chart">
                  <c:ext xmlns:c16="http://schemas.microsoft.com/office/drawing/2014/chart" uri="{C3380CC4-5D6E-409C-BE32-E72D297353CC}">
                    <c16:uniqueId val="{00000008-3252-4BAE-9FF8-51F10585B96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Households!$A$173</c15:sqref>
                        </c15:formulaRef>
                      </c:ext>
                    </c:extLst>
                    <c:strCache>
                      <c:ptCount val="1"/>
                      <c:pt idx="0">
                        <c:v>      Householder 85 Years And Over</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Households!$B$163:$U$163</c15:sqref>
                        </c15:fullRef>
                        <c15:formulaRef>
                          <c15:sqref>(Households!$C$163,Households!$E$163,Households!$G$163,Households!$I$163,Households!$K$163,Households!$M$163,Households!$O$163,Households!$Q$163,Households!$S$163,Households!$U$163)</c15:sqref>
                        </c15:formulaRef>
                      </c:ext>
                    </c:extLst>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Households!$B$173:$U$173</c15:sqref>
                        </c15:fullRef>
                        <c15:formulaRef>
                          <c15:sqref>(Households!$C$173,Households!$E$173,Households!$G$173,Households!$I$173,Households!$K$173,Households!$M$173,Households!$O$173,Households!$Q$173,Households!$S$173,Households!$U$173)</c15:sqref>
                        </c15:formulaRef>
                      </c:ext>
                    </c:extLst>
                    <c:numCache>
                      <c:formatCode>#,##0%</c:formatCode>
                      <c:ptCount val="10"/>
                      <c:pt idx="0">
                        <c:v>1.0814988990146343E-2</c:v>
                      </c:pt>
                      <c:pt idx="1">
                        <c:v>5.2278731103070127E-3</c:v>
                      </c:pt>
                      <c:pt idx="2">
                        <c:v>3.728251864125932E-3</c:v>
                      </c:pt>
                      <c:pt idx="3">
                        <c:v>4.4339475501882757E-3</c:v>
                      </c:pt>
                      <c:pt idx="4">
                        <c:v>6.8493150684931503E-3</c:v>
                      </c:pt>
                      <c:pt idx="5">
                        <c:v>8.7676698736038009E-3</c:v>
                      </c:pt>
                      <c:pt idx="6">
                        <c:v>9.1145384075722556E-3</c:v>
                      </c:pt>
                      <c:pt idx="7">
                        <c:v>9.6283221690128627E-3</c:v>
                      </c:pt>
                      <c:pt idx="8">
                        <c:v>8.2129717098394072E-3</c:v>
                      </c:pt>
                      <c:pt idx="9">
                        <c:v>1.0058979171384576E-2</c:v>
                      </c:pt>
                    </c:numCache>
                  </c:numRef>
                </c:val>
                <c:extLst xmlns:c15="http://schemas.microsoft.com/office/drawing/2012/chart">
                  <c:ext xmlns:c16="http://schemas.microsoft.com/office/drawing/2014/chart" uri="{C3380CC4-5D6E-409C-BE32-E72D297353CC}">
                    <c16:uniqueId val="{00000009-3252-4BAE-9FF8-51F10585B968}"/>
                  </c:ext>
                </c:extLst>
              </c15:ser>
            </c15:filteredBarSeries>
          </c:ext>
        </c:extLst>
      </c:barChart>
      <c:catAx>
        <c:axId val="94228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72048"/>
        <c:crosses val="autoZero"/>
        <c:auto val="1"/>
        <c:lblAlgn val="ctr"/>
        <c:lblOffset val="100"/>
        <c:noMultiLvlLbl val="0"/>
      </c:catAx>
      <c:valAx>
        <c:axId val="94227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8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Conditions'!$A$36</c:f>
              <c:strCache>
                <c:ptCount val="1"/>
                <c:pt idx="0">
                  <c:v>Median Monthly 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Conditions'!$B$35:$D$35</c:f>
              <c:numCache>
                <c:formatCode>General</c:formatCode>
                <c:ptCount val="3"/>
                <c:pt idx="0">
                  <c:v>2009</c:v>
                </c:pt>
                <c:pt idx="1">
                  <c:v>2014</c:v>
                </c:pt>
                <c:pt idx="2">
                  <c:v>2019</c:v>
                </c:pt>
              </c:numCache>
            </c:numRef>
          </c:cat>
          <c:val>
            <c:numRef>
              <c:f>' Economic Conditions'!$B$36:$D$36</c:f>
              <c:numCache>
                <c:formatCode>"$"#,##0_);[Red]\("$"#,##0\)</c:formatCode>
                <c:ptCount val="3"/>
                <c:pt idx="0">
                  <c:v>1029</c:v>
                </c:pt>
                <c:pt idx="1">
                  <c:v>1048</c:v>
                </c:pt>
                <c:pt idx="2">
                  <c:v>1156</c:v>
                </c:pt>
              </c:numCache>
            </c:numRef>
          </c:val>
          <c:extLst>
            <c:ext xmlns:c16="http://schemas.microsoft.com/office/drawing/2014/chart" uri="{C3380CC4-5D6E-409C-BE32-E72D297353CC}">
              <c16:uniqueId val="{00000000-6D33-4831-99BC-43EACC24C25B}"/>
            </c:ext>
          </c:extLst>
        </c:ser>
        <c:ser>
          <c:idx val="1"/>
          <c:order val="1"/>
          <c:tx>
            <c:strRef>
              <c:f>' Economic Conditions'!$A$37</c:f>
              <c:strCache>
                <c:ptCount val="1"/>
                <c:pt idx="0">
                  <c:v>Median Household Income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Conditions'!$B$35:$D$35</c:f>
              <c:numCache>
                <c:formatCode>General</c:formatCode>
                <c:ptCount val="3"/>
                <c:pt idx="0">
                  <c:v>2009</c:v>
                </c:pt>
                <c:pt idx="1">
                  <c:v>2014</c:v>
                </c:pt>
                <c:pt idx="2">
                  <c:v>2019</c:v>
                </c:pt>
              </c:numCache>
            </c:numRef>
          </c:cat>
          <c:val>
            <c:numRef>
              <c:f>' Economic Conditions'!$B$37:$D$37</c:f>
            </c:numRef>
          </c:val>
          <c:extLst>
            <c:ext xmlns:c16="http://schemas.microsoft.com/office/drawing/2014/chart" uri="{C3380CC4-5D6E-409C-BE32-E72D297353CC}">
              <c16:uniqueId val="{00000001-6D33-4831-99BC-43EACC24C25B}"/>
            </c:ext>
          </c:extLst>
        </c:ser>
        <c:ser>
          <c:idx val="2"/>
          <c:order val="2"/>
          <c:tx>
            <c:strRef>
              <c:f>' Economic Conditions'!$A$38</c:f>
              <c:strCache>
                <c:ptCount val="1"/>
                <c:pt idx="0">
                  <c:v>Median Monthly Household Income</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Conditions'!$B$35:$D$35</c:f>
              <c:numCache>
                <c:formatCode>General</c:formatCode>
                <c:ptCount val="3"/>
                <c:pt idx="0">
                  <c:v>2009</c:v>
                </c:pt>
                <c:pt idx="1">
                  <c:v>2014</c:v>
                </c:pt>
                <c:pt idx="2">
                  <c:v>2019</c:v>
                </c:pt>
              </c:numCache>
            </c:numRef>
          </c:cat>
          <c:val>
            <c:numRef>
              <c:f>' Economic Conditions'!$B$38:$D$38</c:f>
              <c:numCache>
                <c:formatCode>"$"#,##0_);[Red]\("$"#,##0\)</c:formatCode>
                <c:ptCount val="3"/>
                <c:pt idx="0">
                  <c:v>3981.3333333333335</c:v>
                </c:pt>
                <c:pt idx="1">
                  <c:v>3958.25</c:v>
                </c:pt>
                <c:pt idx="2">
                  <c:v>4687.25</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85"/>
        <c:overlap val="-27"/>
        <c:axId val="959112319"/>
        <c:axId val="959113151"/>
      </c:barChart>
      <c:lineChart>
        <c:grouping val="standard"/>
        <c:varyColors val="0"/>
        <c:ser>
          <c:idx val="3"/>
          <c:order val="3"/>
          <c:tx>
            <c:strRef>
              <c:f>' Economic Conditions'!$A$39</c:f>
              <c:strCache>
                <c:ptCount val="1"/>
                <c:pt idx="0">
                  <c:v>Percentage</c:v>
                </c:pt>
              </c:strCache>
            </c:strRef>
          </c:tx>
          <c:spPr>
            <a:ln w="28575" cap="rnd">
              <a:solidFill>
                <a:schemeClr val="accent3"/>
              </a:solidFill>
              <a:round/>
            </a:ln>
            <a:effectLst/>
          </c:spPr>
          <c:marker>
            <c:symbol val="none"/>
          </c:marker>
          <c:dLbls>
            <c:dLbl>
              <c:idx val="0"/>
              <c:layout>
                <c:manualLayout>
                  <c:x val="-7.6923076923076927E-2"/>
                  <c:y val="4.154137471857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E8-46BF-A4BB-5A20C96A6859}"/>
                </c:ext>
              </c:extLst>
            </c:dLbl>
            <c:dLbl>
              <c:idx val="1"/>
              <c:layout>
                <c:manualLayout>
                  <c:x val="-3.6324786324786328E-2"/>
                  <c:y val="-4.154137471857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E8-46BF-A4BB-5A20C96A68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chemeClr val="accent3"/>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Conditions'!$B$35:$D$35</c:f>
              <c:numCache>
                <c:formatCode>General</c:formatCode>
                <c:ptCount val="3"/>
                <c:pt idx="0">
                  <c:v>2009</c:v>
                </c:pt>
                <c:pt idx="1">
                  <c:v>2014</c:v>
                </c:pt>
                <c:pt idx="2">
                  <c:v>2019</c:v>
                </c:pt>
              </c:numCache>
            </c:numRef>
          </c:cat>
          <c:val>
            <c:numRef>
              <c:f>' Economic Conditions'!$B$39:$D$39</c:f>
              <c:numCache>
                <c:formatCode>0.0%</c:formatCode>
                <c:ptCount val="3"/>
                <c:pt idx="0">
                  <c:v>0.25845612860013395</c:v>
                </c:pt>
                <c:pt idx="1">
                  <c:v>0.26476346870460432</c:v>
                </c:pt>
                <c:pt idx="2">
                  <c:v>0.24662648674595977</c:v>
                </c:pt>
              </c:numCache>
            </c:numRef>
          </c:val>
          <c:smooth val="0"/>
          <c:extLst>
            <c:ext xmlns:c16="http://schemas.microsoft.com/office/drawing/2014/chart" uri="{C3380CC4-5D6E-409C-BE32-E72D297353CC}">
              <c16:uniqueId val="{00000003-6D33-4831-99BC-43EACC24C25B}"/>
            </c:ext>
          </c:extLst>
        </c:ser>
        <c:dLbls>
          <c:showLegendKey val="0"/>
          <c:showVal val="1"/>
          <c:showCatName val="0"/>
          <c:showSerName val="0"/>
          <c:showPercent val="0"/>
          <c:showBubbleSize val="0"/>
        </c:dLbls>
        <c:marker val="1"/>
        <c:smooth val="0"/>
        <c:axId val="959114399"/>
        <c:axId val="959113567"/>
      </c:line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valAx>
        <c:axId val="959113567"/>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4399"/>
        <c:crosses val="max"/>
        <c:crossBetween val="between"/>
      </c:valAx>
      <c:catAx>
        <c:axId val="959114399"/>
        <c:scaling>
          <c:orientation val="minMax"/>
        </c:scaling>
        <c:delete val="1"/>
        <c:axPos val="b"/>
        <c:numFmt formatCode="General" sourceLinked="1"/>
        <c:majorTickMark val="none"/>
        <c:minorTickMark val="none"/>
        <c:tickLblPos val="nextTo"/>
        <c:crossAx val="9591135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Conditions'!$J$51</c:f>
              <c:strCache>
                <c:ptCount val="1"/>
                <c:pt idx="0">
                  <c:v>Regional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Conditions'!$A$52:$A$58</c:f>
              <c:strCache>
                <c:ptCount val="7"/>
                <c:pt idx="0">
                  <c:v>White Alone Householder</c:v>
                </c:pt>
                <c:pt idx="1">
                  <c:v>Black Or African American Alone Householder</c:v>
                </c:pt>
                <c:pt idx="2">
                  <c:v>American Indian And Alaska Native Alone Householder</c:v>
                </c:pt>
                <c:pt idx="3">
                  <c:v>Asian Alone Householder</c:v>
                </c:pt>
                <c:pt idx="4">
                  <c:v>Native Hawaiian And Other Pacific Islander Alone Householder</c:v>
                </c:pt>
                <c:pt idx="5">
                  <c:v>Some Other Race Alone Householder</c:v>
                </c:pt>
                <c:pt idx="6">
                  <c:v>Two Or More Races Householder)</c:v>
                </c:pt>
              </c:strCache>
            </c:strRef>
          </c:cat>
          <c:val>
            <c:numRef>
              <c:f>' Economic Conditions'!$J$52:$J$58</c:f>
              <c:numCache>
                <c:formatCode>"$"#,##0_);[Red]\("$"#,##0\)</c:formatCode>
                <c:ptCount val="7"/>
                <c:pt idx="0">
                  <c:v>58238</c:v>
                </c:pt>
                <c:pt idx="1">
                  <c:v>40497</c:v>
                </c:pt>
                <c:pt idx="2">
                  <c:v>48277</c:v>
                </c:pt>
                <c:pt idx="3">
                  <c:v>70330</c:v>
                </c:pt>
                <c:pt idx="4">
                  <c:v>69293</c:v>
                </c:pt>
                <c:pt idx="5">
                  <c:v>47264</c:v>
                </c:pt>
                <c:pt idx="6">
                  <c:v>55112</c:v>
                </c:pt>
              </c:numCache>
            </c:numRef>
          </c:val>
          <c:extLst>
            <c:ext xmlns:c16="http://schemas.microsoft.com/office/drawing/2014/chart" uri="{C3380CC4-5D6E-409C-BE32-E72D297353CC}">
              <c16:uniqueId val="{00000000-D71F-494B-821F-9052DAF3945F}"/>
            </c:ext>
          </c:extLst>
        </c:ser>
        <c:ser>
          <c:idx val="1"/>
          <c:order val="1"/>
          <c:tx>
            <c:strRef>
              <c:f>' Economic Conditions'!$K$51</c:f>
              <c:strCache>
                <c:ptCount val="1"/>
                <c:pt idx="0">
                  <c:v>California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Conditions'!$A$52:$A$58</c:f>
              <c:strCache>
                <c:ptCount val="7"/>
                <c:pt idx="0">
                  <c:v>White Alone Householder</c:v>
                </c:pt>
                <c:pt idx="1">
                  <c:v>Black Or African American Alone Householder</c:v>
                </c:pt>
                <c:pt idx="2">
                  <c:v>American Indian And Alaska Native Alone Householder</c:v>
                </c:pt>
                <c:pt idx="3">
                  <c:v>Asian Alone Householder</c:v>
                </c:pt>
                <c:pt idx="4">
                  <c:v>Native Hawaiian And Other Pacific Islander Alone Householder</c:v>
                </c:pt>
                <c:pt idx="5">
                  <c:v>Some Other Race Alone Householder</c:v>
                </c:pt>
                <c:pt idx="6">
                  <c:v>Two Or More Races Householder)</c:v>
                </c:pt>
              </c:strCache>
            </c:strRef>
          </c:cat>
          <c:val>
            <c:numRef>
              <c:f>' Economic Conditions'!$K$52:$K$58</c:f>
              <c:numCache>
                <c:formatCode>"$"#,##0_);[Red]\("$"#,##0\)</c:formatCode>
                <c:ptCount val="7"/>
                <c:pt idx="0">
                  <c:v>78308</c:v>
                </c:pt>
                <c:pt idx="1">
                  <c:v>51837</c:v>
                </c:pt>
                <c:pt idx="2">
                  <c:v>55362</c:v>
                </c:pt>
                <c:pt idx="3">
                  <c:v>96962</c:v>
                </c:pt>
                <c:pt idx="4">
                  <c:v>77788</c:v>
                </c:pt>
                <c:pt idx="5">
                  <c:v>55823</c:v>
                </c:pt>
                <c:pt idx="6">
                  <c:v>76116</c:v>
                </c:pt>
              </c:numCache>
            </c:numRef>
          </c:val>
          <c:extLst>
            <c:ext xmlns:c16="http://schemas.microsoft.com/office/drawing/2014/chart" uri="{C3380CC4-5D6E-409C-BE32-E72D297353CC}">
              <c16:uniqueId val="{00000001-D71F-494B-821F-9052DAF3945F}"/>
            </c:ext>
          </c:extLst>
        </c:ser>
        <c:dLbls>
          <c:dLblPos val="outEnd"/>
          <c:showLegendKey val="0"/>
          <c:showVal val="1"/>
          <c:showCatName val="0"/>
          <c:showSerName val="0"/>
          <c:showPercent val="0"/>
          <c:showBubbleSize val="0"/>
        </c:dLbls>
        <c:gapWidth val="8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4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 Economic Conditions'!$R$165</c:f>
              <c:strCache>
                <c:ptCount val="1"/>
                <c:pt idx="0">
                  <c:v>Regional</c:v>
                </c:pt>
              </c:strCache>
            </c:strRef>
          </c:tx>
          <c:spPr>
            <a:solidFill>
              <a:schemeClr val="accent1"/>
            </a:solidFill>
            <a:ln w="19050">
              <a:noFill/>
            </a:ln>
            <a:effectLst/>
          </c:spPr>
          <c:invertIfNegative val="0"/>
          <c:dPt>
            <c:idx val="0"/>
            <c:invertIfNegative val="0"/>
            <c:bubble3D val="0"/>
            <c:spPr>
              <a:solidFill>
                <a:schemeClr val="accent1"/>
              </a:solidFill>
              <a:ln w="19050">
                <a:noFill/>
              </a:ln>
              <a:effectLst/>
            </c:spPr>
            <c:extLst>
              <c:ext xmlns:c16="http://schemas.microsoft.com/office/drawing/2014/chart" uri="{C3380CC4-5D6E-409C-BE32-E72D297353CC}">
                <c16:uniqueId val="{00000003-7919-4C86-B539-CAC6E31329B2}"/>
              </c:ext>
            </c:extLst>
          </c:dPt>
          <c:dPt>
            <c:idx val="1"/>
            <c:invertIfNegative val="0"/>
            <c:bubble3D val="0"/>
            <c:spPr>
              <a:solidFill>
                <a:schemeClr val="accent1"/>
              </a:solidFill>
              <a:ln w="19050">
                <a:noFill/>
              </a:ln>
              <a:effectLst/>
            </c:spPr>
            <c:extLst>
              <c:ext xmlns:c16="http://schemas.microsoft.com/office/drawing/2014/chart" uri="{C3380CC4-5D6E-409C-BE32-E72D297353CC}">
                <c16:uniqueId val="{00000005-7919-4C86-B539-CAC6E31329B2}"/>
              </c:ext>
            </c:extLst>
          </c:dPt>
          <c:dPt>
            <c:idx val="2"/>
            <c:invertIfNegative val="0"/>
            <c:bubble3D val="0"/>
            <c:spPr>
              <a:solidFill>
                <a:schemeClr val="accent1"/>
              </a:solidFill>
              <a:ln w="19050">
                <a:noFill/>
              </a:ln>
              <a:effectLst/>
            </c:spPr>
            <c:extLst>
              <c:ext xmlns:c16="http://schemas.microsoft.com/office/drawing/2014/chart" uri="{C3380CC4-5D6E-409C-BE32-E72D297353CC}">
                <c16:uniqueId val="{00000002-9870-458E-9848-850DE23E32F4}"/>
              </c:ext>
            </c:extLst>
          </c:dPt>
          <c:dPt>
            <c:idx val="3"/>
            <c:invertIfNegative val="0"/>
            <c:bubble3D val="0"/>
            <c:spPr>
              <a:solidFill>
                <a:schemeClr val="accent1"/>
              </a:solidFill>
              <a:ln w="19050">
                <a:noFill/>
              </a:ln>
              <a:effectLst/>
            </c:spPr>
            <c:extLst>
              <c:ext xmlns:c16="http://schemas.microsoft.com/office/drawing/2014/chart" uri="{C3380CC4-5D6E-409C-BE32-E72D297353CC}">
                <c16:uniqueId val="{00000009-7919-4C86-B539-CAC6E31329B2}"/>
              </c:ext>
            </c:extLst>
          </c:dPt>
          <c:dPt>
            <c:idx val="4"/>
            <c:invertIfNegative val="0"/>
            <c:bubble3D val="0"/>
            <c:spPr>
              <a:solidFill>
                <a:schemeClr val="accent1"/>
              </a:solidFill>
              <a:ln w="19050">
                <a:noFill/>
              </a:ln>
              <a:effectLst/>
            </c:spPr>
            <c:extLst>
              <c:ext xmlns:c16="http://schemas.microsoft.com/office/drawing/2014/chart" uri="{C3380CC4-5D6E-409C-BE32-E72D297353CC}">
                <c16:uniqueId val="{0000000B-7919-4C86-B539-CAC6E31329B2}"/>
              </c:ext>
            </c:extLst>
          </c:dPt>
          <c:dPt>
            <c:idx val="5"/>
            <c:invertIfNegative val="0"/>
            <c:bubble3D val="0"/>
            <c:spPr>
              <a:solidFill>
                <a:schemeClr val="accent1"/>
              </a:solidFill>
              <a:ln w="19050">
                <a:noFill/>
              </a:ln>
              <a:effectLst/>
            </c:spPr>
            <c:extLst>
              <c:ext xmlns:c16="http://schemas.microsoft.com/office/drawing/2014/chart" uri="{C3380CC4-5D6E-409C-BE32-E72D297353CC}">
                <c16:uniqueId val="{0000000D-7919-4C86-B539-CAC6E31329B2}"/>
              </c:ext>
            </c:extLst>
          </c:dPt>
          <c:dPt>
            <c:idx val="6"/>
            <c:invertIfNegative val="0"/>
            <c:bubble3D val="0"/>
            <c:spPr>
              <a:solidFill>
                <a:schemeClr val="accent1"/>
              </a:solidFill>
              <a:ln w="19050">
                <a:noFill/>
              </a:ln>
              <a:effectLst/>
            </c:spPr>
            <c:extLst>
              <c:ext xmlns:c16="http://schemas.microsoft.com/office/drawing/2014/chart" uri="{C3380CC4-5D6E-409C-BE32-E72D297353CC}">
                <c16:uniqueId val="{0000000F-7919-4C86-B539-CAC6E31329B2}"/>
              </c:ext>
            </c:extLst>
          </c:dPt>
          <c:dPt>
            <c:idx val="7"/>
            <c:invertIfNegative val="0"/>
            <c:bubble3D val="0"/>
            <c:spPr>
              <a:solidFill>
                <a:schemeClr val="accent1"/>
              </a:solidFill>
              <a:ln w="19050">
                <a:noFill/>
              </a:ln>
              <a:effectLst/>
            </c:spPr>
            <c:extLst>
              <c:ext xmlns:c16="http://schemas.microsoft.com/office/drawing/2014/chart" uri="{C3380CC4-5D6E-409C-BE32-E72D297353CC}">
                <c16:uniqueId val="{00000011-7919-4C86-B539-CAC6E31329B2}"/>
              </c:ext>
            </c:extLst>
          </c:dPt>
          <c:dPt>
            <c:idx val="8"/>
            <c:invertIfNegative val="0"/>
            <c:bubble3D val="0"/>
            <c:spPr>
              <a:solidFill>
                <a:schemeClr val="accent1"/>
              </a:solidFill>
              <a:ln w="19050">
                <a:noFill/>
              </a:ln>
              <a:effectLst/>
            </c:spPr>
            <c:extLst>
              <c:ext xmlns:c16="http://schemas.microsoft.com/office/drawing/2014/chart" uri="{C3380CC4-5D6E-409C-BE32-E72D297353CC}">
                <c16:uniqueId val="{00000013-7919-4C86-B539-CAC6E31329B2}"/>
              </c:ext>
            </c:extLst>
          </c:dPt>
          <c:dPt>
            <c:idx val="9"/>
            <c:invertIfNegative val="0"/>
            <c:bubble3D val="0"/>
            <c:spPr>
              <a:solidFill>
                <a:schemeClr val="accent1"/>
              </a:solidFill>
              <a:ln w="19050">
                <a:noFill/>
              </a:ln>
              <a:effectLst/>
            </c:spPr>
            <c:extLst>
              <c:ext xmlns:c16="http://schemas.microsoft.com/office/drawing/2014/chart" uri="{C3380CC4-5D6E-409C-BE32-E72D297353CC}">
                <c16:uniqueId val="{00000015-7919-4C86-B539-CAC6E31329B2}"/>
              </c:ext>
            </c:extLst>
          </c:dPt>
          <c:dPt>
            <c:idx val="10"/>
            <c:invertIfNegative val="0"/>
            <c:bubble3D val="0"/>
            <c:spPr>
              <a:solidFill>
                <a:schemeClr val="accent1"/>
              </a:solidFill>
              <a:ln w="19050">
                <a:noFill/>
              </a:ln>
              <a:effectLst/>
            </c:spPr>
            <c:extLst>
              <c:ext xmlns:c16="http://schemas.microsoft.com/office/drawing/2014/chart" uri="{C3380CC4-5D6E-409C-BE32-E72D297353CC}">
                <c16:uniqueId val="{00000017-7919-4C86-B539-CAC6E31329B2}"/>
              </c:ext>
            </c:extLst>
          </c:dPt>
          <c:dPt>
            <c:idx val="11"/>
            <c:invertIfNegative val="0"/>
            <c:bubble3D val="0"/>
            <c:spPr>
              <a:solidFill>
                <a:schemeClr val="accent1"/>
              </a:solidFill>
              <a:ln w="19050">
                <a:noFill/>
              </a:ln>
              <a:effectLst/>
            </c:spPr>
            <c:extLst>
              <c:ext xmlns:c16="http://schemas.microsoft.com/office/drawing/2014/chart" uri="{C3380CC4-5D6E-409C-BE32-E72D297353CC}">
                <c16:uniqueId val="{00000019-7919-4C86-B539-CAC6E31329B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Conditions'!$A$166:$A$179</c15:sqref>
                  </c15:fullRef>
                </c:ext>
              </c:extLst>
              <c:f>' Economic Conditions'!$A$167:$A$179</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 Economic Conditions'!$R$166:$R$179</c15:sqref>
                  </c15:fullRef>
                </c:ext>
              </c:extLst>
              <c:f>' Economic Conditions'!$R$167:$R$179</c:f>
              <c:numCache>
                <c:formatCode>#,##0</c:formatCode>
                <c:ptCount val="13"/>
                <c:pt idx="0">
                  <c:v>181037</c:v>
                </c:pt>
                <c:pt idx="1">
                  <c:v>117455</c:v>
                </c:pt>
                <c:pt idx="2">
                  <c:v>138767</c:v>
                </c:pt>
                <c:pt idx="3">
                  <c:v>53534</c:v>
                </c:pt>
                <c:pt idx="4">
                  <c:v>187738</c:v>
                </c:pt>
                <c:pt idx="5">
                  <c:v>104456</c:v>
                </c:pt>
                <c:pt idx="6">
                  <c:v>18948</c:v>
                </c:pt>
                <c:pt idx="7">
                  <c:v>65392</c:v>
                </c:pt>
                <c:pt idx="8">
                  <c:v>138808</c:v>
                </c:pt>
                <c:pt idx="9">
                  <c:v>365021</c:v>
                </c:pt>
                <c:pt idx="10">
                  <c:v>142444</c:v>
                </c:pt>
                <c:pt idx="11">
                  <c:v>77789</c:v>
                </c:pt>
                <c:pt idx="12">
                  <c:v>97217</c:v>
                </c:pt>
              </c:numCache>
            </c:numRef>
          </c:val>
          <c:extLst>
            <c:ext xmlns:c16="http://schemas.microsoft.com/office/drawing/2014/chart" uri="{C3380CC4-5D6E-409C-BE32-E72D297353CC}">
              <c16:uniqueId val="{00000000-9870-458E-9848-850DE23E32F4}"/>
            </c:ext>
          </c:extLst>
        </c:ser>
        <c:dLbls>
          <c:dLblPos val="outEnd"/>
          <c:showLegendKey val="0"/>
          <c:showVal val="1"/>
          <c:showCatName val="0"/>
          <c:showSerName val="0"/>
          <c:showPercent val="0"/>
          <c:showBubbleSize val="0"/>
        </c:dLbls>
        <c:gapWidth val="80"/>
        <c:axId val="57870559"/>
        <c:axId val="57884703"/>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Conditions'!$A$75</c:f>
              <c:strCache>
                <c:ptCount val="1"/>
                <c:pt idx="0">
                  <c:v>Percentage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Conditions'!$B$72:$D$72</c:f>
              <c:numCache>
                <c:formatCode>General</c:formatCode>
                <c:ptCount val="3"/>
                <c:pt idx="0">
                  <c:v>2009</c:v>
                </c:pt>
                <c:pt idx="1">
                  <c:v>2014</c:v>
                </c:pt>
                <c:pt idx="2">
                  <c:v>2019</c:v>
                </c:pt>
              </c:numCache>
            </c:numRef>
          </c:cat>
          <c:val>
            <c:numRef>
              <c:f>' Economic Conditions'!$B$75:$D$75</c:f>
              <c:numCache>
                <c:formatCode>0.00%</c:formatCode>
                <c:ptCount val="3"/>
                <c:pt idx="0">
                  <c:v>0.15016866228324913</c:v>
                </c:pt>
                <c:pt idx="1">
                  <c:v>0.19315858810702766</c:v>
                </c:pt>
                <c:pt idx="2">
                  <c:v>0.15918592628221515</c:v>
                </c:pt>
              </c:numCache>
            </c:numRef>
          </c:val>
          <c:smooth val="0"/>
          <c:extLst>
            <c:ext xmlns:c16="http://schemas.microsoft.com/office/drawing/2014/chart" uri="{C3380CC4-5D6E-409C-BE32-E72D297353CC}">
              <c16:uniqueId val="{00000000-15FC-4326-86E5-2ED55B4C47D1}"/>
            </c:ext>
          </c:extLst>
        </c:ser>
        <c:dLbls>
          <c:showLegendKey val="0"/>
          <c:showVal val="0"/>
          <c:showCatName val="0"/>
          <c:showSerName val="0"/>
          <c:showPercent val="0"/>
          <c:showBubbleSize val="0"/>
        </c:dLbls>
        <c:smooth val="0"/>
        <c:axId val="204099056"/>
        <c:axId val="204104048"/>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Conditions'!$A$124</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numRef>
              <c:f>' Economic Conditions'!$B$122:$D$122</c:f>
              <c:numCache>
                <c:formatCode>General</c:formatCode>
                <c:ptCount val="3"/>
                <c:pt idx="0">
                  <c:v>2009</c:v>
                </c:pt>
                <c:pt idx="1">
                  <c:v>2014</c:v>
                </c:pt>
                <c:pt idx="2">
                  <c:v>2019</c:v>
                </c:pt>
              </c:numCache>
            </c:numRef>
          </c:cat>
          <c:val>
            <c:numRef>
              <c:f>' Economic Conditions'!$B$124:$D$124</c:f>
              <c:numCache>
                <c:formatCode>#,##0</c:formatCode>
                <c:ptCount val="3"/>
                <c:pt idx="0">
                  <c:v>149503</c:v>
                </c:pt>
                <c:pt idx="1">
                  <c:v>180494</c:v>
                </c:pt>
                <c:pt idx="2">
                  <c:v>181037</c:v>
                </c:pt>
              </c:numCache>
            </c:numRef>
          </c:val>
          <c:smooth val="1"/>
          <c:extLst>
            <c:ext xmlns:c16="http://schemas.microsoft.com/office/drawing/2014/chart" uri="{C3380CC4-5D6E-409C-BE32-E72D297353CC}">
              <c16:uniqueId val="{00000001-AC55-4343-B15C-1831528DD76A}"/>
            </c:ext>
          </c:extLst>
        </c:ser>
        <c:ser>
          <c:idx val="2"/>
          <c:order val="2"/>
          <c:tx>
            <c:strRef>
              <c:f>' Economic Conditions'!$A$125</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numRef>
              <c:f>' Economic Conditions'!$B$122:$D$122</c:f>
              <c:numCache>
                <c:formatCode>General</c:formatCode>
                <c:ptCount val="3"/>
                <c:pt idx="0">
                  <c:v>2009</c:v>
                </c:pt>
                <c:pt idx="1">
                  <c:v>2014</c:v>
                </c:pt>
                <c:pt idx="2">
                  <c:v>2019</c:v>
                </c:pt>
              </c:numCache>
            </c:numRef>
          </c:cat>
          <c:val>
            <c:numRef>
              <c:f>' Economic Conditions'!$B$125:$D$125</c:f>
              <c:numCache>
                <c:formatCode>#,##0</c:formatCode>
                <c:ptCount val="3"/>
                <c:pt idx="0">
                  <c:v>116430</c:v>
                </c:pt>
                <c:pt idx="1">
                  <c:v>90824</c:v>
                </c:pt>
                <c:pt idx="2">
                  <c:v>117455</c:v>
                </c:pt>
              </c:numCache>
            </c:numRef>
          </c:val>
          <c:smooth val="1"/>
          <c:extLst>
            <c:ext xmlns:c16="http://schemas.microsoft.com/office/drawing/2014/chart" uri="{C3380CC4-5D6E-409C-BE32-E72D297353CC}">
              <c16:uniqueId val="{00000002-AC55-4343-B15C-1831528DD76A}"/>
            </c:ext>
          </c:extLst>
        </c:ser>
        <c:ser>
          <c:idx val="3"/>
          <c:order val="3"/>
          <c:tx>
            <c:strRef>
              <c:f>' Economic Conditions'!$A$126</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numRef>
              <c:f>' Economic Conditions'!$B$122:$D$122</c:f>
              <c:numCache>
                <c:formatCode>General</c:formatCode>
                <c:ptCount val="3"/>
                <c:pt idx="0">
                  <c:v>2009</c:v>
                </c:pt>
                <c:pt idx="1">
                  <c:v>2014</c:v>
                </c:pt>
                <c:pt idx="2">
                  <c:v>2019</c:v>
                </c:pt>
              </c:numCache>
            </c:numRef>
          </c:cat>
          <c:val>
            <c:numRef>
              <c:f>' Economic Conditions'!$B$126:$D$126</c:f>
              <c:numCache>
                <c:formatCode>#,##0</c:formatCode>
                <c:ptCount val="3"/>
                <c:pt idx="0">
                  <c:v>130868</c:v>
                </c:pt>
                <c:pt idx="1">
                  <c:v>129733</c:v>
                </c:pt>
                <c:pt idx="2">
                  <c:v>138767</c:v>
                </c:pt>
              </c:numCache>
            </c:numRef>
          </c:val>
          <c:smooth val="1"/>
          <c:extLst>
            <c:ext xmlns:c16="http://schemas.microsoft.com/office/drawing/2014/chart" uri="{C3380CC4-5D6E-409C-BE32-E72D297353CC}">
              <c16:uniqueId val="{00000003-AC55-4343-B15C-1831528DD76A}"/>
            </c:ext>
          </c:extLst>
        </c:ser>
        <c:ser>
          <c:idx val="4"/>
          <c:order val="4"/>
          <c:tx>
            <c:strRef>
              <c:f>' Economic Conditions'!$A$127</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numRef>
              <c:f>' Economic Conditions'!$B$122:$D$122</c:f>
              <c:numCache>
                <c:formatCode>General</c:formatCode>
                <c:ptCount val="3"/>
                <c:pt idx="0">
                  <c:v>2009</c:v>
                </c:pt>
                <c:pt idx="1">
                  <c:v>2014</c:v>
                </c:pt>
                <c:pt idx="2">
                  <c:v>2019</c:v>
                </c:pt>
              </c:numCache>
            </c:numRef>
          </c:cat>
          <c:val>
            <c:numRef>
              <c:f>' Economic Conditions'!$B$127:$D$127</c:f>
              <c:numCache>
                <c:formatCode>#,##0</c:formatCode>
                <c:ptCount val="3"/>
                <c:pt idx="0">
                  <c:v>59866</c:v>
                </c:pt>
                <c:pt idx="1">
                  <c:v>58589</c:v>
                </c:pt>
                <c:pt idx="2">
                  <c:v>53534</c:v>
                </c:pt>
              </c:numCache>
            </c:numRef>
          </c:val>
          <c:smooth val="1"/>
          <c:extLst>
            <c:ext xmlns:c16="http://schemas.microsoft.com/office/drawing/2014/chart" uri="{C3380CC4-5D6E-409C-BE32-E72D297353CC}">
              <c16:uniqueId val="{00000004-AC55-4343-B15C-1831528DD76A}"/>
            </c:ext>
          </c:extLst>
        </c:ser>
        <c:ser>
          <c:idx val="5"/>
          <c:order val="5"/>
          <c:tx>
            <c:strRef>
              <c:f>' Economic Conditions'!$A$128</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 Economic Conditions'!$B$122:$D$122</c:f>
              <c:numCache>
                <c:formatCode>General</c:formatCode>
                <c:ptCount val="3"/>
                <c:pt idx="0">
                  <c:v>2009</c:v>
                </c:pt>
                <c:pt idx="1">
                  <c:v>2014</c:v>
                </c:pt>
                <c:pt idx="2">
                  <c:v>2019</c:v>
                </c:pt>
              </c:numCache>
            </c:numRef>
          </c:cat>
          <c:val>
            <c:numRef>
              <c:f>' Economic Conditions'!$B$128:$D$128</c:f>
              <c:numCache>
                <c:formatCode>#,##0</c:formatCode>
                <c:ptCount val="3"/>
                <c:pt idx="0">
                  <c:v>170946</c:v>
                </c:pt>
                <c:pt idx="1">
                  <c:v>175880</c:v>
                </c:pt>
                <c:pt idx="2">
                  <c:v>187738</c:v>
                </c:pt>
              </c:numCache>
            </c:numRef>
          </c:val>
          <c:smooth val="1"/>
          <c:extLst>
            <c:ext xmlns:c16="http://schemas.microsoft.com/office/drawing/2014/chart" uri="{C3380CC4-5D6E-409C-BE32-E72D297353CC}">
              <c16:uniqueId val="{00000005-AC55-4343-B15C-1831528DD76A}"/>
            </c:ext>
          </c:extLst>
        </c:ser>
        <c:ser>
          <c:idx val="6"/>
          <c:order val="6"/>
          <c:tx>
            <c:strRef>
              <c:f>' Economic Conditions'!$A$129</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Conditions'!$B$129:$D$129</c:f>
              <c:numCache>
                <c:formatCode>#,##0</c:formatCode>
                <c:ptCount val="3"/>
                <c:pt idx="0">
                  <c:v>76815</c:v>
                </c:pt>
                <c:pt idx="1">
                  <c:v>80112</c:v>
                </c:pt>
                <c:pt idx="2">
                  <c:v>104456</c:v>
                </c:pt>
              </c:numCache>
            </c:numRef>
          </c:val>
          <c:smooth val="1"/>
          <c:extLst>
            <c:ext xmlns:c16="http://schemas.microsoft.com/office/drawing/2014/chart" uri="{C3380CC4-5D6E-409C-BE32-E72D297353CC}">
              <c16:uniqueId val="{00000006-AC55-4343-B15C-1831528DD76A}"/>
            </c:ext>
          </c:extLst>
        </c:ser>
        <c:ser>
          <c:idx val="7"/>
          <c:order val="7"/>
          <c:tx>
            <c:strRef>
              <c:f>' Economic Conditions'!$A$130</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Conditions'!$B$130:$D$130</c:f>
              <c:numCache>
                <c:formatCode>#,##0</c:formatCode>
                <c:ptCount val="3"/>
                <c:pt idx="0">
                  <c:v>24098</c:v>
                </c:pt>
                <c:pt idx="1">
                  <c:v>19360</c:v>
                </c:pt>
                <c:pt idx="2">
                  <c:v>18948</c:v>
                </c:pt>
              </c:numCache>
            </c:numRef>
          </c:val>
          <c:smooth val="1"/>
          <c:extLst>
            <c:ext xmlns:c16="http://schemas.microsoft.com/office/drawing/2014/chart" uri="{C3380CC4-5D6E-409C-BE32-E72D297353CC}">
              <c16:uniqueId val="{00000007-AC55-4343-B15C-1831528DD76A}"/>
            </c:ext>
          </c:extLst>
        </c:ser>
        <c:ser>
          <c:idx val="8"/>
          <c:order val="8"/>
          <c:tx>
            <c:strRef>
              <c:f>' Economic Conditions'!$A$131</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Conditions'!$B$131:$D$131</c:f>
              <c:numCache>
                <c:formatCode>#,##0</c:formatCode>
                <c:ptCount val="3"/>
                <c:pt idx="0">
                  <c:v>74038</c:v>
                </c:pt>
                <c:pt idx="1">
                  <c:v>65062</c:v>
                </c:pt>
                <c:pt idx="2">
                  <c:v>65392</c:v>
                </c:pt>
              </c:numCache>
            </c:numRef>
          </c:val>
          <c:smooth val="1"/>
          <c:extLst>
            <c:ext xmlns:c16="http://schemas.microsoft.com/office/drawing/2014/chart" uri="{C3380CC4-5D6E-409C-BE32-E72D297353CC}">
              <c16:uniqueId val="{00000008-AC55-4343-B15C-1831528DD76A}"/>
            </c:ext>
          </c:extLst>
        </c:ser>
        <c:ser>
          <c:idx val="9"/>
          <c:order val="9"/>
          <c:tx>
            <c:strRef>
              <c:f>' Economic Conditions'!$A$132</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Conditions'!$B$132:$D$132</c:f>
              <c:numCache>
                <c:formatCode>#,##0</c:formatCode>
                <c:ptCount val="3"/>
                <c:pt idx="0">
                  <c:v>113307</c:v>
                </c:pt>
                <c:pt idx="1">
                  <c:v>123862</c:v>
                </c:pt>
                <c:pt idx="2">
                  <c:v>138808</c:v>
                </c:pt>
              </c:numCache>
            </c:numRef>
          </c:val>
          <c:smooth val="1"/>
          <c:extLst>
            <c:ext xmlns:c16="http://schemas.microsoft.com/office/drawing/2014/chart" uri="{C3380CC4-5D6E-409C-BE32-E72D297353CC}">
              <c16:uniqueId val="{00000009-AC55-4343-B15C-1831528DD76A}"/>
            </c:ext>
          </c:extLst>
        </c:ser>
        <c:ser>
          <c:idx val="10"/>
          <c:order val="10"/>
          <c:tx>
            <c:strRef>
              <c:f>' Economic Conditions'!$A$133</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Conditions'!$B$133:$D$133</c:f>
              <c:numCache>
                <c:formatCode>#,##0</c:formatCode>
                <c:ptCount val="3"/>
                <c:pt idx="0">
                  <c:v>306002</c:v>
                </c:pt>
                <c:pt idx="1">
                  <c:v>328827</c:v>
                </c:pt>
                <c:pt idx="2">
                  <c:v>365021</c:v>
                </c:pt>
              </c:numCache>
            </c:numRef>
          </c:val>
          <c:smooth val="1"/>
          <c:extLst>
            <c:ext xmlns:c16="http://schemas.microsoft.com/office/drawing/2014/chart" uri="{C3380CC4-5D6E-409C-BE32-E72D297353CC}">
              <c16:uniqueId val="{0000000A-AC55-4343-B15C-1831528DD76A}"/>
            </c:ext>
          </c:extLst>
        </c:ser>
        <c:ser>
          <c:idx val="11"/>
          <c:order val="11"/>
          <c:tx>
            <c:strRef>
              <c:f>' Economic Conditions'!$A$134</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Conditions'!$B$134:$D$134</c:f>
              <c:numCache>
                <c:formatCode>#,##0</c:formatCode>
                <c:ptCount val="3"/>
                <c:pt idx="0">
                  <c:v>111400</c:v>
                </c:pt>
                <c:pt idx="1">
                  <c:v>125249</c:v>
                </c:pt>
                <c:pt idx="2">
                  <c:v>142444</c:v>
                </c:pt>
              </c:numCache>
            </c:numRef>
          </c:val>
          <c:smooth val="1"/>
          <c:extLst>
            <c:ext xmlns:c16="http://schemas.microsoft.com/office/drawing/2014/chart" uri="{C3380CC4-5D6E-409C-BE32-E72D297353CC}">
              <c16:uniqueId val="{0000000B-AC55-4343-B15C-1831528DD76A}"/>
            </c:ext>
          </c:extLst>
        </c:ser>
        <c:ser>
          <c:idx val="12"/>
          <c:order val="12"/>
          <c:tx>
            <c:strRef>
              <c:f>' Economic Conditions'!$A$135</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Conditions'!$B$135:$D$135</c:f>
              <c:numCache>
                <c:formatCode>#,##0</c:formatCode>
                <c:ptCount val="3"/>
                <c:pt idx="0">
                  <c:v>69507</c:v>
                </c:pt>
                <c:pt idx="1">
                  <c:v>70170</c:v>
                </c:pt>
                <c:pt idx="2">
                  <c:v>77789</c:v>
                </c:pt>
              </c:numCache>
            </c:numRef>
          </c:val>
          <c:smooth val="1"/>
          <c:extLst>
            <c:ext xmlns:c16="http://schemas.microsoft.com/office/drawing/2014/chart" uri="{C3380CC4-5D6E-409C-BE32-E72D297353CC}">
              <c16:uniqueId val="{0000000C-AC55-4343-B15C-1831528DD76A}"/>
            </c:ext>
          </c:extLst>
        </c:ser>
        <c:ser>
          <c:idx val="13"/>
          <c:order val="13"/>
          <c:tx>
            <c:strRef>
              <c:f>' Economic Conditions'!$A$136</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numRef>
              <c:f>' Economic Conditions'!$B$122:$D$122</c:f>
              <c:numCache>
                <c:formatCode>General</c:formatCode>
                <c:ptCount val="3"/>
                <c:pt idx="0">
                  <c:v>2009</c:v>
                </c:pt>
                <c:pt idx="1">
                  <c:v>2014</c:v>
                </c:pt>
                <c:pt idx="2">
                  <c:v>2019</c:v>
                </c:pt>
              </c:numCache>
            </c:numRef>
          </c:cat>
          <c:val>
            <c:numRef>
              <c:f>' Economic Conditions'!$B$136:$D$136</c:f>
              <c:numCache>
                <c:formatCode>#,##0</c:formatCode>
                <c:ptCount val="3"/>
                <c:pt idx="0">
                  <c:v>90013</c:v>
                </c:pt>
                <c:pt idx="1">
                  <c:v>90559</c:v>
                </c:pt>
                <c:pt idx="2">
                  <c:v>97217</c:v>
                </c:pt>
              </c:numCache>
            </c:numRef>
          </c:val>
          <c:smooth val="0"/>
          <c:extLst>
            <c:ext xmlns:c16="http://schemas.microsoft.com/office/drawing/2014/chart" uri="{C3380CC4-5D6E-409C-BE32-E72D297353CC}">
              <c16:uniqueId val="{00000001-C156-4926-8C43-69A09D5DA9D0}"/>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 Economic Conditions'!$A$123</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uri="{02D57815-91ED-43cb-92C2-25804820EDAC}">
                        <c15:formulaRef>
                          <c15:sqref>' Economic Conditions'!$B$122:$D$122</c15:sqref>
                        </c15:formulaRef>
                      </c:ext>
                    </c:extLst>
                    <c:numCache>
                      <c:formatCode>General</c:formatCode>
                      <c:ptCount val="3"/>
                      <c:pt idx="0">
                        <c:v>2009</c:v>
                      </c:pt>
                      <c:pt idx="1">
                        <c:v>2014</c:v>
                      </c:pt>
                      <c:pt idx="2">
                        <c:v>2019</c:v>
                      </c:pt>
                    </c:numCache>
                  </c:numRef>
                </c:cat>
                <c:val>
                  <c:numRef>
                    <c:extLst>
                      <c:ext uri="{02D57815-91ED-43cb-92C2-25804820EDAC}">
                        <c15:formulaRef>
                          <c15:sqref>' Economic Conditions'!$B$123:$D$123</c15:sqref>
                        </c15:formulaRef>
                      </c:ext>
                    </c:extLst>
                    <c:numCache>
                      <c:formatCode>#,##0</c:formatCode>
                      <c:ptCount val="3"/>
                      <c:pt idx="0">
                        <c:v>1492793</c:v>
                      </c:pt>
                      <c:pt idx="1">
                        <c:v>1538721</c:v>
                      </c:pt>
                      <c:pt idx="2">
                        <c:v>1688606</c:v>
                      </c:pt>
                    </c:numCache>
                  </c:numRef>
                </c:val>
                <c:smooth val="1"/>
                <c:extLst>
                  <c:ext xmlns:c16="http://schemas.microsoft.com/office/drawing/2014/chart" uri="{C3380CC4-5D6E-409C-BE32-E72D297353CC}">
                    <c16:uniqueId val="{00000000-AC55-4343-B15C-1831528DD76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w="25400">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 Economic Conditions'!$A$193</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Conditions'!$C$191,' Economic Conditions'!$E$191,' Economic Conditions'!$G$191)</c:f>
              <c:strCache>
                <c:ptCount val="3"/>
                <c:pt idx="0">
                  <c:v>Fresno County</c:v>
                </c:pt>
                <c:pt idx="1">
                  <c:v>Kern County</c:v>
                </c:pt>
                <c:pt idx="2">
                  <c:v>Kings County</c:v>
                </c:pt>
              </c:strCache>
            </c:strRef>
          </c:cat>
          <c:val>
            <c:numRef>
              <c:f>(' Economic Conditions'!$C$193,' Economic Conditions'!$E$193,' Economic Conditions'!$G$193)</c:f>
              <c:numCache>
                <c:formatCode>#,##0.0%</c:formatCode>
                <c:ptCount val="3"/>
                <c:pt idx="0">
                  <c:v>0.30346174704486506</c:v>
                </c:pt>
                <c:pt idx="1">
                  <c:v>0.2706634250025477</c:v>
                </c:pt>
                <c:pt idx="2">
                  <c:v>0.25216879870607262</c:v>
                </c:pt>
              </c:numCache>
            </c:numRef>
          </c:val>
          <c:extLst>
            <c:ext xmlns:c16="http://schemas.microsoft.com/office/drawing/2014/chart" uri="{C3380CC4-5D6E-409C-BE32-E72D297353CC}">
              <c16:uniqueId val="{00000000-B9DB-4C4B-BFED-A17427366E70}"/>
            </c:ext>
          </c:extLst>
        </c:ser>
        <c:ser>
          <c:idx val="1"/>
          <c:order val="1"/>
          <c:tx>
            <c:strRef>
              <c:f>' Economic Conditions'!$A$194</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Conditions'!$C$191,' Economic Conditions'!$E$191,' Economic Conditions'!$G$191)</c:f>
              <c:strCache>
                <c:ptCount val="3"/>
                <c:pt idx="0">
                  <c:v>Fresno County</c:v>
                </c:pt>
                <c:pt idx="1">
                  <c:v>Kern County</c:v>
                </c:pt>
                <c:pt idx="2">
                  <c:v>Kings County</c:v>
                </c:pt>
              </c:strCache>
            </c:strRef>
          </c:cat>
          <c:val>
            <c:numRef>
              <c:f>(' Economic Conditions'!$C$194,' Economic Conditions'!$E$194,' Economic Conditions'!$G$194)</c:f>
              <c:numCache>
                <c:formatCode>#,##0.0%</c:formatCode>
                <c:ptCount val="3"/>
                <c:pt idx="0">
                  <c:v>0.19805845731771657</c:v>
                </c:pt>
                <c:pt idx="1">
                  <c:v>0.18667908981059558</c:v>
                </c:pt>
                <c:pt idx="2">
                  <c:v>0.21403102484928688</c:v>
                </c:pt>
              </c:numCache>
            </c:numRef>
          </c:val>
          <c:extLst>
            <c:ext xmlns:c16="http://schemas.microsoft.com/office/drawing/2014/chart" uri="{C3380CC4-5D6E-409C-BE32-E72D297353CC}">
              <c16:uniqueId val="{00000001-B9DB-4C4B-BFED-A17427366E70}"/>
            </c:ext>
          </c:extLst>
        </c:ser>
        <c:ser>
          <c:idx val="2"/>
          <c:order val="2"/>
          <c:tx>
            <c:strRef>
              <c:f>' Economic Conditions'!$A$195</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Conditions'!$C$191,' Economic Conditions'!$E$191,' Economic Conditions'!$G$191)</c:f>
              <c:strCache>
                <c:ptCount val="3"/>
                <c:pt idx="0">
                  <c:v>Fresno County</c:v>
                </c:pt>
                <c:pt idx="1">
                  <c:v>Kern County</c:v>
                </c:pt>
                <c:pt idx="2">
                  <c:v>Kings County</c:v>
                </c:pt>
              </c:strCache>
            </c:strRef>
          </c:cat>
          <c:val>
            <c:numRef>
              <c:f>(' Economic Conditions'!$C$195,' Economic Conditions'!$E$195,' Economic Conditions'!$G$195)</c:f>
              <c:numCache>
                <c:formatCode>#,##0.0%</c:formatCode>
                <c:ptCount val="3"/>
                <c:pt idx="0">
                  <c:v>0.20816861385336838</c:v>
                </c:pt>
                <c:pt idx="1">
                  <c:v>0.19084278414302144</c:v>
                </c:pt>
                <c:pt idx="2">
                  <c:v>0.19011910013233349</c:v>
                </c:pt>
              </c:numCache>
            </c:numRef>
          </c:val>
          <c:extLst>
            <c:ext xmlns:c16="http://schemas.microsoft.com/office/drawing/2014/chart" uri="{C3380CC4-5D6E-409C-BE32-E72D297353CC}">
              <c16:uniqueId val="{00000002-B9DB-4C4B-BFED-A17427366E70}"/>
            </c:ext>
          </c:extLst>
        </c:ser>
        <c:ser>
          <c:idx val="3"/>
          <c:order val="3"/>
          <c:tx>
            <c:strRef>
              <c:f>' Economic Conditions'!$A$196</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Conditions'!$C$191,' Economic Conditions'!$E$191,' Economic Conditions'!$G$191)</c:f>
              <c:strCache>
                <c:ptCount val="3"/>
                <c:pt idx="0">
                  <c:v>Fresno County</c:v>
                </c:pt>
                <c:pt idx="1">
                  <c:v>Kern County</c:v>
                </c:pt>
                <c:pt idx="2">
                  <c:v>Kings County</c:v>
                </c:pt>
              </c:strCache>
            </c:strRef>
          </c:cat>
          <c:val>
            <c:numRef>
              <c:f>(' Economic Conditions'!$C$196,' Economic Conditions'!$E$196,' Economic Conditions'!$G$196)</c:f>
              <c:numCache>
                <c:formatCode>#,##0.0%</c:formatCode>
                <c:ptCount val="3"/>
                <c:pt idx="0">
                  <c:v>0.14920824223149803</c:v>
                </c:pt>
                <c:pt idx="1">
                  <c:v>0.20796925271877592</c:v>
                </c:pt>
                <c:pt idx="2">
                  <c:v>0.19767313630348479</c:v>
                </c:pt>
              </c:numCache>
            </c:numRef>
          </c:val>
          <c:extLst>
            <c:ext xmlns:c16="http://schemas.microsoft.com/office/drawing/2014/chart" uri="{C3380CC4-5D6E-409C-BE32-E72D297353CC}">
              <c16:uniqueId val="{00000004-B9DB-4C4B-BFED-A17427366E70}"/>
            </c:ext>
          </c:extLst>
        </c:ser>
        <c:ser>
          <c:idx val="4"/>
          <c:order val="4"/>
          <c:tx>
            <c:strRef>
              <c:f>' Economic Conditions'!$A$197</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Conditions'!$C$191,' Economic Conditions'!$E$191,' Economic Conditions'!$G$191)</c:f>
              <c:strCache>
                <c:ptCount val="3"/>
                <c:pt idx="0">
                  <c:v>Fresno County</c:v>
                </c:pt>
                <c:pt idx="1">
                  <c:v>Kern County</c:v>
                </c:pt>
                <c:pt idx="2">
                  <c:v>Kings County</c:v>
                </c:pt>
              </c:strCache>
            </c:strRef>
          </c:cat>
          <c:val>
            <c:numRef>
              <c:f>(' Economic Conditions'!$C$197,' Economic Conditions'!$E$197,' Economic Conditions'!$G$197)</c:f>
              <c:numCache>
                <c:formatCode>#,##0.0%</c:formatCode>
                <c:ptCount val="3"/>
                <c:pt idx="0">
                  <c:v>0.14110293955255196</c:v>
                </c:pt>
                <c:pt idx="1">
                  <c:v>0.14384544832505933</c:v>
                </c:pt>
                <c:pt idx="2">
                  <c:v>0.14600794000882222</c:v>
                </c:pt>
              </c:numCache>
            </c:numRef>
          </c:val>
          <c:extLst>
            <c:ext xmlns:c16="http://schemas.microsoft.com/office/drawing/2014/chart" uri="{C3380CC4-5D6E-409C-BE32-E72D297353CC}">
              <c16:uniqueId val="{00000005-B9DB-4C4B-BFED-A17427366E70}"/>
            </c:ext>
          </c:extLst>
        </c:ser>
        <c:dLbls>
          <c:dLblPos val="ctr"/>
          <c:showLegendKey val="0"/>
          <c:showVal val="1"/>
          <c:showCatName val="0"/>
          <c:showSerName val="0"/>
          <c:showPercent val="0"/>
          <c:showBubbleSize val="0"/>
        </c:dLbls>
        <c:gapWidth val="8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Population!$A$104</c:f>
              <c:strCache>
                <c:ptCount val="1"/>
                <c:pt idx="0">
                  <c:v>Under 5 Years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Population!$B$104:$U$104</c15:sqref>
                  </c15:fullRef>
                </c:ext>
              </c:extLst>
              <c:f>(Population!$C$104,Population!$E$104,Population!$G$104,Population!$I$104,Population!$K$104,Population!$M$104,Population!$O$104,Population!$Q$104,Population!$S$104,Population!$U$104)</c:f>
              <c:numCache>
                <c:formatCode>#,##0.0%</c:formatCode>
                <c:ptCount val="10"/>
                <c:pt idx="0">
                  <c:v>7.8932800823953986E-2</c:v>
                </c:pt>
                <c:pt idx="1">
                  <c:v>7.916376102500898E-2</c:v>
                </c:pt>
                <c:pt idx="2">
                  <c:v>7.7257434086972679E-2</c:v>
                </c:pt>
                <c:pt idx="3">
                  <c:v>7.470099657086976E-2</c:v>
                </c:pt>
                <c:pt idx="4">
                  <c:v>7.8527684223714173E-2</c:v>
                </c:pt>
                <c:pt idx="5">
                  <c:v>7.0546442715690619E-2</c:v>
                </c:pt>
                <c:pt idx="6">
                  <c:v>7.2489755041476894E-2</c:v>
                </c:pt>
                <c:pt idx="7">
                  <c:v>8.1816764740267334E-2</c:v>
                </c:pt>
                <c:pt idx="8">
                  <c:v>7.6738418859650687E-2</c:v>
                </c:pt>
                <c:pt idx="9">
                  <c:v>6.2406053106728254E-2</c:v>
                </c:pt>
              </c:numCache>
            </c:numRef>
          </c:val>
          <c:extLst>
            <c:ext xmlns:c16="http://schemas.microsoft.com/office/drawing/2014/chart" uri="{C3380CC4-5D6E-409C-BE32-E72D297353CC}">
              <c16:uniqueId val="{00000001-B7A6-498B-9792-8C7ACD42AE1C}"/>
            </c:ext>
          </c:extLst>
        </c:ser>
        <c:ser>
          <c:idx val="2"/>
          <c:order val="2"/>
          <c:tx>
            <c:strRef>
              <c:f>Population!$A$105</c:f>
              <c:strCache>
                <c:ptCount val="1"/>
                <c:pt idx="0">
                  <c:v>5 to 17 Years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Population!$B$105:$U$105</c15:sqref>
                  </c15:fullRef>
                </c:ext>
              </c:extLst>
              <c:f>(Population!$C$105,Population!$E$105,Population!$G$105,Population!$I$105,Population!$K$105,Population!$M$105,Population!$O$105,Population!$Q$105,Population!$S$105,Population!$U$105)</c:f>
              <c:numCache>
                <c:formatCode>#,##0.0%</c:formatCode>
                <c:ptCount val="10"/>
                <c:pt idx="0">
                  <c:v>0.20632673147652514</c:v>
                </c:pt>
                <c:pt idx="1">
                  <c:v>0.21159455230211313</c:v>
                </c:pt>
                <c:pt idx="2">
                  <c:v>0.19508132536116954</c:v>
                </c:pt>
                <c:pt idx="3">
                  <c:v>0.20099978768987281</c:v>
                </c:pt>
                <c:pt idx="4">
                  <c:v>0.21795108002741523</c:v>
                </c:pt>
                <c:pt idx="5">
                  <c:v>0.20241367190813933</c:v>
                </c:pt>
                <c:pt idx="6">
                  <c:v>0.19927871073686382</c:v>
                </c:pt>
                <c:pt idx="7">
                  <c:v>0.2281174631628628</c:v>
                </c:pt>
                <c:pt idx="8">
                  <c:v>0.20838488355665211</c:v>
                </c:pt>
                <c:pt idx="9">
                  <c:v>0.1672615347864779</c:v>
                </c:pt>
              </c:numCache>
            </c:numRef>
          </c:val>
          <c:extLst>
            <c:ext xmlns:c16="http://schemas.microsoft.com/office/drawing/2014/chart" uri="{C3380CC4-5D6E-409C-BE32-E72D297353CC}">
              <c16:uniqueId val="{00000002-B7A6-498B-9792-8C7ACD42AE1C}"/>
            </c:ext>
          </c:extLst>
        </c:ser>
        <c:ser>
          <c:idx val="3"/>
          <c:order val="3"/>
          <c:tx>
            <c:strRef>
              <c:f>Population!$A$106</c:f>
              <c:strCache>
                <c:ptCount val="1"/>
                <c:pt idx="0">
                  <c:v>18 to 24 Years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Population!$B$106:$U$106</c15:sqref>
                  </c15:fullRef>
                </c:ext>
              </c:extLst>
              <c:f>(Population!$C$106,Population!$E$106,Population!$G$106,Population!$I$106,Population!$K$106,Population!$M$106,Population!$O$106,Population!$Q$106,Population!$S$106,Population!$U$106)</c:f>
              <c:numCache>
                <c:formatCode>#,##0.0%</c:formatCode>
                <c:ptCount val="10"/>
                <c:pt idx="0">
                  <c:v>0.10110500436252756</c:v>
                </c:pt>
                <c:pt idx="1">
                  <c:v>0.10336723968361083</c:v>
                </c:pt>
                <c:pt idx="2">
                  <c:v>0.11106170906026239</c:v>
                </c:pt>
                <c:pt idx="3">
                  <c:v>9.6845586201128459E-2</c:v>
                </c:pt>
                <c:pt idx="4">
                  <c:v>0.11251667391352412</c:v>
                </c:pt>
                <c:pt idx="5">
                  <c:v>9.755818384789719E-2</c:v>
                </c:pt>
                <c:pt idx="6">
                  <c:v>9.5628817696808144E-2</c:v>
                </c:pt>
                <c:pt idx="7">
                  <c:v>0.10259624419244076</c:v>
                </c:pt>
                <c:pt idx="8">
                  <c:v>0.10134887070763239</c:v>
                </c:pt>
                <c:pt idx="9">
                  <c:v>9.6473284952202698E-2</c:v>
                </c:pt>
              </c:numCache>
            </c:numRef>
          </c:val>
          <c:extLst>
            <c:ext xmlns:c16="http://schemas.microsoft.com/office/drawing/2014/chart" uri="{C3380CC4-5D6E-409C-BE32-E72D297353CC}">
              <c16:uniqueId val="{00000003-B7A6-498B-9792-8C7ACD42AE1C}"/>
            </c:ext>
          </c:extLst>
        </c:ser>
        <c:ser>
          <c:idx val="4"/>
          <c:order val="4"/>
          <c:tx>
            <c:strRef>
              <c:f>Population!$A$107</c:f>
              <c:strCache>
                <c:ptCount val="1"/>
                <c:pt idx="0">
                  <c:v>25 to 34 Years</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Population!$B$107:$U$107</c15:sqref>
                  </c15:fullRef>
                </c:ext>
              </c:extLst>
              <c:f>(Population!$C$107,Population!$E$107,Population!$G$107,Population!$I$107,Population!$K$107,Population!$M$107,Population!$O$107,Population!$Q$107,Population!$S$107,Population!$U$107)</c:f>
              <c:numCache>
                <c:formatCode>#,##0.0%</c:formatCode>
                <c:ptCount val="10"/>
                <c:pt idx="0">
                  <c:v>0.15294341105979456</c:v>
                </c:pt>
                <c:pt idx="1">
                  <c:v>0.15480582803182819</c:v>
                </c:pt>
                <c:pt idx="2">
                  <c:v>0.16836440132456484</c:v>
                </c:pt>
                <c:pt idx="3">
                  <c:v>0.13865138033750876</c:v>
                </c:pt>
                <c:pt idx="4">
                  <c:v>0.14535967750256096</c:v>
                </c:pt>
                <c:pt idx="5">
                  <c:v>0.13932612715003845</c:v>
                </c:pt>
                <c:pt idx="6">
                  <c:v>0.14470704757416319</c:v>
                </c:pt>
                <c:pt idx="7">
                  <c:v>0.1417910447761194</c:v>
                </c:pt>
                <c:pt idx="8">
                  <c:v>0.14816898133423295</c:v>
                </c:pt>
                <c:pt idx="9">
                  <c:v>0.15191783969741798</c:v>
                </c:pt>
              </c:numCache>
            </c:numRef>
          </c:val>
          <c:extLst>
            <c:ext xmlns:c16="http://schemas.microsoft.com/office/drawing/2014/chart" uri="{C3380CC4-5D6E-409C-BE32-E72D297353CC}">
              <c16:uniqueId val="{00000004-B7A6-498B-9792-8C7ACD42AE1C}"/>
            </c:ext>
          </c:extLst>
        </c:ser>
        <c:ser>
          <c:idx val="5"/>
          <c:order val="5"/>
          <c:tx>
            <c:strRef>
              <c:f>Population!$A$108</c:f>
              <c:strCache>
                <c:ptCount val="1"/>
                <c:pt idx="0">
                  <c:v>35 to 44 Years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Population!$B$108:$U$108</c15:sqref>
                  </c15:fullRef>
                </c:ext>
              </c:extLst>
              <c:f>(Population!$C$108,Population!$E$108,Population!$G$108,Population!$I$108,Population!$K$108,Population!$M$108,Population!$O$108,Population!$Q$108,Population!$S$108,Population!$U$108)</c:f>
              <c:numCache>
                <c:formatCode>#,##0.0%</c:formatCode>
                <c:ptCount val="10"/>
                <c:pt idx="0">
                  <c:v>0.12459561553283272</c:v>
                </c:pt>
                <c:pt idx="1">
                  <c:v>0.12647004813883089</c:v>
                </c:pt>
                <c:pt idx="2">
                  <c:v>0.13710838736221806</c:v>
                </c:pt>
                <c:pt idx="3">
                  <c:v>0.12436226541339356</c:v>
                </c:pt>
                <c:pt idx="4">
                  <c:v>0.12261682793995181</c:v>
                </c:pt>
                <c:pt idx="5">
                  <c:v>0.1294635222319328</c:v>
                </c:pt>
                <c:pt idx="6">
                  <c:v>0.12636001134033145</c:v>
                </c:pt>
                <c:pt idx="7">
                  <c:v>0.12499512879466895</c:v>
                </c:pt>
                <c:pt idx="8">
                  <c:v>0.12643819464744888</c:v>
                </c:pt>
                <c:pt idx="9">
                  <c:v>0.13252096675609099</c:v>
                </c:pt>
              </c:numCache>
            </c:numRef>
          </c:val>
          <c:extLst>
            <c:ext xmlns:c16="http://schemas.microsoft.com/office/drawing/2014/chart" uri="{C3380CC4-5D6E-409C-BE32-E72D297353CC}">
              <c16:uniqueId val="{00000005-B7A6-498B-9792-8C7ACD42AE1C}"/>
            </c:ext>
          </c:extLst>
        </c:ser>
        <c:ser>
          <c:idx val="6"/>
          <c:order val="6"/>
          <c:tx>
            <c:strRef>
              <c:f>Population!$A$109</c:f>
              <c:strCache>
                <c:ptCount val="1"/>
                <c:pt idx="0">
                  <c:v>45 to 54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Population!$B$109:$U$109</c15:sqref>
                  </c15:fullRef>
                </c:ext>
              </c:extLst>
              <c:f>(Population!$C$109,Population!$E$109,Population!$G$109,Population!$I$109,Population!$K$109,Population!$M$109,Population!$O$109,Population!$Q$109,Population!$S$109,Population!$U$109)</c:f>
              <c:numCache>
                <c:formatCode>#,##0.0%</c:formatCode>
                <c:ptCount val="10"/>
                <c:pt idx="0">
                  <c:v>0.11258165138173792</c:v>
                </c:pt>
                <c:pt idx="1">
                  <c:v>0.11372953705383144</c:v>
                </c:pt>
                <c:pt idx="2">
                  <c:v>0.11731954794911441</c:v>
                </c:pt>
                <c:pt idx="3">
                  <c:v>0.1148147433299235</c:v>
                </c:pt>
                <c:pt idx="4">
                  <c:v>0.112977279259494</c:v>
                </c:pt>
                <c:pt idx="5">
                  <c:v>0.12388449817735722</c:v>
                </c:pt>
                <c:pt idx="6">
                  <c:v>0.12091996597900566</c:v>
                </c:pt>
                <c:pt idx="7">
                  <c:v>0.11074522946624579</c:v>
                </c:pt>
                <c:pt idx="8">
                  <c:v>0.11597948521488373</c:v>
                </c:pt>
                <c:pt idx="9">
                  <c:v>0.12986170757659379</c:v>
                </c:pt>
              </c:numCache>
            </c:numRef>
          </c:val>
          <c:extLst>
            <c:ext xmlns:c16="http://schemas.microsoft.com/office/drawing/2014/chart" uri="{C3380CC4-5D6E-409C-BE32-E72D297353CC}">
              <c16:uniqueId val="{00000006-B7A6-498B-9792-8C7ACD42AE1C}"/>
            </c:ext>
          </c:extLst>
        </c:ser>
        <c:ser>
          <c:idx val="7"/>
          <c:order val="7"/>
          <c:tx>
            <c:strRef>
              <c:f>Population!$A$110</c:f>
              <c:strCache>
                <c:ptCount val="1"/>
                <c:pt idx="0">
                  <c:v>55 to 64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Population!$B$110:$U$110</c15:sqref>
                  </c15:fullRef>
                </c:ext>
              </c:extLst>
              <c:f>(Population!$C$110,Population!$E$110,Population!$G$110,Population!$I$110,Population!$K$110,Population!$M$110,Population!$O$110,Population!$Q$110,Population!$S$110,Population!$U$110)</c:f>
              <c:numCache>
                <c:formatCode>#,##0.0%</c:formatCode>
                <c:ptCount val="10"/>
                <c:pt idx="0">
                  <c:v>0.1038860522020353</c:v>
                </c:pt>
                <c:pt idx="1">
                  <c:v>0.10416823918678836</c:v>
                </c:pt>
                <c:pt idx="2">
                  <c:v>9.3847675043632339E-2</c:v>
                </c:pt>
                <c:pt idx="3">
                  <c:v>0.111745896945951</c:v>
                </c:pt>
                <c:pt idx="4">
                  <c:v>9.9667627182348131E-2</c:v>
                </c:pt>
                <c:pt idx="5">
                  <c:v>0.11146332562620943</c:v>
                </c:pt>
                <c:pt idx="6">
                  <c:v>0.11233923791499906</c:v>
                </c:pt>
                <c:pt idx="7">
                  <c:v>9.837453290553326E-2</c:v>
                </c:pt>
                <c:pt idx="8">
                  <c:v>0.10543167221896224</c:v>
                </c:pt>
                <c:pt idx="9">
                  <c:v>0.11990605113388964</c:v>
                </c:pt>
              </c:numCache>
            </c:numRef>
          </c:val>
          <c:extLst>
            <c:ext xmlns:c16="http://schemas.microsoft.com/office/drawing/2014/chart" uri="{C3380CC4-5D6E-409C-BE32-E72D297353CC}">
              <c16:uniqueId val="{00000007-B7A6-498B-9792-8C7ACD42AE1C}"/>
            </c:ext>
          </c:extLst>
        </c:ser>
        <c:ser>
          <c:idx val="8"/>
          <c:order val="8"/>
          <c:tx>
            <c:strRef>
              <c:f>Population!$A$111</c:f>
              <c:strCache>
                <c:ptCount val="1"/>
                <c:pt idx="0">
                  <c:v>65 to 74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Population!$B$111:$U$111</c15:sqref>
                  </c15:fullRef>
                </c:ext>
              </c:extLst>
              <c:f>(Population!$C$111,Population!$E$111,Population!$G$111,Population!$I$111,Population!$K$111,Population!$M$111,Population!$O$111,Population!$Q$111,Population!$S$111,Population!$U$111)</c:f>
              <c:numCache>
                <c:formatCode>#,##0.0%</c:formatCode>
                <c:ptCount val="10"/>
                <c:pt idx="0">
                  <c:v>6.9772000800389228E-2</c:v>
                </c:pt>
                <c:pt idx="1">
                  <c:v>6.4397656259681565E-2</c:v>
                </c:pt>
                <c:pt idx="2">
                  <c:v>5.8052571155543464E-2</c:v>
                </c:pt>
                <c:pt idx="3">
                  <c:v>8.3611588272760606E-2</c:v>
                </c:pt>
                <c:pt idx="4">
                  <c:v>6.4160482272221445E-2</c:v>
                </c:pt>
                <c:pt idx="5">
                  <c:v>7.3969536885792275E-2</c:v>
                </c:pt>
                <c:pt idx="6">
                  <c:v>7.5214380129382877E-2</c:v>
                </c:pt>
                <c:pt idx="7">
                  <c:v>6.5720137346340537E-2</c:v>
                </c:pt>
                <c:pt idx="8">
                  <c:v>6.9365456359147398E-2</c:v>
                </c:pt>
                <c:pt idx="9">
                  <c:v>8.0753274078425349E-2</c:v>
                </c:pt>
              </c:numCache>
            </c:numRef>
          </c:val>
          <c:extLst>
            <c:ext xmlns:c16="http://schemas.microsoft.com/office/drawing/2014/chart" uri="{C3380CC4-5D6E-409C-BE32-E72D297353CC}">
              <c16:uniqueId val="{00000008-B7A6-498B-9792-8C7ACD42AE1C}"/>
            </c:ext>
          </c:extLst>
        </c:ser>
        <c:ser>
          <c:idx val="9"/>
          <c:order val="9"/>
          <c:tx>
            <c:strRef>
              <c:f>Population!$A$112</c:f>
              <c:strCache>
                <c:ptCount val="1"/>
                <c:pt idx="0">
                  <c:v>75 to 84 Years</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Population!$B$112:$U$112</c15:sqref>
                  </c15:fullRef>
                </c:ext>
              </c:extLst>
              <c:f>(Population!$C$112,Population!$E$112,Population!$G$112,Population!$I$112,Population!$K$112,Population!$M$112,Population!$O$112,Population!$Q$112,Population!$S$112,Population!$U$112)</c:f>
              <c:numCache>
                <c:formatCode>#,##0.0%</c:formatCode>
                <c:ptCount val="10"/>
                <c:pt idx="0">
                  <c:v>3.3406092912187754E-2</c:v>
                </c:pt>
                <c:pt idx="1">
                  <c:v>3.0364753318064399E-2</c:v>
                </c:pt>
                <c:pt idx="2">
                  <c:v>3.1488277335740021E-2</c:v>
                </c:pt>
                <c:pt idx="3">
                  <c:v>3.9721294705757464E-2</c:v>
                </c:pt>
                <c:pt idx="4">
                  <c:v>3.3941086733829069E-2</c:v>
                </c:pt>
                <c:pt idx="5">
                  <c:v>3.5982887222378579E-2</c:v>
                </c:pt>
                <c:pt idx="6">
                  <c:v>3.7916471831426712E-2</c:v>
                </c:pt>
                <c:pt idx="7">
                  <c:v>3.1983251713581788E-2</c:v>
                </c:pt>
                <c:pt idx="8">
                  <c:v>3.3845535875739123E-2</c:v>
                </c:pt>
                <c:pt idx="9">
                  <c:v>4.073570639599626E-2</c:v>
                </c:pt>
              </c:numCache>
            </c:numRef>
          </c:val>
          <c:extLst>
            <c:ext xmlns:c16="http://schemas.microsoft.com/office/drawing/2014/chart" uri="{C3380CC4-5D6E-409C-BE32-E72D297353CC}">
              <c16:uniqueId val="{00000009-B7A6-498B-9792-8C7ACD42AE1C}"/>
            </c:ext>
          </c:extLst>
        </c:ser>
        <c:ser>
          <c:idx val="10"/>
          <c:order val="10"/>
          <c:tx>
            <c:strRef>
              <c:f>Population!$A$113</c:f>
              <c:strCache>
                <c:ptCount val="1"/>
                <c:pt idx="0">
                  <c:v>85 Years And Over</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Population!$B$102:$U$102</c15:sqref>
                  </c15:fullRef>
                </c:ext>
              </c:extLst>
              <c:f>(Population!$C$102,Population!$E$102,Population!$G$102,Population!$I$102,Population!$K$102,Population!$M$102,Population!$O$102,Population!$Q$102,Population!$S$102,Population!$U$102)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xmlns:c15="http://schemas.microsoft.com/office/drawing/2012/chart" uri="{02D57815-91ED-43cb-92C2-25804820EDAC}">
                  <c15:fullRef>
                    <c15:sqref>Population!$B$113:$U$113</c15:sqref>
                  </c15:fullRef>
                </c:ext>
              </c:extLst>
              <c:f>(Population!$C$113,Population!$E$113,Population!$G$113,Population!$I$113,Population!$K$113,Population!$M$113,Population!$O$113,Population!$Q$113,Population!$S$113,Population!$U$113)</c:f>
              <c:numCache>
                <c:formatCode>#,##0.0%</c:formatCode>
                <c:ptCount val="10"/>
                <c:pt idx="0">
                  <c:v>1.6450639448015836E-2</c:v>
                </c:pt>
                <c:pt idx="1">
                  <c:v>1.1938385000242215E-2</c:v>
                </c:pt>
                <c:pt idx="2">
                  <c:v>1.0418671320782263E-2</c:v>
                </c:pt>
                <c:pt idx="3">
                  <c:v>1.4546460532834083E-2</c:v>
                </c:pt>
                <c:pt idx="4">
                  <c:v>1.2281580944941079E-2</c:v>
                </c:pt>
                <c:pt idx="5">
                  <c:v>1.5391804234564094E-2</c:v>
                </c:pt>
                <c:pt idx="6">
                  <c:v>1.5145601755542219E-2</c:v>
                </c:pt>
                <c:pt idx="7">
                  <c:v>1.386020290193939E-2</c:v>
                </c:pt>
                <c:pt idx="8">
                  <c:v>1.4298501225650486E-2</c:v>
                </c:pt>
                <c:pt idx="9">
                  <c:v>1.8163581516177137E-2</c:v>
                </c:pt>
              </c:numCache>
            </c:numRef>
          </c:val>
          <c:extLst>
            <c:ext xmlns:c16="http://schemas.microsoft.com/office/drawing/2014/chart" uri="{C3380CC4-5D6E-409C-BE32-E72D297353CC}">
              <c16:uniqueId val="{0000000A-B7A6-498B-9792-8C7ACD42AE1C}"/>
            </c:ext>
          </c:extLst>
        </c:ser>
        <c:dLbls>
          <c:dLblPos val="ctr"/>
          <c:showLegendKey val="0"/>
          <c:showVal val="1"/>
          <c:showCatName val="0"/>
          <c:showSerName val="0"/>
          <c:showPercent val="0"/>
          <c:showBubbleSize val="0"/>
        </c:dLbls>
        <c:gapWidth val="40"/>
        <c:overlap val="100"/>
        <c:axId val="92783232"/>
        <c:axId val="92777824"/>
        <c:extLst>
          <c:ext xmlns:c15="http://schemas.microsoft.com/office/drawing/2012/chart" uri="{02D57815-91ED-43cb-92C2-25804820EDAC}">
            <c15:filteredBarSeries>
              <c15:ser>
                <c:idx val="0"/>
                <c:order val="0"/>
                <c:tx>
                  <c:strRef>
                    <c:extLst>
                      <c:ext uri="{02D57815-91ED-43cb-92C2-25804820EDAC}">
                        <c15:formulaRef>
                          <c15:sqref>Population!$A$103</c15:sqref>
                        </c15:formulaRef>
                      </c:ext>
                    </c:extLst>
                    <c:strCache>
                      <c:ptCount val="1"/>
                      <c:pt idx="0">
                        <c:v>Total:</c:v>
                      </c:pt>
                    </c:strCache>
                  </c:strRef>
                </c:tx>
                <c:spPr>
                  <a:solidFill>
                    <a:schemeClr val="accent1"/>
                  </a:solidFill>
                  <a:ln w="2222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Population!$B$102:$U$102</c15:sqref>
                        </c15:fullRef>
                        <c15:formulaRef>
                          <c15:sqref>(Population!$C$102,Population!$E$102,Population!$G$102,Population!$I$102,Population!$K$102,Population!$M$102,Population!$O$102,Population!$Q$102,Population!$S$102,Population!$U$102)</c15:sqref>
                        </c15:formulaRef>
                      </c:ext>
                    </c:extLst>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extLst>
                      <c:ext uri="{02D57815-91ED-43cb-92C2-25804820EDAC}">
                        <c15:fullRef>
                          <c15:sqref>Population!$B$103:$U$103</c15:sqref>
                        </c15:fullRef>
                        <c15:formulaRef>
                          <c15:sqref>(Population!$C$103,Population!$E$103,Population!$G$103,Population!$I$103,Population!$K$103,Population!$M$103,Population!$O$103,Population!$Q$103,Population!$S$103,Population!$U$103)</c15:sqref>
                        </c15:formulaRef>
                      </c:ext>
                    </c:extLst>
                    <c:numCache>
                      <c:formatCode>#,##0.0%</c:formatCode>
                      <c:ptCount val="10"/>
                    </c:numCache>
                  </c:numRef>
                </c:val>
                <c:extLst>
                  <c:ext xmlns:c16="http://schemas.microsoft.com/office/drawing/2014/chart" uri="{C3380CC4-5D6E-409C-BE32-E72D297353CC}">
                    <c16:uniqueId val="{00000000-7701-4823-961C-8262BA6F7097}"/>
                  </c:ext>
                </c:extLst>
              </c15:ser>
            </c15:filteredBarSeries>
          </c:ext>
        </c:extLst>
      </c:barChart>
      <c:catAx>
        <c:axId val="9278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777824"/>
        <c:crosses val="autoZero"/>
        <c:auto val="1"/>
        <c:lblAlgn val="ctr"/>
        <c:lblOffset val="100"/>
        <c:noMultiLvlLbl val="0"/>
      </c:catAx>
      <c:valAx>
        <c:axId val="92777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783232"/>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2"/>
          <c:order val="2"/>
          <c:tx>
            <c:strRef>
              <c:f>' Economic Conditions'!$A$223</c:f>
              <c:strCache>
                <c:ptCount val="1"/>
                <c:pt idx="0">
                  <c:v>   Drove Alone</c:v>
                </c:pt>
              </c:strCache>
            </c:strRef>
          </c:tx>
          <c:spPr>
            <a:solidFill>
              <a:schemeClr val="accent3"/>
            </a:solidFill>
            <a:ln w="1905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Conditions'!$R$223:$S$223</c15:sqref>
                  </c15:fullRef>
                </c:ext>
              </c:extLst>
              <c:f>' Economic Conditions'!$S$223</c:f>
              <c:numCache>
                <c:formatCode>#,##0.0%</c:formatCode>
                <c:ptCount val="1"/>
                <c:pt idx="0">
                  <c:v>0.7937418053607771</c:v>
                </c:pt>
              </c:numCache>
            </c:numRef>
          </c:val>
          <c:extLst>
            <c:ext xmlns:c16="http://schemas.microsoft.com/office/drawing/2014/chart" uri="{C3380CC4-5D6E-409C-BE32-E72D297353CC}">
              <c16:uniqueId val="{00000036-58AF-45BF-AB32-BA7131AF8352}"/>
            </c:ext>
          </c:extLst>
        </c:ser>
        <c:ser>
          <c:idx val="3"/>
          <c:order val="3"/>
          <c:tx>
            <c:strRef>
              <c:f>' Economic Conditions'!$A$224</c:f>
              <c:strCache>
                <c:ptCount val="1"/>
                <c:pt idx="0">
                  <c:v>   Carpooled</c:v>
                </c:pt>
              </c:strCache>
            </c:strRef>
          </c:tx>
          <c:spPr>
            <a:solidFill>
              <a:schemeClr val="accent4"/>
            </a:solidFill>
            <a:ln w="1905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Conditions'!$R$224:$S$224</c15:sqref>
                  </c15:fullRef>
                </c:ext>
              </c:extLst>
              <c:f>' Economic Conditions'!$S$224</c:f>
              <c:numCache>
                <c:formatCode>#,##0.0%</c:formatCode>
                <c:ptCount val="1"/>
                <c:pt idx="0">
                  <c:v>0.12104307300111646</c:v>
                </c:pt>
              </c:numCache>
            </c:numRef>
          </c:val>
          <c:extLst>
            <c:ext xmlns:c16="http://schemas.microsoft.com/office/drawing/2014/chart" uri="{C3380CC4-5D6E-409C-BE32-E72D297353CC}">
              <c16:uniqueId val="{00000037-58AF-45BF-AB32-BA7131AF8352}"/>
            </c:ext>
          </c:extLst>
        </c:ser>
        <c:ser>
          <c:idx val="9"/>
          <c:order val="9"/>
          <c:tx>
            <c:strRef>
              <c:f>' Economic Conditions'!$A$230</c:f>
              <c:strCache>
                <c:ptCount val="1"/>
                <c:pt idx="0">
                  <c:v>   Public Transportation (Excluding Taxi)</c:v>
                </c:pt>
              </c:strCache>
            </c:strRef>
          </c:tx>
          <c:spPr>
            <a:solidFill>
              <a:srgbClr val="ACCDDE"/>
            </a:solidFill>
            <a:ln w="19050">
              <a:noFill/>
            </a:ln>
            <a:effectLst/>
          </c:spPr>
          <c:invertIfNegative val="0"/>
          <c:dLbls>
            <c:delete val="1"/>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Conditions'!$R$230:$S$230</c15:sqref>
                  </c15:fullRef>
                </c:ext>
              </c:extLst>
              <c:f>' Economic Conditions'!$S$230</c:f>
              <c:numCache>
                <c:formatCode>#,##0.0%</c:formatCode>
                <c:ptCount val="1"/>
                <c:pt idx="0">
                  <c:v>1.0245162310895867E-2</c:v>
                </c:pt>
              </c:numCache>
            </c:numRef>
          </c:val>
          <c:extLst>
            <c:ext xmlns:c16="http://schemas.microsoft.com/office/drawing/2014/chart" uri="{C3380CC4-5D6E-409C-BE32-E72D297353CC}">
              <c16:uniqueId val="{0000003D-58AF-45BF-AB32-BA7131AF8352}"/>
            </c:ext>
          </c:extLst>
        </c:ser>
        <c:ser>
          <c:idx val="19"/>
          <c:order val="19"/>
          <c:tx>
            <c:strRef>
              <c:f>' Economic Conditions'!$A$240</c:f>
              <c:strCache>
                <c:ptCount val="1"/>
                <c:pt idx="0">
                  <c:v>   Bicycle or Walked</c:v>
                </c:pt>
              </c:strCache>
            </c:strRef>
          </c:tx>
          <c:spPr>
            <a:solidFill>
              <a:schemeClr val="accent2">
                <a:lumMod val="80000"/>
              </a:schemeClr>
            </a:solidFill>
            <a:ln w="19050">
              <a:noFill/>
            </a:ln>
            <a:effectLst/>
          </c:spPr>
          <c:invertIfNegative val="0"/>
          <c:dLbls>
            <c:delete val="1"/>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Conditions'!$R$240:$S$240</c15:sqref>
                  </c15:fullRef>
                </c:ext>
              </c:extLst>
              <c:f>' Economic Conditions'!$S$240</c:f>
              <c:numCache>
                <c:formatCode>#,##0.0%</c:formatCode>
                <c:ptCount val="1"/>
                <c:pt idx="0">
                  <c:v>1.8341389810812209E-2</c:v>
                </c:pt>
              </c:numCache>
            </c:numRef>
          </c:val>
          <c:extLst>
            <c:ext xmlns:c16="http://schemas.microsoft.com/office/drawing/2014/chart" uri="{C3380CC4-5D6E-409C-BE32-E72D297353CC}">
              <c16:uniqueId val="{00000047-58AF-45BF-AB32-BA7131AF8352}"/>
            </c:ext>
          </c:extLst>
        </c:ser>
        <c:ser>
          <c:idx val="21"/>
          <c:order val="21"/>
          <c:tx>
            <c:strRef>
              <c:f>' Economic Conditions'!$A$242</c:f>
              <c:strCache>
                <c:ptCount val="1"/>
                <c:pt idx="0">
                  <c:v>   Other Means (+Taxi and Motorcycle)</c:v>
                </c:pt>
              </c:strCache>
            </c:strRef>
          </c:tx>
          <c:spPr>
            <a:solidFill>
              <a:srgbClr val="E9B092"/>
            </a:solidFill>
            <a:ln w="19050">
              <a:noFill/>
            </a:ln>
            <a:effectLst/>
          </c:spPr>
          <c:invertIfNegative val="0"/>
          <c:dLbls>
            <c:delete val="1"/>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Conditions'!$R$242:$S$242</c15:sqref>
                  </c15:fullRef>
                </c:ext>
              </c:extLst>
              <c:f>' Economic Conditions'!$S$242</c:f>
              <c:numCache>
                <c:formatCode>#,##0.0%</c:formatCode>
                <c:ptCount val="1"/>
                <c:pt idx="0">
                  <c:v>1.5903456122365166E-2</c:v>
                </c:pt>
              </c:numCache>
            </c:numRef>
          </c:val>
          <c:extLst>
            <c:ext xmlns:c16="http://schemas.microsoft.com/office/drawing/2014/chart" uri="{C3380CC4-5D6E-409C-BE32-E72D297353CC}">
              <c16:uniqueId val="{00000049-58AF-45BF-AB32-BA7131AF8352}"/>
            </c:ext>
          </c:extLst>
        </c:ser>
        <c:ser>
          <c:idx val="22"/>
          <c:order val="22"/>
          <c:tx>
            <c:strRef>
              <c:f>' Economic Conditions'!$A$243</c:f>
              <c:strCache>
                <c:ptCount val="1"/>
                <c:pt idx="0">
                  <c:v>   Worked From Home</c:v>
                </c:pt>
              </c:strCache>
            </c:strRef>
          </c:tx>
          <c:spPr>
            <a:solidFill>
              <a:schemeClr val="accent1">
                <a:lumMod val="75000"/>
              </a:schemeClr>
            </a:solidFill>
            <a:ln w="1905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ext>
              </c:extLst>
              <c:f>' Economic Conditions'!$S$220</c:f>
              <c:strCache>
                <c:ptCount val="1"/>
                <c:pt idx="0">
                  <c:v>Regional</c:v>
                </c:pt>
              </c:strCache>
            </c:strRef>
          </c:cat>
          <c:val>
            <c:numRef>
              <c:extLst>
                <c:ext xmlns:c15="http://schemas.microsoft.com/office/drawing/2012/chart" uri="{02D57815-91ED-43cb-92C2-25804820EDAC}">
                  <c15:fullRef>
                    <c15:sqref>' Economic Conditions'!$R$243:$S$243</c15:sqref>
                  </c15:fullRef>
                </c:ext>
              </c:extLst>
              <c:f>' Economic Conditions'!$S$243</c:f>
              <c:numCache>
                <c:formatCode>#,##0.0%</c:formatCode>
                <c:ptCount val="1"/>
                <c:pt idx="0">
                  <c:v>4.0725113394033237E-2</c:v>
                </c:pt>
              </c:numCache>
            </c:numRef>
          </c:val>
          <c:extLst>
            <c:ext xmlns:c16="http://schemas.microsoft.com/office/drawing/2014/chart" uri="{C3380CC4-5D6E-409C-BE32-E72D297353CC}">
              <c16:uniqueId val="{0000004A-58AF-45BF-AB32-BA7131AF8352}"/>
            </c:ext>
          </c:extLst>
        </c:ser>
        <c:dLbls>
          <c:dLblPos val="ctr"/>
          <c:showLegendKey val="0"/>
          <c:showVal val="1"/>
          <c:showCatName val="0"/>
          <c:showSerName val="0"/>
          <c:showPercent val="0"/>
          <c:showBubbleSize val="0"/>
        </c:dLbls>
        <c:gapWidth val="100"/>
        <c:overlap val="100"/>
        <c:axId val="1096552624"/>
        <c:axId val="1096554704"/>
        <c:extLst>
          <c:ext xmlns:c15="http://schemas.microsoft.com/office/drawing/2012/chart" uri="{02D57815-91ED-43cb-92C2-25804820EDAC}">
            <c15:filteredBarSeries>
              <c15:ser>
                <c:idx val="0"/>
                <c:order val="0"/>
                <c:tx>
                  <c:strRef>
                    <c:extLst>
                      <c:ext uri="{02D57815-91ED-43cb-92C2-25804820EDAC}">
                        <c15:formulaRef>
                          <c15:sqref>' Economic Conditions'!$A$221</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5-96F1-49E0-B73B-C38CAFA73CAD}"/>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4-96F1-49E0-B73B-C38CAFA73CAD}"/>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3-96F1-49E0-B73B-C38CAFA73CAD}"/>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2-96F1-49E0-B73B-C38CAFA73CAD}"/>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7-96F1-49E0-B73B-C38CAFA73CAD}"/>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6-96F1-49E0-B73B-C38CAFA73CA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uri="{02D57815-91ED-43cb-92C2-25804820EDAC}">
                        <c15:fullRef>
                          <c15:sqref>' Economic Conditions'!$R$221:$S$221</c15:sqref>
                        </c15:fullRef>
                        <c15:formulaRef>
                          <c15:sqref>' Economic Conditions'!$S$221</c15:sqref>
                        </c15:formulaRef>
                      </c:ext>
                    </c:extLst>
                    <c:numCache>
                      <c:formatCode>#,##0.0%</c:formatCode>
                      <c:ptCount val="1"/>
                    </c:numCache>
                  </c:numRef>
                </c:val>
                <c:extLs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Conditions'!$A$222</c15:sqref>
                        </c15:formulaRef>
                      </c:ext>
                    </c:extLst>
                    <c:strCache>
                      <c:ptCount val="1"/>
                      <c:pt idx="0">
                        <c:v>   Car, Truck, Or Van</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Conditions'!$R$222:$S$222</c15:sqref>
                        </c15:fullRef>
                        <c15:formulaRef>
                          <c15:sqref>' Economic Conditions'!$S$222</c15:sqref>
                        </c15:formulaRef>
                      </c:ext>
                    </c:extLst>
                    <c:numCache>
                      <c:formatCode>#,##0.0%</c:formatCode>
                      <c:ptCount val="1"/>
                      <c:pt idx="0">
                        <c:v>0.91478487836189348</c:v>
                      </c:pt>
                    </c:numCache>
                  </c:numRef>
                </c:val>
                <c:extLst xmlns:c15="http://schemas.microsoft.com/office/drawing/2012/char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Conditions'!$A$225</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Conditions'!$R$225:$S$225</c15:sqref>
                        </c15:fullRef>
                        <c15:formulaRef>
                          <c15:sqref>' Economic Conditions'!$S$225</c15:sqref>
                        </c15:formulaRef>
                      </c:ext>
                    </c:extLst>
                    <c:numCache>
                      <c:formatCode>#,##0.0%</c:formatCode>
                      <c:ptCount val="1"/>
                      <c:pt idx="0">
                        <c:v>8.0361157334030986E-2</c:v>
                      </c:pt>
                    </c:numCache>
                  </c:numRef>
                </c:val>
                <c:extLst xmlns:c15="http://schemas.microsoft.com/office/drawing/2012/chart">
                  <c:ext xmlns:c16="http://schemas.microsoft.com/office/drawing/2014/chart" uri="{C3380CC4-5D6E-409C-BE32-E72D297353CC}">
                    <c16:uniqueId val="{00000038-58AF-45BF-AB32-BA7131AF835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Conditions'!$A$226</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Conditions'!$R$226:$S$226</c15:sqref>
                        </c15:fullRef>
                        <c15:formulaRef>
                          <c15:sqref>' Economic Conditions'!$S$226</c15:sqref>
                        </c15:formulaRef>
                      </c:ext>
                    </c:extLst>
                    <c:numCache>
                      <c:formatCode>#,##0.0%</c:formatCode>
                      <c:ptCount val="1"/>
                      <c:pt idx="0">
                        <c:v>2.1087791774787739E-2</c:v>
                      </c:pt>
                    </c:numCache>
                  </c:numRef>
                </c:val>
                <c:extLst xmlns:c15="http://schemas.microsoft.com/office/drawing/2012/chart">
                  <c:ext xmlns:c16="http://schemas.microsoft.com/office/drawing/2014/chart" uri="{C3380CC4-5D6E-409C-BE32-E72D297353CC}">
                    <c16:uniqueId val="{00000039-58AF-45BF-AB32-BA7131AF835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Conditions'!$A$227</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Conditions'!$R$227:$S$227</c15:sqref>
                        </c15:fullRef>
                        <c15:formulaRef>
                          <c15:sqref>' Economic Conditions'!$S$227</c15:sqref>
                        </c15:formulaRef>
                      </c:ext>
                    </c:extLst>
                    <c:numCache>
                      <c:formatCode>#,##0.0%</c:formatCode>
                      <c:ptCount val="1"/>
                      <c:pt idx="0">
                        <c:v>1.0198314071811657E-2</c:v>
                      </c:pt>
                    </c:numCache>
                  </c:numRef>
                </c:val>
                <c:extLst xmlns:c15="http://schemas.microsoft.com/office/drawing/2012/chart">
                  <c:ext xmlns:c16="http://schemas.microsoft.com/office/drawing/2014/chart" uri="{C3380CC4-5D6E-409C-BE32-E72D297353CC}">
                    <c16:uniqueId val="{0000003A-58AF-45BF-AB32-BA7131AF835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Conditions'!$A$228</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Conditions'!$R$228:$S$228</c15:sqref>
                        </c15:fullRef>
                        <c15:formulaRef>
                          <c15:sqref>' Economic Conditions'!$S$228</c15:sqref>
                        </c15:formulaRef>
                      </c:ext>
                    </c:extLst>
                    <c:numCache>
                      <c:formatCode>#,##0.0%</c:formatCode>
                      <c:ptCount val="1"/>
                      <c:pt idx="0">
                        <c:v>5.5134901633908393E-3</c:v>
                      </c:pt>
                    </c:numCache>
                  </c:numRef>
                </c:val>
                <c:extLst xmlns:c15="http://schemas.microsoft.com/office/drawing/2012/chart">
                  <c:ext xmlns:c16="http://schemas.microsoft.com/office/drawing/2014/chart" uri="{C3380CC4-5D6E-409C-BE32-E72D297353CC}">
                    <c16:uniqueId val="{0000003B-58AF-45BF-AB32-BA7131AF835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Conditions'!$A$229</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Conditions'!$R$229:$S$229</c15:sqref>
                        </c15:fullRef>
                        <c15:formulaRef>
                          <c15:sqref>' Economic Conditions'!$S$229</c15:sqref>
                        </c15:formulaRef>
                      </c:ext>
                    </c:extLst>
                    <c:numCache>
                      <c:formatCode>#,##0.0%</c:formatCode>
                      <c:ptCount val="1"/>
                      <c:pt idx="0">
                        <c:v>3.8823196570952267E-3</c:v>
                      </c:pt>
                    </c:numCache>
                  </c:numRef>
                </c:val>
                <c:extLst xmlns:c15="http://schemas.microsoft.com/office/drawing/2012/chart">
                  <c:ext xmlns:c16="http://schemas.microsoft.com/office/drawing/2014/chart" uri="{C3380CC4-5D6E-409C-BE32-E72D297353CC}">
                    <c16:uniqueId val="{0000003C-58AF-45BF-AB32-BA7131AF835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Conditions'!$A$231</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Conditions'!$R$231:$S$231</c15:sqref>
                        </c15:fullRef>
                        <c15:formulaRef>
                          <c15:sqref>' Economic Conditions'!$S$231</c15:sqref>
                        </c15:formulaRef>
                      </c:ext>
                    </c:extLst>
                    <c:numCache>
                      <c:formatCode>#,##0.0%</c:formatCode>
                      <c:ptCount val="1"/>
                      <c:pt idx="0">
                        <c:v>7.9289123603298838E-3</c:v>
                      </c:pt>
                    </c:numCache>
                  </c:numRef>
                </c:val>
                <c:extLst xmlns:c15="http://schemas.microsoft.com/office/drawing/2012/chart">
                  <c:ext xmlns:c16="http://schemas.microsoft.com/office/drawing/2014/chart" uri="{C3380CC4-5D6E-409C-BE32-E72D297353CC}">
                    <c16:uniqueId val="{0000003E-58AF-45BF-AB32-BA7131AF835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Conditions'!$A$232</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Conditions'!$R$232:$S$232</c15:sqref>
                        </c15:fullRef>
                        <c15:formulaRef>
                          <c15:sqref>' Economic Conditions'!$S$232</c15:sqref>
                        </c15:formulaRef>
                      </c:ext>
                    </c:extLst>
                    <c:numCache>
                      <c:formatCode>#,##0.0%</c:formatCode>
                      <c:ptCount val="1"/>
                      <c:pt idx="0">
                        <c:v>6.0902710809470641E-4</c:v>
                      </c:pt>
                    </c:numCache>
                  </c:numRef>
                </c:val>
                <c:extLst xmlns:c15="http://schemas.microsoft.com/office/drawing/2012/chart">
                  <c:ext xmlns:c16="http://schemas.microsoft.com/office/drawing/2014/chart" uri="{C3380CC4-5D6E-409C-BE32-E72D297353CC}">
                    <c16:uniqueId val="{0000003F-58AF-45BF-AB32-BA7131AF835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Conditions'!$A$233</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Conditions'!$R$233:$S$233</c15:sqref>
                        </c15:fullRef>
                        <c15:formulaRef>
                          <c15:sqref>' Economic Conditions'!$S$233</c15:sqref>
                        </c15:formulaRef>
                      </c:ext>
                    </c:extLst>
                    <c:numCache>
                      <c:formatCode>#,##0.0%</c:formatCode>
                      <c:ptCount val="1"/>
                      <c:pt idx="0">
                        <c:v>1.3719841446089541E-3</c:v>
                      </c:pt>
                    </c:numCache>
                  </c:numRef>
                </c:val>
                <c:extLst xmlns:c15="http://schemas.microsoft.com/office/drawing/2012/chart">
                  <c:ext xmlns:c16="http://schemas.microsoft.com/office/drawing/2014/chart" uri="{C3380CC4-5D6E-409C-BE32-E72D297353CC}">
                    <c16:uniqueId val="{00000040-58AF-45BF-AB32-BA7131AF835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Conditions'!$A$234</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Conditions'!$R$234:$S$234</c15:sqref>
                        </c15:fullRef>
                        <c15:formulaRef>
                          <c15:sqref>' Economic Conditions'!$S$234</c15:sqref>
                        </c15:formulaRef>
                      </c:ext>
                    </c:extLst>
                    <c:numCache>
                      <c:formatCode>#,##0.0%</c:formatCode>
                      <c:ptCount val="1"/>
                      <c:pt idx="0">
                        <c:v>2.1781389080709781E-4</c:v>
                      </c:pt>
                    </c:numCache>
                  </c:numRef>
                </c:val>
                <c:extLst xmlns:c15="http://schemas.microsoft.com/office/drawing/2012/chart">
                  <c:ext xmlns:c16="http://schemas.microsoft.com/office/drawing/2014/chart" uri="{C3380CC4-5D6E-409C-BE32-E72D297353CC}">
                    <c16:uniqueId val="{00000041-58AF-45BF-AB32-BA7131AF835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Conditions'!$A$235</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Conditions'!$R$235:$S$235</c15:sqref>
                        </c15:fullRef>
                        <c15:formulaRef>
                          <c15:sqref>' Economic Conditions'!$S$235</c15:sqref>
                        </c15:formulaRef>
                      </c:ext>
                    </c:extLst>
                    <c:numCache>
                      <c:formatCode>#,##0.0%</c:formatCode>
                      <c:ptCount val="1"/>
                      <c:pt idx="0">
                        <c:v>1.1742480705522313E-4</c:v>
                      </c:pt>
                    </c:numCache>
                  </c:numRef>
                </c:val>
                <c:extLst xmlns:c15="http://schemas.microsoft.com/office/drawing/2012/chart">
                  <c:ext xmlns:c16="http://schemas.microsoft.com/office/drawing/2014/chart" uri="{C3380CC4-5D6E-409C-BE32-E72D297353CC}">
                    <c16:uniqueId val="{00000042-58AF-45BF-AB32-BA7131AF835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Conditions'!$A$236</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Conditions'!$R$236:$S$236</c15:sqref>
                        </c15:fullRef>
                        <c15:formulaRef>
                          <c15:sqref>' Economic Conditions'!$S$236</c15:sqref>
                        </c15:formulaRef>
                      </c:ext>
                    </c:extLst>
                    <c:numCache>
                      <c:formatCode>#,##0.0%</c:formatCode>
                      <c:ptCount val="1"/>
                      <c:pt idx="0">
                        <c:v>5.5731151949525585E-4</c:v>
                      </c:pt>
                    </c:numCache>
                  </c:numRef>
                </c:val>
                <c:extLst xmlns:c15="http://schemas.microsoft.com/office/drawing/2012/chart">
                  <c:ext xmlns:c16="http://schemas.microsoft.com/office/drawing/2014/chart" uri="{C3380CC4-5D6E-409C-BE32-E72D297353CC}">
                    <c16:uniqueId val="{00000043-58AF-45BF-AB32-BA7131AF835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Conditions'!$A$237</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Conditions'!$R$237:$S$237</c15:sqref>
                        </c15:fullRef>
                        <c15:formulaRef>
                          <c15:sqref>' Economic Conditions'!$S$237</c15:sqref>
                        </c15:formulaRef>
                      </c:ext>
                    </c:extLst>
                    <c:numCache>
                      <c:formatCode>#,##0.0%</c:formatCode>
                      <c:ptCount val="1"/>
                      <c:pt idx="0">
                        <c:v>2.0795750803873194E-3</c:v>
                      </c:pt>
                    </c:numCache>
                  </c:numRef>
                </c:val>
                <c:extLst xmlns:c15="http://schemas.microsoft.com/office/drawing/2012/chart">
                  <c:ext xmlns:c16="http://schemas.microsoft.com/office/drawing/2014/chart" uri="{C3380CC4-5D6E-409C-BE32-E72D297353CC}">
                    <c16:uniqueId val="{00000044-58AF-45BF-AB32-BA7131AF835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Conditions'!$A$238</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Conditions'!$R$238:$S$238</c15:sqref>
                        </c15:fullRef>
                        <c15:formulaRef>
                          <c15:sqref>' Economic Conditions'!$S$238</c15:sqref>
                        </c15:formulaRef>
                      </c:ext>
                    </c:extLst>
                    <c:numCache>
                      <c:formatCode>#,##0.0%</c:formatCode>
                      <c:ptCount val="1"/>
                      <c:pt idx="0">
                        <c:v>4.0167801874537983E-3</c:v>
                      </c:pt>
                    </c:numCache>
                  </c:numRef>
                </c:val>
                <c:extLst xmlns:c15="http://schemas.microsoft.com/office/drawing/2012/chart">
                  <c:ext xmlns:c16="http://schemas.microsoft.com/office/drawing/2014/chart" uri="{C3380CC4-5D6E-409C-BE32-E72D297353CC}">
                    <c16:uniqueId val="{00000045-58AF-45BF-AB32-BA7131AF835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Conditions'!$A$239</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Conditions'!$R$239:$S$239</c15:sqref>
                        </c15:fullRef>
                        <c15:formulaRef>
                          <c15:sqref>' Economic Conditions'!$S$239</c15:sqref>
                        </c15:formulaRef>
                      </c:ext>
                    </c:extLst>
                    <c:numCache>
                      <c:formatCode>#,##0.0%</c:formatCode>
                      <c:ptCount val="1"/>
                      <c:pt idx="0">
                        <c:v>1.432460962335841E-2</c:v>
                      </c:pt>
                    </c:numCache>
                  </c:numRef>
                </c:val>
                <c:extLst xmlns:c15="http://schemas.microsoft.com/office/drawing/2012/chart">
                  <c:ext xmlns:c16="http://schemas.microsoft.com/office/drawing/2014/chart" uri="{C3380CC4-5D6E-409C-BE32-E72D297353CC}">
                    <c16:uniqueId val="{00000046-58AF-45BF-AB32-BA7131AF8352}"/>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Conditions'!$A$241</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Conditions'!$R$220:$S$220</c15:sqref>
                        </c15:fullRef>
                        <c15:formulaRef>
                          <c15:sqref>' Economic Conditions'!$S$220</c15:sqref>
                        </c15:formulaRef>
                      </c:ext>
                    </c:extLst>
                    <c:strCache>
                      <c:ptCount val="1"/>
                      <c:pt idx="0">
                        <c:v>Regional</c:v>
                      </c:pt>
                    </c:strCache>
                  </c:strRef>
                </c:cat>
                <c:val>
                  <c:numRef>
                    <c:extLst>
                      <c:ext xmlns:c15="http://schemas.microsoft.com/office/drawing/2012/chart" uri="{02D57815-91ED-43cb-92C2-25804820EDAC}">
                        <c15:fullRef>
                          <c15:sqref>' Economic Conditions'!$R$241:$S$241</c15:sqref>
                        </c15:fullRef>
                        <c15:formulaRef>
                          <c15:sqref>' Economic Conditions'!$S$241</c15:sqref>
                        </c15:formulaRef>
                      </c:ext>
                    </c:extLst>
                    <c:numCache>
                      <c:formatCode>#,##0.0%</c:formatCode>
                      <c:ptCount val="1"/>
                      <c:pt idx="0">
                        <c:v>1.3266569522482591E-2</c:v>
                      </c:pt>
                    </c:numCache>
                  </c:numRef>
                </c:val>
                <c:extLst xmlns:c15="http://schemas.microsoft.com/office/drawing/2012/chart">
                  <c:ext xmlns:c16="http://schemas.microsoft.com/office/drawing/2014/chart" uri="{C3380CC4-5D6E-409C-BE32-E72D297353CC}">
                    <c16:uniqueId val="{00000048-58AF-45BF-AB32-BA7131AF8352}"/>
                  </c:ext>
                </c:extLst>
              </c15:ser>
            </c15:filteredBarSeries>
          </c:ext>
        </c:extLst>
      </c:barChart>
      <c:valAx>
        <c:axId val="1096554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096552624"/>
        <c:crosses val="autoZero"/>
        <c:crossBetween val="between"/>
      </c:valAx>
      <c:catAx>
        <c:axId val="1096552624"/>
        <c:scaling>
          <c:orientation val="minMax"/>
        </c:scaling>
        <c:delete val="1"/>
        <c:axPos val="l"/>
        <c:numFmt formatCode="General" sourceLinked="1"/>
        <c:majorTickMark val="out"/>
        <c:minorTickMark val="none"/>
        <c:tickLblPos val="nextTo"/>
        <c:crossAx val="1096554704"/>
        <c:crosses val="autoZero"/>
        <c:auto val="1"/>
        <c:lblAlgn val="ctr"/>
        <c:lblOffset val="100"/>
        <c:noMultiLvlLbl val="0"/>
      </c:catAx>
      <c:spPr>
        <a:noFill/>
        <a:ln>
          <a:noFill/>
        </a:ln>
        <a:effectLst/>
      </c:spPr>
    </c:plotArea>
    <c:legend>
      <c:legendPos val="b"/>
      <c:layout>
        <c:manualLayout>
          <c:xMode val="edge"/>
          <c:yMode val="edge"/>
          <c:x val="0.1254793391210714"/>
          <c:y val="0.74168535585858419"/>
          <c:w val="0.7623103842788882"/>
          <c:h val="0.25831460674157303"/>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Conditions'!$A$215</c:f>
              <c:strCache>
                <c:ptCount val="1"/>
                <c:pt idx="0">
                  <c:v>Gini Index</c:v>
                </c:pt>
              </c:strCache>
            </c:strRef>
          </c:tx>
          <c:spPr>
            <a:ln w="28575" cap="rnd">
              <a:solidFill>
                <a:schemeClr val="tx2"/>
              </a:solidFill>
              <a:round/>
            </a:ln>
            <a:effectLst/>
          </c:spPr>
          <c:marker>
            <c:symbol val="circle"/>
            <c:size val="8"/>
            <c:spPr>
              <a:solidFill>
                <a:schemeClr val="tx2"/>
              </a:solidFill>
              <a:ln w="19050" cap="rnd">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Conditions'!$B$214:$D$214</c:f>
              <c:numCache>
                <c:formatCode>General</c:formatCode>
                <c:ptCount val="3"/>
                <c:pt idx="0">
                  <c:v>2009</c:v>
                </c:pt>
                <c:pt idx="1">
                  <c:v>2014</c:v>
                </c:pt>
                <c:pt idx="2">
                  <c:v>2019</c:v>
                </c:pt>
              </c:numCache>
            </c:numRef>
          </c:cat>
          <c:val>
            <c:numRef>
              <c:f>' Economic Conditions'!$B$215:$D$215</c:f>
              <c:numCache>
                <c:formatCode>#,##0.000</c:formatCode>
                <c:ptCount val="3"/>
                <c:pt idx="0">
                  <c:v>0.44112500175833702</c:v>
                </c:pt>
                <c:pt idx="1">
                  <c:v>0.45465</c:v>
                </c:pt>
                <c:pt idx="2">
                  <c:v>0.45600000000000002</c:v>
                </c:pt>
              </c:numCache>
            </c:numRef>
          </c:val>
          <c:smooth val="0"/>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marker val="1"/>
        <c:smooth val="0"/>
        <c:axId val="1094613983"/>
        <c:axId val="1094631871"/>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majorUnit val="5.000000000000001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2009</c:v>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Conditions'!$A$278:$A$290</c15:sqref>
                  </c15:fullRef>
                </c:ext>
              </c:extLst>
              <c:f>' Economic Conditions'!$A$279:$A$290</c:f>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xmlns:c15="http://schemas.microsoft.com/office/drawing/2012/chart" uri="{02D57815-91ED-43cb-92C2-25804820EDAC}">
                  <c15:fullRef>
                    <c15:sqref>' Economic Conditions'!$C$278:$C$290</c15:sqref>
                  </c15:fullRef>
                </c:ext>
              </c:extLst>
              <c:f>' Economic Conditions'!$C$279:$C$290</c:f>
              <c:numCache>
                <c:formatCode>#,##0.0%</c:formatCode>
                <c:ptCount val="12"/>
                <c:pt idx="0">
                  <c:v>4.040541112999449E-2</c:v>
                </c:pt>
                <c:pt idx="1">
                  <c:v>0.12540216936311308</c:v>
                </c:pt>
                <c:pt idx="2">
                  <c:v>0.16828108811359324</c:v>
                </c:pt>
                <c:pt idx="3">
                  <c:v>0.18392772906152463</c:v>
                </c:pt>
                <c:pt idx="4">
                  <c:v>0.14701251257396292</c:v>
                </c:pt>
                <c:pt idx="5">
                  <c:v>4.7734030079863064E-2</c:v>
                </c:pt>
                <c:pt idx="6">
                  <c:v>0.107768824326391</c:v>
                </c:pt>
                <c:pt idx="7">
                  <c:v>1.7248497406945496E-2</c:v>
                </c:pt>
                <c:pt idx="8">
                  <c:v>2.2280236566412422E-2</c:v>
                </c:pt>
                <c:pt idx="9">
                  <c:v>5.1113652828665979E-2</c:v>
                </c:pt>
                <c:pt idx="10">
                  <c:v>4.8673891175716688E-2</c:v>
                </c:pt>
                <c:pt idx="11">
                  <c:v>4.0151957373817007E-2</c:v>
                </c:pt>
              </c:numCache>
            </c:numRef>
          </c:val>
          <c:extLst>
            <c:ext xmlns:c16="http://schemas.microsoft.com/office/drawing/2014/chart" uri="{C3380CC4-5D6E-409C-BE32-E72D297353CC}">
              <c16:uniqueId val="{00000001-648C-4D33-9411-FC227F8048C7}"/>
            </c:ext>
          </c:extLst>
        </c:ser>
        <c:ser>
          <c:idx val="3"/>
          <c:order val="3"/>
          <c:tx>
            <c:v>2014</c:v>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Conditions'!$A$278:$A$290</c15:sqref>
                  </c15:fullRef>
                </c:ext>
              </c:extLst>
              <c:f>' Economic Conditions'!$A$279:$A$290</c:f>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xmlns:c15="http://schemas.microsoft.com/office/drawing/2012/chart" uri="{02D57815-91ED-43cb-92C2-25804820EDAC}">
                  <c15:fullRef>
                    <c15:sqref>' Economic Conditions'!$E$278:$E$290</c15:sqref>
                  </c15:fullRef>
                </c:ext>
              </c:extLst>
              <c:f>' Economic Conditions'!$E$279:$E$290</c:f>
              <c:numCache>
                <c:formatCode>#,##0.0%</c:formatCode>
                <c:ptCount val="12"/>
                <c:pt idx="0">
                  <c:v>3.3193451488402949E-2</c:v>
                </c:pt>
                <c:pt idx="1">
                  <c:v>0.11946091312575455</c:v>
                </c:pt>
                <c:pt idx="2">
                  <c:v>0.16734790033925367</c:v>
                </c:pt>
                <c:pt idx="3">
                  <c:v>0.18560104803029445</c:v>
                </c:pt>
                <c:pt idx="4">
                  <c:v>0.14579519088873555</c:v>
                </c:pt>
                <c:pt idx="5">
                  <c:v>5.0775501872431392E-2</c:v>
                </c:pt>
                <c:pt idx="6">
                  <c:v>0.11098761056502898</c:v>
                </c:pt>
                <c:pt idx="7">
                  <c:v>1.7167507985009364E-2</c:v>
                </c:pt>
                <c:pt idx="8">
                  <c:v>2.5001869984683601E-2</c:v>
                </c:pt>
                <c:pt idx="9">
                  <c:v>5.4006555781817879E-2</c:v>
                </c:pt>
                <c:pt idx="10">
                  <c:v>5.138648004569054E-2</c:v>
                </c:pt>
                <c:pt idx="11">
                  <c:v>3.9275969892897063E-2</c:v>
                </c:pt>
              </c:numCache>
            </c:numRef>
          </c:val>
          <c:extLst>
            <c:ext xmlns:c16="http://schemas.microsoft.com/office/drawing/2014/chart" uri="{C3380CC4-5D6E-409C-BE32-E72D297353CC}">
              <c16:uniqueId val="{00000003-648C-4D33-9411-FC227F8048C7}"/>
            </c:ext>
          </c:extLst>
        </c:ser>
        <c:ser>
          <c:idx val="5"/>
          <c:order val="5"/>
          <c:tx>
            <c:v>2019</c:v>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Conditions'!$A$278:$A$290</c15:sqref>
                  </c15:fullRef>
                </c:ext>
              </c:extLst>
              <c:f>' Economic Conditions'!$A$279:$A$290</c:f>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xmlns:c15="http://schemas.microsoft.com/office/drawing/2012/chart" uri="{02D57815-91ED-43cb-92C2-25804820EDAC}">
                  <c15:fullRef>
                    <c15:sqref>' Economic Conditions'!$G$278:$G$290</c15:sqref>
                  </c15:fullRef>
                </c:ext>
              </c:extLst>
              <c:f>' Economic Conditions'!$G$279:$G$290</c:f>
              <c:numCache>
                <c:formatCode>#,##0.0%</c:formatCode>
                <c:ptCount val="12"/>
                <c:pt idx="0">
                  <c:v>2.9377123543368962E-2</c:v>
                </c:pt>
                <c:pt idx="1">
                  <c:v>0.10981125397911673</c:v>
                </c:pt>
                <c:pt idx="2">
                  <c:v>0.15564649270075076</c:v>
                </c:pt>
                <c:pt idx="3">
                  <c:v>0.1761339888080504</c:v>
                </c:pt>
                <c:pt idx="4">
                  <c:v>0.15120992421364282</c:v>
                </c:pt>
                <c:pt idx="5">
                  <c:v>5.7388709995566604E-2</c:v>
                </c:pt>
                <c:pt idx="6">
                  <c:v>0.11322604807984428</c:v>
                </c:pt>
                <c:pt idx="7">
                  <c:v>1.840272117990523E-2</c:v>
                </c:pt>
                <c:pt idx="8">
                  <c:v>2.7552390514432642E-2</c:v>
                </c:pt>
                <c:pt idx="9">
                  <c:v>5.7359534563056674E-2</c:v>
                </c:pt>
                <c:pt idx="10">
                  <c:v>5.2995270408690724E-2</c:v>
                </c:pt>
                <c:pt idx="11">
                  <c:v>5.0896542013574186E-2</c:v>
                </c:pt>
              </c:numCache>
            </c:numRef>
          </c:val>
          <c:extLst>
            <c:ext xmlns:c16="http://schemas.microsoft.com/office/drawing/2014/chart" uri="{C3380CC4-5D6E-409C-BE32-E72D297353CC}">
              <c16:uniqueId val="{00000005-648C-4D33-9411-FC227F8048C7}"/>
            </c:ext>
          </c:extLst>
        </c:ser>
        <c:dLbls>
          <c:dLblPos val="outEnd"/>
          <c:showLegendKey val="0"/>
          <c:showVal val="1"/>
          <c:showCatName val="0"/>
          <c:showSerName val="0"/>
          <c:showPercent val="0"/>
          <c:showBubbleSize val="0"/>
        </c:dLbls>
        <c:gapWidth val="80"/>
        <c:axId val="278855151"/>
        <c:axId val="278852655"/>
        <c:extLst>
          <c:ext xmlns:c15="http://schemas.microsoft.com/office/drawing/2012/chart" uri="{02D57815-91ED-43cb-92C2-25804820EDAC}">
            <c15:filteredBarSeries>
              <c15:ser>
                <c:idx val="0"/>
                <c:order val="0"/>
                <c:tx>
                  <c:strRef>
                    <c:extLst>
                      <c:ext uri="{02D57815-91ED-43cb-92C2-25804820EDAC}">
                        <c15:formulaRef>
                          <c15:sqref>' Economic Conditions'!$B$277</c15:sqref>
                        </c15:formulaRef>
                      </c:ext>
                    </c:extLst>
                    <c:strCache>
                      <c:ptCount val="1"/>
                      <c:pt idx="0">
                        <c:v>2009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Conditions'!$A$278:$A$290</c15:sqref>
                        </c15:fullRef>
                        <c15:formulaRef>
                          <c15:sqref>' Economic Conditions'!$A$279:$A$290</c15:sqref>
                        </c15:formulaRef>
                      </c:ext>
                    </c:extLst>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uri="{02D57815-91ED-43cb-92C2-25804820EDAC}">
                        <c15:fullRef>
                          <c15:sqref>' Economic Conditions'!$B$278:$B$290</c15:sqref>
                        </c15:fullRef>
                        <c15:formulaRef>
                          <c15:sqref>' Economic Conditions'!$B$279:$B$290</c15:sqref>
                        </c15:formulaRef>
                      </c:ext>
                    </c:extLst>
                    <c:numCache>
                      <c:formatCode>#,##0</c:formatCode>
                      <c:ptCount val="12"/>
                      <c:pt idx="0">
                        <c:v>56275</c:v>
                      </c:pt>
                      <c:pt idx="1">
                        <c:v>174655</c:v>
                      </c:pt>
                      <c:pt idx="2">
                        <c:v>234375</c:v>
                      </c:pt>
                      <c:pt idx="3">
                        <c:v>256167</c:v>
                      </c:pt>
                      <c:pt idx="4">
                        <c:v>204753</c:v>
                      </c:pt>
                      <c:pt idx="5">
                        <c:v>66482</c:v>
                      </c:pt>
                      <c:pt idx="6">
                        <c:v>150096</c:v>
                      </c:pt>
                      <c:pt idx="7">
                        <c:v>24023</c:v>
                      </c:pt>
                      <c:pt idx="8">
                        <c:v>31031</c:v>
                      </c:pt>
                      <c:pt idx="9">
                        <c:v>71189</c:v>
                      </c:pt>
                      <c:pt idx="10">
                        <c:v>67791</c:v>
                      </c:pt>
                      <c:pt idx="11">
                        <c:v>55922</c:v>
                      </c:pt>
                    </c:numCache>
                  </c:numRef>
                </c:val>
                <c:extLst>
                  <c:ext xmlns:c16="http://schemas.microsoft.com/office/drawing/2014/chart" uri="{C3380CC4-5D6E-409C-BE32-E72D297353CC}">
                    <c16:uniqueId val="{00000000-648C-4D33-9411-FC227F8048C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Conditions'!$D$277</c15:sqref>
                        </c15:formulaRef>
                      </c:ext>
                    </c:extLst>
                    <c:strCache>
                      <c:ptCount val="1"/>
                      <c:pt idx="0">
                        <c:v>2014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Conditions'!$A$278:$A$290</c15:sqref>
                        </c15:fullRef>
                        <c15:formulaRef>
                          <c15:sqref>' Economic Conditions'!$A$279:$A$290</c15:sqref>
                        </c15:formulaRef>
                      </c:ext>
                    </c:extLst>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xmlns:c15="http://schemas.microsoft.com/office/drawing/2012/chart" uri="{02D57815-91ED-43cb-92C2-25804820EDAC}">
                        <c15:fullRef>
                          <c15:sqref>' Economic Conditions'!$D$278:$D$290</c15:sqref>
                        </c15:fullRef>
                        <c15:formulaRef>
                          <c15:sqref>' Economic Conditions'!$D$279:$D$290</c15:sqref>
                        </c15:formulaRef>
                      </c:ext>
                    </c:extLst>
                    <c:numCache>
                      <c:formatCode>#,##0</c:formatCode>
                      <c:ptCount val="12"/>
                      <c:pt idx="0">
                        <c:v>47483</c:v>
                      </c:pt>
                      <c:pt idx="1">
                        <c:v>170888</c:v>
                      </c:pt>
                      <c:pt idx="2">
                        <c:v>239390</c:v>
                      </c:pt>
                      <c:pt idx="3">
                        <c:v>265501</c:v>
                      </c:pt>
                      <c:pt idx="4">
                        <c:v>208559</c:v>
                      </c:pt>
                      <c:pt idx="5">
                        <c:v>72634</c:v>
                      </c:pt>
                      <c:pt idx="6">
                        <c:v>158767</c:v>
                      </c:pt>
                      <c:pt idx="7">
                        <c:v>24558</c:v>
                      </c:pt>
                      <c:pt idx="8">
                        <c:v>35765</c:v>
                      </c:pt>
                      <c:pt idx="9">
                        <c:v>77256</c:v>
                      </c:pt>
                      <c:pt idx="10">
                        <c:v>73508</c:v>
                      </c:pt>
                      <c:pt idx="11">
                        <c:v>56184</c:v>
                      </c:pt>
                    </c:numCache>
                  </c:numRef>
                </c:val>
                <c:extLst xmlns:c15="http://schemas.microsoft.com/office/drawing/2012/chart">
                  <c:ext xmlns:c16="http://schemas.microsoft.com/office/drawing/2014/chart" uri="{C3380CC4-5D6E-409C-BE32-E72D297353CC}">
                    <c16:uniqueId val="{00000002-648C-4D33-9411-FC227F8048C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Conditions'!$F$277</c15:sqref>
                        </c15:formulaRef>
                      </c:ext>
                    </c:extLst>
                    <c:strCache>
                      <c:ptCount val="1"/>
                      <c:pt idx="0">
                        <c:v>2019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Conditions'!$A$278:$A$290</c15:sqref>
                        </c15:fullRef>
                        <c15:formulaRef>
                          <c15:sqref>' Economic Conditions'!$A$279:$A$290</c15:sqref>
                        </c15:formulaRef>
                      </c:ext>
                    </c:extLst>
                    <c:strCache>
                      <c:ptCount val="12"/>
                      <c:pt idx="0">
                        <c:v>   Less than 5 Minutes</c:v>
                      </c:pt>
                      <c:pt idx="1">
                        <c:v>   5 to 9 Minutes</c:v>
                      </c:pt>
                      <c:pt idx="2">
                        <c:v>   10 to 14 Minutes</c:v>
                      </c:pt>
                      <c:pt idx="3">
                        <c:v>   15 to 19 Minutes</c:v>
                      </c:pt>
                      <c:pt idx="4">
                        <c:v>   20 to 24 Minutes</c:v>
                      </c:pt>
                      <c:pt idx="5">
                        <c:v>   25 to 29 Minutes</c:v>
                      </c:pt>
                      <c:pt idx="6">
                        <c:v>   30 to 34 Minutes</c:v>
                      </c:pt>
                      <c:pt idx="7">
                        <c:v>   35 to 39 Minutes</c:v>
                      </c:pt>
                      <c:pt idx="8">
                        <c:v>   40 to 44 Minutes</c:v>
                      </c:pt>
                      <c:pt idx="9">
                        <c:v>   45 to 59 Minutes</c:v>
                      </c:pt>
                      <c:pt idx="10">
                        <c:v>   60 to 89 Minutes</c:v>
                      </c:pt>
                      <c:pt idx="11">
                        <c:v>   90 or More Minutes</c:v>
                      </c:pt>
                    </c:strCache>
                  </c:strRef>
                </c:cat>
                <c:val>
                  <c:numRef>
                    <c:extLst>
                      <c:ext xmlns:c15="http://schemas.microsoft.com/office/drawing/2012/chart" uri="{02D57815-91ED-43cb-92C2-25804820EDAC}">
                        <c15:fullRef>
                          <c15:sqref>' Economic Conditions'!$F$278:$F$290</c15:sqref>
                        </c15:fullRef>
                        <c15:formulaRef>
                          <c15:sqref>' Economic Conditions'!$F$279:$F$290</c15:sqref>
                        </c15:formulaRef>
                      </c:ext>
                    </c:extLst>
                    <c:numCache>
                      <c:formatCode>#,##0</c:formatCode>
                      <c:ptCount val="12"/>
                      <c:pt idx="0">
                        <c:v>46318</c:v>
                      </c:pt>
                      <c:pt idx="1">
                        <c:v>173136</c:v>
                      </c:pt>
                      <c:pt idx="2">
                        <c:v>245403</c:v>
                      </c:pt>
                      <c:pt idx="3">
                        <c:v>277705</c:v>
                      </c:pt>
                      <c:pt idx="4">
                        <c:v>238408</c:v>
                      </c:pt>
                      <c:pt idx="5">
                        <c:v>90483</c:v>
                      </c:pt>
                      <c:pt idx="6">
                        <c:v>178520</c:v>
                      </c:pt>
                      <c:pt idx="7">
                        <c:v>29015</c:v>
                      </c:pt>
                      <c:pt idx="8">
                        <c:v>43441</c:v>
                      </c:pt>
                      <c:pt idx="9">
                        <c:v>90437</c:v>
                      </c:pt>
                      <c:pt idx="10">
                        <c:v>83556</c:v>
                      </c:pt>
                      <c:pt idx="11">
                        <c:v>80247</c:v>
                      </c:pt>
                    </c:numCache>
                  </c:numRef>
                </c:val>
                <c:extLst xmlns:c15="http://schemas.microsoft.com/office/drawing/2012/chart">
                  <c:ext xmlns:c16="http://schemas.microsoft.com/office/drawing/2014/chart" uri="{C3380CC4-5D6E-409C-BE32-E72D297353CC}">
                    <c16:uniqueId val="{00000004-648C-4D33-9411-FC227F8048C7}"/>
                  </c:ext>
                </c:extLst>
              </c15:ser>
            </c15:filteredBarSeries>
          </c:ext>
        </c:extLst>
      </c:barChart>
      <c:catAx>
        <c:axId val="27885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852655"/>
        <c:crosses val="autoZero"/>
        <c:auto val="1"/>
        <c:lblAlgn val="ctr"/>
        <c:lblOffset val="100"/>
        <c:noMultiLvlLbl val="0"/>
      </c:catAx>
      <c:valAx>
        <c:axId val="278852655"/>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855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Conditions'!$A$295</c:f>
              <c:strCache>
                <c:ptCount val="1"/>
                <c:pt idx="0">
                  <c:v>Travel Time to Work 90 or More minuts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Conditions'!$B$294:$D$294</c:f>
              <c:numCache>
                <c:formatCode>General</c:formatCode>
                <c:ptCount val="3"/>
                <c:pt idx="0">
                  <c:v>2009</c:v>
                </c:pt>
                <c:pt idx="1">
                  <c:v>2014</c:v>
                </c:pt>
                <c:pt idx="2">
                  <c:v>2019</c:v>
                </c:pt>
              </c:numCache>
            </c:numRef>
          </c:cat>
          <c:val>
            <c:numRef>
              <c:f>' Economic Conditions'!$B$295:$D$295</c:f>
              <c:numCache>
                <c:formatCode>#,##0</c:formatCode>
                <c:ptCount val="3"/>
                <c:pt idx="0">
                  <c:v>55922</c:v>
                </c:pt>
                <c:pt idx="1">
                  <c:v>56184</c:v>
                </c:pt>
                <c:pt idx="2">
                  <c:v>80247</c:v>
                </c:pt>
              </c:numCache>
            </c:numRef>
          </c:val>
          <c:extLst>
            <c:ext xmlns:c16="http://schemas.microsoft.com/office/drawing/2014/chart" uri="{C3380CC4-5D6E-409C-BE32-E72D297353CC}">
              <c16:uniqueId val="{00000000-95CD-4DBE-BA75-F60F3E099E65}"/>
            </c:ext>
          </c:extLst>
        </c:ser>
        <c:dLbls>
          <c:showLegendKey val="0"/>
          <c:showVal val="0"/>
          <c:showCatName val="0"/>
          <c:showSerName val="0"/>
          <c:showPercent val="0"/>
          <c:showBubbleSize val="0"/>
        </c:dLbls>
        <c:gapWidth val="219"/>
        <c:overlap val="-27"/>
        <c:axId val="85519696"/>
        <c:axId val="85518864"/>
      </c:barChart>
      <c:lineChart>
        <c:grouping val="standard"/>
        <c:varyColors val="0"/>
        <c:ser>
          <c:idx val="1"/>
          <c:order val="1"/>
          <c:tx>
            <c:strRef>
              <c:f>' Economic Conditions'!$A$296</c:f>
              <c:strCache>
                <c:ptCount val="1"/>
                <c:pt idx="0">
                  <c:v>Percentage of Total Commuters</c:v>
                </c:pt>
              </c:strCache>
            </c:strRef>
          </c:tx>
          <c:spPr>
            <a:ln w="31750" cap="rnd">
              <a:solidFill>
                <a:schemeClr val="accent3"/>
              </a:solidFill>
              <a:round/>
            </a:ln>
            <a:effectLst/>
          </c:spPr>
          <c:marker>
            <c:symbol val="circle"/>
            <c:size val="7"/>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Conditions'!$B$294:$D$294</c:f>
              <c:numCache>
                <c:formatCode>General</c:formatCode>
                <c:ptCount val="3"/>
                <c:pt idx="0">
                  <c:v>2009</c:v>
                </c:pt>
                <c:pt idx="1">
                  <c:v>2014</c:v>
                </c:pt>
                <c:pt idx="2">
                  <c:v>2019</c:v>
                </c:pt>
              </c:numCache>
            </c:numRef>
          </c:cat>
          <c:val>
            <c:numRef>
              <c:f>' Economic Conditions'!$B$296:$D$296</c:f>
              <c:numCache>
                <c:formatCode>0.0%</c:formatCode>
                <c:ptCount val="3"/>
                <c:pt idx="0">
                  <c:v>4.0151957373817007E-2</c:v>
                </c:pt>
                <c:pt idx="1">
                  <c:v>3.9275969892897063E-2</c:v>
                </c:pt>
                <c:pt idx="2">
                  <c:v>5.0896542013574186E-2</c:v>
                </c:pt>
              </c:numCache>
            </c:numRef>
          </c:val>
          <c:smooth val="0"/>
          <c:extLst>
            <c:ext xmlns:c16="http://schemas.microsoft.com/office/drawing/2014/chart" uri="{C3380CC4-5D6E-409C-BE32-E72D297353CC}">
              <c16:uniqueId val="{00000001-95CD-4DBE-BA75-F60F3E099E65}"/>
            </c:ext>
          </c:extLst>
        </c:ser>
        <c:dLbls>
          <c:showLegendKey val="0"/>
          <c:showVal val="0"/>
          <c:showCatName val="0"/>
          <c:showSerName val="0"/>
          <c:showPercent val="0"/>
          <c:showBubbleSize val="0"/>
        </c:dLbls>
        <c:marker val="1"/>
        <c:smooth val="0"/>
        <c:axId val="85515120"/>
        <c:axId val="85522192"/>
      </c:lineChart>
      <c:catAx>
        <c:axId val="855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18864"/>
        <c:crosses val="autoZero"/>
        <c:auto val="1"/>
        <c:lblAlgn val="ctr"/>
        <c:lblOffset val="100"/>
        <c:noMultiLvlLbl val="0"/>
      </c:catAx>
      <c:valAx>
        <c:axId val="8551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19696"/>
        <c:crosses val="autoZero"/>
        <c:crossBetween val="between"/>
      </c:valAx>
      <c:valAx>
        <c:axId val="85522192"/>
        <c:scaling>
          <c:orientation val="minMax"/>
          <c:max val="3.0000000000000006E-2"/>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15120"/>
        <c:crosses val="max"/>
        <c:crossBetween val="between"/>
      </c:valAx>
      <c:catAx>
        <c:axId val="85515120"/>
        <c:scaling>
          <c:orientation val="minMax"/>
        </c:scaling>
        <c:delete val="1"/>
        <c:axPos val="b"/>
        <c:numFmt formatCode="General" sourceLinked="1"/>
        <c:majorTickMark val="none"/>
        <c:minorTickMark val="none"/>
        <c:tickLblPos val="nextTo"/>
        <c:crossAx val="85522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 Economic Conditions'!$A$268</c:f>
              <c:strCache>
                <c:ptCount val="1"/>
                <c:pt idx="0">
                  <c:v>30-59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Conditions'!$B$267:$I$267</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Conditions'!$B$268:$I$268</c:f>
              <c:numCache>
                <c:formatCode>#,##0.0%</c:formatCode>
                <c:ptCount val="8"/>
                <c:pt idx="0">
                  <c:v>0.21468248925038658</c:v>
                </c:pt>
                <c:pt idx="1">
                  <c:v>0.19442731676191702</c:v>
                </c:pt>
                <c:pt idx="2">
                  <c:v>0.24088332502446499</c:v>
                </c:pt>
                <c:pt idx="3">
                  <c:v>0.31364993010691755</c:v>
                </c:pt>
                <c:pt idx="4">
                  <c:v>0.17911229836638243</c:v>
                </c:pt>
                <c:pt idx="5">
                  <c:v>0.21362208868357419</c:v>
                </c:pt>
                <c:pt idx="6">
                  <c:v>0.23356398919067817</c:v>
                </c:pt>
                <c:pt idx="7">
                  <c:v>0.23063726515753799</c:v>
                </c:pt>
              </c:numCache>
            </c:numRef>
          </c:val>
          <c:extLst>
            <c:ext xmlns:c16="http://schemas.microsoft.com/office/drawing/2014/chart" uri="{C3380CC4-5D6E-409C-BE32-E72D297353CC}">
              <c16:uniqueId val="{00000000-2804-4594-9035-4AF7D01AEE00}"/>
            </c:ext>
          </c:extLst>
        </c:ser>
        <c:ser>
          <c:idx val="1"/>
          <c:order val="1"/>
          <c:tx>
            <c:strRef>
              <c:f>' Economic Conditions'!$A$269</c:f>
              <c:strCache>
                <c:ptCount val="1"/>
                <c:pt idx="0">
                  <c:v>60-89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Conditions'!$B$267:$I$267</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Conditions'!$B$269:$I$269</c:f>
              <c:numCache>
                <c:formatCode>#,##0.0%</c:formatCode>
                <c:ptCount val="8"/>
                <c:pt idx="0">
                  <c:v>3.0808498019529347E-2</c:v>
                </c:pt>
                <c:pt idx="1">
                  <c:v>3.7136905912271499E-2</c:v>
                </c:pt>
                <c:pt idx="2">
                  <c:v>3.1629092117653579E-2</c:v>
                </c:pt>
                <c:pt idx="3">
                  <c:v>6.904303147077713E-2</c:v>
                </c:pt>
                <c:pt idx="4">
                  <c:v>6.1676769752388783E-2</c:v>
                </c:pt>
                <c:pt idx="5">
                  <c:v>0.10855499640546369</c:v>
                </c:pt>
                <c:pt idx="6">
                  <c:v>5.0365930689260492E-2</c:v>
                </c:pt>
                <c:pt idx="7">
                  <c:v>3.7532951169505002E-2</c:v>
                </c:pt>
              </c:numCache>
            </c:numRef>
          </c:val>
          <c:extLst>
            <c:ext xmlns:c16="http://schemas.microsoft.com/office/drawing/2014/chart" uri="{C3380CC4-5D6E-409C-BE32-E72D297353CC}">
              <c16:uniqueId val="{00000001-2804-4594-9035-4AF7D01AEE00}"/>
            </c:ext>
          </c:extLst>
        </c:ser>
        <c:ser>
          <c:idx val="2"/>
          <c:order val="2"/>
          <c:tx>
            <c:strRef>
              <c:f>' Economic Conditions'!$A$270</c:f>
              <c:strCache>
                <c:ptCount val="1"/>
                <c:pt idx="0">
                  <c:v>90 or more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Conditions'!$B$267:$I$267</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Conditions'!$B$270:$I$270</c:f>
              <c:numCache>
                <c:formatCode>#,##0.0%</c:formatCode>
                <c:ptCount val="8"/>
                <c:pt idx="0">
                  <c:v>2.1872550888564105E-2</c:v>
                </c:pt>
                <c:pt idx="1">
                  <c:v>2.6651696560863605E-2</c:v>
                </c:pt>
                <c:pt idx="2">
                  <c:v>2.6477593751731015E-2</c:v>
                </c:pt>
                <c:pt idx="3">
                  <c:v>4.297480071026484E-2</c:v>
                </c:pt>
                <c:pt idx="4">
                  <c:v>8.6006370081167169E-2</c:v>
                </c:pt>
                <c:pt idx="5">
                  <c:v>0.10226025818745937</c:v>
                </c:pt>
                <c:pt idx="6">
                  <c:v>8.6089884545424322E-2</c:v>
                </c:pt>
                <c:pt idx="7">
                  <c:v>2.0096477437788789E-2</c:v>
                </c:pt>
              </c:numCache>
            </c:numRef>
          </c:val>
          <c:extLst>
            <c:ext xmlns:c16="http://schemas.microsoft.com/office/drawing/2014/chart" uri="{C3380CC4-5D6E-409C-BE32-E72D297353CC}">
              <c16:uniqueId val="{00000002-2804-4594-9035-4AF7D01AEE00}"/>
            </c:ext>
          </c:extLst>
        </c:ser>
        <c:dLbls>
          <c:showLegendKey val="0"/>
          <c:showVal val="0"/>
          <c:showCatName val="0"/>
          <c:showSerName val="0"/>
          <c:showPercent val="0"/>
          <c:showBubbleSize val="0"/>
        </c:dLbls>
        <c:gapWidth val="80"/>
        <c:overlap val="100"/>
        <c:axId val="536106272"/>
        <c:axId val="536096704"/>
      </c:barChart>
      <c:catAx>
        <c:axId val="53610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096704"/>
        <c:crosses val="autoZero"/>
        <c:auto val="1"/>
        <c:lblAlgn val="ctr"/>
        <c:lblOffset val="100"/>
        <c:noMultiLvlLbl val="0"/>
      </c:catAx>
      <c:valAx>
        <c:axId val="536096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10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Conditions'!$A$82</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Conditions'!$B$81:$K$81</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 Economic Conditions'!$B$82:$K$82</c:f>
              <c:numCache>
                <c:formatCode>0.0%</c:formatCode>
                <c:ptCount val="10"/>
                <c:pt idx="0">
                  <c:v>0.18304805837683272</c:v>
                </c:pt>
                <c:pt idx="1">
                  <c:v>0.17178409986728269</c:v>
                </c:pt>
                <c:pt idx="2">
                  <c:v>0.14627142472555413</c:v>
                </c:pt>
                <c:pt idx="3">
                  <c:v>0.15831748644736468</c:v>
                </c:pt>
                <c:pt idx="4">
                  <c:v>0.17228783436256123</c:v>
                </c:pt>
                <c:pt idx="5">
                  <c:v>0.11576330125667775</c:v>
                </c:pt>
                <c:pt idx="6">
                  <c:v>0.11600881275988333</c:v>
                </c:pt>
                <c:pt idx="7">
                  <c:v>0.20428370126820103</c:v>
                </c:pt>
                <c:pt idx="8">
                  <c:v>0.15918592628221515</c:v>
                </c:pt>
                <c:pt idx="9">
                  <c:v>9.6273836191942436E-2</c:v>
                </c:pt>
              </c:numCache>
            </c:numRef>
          </c:val>
          <c:extLst>
            <c:ext xmlns:c16="http://schemas.microsoft.com/office/drawing/2014/chart" uri="{C3380CC4-5D6E-409C-BE32-E72D297353CC}">
              <c16:uniqueId val="{00000000-C4AF-495D-8FE7-A0D43C44B590}"/>
            </c:ext>
          </c:extLst>
        </c:ser>
        <c:dLbls>
          <c:showLegendKey val="0"/>
          <c:showVal val="0"/>
          <c:showCatName val="0"/>
          <c:showSerName val="0"/>
          <c:showPercent val="0"/>
          <c:showBubbleSize val="0"/>
        </c:dLbls>
        <c:gapWidth val="80"/>
        <c:overlap val="-27"/>
        <c:axId val="520448271"/>
        <c:axId val="520444943"/>
      </c:barChart>
      <c:catAx>
        <c:axId val="520448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20444943"/>
        <c:crosses val="autoZero"/>
        <c:auto val="1"/>
        <c:lblAlgn val="ctr"/>
        <c:lblOffset val="100"/>
        <c:noMultiLvlLbl val="0"/>
      </c:catAx>
      <c:valAx>
        <c:axId val="520444943"/>
        <c:scaling>
          <c:orientation val="minMax"/>
          <c:max val="0.2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20448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Conditions'!$B$107</c:f>
              <c:strCache>
                <c:ptCount val="1"/>
                <c:pt idx="0">
                  <c:v>Regional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Conditions'!$A$108:$A$115</c:f>
              <c:strCache>
                <c:ptCount val="8"/>
                <c:pt idx="0">
                  <c:v>All Households</c:v>
                </c:pt>
                <c:pt idx="1">
                  <c:v>   White Alone</c:v>
                </c:pt>
                <c:pt idx="2">
                  <c:v>   Black Or African American Alone</c:v>
                </c:pt>
                <c:pt idx="3">
                  <c:v>   American Indian And Alaska Native Alone</c:v>
                </c:pt>
                <c:pt idx="4">
                  <c:v>   Asian Alone</c:v>
                </c:pt>
                <c:pt idx="5">
                  <c:v>   Native Hawaiian And Other Pacific Islander Alone</c:v>
                </c:pt>
                <c:pt idx="6">
                  <c:v>   Some Other Race Alone</c:v>
                </c:pt>
                <c:pt idx="7">
                  <c:v>   Two Or More Races</c:v>
                </c:pt>
              </c:strCache>
            </c:strRef>
          </c:cat>
          <c:val>
            <c:numRef>
              <c:f>' Economic Conditions'!$B$108:$B$115</c:f>
              <c:numCache>
                <c:formatCode>#,##0.0%</c:formatCode>
                <c:ptCount val="8"/>
                <c:pt idx="0">
                  <c:v>0.15918592628221515</c:v>
                </c:pt>
                <c:pt idx="1">
                  <c:v>0.14522784183662163</c:v>
                </c:pt>
                <c:pt idx="2">
                  <c:v>0.23846302374975864</c:v>
                </c:pt>
                <c:pt idx="3">
                  <c:v>0.19389228206551914</c:v>
                </c:pt>
                <c:pt idx="4">
                  <c:v>0.12865267699548932</c:v>
                </c:pt>
                <c:pt idx="5">
                  <c:v>0.14653323802716225</c:v>
                </c:pt>
                <c:pt idx="6">
                  <c:v>0.2252239676139956</c:v>
                </c:pt>
                <c:pt idx="7">
                  <c:v>0.1598656877810028</c:v>
                </c:pt>
              </c:numCache>
            </c:numRef>
          </c:val>
          <c:extLst>
            <c:ext xmlns:c16="http://schemas.microsoft.com/office/drawing/2014/chart" uri="{C3380CC4-5D6E-409C-BE32-E72D297353CC}">
              <c16:uniqueId val="{00000000-8ECE-4977-A1B0-BABBC8EEFAFB}"/>
            </c:ext>
          </c:extLst>
        </c:ser>
        <c:ser>
          <c:idx val="1"/>
          <c:order val="1"/>
          <c:tx>
            <c:strRef>
              <c:f>' Economic Conditions'!$C$107</c:f>
              <c:strCache>
                <c:ptCount val="1"/>
                <c:pt idx="0">
                  <c:v>California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Conditions'!$A$108:$A$115</c:f>
              <c:strCache>
                <c:ptCount val="8"/>
                <c:pt idx="0">
                  <c:v>All Households</c:v>
                </c:pt>
                <c:pt idx="1">
                  <c:v>   White Alone</c:v>
                </c:pt>
                <c:pt idx="2">
                  <c:v>   Black Or African American Alone</c:v>
                </c:pt>
                <c:pt idx="3">
                  <c:v>   American Indian And Alaska Native Alone</c:v>
                </c:pt>
                <c:pt idx="4">
                  <c:v>   Asian Alone</c:v>
                </c:pt>
                <c:pt idx="5">
                  <c:v>   Native Hawaiian And Other Pacific Islander Alone</c:v>
                </c:pt>
                <c:pt idx="6">
                  <c:v>   Some Other Race Alone</c:v>
                </c:pt>
                <c:pt idx="7">
                  <c:v>   Two Or More Races</c:v>
                </c:pt>
              </c:strCache>
            </c:strRef>
          </c:cat>
          <c:val>
            <c:numRef>
              <c:f>' Economic Conditions'!$C$108:$C$115</c:f>
              <c:numCache>
                <c:formatCode>#,##0.0%</c:formatCode>
                <c:ptCount val="8"/>
                <c:pt idx="0">
                  <c:v>9.6273836191942436E-2</c:v>
                </c:pt>
                <c:pt idx="1">
                  <c:v>8.2586489676311756E-2</c:v>
                </c:pt>
                <c:pt idx="2">
                  <c:v>0.1594055506117677</c:v>
                </c:pt>
                <c:pt idx="3">
                  <c:v>0.15316921997427202</c:v>
                </c:pt>
                <c:pt idx="4">
                  <c:v>6.9956947179807133E-2</c:v>
                </c:pt>
                <c:pt idx="5">
                  <c:v>9.4869771112865042E-2</c:v>
                </c:pt>
                <c:pt idx="6">
                  <c:v>0.16564327908204213</c:v>
                </c:pt>
                <c:pt idx="7">
                  <c:v>0.10261866885796259</c:v>
                </c:pt>
              </c:numCache>
            </c:numRef>
          </c:val>
          <c:extLst>
            <c:ext xmlns:c16="http://schemas.microsoft.com/office/drawing/2014/chart" uri="{C3380CC4-5D6E-409C-BE32-E72D297353CC}">
              <c16:uniqueId val="{00000001-8ECE-4977-A1B0-BABBC8EEFAFB}"/>
            </c:ext>
          </c:extLst>
        </c:ser>
        <c:dLbls>
          <c:dLblPos val="outEnd"/>
          <c:showLegendKey val="0"/>
          <c:showVal val="1"/>
          <c:showCatName val="0"/>
          <c:showSerName val="0"/>
          <c:showPercent val="0"/>
          <c:showBubbleSize val="0"/>
        </c:dLbls>
        <c:gapWidth val="80"/>
        <c:overlap val="-27"/>
        <c:axId val="971379823"/>
        <c:axId val="971386895"/>
      </c:barChart>
      <c:catAx>
        <c:axId val="971379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71386895"/>
        <c:crosses val="autoZero"/>
        <c:auto val="1"/>
        <c:lblAlgn val="ctr"/>
        <c:lblOffset val="100"/>
        <c:noMultiLvlLbl val="0"/>
      </c:catAx>
      <c:valAx>
        <c:axId val="971386895"/>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7137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 Economic Conditions'!$A$309</c:f>
              <c:strCache>
                <c:ptCount val="1"/>
                <c:pt idx="0">
                  <c:v>Child Care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Conditions'!$B$309:$I$309</c:f>
              <c:numCache>
                <c:formatCode>"$"#,##0</c:formatCode>
                <c:ptCount val="8"/>
                <c:pt idx="0">
                  <c:v>5880</c:v>
                </c:pt>
                <c:pt idx="1">
                  <c:v>5856</c:v>
                </c:pt>
                <c:pt idx="2">
                  <c:v>5868</c:v>
                </c:pt>
                <c:pt idx="3">
                  <c:v>6324</c:v>
                </c:pt>
                <c:pt idx="4">
                  <c:v>5820</c:v>
                </c:pt>
                <c:pt idx="5">
                  <c:v>6288</c:v>
                </c:pt>
                <c:pt idx="6">
                  <c:v>5808</c:v>
                </c:pt>
                <c:pt idx="7">
                  <c:v>5712</c:v>
                </c:pt>
              </c:numCache>
            </c:numRef>
          </c:val>
          <c:extLst>
            <c:ext xmlns:c16="http://schemas.microsoft.com/office/drawing/2014/chart" uri="{C3380CC4-5D6E-409C-BE32-E72D297353CC}">
              <c16:uniqueId val="{00000000-4D88-4D4C-B877-0250D57D8430}"/>
            </c:ext>
          </c:extLst>
        </c:ser>
        <c:ser>
          <c:idx val="1"/>
          <c:order val="1"/>
          <c:tx>
            <c:strRef>
              <c:f>' Economic Conditions'!$A$310</c:f>
              <c:strCache>
                <c:ptCount val="1"/>
                <c:pt idx="0">
                  <c:v>Food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Conditions'!$B$310:$I$310</c:f>
              <c:numCache>
                <c:formatCode>"$"#,##0</c:formatCode>
                <c:ptCount val="8"/>
                <c:pt idx="0">
                  <c:v>9984</c:v>
                </c:pt>
                <c:pt idx="1">
                  <c:v>9936</c:v>
                </c:pt>
                <c:pt idx="2">
                  <c:v>9876</c:v>
                </c:pt>
                <c:pt idx="3">
                  <c:v>10020</c:v>
                </c:pt>
                <c:pt idx="4">
                  <c:v>9924</c:v>
                </c:pt>
                <c:pt idx="5">
                  <c:v>10104</c:v>
                </c:pt>
                <c:pt idx="6">
                  <c:v>10068</c:v>
                </c:pt>
                <c:pt idx="7">
                  <c:v>9876</c:v>
                </c:pt>
              </c:numCache>
            </c:numRef>
          </c:val>
          <c:extLst>
            <c:ext xmlns:c16="http://schemas.microsoft.com/office/drawing/2014/chart" uri="{C3380CC4-5D6E-409C-BE32-E72D297353CC}">
              <c16:uniqueId val="{00000009-4D88-4D4C-B877-0250D57D8430}"/>
            </c:ext>
          </c:extLst>
        </c:ser>
        <c:ser>
          <c:idx val="2"/>
          <c:order val="2"/>
          <c:tx>
            <c:strRef>
              <c:f>' Economic Conditions'!$A$311</c:f>
              <c:strCache>
                <c:ptCount val="1"/>
                <c:pt idx="0">
                  <c:v>Healthcare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Conditions'!$B$311:$I$311</c:f>
              <c:numCache>
                <c:formatCode>"$"#,##0</c:formatCode>
                <c:ptCount val="8"/>
                <c:pt idx="0">
                  <c:v>6972</c:v>
                </c:pt>
                <c:pt idx="1">
                  <c:v>6912</c:v>
                </c:pt>
                <c:pt idx="2">
                  <c:v>6816</c:v>
                </c:pt>
                <c:pt idx="3">
                  <c:v>6960</c:v>
                </c:pt>
                <c:pt idx="4">
                  <c:v>6876</c:v>
                </c:pt>
                <c:pt idx="5">
                  <c:v>6996</c:v>
                </c:pt>
                <c:pt idx="6">
                  <c:v>6972</c:v>
                </c:pt>
                <c:pt idx="7">
                  <c:v>6936</c:v>
                </c:pt>
              </c:numCache>
            </c:numRef>
          </c:val>
          <c:extLst>
            <c:ext xmlns:c16="http://schemas.microsoft.com/office/drawing/2014/chart" uri="{C3380CC4-5D6E-409C-BE32-E72D297353CC}">
              <c16:uniqueId val="{0000000A-4D88-4D4C-B877-0250D57D8430}"/>
            </c:ext>
          </c:extLst>
        </c:ser>
        <c:ser>
          <c:idx val="3"/>
          <c:order val="3"/>
          <c:tx>
            <c:strRef>
              <c:f>' Economic Conditions'!$A$312</c:f>
              <c:strCache>
                <c:ptCount val="1"/>
                <c:pt idx="0">
                  <c:v>Housing</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Conditions'!$B$312:$I$312</c:f>
              <c:numCache>
                <c:formatCode>"$"#,##0</c:formatCode>
                <c:ptCount val="8"/>
                <c:pt idx="0">
                  <c:v>10644</c:v>
                </c:pt>
                <c:pt idx="1">
                  <c:v>10128</c:v>
                </c:pt>
                <c:pt idx="2">
                  <c:v>9636</c:v>
                </c:pt>
                <c:pt idx="3">
                  <c:v>10716</c:v>
                </c:pt>
                <c:pt idx="4">
                  <c:v>9312</c:v>
                </c:pt>
                <c:pt idx="5">
                  <c:v>11604</c:v>
                </c:pt>
                <c:pt idx="6">
                  <c:v>11256</c:v>
                </c:pt>
                <c:pt idx="7">
                  <c:v>10476</c:v>
                </c:pt>
              </c:numCache>
            </c:numRef>
          </c:val>
          <c:extLst>
            <c:ext xmlns:c16="http://schemas.microsoft.com/office/drawing/2014/chart" uri="{C3380CC4-5D6E-409C-BE32-E72D297353CC}">
              <c16:uniqueId val="{0000000B-4D88-4D4C-B877-0250D57D8430}"/>
            </c:ext>
          </c:extLst>
        </c:ser>
        <c:ser>
          <c:idx val="4"/>
          <c:order val="4"/>
          <c:tx>
            <c:strRef>
              <c:f>' Economic Conditions'!$A$313</c:f>
              <c:strCache>
                <c:ptCount val="1"/>
                <c:pt idx="0">
                  <c:v>Miscellaneous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Conditions'!$B$313:$I$313</c:f>
              <c:numCache>
                <c:formatCode>"$"#,##0</c:formatCode>
                <c:ptCount val="8"/>
                <c:pt idx="0">
                  <c:v>3852</c:v>
                </c:pt>
                <c:pt idx="1">
                  <c:v>3780</c:v>
                </c:pt>
                <c:pt idx="2">
                  <c:v>3720</c:v>
                </c:pt>
                <c:pt idx="3">
                  <c:v>3900</c:v>
                </c:pt>
                <c:pt idx="4">
                  <c:v>3696</c:v>
                </c:pt>
                <c:pt idx="5">
                  <c:v>4008</c:v>
                </c:pt>
                <c:pt idx="6">
                  <c:v>3912</c:v>
                </c:pt>
                <c:pt idx="7">
                  <c:v>3792</c:v>
                </c:pt>
              </c:numCache>
            </c:numRef>
          </c:val>
          <c:extLst>
            <c:ext xmlns:c16="http://schemas.microsoft.com/office/drawing/2014/chart" uri="{C3380CC4-5D6E-409C-BE32-E72D297353CC}">
              <c16:uniqueId val="{0000000C-4D88-4D4C-B877-0250D57D8430}"/>
            </c:ext>
          </c:extLst>
        </c:ser>
        <c:ser>
          <c:idx val="5"/>
          <c:order val="5"/>
          <c:tx>
            <c:strRef>
              <c:f>' Economic Conditions'!$A$314</c:f>
              <c:strCache>
                <c:ptCount val="1"/>
                <c:pt idx="0">
                  <c:v>Taxes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Conditions'!$B$314:$I$314</c:f>
              <c:numCache>
                <c:formatCode>"$"#,##0</c:formatCode>
                <c:ptCount val="8"/>
                <c:pt idx="0">
                  <c:v>6214</c:v>
                </c:pt>
                <c:pt idx="1">
                  <c:v>5943</c:v>
                </c:pt>
                <c:pt idx="2">
                  <c:v>5726</c:v>
                </c:pt>
                <c:pt idx="3">
                  <c:v>6326</c:v>
                </c:pt>
                <c:pt idx="4">
                  <c:v>5644</c:v>
                </c:pt>
                <c:pt idx="5">
                  <c:v>6745</c:v>
                </c:pt>
                <c:pt idx="6">
                  <c:v>6491</c:v>
                </c:pt>
                <c:pt idx="7">
                  <c:v>6017</c:v>
                </c:pt>
              </c:numCache>
            </c:numRef>
          </c:val>
          <c:extLst>
            <c:ext xmlns:c16="http://schemas.microsoft.com/office/drawing/2014/chart" uri="{C3380CC4-5D6E-409C-BE32-E72D297353CC}">
              <c16:uniqueId val="{0000000D-4D88-4D4C-B877-0250D57D8430}"/>
            </c:ext>
          </c:extLst>
        </c:ser>
        <c:ser>
          <c:idx val="6"/>
          <c:order val="6"/>
          <c:tx>
            <c:strRef>
              <c:f>' Economic Conditions'!$A$315</c:f>
              <c:strCache>
                <c:ptCount val="1"/>
                <c:pt idx="0">
                  <c:v>Transportation</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Conditions'!$B$308:$I$308</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 Economic Conditions'!$B$315:$I$315</c:f>
              <c:numCache>
                <c:formatCode>"$"#,##0</c:formatCode>
                <c:ptCount val="8"/>
                <c:pt idx="0">
                  <c:v>5028</c:v>
                </c:pt>
                <c:pt idx="1">
                  <c:v>4992</c:v>
                </c:pt>
                <c:pt idx="2">
                  <c:v>4968</c:v>
                </c:pt>
                <c:pt idx="3">
                  <c:v>4992</c:v>
                </c:pt>
                <c:pt idx="4">
                  <c:v>4968</c:v>
                </c:pt>
                <c:pt idx="5">
                  <c:v>5052</c:v>
                </c:pt>
                <c:pt idx="6">
                  <c:v>5040</c:v>
                </c:pt>
                <c:pt idx="7">
                  <c:v>4980</c:v>
                </c:pt>
              </c:numCache>
            </c:numRef>
          </c:val>
          <c:extLst>
            <c:ext xmlns:c16="http://schemas.microsoft.com/office/drawing/2014/chart" uri="{C3380CC4-5D6E-409C-BE32-E72D297353CC}">
              <c16:uniqueId val="{0000000E-4D88-4D4C-B877-0250D57D8430}"/>
            </c:ext>
          </c:extLst>
        </c:ser>
        <c:dLbls>
          <c:dLblPos val="ctr"/>
          <c:showLegendKey val="0"/>
          <c:showVal val="1"/>
          <c:showCatName val="0"/>
          <c:showSerName val="0"/>
          <c:showPercent val="0"/>
          <c:showBubbleSize val="0"/>
        </c:dLbls>
        <c:gapWidth val="40"/>
        <c:overlap val="100"/>
        <c:axId val="1191487136"/>
        <c:axId val="1191473408"/>
      </c:barChart>
      <c:catAx>
        <c:axId val="119148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73408"/>
        <c:crosses val="autoZero"/>
        <c:auto val="1"/>
        <c:lblAlgn val="ctr"/>
        <c:lblOffset val="100"/>
        <c:noMultiLvlLbl val="0"/>
      </c:catAx>
      <c:valAx>
        <c:axId val="1191473408"/>
        <c:scaling>
          <c:orientation val="minMax"/>
          <c:max val="55000"/>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8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Conditions'!$A$7</c:f>
              <c:strCache>
                <c:ptCount val="1"/>
                <c:pt idx="0">
                  <c:v>Median Household Income In The Past 12 Months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Conditions'!$B$6:$K$6</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 Economic Conditions'!$B$7:$K$7</c:f>
              <c:numCache>
                <c:formatCode>_("$"* #,##0_);_("$"* \(#,##0\);_("$"* "-"??_);_(@_)</c:formatCode>
                <c:ptCount val="10"/>
                <c:pt idx="0">
                  <c:v>53969</c:v>
                </c:pt>
                <c:pt idx="1">
                  <c:v>53350</c:v>
                </c:pt>
                <c:pt idx="2">
                  <c:v>57848</c:v>
                </c:pt>
                <c:pt idx="3">
                  <c:v>57585</c:v>
                </c:pt>
                <c:pt idx="4">
                  <c:v>53672</c:v>
                </c:pt>
                <c:pt idx="5">
                  <c:v>64432</c:v>
                </c:pt>
                <c:pt idx="6">
                  <c:v>60704</c:v>
                </c:pt>
                <c:pt idx="7">
                  <c:v>49687</c:v>
                </c:pt>
                <c:pt idx="8">
                  <c:v>56247</c:v>
                </c:pt>
                <c:pt idx="9">
                  <c:v>75235</c:v>
                </c:pt>
              </c:numCache>
            </c:numRef>
          </c:val>
          <c:extLst>
            <c:ext xmlns:c16="http://schemas.microsoft.com/office/drawing/2014/chart" uri="{C3380CC4-5D6E-409C-BE32-E72D297353CC}">
              <c16:uniqueId val="{00000000-4C6D-402F-9575-EFA72E23C169}"/>
            </c:ext>
          </c:extLst>
        </c:ser>
        <c:dLbls>
          <c:showLegendKey val="0"/>
          <c:showVal val="0"/>
          <c:showCatName val="0"/>
          <c:showSerName val="0"/>
          <c:showPercent val="0"/>
          <c:showBubbleSize val="0"/>
        </c:dLbls>
        <c:gapWidth val="80"/>
        <c:overlap val="-27"/>
        <c:axId val="1705750687"/>
        <c:axId val="1705761503"/>
      </c:barChart>
      <c:catAx>
        <c:axId val="170575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05761503"/>
        <c:crosses val="autoZero"/>
        <c:auto val="1"/>
        <c:lblAlgn val="ctr"/>
        <c:lblOffset val="100"/>
        <c:noMultiLvlLbl val="0"/>
      </c:catAx>
      <c:valAx>
        <c:axId val="170576150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05750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Conditions'!$A$361</c:f>
              <c:strCache>
                <c:ptCount val="1"/>
                <c:pt idx="0">
                  <c:v>Jobs-Housing Balance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Conditions'!$B$358:$K$358</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 Economic Conditions'!$B$361:$K$361</c:f>
              <c:numCache>
                <c:formatCode>_(* #,##0.00_);_(* \(#,##0.00\);_(* "-"??_);_(@_)</c:formatCode>
                <c:ptCount val="10"/>
                <c:pt idx="0">
                  <c:v>1.1261785658356995</c:v>
                </c:pt>
                <c:pt idx="1">
                  <c:v>1.0041992099903989</c:v>
                </c:pt>
                <c:pt idx="2">
                  <c:v>0.97662410612050898</c:v>
                </c:pt>
                <c:pt idx="3">
                  <c:v>1.0383886064713952</c:v>
                </c:pt>
                <c:pt idx="4">
                  <c:v>0.85910711641206161</c:v>
                </c:pt>
                <c:pt idx="5">
                  <c:v>1.0078106047651052</c:v>
                </c:pt>
                <c:pt idx="6">
                  <c:v>1.0328218848968003</c:v>
                </c:pt>
                <c:pt idx="7">
                  <c:v>1.044778695271221</c:v>
                </c:pt>
                <c:pt idx="8">
                  <c:v>1.0334735223174567</c:v>
                </c:pt>
                <c:pt idx="9">
                  <c:v>1.2036350396813817</c:v>
                </c:pt>
              </c:numCache>
            </c:numRef>
          </c:val>
          <c:extLst>
            <c:ext xmlns:c16="http://schemas.microsoft.com/office/drawing/2014/chart" uri="{C3380CC4-5D6E-409C-BE32-E72D297353CC}">
              <c16:uniqueId val="{00000000-EA06-4C81-9D98-1364334848E9}"/>
            </c:ext>
          </c:extLst>
        </c:ser>
        <c:dLbls>
          <c:dLblPos val="outEnd"/>
          <c:showLegendKey val="0"/>
          <c:showVal val="1"/>
          <c:showCatName val="0"/>
          <c:showSerName val="0"/>
          <c:showPercent val="0"/>
          <c:showBubbleSize val="0"/>
        </c:dLbls>
        <c:gapWidth val="80"/>
        <c:overlap val="-27"/>
        <c:axId val="1128815263"/>
        <c:axId val="1128816927"/>
      </c:barChart>
      <c:catAx>
        <c:axId val="1128815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28816927"/>
        <c:crosses val="autoZero"/>
        <c:auto val="1"/>
        <c:lblAlgn val="ctr"/>
        <c:lblOffset val="100"/>
        <c:noMultiLvlLbl val="0"/>
      </c:catAx>
      <c:valAx>
        <c:axId val="1128816927"/>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28815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Population!$B$6:$I$6</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Population!$B$7:$I$7</c:f>
              <c:numCache>
                <c:formatCode>#,##0</c:formatCode>
                <c:ptCount val="8"/>
                <c:pt idx="0">
                  <c:v>1008654</c:v>
                </c:pt>
                <c:pt idx="1">
                  <c:v>909235</c:v>
                </c:pt>
                <c:pt idx="2">
                  <c:v>152486</c:v>
                </c:pt>
                <c:pt idx="3">
                  <c:v>156255</c:v>
                </c:pt>
                <c:pt idx="4">
                  <c:v>281202</c:v>
                </c:pt>
                <c:pt idx="5">
                  <c:v>779233</c:v>
                </c:pt>
                <c:pt idx="6">
                  <c:v>552878</c:v>
                </c:pt>
                <c:pt idx="7">
                  <c:v>473117</c:v>
                </c:pt>
              </c:numCache>
            </c:numRef>
          </c:val>
          <c:extLst>
            <c:ext xmlns:c16="http://schemas.microsoft.com/office/drawing/2014/chart" uri="{C3380CC4-5D6E-409C-BE32-E72D297353CC}">
              <c16:uniqueId val="{00000000-918E-4E73-A13B-AD34765DF956}"/>
            </c:ext>
          </c:extLst>
        </c:ser>
        <c:dLbls>
          <c:showLegendKey val="0"/>
          <c:showVal val="0"/>
          <c:showCatName val="0"/>
          <c:showSerName val="0"/>
          <c:showPercent val="0"/>
          <c:showBubbleSize val="0"/>
        </c:dLbls>
        <c:gapWidth val="80"/>
        <c:overlap val="-27"/>
        <c:axId val="1644545392"/>
        <c:axId val="1644544144"/>
      </c:barChart>
      <c:catAx>
        <c:axId val="164454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4544144"/>
        <c:crosses val="autoZero"/>
        <c:auto val="1"/>
        <c:lblAlgn val="ctr"/>
        <c:lblOffset val="100"/>
        <c:noMultiLvlLbl val="0"/>
      </c:catAx>
      <c:valAx>
        <c:axId val="1644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454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Conditions'!$B$381</c:f>
              <c:strCache>
                <c:ptCount val="1"/>
                <c:pt idx="0">
                  <c:v>Regional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Conditions'!$A$382:$A$384</c:f>
              <c:numCache>
                <c:formatCode>General</c:formatCode>
                <c:ptCount val="3"/>
                <c:pt idx="0">
                  <c:v>2000</c:v>
                </c:pt>
                <c:pt idx="1">
                  <c:v>2010</c:v>
                </c:pt>
                <c:pt idx="2">
                  <c:v>2020</c:v>
                </c:pt>
              </c:numCache>
            </c:numRef>
          </c:cat>
          <c:val>
            <c:numRef>
              <c:f>' Economic Conditions'!$B$382:$B$384</c:f>
              <c:numCache>
                <c:formatCode>0.00</c:formatCode>
                <c:ptCount val="3"/>
                <c:pt idx="0">
                  <c:v>0.95416794610118671</c:v>
                </c:pt>
                <c:pt idx="1">
                  <c:v>0.86672369263951898</c:v>
                </c:pt>
                <c:pt idx="2">
                  <c:v>1.0334735223174567</c:v>
                </c:pt>
              </c:numCache>
            </c:numRef>
          </c:val>
          <c:extLst>
            <c:ext xmlns:c16="http://schemas.microsoft.com/office/drawing/2014/chart" uri="{C3380CC4-5D6E-409C-BE32-E72D297353CC}">
              <c16:uniqueId val="{00000000-186D-409B-B54E-98FE7D9EAF77}"/>
            </c:ext>
          </c:extLst>
        </c:ser>
        <c:ser>
          <c:idx val="1"/>
          <c:order val="1"/>
          <c:tx>
            <c:strRef>
              <c:f>' Economic Conditions'!$C$381</c:f>
              <c:strCache>
                <c:ptCount val="1"/>
                <c:pt idx="0">
                  <c:v>California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Conditions'!$A$382:$A$384</c:f>
              <c:numCache>
                <c:formatCode>General</c:formatCode>
                <c:ptCount val="3"/>
                <c:pt idx="0">
                  <c:v>2000</c:v>
                </c:pt>
                <c:pt idx="1">
                  <c:v>2010</c:v>
                </c:pt>
                <c:pt idx="2">
                  <c:v>2020</c:v>
                </c:pt>
              </c:numCache>
            </c:numRef>
          </c:cat>
          <c:val>
            <c:numRef>
              <c:f>' Economic Conditions'!$C$382:$C$384</c:f>
              <c:numCache>
                <c:formatCode>0.00</c:formatCode>
                <c:ptCount val="3"/>
                <c:pt idx="0">
                  <c:v>1.1261464504338228</c:v>
                </c:pt>
                <c:pt idx="1">
                  <c:v>1.0099663152579286</c:v>
                </c:pt>
                <c:pt idx="2">
                  <c:v>1.2036350396813817</c:v>
                </c:pt>
              </c:numCache>
            </c:numRef>
          </c:val>
          <c:extLst>
            <c:ext xmlns:c16="http://schemas.microsoft.com/office/drawing/2014/chart" uri="{C3380CC4-5D6E-409C-BE32-E72D297353CC}">
              <c16:uniqueId val="{00000001-186D-409B-B54E-98FE7D9EAF77}"/>
            </c:ext>
          </c:extLst>
        </c:ser>
        <c:dLbls>
          <c:dLblPos val="outEnd"/>
          <c:showLegendKey val="0"/>
          <c:showVal val="1"/>
          <c:showCatName val="0"/>
          <c:showSerName val="0"/>
          <c:showPercent val="0"/>
          <c:showBubbleSize val="0"/>
        </c:dLbls>
        <c:gapWidth val="80"/>
        <c:overlap val="-27"/>
        <c:axId val="109685952"/>
        <c:axId val="109686368"/>
      </c:barChart>
      <c:catAx>
        <c:axId val="10968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686368"/>
        <c:crosses val="autoZero"/>
        <c:auto val="1"/>
        <c:lblAlgn val="ctr"/>
        <c:lblOffset val="100"/>
        <c:noMultiLvlLbl val="0"/>
      </c:catAx>
      <c:valAx>
        <c:axId val="1096863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685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Housing!$A$12</c:f>
              <c:strCache>
                <c:ptCount val="1"/>
                <c:pt idx="0">
                  <c:v>Total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Housing!$B$11:$F$11</c:f>
              <c:numCache>
                <c:formatCode>General</c:formatCode>
                <c:ptCount val="5"/>
                <c:pt idx="0">
                  <c:v>1980</c:v>
                </c:pt>
                <c:pt idx="1">
                  <c:v>1990</c:v>
                </c:pt>
                <c:pt idx="2">
                  <c:v>2000</c:v>
                </c:pt>
                <c:pt idx="3">
                  <c:v>2010</c:v>
                </c:pt>
                <c:pt idx="4">
                  <c:v>2020</c:v>
                </c:pt>
              </c:numCache>
            </c:numRef>
          </c:cat>
          <c:val>
            <c:numRef>
              <c:f>Housing!$B$12:$F$12</c:f>
              <c:numCache>
                <c:formatCode>#,##0</c:formatCode>
                <c:ptCount val="5"/>
                <c:pt idx="0">
                  <c:v>768738</c:v>
                </c:pt>
                <c:pt idx="1">
                  <c:v>957597</c:v>
                </c:pt>
                <c:pt idx="2">
                  <c:v>1107260</c:v>
                </c:pt>
                <c:pt idx="3">
                  <c:v>1331557</c:v>
                </c:pt>
                <c:pt idx="4">
                  <c:v>1408337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gapWidth val="80"/>
        <c:axId val="333861488"/>
        <c:axId val="333861904"/>
      </c:barChart>
      <c:lineChart>
        <c:grouping val="standard"/>
        <c:varyColors val="0"/>
        <c:ser>
          <c:idx val="1"/>
          <c:order val="1"/>
          <c:tx>
            <c:strRef>
              <c:f>Housing!$A$13</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1"/>
              <c:layout>
                <c:manualLayout>
                  <c:x val="-6.613965925544843E-2"/>
                  <c:y val="3.0994312376223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C8-4C6A-8DF2-63395DE5BE7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Housing!$B$11:$F$11</c:f>
              <c:numCache>
                <c:formatCode>General</c:formatCode>
                <c:ptCount val="5"/>
                <c:pt idx="0">
                  <c:v>1980</c:v>
                </c:pt>
                <c:pt idx="1">
                  <c:v>1990</c:v>
                </c:pt>
                <c:pt idx="2">
                  <c:v>2000</c:v>
                </c:pt>
                <c:pt idx="3">
                  <c:v>2010</c:v>
                </c:pt>
                <c:pt idx="4">
                  <c:v>2020</c:v>
                </c:pt>
              </c:numCache>
            </c:numRef>
          </c:cat>
          <c:val>
            <c:numRef>
              <c:f>Housing!$B$13:$F$13</c:f>
              <c:numCache>
                <c:formatCode>0.0%</c:formatCode>
                <c:ptCount val="5"/>
                <c:pt idx="1">
                  <c:v>2.4567407881488881E-2</c:v>
                </c:pt>
                <c:pt idx="2">
                  <c:v>1.5629017217054775E-2</c:v>
                </c:pt>
                <c:pt idx="3">
                  <c:v>2.0256940555966982E-2</c:v>
                </c:pt>
                <c:pt idx="4">
                  <c:v>5.7661819959641232E-3</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Growth Rate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Housing!$A$37</c:f>
              <c:strCache>
                <c:ptCount val="1"/>
                <c:pt idx="0">
                  <c:v>   1, Detached</c:v>
                </c:pt>
              </c:strCache>
            </c:strRef>
          </c:tx>
          <c:spPr>
            <a:solidFill>
              <a:schemeClr val="accent1"/>
            </a:solidFill>
            <a:ln>
              <a:noFill/>
            </a:ln>
            <a:effectLst/>
          </c:spPr>
          <c:cat>
            <c:strRef>
              <c:f>(Housing!$B$35,Housing!$D$35,Housing!$F$35)</c:f>
              <c:strCache>
                <c:ptCount val="3"/>
                <c:pt idx="0">
                  <c:v>2009</c:v>
                </c:pt>
                <c:pt idx="1">
                  <c:v>2014</c:v>
                </c:pt>
                <c:pt idx="2">
                  <c:v>2019</c:v>
                </c:pt>
              </c:strCache>
            </c:strRef>
          </c:cat>
          <c:val>
            <c:numRef>
              <c:f>(Housing!$B$37,Housing!$D$37,Housing!$F$37)</c:f>
              <c:numCache>
                <c:formatCode>#,##0</c:formatCode>
                <c:ptCount val="3"/>
                <c:pt idx="0">
                  <c:v>911982</c:v>
                </c:pt>
                <c:pt idx="1">
                  <c:v>968736</c:v>
                </c:pt>
                <c:pt idx="2">
                  <c:v>1007143</c:v>
                </c:pt>
              </c:numCache>
            </c:numRef>
          </c:val>
          <c:extLst>
            <c:ext xmlns:c16="http://schemas.microsoft.com/office/drawing/2014/chart" uri="{C3380CC4-5D6E-409C-BE32-E72D297353CC}">
              <c16:uniqueId val="{00000000-78AC-4F96-AAF8-11498C835577}"/>
            </c:ext>
          </c:extLst>
        </c:ser>
        <c:ser>
          <c:idx val="1"/>
          <c:order val="1"/>
          <c:tx>
            <c:strRef>
              <c:f>Housing!$A$38</c:f>
              <c:strCache>
                <c:ptCount val="1"/>
                <c:pt idx="0">
                  <c:v>   1, Attached</c:v>
                </c:pt>
              </c:strCache>
            </c:strRef>
          </c:tx>
          <c:spPr>
            <a:solidFill>
              <a:schemeClr val="accent2"/>
            </a:solidFill>
            <a:ln>
              <a:noFill/>
            </a:ln>
            <a:effectLst/>
          </c:spPr>
          <c:cat>
            <c:strRef>
              <c:f>(Housing!$B$35,Housing!$D$35,Housing!$F$35)</c:f>
              <c:strCache>
                <c:ptCount val="3"/>
                <c:pt idx="0">
                  <c:v>2009</c:v>
                </c:pt>
                <c:pt idx="1">
                  <c:v>2014</c:v>
                </c:pt>
                <c:pt idx="2">
                  <c:v>2019</c:v>
                </c:pt>
              </c:strCache>
            </c:strRef>
          </c:cat>
          <c:val>
            <c:numRef>
              <c:f>(Housing!$B$38,Housing!$D$38,Housing!$F$38)</c:f>
              <c:numCache>
                <c:formatCode>#,##0</c:formatCode>
                <c:ptCount val="3"/>
                <c:pt idx="0">
                  <c:v>42272</c:v>
                </c:pt>
                <c:pt idx="1">
                  <c:v>44532</c:v>
                </c:pt>
                <c:pt idx="2">
                  <c:v>41146</c:v>
                </c:pt>
              </c:numCache>
            </c:numRef>
          </c:val>
          <c:extLst>
            <c:ext xmlns:c16="http://schemas.microsoft.com/office/drawing/2014/chart" uri="{C3380CC4-5D6E-409C-BE32-E72D297353CC}">
              <c16:uniqueId val="{00000001-78AC-4F96-AAF8-11498C835577}"/>
            </c:ext>
          </c:extLst>
        </c:ser>
        <c:ser>
          <c:idx val="2"/>
          <c:order val="2"/>
          <c:tx>
            <c:strRef>
              <c:f>Housing!$A$39</c:f>
              <c:strCache>
                <c:ptCount val="1"/>
                <c:pt idx="0">
                  <c:v>   2</c:v>
                </c:pt>
              </c:strCache>
            </c:strRef>
          </c:tx>
          <c:spPr>
            <a:solidFill>
              <a:schemeClr val="accent3"/>
            </a:solidFill>
            <a:ln>
              <a:noFill/>
            </a:ln>
            <a:effectLst/>
          </c:spPr>
          <c:cat>
            <c:strRef>
              <c:f>(Housing!$B$35,Housing!$D$35,Housing!$F$35)</c:f>
              <c:strCache>
                <c:ptCount val="3"/>
                <c:pt idx="0">
                  <c:v>2009</c:v>
                </c:pt>
                <c:pt idx="1">
                  <c:v>2014</c:v>
                </c:pt>
                <c:pt idx="2">
                  <c:v>2019</c:v>
                </c:pt>
              </c:strCache>
            </c:strRef>
          </c:cat>
          <c:val>
            <c:numRef>
              <c:f>(Housing!$B$39,Housing!$D$39,Housing!$F$39)</c:f>
              <c:numCache>
                <c:formatCode>#,##0</c:formatCode>
                <c:ptCount val="3"/>
                <c:pt idx="0">
                  <c:v>38444</c:v>
                </c:pt>
                <c:pt idx="1">
                  <c:v>38089</c:v>
                </c:pt>
                <c:pt idx="2">
                  <c:v>35439</c:v>
                </c:pt>
              </c:numCache>
            </c:numRef>
          </c:val>
          <c:extLst>
            <c:ext xmlns:c16="http://schemas.microsoft.com/office/drawing/2014/chart" uri="{C3380CC4-5D6E-409C-BE32-E72D297353CC}">
              <c16:uniqueId val="{00000002-78AC-4F96-AAF8-11498C835577}"/>
            </c:ext>
          </c:extLst>
        </c:ser>
        <c:ser>
          <c:idx val="3"/>
          <c:order val="3"/>
          <c:tx>
            <c:strRef>
              <c:f>Housing!$A$40</c:f>
              <c:strCache>
                <c:ptCount val="1"/>
                <c:pt idx="0">
                  <c:v>   3 or 4</c:v>
                </c:pt>
              </c:strCache>
            </c:strRef>
          </c:tx>
          <c:spPr>
            <a:solidFill>
              <a:schemeClr val="accent4"/>
            </a:solidFill>
            <a:ln>
              <a:noFill/>
            </a:ln>
            <a:effectLst/>
          </c:spPr>
          <c:cat>
            <c:strRef>
              <c:f>(Housing!$B$35,Housing!$D$35,Housing!$F$35)</c:f>
              <c:strCache>
                <c:ptCount val="3"/>
                <c:pt idx="0">
                  <c:v>2009</c:v>
                </c:pt>
                <c:pt idx="1">
                  <c:v>2014</c:v>
                </c:pt>
                <c:pt idx="2">
                  <c:v>2019</c:v>
                </c:pt>
              </c:strCache>
            </c:strRef>
          </c:cat>
          <c:val>
            <c:numRef>
              <c:f>(Housing!$B$40,Housing!$D$40,Housing!$F$40)</c:f>
              <c:numCache>
                <c:formatCode>#,##0</c:formatCode>
                <c:ptCount val="3"/>
                <c:pt idx="0">
                  <c:v>74610</c:v>
                </c:pt>
                <c:pt idx="1">
                  <c:v>75065</c:v>
                </c:pt>
                <c:pt idx="2">
                  <c:v>79354</c:v>
                </c:pt>
              </c:numCache>
            </c:numRef>
          </c:val>
          <c:extLst>
            <c:ext xmlns:c16="http://schemas.microsoft.com/office/drawing/2014/chart" uri="{C3380CC4-5D6E-409C-BE32-E72D297353CC}">
              <c16:uniqueId val="{00000004-78AC-4F96-AAF8-11498C835577}"/>
            </c:ext>
          </c:extLst>
        </c:ser>
        <c:ser>
          <c:idx val="4"/>
          <c:order val="4"/>
          <c:tx>
            <c:strRef>
              <c:f>Housing!$A$41</c:f>
              <c:strCache>
                <c:ptCount val="1"/>
                <c:pt idx="0">
                  <c:v>   5 to 9</c:v>
                </c:pt>
              </c:strCache>
            </c:strRef>
          </c:tx>
          <c:spPr>
            <a:solidFill>
              <a:srgbClr val="86BAD2"/>
            </a:solidFill>
            <a:ln>
              <a:noFill/>
            </a:ln>
            <a:effectLst/>
          </c:spPr>
          <c:cat>
            <c:strRef>
              <c:f>(Housing!$B$35,Housing!$D$35,Housing!$F$35)</c:f>
              <c:strCache>
                <c:ptCount val="3"/>
                <c:pt idx="0">
                  <c:v>2009</c:v>
                </c:pt>
                <c:pt idx="1">
                  <c:v>2014</c:v>
                </c:pt>
                <c:pt idx="2">
                  <c:v>2019</c:v>
                </c:pt>
              </c:strCache>
            </c:strRef>
          </c:cat>
          <c:val>
            <c:numRef>
              <c:f>(Housing!$B$41,Housing!$D$41,Housing!$F$41)</c:f>
              <c:numCache>
                <c:formatCode>#,##0</c:formatCode>
                <c:ptCount val="3"/>
                <c:pt idx="0">
                  <c:v>57495</c:v>
                </c:pt>
                <c:pt idx="1">
                  <c:v>61557</c:v>
                </c:pt>
                <c:pt idx="2">
                  <c:v>59525</c:v>
                </c:pt>
              </c:numCache>
            </c:numRef>
          </c:val>
          <c:extLst>
            <c:ext xmlns:c16="http://schemas.microsoft.com/office/drawing/2014/chart" uri="{C3380CC4-5D6E-409C-BE32-E72D297353CC}">
              <c16:uniqueId val="{00000005-78AC-4F96-AAF8-11498C835577}"/>
            </c:ext>
          </c:extLst>
        </c:ser>
        <c:ser>
          <c:idx val="5"/>
          <c:order val="5"/>
          <c:tx>
            <c:strRef>
              <c:f>Housing!$A$42</c:f>
              <c:strCache>
                <c:ptCount val="1"/>
                <c:pt idx="0">
                  <c:v>   10 to 19</c:v>
                </c:pt>
              </c:strCache>
            </c:strRef>
          </c:tx>
          <c:spPr>
            <a:solidFill>
              <a:srgbClr val="E9B092"/>
            </a:solidFill>
            <a:ln>
              <a:noFill/>
            </a:ln>
            <a:effectLst/>
          </c:spPr>
          <c:cat>
            <c:strRef>
              <c:f>(Housing!$B$35,Housing!$D$35,Housing!$F$35)</c:f>
              <c:strCache>
                <c:ptCount val="3"/>
                <c:pt idx="0">
                  <c:v>2009</c:v>
                </c:pt>
                <c:pt idx="1">
                  <c:v>2014</c:v>
                </c:pt>
                <c:pt idx="2">
                  <c:v>2019</c:v>
                </c:pt>
              </c:strCache>
            </c:strRef>
          </c:cat>
          <c:val>
            <c:numRef>
              <c:f>(Housing!$B$42,Housing!$D$42,Housing!$F$42)</c:f>
              <c:numCache>
                <c:formatCode>#,##0</c:formatCode>
                <c:ptCount val="3"/>
                <c:pt idx="0">
                  <c:v>24259</c:v>
                </c:pt>
                <c:pt idx="1">
                  <c:v>30093</c:v>
                </c:pt>
                <c:pt idx="2">
                  <c:v>29326</c:v>
                </c:pt>
              </c:numCache>
            </c:numRef>
          </c:val>
          <c:extLst>
            <c:ext xmlns:c16="http://schemas.microsoft.com/office/drawing/2014/chart" uri="{C3380CC4-5D6E-409C-BE32-E72D297353CC}">
              <c16:uniqueId val="{00000006-78AC-4F96-AAF8-11498C835577}"/>
            </c:ext>
          </c:extLst>
        </c:ser>
        <c:ser>
          <c:idx val="6"/>
          <c:order val="6"/>
          <c:tx>
            <c:strRef>
              <c:f>Housing!$A$43</c:f>
              <c:strCache>
                <c:ptCount val="1"/>
                <c:pt idx="0">
                  <c:v>   20 to 49</c:v>
                </c:pt>
              </c:strCache>
            </c:strRef>
          </c:tx>
          <c:spPr>
            <a:solidFill>
              <a:srgbClr val="C2E0AE"/>
            </a:solidFill>
            <a:ln>
              <a:noFill/>
            </a:ln>
            <a:effectLst/>
          </c:spPr>
          <c:cat>
            <c:strRef>
              <c:f>(Housing!$B$35,Housing!$D$35,Housing!$F$35)</c:f>
              <c:strCache>
                <c:ptCount val="3"/>
                <c:pt idx="0">
                  <c:v>2009</c:v>
                </c:pt>
                <c:pt idx="1">
                  <c:v>2014</c:v>
                </c:pt>
                <c:pt idx="2">
                  <c:v>2019</c:v>
                </c:pt>
              </c:strCache>
            </c:strRef>
          </c:cat>
          <c:val>
            <c:numRef>
              <c:f>(Housing!$B$43,Housing!$D$43,Housing!$F$43)</c:f>
              <c:numCache>
                <c:formatCode>#,##0</c:formatCode>
                <c:ptCount val="3"/>
                <c:pt idx="0">
                  <c:v>17468</c:v>
                </c:pt>
                <c:pt idx="1">
                  <c:v>18900</c:v>
                </c:pt>
                <c:pt idx="2">
                  <c:v>21071</c:v>
                </c:pt>
              </c:numCache>
            </c:numRef>
          </c:val>
          <c:extLst>
            <c:ext xmlns:c16="http://schemas.microsoft.com/office/drawing/2014/chart" uri="{C3380CC4-5D6E-409C-BE32-E72D297353CC}">
              <c16:uniqueId val="{00000007-78AC-4F96-AAF8-11498C835577}"/>
            </c:ext>
          </c:extLst>
        </c:ser>
        <c:ser>
          <c:idx val="7"/>
          <c:order val="7"/>
          <c:tx>
            <c:strRef>
              <c:f>Housing!$A$44</c:f>
              <c:strCache>
                <c:ptCount val="1"/>
                <c:pt idx="0">
                  <c:v>   50 or More</c:v>
                </c:pt>
              </c:strCache>
            </c:strRef>
          </c:tx>
          <c:spPr>
            <a:solidFill>
              <a:schemeClr val="tx2"/>
            </a:solidFill>
            <a:ln>
              <a:noFill/>
            </a:ln>
            <a:effectLst/>
          </c:spPr>
          <c:cat>
            <c:strRef>
              <c:f>(Housing!$B$35,Housing!$D$35,Housing!$F$35)</c:f>
              <c:strCache>
                <c:ptCount val="3"/>
                <c:pt idx="0">
                  <c:v>2009</c:v>
                </c:pt>
                <c:pt idx="1">
                  <c:v>2014</c:v>
                </c:pt>
                <c:pt idx="2">
                  <c:v>2019</c:v>
                </c:pt>
              </c:strCache>
            </c:strRef>
          </c:cat>
          <c:val>
            <c:numRef>
              <c:f>(Housing!$B$44,Housing!$D$44,Housing!$F$44)</c:f>
              <c:numCache>
                <c:formatCode>#,##0</c:formatCode>
                <c:ptCount val="3"/>
                <c:pt idx="0">
                  <c:v>33643</c:v>
                </c:pt>
                <c:pt idx="1">
                  <c:v>35013</c:v>
                </c:pt>
                <c:pt idx="2">
                  <c:v>39337</c:v>
                </c:pt>
              </c:numCache>
            </c:numRef>
          </c:val>
          <c:extLst>
            <c:ext xmlns:c16="http://schemas.microsoft.com/office/drawing/2014/chart" uri="{C3380CC4-5D6E-409C-BE32-E72D297353CC}">
              <c16:uniqueId val="{00000008-78AC-4F96-AAF8-11498C835577}"/>
            </c:ext>
          </c:extLst>
        </c:ser>
        <c:ser>
          <c:idx val="8"/>
          <c:order val="8"/>
          <c:tx>
            <c:strRef>
              <c:f>Housing!$A$45</c:f>
              <c:strCache>
                <c:ptCount val="1"/>
                <c:pt idx="0">
                  <c:v>   Mobile Home</c:v>
                </c:pt>
              </c:strCache>
            </c:strRef>
          </c:tx>
          <c:spPr>
            <a:solidFill>
              <a:srgbClr val="E7CEA2"/>
            </a:solidFill>
            <a:ln>
              <a:noFill/>
            </a:ln>
            <a:effectLst/>
          </c:spPr>
          <c:cat>
            <c:strRef>
              <c:f>(Housing!$B$35,Housing!$D$35,Housing!$F$35)</c:f>
              <c:strCache>
                <c:ptCount val="3"/>
                <c:pt idx="0">
                  <c:v>2009</c:v>
                </c:pt>
                <c:pt idx="1">
                  <c:v>2014</c:v>
                </c:pt>
                <c:pt idx="2">
                  <c:v>2019</c:v>
                </c:pt>
              </c:strCache>
            </c:strRef>
          </c:cat>
          <c:val>
            <c:numRef>
              <c:f>(Housing!$B$45,Housing!$D$45,Housing!$F$45)</c:f>
              <c:numCache>
                <c:formatCode>#,##0</c:formatCode>
                <c:ptCount val="3"/>
                <c:pt idx="0">
                  <c:v>71808</c:v>
                </c:pt>
                <c:pt idx="1">
                  <c:v>70989</c:v>
                </c:pt>
                <c:pt idx="2">
                  <c:v>70967</c:v>
                </c:pt>
              </c:numCache>
            </c:numRef>
          </c:val>
          <c:extLst>
            <c:ext xmlns:c16="http://schemas.microsoft.com/office/drawing/2014/chart" uri="{C3380CC4-5D6E-409C-BE32-E72D297353CC}">
              <c16:uniqueId val="{00000009-78AC-4F96-AAF8-11498C835577}"/>
            </c:ext>
          </c:extLst>
        </c:ser>
        <c:ser>
          <c:idx val="9"/>
          <c:order val="9"/>
          <c:tx>
            <c:strRef>
              <c:f>Housing!$A$46</c:f>
              <c:strCache>
                <c:ptCount val="1"/>
                <c:pt idx="0">
                  <c:v>   Boat, Rv, Van, Etc.</c:v>
                </c:pt>
              </c:strCache>
            </c:strRef>
          </c:tx>
          <c:spPr>
            <a:solidFill>
              <a:schemeClr val="tx1"/>
            </a:solidFill>
            <a:ln>
              <a:noFill/>
            </a:ln>
            <a:effectLst/>
          </c:spPr>
          <c:cat>
            <c:strRef>
              <c:f>(Housing!$B$35,Housing!$D$35,Housing!$F$35)</c:f>
              <c:strCache>
                <c:ptCount val="3"/>
                <c:pt idx="0">
                  <c:v>2009</c:v>
                </c:pt>
                <c:pt idx="1">
                  <c:v>2014</c:v>
                </c:pt>
                <c:pt idx="2">
                  <c:v>2019</c:v>
                </c:pt>
              </c:strCache>
            </c:strRef>
          </c:cat>
          <c:val>
            <c:numRef>
              <c:f>(Housing!$B$46,Housing!$D$46,Housing!$F$46)</c:f>
              <c:numCache>
                <c:formatCode>#,##0</c:formatCode>
                <c:ptCount val="3"/>
                <c:pt idx="0">
                  <c:v>1919</c:v>
                </c:pt>
                <c:pt idx="1">
                  <c:v>1879</c:v>
                </c:pt>
                <c:pt idx="2">
                  <c:v>2062</c:v>
                </c:pt>
              </c:numCache>
            </c:numRef>
          </c:val>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axId val="498825120"/>
        <c:axId val="498811392"/>
      </c:area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Housing!$B$68</c:f>
              <c:strCache>
                <c:ptCount val="1"/>
                <c:pt idx="0">
                  <c:v>Fresno County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Housing!$A$70:$A$79</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Housing!$B$70:$B$79</c:f>
              <c:numCache>
                <c:formatCode>#,##0</c:formatCode>
                <c:ptCount val="10"/>
                <c:pt idx="0">
                  <c:v>7652</c:v>
                </c:pt>
                <c:pt idx="1">
                  <c:v>8551</c:v>
                </c:pt>
                <c:pt idx="2">
                  <c:v>45349</c:v>
                </c:pt>
                <c:pt idx="3">
                  <c:v>47853</c:v>
                </c:pt>
                <c:pt idx="4">
                  <c:v>43676</c:v>
                </c:pt>
                <c:pt idx="5">
                  <c:v>54176</c:v>
                </c:pt>
                <c:pt idx="6">
                  <c:v>32144</c:v>
                </c:pt>
                <c:pt idx="7">
                  <c:v>34587</c:v>
                </c:pt>
                <c:pt idx="8">
                  <c:v>16890</c:v>
                </c:pt>
                <c:pt idx="9">
                  <c:v>17028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overlap val="-27"/>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Housing!$B$139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Housing!$A$145:$A$147</c:f>
              <c:strCache>
                <c:ptCount val="3"/>
                <c:pt idx="0">
                  <c:v>      5-Person Household</c:v>
                </c:pt>
                <c:pt idx="1">
                  <c:v>      6-Person Household</c:v>
                </c:pt>
                <c:pt idx="2">
                  <c:v>      7-or-More Person Household</c:v>
                </c:pt>
              </c:strCache>
            </c:strRef>
          </c:cat>
          <c:val>
            <c:numRef>
              <c:f>Housing!$B$145:$B$147</c:f>
              <c:numCache>
                <c:formatCode>#,##0</c:formatCode>
                <c:ptCount val="3"/>
                <c:pt idx="0">
                  <c:v>70351</c:v>
                </c:pt>
                <c:pt idx="1">
                  <c:v>31930</c:v>
                </c:pt>
                <c:pt idx="2">
                  <c:v>25011</c:v>
                </c:pt>
              </c:numCache>
            </c:numRef>
          </c:val>
          <c:extLst>
            <c:ext xmlns:c16="http://schemas.microsoft.com/office/drawing/2014/chart" uri="{C3380CC4-5D6E-409C-BE32-E72D297353CC}">
              <c16:uniqueId val="{00000000-0758-4F7D-9C93-EC6B717738D3}"/>
            </c:ext>
          </c:extLst>
        </c:ser>
        <c:ser>
          <c:idx val="1"/>
          <c:order val="1"/>
          <c:tx>
            <c:strRef>
              <c:f>Housing!$C$139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Housing!$A$145:$A$147</c:f>
              <c:strCache>
                <c:ptCount val="3"/>
                <c:pt idx="0">
                  <c:v>      5-Person Household</c:v>
                </c:pt>
                <c:pt idx="1">
                  <c:v>      6-Person Household</c:v>
                </c:pt>
                <c:pt idx="2">
                  <c:v>      7-or-More Person Household</c:v>
                </c:pt>
              </c:strCache>
            </c:strRef>
          </c:cat>
          <c:val>
            <c:numRef>
              <c:f>Housing!$C$145:$C$147</c:f>
              <c:numCache>
                <c:formatCode>#,##0</c:formatCode>
                <c:ptCount val="3"/>
                <c:pt idx="0">
                  <c:v>64011</c:v>
                </c:pt>
                <c:pt idx="1">
                  <c:v>31754</c:v>
                </c:pt>
                <c:pt idx="2">
                  <c:v>21813</c:v>
                </c:pt>
              </c:numCache>
            </c:numRef>
          </c:val>
          <c:extLst>
            <c:ext xmlns:c16="http://schemas.microsoft.com/office/drawing/2014/chart" uri="{C3380CC4-5D6E-409C-BE32-E72D297353CC}">
              <c16:uniqueId val="{00000001-0758-4F7D-9C93-EC6B717738D3}"/>
            </c:ext>
          </c:extLst>
        </c:ser>
        <c:dLbls>
          <c:showLegendKey val="0"/>
          <c:showVal val="0"/>
          <c:showCatName val="0"/>
          <c:showSerName val="0"/>
          <c:showPercent val="0"/>
          <c:showBubbleSize val="0"/>
        </c:dLbls>
        <c:gapWidth val="40"/>
        <c:axId val="2027743408"/>
        <c:axId val="2027742160"/>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Housing!$B$196</c:f>
              <c:strCache>
                <c:ptCount val="1"/>
                <c:pt idx="0">
                  <c:v>Owner-Occupied</c:v>
                </c:pt>
              </c:strCache>
            </c:strRef>
          </c:tx>
          <c:spPr>
            <a:solidFill>
              <a:schemeClr val="accent1"/>
            </a:solidFill>
            <a:ln>
              <a:noFill/>
            </a:ln>
            <a:effectLst/>
          </c:spPr>
          <c:invertIfNegative val="0"/>
          <c:dLbls>
            <c:dLbl>
              <c:idx val="0"/>
              <c:layout>
                <c:manualLayout>
                  <c:x val="0"/>
                  <c:y val="-2.56335128414655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D4-4384-9B38-96CD79AF5550}"/>
                </c:ext>
              </c:extLst>
            </c:dLbl>
            <c:dLbl>
              <c:idx val="5"/>
              <c:layout>
                <c:manualLayout>
                  <c:x val="0"/>
                  <c:y val="-7.19751817540092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D4-4384-9B38-96CD79AF555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Housing!$A$197:$A$202</c:f>
              <c:strCache>
                <c:ptCount val="6"/>
                <c:pt idx="0">
                  <c:v>      No Bedroom</c:v>
                </c:pt>
                <c:pt idx="1">
                  <c:v>      1 Bedroom</c:v>
                </c:pt>
                <c:pt idx="2">
                  <c:v>      2 Bedrooms</c:v>
                </c:pt>
                <c:pt idx="3">
                  <c:v>      3 Bedrooms</c:v>
                </c:pt>
                <c:pt idx="4">
                  <c:v>      4 Bedrooms</c:v>
                </c:pt>
                <c:pt idx="5">
                  <c:v>      5 Or More Bedrooms</c:v>
                </c:pt>
              </c:strCache>
            </c:strRef>
          </c:cat>
          <c:val>
            <c:numRef>
              <c:f>Housing!$B$197:$B$202</c:f>
              <c:numCache>
                <c:formatCode>#,##0</c:formatCode>
                <c:ptCount val="6"/>
                <c:pt idx="0">
                  <c:v>4261</c:v>
                </c:pt>
                <c:pt idx="1">
                  <c:v>8742</c:v>
                </c:pt>
                <c:pt idx="2">
                  <c:v>87444</c:v>
                </c:pt>
                <c:pt idx="3">
                  <c:v>388135</c:v>
                </c:pt>
                <c:pt idx="4">
                  <c:v>196736</c:v>
                </c:pt>
                <c:pt idx="5">
                  <c:v>38521</c:v>
                </c:pt>
              </c:numCache>
            </c:numRef>
          </c:val>
          <c:extLst>
            <c:ext xmlns:c16="http://schemas.microsoft.com/office/drawing/2014/chart" uri="{C3380CC4-5D6E-409C-BE32-E72D297353CC}">
              <c16:uniqueId val="{00000000-71D4-4384-9B38-96CD79AF5550}"/>
            </c:ext>
          </c:extLst>
        </c:ser>
        <c:ser>
          <c:idx val="1"/>
          <c:order val="1"/>
          <c:tx>
            <c:strRef>
              <c:f>Housing!$C$196</c:f>
              <c:strCache>
                <c:ptCount val="1"/>
                <c:pt idx="0">
                  <c:v>Renter-Occupied</c:v>
                </c:pt>
              </c:strCache>
            </c:strRef>
          </c:tx>
          <c:spPr>
            <a:solidFill>
              <a:schemeClr val="accent5">
                <a:lumMod val="60000"/>
                <a:lumOff val="40000"/>
              </a:schemeClr>
            </a:solidFill>
            <a:ln>
              <a:noFill/>
            </a:ln>
            <a:effectLst/>
          </c:spPr>
          <c:invertIfNegative val="0"/>
          <c:dLbls>
            <c:dLbl>
              <c:idx val="0"/>
              <c:layout>
                <c:manualLayout>
                  <c:x val="0"/>
                  <c:y val="-6.08649767950049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D4-4384-9B38-96CD79AF5550}"/>
                </c:ext>
              </c:extLst>
            </c:dLbl>
            <c:dLbl>
              <c:idx val="1"/>
              <c:layout>
                <c:manualLayout>
                  <c:x val="0"/>
                  <c:y val="-8.21677726823224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D4-4384-9B38-96CD79AF5550}"/>
                </c:ext>
              </c:extLst>
            </c:dLbl>
            <c:dLbl>
              <c:idx val="2"/>
              <c:layout>
                <c:manualLayout>
                  <c:x val="0"/>
                  <c:y val="-0.175703643613616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D4-4384-9B38-96CD79AF5550}"/>
                </c:ext>
              </c:extLst>
            </c:dLbl>
            <c:dLbl>
              <c:idx val="3"/>
              <c:layout>
                <c:manualLayout>
                  <c:x val="0"/>
                  <c:y val="-0.122262753025722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D4-4384-9B38-96CD79AF5550}"/>
                </c:ext>
              </c:extLst>
            </c:dLbl>
            <c:dLbl>
              <c:idx val="4"/>
              <c:layout>
                <c:manualLayout>
                  <c:x val="-1.5393049158311326E-16"/>
                  <c:y val="-3.85913679470235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D4-4384-9B38-96CD79AF5550}"/>
                </c:ext>
              </c:extLst>
            </c:dLbl>
            <c:dLbl>
              <c:idx val="5"/>
              <c:layout>
                <c:manualLayout>
                  <c:x val="0"/>
                  <c:y val="-3.11270449857713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D4-4384-9B38-96CD79AF555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Housing!$A$197:$A$202</c:f>
              <c:strCache>
                <c:ptCount val="6"/>
                <c:pt idx="0">
                  <c:v>      No Bedroom</c:v>
                </c:pt>
                <c:pt idx="1">
                  <c:v>      1 Bedroom</c:v>
                </c:pt>
                <c:pt idx="2">
                  <c:v>      2 Bedrooms</c:v>
                </c:pt>
                <c:pt idx="3">
                  <c:v>      3 Bedrooms</c:v>
                </c:pt>
                <c:pt idx="4">
                  <c:v>      4 Bedrooms</c:v>
                </c:pt>
                <c:pt idx="5">
                  <c:v>      5 Or More Bedrooms</c:v>
                </c:pt>
              </c:strCache>
            </c:strRef>
          </c:cat>
          <c:val>
            <c:numRef>
              <c:f>Housing!$C$197:$C$202</c:f>
              <c:numCache>
                <c:formatCode>#,##0</c:formatCode>
                <c:ptCount val="6"/>
                <c:pt idx="0">
                  <c:v>26124</c:v>
                </c:pt>
                <c:pt idx="1">
                  <c:v>77114</c:v>
                </c:pt>
                <c:pt idx="2">
                  <c:v>208313</c:v>
                </c:pt>
                <c:pt idx="3">
                  <c:v>191141</c:v>
                </c:pt>
                <c:pt idx="4">
                  <c:v>53601</c:v>
                </c:pt>
                <c:pt idx="5">
                  <c:v>7100</c:v>
                </c:pt>
              </c:numCache>
            </c:numRef>
          </c:val>
          <c:extLst>
            <c:ext xmlns:c16="http://schemas.microsoft.com/office/drawing/2014/chart" uri="{C3380CC4-5D6E-409C-BE32-E72D297353CC}">
              <c16:uniqueId val="{00000001-71D4-4384-9B38-96CD79AF5550}"/>
            </c:ext>
          </c:extLst>
        </c:ser>
        <c:dLbls>
          <c:showLegendKey val="0"/>
          <c:showVal val="0"/>
          <c:showCatName val="0"/>
          <c:showSerName val="0"/>
          <c:showPercent val="0"/>
          <c:showBubbleSize val="0"/>
        </c:dLbls>
        <c:gapWidth val="40"/>
        <c:overlap val="100"/>
        <c:axId val="716132575"/>
        <c:axId val="716137983"/>
      </c:barChart>
      <c:catAx>
        <c:axId val="716132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137983"/>
        <c:crosses val="autoZero"/>
        <c:auto val="1"/>
        <c:lblAlgn val="ctr"/>
        <c:lblOffset val="100"/>
        <c:noMultiLvlLbl val="0"/>
      </c:catAx>
      <c:valAx>
        <c:axId val="71613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132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Housing!$A$327</c:f>
              <c:strCache>
                <c:ptCount val="1"/>
                <c:pt idx="0">
                  <c:v>Median Value (Dollars)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Housing!$B$326:$F$326</c:f>
              <c:numCache>
                <c:formatCode>General</c:formatCode>
                <c:ptCount val="5"/>
                <c:pt idx="0">
                  <c:v>1980</c:v>
                </c:pt>
                <c:pt idx="1">
                  <c:v>1990</c:v>
                </c:pt>
                <c:pt idx="2">
                  <c:v>2000</c:v>
                </c:pt>
                <c:pt idx="3">
                  <c:v>2009</c:v>
                </c:pt>
                <c:pt idx="4">
                  <c:v>2019</c:v>
                </c:pt>
              </c:numCache>
            </c:numRef>
          </c:cat>
          <c:val>
            <c:numRef>
              <c:f>Housing!$B$327:$F$327</c:f>
              <c:numCache>
                <c:formatCode>_("$"* #,##0_);_("$"* \(#,##0\);_("$"* "-"??_);_(@_)</c:formatCode>
                <c:ptCount val="5"/>
                <c:pt idx="0">
                  <c:v>53730</c:v>
                </c:pt>
                <c:pt idx="1">
                  <c:v>89378</c:v>
                </c:pt>
                <c:pt idx="2">
                  <c:v>107150</c:v>
                </c:pt>
                <c:pt idx="3">
                  <c:v>269633</c:v>
                </c:pt>
                <c:pt idx="4">
                  <c:v>256421</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40"/>
        <c:overlap val="-27"/>
        <c:axId val="779456063"/>
        <c:axId val="779461887"/>
      </c:barChart>
      <c:lineChart>
        <c:grouping val="standard"/>
        <c:varyColors val="0"/>
        <c:ser>
          <c:idx val="1"/>
          <c:order val="1"/>
          <c:tx>
            <c:strRef>
              <c:f>Housing!$A$328</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Housing!$B$326:$F$326</c:f>
              <c:numCache>
                <c:formatCode>General</c:formatCode>
                <c:ptCount val="5"/>
                <c:pt idx="0">
                  <c:v>1980</c:v>
                </c:pt>
                <c:pt idx="1">
                  <c:v>1990</c:v>
                </c:pt>
                <c:pt idx="2">
                  <c:v>2000</c:v>
                </c:pt>
                <c:pt idx="3">
                  <c:v>2009</c:v>
                </c:pt>
                <c:pt idx="4">
                  <c:v>2019</c:v>
                </c:pt>
              </c:numCache>
            </c:numRef>
          </c:cat>
          <c:val>
            <c:numRef>
              <c:f>Housing!$B$328:$F$328</c:f>
              <c:numCache>
                <c:formatCode>0.00%</c:formatCode>
                <c:ptCount val="5"/>
                <c:pt idx="1">
                  <c:v>0.66346547552577706</c:v>
                </c:pt>
                <c:pt idx="2">
                  <c:v>0.19884087806842848</c:v>
                </c:pt>
                <c:pt idx="3">
                  <c:v>1.5164069062062528</c:v>
                </c:pt>
                <c:pt idx="4">
                  <c:v>-4.8999936951337558E-2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Housing!$B$344:$D$344</c:f>
              <c:numCache>
                <c:formatCode>General</c:formatCode>
                <c:ptCount val="3"/>
                <c:pt idx="0">
                  <c:v>2009</c:v>
                </c:pt>
                <c:pt idx="1">
                  <c:v>2014</c:v>
                </c:pt>
                <c:pt idx="2">
                  <c:v>2019</c:v>
                </c:pt>
              </c:numCache>
            </c:numRef>
          </c:cat>
          <c:val>
            <c:numRef>
              <c:f>Housing!$B$345:$D$345</c:f>
              <c:numCache>
                <c:formatCode>_("$"* #,##0_);_("$"* \(#,##0\);_("$"* "-"??_);_(@_)</c:formatCode>
                <c:ptCount val="3"/>
                <c:pt idx="0">
                  <c:v>1334</c:v>
                </c:pt>
                <c:pt idx="1">
                  <c:v>1220.125</c:v>
                </c:pt>
                <c:pt idx="2">
                  <c:v>1255.5</c:v>
                </c:pt>
              </c:numCache>
            </c:numRef>
          </c:val>
          <c:extLst>
            <c:ext xmlns:c16="http://schemas.microsoft.com/office/drawing/2014/chart" uri="{C3380CC4-5D6E-409C-BE32-E72D297353CC}">
              <c16:uniqueId val="{00000000-63F8-4FC0-9F90-FB7C8522E5F6}"/>
            </c:ext>
          </c:extLst>
        </c:ser>
        <c:dLbls>
          <c:showLegendKey val="0"/>
          <c:showVal val="0"/>
          <c:showCatName val="0"/>
          <c:showSerName val="0"/>
          <c:showPercent val="0"/>
          <c:showBubbleSize val="0"/>
        </c:dLbls>
        <c:gapWidth val="40"/>
        <c:overlap val="-27"/>
        <c:axId val="1220663919"/>
        <c:axId val="1220657679"/>
      </c:barChart>
      <c:lineChart>
        <c:grouping val="standard"/>
        <c:varyColors val="0"/>
        <c:ser>
          <c:idx val="1"/>
          <c:order val="1"/>
          <c:tx>
            <c:strRef>
              <c:f>Housing!$A$346</c:f>
              <c:strCache>
                <c:ptCount val="1"/>
                <c:pt idx="0">
                  <c:v>Percent Change</c:v>
                </c:pt>
              </c:strCache>
            </c:strRef>
          </c:tx>
          <c:spPr>
            <a:ln w="317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Housing!$B$344:$D$344</c:f>
              <c:numCache>
                <c:formatCode>General</c:formatCode>
                <c:ptCount val="3"/>
                <c:pt idx="0">
                  <c:v>2009</c:v>
                </c:pt>
                <c:pt idx="1">
                  <c:v>2014</c:v>
                </c:pt>
                <c:pt idx="2">
                  <c:v>2019</c:v>
                </c:pt>
              </c:numCache>
            </c:numRef>
          </c:cat>
          <c:val>
            <c:numRef>
              <c:f>Housing!$B$346:$D$346</c:f>
              <c:numCache>
                <c:formatCode>0.00%</c:formatCode>
                <c:ptCount val="3"/>
                <c:pt idx="1">
                  <c:v>-8.5363568215892055E-2</c:v>
                </c:pt>
                <c:pt idx="2">
                  <c:v>2.8992931052146297E-2</c:v>
                </c:pt>
              </c:numCache>
            </c:numRef>
          </c:val>
          <c:smooth val="0"/>
          <c:extLst>
            <c:ext xmlns:c16="http://schemas.microsoft.com/office/drawing/2014/chart" uri="{C3380CC4-5D6E-409C-BE32-E72D297353CC}">
              <c16:uniqueId val="{00000001-63F8-4FC0-9F90-FB7C8522E5F6}"/>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Housing!$A$432</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Housing!$B$431:$F$431</c:f>
              <c:numCache>
                <c:formatCode>General</c:formatCode>
                <c:ptCount val="5"/>
                <c:pt idx="0">
                  <c:v>1980</c:v>
                </c:pt>
                <c:pt idx="1">
                  <c:v>1990</c:v>
                </c:pt>
                <c:pt idx="2">
                  <c:v>2000</c:v>
                </c:pt>
                <c:pt idx="3">
                  <c:v>2009</c:v>
                </c:pt>
                <c:pt idx="4">
                  <c:v>2019</c:v>
                </c:pt>
              </c:numCache>
            </c:numRef>
          </c:cat>
          <c:val>
            <c:numRef>
              <c:f>Housing!$B$432:$F$432</c:f>
              <c:numCache>
                <c:formatCode>_("$"* #,##0_);_("$"* \(#,##0\);_("$"* "-"??_);_(@_)</c:formatCode>
                <c:ptCount val="5"/>
                <c:pt idx="0">
                  <c:v>232</c:v>
                </c:pt>
                <c:pt idx="1">
                  <c:v>446</c:v>
                </c:pt>
                <c:pt idx="2">
                  <c:v>551</c:v>
                </c:pt>
                <c:pt idx="3">
                  <c:v>827</c:v>
                </c:pt>
                <c:pt idx="4">
                  <c:v>1044</c:v>
                </c:pt>
              </c:numCache>
            </c:numRef>
          </c:val>
          <c:extLst>
            <c:ext xmlns:c16="http://schemas.microsoft.com/office/drawing/2014/chart" uri="{C3380CC4-5D6E-409C-BE32-E72D297353CC}">
              <c16:uniqueId val="{00000000-C3B2-49AA-BE77-D113FDDBF966}"/>
            </c:ext>
          </c:extLst>
        </c:ser>
        <c:dLbls>
          <c:showLegendKey val="0"/>
          <c:showVal val="0"/>
          <c:showCatName val="0"/>
          <c:showSerName val="0"/>
          <c:showPercent val="0"/>
          <c:showBubbleSize val="0"/>
        </c:dLbls>
        <c:gapWidth val="40"/>
        <c:overlap val="-27"/>
        <c:axId val="1122910111"/>
        <c:axId val="1122899295"/>
      </c:barChart>
      <c:lineChart>
        <c:grouping val="standard"/>
        <c:varyColors val="0"/>
        <c:ser>
          <c:idx val="1"/>
          <c:order val="1"/>
          <c:tx>
            <c:strRef>
              <c:f>Housing!$A$433</c:f>
              <c:strCache>
                <c:ptCount val="1"/>
                <c:pt idx="0">
                  <c:v>Growth Rate</c:v>
                </c:pt>
              </c:strCache>
            </c:strRef>
          </c:tx>
          <c:spPr>
            <a:ln w="31750" cap="rnd">
              <a:solidFill>
                <a:schemeClr val="accent3"/>
              </a:solidFill>
              <a:round/>
            </a:ln>
            <a:effectLst/>
          </c:spPr>
          <c:marker>
            <c:symbol val="none"/>
          </c:marker>
          <c:dLbls>
            <c:dLbl>
              <c:idx val="3"/>
              <c:layout>
                <c:manualLayout>
                  <c:x val="7.9697163330079354E-3"/>
                  <c:y val="-6.52061561447928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B2-49AA-BE77-D113FDDBF966}"/>
                </c:ext>
              </c:extLst>
            </c:dLbl>
            <c:dLbl>
              <c:idx val="4"/>
              <c:layout>
                <c:manualLayout>
                  <c:x val="5.9772872497560062E-3"/>
                  <c:y val="1.778370256687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B2-49AA-BE77-D113FDDBF966}"/>
                </c:ext>
              </c:extLst>
            </c:dLbl>
            <c:dLbl>
              <c:idx val="5"/>
              <c:layout>
                <c:manualLayout>
                  <c:x val="9.9621454162600095E-3"/>
                  <c:y val="-3.55674051337488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B2-49AA-BE77-D113FDDBF96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Housing!$B$431:$F$431</c:f>
              <c:numCache>
                <c:formatCode>General</c:formatCode>
                <c:ptCount val="5"/>
                <c:pt idx="0">
                  <c:v>1980</c:v>
                </c:pt>
                <c:pt idx="1">
                  <c:v>1990</c:v>
                </c:pt>
                <c:pt idx="2">
                  <c:v>2000</c:v>
                </c:pt>
                <c:pt idx="3">
                  <c:v>2009</c:v>
                </c:pt>
                <c:pt idx="4">
                  <c:v>2019</c:v>
                </c:pt>
              </c:numCache>
            </c:numRef>
          </c:cat>
          <c:val>
            <c:numRef>
              <c:f>Housing!$B$433:$F$433</c:f>
              <c:numCache>
                <c:formatCode>0.00%</c:formatCode>
                <c:ptCount val="5"/>
                <c:pt idx="1">
                  <c:v>0.92241379310344829</c:v>
                </c:pt>
                <c:pt idx="2">
                  <c:v>0.23542600896860988</c:v>
                </c:pt>
                <c:pt idx="3">
                  <c:v>0.50090744101633389</c:v>
                </c:pt>
                <c:pt idx="4">
                  <c:v>0.26239419588875451</c:v>
                </c:pt>
              </c:numCache>
            </c:numRef>
          </c:val>
          <c:smooth val="0"/>
          <c:extLst>
            <c:ext xmlns:c16="http://schemas.microsoft.com/office/drawing/2014/chart" uri="{C3380CC4-5D6E-409C-BE32-E72D297353CC}">
              <c16:uniqueId val="{00000001-C3B2-49AA-BE77-D113FDDBF966}"/>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Housing!$A$269</c:f>
              <c:strCache>
                <c:ptCount val="1"/>
                <c:pt idx="0">
                  <c:v>Black or African-American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Housing!$B$269:$D$269</c:f>
              <c:numCache>
                <c:formatCode>_(* #,##0_);_(* \(#,##0\);_(* "-"??_);_(@_)</c:formatCode>
                <c:ptCount val="3"/>
                <c:pt idx="0">
                  <c:v>205</c:v>
                </c:pt>
                <c:pt idx="1">
                  <c:v>32</c:v>
                </c:pt>
                <c:pt idx="2">
                  <c:v>432</c:v>
                </c:pt>
              </c:numCache>
            </c:numRef>
          </c:val>
          <c:extLst>
            <c:ext xmlns:c16="http://schemas.microsoft.com/office/drawing/2014/chart" uri="{C3380CC4-5D6E-409C-BE32-E72D297353CC}">
              <c16:uniqueId val="{00000000-F0C1-47AD-BCFF-344689BF60BD}"/>
            </c:ext>
          </c:extLst>
        </c:ser>
        <c:ser>
          <c:idx val="1"/>
          <c:order val="1"/>
          <c:tx>
            <c:strRef>
              <c:f>Housing!$A$270</c:f>
              <c:strCache>
                <c:ptCount val="1"/>
                <c:pt idx="0">
                  <c:v>White </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Housing!$B$270:$D$270</c:f>
              <c:numCache>
                <c:formatCode>_(* #,##0_);_(* \(#,##0\);_(* "-"??_);_(@_)</c:formatCode>
                <c:ptCount val="3"/>
                <c:pt idx="0">
                  <c:v>504</c:v>
                </c:pt>
                <c:pt idx="1">
                  <c:v>99</c:v>
                </c:pt>
                <c:pt idx="2">
                  <c:v>1543</c:v>
                </c:pt>
              </c:numCache>
            </c:numRef>
          </c:val>
          <c:extLst>
            <c:ext xmlns:c16="http://schemas.microsoft.com/office/drawing/2014/chart" uri="{C3380CC4-5D6E-409C-BE32-E72D297353CC}">
              <c16:uniqueId val="{00000001-F0C1-47AD-BCFF-344689BF60BD}"/>
            </c:ext>
          </c:extLst>
        </c:ser>
        <c:ser>
          <c:idx val="2"/>
          <c:order val="2"/>
          <c:tx>
            <c:strRef>
              <c:f>Housing!$A$271</c:f>
              <c:strCache>
                <c:ptCount val="1"/>
                <c:pt idx="0">
                  <c:v>Asian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Housing!$B$271:$D$271</c:f>
              <c:numCache>
                <c:formatCode>_(* #,##0_);_(* \(#,##0\);_(* "-"??_);_(@_)</c:formatCode>
                <c:ptCount val="3"/>
                <c:pt idx="0">
                  <c:v>12</c:v>
                </c:pt>
                <c:pt idx="1">
                  <c:v>6</c:v>
                </c:pt>
                <c:pt idx="2">
                  <c:v>46</c:v>
                </c:pt>
              </c:numCache>
            </c:numRef>
          </c:val>
          <c:extLst>
            <c:ext xmlns:c16="http://schemas.microsoft.com/office/drawing/2014/chart" uri="{C3380CC4-5D6E-409C-BE32-E72D297353CC}">
              <c16:uniqueId val="{00000002-F0C1-47AD-BCFF-344689BF60BD}"/>
            </c:ext>
          </c:extLst>
        </c:ser>
        <c:ser>
          <c:idx val="3"/>
          <c:order val="3"/>
          <c:tx>
            <c:strRef>
              <c:f>Housing!$A$272</c:f>
              <c:strCache>
                <c:ptCount val="1"/>
                <c:pt idx="0">
                  <c:v>American Indian or Alaska Native</c:v>
                </c:pt>
              </c:strCache>
            </c:strRef>
          </c:tx>
          <c:spPr>
            <a:solidFill>
              <a:srgbClr val="E7CEA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Housing!$B$272:$D$272</c:f>
              <c:numCache>
                <c:formatCode>_(* #,##0_);_(* \(#,##0\);_(* "-"??_);_(@_)</c:formatCode>
                <c:ptCount val="3"/>
                <c:pt idx="0">
                  <c:v>72</c:v>
                </c:pt>
                <c:pt idx="1">
                  <c:v>1</c:v>
                </c:pt>
                <c:pt idx="2">
                  <c:v>274</c:v>
                </c:pt>
              </c:numCache>
            </c:numRef>
          </c:val>
          <c:extLst>
            <c:ext xmlns:c16="http://schemas.microsoft.com/office/drawing/2014/chart" uri="{C3380CC4-5D6E-409C-BE32-E72D297353CC}">
              <c16:uniqueId val="{00000001-489A-4DE1-A630-F9D1E61DAF61}"/>
            </c:ext>
          </c:extLst>
        </c:ser>
        <c:ser>
          <c:idx val="4"/>
          <c:order val="4"/>
          <c:tx>
            <c:strRef>
              <c:f>Housing!$A$273</c:f>
              <c:strCache>
                <c:ptCount val="1"/>
                <c:pt idx="0">
                  <c:v>Native Hawaiian or Other Pacific Islander </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Housing!$B$273:$D$273</c:f>
              <c:numCache>
                <c:formatCode>_(* #,##0_);_(* \(#,##0\);_(* "-"??_);_(@_)</c:formatCode>
                <c:ptCount val="3"/>
                <c:pt idx="0">
                  <c:v>11</c:v>
                </c:pt>
                <c:pt idx="1">
                  <c:v>0</c:v>
                </c:pt>
                <c:pt idx="2">
                  <c:v>26</c:v>
                </c:pt>
              </c:numCache>
            </c:numRef>
          </c:val>
          <c:extLst>
            <c:ext xmlns:c16="http://schemas.microsoft.com/office/drawing/2014/chart" uri="{C3380CC4-5D6E-409C-BE32-E72D297353CC}">
              <c16:uniqueId val="{00000002-489A-4DE1-A630-F9D1E61DAF61}"/>
            </c:ext>
          </c:extLst>
        </c:ser>
        <c:ser>
          <c:idx val="5"/>
          <c:order val="5"/>
          <c:tx>
            <c:strRef>
              <c:f>Housing!$A$274</c:f>
              <c:strCache>
                <c:ptCount val="1"/>
                <c:pt idx="0">
                  <c:v>Multiple Races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Housing!$B$268:$D$268</c:f>
              <c:strCache>
                <c:ptCount val="3"/>
                <c:pt idx="0">
                  <c:v>Emergency Shelter</c:v>
                </c:pt>
                <c:pt idx="1">
                  <c:v>Transitional Housing</c:v>
                </c:pt>
                <c:pt idx="2">
                  <c:v>Unsheltered</c:v>
                </c:pt>
              </c:strCache>
            </c:strRef>
          </c:cat>
          <c:val>
            <c:numRef>
              <c:f>Housing!$B$274:$D$274</c:f>
              <c:numCache>
                <c:formatCode>_(* #,##0_);_(* \(#,##0\);_(* "-"??_);_(@_)</c:formatCode>
                <c:ptCount val="3"/>
                <c:pt idx="0">
                  <c:v>11</c:v>
                </c:pt>
                <c:pt idx="1">
                  <c:v>7</c:v>
                </c:pt>
                <c:pt idx="2">
                  <c:v>360</c:v>
                </c:pt>
              </c:numCache>
            </c:numRef>
          </c:val>
          <c:extLst>
            <c:ext xmlns:c16="http://schemas.microsoft.com/office/drawing/2014/chart" uri="{C3380CC4-5D6E-409C-BE32-E72D297353CC}">
              <c16:uniqueId val="{00000003-489A-4DE1-A630-F9D1E61DAF61}"/>
            </c:ext>
          </c:extLst>
        </c:ser>
        <c:dLbls>
          <c:dLblPos val="outEnd"/>
          <c:showLegendKey val="0"/>
          <c:showVal val="1"/>
          <c:showCatName val="0"/>
          <c:showSerName val="0"/>
          <c:showPercent val="0"/>
          <c:showBubbleSize val="0"/>
        </c:dLbls>
        <c:gapWidth val="80"/>
        <c:axId val="1373983087"/>
        <c:axId val="1373985999"/>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75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Population!$A$44</c:f>
              <c:strCache>
                <c:ptCount val="1"/>
                <c:pt idx="0">
                  <c:v>Total Population</c:v>
                </c:pt>
              </c:strCache>
            </c:strRef>
          </c:tx>
          <c:spPr>
            <a:solidFill>
              <a:schemeClr val="accent1"/>
            </a:solidFill>
            <a:ln>
              <a:noFill/>
            </a:ln>
            <a:effectLst/>
          </c:spPr>
          <c:invertIfNegative val="0"/>
          <c:dLbls>
            <c:dLbl>
              <c:idx val="0"/>
              <c:tx>
                <c:rich>
                  <a:bodyPr/>
                  <a:lstStyle/>
                  <a:p>
                    <a:fld id="{2A5726F1-2065-4A13-B034-DCF7A3553E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330-445C-BF37-58FA891E2AF7}"/>
                </c:ext>
              </c:extLst>
            </c:dLbl>
            <c:dLbl>
              <c:idx val="1"/>
              <c:tx>
                <c:rich>
                  <a:bodyPr/>
                  <a:lstStyle/>
                  <a:p>
                    <a:fld id="{FAF5E3D4-BE79-450A-AAB6-E191FB0FC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330-445C-BF37-58FA891E2AF7}"/>
                </c:ext>
              </c:extLst>
            </c:dLbl>
            <c:dLbl>
              <c:idx val="2"/>
              <c:tx>
                <c:rich>
                  <a:bodyPr/>
                  <a:lstStyle/>
                  <a:p>
                    <a:fld id="{438310AD-A43E-45D5-80DC-9E341D0759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330-445C-BF37-58FA891E2AF7}"/>
                </c:ext>
              </c:extLst>
            </c:dLbl>
            <c:dLbl>
              <c:idx val="3"/>
              <c:tx>
                <c:rich>
                  <a:bodyPr/>
                  <a:lstStyle/>
                  <a:p>
                    <a:fld id="{F749174E-1DCD-45EB-A31E-FECE806ED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330-445C-BF37-58FA891E2AF7}"/>
                </c:ext>
              </c:extLst>
            </c:dLbl>
            <c:dLbl>
              <c:idx val="4"/>
              <c:tx>
                <c:rich>
                  <a:bodyPr/>
                  <a:lstStyle/>
                  <a:p>
                    <a:fld id="{AF2943F9-3402-4EC0-9342-66C1A9C99A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330-445C-BF37-58FA891E2AF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Population!$B$43:$F$43</c:f>
              <c:numCache>
                <c:formatCode>General</c:formatCode>
                <c:ptCount val="5"/>
                <c:pt idx="0">
                  <c:v>1980</c:v>
                </c:pt>
                <c:pt idx="1">
                  <c:v>1990</c:v>
                </c:pt>
                <c:pt idx="2">
                  <c:v>2000</c:v>
                </c:pt>
                <c:pt idx="3">
                  <c:v>2010</c:v>
                </c:pt>
                <c:pt idx="4">
                  <c:v>2020</c:v>
                </c:pt>
              </c:numCache>
            </c:numRef>
          </c:cat>
          <c:val>
            <c:numRef>
              <c:f>Population!$B$44:$F$44</c:f>
              <c:numCache>
                <c:formatCode>#,##0</c:formatCode>
                <c:ptCount val="5"/>
                <c:pt idx="0">
                  <c:v>2048104</c:v>
                </c:pt>
                <c:pt idx="1">
                  <c:v>2742000</c:v>
                </c:pt>
                <c:pt idx="2">
                  <c:v>3302792</c:v>
                </c:pt>
                <c:pt idx="3">
                  <c:v>3971659</c:v>
                </c:pt>
                <c:pt idx="4">
                  <c:v>4313060</c:v>
                </c:pt>
              </c:numCache>
            </c:numRef>
          </c:val>
          <c:extLst>
            <c:ext xmlns:c15="http://schemas.microsoft.com/office/drawing/2012/chart" uri="{02D57815-91ED-43cb-92C2-25804820EDAC}">
              <c15:datalabelsRange>
                <c15:f>Population!$B$44:$F$44</c15:f>
                <c15:dlblRangeCache>
                  <c:ptCount val="5"/>
                  <c:pt idx="0">
                    <c:v>2,048,104</c:v>
                  </c:pt>
                  <c:pt idx="1">
                    <c:v>2,742,000</c:v>
                  </c:pt>
                  <c:pt idx="2">
                    <c:v>3,302,792</c:v>
                  </c:pt>
                  <c:pt idx="3">
                    <c:v>3,971,659</c:v>
                  </c:pt>
                  <c:pt idx="4">
                    <c:v>4,313,060</c:v>
                  </c:pt>
                </c15:dlblRangeCache>
              </c15:datalabelsRange>
            </c:ext>
            <c:ext xmlns:c16="http://schemas.microsoft.com/office/drawing/2014/chart" uri="{C3380CC4-5D6E-409C-BE32-E72D297353CC}">
              <c16:uniqueId val="{00000000-70AE-4589-BE85-7C9D8D8F2CFB}"/>
            </c:ext>
          </c:extLst>
        </c:ser>
        <c:dLbls>
          <c:showLegendKey val="0"/>
          <c:showVal val="0"/>
          <c:showCatName val="0"/>
          <c:showSerName val="0"/>
          <c:showPercent val="0"/>
          <c:showBubbleSize val="0"/>
        </c:dLbls>
        <c:gapWidth val="80"/>
        <c:axId val="1793500592"/>
        <c:axId val="1793477296"/>
      </c:barChart>
      <c:lineChart>
        <c:grouping val="standard"/>
        <c:varyColors val="0"/>
        <c:ser>
          <c:idx val="1"/>
          <c:order val="1"/>
          <c:tx>
            <c:strRef>
              <c:f>Population!$A$45</c:f>
              <c:strCache>
                <c:ptCount val="1"/>
                <c:pt idx="0">
                  <c:v>Average Annual Growth Rate</c:v>
                </c:pt>
              </c:strCache>
            </c:strRef>
          </c:tx>
          <c:spPr>
            <a:ln w="28575" cap="rnd">
              <a:solidFill>
                <a:schemeClr val="tx2"/>
              </a:solidFill>
              <a:round/>
            </a:ln>
            <a:effectLst/>
          </c:spPr>
          <c:marker>
            <c:symbol val="none"/>
          </c:marker>
          <c:dLbls>
            <c:dLbl>
              <c:idx val="4"/>
              <c:layout>
                <c:manualLayout>
                  <c:x val="-3.8309240070642257E-2"/>
                  <c:y val="4.2009579507264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E-4589-BE85-7C9D8D8F2CF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Population!$B$43:$F$43</c:f>
              <c:numCache>
                <c:formatCode>General</c:formatCode>
                <c:ptCount val="5"/>
                <c:pt idx="0">
                  <c:v>1980</c:v>
                </c:pt>
                <c:pt idx="1">
                  <c:v>1990</c:v>
                </c:pt>
                <c:pt idx="2">
                  <c:v>2000</c:v>
                </c:pt>
                <c:pt idx="3">
                  <c:v>2010</c:v>
                </c:pt>
                <c:pt idx="4">
                  <c:v>2020</c:v>
                </c:pt>
              </c:numCache>
            </c:numRef>
          </c:cat>
          <c:val>
            <c:numRef>
              <c:f>Population!$B$45:$F$45</c:f>
              <c:numCache>
                <c:formatCode>0.0%</c:formatCode>
                <c:ptCount val="5"/>
                <c:pt idx="1">
                  <c:v>3.3879920160304361E-2</c:v>
                </c:pt>
                <c:pt idx="2">
                  <c:v>2.0451932895696572E-2</c:v>
                </c:pt>
                <c:pt idx="3">
                  <c:v>2.0251562920099116E-2</c:v>
                </c:pt>
                <c:pt idx="4">
                  <c:v>8.5959293081304313E-3</c:v>
                </c:pt>
              </c:numCache>
            </c:numRef>
          </c:val>
          <c:smooth val="0"/>
          <c:extLst>
            <c:ext xmlns:c16="http://schemas.microsoft.com/office/drawing/2014/chart" uri="{C3380CC4-5D6E-409C-BE32-E72D297353CC}">
              <c16:uniqueId val="{00000001-70AE-4589-BE85-7C9D8D8F2CFB}"/>
            </c:ext>
          </c:extLst>
        </c:ser>
        <c:dLbls>
          <c:showLegendKey val="0"/>
          <c:showVal val="0"/>
          <c:showCatName val="0"/>
          <c:showSerName val="0"/>
          <c:showPercent val="0"/>
          <c:showBubbleSize val="0"/>
        </c:dLbls>
        <c:marker val="1"/>
        <c:smooth val="0"/>
        <c:axId val="1704306159"/>
        <c:axId val="1704305743"/>
      </c:lineChart>
      <c:catAx>
        <c:axId val="1793500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93477296"/>
        <c:crosses val="autoZero"/>
        <c:auto val="1"/>
        <c:lblAlgn val="ctr"/>
        <c:lblOffset val="100"/>
        <c:noMultiLvlLbl val="0"/>
      </c:catAx>
      <c:valAx>
        <c:axId val="1793477296"/>
        <c:scaling>
          <c:orientation val="minMax"/>
          <c:max val="4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93500592"/>
        <c:crosses val="autoZero"/>
        <c:crossBetween val="between"/>
      </c:valAx>
      <c:valAx>
        <c:axId val="17043057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04306159"/>
        <c:crosses val="max"/>
        <c:crossBetween val="between"/>
      </c:valAx>
      <c:catAx>
        <c:axId val="1704306159"/>
        <c:scaling>
          <c:orientation val="minMax"/>
        </c:scaling>
        <c:delete val="1"/>
        <c:axPos val="t"/>
        <c:numFmt formatCode="General" sourceLinked="1"/>
        <c:majorTickMark val="out"/>
        <c:minorTickMark val="none"/>
        <c:tickLblPos val="nextTo"/>
        <c:crossAx val="1704305743"/>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Housing!$A$285</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Housing!$B$284:$D$284</c:f>
              <c:strCache>
                <c:ptCount val="3"/>
                <c:pt idx="0">
                  <c:v>Emergency Shelter</c:v>
                </c:pt>
                <c:pt idx="1">
                  <c:v>Transitional Housing</c:v>
                </c:pt>
                <c:pt idx="2">
                  <c:v>Unsheltered</c:v>
                </c:pt>
              </c:strCache>
            </c:strRef>
          </c:cat>
          <c:val>
            <c:numRef>
              <c:f>Housing!$B$285:$D$285</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B2D4-4DC6-A5D4-6802AC93FBAD}"/>
            </c:ext>
          </c:extLst>
        </c:ser>
        <c:ser>
          <c:idx val="1"/>
          <c:order val="1"/>
          <c:tx>
            <c:strRef>
              <c:f>Housing!$A$286</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Housing!$B$284:$D$284</c:f>
              <c:strCache>
                <c:ptCount val="3"/>
                <c:pt idx="0">
                  <c:v>Emergency Shelter</c:v>
                </c:pt>
                <c:pt idx="1">
                  <c:v>Transitional Housing</c:v>
                </c:pt>
                <c:pt idx="2">
                  <c:v>Unsheltered</c:v>
                </c:pt>
              </c:strCache>
            </c:strRef>
          </c:cat>
          <c:val>
            <c:numRef>
              <c:f>Housing!$B$286:$D$286</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B2D4-4DC6-A5D4-6802AC93FBAD}"/>
            </c:ext>
          </c:extLst>
        </c:ser>
        <c:dLbls>
          <c:dLblPos val="outEnd"/>
          <c:showLegendKey val="0"/>
          <c:showVal val="1"/>
          <c:showCatName val="0"/>
          <c:showSerName val="0"/>
          <c:showPercent val="0"/>
          <c:showBubbleSize val="0"/>
        </c:dLbls>
        <c:gapWidth val="80"/>
        <c:axId val="1029131919"/>
        <c:axId val="1029132335"/>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Housing!$A$260</c:f>
              <c:strCache>
                <c:ptCount val="1"/>
                <c:pt idx="0">
                  <c:v>Emergency Shelter</c:v>
                </c:pt>
              </c:strCache>
            </c:strRef>
          </c:tx>
          <c:spPr>
            <a:solidFill>
              <a:schemeClr val="accent1"/>
            </a:solidFill>
            <a:ln>
              <a:noFill/>
            </a:ln>
            <a:effectLst/>
          </c:spPr>
          <c:cat>
            <c:numRef>
              <c:f>Housing!$B$258:$E$258</c:f>
              <c:numCache>
                <c:formatCode>General</c:formatCode>
                <c:ptCount val="4"/>
                <c:pt idx="0">
                  <c:v>2005</c:v>
                </c:pt>
                <c:pt idx="1">
                  <c:v>2010</c:v>
                </c:pt>
                <c:pt idx="2">
                  <c:v>2015</c:v>
                </c:pt>
                <c:pt idx="3">
                  <c:v>2020</c:v>
                </c:pt>
              </c:numCache>
            </c:numRef>
          </c:cat>
          <c:val>
            <c:numRef>
              <c:f>Housing!$B$260:$E$260</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0-09FA-4B89-B51B-EC941C3B7D53}"/>
            </c:ext>
          </c:extLst>
        </c:ser>
        <c:ser>
          <c:idx val="1"/>
          <c:order val="1"/>
          <c:tx>
            <c:strRef>
              <c:f>Housing!$A$261</c:f>
              <c:strCache>
                <c:ptCount val="1"/>
                <c:pt idx="0">
                  <c:v>Transitional Housing</c:v>
                </c:pt>
              </c:strCache>
            </c:strRef>
          </c:tx>
          <c:spPr>
            <a:solidFill>
              <a:schemeClr val="accent2"/>
            </a:solidFill>
            <a:ln>
              <a:noFill/>
            </a:ln>
            <a:effectLst/>
          </c:spPr>
          <c:cat>
            <c:numRef>
              <c:f>Housing!$B$258:$E$258</c:f>
              <c:numCache>
                <c:formatCode>General</c:formatCode>
                <c:ptCount val="4"/>
                <c:pt idx="0">
                  <c:v>2005</c:v>
                </c:pt>
                <c:pt idx="1">
                  <c:v>2010</c:v>
                </c:pt>
                <c:pt idx="2">
                  <c:v>2015</c:v>
                </c:pt>
                <c:pt idx="3">
                  <c:v>2020</c:v>
                </c:pt>
              </c:numCache>
            </c:numRef>
          </c:cat>
          <c:val>
            <c:numRef>
              <c:f>Housing!$B$261:$E$261</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1-09FA-4B89-B51B-EC941C3B7D53}"/>
            </c:ext>
          </c:extLst>
        </c:ser>
        <c:ser>
          <c:idx val="2"/>
          <c:order val="2"/>
          <c:tx>
            <c:strRef>
              <c:f>Housing!$A$262</c:f>
              <c:strCache>
                <c:ptCount val="1"/>
                <c:pt idx="0">
                  <c:v>Unsheltered</c:v>
                </c:pt>
              </c:strCache>
            </c:strRef>
          </c:tx>
          <c:spPr>
            <a:solidFill>
              <a:schemeClr val="accent3"/>
            </a:solidFill>
            <a:ln>
              <a:noFill/>
            </a:ln>
            <a:effectLst/>
          </c:spPr>
          <c:dLbls>
            <c:dLbl>
              <c:idx val="0"/>
              <c:layout>
                <c:manualLayout>
                  <c:x val="3.0965740999616381E-2"/>
                  <c:y val="6.3582896200921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FA-4B89-B51B-EC941C3B7D53}"/>
                </c:ext>
              </c:extLst>
            </c:dLbl>
            <c:dLbl>
              <c:idx val="1"/>
              <c:layout>
                <c:manualLayout>
                  <c:x val="2.0643827333077587E-3"/>
                  <c:y val="-3.1791448100462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FA-4B89-B51B-EC941C3B7D53}"/>
                </c:ext>
              </c:extLst>
            </c:dLbl>
            <c:dLbl>
              <c:idx val="2"/>
              <c:layout>
                <c:manualLayout>
                  <c:x val="4.1287654666154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FA-4B89-B51B-EC941C3B7D53}"/>
                </c:ext>
              </c:extLst>
            </c:dLbl>
            <c:dLbl>
              <c:idx val="3"/>
              <c:layout>
                <c:manualLayout>
                  <c:x val="-3.7158889199539809E-2"/>
                  <c:y val="3.1791448100460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FA-4B89-B51B-EC941C3B7D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Housing!$B$258:$E$258</c:f>
              <c:numCache>
                <c:formatCode>General</c:formatCode>
                <c:ptCount val="4"/>
                <c:pt idx="0">
                  <c:v>2005</c:v>
                </c:pt>
                <c:pt idx="1">
                  <c:v>2010</c:v>
                </c:pt>
                <c:pt idx="2">
                  <c:v>2015</c:v>
                </c:pt>
                <c:pt idx="3">
                  <c:v>2020</c:v>
                </c:pt>
              </c:numCache>
            </c:numRef>
          </c:cat>
          <c:val>
            <c:numRef>
              <c:f>Housing!$B$262:$E$262</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2-09FA-4B89-B51B-EC941C3B7D53}"/>
            </c:ext>
          </c:extLst>
        </c:ser>
        <c:dLbls>
          <c:showLegendKey val="0"/>
          <c:showVal val="0"/>
          <c:showCatName val="0"/>
          <c:showSerName val="0"/>
          <c:showPercent val="0"/>
          <c:showBubbleSize val="0"/>
        </c:dLbls>
        <c:axId val="1528485663"/>
        <c:axId val="1528486911"/>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Housing!$A$472</c:f>
              <c:strCache>
                <c:ptCount val="1"/>
                <c:pt idx="0">
                  <c:v>Cost-burdened Households</c:v>
                </c:pt>
              </c:strCache>
            </c:strRef>
          </c:tx>
          <c:spPr>
            <a:solidFill>
              <a:schemeClr val="accent1"/>
            </a:solidFill>
            <a:ln>
              <a:noFill/>
            </a:ln>
            <a:effectLst/>
          </c:spPr>
          <c:invertIfNegative val="0"/>
          <c:dLbls>
            <c:dLbl>
              <c:idx val="4"/>
              <c:layout>
                <c:manualLayout>
                  <c:x val="1.8701660074208776E-3"/>
                  <c:y val="1.529065794978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49-4A67-A163-AF34E3446524}"/>
                </c:ext>
              </c:extLst>
            </c:dLbl>
            <c:dLbl>
              <c:idx val="5"/>
              <c:layout>
                <c:manualLayout>
                  <c:x val="-3.7409024273835647E-3"/>
                  <c:y val="1.4672874332319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49-4A67-A163-AF34E344652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Housing!$B$471:$F$471</c:f>
              <c:strCache>
                <c:ptCount val="5"/>
                <c:pt idx="0">
                  <c:v>1980*</c:v>
                </c:pt>
                <c:pt idx="1">
                  <c:v>1990</c:v>
                </c:pt>
                <c:pt idx="2">
                  <c:v>2000</c:v>
                </c:pt>
                <c:pt idx="3">
                  <c:v>2009</c:v>
                </c:pt>
                <c:pt idx="4">
                  <c:v>2019</c:v>
                </c:pt>
              </c:strCache>
            </c:strRef>
          </c:cat>
          <c:val>
            <c:numRef>
              <c:f>Housing!$B$472:$F$472</c:f>
              <c:numCache>
                <c:formatCode>#,##0</c:formatCode>
                <c:ptCount val="5"/>
                <c:pt idx="0">
                  <c:v>76886</c:v>
                </c:pt>
                <c:pt idx="1">
                  <c:v>157448</c:v>
                </c:pt>
                <c:pt idx="2">
                  <c:v>171276</c:v>
                </c:pt>
                <c:pt idx="3">
                  <c:v>237785</c:v>
                </c:pt>
                <c:pt idx="4">
                  <c:v>287880</c:v>
                </c:pt>
              </c:numCache>
            </c:numRef>
          </c:val>
          <c:extLst>
            <c:ext xmlns:c16="http://schemas.microsoft.com/office/drawing/2014/chart" uri="{C3380CC4-5D6E-409C-BE32-E72D297353CC}">
              <c16:uniqueId val="{00000000-333E-45FC-8C19-021FC198712A}"/>
            </c:ext>
          </c:extLst>
        </c:ser>
        <c:dLbls>
          <c:showLegendKey val="0"/>
          <c:showVal val="0"/>
          <c:showCatName val="0"/>
          <c:showSerName val="0"/>
          <c:showPercent val="0"/>
          <c:showBubbleSize val="0"/>
        </c:dLbls>
        <c:gapWidth val="40"/>
        <c:overlap val="-27"/>
        <c:axId val="1291849951"/>
        <c:axId val="1291846623"/>
      </c:barChart>
      <c:lineChart>
        <c:grouping val="standard"/>
        <c:varyColors val="0"/>
        <c:ser>
          <c:idx val="1"/>
          <c:order val="1"/>
          <c:tx>
            <c:strRef>
              <c:f>Housing!$A$473</c:f>
              <c:strCache>
                <c:ptCount val="1"/>
                <c:pt idx="0">
                  <c:v>% of All Households</c:v>
                </c:pt>
              </c:strCache>
            </c:strRef>
          </c:tx>
          <c:spPr>
            <a:ln w="31750" cap="rnd">
              <a:solidFill>
                <a:schemeClr val="accent3"/>
              </a:solidFill>
              <a:round/>
            </a:ln>
            <a:effectLst/>
          </c:spPr>
          <c:marker>
            <c:symbol val="none"/>
          </c:marker>
          <c:dLbls>
            <c:dLbl>
              <c:idx val="0"/>
              <c:layout>
                <c:manualLayout>
                  <c:x val="-5.0480321213247192E-2"/>
                  <c:y val="-2.9345748664638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49-4A67-A163-AF34E3446524}"/>
                </c:ext>
              </c:extLst>
            </c:dLbl>
            <c:dLbl>
              <c:idx val="1"/>
              <c:layout>
                <c:manualLayout>
                  <c:x val="-4.3008085389914477E-2"/>
                  <c:y val="-3.8689885623789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49-4A67-A163-AF34E3446524}"/>
                </c:ext>
              </c:extLst>
            </c:dLbl>
            <c:dLbl>
              <c:idx val="2"/>
              <c:layout>
                <c:manualLayout>
                  <c:x val="-4.6139808554596332E-2"/>
                  <c:y val="3.3013967247718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3E-45FC-8C19-021FC198712A}"/>
                </c:ext>
              </c:extLst>
            </c:dLbl>
            <c:dLbl>
              <c:idx val="3"/>
              <c:layout>
                <c:manualLayout>
                  <c:x val="-4.5909121289092802E-2"/>
                  <c:y val="-3.8655802962938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3E-45FC-8C19-021FC198712A}"/>
                </c:ext>
              </c:extLst>
            </c:dLbl>
            <c:dLbl>
              <c:idx val="4"/>
              <c:layout>
                <c:manualLayout>
                  <c:x val="-3.8664186766294517E-2"/>
                  <c:y val="-3.7598951640459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E-45FC-8C19-021FC198712A}"/>
                </c:ext>
              </c:extLst>
            </c:dLbl>
            <c:dLbl>
              <c:idx val="5"/>
              <c:layout>
                <c:manualLayout>
                  <c:x val="-4.2398317263739875E-2"/>
                  <c:y val="-5.1842615514947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3E-45FC-8C19-021FC198712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Housing!$B$471:$F$471</c:f>
              <c:strCache>
                <c:ptCount val="5"/>
                <c:pt idx="0">
                  <c:v>1980*</c:v>
                </c:pt>
                <c:pt idx="1">
                  <c:v>1990</c:v>
                </c:pt>
                <c:pt idx="2">
                  <c:v>2000</c:v>
                </c:pt>
                <c:pt idx="3">
                  <c:v>2009</c:v>
                </c:pt>
                <c:pt idx="4">
                  <c:v>2019</c:v>
                </c:pt>
              </c:strCache>
            </c:strRef>
          </c:cat>
          <c:val>
            <c:numRef>
              <c:f>Housing!$B$473:$F$473</c:f>
              <c:numCache>
                <c:formatCode>0.0%</c:formatCode>
                <c:ptCount val="5"/>
                <c:pt idx="0">
                  <c:v>0.30065538384533569</c:v>
                </c:pt>
                <c:pt idx="1">
                  <c:v>0.43178433819194012</c:v>
                </c:pt>
                <c:pt idx="2">
                  <c:v>0.42503412164677273</c:v>
                </c:pt>
                <c:pt idx="3">
                  <c:v>0.51044788294592947</c:v>
                </c:pt>
                <c:pt idx="4">
                  <c:v>0.51097546472888378</c:v>
                </c:pt>
              </c:numCache>
            </c:numRef>
          </c:val>
          <c:smooth val="0"/>
          <c:extLst>
            <c:ext xmlns:c16="http://schemas.microsoft.com/office/drawing/2014/chart" uri="{C3380CC4-5D6E-409C-BE32-E72D297353CC}">
              <c16:uniqueId val="{00000001-333E-45FC-8C19-021FC198712A}"/>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Housing!$A$383</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Housing!$B$382:$F$382</c:f>
              <c:strCache>
                <c:ptCount val="5"/>
                <c:pt idx="0">
                  <c:v>1980*</c:v>
                </c:pt>
                <c:pt idx="1">
                  <c:v>1990</c:v>
                </c:pt>
                <c:pt idx="2">
                  <c:v>2000</c:v>
                </c:pt>
                <c:pt idx="3">
                  <c:v>2009</c:v>
                </c:pt>
                <c:pt idx="4">
                  <c:v>2019</c:v>
                </c:pt>
              </c:strCache>
            </c:strRef>
          </c:cat>
          <c:val>
            <c:numRef>
              <c:f>Housing!$B$383:$F$383</c:f>
              <c:numCache>
                <c:formatCode>#,##0</c:formatCode>
                <c:ptCount val="5"/>
                <c:pt idx="0">
                  <c:v>40991</c:v>
                </c:pt>
                <c:pt idx="1">
                  <c:v>94230</c:v>
                </c:pt>
                <c:pt idx="2">
                  <c:v>150592</c:v>
                </c:pt>
                <c:pt idx="3">
                  <c:v>273647</c:v>
                </c:pt>
                <c:pt idx="4">
                  <c:v>199930</c:v>
                </c:pt>
              </c:numCache>
            </c:numRef>
          </c:val>
          <c:extLst>
            <c:ext xmlns:c16="http://schemas.microsoft.com/office/drawing/2014/chart" uri="{C3380CC4-5D6E-409C-BE32-E72D297353CC}">
              <c16:uniqueId val="{00000000-9119-4015-B327-6AA848E221AC}"/>
            </c:ext>
          </c:extLst>
        </c:ser>
        <c:dLbls>
          <c:showLegendKey val="0"/>
          <c:showVal val="0"/>
          <c:showCatName val="0"/>
          <c:showSerName val="0"/>
          <c:showPercent val="0"/>
          <c:showBubbleSize val="0"/>
        </c:dLbls>
        <c:gapWidth val="40"/>
        <c:overlap val="-27"/>
        <c:axId val="1668135647"/>
        <c:axId val="1668134399"/>
      </c:barChart>
      <c:lineChart>
        <c:grouping val="standard"/>
        <c:varyColors val="0"/>
        <c:ser>
          <c:idx val="1"/>
          <c:order val="1"/>
          <c:tx>
            <c:strRef>
              <c:f>Housing!$A$384</c:f>
              <c:strCache>
                <c:ptCount val="1"/>
                <c:pt idx="0">
                  <c:v>% of All Households</c:v>
                </c:pt>
              </c:strCache>
            </c:strRef>
          </c:tx>
          <c:spPr>
            <a:ln w="31750" cap="rnd">
              <a:solidFill>
                <a:schemeClr val="accent3"/>
              </a:solidFill>
              <a:round/>
            </a:ln>
            <a:effectLst/>
          </c:spPr>
          <c:marker>
            <c:symbol val="none"/>
          </c:marker>
          <c:dLbls>
            <c:dLbl>
              <c:idx val="1"/>
              <c:layout>
                <c:manualLayout>
                  <c:x val="-1.0683760683760684E-2"/>
                  <c:y val="1.7014338599405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2B-4728-8311-DDE058340338}"/>
                </c:ext>
              </c:extLst>
            </c:dLbl>
            <c:dLbl>
              <c:idx val="2"/>
              <c:layout>
                <c:manualLayout>
                  <c:x val="1.0987280436099334E-2"/>
                  <c:y val="-2.27878261737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19-4015-B327-6AA848E221AC}"/>
                </c:ext>
              </c:extLst>
            </c:dLbl>
            <c:dLbl>
              <c:idx val="3"/>
              <c:layout>
                <c:manualLayout>
                  <c:x val="2.6715626892792169E-2"/>
                  <c:y val="-1.7014338599405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19-4015-B327-6AA848E221AC}"/>
                </c:ext>
              </c:extLst>
            </c:dLbl>
            <c:dLbl>
              <c:idx val="4"/>
              <c:layout>
                <c:manualLayout>
                  <c:x val="2.2442122619287973E-2"/>
                  <c:y val="-2.8438730127470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19-4015-B327-6AA848E221AC}"/>
                </c:ext>
              </c:extLst>
            </c:dLbl>
            <c:dLbl>
              <c:idx val="5"/>
              <c:layout>
                <c:manualLayout>
                  <c:x val="9.925066529205653E-3"/>
                  <c:y val="-7.1096879294853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19-4015-B327-6AA848E221A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Housing!$B$382:$F$382</c:f>
              <c:strCache>
                <c:ptCount val="5"/>
                <c:pt idx="0">
                  <c:v>1980*</c:v>
                </c:pt>
                <c:pt idx="1">
                  <c:v>1990</c:v>
                </c:pt>
                <c:pt idx="2">
                  <c:v>2000</c:v>
                </c:pt>
                <c:pt idx="3">
                  <c:v>2009</c:v>
                </c:pt>
                <c:pt idx="4">
                  <c:v>2019</c:v>
                </c:pt>
              </c:strCache>
            </c:strRef>
          </c:cat>
          <c:val>
            <c:numRef>
              <c:f>Housing!$B$384:$F$384</c:f>
              <c:numCache>
                <c:formatCode>0.0%</c:formatCode>
                <c:ptCount val="5"/>
                <c:pt idx="0">
                  <c:v>0.12070661264105162</c:v>
                </c:pt>
                <c:pt idx="1">
                  <c:v>0.22276595744680852</c:v>
                </c:pt>
                <c:pt idx="2">
                  <c:v>0.28310491982027708</c:v>
                </c:pt>
                <c:pt idx="3">
                  <c:v>0.39254887728212329</c:v>
                </c:pt>
                <c:pt idx="4">
                  <c:v>0.27620783074689259</c:v>
                </c:pt>
              </c:numCache>
            </c:numRef>
          </c:val>
          <c:smooth val="0"/>
          <c:extLst>
            <c:ext xmlns:c16="http://schemas.microsoft.com/office/drawing/2014/chart" uri="{C3380CC4-5D6E-409C-BE32-E72D297353CC}">
              <c16:uniqueId val="{00000001-9119-4015-B327-6AA848E221AC}"/>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Housing!$C$235</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Housing!$A$236:$A$242</c:f>
              <c:strCache>
                <c:ptCount val="7"/>
                <c:pt idx="0">
                  <c:v>White Alone Householder</c:v>
                </c:pt>
                <c:pt idx="1">
                  <c:v>Black Or African American Alone Householder</c:v>
                </c:pt>
                <c:pt idx="2">
                  <c:v>American Indian And Alaska Native Alone Householder</c:v>
                </c:pt>
                <c:pt idx="3">
                  <c:v>Asian Alone Householder</c:v>
                </c:pt>
                <c:pt idx="4">
                  <c:v>Native Hawaiian And Other Pacific Islander Alone Householder</c:v>
                </c:pt>
                <c:pt idx="5">
                  <c:v>Some Other Race Alone Householder</c:v>
                </c:pt>
                <c:pt idx="6">
                  <c:v>Two Or More Races Householder</c:v>
                </c:pt>
              </c:strCache>
            </c:strRef>
          </c:cat>
          <c:val>
            <c:numRef>
              <c:f>Housing!$C$236:$C$242</c:f>
              <c:numCache>
                <c:formatCode>#,##0.0%</c:formatCode>
                <c:ptCount val="7"/>
                <c:pt idx="0">
                  <c:v>0.59147393781061175</c:v>
                </c:pt>
                <c:pt idx="1">
                  <c:v>0.3204037331051639</c:v>
                </c:pt>
                <c:pt idx="2">
                  <c:v>0.50256287041486469</c:v>
                </c:pt>
                <c:pt idx="3">
                  <c:v>0.61705476187837338</c:v>
                </c:pt>
                <c:pt idx="4">
                  <c:v>0.48782771535580527</c:v>
                </c:pt>
                <c:pt idx="5">
                  <c:v>0.47868374793950874</c:v>
                </c:pt>
                <c:pt idx="6">
                  <c:v>0.48994980196132421</c:v>
                </c:pt>
              </c:numCache>
            </c:numRef>
          </c:val>
          <c:extLst>
            <c:ext xmlns:c16="http://schemas.microsoft.com/office/drawing/2014/chart" uri="{C3380CC4-5D6E-409C-BE32-E72D297353CC}">
              <c16:uniqueId val="{00000000-30BF-49F6-8C57-5BFF428987C5}"/>
            </c:ext>
          </c:extLst>
        </c:ser>
        <c:ser>
          <c:idx val="1"/>
          <c:order val="1"/>
          <c:tx>
            <c:strRef>
              <c:f>Housing!$E$235</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Housing!$A$236:$A$242</c:f>
              <c:strCache>
                <c:ptCount val="7"/>
                <c:pt idx="0">
                  <c:v>White Alone Householder</c:v>
                </c:pt>
                <c:pt idx="1">
                  <c:v>Black Or African American Alone Householder</c:v>
                </c:pt>
                <c:pt idx="2">
                  <c:v>American Indian And Alaska Native Alone Householder</c:v>
                </c:pt>
                <c:pt idx="3">
                  <c:v>Asian Alone Householder</c:v>
                </c:pt>
                <c:pt idx="4">
                  <c:v>Native Hawaiian And Other Pacific Islander Alone Householder</c:v>
                </c:pt>
                <c:pt idx="5">
                  <c:v>Some Other Race Alone Householder</c:v>
                </c:pt>
                <c:pt idx="6">
                  <c:v>Two Or More Races Householder</c:v>
                </c:pt>
              </c:strCache>
            </c:strRef>
          </c:cat>
          <c:val>
            <c:numRef>
              <c:f>Housing!$E$236:$E$242</c:f>
              <c:numCache>
                <c:formatCode>#,##0.0%</c:formatCode>
                <c:ptCount val="7"/>
                <c:pt idx="0">
                  <c:v>0.40852606218938825</c:v>
                </c:pt>
                <c:pt idx="1">
                  <c:v>0.6795962668948361</c:v>
                </c:pt>
                <c:pt idx="2">
                  <c:v>0.49743712958513536</c:v>
                </c:pt>
                <c:pt idx="3">
                  <c:v>0.38294523812162656</c:v>
                </c:pt>
                <c:pt idx="4">
                  <c:v>0.51217228464419473</c:v>
                </c:pt>
                <c:pt idx="5">
                  <c:v>0.52131625206049126</c:v>
                </c:pt>
                <c:pt idx="6">
                  <c:v>0.51005019803867579</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Housing!$A$378</c:f>
              <c:strCache>
                <c:ptCount val="1"/>
                <c:pt idx="0">
                  <c:v>Total</c:v>
                </c:pt>
              </c:strCache>
            </c:strRef>
          </c:tx>
          <c:spPr>
            <a:solidFill>
              <a:schemeClr val="accent1"/>
            </a:solidFill>
            <a:ln>
              <a:noFill/>
            </a:ln>
            <a:effectLst/>
          </c:spPr>
          <c:invertIfNegative val="0"/>
          <c:dPt>
            <c:idx val="8"/>
            <c:invertIfNegative val="0"/>
            <c:bubble3D val="0"/>
            <c:spPr>
              <a:solidFill>
                <a:schemeClr val="accent6"/>
              </a:solidFill>
              <a:ln>
                <a:noFill/>
              </a:ln>
              <a:effectLst/>
            </c:spPr>
            <c:extLst>
              <c:ext xmlns:c16="http://schemas.microsoft.com/office/drawing/2014/chart" uri="{C3380CC4-5D6E-409C-BE32-E72D297353CC}">
                <c16:uniqueId val="{00000002-FAF3-497D-BBEF-D376BAE2E8B1}"/>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3-FAF3-497D-BBEF-D376BAE2E8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(Housing!$C$377,Housing!$E$377,Housing!$G$377,Housing!$I$377,Housing!$K$377,Housing!$M$377,Housing!$O$377,Housing!$Q$377,Housing!$S$377,Housing!$U$377)</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(Housing!$C$378,Housing!$E$378,Housing!$G$378,Housing!$I$378,Housing!$K$378,Housing!$M$378,Housing!$O$378,Housing!$Q$378,Housing!$S$378,Housing!$U$378)</c:f>
              <c:numCache>
                <c:formatCode>#,##0.0%</c:formatCode>
                <c:ptCount val="10"/>
                <c:pt idx="0">
                  <c:v>0.26242353342594626</c:v>
                </c:pt>
                <c:pt idx="1">
                  <c:v>0.27904718382268939</c:v>
                </c:pt>
                <c:pt idx="2">
                  <c:v>0.23578058329301016</c:v>
                </c:pt>
                <c:pt idx="3">
                  <c:v>0.26845544279160294</c:v>
                </c:pt>
                <c:pt idx="4">
                  <c:v>0.25751884196674246</c:v>
                </c:pt>
                <c:pt idx="5">
                  <c:v>0.2819292375926255</c:v>
                </c:pt>
                <c:pt idx="6">
                  <c:v>0.28494869551384022</c:v>
                </c:pt>
                <c:pt idx="7">
                  <c:v>0.30307103187685441</c:v>
                </c:pt>
                <c:pt idx="8">
                  <c:v>0.27620783074689265</c:v>
                </c:pt>
                <c:pt idx="9">
                  <c:v>0.31138040248344417</c:v>
                </c:pt>
              </c:numCache>
            </c:numRef>
          </c:val>
          <c:extLst>
            <c:ext xmlns:c16="http://schemas.microsoft.com/office/drawing/2014/chart" uri="{C3380CC4-5D6E-409C-BE32-E72D297353CC}">
              <c16:uniqueId val="{00000000-FAF3-497D-BBEF-D376BAE2E8B1}"/>
            </c:ext>
          </c:extLst>
        </c:ser>
        <c:dLbls>
          <c:showLegendKey val="0"/>
          <c:showVal val="0"/>
          <c:showCatName val="0"/>
          <c:showSerName val="0"/>
          <c:showPercent val="0"/>
          <c:showBubbleSize val="0"/>
        </c:dLbls>
        <c:gapWidth val="40"/>
        <c:overlap val="-27"/>
        <c:axId val="1768827552"/>
        <c:axId val="1768816736"/>
      </c:barChart>
      <c:catAx>
        <c:axId val="176882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8816736"/>
        <c:crosses val="autoZero"/>
        <c:auto val="1"/>
        <c:lblAlgn val="ctr"/>
        <c:lblOffset val="100"/>
        <c:noMultiLvlLbl val="0"/>
      </c:catAx>
      <c:valAx>
        <c:axId val="1768816736"/>
        <c:scaling>
          <c:orientation val="minMax"/>
          <c:max val="0.65000000000000013"/>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8827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Housing!$A$467</c:f>
              <c:strCache>
                <c:ptCount val="1"/>
                <c:pt idx="0">
                  <c:v>Cost-burdened Households</c:v>
                </c:pt>
              </c:strCache>
            </c:strRef>
          </c:tx>
          <c:spPr>
            <a:solidFill>
              <a:schemeClr val="accent1"/>
            </a:solidFill>
            <a:ln>
              <a:noFill/>
            </a:ln>
            <a:effectLst/>
          </c:spPr>
          <c:invertIfNegative val="0"/>
          <c:dPt>
            <c:idx val="8"/>
            <c:invertIfNegative val="0"/>
            <c:bubble3D val="0"/>
            <c:spPr>
              <a:solidFill>
                <a:schemeClr val="accent6"/>
              </a:solidFill>
              <a:ln>
                <a:noFill/>
              </a:ln>
              <a:effectLst/>
            </c:spPr>
            <c:extLst>
              <c:ext xmlns:c16="http://schemas.microsoft.com/office/drawing/2014/chart" uri="{C3380CC4-5D6E-409C-BE32-E72D297353CC}">
                <c16:uniqueId val="{00000002-6A48-4EF4-B4E3-1080F95D3E3D}"/>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3-6A48-4EF4-B4E3-1080F95D3E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(Housing!$C$466,Housing!$E$466,Housing!$G$466,Housing!$I$466,Housing!$K$466,Housing!$M$466,Housing!$O$466,Housing!$Q$466,Housing!$S$466,Housing!$U$466)</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(Housing!$C$467,Housing!$E$467,Housing!$G$467,Housing!$I$467,Housing!$K$467,Housing!$M$467,Housing!$O$467,Housing!$Q$467,Housing!$S$467,Housing!$U$467)</c:f>
              <c:numCache>
                <c:formatCode>#,##0.0%</c:formatCode>
                <c:ptCount val="10"/>
                <c:pt idx="0">
                  <c:v>0.53016372007622647</c:v>
                </c:pt>
                <c:pt idx="1">
                  <c:v>0.51673940813285069</c:v>
                </c:pt>
                <c:pt idx="2">
                  <c:v>0.44929774603021383</c:v>
                </c:pt>
                <c:pt idx="3">
                  <c:v>0.49134024458377307</c:v>
                </c:pt>
                <c:pt idx="4">
                  <c:v>0.45968649412503593</c:v>
                </c:pt>
                <c:pt idx="5">
                  <c:v>0.5179428732803486</c:v>
                </c:pt>
                <c:pt idx="6">
                  <c:v>0.49953629197239574</c:v>
                </c:pt>
                <c:pt idx="7">
                  <c:v>0.51591659368052278</c:v>
                </c:pt>
                <c:pt idx="8">
                  <c:v>0.51097546472888378</c:v>
                </c:pt>
                <c:pt idx="9">
                  <c:v>0.58434256760063208</c:v>
                </c:pt>
              </c:numCache>
            </c:numRef>
          </c:val>
          <c:extLst>
            <c:ext xmlns:c16="http://schemas.microsoft.com/office/drawing/2014/chart" uri="{C3380CC4-5D6E-409C-BE32-E72D297353CC}">
              <c16:uniqueId val="{00000000-6A48-4EF4-B4E3-1080F95D3E3D}"/>
            </c:ext>
          </c:extLst>
        </c:ser>
        <c:dLbls>
          <c:showLegendKey val="0"/>
          <c:showVal val="0"/>
          <c:showCatName val="0"/>
          <c:showSerName val="0"/>
          <c:showPercent val="0"/>
          <c:showBubbleSize val="0"/>
        </c:dLbls>
        <c:gapWidth val="40"/>
        <c:overlap val="-27"/>
        <c:axId val="1759818848"/>
        <c:axId val="1759825504"/>
      </c:barChart>
      <c:catAx>
        <c:axId val="175981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825504"/>
        <c:crosses val="autoZero"/>
        <c:auto val="1"/>
        <c:lblAlgn val="ctr"/>
        <c:lblOffset val="100"/>
        <c:noMultiLvlLbl val="0"/>
      </c:catAx>
      <c:valAx>
        <c:axId val="1759825504"/>
        <c:scaling>
          <c:orientation val="minMax"/>
          <c:max val="0.65000000000000013"/>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818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Housing!$A$355</c:f>
              <c:strCache>
                <c:ptCount val="1"/>
                <c:pt idx="0">
                  <c:v>Percentage</c:v>
                </c:pt>
              </c:strCache>
            </c:strRef>
          </c:tx>
          <c:spPr>
            <a:solidFill>
              <a:schemeClr val="accent1"/>
            </a:solidFill>
            <a:ln>
              <a:noFill/>
            </a:ln>
            <a:effectLst/>
          </c:spPr>
          <c:invertIfNegative val="0"/>
          <c:dPt>
            <c:idx val="8"/>
            <c:invertIfNegative val="0"/>
            <c:bubble3D val="0"/>
            <c:spPr>
              <a:solidFill>
                <a:schemeClr val="accent6"/>
              </a:solidFill>
              <a:ln>
                <a:noFill/>
              </a:ln>
              <a:effectLst/>
            </c:spPr>
            <c:extLst>
              <c:ext xmlns:c16="http://schemas.microsoft.com/office/drawing/2014/chart" uri="{C3380CC4-5D6E-409C-BE32-E72D297353CC}">
                <c16:uniqueId val="{00000002-FCD4-4103-8CF9-1123C1702F21}"/>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3-FCD4-4103-8CF9-1123C1702F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Housing!$B$354:$K$354</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 Average</c:v>
                </c:pt>
                <c:pt idx="9">
                  <c:v>California</c:v>
                </c:pt>
              </c:strCache>
            </c:strRef>
          </c:cat>
          <c:val>
            <c:numRef>
              <c:f>Housing!$B$355:$K$355</c:f>
              <c:numCache>
                <c:formatCode>0.0%</c:formatCode>
                <c:ptCount val="10"/>
                <c:pt idx="0">
                  <c:v>0.19899999999999998</c:v>
                </c:pt>
                <c:pt idx="1">
                  <c:v>0.19800000000000001</c:v>
                </c:pt>
                <c:pt idx="2">
                  <c:v>0.182</c:v>
                </c:pt>
                <c:pt idx="3">
                  <c:v>0.192</c:v>
                </c:pt>
                <c:pt idx="4">
                  <c:v>0.19399999999999998</c:v>
                </c:pt>
                <c:pt idx="5">
                  <c:v>0.20899999999999999</c:v>
                </c:pt>
                <c:pt idx="6">
                  <c:v>0.20399999999999999</c:v>
                </c:pt>
                <c:pt idx="7">
                  <c:v>0.20300000000000001</c:v>
                </c:pt>
                <c:pt idx="8">
                  <c:v>0.197625</c:v>
                </c:pt>
                <c:pt idx="9">
                  <c:v>0.21600000000000003</c:v>
                </c:pt>
              </c:numCache>
            </c:numRef>
          </c:val>
          <c:extLst>
            <c:ext xmlns:c16="http://schemas.microsoft.com/office/drawing/2014/chart" uri="{C3380CC4-5D6E-409C-BE32-E72D297353CC}">
              <c16:uniqueId val="{00000000-FCD4-4103-8CF9-1123C1702F21}"/>
            </c:ext>
          </c:extLst>
        </c:ser>
        <c:dLbls>
          <c:showLegendKey val="0"/>
          <c:showVal val="0"/>
          <c:showCatName val="0"/>
          <c:showSerName val="0"/>
          <c:showPercent val="0"/>
          <c:showBubbleSize val="0"/>
        </c:dLbls>
        <c:gapWidth val="40"/>
        <c:overlap val="-27"/>
        <c:axId val="96701968"/>
        <c:axId val="96710288"/>
      </c:barChart>
      <c:catAx>
        <c:axId val="9670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10288"/>
        <c:crosses val="autoZero"/>
        <c:auto val="1"/>
        <c:lblAlgn val="ctr"/>
        <c:lblOffset val="100"/>
        <c:noMultiLvlLbl val="0"/>
      </c:catAx>
      <c:valAx>
        <c:axId val="9671028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1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Housing!$A$443</c:f>
              <c:strCache>
                <c:ptCount val="1"/>
                <c:pt idx="0">
                  <c:v>Percentage</c:v>
                </c:pt>
              </c:strCache>
            </c:strRef>
          </c:tx>
          <c:spPr>
            <a:solidFill>
              <a:schemeClr val="accent1"/>
            </a:solidFill>
            <a:ln>
              <a:noFill/>
            </a:ln>
            <a:effectLst/>
          </c:spPr>
          <c:invertIfNegative val="0"/>
          <c:dPt>
            <c:idx val="8"/>
            <c:invertIfNegative val="0"/>
            <c:bubble3D val="0"/>
            <c:spPr>
              <a:solidFill>
                <a:schemeClr val="accent6"/>
              </a:solidFill>
              <a:ln>
                <a:noFill/>
              </a:ln>
              <a:effectLst/>
            </c:spPr>
            <c:extLst>
              <c:ext xmlns:c16="http://schemas.microsoft.com/office/drawing/2014/chart" uri="{C3380CC4-5D6E-409C-BE32-E72D297353CC}">
                <c16:uniqueId val="{00000002-C383-46DB-970A-077F4724490B}"/>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3-C383-46DB-970A-077F472449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Housing!$B$442:$K$442</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Housing!$B$443:$K$443</c:f>
              <c:numCache>
                <c:formatCode>0.0%</c:formatCode>
                <c:ptCount val="10"/>
                <c:pt idx="0">
                  <c:v>0.33600000000000002</c:v>
                </c:pt>
                <c:pt idx="1">
                  <c:v>0.32799999999999996</c:v>
                </c:pt>
                <c:pt idx="2">
                  <c:v>0.29199999999999998</c:v>
                </c:pt>
                <c:pt idx="3">
                  <c:v>0.32100000000000001</c:v>
                </c:pt>
                <c:pt idx="4">
                  <c:v>0.30299999999999999</c:v>
                </c:pt>
                <c:pt idx="5">
                  <c:v>0.32299999999999995</c:v>
                </c:pt>
                <c:pt idx="6">
                  <c:v>0.32</c:v>
                </c:pt>
                <c:pt idx="7">
                  <c:v>0.33100000000000002</c:v>
                </c:pt>
                <c:pt idx="8">
                  <c:v>0.32523788178243246</c:v>
                </c:pt>
                <c:pt idx="9">
                  <c:v>0.32500000000000001</c:v>
                </c:pt>
              </c:numCache>
            </c:numRef>
          </c:val>
          <c:extLst>
            <c:ext xmlns:c16="http://schemas.microsoft.com/office/drawing/2014/chart" uri="{C3380CC4-5D6E-409C-BE32-E72D297353CC}">
              <c16:uniqueId val="{00000000-C383-46DB-970A-077F4724490B}"/>
            </c:ext>
          </c:extLst>
        </c:ser>
        <c:dLbls>
          <c:showLegendKey val="0"/>
          <c:showVal val="0"/>
          <c:showCatName val="0"/>
          <c:showSerName val="0"/>
          <c:showPercent val="0"/>
          <c:showBubbleSize val="0"/>
        </c:dLbls>
        <c:gapWidth val="40"/>
        <c:overlap val="-27"/>
        <c:axId val="96703632"/>
        <c:axId val="96704048"/>
      </c:barChart>
      <c:catAx>
        <c:axId val="9670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4048"/>
        <c:crosses val="autoZero"/>
        <c:auto val="1"/>
        <c:lblAlgn val="ctr"/>
        <c:lblOffset val="100"/>
        <c:noMultiLvlLbl val="0"/>
      </c:catAx>
      <c:valAx>
        <c:axId val="9670404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Housing!$A$518</c:f>
              <c:strCache>
                <c:ptCount val="1"/>
                <c:pt idx="0">
                  <c:v>Affordable Homes Shortfall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Housing!$B$513:$I$513</c:f>
              <c:strCache>
                <c:ptCount val="8"/>
                <c:pt idx="0">
                  <c:v>Fresno County</c:v>
                </c:pt>
                <c:pt idx="1">
                  <c:v>Kern County</c:v>
                </c:pt>
                <c:pt idx="2">
                  <c:v>Kings County</c:v>
                </c:pt>
                <c:pt idx="3">
                  <c:v>Madera County</c:v>
                </c:pt>
                <c:pt idx="4">
                  <c:v>Merced County</c:v>
                </c:pt>
                <c:pt idx="5">
                  <c:v>San Joaquin County</c:v>
                </c:pt>
                <c:pt idx="6">
                  <c:v>Stanislaus County</c:v>
                </c:pt>
                <c:pt idx="7">
                  <c:v>Tulare County</c:v>
                </c:pt>
              </c:strCache>
            </c:strRef>
          </c:cat>
          <c:val>
            <c:numRef>
              <c:f>Housing!$B$518:$I$518</c:f>
              <c:numCache>
                <c:formatCode>_(* #,##0_);_(* \(#,##0\);_(* "-"??_);_(@_)</c:formatCode>
                <c:ptCount val="8"/>
                <c:pt idx="0">
                  <c:v>36523</c:v>
                </c:pt>
                <c:pt idx="1">
                  <c:v>25550</c:v>
                </c:pt>
                <c:pt idx="2">
                  <c:v>4088</c:v>
                </c:pt>
                <c:pt idx="3">
                  <c:v>3847</c:v>
                </c:pt>
                <c:pt idx="4">
                  <c:v>6708.5</c:v>
                </c:pt>
                <c:pt idx="5">
                  <c:v>19078</c:v>
                </c:pt>
                <c:pt idx="6">
                  <c:v>15485</c:v>
                </c:pt>
                <c:pt idx="7">
                  <c:v>11317</c:v>
                </c:pt>
              </c:numCache>
            </c:numRef>
          </c:val>
          <c:extLst>
            <c:ext xmlns:c16="http://schemas.microsoft.com/office/drawing/2014/chart" uri="{C3380CC4-5D6E-409C-BE32-E72D297353CC}">
              <c16:uniqueId val="{00000000-A2BF-49B8-A42A-8A49F05AB0E4}"/>
            </c:ext>
          </c:extLst>
        </c:ser>
        <c:dLbls>
          <c:dLblPos val="inEnd"/>
          <c:showLegendKey val="0"/>
          <c:showVal val="1"/>
          <c:showCatName val="0"/>
          <c:showSerName val="0"/>
          <c:showPercent val="0"/>
          <c:showBubbleSize val="0"/>
        </c:dLbls>
        <c:gapWidth val="40"/>
        <c:overlap val="-27"/>
        <c:axId val="1486721712"/>
        <c:axId val="1486720880"/>
      </c:barChart>
      <c:catAx>
        <c:axId val="148672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86720880"/>
        <c:crosses val="autoZero"/>
        <c:auto val="1"/>
        <c:lblAlgn val="ctr"/>
        <c:lblOffset val="100"/>
        <c:noMultiLvlLbl val="0"/>
      </c:catAx>
      <c:valAx>
        <c:axId val="1486720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8672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Population!$B$30</c:f>
              <c:strCache>
                <c:ptCount val="1"/>
                <c:pt idx="0">
                  <c:v>1980 to 1990</c:v>
                </c:pt>
              </c:strCache>
            </c:strRef>
          </c:tx>
          <c:spPr>
            <a:solidFill>
              <a:schemeClr val="accent1"/>
            </a:solidFill>
            <a:ln>
              <a:noFill/>
            </a:ln>
            <a:effectLst/>
          </c:spPr>
          <c:invertIfNegative val="0"/>
          <c:dLbls>
            <c:dLbl>
              <c:idx val="3"/>
              <c:layout>
                <c:manualLayout>
                  <c:x val="-2.1617724082604258E-2"/>
                  <c:y val="3.566263706948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2C-4103-89D0-A53EA541A9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Population!$A$31:$A$39</c:f>
              <c:strCache>
                <c:ptCount val="9"/>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strCache>
            </c:strRef>
          </c:cat>
          <c:val>
            <c:numRef>
              <c:f>Population!$B$31:$B$39</c:f>
              <c:numCache>
                <c:formatCode>0.0%</c:formatCode>
                <c:ptCount val="9"/>
                <c:pt idx="0">
                  <c:v>0.29705161662660484</c:v>
                </c:pt>
                <c:pt idx="1">
                  <c:v>0.34828040457566445</c:v>
                </c:pt>
                <c:pt idx="2">
                  <c:v>0.37607475114594918</c:v>
                </c:pt>
                <c:pt idx="3">
                  <c:v>0.39568413714430573</c:v>
                </c:pt>
                <c:pt idx="4">
                  <c:v>0.32582491082045184</c:v>
                </c:pt>
                <c:pt idx="5">
                  <c:v>0.38373130804797578</c:v>
                </c:pt>
                <c:pt idx="6">
                  <c:v>0.39346370816096277</c:v>
                </c:pt>
                <c:pt idx="7">
                  <c:v>0.26932342576239737</c:v>
                </c:pt>
                <c:pt idx="8">
                  <c:v>0.33879920160304361</c:v>
                </c:pt>
              </c:numCache>
            </c:numRef>
          </c:val>
          <c:extLst>
            <c:ext xmlns:c16="http://schemas.microsoft.com/office/drawing/2014/chart" uri="{C3380CC4-5D6E-409C-BE32-E72D297353CC}">
              <c16:uniqueId val="{00000000-2C88-400F-9EBE-ABF9F7329A62}"/>
            </c:ext>
          </c:extLst>
        </c:ser>
        <c:ser>
          <c:idx val="1"/>
          <c:order val="1"/>
          <c:tx>
            <c:strRef>
              <c:f>Population!$C$30</c:f>
              <c:strCache>
                <c:ptCount val="1"/>
                <c:pt idx="0">
                  <c:v>1990 to 2000</c:v>
                </c:pt>
              </c:strCache>
            </c:strRef>
          </c:tx>
          <c:spPr>
            <a:solidFill>
              <a:schemeClr val="accent2"/>
            </a:solidFill>
            <a:ln>
              <a:noFill/>
            </a:ln>
            <a:effectLst/>
          </c:spPr>
          <c:invertIfNegative val="0"/>
          <c:dLbls>
            <c:dLbl>
              <c:idx val="3"/>
              <c:layout>
                <c:manualLayout>
                  <c:x val="1.51324068578229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2C-4103-89D0-A53EA541A9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Population!$A$31:$A$39</c:f>
              <c:strCache>
                <c:ptCount val="9"/>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strCache>
            </c:strRef>
          </c:cat>
          <c:val>
            <c:numRef>
              <c:f>Population!$C$31:$C$39</c:f>
              <c:numCache>
                <c:formatCode>0.0%</c:formatCode>
                <c:ptCount val="9"/>
                <c:pt idx="0">
                  <c:v>0.19763142518989049</c:v>
                </c:pt>
                <c:pt idx="1">
                  <c:v>0.2174296244367287</c:v>
                </c:pt>
                <c:pt idx="2">
                  <c:v>0.27586750633198315</c:v>
                </c:pt>
                <c:pt idx="3">
                  <c:v>0.39753661028493587</c:v>
                </c:pt>
                <c:pt idx="4">
                  <c:v>0.18021557933442822</c:v>
                </c:pt>
                <c:pt idx="5">
                  <c:v>0.17262831129272535</c:v>
                </c:pt>
                <c:pt idx="6">
                  <c:v>0.2063980006585304</c:v>
                </c:pt>
                <c:pt idx="7">
                  <c:v>0.17985323206837628</c:v>
                </c:pt>
                <c:pt idx="8">
                  <c:v>0.20451932895696573</c:v>
                </c:pt>
              </c:numCache>
            </c:numRef>
          </c:val>
          <c:extLst>
            <c:ext xmlns:c16="http://schemas.microsoft.com/office/drawing/2014/chart" uri="{C3380CC4-5D6E-409C-BE32-E72D297353CC}">
              <c16:uniqueId val="{00000001-2C88-400F-9EBE-ABF9F7329A62}"/>
            </c:ext>
          </c:extLst>
        </c:ser>
        <c:ser>
          <c:idx val="2"/>
          <c:order val="2"/>
          <c:tx>
            <c:strRef>
              <c:f>Population!$D$30</c:f>
              <c:strCache>
                <c:ptCount val="1"/>
                <c:pt idx="0">
                  <c:v>2000 to 2010</c:v>
                </c:pt>
              </c:strCache>
            </c:strRef>
          </c:tx>
          <c:spPr>
            <a:solidFill>
              <a:schemeClr val="accent3"/>
            </a:solidFill>
            <a:ln>
              <a:noFill/>
            </a:ln>
            <a:effectLst/>
          </c:spPr>
          <c:invertIfNegative val="0"/>
          <c:dLbls>
            <c:dLbl>
              <c:idx val="8"/>
              <c:layout>
                <c:manualLayout>
                  <c:x val="3.0264813715645905E-2"/>
                  <c:y val="-6.538074601010056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2C-4103-89D0-A53EA541A9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Population!$A$31:$A$39</c:f>
              <c:strCache>
                <c:ptCount val="9"/>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strCache>
            </c:strRef>
          </c:cat>
          <c:val>
            <c:numRef>
              <c:f>Population!$D$31:$D$39</c:f>
              <c:numCache>
                <c:formatCode>0.0%</c:formatCode>
                <c:ptCount val="9"/>
                <c:pt idx="0">
                  <c:v>0.16392525959867751</c:v>
                </c:pt>
                <c:pt idx="1">
                  <c:v>0.26900528228884069</c:v>
                </c:pt>
                <c:pt idx="2">
                  <c:v>0.18168405929198755</c:v>
                </c:pt>
                <c:pt idx="3">
                  <c:v>0.22545873981593548</c:v>
                </c:pt>
                <c:pt idx="4">
                  <c:v>0.21485699630498589</c:v>
                </c:pt>
                <c:pt idx="5">
                  <c:v>0.21594824680002414</c:v>
                </c:pt>
                <c:pt idx="6">
                  <c:v>0.15090929021895003</c:v>
                </c:pt>
                <c:pt idx="7">
                  <c:v>0.20150480543229871</c:v>
                </c:pt>
                <c:pt idx="8">
                  <c:v>0.20251562920099117</c:v>
                </c:pt>
              </c:numCache>
            </c:numRef>
          </c:val>
          <c:extLst>
            <c:ext xmlns:c16="http://schemas.microsoft.com/office/drawing/2014/chart" uri="{C3380CC4-5D6E-409C-BE32-E72D297353CC}">
              <c16:uniqueId val="{00000002-2C88-400F-9EBE-ABF9F7329A62}"/>
            </c:ext>
          </c:extLst>
        </c:ser>
        <c:ser>
          <c:idx val="3"/>
          <c:order val="3"/>
          <c:tx>
            <c:strRef>
              <c:f>Population!$E$30</c:f>
              <c:strCache>
                <c:ptCount val="1"/>
                <c:pt idx="0">
                  <c:v>2010 to 2020</c:v>
                </c:pt>
              </c:strCache>
            </c:strRef>
          </c:tx>
          <c:spPr>
            <a:solidFill>
              <a:schemeClr val="accent4"/>
            </a:solidFill>
            <a:ln>
              <a:noFill/>
            </a:ln>
            <a:effectLst/>
          </c:spPr>
          <c:invertIfNegative val="0"/>
          <c:dLbls>
            <c:dLbl>
              <c:idx val="2"/>
              <c:layout>
                <c:manualLayout>
                  <c:x val="3.9632036318775574E-17"/>
                  <c:y val="6.775901043202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2C-4103-89D0-A53EA541A9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Population!$A$31:$A$39</c:f>
              <c:strCache>
                <c:ptCount val="9"/>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strCache>
            </c:strRef>
          </c:cat>
          <c:val>
            <c:numRef>
              <c:f>Population!$E$31:$E$39</c:f>
              <c:numCache>
                <c:formatCode>0.0%</c:formatCode>
                <c:ptCount val="9"/>
                <c:pt idx="0">
                  <c:v>8.4049653393519261E-2</c:v>
                </c:pt>
                <c:pt idx="1">
                  <c:v>8.2898320809974863E-2</c:v>
                </c:pt>
                <c:pt idx="2">
                  <c:v>-3.2422115020067721E-3</c:v>
                </c:pt>
                <c:pt idx="3">
                  <c:v>3.5727305869485963E-2</c:v>
                </c:pt>
                <c:pt idx="4">
                  <c:v>9.9334227285344009E-2</c:v>
                </c:pt>
                <c:pt idx="5">
                  <c:v>0.13705848190443393</c:v>
                </c:pt>
                <c:pt idx="6">
                  <c:v>7.4690982460982824E-2</c:v>
                </c:pt>
                <c:pt idx="7">
                  <c:v>6.9967140004387363E-2</c:v>
                </c:pt>
                <c:pt idx="8">
                  <c:v>8.5959293081304317E-2</c:v>
                </c:pt>
              </c:numCache>
            </c:numRef>
          </c:val>
          <c:extLst>
            <c:ext xmlns:c16="http://schemas.microsoft.com/office/drawing/2014/chart" uri="{C3380CC4-5D6E-409C-BE32-E72D297353CC}">
              <c16:uniqueId val="{00000003-2C88-400F-9EBE-ABF9F7329A62}"/>
            </c:ext>
          </c:extLst>
        </c:ser>
        <c:dLbls>
          <c:dLblPos val="outEnd"/>
          <c:showLegendKey val="0"/>
          <c:showVal val="1"/>
          <c:showCatName val="0"/>
          <c:showSerName val="0"/>
          <c:showPercent val="0"/>
          <c:showBubbleSize val="0"/>
        </c:dLbls>
        <c:gapWidth val="80"/>
        <c:axId val="656579184"/>
        <c:axId val="656586672"/>
      </c:barChart>
      <c:catAx>
        <c:axId val="65657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86672"/>
        <c:crosses val="autoZero"/>
        <c:auto val="1"/>
        <c:lblAlgn val="ctr"/>
        <c:lblOffset val="100"/>
        <c:noMultiLvlLbl val="0"/>
      </c:catAx>
      <c:valAx>
        <c:axId val="656586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7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Housing!$A$533</c:f>
              <c:strCache>
                <c:ptCount val="1"/>
                <c:pt idx="0">
                  <c:v>Extremely Low-Income</c:v>
                </c:pt>
              </c:strCache>
            </c:strRef>
          </c:tx>
          <c:spPr>
            <a:solidFill>
              <a:schemeClr val="accent1"/>
            </a:solidFill>
            <a:ln>
              <a:noFill/>
            </a:ln>
            <a:effectLst/>
          </c:spPr>
          <c:invertIfNegative val="0"/>
          <c:cat>
            <c:multiLvlStrRef>
              <c:f>Housing!$B$531:$Q$532</c:f>
              <c:multiLvlStrCache>
                <c:ptCount val="16"/>
                <c:lvl>
                  <c:pt idx="0">
                    <c:v>Renter Households</c:v>
                  </c:pt>
                  <c:pt idx="1">
                    <c:v>Affordable and Available Homes</c:v>
                  </c:pt>
                  <c:pt idx="2">
                    <c:v>Renter Households</c:v>
                  </c:pt>
                  <c:pt idx="3">
                    <c:v>Affordable and Available Homes</c:v>
                  </c:pt>
                  <c:pt idx="4">
                    <c:v>Renter Households</c:v>
                  </c:pt>
                  <c:pt idx="5">
                    <c:v>Affordable and Available Homes</c:v>
                  </c:pt>
                  <c:pt idx="6">
                    <c:v>Renter Households</c:v>
                  </c:pt>
                  <c:pt idx="7">
                    <c:v>Affordable and Available Homes</c:v>
                  </c:pt>
                  <c:pt idx="8">
                    <c:v>Renter Households</c:v>
                  </c:pt>
                  <c:pt idx="9">
                    <c:v>Affordable and Available Homes</c:v>
                  </c:pt>
                  <c:pt idx="10">
                    <c:v>Renter Households</c:v>
                  </c:pt>
                  <c:pt idx="11">
                    <c:v>Affordable and Available Homes</c:v>
                  </c:pt>
                  <c:pt idx="12">
                    <c:v>Renter Households</c:v>
                  </c:pt>
                  <c:pt idx="13">
                    <c:v>Affordable and Available Homes</c:v>
                  </c:pt>
                  <c:pt idx="14">
                    <c:v>Renter Households</c:v>
                  </c:pt>
                  <c:pt idx="15">
                    <c:v>Affordable and Available Homes</c:v>
                  </c:pt>
                </c:lvl>
                <c:lvl>
                  <c:pt idx="0">
                    <c:v>Fresno County</c:v>
                  </c:pt>
                  <c:pt idx="2">
                    <c:v>Kern County</c:v>
                  </c:pt>
                  <c:pt idx="4">
                    <c:v>Kings County</c:v>
                  </c:pt>
                  <c:pt idx="6">
                    <c:v>Madera County</c:v>
                  </c:pt>
                  <c:pt idx="8">
                    <c:v>Merced County</c:v>
                  </c:pt>
                  <c:pt idx="10">
                    <c:v>San Joaquin County</c:v>
                  </c:pt>
                  <c:pt idx="12">
                    <c:v>Stanislaus County</c:v>
                  </c:pt>
                  <c:pt idx="14">
                    <c:v>Tulare County</c:v>
                  </c:pt>
                </c:lvl>
              </c:multiLvlStrCache>
            </c:multiLvlStrRef>
          </c:cat>
          <c:val>
            <c:numRef>
              <c:f>Housing!$B$533:$Q$533</c:f>
              <c:numCache>
                <c:formatCode>#,##0</c:formatCode>
                <c:ptCount val="16"/>
                <c:pt idx="0">
                  <c:v>43597</c:v>
                </c:pt>
                <c:pt idx="1">
                  <c:v>12530</c:v>
                </c:pt>
                <c:pt idx="2">
                  <c:v>30858</c:v>
                </c:pt>
                <c:pt idx="3">
                  <c:v>8297</c:v>
                </c:pt>
                <c:pt idx="4">
                  <c:v>4429.5</c:v>
                </c:pt>
                <c:pt idx="5">
                  <c:v>1258.5</c:v>
                </c:pt>
                <c:pt idx="6">
                  <c:v>4718.5</c:v>
                </c:pt>
                <c:pt idx="7">
                  <c:v>1531</c:v>
                </c:pt>
                <c:pt idx="8">
                  <c:v>8950</c:v>
                </c:pt>
                <c:pt idx="9">
                  <c:v>2748.5</c:v>
                </c:pt>
                <c:pt idx="10">
                  <c:v>18492</c:v>
                </c:pt>
                <c:pt idx="11">
                  <c:v>4000</c:v>
                </c:pt>
                <c:pt idx="12">
                  <c:v>13373</c:v>
                </c:pt>
                <c:pt idx="13">
                  <c:v>2817</c:v>
                </c:pt>
                <c:pt idx="14">
                  <c:v>15320</c:v>
                </c:pt>
                <c:pt idx="15">
                  <c:v>5155</c:v>
                </c:pt>
              </c:numCache>
            </c:numRef>
          </c:val>
          <c:extLst>
            <c:ext xmlns:c16="http://schemas.microsoft.com/office/drawing/2014/chart" uri="{C3380CC4-5D6E-409C-BE32-E72D297353CC}">
              <c16:uniqueId val="{00000000-C7EC-4719-B4CA-FA5E5B59390B}"/>
            </c:ext>
          </c:extLst>
        </c:ser>
        <c:ser>
          <c:idx val="1"/>
          <c:order val="1"/>
          <c:tx>
            <c:strRef>
              <c:f>Housing!$A$534</c:f>
              <c:strCache>
                <c:ptCount val="1"/>
                <c:pt idx="0">
                  <c:v>Very-Low Income</c:v>
                </c:pt>
              </c:strCache>
            </c:strRef>
          </c:tx>
          <c:spPr>
            <a:solidFill>
              <a:schemeClr val="accent2"/>
            </a:solidFill>
            <a:ln>
              <a:noFill/>
            </a:ln>
            <a:effectLst/>
          </c:spPr>
          <c:invertIfNegative val="0"/>
          <c:cat>
            <c:multiLvlStrRef>
              <c:f>Housing!$B$531:$Q$532</c:f>
              <c:multiLvlStrCache>
                <c:ptCount val="16"/>
                <c:lvl>
                  <c:pt idx="0">
                    <c:v>Renter Households</c:v>
                  </c:pt>
                  <c:pt idx="1">
                    <c:v>Affordable and Available Homes</c:v>
                  </c:pt>
                  <c:pt idx="2">
                    <c:v>Renter Households</c:v>
                  </c:pt>
                  <c:pt idx="3">
                    <c:v>Affordable and Available Homes</c:v>
                  </c:pt>
                  <c:pt idx="4">
                    <c:v>Renter Households</c:v>
                  </c:pt>
                  <c:pt idx="5">
                    <c:v>Affordable and Available Homes</c:v>
                  </c:pt>
                  <c:pt idx="6">
                    <c:v>Renter Households</c:v>
                  </c:pt>
                  <c:pt idx="7">
                    <c:v>Affordable and Available Homes</c:v>
                  </c:pt>
                  <c:pt idx="8">
                    <c:v>Renter Households</c:v>
                  </c:pt>
                  <c:pt idx="9">
                    <c:v>Affordable and Available Homes</c:v>
                  </c:pt>
                  <c:pt idx="10">
                    <c:v>Renter Households</c:v>
                  </c:pt>
                  <c:pt idx="11">
                    <c:v>Affordable and Available Homes</c:v>
                  </c:pt>
                  <c:pt idx="12">
                    <c:v>Renter Households</c:v>
                  </c:pt>
                  <c:pt idx="13">
                    <c:v>Affordable and Available Homes</c:v>
                  </c:pt>
                  <c:pt idx="14">
                    <c:v>Renter Households</c:v>
                  </c:pt>
                  <c:pt idx="15">
                    <c:v>Affordable and Available Homes</c:v>
                  </c:pt>
                </c:lvl>
                <c:lvl>
                  <c:pt idx="0">
                    <c:v>Fresno County</c:v>
                  </c:pt>
                  <c:pt idx="2">
                    <c:v>Kern County</c:v>
                  </c:pt>
                  <c:pt idx="4">
                    <c:v>Kings County</c:v>
                  </c:pt>
                  <c:pt idx="6">
                    <c:v>Madera County</c:v>
                  </c:pt>
                  <c:pt idx="8">
                    <c:v>Merced County</c:v>
                  </c:pt>
                  <c:pt idx="10">
                    <c:v>San Joaquin County</c:v>
                  </c:pt>
                  <c:pt idx="12">
                    <c:v>Stanislaus County</c:v>
                  </c:pt>
                  <c:pt idx="14">
                    <c:v>Tulare County</c:v>
                  </c:pt>
                </c:lvl>
              </c:multiLvlStrCache>
            </c:multiLvlStrRef>
          </c:cat>
          <c:val>
            <c:numRef>
              <c:f>Housing!$B$534:$Q$534</c:f>
              <c:numCache>
                <c:formatCode>#,##0</c:formatCode>
                <c:ptCount val="16"/>
                <c:pt idx="0">
                  <c:v>18189</c:v>
                </c:pt>
                <c:pt idx="1">
                  <c:v>12733</c:v>
                </c:pt>
                <c:pt idx="2">
                  <c:v>14769</c:v>
                </c:pt>
                <c:pt idx="3">
                  <c:v>11780</c:v>
                </c:pt>
                <c:pt idx="4">
                  <c:v>2394.5</c:v>
                </c:pt>
                <c:pt idx="5">
                  <c:v>1477.5</c:v>
                </c:pt>
                <c:pt idx="6">
                  <c:v>1375.5</c:v>
                </c:pt>
                <c:pt idx="7">
                  <c:v>716</c:v>
                </c:pt>
                <c:pt idx="8">
                  <c:v>2730</c:v>
                </c:pt>
                <c:pt idx="9">
                  <c:v>2223</c:v>
                </c:pt>
                <c:pt idx="10">
                  <c:v>9755</c:v>
                </c:pt>
                <c:pt idx="11">
                  <c:v>5169</c:v>
                </c:pt>
                <c:pt idx="12">
                  <c:v>9732</c:v>
                </c:pt>
                <c:pt idx="13">
                  <c:v>4803</c:v>
                </c:pt>
                <c:pt idx="14">
                  <c:v>6985</c:v>
                </c:pt>
                <c:pt idx="15">
                  <c:v>5833</c:v>
                </c:pt>
              </c:numCache>
            </c:numRef>
          </c:val>
          <c:extLst>
            <c:ext xmlns:c16="http://schemas.microsoft.com/office/drawing/2014/chart" uri="{C3380CC4-5D6E-409C-BE32-E72D297353CC}">
              <c16:uniqueId val="{00000001-C7EC-4719-B4CA-FA5E5B59390B}"/>
            </c:ext>
          </c:extLst>
        </c:ser>
        <c:dLbls>
          <c:showLegendKey val="0"/>
          <c:showVal val="0"/>
          <c:showCatName val="0"/>
          <c:showSerName val="0"/>
          <c:showPercent val="0"/>
          <c:showBubbleSize val="0"/>
        </c:dLbls>
        <c:gapWidth val="40"/>
        <c:overlap val="100"/>
        <c:axId val="1856947824"/>
        <c:axId val="1856953648"/>
      </c:barChart>
      <c:catAx>
        <c:axId val="1856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856953648"/>
        <c:crosses val="autoZero"/>
        <c:auto val="1"/>
        <c:lblAlgn val="ctr"/>
        <c:lblOffset val="100"/>
        <c:noMultiLvlLbl val="0"/>
      </c:catAx>
      <c:valAx>
        <c:axId val="1856953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856947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Housing!$B$88</c:f>
              <c:strCache>
                <c:ptCount val="1"/>
                <c:pt idx="0">
                  <c:v>Regional</c:v>
                </c:pt>
              </c:strCache>
            </c:strRef>
          </c:tx>
          <c:spPr>
            <a:solidFill>
              <a:schemeClr val="accent1"/>
            </a:solidFill>
            <a:ln>
              <a:noFill/>
            </a:ln>
            <a:effectLst/>
          </c:spPr>
          <c:invertIfNegative val="0"/>
          <c:dLbls>
            <c:dLbl>
              <c:idx val="4"/>
              <c:layout>
                <c:manualLayout>
                  <c:x val="-5.65930872360901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8-4A7A-90D3-FF3C3AF21403}"/>
                </c:ext>
              </c:extLst>
            </c:dLbl>
            <c:dLbl>
              <c:idx val="5"/>
              <c:layout>
                <c:manualLayout>
                  <c:x val="-3.7728724824060114E-3"/>
                  <c:y val="-1.877900915806825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98-4A7A-90D3-FF3C3AF214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Housing!$A$89:$A$97</c:f>
              <c:strCache>
                <c:ptCount val="9"/>
                <c:pt idx="0">
                  <c:v>1939 Or Earlier</c:v>
                </c:pt>
                <c:pt idx="1">
                  <c:v>1940 To 1949</c:v>
                </c:pt>
                <c:pt idx="2">
                  <c:v>1950 To 1959</c:v>
                </c:pt>
                <c:pt idx="3">
                  <c:v>1960 To 1969</c:v>
                </c:pt>
                <c:pt idx="4">
                  <c:v>1970 To 1979</c:v>
                </c:pt>
                <c:pt idx="5">
                  <c:v>1980 To 1989</c:v>
                </c:pt>
                <c:pt idx="6">
                  <c:v>1990 To 1999</c:v>
                </c:pt>
                <c:pt idx="7">
                  <c:v>2000 To 2009</c:v>
                </c:pt>
                <c:pt idx="8">
                  <c:v>2010 Or Later</c:v>
                </c:pt>
              </c:strCache>
            </c:strRef>
          </c:cat>
          <c:val>
            <c:numRef>
              <c:f>Housing!$B$89:$B$97</c:f>
              <c:numCache>
                <c:formatCode>#,##0.0%</c:formatCode>
                <c:ptCount val="9"/>
                <c:pt idx="0">
                  <c:v>5.4333639934370806E-2</c:v>
                </c:pt>
                <c:pt idx="1">
                  <c:v>5.2703009247750211E-2</c:v>
                </c:pt>
                <c:pt idx="2">
                  <c:v>9.9211330979963208E-2</c:v>
                </c:pt>
                <c:pt idx="3">
                  <c:v>0.10041080395763934</c:v>
                </c:pt>
                <c:pt idx="4">
                  <c:v>0.17227974444389202</c:v>
                </c:pt>
                <c:pt idx="5">
                  <c:v>0.15249465519813055</c:v>
                </c:pt>
                <c:pt idx="6">
                  <c:v>0.14932040222741511</c:v>
                </c:pt>
                <c:pt idx="7">
                  <c:v>0.17694712375080796</c:v>
                </c:pt>
                <c:pt idx="8">
                  <c:v>4.2299290260030827E-2</c:v>
                </c:pt>
              </c:numCache>
            </c:numRef>
          </c:val>
          <c:extLst>
            <c:ext xmlns:c16="http://schemas.microsoft.com/office/drawing/2014/chart" uri="{C3380CC4-5D6E-409C-BE32-E72D297353CC}">
              <c16:uniqueId val="{00000000-E9A2-43BD-816D-1B4A1F4E757D}"/>
            </c:ext>
          </c:extLst>
        </c:ser>
        <c:ser>
          <c:idx val="1"/>
          <c:order val="1"/>
          <c:tx>
            <c:strRef>
              <c:f>Housing!$C$88</c:f>
              <c:strCache>
                <c:ptCount val="1"/>
                <c:pt idx="0">
                  <c:v>California</c:v>
                </c:pt>
              </c:strCache>
            </c:strRef>
          </c:tx>
          <c:spPr>
            <a:solidFill>
              <a:schemeClr val="accent2"/>
            </a:solidFill>
            <a:ln>
              <a:noFill/>
            </a:ln>
            <a:effectLst/>
          </c:spPr>
          <c:invertIfNegative val="0"/>
          <c:dLbls>
            <c:dLbl>
              <c:idx val="4"/>
              <c:layout>
                <c:manualLayout>
                  <c:x val="5.65930872360901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8-4A7A-90D3-FF3C3AF21403}"/>
                </c:ext>
              </c:extLst>
            </c:dLbl>
            <c:dLbl>
              <c:idx val="5"/>
              <c:layout>
                <c:manualLayout>
                  <c:x val="3.7728724824060114E-3"/>
                  <c:y val="-1.877900915806825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98-4A7A-90D3-FF3C3AF214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Housing!$A$89:$A$97</c:f>
              <c:strCache>
                <c:ptCount val="9"/>
                <c:pt idx="0">
                  <c:v>1939 Or Earlier</c:v>
                </c:pt>
                <c:pt idx="1">
                  <c:v>1940 To 1949</c:v>
                </c:pt>
                <c:pt idx="2">
                  <c:v>1950 To 1959</c:v>
                </c:pt>
                <c:pt idx="3">
                  <c:v>1960 To 1969</c:v>
                </c:pt>
                <c:pt idx="4">
                  <c:v>1970 To 1979</c:v>
                </c:pt>
                <c:pt idx="5">
                  <c:v>1980 To 1989</c:v>
                </c:pt>
                <c:pt idx="6">
                  <c:v>1990 To 1999</c:v>
                </c:pt>
                <c:pt idx="7">
                  <c:v>2000 To 2009</c:v>
                </c:pt>
                <c:pt idx="8">
                  <c:v>2010 Or Later</c:v>
                </c:pt>
              </c:strCache>
            </c:strRef>
          </c:cat>
          <c:val>
            <c:numRef>
              <c:f>Housing!$C$89:$C$97</c:f>
              <c:numCache>
                <c:formatCode>#,##0.0%</c:formatCode>
                <c:ptCount val="9"/>
                <c:pt idx="0">
                  <c:v>8.9833724641923129E-2</c:v>
                </c:pt>
                <c:pt idx="1">
                  <c:v>5.9769710307962132E-2</c:v>
                </c:pt>
                <c:pt idx="2">
                  <c:v>0.13626784366402833</c:v>
                </c:pt>
                <c:pt idx="3">
                  <c:v>0.13410267775894788</c:v>
                </c:pt>
                <c:pt idx="4">
                  <c:v>0.1755410384915487</c:v>
                </c:pt>
                <c:pt idx="5">
                  <c:v>0.14978635056966794</c:v>
                </c:pt>
                <c:pt idx="6">
                  <c:v>0.1097233834391295</c:v>
                </c:pt>
                <c:pt idx="7">
                  <c:v>0.11140028883188981</c:v>
                </c:pt>
                <c:pt idx="8">
                  <c:v>3.3574982294902606E-2</c:v>
                </c:pt>
              </c:numCache>
            </c:numRef>
          </c:val>
          <c:extLst>
            <c:ext xmlns:c16="http://schemas.microsoft.com/office/drawing/2014/chart" uri="{C3380CC4-5D6E-409C-BE32-E72D297353CC}">
              <c16:uniqueId val="{00000001-ED98-4A7A-90D3-FF3C3AF21403}"/>
            </c:ext>
          </c:extLst>
        </c:ser>
        <c:dLbls>
          <c:dLblPos val="outEnd"/>
          <c:showLegendKey val="0"/>
          <c:showVal val="1"/>
          <c:showCatName val="0"/>
          <c:showSerName val="0"/>
          <c:showPercent val="0"/>
          <c:showBubbleSize val="0"/>
        </c:dLbls>
        <c:gapWidth val="80"/>
        <c:overlap val="-15"/>
        <c:axId val="1103246655"/>
        <c:axId val="1103261215"/>
      </c:barChart>
      <c:catAx>
        <c:axId val="1103246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261215"/>
        <c:crosses val="autoZero"/>
        <c:auto val="1"/>
        <c:lblAlgn val="ctr"/>
        <c:lblOffset val="100"/>
        <c:noMultiLvlLbl val="0"/>
      </c:catAx>
      <c:valAx>
        <c:axId val="11032612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246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Housing!$A$305</c:f>
              <c:strCache>
                <c:ptCount val="1"/>
                <c:pt idx="0">
                  <c:v>Very Low Income</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5-9386-450C-8210-F41212177AEF}"/>
                </c:ext>
              </c:extLst>
            </c:dLbl>
            <c:dLbl>
              <c:idx val="4"/>
              <c:delete val="1"/>
              <c:extLst>
                <c:ext xmlns:c15="http://schemas.microsoft.com/office/drawing/2012/chart" uri="{CE6537A1-D6FC-4f65-9D91-7224C49458BB}"/>
                <c:ext xmlns:c16="http://schemas.microsoft.com/office/drawing/2014/chart" uri="{C3380CC4-5D6E-409C-BE32-E72D297353CC}">
                  <c16:uniqueId val="{00000006-9386-450C-8210-F41212177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Housing!$B$304:$K$304</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Housing!$B$305:$K$305</c:f>
              <c:numCache>
                <c:formatCode>#,##0</c:formatCode>
                <c:ptCount val="10"/>
                <c:pt idx="0">
                  <c:v>837</c:v>
                </c:pt>
                <c:pt idx="1">
                  <c:v>294</c:v>
                </c:pt>
                <c:pt idx="2">
                  <c:v>0</c:v>
                </c:pt>
                <c:pt idx="3">
                  <c:v>127</c:v>
                </c:pt>
                <c:pt idx="4">
                  <c:v>41</c:v>
                </c:pt>
                <c:pt idx="5">
                  <c:v>404</c:v>
                </c:pt>
                <c:pt idx="6">
                  <c:v>65</c:v>
                </c:pt>
                <c:pt idx="7">
                  <c:v>516</c:v>
                </c:pt>
                <c:pt idx="8">
                  <c:v>2284</c:v>
                </c:pt>
                <c:pt idx="9">
                  <c:v>31637</c:v>
                </c:pt>
              </c:numCache>
            </c:numRef>
          </c:val>
          <c:extLst>
            <c:ext xmlns:c16="http://schemas.microsoft.com/office/drawing/2014/chart" uri="{C3380CC4-5D6E-409C-BE32-E72D297353CC}">
              <c16:uniqueId val="{00000000-9386-450C-8210-F41212177AEF}"/>
            </c:ext>
          </c:extLst>
        </c:ser>
        <c:ser>
          <c:idx val="1"/>
          <c:order val="1"/>
          <c:tx>
            <c:strRef>
              <c:f>Housing!$A$306</c:f>
              <c:strCache>
                <c:ptCount val="1"/>
                <c:pt idx="0">
                  <c:v>Lower Income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Housing!$B$304:$K$304</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Housing!$B$306:$K$306</c:f>
              <c:numCache>
                <c:formatCode>#,##0</c:formatCode>
                <c:ptCount val="10"/>
                <c:pt idx="0">
                  <c:v>644</c:v>
                </c:pt>
                <c:pt idx="1">
                  <c:v>372</c:v>
                </c:pt>
                <c:pt idx="2">
                  <c:v>70</c:v>
                </c:pt>
                <c:pt idx="3">
                  <c:v>654</c:v>
                </c:pt>
                <c:pt idx="4">
                  <c:v>70</c:v>
                </c:pt>
                <c:pt idx="5">
                  <c:v>446</c:v>
                </c:pt>
                <c:pt idx="6">
                  <c:v>411</c:v>
                </c:pt>
                <c:pt idx="7">
                  <c:v>1071</c:v>
                </c:pt>
                <c:pt idx="8">
                  <c:v>3738</c:v>
                </c:pt>
                <c:pt idx="9">
                  <c:v>31188</c:v>
                </c:pt>
              </c:numCache>
            </c:numRef>
          </c:val>
          <c:extLst>
            <c:ext xmlns:c16="http://schemas.microsoft.com/office/drawing/2014/chart" uri="{C3380CC4-5D6E-409C-BE32-E72D297353CC}">
              <c16:uniqueId val="{00000001-9386-450C-8210-F41212177AEF}"/>
            </c:ext>
          </c:extLst>
        </c:ser>
        <c:ser>
          <c:idx val="2"/>
          <c:order val="2"/>
          <c:tx>
            <c:strRef>
              <c:f>Housing!$A$307</c:f>
              <c:strCache>
                <c:ptCount val="1"/>
                <c:pt idx="0">
                  <c:v>Moderate Income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Housing!$B$304:$K$304</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Housing!$B$307:$K$307</c:f>
              <c:numCache>
                <c:formatCode>#,##0</c:formatCode>
                <c:ptCount val="10"/>
                <c:pt idx="0">
                  <c:v>4500</c:v>
                </c:pt>
                <c:pt idx="1">
                  <c:v>5062</c:v>
                </c:pt>
                <c:pt idx="2">
                  <c:v>155</c:v>
                </c:pt>
                <c:pt idx="3">
                  <c:v>232</c:v>
                </c:pt>
                <c:pt idx="4">
                  <c:v>275</c:v>
                </c:pt>
                <c:pt idx="5">
                  <c:v>1588</c:v>
                </c:pt>
                <c:pt idx="6">
                  <c:v>1022</c:v>
                </c:pt>
                <c:pt idx="7">
                  <c:v>1841</c:v>
                </c:pt>
                <c:pt idx="8">
                  <c:v>14675</c:v>
                </c:pt>
                <c:pt idx="9">
                  <c:v>83356</c:v>
                </c:pt>
              </c:numCache>
            </c:numRef>
          </c:val>
          <c:extLst>
            <c:ext xmlns:c16="http://schemas.microsoft.com/office/drawing/2014/chart" uri="{C3380CC4-5D6E-409C-BE32-E72D297353CC}">
              <c16:uniqueId val="{00000002-9386-450C-8210-F41212177AEF}"/>
            </c:ext>
          </c:extLst>
        </c:ser>
        <c:ser>
          <c:idx val="3"/>
          <c:order val="3"/>
          <c:tx>
            <c:strRef>
              <c:f>Housing!$A$308</c:f>
              <c:strCache>
                <c:ptCount val="1"/>
                <c:pt idx="0">
                  <c:v>Above Moderate Income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Housing!$B$304:$K$304</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Housing!$B$308:$K$308</c:f>
              <c:numCache>
                <c:formatCode>#,##0</c:formatCode>
                <c:ptCount val="10"/>
                <c:pt idx="0">
                  <c:v>11670</c:v>
                </c:pt>
                <c:pt idx="1">
                  <c:v>6619</c:v>
                </c:pt>
                <c:pt idx="2">
                  <c:v>1012</c:v>
                </c:pt>
                <c:pt idx="3">
                  <c:v>1147</c:v>
                </c:pt>
                <c:pt idx="4">
                  <c:v>3102</c:v>
                </c:pt>
                <c:pt idx="5">
                  <c:v>8350</c:v>
                </c:pt>
                <c:pt idx="6">
                  <c:v>1879</c:v>
                </c:pt>
                <c:pt idx="7">
                  <c:v>4234</c:v>
                </c:pt>
                <c:pt idx="8">
                  <c:v>38013</c:v>
                </c:pt>
                <c:pt idx="9">
                  <c:v>489812</c:v>
                </c:pt>
              </c:numCache>
            </c:numRef>
          </c:val>
          <c:extLst>
            <c:ext xmlns:c16="http://schemas.microsoft.com/office/drawing/2014/chart" uri="{C3380CC4-5D6E-409C-BE32-E72D297353CC}">
              <c16:uniqueId val="{00000003-9386-450C-8210-F41212177AEF}"/>
            </c:ext>
          </c:extLst>
        </c:ser>
        <c:dLbls>
          <c:dLblPos val="ctr"/>
          <c:showLegendKey val="0"/>
          <c:showVal val="1"/>
          <c:showCatName val="0"/>
          <c:showSerName val="0"/>
          <c:showPercent val="0"/>
          <c:showBubbleSize val="0"/>
        </c:dLbls>
        <c:gapWidth val="80"/>
        <c:overlap val="100"/>
        <c:axId val="568134159"/>
        <c:axId val="568112527"/>
      </c:barChart>
      <c:catAx>
        <c:axId val="568134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8112527"/>
        <c:crosses val="autoZero"/>
        <c:auto val="1"/>
        <c:lblAlgn val="ctr"/>
        <c:lblOffset val="100"/>
        <c:noMultiLvlLbl val="0"/>
      </c:catAx>
      <c:valAx>
        <c:axId val="568112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8134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Housing!$J$36</c:f>
              <c:strCache>
                <c:ptCount val="1"/>
                <c:pt idx="0">
                  <c:v>   1, Detached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Housing!$K$36:$T$36</c:f>
              <c:numCache>
                <c:formatCode>#,##0.0%</c:formatCode>
                <c:ptCount val="10"/>
                <c:pt idx="0">
                  <c:v>0.68257122322145791</c:v>
                </c:pt>
                <c:pt idx="1">
                  <c:v>0.718603769660905</c:v>
                </c:pt>
                <c:pt idx="2">
                  <c:v>0.70970745544704528</c:v>
                </c:pt>
                <c:pt idx="3">
                  <c:v>0.79797541290920926</c:v>
                </c:pt>
                <c:pt idx="4">
                  <c:v>0.76331069430270615</c:v>
                </c:pt>
                <c:pt idx="5">
                  <c:v>0.73715777357559809</c:v>
                </c:pt>
                <c:pt idx="6">
                  <c:v>0.75637145938332195</c:v>
                </c:pt>
                <c:pt idx="7">
                  <c:v>0.75043290333838941</c:v>
                </c:pt>
                <c:pt idx="8">
                  <c:v>0.72698484881295244</c:v>
                </c:pt>
                <c:pt idx="9">
                  <c:v>0.57741385848847371</c:v>
                </c:pt>
              </c:numCache>
            </c:numRef>
          </c:val>
          <c:extLst>
            <c:ext xmlns:c16="http://schemas.microsoft.com/office/drawing/2014/chart" uri="{C3380CC4-5D6E-409C-BE32-E72D297353CC}">
              <c16:uniqueId val="{00000000-AE90-4C1F-B194-CEEFFBAD1A6E}"/>
            </c:ext>
          </c:extLst>
        </c:ser>
        <c:ser>
          <c:idx val="1"/>
          <c:order val="1"/>
          <c:tx>
            <c:strRef>
              <c:f>Housing!$J$37</c:f>
              <c:strCache>
                <c:ptCount val="1"/>
                <c:pt idx="0">
                  <c:v>   1, Attached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Housing!$K$37:$T$37</c:f>
              <c:numCache>
                <c:formatCode>#,##0.0%</c:formatCode>
                <c:ptCount val="10"/>
                <c:pt idx="0">
                  <c:v>2.2365027692047519E-2</c:v>
                </c:pt>
                <c:pt idx="1">
                  <c:v>2.3477359560172682E-2</c:v>
                </c:pt>
                <c:pt idx="2">
                  <c:v>4.5559862281024661E-2</c:v>
                </c:pt>
                <c:pt idx="3">
                  <c:v>1.81936578724076E-2</c:v>
                </c:pt>
                <c:pt idx="4">
                  <c:v>2.0328207293756086E-2</c:v>
                </c:pt>
                <c:pt idx="5">
                  <c:v>4.593439118638494E-2</c:v>
                </c:pt>
                <c:pt idx="6">
                  <c:v>3.5450183770935582E-2</c:v>
                </c:pt>
                <c:pt idx="7">
                  <c:v>2.9296481737519631E-2</c:v>
                </c:pt>
                <c:pt idx="8">
                  <c:v>2.9700368854529837E-2</c:v>
                </c:pt>
                <c:pt idx="9">
                  <c:v>7.0432116984396706E-2</c:v>
                </c:pt>
              </c:numCache>
            </c:numRef>
          </c:val>
          <c:extLst>
            <c:ext xmlns:c16="http://schemas.microsoft.com/office/drawing/2014/chart" uri="{C3380CC4-5D6E-409C-BE32-E72D297353CC}">
              <c16:uniqueId val="{00000001-AE90-4C1F-B194-CEEFFBAD1A6E}"/>
            </c:ext>
          </c:extLst>
        </c:ser>
        <c:ser>
          <c:idx val="2"/>
          <c:order val="2"/>
          <c:tx>
            <c:strRef>
              <c:f>Housing!$J$38</c:f>
              <c:strCache>
                <c:ptCount val="1"/>
                <c:pt idx="0">
                  <c:v>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Housing!$K$38:$T$38</c:f>
              <c:numCache>
                <c:formatCode>#,##0.0%</c:formatCode>
                <c:ptCount val="10"/>
                <c:pt idx="0">
                  <c:v>2.7728285750523943E-2</c:v>
                </c:pt>
                <c:pt idx="1">
                  <c:v>3.0444422827279223E-2</c:v>
                </c:pt>
                <c:pt idx="2">
                  <c:v>3.4624629176501158E-2</c:v>
                </c:pt>
                <c:pt idx="3">
                  <c:v>1.5983582295716007E-2</c:v>
                </c:pt>
                <c:pt idx="4">
                  <c:v>2.7424898241662856E-2</c:v>
                </c:pt>
                <c:pt idx="5">
                  <c:v>1.9793636438378691E-2</c:v>
                </c:pt>
                <c:pt idx="6">
                  <c:v>2.1936967669520434E-2</c:v>
                </c:pt>
                <c:pt idx="7">
                  <c:v>2.4376820543109117E-2</c:v>
                </c:pt>
                <c:pt idx="8">
                  <c:v>2.5580891747331039E-2</c:v>
                </c:pt>
                <c:pt idx="9">
                  <c:v>2.4125816804430256E-2</c:v>
                </c:pt>
              </c:numCache>
            </c:numRef>
          </c:val>
          <c:extLst>
            <c:ext xmlns:c16="http://schemas.microsoft.com/office/drawing/2014/chart" uri="{C3380CC4-5D6E-409C-BE32-E72D297353CC}">
              <c16:uniqueId val="{00000002-AE90-4C1F-B194-CEEFFBAD1A6E}"/>
            </c:ext>
          </c:extLst>
        </c:ser>
        <c:ser>
          <c:idx val="3"/>
          <c:order val="3"/>
          <c:tx>
            <c:strRef>
              <c:f>Housing!$J$39</c:f>
              <c:strCache>
                <c:ptCount val="1"/>
                <c:pt idx="0">
                  <c:v>   3 or more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Housing!$K$39:$T$39</c:f>
              <c:numCache>
                <c:formatCode>#,##0.0%</c:formatCode>
                <c:ptCount val="10"/>
                <c:pt idx="0">
                  <c:v>0.22832802845909006</c:v>
                </c:pt>
                <c:pt idx="1">
                  <c:v>0.15174243669431803</c:v>
                </c:pt>
                <c:pt idx="2">
                  <c:v>0.16757974058595526</c:v>
                </c:pt>
                <c:pt idx="3">
                  <c:v>9.9374469680525684E-2</c:v>
                </c:pt>
                <c:pt idx="4">
                  <c:v>0.12430352723135213</c:v>
                </c:pt>
                <c:pt idx="5">
                  <c:v>0.16206939077530214</c:v>
                </c:pt>
                <c:pt idx="6">
                  <c:v>0.14126152694940247</c:v>
                </c:pt>
                <c:pt idx="7">
                  <c:v>0.12950857081493214</c:v>
                </c:pt>
                <c:pt idx="8">
                  <c:v>0.16501945328684756</c:v>
                </c:pt>
                <c:pt idx="9">
                  <c:v>0.29019687956582318</c:v>
                </c:pt>
              </c:numCache>
            </c:numRef>
          </c:val>
          <c:extLst>
            <c:ext xmlns:c16="http://schemas.microsoft.com/office/drawing/2014/chart" uri="{C3380CC4-5D6E-409C-BE32-E72D297353CC}">
              <c16:uniqueId val="{00000003-AE90-4C1F-B194-CEEFFBAD1A6E}"/>
            </c:ext>
          </c:extLst>
        </c:ser>
        <c:ser>
          <c:idx val="4"/>
          <c:order val="4"/>
          <c:tx>
            <c:strRef>
              <c:f>Housing!$J$40</c:f>
              <c:strCache>
                <c:ptCount val="1"/>
                <c:pt idx="0">
                  <c:v>   Mobile Home</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Housing!$K$40:$T$40</c:f>
              <c:numCache>
                <c:formatCode>0.0%</c:formatCode>
                <c:ptCount val="10"/>
                <c:pt idx="0" formatCode="#,##0.0%">
                  <c:v>3.7654540952219893E-2</c:v>
                </c:pt>
                <c:pt idx="1">
                  <c:v>7.398772964976838E-2</c:v>
                </c:pt>
                <c:pt idx="2">
                  <c:v>4.1294038673913513E-2</c:v>
                </c:pt>
                <c:pt idx="3">
                  <c:v>6.5374824871243367E-2</c:v>
                </c:pt>
                <c:pt idx="4">
                  <c:v>6.3518316500686206E-2</c:v>
                </c:pt>
                <c:pt idx="5">
                  <c:v>3.3926662829893942E-2</c:v>
                </c:pt>
                <c:pt idx="6">
                  <c:v>4.3235688975944715E-2</c:v>
                </c:pt>
                <c:pt idx="7">
                  <c:v>6.5069734351718866E-2</c:v>
                </c:pt>
                <c:pt idx="8">
                  <c:v>5.1226026260132673E-2</c:v>
                </c:pt>
                <c:pt idx="9">
                  <c:v>3.6761842711923329E-2</c:v>
                </c:pt>
              </c:numCache>
            </c:numRef>
          </c:val>
          <c:extLst>
            <c:ext xmlns:c16="http://schemas.microsoft.com/office/drawing/2014/chart" uri="{C3380CC4-5D6E-409C-BE32-E72D297353CC}">
              <c16:uniqueId val="{00000004-AE90-4C1F-B194-CEEFFBAD1A6E}"/>
            </c:ext>
          </c:extLst>
        </c:ser>
        <c:ser>
          <c:idx val="5"/>
          <c:order val="5"/>
          <c:tx>
            <c:strRef>
              <c:f>Housing!$J$41</c:f>
              <c:strCache>
                <c:ptCount val="1"/>
                <c:pt idx="0">
                  <c:v>   Boat, Rv, Van, Etc.</c:v>
                </c:pt>
              </c:strCache>
            </c:strRef>
          </c:tx>
          <c:spPr>
            <a:solidFill>
              <a:srgbClr val="00354E"/>
            </a:solidFill>
            <a:ln>
              <a:noFill/>
            </a:ln>
            <a:effectLst/>
          </c:spPr>
          <c:invertIfNegative val="0"/>
          <c:cat>
            <c:strRef>
              <c:f>Housing!$K$35:$T$35</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Housing!$K$41:$T$41</c:f>
              <c:numCache>
                <c:formatCode>0.0%</c:formatCode>
                <c:ptCount val="10"/>
                <c:pt idx="0" formatCode="#,##0.0%">
                  <c:v>1.3528939246607195E-3</c:v>
                </c:pt>
                <c:pt idx="1">
                  <c:v>1.7442816075567645E-3</c:v>
                </c:pt>
                <c:pt idx="2">
                  <c:v>1.2342738355600787E-3</c:v>
                </c:pt>
                <c:pt idx="3">
                  <c:v>3.0980523708980406E-3</c:v>
                </c:pt>
                <c:pt idx="4">
                  <c:v>1.1143564298366001E-3</c:v>
                </c:pt>
                <c:pt idx="5">
                  <c:v>1.1181451944421606E-3</c:v>
                </c:pt>
                <c:pt idx="6">
                  <c:v>1.7441732508748377E-3</c:v>
                </c:pt>
                <c:pt idx="7">
                  <c:v>1.3154892143307784E-3</c:v>
                </c:pt>
                <c:pt idx="8">
                  <c:v>1.4884110382063997E-3</c:v>
                </c:pt>
                <c:pt idx="9">
                  <c:v>1.0694854449527849E-3</c:v>
                </c:pt>
              </c:numCache>
            </c:numRef>
          </c:val>
          <c:extLst>
            <c:ext xmlns:c16="http://schemas.microsoft.com/office/drawing/2014/chart" uri="{C3380CC4-5D6E-409C-BE32-E72D297353CC}">
              <c16:uniqueId val="{00000005-AE90-4C1F-B194-CEEFFBAD1A6E}"/>
            </c:ext>
          </c:extLst>
        </c:ser>
        <c:dLbls>
          <c:showLegendKey val="0"/>
          <c:showVal val="0"/>
          <c:showCatName val="0"/>
          <c:showSerName val="0"/>
          <c:showPercent val="0"/>
          <c:showBubbleSize val="0"/>
        </c:dLbls>
        <c:gapWidth val="80"/>
        <c:overlap val="100"/>
        <c:axId val="1831884287"/>
        <c:axId val="1831880127"/>
      </c:barChart>
      <c:catAx>
        <c:axId val="183188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80127"/>
        <c:crosses val="autoZero"/>
        <c:auto val="1"/>
        <c:lblAlgn val="ctr"/>
        <c:lblOffset val="100"/>
        <c:noMultiLvlLbl val="0"/>
      </c:catAx>
      <c:valAx>
        <c:axId val="18318801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84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Housing!$B$567</c:f>
              <c:strCache>
                <c:ptCount val="1"/>
                <c:pt idx="0">
                  <c:v>Regional Average</c:v>
                </c:pt>
              </c:strCache>
            </c:strRef>
          </c:tx>
          <c:spPr>
            <a:solidFill>
              <a:schemeClr val="accent1"/>
            </a:solidFill>
            <a:ln>
              <a:noFill/>
            </a:ln>
            <a:effectLst/>
          </c:spPr>
          <c:invertIfNegative val="0"/>
          <c:dLbls>
            <c:dLbl>
              <c:idx val="0"/>
              <c:layout>
                <c:manualLayout>
                  <c:x val="-1.9387734945745605E-17"/>
                  <c:y val="-0.14549452049452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58-445E-9C2B-8773BE28410B}"/>
                </c:ext>
              </c:extLst>
            </c:dLbl>
            <c:dLbl>
              <c:idx val="1"/>
              <c:layout>
                <c:manualLayout>
                  <c:x val="0"/>
                  <c:y val="-0.139303264303264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58-445E-9C2B-8773BE28410B}"/>
                </c:ext>
              </c:extLst>
            </c:dLbl>
            <c:dLbl>
              <c:idx val="2"/>
              <c:layout>
                <c:manualLayout>
                  <c:x val="-4.2301001268030798E-3"/>
                  <c:y val="-9.2868842868842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58-445E-9C2B-8773BE28410B}"/>
                </c:ext>
              </c:extLst>
            </c:dLbl>
            <c:dLbl>
              <c:idx val="3"/>
              <c:layout>
                <c:manualLayout>
                  <c:x val="-7.7550939782982419E-17"/>
                  <c:y val="-9.2868842868842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58-445E-9C2B-8773BE28410B}"/>
                </c:ext>
              </c:extLst>
            </c:dLbl>
            <c:dLbl>
              <c:idx val="4"/>
              <c:layout>
                <c:manualLayout>
                  <c:x val="0"/>
                  <c:y val="-0.13001638001638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58-445E-9C2B-8773BE28410B}"/>
                </c:ext>
              </c:extLst>
            </c:dLbl>
            <c:dLbl>
              <c:idx val="5"/>
              <c:layout>
                <c:manualLayout>
                  <c:x val="0"/>
                  <c:y val="-0.14859014859014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58-445E-9C2B-8773BE28410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Housing!$A$568:$A$573</c:f>
              <c:strCache>
                <c:ptCount val="6"/>
                <c:pt idx="0">
                  <c:v>Farmworkers</c:v>
                </c:pt>
                <c:pt idx="1">
                  <c:v>Home Health &amp; Personal Care Aides</c:v>
                </c:pt>
                <c:pt idx="2">
                  <c:v>Janitors &amp; Cleaners</c:v>
                </c:pt>
                <c:pt idx="3">
                  <c:v>Medical Assistants</c:v>
                </c:pt>
                <c:pt idx="4">
                  <c:v>Retail Salespersons</c:v>
                </c:pt>
                <c:pt idx="5">
                  <c:v>State Minimum</c:v>
                </c:pt>
              </c:strCache>
            </c:strRef>
          </c:cat>
          <c:val>
            <c:numRef>
              <c:f>Housing!$B$568:$B$573</c:f>
              <c:numCache>
                <c:formatCode>"$"#,##0</c:formatCode>
                <c:ptCount val="6"/>
                <c:pt idx="0">
                  <c:v>2477.9166666666665</c:v>
                </c:pt>
                <c:pt idx="1">
                  <c:v>2459.1666666666665</c:v>
                </c:pt>
                <c:pt idx="2">
                  <c:v>3009.4791666666665</c:v>
                </c:pt>
                <c:pt idx="3">
                  <c:v>3023.125</c:v>
                </c:pt>
                <c:pt idx="4">
                  <c:v>2616.875</c:v>
                </c:pt>
                <c:pt idx="5">
                  <c:v>2442.916666666667</c:v>
                </c:pt>
              </c:numCache>
            </c:numRef>
          </c:val>
          <c:extLst>
            <c:ext xmlns:c16="http://schemas.microsoft.com/office/drawing/2014/chart" uri="{C3380CC4-5D6E-409C-BE32-E72D297353CC}">
              <c16:uniqueId val="{00000000-3658-445E-9C2B-8773BE28410B}"/>
            </c:ext>
          </c:extLst>
        </c:ser>
        <c:ser>
          <c:idx val="1"/>
          <c:order val="1"/>
          <c:tx>
            <c:strRef>
              <c:f>Housing!$C$567</c:f>
              <c:strCache>
                <c:ptCount val="1"/>
                <c:pt idx="0">
                  <c:v>$ Shortfall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Housing!$A$568:$A$573</c:f>
              <c:strCache>
                <c:ptCount val="6"/>
                <c:pt idx="0">
                  <c:v>Farmworkers</c:v>
                </c:pt>
                <c:pt idx="1">
                  <c:v>Home Health &amp; Personal Care Aides</c:v>
                </c:pt>
                <c:pt idx="2">
                  <c:v>Janitors &amp; Cleaners</c:v>
                </c:pt>
                <c:pt idx="3">
                  <c:v>Medical Assistants</c:v>
                </c:pt>
                <c:pt idx="4">
                  <c:v>Retail Salespersons</c:v>
                </c:pt>
                <c:pt idx="5">
                  <c:v>State Minimum</c:v>
                </c:pt>
              </c:strCache>
            </c:strRef>
          </c:cat>
          <c:val>
            <c:numRef>
              <c:f>Housing!$C$568:$C$573</c:f>
              <c:numCache>
                <c:formatCode>"$"#,##0</c:formatCode>
                <c:ptCount val="6"/>
                <c:pt idx="0">
                  <c:v>1090.8333333333301</c:v>
                </c:pt>
                <c:pt idx="1">
                  <c:v>1109.5833333333339</c:v>
                </c:pt>
                <c:pt idx="2">
                  <c:v>559.27083333333394</c:v>
                </c:pt>
                <c:pt idx="3">
                  <c:v>545.62500000000045</c:v>
                </c:pt>
                <c:pt idx="4">
                  <c:v>951.87500000000045</c:v>
                </c:pt>
                <c:pt idx="5">
                  <c:v>1125.8333333333335</c:v>
                </c:pt>
              </c:numCache>
            </c:numRef>
          </c:val>
          <c:extLst>
            <c:ext xmlns:c16="http://schemas.microsoft.com/office/drawing/2014/chart" uri="{C3380CC4-5D6E-409C-BE32-E72D297353CC}">
              <c16:uniqueId val="{00000001-3658-445E-9C2B-8773BE28410B}"/>
            </c:ext>
          </c:extLst>
        </c:ser>
        <c:dLbls>
          <c:showLegendKey val="0"/>
          <c:showVal val="0"/>
          <c:showCatName val="0"/>
          <c:showSerName val="0"/>
          <c:showPercent val="0"/>
          <c:showBubbleSize val="0"/>
        </c:dLbls>
        <c:gapWidth val="80"/>
        <c:overlap val="100"/>
        <c:axId val="1744555407"/>
        <c:axId val="1744557071"/>
      </c:barChart>
      <c:catAx>
        <c:axId val="17445554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Monthly Wage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44557071"/>
        <c:crosses val="autoZero"/>
        <c:auto val="1"/>
        <c:lblAlgn val="ctr"/>
        <c:lblOffset val="100"/>
        <c:noMultiLvlLbl val="0"/>
      </c:catAx>
      <c:valAx>
        <c:axId val="174455707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4555407"/>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Housing!$I$169</c:f>
              <c:strCache>
                <c:ptCount val="1"/>
                <c:pt idx="0">
                  <c:v>Owner 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Housing!$J$168:$S$168</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Housing!$J$169:$S$169</c:f>
              <c:numCache>
                <c:formatCode>#,##0.0%</c:formatCode>
                <c:ptCount val="10"/>
                <c:pt idx="0">
                  <c:v>0.53303280871434788</c:v>
                </c:pt>
                <c:pt idx="1">
                  <c:v>0.58292450107665328</c:v>
                </c:pt>
                <c:pt idx="2">
                  <c:v>0.52317499769860998</c:v>
                </c:pt>
                <c:pt idx="3">
                  <c:v>0.64107305986943253</c:v>
                </c:pt>
                <c:pt idx="4">
                  <c:v>0.52238526147385267</c:v>
                </c:pt>
                <c:pt idx="5">
                  <c:v>0.56621909549497518</c:v>
                </c:pt>
                <c:pt idx="6">
                  <c:v>0.57836202831544925</c:v>
                </c:pt>
                <c:pt idx="7">
                  <c:v>0.57050883259306417</c:v>
                </c:pt>
                <c:pt idx="8">
                  <c:v>0.56232209889126439</c:v>
                </c:pt>
                <c:pt idx="9">
                  <c:v>0.54848467518218347</c:v>
                </c:pt>
              </c:numCache>
            </c:numRef>
          </c:val>
          <c:extLst>
            <c:ext xmlns:c16="http://schemas.microsoft.com/office/drawing/2014/chart" uri="{C3380CC4-5D6E-409C-BE32-E72D297353CC}">
              <c16:uniqueId val="{00000000-0AF6-48CA-AC69-591817843BA7}"/>
            </c:ext>
          </c:extLst>
        </c:ser>
        <c:ser>
          <c:idx val="1"/>
          <c:order val="1"/>
          <c:tx>
            <c:strRef>
              <c:f>Housing!$I$170</c:f>
              <c:strCache>
                <c:ptCount val="1"/>
                <c:pt idx="0">
                  <c:v>Renter Occupied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Housing!$J$168:$S$168</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Regional</c:v>
                </c:pt>
                <c:pt idx="9">
                  <c:v>California</c:v>
                </c:pt>
              </c:strCache>
            </c:strRef>
          </c:cat>
          <c:val>
            <c:numRef>
              <c:f>Housing!$J$170:$S$170</c:f>
              <c:numCache>
                <c:formatCode>#,##0.0%</c:formatCode>
                <c:ptCount val="10"/>
                <c:pt idx="0">
                  <c:v>0.46696719128565212</c:v>
                </c:pt>
                <c:pt idx="1">
                  <c:v>0.41707549892334672</c:v>
                </c:pt>
                <c:pt idx="2">
                  <c:v>0.47682500230139002</c:v>
                </c:pt>
                <c:pt idx="3">
                  <c:v>0.35892694013056747</c:v>
                </c:pt>
                <c:pt idx="4">
                  <c:v>0.47761473852614739</c:v>
                </c:pt>
                <c:pt idx="5">
                  <c:v>0.43378090450502477</c:v>
                </c:pt>
                <c:pt idx="6">
                  <c:v>0.42163797168455069</c:v>
                </c:pt>
                <c:pt idx="7">
                  <c:v>0.42949116740693588</c:v>
                </c:pt>
                <c:pt idx="8">
                  <c:v>0.43767790110873567</c:v>
                </c:pt>
                <c:pt idx="9">
                  <c:v>0.54848467518218347</c:v>
                </c:pt>
              </c:numCache>
            </c:numRef>
          </c:val>
          <c:extLst>
            <c:ext xmlns:c16="http://schemas.microsoft.com/office/drawing/2014/chart" uri="{C3380CC4-5D6E-409C-BE32-E72D297353CC}">
              <c16:uniqueId val="{00000001-0AF6-48CA-AC69-591817843BA7}"/>
            </c:ext>
          </c:extLst>
        </c:ser>
        <c:dLbls>
          <c:dLblPos val="ctr"/>
          <c:showLegendKey val="0"/>
          <c:showVal val="1"/>
          <c:showCatName val="0"/>
          <c:showSerName val="0"/>
          <c:showPercent val="0"/>
          <c:showBubbleSize val="0"/>
        </c:dLbls>
        <c:gapWidth val="60"/>
        <c:overlap val="100"/>
        <c:axId val="1768657343"/>
        <c:axId val="1768663167"/>
      </c:barChart>
      <c:catAx>
        <c:axId val="1768657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68663167"/>
        <c:crosses val="autoZero"/>
        <c:auto val="1"/>
        <c:lblAlgn val="ctr"/>
        <c:lblOffset val="100"/>
        <c:noMultiLvlLbl val="0"/>
      </c:catAx>
      <c:valAx>
        <c:axId val="1768663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686573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Housing!$A$170</c:f>
              <c:strCache>
                <c:ptCount val="1"/>
                <c:pt idx="0">
                  <c:v>Owner-Occupied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Housing!$B$167:$F$167</c:f>
              <c:numCache>
                <c:formatCode>General</c:formatCode>
                <c:ptCount val="5"/>
                <c:pt idx="0">
                  <c:v>1980</c:v>
                </c:pt>
                <c:pt idx="1">
                  <c:v>1990</c:v>
                </c:pt>
                <c:pt idx="2">
                  <c:v>2000</c:v>
                </c:pt>
                <c:pt idx="3">
                  <c:v>2010</c:v>
                </c:pt>
                <c:pt idx="4">
                  <c:v>2019</c:v>
                </c:pt>
              </c:numCache>
            </c:numRef>
          </c:cat>
          <c:val>
            <c:numRef>
              <c:f>Housing!$B$170:$F$170</c:f>
              <c:numCache>
                <c:formatCode>#,##0.0%</c:formatCode>
                <c:ptCount val="5"/>
                <c:pt idx="0">
                  <c:v>0.60748926832303052</c:v>
                </c:pt>
                <c:pt idx="1">
                  <c:v>0.57705545914065326</c:v>
                </c:pt>
                <c:pt idx="2">
                  <c:v>0.60063495750817897</c:v>
                </c:pt>
                <c:pt idx="3">
                  <c:v>0.58118992502049838</c:v>
                </c:pt>
                <c:pt idx="4">
                  <c:v>0.56232209889126439</c:v>
                </c:pt>
              </c:numCache>
            </c:numRef>
          </c:val>
          <c:extLst>
            <c:ext xmlns:c16="http://schemas.microsoft.com/office/drawing/2014/chart" uri="{C3380CC4-5D6E-409C-BE32-E72D297353CC}">
              <c16:uniqueId val="{00000000-6C0C-43F7-A051-5B85CEF6560A}"/>
            </c:ext>
          </c:extLst>
        </c:ser>
        <c:ser>
          <c:idx val="1"/>
          <c:order val="1"/>
          <c:tx>
            <c:strRef>
              <c:f>Housing!$A$172</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Housing!$B$167:$F$167</c:f>
              <c:numCache>
                <c:formatCode>General</c:formatCode>
                <c:ptCount val="5"/>
                <c:pt idx="0">
                  <c:v>1980</c:v>
                </c:pt>
                <c:pt idx="1">
                  <c:v>1990</c:v>
                </c:pt>
                <c:pt idx="2">
                  <c:v>2000</c:v>
                </c:pt>
                <c:pt idx="3">
                  <c:v>2010</c:v>
                </c:pt>
                <c:pt idx="4">
                  <c:v>2019</c:v>
                </c:pt>
              </c:numCache>
            </c:numRef>
          </c:cat>
          <c:val>
            <c:numRef>
              <c:f>Housing!$B$172:$F$172</c:f>
              <c:numCache>
                <c:formatCode>#,##0.0%</c:formatCode>
                <c:ptCount val="5"/>
                <c:pt idx="0">
                  <c:v>0.39251073167696943</c:v>
                </c:pt>
                <c:pt idx="1">
                  <c:v>0.42294454085934674</c:v>
                </c:pt>
                <c:pt idx="2">
                  <c:v>0.39936504249182103</c:v>
                </c:pt>
                <c:pt idx="3">
                  <c:v>0.41881007497950168</c:v>
                </c:pt>
                <c:pt idx="4">
                  <c:v>0.43767790110873567</c:v>
                </c:pt>
              </c:numCache>
            </c:numRef>
          </c:val>
          <c:extLst>
            <c:ext xmlns:c16="http://schemas.microsoft.com/office/drawing/2014/chart" uri="{C3380CC4-5D6E-409C-BE32-E72D297353CC}">
              <c16:uniqueId val="{00000001-6C0C-43F7-A051-5B85CEF6560A}"/>
            </c:ext>
          </c:extLst>
        </c:ser>
        <c:dLbls>
          <c:showLegendKey val="0"/>
          <c:showVal val="0"/>
          <c:showCatName val="0"/>
          <c:showSerName val="0"/>
          <c:showPercent val="0"/>
          <c:showBubbleSize val="0"/>
        </c:dLbls>
        <c:gapWidth val="40"/>
        <c:overlap val="100"/>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'Housing _Zillow'!$B$111</c:f>
              <c:strCache>
                <c:ptCount val="1"/>
                <c:pt idx="0">
                  <c:v>Fresno, CA</c:v>
                </c:pt>
              </c:strCache>
            </c:strRef>
          </c:tx>
          <c:spPr>
            <a:ln w="3492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8824-4CE3-A7A2-A9FD02F6687B}"/>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8824-4CE3-A7A2-A9FD02F6687B}"/>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8824-4CE3-A7A2-A9FD02F6687B}"/>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8824-4CE3-A7A2-A9FD02F6687B}"/>
              </c:ext>
            </c:extLst>
          </c:dPt>
          <c:dLbls>
            <c:dLbl>
              <c:idx val="0"/>
              <c:delete val="1"/>
              <c:extLst>
                <c:ext xmlns:c15="http://schemas.microsoft.com/office/drawing/2012/chart" uri="{CE6537A1-D6FC-4f65-9D91-7224C49458BB}"/>
                <c:ext xmlns:c16="http://schemas.microsoft.com/office/drawing/2014/chart" uri="{C3380CC4-5D6E-409C-BE32-E72D297353CC}">
                  <c16:uniqueId val="{0000003C-8824-4CE3-A7A2-A9FD02F6687B}"/>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824-4CE3-A7A2-A9FD02F6687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824-4CE3-A7A2-A9FD02F6687B}"/>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824-4CE3-A7A2-A9FD02F6687B}"/>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824-4CE3-A7A2-A9FD02F6687B}"/>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824-4CE3-A7A2-A9FD02F6687B}"/>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824-4CE3-A7A2-A9FD02F6687B}"/>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824-4CE3-A7A2-A9FD02F6687B}"/>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824-4CE3-A7A2-A9FD02F6687B}"/>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824-4CE3-A7A2-A9FD02F6687B}"/>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824-4CE3-A7A2-A9FD02F6687B}"/>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824-4CE3-A7A2-A9FD02F6687B}"/>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824-4CE3-A7A2-A9FD02F6687B}"/>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824-4CE3-A7A2-A9FD02F6687B}"/>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824-4CE3-A7A2-A9FD02F6687B}"/>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824-4CE3-A7A2-A9FD02F6687B}"/>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824-4CE3-A7A2-A9FD02F6687B}"/>
                </c:ext>
              </c:extLst>
            </c:dLbl>
            <c:dLbl>
              <c:idx val="17"/>
              <c:layout>
                <c:manualLayout>
                  <c:x val="-7.0163129275565691E-3"/>
                  <c:y val="-2.1660083365738238E-2"/>
                </c:manualLayout>
              </c:layout>
              <c:tx>
                <c:rich>
                  <a:bodyPr/>
                  <a:lstStyle/>
                  <a:p>
                    <a:fld id="{ECA30669-7048-45EC-AB64-4E1DA010A56E}"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8824-4CE3-A7A2-A9FD02F6687B}"/>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824-4CE3-A7A2-A9FD02F6687B}"/>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824-4CE3-A7A2-A9FD02F6687B}"/>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824-4CE3-A7A2-A9FD02F6687B}"/>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824-4CE3-A7A2-A9FD02F6687B}"/>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824-4CE3-A7A2-A9FD02F6687B}"/>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824-4CE3-A7A2-A9FD02F6687B}"/>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824-4CE3-A7A2-A9FD02F6687B}"/>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824-4CE3-A7A2-A9FD02F6687B}"/>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824-4CE3-A7A2-A9FD02F6687B}"/>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824-4CE3-A7A2-A9FD02F6687B}"/>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824-4CE3-A7A2-A9FD02F6687B}"/>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824-4CE3-A7A2-A9FD02F6687B}"/>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824-4CE3-A7A2-A9FD02F6687B}"/>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824-4CE3-A7A2-A9FD02F6687B}"/>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824-4CE3-A7A2-A9FD02F6687B}"/>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824-4CE3-A7A2-A9FD02F6687B}"/>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824-4CE3-A7A2-A9FD02F6687B}"/>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824-4CE3-A7A2-A9FD02F6687B}"/>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824-4CE3-A7A2-A9FD02F6687B}"/>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824-4CE3-A7A2-A9FD02F6687B}"/>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824-4CE3-A7A2-A9FD02F6687B}"/>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824-4CE3-A7A2-A9FD02F6687B}"/>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824-4CE3-A7A2-A9FD02F6687B}"/>
                </c:ext>
              </c:extLst>
            </c:dLbl>
            <c:dLbl>
              <c:idx val="41"/>
              <c:layout>
                <c:manualLayout>
                  <c:x val="-1.0584596062485786E-2"/>
                  <c:y val="-2.4635481994111575E-2"/>
                </c:manualLayout>
              </c:layout>
              <c:tx>
                <c:rich>
                  <a:bodyPr/>
                  <a:lstStyle/>
                  <a:p>
                    <a:fld id="{8006E235-F72F-4C2A-8B16-672EF1B14829}"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8824-4CE3-A7A2-A9FD02F6687B}"/>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824-4CE3-A7A2-A9FD02F6687B}"/>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824-4CE3-A7A2-A9FD02F6687B}"/>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824-4CE3-A7A2-A9FD02F6687B}"/>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824-4CE3-A7A2-A9FD02F6687B}"/>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824-4CE3-A7A2-A9FD02F6687B}"/>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824-4CE3-A7A2-A9FD02F6687B}"/>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824-4CE3-A7A2-A9FD02F6687B}"/>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824-4CE3-A7A2-A9FD02F6687B}"/>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824-4CE3-A7A2-A9FD02F6687B}"/>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824-4CE3-A7A2-A9FD02F6687B}"/>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824-4CE3-A7A2-A9FD02F6687B}"/>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824-4CE3-A7A2-A9FD02F6687B}"/>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824-4CE3-A7A2-A9FD02F6687B}"/>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824-4CE3-A7A2-A9FD02F6687B}"/>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824-4CE3-A7A2-A9FD02F6687B}"/>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824-4CE3-A7A2-A9FD02F6687B}"/>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824-4CE3-A7A2-A9FD02F6687B}"/>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824-4CE3-A7A2-A9FD02F6687B}"/>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824-4CE3-A7A2-A9FD02F6687B}"/>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824-4CE3-A7A2-A9FD02F6687B}"/>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824-4CE3-A7A2-A9FD02F6687B}"/>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824-4CE3-A7A2-A9FD02F6687B}"/>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824-4CE3-A7A2-A9FD02F6687B}"/>
                </c:ext>
              </c:extLst>
            </c:dLbl>
            <c:dLbl>
              <c:idx val="65"/>
              <c:layout>
                <c:manualLayout>
                  <c:x val="-9.3946772703227058E-3"/>
                  <c:y val="-2.6344898697081419E-2"/>
                </c:manualLayout>
              </c:layout>
              <c:tx>
                <c:rich>
                  <a:bodyPr/>
                  <a:lstStyle/>
                  <a:p>
                    <a:fld id="{43351BA9-FE52-4C3F-9A01-E1A0A164C6EE}"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8824-4CE3-A7A2-A9FD02F6687B}"/>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824-4CE3-A7A2-A9FD02F6687B}"/>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824-4CE3-A7A2-A9FD02F6687B}"/>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824-4CE3-A7A2-A9FD02F6687B}"/>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824-4CE3-A7A2-A9FD02F6687B}"/>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824-4CE3-A7A2-A9FD02F6687B}"/>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824-4CE3-A7A2-A9FD02F6687B}"/>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824-4CE3-A7A2-A9FD02F6687B}"/>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824-4CE3-A7A2-A9FD02F6687B}"/>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824-4CE3-A7A2-A9FD02F6687B}"/>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824-4CE3-A7A2-A9FD02F6687B}"/>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824-4CE3-A7A2-A9FD02F6687B}"/>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824-4CE3-A7A2-A9FD02F6687B}"/>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824-4CE3-A7A2-A9FD02F6687B}"/>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824-4CE3-A7A2-A9FD02F6687B}"/>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824-4CE3-A7A2-A9FD02F6687B}"/>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824-4CE3-A7A2-A9FD02F6687B}"/>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824-4CE3-A7A2-A9FD02F6687B}"/>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824-4CE3-A7A2-A9FD02F6687B}"/>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824-4CE3-A7A2-A9FD02F6687B}"/>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824-4CE3-A7A2-A9FD02F6687B}"/>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824-4CE3-A7A2-A9FD02F6687B}"/>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824-4CE3-A7A2-A9FD02F6687B}"/>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824-4CE3-A7A2-A9FD02F6687B}"/>
                </c:ext>
              </c:extLst>
            </c:dLbl>
            <c:dLbl>
              <c:idx val="89"/>
              <c:layout>
                <c:manualLayout>
                  <c:x val="-7.1364852809992826E-3"/>
                  <c:y val="-3.0526571337232081E-2"/>
                </c:manualLayout>
              </c:layout>
              <c:tx>
                <c:rich>
                  <a:bodyPr/>
                  <a:lstStyle/>
                  <a:p>
                    <a:r>
                      <a:rPr lang="en-US"/>
                      <a:t>$1,835</a:t>
                    </a:r>
                  </a:p>
                </c:rich>
              </c:tx>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3B-8824-4CE3-A7A2-A9FD02F6687B}"/>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824-4CE3-A7A2-A9FD02F6687B}"/>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824-4CE3-A7A2-A9FD02F6687B}"/>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824-4CE3-A7A2-A9FD02F6687B}"/>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'Housing _Zillow'!$D$109:$CR$109</c:f>
              <c:strCache>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Cache>
            </c:strRef>
          </c:cat>
          <c:val>
            <c:numRef>
              <c:f>'Housing _Zillow'!$D$111:$CR$111</c:f>
              <c:numCache>
                <c:formatCode>_("$"* #,##0_);_("$"* \(#,##0\);_("$"* "-"??_);_(@_)</c:formatCode>
                <c:ptCount val="93"/>
                <c:pt idx="0">
                  <c:v>1138</c:v>
                </c:pt>
                <c:pt idx="1">
                  <c:v>1141</c:v>
                </c:pt>
                <c:pt idx="2">
                  <c:v>1144</c:v>
                </c:pt>
                <c:pt idx="3">
                  <c:v>1147</c:v>
                </c:pt>
                <c:pt idx="4">
                  <c:v>1150</c:v>
                </c:pt>
                <c:pt idx="5">
                  <c:v>1152</c:v>
                </c:pt>
                <c:pt idx="6">
                  <c:v>1155</c:v>
                </c:pt>
                <c:pt idx="7">
                  <c:v>1158</c:v>
                </c:pt>
                <c:pt idx="8">
                  <c:v>1161</c:v>
                </c:pt>
                <c:pt idx="9">
                  <c:v>1164</c:v>
                </c:pt>
                <c:pt idx="10">
                  <c:v>1166</c:v>
                </c:pt>
                <c:pt idx="11">
                  <c:v>1169</c:v>
                </c:pt>
                <c:pt idx="12">
                  <c:v>1172</c:v>
                </c:pt>
                <c:pt idx="13">
                  <c:v>1174</c:v>
                </c:pt>
                <c:pt idx="14">
                  <c:v>1177</c:v>
                </c:pt>
                <c:pt idx="15">
                  <c:v>1180</c:v>
                </c:pt>
                <c:pt idx="16">
                  <c:v>1183</c:v>
                </c:pt>
                <c:pt idx="17">
                  <c:v>1185</c:v>
                </c:pt>
                <c:pt idx="18">
                  <c:v>1188</c:v>
                </c:pt>
                <c:pt idx="19">
                  <c:v>1192</c:v>
                </c:pt>
                <c:pt idx="20">
                  <c:v>1195</c:v>
                </c:pt>
                <c:pt idx="21">
                  <c:v>1198</c:v>
                </c:pt>
                <c:pt idx="22">
                  <c:v>1202</c:v>
                </c:pt>
                <c:pt idx="23">
                  <c:v>1206</c:v>
                </c:pt>
                <c:pt idx="24">
                  <c:v>1210</c:v>
                </c:pt>
                <c:pt idx="25">
                  <c:v>1214</c:v>
                </c:pt>
                <c:pt idx="26">
                  <c:v>1219</c:v>
                </c:pt>
                <c:pt idx="27">
                  <c:v>1223</c:v>
                </c:pt>
                <c:pt idx="28">
                  <c:v>1227</c:v>
                </c:pt>
                <c:pt idx="29">
                  <c:v>1231</c:v>
                </c:pt>
                <c:pt idx="30">
                  <c:v>1235</c:v>
                </c:pt>
                <c:pt idx="31">
                  <c:v>1238</c:v>
                </c:pt>
                <c:pt idx="32">
                  <c:v>1242</c:v>
                </c:pt>
                <c:pt idx="33">
                  <c:v>1246</c:v>
                </c:pt>
                <c:pt idx="34">
                  <c:v>1251</c:v>
                </c:pt>
                <c:pt idx="35">
                  <c:v>1255</c:v>
                </c:pt>
                <c:pt idx="36">
                  <c:v>1260</c:v>
                </c:pt>
                <c:pt idx="37">
                  <c:v>1266</c:v>
                </c:pt>
                <c:pt idx="38">
                  <c:v>1272</c:v>
                </c:pt>
                <c:pt idx="39">
                  <c:v>1277</c:v>
                </c:pt>
                <c:pt idx="40">
                  <c:v>1283</c:v>
                </c:pt>
                <c:pt idx="41">
                  <c:v>1289</c:v>
                </c:pt>
                <c:pt idx="42">
                  <c:v>1295</c:v>
                </c:pt>
                <c:pt idx="43">
                  <c:v>1301</c:v>
                </c:pt>
                <c:pt idx="44">
                  <c:v>1307</c:v>
                </c:pt>
                <c:pt idx="45">
                  <c:v>1313</c:v>
                </c:pt>
                <c:pt idx="46">
                  <c:v>1318</c:v>
                </c:pt>
                <c:pt idx="47">
                  <c:v>1324</c:v>
                </c:pt>
                <c:pt idx="48">
                  <c:v>1329</c:v>
                </c:pt>
                <c:pt idx="49">
                  <c:v>1335</c:v>
                </c:pt>
                <c:pt idx="50">
                  <c:v>1340</c:v>
                </c:pt>
                <c:pt idx="51">
                  <c:v>1346</c:v>
                </c:pt>
                <c:pt idx="52">
                  <c:v>1352</c:v>
                </c:pt>
                <c:pt idx="53">
                  <c:v>1359</c:v>
                </c:pt>
                <c:pt idx="54">
                  <c:v>1366</c:v>
                </c:pt>
                <c:pt idx="55">
                  <c:v>1373</c:v>
                </c:pt>
                <c:pt idx="56">
                  <c:v>1380</c:v>
                </c:pt>
                <c:pt idx="57">
                  <c:v>1387</c:v>
                </c:pt>
                <c:pt idx="58">
                  <c:v>1394</c:v>
                </c:pt>
                <c:pt idx="59">
                  <c:v>1401</c:v>
                </c:pt>
                <c:pt idx="60">
                  <c:v>1407</c:v>
                </c:pt>
                <c:pt idx="61">
                  <c:v>1414</c:v>
                </c:pt>
                <c:pt idx="62">
                  <c:v>1421</c:v>
                </c:pt>
                <c:pt idx="63">
                  <c:v>1427</c:v>
                </c:pt>
                <c:pt idx="64">
                  <c:v>1434</c:v>
                </c:pt>
                <c:pt idx="65">
                  <c:v>1441</c:v>
                </c:pt>
                <c:pt idx="66">
                  <c:v>1447</c:v>
                </c:pt>
                <c:pt idx="67">
                  <c:v>1454</c:v>
                </c:pt>
                <c:pt idx="68">
                  <c:v>1460</c:v>
                </c:pt>
                <c:pt idx="69">
                  <c:v>1466</c:v>
                </c:pt>
                <c:pt idx="70">
                  <c:v>1471</c:v>
                </c:pt>
                <c:pt idx="71">
                  <c:v>1476</c:v>
                </c:pt>
                <c:pt idx="72">
                  <c:v>1481</c:v>
                </c:pt>
                <c:pt idx="73">
                  <c:v>1486</c:v>
                </c:pt>
                <c:pt idx="74">
                  <c:v>1490</c:v>
                </c:pt>
                <c:pt idx="75">
                  <c:v>1495</c:v>
                </c:pt>
                <c:pt idx="76">
                  <c:v>1502</c:v>
                </c:pt>
                <c:pt idx="77">
                  <c:v>1510</c:v>
                </c:pt>
                <c:pt idx="78">
                  <c:v>1517</c:v>
                </c:pt>
                <c:pt idx="79">
                  <c:v>1529</c:v>
                </c:pt>
                <c:pt idx="80">
                  <c:v>1542</c:v>
                </c:pt>
                <c:pt idx="81">
                  <c:v>1554</c:v>
                </c:pt>
                <c:pt idx="82">
                  <c:v>1577</c:v>
                </c:pt>
                <c:pt idx="83">
                  <c:v>1600</c:v>
                </c:pt>
                <c:pt idx="84">
                  <c:v>1623</c:v>
                </c:pt>
                <c:pt idx="85">
                  <c:v>1649</c:v>
                </c:pt>
                <c:pt idx="86">
                  <c:v>1674</c:v>
                </c:pt>
                <c:pt idx="87">
                  <c:v>1700</c:v>
                </c:pt>
                <c:pt idx="88">
                  <c:v>1727</c:v>
                </c:pt>
                <c:pt idx="89">
                  <c:v>1753</c:v>
                </c:pt>
                <c:pt idx="90">
                  <c:v>1780</c:v>
                </c:pt>
                <c:pt idx="91">
                  <c:v>1807</c:v>
                </c:pt>
                <c:pt idx="92">
                  <c:v>1835</c:v>
                </c:pt>
              </c:numCache>
            </c:numRef>
          </c:val>
          <c:smooth val="0"/>
          <c:extLst>
            <c:ext xmlns:c15="http://schemas.microsoft.com/office/drawing/2012/chart" uri="{02D57815-91ED-43cb-92C2-25804820EDAC}">
              <c15:datalabelsRange>
                <c15:f>'Housing _Zillow'!$D$112</c15:f>
                <c15:dlblRangeCache>
                  <c:ptCount val="1"/>
                  <c:pt idx="0">
                    <c:v> $988 </c:v>
                  </c:pt>
                </c15:dlblRangeCache>
              </c15:datalabelsRange>
            </c:ext>
            <c:ext xmlns:c16="http://schemas.microsoft.com/office/drawing/2014/chart" uri="{C3380CC4-5D6E-409C-BE32-E72D297353CC}">
              <c16:uniqueId val="{00000095-8824-4CE3-A7A2-A9FD02F6687B}"/>
            </c:ext>
          </c:extLst>
        </c:ser>
        <c:ser>
          <c:idx val="63"/>
          <c:order val="63"/>
          <c:tx>
            <c:strRef>
              <c:f>'Housing _Zillow'!$B$112</c:f>
              <c:strCache>
                <c:ptCount val="1"/>
                <c:pt idx="0">
                  <c:v>Bakersfield, CA</c:v>
                </c:pt>
              </c:strCache>
            </c:strRef>
          </c:tx>
          <c:spPr>
            <a:ln w="3492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9C-8824-4CE3-A7A2-A9FD02F6687B}"/>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9D-8824-4CE3-A7A2-A9FD02F6687B}"/>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9E-8824-4CE3-A7A2-A9FD02F6687B}"/>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9F-8824-4CE3-A7A2-A9FD02F6687B}"/>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8824-4CE3-A7A2-A9FD02F6687B}"/>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8824-4CE3-A7A2-A9FD02F6687B}"/>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8824-4CE3-A7A2-A9FD02F6687B}"/>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A0-8824-4CE3-A7A2-A9FD02F6687B}"/>
                </c:ext>
              </c:extLst>
            </c:dLbl>
            <c:dLbl>
              <c:idx val="89"/>
              <c:layout>
                <c:manualLayout>
                  <c:x val="-7.1364852809992826E-3"/>
                  <c:y val="-2.71347300775396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$1,473</a:t>
                    </a:r>
                  </a:p>
                </c:rich>
              </c:tx>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824-4CE3-A7A2-A9FD02F668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 _Zillow'!$D$109:$CR$109</c:f>
              <c:strCache>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Cache>
            </c:strRef>
          </c:cat>
          <c:val>
            <c:numRef>
              <c:f>'Housing _Zillow'!$D$112:$CR$112</c:f>
              <c:numCache>
                <c:formatCode>_("$"* #,##0_);_("$"* \(#,##0\);_("$"* "-"??_);_(@_)</c:formatCode>
                <c:ptCount val="93"/>
                <c:pt idx="0">
                  <c:v>988</c:v>
                </c:pt>
                <c:pt idx="1">
                  <c:v>992</c:v>
                </c:pt>
                <c:pt idx="2">
                  <c:v>996</c:v>
                </c:pt>
                <c:pt idx="3">
                  <c:v>999</c:v>
                </c:pt>
                <c:pt idx="4">
                  <c:v>1003</c:v>
                </c:pt>
                <c:pt idx="5">
                  <c:v>1006</c:v>
                </c:pt>
                <c:pt idx="6">
                  <c:v>1010</c:v>
                </c:pt>
                <c:pt idx="7">
                  <c:v>1014</c:v>
                </c:pt>
                <c:pt idx="8">
                  <c:v>1017</c:v>
                </c:pt>
                <c:pt idx="9">
                  <c:v>1021</c:v>
                </c:pt>
                <c:pt idx="10">
                  <c:v>1024</c:v>
                </c:pt>
                <c:pt idx="11">
                  <c:v>1027</c:v>
                </c:pt>
                <c:pt idx="12">
                  <c:v>1030</c:v>
                </c:pt>
                <c:pt idx="13">
                  <c:v>1032</c:v>
                </c:pt>
                <c:pt idx="14">
                  <c:v>1033</c:v>
                </c:pt>
                <c:pt idx="15">
                  <c:v>1035</c:v>
                </c:pt>
                <c:pt idx="16">
                  <c:v>1037</c:v>
                </c:pt>
                <c:pt idx="17">
                  <c:v>1038</c:v>
                </c:pt>
                <c:pt idx="18">
                  <c:v>1040</c:v>
                </c:pt>
                <c:pt idx="19">
                  <c:v>1041</c:v>
                </c:pt>
                <c:pt idx="20">
                  <c:v>1042</c:v>
                </c:pt>
                <c:pt idx="21">
                  <c:v>1043</c:v>
                </c:pt>
                <c:pt idx="22">
                  <c:v>1044</c:v>
                </c:pt>
                <c:pt idx="23">
                  <c:v>1045</c:v>
                </c:pt>
                <c:pt idx="24">
                  <c:v>1046</c:v>
                </c:pt>
                <c:pt idx="25">
                  <c:v>1048</c:v>
                </c:pt>
                <c:pt idx="26">
                  <c:v>1050</c:v>
                </c:pt>
                <c:pt idx="27">
                  <c:v>1052</c:v>
                </c:pt>
                <c:pt idx="28">
                  <c:v>1055</c:v>
                </c:pt>
                <c:pt idx="29">
                  <c:v>1058</c:v>
                </c:pt>
                <c:pt idx="30">
                  <c:v>1060</c:v>
                </c:pt>
                <c:pt idx="31">
                  <c:v>1064</c:v>
                </c:pt>
                <c:pt idx="32">
                  <c:v>1067</c:v>
                </c:pt>
                <c:pt idx="33">
                  <c:v>1070</c:v>
                </c:pt>
                <c:pt idx="34">
                  <c:v>1073</c:v>
                </c:pt>
                <c:pt idx="35">
                  <c:v>1076</c:v>
                </c:pt>
                <c:pt idx="36">
                  <c:v>1079</c:v>
                </c:pt>
                <c:pt idx="37">
                  <c:v>1082</c:v>
                </c:pt>
                <c:pt idx="38">
                  <c:v>1084</c:v>
                </c:pt>
                <c:pt idx="39">
                  <c:v>1087</c:v>
                </c:pt>
                <c:pt idx="40">
                  <c:v>1089</c:v>
                </c:pt>
                <c:pt idx="41">
                  <c:v>1092</c:v>
                </c:pt>
                <c:pt idx="42">
                  <c:v>1094</c:v>
                </c:pt>
                <c:pt idx="43">
                  <c:v>1097</c:v>
                </c:pt>
                <c:pt idx="44">
                  <c:v>1100</c:v>
                </c:pt>
                <c:pt idx="45">
                  <c:v>1103</c:v>
                </c:pt>
                <c:pt idx="46">
                  <c:v>1107</c:v>
                </c:pt>
                <c:pt idx="47">
                  <c:v>1111</c:v>
                </c:pt>
                <c:pt idx="48">
                  <c:v>1114</c:v>
                </c:pt>
                <c:pt idx="49">
                  <c:v>1119</c:v>
                </c:pt>
                <c:pt idx="50">
                  <c:v>1123</c:v>
                </c:pt>
                <c:pt idx="51">
                  <c:v>1127</c:v>
                </c:pt>
                <c:pt idx="52">
                  <c:v>1132</c:v>
                </c:pt>
                <c:pt idx="53">
                  <c:v>1137</c:v>
                </c:pt>
                <c:pt idx="54">
                  <c:v>1141</c:v>
                </c:pt>
                <c:pt idx="55">
                  <c:v>1147</c:v>
                </c:pt>
                <c:pt idx="56">
                  <c:v>1152</c:v>
                </c:pt>
                <c:pt idx="57">
                  <c:v>1157</c:v>
                </c:pt>
                <c:pt idx="58">
                  <c:v>1163</c:v>
                </c:pt>
                <c:pt idx="59">
                  <c:v>1168</c:v>
                </c:pt>
                <c:pt idx="60">
                  <c:v>1173</c:v>
                </c:pt>
                <c:pt idx="61">
                  <c:v>1179</c:v>
                </c:pt>
                <c:pt idx="62">
                  <c:v>1184</c:v>
                </c:pt>
                <c:pt idx="63">
                  <c:v>1189</c:v>
                </c:pt>
                <c:pt idx="64">
                  <c:v>1195</c:v>
                </c:pt>
                <c:pt idx="65">
                  <c:v>1200</c:v>
                </c:pt>
                <c:pt idx="66">
                  <c:v>1205</c:v>
                </c:pt>
                <c:pt idx="67">
                  <c:v>1210</c:v>
                </c:pt>
                <c:pt idx="68">
                  <c:v>1215</c:v>
                </c:pt>
                <c:pt idx="69">
                  <c:v>1220</c:v>
                </c:pt>
                <c:pt idx="70">
                  <c:v>1225</c:v>
                </c:pt>
                <c:pt idx="71">
                  <c:v>1230</c:v>
                </c:pt>
                <c:pt idx="72">
                  <c:v>1236</c:v>
                </c:pt>
                <c:pt idx="73">
                  <c:v>1243</c:v>
                </c:pt>
                <c:pt idx="74">
                  <c:v>1250</c:v>
                </c:pt>
                <c:pt idx="75">
                  <c:v>1258</c:v>
                </c:pt>
                <c:pt idx="76">
                  <c:v>1266</c:v>
                </c:pt>
                <c:pt idx="77">
                  <c:v>1275</c:v>
                </c:pt>
                <c:pt idx="78">
                  <c:v>1283</c:v>
                </c:pt>
                <c:pt idx="79">
                  <c:v>1294</c:v>
                </c:pt>
                <c:pt idx="80">
                  <c:v>1304</c:v>
                </c:pt>
                <c:pt idx="81">
                  <c:v>1314</c:v>
                </c:pt>
                <c:pt idx="82">
                  <c:v>1328</c:v>
                </c:pt>
                <c:pt idx="83">
                  <c:v>1341</c:v>
                </c:pt>
                <c:pt idx="84">
                  <c:v>1355</c:v>
                </c:pt>
                <c:pt idx="85">
                  <c:v>1370</c:v>
                </c:pt>
                <c:pt idx="86">
                  <c:v>1384</c:v>
                </c:pt>
                <c:pt idx="87">
                  <c:v>1399</c:v>
                </c:pt>
                <c:pt idx="88">
                  <c:v>1414</c:v>
                </c:pt>
                <c:pt idx="89">
                  <c:v>1428</c:v>
                </c:pt>
                <c:pt idx="90">
                  <c:v>1443</c:v>
                </c:pt>
                <c:pt idx="91">
                  <c:v>1458</c:v>
                </c:pt>
                <c:pt idx="92">
                  <c:v>1473</c:v>
                </c:pt>
              </c:numCache>
            </c:numRef>
          </c:val>
          <c:smooth val="0"/>
          <c:extLst>
            <c:ext xmlns:c16="http://schemas.microsoft.com/office/drawing/2014/chart" uri="{C3380CC4-5D6E-409C-BE32-E72D297353CC}">
              <c16:uniqueId val="{000000A1-8824-4CE3-A7A2-A9FD02F6687B}"/>
            </c:ext>
          </c:extLst>
        </c:ser>
        <c:ser>
          <c:idx val="75"/>
          <c:order val="67"/>
          <c:tx>
            <c:strRef>
              <c:f>'Housing _Zillow'!$B$113</c:f>
              <c:strCache>
                <c:ptCount val="1"/>
                <c:pt idx="0">
                  <c:v>Stockton, CA</c:v>
                </c:pt>
              </c:strCache>
            </c:strRef>
          </c:tx>
          <c:spPr>
            <a:ln w="3492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AD-8824-4CE3-A7A2-A9FD02F6687B}"/>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AE-8824-4CE3-A7A2-A9FD02F6687B}"/>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AF-8824-4CE3-A7A2-A9FD02F6687B}"/>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B0-8824-4CE3-A7A2-A9FD02F6687B}"/>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8824-4CE3-A7A2-A9FD02F6687B}"/>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8824-4CE3-A7A2-A9FD02F6687B}"/>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8824-4CE3-A7A2-A9FD02F6687B}"/>
                </c:ext>
              </c:extLst>
            </c:dLbl>
            <c:dLbl>
              <c:idx val="89"/>
              <c:layout>
                <c:manualLayout>
                  <c:x val="-7.1565471085103978E-3"/>
                  <c:y val="-2.8027270751529363E-2"/>
                </c:manualLayout>
              </c:layout>
              <c:tx>
                <c:rich>
                  <a:bodyPr/>
                  <a:lstStyle/>
                  <a:p>
                    <a:r>
                      <a:rPr lang="en-US"/>
                      <a:t>$2,450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824-4CE3-A7A2-A9FD02F6687B}"/>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 _Zillow'!$D$109:$CR$109</c:f>
              <c:strCache>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Cache>
            </c:strRef>
          </c:cat>
          <c:val>
            <c:numRef>
              <c:f>'Housing _Zillow'!$D$113:$CR$113</c:f>
              <c:numCache>
                <c:formatCode>_("$"* #,##0_);_("$"* \(#,##0\);_("$"* "-"??_);_(@_)</c:formatCode>
                <c:ptCount val="93"/>
                <c:pt idx="0">
                  <c:v>1338</c:v>
                </c:pt>
                <c:pt idx="1">
                  <c:v>1345</c:v>
                </c:pt>
                <c:pt idx="2">
                  <c:v>1351</c:v>
                </c:pt>
                <c:pt idx="3">
                  <c:v>1357</c:v>
                </c:pt>
                <c:pt idx="4">
                  <c:v>1363</c:v>
                </c:pt>
                <c:pt idx="5">
                  <c:v>1370</c:v>
                </c:pt>
                <c:pt idx="6">
                  <c:v>1376</c:v>
                </c:pt>
                <c:pt idx="7">
                  <c:v>1382</c:v>
                </c:pt>
                <c:pt idx="8">
                  <c:v>1389</c:v>
                </c:pt>
                <c:pt idx="9">
                  <c:v>1395</c:v>
                </c:pt>
                <c:pt idx="10">
                  <c:v>1403</c:v>
                </c:pt>
                <c:pt idx="11">
                  <c:v>1411</c:v>
                </c:pt>
                <c:pt idx="12">
                  <c:v>1418</c:v>
                </c:pt>
                <c:pt idx="13">
                  <c:v>1427</c:v>
                </c:pt>
                <c:pt idx="14">
                  <c:v>1436</c:v>
                </c:pt>
                <c:pt idx="15">
                  <c:v>1445</c:v>
                </c:pt>
                <c:pt idx="16">
                  <c:v>1454</c:v>
                </c:pt>
                <c:pt idx="17">
                  <c:v>1463</c:v>
                </c:pt>
                <c:pt idx="18">
                  <c:v>1472</c:v>
                </c:pt>
                <c:pt idx="19">
                  <c:v>1482</c:v>
                </c:pt>
                <c:pt idx="20">
                  <c:v>1493</c:v>
                </c:pt>
                <c:pt idx="21">
                  <c:v>1503</c:v>
                </c:pt>
                <c:pt idx="22">
                  <c:v>1513</c:v>
                </c:pt>
                <c:pt idx="23">
                  <c:v>1523</c:v>
                </c:pt>
                <c:pt idx="24">
                  <c:v>1534</c:v>
                </c:pt>
                <c:pt idx="25">
                  <c:v>1544</c:v>
                </c:pt>
                <c:pt idx="26">
                  <c:v>1554</c:v>
                </c:pt>
                <c:pt idx="27">
                  <c:v>1563</c:v>
                </c:pt>
                <c:pt idx="28">
                  <c:v>1574</c:v>
                </c:pt>
                <c:pt idx="29">
                  <c:v>1585</c:v>
                </c:pt>
                <c:pt idx="30">
                  <c:v>1595</c:v>
                </c:pt>
                <c:pt idx="31">
                  <c:v>1606</c:v>
                </c:pt>
                <c:pt idx="32">
                  <c:v>1617</c:v>
                </c:pt>
                <c:pt idx="33">
                  <c:v>1628</c:v>
                </c:pt>
                <c:pt idx="34">
                  <c:v>1640</c:v>
                </c:pt>
                <c:pt idx="35">
                  <c:v>1652</c:v>
                </c:pt>
                <c:pt idx="36">
                  <c:v>1663</c:v>
                </c:pt>
                <c:pt idx="37">
                  <c:v>1675</c:v>
                </c:pt>
                <c:pt idx="38">
                  <c:v>1687</c:v>
                </c:pt>
                <c:pt idx="39">
                  <c:v>1699</c:v>
                </c:pt>
                <c:pt idx="40">
                  <c:v>1710</c:v>
                </c:pt>
                <c:pt idx="41">
                  <c:v>1721</c:v>
                </c:pt>
                <c:pt idx="42">
                  <c:v>1732</c:v>
                </c:pt>
                <c:pt idx="43">
                  <c:v>1742</c:v>
                </c:pt>
                <c:pt idx="44">
                  <c:v>1752</c:v>
                </c:pt>
                <c:pt idx="45">
                  <c:v>1761</c:v>
                </c:pt>
                <c:pt idx="46">
                  <c:v>1770</c:v>
                </c:pt>
                <c:pt idx="47">
                  <c:v>1779</c:v>
                </c:pt>
                <c:pt idx="48">
                  <c:v>1788</c:v>
                </c:pt>
                <c:pt idx="49">
                  <c:v>1797</c:v>
                </c:pt>
                <c:pt idx="50">
                  <c:v>1806</c:v>
                </c:pt>
                <c:pt idx="51">
                  <c:v>1815</c:v>
                </c:pt>
                <c:pt idx="52">
                  <c:v>1823</c:v>
                </c:pt>
                <c:pt idx="53">
                  <c:v>1832</c:v>
                </c:pt>
                <c:pt idx="54">
                  <c:v>1841</c:v>
                </c:pt>
                <c:pt idx="55">
                  <c:v>1849</c:v>
                </c:pt>
                <c:pt idx="56">
                  <c:v>1858</c:v>
                </c:pt>
                <c:pt idx="57">
                  <c:v>1866</c:v>
                </c:pt>
                <c:pt idx="58">
                  <c:v>1875</c:v>
                </c:pt>
                <c:pt idx="59">
                  <c:v>1883</c:v>
                </c:pt>
                <c:pt idx="60">
                  <c:v>1891</c:v>
                </c:pt>
                <c:pt idx="61">
                  <c:v>1899</c:v>
                </c:pt>
                <c:pt idx="62">
                  <c:v>1907</c:v>
                </c:pt>
                <c:pt idx="63">
                  <c:v>1915</c:v>
                </c:pt>
                <c:pt idx="64">
                  <c:v>1924</c:v>
                </c:pt>
                <c:pt idx="65">
                  <c:v>1933</c:v>
                </c:pt>
                <c:pt idx="66">
                  <c:v>1942</c:v>
                </c:pt>
                <c:pt idx="67">
                  <c:v>1952</c:v>
                </c:pt>
                <c:pt idx="68">
                  <c:v>1962</c:v>
                </c:pt>
                <c:pt idx="69">
                  <c:v>1972</c:v>
                </c:pt>
                <c:pt idx="70">
                  <c:v>1980</c:v>
                </c:pt>
                <c:pt idx="71">
                  <c:v>1989</c:v>
                </c:pt>
                <c:pt idx="72">
                  <c:v>1998</c:v>
                </c:pt>
                <c:pt idx="73">
                  <c:v>2008</c:v>
                </c:pt>
                <c:pt idx="74">
                  <c:v>2018</c:v>
                </c:pt>
                <c:pt idx="75">
                  <c:v>2028</c:v>
                </c:pt>
                <c:pt idx="76">
                  <c:v>2042</c:v>
                </c:pt>
                <c:pt idx="77">
                  <c:v>2055</c:v>
                </c:pt>
                <c:pt idx="78">
                  <c:v>2069</c:v>
                </c:pt>
                <c:pt idx="79">
                  <c:v>2088</c:v>
                </c:pt>
                <c:pt idx="80">
                  <c:v>2107</c:v>
                </c:pt>
                <c:pt idx="81">
                  <c:v>2125</c:v>
                </c:pt>
                <c:pt idx="82">
                  <c:v>2153</c:v>
                </c:pt>
                <c:pt idx="83">
                  <c:v>2181</c:v>
                </c:pt>
                <c:pt idx="84">
                  <c:v>2209</c:v>
                </c:pt>
                <c:pt idx="85">
                  <c:v>2239</c:v>
                </c:pt>
                <c:pt idx="86">
                  <c:v>2268</c:v>
                </c:pt>
                <c:pt idx="87">
                  <c:v>2298</c:v>
                </c:pt>
                <c:pt idx="88">
                  <c:v>2328</c:v>
                </c:pt>
                <c:pt idx="89">
                  <c:v>2358</c:v>
                </c:pt>
                <c:pt idx="90">
                  <c:v>2389</c:v>
                </c:pt>
                <c:pt idx="91">
                  <c:v>2419</c:v>
                </c:pt>
                <c:pt idx="92">
                  <c:v>2450</c:v>
                </c:pt>
              </c:numCache>
            </c:numRef>
          </c:val>
          <c:smooth val="0"/>
          <c:extLst>
            <c:ext xmlns:c16="http://schemas.microsoft.com/office/drawing/2014/chart" uri="{C3380CC4-5D6E-409C-BE32-E72D297353CC}">
              <c16:uniqueId val="{000000B1-8824-4CE3-A7A2-A9FD02F6687B}"/>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v>United States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c:ext xmlns:c16="http://schemas.microsoft.com/office/drawing/2014/chart" uri="{C3380CC4-5D6E-409C-BE32-E72D297353CC}">
                    <c16:uniqueId val="{00000000-8824-4CE3-A7A2-A9FD02F6687B}"/>
                  </c:ext>
                </c:extLst>
              </c15:ser>
            </c15:filteredLineSeries>
            <c15:filteredLineSeries>
              <c15:ser>
                <c:idx val="1"/>
                <c:order val="1"/>
                <c:tx>
                  <c:v>New York, NY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1-8824-4CE3-A7A2-A9FD02F6687B}"/>
                  </c:ext>
                </c:extLst>
              </c15:ser>
            </c15:filteredLineSeries>
            <c15:filteredLineSeries>
              <c15:ser>
                <c:idx val="2"/>
                <c:order val="2"/>
                <c:tx>
                  <c:v>Los Angeles-Long Beach-Anaheim, CA</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2-8824-4CE3-A7A2-A9FD02F6687B}"/>
                  </c:ext>
                </c:extLst>
              </c15:ser>
            </c15:filteredLineSeries>
            <c15:filteredLineSeries>
              <c15:ser>
                <c:idx val="3"/>
                <c:order val="3"/>
                <c:tx>
                  <c:v>Chicago, IL</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3-8824-4CE3-A7A2-A9FD02F6687B}"/>
                  </c:ext>
                </c:extLst>
              </c15:ser>
            </c15:filteredLineSeries>
            <c15:filteredLineSeries>
              <c15:ser>
                <c:idx val="4"/>
                <c:order val="4"/>
                <c:tx>
                  <c:v>Dallas-Fort Worth, TX</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4-8824-4CE3-A7A2-A9FD02F6687B}"/>
                  </c:ext>
                </c:extLst>
              </c15:ser>
            </c15:filteredLineSeries>
            <c15:filteredLineSeries>
              <c15:ser>
                <c:idx val="5"/>
                <c:order val="5"/>
                <c:tx>
                  <c:v>Philadelphia, PA</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5-8824-4CE3-A7A2-A9FD02F6687B}"/>
                  </c:ext>
                </c:extLst>
              </c15:ser>
            </c15:filteredLineSeries>
            <c15:filteredLineSeries>
              <c15:ser>
                <c:idx val="6"/>
                <c:order val="6"/>
                <c:tx>
                  <c:v>Houston, TX</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6-8824-4CE3-A7A2-A9FD02F6687B}"/>
                  </c:ext>
                </c:extLst>
              </c15:ser>
            </c15:filteredLineSeries>
            <c15:filteredLineSeries>
              <c15:ser>
                <c:idx val="7"/>
                <c:order val="7"/>
                <c:tx>
                  <c:v>Washington, DC</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7-8824-4CE3-A7A2-A9FD02F6687B}"/>
                  </c:ext>
                </c:extLst>
              </c15:ser>
            </c15:filteredLineSeries>
            <c15:filteredLineSeries>
              <c15:ser>
                <c:idx val="8"/>
                <c:order val="8"/>
                <c:tx>
                  <c:v>Miami-Fort Lauderdale, FL</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8-8824-4CE3-A7A2-A9FD02F6687B}"/>
                  </c:ext>
                </c:extLst>
              </c15:ser>
            </c15:filteredLineSeries>
            <c15:filteredLineSeries>
              <c15:ser>
                <c:idx val="9"/>
                <c:order val="9"/>
                <c:tx>
                  <c:v>Atlanta, GA</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9-8824-4CE3-A7A2-A9FD02F6687B}"/>
                  </c:ext>
                </c:extLst>
              </c15:ser>
            </c15:filteredLineSeries>
            <c15:filteredLineSeries>
              <c15:ser>
                <c:idx val="10"/>
                <c:order val="10"/>
                <c:tx>
                  <c:v>Boston, MA</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A-8824-4CE3-A7A2-A9FD02F6687B}"/>
                  </c:ext>
                </c:extLst>
              </c15:ser>
            </c15:filteredLineSeries>
            <c15:filteredLineSeries>
              <c15:ser>
                <c:idx val="11"/>
                <c:order val="11"/>
                <c:tx>
                  <c:v>San Francisco, CA</c:v>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B-8824-4CE3-A7A2-A9FD02F6687B}"/>
                  </c:ext>
                </c:extLst>
              </c15:ser>
            </c15:filteredLineSeries>
            <c15:filteredLineSeries>
              <c15:ser>
                <c:idx val="12"/>
                <c:order val="12"/>
                <c:tx>
                  <c:v>Detroit, MI</c:v>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C-8824-4CE3-A7A2-A9FD02F6687B}"/>
                  </c:ext>
                </c:extLst>
              </c15:ser>
            </c15:filteredLineSeries>
            <c15:filteredLineSeries>
              <c15:ser>
                <c:idx val="13"/>
                <c:order val="13"/>
                <c:tx>
                  <c:v>Riverside, CA</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D-8824-4CE3-A7A2-A9FD02F6687B}"/>
                  </c:ext>
                </c:extLst>
              </c15:ser>
            </c15:filteredLineSeries>
            <c15:filteredLineSeries>
              <c15:ser>
                <c:idx val="14"/>
                <c:order val="14"/>
                <c:tx>
                  <c:v>Phoenix, AZ</c:v>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E-8824-4CE3-A7A2-A9FD02F6687B}"/>
                  </c:ext>
                </c:extLst>
              </c15:ser>
            </c15:filteredLineSeries>
            <c15:filteredLineSeries>
              <c15:ser>
                <c:idx val="15"/>
                <c:order val="15"/>
                <c:tx>
                  <c:v>Seattle, WA</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0F-8824-4CE3-A7A2-A9FD02F6687B}"/>
                  </c:ext>
                </c:extLst>
              </c15:ser>
            </c15:filteredLineSeries>
            <c15:filteredLineSeries>
              <c15:ser>
                <c:idx val="16"/>
                <c:order val="16"/>
                <c:tx>
                  <c:v>Minneapolis-St Paul, MN</c:v>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0-8824-4CE3-A7A2-A9FD02F6687B}"/>
                  </c:ext>
                </c:extLst>
              </c15:ser>
            </c15:filteredLineSeries>
            <c15:filteredLineSeries>
              <c15:ser>
                <c:idx val="17"/>
                <c:order val="17"/>
                <c:tx>
                  <c:v>San Diego, CA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1-8824-4CE3-A7A2-A9FD02F6687B}"/>
                  </c:ext>
                </c:extLst>
              </c15:ser>
            </c15:filteredLineSeries>
            <c15:filteredLineSeries>
              <c15:ser>
                <c:idx val="18"/>
                <c:order val="18"/>
                <c:tx>
                  <c:v>St. Louis, MO</c:v>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2-8824-4CE3-A7A2-A9FD02F6687B}"/>
                  </c:ext>
                </c:extLst>
              </c15:ser>
            </c15:filteredLineSeries>
            <c15:filteredLineSeries>
              <c15:ser>
                <c:idx val="19"/>
                <c:order val="19"/>
                <c:tx>
                  <c:v>Tampa, FL</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3-8824-4CE3-A7A2-A9FD02F6687B}"/>
                  </c:ext>
                </c:extLst>
              </c15:ser>
            </c15:filteredLineSeries>
            <c15:filteredLineSeries>
              <c15:ser>
                <c:idx val="20"/>
                <c:order val="20"/>
                <c:tx>
                  <c:v>Baltimore, MD</c:v>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4-8824-4CE3-A7A2-A9FD02F6687B}"/>
                  </c:ext>
                </c:extLst>
              </c15:ser>
            </c15:filteredLineSeries>
            <c15:filteredLineSeries>
              <c15:ser>
                <c:idx val="21"/>
                <c:order val="21"/>
                <c:tx>
                  <c:v>Denver, CO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5-8824-4CE3-A7A2-A9FD02F6687B}"/>
                  </c:ext>
                </c:extLst>
              </c15:ser>
            </c15:filteredLineSeries>
            <c15:filteredLineSeries>
              <c15:ser>
                <c:idx val="22"/>
                <c:order val="22"/>
                <c:tx>
                  <c:v>Pittsburgh, PA</c:v>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6-8824-4CE3-A7A2-A9FD02F6687B}"/>
                  </c:ext>
                </c:extLst>
              </c15:ser>
            </c15:filteredLineSeries>
            <c15:filteredLineSeries>
              <c15:ser>
                <c:idx val="23"/>
                <c:order val="23"/>
                <c:tx>
                  <c:v>Portland, OR</c:v>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7-8824-4CE3-A7A2-A9FD02F6687B}"/>
                  </c:ext>
                </c:extLst>
              </c15:ser>
            </c15:filteredLineSeries>
            <c15:filteredLineSeries>
              <c15:ser>
                <c:idx val="24"/>
                <c:order val="24"/>
                <c:tx>
                  <c:v>Charlotte, NC</c:v>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8-8824-4CE3-A7A2-A9FD02F6687B}"/>
                  </c:ext>
                </c:extLst>
              </c15:ser>
            </c15:filteredLineSeries>
            <c15:filteredLineSeries>
              <c15:ser>
                <c:idx val="25"/>
                <c:order val="25"/>
                <c:tx>
                  <c:v>Sacramento, CA</c:v>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9-8824-4CE3-A7A2-A9FD02F6687B}"/>
                  </c:ext>
                </c:extLst>
              </c15:ser>
            </c15:filteredLineSeries>
            <c15:filteredLineSeries>
              <c15:ser>
                <c:idx val="26"/>
                <c:order val="26"/>
                <c:tx>
                  <c:v>San Antonio, TX</c:v>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A-8824-4CE3-A7A2-A9FD02F6687B}"/>
                  </c:ext>
                </c:extLst>
              </c15:ser>
            </c15:filteredLineSeries>
            <c15:filteredLineSeries>
              <c15:ser>
                <c:idx val="27"/>
                <c:order val="27"/>
                <c:tx>
                  <c:v>Orlando, FL</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B-8824-4CE3-A7A2-A9FD02F6687B}"/>
                  </c:ext>
                </c:extLst>
              </c15:ser>
            </c15:filteredLineSeries>
            <c15:filteredLineSeries>
              <c15:ser>
                <c:idx val="28"/>
                <c:order val="28"/>
                <c:tx>
                  <c:v>Cincinnati, OH</c:v>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C-8824-4CE3-A7A2-A9FD02F6687B}"/>
                  </c:ext>
                </c:extLst>
              </c15:ser>
            </c15:filteredLineSeries>
            <c15:filteredLineSeries>
              <c15:ser>
                <c:idx val="29"/>
                <c:order val="29"/>
                <c:tx>
                  <c:v>Cleveland, OH</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D-8824-4CE3-A7A2-A9FD02F6687B}"/>
                  </c:ext>
                </c:extLst>
              </c15:ser>
            </c15:filteredLineSeries>
            <c15:filteredLineSeries>
              <c15:ser>
                <c:idx val="30"/>
                <c:order val="30"/>
                <c:tx>
                  <c:v>Kansas City, MO</c:v>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E-8824-4CE3-A7A2-A9FD02F6687B}"/>
                  </c:ext>
                </c:extLst>
              </c15:ser>
            </c15:filteredLineSeries>
            <c15:filteredLineSeries>
              <c15:ser>
                <c:idx val="31"/>
                <c:order val="31"/>
                <c:tx>
                  <c:v>Las Vegas, NV</c:v>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1F-8824-4CE3-A7A2-A9FD02F6687B}"/>
                  </c:ext>
                </c:extLst>
              </c15:ser>
            </c15:filteredLineSeries>
            <c15:filteredLineSeries>
              <c15:ser>
                <c:idx val="32"/>
                <c:order val="32"/>
                <c:tx>
                  <c:v>Columbus, OH</c:v>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0-8824-4CE3-A7A2-A9FD02F6687B}"/>
                  </c:ext>
                </c:extLst>
              </c15:ser>
            </c15:filteredLineSeries>
            <c15:filteredLineSeries>
              <c15:ser>
                <c:idx val="33"/>
                <c:order val="33"/>
                <c:tx>
                  <c:v>Indianapolis, IN</c:v>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1-8824-4CE3-A7A2-A9FD02F6687B}"/>
                  </c:ext>
                </c:extLst>
              </c15:ser>
            </c15:filteredLineSeries>
            <c15:filteredLineSeries>
              <c15:ser>
                <c:idx val="34"/>
                <c:order val="34"/>
                <c:tx>
                  <c:v>San Jose, CA</c:v>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2-8824-4CE3-A7A2-A9FD02F6687B}"/>
                  </c:ext>
                </c:extLst>
              </c15:ser>
            </c15:filteredLineSeries>
            <c15:filteredLineSeries>
              <c15:ser>
                <c:idx val="35"/>
                <c:order val="35"/>
                <c:tx>
                  <c:v>Austin, TX</c:v>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3-8824-4CE3-A7A2-A9FD02F6687B}"/>
                  </c:ext>
                </c:extLst>
              </c15:ser>
            </c15:filteredLineSeries>
            <c15:filteredLineSeries>
              <c15:ser>
                <c:idx val="36"/>
                <c:order val="36"/>
                <c:tx>
                  <c:v>Virginia Beach, VA</c:v>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4-8824-4CE3-A7A2-A9FD02F6687B}"/>
                  </c:ext>
                </c:extLst>
              </c15:ser>
            </c15:filteredLineSeries>
            <c15:filteredLineSeries>
              <c15:ser>
                <c:idx val="37"/>
                <c:order val="37"/>
                <c:tx>
                  <c:v>Nashville, TN</c:v>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5-8824-4CE3-A7A2-A9FD02F6687B}"/>
                  </c:ext>
                </c:extLst>
              </c15:ser>
            </c15:filteredLineSeries>
            <c15:filteredLineSeries>
              <c15:ser>
                <c:idx val="38"/>
                <c:order val="38"/>
                <c:tx>
                  <c:v>Providence, RI</c:v>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6-8824-4CE3-A7A2-A9FD02F6687B}"/>
                  </c:ext>
                </c:extLst>
              </c15:ser>
            </c15:filteredLineSeries>
            <c15:filteredLineSeries>
              <c15:ser>
                <c:idx val="39"/>
                <c:order val="39"/>
                <c:tx>
                  <c:v>Milwaukee, WI</c:v>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7-8824-4CE3-A7A2-A9FD02F6687B}"/>
                  </c:ext>
                </c:extLst>
              </c15:ser>
            </c15:filteredLineSeries>
            <c15:filteredLineSeries>
              <c15:ser>
                <c:idx val="40"/>
                <c:order val="40"/>
                <c:tx>
                  <c:v>Jacksonville, FL</c:v>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8-8824-4CE3-A7A2-A9FD02F6687B}"/>
                  </c:ext>
                </c:extLst>
              </c15:ser>
            </c15:filteredLineSeries>
            <c15:filteredLineSeries>
              <c15:ser>
                <c:idx val="41"/>
                <c:order val="41"/>
                <c:tx>
                  <c:v>Memphis, TN</c:v>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9-8824-4CE3-A7A2-A9FD02F6687B}"/>
                  </c:ext>
                </c:extLst>
              </c15:ser>
            </c15:filteredLineSeries>
            <c15:filteredLineSeries>
              <c15:ser>
                <c:idx val="42"/>
                <c:order val="42"/>
                <c:tx>
                  <c:v>Oklahoma City, OK</c:v>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A-8824-4CE3-A7A2-A9FD02F6687B}"/>
                  </c:ext>
                </c:extLst>
              </c15:ser>
            </c15:filteredLineSeries>
            <c15:filteredLineSeries>
              <c15:ser>
                <c:idx val="43"/>
                <c:order val="43"/>
                <c:tx>
                  <c:v>Louisville-Jefferson County, KY</c:v>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B-8824-4CE3-A7A2-A9FD02F6687B}"/>
                  </c:ext>
                </c:extLst>
              </c15:ser>
            </c15:filteredLineSeries>
            <c15:filteredLineSeries>
              <c15:ser>
                <c:idx val="44"/>
                <c:order val="44"/>
                <c:tx>
                  <c:v>Hartford, CT</c:v>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C-8824-4CE3-A7A2-A9FD02F6687B}"/>
                  </c:ext>
                </c:extLst>
              </c15:ser>
            </c15:filteredLineSeries>
            <c15:filteredLineSeries>
              <c15:ser>
                <c:idx val="45"/>
                <c:order val="45"/>
                <c:tx>
                  <c:v>Richmond, VA</c:v>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D-8824-4CE3-A7A2-A9FD02F6687B}"/>
                  </c:ext>
                </c:extLst>
              </c15:ser>
            </c15:filteredLineSeries>
            <c15:filteredLineSeries>
              <c15:ser>
                <c:idx val="46"/>
                <c:order val="46"/>
                <c:tx>
                  <c:v>New Orleans, LA</c:v>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E-8824-4CE3-A7A2-A9FD02F6687B}"/>
                  </c:ext>
                </c:extLst>
              </c15:ser>
            </c15:filteredLineSeries>
            <c15:filteredLineSeries>
              <c15:ser>
                <c:idx val="47"/>
                <c:order val="47"/>
                <c:tx>
                  <c:v>Buffalo, NY</c:v>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2F-8824-4CE3-A7A2-A9FD02F6687B}"/>
                  </c:ext>
                </c:extLst>
              </c15:ser>
            </c15:filteredLineSeries>
            <c15:filteredLineSeries>
              <c15:ser>
                <c:idx val="48"/>
                <c:order val="48"/>
                <c:tx>
                  <c:v>Raleigh, NC</c:v>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0-8824-4CE3-A7A2-A9FD02F6687B}"/>
                  </c:ext>
                </c:extLst>
              </c15:ser>
            </c15:filteredLineSeries>
            <c15:filteredLineSeries>
              <c15:ser>
                <c:idx val="49"/>
                <c:order val="49"/>
                <c:tx>
                  <c:v>Birmingham, AL</c:v>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1-8824-4CE3-A7A2-A9FD02F6687B}"/>
                  </c:ext>
                </c:extLst>
              </c15:ser>
            </c15:filteredLineSeries>
            <c15:filteredLineSeries>
              <c15:ser>
                <c:idx val="50"/>
                <c:order val="50"/>
                <c:tx>
                  <c:v>Salt Lake City, UT</c:v>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2-8824-4CE3-A7A2-A9FD02F6687B}"/>
                  </c:ext>
                </c:extLst>
              </c15:ser>
            </c15:filteredLineSeries>
            <c15:filteredLineSeries>
              <c15:ser>
                <c:idx val="51"/>
                <c:order val="51"/>
                <c:tx>
                  <c:v>Rochester, NY</c:v>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3-8824-4CE3-A7A2-A9FD02F6687B}"/>
                  </c:ext>
                </c:extLst>
              </c15:ser>
            </c15:filteredLineSeries>
            <c15:filteredLineSeries>
              <c15:ser>
                <c:idx val="52"/>
                <c:order val="52"/>
                <c:tx>
                  <c:v>Grand Rapids, MI</c:v>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4-8824-4CE3-A7A2-A9FD02F6687B}"/>
                  </c:ext>
                </c:extLst>
              </c15:ser>
            </c15:filteredLineSeries>
            <c15:filteredLineSeries>
              <c15:ser>
                <c:idx val="53"/>
                <c:order val="53"/>
                <c:tx>
                  <c:v>Tucson, AZ</c:v>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5-8824-4CE3-A7A2-A9FD02F6687B}"/>
                  </c:ext>
                </c:extLst>
              </c15:ser>
            </c15:filteredLineSeries>
            <c15:filteredLineSeries>
              <c15:ser>
                <c:idx val="54"/>
                <c:order val="54"/>
                <c:tx>
                  <c:v>Urban Honolulu, HI</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6-8824-4CE3-A7A2-A9FD02F6687B}"/>
                  </c:ext>
                </c:extLst>
              </c15:ser>
            </c15:filteredLineSeries>
            <c15:filteredLineSeries>
              <c15:ser>
                <c:idx val="55"/>
                <c:order val="55"/>
                <c:tx>
                  <c:v>Tulsa, OK</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37-8824-4CE3-A7A2-A9FD02F6687B}"/>
                  </c:ext>
                </c:extLst>
              </c15:ser>
            </c15:filteredLineSeries>
            <c15:filteredLineSeries>
              <c15:ser>
                <c:idx val="57"/>
                <c:order val="57"/>
                <c:tx>
                  <c:v>Worcester, MA</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6-8824-4CE3-A7A2-A9FD02F6687B}"/>
                  </c:ext>
                </c:extLst>
              </c15:ser>
            </c15:filteredLineSeries>
            <c15:filteredLineSeries>
              <c15:ser>
                <c:idx val="58"/>
                <c:order val="58"/>
                <c:tx>
                  <c:v>Stamford, CT</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7-8824-4CE3-A7A2-A9FD02F6687B}"/>
                  </c:ext>
                </c:extLst>
              </c15:ser>
            </c15:filteredLineSeries>
            <c15:filteredLineSeries>
              <c15:ser>
                <c:idx val="59"/>
                <c:order val="59"/>
                <c:tx>
                  <c:v>Albuquerque, NM</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8-8824-4CE3-A7A2-A9FD02F6687B}"/>
                  </c:ext>
                </c:extLst>
              </c15:ser>
            </c15:filteredLineSeries>
            <c15:filteredLineSeries>
              <c15:ser>
                <c:idx val="60"/>
                <c:order val="60"/>
                <c:tx>
                  <c:v>Albany, NY</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9-8824-4CE3-A7A2-A9FD02F6687B}"/>
                  </c:ext>
                </c:extLst>
              </c15:ser>
            </c15:filteredLineSeries>
            <c15:filteredLineSeries>
              <c15:ser>
                <c:idx val="61"/>
                <c:order val="61"/>
                <c:tx>
                  <c:v>Omaha, NE</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A-8824-4CE3-A7A2-A9FD02F6687B}"/>
                  </c:ext>
                </c:extLst>
              </c15:ser>
            </c15:filteredLineSeries>
            <c15:filteredLineSeries>
              <c15:ser>
                <c:idx val="62"/>
                <c:order val="62"/>
                <c:tx>
                  <c:v>New Haven, CT</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9B-8824-4CE3-A7A2-A9FD02F6687B}"/>
                  </c:ext>
                </c:extLst>
              </c15:ser>
            </c15:filteredLineSeries>
            <c15:filteredLineSeries>
              <c15:ser>
                <c:idx val="64"/>
                <c:order val="64"/>
                <c:tx>
                  <c:v>Knoxville, TN</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A2-8824-4CE3-A7A2-A9FD02F6687B}"/>
                  </c:ext>
                </c:extLst>
              </c15:ser>
            </c15:filteredLineSeries>
            <c15:filteredLineSeries>
              <c15:ser>
                <c:idx val="65"/>
                <c:order val="65"/>
                <c:tx>
                  <c:v>Greenville, SC</c:v>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A3-8824-4CE3-A7A2-A9FD02F6687B}"/>
                  </c:ext>
                </c:extLst>
              </c15:ser>
            </c15:filteredLineSeries>
            <c15:filteredLineSeries>
              <c15:ser>
                <c:idx val="66"/>
                <c:order val="66"/>
                <c:tx>
                  <c:v>Ventura, CA</c:v>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93"/>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strLit>
                </c:cat>
                <c:val>
                  <c:numLit>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Lit>
                </c:val>
                <c:smooth val="0"/>
                <c:extLst xmlns:c15="http://schemas.microsoft.com/office/drawing/2012/chart">
                  <c:ext xmlns:c16="http://schemas.microsoft.com/office/drawing/2014/chart" uri="{C3380CC4-5D6E-409C-BE32-E72D297353CC}">
                    <c16:uniqueId val="{000000A4-8824-4CE3-A7A2-A9FD02F6687B}"/>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 _Zillow'!$B$141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21C1-4B6C-B5C7-992AF2CE190D}"/>
              </c:ext>
            </c:extLst>
          </c:dPt>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_Zillow'!$E$141:$FI$141</c:f>
              <c:numCache>
                <c:formatCode>General</c:formatCode>
                <c:ptCount val="161"/>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323221</c:v>
                </c:pt>
                <c:pt idx="154">
                  <c:v>330580</c:v>
                </c:pt>
                <c:pt idx="155">
                  <c:v>334216</c:v>
                </c:pt>
                <c:pt idx="156">
                  <c:v>339363</c:v>
                </c:pt>
                <c:pt idx="157">
                  <c:v>342724</c:v>
                </c:pt>
                <c:pt idx="158">
                  <c:v>347369</c:v>
                </c:pt>
                <c:pt idx="159">
                  <c:v>350463</c:v>
                </c:pt>
                <c:pt idx="160">
                  <c:v>353575</c:v>
                </c:pt>
              </c:numCache>
            </c:numRef>
          </c:val>
          <c:smooth val="0"/>
          <c:extLst>
            <c:ext xmlns:c16="http://schemas.microsoft.com/office/drawing/2014/chart" uri="{C3380CC4-5D6E-409C-BE32-E72D297353CC}">
              <c16:uniqueId val="{00000001-21C1-4B6C-B5C7-992AF2CE190D}"/>
            </c:ext>
          </c:extLst>
        </c:ser>
        <c:ser>
          <c:idx val="1"/>
          <c:order val="1"/>
          <c:tx>
            <c:strRef>
              <c:f>'Housing _Zillow'!$B$142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21C1-4B6C-B5C7-992AF2CE190D}"/>
              </c:ext>
            </c:extLst>
          </c:dPt>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_Zillow'!$E$142:$FI$142</c:f>
              <c:numCache>
                <c:formatCode>General</c:formatCode>
                <c:ptCount val="161"/>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279934</c:v>
                </c:pt>
                <c:pt idx="154">
                  <c:v>278188</c:v>
                </c:pt>
                <c:pt idx="155">
                  <c:v>285130</c:v>
                </c:pt>
                <c:pt idx="156">
                  <c:v>285541</c:v>
                </c:pt>
                <c:pt idx="157">
                  <c:v>293533</c:v>
                </c:pt>
                <c:pt idx="158">
                  <c:v>293576</c:v>
                </c:pt>
                <c:pt idx="159">
                  <c:v>299518</c:v>
                </c:pt>
                <c:pt idx="160">
                  <c:v>301744</c:v>
                </c:pt>
              </c:numCache>
            </c:numRef>
          </c:val>
          <c:smooth val="0"/>
          <c:extLst>
            <c:ext xmlns:c16="http://schemas.microsoft.com/office/drawing/2014/chart" uri="{C3380CC4-5D6E-409C-BE32-E72D297353CC}">
              <c16:uniqueId val="{00000003-21C1-4B6C-B5C7-992AF2CE190D}"/>
            </c:ext>
          </c:extLst>
        </c:ser>
        <c:ser>
          <c:idx val="2"/>
          <c:order val="2"/>
          <c:tx>
            <c:strRef>
              <c:f>'Housing _Zillow'!$B$143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21C1-4B6C-B5C7-992AF2CE190D}"/>
              </c:ext>
            </c:extLst>
          </c:dPt>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_Zillow'!$E$143:$FI$143</c:f>
              <c:numCache>
                <c:formatCode>General</c:formatCode>
                <c:ptCount val="161"/>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454447</c:v>
                </c:pt>
                <c:pt idx="154">
                  <c:v>456853</c:v>
                </c:pt>
                <c:pt idx="155">
                  <c:v>467641</c:v>
                </c:pt>
                <c:pt idx="156">
                  <c:v>479483</c:v>
                </c:pt>
                <c:pt idx="157">
                  <c:v>490094</c:v>
                </c:pt>
                <c:pt idx="158">
                  <c:v>500744</c:v>
                </c:pt>
                <c:pt idx="159">
                  <c:v>502492</c:v>
                </c:pt>
                <c:pt idx="160">
                  <c:v>503967</c:v>
                </c:pt>
              </c:numCache>
            </c:numRef>
          </c:val>
          <c:smooth val="0"/>
          <c:extLst>
            <c:ext xmlns:c16="http://schemas.microsoft.com/office/drawing/2014/chart" uri="{C3380CC4-5D6E-409C-BE32-E72D297353CC}">
              <c16:uniqueId val="{00000005-21C1-4B6C-B5C7-992AF2CE190D}"/>
            </c:ext>
          </c:extLst>
        </c:ser>
        <c:ser>
          <c:idx val="3"/>
          <c:order val="3"/>
          <c:tx>
            <c:strRef>
              <c:f>'Housing _Zillow'!$B$144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C1-4B6C-B5C7-992AF2CE190D}"/>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C1-4B6C-B5C7-992AF2CE190D}"/>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C1-4B6C-B5C7-992AF2CE190D}"/>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C1-4B6C-B5C7-992AF2CE190D}"/>
                </c:ext>
              </c:extLst>
            </c:dLbl>
            <c:dLbl>
              <c:idx val="157"/>
              <c:layout>
                <c:manualLayout>
                  <c:x val="-2.0337579613114321E-2"/>
                  <c:y val="-7.0280259531026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C1-4B6C-B5C7-992AF2CE19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_Zillow'!$E$144:$FI$144</c:f>
              <c:numCache>
                <c:formatCode>General</c:formatCode>
                <c:ptCount val="161"/>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503967</c:v>
                </c:pt>
              </c:numCache>
            </c:numRef>
          </c:val>
          <c:smooth val="0"/>
          <c:extLst>
            <c:ext xmlns:c16="http://schemas.microsoft.com/office/drawing/2014/chart" uri="{C3380CC4-5D6E-409C-BE32-E72D297353CC}">
              <c16:uniqueId val="{0000000B-21C1-4B6C-B5C7-992AF2CE190D}"/>
            </c:ext>
          </c:extLst>
        </c:ser>
        <c:ser>
          <c:idx val="4"/>
          <c:order val="4"/>
          <c:tx>
            <c:strRef>
              <c:f>'Housing _Zillow'!$B$145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C1-4B6C-B5C7-992AF2CE190D}"/>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C1-4B6C-B5C7-992AF2CE190D}"/>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C1-4B6C-B5C7-992AF2CE190D}"/>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C1-4B6C-B5C7-992AF2CE190D}"/>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C1-4B6C-B5C7-992AF2CE190D}"/>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1C1-4B6C-B5C7-992AF2CE19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_Zillow'!$E$145:$FI$145</c:f>
              <c:numCache>
                <c:formatCode>General</c:formatCode>
                <c:ptCount val="161"/>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353575</c:v>
                </c:pt>
              </c:numCache>
            </c:numRef>
          </c:val>
          <c:smooth val="0"/>
          <c:extLst>
            <c:ext xmlns:c16="http://schemas.microsoft.com/office/drawing/2014/chart" uri="{C3380CC4-5D6E-409C-BE32-E72D297353CC}">
              <c16:uniqueId val="{00000012-21C1-4B6C-B5C7-992AF2CE190D}"/>
            </c:ext>
          </c:extLst>
        </c:ser>
        <c:ser>
          <c:idx val="5"/>
          <c:order val="5"/>
          <c:tx>
            <c:strRef>
              <c:f>'Housing _Zillow'!$B$146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1C1-4B6C-B5C7-992AF2CE19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_Zillow'!$E$139:$FI$139</c:f>
              <c:numCache>
                <c:formatCode>General</c:formatCode>
                <c:ptCount val="161"/>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pt idx="158">
                  <c:v>2021</c:v>
                </c:pt>
                <c:pt idx="159">
                  <c:v>2021</c:v>
                </c:pt>
                <c:pt idx="160">
                  <c:v>2021</c:v>
                </c:pt>
              </c:numCache>
            </c:numRef>
          </c:cat>
          <c:val>
            <c:numRef>
              <c:f>'Housing _Zillow'!$E$146:$FI$146</c:f>
              <c:numCache>
                <c:formatCode>General</c:formatCode>
                <c:ptCount val="161"/>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301744</c:v>
                </c:pt>
              </c:numCache>
            </c:numRef>
          </c:val>
          <c:smooth val="0"/>
          <c:extLst>
            <c:ext xmlns:c16="http://schemas.microsoft.com/office/drawing/2014/chart" uri="{C3380CC4-5D6E-409C-BE32-E72D297353CC}">
              <c16:uniqueId val="{00000014-21C1-4B6C-B5C7-992AF2CE190D}"/>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Sep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'Housing _Zillow'!$B$180</c:f>
              <c:strCache>
                <c:ptCount val="1"/>
                <c:pt idx="0">
                  <c:v>Fresno County</c:v>
                </c:pt>
              </c:strCache>
            </c:strRef>
          </c:tx>
          <c:spPr>
            <a:ln w="28575" cap="rnd">
              <a:solidFill>
                <a:schemeClr val="accent1"/>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_Zillow'!$E$180:$LA$180</c:f>
              <c:numCache>
                <c:formatCode>General</c:formatCode>
                <c:ptCount val="309"/>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301431</c:v>
                </c:pt>
                <c:pt idx="301">
                  <c:v>304958</c:v>
                </c:pt>
                <c:pt idx="302">
                  <c:v>309578</c:v>
                </c:pt>
                <c:pt idx="303">
                  <c:v>314888</c:v>
                </c:pt>
                <c:pt idx="304">
                  <c:v>322140</c:v>
                </c:pt>
                <c:pt idx="305">
                  <c:v>329447</c:v>
                </c:pt>
                <c:pt idx="306">
                  <c:v>338825</c:v>
                </c:pt>
                <c:pt idx="307">
                  <c:v>346686</c:v>
                </c:pt>
                <c:pt idx="308">
                  <c:v>353776</c:v>
                </c:pt>
              </c:numCache>
            </c:numRef>
          </c:val>
          <c:smooth val="0"/>
          <c:extLst>
            <c:ext xmlns:c16="http://schemas.microsoft.com/office/drawing/2014/chart" uri="{C3380CC4-5D6E-409C-BE32-E72D297353CC}">
              <c16:uniqueId val="{00000000-00D9-49C5-A42C-FA60BAC74E9E}"/>
            </c:ext>
          </c:extLst>
        </c:ser>
        <c:ser>
          <c:idx val="1"/>
          <c:order val="1"/>
          <c:tx>
            <c:strRef>
              <c:f>'Housing _Zillow'!$B$181</c:f>
              <c:strCache>
                <c:ptCount val="1"/>
                <c:pt idx="0">
                  <c:v>Kern County</c:v>
                </c:pt>
              </c:strCache>
            </c:strRef>
          </c:tx>
          <c:spPr>
            <a:ln w="28575" cap="rnd">
              <a:solidFill>
                <a:schemeClr val="accent2"/>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_Zillow'!$E$181:$LA$181</c:f>
              <c:numCache>
                <c:formatCode>General</c:formatCode>
                <c:ptCount val="309"/>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259137</c:v>
                </c:pt>
                <c:pt idx="301">
                  <c:v>263053</c:v>
                </c:pt>
                <c:pt idx="302">
                  <c:v>265504</c:v>
                </c:pt>
                <c:pt idx="303">
                  <c:v>269448</c:v>
                </c:pt>
                <c:pt idx="304">
                  <c:v>273770</c:v>
                </c:pt>
                <c:pt idx="305">
                  <c:v>279527</c:v>
                </c:pt>
                <c:pt idx="306">
                  <c:v>286107</c:v>
                </c:pt>
                <c:pt idx="307">
                  <c:v>293824</c:v>
                </c:pt>
                <c:pt idx="308">
                  <c:v>300675</c:v>
                </c:pt>
              </c:numCache>
            </c:numRef>
          </c:val>
          <c:smooth val="0"/>
          <c:extLst>
            <c:ext xmlns:c16="http://schemas.microsoft.com/office/drawing/2014/chart" uri="{C3380CC4-5D6E-409C-BE32-E72D297353CC}">
              <c16:uniqueId val="{00000001-00D9-49C5-A42C-FA60BAC74E9E}"/>
            </c:ext>
          </c:extLst>
        </c:ser>
        <c:ser>
          <c:idx val="2"/>
          <c:order val="2"/>
          <c:tx>
            <c:strRef>
              <c:f>'Housing _Zillow'!$B$182</c:f>
              <c:strCache>
                <c:ptCount val="1"/>
                <c:pt idx="0">
                  <c:v>San Joaquin County</c:v>
                </c:pt>
              </c:strCache>
            </c:strRef>
          </c:tx>
          <c:spPr>
            <a:ln w="28575" cap="rnd">
              <a:solidFill>
                <a:schemeClr val="accent3"/>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_Zillow'!$E$182:$LA$182</c:f>
              <c:numCache>
                <c:formatCode>General</c:formatCode>
                <c:ptCount val="309"/>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427772</c:v>
                </c:pt>
                <c:pt idx="301">
                  <c:v>437700</c:v>
                </c:pt>
                <c:pt idx="302">
                  <c:v>445917</c:v>
                </c:pt>
                <c:pt idx="303">
                  <c:v>453077</c:v>
                </c:pt>
                <c:pt idx="304">
                  <c:v>463601</c:v>
                </c:pt>
                <c:pt idx="305">
                  <c:v>478540</c:v>
                </c:pt>
                <c:pt idx="306">
                  <c:v>497743</c:v>
                </c:pt>
                <c:pt idx="307">
                  <c:v>512275</c:v>
                </c:pt>
                <c:pt idx="308">
                  <c:v>522211</c:v>
                </c:pt>
              </c:numCache>
            </c:numRef>
          </c:val>
          <c:smooth val="0"/>
          <c:extLst>
            <c:ext xmlns:c16="http://schemas.microsoft.com/office/drawing/2014/chart" uri="{C3380CC4-5D6E-409C-BE32-E72D297353CC}">
              <c16:uniqueId val="{00000002-00D9-49C5-A42C-FA60BAC74E9E}"/>
            </c:ext>
          </c:extLst>
        </c:ser>
        <c:ser>
          <c:idx val="3"/>
          <c:order val="3"/>
          <c:tx>
            <c:strRef>
              <c:f>'Housing _Zillow'!$B$183</c:f>
              <c:strCache>
                <c:ptCount val="1"/>
                <c:pt idx="0">
                  <c:v>Stanislaus County</c:v>
                </c:pt>
              </c:strCache>
            </c:strRef>
          </c:tx>
          <c:spPr>
            <a:ln w="28575" cap="rnd">
              <a:solidFill>
                <a:schemeClr val="accent4"/>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_Zillow'!$E$183:$LA$183</c:f>
              <c:numCache>
                <c:formatCode>General</c:formatCode>
                <c:ptCount val="309"/>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370445</c:v>
                </c:pt>
                <c:pt idx="301">
                  <c:v>375542</c:v>
                </c:pt>
                <c:pt idx="302">
                  <c:v>379948</c:v>
                </c:pt>
                <c:pt idx="303">
                  <c:v>385212</c:v>
                </c:pt>
                <c:pt idx="304">
                  <c:v>393389</c:v>
                </c:pt>
                <c:pt idx="305">
                  <c:v>403186</c:v>
                </c:pt>
                <c:pt idx="306">
                  <c:v>414867</c:v>
                </c:pt>
                <c:pt idx="307">
                  <c:v>424460</c:v>
                </c:pt>
                <c:pt idx="308">
                  <c:v>431020</c:v>
                </c:pt>
              </c:numCache>
            </c:numRef>
          </c:val>
          <c:smooth val="0"/>
          <c:extLst>
            <c:ext xmlns:c16="http://schemas.microsoft.com/office/drawing/2014/chart" uri="{C3380CC4-5D6E-409C-BE32-E72D297353CC}">
              <c16:uniqueId val="{00000003-00D9-49C5-A42C-FA60BAC74E9E}"/>
            </c:ext>
          </c:extLst>
        </c:ser>
        <c:ser>
          <c:idx val="4"/>
          <c:order val="4"/>
          <c:tx>
            <c:strRef>
              <c:f>'Housing _Zillow'!$B$184</c:f>
              <c:strCache>
                <c:ptCount val="1"/>
                <c:pt idx="0">
                  <c:v>Tulare County</c:v>
                </c:pt>
              </c:strCache>
            </c:strRef>
          </c:tx>
          <c:spPr>
            <a:ln w="28575" cap="rnd">
              <a:solidFill>
                <a:schemeClr val="accent5"/>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_Zillow'!$E$184:$LA$184</c:f>
              <c:numCache>
                <c:formatCode>General</c:formatCode>
                <c:ptCount val="309"/>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255745</c:v>
                </c:pt>
                <c:pt idx="301">
                  <c:v>257485</c:v>
                </c:pt>
                <c:pt idx="302">
                  <c:v>260547</c:v>
                </c:pt>
                <c:pt idx="303">
                  <c:v>263952</c:v>
                </c:pt>
                <c:pt idx="304">
                  <c:v>268506</c:v>
                </c:pt>
                <c:pt idx="305">
                  <c:v>274631</c:v>
                </c:pt>
                <c:pt idx="306">
                  <c:v>282360</c:v>
                </c:pt>
                <c:pt idx="307">
                  <c:v>290466</c:v>
                </c:pt>
                <c:pt idx="308">
                  <c:v>295769</c:v>
                </c:pt>
              </c:numCache>
            </c:numRef>
          </c:val>
          <c:smooth val="0"/>
          <c:extLst>
            <c:ext xmlns:c16="http://schemas.microsoft.com/office/drawing/2014/chart" uri="{C3380CC4-5D6E-409C-BE32-E72D297353CC}">
              <c16:uniqueId val="{00000004-00D9-49C5-A42C-FA60BAC74E9E}"/>
            </c:ext>
          </c:extLst>
        </c:ser>
        <c:ser>
          <c:idx val="5"/>
          <c:order val="5"/>
          <c:tx>
            <c:strRef>
              <c:f>'Housing _Zillow'!$B$185</c:f>
              <c:strCache>
                <c:ptCount val="1"/>
                <c:pt idx="0">
                  <c:v>Merced County</c:v>
                </c:pt>
              </c:strCache>
            </c:strRef>
          </c:tx>
          <c:spPr>
            <a:ln w="28575" cap="rnd">
              <a:solidFill>
                <a:schemeClr val="accent6"/>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_Zillow'!$E$185:$LA$185</c:f>
              <c:numCache>
                <c:formatCode>General</c:formatCode>
                <c:ptCount val="309"/>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317550</c:v>
                </c:pt>
                <c:pt idx="301">
                  <c:v>321795</c:v>
                </c:pt>
                <c:pt idx="302">
                  <c:v>328098</c:v>
                </c:pt>
                <c:pt idx="303">
                  <c:v>334735</c:v>
                </c:pt>
                <c:pt idx="304">
                  <c:v>343401</c:v>
                </c:pt>
                <c:pt idx="305">
                  <c:v>349729</c:v>
                </c:pt>
                <c:pt idx="306">
                  <c:v>356741</c:v>
                </c:pt>
                <c:pt idx="307">
                  <c:v>364265</c:v>
                </c:pt>
                <c:pt idx="308">
                  <c:v>373447</c:v>
                </c:pt>
              </c:numCache>
            </c:numRef>
          </c:val>
          <c:smooth val="0"/>
          <c:extLst>
            <c:ext xmlns:c16="http://schemas.microsoft.com/office/drawing/2014/chart" uri="{C3380CC4-5D6E-409C-BE32-E72D297353CC}">
              <c16:uniqueId val="{00000005-00D9-49C5-A42C-FA60BAC74E9E}"/>
            </c:ext>
          </c:extLst>
        </c:ser>
        <c:ser>
          <c:idx val="6"/>
          <c:order val="6"/>
          <c:tx>
            <c:strRef>
              <c:f>'Housing _Zillow'!$B$186</c:f>
              <c:strCache>
                <c:ptCount val="1"/>
                <c:pt idx="0">
                  <c:v>Kings County</c:v>
                </c:pt>
              </c:strCache>
            </c:strRef>
          </c:tx>
          <c:spPr>
            <a:ln w="28575" cap="rnd">
              <a:solidFill>
                <a:schemeClr val="accent1">
                  <a:lumMod val="60000"/>
                </a:schemeClr>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_Zillow'!$E$186:$LA$186</c:f>
              <c:numCache>
                <c:formatCode>General</c:formatCode>
                <c:ptCount val="309"/>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265657</c:v>
                </c:pt>
                <c:pt idx="301">
                  <c:v>269134</c:v>
                </c:pt>
                <c:pt idx="302">
                  <c:v>271579</c:v>
                </c:pt>
                <c:pt idx="303">
                  <c:v>273487</c:v>
                </c:pt>
                <c:pt idx="304">
                  <c:v>276079</c:v>
                </c:pt>
                <c:pt idx="305">
                  <c:v>280830</c:v>
                </c:pt>
                <c:pt idx="306">
                  <c:v>286109</c:v>
                </c:pt>
                <c:pt idx="307">
                  <c:v>291361</c:v>
                </c:pt>
                <c:pt idx="308">
                  <c:v>296479</c:v>
                </c:pt>
              </c:numCache>
            </c:numRef>
          </c:val>
          <c:smooth val="0"/>
          <c:extLst>
            <c:ext xmlns:c16="http://schemas.microsoft.com/office/drawing/2014/chart" uri="{C3380CC4-5D6E-409C-BE32-E72D297353CC}">
              <c16:uniqueId val="{00000006-00D9-49C5-A42C-FA60BAC74E9E}"/>
            </c:ext>
          </c:extLst>
        </c:ser>
        <c:ser>
          <c:idx val="7"/>
          <c:order val="7"/>
          <c:tx>
            <c:strRef>
              <c:f>'Housing _Zillow'!$B$187</c:f>
              <c:strCache>
                <c:ptCount val="1"/>
                <c:pt idx="0">
                  <c:v>Madera County</c:v>
                </c:pt>
              </c:strCache>
            </c:strRef>
          </c:tx>
          <c:spPr>
            <a:ln w="28575" cap="rnd">
              <a:solidFill>
                <a:schemeClr val="accent2">
                  <a:lumMod val="60000"/>
                </a:schemeClr>
              </a:solidFill>
              <a:round/>
            </a:ln>
            <a:effectLst/>
          </c:spPr>
          <c:marker>
            <c:symbol val="none"/>
          </c:marker>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_Zillow'!$E$187:$LA$187</c:f>
              <c:numCache>
                <c:formatCode>General</c:formatCode>
                <c:ptCount val="309"/>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311090</c:v>
                </c:pt>
                <c:pt idx="301">
                  <c:v>314114</c:v>
                </c:pt>
                <c:pt idx="302">
                  <c:v>319056</c:v>
                </c:pt>
                <c:pt idx="303">
                  <c:v>325530</c:v>
                </c:pt>
                <c:pt idx="304">
                  <c:v>330872</c:v>
                </c:pt>
                <c:pt idx="305">
                  <c:v>337490</c:v>
                </c:pt>
                <c:pt idx="306">
                  <c:v>345840</c:v>
                </c:pt>
                <c:pt idx="307">
                  <c:v>355292</c:v>
                </c:pt>
                <c:pt idx="308">
                  <c:v>363786</c:v>
                </c:pt>
              </c:numCache>
            </c:numRef>
          </c:val>
          <c:smooth val="0"/>
          <c:extLst>
            <c:ext xmlns:c16="http://schemas.microsoft.com/office/drawing/2014/chart" uri="{C3380CC4-5D6E-409C-BE32-E72D297353CC}">
              <c16:uniqueId val="{00000007-00D9-49C5-A42C-FA60BAC74E9E}"/>
            </c:ext>
          </c:extLst>
        </c:ser>
        <c:ser>
          <c:idx val="8"/>
          <c:order val="8"/>
          <c:tx>
            <c:strRef>
              <c:f>'Housing _Zillow'!$B$188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D9-49C5-A42C-FA60BAC74E9E}"/>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D9-49C5-A42C-FA60BAC74E9E}"/>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D9-49C5-A42C-FA60BAC74E9E}"/>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_Zillow'!$E$188:$LA$188</c:f>
              <c:numCache>
                <c:formatCode>General</c:formatCode>
                <c:ptCount val="309"/>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353776</c:v>
                </c:pt>
              </c:numCache>
            </c:numRef>
          </c:val>
          <c:smooth val="0"/>
          <c:extLst>
            <c:ext xmlns:c16="http://schemas.microsoft.com/office/drawing/2014/chart" uri="{C3380CC4-5D6E-409C-BE32-E72D297353CC}">
              <c16:uniqueId val="{0000000C-00D9-49C5-A42C-FA60BAC74E9E}"/>
            </c:ext>
          </c:extLst>
        </c:ser>
        <c:ser>
          <c:idx val="9"/>
          <c:order val="9"/>
          <c:tx>
            <c:strRef>
              <c:f>'Housing _Zillow'!$B$189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D9-49C5-A42C-FA60BAC74E9E}"/>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D9-49C5-A42C-FA60BAC74E9E}"/>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D9-49C5-A42C-FA60BAC74E9E}"/>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_Zillow'!$E$189:$LA$189</c:f>
              <c:numCache>
                <c:formatCode>General</c:formatCode>
                <c:ptCount val="309"/>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300675</c:v>
                </c:pt>
              </c:numCache>
            </c:numRef>
          </c:val>
          <c:smooth val="0"/>
          <c:extLst>
            <c:ext xmlns:c16="http://schemas.microsoft.com/office/drawing/2014/chart" uri="{C3380CC4-5D6E-409C-BE32-E72D297353CC}">
              <c16:uniqueId val="{00000011-00D9-49C5-A42C-FA60BAC74E9E}"/>
            </c:ext>
          </c:extLst>
        </c:ser>
        <c:ser>
          <c:idx val="10"/>
          <c:order val="10"/>
          <c:tx>
            <c:strRef>
              <c:f>'Housing _Zillow'!$B$190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_Zillow'!$E$190:$LA$190</c:f>
              <c:numCache>
                <c:formatCode>General</c:formatCode>
                <c:ptCount val="309"/>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522211</c:v>
                </c:pt>
              </c:numCache>
            </c:numRef>
          </c:val>
          <c:smooth val="0"/>
          <c:extLst>
            <c:ext xmlns:c16="http://schemas.microsoft.com/office/drawing/2014/chart" uri="{C3380CC4-5D6E-409C-BE32-E72D297353CC}">
              <c16:uniqueId val="{00000012-00D9-49C5-A42C-FA60BAC74E9E}"/>
            </c:ext>
          </c:extLst>
        </c:ser>
        <c:ser>
          <c:idx val="11"/>
          <c:order val="11"/>
          <c:tx>
            <c:strRef>
              <c:f>'Housing _Zillow'!$B$191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D9-49C5-A42C-FA60BAC74E9E}"/>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D9-49C5-A42C-FA60BAC74E9E}"/>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0D9-49C5-A42C-FA60BAC74E9E}"/>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0D9-49C5-A42C-FA60BAC74E9E}"/>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_Zillow'!$E$191:$LA$191</c:f>
              <c:numCache>
                <c:formatCode>General</c:formatCode>
                <c:ptCount val="309"/>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431020</c:v>
                </c:pt>
              </c:numCache>
            </c:numRef>
          </c:val>
          <c:smooth val="0"/>
          <c:extLst>
            <c:ext xmlns:c16="http://schemas.microsoft.com/office/drawing/2014/chart" uri="{C3380CC4-5D6E-409C-BE32-E72D297353CC}">
              <c16:uniqueId val="{00000018-00D9-49C5-A42C-FA60BAC74E9E}"/>
            </c:ext>
          </c:extLst>
        </c:ser>
        <c:ser>
          <c:idx val="12"/>
          <c:order val="12"/>
          <c:tx>
            <c:strRef>
              <c:f>'Housing _Zillow'!$B$192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D9-49C5-A42C-FA60BAC74E9E}"/>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0D9-49C5-A42C-FA60BAC74E9E}"/>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0D9-49C5-A42C-FA60BAC74E9E}"/>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0D9-49C5-A42C-FA60BAC74E9E}"/>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D9-49C5-A42C-FA60BAC74E9E}"/>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_Zillow'!$E$192:$LA$192</c:f>
              <c:numCache>
                <c:formatCode>General</c:formatCode>
                <c:ptCount val="309"/>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295769</c:v>
                </c:pt>
              </c:numCache>
            </c:numRef>
          </c:val>
          <c:smooth val="0"/>
          <c:extLst>
            <c:ext xmlns:c16="http://schemas.microsoft.com/office/drawing/2014/chart" uri="{C3380CC4-5D6E-409C-BE32-E72D297353CC}">
              <c16:uniqueId val="{0000001F-00D9-49C5-A42C-FA60BAC74E9E}"/>
            </c:ext>
          </c:extLst>
        </c:ser>
        <c:ser>
          <c:idx val="13"/>
          <c:order val="13"/>
          <c:tx>
            <c:strRef>
              <c:f>'Housing _Zillow'!$B$193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0D9-49C5-A42C-FA60BAC74E9E}"/>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0D9-49C5-A42C-FA60BAC74E9E}"/>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0D9-49C5-A42C-FA60BAC74E9E}"/>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D9-49C5-A42C-FA60BAC74E9E}"/>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_Zillow'!$E$193:$LA$193</c:f>
              <c:numCache>
                <c:formatCode>General</c:formatCode>
                <c:ptCount val="309"/>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373447</c:v>
                </c:pt>
              </c:numCache>
            </c:numRef>
          </c:val>
          <c:smooth val="0"/>
          <c:extLst>
            <c:ext xmlns:c16="http://schemas.microsoft.com/office/drawing/2014/chart" uri="{C3380CC4-5D6E-409C-BE32-E72D297353CC}">
              <c16:uniqueId val="{00000025-00D9-49C5-A42C-FA60BAC74E9E}"/>
            </c:ext>
          </c:extLst>
        </c:ser>
        <c:ser>
          <c:idx val="14"/>
          <c:order val="14"/>
          <c:tx>
            <c:strRef>
              <c:f>'Housing _Zillow'!$B$194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_Zillow'!$E$194:$LA$194</c:f>
              <c:numCache>
                <c:formatCode>General</c:formatCode>
                <c:ptCount val="309"/>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296479</c:v>
                </c:pt>
              </c:numCache>
            </c:numRef>
          </c:val>
          <c:smooth val="0"/>
          <c:extLst>
            <c:ext xmlns:c16="http://schemas.microsoft.com/office/drawing/2014/chart" uri="{C3380CC4-5D6E-409C-BE32-E72D297353CC}">
              <c16:uniqueId val="{00000027-00D9-49C5-A42C-FA60BAC74E9E}"/>
            </c:ext>
          </c:extLst>
        </c:ser>
        <c:ser>
          <c:idx val="15"/>
          <c:order val="15"/>
          <c:tx>
            <c:strRef>
              <c:f>'Housing _Zillow'!$B$195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0D9-49C5-A42C-FA60BAC74E9E}"/>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0D9-49C5-A42C-FA60BAC74E9E}"/>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0D9-49C5-A42C-FA60BAC74E9E}"/>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0D9-49C5-A42C-FA60BAC74E9E}"/>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0D9-49C5-A42C-FA60BAC74E9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 _Zillow'!$E$178:$LA$178</c:f>
              <c:numCache>
                <c:formatCode>General</c:formatCode>
                <c:ptCount val="309"/>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pt idx="306">
                  <c:v>2021</c:v>
                </c:pt>
                <c:pt idx="307">
                  <c:v>2021</c:v>
                </c:pt>
                <c:pt idx="308">
                  <c:v>2021</c:v>
                </c:pt>
              </c:numCache>
            </c:numRef>
          </c:cat>
          <c:val>
            <c:numRef>
              <c:f>'Housing _Zillow'!$E$195:$LA$195</c:f>
              <c:numCache>
                <c:formatCode>General</c:formatCode>
                <c:ptCount val="30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363786</c:v>
                </c:pt>
              </c:numCache>
            </c:numRef>
          </c:val>
          <c:smooth val="0"/>
          <c:extLst>
            <c:ext xmlns:c16="http://schemas.microsoft.com/office/drawing/2014/chart" uri="{C3380CC4-5D6E-409C-BE32-E72D297353CC}">
              <c16:uniqueId val="{0000002D-00D9-49C5-A42C-FA60BAC74E9E}"/>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Population!$B$211</c:f>
              <c:strCache>
                <c:ptCount val="1"/>
                <c:pt idx="0">
                  <c:v>18 Years and Under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Population!$A$212:$A$219</c:f>
              <c:strCache>
                <c:ptCount val="8"/>
                <c:pt idx="0">
                  <c:v>Hispanic or Latino</c:v>
                </c:pt>
                <c:pt idx="1">
                  <c:v>Non-Hispanic White</c:v>
                </c:pt>
                <c:pt idx="2">
                  <c:v>Non-Hispanic Black or African American</c:v>
                </c:pt>
                <c:pt idx="3">
                  <c:v>Non-Hispanic American Indian and Alaska Native </c:v>
                </c:pt>
                <c:pt idx="4">
                  <c:v>Non-Hispanic Asian</c:v>
                </c:pt>
                <c:pt idx="5">
                  <c:v>Non-Hispanic Native Hawaiian and Other Pacific Islander</c:v>
                </c:pt>
                <c:pt idx="6">
                  <c:v>Non-Hispanic Some Other Race</c:v>
                </c:pt>
                <c:pt idx="7">
                  <c:v>Non-Hispanic Two or More Races</c:v>
                </c:pt>
              </c:strCache>
            </c:strRef>
          </c:cat>
          <c:val>
            <c:numRef>
              <c:f>Population!$B$212:$B$219</c:f>
              <c:numCache>
                <c:formatCode>0.0%</c:formatCode>
                <c:ptCount val="8"/>
                <c:pt idx="0">
                  <c:v>0.64700000000000002</c:v>
                </c:pt>
                <c:pt idx="1">
                  <c:v>0.187</c:v>
                </c:pt>
                <c:pt idx="2">
                  <c:v>3.9E-2</c:v>
                </c:pt>
                <c:pt idx="3">
                  <c:v>5.0000000000000001E-3</c:v>
                </c:pt>
                <c:pt idx="4">
                  <c:v>7.3999999999999996E-2</c:v>
                </c:pt>
                <c:pt idx="5">
                  <c:v>2E-3</c:v>
                </c:pt>
                <c:pt idx="6">
                  <c:v>6.0000000000000001E-3</c:v>
                </c:pt>
                <c:pt idx="7">
                  <c:v>4.1000000000000002E-2</c:v>
                </c:pt>
              </c:numCache>
            </c:numRef>
          </c:val>
          <c:extLst>
            <c:ext xmlns:c16="http://schemas.microsoft.com/office/drawing/2014/chart" uri="{C3380CC4-5D6E-409C-BE32-E72D297353CC}">
              <c16:uniqueId val="{00000000-0C94-40BE-8F08-D62DCDAC4944}"/>
            </c:ext>
          </c:extLst>
        </c:ser>
        <c:ser>
          <c:idx val="1"/>
          <c:order val="1"/>
          <c:tx>
            <c:strRef>
              <c:f>Population!$C$211</c:f>
              <c:strCache>
                <c:ptCount val="1"/>
                <c:pt idx="0">
                  <c:v>18 Years and Over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Population!$A$212:$A$219</c:f>
              <c:strCache>
                <c:ptCount val="8"/>
                <c:pt idx="0">
                  <c:v>Hispanic or Latino</c:v>
                </c:pt>
                <c:pt idx="1">
                  <c:v>Non-Hispanic White</c:v>
                </c:pt>
                <c:pt idx="2">
                  <c:v>Non-Hispanic Black or African American</c:v>
                </c:pt>
                <c:pt idx="3">
                  <c:v>Non-Hispanic American Indian and Alaska Native </c:v>
                </c:pt>
                <c:pt idx="4">
                  <c:v>Non-Hispanic Asian</c:v>
                </c:pt>
                <c:pt idx="5">
                  <c:v>Non-Hispanic Native Hawaiian and Other Pacific Islander</c:v>
                </c:pt>
                <c:pt idx="6">
                  <c:v>Non-Hispanic Some Other Race</c:v>
                </c:pt>
                <c:pt idx="7">
                  <c:v>Non-Hispanic Two or More Races</c:v>
                </c:pt>
              </c:strCache>
            </c:strRef>
          </c:cat>
          <c:val>
            <c:numRef>
              <c:f>Population!$C$212:$C$219</c:f>
              <c:numCache>
                <c:formatCode>0.0%</c:formatCode>
                <c:ptCount val="8"/>
                <c:pt idx="0">
                  <c:v>0.48799999999999999</c:v>
                </c:pt>
                <c:pt idx="1">
                  <c:v>0.33300000000000002</c:v>
                </c:pt>
                <c:pt idx="2">
                  <c:v>4.4999999999999998E-2</c:v>
                </c:pt>
                <c:pt idx="3">
                  <c:v>6.0000000000000001E-3</c:v>
                </c:pt>
                <c:pt idx="4">
                  <c:v>8.8999999999999996E-2</c:v>
                </c:pt>
                <c:pt idx="5">
                  <c:v>3.0000000000000001E-3</c:v>
                </c:pt>
                <c:pt idx="6">
                  <c:v>5.0000000000000001E-3</c:v>
                </c:pt>
                <c:pt idx="7">
                  <c:v>0.03</c:v>
                </c:pt>
              </c:numCache>
            </c:numRef>
          </c:val>
          <c:extLst>
            <c:ext xmlns:c16="http://schemas.microsoft.com/office/drawing/2014/chart" uri="{C3380CC4-5D6E-409C-BE32-E72D297353CC}">
              <c16:uniqueId val="{00000001-0C94-40BE-8F08-D62DCDAC4944}"/>
            </c:ext>
          </c:extLst>
        </c:ser>
        <c:dLbls>
          <c:dLblPos val="outEnd"/>
          <c:showLegendKey val="0"/>
          <c:showVal val="1"/>
          <c:showCatName val="0"/>
          <c:showSerName val="0"/>
          <c:showPercent val="0"/>
          <c:showBubbleSize val="0"/>
        </c:dLbls>
        <c:gapWidth val="80"/>
        <c:overlap val="-27"/>
        <c:axId val="1402704992"/>
        <c:axId val="1402706240"/>
      </c:barChart>
      <c:catAx>
        <c:axId val="140270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02706240"/>
        <c:crosses val="autoZero"/>
        <c:auto val="1"/>
        <c:lblAlgn val="ctr"/>
        <c:lblOffset val="100"/>
        <c:noMultiLvlLbl val="0"/>
      </c:catAx>
      <c:valAx>
        <c:axId val="1402706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0270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Population!$A$238</c:f>
              <c:strCache>
                <c:ptCount val="1"/>
                <c:pt idx="0">
                  <c:v>2020 Population Density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Population!$B$237:$K$237</c:f>
              <c:strCache>
                <c:ptCount val="10"/>
                <c:pt idx="0">
                  <c:v>Fresno County</c:v>
                </c:pt>
                <c:pt idx="1">
                  <c:v>Kern County</c:v>
                </c:pt>
                <c:pt idx="2">
                  <c:v>Kings County</c:v>
                </c:pt>
                <c:pt idx="3">
                  <c:v>Madera County</c:v>
                </c:pt>
                <c:pt idx="4">
                  <c:v>Merced County</c:v>
                </c:pt>
                <c:pt idx="5">
                  <c:v>San Joaquin County</c:v>
                </c:pt>
                <c:pt idx="6">
                  <c:v>Stanislaus County</c:v>
                </c:pt>
                <c:pt idx="7">
                  <c:v>Tulare County</c:v>
                </c:pt>
                <c:pt idx="8">
                  <c:v>San Joaquin Valley Region</c:v>
                </c:pt>
                <c:pt idx="9">
                  <c:v>California</c:v>
                </c:pt>
              </c:strCache>
            </c:strRef>
          </c:cat>
          <c:val>
            <c:numRef>
              <c:f>Population!$B$238:$K$238</c:f>
              <c:numCache>
                <c:formatCode>#,##0.0</c:formatCode>
                <c:ptCount val="10"/>
                <c:pt idx="0">
                  <c:v>169.28318924041</c:v>
                </c:pt>
                <c:pt idx="1">
                  <c:v>111.77315588445101</c:v>
                </c:pt>
                <c:pt idx="2">
                  <c:v>109.625464763846</c:v>
                </c:pt>
                <c:pt idx="3">
                  <c:v>73.121669618737599</c:v>
                </c:pt>
                <c:pt idx="4">
                  <c:v>145.09877091516199</c:v>
                </c:pt>
                <c:pt idx="5">
                  <c:v>559.64492431754002</c:v>
                </c:pt>
                <c:pt idx="6">
                  <c:v>369.56653999206594</c:v>
                </c:pt>
                <c:pt idx="7">
                  <c:v>98.077714196720507</c:v>
                </c:pt>
                <c:pt idx="8">
                  <c:v>158.10337243401759</c:v>
                </c:pt>
                <c:pt idx="9">
                  <c:v>253.68053038315898</c:v>
                </c:pt>
              </c:numCache>
            </c:numRef>
          </c:val>
          <c:extLst>
            <c:ext xmlns:c16="http://schemas.microsoft.com/office/drawing/2014/chart" uri="{C3380CC4-5D6E-409C-BE32-E72D297353CC}">
              <c16:uniqueId val="{00000000-243B-46BB-8640-C56C35507AD5}"/>
            </c:ext>
          </c:extLst>
        </c:ser>
        <c:dLbls>
          <c:dLblPos val="outEnd"/>
          <c:showLegendKey val="0"/>
          <c:showVal val="1"/>
          <c:showCatName val="0"/>
          <c:showSerName val="0"/>
          <c:showPercent val="0"/>
          <c:showBubbleSize val="0"/>
        </c:dLbls>
        <c:gapWidth val="80"/>
        <c:overlap val="-27"/>
        <c:axId val="820524655"/>
        <c:axId val="820526735"/>
      </c:barChart>
      <c:catAx>
        <c:axId val="820524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0526735"/>
        <c:crosses val="autoZero"/>
        <c:auto val="1"/>
        <c:lblAlgn val="ctr"/>
        <c:lblOffset val="100"/>
        <c:noMultiLvlLbl val="0"/>
      </c:catAx>
      <c:valAx>
        <c:axId val="8205267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0524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Households!$A$7</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Households!$B$6:$F$6</c:f>
              <c:strCache>
                <c:ptCount val="5"/>
                <c:pt idx="0">
                  <c:v>1980</c:v>
                </c:pt>
                <c:pt idx="1">
                  <c:v>1990</c:v>
                </c:pt>
                <c:pt idx="2">
                  <c:v>2000</c:v>
                </c:pt>
                <c:pt idx="3">
                  <c:v>2010</c:v>
                </c:pt>
                <c:pt idx="4">
                  <c:v>2019*</c:v>
                </c:pt>
              </c:strCache>
            </c:strRef>
          </c:cat>
          <c:val>
            <c:numRef>
              <c:f>Households!$B$7:$F$7</c:f>
              <c:numCache>
                <c:formatCode>#,##0</c:formatCode>
                <c:ptCount val="5"/>
                <c:pt idx="0">
                  <c:v>707252</c:v>
                </c:pt>
                <c:pt idx="1">
                  <c:v>896588</c:v>
                </c:pt>
                <c:pt idx="2">
                  <c:v>1033140</c:v>
                </c:pt>
                <c:pt idx="3">
                  <c:v>1214732</c:v>
                </c:pt>
                <c:pt idx="4">
                  <c:v>1287232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80"/>
        <c:axId val="2022841344"/>
        <c:axId val="2022841760"/>
      </c:barChart>
      <c:lineChart>
        <c:grouping val="standard"/>
        <c:varyColors val="0"/>
        <c:ser>
          <c:idx val="1"/>
          <c:order val="1"/>
          <c:tx>
            <c:strRef>
              <c:f>Households!$A$8</c:f>
              <c:strCache>
                <c:ptCount val="1"/>
                <c:pt idx="0">
                  <c:v>Percent Change</c:v>
                </c:pt>
              </c:strCache>
            </c:strRef>
          </c:tx>
          <c:spPr>
            <a:ln w="19050" cap="rnd">
              <a:solidFill>
                <a:schemeClr val="tx2"/>
              </a:solidFill>
              <a:round/>
            </a:ln>
            <a:effectLst/>
          </c:spPr>
          <c:marker>
            <c:symbol val="none"/>
          </c:marker>
          <c:dLbls>
            <c:dLbl>
              <c:idx val="1"/>
              <c:layout>
                <c:manualLayout>
                  <c:x val="-7.0282488727370612E-2"/>
                  <c:y val="5.0049281358649125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Households!$B$6:$F$6</c:f>
              <c:strCache>
                <c:ptCount val="5"/>
                <c:pt idx="0">
                  <c:v>1980</c:v>
                </c:pt>
                <c:pt idx="1">
                  <c:v>1990</c:v>
                </c:pt>
                <c:pt idx="2">
                  <c:v>2000</c:v>
                </c:pt>
                <c:pt idx="3">
                  <c:v>2010</c:v>
                </c:pt>
                <c:pt idx="4">
                  <c:v>2019*</c:v>
                </c:pt>
              </c:strCache>
            </c:strRef>
          </c:cat>
          <c:val>
            <c:numRef>
              <c:f>Households!$B$8:$F$8</c:f>
              <c:numCache>
                <c:formatCode>0.00%</c:formatCode>
                <c:ptCount val="5"/>
                <c:pt idx="1">
                  <c:v>0.26770656003800625</c:v>
                </c:pt>
                <c:pt idx="2">
                  <c:v>0.15230183763333885</c:v>
                </c:pt>
                <c:pt idx="3">
                  <c:v>0.17576707900187777</c:v>
                </c:pt>
                <c:pt idx="4">
                  <c:v>5.9683946747101417E-2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9770649994902E-2"/>
          <c:y val="3.3280399155149555E-2"/>
          <c:w val="0.70331676767604523"/>
          <c:h val="0.70674012653698504"/>
        </c:manualLayout>
      </c:layout>
      <c:barChart>
        <c:barDir val="col"/>
        <c:grouping val="percentStacked"/>
        <c:varyColors val="0"/>
        <c:ser>
          <c:idx val="0"/>
          <c:order val="0"/>
          <c:tx>
            <c:strRef>
              <c:f>Households!$A$49</c:f>
              <c:strCache>
                <c:ptCount val="1"/>
                <c:pt idx="0">
                  <c:v>1-Person Household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Households!$B$49:$U$49</c15:sqref>
                  </c15:fullRef>
                </c:ext>
              </c:extLst>
              <c:f>(Households!$C$49,Households!$E$49,Households!$G$49,Households!$I$49,Households!$K$49,Households!$M$49,Households!$O$49,Households!$Q$49,Households!$S$49,Households!$U$49)</c:f>
              <c:numCache>
                <c:formatCode>0%</c:formatCode>
                <c:ptCount val="10"/>
                <c:pt idx="0">
                  <c:v>0.22162608068696291</c:v>
                </c:pt>
                <c:pt idx="1">
                  <c:v>0.20731310261134667</c:v>
                </c:pt>
                <c:pt idx="2">
                  <c:v>0.17630949093252324</c:v>
                </c:pt>
                <c:pt idx="3">
                  <c:v>0.17492925736948819</c:v>
                </c:pt>
                <c:pt idx="4">
                  <c:v>0.18634386561343866</c:v>
                </c:pt>
                <c:pt idx="5">
                  <c:v>0.20332768947398355</c:v>
                </c:pt>
                <c:pt idx="6">
                  <c:v>0.2049822309629783</c:v>
                </c:pt>
                <c:pt idx="7">
                  <c:v>0.18374831811802833</c:v>
                </c:pt>
                <c:pt idx="8">
                  <c:v>0.20370453810968031</c:v>
                </c:pt>
                <c:pt idx="9">
                  <c:v>0.23812025912381732</c:v>
                </c:pt>
              </c:numCache>
            </c:numRef>
          </c:val>
          <c:extLst>
            <c:ext xmlns:c16="http://schemas.microsoft.com/office/drawing/2014/chart" uri="{C3380CC4-5D6E-409C-BE32-E72D297353CC}">
              <c16:uniqueId val="{00000000-D8B2-4367-B5A8-3A1D237C292D}"/>
            </c:ext>
          </c:extLst>
        </c:ser>
        <c:ser>
          <c:idx val="1"/>
          <c:order val="1"/>
          <c:tx>
            <c:strRef>
              <c:f>Households!$A$50</c:f>
              <c:strCache>
                <c:ptCount val="1"/>
                <c:pt idx="0">
                  <c:v>2-Person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Households!$B$50:$U$50</c15:sqref>
                  </c15:fullRef>
                </c:ext>
              </c:extLst>
              <c:f>(Households!$C$50,Households!$E$50,Households!$G$50,Households!$I$50,Households!$K$50,Households!$M$50,Households!$O$50,Households!$Q$50,Households!$S$50,Households!$U$50)</c:f>
              <c:numCache>
                <c:formatCode>0%</c:formatCode>
                <c:ptCount val="10"/>
                <c:pt idx="0">
                  <c:v>0.27659740310354458</c:v>
                </c:pt>
                <c:pt idx="1">
                  <c:v>0.27657409668420391</c:v>
                </c:pt>
                <c:pt idx="2">
                  <c:v>0.2724385528859431</c:v>
                </c:pt>
                <c:pt idx="3">
                  <c:v>0.30560816381096678</c:v>
                </c:pt>
                <c:pt idx="4">
                  <c:v>0.2676982301769823</c:v>
                </c:pt>
                <c:pt idx="5">
                  <c:v>0.28042543324276908</c:v>
                </c:pt>
                <c:pt idx="6">
                  <c:v>0.29128569621272238</c:v>
                </c:pt>
                <c:pt idx="7">
                  <c:v>0.25975491543569784</c:v>
                </c:pt>
                <c:pt idx="8">
                  <c:v>0.27776577959528664</c:v>
                </c:pt>
                <c:pt idx="9">
                  <c:v>0.30418645249951204</c:v>
                </c:pt>
              </c:numCache>
            </c:numRef>
          </c:val>
          <c:extLst>
            <c:ext xmlns:c16="http://schemas.microsoft.com/office/drawing/2014/chart" uri="{C3380CC4-5D6E-409C-BE32-E72D297353CC}">
              <c16:uniqueId val="{00000001-D8B2-4367-B5A8-3A1D237C292D}"/>
            </c:ext>
          </c:extLst>
        </c:ser>
        <c:ser>
          <c:idx val="2"/>
          <c:order val="2"/>
          <c:tx>
            <c:strRef>
              <c:f>Households!$A$51</c:f>
              <c:strCache>
                <c:ptCount val="1"/>
                <c:pt idx="0">
                  <c:v>3-Person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Households!$B$51:$U$51</c15:sqref>
                  </c15:fullRef>
                </c:ext>
              </c:extLst>
              <c:f>(Households!$C$51,Households!$E$51,Households!$G$51,Households!$I$51,Households!$K$51,Households!$M$51,Households!$O$51,Households!$Q$51,Households!$S$51,Households!$U$51)</c:f>
              <c:numCache>
                <c:formatCode>0%</c:formatCode>
                <c:ptCount val="10"/>
                <c:pt idx="0">
                  <c:v>0.16624554247075407</c:v>
                </c:pt>
                <c:pt idx="1">
                  <c:v>0.16106140993480883</c:v>
                </c:pt>
                <c:pt idx="2">
                  <c:v>0.19762036269907024</c:v>
                </c:pt>
                <c:pt idx="3">
                  <c:v>0.14159666674093715</c:v>
                </c:pt>
                <c:pt idx="4">
                  <c:v>0.16484601539846017</c:v>
                </c:pt>
                <c:pt idx="5">
                  <c:v>0.16463443979227096</c:v>
                </c:pt>
                <c:pt idx="6">
                  <c:v>0.16716120944461696</c:v>
                </c:pt>
                <c:pt idx="7">
                  <c:v>0.16235043909778787</c:v>
                </c:pt>
                <c:pt idx="8">
                  <c:v>0.16468903818425892</c:v>
                </c:pt>
                <c:pt idx="9">
                  <c:v>0.1669171726488865</c:v>
                </c:pt>
              </c:numCache>
            </c:numRef>
          </c:val>
          <c:extLst>
            <c:ext xmlns:c16="http://schemas.microsoft.com/office/drawing/2014/chart" uri="{C3380CC4-5D6E-409C-BE32-E72D297353CC}">
              <c16:uniqueId val="{00000002-D8B2-4367-B5A8-3A1D237C292D}"/>
            </c:ext>
          </c:extLst>
        </c:ser>
        <c:ser>
          <c:idx val="3"/>
          <c:order val="3"/>
          <c:tx>
            <c:strRef>
              <c:f>Households!$A$52</c:f>
              <c:strCache>
                <c:ptCount val="1"/>
                <c:pt idx="0">
                  <c:v>4-Person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Households!$B$52:$U$52</c15:sqref>
                  </c15:fullRef>
                </c:ext>
              </c:extLst>
              <c:f>(Households!$C$52,Households!$E$52,Households!$G$52,Households!$I$52,Households!$K$52,Households!$M$52,Households!$O$52,Households!$Q$52,Households!$S$52,Households!$U$52)</c:f>
              <c:numCache>
                <c:formatCode>0%</c:formatCode>
                <c:ptCount val="10"/>
                <c:pt idx="0">
                  <c:v>0.15297525868284476</c:v>
                </c:pt>
                <c:pt idx="1">
                  <c:v>0.16988552696812959</c:v>
                </c:pt>
                <c:pt idx="2">
                  <c:v>0.16747215318052103</c:v>
                </c:pt>
                <c:pt idx="3">
                  <c:v>0.17018337381074397</c:v>
                </c:pt>
                <c:pt idx="4">
                  <c:v>0.15298470152984703</c:v>
                </c:pt>
                <c:pt idx="5">
                  <c:v>0.15983934688734594</c:v>
                </c:pt>
                <c:pt idx="6">
                  <c:v>0.16389492691117782</c:v>
                </c:pt>
                <c:pt idx="7">
                  <c:v>0.18371214861326118</c:v>
                </c:pt>
                <c:pt idx="8">
                  <c:v>0.16361075548152937</c:v>
                </c:pt>
                <c:pt idx="9">
                  <c:v>0.15247243501474134</c:v>
                </c:pt>
              </c:numCache>
            </c:numRef>
          </c:val>
          <c:extLst>
            <c:ext xmlns:c16="http://schemas.microsoft.com/office/drawing/2014/chart" uri="{C3380CC4-5D6E-409C-BE32-E72D297353CC}">
              <c16:uniqueId val="{00000003-D8B2-4367-B5A8-3A1D237C292D}"/>
            </c:ext>
          </c:extLst>
        </c:ser>
        <c:ser>
          <c:idx val="4"/>
          <c:order val="4"/>
          <c:tx>
            <c:strRef>
              <c:f>Households!$A$53</c:f>
              <c:strCache>
                <c:ptCount val="1"/>
                <c:pt idx="0">
                  <c:v>5-Person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Households!$B$53:$U$53</c15:sqref>
                  </c15:fullRef>
                </c:ext>
              </c:extLst>
              <c:f>(Households!$C$53,Households!$E$53,Households!$G$53,Households!$I$53,Households!$K$53,Households!$M$53,Households!$O$53,Households!$Q$53,Households!$S$53,Households!$U$53)</c:f>
              <c:numCache>
                <c:formatCode>0%</c:formatCode>
                <c:ptCount val="10"/>
                <c:pt idx="0">
                  <c:v>9.5724019668340335E-2</c:v>
                </c:pt>
                <c:pt idx="1">
                  <c:v>0.10218956497288018</c:v>
                </c:pt>
                <c:pt idx="2">
                  <c:v>0.11048973580042346</c:v>
                </c:pt>
                <c:pt idx="3">
                  <c:v>0.10641474120451862</c:v>
                </c:pt>
                <c:pt idx="4">
                  <c:v>0.12762473752624737</c:v>
                </c:pt>
                <c:pt idx="5">
                  <c:v>0.11000275630340338</c:v>
                </c:pt>
                <c:pt idx="6">
                  <c:v>9.5331746196045952E-2</c:v>
                </c:pt>
                <c:pt idx="7">
                  <c:v>0.11399904512507415</c:v>
                </c:pt>
                <c:pt idx="8">
                  <c:v>0.10438056232287575</c:v>
                </c:pt>
                <c:pt idx="9">
                  <c:v>7.8326446271488173E-2</c:v>
                </c:pt>
              </c:numCache>
            </c:numRef>
          </c:val>
          <c:extLst>
            <c:ext xmlns:c16="http://schemas.microsoft.com/office/drawing/2014/chart" uri="{C3380CC4-5D6E-409C-BE32-E72D297353CC}">
              <c16:uniqueId val="{00000004-D8B2-4367-B5A8-3A1D237C292D}"/>
            </c:ext>
          </c:extLst>
        </c:ser>
        <c:ser>
          <c:idx val="5"/>
          <c:order val="5"/>
          <c:tx>
            <c:strRef>
              <c:f>Households!$A$54</c:f>
              <c:strCache>
                <c:ptCount val="1"/>
                <c:pt idx="0">
                  <c:v>6-Person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Households!$B$54:$U$54</c15:sqref>
                  </c15:fullRef>
                </c:ext>
              </c:extLst>
              <c:f>(Households!$C$54,Households!$E$54,Households!$G$54,Households!$I$54,Households!$K$54,Households!$M$54,Households!$O$54,Households!$Q$54,Households!$S$54,Households!$U$54)</c:f>
              <c:numCache>
                <c:formatCode>0%</c:formatCode>
                <c:ptCount val="10"/>
                <c:pt idx="0">
                  <c:v>4.94339181438491E-2</c:v>
                </c:pt>
                <c:pt idx="1">
                  <c:v>4.954454976654013E-2</c:v>
                </c:pt>
                <c:pt idx="2">
                  <c:v>4.6488078799594955E-2</c:v>
                </c:pt>
                <c:pt idx="3">
                  <c:v>5.7685880439384149E-2</c:v>
                </c:pt>
                <c:pt idx="4">
                  <c:v>5.6044395560443959E-2</c:v>
                </c:pt>
                <c:pt idx="5">
                  <c:v>4.539587954516619E-2</c:v>
                </c:pt>
                <c:pt idx="6">
                  <c:v>4.56646999965497E-2</c:v>
                </c:pt>
                <c:pt idx="7">
                  <c:v>5.5426149105166453E-2</c:v>
                </c:pt>
                <c:pt idx="8">
                  <c:v>4.9473599164719335E-2</c:v>
                </c:pt>
                <c:pt idx="9">
                  <c:v>3.4124572436655308E-2</c:v>
                </c:pt>
              </c:numCache>
            </c:numRef>
          </c:val>
          <c:extLst>
            <c:ext xmlns:c16="http://schemas.microsoft.com/office/drawing/2014/chart" uri="{C3380CC4-5D6E-409C-BE32-E72D297353CC}">
              <c16:uniqueId val="{00000005-D8B2-4367-B5A8-3A1D237C292D}"/>
            </c:ext>
          </c:extLst>
        </c:ser>
        <c:ser>
          <c:idx val="6"/>
          <c:order val="6"/>
          <c:tx>
            <c:strRef>
              <c:f>Households!$A$55</c:f>
              <c:strCache>
                <c:ptCount val="1"/>
                <c:pt idx="0">
                  <c:v>7-Or-More 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Households!$B$48:$U$48</c15:sqref>
                  </c15:fullRef>
                </c:ext>
              </c:extLst>
              <c:f>(Households!$C$48,Households!$E$48,Households!$G$48,Households!$I$48,Households!$K$48,Households!$M$48,Households!$O$48,Households!$Q$48,Households!$S$48,Households!$U$48)</c:f>
              <c:strCache>
                <c:ptCount val="10"/>
                <c:pt idx="0">
                  <c:v>Fresno</c:v>
                </c:pt>
                <c:pt idx="1">
                  <c:v>Kern</c:v>
                </c:pt>
                <c:pt idx="2">
                  <c:v>Kings</c:v>
                </c:pt>
                <c:pt idx="3">
                  <c:v>Madera</c:v>
                </c:pt>
                <c:pt idx="4">
                  <c:v>Merced</c:v>
                </c:pt>
                <c:pt idx="5">
                  <c:v>San Joaquin</c:v>
                </c:pt>
                <c:pt idx="6">
                  <c:v>Stanislaus</c:v>
                </c:pt>
                <c:pt idx="7">
                  <c:v>Tulare</c:v>
                </c:pt>
                <c:pt idx="8">
                  <c:v>San Joaquin Valley Region</c:v>
                </c:pt>
                <c:pt idx="9">
                  <c:v>California</c:v>
                </c:pt>
              </c:strCache>
            </c:strRef>
          </c:cat>
          <c:val>
            <c:numRef>
              <c:extLst>
                <c:ext xmlns:c15="http://schemas.microsoft.com/office/drawing/2012/chart" uri="{02D57815-91ED-43cb-92C2-25804820EDAC}">
                  <c15:fullRef>
                    <c15:sqref>Households!$B$55:$U$55</c15:sqref>
                  </c15:fullRef>
                </c:ext>
              </c:extLst>
              <c:f>(Households!$C$55,Households!$E$55,Households!$G$55,Households!$I$55,Households!$K$55,Households!$M$55,Households!$O$55,Households!$Q$55,Households!$S$55,Households!$U$55)</c:f>
              <c:numCache>
                <c:formatCode>0%</c:formatCode>
                <c:ptCount val="10"/>
                <c:pt idx="0">
                  <c:v>3.7397777243704244E-2</c:v>
                </c:pt>
                <c:pt idx="1">
                  <c:v>3.3431749062090704E-2</c:v>
                </c:pt>
                <c:pt idx="2">
                  <c:v>2.9181625701923963E-2</c:v>
                </c:pt>
                <c:pt idx="3">
                  <c:v>4.3581916623961145E-2</c:v>
                </c:pt>
                <c:pt idx="4">
                  <c:v>4.4458054194580543E-2</c:v>
                </c:pt>
                <c:pt idx="5">
                  <c:v>3.6374454755060882E-2</c:v>
                </c:pt>
                <c:pt idx="6">
                  <c:v>3.1679490275908863E-2</c:v>
                </c:pt>
                <c:pt idx="7">
                  <c:v>4.1008984504984157E-2</c:v>
                </c:pt>
                <c:pt idx="8">
                  <c:v>3.6375727141649682E-2</c:v>
                </c:pt>
                <c:pt idx="9">
                  <c:v>2.5852662004899319E-2</c:v>
                </c:pt>
              </c:numCache>
            </c:numRef>
          </c:val>
          <c:extLst>
            <c:ext xmlns:c16="http://schemas.microsoft.com/office/drawing/2014/chart" uri="{C3380CC4-5D6E-409C-BE32-E72D297353CC}">
              <c16:uniqueId val="{00000006-D8B2-4367-B5A8-3A1D237C292D}"/>
            </c:ext>
          </c:extLst>
        </c:ser>
        <c:dLbls>
          <c:dLblPos val="ctr"/>
          <c:showLegendKey val="0"/>
          <c:showVal val="1"/>
          <c:showCatName val="0"/>
          <c:showSerName val="0"/>
          <c:showPercent val="0"/>
          <c:showBubbleSize val="0"/>
        </c:dLbls>
        <c:gapWidth val="50"/>
        <c:overlap val="100"/>
        <c:axId val="729454880"/>
        <c:axId val="729470688"/>
      </c:barChart>
      <c:catAx>
        <c:axId val="72945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70688"/>
        <c:crosses val="autoZero"/>
        <c:auto val="1"/>
        <c:lblAlgn val="ctr"/>
        <c:lblOffset val="100"/>
        <c:noMultiLvlLbl val="0"/>
      </c:catAx>
      <c:valAx>
        <c:axId val="72947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54880"/>
        <c:crosses val="autoZero"/>
        <c:crossBetween val="between"/>
      </c:valAx>
      <c:spPr>
        <a:noFill/>
        <a:ln>
          <a:noFill/>
        </a:ln>
        <a:effectLst/>
      </c:spPr>
    </c:plotArea>
    <c:legend>
      <c:legendPos val="r"/>
      <c:layout>
        <c:manualLayout>
          <c:xMode val="edge"/>
          <c:yMode val="edge"/>
          <c:x val="0.79846456207114236"/>
          <c:y val="3.9935049620431935E-2"/>
          <c:w val="0.18790856043305573"/>
          <c:h val="0.699269070002234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dataPt idx="0">
            <cx:spPr>
              <a:ln>
                <a:noFill/>
              </a:ln>
            </cx:spPr>
          </cx:dataPt>
          <cx:dataPt idx="1">
            <cx:spPr>
              <a:ln>
                <a:noFill/>
              </a:ln>
            </cx:spPr>
          </cx:dataPt>
          <cx:dataPt idx="2">
            <cx:spPr>
              <a:ln>
                <a:noFill/>
              </a:ln>
            </cx:spPr>
          </cx:dataPt>
          <cx:dataPt idx="3">
            <cx:spPr>
              <a:ln>
                <a:noFill/>
              </a:ln>
            </cx:spPr>
          </cx:dataPt>
          <cx:dataPt idx="4">
            <cx:spPr>
              <a:solidFill>
                <a:srgbClr val="ACCDDE"/>
              </a:solidFill>
              <a:ln>
                <a:noFill/>
              </a:ln>
            </cx:spPr>
          </cx:dataPt>
          <cx:dataPt idx="5">
            <cx:spPr>
              <a:solidFill>
                <a:srgbClr val="DDBB7C"/>
              </a:solidFill>
              <a:ln>
                <a:noFill/>
              </a:ln>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_xlchart.v1.4</cx:f>
      </cx:numDim>
    </cx:data>
  </cx:chartData>
  <cx:chart>
    <cx:plotArea>
      <cx:plotAreaRegion>
        <cx:series layoutId="treemap" uniqueId="{DE92BC8E-240B-4416-9DB0-AADE50DD33E7}">
          <cx:tx>
            <cx:txData>
              <cx:f>_xlchart.v1.3</cx:f>
              <cx:v>Regional</cx:v>
            </cx:txData>
          </cx:tx>
          <cx:dataLabels>
            <cx:txPr>
              <a:bodyPr spcFirstLastPara="1" vertOverflow="ellipsis" horzOverflow="overflow" wrap="square" lIns="0" tIns="0" rIns="0" bIns="0" anchor="ctr" anchorCtr="1"/>
              <a:lstStyle/>
              <a:p>
                <a:pPr algn="ctr" rtl="0">
                  <a:defRPr sz="1000" b="1">
                    <a:solidFill>
                      <a:schemeClr val="bg1"/>
                    </a:solidFill>
                  </a:defRPr>
                </a:pPr>
                <a:endParaRPr lang="en-US" sz="1000" b="1" i="0" u="none" strike="noStrike" kern="1200" baseline="0">
                  <a:solidFill>
                    <a:schemeClr val="bg1"/>
                  </a:solidFill>
                  <a:latin typeface="Calibri Light"/>
                </a:endParaRPr>
              </a:p>
            </cx:txPr>
            <cx:visibility seriesName="0" categoryName="0" value="1"/>
            <cx:separator>, </cx:separator>
          </cx:dataLabels>
          <cx:dataId val="0"/>
          <cx:layoutPr/>
        </cx:series>
      </cx:plotAreaRegion>
    </cx:plotArea>
    <cx:legend pos="t" align="ctr" overlay="0"/>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4.xml"/><Relationship Id="rId3" Type="http://schemas.openxmlformats.org/officeDocument/2006/relationships/chart" Target="../charts/chart32.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3.xml"/><Relationship Id="rId2" Type="http://schemas.openxmlformats.org/officeDocument/2006/relationships/chart" Target="../charts/chart31.xml"/><Relationship Id="rId16" Type="http://schemas.openxmlformats.org/officeDocument/2006/relationships/chart" Target="../charts/chart44.xml"/><Relationship Id="rId20" Type="http://schemas.openxmlformats.org/officeDocument/2006/relationships/chart" Target="../charts/chart48.xml"/><Relationship Id="rId1" Type="http://schemas.microsoft.com/office/2014/relationships/chartEx" Target="../charts/chartEx1.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2.xml"/><Relationship Id="rId5" Type="http://schemas.microsoft.com/office/2014/relationships/chartEx" Target="../charts/chartEx2.xml"/><Relationship Id="rId15" Type="http://schemas.openxmlformats.org/officeDocument/2006/relationships/chart" Target="../charts/chart43.xml"/><Relationship Id="rId23" Type="http://schemas.openxmlformats.org/officeDocument/2006/relationships/chart" Target="../charts/chart51.xml"/><Relationship Id="rId28" Type="http://schemas.openxmlformats.org/officeDocument/2006/relationships/chart" Target="../charts/chart56.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3.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 Id="rId27"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drawing1.xml><?xml version="1.0" encoding="utf-8"?>
<xdr:wsDr xmlns:xdr="http://schemas.openxmlformats.org/drawingml/2006/spreadsheetDrawing" xmlns:a="http://schemas.openxmlformats.org/drawingml/2006/main">
  <xdr:twoCellAnchor>
    <xdr:from>
      <xdr:col>22</xdr:col>
      <xdr:colOff>8058</xdr:colOff>
      <xdr:row>156</xdr:row>
      <xdr:rowOff>106028</xdr:rowOff>
    </xdr:from>
    <xdr:to>
      <xdr:col>22</xdr:col>
      <xdr:colOff>5951658</xdr:colOff>
      <xdr:row>175</xdr:row>
      <xdr:rowOff>13606</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817443</xdr:colOff>
      <xdr:row>100</xdr:row>
      <xdr:rowOff>22838</xdr:rowOff>
    </xdr:from>
    <xdr:to>
      <xdr:col>22</xdr:col>
      <xdr:colOff>8401264</xdr:colOff>
      <xdr:row>127</xdr:row>
      <xdr:rowOff>116417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831531</xdr:colOff>
      <xdr:row>4</xdr:row>
      <xdr:rowOff>171662</xdr:rowOff>
    </xdr:from>
    <xdr:to>
      <xdr:col>22</xdr:col>
      <xdr:colOff>4953000</xdr:colOff>
      <xdr:row>16</xdr:row>
      <xdr:rowOff>230651</xdr:rowOff>
    </xdr:to>
    <xdr:graphicFrame macro="">
      <xdr:nvGraphicFramePr>
        <xdr:cNvPr id="5" name="Chart 4">
          <a:extLst>
            <a:ext uri="{FF2B5EF4-FFF2-40B4-BE49-F238E27FC236}">
              <a16:creationId xmlns:a16="http://schemas.microsoft.com/office/drawing/2014/main" id="{D332FA53-8BEB-41B2-80B3-8CACC29A24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19601</xdr:colOff>
      <xdr:row>42</xdr:row>
      <xdr:rowOff>38254</xdr:rowOff>
    </xdr:from>
    <xdr:to>
      <xdr:col>22</xdr:col>
      <xdr:colOff>5969000</xdr:colOff>
      <xdr:row>56</xdr:row>
      <xdr:rowOff>113856</xdr:rowOff>
    </xdr:to>
    <xdr:graphicFrame macro="">
      <xdr:nvGraphicFramePr>
        <xdr:cNvPr id="6" name="Chart 5">
          <a:extLst>
            <a:ext uri="{FF2B5EF4-FFF2-40B4-BE49-F238E27FC236}">
              <a16:creationId xmlns:a16="http://schemas.microsoft.com/office/drawing/2014/main" id="{1D3CC934-653C-498B-BD93-9E1C8E8FEB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48390</xdr:colOff>
      <xdr:row>20</xdr:row>
      <xdr:rowOff>46773</xdr:rowOff>
    </xdr:from>
    <xdr:to>
      <xdr:col>22</xdr:col>
      <xdr:colOff>5619749</xdr:colOff>
      <xdr:row>38</xdr:row>
      <xdr:rowOff>123445</xdr:rowOff>
    </xdr:to>
    <xdr:graphicFrame macro="">
      <xdr:nvGraphicFramePr>
        <xdr:cNvPr id="8" name="Chart 7">
          <a:extLst>
            <a:ext uri="{FF2B5EF4-FFF2-40B4-BE49-F238E27FC236}">
              <a16:creationId xmlns:a16="http://schemas.microsoft.com/office/drawing/2014/main" id="{F1D9DD3E-508E-49DE-A4FE-5009766C2D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16252</xdr:colOff>
      <xdr:row>209</xdr:row>
      <xdr:rowOff>9523</xdr:rowOff>
    </xdr:from>
    <xdr:to>
      <xdr:col>23</xdr:col>
      <xdr:colOff>143033</xdr:colOff>
      <xdr:row>232</xdr:row>
      <xdr:rowOff>192721</xdr:rowOff>
    </xdr:to>
    <xdr:graphicFrame macro="">
      <xdr:nvGraphicFramePr>
        <xdr:cNvPr id="2" name="Chart 1">
          <a:extLst>
            <a:ext uri="{FF2B5EF4-FFF2-40B4-BE49-F238E27FC236}">
              <a16:creationId xmlns:a16="http://schemas.microsoft.com/office/drawing/2014/main" id="{9E71BB7B-158F-42C2-AED8-615A04487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50346</xdr:colOff>
      <xdr:row>236</xdr:row>
      <xdr:rowOff>17414</xdr:rowOff>
    </xdr:from>
    <xdr:to>
      <xdr:col>22</xdr:col>
      <xdr:colOff>6027964</xdr:colOff>
      <xdr:row>249</xdr:row>
      <xdr:rowOff>217713</xdr:rowOff>
    </xdr:to>
    <xdr:graphicFrame macro="">
      <xdr:nvGraphicFramePr>
        <xdr:cNvPr id="4" name="Chart 3">
          <a:extLst>
            <a:ext uri="{FF2B5EF4-FFF2-40B4-BE49-F238E27FC236}">
              <a16:creationId xmlns:a16="http://schemas.microsoft.com/office/drawing/2014/main" id="{A007FA4F-56C3-4BF3-A7F7-F8C5DE225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23</xdr:col>
      <xdr:colOff>9026</xdr:colOff>
      <xdr:row>5</xdr:row>
      <xdr:rowOff>273</xdr:rowOff>
    </xdr:from>
    <xdr:to>
      <xdr:col>23</xdr:col>
      <xdr:colOff>5961062</xdr:colOff>
      <xdr:row>21</xdr:row>
      <xdr:rowOff>163286</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19763</xdr:colOff>
      <xdr:row>44</xdr:row>
      <xdr:rowOff>15240</xdr:rowOff>
    </xdr:from>
    <xdr:to>
      <xdr:col>23</xdr:col>
      <xdr:colOff>6571034</xdr:colOff>
      <xdr:row>62</xdr:row>
      <xdr:rowOff>136072</xdr:rowOff>
    </xdr:to>
    <xdr:graphicFrame macro="">
      <xdr:nvGraphicFramePr>
        <xdr:cNvPr id="7" name="Chart 6">
          <a:extLst>
            <a:ext uri="{FF2B5EF4-FFF2-40B4-BE49-F238E27FC236}">
              <a16:creationId xmlns:a16="http://schemas.microsoft.com/office/drawing/2014/main" id="{D85421AE-07CA-444A-B41F-453F01BDCD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19525</xdr:colOff>
      <xdr:row>25</xdr:row>
      <xdr:rowOff>174310</xdr:rowOff>
    </xdr:from>
    <xdr:to>
      <xdr:col>23</xdr:col>
      <xdr:colOff>5931217</xdr:colOff>
      <xdr:row>36</xdr:row>
      <xdr:rowOff>78855</xdr:rowOff>
    </xdr:to>
    <xdr:graphicFrame macro="">
      <xdr:nvGraphicFramePr>
        <xdr:cNvPr id="8" name="Chart 7">
          <a:extLst>
            <a:ext uri="{FF2B5EF4-FFF2-40B4-BE49-F238E27FC236}">
              <a16:creationId xmlns:a16="http://schemas.microsoft.com/office/drawing/2014/main" id="{F3F4EF73-7F7C-4591-97FF-AD311864ED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587216</xdr:colOff>
      <xdr:row>89</xdr:row>
      <xdr:rowOff>19526</xdr:rowOff>
    </xdr:from>
    <xdr:to>
      <xdr:col>23</xdr:col>
      <xdr:colOff>5855970</xdr:colOff>
      <xdr:row>158</xdr:row>
      <xdr:rowOff>23813</xdr:rowOff>
    </xdr:to>
    <xdr:graphicFrame macro="">
      <xdr:nvGraphicFramePr>
        <xdr:cNvPr id="9" name="Chart 8">
          <a:extLst>
            <a:ext uri="{FF2B5EF4-FFF2-40B4-BE49-F238E27FC236}">
              <a16:creationId xmlns:a16="http://schemas.microsoft.com/office/drawing/2014/main" id="{254D91A5-53D2-4560-9DBF-507021990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17142</xdr:colOff>
      <xdr:row>66</xdr:row>
      <xdr:rowOff>20002</xdr:rowOff>
    </xdr:from>
    <xdr:to>
      <xdr:col>23</xdr:col>
      <xdr:colOff>6884177</xdr:colOff>
      <xdr:row>81</xdr:row>
      <xdr:rowOff>0</xdr:rowOff>
    </xdr:to>
    <xdr:graphicFrame macro="">
      <xdr:nvGraphicFramePr>
        <xdr:cNvPr id="11" name="Chart 10">
          <a:extLst>
            <a:ext uri="{FF2B5EF4-FFF2-40B4-BE49-F238E27FC236}">
              <a16:creationId xmlns:a16="http://schemas.microsoft.com/office/drawing/2014/main" id="{921234E1-BD3A-4CA8-A576-279DA8AC67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20002</xdr:colOff>
      <xdr:row>162</xdr:row>
      <xdr:rowOff>20955</xdr:rowOff>
    </xdr:from>
    <xdr:to>
      <xdr:col>23</xdr:col>
      <xdr:colOff>6218464</xdr:colOff>
      <xdr:row>180</xdr:row>
      <xdr:rowOff>114309</xdr:rowOff>
    </xdr:to>
    <xdr:graphicFrame macro="">
      <xdr:nvGraphicFramePr>
        <xdr:cNvPr id="12" name="Chart 11">
          <a:extLst>
            <a:ext uri="{FF2B5EF4-FFF2-40B4-BE49-F238E27FC236}">
              <a16:creationId xmlns:a16="http://schemas.microsoft.com/office/drawing/2014/main" id="{460EA91B-9850-4C44-AF52-82680E5BA8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23</xdr:col>
      <xdr:colOff>8656</xdr:colOff>
      <xdr:row>25</xdr:row>
      <xdr:rowOff>59590</xdr:rowOff>
    </xdr:from>
    <xdr:to>
      <xdr:col>23</xdr:col>
      <xdr:colOff>5952256</xdr:colOff>
      <xdr:row>43</xdr:row>
      <xdr:rowOff>110784</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9260</xdr:colOff>
      <xdr:row>47</xdr:row>
      <xdr:rowOff>53323</xdr:rowOff>
    </xdr:from>
    <xdr:to>
      <xdr:col>23</xdr:col>
      <xdr:colOff>6410869</xdr:colOff>
      <xdr:row>60</xdr:row>
      <xdr:rowOff>54429</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38850</xdr:colOff>
      <xdr:row>164</xdr:row>
      <xdr:rowOff>27857</xdr:rowOff>
    </xdr:from>
    <xdr:to>
      <xdr:col>24</xdr:col>
      <xdr:colOff>68036</xdr:colOff>
      <xdr:row>184</xdr:row>
      <xdr:rowOff>104163</xdr:rowOff>
    </xdr:to>
    <xdr:graphicFrame macro="">
      <xdr:nvGraphicFramePr>
        <xdr:cNvPr id="7" name="Chart 6">
          <a:extLst>
            <a:ext uri="{FF2B5EF4-FFF2-40B4-BE49-F238E27FC236}">
              <a16:creationId xmlns:a16="http://schemas.microsoft.com/office/drawing/2014/main" id="{9CB4E346-5834-475E-8856-0124EE4F8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3009</xdr:colOff>
      <xdr:row>64</xdr:row>
      <xdr:rowOff>36370</xdr:rowOff>
    </xdr:from>
    <xdr:to>
      <xdr:col>23</xdr:col>
      <xdr:colOff>5946609</xdr:colOff>
      <xdr:row>72</xdr:row>
      <xdr:rowOff>136072</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22126</xdr:colOff>
      <xdr:row>121</xdr:row>
      <xdr:rowOff>5775</xdr:rowOff>
    </xdr:from>
    <xdr:to>
      <xdr:col>24</xdr:col>
      <xdr:colOff>1507307</xdr:colOff>
      <xdr:row>160</xdr:row>
      <xdr:rowOff>97156</xdr:rowOff>
    </xdr:to>
    <xdr:graphicFrame macro="">
      <xdr:nvGraphicFramePr>
        <xdr:cNvPr id="12" name="Chart 11">
          <a:extLst>
            <a:ext uri="{FF2B5EF4-FFF2-40B4-BE49-F238E27FC236}">
              <a16:creationId xmlns:a16="http://schemas.microsoft.com/office/drawing/2014/main" id="{5669BC40-CAC7-4B9C-B903-27CC06BF99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29801</xdr:colOff>
      <xdr:row>188</xdr:row>
      <xdr:rowOff>33369</xdr:rowOff>
    </xdr:from>
    <xdr:to>
      <xdr:col>23</xdr:col>
      <xdr:colOff>5851072</xdr:colOff>
      <xdr:row>202</xdr:row>
      <xdr:rowOff>52010</xdr:rowOff>
    </xdr:to>
    <xdr:graphicFrame macro="">
      <xdr:nvGraphicFramePr>
        <xdr:cNvPr id="18" name="Chart 17">
          <a:extLst>
            <a:ext uri="{FF2B5EF4-FFF2-40B4-BE49-F238E27FC236}">
              <a16:creationId xmlns:a16="http://schemas.microsoft.com/office/drawing/2014/main" id="{46DB5807-4FF2-4633-8BB5-56BF5C7D8D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22384</xdr:colOff>
      <xdr:row>219</xdr:row>
      <xdr:rowOff>20845</xdr:rowOff>
    </xdr:from>
    <xdr:to>
      <xdr:col>23</xdr:col>
      <xdr:colOff>7116536</xdr:colOff>
      <xdr:row>230</xdr:row>
      <xdr:rowOff>24958</xdr:rowOff>
    </xdr:to>
    <xdr:graphicFrame macro="">
      <xdr:nvGraphicFramePr>
        <xdr:cNvPr id="8"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28098</xdr:colOff>
      <xdr:row>206</xdr:row>
      <xdr:rowOff>33575</xdr:rowOff>
    </xdr:from>
    <xdr:to>
      <xdr:col>23</xdr:col>
      <xdr:colOff>5971698</xdr:colOff>
      <xdr:row>215</xdr:row>
      <xdr:rowOff>71675</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25746</xdr:colOff>
      <xdr:row>271</xdr:row>
      <xdr:rowOff>88596</xdr:rowOff>
    </xdr:from>
    <xdr:to>
      <xdr:col>23</xdr:col>
      <xdr:colOff>7086163</xdr:colOff>
      <xdr:row>288</xdr:row>
      <xdr:rowOff>108857</xdr:rowOff>
    </xdr:to>
    <xdr:graphicFrame macro="">
      <xdr:nvGraphicFramePr>
        <xdr:cNvPr id="9" name="Chart 8">
          <a:extLst>
            <a:ext uri="{FF2B5EF4-FFF2-40B4-BE49-F238E27FC236}">
              <a16:creationId xmlns:a16="http://schemas.microsoft.com/office/drawing/2014/main" id="{E55414C7-B4F8-40DB-9286-2D47B1C2D0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55458</xdr:colOff>
      <xdr:row>292</xdr:row>
      <xdr:rowOff>203380</xdr:rowOff>
    </xdr:from>
    <xdr:to>
      <xdr:col>23</xdr:col>
      <xdr:colOff>5968578</xdr:colOff>
      <xdr:row>303</xdr:row>
      <xdr:rowOff>172900</xdr:rowOff>
    </xdr:to>
    <xdr:graphicFrame macro="">
      <xdr:nvGraphicFramePr>
        <xdr:cNvPr id="17" name="Chart 16">
          <a:extLst>
            <a:ext uri="{FF2B5EF4-FFF2-40B4-BE49-F238E27FC236}">
              <a16:creationId xmlns:a16="http://schemas.microsoft.com/office/drawing/2014/main" id="{1F27AA41-7D5F-4216-9181-10CE65301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8865</xdr:colOff>
      <xdr:row>246</xdr:row>
      <xdr:rowOff>28959</xdr:rowOff>
    </xdr:from>
    <xdr:to>
      <xdr:col>23</xdr:col>
      <xdr:colOff>6413862</xdr:colOff>
      <xdr:row>266</xdr:row>
      <xdr:rowOff>257038</xdr:rowOff>
    </xdr:to>
    <xdr:graphicFrame macro="">
      <xdr:nvGraphicFramePr>
        <xdr:cNvPr id="5" name="Chart 4">
          <a:extLst>
            <a:ext uri="{FF2B5EF4-FFF2-40B4-BE49-F238E27FC236}">
              <a16:creationId xmlns:a16="http://schemas.microsoft.com/office/drawing/2014/main" id="{48B99640-311C-4B94-AE25-E9F174667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2730</xdr:colOff>
      <xdr:row>80</xdr:row>
      <xdr:rowOff>2993</xdr:rowOff>
    </xdr:from>
    <xdr:to>
      <xdr:col>23</xdr:col>
      <xdr:colOff>6164036</xdr:colOff>
      <xdr:row>95</xdr:row>
      <xdr:rowOff>108857</xdr:rowOff>
    </xdr:to>
    <xdr:graphicFrame macro="">
      <xdr:nvGraphicFramePr>
        <xdr:cNvPr id="6" name="Chart 5">
          <a:extLst>
            <a:ext uri="{FF2B5EF4-FFF2-40B4-BE49-F238E27FC236}">
              <a16:creationId xmlns:a16="http://schemas.microsoft.com/office/drawing/2014/main" id="{952AD777-6D32-40C9-8476-059B6F0D49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9252</xdr:colOff>
      <xdr:row>98</xdr:row>
      <xdr:rowOff>162470</xdr:rowOff>
    </xdr:from>
    <xdr:to>
      <xdr:col>24</xdr:col>
      <xdr:colOff>15510</xdr:colOff>
      <xdr:row>117</xdr:row>
      <xdr:rowOff>139881</xdr:rowOff>
    </xdr:to>
    <xdr:graphicFrame macro="">
      <xdr:nvGraphicFramePr>
        <xdr:cNvPr id="11" name="Chart 10">
          <a:extLst>
            <a:ext uri="{FF2B5EF4-FFF2-40B4-BE49-F238E27FC236}">
              <a16:creationId xmlns:a16="http://schemas.microsoft.com/office/drawing/2014/main" id="{8A4A6E51-79CF-4D55-A4BB-2657C42C3F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21499</xdr:colOff>
      <xdr:row>307</xdr:row>
      <xdr:rowOff>33745</xdr:rowOff>
    </xdr:from>
    <xdr:to>
      <xdr:col>24</xdr:col>
      <xdr:colOff>343988</xdr:colOff>
      <xdr:row>327</xdr:row>
      <xdr:rowOff>173084</xdr:rowOff>
    </xdr:to>
    <xdr:graphicFrame macro="">
      <xdr:nvGraphicFramePr>
        <xdr:cNvPr id="13" name="Chart 12">
          <a:extLst>
            <a:ext uri="{FF2B5EF4-FFF2-40B4-BE49-F238E27FC236}">
              <a16:creationId xmlns:a16="http://schemas.microsoft.com/office/drawing/2014/main" id="{64EA28AD-ECE3-43E4-8EBB-ECE234EA5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475162</xdr:colOff>
      <xdr:row>4</xdr:row>
      <xdr:rowOff>22044</xdr:rowOff>
    </xdr:from>
    <xdr:to>
      <xdr:col>23</xdr:col>
      <xdr:colOff>6027965</xdr:colOff>
      <xdr:row>21</xdr:row>
      <xdr:rowOff>55883</xdr:rowOff>
    </xdr:to>
    <xdr:graphicFrame macro="">
      <xdr:nvGraphicFramePr>
        <xdr:cNvPr id="10" name="Chart 9">
          <a:extLst>
            <a:ext uri="{FF2B5EF4-FFF2-40B4-BE49-F238E27FC236}">
              <a16:creationId xmlns:a16="http://schemas.microsoft.com/office/drawing/2014/main" id="{2073F7FA-13C1-4FF8-95AC-764334CDC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475433</xdr:colOff>
      <xdr:row>351</xdr:row>
      <xdr:rowOff>20139</xdr:rowOff>
    </xdr:from>
    <xdr:to>
      <xdr:col>23</xdr:col>
      <xdr:colOff>5752012</xdr:colOff>
      <xdr:row>367</xdr:row>
      <xdr:rowOff>73405</xdr:rowOff>
    </xdr:to>
    <xdr:graphicFrame macro="">
      <xdr:nvGraphicFramePr>
        <xdr:cNvPr id="16" name="Chart 15">
          <a:extLst>
            <a:ext uri="{FF2B5EF4-FFF2-40B4-BE49-F238E27FC236}">
              <a16:creationId xmlns:a16="http://schemas.microsoft.com/office/drawing/2014/main" id="{F223A872-537E-45E7-9C68-872FFA9213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22647</xdr:colOff>
      <xdr:row>370</xdr:row>
      <xdr:rowOff>177377</xdr:rowOff>
    </xdr:from>
    <xdr:to>
      <xdr:col>23</xdr:col>
      <xdr:colOff>4796008</xdr:colOff>
      <xdr:row>386</xdr:row>
      <xdr:rowOff>158749</xdr:rowOff>
    </xdr:to>
    <xdr:graphicFrame macro="">
      <xdr:nvGraphicFramePr>
        <xdr:cNvPr id="19" name="Chart 18">
          <a:extLst>
            <a:ext uri="{FF2B5EF4-FFF2-40B4-BE49-F238E27FC236}">
              <a16:creationId xmlns:a16="http://schemas.microsoft.com/office/drawing/2014/main" id="{C6C58E87-B952-4483-8969-E415C09FA3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75134</xdr:colOff>
      <xdr:row>46</xdr:row>
      <xdr:rowOff>7015</xdr:rowOff>
    </xdr:from>
    <xdr:to>
      <xdr:col>22</xdr:col>
      <xdr:colOff>6018734</xdr:colOff>
      <xdr:row>60</xdr:row>
      <xdr:rowOff>102900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173134" y="9171970"/>
              <a:ext cx="5943600" cy="26257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67626</xdr:colOff>
      <xdr:row>5</xdr:row>
      <xdr:rowOff>29424</xdr:rowOff>
    </xdr:from>
    <xdr:to>
      <xdr:col>22</xdr:col>
      <xdr:colOff>6005511</xdr:colOff>
      <xdr:row>21</xdr:row>
      <xdr:rowOff>166280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42410</xdr:colOff>
      <xdr:row>30</xdr:row>
      <xdr:rowOff>50630</xdr:rowOff>
    </xdr:from>
    <xdr:to>
      <xdr:col>22</xdr:col>
      <xdr:colOff>5989820</xdr:colOff>
      <xdr:row>42</xdr:row>
      <xdr:rowOff>158422</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22044</xdr:colOff>
      <xdr:row>65</xdr:row>
      <xdr:rowOff>13072</xdr:rowOff>
    </xdr:from>
    <xdr:to>
      <xdr:col>22</xdr:col>
      <xdr:colOff>5965644</xdr:colOff>
      <xdr:row>78</xdr:row>
      <xdr:rowOff>107052</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2107</xdr:colOff>
      <xdr:row>104</xdr:row>
      <xdr:rowOff>49970</xdr:rowOff>
    </xdr:from>
    <xdr:to>
      <xdr:col>22</xdr:col>
      <xdr:colOff>6684907</xdr:colOff>
      <xdr:row>118</xdr:row>
      <xdr:rowOff>136072</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2100107" y="19894355"/>
              <a:ext cx="6686610" cy="297408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31024</xdr:colOff>
      <xdr:row>137</xdr:row>
      <xdr:rowOff>172572</xdr:rowOff>
    </xdr:from>
    <xdr:to>
      <xdr:col>22</xdr:col>
      <xdr:colOff>5974624</xdr:colOff>
      <xdr:row>152</xdr:row>
      <xdr:rowOff>87754</xdr:rowOff>
    </xdr:to>
    <xdr:graphicFrame macro="">
      <xdr:nvGraphicFramePr>
        <xdr:cNvPr id="12" name="Chart 11">
          <a:extLst>
            <a:ext uri="{FF2B5EF4-FFF2-40B4-BE49-F238E27FC236}">
              <a16:creationId xmlns:a16="http://schemas.microsoft.com/office/drawing/2014/main" id="{DAF7782E-C5A1-4FB9-B466-7C82234BE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19117</xdr:colOff>
      <xdr:row>193</xdr:row>
      <xdr:rowOff>42078</xdr:rowOff>
    </xdr:from>
    <xdr:to>
      <xdr:col>22</xdr:col>
      <xdr:colOff>5962717</xdr:colOff>
      <xdr:row>207</xdr:row>
      <xdr:rowOff>139868</xdr:rowOff>
    </xdr:to>
    <xdr:graphicFrame macro="">
      <xdr:nvGraphicFramePr>
        <xdr:cNvPr id="13" name="Chart 12">
          <a:extLst>
            <a:ext uri="{FF2B5EF4-FFF2-40B4-BE49-F238E27FC236}">
              <a16:creationId xmlns:a16="http://schemas.microsoft.com/office/drawing/2014/main" id="{5B4DAACB-478A-4CC7-BDC7-1B414A418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25512</xdr:colOff>
      <xdr:row>320</xdr:row>
      <xdr:rowOff>5337</xdr:rowOff>
    </xdr:from>
    <xdr:to>
      <xdr:col>22</xdr:col>
      <xdr:colOff>5967207</xdr:colOff>
      <xdr:row>333</xdr:row>
      <xdr:rowOff>170830</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31024</xdr:colOff>
      <xdr:row>337</xdr:row>
      <xdr:rowOff>22281</xdr:rowOff>
    </xdr:from>
    <xdr:to>
      <xdr:col>22</xdr:col>
      <xdr:colOff>5935300</xdr:colOff>
      <xdr:row>347</xdr:row>
      <xdr:rowOff>106767</xdr:rowOff>
    </xdr:to>
    <xdr:graphicFrame macro="">
      <xdr:nvGraphicFramePr>
        <xdr:cNvPr id="17" name="Chart 16">
          <a:extLst>
            <a:ext uri="{FF2B5EF4-FFF2-40B4-BE49-F238E27FC236}">
              <a16:creationId xmlns:a16="http://schemas.microsoft.com/office/drawing/2014/main" id="{5886D5A4-8C95-4FFB-BDA7-A4C8A73C7B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9115</xdr:colOff>
      <xdr:row>421</xdr:row>
      <xdr:rowOff>57315</xdr:rowOff>
    </xdr:from>
    <xdr:to>
      <xdr:col>22</xdr:col>
      <xdr:colOff>6801318</xdr:colOff>
      <xdr:row>435</xdr:row>
      <xdr:rowOff>52145</xdr:rowOff>
    </xdr:to>
    <xdr:graphicFrame macro="">
      <xdr:nvGraphicFramePr>
        <xdr:cNvPr id="20" name="Chart 19">
          <a:extLst>
            <a:ext uri="{FF2B5EF4-FFF2-40B4-BE49-F238E27FC236}">
              <a16:creationId xmlns:a16="http://schemas.microsoft.com/office/drawing/2014/main" id="{79820580-62B1-4C3C-8924-EEDEDE6FFE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22383</xdr:colOff>
      <xdr:row>260</xdr:row>
      <xdr:rowOff>39561</xdr:rowOff>
    </xdr:from>
    <xdr:to>
      <xdr:col>22</xdr:col>
      <xdr:colOff>5965983</xdr:colOff>
      <xdr:row>271</xdr:row>
      <xdr:rowOff>111059</xdr:rowOff>
    </xdr:to>
    <xdr:graphicFrame macro="">
      <xdr:nvGraphicFramePr>
        <xdr:cNvPr id="19" name="Chart 18">
          <a:extLst>
            <a:ext uri="{FF2B5EF4-FFF2-40B4-BE49-F238E27FC236}">
              <a16:creationId xmlns:a16="http://schemas.microsoft.com/office/drawing/2014/main" id="{423EA10A-EC44-4911-99E2-45B02A24AA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42112</xdr:colOff>
      <xdr:row>277</xdr:row>
      <xdr:rowOff>29899</xdr:rowOff>
    </xdr:from>
    <xdr:to>
      <xdr:col>22</xdr:col>
      <xdr:colOff>5985712</xdr:colOff>
      <xdr:row>287</xdr:row>
      <xdr:rowOff>125814</xdr:rowOff>
    </xdr:to>
    <xdr:graphicFrame macro="">
      <xdr:nvGraphicFramePr>
        <xdr:cNvPr id="22" name="Chart 21">
          <a:extLst>
            <a:ext uri="{FF2B5EF4-FFF2-40B4-BE49-F238E27FC236}">
              <a16:creationId xmlns:a16="http://schemas.microsoft.com/office/drawing/2014/main" id="{E2B53B39-8D9C-4FCA-B236-9EF1ECAC78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817954</xdr:colOff>
      <xdr:row>238</xdr:row>
      <xdr:rowOff>20681</xdr:rowOff>
    </xdr:from>
    <xdr:to>
      <xdr:col>22</xdr:col>
      <xdr:colOff>6723719</xdr:colOff>
      <xdr:row>255</xdr:row>
      <xdr:rowOff>131805</xdr:rowOff>
    </xdr:to>
    <xdr:graphicFrame macro="">
      <xdr:nvGraphicFramePr>
        <xdr:cNvPr id="23" name="Chart 22">
          <a:extLst>
            <a:ext uri="{FF2B5EF4-FFF2-40B4-BE49-F238E27FC236}">
              <a16:creationId xmlns:a16="http://schemas.microsoft.com/office/drawing/2014/main" id="{9FAA1BE6-5225-430D-BB87-132464DA90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47281</xdr:colOff>
      <xdr:row>485</xdr:row>
      <xdr:rowOff>31054</xdr:rowOff>
    </xdr:from>
    <xdr:to>
      <xdr:col>22</xdr:col>
      <xdr:colOff>6066881</xdr:colOff>
      <xdr:row>505</xdr:row>
      <xdr:rowOff>155393</xdr:rowOff>
    </xdr:to>
    <xdr:graphicFrame macro="">
      <xdr:nvGraphicFramePr>
        <xdr:cNvPr id="29" name="Chart 28">
          <a:extLst>
            <a:ext uri="{FF2B5EF4-FFF2-40B4-BE49-F238E27FC236}">
              <a16:creationId xmlns:a16="http://schemas.microsoft.com/office/drawing/2014/main" id="{7B81F93A-82CF-4941-8549-04838D3F59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16668</xdr:colOff>
      <xdr:row>397</xdr:row>
      <xdr:rowOff>99294</xdr:rowOff>
    </xdr:from>
    <xdr:to>
      <xdr:col>22</xdr:col>
      <xdr:colOff>6045383</xdr:colOff>
      <xdr:row>415</xdr:row>
      <xdr:rowOff>29119</xdr:rowOff>
    </xdr:to>
    <xdr:graphicFrame macro="">
      <xdr:nvGraphicFramePr>
        <xdr:cNvPr id="31" name="Chart 30">
          <a:extLst>
            <a:ext uri="{FF2B5EF4-FFF2-40B4-BE49-F238E27FC236}">
              <a16:creationId xmlns:a16="http://schemas.microsoft.com/office/drawing/2014/main" id="{1386F7E3-A7F3-4649-8B58-0861301E39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219</xdr:row>
      <xdr:rowOff>50398</xdr:rowOff>
    </xdr:from>
    <xdr:to>
      <xdr:col>22</xdr:col>
      <xdr:colOff>6721928</xdr:colOff>
      <xdr:row>234</xdr:row>
      <xdr:rowOff>151129</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5804</xdr:colOff>
      <xdr:row>373</xdr:row>
      <xdr:rowOff>171542</xdr:rowOff>
    </xdr:from>
    <xdr:to>
      <xdr:col>22</xdr:col>
      <xdr:colOff>6007281</xdr:colOff>
      <xdr:row>394</xdr:row>
      <xdr:rowOff>6078</xdr:rowOff>
    </xdr:to>
    <xdr:graphicFrame macro="">
      <xdr:nvGraphicFramePr>
        <xdr:cNvPr id="14" name="Chart 13">
          <a:extLst>
            <a:ext uri="{FF2B5EF4-FFF2-40B4-BE49-F238E27FC236}">
              <a16:creationId xmlns:a16="http://schemas.microsoft.com/office/drawing/2014/main" id="{C9F1B26B-3559-46F6-8211-5564318D5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21227</xdr:colOff>
      <xdr:row>463</xdr:row>
      <xdr:rowOff>11429</xdr:rowOff>
    </xdr:from>
    <xdr:to>
      <xdr:col>22</xdr:col>
      <xdr:colOff>6023883</xdr:colOff>
      <xdr:row>481</xdr:row>
      <xdr:rowOff>38917</xdr:rowOff>
    </xdr:to>
    <xdr:graphicFrame macro="">
      <xdr:nvGraphicFramePr>
        <xdr:cNvPr id="15" name="Chart 14">
          <a:extLst>
            <a:ext uri="{FF2B5EF4-FFF2-40B4-BE49-F238E27FC236}">
              <a16:creationId xmlns:a16="http://schemas.microsoft.com/office/drawing/2014/main" id="{FCB95301-D98C-44D1-8860-BA518DE594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31024</xdr:colOff>
      <xdr:row>351</xdr:row>
      <xdr:rowOff>47627</xdr:rowOff>
    </xdr:from>
    <xdr:to>
      <xdr:col>22</xdr:col>
      <xdr:colOff>6193154</xdr:colOff>
      <xdr:row>370</xdr:row>
      <xdr:rowOff>145870</xdr:rowOff>
    </xdr:to>
    <xdr:graphicFrame macro="">
      <xdr:nvGraphicFramePr>
        <xdr:cNvPr id="24" name="Chart 23">
          <a:extLst>
            <a:ext uri="{FF2B5EF4-FFF2-40B4-BE49-F238E27FC236}">
              <a16:creationId xmlns:a16="http://schemas.microsoft.com/office/drawing/2014/main" id="{D868BC6F-3919-49A1-97E5-AED50BE2C5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43007</xdr:colOff>
      <xdr:row>439</xdr:row>
      <xdr:rowOff>33948</xdr:rowOff>
    </xdr:from>
    <xdr:to>
      <xdr:col>22</xdr:col>
      <xdr:colOff>6082122</xdr:colOff>
      <xdr:row>459</xdr:row>
      <xdr:rowOff>77423</xdr:rowOff>
    </xdr:to>
    <xdr:graphicFrame macro="">
      <xdr:nvGraphicFramePr>
        <xdr:cNvPr id="33" name="Chart 32">
          <a:extLst>
            <a:ext uri="{FF2B5EF4-FFF2-40B4-BE49-F238E27FC236}">
              <a16:creationId xmlns:a16="http://schemas.microsoft.com/office/drawing/2014/main" id="{860EDE98-4733-4887-93F6-0FD293BB27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15391</xdr:colOff>
      <xdr:row>510</xdr:row>
      <xdr:rowOff>6679</xdr:rowOff>
    </xdr:from>
    <xdr:to>
      <xdr:col>22</xdr:col>
      <xdr:colOff>6694261</xdr:colOff>
      <xdr:row>526</xdr:row>
      <xdr:rowOff>169462</xdr:rowOff>
    </xdr:to>
    <xdr:graphicFrame macro="">
      <xdr:nvGraphicFramePr>
        <xdr:cNvPr id="6" name="Chart 5">
          <a:extLst>
            <a:ext uri="{FF2B5EF4-FFF2-40B4-BE49-F238E27FC236}">
              <a16:creationId xmlns:a16="http://schemas.microsoft.com/office/drawing/2014/main" id="{42864CFB-A2BA-4994-B727-6379D2C4C5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772673</xdr:colOff>
      <xdr:row>530</xdr:row>
      <xdr:rowOff>13426</xdr:rowOff>
    </xdr:from>
    <xdr:to>
      <xdr:col>22</xdr:col>
      <xdr:colOff>6815001</xdr:colOff>
      <xdr:row>548</xdr:row>
      <xdr:rowOff>139881</xdr:rowOff>
    </xdr:to>
    <xdr:graphicFrame macro="">
      <xdr:nvGraphicFramePr>
        <xdr:cNvPr id="10" name="Chart 9">
          <a:extLst>
            <a:ext uri="{FF2B5EF4-FFF2-40B4-BE49-F238E27FC236}">
              <a16:creationId xmlns:a16="http://schemas.microsoft.com/office/drawing/2014/main" id="{5E6CFB85-358F-4107-9670-7D3CCE2D1C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22</xdr:col>
      <xdr:colOff>20478</xdr:colOff>
      <xdr:row>84</xdr:row>
      <xdr:rowOff>21023</xdr:rowOff>
    </xdr:from>
    <xdr:to>
      <xdr:col>22</xdr:col>
      <xdr:colOff>6752749</xdr:colOff>
      <xdr:row>100</xdr:row>
      <xdr:rowOff>142874</xdr:rowOff>
    </xdr:to>
    <xdr:graphicFrame macro="">
      <xdr:nvGraphicFramePr>
        <xdr:cNvPr id="5" name="Chart 4">
          <a:extLst>
            <a:ext uri="{FF2B5EF4-FFF2-40B4-BE49-F238E27FC236}">
              <a16:creationId xmlns:a16="http://schemas.microsoft.com/office/drawing/2014/main" id="{F3C2D59B-B6C3-41AD-8C28-38691C1A8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772999</xdr:colOff>
      <xdr:row>291</xdr:row>
      <xdr:rowOff>21929</xdr:rowOff>
    </xdr:from>
    <xdr:to>
      <xdr:col>22</xdr:col>
      <xdr:colOff>6800736</xdr:colOff>
      <xdr:row>309</xdr:row>
      <xdr:rowOff>117180</xdr:rowOff>
    </xdr:to>
    <xdr:graphicFrame macro="">
      <xdr:nvGraphicFramePr>
        <xdr:cNvPr id="7" name="Chart 6">
          <a:extLst>
            <a:ext uri="{FF2B5EF4-FFF2-40B4-BE49-F238E27FC236}">
              <a16:creationId xmlns:a16="http://schemas.microsoft.com/office/drawing/2014/main" id="{CE1687C1-750C-4487-BF44-BB80800E80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67310</xdr:colOff>
      <xdr:row>20</xdr:row>
      <xdr:rowOff>31255</xdr:rowOff>
    </xdr:from>
    <xdr:to>
      <xdr:col>23</xdr:col>
      <xdr:colOff>6765101</xdr:colOff>
      <xdr:row>44</xdr:row>
      <xdr:rowOff>161745</xdr:rowOff>
    </xdr:to>
    <xdr:graphicFrame macro="">
      <xdr:nvGraphicFramePr>
        <xdr:cNvPr id="25" name="Chart 24">
          <a:extLst>
            <a:ext uri="{FF2B5EF4-FFF2-40B4-BE49-F238E27FC236}">
              <a16:creationId xmlns:a16="http://schemas.microsoft.com/office/drawing/2014/main" id="{C6191AF9-1A04-403F-9860-1224147CA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xdr:col>
      <xdr:colOff>19937</xdr:colOff>
      <xdr:row>552</xdr:row>
      <xdr:rowOff>177870</xdr:rowOff>
    </xdr:from>
    <xdr:to>
      <xdr:col>22</xdr:col>
      <xdr:colOff>6020713</xdr:colOff>
      <xdr:row>574</xdr:row>
      <xdr:rowOff>112290</xdr:rowOff>
    </xdr:to>
    <xdr:graphicFrame macro="">
      <xdr:nvGraphicFramePr>
        <xdr:cNvPr id="27" name="Chart 26">
          <a:extLst>
            <a:ext uri="{FF2B5EF4-FFF2-40B4-BE49-F238E27FC236}">
              <a16:creationId xmlns:a16="http://schemas.microsoft.com/office/drawing/2014/main" id="{F6484681-5FD9-4E25-9B34-8DF250A98F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22</xdr:col>
      <xdr:colOff>6798399</xdr:colOff>
      <xdr:row>157</xdr:row>
      <xdr:rowOff>165189</xdr:rowOff>
    </xdr:from>
    <xdr:to>
      <xdr:col>23</xdr:col>
      <xdr:colOff>6610893</xdr:colOff>
      <xdr:row>174</xdr:row>
      <xdr:rowOff>509179</xdr:rowOff>
    </xdr:to>
    <xdr:graphicFrame macro="">
      <xdr:nvGraphicFramePr>
        <xdr:cNvPr id="18" name="Chart 17">
          <a:extLst>
            <a:ext uri="{FF2B5EF4-FFF2-40B4-BE49-F238E27FC236}">
              <a16:creationId xmlns:a16="http://schemas.microsoft.com/office/drawing/2014/main" id="{1C32EE51-C2B8-4406-BE28-354AF85DE6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22</xdr:col>
      <xdr:colOff>52524</xdr:colOff>
      <xdr:row>159</xdr:row>
      <xdr:rowOff>37011</xdr:rowOff>
    </xdr:from>
    <xdr:to>
      <xdr:col>22</xdr:col>
      <xdr:colOff>6802484</xdr:colOff>
      <xdr:row>172</xdr:row>
      <xdr:rowOff>7890</xdr:rowOff>
    </xdr:to>
    <xdr:graphicFrame macro="">
      <xdr:nvGraphicFramePr>
        <xdr:cNvPr id="32" name="Chart 31">
          <a:extLst>
            <a:ext uri="{FF2B5EF4-FFF2-40B4-BE49-F238E27FC236}">
              <a16:creationId xmlns:a16="http://schemas.microsoft.com/office/drawing/2014/main" id="{53E08879-BB03-4362-A832-8B8754165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0.089</cdr:x>
      <cdr:y>0.10616</cdr:y>
    </cdr:from>
    <cdr:to>
      <cdr:x>0.95353</cdr:x>
      <cdr:y>0.10616</cdr:y>
    </cdr:to>
    <cdr:cxnSp macro="">
      <cdr:nvCxnSpPr>
        <cdr:cNvPr id="3" name="Straight Connector 2">
          <a:extLst xmlns:a="http://schemas.openxmlformats.org/drawingml/2006/main">
            <a:ext uri="{FF2B5EF4-FFF2-40B4-BE49-F238E27FC236}">
              <a16:creationId xmlns:a16="http://schemas.microsoft.com/office/drawing/2014/main" id="{12E0E6CB-C216-4634-AD32-688F1EEBAC81}"/>
            </a:ext>
          </a:extLst>
        </cdr:cNvPr>
        <cdr:cNvCxnSpPr/>
      </cdr:nvCxnSpPr>
      <cdr:spPr>
        <a:xfrm xmlns:a="http://schemas.openxmlformats.org/drawingml/2006/main">
          <a:off x="534418" y="435540"/>
          <a:ext cx="5191125" cy="0"/>
        </a:xfrm>
        <a:prstGeom xmlns:a="http://schemas.openxmlformats.org/drawingml/2006/main" prst="line">
          <a:avLst/>
        </a:prstGeom>
        <a:ln xmlns:a="http://schemas.openxmlformats.org/drawingml/2006/main" w="25400">
          <a:prstDash val="sysDash"/>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0.5284</cdr:x>
      <cdr:y>0.04348</cdr:y>
    </cdr:from>
    <cdr:to>
      <cdr:x>0.94242</cdr:x>
      <cdr:y>0.08991</cdr:y>
    </cdr:to>
    <cdr:sp macro="" textlink="">
      <cdr:nvSpPr>
        <cdr:cNvPr id="4" name="TextBox 3">
          <a:extLst xmlns:a="http://schemas.openxmlformats.org/drawingml/2006/main">
            <a:ext uri="{FF2B5EF4-FFF2-40B4-BE49-F238E27FC236}">
              <a16:creationId xmlns:a16="http://schemas.microsoft.com/office/drawing/2014/main" id="{C33CAEAE-7268-45AD-9F15-FC96E4B35EE7}"/>
            </a:ext>
          </a:extLst>
        </cdr:cNvPr>
        <cdr:cNvSpPr txBox="1"/>
      </cdr:nvSpPr>
      <cdr:spPr>
        <a:xfrm xmlns:a="http://schemas.openxmlformats.org/drawingml/2006/main">
          <a:off x="3172843" y="178365"/>
          <a:ext cx="24860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Income needed to afford average rent</a:t>
          </a:r>
        </a:p>
      </cdr:txBody>
    </cdr:sp>
  </cdr:relSizeAnchor>
  <cdr:relSizeAnchor xmlns:cdr="http://schemas.openxmlformats.org/drawingml/2006/chartDrawing">
    <cdr:from>
      <cdr:x>0.09947</cdr:x>
      <cdr:y>0.52095</cdr:y>
    </cdr:from>
    <cdr:to>
      <cdr:x>0.96115</cdr:x>
      <cdr:y>0.52315</cdr:y>
    </cdr:to>
    <cdr:cxnSp macro="">
      <cdr:nvCxnSpPr>
        <cdr:cNvPr id="5" name="Straight Connector 4">
          <a:extLst xmlns:a="http://schemas.openxmlformats.org/drawingml/2006/main">
            <a:ext uri="{FF2B5EF4-FFF2-40B4-BE49-F238E27FC236}">
              <a16:creationId xmlns:a16="http://schemas.microsoft.com/office/drawing/2014/main" id="{8912890F-FA8D-4DA3-94DC-36B42A513DA0}"/>
            </a:ext>
          </a:extLst>
        </cdr:cNvPr>
        <cdr:cNvCxnSpPr/>
      </cdr:nvCxnSpPr>
      <cdr:spPr>
        <a:xfrm xmlns:a="http://schemas.openxmlformats.org/drawingml/2006/main" flipV="1">
          <a:off x="596920" y="2144415"/>
          <a:ext cx="5170714" cy="9072"/>
        </a:xfrm>
        <a:prstGeom xmlns:a="http://schemas.openxmlformats.org/drawingml/2006/main" prst="line">
          <a:avLst/>
        </a:prstGeom>
        <a:ln xmlns:a="http://schemas.openxmlformats.org/drawingml/2006/main" w="28575">
          <a:prstDash val="sysDash"/>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0.55901</cdr:x>
      <cdr:y>0.46224</cdr:y>
    </cdr:from>
    <cdr:to>
      <cdr:x>0.97303</cdr:x>
      <cdr:y>0.50867</cdr:y>
    </cdr:to>
    <cdr:sp macro="" textlink="">
      <cdr:nvSpPr>
        <cdr:cNvPr id="6" name="TextBox 1">
          <a:extLst xmlns:a="http://schemas.openxmlformats.org/drawingml/2006/main">
            <a:ext uri="{FF2B5EF4-FFF2-40B4-BE49-F238E27FC236}">
              <a16:creationId xmlns:a16="http://schemas.microsoft.com/office/drawing/2014/main" id="{D4CD0159-A1DA-40F7-8190-46AE3D3AF2FF}"/>
            </a:ext>
          </a:extLst>
        </cdr:cNvPr>
        <cdr:cNvSpPr txBox="1"/>
      </cdr:nvSpPr>
      <cdr:spPr>
        <a:xfrm xmlns:a="http://schemas.openxmlformats.org/drawingml/2006/main">
          <a:off x="3354494" y="1902756"/>
          <a:ext cx="2484441" cy="191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Average</a:t>
          </a:r>
          <a:r>
            <a:rPr lang="en-US" sz="1100" b="1" baseline="0"/>
            <a:t> asking monthly rent</a:t>
          </a:r>
          <a:endParaRPr lang="en-US" sz="1100" b="1"/>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53129</xdr:colOff>
      <xdr:row>113</xdr:row>
      <xdr:rowOff>123504</xdr:rowOff>
    </xdr:from>
    <xdr:to>
      <xdr:col>15</xdr:col>
      <xdr:colOff>28151</xdr:colOff>
      <xdr:row>136</xdr:row>
      <xdr:rowOff>79689</xdr:rowOff>
    </xdr:to>
    <xdr:graphicFrame macro="">
      <xdr:nvGraphicFramePr>
        <xdr:cNvPr id="2" name="Chart 1">
          <a:extLst>
            <a:ext uri="{FF2B5EF4-FFF2-40B4-BE49-F238E27FC236}">
              <a16:creationId xmlns:a16="http://schemas.microsoft.com/office/drawing/2014/main" id="{60BDC91B-35AB-4E7F-B09E-BC62960E8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11020</xdr:colOff>
      <xdr:row>147</xdr:row>
      <xdr:rowOff>114978</xdr:rowOff>
    </xdr:from>
    <xdr:to>
      <xdr:col>18</xdr:col>
      <xdr:colOff>628378</xdr:colOff>
      <xdr:row>175</xdr:row>
      <xdr:rowOff>11906</xdr:rowOff>
    </xdr:to>
    <xdr:graphicFrame macro="">
      <xdr:nvGraphicFramePr>
        <xdr:cNvPr id="3" name="Chart 2">
          <a:extLst>
            <a:ext uri="{FF2B5EF4-FFF2-40B4-BE49-F238E27FC236}">
              <a16:creationId xmlns:a16="http://schemas.microsoft.com/office/drawing/2014/main" id="{5FDDBCE3-4AB2-42A8-A082-D24BA5D57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1436319</xdr:colOff>
      <xdr:row>199</xdr:row>
      <xdr:rowOff>32516</xdr:rowOff>
    </xdr:from>
    <xdr:to>
      <xdr:col>23</xdr:col>
      <xdr:colOff>607061</xdr:colOff>
      <xdr:row>241</xdr:row>
      <xdr:rowOff>175524</xdr:rowOff>
    </xdr:to>
    <xdr:graphicFrame macro="">
      <xdr:nvGraphicFramePr>
        <xdr:cNvPr id="4" name="Chart 3">
          <a:extLst>
            <a:ext uri="{FF2B5EF4-FFF2-40B4-BE49-F238E27FC236}">
              <a16:creationId xmlns:a16="http://schemas.microsoft.com/office/drawing/2014/main" id="{7E90B931-7DE8-4F3D-B6E8-EA396F705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SJVREAP - Calibri">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688"/>
  <sheetViews>
    <sheetView zoomScale="70" zoomScaleNormal="70" workbookViewId="0">
      <pane ySplit="2" topLeftCell="A3" activePane="bottomLeft" state="frozen"/>
      <selection activeCell="A2" sqref="A2"/>
      <selection pane="bottomLeft" activeCell="H7" sqref="H7"/>
    </sheetView>
  </sheetViews>
  <sheetFormatPr defaultColWidth="100" defaultRowHeight="18" customHeight="1" x14ac:dyDescent="0.3"/>
  <cols>
    <col min="1" max="1" width="30" style="44" customWidth="1"/>
    <col min="2" max="31" width="12" style="44" customWidth="1"/>
    <col min="32" max="16384" width="100" style="44"/>
  </cols>
  <sheetData>
    <row r="1" spans="1:31" ht="21" x14ac:dyDescent="0.3">
      <c r="B1" s="436" t="s">
        <v>329</v>
      </c>
      <c r="C1" s="436"/>
      <c r="D1" s="436"/>
      <c r="E1" s="436"/>
      <c r="F1" s="436"/>
      <c r="G1" s="436"/>
    </row>
    <row r="2" spans="1:31" ht="14.4" x14ac:dyDescent="0.3">
      <c r="A2" s="44" t="s">
        <v>0</v>
      </c>
      <c r="B2" s="437" t="e">
        <f>Population!#REF!</f>
        <v>#REF!</v>
      </c>
      <c r="C2" s="437"/>
      <c r="D2" s="437"/>
      <c r="E2" s="437"/>
      <c r="F2" s="437"/>
      <c r="G2" s="437"/>
      <c r="H2" s="437"/>
      <c r="I2" s="437"/>
      <c r="J2" s="437"/>
      <c r="K2" s="437"/>
      <c r="L2" s="437">
        <f>Population!B3</f>
        <v>0</v>
      </c>
      <c r="M2" s="438"/>
      <c r="N2" s="438"/>
      <c r="O2" s="438"/>
      <c r="P2" s="438"/>
      <c r="Q2" s="438"/>
      <c r="R2" s="438"/>
      <c r="S2" s="438"/>
      <c r="T2" s="438"/>
      <c r="U2" s="438"/>
      <c r="V2" s="439" t="s">
        <v>1</v>
      </c>
      <c r="W2" s="439"/>
      <c r="X2" s="439"/>
      <c r="Y2" s="439"/>
      <c r="Z2" s="439"/>
      <c r="AA2" s="439"/>
      <c r="AB2" s="439"/>
      <c r="AC2" s="439"/>
      <c r="AD2" s="439"/>
      <c r="AE2" s="439"/>
    </row>
    <row r="3" spans="1:31" s="84" customFormat="1" ht="76.349999999999994" customHeight="1" x14ac:dyDescent="0.3">
      <c r="B3" s="435" t="s">
        <v>90</v>
      </c>
      <c r="C3" s="435"/>
      <c r="D3" s="435"/>
      <c r="E3" s="435" t="s">
        <v>91</v>
      </c>
      <c r="F3" s="435"/>
      <c r="G3" s="435"/>
      <c r="H3" s="435" t="s">
        <v>92</v>
      </c>
      <c r="I3" s="435"/>
      <c r="J3" s="435"/>
      <c r="K3" s="83" t="s">
        <v>330</v>
      </c>
      <c r="L3" s="435" t="s">
        <v>90</v>
      </c>
      <c r="M3" s="435"/>
      <c r="N3" s="435"/>
      <c r="O3" s="435" t="s">
        <v>91</v>
      </c>
      <c r="P3" s="435"/>
      <c r="Q3" s="435"/>
      <c r="R3" s="435" t="s">
        <v>92</v>
      </c>
      <c r="S3" s="435"/>
      <c r="T3" s="435"/>
      <c r="U3" s="83" t="s">
        <v>330</v>
      </c>
      <c r="V3" s="435" t="s">
        <v>90</v>
      </c>
      <c r="W3" s="435"/>
      <c r="X3" s="435"/>
      <c r="Y3" s="435" t="s">
        <v>91</v>
      </c>
      <c r="Z3" s="435"/>
      <c r="AA3" s="435"/>
      <c r="AB3" s="435" t="s">
        <v>92</v>
      </c>
      <c r="AC3" s="435"/>
      <c r="AD3" s="435"/>
      <c r="AE3" s="83" t="s">
        <v>330</v>
      </c>
    </row>
    <row r="4" spans="1:31" ht="14.4" x14ac:dyDescent="0.3">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row>
    <row r="5" spans="1:31" ht="14.4" x14ac:dyDescent="0.3">
      <c r="A5" s="433" t="s">
        <v>331</v>
      </c>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row>
    <row r="6" spans="1:31" ht="18" customHeight="1" x14ac:dyDescent="0.3">
      <c r="A6" s="64"/>
      <c r="B6" s="434" t="s">
        <v>332</v>
      </c>
      <c r="C6" s="434"/>
      <c r="D6" s="63" t="s">
        <v>333</v>
      </c>
      <c r="E6" s="434" t="s">
        <v>332</v>
      </c>
      <c r="F6" s="434"/>
      <c r="G6" s="63" t="s">
        <v>333</v>
      </c>
      <c r="H6" s="434" t="s">
        <v>332</v>
      </c>
      <c r="I6" s="434"/>
      <c r="J6" s="63" t="s">
        <v>333</v>
      </c>
      <c r="K6" s="64" t="s">
        <v>0</v>
      </c>
      <c r="L6" s="434" t="s">
        <v>332</v>
      </c>
      <c r="M6" s="434"/>
      <c r="N6" s="63" t="s">
        <v>333</v>
      </c>
      <c r="O6" s="434" t="s">
        <v>332</v>
      </c>
      <c r="P6" s="434"/>
      <c r="Q6" s="63" t="s">
        <v>333</v>
      </c>
      <c r="R6" s="434" t="s">
        <v>332</v>
      </c>
      <c r="S6" s="434"/>
      <c r="T6" s="63" t="s">
        <v>333</v>
      </c>
      <c r="U6" s="64" t="s">
        <v>0</v>
      </c>
      <c r="V6" s="434" t="s">
        <v>332</v>
      </c>
      <c r="W6" s="434"/>
      <c r="X6" s="63" t="s">
        <v>333</v>
      </c>
      <c r="Y6" s="434" t="s">
        <v>332</v>
      </c>
      <c r="Z6" s="434"/>
      <c r="AA6" s="63" t="s">
        <v>333</v>
      </c>
      <c r="AB6" s="434" t="s">
        <v>332</v>
      </c>
      <c r="AC6" s="434"/>
      <c r="AD6" s="63" t="s">
        <v>333</v>
      </c>
      <c r="AE6" s="64" t="s">
        <v>0</v>
      </c>
    </row>
    <row r="7" spans="1:31" ht="14.4" x14ac:dyDescent="0.3">
      <c r="A7" s="64" t="s">
        <v>18</v>
      </c>
      <c r="B7" s="10">
        <v>467089</v>
      </c>
      <c r="C7" s="45"/>
      <c r="D7" s="10">
        <v>90.909090909090907</v>
      </c>
      <c r="E7" s="10">
        <v>506132</v>
      </c>
      <c r="F7" s="45"/>
      <c r="G7" s="46">
        <v>66.6666666666666</v>
      </c>
      <c r="H7" s="10">
        <v>525010</v>
      </c>
      <c r="I7" s="45"/>
      <c r="J7" s="46">
        <v>156.363632</v>
      </c>
      <c r="K7" s="45">
        <v>0.12400420476611523</v>
      </c>
      <c r="L7" s="10">
        <v>890750</v>
      </c>
      <c r="M7" s="45"/>
      <c r="N7" s="10">
        <v>0</v>
      </c>
      <c r="O7" s="10">
        <v>948844</v>
      </c>
      <c r="P7" s="45"/>
      <c r="Q7" s="46">
        <v>0</v>
      </c>
      <c r="R7" s="10">
        <v>984521</v>
      </c>
      <c r="S7" s="45"/>
      <c r="T7" s="46">
        <v>0</v>
      </c>
      <c r="U7" s="45">
        <v>0.1052719618299186</v>
      </c>
      <c r="V7" s="10">
        <v>36308527</v>
      </c>
      <c r="W7" s="45"/>
      <c r="X7" s="10">
        <v>0</v>
      </c>
      <c r="Y7" s="10">
        <v>38066920</v>
      </c>
      <c r="Z7" s="45"/>
      <c r="AA7" s="46">
        <v>0</v>
      </c>
      <c r="AB7" s="10">
        <v>39283497</v>
      </c>
      <c r="AC7" s="45"/>
      <c r="AD7" s="46">
        <v>0</v>
      </c>
      <c r="AE7" s="45">
        <v>8.1935849394275895E-2</v>
      </c>
    </row>
    <row r="8" spans="1:31" ht="14.4" x14ac:dyDescent="0.3">
      <c r="A8" s="64" t="s">
        <v>334</v>
      </c>
      <c r="B8" s="10">
        <v>232769</v>
      </c>
      <c r="C8" s="45">
        <v>0.49833971684197231</v>
      </c>
      <c r="D8" s="10">
        <v>903.030303030303</v>
      </c>
      <c r="E8" s="10">
        <v>249242</v>
      </c>
      <c r="F8" s="45">
        <v>0.49244465870563409</v>
      </c>
      <c r="G8" s="46">
        <v>824.24242424242402</v>
      </c>
      <c r="H8" s="10">
        <v>257717</v>
      </c>
      <c r="I8" s="45">
        <v>0.49088017371097692</v>
      </c>
      <c r="J8" s="46">
        <v>1001.81818</v>
      </c>
      <c r="K8" s="45">
        <v>0.10717922060068136</v>
      </c>
      <c r="L8" s="10">
        <v>448896</v>
      </c>
      <c r="M8" s="45">
        <v>0.50395284872298629</v>
      </c>
      <c r="N8" s="10">
        <v>20</v>
      </c>
      <c r="O8" s="10">
        <v>473427</v>
      </c>
      <c r="P8" s="45">
        <v>0.4989513555442201</v>
      </c>
      <c r="Q8" s="46">
        <v>26.060606060605998</v>
      </c>
      <c r="R8" s="10">
        <v>491146</v>
      </c>
      <c r="S8" s="45">
        <v>0.49886797742252326</v>
      </c>
      <c r="T8" s="46">
        <v>52.121212</v>
      </c>
      <c r="U8" s="45">
        <v>9.4119796122041632E-2</v>
      </c>
      <c r="V8" s="10">
        <v>18158626</v>
      </c>
      <c r="W8" s="45">
        <v>0.50012015083949835</v>
      </c>
      <c r="X8" s="10">
        <v>621.81818181818096</v>
      </c>
      <c r="Y8" s="10">
        <v>18911519</v>
      </c>
      <c r="Z8" s="45">
        <v>0.49679666755282537</v>
      </c>
      <c r="AA8" s="46">
        <v>547.27272727272702</v>
      </c>
      <c r="AB8" s="10">
        <v>19526298</v>
      </c>
      <c r="AC8" s="45">
        <v>0.49706109412815258</v>
      </c>
      <c r="AD8" s="46">
        <v>691.51513699999998</v>
      </c>
      <c r="AE8" s="45">
        <v>7.5318033423894523E-2</v>
      </c>
    </row>
    <row r="9" spans="1:31" ht="14.4" x14ac:dyDescent="0.3">
      <c r="A9" s="64" t="s">
        <v>169</v>
      </c>
      <c r="B9" s="10">
        <v>22258</v>
      </c>
      <c r="C9" s="45">
        <v>4.7652588692947168E-2</v>
      </c>
      <c r="D9" s="10">
        <v>531.51515151515105</v>
      </c>
      <c r="E9" s="10">
        <v>22757</v>
      </c>
      <c r="F9" s="45">
        <v>4.496257893197822E-2</v>
      </c>
      <c r="G9" s="46">
        <v>461.21212121212102</v>
      </c>
      <c r="H9" s="10">
        <v>22684</v>
      </c>
      <c r="I9" s="45">
        <v>4.3206796061027411E-2</v>
      </c>
      <c r="J9" s="46">
        <v>443.63635299999999</v>
      </c>
      <c r="K9" s="45">
        <v>1.9139185910683799E-2</v>
      </c>
      <c r="L9" s="10">
        <v>40833</v>
      </c>
      <c r="M9" s="45">
        <v>4.5841145102441763E-2</v>
      </c>
      <c r="N9" s="10">
        <v>26.060606060605998</v>
      </c>
      <c r="O9" s="10">
        <v>40543</v>
      </c>
      <c r="P9" s="45">
        <v>4.2728836352445711E-2</v>
      </c>
      <c r="Q9" s="46">
        <v>30.303030303030301</v>
      </c>
      <c r="R9" s="10">
        <v>39692</v>
      </c>
      <c r="S9" s="45">
        <v>4.0316052171563636E-2</v>
      </c>
      <c r="T9" s="46">
        <v>32.121212</v>
      </c>
      <c r="U9" s="45">
        <v>-2.7943085249675509E-2</v>
      </c>
      <c r="V9" s="10">
        <v>1381152</v>
      </c>
      <c r="W9" s="45">
        <v>3.8039328888225074E-2</v>
      </c>
      <c r="X9" s="10">
        <v>408.48484848484799</v>
      </c>
      <c r="Y9" s="10">
        <v>1288128</v>
      </c>
      <c r="Z9" s="45">
        <v>3.3838513859277296E-2</v>
      </c>
      <c r="AA9" s="46">
        <v>350.30303030303003</v>
      </c>
      <c r="AB9" s="10">
        <v>1254607</v>
      </c>
      <c r="AC9" s="45">
        <v>3.1937253447675493E-2</v>
      </c>
      <c r="AD9" s="46">
        <v>324.24243200000001</v>
      </c>
      <c r="AE9" s="45">
        <v>-9.1622790250457595E-2</v>
      </c>
    </row>
    <row r="10" spans="1:31" ht="14.4" x14ac:dyDescent="0.3">
      <c r="A10" s="64" t="s">
        <v>335</v>
      </c>
      <c r="B10" s="10">
        <v>19470</v>
      </c>
      <c r="C10" s="45">
        <v>4.1683704818567764E-2</v>
      </c>
      <c r="D10" s="10">
        <v>444.24242424242402</v>
      </c>
      <c r="E10" s="10">
        <v>21157</v>
      </c>
      <c r="F10" s="45">
        <v>4.1801348264879516E-2</v>
      </c>
      <c r="G10" s="46">
        <v>481.21212121212102</v>
      </c>
      <c r="H10" s="10">
        <v>20467</v>
      </c>
      <c r="I10" s="45">
        <v>3.8984019352012345E-2</v>
      </c>
      <c r="J10" s="46">
        <v>556.36364700000001</v>
      </c>
      <c r="K10" s="45">
        <v>5.120698510529019E-2</v>
      </c>
      <c r="L10" s="10">
        <v>36252</v>
      </c>
      <c r="M10" s="45">
        <v>4.069828795958462E-2</v>
      </c>
      <c r="N10" s="10">
        <v>549.09090909090901</v>
      </c>
      <c r="O10" s="10">
        <v>39365</v>
      </c>
      <c r="P10" s="45">
        <v>4.1487325629924417E-2</v>
      </c>
      <c r="Q10" s="46">
        <v>596.969696969697</v>
      </c>
      <c r="R10" s="10">
        <v>39372</v>
      </c>
      <c r="S10" s="45">
        <v>3.9991021014280044E-2</v>
      </c>
      <c r="T10" s="46">
        <v>656.96969999999999</v>
      </c>
      <c r="U10" s="45">
        <v>8.6064217146640185E-2</v>
      </c>
      <c r="V10" s="10">
        <v>1264187</v>
      </c>
      <c r="W10" s="45">
        <v>3.4817909302682533E-2</v>
      </c>
      <c r="X10" s="10">
        <v>3790.9090909090901</v>
      </c>
      <c r="Y10" s="10">
        <v>1291849</v>
      </c>
      <c r="Z10" s="45">
        <v>3.3936262770930772E-2</v>
      </c>
      <c r="AA10" s="46">
        <v>3451.5151515151501</v>
      </c>
      <c r="AB10" s="10">
        <v>1257974</v>
      </c>
      <c r="AC10" s="45">
        <v>3.202296373970983E-2</v>
      </c>
      <c r="AD10" s="46">
        <v>3710.9091800000001</v>
      </c>
      <c r="AE10" s="45">
        <v>-4.9146210173020288E-3</v>
      </c>
    </row>
    <row r="11" spans="1:31" ht="14.4" x14ac:dyDescent="0.3">
      <c r="A11" s="64" t="s">
        <v>336</v>
      </c>
      <c r="B11" s="10">
        <v>20103</v>
      </c>
      <c r="C11" s="45">
        <v>4.3038906932083607E-2</v>
      </c>
      <c r="D11" s="10">
        <v>456.969696969697</v>
      </c>
      <c r="E11" s="10">
        <v>20499</v>
      </c>
      <c r="F11" s="45">
        <v>4.0501292153035176E-2</v>
      </c>
      <c r="G11" s="46">
        <v>570.30303030303003</v>
      </c>
      <c r="H11" s="10">
        <v>21061</v>
      </c>
      <c r="I11" s="45">
        <v>4.0115426372830991E-2</v>
      </c>
      <c r="J11" s="46">
        <v>593.33330000000001</v>
      </c>
      <c r="K11" s="45">
        <v>4.7654578918569369E-2</v>
      </c>
      <c r="L11" s="10">
        <v>38502</v>
      </c>
      <c r="M11" s="45">
        <v>4.3224249228178503E-2</v>
      </c>
      <c r="N11" s="10">
        <v>550.30303030303003</v>
      </c>
      <c r="O11" s="10">
        <v>38405</v>
      </c>
      <c r="P11" s="45">
        <v>4.0475568165051365E-2</v>
      </c>
      <c r="Q11" s="46">
        <v>598.18181818181802</v>
      </c>
      <c r="R11" s="10">
        <v>41586</v>
      </c>
      <c r="S11" s="45">
        <v>4.2239830333735899E-2</v>
      </c>
      <c r="T11" s="46">
        <v>658.78790000000004</v>
      </c>
      <c r="U11" s="45">
        <v>8.0099735078697207E-2</v>
      </c>
      <c r="V11" s="10">
        <v>1354672</v>
      </c>
      <c r="W11" s="45">
        <v>3.7310023620622232E-2</v>
      </c>
      <c r="X11" s="10">
        <v>3807.2727272727202</v>
      </c>
      <c r="Y11" s="10">
        <v>1304704</v>
      </c>
      <c r="Z11" s="45">
        <v>3.4273957546342076E-2</v>
      </c>
      <c r="AA11" s="46">
        <v>3477.5757575757498</v>
      </c>
      <c r="AB11" s="10">
        <v>1318355</v>
      </c>
      <c r="AC11" s="45">
        <v>3.3560021400335108E-2</v>
      </c>
      <c r="AD11" s="46">
        <v>3728.48486</v>
      </c>
      <c r="AE11" s="45">
        <v>-2.6808703509041302E-2</v>
      </c>
    </row>
    <row r="12" spans="1:31" ht="14.4" x14ac:dyDescent="0.3">
      <c r="A12" s="64" t="s">
        <v>337</v>
      </c>
      <c r="B12" s="10">
        <v>12436</v>
      </c>
      <c r="C12" s="45">
        <v>2.6624476277540256E-2</v>
      </c>
      <c r="D12" s="10">
        <v>323.030303030303</v>
      </c>
      <c r="E12" s="10">
        <v>12327</v>
      </c>
      <c r="F12" s="45">
        <v>2.4355306520828558E-2</v>
      </c>
      <c r="G12" s="46">
        <v>316.36363636363598</v>
      </c>
      <c r="H12" s="10">
        <v>11295</v>
      </c>
      <c r="I12" s="45">
        <v>2.1513875926172835E-2</v>
      </c>
      <c r="J12" s="46">
        <v>313.93939999999998</v>
      </c>
      <c r="K12" s="45">
        <v>-9.1749758764876163E-2</v>
      </c>
      <c r="L12" s="10">
        <v>23532</v>
      </c>
      <c r="M12" s="45">
        <v>2.6418186921133877E-2</v>
      </c>
      <c r="N12" s="10">
        <v>18.181818181818102</v>
      </c>
      <c r="O12" s="10">
        <v>23472</v>
      </c>
      <c r="P12" s="45">
        <v>2.4737470016145964E-2</v>
      </c>
      <c r="Q12" s="46">
        <v>15.757575757575699</v>
      </c>
      <c r="R12" s="10">
        <v>22653</v>
      </c>
      <c r="S12" s="45">
        <v>2.3009158768578831E-2</v>
      </c>
      <c r="T12" s="46">
        <v>20.606059999999999</v>
      </c>
      <c r="U12" s="45">
        <v>-3.7353391126976034E-2</v>
      </c>
      <c r="V12" s="10">
        <v>835142</v>
      </c>
      <c r="W12" s="45">
        <v>2.3001263587476298E-2</v>
      </c>
      <c r="X12" s="10">
        <v>356.36363636363598</v>
      </c>
      <c r="Y12" s="10">
        <v>824086</v>
      </c>
      <c r="Z12" s="45">
        <v>2.1648349800824442E-2</v>
      </c>
      <c r="AA12" s="46">
        <v>387.87878787878702</v>
      </c>
      <c r="AB12" s="10">
        <v>779960</v>
      </c>
      <c r="AC12" s="45">
        <v>1.9854647869053003E-2</v>
      </c>
      <c r="AD12" s="46">
        <v>374.54544099999998</v>
      </c>
      <c r="AE12" s="45">
        <v>-6.6074990839881123E-2</v>
      </c>
    </row>
    <row r="13" spans="1:31" ht="14.4" x14ac:dyDescent="0.3">
      <c r="A13" s="64" t="s">
        <v>338</v>
      </c>
      <c r="B13" s="10">
        <v>7230</v>
      </c>
      <c r="C13" s="45">
        <v>1.5478848784706983E-2</v>
      </c>
      <c r="D13" s="10">
        <v>320</v>
      </c>
      <c r="E13" s="10">
        <v>8366</v>
      </c>
      <c r="F13" s="45">
        <v>1.6529284850592334E-2</v>
      </c>
      <c r="G13" s="46">
        <v>254.54545454545399</v>
      </c>
      <c r="H13" s="10">
        <v>7194</v>
      </c>
      <c r="I13" s="45">
        <v>1.3702596141025885E-2</v>
      </c>
      <c r="J13" s="46">
        <v>292.121216</v>
      </c>
      <c r="K13" s="45">
        <v>-4.9792531120331947E-3</v>
      </c>
      <c r="L13" s="10">
        <v>14306</v>
      </c>
      <c r="M13" s="45">
        <v>1.6060623070446253E-2</v>
      </c>
      <c r="N13" s="10">
        <v>38.787878787878697</v>
      </c>
      <c r="O13" s="10">
        <v>15425</v>
      </c>
      <c r="P13" s="45">
        <v>1.6256623849652842E-2</v>
      </c>
      <c r="Q13" s="46">
        <v>46.060606060605998</v>
      </c>
      <c r="R13" s="10">
        <v>13929</v>
      </c>
      <c r="S13" s="45">
        <v>1.4147996843134884E-2</v>
      </c>
      <c r="T13" s="46">
        <v>23.030304000000001</v>
      </c>
      <c r="U13" s="45">
        <v>-2.6352579337340976E-2</v>
      </c>
      <c r="V13" s="10">
        <v>538510</v>
      </c>
      <c r="W13" s="45">
        <v>1.4831502252900537E-2</v>
      </c>
      <c r="X13" s="10">
        <v>521.81818181818096</v>
      </c>
      <c r="Y13" s="10">
        <v>568697</v>
      </c>
      <c r="Z13" s="45">
        <v>1.4939401454070883E-2</v>
      </c>
      <c r="AA13" s="46">
        <v>355.15151515151501</v>
      </c>
      <c r="AB13" s="10">
        <v>529837</v>
      </c>
      <c r="AC13" s="45">
        <v>1.3487521235698543E-2</v>
      </c>
      <c r="AD13" s="46">
        <v>507.27273600000001</v>
      </c>
      <c r="AE13" s="45">
        <v>-1.6105550500454958E-2</v>
      </c>
    </row>
    <row r="14" spans="1:31" ht="14.4" x14ac:dyDescent="0.3">
      <c r="A14" s="64" t="s">
        <v>174</v>
      </c>
      <c r="B14" s="10">
        <v>4178</v>
      </c>
      <c r="C14" s="45">
        <v>8.9447621331266627E-3</v>
      </c>
      <c r="D14" s="10">
        <v>335.15151515151501</v>
      </c>
      <c r="E14" s="10">
        <v>4867</v>
      </c>
      <c r="F14" s="45">
        <v>9.616068535480863E-3</v>
      </c>
      <c r="G14" s="46">
        <v>314.54545454545399</v>
      </c>
      <c r="H14" s="10">
        <v>4531</v>
      </c>
      <c r="I14" s="45">
        <v>8.6303118035846935E-3</v>
      </c>
      <c r="J14" s="46">
        <v>343.63635299999999</v>
      </c>
      <c r="K14" s="45">
        <v>8.4490186692197225E-2</v>
      </c>
      <c r="L14" s="10">
        <v>8008</v>
      </c>
      <c r="M14" s="45">
        <v>8.9901768172888016E-3</v>
      </c>
      <c r="N14" s="10">
        <v>435.75757575757501</v>
      </c>
      <c r="O14" s="10">
        <v>8074</v>
      </c>
      <c r="P14" s="45">
        <v>8.5093018451926766E-3</v>
      </c>
      <c r="Q14" s="46">
        <v>395.75757575757501</v>
      </c>
      <c r="R14" s="10">
        <v>7845</v>
      </c>
      <c r="S14" s="45">
        <v>7.968341965280578E-3</v>
      </c>
      <c r="T14" s="46">
        <v>387.878784</v>
      </c>
      <c r="U14" s="45">
        <v>-2.0354645354645356E-2</v>
      </c>
      <c r="V14" s="10">
        <v>290230</v>
      </c>
      <c r="W14" s="45">
        <v>7.9934391169325051E-3</v>
      </c>
      <c r="X14" s="10">
        <v>2228.4848484848399</v>
      </c>
      <c r="Y14" s="10">
        <v>314164</v>
      </c>
      <c r="Z14" s="45">
        <v>8.2529398228172908E-3</v>
      </c>
      <c r="AA14" s="46">
        <v>2597.5757575757498</v>
      </c>
      <c r="AB14" s="10">
        <v>295438</v>
      </c>
      <c r="AC14" s="45">
        <v>7.5206644663024782E-3</v>
      </c>
      <c r="AD14" s="46">
        <v>2701.21216</v>
      </c>
      <c r="AE14" s="45">
        <v>1.7944388932915275E-2</v>
      </c>
    </row>
    <row r="15" spans="1:31" ht="14.4" x14ac:dyDescent="0.3">
      <c r="A15" s="64" t="s">
        <v>175</v>
      </c>
      <c r="B15" s="10">
        <v>4057</v>
      </c>
      <c r="C15" s="45">
        <v>8.6857108602429092E-3</v>
      </c>
      <c r="D15" s="10">
        <v>302.42424242424198</v>
      </c>
      <c r="E15" s="10">
        <v>4644</v>
      </c>
      <c r="F15" s="45">
        <v>9.1754720112539809E-3</v>
      </c>
      <c r="G15" s="46">
        <v>317.575757575757</v>
      </c>
      <c r="H15" s="10">
        <v>4369</v>
      </c>
      <c r="I15" s="45">
        <v>8.3217462524523347E-3</v>
      </c>
      <c r="J15" s="46">
        <v>341.81817599999999</v>
      </c>
      <c r="K15" s="45">
        <v>7.6904116342124726E-2</v>
      </c>
      <c r="L15" s="10">
        <v>6998</v>
      </c>
      <c r="M15" s="45">
        <v>7.8563008700533263E-3</v>
      </c>
      <c r="N15" s="10">
        <v>387.87878787878702</v>
      </c>
      <c r="O15" s="10">
        <v>8452</v>
      </c>
      <c r="P15" s="45">
        <v>8.9076813469864385E-3</v>
      </c>
      <c r="Q15" s="46">
        <v>383.636363636363</v>
      </c>
      <c r="R15" s="10">
        <v>7613</v>
      </c>
      <c r="S15" s="45">
        <v>7.732694376249973E-3</v>
      </c>
      <c r="T15" s="46">
        <v>411.51513699999998</v>
      </c>
      <c r="U15" s="45">
        <v>8.7882252072020578E-2</v>
      </c>
      <c r="V15" s="10">
        <v>280322</v>
      </c>
      <c r="W15" s="45">
        <v>7.7205555598551271E-3</v>
      </c>
      <c r="X15" s="10">
        <v>2345.45454545454</v>
      </c>
      <c r="Y15" s="10">
        <v>307313</v>
      </c>
      <c r="Z15" s="45">
        <v>8.0729672902351956E-3</v>
      </c>
      <c r="AA15" s="46">
        <v>2128.4848484848399</v>
      </c>
      <c r="AB15" s="10">
        <v>285103</v>
      </c>
      <c r="AC15" s="45">
        <v>7.257576890366965E-3</v>
      </c>
      <c r="AD15" s="46">
        <v>2161.21216</v>
      </c>
      <c r="AE15" s="45">
        <v>1.7055386305748391E-2</v>
      </c>
    </row>
    <row r="16" spans="1:31" ht="14.4" x14ac:dyDescent="0.3">
      <c r="A16" s="64" t="s">
        <v>339</v>
      </c>
      <c r="B16" s="10">
        <v>12220</v>
      </c>
      <c r="C16" s="45">
        <v>2.6162037641648594E-2</v>
      </c>
      <c r="D16" s="10">
        <v>500</v>
      </c>
      <c r="E16" s="10">
        <v>12395</v>
      </c>
      <c r="F16" s="45">
        <v>2.4489658824180253E-2</v>
      </c>
      <c r="G16" s="46">
        <v>444.24242424242402</v>
      </c>
      <c r="H16" s="10">
        <v>12411</v>
      </c>
      <c r="I16" s="45">
        <v>2.3639549722862422E-2</v>
      </c>
      <c r="J16" s="46">
        <v>388.48486300000002</v>
      </c>
      <c r="K16" s="45">
        <v>1.563011456628478E-2</v>
      </c>
      <c r="L16" s="10">
        <v>21952</v>
      </c>
      <c r="M16" s="45">
        <v>2.4644400785854618E-2</v>
      </c>
      <c r="N16" s="10">
        <v>509.69696969696901</v>
      </c>
      <c r="O16" s="10">
        <v>23594</v>
      </c>
      <c r="P16" s="45">
        <v>2.4866047527306912E-2</v>
      </c>
      <c r="Q16" s="46">
        <v>487.87878787878799</v>
      </c>
      <c r="R16" s="10">
        <v>21381</v>
      </c>
      <c r="S16" s="45">
        <v>2.1717159918376552E-2</v>
      </c>
      <c r="T16" s="46">
        <v>478.18182400000001</v>
      </c>
      <c r="U16" s="45">
        <v>-2.6011297376093295E-2</v>
      </c>
      <c r="V16" s="10">
        <v>797299</v>
      </c>
      <c r="W16" s="45">
        <v>2.195900153151352E-2</v>
      </c>
      <c r="X16" s="10">
        <v>3074.54545454545</v>
      </c>
      <c r="Y16" s="10">
        <v>874398</v>
      </c>
      <c r="Z16" s="45">
        <v>2.2970022266051469E-2</v>
      </c>
      <c r="AA16" s="46">
        <v>2944.2424242424199</v>
      </c>
      <c r="AB16" s="10">
        <v>839739</v>
      </c>
      <c r="AC16" s="45">
        <v>2.1376381028399789E-2</v>
      </c>
      <c r="AD16" s="46">
        <v>3409.0908199999999</v>
      </c>
      <c r="AE16" s="45">
        <v>5.3229716831452188E-2</v>
      </c>
    </row>
    <row r="17" spans="1:31" ht="14.4" x14ac:dyDescent="0.3">
      <c r="A17" s="64" t="s">
        <v>340</v>
      </c>
      <c r="B17" s="10">
        <v>22172</v>
      </c>
      <c r="C17" s="45">
        <v>4.7468469606434749E-2</v>
      </c>
      <c r="D17" s="10">
        <v>461.81818181818102</v>
      </c>
      <c r="E17" s="10">
        <v>22351</v>
      </c>
      <c r="F17" s="45">
        <v>4.4160416650201921E-2</v>
      </c>
      <c r="G17" s="46">
        <v>424.24242424242402</v>
      </c>
      <c r="H17" s="10">
        <v>23421</v>
      </c>
      <c r="I17" s="45">
        <v>4.4610578846117216E-2</v>
      </c>
      <c r="J17" s="46">
        <v>498.18182400000001</v>
      </c>
      <c r="K17" s="45">
        <v>5.633231102291178E-2</v>
      </c>
      <c r="L17" s="10">
        <v>37953</v>
      </c>
      <c r="M17" s="45">
        <v>4.2607914678641591E-2</v>
      </c>
      <c r="N17" s="10">
        <v>18.181818181818102</v>
      </c>
      <c r="O17" s="10">
        <v>37202</v>
      </c>
      <c r="P17" s="45">
        <v>3.9207709591882335E-2</v>
      </c>
      <c r="Q17" s="46">
        <v>23.636363636363601</v>
      </c>
      <c r="R17" s="10">
        <v>40691</v>
      </c>
      <c r="S17" s="45">
        <v>4.133075881570835E-2</v>
      </c>
      <c r="T17" s="46">
        <v>27.272728000000001</v>
      </c>
      <c r="U17" s="45">
        <v>7.2141859668537395E-2</v>
      </c>
      <c r="V17" s="10">
        <v>1418893</v>
      </c>
      <c r="W17" s="45">
        <v>3.9078781686737112E-2</v>
      </c>
      <c r="X17" s="10">
        <v>603.030303030303</v>
      </c>
      <c r="Y17" s="10">
        <v>1450748</v>
      </c>
      <c r="Z17" s="45">
        <v>3.8110464413721942E-2</v>
      </c>
      <c r="AA17" s="46">
        <v>466.06060606060601</v>
      </c>
      <c r="AB17" s="10">
        <v>1591508</v>
      </c>
      <c r="AC17" s="45">
        <v>4.0513399303529415E-2</v>
      </c>
      <c r="AD17" s="46">
        <v>412.121216</v>
      </c>
      <c r="AE17" s="45">
        <v>0.1216546984163006</v>
      </c>
    </row>
    <row r="18" spans="1:31" ht="14.4" x14ac:dyDescent="0.3">
      <c r="A18" s="64" t="s">
        <v>341</v>
      </c>
      <c r="B18" s="10">
        <v>17478</v>
      </c>
      <c r="C18" s="45">
        <v>3.7418992954233558E-2</v>
      </c>
      <c r="D18" s="10">
        <v>429.69696969696901</v>
      </c>
      <c r="E18" s="10">
        <v>18193</v>
      </c>
      <c r="F18" s="45">
        <v>3.594516845407917E-2</v>
      </c>
      <c r="G18" s="46">
        <v>372.12121212121201</v>
      </c>
      <c r="H18" s="10">
        <v>20300</v>
      </c>
      <c r="I18" s="45">
        <v>3.8665930172758614E-2</v>
      </c>
      <c r="J18" s="46">
        <v>431.51513699999998</v>
      </c>
      <c r="K18" s="45">
        <v>0.16146012129534271</v>
      </c>
      <c r="L18" s="10">
        <v>31649</v>
      </c>
      <c r="M18" s="45">
        <v>3.5530732528767893E-2</v>
      </c>
      <c r="N18" s="10">
        <v>20</v>
      </c>
      <c r="O18" s="10">
        <v>33383</v>
      </c>
      <c r="P18" s="45">
        <v>3.5182811926934246E-2</v>
      </c>
      <c r="Q18" s="46">
        <v>17.5757575757575</v>
      </c>
      <c r="R18" s="10">
        <v>36453</v>
      </c>
      <c r="S18" s="45">
        <v>3.7026127426433769E-2</v>
      </c>
      <c r="T18" s="46">
        <v>32.121212</v>
      </c>
      <c r="U18" s="45">
        <v>0.15178994596985687</v>
      </c>
      <c r="V18" s="10">
        <v>1328600</v>
      </c>
      <c r="W18" s="45">
        <v>3.6591955382822332E-2</v>
      </c>
      <c r="X18" s="10">
        <v>521.21212121212102</v>
      </c>
      <c r="Y18" s="10">
        <v>1371919</v>
      </c>
      <c r="Z18" s="45">
        <v>3.6039663834111085E-2</v>
      </c>
      <c r="AA18" s="46">
        <v>444.84848484848402</v>
      </c>
      <c r="AB18" s="10">
        <v>1484698</v>
      </c>
      <c r="AC18" s="45">
        <v>3.7794445845796262E-2</v>
      </c>
      <c r="AD18" s="46">
        <v>448.48486300000002</v>
      </c>
      <c r="AE18" s="45">
        <v>0.11749059160018065</v>
      </c>
    </row>
    <row r="19" spans="1:31" ht="14.4" x14ac:dyDescent="0.3">
      <c r="A19" s="64" t="s">
        <v>342</v>
      </c>
      <c r="B19" s="10">
        <v>15035</v>
      </c>
      <c r="C19" s="45">
        <v>3.2188726345514451E-2</v>
      </c>
      <c r="D19" s="10">
        <v>506.06060606060601</v>
      </c>
      <c r="E19" s="10">
        <v>16305</v>
      </c>
      <c r="F19" s="45">
        <v>3.2214916266902704E-2</v>
      </c>
      <c r="G19" s="46">
        <v>423.636363636363</v>
      </c>
      <c r="H19" s="10">
        <v>18457</v>
      </c>
      <c r="I19" s="45">
        <v>3.5155520847221955E-2</v>
      </c>
      <c r="J19" s="46">
        <v>470.90910000000002</v>
      </c>
      <c r="K19" s="45">
        <v>0.22760226139008979</v>
      </c>
      <c r="L19" s="10">
        <v>29671</v>
      </c>
      <c r="M19" s="45">
        <v>3.3310131911310693E-2</v>
      </c>
      <c r="N19" s="10">
        <v>560.60606060606005</v>
      </c>
      <c r="O19" s="10">
        <v>29890</v>
      </c>
      <c r="P19" s="45">
        <v>3.1501490234432633E-2</v>
      </c>
      <c r="Q19" s="46">
        <v>476.969696969697</v>
      </c>
      <c r="R19" s="10">
        <v>33755</v>
      </c>
      <c r="S19" s="45">
        <v>3.4285708481586477E-2</v>
      </c>
      <c r="T19" s="46">
        <v>620</v>
      </c>
      <c r="U19" s="45">
        <v>0.13764281621785582</v>
      </c>
      <c r="V19" s="10">
        <v>1363316</v>
      </c>
      <c r="W19" s="45">
        <v>3.7548094418702251E-2</v>
      </c>
      <c r="X19" s="10">
        <v>4291.5151515151501</v>
      </c>
      <c r="Y19" s="10">
        <v>1283095</v>
      </c>
      <c r="Z19" s="45">
        <v>3.3706299327605174E-2</v>
      </c>
      <c r="AA19" s="46">
        <v>3907.2727272727202</v>
      </c>
      <c r="AB19" s="10">
        <v>1359631</v>
      </c>
      <c r="AC19" s="45">
        <v>3.4610742521216986E-2</v>
      </c>
      <c r="AD19" s="46">
        <v>3997.5756799999999</v>
      </c>
      <c r="AE19" s="45">
        <v>-2.7029683506978571E-3</v>
      </c>
    </row>
    <row r="20" spans="1:31" ht="14.4" x14ac:dyDescent="0.3">
      <c r="A20" s="64" t="s">
        <v>343</v>
      </c>
      <c r="B20" s="10">
        <v>14709</v>
      </c>
      <c r="C20" s="45">
        <v>3.1490786552455741E-2</v>
      </c>
      <c r="D20" s="10">
        <v>429.69696969696901</v>
      </c>
      <c r="E20" s="10">
        <v>13863</v>
      </c>
      <c r="F20" s="45">
        <v>2.7390087961243311E-2</v>
      </c>
      <c r="G20" s="46">
        <v>421.81818181818102</v>
      </c>
      <c r="H20" s="10">
        <v>14655</v>
      </c>
      <c r="I20" s="45">
        <v>2.7913754023732883E-2</v>
      </c>
      <c r="J20" s="46">
        <v>438.18182400000001</v>
      </c>
      <c r="K20" s="45">
        <v>-3.671221700999388E-3</v>
      </c>
      <c r="L20" s="10">
        <v>29788</v>
      </c>
      <c r="M20" s="45">
        <v>3.3441481897277574E-2</v>
      </c>
      <c r="N20" s="10">
        <v>563.63636363636294</v>
      </c>
      <c r="O20" s="10">
        <v>28306</v>
      </c>
      <c r="P20" s="45">
        <v>2.9832090417392113E-2</v>
      </c>
      <c r="Q20" s="46">
        <v>475.15151515151501</v>
      </c>
      <c r="R20" s="10">
        <v>28325</v>
      </c>
      <c r="S20" s="45">
        <v>2.8770336031430511E-2</v>
      </c>
      <c r="T20" s="46">
        <v>630.90909999999997</v>
      </c>
      <c r="U20" s="45">
        <v>-4.9113737075332349E-2</v>
      </c>
      <c r="V20" s="10">
        <v>1366882</v>
      </c>
      <c r="W20" s="45">
        <v>3.7646308262519163E-2</v>
      </c>
      <c r="X20" s="10">
        <v>4309.69696969697</v>
      </c>
      <c r="Y20" s="10">
        <v>1312588</v>
      </c>
      <c r="Z20" s="45">
        <v>3.4481066500783357E-2</v>
      </c>
      <c r="AA20" s="46">
        <v>3950.9090909090901</v>
      </c>
      <c r="AB20" s="10">
        <v>1262846</v>
      </c>
      <c r="AC20" s="45">
        <v>3.2146985284940394E-2</v>
      </c>
      <c r="AD20" s="46">
        <v>3940</v>
      </c>
      <c r="AE20" s="45">
        <v>-7.6111910172202132E-2</v>
      </c>
    </row>
    <row r="21" spans="1:31" ht="14.4" x14ac:dyDescent="0.3">
      <c r="A21" s="64" t="s">
        <v>344</v>
      </c>
      <c r="B21" s="10">
        <v>14314</v>
      </c>
      <c r="C21" s="45">
        <v>3.0645123306264972E-2</v>
      </c>
      <c r="D21" s="10">
        <v>320.60606060606</v>
      </c>
      <c r="E21" s="10">
        <v>13529</v>
      </c>
      <c r="F21" s="45">
        <v>2.673018105948646E-2</v>
      </c>
      <c r="G21" s="46">
        <v>396.969696969697</v>
      </c>
      <c r="H21" s="10">
        <v>13864</v>
      </c>
      <c r="I21" s="45">
        <v>2.6407116054932286E-2</v>
      </c>
      <c r="J21" s="46">
        <v>371.51513699999998</v>
      </c>
      <c r="K21" s="45">
        <v>-3.1437753248567839E-2</v>
      </c>
      <c r="L21" s="10">
        <v>29063</v>
      </c>
      <c r="M21" s="45">
        <v>3.2627561044063988E-2</v>
      </c>
      <c r="N21" s="10">
        <v>24.848484848484802</v>
      </c>
      <c r="O21" s="10">
        <v>28670</v>
      </c>
      <c r="P21" s="45">
        <v>3.0215715122823141E-2</v>
      </c>
      <c r="Q21" s="46">
        <v>26.6666666666666</v>
      </c>
      <c r="R21" s="10">
        <v>27909</v>
      </c>
      <c r="S21" s="45">
        <v>2.8347795526961841E-2</v>
      </c>
      <c r="T21" s="46">
        <v>18.181818</v>
      </c>
      <c r="U21" s="45">
        <v>-3.9706843753225751E-2</v>
      </c>
      <c r="V21" s="10">
        <v>1341124</v>
      </c>
      <c r="W21" s="45">
        <v>3.6936888130989172E-2</v>
      </c>
      <c r="X21" s="10">
        <v>382.42424242424198</v>
      </c>
      <c r="Y21" s="10">
        <v>1314081</v>
      </c>
      <c r="Z21" s="45">
        <v>3.4520286905271036E-2</v>
      </c>
      <c r="AA21" s="46">
        <v>448.48484848484799</v>
      </c>
      <c r="AB21" s="10">
        <v>1279131</v>
      </c>
      <c r="AC21" s="45">
        <v>3.2561535954907475E-2</v>
      </c>
      <c r="AD21" s="46">
        <v>413.33334400000001</v>
      </c>
      <c r="AE21" s="45">
        <v>-4.6224659315618838E-2</v>
      </c>
    </row>
    <row r="22" spans="1:31" ht="14.4" x14ac:dyDescent="0.3">
      <c r="A22" s="64" t="s">
        <v>345</v>
      </c>
      <c r="B22" s="10">
        <v>11589</v>
      </c>
      <c r="C22" s="45">
        <v>2.4811117367353974E-2</v>
      </c>
      <c r="D22" s="10">
        <v>366.06060606060601</v>
      </c>
      <c r="E22" s="10">
        <v>14194</v>
      </c>
      <c r="F22" s="45">
        <v>2.8044067555499357E-2</v>
      </c>
      <c r="G22" s="46">
        <v>343.030303030303</v>
      </c>
      <c r="H22" s="10">
        <v>13860</v>
      </c>
      <c r="I22" s="45">
        <v>2.639949715243519E-2</v>
      </c>
      <c r="J22" s="46">
        <v>303.03030000000001</v>
      </c>
      <c r="K22" s="45">
        <v>0.19596168780740358</v>
      </c>
      <c r="L22" s="10">
        <v>25754</v>
      </c>
      <c r="M22" s="45">
        <v>2.8912714005051923E-2</v>
      </c>
      <c r="N22" s="10">
        <v>10.909090909090899</v>
      </c>
      <c r="O22" s="10">
        <v>28474</v>
      </c>
      <c r="P22" s="45">
        <v>3.0009147973744894E-2</v>
      </c>
      <c r="Q22" s="46">
        <v>26.6666666666666</v>
      </c>
      <c r="R22" s="10">
        <v>27580</v>
      </c>
      <c r="S22" s="45">
        <v>2.8013622868379648E-2</v>
      </c>
      <c r="T22" s="46">
        <v>21.212122000000001</v>
      </c>
      <c r="U22" s="45">
        <v>7.0901607517278864E-2</v>
      </c>
      <c r="V22" s="10">
        <v>1180892</v>
      </c>
      <c r="W22" s="45">
        <v>3.2523820093280018E-2</v>
      </c>
      <c r="X22" s="10">
        <v>404.24242424242402</v>
      </c>
      <c r="Y22" s="10">
        <v>1297245</v>
      </c>
      <c r="Z22" s="45">
        <v>3.4078013141068411E-2</v>
      </c>
      <c r="AA22" s="46">
        <v>318.18181818181802</v>
      </c>
      <c r="AB22" s="10">
        <v>1261859</v>
      </c>
      <c r="AC22" s="45">
        <v>3.2121860230518683E-2</v>
      </c>
      <c r="AD22" s="46">
        <v>326.66665599999999</v>
      </c>
      <c r="AE22" s="45">
        <v>6.8564271753894512E-2</v>
      </c>
    </row>
    <row r="23" spans="1:31" ht="14.4" x14ac:dyDescent="0.3">
      <c r="A23" s="64" t="s">
        <v>346</v>
      </c>
      <c r="B23" s="10">
        <v>10612</v>
      </c>
      <c r="C23" s="45">
        <v>2.271943890778845E-2</v>
      </c>
      <c r="D23" s="10">
        <v>386.06060606060601</v>
      </c>
      <c r="E23" s="10">
        <v>11747</v>
      </c>
      <c r="F23" s="45">
        <v>2.3209360404005279E-2</v>
      </c>
      <c r="G23" s="46">
        <v>356.969696969697</v>
      </c>
      <c r="H23" s="10">
        <v>12206</v>
      </c>
      <c r="I23" s="45">
        <v>2.3249080969886288E-2</v>
      </c>
      <c r="J23" s="46">
        <v>393.33334400000001</v>
      </c>
      <c r="K23" s="45">
        <v>0.15020731247644176</v>
      </c>
      <c r="L23" s="10">
        <v>21610</v>
      </c>
      <c r="M23" s="45">
        <v>2.4260454673028346E-2</v>
      </c>
      <c r="N23" s="10">
        <v>395.75757575757501</v>
      </c>
      <c r="O23" s="10">
        <v>24005</v>
      </c>
      <c r="P23" s="45">
        <v>2.5299206191955685E-2</v>
      </c>
      <c r="Q23" s="46">
        <v>444.24242424242402</v>
      </c>
      <c r="R23" s="10">
        <v>26456</v>
      </c>
      <c r="S23" s="45">
        <v>2.687195092842103E-2</v>
      </c>
      <c r="T23" s="46">
        <v>493.93939999999998</v>
      </c>
      <c r="U23" s="45">
        <v>0.22424803331790838</v>
      </c>
      <c r="V23" s="10">
        <v>977259</v>
      </c>
      <c r="W23" s="45">
        <v>2.691541301028268E-2</v>
      </c>
      <c r="X23" s="10">
        <v>2737.5757575757498</v>
      </c>
      <c r="Y23" s="10">
        <v>1131907</v>
      </c>
      <c r="Z23" s="45">
        <v>2.9734662011005882E-2</v>
      </c>
      <c r="AA23" s="46">
        <v>2709.0909090908999</v>
      </c>
      <c r="AB23" s="10">
        <v>1209041</v>
      </c>
      <c r="AC23" s="45">
        <v>3.0777326163197741E-2</v>
      </c>
      <c r="AD23" s="46">
        <v>2938.1819999999998</v>
      </c>
      <c r="AE23" s="45">
        <v>0.23717561055973901</v>
      </c>
    </row>
    <row r="24" spans="1:31" ht="14.4" x14ac:dyDescent="0.3">
      <c r="A24" s="64" t="s">
        <v>347</v>
      </c>
      <c r="B24" s="10">
        <v>3198</v>
      </c>
      <c r="C24" s="45">
        <v>6.8466609147293132E-3</v>
      </c>
      <c r="D24" s="10">
        <v>221.21212121212099</v>
      </c>
      <c r="E24" s="10">
        <v>4836</v>
      </c>
      <c r="F24" s="45">
        <v>9.5548196913058259E-3</v>
      </c>
      <c r="G24" s="46">
        <v>258.18181818181802</v>
      </c>
      <c r="H24" s="10">
        <v>4942</v>
      </c>
      <c r="I24" s="45">
        <v>9.413154035161235E-3</v>
      </c>
      <c r="J24" s="46">
        <v>309.09089999999998</v>
      </c>
      <c r="K24" s="45">
        <v>0.54534083802376487</v>
      </c>
      <c r="L24" s="10">
        <v>7127</v>
      </c>
      <c r="M24" s="45">
        <v>8.001122649452708E-3</v>
      </c>
      <c r="N24" s="10">
        <v>324.24242424242402</v>
      </c>
      <c r="O24" s="10">
        <v>9275</v>
      </c>
      <c r="P24" s="45">
        <v>9.7750525903098923E-3</v>
      </c>
      <c r="Q24" s="46">
        <v>350.30303030303003</v>
      </c>
      <c r="R24" s="10">
        <v>10160</v>
      </c>
      <c r="S24" s="45">
        <v>1.0319739243754069E-2</v>
      </c>
      <c r="T24" s="46">
        <v>409.69695999999999</v>
      </c>
      <c r="U24" s="45">
        <v>0.42556475375333241</v>
      </c>
      <c r="V24" s="10">
        <v>334213</v>
      </c>
      <c r="W24" s="45">
        <v>9.2048074547337044E-3</v>
      </c>
      <c r="X24" s="10">
        <v>2111.5151515151501</v>
      </c>
      <c r="Y24" s="10">
        <v>407351</v>
      </c>
      <c r="Z24" s="45">
        <v>1.0700918277601655E-2</v>
      </c>
      <c r="AA24" s="46">
        <v>2325.45454545454</v>
      </c>
      <c r="AB24" s="10">
        <v>463834</v>
      </c>
      <c r="AC24" s="45">
        <v>1.1807350043200075E-2</v>
      </c>
      <c r="AD24" s="46">
        <v>2390.3029999999999</v>
      </c>
      <c r="AE24" s="45">
        <v>0.38783949158171588</v>
      </c>
    </row>
    <row r="25" spans="1:31" ht="14.4" x14ac:dyDescent="0.3">
      <c r="A25" s="64" t="s">
        <v>348</v>
      </c>
      <c r="B25" s="10">
        <v>4281</v>
      </c>
      <c r="C25" s="45">
        <v>9.1652768530194467E-3</v>
      </c>
      <c r="D25" s="10">
        <v>250.90909090909</v>
      </c>
      <c r="E25" s="10">
        <v>5943</v>
      </c>
      <c r="F25" s="45">
        <v>1.1741996159104739E-2</v>
      </c>
      <c r="G25" s="46">
        <v>290.30303030303003</v>
      </c>
      <c r="H25" s="10">
        <v>6847</v>
      </c>
      <c r="I25" s="45">
        <v>1.3041656349402868E-2</v>
      </c>
      <c r="J25" s="46">
        <v>340.60604899999998</v>
      </c>
      <c r="K25" s="45">
        <v>0.59939266526512502</v>
      </c>
      <c r="L25" s="10">
        <v>8886</v>
      </c>
      <c r="M25" s="45">
        <v>9.9758630367667699E-3</v>
      </c>
      <c r="N25" s="10">
        <v>353.33333333333297</v>
      </c>
      <c r="O25" s="10">
        <v>12600</v>
      </c>
      <c r="P25" s="45">
        <v>1.3279316726458722E-2</v>
      </c>
      <c r="Q25" s="46">
        <v>390.30303030303003</v>
      </c>
      <c r="R25" s="10">
        <v>13105</v>
      </c>
      <c r="S25" s="45">
        <v>1.3311041613129633E-2</v>
      </c>
      <c r="T25" s="46">
        <v>456.96969999999999</v>
      </c>
      <c r="U25" s="45">
        <v>0.47479180733738463</v>
      </c>
      <c r="V25" s="10">
        <v>409492</v>
      </c>
      <c r="W25" s="45">
        <v>1.1278122078596027E-2</v>
      </c>
      <c r="X25" s="10">
        <v>2295.15151515151</v>
      </c>
      <c r="Y25" s="10">
        <v>542840</v>
      </c>
      <c r="Z25" s="45">
        <v>1.4260150282712655E-2</v>
      </c>
      <c r="AA25" s="46">
        <v>2298.1818181818098</v>
      </c>
      <c r="AB25" s="10">
        <v>614865</v>
      </c>
      <c r="AC25" s="45">
        <v>1.5651992489365191E-2</v>
      </c>
      <c r="AD25" s="46">
        <v>2823.0302700000002</v>
      </c>
      <c r="AE25" s="45">
        <v>0.50153116544401355</v>
      </c>
    </row>
    <row r="26" spans="1:31" ht="14.4" x14ac:dyDescent="0.3">
      <c r="A26" s="64" t="s">
        <v>349</v>
      </c>
      <c r="B26" s="10">
        <v>2613</v>
      </c>
      <c r="C26" s="45">
        <v>5.5942229425227311E-3</v>
      </c>
      <c r="D26" s="10">
        <v>182.42424242424201</v>
      </c>
      <c r="E26" s="10">
        <v>3317</v>
      </c>
      <c r="F26" s="45">
        <v>6.5536263267289953E-3</v>
      </c>
      <c r="G26" s="46">
        <v>207.272727272727</v>
      </c>
      <c r="H26" s="10">
        <v>3736</v>
      </c>
      <c r="I26" s="45">
        <v>7.1160549322870038E-3</v>
      </c>
      <c r="J26" s="46">
        <v>243.636368</v>
      </c>
      <c r="K26" s="45">
        <v>0.42977420589360887</v>
      </c>
      <c r="L26" s="10">
        <v>5466</v>
      </c>
      <c r="M26" s="45">
        <v>6.1364019085040694E-3</v>
      </c>
      <c r="N26" s="10">
        <v>256.36363636363598</v>
      </c>
      <c r="O26" s="10">
        <v>7261</v>
      </c>
      <c r="P26" s="45">
        <v>7.6524697421283166E-3</v>
      </c>
      <c r="Q26" s="46">
        <v>323.030303030303</v>
      </c>
      <c r="R26" s="10">
        <v>8121</v>
      </c>
      <c r="S26" s="45">
        <v>8.2486813384376762E-3</v>
      </c>
      <c r="T26" s="46">
        <v>332.72726399999999</v>
      </c>
      <c r="U26" s="45">
        <v>0.48572996706915478</v>
      </c>
      <c r="V26" s="10">
        <v>239472</v>
      </c>
      <c r="W26" s="45">
        <v>6.595475492575064E-3</v>
      </c>
      <c r="X26" s="10">
        <v>1560.6060606060601</v>
      </c>
      <c r="Y26" s="10">
        <v>314496</v>
      </c>
      <c r="Z26" s="45">
        <v>8.2616613059317643E-3</v>
      </c>
      <c r="AA26" s="46">
        <v>1786.6666666666599</v>
      </c>
      <c r="AB26" s="10">
        <v>371074</v>
      </c>
      <c r="AC26" s="45">
        <v>9.4460531352389531E-3</v>
      </c>
      <c r="AD26" s="46">
        <v>2144.8483900000001</v>
      </c>
      <c r="AE26" s="45">
        <v>0.54955067815861558</v>
      </c>
    </row>
    <row r="27" spans="1:31" ht="14.4" x14ac:dyDescent="0.3">
      <c r="A27" s="64" t="s">
        <v>350</v>
      </c>
      <c r="B27" s="10">
        <v>3169</v>
      </c>
      <c r="C27" s="45">
        <v>6.784574246021636E-3</v>
      </c>
      <c r="D27" s="10">
        <v>226.666666666666</v>
      </c>
      <c r="E27" s="10">
        <v>4225</v>
      </c>
      <c r="F27" s="45">
        <v>8.3476247303075086E-3</v>
      </c>
      <c r="G27" s="46">
        <v>243.030303030303</v>
      </c>
      <c r="H27" s="10">
        <v>5318</v>
      </c>
      <c r="I27" s="45">
        <v>1.0129330869888193E-2</v>
      </c>
      <c r="J27" s="46">
        <v>261.81817599999999</v>
      </c>
      <c r="K27" s="45">
        <v>0.67813190280845692</v>
      </c>
      <c r="L27" s="10">
        <v>6526</v>
      </c>
      <c r="M27" s="45">
        <v>7.3264103283749646E-3</v>
      </c>
      <c r="N27" s="10">
        <v>284.84848484848402</v>
      </c>
      <c r="O27" s="10">
        <v>8275</v>
      </c>
      <c r="P27" s="45">
        <v>8.7211385644004706E-3</v>
      </c>
      <c r="Q27" s="46">
        <v>271.51515151515099</v>
      </c>
      <c r="R27" s="10">
        <v>10555</v>
      </c>
      <c r="S27" s="45">
        <v>1.0720949578526004E-2</v>
      </c>
      <c r="T27" s="46">
        <v>360.60604899999998</v>
      </c>
      <c r="U27" s="45">
        <v>0.61737664725712538</v>
      </c>
      <c r="V27" s="10">
        <v>295444</v>
      </c>
      <c r="W27" s="45">
        <v>8.1370417477965983E-3</v>
      </c>
      <c r="X27" s="10">
        <v>1885.45454545454</v>
      </c>
      <c r="Y27" s="10">
        <v>378328</v>
      </c>
      <c r="Z27" s="45">
        <v>9.9384977823264928E-3</v>
      </c>
      <c r="AA27" s="46">
        <v>1714.54545454545</v>
      </c>
      <c r="AB27" s="10">
        <v>487802</v>
      </c>
      <c r="AC27" s="45">
        <v>1.2417479024334314E-2</v>
      </c>
      <c r="AD27" s="46">
        <v>2309.6970000000001</v>
      </c>
      <c r="AE27" s="45">
        <v>0.65108108474025539</v>
      </c>
    </row>
    <row r="28" spans="1:31" ht="14.4" x14ac:dyDescent="0.3">
      <c r="A28" s="64" t="s">
        <v>351</v>
      </c>
      <c r="B28" s="10">
        <v>3946</v>
      </c>
      <c r="C28" s="45">
        <v>8.4480687834652488E-3</v>
      </c>
      <c r="D28" s="10">
        <v>237.575757575757</v>
      </c>
      <c r="E28" s="10">
        <v>4869</v>
      </c>
      <c r="F28" s="45">
        <v>9.6200200738147355E-3</v>
      </c>
      <c r="G28" s="46">
        <v>261.81818181818102</v>
      </c>
      <c r="H28" s="10">
        <v>6536</v>
      </c>
      <c r="I28" s="45">
        <v>1.244928668025371E-2</v>
      </c>
      <c r="J28" s="46">
        <v>238.78787199999999</v>
      </c>
      <c r="K28" s="45">
        <v>0.65636087176887992</v>
      </c>
      <c r="L28" s="10">
        <v>8564</v>
      </c>
      <c r="M28" s="45">
        <v>9.6143699129946671E-3</v>
      </c>
      <c r="N28" s="10">
        <v>310.30303030303003</v>
      </c>
      <c r="O28" s="10">
        <v>10481</v>
      </c>
      <c r="P28" s="45">
        <v>1.1046072905556656E-2</v>
      </c>
      <c r="Q28" s="46">
        <v>349.09090909090901</v>
      </c>
      <c r="R28" s="10">
        <v>13796</v>
      </c>
      <c r="S28" s="45">
        <v>1.4012905768388892E-2</v>
      </c>
      <c r="T28" s="46">
        <v>347.27273600000001</v>
      </c>
      <c r="U28" s="45">
        <v>0.61092947220924798</v>
      </c>
      <c r="V28" s="10">
        <v>410784</v>
      </c>
      <c r="W28" s="45">
        <v>1.131370600630535E-2</v>
      </c>
      <c r="X28" s="10">
        <v>1999.3939393939299</v>
      </c>
      <c r="Y28" s="10">
        <v>493329</v>
      </c>
      <c r="Z28" s="45">
        <v>1.2959519708975667E-2</v>
      </c>
      <c r="AA28" s="46">
        <v>2069.0909090908999</v>
      </c>
      <c r="AB28" s="10">
        <v>617578</v>
      </c>
      <c r="AC28" s="45">
        <v>1.5721054569047151E-2</v>
      </c>
      <c r="AD28" s="46">
        <v>2483.0302700000002</v>
      </c>
      <c r="AE28" s="45">
        <v>0.50341298590013239</v>
      </c>
    </row>
    <row r="29" spans="1:31" ht="14.4" x14ac:dyDescent="0.3">
      <c r="A29" s="64" t="s">
        <v>352</v>
      </c>
      <c r="B29" s="10">
        <v>2924</v>
      </c>
      <c r="C29" s="45">
        <v>6.2600489414222985E-3</v>
      </c>
      <c r="D29" s="10">
        <v>181.21212121212099</v>
      </c>
      <c r="E29" s="10">
        <v>3667</v>
      </c>
      <c r="F29" s="45">
        <v>7.245145535156837E-3</v>
      </c>
      <c r="G29" s="46">
        <v>222.42424242424201</v>
      </c>
      <c r="H29" s="10">
        <v>4138</v>
      </c>
      <c r="I29" s="45">
        <v>7.8817546332450809E-3</v>
      </c>
      <c r="J29" s="46">
        <v>261.81817599999999</v>
      </c>
      <c r="K29" s="45">
        <v>0.41518467852257179</v>
      </c>
      <c r="L29" s="10">
        <v>6819</v>
      </c>
      <c r="M29" s="45">
        <v>7.6553466180185239E-3</v>
      </c>
      <c r="N29" s="10">
        <v>223.030303030303</v>
      </c>
      <c r="O29" s="10">
        <v>7490</v>
      </c>
      <c r="P29" s="45">
        <v>7.8938160540615743E-3</v>
      </c>
      <c r="Q29" s="46">
        <v>281.81818181818102</v>
      </c>
      <c r="R29" s="10">
        <v>8913</v>
      </c>
      <c r="S29" s="45">
        <v>9.0531334527145686E-3</v>
      </c>
      <c r="T29" s="46">
        <v>296.96969999999999</v>
      </c>
      <c r="U29" s="45">
        <v>0.30708315002199738</v>
      </c>
      <c r="V29" s="10">
        <v>327823</v>
      </c>
      <c r="W29" s="45">
        <v>9.0288157379670077E-3</v>
      </c>
      <c r="X29" s="10">
        <v>1867.27272727272</v>
      </c>
      <c r="Y29" s="10">
        <v>354011</v>
      </c>
      <c r="Z29" s="45">
        <v>9.2997016832462413E-3</v>
      </c>
      <c r="AA29" s="46">
        <v>1939.3939393939299</v>
      </c>
      <c r="AB29" s="10">
        <v>420939</v>
      </c>
      <c r="AC29" s="45">
        <v>1.0715415687152292E-2</v>
      </c>
      <c r="AD29" s="46">
        <v>1995.75757</v>
      </c>
      <c r="AE29" s="45">
        <v>0.2840435234867596</v>
      </c>
    </row>
    <row r="30" spans="1:31" ht="14.4" x14ac:dyDescent="0.3">
      <c r="A30" s="64" t="s">
        <v>353</v>
      </c>
      <c r="B30" s="10">
        <v>2833</v>
      </c>
      <c r="C30" s="45">
        <v>6.0652252568568306E-3</v>
      </c>
      <c r="D30" s="10">
        <v>201.81818181818099</v>
      </c>
      <c r="E30" s="10">
        <v>2703</v>
      </c>
      <c r="F30" s="45">
        <v>5.3405040582298691E-3</v>
      </c>
      <c r="G30" s="46">
        <v>201.21212121212099</v>
      </c>
      <c r="H30" s="10">
        <v>2744</v>
      </c>
      <c r="I30" s="45">
        <v>5.2265671130073714E-3</v>
      </c>
      <c r="J30" s="46">
        <v>209.090912</v>
      </c>
      <c r="K30" s="45">
        <v>-3.1415460642428519E-2</v>
      </c>
      <c r="L30" s="10">
        <v>5382</v>
      </c>
      <c r="M30" s="45">
        <v>6.0420993544765648E-3</v>
      </c>
      <c r="N30" s="10">
        <v>240</v>
      </c>
      <c r="O30" s="10">
        <v>5621</v>
      </c>
      <c r="P30" s="45">
        <v>5.9240507396368632E-3</v>
      </c>
      <c r="Q30" s="46">
        <v>284.84848484848402</v>
      </c>
      <c r="R30" s="10">
        <v>5599</v>
      </c>
      <c r="S30" s="45">
        <v>5.6870295300963615E-3</v>
      </c>
      <c r="T30" s="46">
        <v>250.30302399999999</v>
      </c>
      <c r="U30" s="45">
        <v>4.0319583797844664E-2</v>
      </c>
      <c r="V30" s="10">
        <v>239387</v>
      </c>
      <c r="W30" s="45">
        <v>6.5931344446994505E-3</v>
      </c>
      <c r="X30" s="10">
        <v>1586.0606060606001</v>
      </c>
      <c r="Y30" s="10">
        <v>258798</v>
      </c>
      <c r="Z30" s="45">
        <v>6.798501165841628E-3</v>
      </c>
      <c r="AA30" s="46">
        <v>1566.0606060606001</v>
      </c>
      <c r="AB30" s="10">
        <v>278686</v>
      </c>
      <c r="AC30" s="45">
        <v>7.0942258526525779E-3</v>
      </c>
      <c r="AD30" s="46">
        <v>1943.63635</v>
      </c>
      <c r="AE30" s="45">
        <v>0.164165138457811</v>
      </c>
    </row>
    <row r="31" spans="1:31" ht="14.4" x14ac:dyDescent="0.3">
      <c r="A31" s="64" t="s">
        <v>354</v>
      </c>
      <c r="B31" s="10">
        <v>1944</v>
      </c>
      <c r="C31" s="45">
        <v>4.1619477230249481E-3</v>
      </c>
      <c r="D31" s="10">
        <v>170.90909090909</v>
      </c>
      <c r="E31" s="10">
        <v>2488</v>
      </c>
      <c r="F31" s="45">
        <v>4.9157136873384808E-3</v>
      </c>
      <c r="G31" s="46">
        <v>183.030303030303</v>
      </c>
      <c r="H31" s="10">
        <v>2681</v>
      </c>
      <c r="I31" s="45">
        <v>5.1065693986781201E-3</v>
      </c>
      <c r="J31" s="46">
        <v>160</v>
      </c>
      <c r="K31" s="45">
        <v>0.37911522633744854</v>
      </c>
      <c r="L31" s="10">
        <v>4255</v>
      </c>
      <c r="M31" s="45">
        <v>4.7768734212742074E-3</v>
      </c>
      <c r="N31" s="10">
        <v>189.69696969696901</v>
      </c>
      <c r="O31" s="10">
        <v>5164</v>
      </c>
      <c r="P31" s="45">
        <v>5.4424120297962572E-3</v>
      </c>
      <c r="Q31" s="46">
        <v>236.969696969697</v>
      </c>
      <c r="R31" s="10">
        <v>5657</v>
      </c>
      <c r="S31" s="45">
        <v>5.7459414273540125E-3</v>
      </c>
      <c r="T31" s="46">
        <v>240.606064</v>
      </c>
      <c r="U31" s="45">
        <v>0.32949471210340775</v>
      </c>
      <c r="V31" s="10">
        <v>183531</v>
      </c>
      <c r="W31" s="45">
        <v>5.0547630312846349E-3</v>
      </c>
      <c r="X31" s="10">
        <v>1429.69696969696</v>
      </c>
      <c r="Y31" s="10">
        <v>227444</v>
      </c>
      <c r="Z31" s="45">
        <v>5.9748464020729806E-3</v>
      </c>
      <c r="AA31" s="46">
        <v>1763.6363636363601</v>
      </c>
      <c r="AB31" s="10">
        <v>261793</v>
      </c>
      <c r="AC31" s="45">
        <v>6.6641979455138627E-3</v>
      </c>
      <c r="AD31" s="46">
        <v>1916.36365</v>
      </c>
      <c r="AE31" s="45">
        <v>0.42642387389596309</v>
      </c>
    </row>
    <row r="32" spans="1:31" ht="14.4" x14ac:dyDescent="0.3">
      <c r="A32" s="64" t="s">
        <v>355</v>
      </c>
      <c r="B32" s="10">
        <v>234320</v>
      </c>
      <c r="C32" s="45">
        <v>0.50166028315802769</v>
      </c>
      <c r="D32" s="10">
        <v>904.84848484848499</v>
      </c>
      <c r="E32" s="10">
        <v>256890</v>
      </c>
      <c r="F32" s="45">
        <v>0.50755534129436586</v>
      </c>
      <c r="G32" s="46">
        <v>830.30303030303003</v>
      </c>
      <c r="H32" s="10">
        <v>267293</v>
      </c>
      <c r="I32" s="45">
        <v>0.50911982628902308</v>
      </c>
      <c r="J32" s="46">
        <v>993.93939999999998</v>
      </c>
      <c r="K32" s="45">
        <v>0.1407178217821782</v>
      </c>
      <c r="L32" s="10">
        <v>441854</v>
      </c>
      <c r="M32" s="45">
        <v>0.49604715127701376</v>
      </c>
      <c r="N32" s="10">
        <v>20</v>
      </c>
      <c r="O32" s="10">
        <v>475417</v>
      </c>
      <c r="P32" s="45">
        <v>0.5010486444557799</v>
      </c>
      <c r="Q32" s="46">
        <v>26.060606060605998</v>
      </c>
      <c r="R32" s="10">
        <v>493375</v>
      </c>
      <c r="S32" s="45">
        <v>0.5011320225774768</v>
      </c>
      <c r="T32" s="46">
        <v>52.121212</v>
      </c>
      <c r="U32" s="45">
        <v>0.11660186396411484</v>
      </c>
      <c r="V32" s="10">
        <v>18149901</v>
      </c>
      <c r="W32" s="45">
        <v>0.4998798491605016</v>
      </c>
      <c r="X32" s="10">
        <v>621.81818181818096</v>
      </c>
      <c r="Y32" s="10">
        <v>19155401</v>
      </c>
      <c r="Z32" s="45">
        <v>0.50320333244717463</v>
      </c>
      <c r="AA32" s="46">
        <v>547.27272727272702</v>
      </c>
      <c r="AB32" s="10">
        <v>19757199</v>
      </c>
      <c r="AC32" s="45">
        <v>0.50293890587184742</v>
      </c>
      <c r="AD32" s="46">
        <v>691.51513699999998</v>
      </c>
      <c r="AE32" s="45">
        <v>8.8556846673709125E-2</v>
      </c>
    </row>
    <row r="33" spans="1:31" ht="14.4" x14ac:dyDescent="0.3">
      <c r="A33" s="64" t="s">
        <v>169</v>
      </c>
      <c r="B33" s="10">
        <v>20957</v>
      </c>
      <c r="C33" s="45">
        <v>4.4867252279544155E-2</v>
      </c>
      <c r="D33" s="10">
        <v>476.969696969697</v>
      </c>
      <c r="E33" s="10">
        <v>22113</v>
      </c>
      <c r="F33" s="45">
        <v>4.3690183588470995E-2</v>
      </c>
      <c r="G33" s="46">
        <v>490.90909090909099</v>
      </c>
      <c r="H33" s="10">
        <v>20586</v>
      </c>
      <c r="I33" s="45">
        <v>3.9210681701300924E-2</v>
      </c>
      <c r="J33" s="46">
        <v>458.78787199999999</v>
      </c>
      <c r="K33" s="45">
        <v>-1.7702915493629814E-2</v>
      </c>
      <c r="L33" s="10">
        <v>38670</v>
      </c>
      <c r="M33" s="45">
        <v>4.3412854336233514E-2</v>
      </c>
      <c r="N33" s="10">
        <v>3.0303030303030298</v>
      </c>
      <c r="O33" s="10">
        <v>39070</v>
      </c>
      <c r="P33" s="45">
        <v>4.1176420992281131E-2</v>
      </c>
      <c r="Q33" s="46">
        <v>18.7878787878787</v>
      </c>
      <c r="R33" s="10">
        <v>38019</v>
      </c>
      <c r="S33" s="45">
        <v>3.8616748652390349E-2</v>
      </c>
      <c r="T33" s="46">
        <v>32.121212</v>
      </c>
      <c r="U33" s="45">
        <v>-1.6834755624515127E-2</v>
      </c>
      <c r="V33" s="10">
        <v>1318833</v>
      </c>
      <c r="W33" s="45">
        <v>3.6322955211044505E-2</v>
      </c>
      <c r="X33" s="10">
        <v>386.666666666666</v>
      </c>
      <c r="Y33" s="10">
        <v>1233171</v>
      </c>
      <c r="Z33" s="45">
        <v>3.2394819439030005E-2</v>
      </c>
      <c r="AA33" s="46">
        <v>318.18181818181802</v>
      </c>
      <c r="AB33" s="10">
        <v>1196921</v>
      </c>
      <c r="AC33" s="45">
        <v>3.0468799659052758E-2</v>
      </c>
      <c r="AD33" s="46">
        <v>381.21212800000001</v>
      </c>
      <c r="AE33" s="45">
        <v>-9.2439300502793004E-2</v>
      </c>
    </row>
    <row r="34" spans="1:31" ht="14.4" x14ac:dyDescent="0.3">
      <c r="A34" s="64" t="s">
        <v>335</v>
      </c>
      <c r="B34" s="10">
        <v>18644</v>
      </c>
      <c r="C34" s="45">
        <v>3.9915305220204284E-2</v>
      </c>
      <c r="D34" s="10">
        <v>549.09090909090901</v>
      </c>
      <c r="E34" s="10">
        <v>21038</v>
      </c>
      <c r="F34" s="45">
        <v>4.1566231734014053E-2</v>
      </c>
      <c r="G34" s="46">
        <v>595.75757575757495</v>
      </c>
      <c r="H34" s="10">
        <v>20797</v>
      </c>
      <c r="I34" s="45">
        <v>3.9612578808022707E-2</v>
      </c>
      <c r="J34" s="46">
        <v>558.18179999999995</v>
      </c>
      <c r="K34" s="45">
        <v>0.11547951083458485</v>
      </c>
      <c r="L34" s="10">
        <v>35291</v>
      </c>
      <c r="M34" s="45">
        <v>3.9619421835531854E-2</v>
      </c>
      <c r="N34" s="10">
        <v>545.45454545454504</v>
      </c>
      <c r="O34" s="10">
        <v>38987</v>
      </c>
      <c r="P34" s="45">
        <v>4.1088946128130653E-2</v>
      </c>
      <c r="Q34" s="46">
        <v>655.15151515151501</v>
      </c>
      <c r="R34" s="10">
        <v>38460</v>
      </c>
      <c r="S34" s="45">
        <v>3.9064682216021801E-2</v>
      </c>
      <c r="T34" s="46">
        <v>612.12120000000004</v>
      </c>
      <c r="U34" s="45">
        <v>8.9796265336771416E-2</v>
      </c>
      <c r="V34" s="10">
        <v>1212126</v>
      </c>
      <c r="W34" s="45">
        <v>3.3384058791478925E-2</v>
      </c>
      <c r="X34" s="10">
        <v>3099.3939393939399</v>
      </c>
      <c r="Y34" s="10">
        <v>1239346</v>
      </c>
      <c r="Z34" s="45">
        <v>3.2557033771053713E-2</v>
      </c>
      <c r="AA34" s="46">
        <v>3584.2424242424199</v>
      </c>
      <c r="AB34" s="10">
        <v>1210252</v>
      </c>
      <c r="AC34" s="45">
        <v>3.0808153357630048E-2</v>
      </c>
      <c r="AD34" s="46">
        <v>4075.7575700000002</v>
      </c>
      <c r="AE34" s="45">
        <v>-1.5460438931266221E-3</v>
      </c>
    </row>
    <row r="35" spans="1:31" ht="14.4" x14ac:dyDescent="0.3">
      <c r="A35" s="64" t="s">
        <v>336</v>
      </c>
      <c r="B35" s="10">
        <v>19070</v>
      </c>
      <c r="C35" s="45">
        <v>4.0827336974323954E-2</v>
      </c>
      <c r="D35" s="10">
        <v>497.575757575757</v>
      </c>
      <c r="E35" s="10">
        <v>18673</v>
      </c>
      <c r="F35" s="45">
        <v>3.6893537654208781E-2</v>
      </c>
      <c r="G35" s="46">
        <v>543.030303030303</v>
      </c>
      <c r="H35" s="10">
        <v>20992</v>
      </c>
      <c r="I35" s="45">
        <v>3.9984000304756101E-2</v>
      </c>
      <c r="J35" s="46">
        <v>555.75756799999999</v>
      </c>
      <c r="K35" s="45">
        <v>0.10078657577346618</v>
      </c>
      <c r="L35" s="10">
        <v>35965</v>
      </c>
      <c r="M35" s="45">
        <v>4.0376087566657309E-2</v>
      </c>
      <c r="N35" s="10">
        <v>546.06060606060601</v>
      </c>
      <c r="O35" s="10">
        <v>35396</v>
      </c>
      <c r="P35" s="45">
        <v>3.7304340861089913E-2</v>
      </c>
      <c r="Q35" s="46">
        <v>664.24242424242402</v>
      </c>
      <c r="R35" s="10">
        <v>38970</v>
      </c>
      <c r="S35" s="45">
        <v>3.9582700622942529E-2</v>
      </c>
      <c r="T35" s="46">
        <v>611.51513699999998</v>
      </c>
      <c r="U35" s="45">
        <v>8.3553454747671341E-2</v>
      </c>
      <c r="V35" s="10">
        <v>1281462</v>
      </c>
      <c r="W35" s="45">
        <v>3.5293692856226307E-2</v>
      </c>
      <c r="X35" s="10">
        <v>3094.54545454545</v>
      </c>
      <c r="Y35" s="10">
        <v>1247469</v>
      </c>
      <c r="Z35" s="45">
        <v>3.2770421142556322E-2</v>
      </c>
      <c r="AA35" s="46">
        <v>3620.6060606060601</v>
      </c>
      <c r="AB35" s="10">
        <v>1257108</v>
      </c>
      <c r="AC35" s="45">
        <v>3.2000918859133136E-2</v>
      </c>
      <c r="AD35" s="46">
        <v>4026.0605500000001</v>
      </c>
      <c r="AE35" s="45">
        <v>-1.9004855391732255E-2</v>
      </c>
    </row>
    <row r="36" spans="1:31" ht="14.4" x14ac:dyDescent="0.3">
      <c r="A36" s="64" t="s">
        <v>337</v>
      </c>
      <c r="B36" s="10">
        <v>11574</v>
      </c>
      <c r="C36" s="45">
        <v>2.4779003573194829E-2</v>
      </c>
      <c r="D36" s="10">
        <v>309.09090909090901</v>
      </c>
      <c r="E36" s="10">
        <v>11349</v>
      </c>
      <c r="F36" s="45">
        <v>2.2423004275564477E-2</v>
      </c>
      <c r="G36" s="46">
        <v>328.48484848484799</v>
      </c>
      <c r="H36" s="10">
        <v>11332</v>
      </c>
      <c r="I36" s="45">
        <v>2.1584350774270965E-2</v>
      </c>
      <c r="J36" s="46">
        <v>344.24243200000001</v>
      </c>
      <c r="K36" s="45">
        <v>-2.0908933817176428E-2</v>
      </c>
      <c r="L36" s="10">
        <v>22371</v>
      </c>
      <c r="M36" s="45">
        <v>2.5114790906539432E-2</v>
      </c>
      <c r="N36" s="10">
        <v>12.1212121212121</v>
      </c>
      <c r="O36" s="10">
        <v>22589</v>
      </c>
      <c r="P36" s="45">
        <v>2.3806863931267942E-2</v>
      </c>
      <c r="Q36" s="46">
        <v>20</v>
      </c>
      <c r="R36" s="10">
        <v>22092</v>
      </c>
      <c r="S36" s="45">
        <v>2.2439338520966034E-2</v>
      </c>
      <c r="T36" s="46">
        <v>18.181818</v>
      </c>
      <c r="U36" s="45">
        <v>-1.2471503285503553E-2</v>
      </c>
      <c r="V36" s="10">
        <v>792184</v>
      </c>
      <c r="W36" s="45">
        <v>2.1818125532881021E-2</v>
      </c>
      <c r="X36" s="10">
        <v>353.33333333333297</v>
      </c>
      <c r="Y36" s="10">
        <v>783535</v>
      </c>
      <c r="Z36" s="45">
        <v>2.0583094193068419E-2</v>
      </c>
      <c r="AA36" s="46">
        <v>318.18181818181802</v>
      </c>
      <c r="AB36" s="10">
        <v>746969</v>
      </c>
      <c r="AC36" s="45">
        <v>1.9014829560616765E-2</v>
      </c>
      <c r="AD36" s="46">
        <v>332.72726399999999</v>
      </c>
      <c r="AE36" s="45">
        <v>-5.7076386294093291E-2</v>
      </c>
    </row>
    <row r="37" spans="1:31" ht="14.4" x14ac:dyDescent="0.3">
      <c r="A37" s="64" t="s">
        <v>338</v>
      </c>
      <c r="B37" s="10">
        <v>7369</v>
      </c>
      <c r="C37" s="45">
        <v>1.5776436610581708E-2</v>
      </c>
      <c r="D37" s="10">
        <v>282.42424242424198</v>
      </c>
      <c r="E37" s="10">
        <v>8499</v>
      </c>
      <c r="F37" s="45">
        <v>1.6792062149794916E-2</v>
      </c>
      <c r="G37" s="46">
        <v>253.333333333333</v>
      </c>
      <c r="H37" s="10">
        <v>7989</v>
      </c>
      <c r="I37" s="45">
        <v>1.5216853012323575E-2</v>
      </c>
      <c r="J37" s="46">
        <v>218.18182400000001</v>
      </c>
      <c r="K37" s="45">
        <v>8.4136246437779894E-2</v>
      </c>
      <c r="L37" s="10">
        <v>13214</v>
      </c>
      <c r="M37" s="45">
        <v>1.4834689868088689E-2</v>
      </c>
      <c r="N37" s="10">
        <v>73.3333333333333</v>
      </c>
      <c r="O37" s="10">
        <v>14346</v>
      </c>
      <c r="P37" s="45">
        <v>1.5119450615696573E-2</v>
      </c>
      <c r="Q37" s="46">
        <v>41.818181818181799</v>
      </c>
      <c r="R37" s="10">
        <v>13388</v>
      </c>
      <c r="S37" s="45">
        <v>1.3598491042852311E-2</v>
      </c>
      <c r="T37" s="46">
        <v>46.060607900000001</v>
      </c>
      <c r="U37" s="45">
        <v>1.3167852277887089E-2</v>
      </c>
      <c r="V37" s="10">
        <v>498498</v>
      </c>
      <c r="W37" s="45">
        <v>1.3729502163500051E-2</v>
      </c>
      <c r="X37" s="10">
        <v>510.90909090909099</v>
      </c>
      <c r="Y37" s="10">
        <v>532856</v>
      </c>
      <c r="Z37" s="45">
        <v>1.3997875320619583E-2</v>
      </c>
      <c r="AA37" s="46">
        <v>509.09090909090901</v>
      </c>
      <c r="AB37" s="10">
        <v>508404</v>
      </c>
      <c r="AC37" s="45">
        <v>1.2941923169416409E-2</v>
      </c>
      <c r="AD37" s="46">
        <v>498.78787199999999</v>
      </c>
      <c r="AE37" s="45">
        <v>1.9871694570489751E-2</v>
      </c>
    </row>
    <row r="38" spans="1:31" ht="14.4" x14ac:dyDescent="0.3">
      <c r="A38" s="64" t="s">
        <v>174</v>
      </c>
      <c r="B38" s="10">
        <v>4119</v>
      </c>
      <c r="C38" s="45">
        <v>8.8184478761007008E-3</v>
      </c>
      <c r="D38" s="10">
        <v>309.69696969696901</v>
      </c>
      <c r="E38" s="10">
        <v>4926</v>
      </c>
      <c r="F38" s="45">
        <v>9.7326389163301281E-3</v>
      </c>
      <c r="G38" s="46">
        <v>307.87878787878702</v>
      </c>
      <c r="H38" s="10">
        <v>4048</v>
      </c>
      <c r="I38" s="45">
        <v>7.710329327060437E-3</v>
      </c>
      <c r="J38" s="46">
        <v>304.24243200000001</v>
      </c>
      <c r="K38" s="45">
        <v>-1.7237193493566401E-2</v>
      </c>
      <c r="L38" s="10">
        <v>6855</v>
      </c>
      <c r="M38" s="45">
        <v>7.6957619983160259E-3</v>
      </c>
      <c r="N38" s="10">
        <v>392.12121212121201</v>
      </c>
      <c r="O38" s="10">
        <v>8822</v>
      </c>
      <c r="P38" s="45">
        <v>9.2976295365729249E-3</v>
      </c>
      <c r="Q38" s="46">
        <v>404.24242424242402</v>
      </c>
      <c r="R38" s="10">
        <v>7319</v>
      </c>
      <c r="S38" s="45">
        <v>7.4340720004956728E-3</v>
      </c>
      <c r="T38" s="46">
        <v>342.42425500000002</v>
      </c>
      <c r="U38" s="45">
        <v>6.7687819110138589E-2</v>
      </c>
      <c r="V38" s="10">
        <v>264300</v>
      </c>
      <c r="W38" s="45">
        <v>7.2792818061718674E-3</v>
      </c>
      <c r="X38" s="10">
        <v>2078.1818181818098</v>
      </c>
      <c r="Y38" s="10">
        <v>293887</v>
      </c>
      <c r="Z38" s="45">
        <v>7.7202726146480983E-3</v>
      </c>
      <c r="AA38" s="46">
        <v>2541.2121212121201</v>
      </c>
      <c r="AB38" s="10">
        <v>264323</v>
      </c>
      <c r="AC38" s="45">
        <v>6.728601580455019E-3</v>
      </c>
      <c r="AD38" s="46">
        <v>2318.78784</v>
      </c>
      <c r="AE38" s="45">
        <v>8.7022323117669321E-5</v>
      </c>
    </row>
    <row r="39" spans="1:31" ht="14.4" x14ac:dyDescent="0.3">
      <c r="A39" s="64" t="s">
        <v>175</v>
      </c>
      <c r="B39" s="10">
        <v>3950</v>
      </c>
      <c r="C39" s="45">
        <v>8.4566324619076878E-3</v>
      </c>
      <c r="D39" s="10">
        <v>266.666666666666</v>
      </c>
      <c r="E39" s="10">
        <v>4521</v>
      </c>
      <c r="F39" s="45">
        <v>8.9324524037207691E-3</v>
      </c>
      <c r="G39" s="46">
        <v>270.90909090909003</v>
      </c>
      <c r="H39" s="10">
        <v>4615</v>
      </c>
      <c r="I39" s="45">
        <v>8.7903087560236952E-3</v>
      </c>
      <c r="J39" s="46">
        <v>341.21212800000001</v>
      </c>
      <c r="K39" s="45">
        <v>0.16835443037974684</v>
      </c>
      <c r="L39" s="10">
        <v>7074</v>
      </c>
      <c r="M39" s="45">
        <v>7.9416222284591637E-3</v>
      </c>
      <c r="N39" s="10">
        <v>352.72727272727201</v>
      </c>
      <c r="O39" s="10">
        <v>8180</v>
      </c>
      <c r="P39" s="45">
        <v>8.6210167319390758E-3</v>
      </c>
      <c r="Q39" s="46">
        <v>360.60606060606</v>
      </c>
      <c r="R39" s="10">
        <v>7454</v>
      </c>
      <c r="S39" s="45">
        <v>7.5711945199746881E-3</v>
      </c>
      <c r="T39" s="46">
        <v>370.90910000000002</v>
      </c>
      <c r="U39" s="45">
        <v>5.3717839977381963E-2</v>
      </c>
      <c r="V39" s="10">
        <v>253577</v>
      </c>
      <c r="W39" s="45">
        <v>6.9839517312283144E-3</v>
      </c>
      <c r="X39" s="10">
        <v>2372.7272727272698</v>
      </c>
      <c r="Y39" s="10">
        <v>283369</v>
      </c>
      <c r="Z39" s="45">
        <v>7.4439697248950007E-3</v>
      </c>
      <c r="AA39" s="46">
        <v>2447.2727272727202</v>
      </c>
      <c r="AB39" s="10">
        <v>265098</v>
      </c>
      <c r="AC39" s="45">
        <v>6.7483299666524091E-3</v>
      </c>
      <c r="AD39" s="46">
        <v>2584.2424299999998</v>
      </c>
      <c r="AE39" s="45">
        <v>4.5433931310805004E-2</v>
      </c>
    </row>
    <row r="40" spans="1:31" ht="14.4" x14ac:dyDescent="0.3">
      <c r="A40" s="64" t="s">
        <v>339</v>
      </c>
      <c r="B40" s="10">
        <v>11270</v>
      </c>
      <c r="C40" s="45">
        <v>2.4128164011569531E-2</v>
      </c>
      <c r="D40" s="10">
        <v>420.60606060606</v>
      </c>
      <c r="E40" s="10">
        <v>12955</v>
      </c>
      <c r="F40" s="45">
        <v>2.5596089557664799E-2</v>
      </c>
      <c r="G40" s="46">
        <v>410.90909090909099</v>
      </c>
      <c r="H40" s="10">
        <v>12127</v>
      </c>
      <c r="I40" s="45">
        <v>2.3098607645568654E-2</v>
      </c>
      <c r="J40" s="46">
        <v>426.06060000000002</v>
      </c>
      <c r="K40" s="45">
        <v>7.6042590949423242E-2</v>
      </c>
      <c r="L40" s="10">
        <v>19343</v>
      </c>
      <c r="M40" s="45">
        <v>2.1715408363738423E-2</v>
      </c>
      <c r="N40" s="10">
        <v>415.75757575757501</v>
      </c>
      <c r="O40" s="10">
        <v>21416</v>
      </c>
      <c r="P40" s="45">
        <v>2.2570622778876191E-2</v>
      </c>
      <c r="Q40" s="46">
        <v>493.93939393939399</v>
      </c>
      <c r="R40" s="10">
        <v>20611</v>
      </c>
      <c r="S40" s="45">
        <v>2.0935053696162907E-2</v>
      </c>
      <c r="T40" s="46">
        <v>449.69695999999999</v>
      </c>
      <c r="U40" s="45">
        <v>6.5553430181460995E-2</v>
      </c>
      <c r="V40" s="10">
        <v>726816</v>
      </c>
      <c r="W40" s="45">
        <v>2.0017777091315216E-2</v>
      </c>
      <c r="X40" s="10">
        <v>2633.3333333333298</v>
      </c>
      <c r="Y40" s="10">
        <v>814082</v>
      </c>
      <c r="Z40" s="45">
        <v>2.1385549448182307E-2</v>
      </c>
      <c r="AA40" s="46">
        <v>3170.9090909090901</v>
      </c>
      <c r="AB40" s="10">
        <v>801866</v>
      </c>
      <c r="AC40" s="45">
        <v>2.0412286614911093E-2</v>
      </c>
      <c r="AD40" s="46">
        <v>2726.0605500000001</v>
      </c>
      <c r="AE40" s="45">
        <v>0.10325859639853828</v>
      </c>
    </row>
    <row r="41" spans="1:31" ht="14.4" x14ac:dyDescent="0.3">
      <c r="A41" s="64" t="s">
        <v>340</v>
      </c>
      <c r="B41" s="10">
        <v>20919</v>
      </c>
      <c r="C41" s="45">
        <v>4.4785897334340991E-2</v>
      </c>
      <c r="D41" s="10">
        <v>418.18181818181802</v>
      </c>
      <c r="E41" s="10">
        <v>21449</v>
      </c>
      <c r="F41" s="45">
        <v>4.237827286162503E-2</v>
      </c>
      <c r="G41" s="46">
        <v>315.75757575757501</v>
      </c>
      <c r="H41" s="10">
        <v>23419</v>
      </c>
      <c r="I41" s="45">
        <v>4.460676939486867E-2</v>
      </c>
      <c r="J41" s="46">
        <v>387.27273600000001</v>
      </c>
      <c r="K41" s="45">
        <v>0.11950858071609542</v>
      </c>
      <c r="L41" s="10">
        <v>34302</v>
      </c>
      <c r="M41" s="45">
        <v>3.8509121526803254E-2</v>
      </c>
      <c r="N41" s="10">
        <v>17.5757575757575</v>
      </c>
      <c r="O41" s="10">
        <v>35009</v>
      </c>
      <c r="P41" s="45">
        <v>3.6896476133062968E-2</v>
      </c>
      <c r="Q41" s="46">
        <v>18.7878787878787</v>
      </c>
      <c r="R41" s="10">
        <v>38773</v>
      </c>
      <c r="S41" s="45">
        <v>3.9382603316739817E-2</v>
      </c>
      <c r="T41" s="46">
        <v>34.5454559</v>
      </c>
      <c r="U41" s="45">
        <v>0.13034225409597108</v>
      </c>
      <c r="V41" s="10">
        <v>1303517</v>
      </c>
      <c r="W41" s="45">
        <v>3.5901125925598687E-2</v>
      </c>
      <c r="X41" s="10">
        <v>446.06060606060601</v>
      </c>
      <c r="Y41" s="10">
        <v>1364639</v>
      </c>
      <c r="Z41" s="45">
        <v>3.5848421674251556E-2</v>
      </c>
      <c r="AA41" s="46">
        <v>366.666666666666</v>
      </c>
      <c r="AB41" s="10">
        <v>1486984</v>
      </c>
      <c r="AC41" s="45">
        <v>3.7852638221083014E-2</v>
      </c>
      <c r="AD41" s="46">
        <v>407.878784</v>
      </c>
      <c r="AE41" s="45">
        <v>0.14074768491703599</v>
      </c>
    </row>
    <row r="42" spans="1:31" ht="14.4" x14ac:dyDescent="0.3">
      <c r="A42" s="64" t="s">
        <v>341</v>
      </c>
      <c r="B42" s="10">
        <v>15700</v>
      </c>
      <c r="C42" s="45">
        <v>3.3612437886569799E-2</v>
      </c>
      <c r="D42" s="10">
        <v>323.636363636363</v>
      </c>
      <c r="E42" s="10">
        <v>18133</v>
      </c>
      <c r="F42" s="45">
        <v>3.5826622304062972E-2</v>
      </c>
      <c r="G42" s="46">
        <v>406.06060606060601</v>
      </c>
      <c r="H42" s="10">
        <v>19238</v>
      </c>
      <c r="I42" s="45">
        <v>3.6643111559779812E-2</v>
      </c>
      <c r="J42" s="46">
        <v>406.66665599999999</v>
      </c>
      <c r="K42" s="45">
        <v>0.22535031847133757</v>
      </c>
      <c r="L42" s="10">
        <v>28337</v>
      </c>
      <c r="M42" s="45">
        <v>3.1812517541397696E-2</v>
      </c>
      <c r="N42" s="10">
        <v>21.2121212121212</v>
      </c>
      <c r="O42" s="10">
        <v>32273</v>
      </c>
      <c r="P42" s="45">
        <v>3.4012967358174787E-2</v>
      </c>
      <c r="Q42" s="46">
        <v>20.606060606060598</v>
      </c>
      <c r="R42" s="10">
        <v>34659</v>
      </c>
      <c r="S42" s="45">
        <v>3.520392150091263E-2</v>
      </c>
      <c r="T42" s="46">
        <v>37.5757561</v>
      </c>
      <c r="U42" s="45">
        <v>0.22310053993012668</v>
      </c>
      <c r="V42" s="10">
        <v>1233444</v>
      </c>
      <c r="W42" s="45">
        <v>3.3971193598682753E-2</v>
      </c>
      <c r="X42" s="10">
        <v>509.69696969696901</v>
      </c>
      <c r="Y42" s="10">
        <v>1325890</v>
      </c>
      <c r="Z42" s="45">
        <v>3.4830503754966255E-2</v>
      </c>
      <c r="AA42" s="46">
        <v>328.48484848484799</v>
      </c>
      <c r="AB42" s="10">
        <v>1404674</v>
      </c>
      <c r="AC42" s="45">
        <v>3.5757356327009278E-2</v>
      </c>
      <c r="AD42" s="46">
        <v>465.45455900000002</v>
      </c>
      <c r="AE42" s="45">
        <v>0.13882267861370276</v>
      </c>
    </row>
    <row r="43" spans="1:31" ht="14.4" x14ac:dyDescent="0.3">
      <c r="A43" s="64" t="s">
        <v>342</v>
      </c>
      <c r="B43" s="10">
        <v>14997</v>
      </c>
      <c r="C43" s="45">
        <v>3.2107371400311287E-2</v>
      </c>
      <c r="D43" s="10">
        <v>364.84848484848402</v>
      </c>
      <c r="E43" s="10">
        <v>15705</v>
      </c>
      <c r="F43" s="45">
        <v>3.1029454766740693E-2</v>
      </c>
      <c r="G43" s="46">
        <v>403.636363636363</v>
      </c>
      <c r="H43" s="10">
        <v>16950</v>
      </c>
      <c r="I43" s="45">
        <v>3.2285099331441303E-2</v>
      </c>
      <c r="J43" s="46">
        <v>473.33334400000001</v>
      </c>
      <c r="K43" s="45">
        <v>0.1302260452090418</v>
      </c>
      <c r="L43" s="10">
        <v>27323</v>
      </c>
      <c r="M43" s="45">
        <v>3.0674150996351391E-2</v>
      </c>
      <c r="N43" s="10">
        <v>496.969696969697</v>
      </c>
      <c r="O43" s="10">
        <v>29194</v>
      </c>
      <c r="P43" s="45">
        <v>3.0767966072399677E-2</v>
      </c>
      <c r="Q43" s="46">
        <v>430.30303030303003</v>
      </c>
      <c r="R43" s="10">
        <v>31458</v>
      </c>
      <c r="S43" s="45">
        <v>3.1952594205710186E-2</v>
      </c>
      <c r="T43" s="46">
        <v>596.36364700000001</v>
      </c>
      <c r="U43" s="45">
        <v>0.15133770083812173</v>
      </c>
      <c r="V43" s="10">
        <v>1296319</v>
      </c>
      <c r="W43" s="45">
        <v>3.5702880483143809E-2</v>
      </c>
      <c r="X43" s="10">
        <v>3844.84848484848</v>
      </c>
      <c r="Y43" s="10">
        <v>1273219</v>
      </c>
      <c r="Z43" s="45">
        <v>3.3446861474477049E-2</v>
      </c>
      <c r="AA43" s="46">
        <v>3718.1818181818098</v>
      </c>
      <c r="AB43" s="10">
        <v>1321745</v>
      </c>
      <c r="AC43" s="45">
        <v>3.364631717995982E-2</v>
      </c>
      <c r="AD43" s="46">
        <v>3469.0908199999999</v>
      </c>
      <c r="AE43" s="45">
        <v>1.9613999331954558E-2</v>
      </c>
    </row>
    <row r="44" spans="1:31" ht="14.4" x14ac:dyDescent="0.3">
      <c r="A44" s="64" t="s">
        <v>343</v>
      </c>
      <c r="B44" s="10">
        <v>14989</v>
      </c>
      <c r="C44" s="45">
        <v>3.2090244043426412E-2</v>
      </c>
      <c r="D44" s="10">
        <v>396.36363636363598</v>
      </c>
      <c r="E44" s="10">
        <v>14649</v>
      </c>
      <c r="F44" s="45">
        <v>2.8943042526455548E-2</v>
      </c>
      <c r="G44" s="46">
        <v>406.666666666666</v>
      </c>
      <c r="H44" s="10">
        <v>15618</v>
      </c>
      <c r="I44" s="45">
        <v>2.9748004799908571E-2</v>
      </c>
      <c r="J44" s="46">
        <v>530.90909999999997</v>
      </c>
      <c r="K44" s="45">
        <v>4.1964107011808659E-2</v>
      </c>
      <c r="L44" s="10">
        <v>28756</v>
      </c>
      <c r="M44" s="45">
        <v>3.2282907662082513E-2</v>
      </c>
      <c r="N44" s="10">
        <v>497.575757575757</v>
      </c>
      <c r="O44" s="10">
        <v>28106</v>
      </c>
      <c r="P44" s="45">
        <v>2.9621307612210226E-2</v>
      </c>
      <c r="Q44" s="46">
        <v>428.48484848484799</v>
      </c>
      <c r="R44" s="10">
        <v>29129</v>
      </c>
      <c r="S44" s="45">
        <v>2.9586976814105541E-2</v>
      </c>
      <c r="T44" s="46">
        <v>578.78790000000004</v>
      </c>
      <c r="U44" s="45">
        <v>1.2971206009180693E-2</v>
      </c>
      <c r="V44" s="10">
        <v>1312673</v>
      </c>
      <c r="W44" s="45">
        <v>3.6153298094411819E-2</v>
      </c>
      <c r="X44" s="10">
        <v>3850.9090909090901</v>
      </c>
      <c r="Y44" s="10">
        <v>1306786</v>
      </c>
      <c r="Z44" s="45">
        <v>3.4328650702499706E-2</v>
      </c>
      <c r="AA44" s="46">
        <v>3723.0303030302998</v>
      </c>
      <c r="AB44" s="10">
        <v>1261665</v>
      </c>
      <c r="AC44" s="45">
        <v>3.2116921769973786E-2</v>
      </c>
      <c r="AD44" s="46">
        <v>3506.6667499999999</v>
      </c>
      <c r="AE44" s="45">
        <v>-3.8858116225442288E-2</v>
      </c>
    </row>
    <row r="45" spans="1:31" ht="14.4" x14ac:dyDescent="0.3">
      <c r="A45" s="64" t="s">
        <v>344</v>
      </c>
      <c r="B45" s="10">
        <v>14932</v>
      </c>
      <c r="C45" s="45">
        <v>3.1968211625621669E-2</v>
      </c>
      <c r="D45" s="10">
        <v>366.666666666666</v>
      </c>
      <c r="E45" s="10">
        <v>15339</v>
      </c>
      <c r="F45" s="45">
        <v>3.0306323251641863E-2</v>
      </c>
      <c r="G45" s="46">
        <v>338.18181818181802</v>
      </c>
      <c r="H45" s="10">
        <v>14631</v>
      </c>
      <c r="I45" s="45">
        <v>2.7868040608750311E-2</v>
      </c>
      <c r="J45" s="46">
        <v>342.42425500000002</v>
      </c>
      <c r="K45" s="45">
        <v>-2.0158049825877312E-2</v>
      </c>
      <c r="L45" s="10">
        <v>29028</v>
      </c>
      <c r="M45" s="45">
        <v>3.2588268313219197E-2</v>
      </c>
      <c r="N45" s="10">
        <v>26.060606060605998</v>
      </c>
      <c r="O45" s="10">
        <v>28604</v>
      </c>
      <c r="P45" s="45">
        <v>3.0146156797113119E-2</v>
      </c>
      <c r="Q45" s="46">
        <v>40.606060606060602</v>
      </c>
      <c r="R45" s="10">
        <v>27686</v>
      </c>
      <c r="S45" s="45">
        <v>2.8121289439229837E-2</v>
      </c>
      <c r="T45" s="46">
        <v>31.515152</v>
      </c>
      <c r="U45" s="45">
        <v>-4.6231225024114649E-2</v>
      </c>
      <c r="V45" s="10">
        <v>1331163</v>
      </c>
      <c r="W45" s="45">
        <v>3.6662544861707003E-2</v>
      </c>
      <c r="X45" s="10">
        <v>407.87878787878702</v>
      </c>
      <c r="Y45" s="10">
        <v>1313038</v>
      </c>
      <c r="Z45" s="45">
        <v>3.4492887788137312E-2</v>
      </c>
      <c r="AA45" s="46">
        <v>308.48484848484799</v>
      </c>
      <c r="AB45" s="10">
        <v>1284503</v>
      </c>
      <c r="AC45" s="45">
        <v>3.2698285491233124E-2</v>
      </c>
      <c r="AD45" s="46">
        <v>328.48486300000002</v>
      </c>
      <c r="AE45" s="45">
        <v>-3.5052055984128166E-2</v>
      </c>
    </row>
    <row r="46" spans="1:31" ht="14.4" x14ac:dyDescent="0.3">
      <c r="A46" s="64" t="s">
        <v>345</v>
      </c>
      <c r="B46" s="10">
        <v>12757</v>
      </c>
      <c r="C46" s="45">
        <v>2.7311711472545918E-2</v>
      </c>
      <c r="D46" s="10">
        <v>294.54545454545399</v>
      </c>
      <c r="E46" s="10">
        <v>14580</v>
      </c>
      <c r="F46" s="45">
        <v>2.8806714453936916E-2</v>
      </c>
      <c r="G46" s="46">
        <v>319.39393939393898</v>
      </c>
      <c r="H46" s="10">
        <v>14428</v>
      </c>
      <c r="I46" s="45">
        <v>2.7481381307022722E-2</v>
      </c>
      <c r="J46" s="46">
        <v>341.81817599999999</v>
      </c>
      <c r="K46" s="45">
        <v>0.1309869091479188</v>
      </c>
      <c r="L46" s="10">
        <v>26374</v>
      </c>
      <c r="M46" s="45">
        <v>2.9608756665731126E-2</v>
      </c>
      <c r="N46" s="10">
        <v>11.5151515151515</v>
      </c>
      <c r="O46" s="10">
        <v>28867</v>
      </c>
      <c r="P46" s="45">
        <v>3.0423336185927297E-2</v>
      </c>
      <c r="Q46" s="46">
        <v>24.848484848484802</v>
      </c>
      <c r="R46" s="10">
        <v>27664</v>
      </c>
      <c r="S46" s="45">
        <v>2.8098943547166591E-2</v>
      </c>
      <c r="T46" s="46">
        <v>56.969695999999999</v>
      </c>
      <c r="U46" s="45">
        <v>4.8911807082732996E-2</v>
      </c>
      <c r="V46" s="10">
        <v>1209467</v>
      </c>
      <c r="W46" s="45">
        <v>3.3310825305581798E-2</v>
      </c>
      <c r="X46" s="10">
        <v>346.06060606060601</v>
      </c>
      <c r="Y46" s="10">
        <v>1324112</v>
      </c>
      <c r="Z46" s="45">
        <v>3.4783796535154406E-2</v>
      </c>
      <c r="AA46" s="46">
        <v>320</v>
      </c>
      <c r="AB46" s="10">
        <v>1275929</v>
      </c>
      <c r="AC46" s="45">
        <v>3.2480025899934518E-2</v>
      </c>
      <c r="AD46" s="46">
        <v>317.57574499999998</v>
      </c>
      <c r="AE46" s="45">
        <v>5.4951478626535488E-2</v>
      </c>
    </row>
    <row r="47" spans="1:31" ht="14.4" x14ac:dyDescent="0.3">
      <c r="A47" s="64" t="s">
        <v>346</v>
      </c>
      <c r="B47" s="10">
        <v>10616</v>
      </c>
      <c r="C47" s="45">
        <v>2.2728002586230891E-2</v>
      </c>
      <c r="D47" s="10">
        <v>366.06060606060601</v>
      </c>
      <c r="E47" s="10">
        <v>13730</v>
      </c>
      <c r="F47" s="45">
        <v>2.7127310662040733E-2</v>
      </c>
      <c r="G47" s="46">
        <v>362.42424242424198</v>
      </c>
      <c r="H47" s="10">
        <v>14810</v>
      </c>
      <c r="I47" s="45">
        <v>2.8208986495495324E-2</v>
      </c>
      <c r="J47" s="46">
        <v>401.81817599999999</v>
      </c>
      <c r="K47" s="45">
        <v>0.39506405425772417</v>
      </c>
      <c r="L47" s="10">
        <v>21736</v>
      </c>
      <c r="M47" s="45">
        <v>2.4401908504069605E-2</v>
      </c>
      <c r="N47" s="10">
        <v>430.30303030303003</v>
      </c>
      <c r="O47" s="10">
        <v>26036</v>
      </c>
      <c r="P47" s="45">
        <v>2.7439705578577722E-2</v>
      </c>
      <c r="Q47" s="46">
        <v>412.72727272727201</v>
      </c>
      <c r="R47" s="10">
        <v>27855</v>
      </c>
      <c r="S47" s="45">
        <v>2.8292946519170237E-2</v>
      </c>
      <c r="T47" s="46">
        <v>504.84848</v>
      </c>
      <c r="U47" s="45">
        <v>0.28151453809348548</v>
      </c>
      <c r="V47" s="10">
        <v>1030798</v>
      </c>
      <c r="W47" s="45">
        <v>2.8389970212782247E-2</v>
      </c>
      <c r="X47" s="10">
        <v>2525.45454545454</v>
      </c>
      <c r="Y47" s="10">
        <v>1195476</v>
      </c>
      <c r="Z47" s="45">
        <v>3.140458960168041E-2</v>
      </c>
      <c r="AA47" s="46">
        <v>3197.5757575757498</v>
      </c>
      <c r="AB47" s="10">
        <v>1264187</v>
      </c>
      <c r="AC47" s="45">
        <v>3.2181121757057424E-2</v>
      </c>
      <c r="AD47" s="46">
        <v>2912.1210000000001</v>
      </c>
      <c r="AE47" s="45">
        <v>0.22641584481149557</v>
      </c>
    </row>
    <row r="48" spans="1:31" ht="14.4" x14ac:dyDescent="0.3">
      <c r="A48" s="64" t="s">
        <v>347</v>
      </c>
      <c r="B48" s="10">
        <v>3919</v>
      </c>
      <c r="C48" s="45">
        <v>8.390263953978792E-3</v>
      </c>
      <c r="D48" s="10">
        <v>241.21212121212099</v>
      </c>
      <c r="E48" s="10">
        <v>5329</v>
      </c>
      <c r="F48" s="45">
        <v>1.0528873890605613E-2</v>
      </c>
      <c r="G48" s="46">
        <v>276.969696969697</v>
      </c>
      <c r="H48" s="10">
        <v>5223</v>
      </c>
      <c r="I48" s="45">
        <v>9.9483819355821786E-3</v>
      </c>
      <c r="J48" s="46">
        <v>292.72726399999999</v>
      </c>
      <c r="K48" s="45">
        <v>0.33273794335289614</v>
      </c>
      <c r="L48" s="10">
        <v>7585</v>
      </c>
      <c r="M48" s="45">
        <v>8.5152960987931511E-3</v>
      </c>
      <c r="N48" s="10">
        <v>294.54545454545399</v>
      </c>
      <c r="O48" s="10">
        <v>9562</v>
      </c>
      <c r="P48" s="45">
        <v>1.0077525915745898E-2</v>
      </c>
      <c r="Q48" s="46">
        <v>345.45454545454498</v>
      </c>
      <c r="R48" s="10">
        <v>10674</v>
      </c>
      <c r="S48" s="45">
        <v>1.084182054014084E-2</v>
      </c>
      <c r="T48" s="46">
        <v>353.33334400000001</v>
      </c>
      <c r="U48" s="45">
        <v>0.40725115359261699</v>
      </c>
      <c r="V48" s="10">
        <v>356802</v>
      </c>
      <c r="W48" s="45">
        <v>9.8269478131128817E-3</v>
      </c>
      <c r="X48" s="10">
        <v>2331.5151515151501</v>
      </c>
      <c r="Y48" s="10">
        <v>438324</v>
      </c>
      <c r="Z48" s="45">
        <v>1.1514564351410621E-2</v>
      </c>
      <c r="AA48" s="46">
        <v>2580</v>
      </c>
      <c r="AB48" s="10">
        <v>490110</v>
      </c>
      <c r="AC48" s="45">
        <v>1.2476231431229251E-2</v>
      </c>
      <c r="AD48" s="46">
        <v>2780.6060000000002</v>
      </c>
      <c r="AE48" s="45">
        <v>0.37361898195637916</v>
      </c>
    </row>
    <row r="49" spans="1:31" ht="14.4" x14ac:dyDescent="0.3">
      <c r="A49" s="64" t="s">
        <v>348</v>
      </c>
      <c r="B49" s="10">
        <v>5227</v>
      </c>
      <c r="C49" s="45">
        <v>1.1190586804656072E-2</v>
      </c>
      <c r="D49" s="10">
        <v>284.24242424242402</v>
      </c>
      <c r="E49" s="10">
        <v>6407</v>
      </c>
      <c r="F49" s="45">
        <v>1.2658753052563363E-2</v>
      </c>
      <c r="G49" s="46">
        <v>271.51515151515099</v>
      </c>
      <c r="H49" s="10">
        <v>7105</v>
      </c>
      <c r="I49" s="45">
        <v>1.3533075560465515E-2</v>
      </c>
      <c r="J49" s="46">
        <v>307.878784</v>
      </c>
      <c r="K49" s="45">
        <v>0.35928831069447104</v>
      </c>
      <c r="L49" s="10">
        <v>10208</v>
      </c>
      <c r="M49" s="45">
        <v>1.1460005613247264E-2</v>
      </c>
      <c r="N49" s="10">
        <v>364.84848484848402</v>
      </c>
      <c r="O49" s="10">
        <v>12688</v>
      </c>
      <c r="P49" s="45">
        <v>1.3372061160738751E-2</v>
      </c>
      <c r="Q49" s="46">
        <v>347.27272727272702</v>
      </c>
      <c r="R49" s="10">
        <v>14028</v>
      </c>
      <c r="S49" s="45">
        <v>1.4248553357419496E-2</v>
      </c>
      <c r="T49" s="46">
        <v>444.84848</v>
      </c>
      <c r="U49" s="45">
        <v>0.3742163009404389</v>
      </c>
      <c r="V49" s="10">
        <v>453168</v>
      </c>
      <c r="W49" s="45">
        <v>1.2481035102305306E-2</v>
      </c>
      <c r="X49" s="10">
        <v>2350.9090909090901</v>
      </c>
      <c r="Y49" s="10">
        <v>594701</v>
      </c>
      <c r="Z49" s="45">
        <v>1.5622514245964739E-2</v>
      </c>
      <c r="AA49" s="46">
        <v>2419.3939393939299</v>
      </c>
      <c r="AB49" s="10">
        <v>668292</v>
      </c>
      <c r="AC49" s="45">
        <v>1.7012029249839952E-2</v>
      </c>
      <c r="AD49" s="46">
        <v>3055.1516099999999</v>
      </c>
      <c r="AE49" s="45">
        <v>0.47471136532147018</v>
      </c>
    </row>
    <row r="50" spans="1:31" ht="14.4" x14ac:dyDescent="0.3">
      <c r="A50" s="64" t="s">
        <v>349</v>
      </c>
      <c r="B50" s="10">
        <v>2881</v>
      </c>
      <c r="C50" s="45">
        <v>6.1679893981660882E-3</v>
      </c>
      <c r="D50" s="10">
        <v>178.78787878787799</v>
      </c>
      <c r="E50" s="10">
        <v>3540</v>
      </c>
      <c r="F50" s="45">
        <v>6.9942228509558774E-3</v>
      </c>
      <c r="G50" s="46">
        <v>207.87878787878699</v>
      </c>
      <c r="H50" s="10">
        <v>4401</v>
      </c>
      <c r="I50" s="45">
        <v>8.3826974724290973E-3</v>
      </c>
      <c r="J50" s="46">
        <v>253.939392</v>
      </c>
      <c r="K50" s="45">
        <v>0.52759458521346758</v>
      </c>
      <c r="L50" s="10">
        <v>5833</v>
      </c>
      <c r="M50" s="45">
        <v>6.5484142576480494E-3</v>
      </c>
      <c r="N50" s="10">
        <v>240</v>
      </c>
      <c r="O50" s="10">
        <v>7457</v>
      </c>
      <c r="P50" s="45">
        <v>7.8590368912065632E-3</v>
      </c>
      <c r="Q50" s="46">
        <v>312.12121212121201</v>
      </c>
      <c r="R50" s="10">
        <v>8579</v>
      </c>
      <c r="S50" s="45">
        <v>8.7138821822998185E-3</v>
      </c>
      <c r="T50" s="46">
        <v>330.30304000000001</v>
      </c>
      <c r="U50" s="45">
        <v>0.47076975827190126</v>
      </c>
      <c r="V50" s="10">
        <v>266081</v>
      </c>
      <c r="W50" s="45">
        <v>7.3283336446008946E-3</v>
      </c>
      <c r="X50" s="10">
        <v>1867.87878787878</v>
      </c>
      <c r="Y50" s="10">
        <v>353476</v>
      </c>
      <c r="Z50" s="45">
        <v>9.285647486058762E-3</v>
      </c>
      <c r="AA50" s="46">
        <v>1776.9696969696899</v>
      </c>
      <c r="AB50" s="10">
        <v>409644</v>
      </c>
      <c r="AC50" s="45">
        <v>1.0427890368314206E-2</v>
      </c>
      <c r="AD50" s="46">
        <v>2187.8789999999999</v>
      </c>
      <c r="AE50" s="45">
        <v>0.53954622840413258</v>
      </c>
    </row>
    <row r="51" spans="1:31" ht="14.4" x14ac:dyDescent="0.3">
      <c r="A51" s="64" t="s">
        <v>350</v>
      </c>
      <c r="B51" s="10">
        <v>3360</v>
      </c>
      <c r="C51" s="45">
        <v>7.1934898916480583E-3</v>
      </c>
      <c r="D51" s="10">
        <v>218.18181818181799</v>
      </c>
      <c r="E51" s="10">
        <v>4569</v>
      </c>
      <c r="F51" s="45">
        <v>9.0272893237337299E-3</v>
      </c>
      <c r="G51" s="46">
        <v>255.15151515151501</v>
      </c>
      <c r="H51" s="10">
        <v>6179</v>
      </c>
      <c r="I51" s="45">
        <v>1.1769299632387955E-2</v>
      </c>
      <c r="J51" s="46">
        <v>280.60604899999998</v>
      </c>
      <c r="K51" s="45">
        <v>0.83898809523809526</v>
      </c>
      <c r="L51" s="10">
        <v>7214</v>
      </c>
      <c r="M51" s="45">
        <v>8.0987931518383387E-3</v>
      </c>
      <c r="N51" s="10">
        <v>270.90909090909003</v>
      </c>
      <c r="O51" s="10">
        <v>9198</v>
      </c>
      <c r="P51" s="45">
        <v>9.6939012103148675E-3</v>
      </c>
      <c r="Q51" s="46">
        <v>278.78787878787801</v>
      </c>
      <c r="R51" s="10">
        <v>12155</v>
      </c>
      <c r="S51" s="45">
        <v>1.2346105364943967E-2</v>
      </c>
      <c r="T51" s="46">
        <v>380</v>
      </c>
      <c r="U51" s="45">
        <v>0.6849182145827557</v>
      </c>
      <c r="V51" s="10">
        <v>340335</v>
      </c>
      <c r="W51" s="45">
        <v>9.3734179852572926E-3</v>
      </c>
      <c r="X51" s="10">
        <v>1780</v>
      </c>
      <c r="Y51" s="10">
        <v>437312</v>
      </c>
      <c r="Z51" s="45">
        <v>1.1487979589627949E-2</v>
      </c>
      <c r="AA51" s="46">
        <v>2303.6363636363599</v>
      </c>
      <c r="AB51" s="10">
        <v>556798</v>
      </c>
      <c r="AC51" s="45">
        <v>1.4173839971527992E-2</v>
      </c>
      <c r="AD51" s="46">
        <v>2286.6667499999999</v>
      </c>
      <c r="AE51" s="45">
        <v>0.63602920651710815</v>
      </c>
    </row>
    <row r="52" spans="1:31" ht="14.4" x14ac:dyDescent="0.3">
      <c r="A52" s="64" t="s">
        <v>351</v>
      </c>
      <c r="B52" s="10">
        <v>4724</v>
      </c>
      <c r="C52" s="45">
        <v>1.0113704240519474E-2</v>
      </c>
      <c r="D52" s="10">
        <v>229.69696969696901</v>
      </c>
      <c r="E52" s="10">
        <v>6608</v>
      </c>
      <c r="F52" s="45">
        <v>1.3055882655117637E-2</v>
      </c>
      <c r="G52" s="46">
        <v>278.78787878787801</v>
      </c>
      <c r="H52" s="10">
        <v>7883</v>
      </c>
      <c r="I52" s="45">
        <v>1.5014952096150549E-2</v>
      </c>
      <c r="J52" s="46">
        <v>305.45455900000002</v>
      </c>
      <c r="K52" s="45">
        <v>0.66871295512277729</v>
      </c>
      <c r="L52" s="10">
        <v>10681</v>
      </c>
      <c r="M52" s="45">
        <v>1.1991018804378332E-2</v>
      </c>
      <c r="N52" s="10">
        <v>301.21212121212102</v>
      </c>
      <c r="O52" s="10">
        <v>12707</v>
      </c>
      <c r="P52" s="45">
        <v>1.3392085527231031E-2</v>
      </c>
      <c r="Q52" s="46">
        <v>318.18181818181802</v>
      </c>
      <c r="R52" s="10">
        <v>15486</v>
      </c>
      <c r="S52" s="45">
        <v>1.5729476567792867E-2</v>
      </c>
      <c r="T52" s="46">
        <v>351.51513699999998</v>
      </c>
      <c r="U52" s="45">
        <v>0.44986424492088756</v>
      </c>
      <c r="V52" s="10">
        <v>499885</v>
      </c>
      <c r="W52" s="45">
        <v>1.3767702556482117E-2</v>
      </c>
      <c r="X52" s="10">
        <v>1896.3636363636299</v>
      </c>
      <c r="Y52" s="10">
        <v>576122</v>
      </c>
      <c r="Z52" s="45">
        <v>1.5134452695411135E-2</v>
      </c>
      <c r="AA52" s="46">
        <v>2368.4848484848399</v>
      </c>
      <c r="AB52" s="10">
        <v>729375</v>
      </c>
      <c r="AC52" s="45">
        <v>1.8566957009962734E-2</v>
      </c>
      <c r="AD52" s="46">
        <v>2642.4243200000001</v>
      </c>
      <c r="AE52" s="45">
        <v>0.45908558968562768</v>
      </c>
    </row>
    <row r="53" spans="1:31" ht="14.4" x14ac:dyDescent="0.3">
      <c r="A53" s="64" t="s">
        <v>352</v>
      </c>
      <c r="B53" s="10">
        <v>4414</v>
      </c>
      <c r="C53" s="45">
        <v>9.4500191612305155E-3</v>
      </c>
      <c r="D53" s="10">
        <v>263.636363636363</v>
      </c>
      <c r="E53" s="10">
        <v>4233</v>
      </c>
      <c r="F53" s="45">
        <v>8.3634308836430023E-3</v>
      </c>
      <c r="G53" s="46">
        <v>198.78787878787799</v>
      </c>
      <c r="H53" s="10">
        <v>5289</v>
      </c>
      <c r="I53" s="45">
        <v>1.0074093826784251E-2</v>
      </c>
      <c r="J53" s="46">
        <v>264.24243200000001</v>
      </c>
      <c r="K53" s="45">
        <v>0.19823289533303126</v>
      </c>
      <c r="L53" s="10">
        <v>9097</v>
      </c>
      <c r="M53" s="45">
        <v>1.021274207128824E-2</v>
      </c>
      <c r="N53" s="10">
        <v>364.84848484848402</v>
      </c>
      <c r="O53" s="10">
        <v>9458</v>
      </c>
      <c r="P53" s="45">
        <v>9.967918857051318E-3</v>
      </c>
      <c r="Q53" s="46">
        <v>272.12121212121201</v>
      </c>
      <c r="R53" s="10">
        <v>10446</v>
      </c>
      <c r="S53" s="45">
        <v>1.061023584057628E-2</v>
      </c>
      <c r="T53" s="46">
        <v>308.48486300000002</v>
      </c>
      <c r="U53" s="45">
        <v>0.14829064526767066</v>
      </c>
      <c r="V53" s="10">
        <v>436769</v>
      </c>
      <c r="W53" s="45">
        <v>1.2029378112750209E-2</v>
      </c>
      <c r="X53" s="10">
        <v>2358.7878787878699</v>
      </c>
      <c r="Y53" s="10">
        <v>443058</v>
      </c>
      <c r="Z53" s="45">
        <v>1.1638924294374223E-2</v>
      </c>
      <c r="AA53" s="46">
        <v>2062.4242424242402</v>
      </c>
      <c r="AB53" s="10">
        <v>518080</v>
      </c>
      <c r="AC53" s="45">
        <v>1.3188235253088593E-2</v>
      </c>
      <c r="AD53" s="46">
        <v>2332.1210000000001</v>
      </c>
      <c r="AE53" s="45">
        <v>0.18616476901977932</v>
      </c>
    </row>
    <row r="54" spans="1:31" ht="14.4" x14ac:dyDescent="0.3">
      <c r="A54" s="64" t="s">
        <v>353</v>
      </c>
      <c r="B54" s="10">
        <v>3688</v>
      </c>
      <c r="C54" s="45">
        <v>7.8957115239279875E-3</v>
      </c>
      <c r="D54" s="10">
        <v>264.84848484848402</v>
      </c>
      <c r="E54" s="10">
        <v>3761</v>
      </c>
      <c r="F54" s="45">
        <v>7.4308678368488852E-3</v>
      </c>
      <c r="G54" s="46">
        <v>201.21212121212099</v>
      </c>
      <c r="H54" s="10">
        <v>3977</v>
      </c>
      <c r="I54" s="45">
        <v>7.5750938077369951E-3</v>
      </c>
      <c r="J54" s="46">
        <v>184.84848</v>
      </c>
      <c r="K54" s="45">
        <v>7.8362255965292837E-2</v>
      </c>
      <c r="L54" s="10">
        <v>7693</v>
      </c>
      <c r="M54" s="45">
        <v>8.636542239685659E-3</v>
      </c>
      <c r="N54" s="10">
        <v>401.81818181818102</v>
      </c>
      <c r="O54" s="10">
        <v>7795</v>
      </c>
      <c r="P54" s="45">
        <v>8.2152598319639482E-3</v>
      </c>
      <c r="Q54" s="46">
        <v>306.666666666666</v>
      </c>
      <c r="R54" s="10">
        <v>7931</v>
      </c>
      <c r="S54" s="45">
        <v>8.0556940888005437E-3</v>
      </c>
      <c r="T54" s="46">
        <v>287.27273600000001</v>
      </c>
      <c r="U54" s="45">
        <v>3.0937215650591446E-2</v>
      </c>
      <c r="V54" s="10">
        <v>371668</v>
      </c>
      <c r="W54" s="45">
        <v>1.02363833156878E-2</v>
      </c>
      <c r="X54" s="10">
        <v>2020</v>
      </c>
      <c r="Y54" s="10">
        <v>361645</v>
      </c>
      <c r="Z54" s="45">
        <v>9.5002432558242162E-3</v>
      </c>
      <c r="AA54" s="46">
        <v>1947.27272727272</v>
      </c>
      <c r="AB54" s="10">
        <v>382536</v>
      </c>
      <c r="AC54" s="45">
        <v>9.7378296031027985E-3</v>
      </c>
      <c r="AD54" s="46">
        <v>2110.3029999999999</v>
      </c>
      <c r="AE54" s="45">
        <v>2.924115070439209E-2</v>
      </c>
    </row>
    <row r="55" spans="1:31" ht="14.4" x14ac:dyDescent="0.3">
      <c r="A55" s="64" t="s">
        <v>354</v>
      </c>
      <c r="B55" s="10">
        <v>4244</v>
      </c>
      <c r="C55" s="45">
        <v>9.0860628274268933E-3</v>
      </c>
      <c r="D55" s="10">
        <v>257.575757575757</v>
      </c>
      <c r="E55" s="10">
        <v>4784</v>
      </c>
      <c r="F55" s="45">
        <v>9.4520796946251182E-3</v>
      </c>
      <c r="G55" s="46">
        <v>250.30303030303</v>
      </c>
      <c r="H55" s="10">
        <v>5656</v>
      </c>
      <c r="I55" s="45">
        <v>1.0773128130892744E-2</v>
      </c>
      <c r="J55" s="46">
        <v>278.78787199999999</v>
      </c>
      <c r="K55" s="45">
        <v>0.33270499528746467</v>
      </c>
      <c r="L55" s="10">
        <v>8904</v>
      </c>
      <c r="M55" s="45">
        <v>9.9960707269155201E-3</v>
      </c>
      <c r="N55" s="10">
        <v>564.84848484848396</v>
      </c>
      <c r="O55" s="10">
        <v>9657</v>
      </c>
      <c r="P55" s="45">
        <v>1.0177647748207293E-2</v>
      </c>
      <c r="Q55" s="46">
        <v>328.48484848484799</v>
      </c>
      <c r="R55" s="10">
        <v>10539</v>
      </c>
      <c r="S55" s="45">
        <v>1.0704698020661825E-2</v>
      </c>
      <c r="T55" s="46">
        <v>326.66665599999999</v>
      </c>
      <c r="U55" s="45">
        <v>0.18362533692722371</v>
      </c>
      <c r="V55" s="10">
        <v>360016</v>
      </c>
      <c r="W55" s="45">
        <v>9.915466964550779E-3</v>
      </c>
      <c r="X55" s="10">
        <v>2728.4848484848399</v>
      </c>
      <c r="Y55" s="10">
        <v>419888</v>
      </c>
      <c r="Z55" s="45">
        <v>1.103025934328283E-2</v>
      </c>
      <c r="AA55" s="46">
        <v>1883.6363636363601</v>
      </c>
      <c r="AB55" s="10">
        <v>451736</v>
      </c>
      <c r="AC55" s="45">
        <v>1.1499383570663274E-2</v>
      </c>
      <c r="AD55" s="46">
        <v>2149.6970000000001</v>
      </c>
      <c r="AE55" s="45">
        <v>0.25476645482423005</v>
      </c>
    </row>
    <row r="56" spans="1:31" ht="14.4" x14ac:dyDescent="0.3">
      <c r="A56" s="432"/>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2"/>
      <c r="AD56" s="432"/>
      <c r="AE56" s="432"/>
    </row>
    <row r="57" spans="1:31" ht="14.4" x14ac:dyDescent="0.3">
      <c r="A57" s="433" t="s">
        <v>356</v>
      </c>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row>
    <row r="58" spans="1:31" ht="18" customHeight="1" x14ac:dyDescent="0.3">
      <c r="A58" s="64"/>
      <c r="B58" s="434" t="s">
        <v>332</v>
      </c>
      <c r="C58" s="434"/>
      <c r="D58" s="63" t="s">
        <v>333</v>
      </c>
      <c r="E58" s="434" t="s">
        <v>332</v>
      </c>
      <c r="F58" s="434"/>
      <c r="G58" s="63" t="s">
        <v>333</v>
      </c>
      <c r="H58" s="434" t="s">
        <v>332</v>
      </c>
      <c r="I58" s="434"/>
      <c r="J58" s="63" t="s">
        <v>333</v>
      </c>
      <c r="K58" s="64" t="s">
        <v>0</v>
      </c>
      <c r="L58" s="434" t="s">
        <v>332</v>
      </c>
      <c r="M58" s="434"/>
      <c r="N58" s="63" t="s">
        <v>333</v>
      </c>
      <c r="O58" s="434" t="s">
        <v>332</v>
      </c>
      <c r="P58" s="434"/>
      <c r="Q58" s="63" t="s">
        <v>333</v>
      </c>
      <c r="R58" s="434" t="s">
        <v>332</v>
      </c>
      <c r="S58" s="434"/>
      <c r="T58" s="63" t="s">
        <v>333</v>
      </c>
      <c r="U58" s="64" t="s">
        <v>0</v>
      </c>
      <c r="V58" s="434" t="s">
        <v>332</v>
      </c>
      <c r="W58" s="434"/>
      <c r="X58" s="63" t="s">
        <v>333</v>
      </c>
      <c r="Y58" s="434" t="s">
        <v>332</v>
      </c>
      <c r="Z58" s="434"/>
      <c r="AA58" s="63" t="s">
        <v>333</v>
      </c>
      <c r="AB58" s="434" t="s">
        <v>332</v>
      </c>
      <c r="AC58" s="434"/>
      <c r="AD58" s="63" t="s">
        <v>333</v>
      </c>
      <c r="AE58" s="64" t="s">
        <v>0</v>
      </c>
    </row>
    <row r="59" spans="1:31" ht="14.4" x14ac:dyDescent="0.3">
      <c r="A59" s="64" t="s">
        <v>357</v>
      </c>
      <c r="B59" s="46">
        <v>28.8</v>
      </c>
      <c r="C59" s="45"/>
      <c r="D59" s="46">
        <v>0.18181818181817999</v>
      </c>
      <c r="E59" s="46">
        <v>29.8</v>
      </c>
      <c r="F59" s="45"/>
      <c r="G59" s="46">
        <v>0.12121212121211999</v>
      </c>
      <c r="H59" s="46">
        <v>31</v>
      </c>
      <c r="I59" s="45"/>
      <c r="J59" s="46">
        <v>0.18181818699999999</v>
      </c>
      <c r="K59" s="45">
        <v>7.6388888888888867E-2</v>
      </c>
      <c r="L59" s="46">
        <v>30.3</v>
      </c>
      <c r="M59" s="45"/>
      <c r="N59" s="46">
        <v>6.0606060606059997E-2</v>
      </c>
      <c r="O59" s="46">
        <v>31.2</v>
      </c>
      <c r="P59" s="45"/>
      <c r="Q59" s="46">
        <v>0.12121212121211999</v>
      </c>
      <c r="R59" s="46">
        <v>32.200000000000003</v>
      </c>
      <c r="S59" s="45"/>
      <c r="T59" s="46">
        <v>6.0606062400000001E-2</v>
      </c>
      <c r="U59" s="45">
        <v>6.2706270627062771E-2</v>
      </c>
      <c r="V59" s="46">
        <v>34.6</v>
      </c>
      <c r="W59" s="45"/>
      <c r="X59" s="46">
        <v>6.0606060606059997E-2</v>
      </c>
      <c r="Y59" s="46">
        <v>35.6</v>
      </c>
      <c r="Z59" s="45"/>
      <c r="AA59" s="46">
        <v>6.0606060606059997E-2</v>
      </c>
      <c r="AB59" s="46">
        <v>36.5</v>
      </c>
      <c r="AC59" s="45"/>
      <c r="AD59" s="46">
        <v>6.0606062400000001E-2</v>
      </c>
      <c r="AE59" s="45">
        <v>5.491329479768782E-2</v>
      </c>
    </row>
    <row r="60" spans="1:31" ht="14.4" x14ac:dyDescent="0.3">
      <c r="A60" s="64" t="s">
        <v>358</v>
      </c>
      <c r="B60" s="46">
        <v>28</v>
      </c>
      <c r="C60" s="45"/>
      <c r="D60" s="46">
        <v>0.18181818181817999</v>
      </c>
      <c r="E60" s="46">
        <v>28.9</v>
      </c>
      <c r="F60" s="45"/>
      <c r="G60" s="46">
        <v>0.24242424242423999</v>
      </c>
      <c r="H60" s="46">
        <v>30.3</v>
      </c>
      <c r="I60" s="45"/>
      <c r="J60" s="46">
        <v>0.18181818699999999</v>
      </c>
      <c r="K60" s="45">
        <v>8.214285714285717E-2</v>
      </c>
      <c r="L60" s="46">
        <v>29.4</v>
      </c>
      <c r="M60" s="45"/>
      <c r="N60" s="46">
        <v>6.0606060606059997E-2</v>
      </c>
      <c r="O60" s="46">
        <v>30.3</v>
      </c>
      <c r="P60" s="45"/>
      <c r="Q60" s="46">
        <v>6.0606060606059997E-2</v>
      </c>
      <c r="R60" s="46">
        <v>31.3</v>
      </c>
      <c r="S60" s="45"/>
      <c r="T60" s="46">
        <v>0.121212125</v>
      </c>
      <c r="U60" s="45">
        <v>6.4625850340136126E-2</v>
      </c>
      <c r="V60" s="46">
        <v>33.4</v>
      </c>
      <c r="W60" s="45"/>
      <c r="X60" s="46">
        <v>6.0606060606059997E-2</v>
      </c>
      <c r="Y60" s="46">
        <v>34.5</v>
      </c>
      <c r="Z60" s="45"/>
      <c r="AA60" s="46">
        <v>6.0606060606059997E-2</v>
      </c>
      <c r="AB60" s="46">
        <v>35.4</v>
      </c>
      <c r="AC60" s="45"/>
      <c r="AD60" s="46">
        <v>6.0606062400000001E-2</v>
      </c>
      <c r="AE60" s="45">
        <v>5.9880239520958084E-2</v>
      </c>
    </row>
    <row r="61" spans="1:31" ht="14.4" x14ac:dyDescent="0.3">
      <c r="A61" s="64" t="s">
        <v>359</v>
      </c>
      <c r="B61" s="46">
        <v>29.8</v>
      </c>
      <c r="C61" s="45"/>
      <c r="D61" s="46">
        <v>0.18181818181817999</v>
      </c>
      <c r="E61" s="46">
        <v>30.7</v>
      </c>
      <c r="F61" s="45"/>
      <c r="G61" s="46">
        <v>0.18181818181817999</v>
      </c>
      <c r="H61" s="46">
        <v>31.9</v>
      </c>
      <c r="I61" s="45"/>
      <c r="J61" s="46">
        <v>0.24242425000000001</v>
      </c>
      <c r="K61" s="45">
        <v>7.0469798657718047E-2</v>
      </c>
      <c r="L61" s="46">
        <v>31.5</v>
      </c>
      <c r="M61" s="45"/>
      <c r="N61" s="46">
        <v>0.12121212121211999</v>
      </c>
      <c r="O61" s="46">
        <v>32</v>
      </c>
      <c r="P61" s="45"/>
      <c r="Q61" s="46">
        <v>6.0606060606059997E-2</v>
      </c>
      <c r="R61" s="46">
        <v>33.1</v>
      </c>
      <c r="S61" s="45"/>
      <c r="T61" s="46">
        <v>0.121212125</v>
      </c>
      <c r="U61" s="45">
        <v>5.0793650793650842E-2</v>
      </c>
      <c r="V61" s="46">
        <v>35.700000000000003</v>
      </c>
      <c r="W61" s="45"/>
      <c r="X61" s="46">
        <v>6.0606060606059997E-2</v>
      </c>
      <c r="Y61" s="46">
        <v>36.799999999999997</v>
      </c>
      <c r="Z61" s="45"/>
      <c r="AA61" s="46">
        <v>6.0606060606059997E-2</v>
      </c>
      <c r="AB61" s="46">
        <v>37.700000000000003</v>
      </c>
      <c r="AC61" s="45"/>
      <c r="AD61" s="46">
        <v>6.0606062400000001E-2</v>
      </c>
      <c r="AE61" s="45">
        <v>5.6022408963585429E-2</v>
      </c>
    </row>
    <row r="62" spans="1:31" ht="14.4" x14ac:dyDescent="0.3">
      <c r="A62" s="432"/>
      <c r="B62" s="432"/>
      <c r="C62" s="432"/>
      <c r="D62" s="432"/>
      <c r="E62" s="432"/>
      <c r="F62" s="432"/>
      <c r="G62" s="432"/>
      <c r="H62" s="432"/>
      <c r="I62" s="432"/>
      <c r="J62" s="432"/>
      <c r="K62" s="432"/>
      <c r="L62" s="432"/>
      <c r="M62" s="432"/>
      <c r="N62" s="432"/>
      <c r="O62" s="432"/>
      <c r="P62" s="432"/>
      <c r="Q62" s="432"/>
      <c r="R62" s="432"/>
      <c r="S62" s="432"/>
      <c r="T62" s="432"/>
      <c r="U62" s="432"/>
      <c r="V62" s="432"/>
      <c r="W62" s="432"/>
      <c r="X62" s="432"/>
      <c r="Y62" s="432"/>
      <c r="Z62" s="432"/>
      <c r="AA62" s="432"/>
      <c r="AB62" s="432"/>
      <c r="AC62" s="432"/>
      <c r="AD62" s="432"/>
      <c r="AE62" s="432"/>
    </row>
    <row r="63" spans="1:31" ht="14.4" x14ac:dyDescent="0.3">
      <c r="A63" s="433" t="s">
        <v>360</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row>
    <row r="64" spans="1:31" ht="18" customHeight="1" x14ac:dyDescent="0.3">
      <c r="A64" s="64"/>
      <c r="B64" s="434" t="s">
        <v>332</v>
      </c>
      <c r="C64" s="434"/>
      <c r="D64" s="63" t="s">
        <v>333</v>
      </c>
      <c r="E64" s="434" t="s">
        <v>332</v>
      </c>
      <c r="F64" s="434"/>
      <c r="G64" s="63" t="s">
        <v>333</v>
      </c>
      <c r="H64" s="434" t="s">
        <v>332</v>
      </c>
      <c r="I64" s="434"/>
      <c r="J64" s="63" t="s">
        <v>333</v>
      </c>
      <c r="K64" s="64" t="s">
        <v>0</v>
      </c>
      <c r="L64" s="434" t="s">
        <v>332</v>
      </c>
      <c r="M64" s="434"/>
      <c r="N64" s="63" t="s">
        <v>333</v>
      </c>
      <c r="O64" s="434" t="s">
        <v>332</v>
      </c>
      <c r="P64" s="434"/>
      <c r="Q64" s="63" t="s">
        <v>333</v>
      </c>
      <c r="R64" s="434" t="s">
        <v>332</v>
      </c>
      <c r="S64" s="434"/>
      <c r="T64" s="63" t="s">
        <v>333</v>
      </c>
      <c r="U64" s="64" t="s">
        <v>0</v>
      </c>
      <c r="V64" s="434" t="s">
        <v>332</v>
      </c>
      <c r="W64" s="434"/>
      <c r="X64" s="63" t="s">
        <v>333</v>
      </c>
      <c r="Y64" s="434" t="s">
        <v>332</v>
      </c>
      <c r="Z64" s="434"/>
      <c r="AA64" s="63" t="s">
        <v>333</v>
      </c>
      <c r="AB64" s="434" t="s">
        <v>332</v>
      </c>
      <c r="AC64" s="434"/>
      <c r="AD64" s="63" t="s">
        <v>333</v>
      </c>
      <c r="AE64" s="64" t="s">
        <v>0</v>
      </c>
    </row>
    <row r="65" spans="1:31" ht="14.4" x14ac:dyDescent="0.3">
      <c r="A65" s="64" t="s">
        <v>18</v>
      </c>
      <c r="B65" s="10">
        <v>467089</v>
      </c>
      <c r="C65" s="45"/>
      <c r="D65" s="10">
        <v>90.909090909090907</v>
      </c>
      <c r="E65" s="10">
        <v>506132</v>
      </c>
      <c r="F65" s="45"/>
      <c r="G65" s="46">
        <v>66.6666666666666</v>
      </c>
      <c r="H65" s="10">
        <v>525010</v>
      </c>
      <c r="I65" s="45"/>
      <c r="J65" s="46">
        <v>156.363632</v>
      </c>
      <c r="K65" s="45">
        <v>0.12400420476611523</v>
      </c>
      <c r="L65" s="10">
        <v>890750</v>
      </c>
      <c r="M65" s="45"/>
      <c r="N65" s="10">
        <v>0</v>
      </c>
      <c r="O65" s="10">
        <v>948844</v>
      </c>
      <c r="P65" s="45"/>
      <c r="Q65" s="46">
        <v>0</v>
      </c>
      <c r="R65" s="10">
        <v>984521</v>
      </c>
      <c r="S65" s="45"/>
      <c r="T65" s="46">
        <v>0</v>
      </c>
      <c r="U65" s="45">
        <v>0.1052719618299186</v>
      </c>
      <c r="V65" s="10">
        <v>36308527</v>
      </c>
      <c r="W65" s="45"/>
      <c r="X65" s="10">
        <v>0</v>
      </c>
      <c r="Y65" s="10">
        <v>38066920</v>
      </c>
      <c r="Z65" s="45"/>
      <c r="AA65" s="46">
        <v>0</v>
      </c>
      <c r="AB65" s="10">
        <v>39283497</v>
      </c>
      <c r="AC65" s="45"/>
      <c r="AD65" s="46">
        <v>0</v>
      </c>
      <c r="AE65" s="45">
        <v>8.1935849394275895E-2</v>
      </c>
    </row>
    <row r="66" spans="1:31" ht="14.4" x14ac:dyDescent="0.3">
      <c r="A66" s="432"/>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row>
    <row r="67" spans="1:31" ht="14.4" x14ac:dyDescent="0.3">
      <c r="A67" s="433" t="s">
        <v>361</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row>
    <row r="68" spans="1:31" ht="18" customHeight="1" x14ac:dyDescent="0.3">
      <c r="A68" s="64"/>
      <c r="B68" s="434" t="s">
        <v>332</v>
      </c>
      <c r="C68" s="434"/>
      <c r="D68" s="63" t="s">
        <v>333</v>
      </c>
      <c r="E68" s="434" t="s">
        <v>332</v>
      </c>
      <c r="F68" s="434"/>
      <c r="G68" s="63" t="s">
        <v>333</v>
      </c>
      <c r="H68" s="434" t="s">
        <v>332</v>
      </c>
      <c r="I68" s="434"/>
      <c r="J68" s="63" t="s">
        <v>333</v>
      </c>
      <c r="K68" s="64" t="s">
        <v>0</v>
      </c>
      <c r="L68" s="434" t="s">
        <v>332</v>
      </c>
      <c r="M68" s="434"/>
      <c r="N68" s="63" t="s">
        <v>333</v>
      </c>
      <c r="O68" s="434" t="s">
        <v>332</v>
      </c>
      <c r="P68" s="434"/>
      <c r="Q68" s="63" t="s">
        <v>333</v>
      </c>
      <c r="R68" s="434" t="s">
        <v>332</v>
      </c>
      <c r="S68" s="434"/>
      <c r="T68" s="63" t="s">
        <v>333</v>
      </c>
      <c r="U68" s="64" t="s">
        <v>0</v>
      </c>
      <c r="V68" s="434" t="s">
        <v>332</v>
      </c>
      <c r="W68" s="434"/>
      <c r="X68" s="63" t="s">
        <v>333</v>
      </c>
      <c r="Y68" s="434" t="s">
        <v>332</v>
      </c>
      <c r="Z68" s="434"/>
      <c r="AA68" s="63" t="s">
        <v>333</v>
      </c>
      <c r="AB68" s="434" t="s">
        <v>332</v>
      </c>
      <c r="AC68" s="434"/>
      <c r="AD68" s="63" t="s">
        <v>333</v>
      </c>
      <c r="AE68" s="64" t="s">
        <v>0</v>
      </c>
    </row>
    <row r="69" spans="1:31" ht="14.4" x14ac:dyDescent="0.3">
      <c r="A69" s="64" t="s">
        <v>18</v>
      </c>
      <c r="B69" s="10">
        <v>467089</v>
      </c>
      <c r="C69" s="45"/>
      <c r="D69" s="10">
        <v>90.909090909090907</v>
      </c>
      <c r="E69" s="10">
        <v>506132</v>
      </c>
      <c r="F69" s="45"/>
      <c r="G69" s="46">
        <v>66.6666666666666</v>
      </c>
      <c r="H69" s="10">
        <v>525010</v>
      </c>
      <c r="I69" s="45"/>
      <c r="J69" s="46">
        <v>156.363632</v>
      </c>
      <c r="K69" s="45">
        <v>0.12400420476611523</v>
      </c>
      <c r="L69" s="10">
        <v>890750</v>
      </c>
      <c r="M69" s="45"/>
      <c r="N69" s="10">
        <v>0</v>
      </c>
      <c r="O69" s="10">
        <v>948844</v>
      </c>
      <c r="P69" s="45"/>
      <c r="Q69" s="46">
        <v>0</v>
      </c>
      <c r="R69" s="10">
        <v>984521</v>
      </c>
      <c r="S69" s="45"/>
      <c r="T69" s="46">
        <v>0</v>
      </c>
      <c r="U69" s="45">
        <v>0.1052719618299186</v>
      </c>
      <c r="V69" s="10">
        <v>36308527</v>
      </c>
      <c r="W69" s="45"/>
      <c r="X69" s="10">
        <v>0</v>
      </c>
      <c r="Y69" s="10">
        <v>38066920</v>
      </c>
      <c r="Z69" s="45"/>
      <c r="AA69" s="46">
        <v>0</v>
      </c>
      <c r="AB69" s="10">
        <v>39283497</v>
      </c>
      <c r="AC69" s="45"/>
      <c r="AD69" s="46">
        <v>0</v>
      </c>
      <c r="AE69" s="45">
        <v>8.1935849394275895E-2</v>
      </c>
    </row>
    <row r="70" spans="1:31" ht="14.4" x14ac:dyDescent="0.3">
      <c r="A70" s="64" t="s">
        <v>3</v>
      </c>
      <c r="B70" s="10">
        <v>257409</v>
      </c>
      <c r="C70" s="45">
        <v>0.55109197604739135</v>
      </c>
      <c r="D70" s="10">
        <v>2486.0606060606001</v>
      </c>
      <c r="E70" s="10">
        <v>259381</v>
      </c>
      <c r="F70" s="45">
        <v>0.51247698228920524</v>
      </c>
      <c r="G70" s="46">
        <v>2492.7272727272698</v>
      </c>
      <c r="H70" s="10">
        <v>317632</v>
      </c>
      <c r="I70" s="45">
        <v>0.60500180948934301</v>
      </c>
      <c r="J70" s="46">
        <v>1958.78784</v>
      </c>
      <c r="K70" s="45">
        <v>0.23395840860265182</v>
      </c>
      <c r="L70" s="10">
        <v>553541</v>
      </c>
      <c r="M70" s="45">
        <v>0.6214325007016559</v>
      </c>
      <c r="N70" s="10">
        <v>2574.54545454545</v>
      </c>
      <c r="O70" s="10">
        <v>555967</v>
      </c>
      <c r="P70" s="45">
        <v>0.58594141924278387</v>
      </c>
      <c r="Q70" s="46">
        <v>3522.4242424242402</v>
      </c>
      <c r="R70" s="10">
        <v>639985</v>
      </c>
      <c r="S70" s="45">
        <v>0.65004707873168777</v>
      </c>
      <c r="T70" s="46">
        <v>2652.1210000000001</v>
      </c>
      <c r="U70" s="45">
        <v>0.15616548729001103</v>
      </c>
      <c r="V70" s="10">
        <v>22258042</v>
      </c>
      <c r="W70" s="45">
        <v>0.61302519928720878</v>
      </c>
      <c r="X70" s="10">
        <v>15257.5757575757</v>
      </c>
      <c r="Y70" s="10">
        <v>23650913</v>
      </c>
      <c r="Z70" s="45">
        <v>0.6212983083475101</v>
      </c>
      <c r="AA70" s="46">
        <v>16738.7878787878</v>
      </c>
      <c r="AB70" s="10">
        <v>23453222</v>
      </c>
      <c r="AC70" s="45">
        <v>0.59702480153434401</v>
      </c>
      <c r="AD70" s="46">
        <v>19396.363300000001</v>
      </c>
      <c r="AE70" s="45">
        <v>5.3696547072738923E-2</v>
      </c>
    </row>
    <row r="71" spans="1:31" ht="14.4" x14ac:dyDescent="0.3">
      <c r="A71" s="64" t="s">
        <v>362</v>
      </c>
      <c r="B71" s="10">
        <v>37433</v>
      </c>
      <c r="C71" s="45">
        <v>8.0141043783946958E-2</v>
      </c>
      <c r="D71" s="10">
        <v>703.63636363636294</v>
      </c>
      <c r="E71" s="10">
        <v>39786</v>
      </c>
      <c r="F71" s="45">
        <v>7.8607952075743087E-2</v>
      </c>
      <c r="G71" s="46">
        <v>681.21212121212102</v>
      </c>
      <c r="H71" s="10">
        <v>38838</v>
      </c>
      <c r="I71" s="45">
        <v>7.3975733795546755E-2</v>
      </c>
      <c r="J71" s="46">
        <v>952.12120000000004</v>
      </c>
      <c r="K71" s="45">
        <v>3.7533726925440117E-2</v>
      </c>
      <c r="L71" s="10">
        <v>45741</v>
      </c>
      <c r="M71" s="45">
        <v>5.1351108616334552E-2</v>
      </c>
      <c r="N71" s="10">
        <v>561.81818181818096</v>
      </c>
      <c r="O71" s="10">
        <v>48276</v>
      </c>
      <c r="P71" s="45">
        <v>5.0878753514803275E-2</v>
      </c>
      <c r="Q71" s="46">
        <v>515.15151515151501</v>
      </c>
      <c r="R71" s="10">
        <v>46782</v>
      </c>
      <c r="S71" s="45">
        <v>4.7517523750128236E-2</v>
      </c>
      <c r="T71" s="46">
        <v>699.39390000000003</v>
      </c>
      <c r="U71" s="45">
        <v>2.2758575457467043E-2</v>
      </c>
      <c r="V71" s="10">
        <v>2249404</v>
      </c>
      <c r="W71" s="45">
        <v>6.1952499477602049E-2</v>
      </c>
      <c r="X71" s="10">
        <v>3971.5151515151501</v>
      </c>
      <c r="Y71" s="10">
        <v>2262323</v>
      </c>
      <c r="Z71" s="45">
        <v>5.9430156156578991E-2</v>
      </c>
      <c r="AA71" s="46">
        <v>3807.8787878787798</v>
      </c>
      <c r="AB71" s="10">
        <v>2274108</v>
      </c>
      <c r="AC71" s="45">
        <v>5.788965274654647E-2</v>
      </c>
      <c r="AD71" s="46">
        <v>4501.2120000000004</v>
      </c>
      <c r="AE71" s="45">
        <v>1.0982464688424134E-2</v>
      </c>
    </row>
    <row r="72" spans="1:31" ht="14.4" x14ac:dyDescent="0.3">
      <c r="A72" s="64" t="s">
        <v>363</v>
      </c>
      <c r="B72" s="10">
        <v>4558</v>
      </c>
      <c r="C72" s="45">
        <v>9.7583115851582886E-3</v>
      </c>
      <c r="D72" s="10">
        <v>475.15151515151501</v>
      </c>
      <c r="E72" s="10">
        <v>5142</v>
      </c>
      <c r="F72" s="45">
        <v>1.0159405056388453E-2</v>
      </c>
      <c r="G72" s="46">
        <v>570.30303030303003</v>
      </c>
      <c r="H72" s="10">
        <v>6065</v>
      </c>
      <c r="I72" s="45">
        <v>1.1552160911220738E-2</v>
      </c>
      <c r="J72" s="46">
        <v>611.51513699999998</v>
      </c>
      <c r="K72" s="45">
        <v>0.33062746818780164</v>
      </c>
      <c r="L72" s="10">
        <v>8824</v>
      </c>
      <c r="M72" s="45">
        <v>9.9062587706988496E-3</v>
      </c>
      <c r="N72" s="10">
        <v>527.27272727272702</v>
      </c>
      <c r="O72" s="10">
        <v>9890</v>
      </c>
      <c r="P72" s="45">
        <v>1.0423209716244188E-2</v>
      </c>
      <c r="Q72" s="46">
        <v>634.54545454545405</v>
      </c>
      <c r="R72" s="10">
        <v>11656</v>
      </c>
      <c r="S72" s="45">
        <v>1.1839259904054865E-2</v>
      </c>
      <c r="T72" s="46">
        <v>831.51513699999998</v>
      </c>
      <c r="U72" s="45">
        <v>0.32094288304623753</v>
      </c>
      <c r="V72" s="10">
        <v>283031</v>
      </c>
      <c r="W72" s="45">
        <v>7.7951661327379101E-3</v>
      </c>
      <c r="X72" s="10">
        <v>3024.84848484848</v>
      </c>
      <c r="Y72" s="10">
        <v>287360</v>
      </c>
      <c r="Z72" s="45">
        <v>7.5488114089608512E-3</v>
      </c>
      <c r="AA72" s="46">
        <v>4157.5757575757498</v>
      </c>
      <c r="AB72" s="10">
        <v>303998</v>
      </c>
      <c r="AC72" s="45">
        <v>7.7385676738504208E-3</v>
      </c>
      <c r="AD72" s="46">
        <v>3986.6667499999999</v>
      </c>
      <c r="AE72" s="45">
        <v>7.4080224427712865E-2</v>
      </c>
    </row>
    <row r="73" spans="1:31" ht="14.4" x14ac:dyDescent="0.3">
      <c r="A73" s="64" t="s">
        <v>6</v>
      </c>
      <c r="B73" s="10">
        <v>54663</v>
      </c>
      <c r="C73" s="45">
        <v>0.11702908867474936</v>
      </c>
      <c r="D73" s="10">
        <v>1095.7575757575701</v>
      </c>
      <c r="E73" s="10">
        <v>65406</v>
      </c>
      <c r="F73" s="45">
        <v>0.12922715813266106</v>
      </c>
      <c r="G73" s="46">
        <v>1032.72727272727</v>
      </c>
      <c r="H73" s="10">
        <v>72261</v>
      </c>
      <c r="I73" s="45">
        <v>0.13763737833565076</v>
      </c>
      <c r="J73" s="46">
        <v>1095.15149</v>
      </c>
      <c r="K73" s="45">
        <v>0.32193622742988859</v>
      </c>
      <c r="L73" s="10">
        <v>78776</v>
      </c>
      <c r="M73" s="45">
        <v>8.8437833286556272E-2</v>
      </c>
      <c r="N73" s="10">
        <v>441.21212121212102</v>
      </c>
      <c r="O73" s="10">
        <v>92096</v>
      </c>
      <c r="P73" s="45">
        <v>9.7061266130154172E-2</v>
      </c>
      <c r="Q73" s="46">
        <v>733.33333333333303</v>
      </c>
      <c r="R73" s="10">
        <v>101857</v>
      </c>
      <c r="S73" s="45">
        <v>0.10345843308573408</v>
      </c>
      <c r="T73" s="46">
        <v>741.21209999999996</v>
      </c>
      <c r="U73" s="45">
        <v>0.29299532852645477</v>
      </c>
      <c r="V73" s="10">
        <v>4473292</v>
      </c>
      <c r="W73" s="45">
        <v>0.12320224392468469</v>
      </c>
      <c r="X73" s="10">
        <v>4883.0303030303003</v>
      </c>
      <c r="Y73" s="10">
        <v>5130536</v>
      </c>
      <c r="Z73" s="45">
        <v>0.13477675630179695</v>
      </c>
      <c r="AA73" s="46">
        <v>4789.0909090908999</v>
      </c>
      <c r="AB73" s="10">
        <v>5692423</v>
      </c>
      <c r="AC73" s="45">
        <v>0.14490621850697252</v>
      </c>
      <c r="AD73" s="46">
        <v>5501.8183600000002</v>
      </c>
      <c r="AE73" s="45">
        <v>0.27253552864422892</v>
      </c>
    </row>
    <row r="74" spans="1:31" ht="14.4" x14ac:dyDescent="0.3">
      <c r="A74" s="64" t="s">
        <v>364</v>
      </c>
      <c r="B74" s="10">
        <v>603</v>
      </c>
      <c r="C74" s="45">
        <v>1.2909745251975533E-3</v>
      </c>
      <c r="D74" s="10">
        <v>123.636363636363</v>
      </c>
      <c r="E74" s="10">
        <v>983</v>
      </c>
      <c r="F74" s="45">
        <v>1.9421810910987647E-3</v>
      </c>
      <c r="G74" s="46">
        <v>146.666666666666</v>
      </c>
      <c r="H74" s="10">
        <v>696</v>
      </c>
      <c r="I74" s="45">
        <v>1.3256890344945811E-3</v>
      </c>
      <c r="J74" s="46">
        <v>128.484848</v>
      </c>
      <c r="K74" s="45">
        <v>0.15422885572139303</v>
      </c>
      <c r="L74" s="10">
        <v>1057</v>
      </c>
      <c r="M74" s="45">
        <v>1.1866404715127701E-3</v>
      </c>
      <c r="N74" s="10">
        <v>87.878787878787904</v>
      </c>
      <c r="O74" s="10">
        <v>1710</v>
      </c>
      <c r="P74" s="45">
        <v>1.8021929843051122E-3</v>
      </c>
      <c r="Q74" s="46">
        <v>220.60606060606</v>
      </c>
      <c r="R74" s="10">
        <v>1620</v>
      </c>
      <c r="S74" s="45">
        <v>1.6454702337481881E-3</v>
      </c>
      <c r="T74" s="46">
        <v>243.03030000000001</v>
      </c>
      <c r="U74" s="45">
        <v>0.53263954588457896</v>
      </c>
      <c r="V74" s="10">
        <v>132535</v>
      </c>
      <c r="W74" s="45">
        <v>3.6502444728754762E-3</v>
      </c>
      <c r="X74" s="10">
        <v>1316.9696969696899</v>
      </c>
      <c r="Y74" s="10">
        <v>147286</v>
      </c>
      <c r="Z74" s="45">
        <v>3.8691336204767814E-3</v>
      </c>
      <c r="AA74" s="46">
        <v>1211.5151515151499</v>
      </c>
      <c r="AB74" s="10">
        <v>155290</v>
      </c>
      <c r="AC74" s="45">
        <v>3.9530594743130941E-3</v>
      </c>
      <c r="AD74" s="46">
        <v>1581.21216</v>
      </c>
      <c r="AE74" s="45">
        <v>0.17169049684988871</v>
      </c>
    </row>
    <row r="75" spans="1:31" ht="14.4" x14ac:dyDescent="0.3">
      <c r="A75" s="64" t="s">
        <v>8</v>
      </c>
      <c r="B75" s="10">
        <v>94636</v>
      </c>
      <c r="C75" s="45">
        <v>0.20260806826964453</v>
      </c>
      <c r="D75" s="10">
        <v>2136.9696969696902</v>
      </c>
      <c r="E75" s="10">
        <v>110291</v>
      </c>
      <c r="F75" s="45">
        <v>0.21790955719061431</v>
      </c>
      <c r="G75" s="46">
        <v>2350.9090909090901</v>
      </c>
      <c r="H75" s="10">
        <v>67333</v>
      </c>
      <c r="I75" s="45">
        <v>0.12825089045922936</v>
      </c>
      <c r="J75" s="46">
        <v>1627.27271</v>
      </c>
      <c r="K75" s="45">
        <v>-0.28850543133691198</v>
      </c>
      <c r="L75" s="10">
        <v>170379</v>
      </c>
      <c r="M75" s="45">
        <v>0.19127589110300308</v>
      </c>
      <c r="N75" s="10">
        <v>2550.9090909090901</v>
      </c>
      <c r="O75" s="10">
        <v>201491</v>
      </c>
      <c r="P75" s="45">
        <v>0.21235419099451544</v>
      </c>
      <c r="Q75" s="46">
        <v>3444.84848484848</v>
      </c>
      <c r="R75" s="10">
        <v>142237</v>
      </c>
      <c r="S75" s="45">
        <v>0.14447330224545743</v>
      </c>
      <c r="T75" s="46">
        <v>2742.4243200000001</v>
      </c>
      <c r="U75" s="45">
        <v>-0.16517293797944582</v>
      </c>
      <c r="V75" s="10">
        <v>5639234</v>
      </c>
      <c r="W75" s="45">
        <v>0.15531431500925388</v>
      </c>
      <c r="X75" s="10">
        <v>16384.242424242399</v>
      </c>
      <c r="Y75" s="10">
        <v>4890329</v>
      </c>
      <c r="Z75" s="45">
        <v>0.12846663192083835</v>
      </c>
      <c r="AA75" s="46">
        <v>21109.696969696899</v>
      </c>
      <c r="AB75" s="10">
        <v>5481792</v>
      </c>
      <c r="AC75" s="45">
        <v>0.13954439952227268</v>
      </c>
      <c r="AD75" s="46">
        <v>22872.1211</v>
      </c>
      <c r="AE75" s="45">
        <v>-2.7919040068207845E-2</v>
      </c>
    </row>
    <row r="76" spans="1:31" ht="14.4" x14ac:dyDescent="0.3">
      <c r="A76" s="64" t="s">
        <v>365</v>
      </c>
      <c r="B76" s="10">
        <v>17787</v>
      </c>
      <c r="C76" s="45">
        <v>3.8080537113911912E-2</v>
      </c>
      <c r="D76" s="10">
        <v>941.81818181818198</v>
      </c>
      <c r="E76" s="10">
        <v>25143</v>
      </c>
      <c r="F76" s="45">
        <v>4.9676764164289157E-2</v>
      </c>
      <c r="G76" s="46">
        <v>1208.4848484848401</v>
      </c>
      <c r="H76" s="10">
        <v>22185</v>
      </c>
      <c r="I76" s="45">
        <v>4.2256337974514772E-2</v>
      </c>
      <c r="J76" s="46">
        <v>1122.42419</v>
      </c>
      <c r="K76" s="45">
        <v>0.2472592342722213</v>
      </c>
      <c r="L76" s="10">
        <v>32432</v>
      </c>
      <c r="M76" s="45">
        <v>3.6409767050238566E-2</v>
      </c>
      <c r="N76" s="10">
        <v>1267.87878787878</v>
      </c>
      <c r="O76" s="10">
        <v>39414</v>
      </c>
      <c r="P76" s="45">
        <v>4.1538967417193977E-2</v>
      </c>
      <c r="Q76" s="46">
        <v>1557.57575757575</v>
      </c>
      <c r="R76" s="10">
        <v>40384</v>
      </c>
      <c r="S76" s="45">
        <v>4.1018932049189404E-2</v>
      </c>
      <c r="T76" s="46">
        <v>1455.15149</v>
      </c>
      <c r="U76" s="45">
        <v>0.24518993586581153</v>
      </c>
      <c r="V76" s="10">
        <v>1272989</v>
      </c>
      <c r="W76" s="45">
        <v>3.5060331695637229E-2</v>
      </c>
      <c r="X76" s="10">
        <v>11698.1818181818</v>
      </c>
      <c r="Y76" s="10">
        <v>1698173</v>
      </c>
      <c r="Z76" s="45">
        <v>4.4610202243837958E-2</v>
      </c>
      <c r="AA76" s="46">
        <v>13577.5757575757</v>
      </c>
      <c r="AB76" s="10">
        <v>1922664</v>
      </c>
      <c r="AC76" s="45">
        <v>4.8943300541700756E-2</v>
      </c>
      <c r="AD76" s="46">
        <v>15509.6973</v>
      </c>
      <c r="AE76" s="45">
        <v>0.51035397792125459</v>
      </c>
    </row>
    <row r="77" spans="1:31" ht="14.4" x14ac:dyDescent="0.3">
      <c r="A77" s="64" t="s">
        <v>10</v>
      </c>
      <c r="B77" s="10">
        <v>6192</v>
      </c>
      <c r="C77" s="45">
        <v>1.3256574228894279E-2</v>
      </c>
      <c r="D77" s="10">
        <v>470.90909090909099</v>
      </c>
      <c r="E77" s="10">
        <v>7746</v>
      </c>
      <c r="F77" s="45">
        <v>1.5304307967091589E-2</v>
      </c>
      <c r="G77" s="46">
        <v>694.54545454545405</v>
      </c>
      <c r="H77" s="10">
        <v>4850</v>
      </c>
      <c r="I77" s="45">
        <v>9.2379192777280426E-3</v>
      </c>
      <c r="J77" s="46">
        <v>434.54544099999998</v>
      </c>
      <c r="K77" s="45">
        <v>-0.21673126614987079</v>
      </c>
      <c r="L77" s="10">
        <v>11732</v>
      </c>
      <c r="M77" s="45">
        <v>1.3170923379174852E-2</v>
      </c>
      <c r="N77" s="10">
        <v>752.72727272727195</v>
      </c>
      <c r="O77" s="10">
        <v>13517</v>
      </c>
      <c r="P77" s="45">
        <v>1.4245755888217663E-2</v>
      </c>
      <c r="Q77" s="46">
        <v>936.969696969697</v>
      </c>
      <c r="R77" s="10">
        <v>9242</v>
      </c>
      <c r="S77" s="45">
        <v>9.3873061112967632E-3</v>
      </c>
      <c r="T77" s="46">
        <v>572.72730000000001</v>
      </c>
      <c r="U77" s="45">
        <v>-0.2122400272758268</v>
      </c>
      <c r="V77" s="10">
        <v>383694</v>
      </c>
      <c r="W77" s="45">
        <v>1.056760027747752E-2</v>
      </c>
      <c r="X77" s="10">
        <v>5548.4848484848399</v>
      </c>
      <c r="Y77" s="10">
        <v>398497</v>
      </c>
      <c r="Z77" s="45">
        <v>1.0468327881530735E-2</v>
      </c>
      <c r="AA77" s="46">
        <v>5878.1818181818098</v>
      </c>
      <c r="AB77" s="10">
        <v>414894</v>
      </c>
      <c r="AC77" s="45">
        <v>1.0561534274812653E-2</v>
      </c>
      <c r="AD77" s="46">
        <v>5991.5150000000003</v>
      </c>
      <c r="AE77" s="45">
        <v>8.1314797729440655E-2</v>
      </c>
    </row>
    <row r="78" spans="1:31" ht="14.4" x14ac:dyDescent="0.3">
      <c r="A78" s="64" t="s">
        <v>366</v>
      </c>
      <c r="B78" s="10">
        <v>11595</v>
      </c>
      <c r="C78" s="45">
        <v>2.482396288501763E-2</v>
      </c>
      <c r="D78" s="10">
        <v>789.69696969696895</v>
      </c>
      <c r="E78" s="10">
        <v>17397</v>
      </c>
      <c r="F78" s="45">
        <v>3.4372456197197566E-2</v>
      </c>
      <c r="G78" s="46">
        <v>971.51515151515105</v>
      </c>
      <c r="H78" s="10">
        <v>17335</v>
      </c>
      <c r="I78" s="45">
        <v>3.3018418696786726E-2</v>
      </c>
      <c r="J78" s="46">
        <v>985.45450000000005</v>
      </c>
      <c r="K78" s="45">
        <v>0.49504096593359209</v>
      </c>
      <c r="L78" s="10">
        <v>20700</v>
      </c>
      <c r="M78" s="45">
        <v>2.323884367106371E-2</v>
      </c>
      <c r="N78" s="10">
        <v>1027.27272727272</v>
      </c>
      <c r="O78" s="10">
        <v>25897</v>
      </c>
      <c r="P78" s="45">
        <v>2.7293211528976312E-2</v>
      </c>
      <c r="Q78" s="46">
        <v>1198.7878787878701</v>
      </c>
      <c r="R78" s="10">
        <v>31142</v>
      </c>
      <c r="S78" s="45">
        <v>3.1631625937892642E-2</v>
      </c>
      <c r="T78" s="46">
        <v>1234.5454099999999</v>
      </c>
      <c r="U78" s="45">
        <v>0.50444444444444447</v>
      </c>
      <c r="V78" s="10">
        <v>889295</v>
      </c>
      <c r="W78" s="45">
        <v>2.4492731418159705E-2</v>
      </c>
      <c r="X78" s="10">
        <v>8629.69696969697</v>
      </c>
      <c r="Y78" s="10">
        <v>1299676</v>
      </c>
      <c r="Z78" s="45">
        <v>3.4141874362307222E-2</v>
      </c>
      <c r="AA78" s="46">
        <v>10407.878787878701</v>
      </c>
      <c r="AB78" s="10">
        <v>1507770</v>
      </c>
      <c r="AC78" s="45">
        <v>3.8381766266888107E-2</v>
      </c>
      <c r="AD78" s="46">
        <v>11302.4238</v>
      </c>
      <c r="AE78" s="45">
        <v>0.69546663368173667</v>
      </c>
    </row>
    <row r="79" spans="1:31" ht="14.4" x14ac:dyDescent="0.3">
      <c r="A79" s="432"/>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row>
    <row r="80" spans="1:31" ht="14.4" x14ac:dyDescent="0.3">
      <c r="A80" s="433" t="s">
        <v>367</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row>
    <row r="81" spans="1:31" ht="18" customHeight="1" x14ac:dyDescent="0.3">
      <c r="A81" s="64"/>
      <c r="B81" s="434" t="s">
        <v>332</v>
      </c>
      <c r="C81" s="434"/>
      <c r="D81" s="63" t="s">
        <v>333</v>
      </c>
      <c r="E81" s="434" t="s">
        <v>332</v>
      </c>
      <c r="F81" s="434"/>
      <c r="G81" s="63" t="s">
        <v>333</v>
      </c>
      <c r="H81" s="434" t="s">
        <v>332</v>
      </c>
      <c r="I81" s="434"/>
      <c r="J81" s="63" t="s">
        <v>333</v>
      </c>
      <c r="K81" s="64" t="s">
        <v>0</v>
      </c>
      <c r="L81" s="434" t="s">
        <v>332</v>
      </c>
      <c r="M81" s="434"/>
      <c r="N81" s="63" t="s">
        <v>333</v>
      </c>
      <c r="O81" s="434" t="s">
        <v>332</v>
      </c>
      <c r="P81" s="434"/>
      <c r="Q81" s="63" t="s">
        <v>333</v>
      </c>
      <c r="R81" s="434" t="s">
        <v>332</v>
      </c>
      <c r="S81" s="434"/>
      <c r="T81" s="63" t="s">
        <v>333</v>
      </c>
      <c r="U81" s="64" t="s">
        <v>0</v>
      </c>
      <c r="V81" s="434" t="s">
        <v>332</v>
      </c>
      <c r="W81" s="434"/>
      <c r="X81" s="63" t="s">
        <v>333</v>
      </c>
      <c r="Y81" s="434" t="s">
        <v>332</v>
      </c>
      <c r="Z81" s="434"/>
      <c r="AA81" s="63" t="s">
        <v>333</v>
      </c>
      <c r="AB81" s="434" t="s">
        <v>332</v>
      </c>
      <c r="AC81" s="434"/>
      <c r="AD81" s="63" t="s">
        <v>333</v>
      </c>
      <c r="AE81" s="64" t="s">
        <v>0</v>
      </c>
    </row>
    <row r="82" spans="1:31" ht="14.4" x14ac:dyDescent="0.3">
      <c r="A82" s="64" t="s">
        <v>18</v>
      </c>
      <c r="B82" s="10">
        <v>467089</v>
      </c>
      <c r="C82" s="45"/>
      <c r="D82" s="10">
        <v>90.909090909090907</v>
      </c>
      <c r="E82" s="10">
        <v>506132</v>
      </c>
      <c r="F82" s="45"/>
      <c r="G82" s="46">
        <v>66.6666666666666</v>
      </c>
      <c r="H82" s="10">
        <v>525010</v>
      </c>
      <c r="I82" s="45"/>
      <c r="J82" s="46">
        <v>156.363632</v>
      </c>
      <c r="K82" s="45">
        <v>0.12400420476611523</v>
      </c>
      <c r="L82" s="10">
        <v>890750</v>
      </c>
      <c r="M82" s="45"/>
      <c r="N82" s="10">
        <v>0</v>
      </c>
      <c r="O82" s="10">
        <v>948844</v>
      </c>
      <c r="P82" s="45"/>
      <c r="Q82" s="46">
        <v>0</v>
      </c>
      <c r="R82" s="10">
        <v>984521</v>
      </c>
      <c r="S82" s="45"/>
      <c r="T82" s="46">
        <v>0</v>
      </c>
      <c r="U82" s="45">
        <v>0.1052719618299186</v>
      </c>
      <c r="V82" s="10">
        <v>36308527</v>
      </c>
      <c r="W82" s="45"/>
      <c r="X82" s="10">
        <v>0</v>
      </c>
      <c r="Y82" s="10">
        <v>38066920</v>
      </c>
      <c r="Z82" s="45"/>
      <c r="AA82" s="46">
        <v>0</v>
      </c>
      <c r="AB82" s="10">
        <v>39283497</v>
      </c>
      <c r="AC82" s="45"/>
      <c r="AD82" s="46">
        <v>0</v>
      </c>
      <c r="AE82" s="45">
        <v>8.1935849394275895E-2</v>
      </c>
    </row>
    <row r="83" spans="1:31" ht="14.4" x14ac:dyDescent="0.3">
      <c r="A83" s="64" t="s">
        <v>368</v>
      </c>
      <c r="B83" s="10">
        <v>260225</v>
      </c>
      <c r="C83" s="45">
        <v>0.55712080567086786</v>
      </c>
      <c r="D83" s="10">
        <v>1636.9696969696899</v>
      </c>
      <c r="E83" s="10">
        <v>263041</v>
      </c>
      <c r="F83" s="45">
        <v>0.51970829744019342</v>
      </c>
      <c r="G83" s="46">
        <v>1304.2424242424199</v>
      </c>
      <c r="H83" s="10">
        <v>264563</v>
      </c>
      <c r="I83" s="45">
        <v>0.50391992533475549</v>
      </c>
      <c r="J83" s="46">
        <v>1218.1817599999999</v>
      </c>
      <c r="K83" s="45">
        <v>1.6670189259294841E-2</v>
      </c>
      <c r="L83" s="10">
        <v>462611</v>
      </c>
      <c r="M83" s="45">
        <v>0.51934998596688187</v>
      </c>
      <c r="N83" s="10">
        <v>0</v>
      </c>
      <c r="O83" s="10">
        <v>462930</v>
      </c>
      <c r="P83" s="45">
        <v>0.48788842001424892</v>
      </c>
      <c r="Q83" s="46">
        <v>0</v>
      </c>
      <c r="R83" s="10">
        <v>462157</v>
      </c>
      <c r="S83" s="45">
        <v>0.46942320173972929</v>
      </c>
      <c r="T83" s="46">
        <v>0</v>
      </c>
      <c r="U83" s="45">
        <v>-9.8138608896027111E-4</v>
      </c>
      <c r="V83" s="10">
        <v>23206366</v>
      </c>
      <c r="W83" s="45">
        <v>0.63914369205889299</v>
      </c>
      <c r="X83" s="10">
        <v>0</v>
      </c>
      <c r="Y83" s="10">
        <v>23532471</v>
      </c>
      <c r="Z83" s="45">
        <v>0.61818689297689433</v>
      </c>
      <c r="AA83" s="46">
        <v>0</v>
      </c>
      <c r="AB83" s="10">
        <v>23955809</v>
      </c>
      <c r="AC83" s="45">
        <v>0.60981864725536017</v>
      </c>
      <c r="AD83" s="46">
        <v>0</v>
      </c>
      <c r="AE83" s="45">
        <v>3.2294716027490046E-2</v>
      </c>
    </row>
    <row r="84" spans="1:31" ht="14.4" x14ac:dyDescent="0.3">
      <c r="A84" s="64" t="s">
        <v>36</v>
      </c>
      <c r="B84" s="10">
        <v>157204</v>
      </c>
      <c r="C84" s="45">
        <v>0.33656112646626229</v>
      </c>
      <c r="D84" s="10">
        <v>1533.3333333333301</v>
      </c>
      <c r="E84" s="10">
        <v>144774</v>
      </c>
      <c r="F84" s="45">
        <v>0.28604000537409213</v>
      </c>
      <c r="G84" s="46">
        <v>1220</v>
      </c>
      <c r="H84" s="10">
        <v>141390</v>
      </c>
      <c r="I84" s="45">
        <v>0.26930915601607586</v>
      </c>
      <c r="J84" s="46">
        <v>1235.75757</v>
      </c>
      <c r="K84" s="45">
        <v>-0.1005954046970815</v>
      </c>
      <c r="L84" s="10">
        <v>317043</v>
      </c>
      <c r="M84" s="45">
        <v>0.35592815043502668</v>
      </c>
      <c r="N84" s="10">
        <v>388.48484848484799</v>
      </c>
      <c r="O84" s="10">
        <v>300279</v>
      </c>
      <c r="P84" s="45">
        <v>0.31646824978605548</v>
      </c>
      <c r="Q84" s="46">
        <v>364.24242424242402</v>
      </c>
      <c r="R84" s="10">
        <v>289650</v>
      </c>
      <c r="S84" s="45">
        <v>0.294203983459977</v>
      </c>
      <c r="T84" s="46">
        <v>249.69697600000001</v>
      </c>
      <c r="U84" s="45">
        <v>-8.6401529130117991E-2</v>
      </c>
      <c r="V84" s="10">
        <v>15446196</v>
      </c>
      <c r="W84" s="45">
        <v>0.42541510978949931</v>
      </c>
      <c r="X84" s="10">
        <v>2372.7272727272698</v>
      </c>
      <c r="Y84" s="10">
        <v>14905601</v>
      </c>
      <c r="Z84" s="45">
        <v>0.39156309467642775</v>
      </c>
      <c r="AA84" s="46">
        <v>2081.8181818181802</v>
      </c>
      <c r="AB84" s="10">
        <v>14605312</v>
      </c>
      <c r="AC84" s="45">
        <v>0.37179256215402617</v>
      </c>
      <c r="AD84" s="46">
        <v>1920</v>
      </c>
      <c r="AE84" s="45">
        <v>-5.4439552625125308E-2</v>
      </c>
    </row>
    <row r="85" spans="1:31" ht="14.4" x14ac:dyDescent="0.3">
      <c r="A85" s="64" t="s">
        <v>369</v>
      </c>
      <c r="B85" s="10">
        <v>36333</v>
      </c>
      <c r="C85" s="45">
        <v>7.7786032212276465E-2</v>
      </c>
      <c r="D85" s="10">
        <v>644.84848484848396</v>
      </c>
      <c r="E85" s="10">
        <v>37905</v>
      </c>
      <c r="F85" s="45">
        <v>7.4891530272735179E-2</v>
      </c>
      <c r="G85" s="46">
        <v>626.06060606060601</v>
      </c>
      <c r="H85" s="10">
        <v>36978</v>
      </c>
      <c r="I85" s="45">
        <v>7.0432944134397435E-2</v>
      </c>
      <c r="J85" s="46">
        <v>913.93939999999998</v>
      </c>
      <c r="K85" s="45">
        <v>1.7752456444554539E-2</v>
      </c>
      <c r="L85" s="10">
        <v>43713</v>
      </c>
      <c r="M85" s="45">
        <v>4.9074375526241928E-2</v>
      </c>
      <c r="N85" s="10">
        <v>459.39393939393898</v>
      </c>
      <c r="O85" s="10">
        <v>45398</v>
      </c>
      <c r="P85" s="45">
        <v>4.7845588948235956E-2</v>
      </c>
      <c r="Q85" s="46">
        <v>380.60606060606</v>
      </c>
      <c r="R85" s="10">
        <v>44209</v>
      </c>
      <c r="S85" s="45">
        <v>4.4904070101094845E-2</v>
      </c>
      <c r="T85" s="46">
        <v>634.54549999999995</v>
      </c>
      <c r="U85" s="45">
        <v>1.1346738956374534E-2</v>
      </c>
      <c r="V85" s="10">
        <v>2172247</v>
      </c>
      <c r="W85" s="45">
        <v>5.9827461466558533E-2</v>
      </c>
      <c r="X85" s="10">
        <v>3682.4242424242402</v>
      </c>
      <c r="Y85" s="10">
        <v>2155929</v>
      </c>
      <c r="Z85" s="45">
        <v>5.6635236052719792E-2</v>
      </c>
      <c r="AA85" s="46">
        <v>3675.15151515151</v>
      </c>
      <c r="AB85" s="10">
        <v>2169155</v>
      </c>
      <c r="AC85" s="45">
        <v>5.5217971047740483E-2</v>
      </c>
      <c r="AD85" s="46">
        <v>4203.6360000000004</v>
      </c>
      <c r="AE85" s="45">
        <v>-1.4234108736253289E-3</v>
      </c>
    </row>
    <row r="86" spans="1:31" ht="14.4" x14ac:dyDescent="0.3">
      <c r="A86" s="64" t="s">
        <v>370</v>
      </c>
      <c r="B86" s="10">
        <v>1890</v>
      </c>
      <c r="C86" s="45">
        <v>4.0463380640520328E-3</v>
      </c>
      <c r="D86" s="10">
        <v>246.06060606060601</v>
      </c>
      <c r="E86" s="10">
        <v>1967</v>
      </c>
      <c r="F86" s="45">
        <v>3.8863379513644661E-3</v>
      </c>
      <c r="G86" s="46">
        <v>270.90909090909003</v>
      </c>
      <c r="H86" s="10">
        <v>2522</v>
      </c>
      <c r="I86" s="45">
        <v>4.8037180244185828E-3</v>
      </c>
      <c r="J86" s="46">
        <v>308.48486300000002</v>
      </c>
      <c r="K86" s="45">
        <v>0.33439153439153441</v>
      </c>
      <c r="L86" s="10">
        <v>4904</v>
      </c>
      <c r="M86" s="45">
        <v>5.5054729160819533E-3</v>
      </c>
      <c r="N86" s="10">
        <v>273.93939393939303</v>
      </c>
      <c r="O86" s="10">
        <v>4635</v>
      </c>
      <c r="P86" s="45">
        <v>4.8848915100901729E-3</v>
      </c>
      <c r="Q86" s="46">
        <v>250.30303030303</v>
      </c>
      <c r="R86" s="10">
        <v>4651</v>
      </c>
      <c r="S86" s="45">
        <v>4.724124726643718E-3</v>
      </c>
      <c r="T86" s="46">
        <v>343.63635299999999</v>
      </c>
      <c r="U86" s="45">
        <v>-5.1590538336052205E-2</v>
      </c>
      <c r="V86" s="10">
        <v>164754</v>
      </c>
      <c r="W86" s="45">
        <v>4.5376117846917885E-3</v>
      </c>
      <c r="X86" s="10">
        <v>1583.0303030303</v>
      </c>
      <c r="Y86" s="10">
        <v>145736</v>
      </c>
      <c r="Z86" s="45">
        <v>3.8284158529242711E-3</v>
      </c>
      <c r="AA86" s="46">
        <v>1664.2424242424199</v>
      </c>
      <c r="AB86" s="10">
        <v>140831</v>
      </c>
      <c r="AC86" s="45">
        <v>3.5849914278252774E-3</v>
      </c>
      <c r="AD86" s="46">
        <v>1524.84851</v>
      </c>
      <c r="AE86" s="45">
        <v>-0.14520436529613848</v>
      </c>
    </row>
    <row r="87" spans="1:31" ht="14.4" x14ac:dyDescent="0.3">
      <c r="A87" s="64" t="s">
        <v>37</v>
      </c>
      <c r="B87" s="10">
        <v>53699</v>
      </c>
      <c r="C87" s="45">
        <v>0.11496524217012176</v>
      </c>
      <c r="D87" s="10">
        <v>1079.3939393939299</v>
      </c>
      <c r="E87" s="10">
        <v>64292</v>
      </c>
      <c r="F87" s="45">
        <v>0.12702615128069358</v>
      </c>
      <c r="G87" s="46">
        <v>979.39393939393904</v>
      </c>
      <c r="H87" s="10">
        <v>70550</v>
      </c>
      <c r="I87" s="45">
        <v>0.13437839279251823</v>
      </c>
      <c r="J87" s="46">
        <v>1069.0909999999999</v>
      </c>
      <c r="K87" s="45">
        <v>0.31380472634499712</v>
      </c>
      <c r="L87" s="10">
        <v>77263</v>
      </c>
      <c r="M87" s="45">
        <v>8.6739264664608476E-2</v>
      </c>
      <c r="N87" s="10">
        <v>393.93939393939399</v>
      </c>
      <c r="O87" s="10">
        <v>90465</v>
      </c>
      <c r="P87" s="45">
        <v>9.5342332353895901E-2</v>
      </c>
      <c r="Q87" s="46">
        <v>638.18181818181802</v>
      </c>
      <c r="R87" s="10">
        <v>99480</v>
      </c>
      <c r="S87" s="45">
        <v>0.1010440610205369</v>
      </c>
      <c r="T87" s="46">
        <v>621.21209999999996</v>
      </c>
      <c r="U87" s="45">
        <v>0.28755031515731982</v>
      </c>
      <c r="V87" s="10">
        <v>4410395</v>
      </c>
      <c r="W87" s="45">
        <v>0.12146995112194994</v>
      </c>
      <c r="X87" s="10">
        <v>4936.3636363636297</v>
      </c>
      <c r="Y87" s="10">
        <v>5062736</v>
      </c>
      <c r="Z87" s="45">
        <v>0.1329956823404678</v>
      </c>
      <c r="AA87" s="46">
        <v>4852.1212121212102</v>
      </c>
      <c r="AB87" s="10">
        <v>5610931</v>
      </c>
      <c r="AC87" s="45">
        <v>0.14283175960633035</v>
      </c>
      <c r="AD87" s="46">
        <v>5575.1513699999996</v>
      </c>
      <c r="AE87" s="45">
        <v>0.27220600422411145</v>
      </c>
    </row>
    <row r="88" spans="1:31" ht="14.4" x14ac:dyDescent="0.3">
      <c r="A88" s="64" t="s">
        <v>371</v>
      </c>
      <c r="B88" s="10">
        <v>558</v>
      </c>
      <c r="C88" s="45">
        <v>1.194633142720124E-3</v>
      </c>
      <c r="D88" s="10">
        <v>116.969696969697</v>
      </c>
      <c r="E88" s="10">
        <v>872</v>
      </c>
      <c r="F88" s="45">
        <v>1.7228707135687924E-3</v>
      </c>
      <c r="G88" s="46">
        <v>135.75757575757501</v>
      </c>
      <c r="H88" s="10">
        <v>519</v>
      </c>
      <c r="I88" s="45">
        <v>9.8855259899811431E-4</v>
      </c>
      <c r="J88" s="46">
        <v>107.272728</v>
      </c>
      <c r="K88" s="45">
        <v>-6.9892473118279563E-2</v>
      </c>
      <c r="L88" s="10">
        <v>1012</v>
      </c>
      <c r="M88" s="45">
        <v>1.1361212461408925E-3</v>
      </c>
      <c r="N88" s="10">
        <v>82.424242424242394</v>
      </c>
      <c r="O88" s="10">
        <v>1291</v>
      </c>
      <c r="P88" s="45">
        <v>1.3606030074490643E-3</v>
      </c>
      <c r="Q88" s="46">
        <v>86.6666666666666</v>
      </c>
      <c r="R88" s="10">
        <v>1207</v>
      </c>
      <c r="S88" s="45">
        <v>1.2259768963790514E-3</v>
      </c>
      <c r="T88" s="46">
        <v>123.63636</v>
      </c>
      <c r="U88" s="45">
        <v>0.19268774703557312</v>
      </c>
      <c r="V88" s="10">
        <v>123392</v>
      </c>
      <c r="W88" s="45">
        <v>3.398430346678619E-3</v>
      </c>
      <c r="X88" s="10">
        <v>1080</v>
      </c>
      <c r="Y88" s="10">
        <v>136464</v>
      </c>
      <c r="Z88" s="45">
        <v>3.5848447943779009E-3</v>
      </c>
      <c r="AA88" s="46">
        <v>1138.7878787878701</v>
      </c>
      <c r="AB88" s="10">
        <v>140788</v>
      </c>
      <c r="AC88" s="45">
        <v>3.5838968205910995E-3</v>
      </c>
      <c r="AD88" s="46">
        <v>1347.87878</v>
      </c>
      <c r="AE88" s="45">
        <v>0.14098158713692946</v>
      </c>
    </row>
    <row r="89" spans="1:31" ht="14.4" x14ac:dyDescent="0.3">
      <c r="A89" s="64" t="s">
        <v>38</v>
      </c>
      <c r="B89" s="10">
        <v>1509</v>
      </c>
      <c r="C89" s="45">
        <v>3.2306476924097976E-3</v>
      </c>
      <c r="D89" s="10">
        <v>261.81818181818102</v>
      </c>
      <c r="E89" s="10">
        <v>893</v>
      </c>
      <c r="F89" s="45">
        <v>1.7643618660744629E-3</v>
      </c>
      <c r="G89" s="46">
        <v>263.636363636363</v>
      </c>
      <c r="H89" s="10">
        <v>902</v>
      </c>
      <c r="I89" s="45">
        <v>1.7180625130949886E-3</v>
      </c>
      <c r="J89" s="46">
        <v>289.69695999999999</v>
      </c>
      <c r="K89" s="45">
        <v>-0.40225314777998672</v>
      </c>
      <c r="L89" s="10">
        <v>2592</v>
      </c>
      <c r="M89" s="45">
        <v>2.9099073814201517E-3</v>
      </c>
      <c r="N89" s="10">
        <v>338.18181818181802</v>
      </c>
      <c r="O89" s="10">
        <v>1762</v>
      </c>
      <c r="P89" s="45">
        <v>1.8569965136524024E-3</v>
      </c>
      <c r="Q89" s="46">
        <v>352.12121212121201</v>
      </c>
      <c r="R89" s="10">
        <v>1732</v>
      </c>
      <c r="S89" s="45">
        <v>1.7592311387974457E-3</v>
      </c>
      <c r="T89" s="46">
        <v>388.48486300000002</v>
      </c>
      <c r="U89" s="45">
        <v>-0.3317901234567901</v>
      </c>
      <c r="V89" s="10">
        <v>126774</v>
      </c>
      <c r="W89" s="45">
        <v>3.4915765103883173E-3</v>
      </c>
      <c r="X89" s="10">
        <v>3108.4848484848399</v>
      </c>
      <c r="Y89" s="10">
        <v>81869</v>
      </c>
      <c r="Z89" s="45">
        <v>2.1506599430686801E-3</v>
      </c>
      <c r="AA89" s="46">
        <v>2344.84848484848</v>
      </c>
      <c r="AB89" s="10">
        <v>100119</v>
      </c>
      <c r="AC89" s="45">
        <v>2.5486274808986585E-3</v>
      </c>
      <c r="AD89" s="46">
        <v>2251.51514</v>
      </c>
      <c r="AE89" s="45">
        <v>-0.21025604619243693</v>
      </c>
    </row>
    <row r="90" spans="1:31" ht="14.4" x14ac:dyDescent="0.3">
      <c r="A90" s="64" t="s">
        <v>372</v>
      </c>
      <c r="B90" s="10">
        <v>9032</v>
      </c>
      <c r="C90" s="45">
        <v>1.9336785923025377E-2</v>
      </c>
      <c r="D90" s="10">
        <v>667.87878787878697</v>
      </c>
      <c r="E90" s="10">
        <v>12338</v>
      </c>
      <c r="F90" s="45">
        <v>2.4377039981664864E-2</v>
      </c>
      <c r="G90" s="46">
        <v>656.969696969697</v>
      </c>
      <c r="H90" s="10">
        <v>11702</v>
      </c>
      <c r="I90" s="45">
        <v>2.2289099255252281E-2</v>
      </c>
      <c r="J90" s="46">
        <v>789.69695999999999</v>
      </c>
      <c r="K90" s="45">
        <v>0.29561558901682905</v>
      </c>
      <c r="L90" s="10">
        <v>16084</v>
      </c>
      <c r="M90" s="45">
        <v>1.8056693797361772E-2</v>
      </c>
      <c r="N90" s="10">
        <v>768.48484848484804</v>
      </c>
      <c r="O90" s="10">
        <v>19100</v>
      </c>
      <c r="P90" s="45">
        <v>2.0129757894869968E-2</v>
      </c>
      <c r="Q90" s="46">
        <v>788.48484848484804</v>
      </c>
      <c r="R90" s="10">
        <v>21228</v>
      </c>
      <c r="S90" s="45">
        <v>2.1561754396300332E-2</v>
      </c>
      <c r="T90" s="46">
        <v>991.51513699999998</v>
      </c>
      <c r="U90" s="45">
        <v>0.31982094006466055</v>
      </c>
      <c r="V90" s="10">
        <v>762608</v>
      </c>
      <c r="W90" s="45">
        <v>2.100355103912643E-2</v>
      </c>
      <c r="X90" s="10">
        <v>7095.1515151515096</v>
      </c>
      <c r="Y90" s="10">
        <v>1044136</v>
      </c>
      <c r="Z90" s="45">
        <v>2.7428959316908225E-2</v>
      </c>
      <c r="AA90" s="46">
        <v>7160.6060606060601</v>
      </c>
      <c r="AB90" s="10">
        <v>1188673</v>
      </c>
      <c r="AC90" s="45">
        <v>3.0258838717948149E-2</v>
      </c>
      <c r="AD90" s="46">
        <v>8765.4539999999997</v>
      </c>
      <c r="AE90" s="45">
        <v>0.55869463734972624</v>
      </c>
    </row>
    <row r="91" spans="1:31" ht="14.4" x14ac:dyDescent="0.3">
      <c r="A91" s="64" t="s">
        <v>39</v>
      </c>
      <c r="B91" s="10">
        <v>647</v>
      </c>
      <c r="C91" s="45">
        <v>1.3851749880643732E-3</v>
      </c>
      <c r="D91" s="10">
        <v>166.666666666666</v>
      </c>
      <c r="E91" s="10">
        <v>1177</v>
      </c>
      <c r="F91" s="45">
        <v>2.3254803094844823E-3</v>
      </c>
      <c r="G91" s="46">
        <v>306.06060606060601</v>
      </c>
      <c r="H91" s="10">
        <v>567</v>
      </c>
      <c r="I91" s="45">
        <v>1.0799794289632579E-3</v>
      </c>
      <c r="J91" s="46">
        <v>178.18182400000001</v>
      </c>
      <c r="K91" s="45">
        <v>-0.12364760432766615</v>
      </c>
      <c r="L91" s="10">
        <v>1603</v>
      </c>
      <c r="M91" s="45">
        <v>1.7996070726915522E-3</v>
      </c>
      <c r="N91" s="10">
        <v>353.33333333333297</v>
      </c>
      <c r="O91" s="10">
        <v>1890</v>
      </c>
      <c r="P91" s="45">
        <v>1.9918975089688084E-3</v>
      </c>
      <c r="Q91" s="46">
        <v>404.24242424242402</v>
      </c>
      <c r="R91" s="10">
        <v>851</v>
      </c>
      <c r="S91" s="45">
        <v>8.6437973390105438E-4</v>
      </c>
      <c r="T91" s="46">
        <v>192.72728000000001</v>
      </c>
      <c r="U91" s="45">
        <v>-0.46912039925140364</v>
      </c>
      <c r="V91" s="10">
        <v>50444</v>
      </c>
      <c r="W91" s="45">
        <v>1.3893155180875281E-3</v>
      </c>
      <c r="X91" s="10">
        <v>1290.9090909090901</v>
      </c>
      <c r="Y91" s="10">
        <v>54818</v>
      </c>
      <c r="Z91" s="45">
        <v>1.4400429559312915E-3</v>
      </c>
      <c r="AA91" s="46">
        <v>1581.8181818181799</v>
      </c>
      <c r="AB91" s="10">
        <v>51857</v>
      </c>
      <c r="AC91" s="45">
        <v>1.3200708684361782E-3</v>
      </c>
      <c r="AD91" s="46">
        <v>1452.72729</v>
      </c>
      <c r="AE91" s="45">
        <v>2.8011260011101418E-2</v>
      </c>
    </row>
    <row r="92" spans="1:31" ht="14.4" x14ac:dyDescent="0.3">
      <c r="A92" s="64" t="s">
        <v>373</v>
      </c>
      <c r="B92" s="10">
        <v>8385</v>
      </c>
      <c r="C92" s="45">
        <v>1.7951610934961004E-2</v>
      </c>
      <c r="D92" s="10">
        <v>617.57575757575705</v>
      </c>
      <c r="E92" s="10">
        <v>11161</v>
      </c>
      <c r="F92" s="45">
        <v>2.2051559672180379E-2</v>
      </c>
      <c r="G92" s="46">
        <v>649.69696969696895</v>
      </c>
      <c r="H92" s="10">
        <v>11135</v>
      </c>
      <c r="I92" s="45">
        <v>2.1209119826289022E-2</v>
      </c>
      <c r="J92" s="46">
        <v>767.27269999999999</v>
      </c>
      <c r="K92" s="45">
        <v>0.32796660703637448</v>
      </c>
      <c r="L92" s="10">
        <v>14481</v>
      </c>
      <c r="M92" s="45">
        <v>1.625708672467022E-2</v>
      </c>
      <c r="N92" s="10">
        <v>678.18181818181802</v>
      </c>
      <c r="O92" s="10">
        <v>17210</v>
      </c>
      <c r="P92" s="45">
        <v>1.813786038590116E-2</v>
      </c>
      <c r="Q92" s="46">
        <v>782.42424242424204</v>
      </c>
      <c r="R92" s="10">
        <v>20377</v>
      </c>
      <c r="S92" s="45">
        <v>2.0697374662399279E-2</v>
      </c>
      <c r="T92" s="46">
        <v>978.18179999999995</v>
      </c>
      <c r="U92" s="45">
        <v>0.40715420205786895</v>
      </c>
      <c r="V92" s="10">
        <v>712164</v>
      </c>
      <c r="W92" s="45">
        <v>1.96142355210389E-2</v>
      </c>
      <c r="X92" s="10">
        <v>6816.3636363636297</v>
      </c>
      <c r="Y92" s="10">
        <v>989318</v>
      </c>
      <c r="Z92" s="45">
        <v>2.5988916360976933E-2</v>
      </c>
      <c r="AA92" s="46">
        <v>7071.5151515151501</v>
      </c>
      <c r="AB92" s="10">
        <v>1136816</v>
      </c>
      <c r="AC92" s="45">
        <v>2.8938767849511972E-2</v>
      </c>
      <c r="AD92" s="46">
        <v>8470.9089999999997</v>
      </c>
      <c r="AE92" s="45">
        <v>0.59628400199953946</v>
      </c>
    </row>
    <row r="93" spans="1:31" ht="14.4" x14ac:dyDescent="0.3">
      <c r="A93" s="64" t="s">
        <v>374</v>
      </c>
      <c r="B93" s="10">
        <v>206864</v>
      </c>
      <c r="C93" s="45">
        <v>0.44287919432913214</v>
      </c>
      <c r="D93" s="10">
        <v>1632.72727272727</v>
      </c>
      <c r="E93" s="10">
        <v>243091</v>
      </c>
      <c r="F93" s="45">
        <v>0.48029170255980652</v>
      </c>
      <c r="G93" s="46">
        <v>1298.1818181818101</v>
      </c>
      <c r="H93" s="10">
        <v>260447</v>
      </c>
      <c r="I93" s="45">
        <v>0.49608007466524445</v>
      </c>
      <c r="J93" s="46">
        <v>1210.9090000000001</v>
      </c>
      <c r="K93" s="45">
        <v>0.25902525330652021</v>
      </c>
      <c r="L93" s="10">
        <v>428139</v>
      </c>
      <c r="M93" s="45">
        <v>0.48065001403311813</v>
      </c>
      <c r="N93" s="10">
        <v>0</v>
      </c>
      <c r="O93" s="10">
        <v>485914</v>
      </c>
      <c r="P93" s="45">
        <v>0.51211157998575108</v>
      </c>
      <c r="Q93" s="46">
        <v>0</v>
      </c>
      <c r="R93" s="10">
        <v>522364</v>
      </c>
      <c r="S93" s="45">
        <v>0.53057679826027071</v>
      </c>
      <c r="T93" s="46">
        <v>0</v>
      </c>
      <c r="U93" s="45">
        <v>0.22008039445133473</v>
      </c>
      <c r="V93" s="10">
        <v>13102161</v>
      </c>
      <c r="W93" s="45">
        <v>0.36085630794110707</v>
      </c>
      <c r="X93" s="10">
        <v>0</v>
      </c>
      <c r="Y93" s="10">
        <v>14534449</v>
      </c>
      <c r="Z93" s="45">
        <v>0.38181310702310561</v>
      </c>
      <c r="AA93" s="46">
        <v>0</v>
      </c>
      <c r="AB93" s="10">
        <v>15327688</v>
      </c>
      <c r="AC93" s="45">
        <v>0.39018135274463983</v>
      </c>
      <c r="AD93" s="46">
        <v>0</v>
      </c>
      <c r="AE93" s="45">
        <v>0.16985953691150643</v>
      </c>
    </row>
    <row r="94" spans="1:31" ht="14.4" x14ac:dyDescent="0.3">
      <c r="A94" s="64" t="s">
        <v>36</v>
      </c>
      <c r="B94" s="10">
        <v>100205</v>
      </c>
      <c r="C94" s="45">
        <v>0.21453084958112908</v>
      </c>
      <c r="D94" s="10">
        <v>2060.6060606060601</v>
      </c>
      <c r="E94" s="10">
        <v>114607</v>
      </c>
      <c r="F94" s="45">
        <v>0.22643697691511305</v>
      </c>
      <c r="G94" s="46">
        <v>2153.9393939393899</v>
      </c>
      <c r="H94" s="10">
        <v>176242</v>
      </c>
      <c r="I94" s="45">
        <v>0.33569265347326716</v>
      </c>
      <c r="J94" s="46">
        <v>2152.7272899999998</v>
      </c>
      <c r="K94" s="45">
        <v>0.75881443041764385</v>
      </c>
      <c r="L94" s="10">
        <v>236498</v>
      </c>
      <c r="M94" s="45">
        <v>0.26550435026662922</v>
      </c>
      <c r="N94" s="10">
        <v>2585.45454545454</v>
      </c>
      <c r="O94" s="10">
        <v>255688</v>
      </c>
      <c r="P94" s="45">
        <v>0.26947316945672839</v>
      </c>
      <c r="Q94" s="46">
        <v>3454.54545454545</v>
      </c>
      <c r="R94" s="10">
        <v>350335</v>
      </c>
      <c r="S94" s="45">
        <v>0.35584309527171082</v>
      </c>
      <c r="T94" s="46">
        <v>2617.5756799999999</v>
      </c>
      <c r="U94" s="45">
        <v>0.48134445111586566</v>
      </c>
      <c r="V94" s="10">
        <v>6811846</v>
      </c>
      <c r="W94" s="45">
        <v>0.18761008949770944</v>
      </c>
      <c r="X94" s="10">
        <v>15194.545454545399</v>
      </c>
      <c r="Y94" s="10">
        <v>8745312</v>
      </c>
      <c r="Z94" s="45">
        <v>0.22973521367108241</v>
      </c>
      <c r="AA94" s="46">
        <v>16296.9696969697</v>
      </c>
      <c r="AB94" s="10">
        <v>8847910</v>
      </c>
      <c r="AC94" s="45">
        <v>0.22523223938031789</v>
      </c>
      <c r="AD94" s="46">
        <v>19430.908200000002</v>
      </c>
      <c r="AE94" s="45">
        <v>0.29890047426204291</v>
      </c>
    </row>
    <row r="95" spans="1:31" ht="14.4" x14ac:dyDescent="0.3">
      <c r="A95" s="64" t="s">
        <v>369</v>
      </c>
      <c r="B95" s="10">
        <v>1100</v>
      </c>
      <c r="C95" s="45">
        <v>2.3550115716704954E-3</v>
      </c>
      <c r="D95" s="10">
        <v>233.93939393939399</v>
      </c>
      <c r="E95" s="10">
        <v>1881</v>
      </c>
      <c r="F95" s="45">
        <v>3.7164218030079112E-3</v>
      </c>
      <c r="G95" s="46">
        <v>285.45454545454498</v>
      </c>
      <c r="H95" s="10">
        <v>1860</v>
      </c>
      <c r="I95" s="45">
        <v>3.5427896611493113E-3</v>
      </c>
      <c r="J95" s="46">
        <v>220</v>
      </c>
      <c r="K95" s="45">
        <v>0.69090909090909092</v>
      </c>
      <c r="L95" s="10">
        <v>2028</v>
      </c>
      <c r="M95" s="45">
        <v>2.2767330900926187E-3</v>
      </c>
      <c r="N95" s="10">
        <v>302.42424242424198</v>
      </c>
      <c r="O95" s="10">
        <v>2878</v>
      </c>
      <c r="P95" s="45">
        <v>3.0331645665673179E-3</v>
      </c>
      <c r="Q95" s="46">
        <v>351.51515151515099</v>
      </c>
      <c r="R95" s="10">
        <v>2573</v>
      </c>
      <c r="S95" s="45">
        <v>2.6134536490333878E-3</v>
      </c>
      <c r="T95" s="46">
        <v>253.939392</v>
      </c>
      <c r="U95" s="45">
        <v>0.26873767258382641</v>
      </c>
      <c r="V95" s="10">
        <v>77157</v>
      </c>
      <c r="W95" s="45">
        <v>2.1250380110435217E-3</v>
      </c>
      <c r="X95" s="10">
        <v>1950.30303030303</v>
      </c>
      <c r="Y95" s="10">
        <v>106394</v>
      </c>
      <c r="Z95" s="45">
        <v>2.7949201038592036E-3</v>
      </c>
      <c r="AA95" s="46">
        <v>2227.8787878787798</v>
      </c>
      <c r="AB95" s="10">
        <v>104953</v>
      </c>
      <c r="AC95" s="45">
        <v>2.6716816988059896E-3</v>
      </c>
      <c r="AD95" s="46">
        <v>2555.1516099999999</v>
      </c>
      <c r="AE95" s="45">
        <v>0.36025247223194268</v>
      </c>
    </row>
    <row r="96" spans="1:31" ht="14.4" x14ac:dyDescent="0.3">
      <c r="A96" s="64" t="s">
        <v>370</v>
      </c>
      <c r="B96" s="10">
        <v>2668</v>
      </c>
      <c r="C96" s="45">
        <v>5.7119735211062558E-3</v>
      </c>
      <c r="D96" s="10">
        <v>349.09090909090901</v>
      </c>
      <c r="E96" s="10">
        <v>3175</v>
      </c>
      <c r="F96" s="45">
        <v>6.2730671050239863E-3</v>
      </c>
      <c r="G96" s="46">
        <v>487.87878787878799</v>
      </c>
      <c r="H96" s="10">
        <v>3543</v>
      </c>
      <c r="I96" s="45">
        <v>6.7484428868021563E-3</v>
      </c>
      <c r="J96" s="46">
        <v>517.57574499999998</v>
      </c>
      <c r="K96" s="45">
        <v>0.32796101949025486</v>
      </c>
      <c r="L96" s="10">
        <v>3920</v>
      </c>
      <c r="M96" s="45">
        <v>4.4007858546168963E-3</v>
      </c>
      <c r="N96" s="10">
        <v>393.93939393939399</v>
      </c>
      <c r="O96" s="10">
        <v>5255</v>
      </c>
      <c r="P96" s="45">
        <v>5.5383182061540144E-3</v>
      </c>
      <c r="Q96" s="46">
        <v>569.09090909090901</v>
      </c>
      <c r="R96" s="10">
        <v>7005</v>
      </c>
      <c r="S96" s="45">
        <v>7.1151351774111473E-3</v>
      </c>
      <c r="T96" s="46">
        <v>761.81820000000005</v>
      </c>
      <c r="U96" s="45">
        <v>0.78698979591836737</v>
      </c>
      <c r="V96" s="10">
        <v>118277</v>
      </c>
      <c r="W96" s="45">
        <v>3.2575543480461216E-3</v>
      </c>
      <c r="X96" s="10">
        <v>2482.4242424242402</v>
      </c>
      <c r="Y96" s="10">
        <v>141624</v>
      </c>
      <c r="Z96" s="45">
        <v>3.7203955560365797E-3</v>
      </c>
      <c r="AA96" s="46">
        <v>3548.4848484848399</v>
      </c>
      <c r="AB96" s="10">
        <v>163167</v>
      </c>
      <c r="AC96" s="45">
        <v>4.1535762460251438E-3</v>
      </c>
      <c r="AD96" s="46">
        <v>3666.6667499999999</v>
      </c>
      <c r="AE96" s="45">
        <v>0.37953279166701892</v>
      </c>
    </row>
    <row r="97" spans="1:31" ht="14.4" x14ac:dyDescent="0.3">
      <c r="A97" s="64" t="s">
        <v>37</v>
      </c>
      <c r="B97" s="10">
        <v>964</v>
      </c>
      <c r="C97" s="45">
        <v>2.0638465046275978E-3</v>
      </c>
      <c r="D97" s="10">
        <v>150.90909090909</v>
      </c>
      <c r="E97" s="10">
        <v>1114</v>
      </c>
      <c r="F97" s="45">
        <v>2.2010068519674711E-3</v>
      </c>
      <c r="G97" s="46">
        <v>200.60606060606</v>
      </c>
      <c r="H97" s="10">
        <v>1711</v>
      </c>
      <c r="I97" s="45">
        <v>3.2589855431325119E-3</v>
      </c>
      <c r="J97" s="46">
        <v>279.39395100000002</v>
      </c>
      <c r="K97" s="45">
        <v>0.774896265560166</v>
      </c>
      <c r="L97" s="10">
        <v>1513</v>
      </c>
      <c r="M97" s="45">
        <v>1.6985686219477968E-3</v>
      </c>
      <c r="N97" s="10">
        <v>199.39393939393901</v>
      </c>
      <c r="O97" s="10">
        <v>1631</v>
      </c>
      <c r="P97" s="45">
        <v>1.7189337762582679E-3</v>
      </c>
      <c r="Q97" s="46">
        <v>249.09090909090901</v>
      </c>
      <c r="R97" s="10">
        <v>2377</v>
      </c>
      <c r="S97" s="45">
        <v>2.4143720651971872E-3</v>
      </c>
      <c r="T97" s="46">
        <v>301.81817599999999</v>
      </c>
      <c r="U97" s="45">
        <v>0.57105089226701922</v>
      </c>
      <c r="V97" s="10">
        <v>62897</v>
      </c>
      <c r="W97" s="45">
        <v>1.7322928027347405E-3</v>
      </c>
      <c r="X97" s="10">
        <v>1946.0606060606001</v>
      </c>
      <c r="Y97" s="10">
        <v>67800</v>
      </c>
      <c r="Z97" s="45">
        <v>1.7810739613291541E-3</v>
      </c>
      <c r="AA97" s="46">
        <v>1830.30303030303</v>
      </c>
      <c r="AB97" s="10">
        <v>81492</v>
      </c>
      <c r="AC97" s="45">
        <v>2.0744589006421706E-3</v>
      </c>
      <c r="AD97" s="46">
        <v>1988.48486</v>
      </c>
      <c r="AE97" s="45">
        <v>0.29564208149832266</v>
      </c>
    </row>
    <row r="98" spans="1:31" ht="14.4" x14ac:dyDescent="0.3">
      <c r="A98" s="64" t="s">
        <v>371</v>
      </c>
      <c r="B98" s="10">
        <v>45</v>
      </c>
      <c r="C98" s="45">
        <v>9.6341382477429358E-5</v>
      </c>
      <c r="D98" s="10">
        <v>27.878787878787801</v>
      </c>
      <c r="E98" s="10">
        <v>111</v>
      </c>
      <c r="F98" s="45">
        <v>2.1931037752997241E-4</v>
      </c>
      <c r="G98" s="46">
        <v>64.242424242424207</v>
      </c>
      <c r="H98" s="10">
        <v>177</v>
      </c>
      <c r="I98" s="45">
        <v>3.3713643549646672E-4</v>
      </c>
      <c r="J98" s="46">
        <v>71.515150000000006</v>
      </c>
      <c r="K98" s="45">
        <v>2.9333333333333331</v>
      </c>
      <c r="L98" s="10">
        <v>45</v>
      </c>
      <c r="M98" s="45">
        <v>5.0519225371877629E-5</v>
      </c>
      <c r="N98" s="10">
        <v>27.878787878787801</v>
      </c>
      <c r="O98" s="10">
        <v>419</v>
      </c>
      <c r="P98" s="45">
        <v>4.4158997685604797E-4</v>
      </c>
      <c r="Q98" s="46">
        <v>202.42424242424201</v>
      </c>
      <c r="R98" s="10">
        <v>413</v>
      </c>
      <c r="S98" s="45">
        <v>4.1949333736913686E-4</v>
      </c>
      <c r="T98" s="46">
        <v>210.30302399999999</v>
      </c>
      <c r="U98" s="45">
        <v>8.1777777777777771</v>
      </c>
      <c r="V98" s="10">
        <v>9143</v>
      </c>
      <c r="W98" s="45">
        <v>2.5181412619685727E-4</v>
      </c>
      <c r="X98" s="10">
        <v>784.84848484848499</v>
      </c>
      <c r="Y98" s="10">
        <v>10822</v>
      </c>
      <c r="Z98" s="45">
        <v>2.842888260988806E-4</v>
      </c>
      <c r="AA98" s="46">
        <v>549.69696969696895</v>
      </c>
      <c r="AB98" s="10">
        <v>14502</v>
      </c>
      <c r="AC98" s="45">
        <v>3.6916265372199426E-4</v>
      </c>
      <c r="AD98" s="46">
        <v>846.66669999999999</v>
      </c>
      <c r="AE98" s="45">
        <v>0.58613146669583283</v>
      </c>
    </row>
    <row r="99" spans="1:31" ht="14.4" x14ac:dyDescent="0.3">
      <c r="A99" s="64" t="s">
        <v>38</v>
      </c>
      <c r="B99" s="10">
        <v>93127</v>
      </c>
      <c r="C99" s="45">
        <v>0.19937742057723473</v>
      </c>
      <c r="D99" s="10">
        <v>2158.7878787878699</v>
      </c>
      <c r="E99" s="10">
        <v>109398</v>
      </c>
      <c r="F99" s="45">
        <v>0.21614519532453985</v>
      </c>
      <c r="G99" s="46">
        <v>2344.84848484848</v>
      </c>
      <c r="H99" s="10">
        <v>66431</v>
      </c>
      <c r="I99" s="45">
        <v>0.12653282794613435</v>
      </c>
      <c r="J99" s="46">
        <v>1596.96973</v>
      </c>
      <c r="K99" s="45">
        <v>-0.28666229987006991</v>
      </c>
      <c r="L99" s="10">
        <v>167787</v>
      </c>
      <c r="M99" s="45">
        <v>0.18836598372158295</v>
      </c>
      <c r="N99" s="10">
        <v>2624.2424242424199</v>
      </c>
      <c r="O99" s="10">
        <v>199729</v>
      </c>
      <c r="P99" s="45">
        <v>0.21049719448086304</v>
      </c>
      <c r="Q99" s="46">
        <v>3404.2424242424199</v>
      </c>
      <c r="R99" s="10">
        <v>140505</v>
      </c>
      <c r="S99" s="45">
        <v>0.14271407110665998</v>
      </c>
      <c r="T99" s="46">
        <v>2701.8180000000002</v>
      </c>
      <c r="U99" s="45">
        <v>-0.16259900945842048</v>
      </c>
      <c r="V99" s="10">
        <v>5512460</v>
      </c>
      <c r="W99" s="45">
        <v>0.15182273849886557</v>
      </c>
      <c r="X99" s="10">
        <v>15827.272727272701</v>
      </c>
      <c r="Y99" s="10">
        <v>4808460</v>
      </c>
      <c r="Z99" s="45">
        <v>0.12631597197776967</v>
      </c>
      <c r="AA99" s="46">
        <v>20600.606060605998</v>
      </c>
      <c r="AB99" s="10">
        <v>5381673</v>
      </c>
      <c r="AC99" s="45">
        <v>0.136995772041374</v>
      </c>
      <c r="AD99" s="46">
        <v>22580</v>
      </c>
      <c r="AE99" s="45">
        <v>-2.3725705039129536E-2</v>
      </c>
    </row>
    <row r="100" spans="1:31" ht="14.4" x14ac:dyDescent="0.3">
      <c r="A100" s="64" t="s">
        <v>372</v>
      </c>
      <c r="B100" s="10">
        <v>8755</v>
      </c>
      <c r="C100" s="45">
        <v>1.8743751190886532E-2</v>
      </c>
      <c r="D100" s="10">
        <v>592.12121212121201</v>
      </c>
      <c r="E100" s="10">
        <v>12805</v>
      </c>
      <c r="F100" s="45">
        <v>2.5299724182624297E-2</v>
      </c>
      <c r="G100" s="46">
        <v>900.60606060606005</v>
      </c>
      <c r="H100" s="10">
        <v>10483</v>
      </c>
      <c r="I100" s="45">
        <v>1.9967238719262492E-2</v>
      </c>
      <c r="J100" s="46">
        <v>716.36364700000001</v>
      </c>
      <c r="K100" s="45">
        <v>0.19737292975442605</v>
      </c>
      <c r="L100" s="10">
        <v>16348</v>
      </c>
      <c r="M100" s="45">
        <v>1.835307325287679E-2</v>
      </c>
      <c r="N100" s="10">
        <v>899.39393939393904</v>
      </c>
      <c r="O100" s="10">
        <v>20314</v>
      </c>
      <c r="P100" s="45">
        <v>2.1409209522324005E-2</v>
      </c>
      <c r="Q100" s="46">
        <v>1160</v>
      </c>
      <c r="R100" s="10">
        <v>19156</v>
      </c>
      <c r="S100" s="45">
        <v>1.9457177652889068E-2</v>
      </c>
      <c r="T100" s="46">
        <v>932.12120000000004</v>
      </c>
      <c r="U100" s="45">
        <v>0.17176413016882799</v>
      </c>
      <c r="V100" s="10">
        <v>510381</v>
      </c>
      <c r="W100" s="45">
        <v>1.4056780656510797E-2</v>
      </c>
      <c r="X100" s="10">
        <v>6455.7575757575696</v>
      </c>
      <c r="Y100" s="10">
        <v>654037</v>
      </c>
      <c r="Z100" s="45">
        <v>1.7181242926929734E-2</v>
      </c>
      <c r="AA100" s="46">
        <v>8413.3333333333303</v>
      </c>
      <c r="AB100" s="10">
        <v>733991</v>
      </c>
      <c r="AC100" s="45">
        <v>1.8684461823752604E-2</v>
      </c>
      <c r="AD100" s="46">
        <v>9115.1509999999998</v>
      </c>
      <c r="AE100" s="45">
        <v>0.43812367623402909</v>
      </c>
    </row>
    <row r="101" spans="1:31" ht="14.4" x14ac:dyDescent="0.3">
      <c r="A101" s="64" t="s">
        <v>39</v>
      </c>
      <c r="B101" s="10">
        <v>5545</v>
      </c>
      <c r="C101" s="45">
        <v>1.1871399240829906E-2</v>
      </c>
      <c r="D101" s="10">
        <v>469.69696969696901</v>
      </c>
      <c r="E101" s="10">
        <v>6569</v>
      </c>
      <c r="F101" s="45">
        <v>1.2978827657607106E-2</v>
      </c>
      <c r="G101" s="46">
        <v>615.15151515151501</v>
      </c>
      <c r="H101" s="10">
        <v>4283</v>
      </c>
      <c r="I101" s="45">
        <v>8.1579398487647854E-3</v>
      </c>
      <c r="J101" s="46">
        <v>390.30304000000001</v>
      </c>
      <c r="K101" s="45">
        <v>-0.22759242560865645</v>
      </c>
      <c r="L101" s="10">
        <v>10129</v>
      </c>
      <c r="M101" s="45">
        <v>1.13713163064833E-2</v>
      </c>
      <c r="N101" s="10">
        <v>688.48484848484804</v>
      </c>
      <c r="O101" s="10">
        <v>11627</v>
      </c>
      <c r="P101" s="45">
        <v>1.2253858379248854E-2</v>
      </c>
      <c r="Q101" s="46">
        <v>864.24242424242402</v>
      </c>
      <c r="R101" s="10">
        <v>8391</v>
      </c>
      <c r="S101" s="45">
        <v>8.5229263773957085E-3</v>
      </c>
      <c r="T101" s="46">
        <v>538.18179999999995</v>
      </c>
      <c r="U101" s="45">
        <v>-0.17158653371507551</v>
      </c>
      <c r="V101" s="10">
        <v>333250</v>
      </c>
      <c r="W101" s="45">
        <v>9.178284759389992E-3</v>
      </c>
      <c r="X101" s="10">
        <v>5026.6666666666597</v>
      </c>
      <c r="Y101" s="10">
        <v>343679</v>
      </c>
      <c r="Z101" s="45">
        <v>9.0282849255994436E-3</v>
      </c>
      <c r="AA101" s="46">
        <v>5501.8181818181802</v>
      </c>
      <c r="AB101" s="10">
        <v>363037</v>
      </c>
      <c r="AC101" s="45">
        <v>9.2414634063764742E-3</v>
      </c>
      <c r="AD101" s="46">
        <v>5723.0302700000002</v>
      </c>
      <c r="AE101" s="45">
        <v>8.9383345836459113E-2</v>
      </c>
    </row>
    <row r="102" spans="1:31" ht="14.4" x14ac:dyDescent="0.3">
      <c r="A102" s="64" t="s">
        <v>373</v>
      </c>
      <c r="B102" s="10">
        <v>3210</v>
      </c>
      <c r="C102" s="45">
        <v>6.8723519500566276E-3</v>
      </c>
      <c r="D102" s="10">
        <v>376.969696969697</v>
      </c>
      <c r="E102" s="10">
        <v>6236</v>
      </c>
      <c r="F102" s="45">
        <v>1.2320896525017189E-2</v>
      </c>
      <c r="G102" s="46">
        <v>656.36363636363603</v>
      </c>
      <c r="H102" s="10">
        <v>6200</v>
      </c>
      <c r="I102" s="45">
        <v>1.1809298870497704E-2</v>
      </c>
      <c r="J102" s="46">
        <v>592.72730000000001</v>
      </c>
      <c r="K102" s="45">
        <v>0.93146417445482865</v>
      </c>
      <c r="L102" s="10">
        <v>6219</v>
      </c>
      <c r="M102" s="45">
        <v>6.9817569463934883E-3</v>
      </c>
      <c r="N102" s="10">
        <v>590.30303030303003</v>
      </c>
      <c r="O102" s="10">
        <v>8687</v>
      </c>
      <c r="P102" s="45">
        <v>9.1553511430751532E-3</v>
      </c>
      <c r="Q102" s="46">
        <v>761.81818181818096</v>
      </c>
      <c r="R102" s="10">
        <v>10765</v>
      </c>
      <c r="S102" s="45">
        <v>1.0934251275493361E-2</v>
      </c>
      <c r="T102" s="46">
        <v>730.90909999999997</v>
      </c>
      <c r="U102" s="45">
        <v>0.73098568901752692</v>
      </c>
      <c r="V102" s="10">
        <v>177131</v>
      </c>
      <c r="W102" s="45">
        <v>4.8784958971208056E-3</v>
      </c>
      <c r="X102" s="10">
        <v>3264.2424242424199</v>
      </c>
      <c r="Y102" s="10">
        <v>310358</v>
      </c>
      <c r="Z102" s="45">
        <v>8.1529580013302884E-3</v>
      </c>
      <c r="AA102" s="46">
        <v>5031.5151515151501</v>
      </c>
      <c r="AB102" s="10">
        <v>370954</v>
      </c>
      <c r="AC102" s="45">
        <v>9.4429984173761312E-3</v>
      </c>
      <c r="AD102" s="46">
        <v>4770.3029999999999</v>
      </c>
      <c r="AE102" s="45">
        <v>1.0942353399461415</v>
      </c>
    </row>
    <row r="103" spans="1:31" ht="14.4" x14ac:dyDescent="0.3">
      <c r="A103" s="432"/>
      <c r="B103" s="432"/>
      <c r="C103" s="432"/>
      <c r="D103" s="432"/>
      <c r="E103" s="432"/>
      <c r="F103" s="432"/>
      <c r="G103" s="432"/>
      <c r="H103" s="432"/>
      <c r="I103" s="432"/>
      <c r="J103" s="432"/>
      <c r="K103" s="432"/>
      <c r="L103" s="432"/>
      <c r="M103" s="432"/>
      <c r="N103" s="432"/>
      <c r="O103" s="432"/>
      <c r="P103" s="432"/>
      <c r="Q103" s="432"/>
      <c r="R103" s="432"/>
      <c r="S103" s="432"/>
      <c r="T103" s="432"/>
      <c r="U103" s="432"/>
      <c r="V103" s="432"/>
      <c r="W103" s="432"/>
      <c r="X103" s="432"/>
      <c r="Y103" s="432"/>
      <c r="Z103" s="432"/>
      <c r="AA103" s="432"/>
      <c r="AB103" s="432"/>
      <c r="AC103" s="432"/>
      <c r="AD103" s="432"/>
      <c r="AE103" s="432"/>
    </row>
    <row r="104" spans="1:31" ht="14.4" x14ac:dyDescent="0.3">
      <c r="A104" s="433" t="s">
        <v>559</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433"/>
    </row>
    <row r="105" spans="1:31" ht="18" customHeight="1" x14ac:dyDescent="0.3">
      <c r="A105" s="64"/>
      <c r="B105" s="434" t="s">
        <v>332</v>
      </c>
      <c r="C105" s="434"/>
      <c r="D105" s="63" t="s">
        <v>333</v>
      </c>
      <c r="E105" s="434" t="s">
        <v>332</v>
      </c>
      <c r="F105" s="434"/>
      <c r="G105" s="63" t="s">
        <v>333</v>
      </c>
      <c r="H105" s="434" t="s">
        <v>332</v>
      </c>
      <c r="I105" s="434"/>
      <c r="J105" s="63" t="s">
        <v>333</v>
      </c>
      <c r="K105" s="64" t="s">
        <v>0</v>
      </c>
      <c r="L105" s="434" t="s">
        <v>332</v>
      </c>
      <c r="M105" s="434"/>
      <c r="N105" s="63" t="s">
        <v>333</v>
      </c>
      <c r="O105" s="434" t="s">
        <v>332</v>
      </c>
      <c r="P105" s="434"/>
      <c r="Q105" s="63" t="s">
        <v>333</v>
      </c>
      <c r="R105" s="434" t="s">
        <v>332</v>
      </c>
      <c r="S105" s="434"/>
      <c r="T105" s="63" t="s">
        <v>333</v>
      </c>
      <c r="U105" s="64" t="s">
        <v>0</v>
      </c>
      <c r="V105" s="434" t="s">
        <v>332</v>
      </c>
      <c r="W105" s="434"/>
      <c r="X105" s="63" t="s">
        <v>333</v>
      </c>
      <c r="Y105" s="434" t="s">
        <v>332</v>
      </c>
      <c r="Z105" s="434"/>
      <c r="AA105" s="63" t="s">
        <v>333</v>
      </c>
      <c r="AB105" s="434" t="s">
        <v>332</v>
      </c>
      <c r="AC105" s="434"/>
      <c r="AD105" s="63" t="s">
        <v>333</v>
      </c>
      <c r="AE105" s="64" t="s">
        <v>0</v>
      </c>
    </row>
    <row r="106" spans="1:31" ht="14.4" x14ac:dyDescent="0.3">
      <c r="A106" s="64" t="s">
        <v>18</v>
      </c>
      <c r="B106" s="10">
        <v>183087</v>
      </c>
      <c r="C106" s="45"/>
      <c r="D106" s="10">
        <v>1406.6666666666599</v>
      </c>
      <c r="E106" s="10">
        <v>187676</v>
      </c>
      <c r="F106" s="45"/>
      <c r="G106" s="46">
        <v>1403.0303030303</v>
      </c>
      <c r="H106" s="10">
        <v>212449</v>
      </c>
      <c r="I106" s="45"/>
      <c r="J106" s="46">
        <v>1626.6666299999999</v>
      </c>
      <c r="K106" s="45">
        <v>0.16037184507911539</v>
      </c>
      <c r="L106" s="10">
        <v>348503</v>
      </c>
      <c r="M106" s="45"/>
      <c r="N106" s="10">
        <v>1613.3333333333301</v>
      </c>
      <c r="O106" s="10">
        <v>352667</v>
      </c>
      <c r="P106" s="45"/>
      <c r="Q106" s="46">
        <v>1824.2424242424199</v>
      </c>
      <c r="R106" s="10">
        <v>395689</v>
      </c>
      <c r="S106" s="45"/>
      <c r="T106" s="46">
        <v>1964.84851</v>
      </c>
      <c r="U106" s="45">
        <v>0.13539625196913657</v>
      </c>
      <c r="V106" s="10">
        <v>16172158</v>
      </c>
      <c r="W106" s="45"/>
      <c r="X106" s="10">
        <v>11969.090909090901</v>
      </c>
      <c r="Y106" s="10">
        <v>16529777</v>
      </c>
      <c r="Z106" s="45"/>
      <c r="AA106" s="46">
        <v>14247.878787878701</v>
      </c>
      <c r="AB106" s="10">
        <v>18191555</v>
      </c>
      <c r="AC106" s="45"/>
      <c r="AD106" s="46">
        <v>12773.333000000001</v>
      </c>
      <c r="AE106" s="45">
        <v>0.12486874046122973</v>
      </c>
    </row>
    <row r="107" spans="1:31" ht="14.4" x14ac:dyDescent="0.3">
      <c r="A107" s="64" t="s">
        <v>560</v>
      </c>
      <c r="B107" s="10">
        <v>164697</v>
      </c>
      <c r="C107" s="45">
        <v>0.89955594881122092</v>
      </c>
      <c r="D107" s="10">
        <v>1366.0606060606001</v>
      </c>
      <c r="E107" s="10">
        <v>167794</v>
      </c>
      <c r="F107" s="45">
        <v>0.89406210703552935</v>
      </c>
      <c r="G107" s="46">
        <v>1313.3333333333301</v>
      </c>
      <c r="H107" s="10">
        <v>191642</v>
      </c>
      <c r="I107" s="45">
        <v>0.90206120057048989</v>
      </c>
      <c r="J107" s="46">
        <v>1638.78784</v>
      </c>
      <c r="K107" s="45">
        <v>0.16360346575833196</v>
      </c>
      <c r="L107" s="10">
        <v>312641</v>
      </c>
      <c r="M107" s="45">
        <v>0.89709701207737091</v>
      </c>
      <c r="N107" s="10">
        <v>1659.3939393939299</v>
      </c>
      <c r="O107" s="10">
        <v>315626</v>
      </c>
      <c r="P107" s="45">
        <v>0.89496890834696752</v>
      </c>
      <c r="Q107" s="46">
        <v>1700</v>
      </c>
      <c r="R107" s="10">
        <v>358839</v>
      </c>
      <c r="S107" s="45">
        <v>0.90687130549497208</v>
      </c>
      <c r="T107" s="46">
        <v>1977.57581</v>
      </c>
      <c r="U107" s="45">
        <v>0.14776692756228391</v>
      </c>
      <c r="V107" s="10">
        <v>13761710</v>
      </c>
      <c r="W107" s="45">
        <v>0.85095075128501718</v>
      </c>
      <c r="X107" s="10">
        <v>12509.090909090901</v>
      </c>
      <c r="Y107" s="10">
        <v>13942134</v>
      </c>
      <c r="Z107" s="45">
        <v>0.84345566186404086</v>
      </c>
      <c r="AA107" s="46">
        <v>13772.121212121199</v>
      </c>
      <c r="AB107" s="10">
        <v>15252673</v>
      </c>
      <c r="AC107" s="45">
        <v>0.83844800513205164</v>
      </c>
      <c r="AD107" s="46">
        <v>13707.8789</v>
      </c>
      <c r="AE107" s="45">
        <v>0.10834140524687702</v>
      </c>
    </row>
    <row r="108" spans="1:31" ht="14.4" x14ac:dyDescent="0.3">
      <c r="A108" s="64" t="s">
        <v>149</v>
      </c>
      <c r="B108" s="10">
        <v>141349</v>
      </c>
      <c r="C108" s="45">
        <v>0.77203187555642949</v>
      </c>
      <c r="D108" s="10">
        <v>1495.7575757575701</v>
      </c>
      <c r="E108" s="10">
        <v>145039</v>
      </c>
      <c r="F108" s="45">
        <v>0.77281591679277051</v>
      </c>
      <c r="G108" s="46">
        <v>1315.15151515151</v>
      </c>
      <c r="H108" s="10">
        <v>165751</v>
      </c>
      <c r="I108" s="45">
        <v>0.78019195195082114</v>
      </c>
      <c r="J108" s="46">
        <v>1662.42419</v>
      </c>
      <c r="K108" s="45">
        <v>0.17263652378156194</v>
      </c>
      <c r="L108" s="10">
        <v>265542</v>
      </c>
      <c r="M108" s="45">
        <v>0.76195039927920272</v>
      </c>
      <c r="N108" s="10">
        <v>1853.9393939393899</v>
      </c>
      <c r="O108" s="10">
        <v>271552</v>
      </c>
      <c r="P108" s="45">
        <v>0.76999549149764512</v>
      </c>
      <c r="Q108" s="46">
        <v>1608.4848484848401</v>
      </c>
      <c r="R108" s="10">
        <v>310668</v>
      </c>
      <c r="S108" s="45">
        <v>0.78513175751663555</v>
      </c>
      <c r="T108" s="46">
        <v>2056.3635300000001</v>
      </c>
      <c r="U108" s="45">
        <v>0.16993921865467609</v>
      </c>
      <c r="V108" s="10">
        <v>11813411</v>
      </c>
      <c r="W108" s="45">
        <v>0.73047833195792422</v>
      </c>
      <c r="X108" s="10">
        <v>12175.1515151515</v>
      </c>
      <c r="Y108" s="10">
        <v>12107899</v>
      </c>
      <c r="Z108" s="45">
        <v>0.73249016003059209</v>
      </c>
      <c r="AA108" s="46">
        <v>11758.7878787878</v>
      </c>
      <c r="AB108" s="10">
        <v>13411041</v>
      </c>
      <c r="AC108" s="45">
        <v>0.7372124592977346</v>
      </c>
      <c r="AD108" s="46">
        <v>10513.9395</v>
      </c>
      <c r="AE108" s="45">
        <v>0.1352386706938411</v>
      </c>
    </row>
    <row r="109" spans="1:31" ht="14.4" x14ac:dyDescent="0.3">
      <c r="A109" s="64" t="s">
        <v>561</v>
      </c>
      <c r="B109" s="10">
        <v>23348</v>
      </c>
      <c r="C109" s="45">
        <v>0.12752407325479143</v>
      </c>
      <c r="D109" s="10">
        <v>758.18181818181802</v>
      </c>
      <c r="E109" s="10">
        <v>22755</v>
      </c>
      <c r="F109" s="45">
        <v>0.1212461902427588</v>
      </c>
      <c r="G109" s="46">
        <v>704.24242424242402</v>
      </c>
      <c r="H109" s="10">
        <v>25891</v>
      </c>
      <c r="I109" s="45">
        <v>0.12186924861966872</v>
      </c>
      <c r="J109" s="46">
        <v>924.24243200000001</v>
      </c>
      <c r="K109" s="45">
        <v>0.10891725201302038</v>
      </c>
      <c r="L109" s="10">
        <v>47099</v>
      </c>
      <c r="M109" s="45">
        <v>0.13514661279816817</v>
      </c>
      <c r="N109" s="10">
        <v>1191.5151515151499</v>
      </c>
      <c r="O109" s="10">
        <v>44074</v>
      </c>
      <c r="P109" s="45">
        <v>0.12497341684932245</v>
      </c>
      <c r="Q109" s="46">
        <v>1113.9393939393899</v>
      </c>
      <c r="R109" s="10">
        <v>48171</v>
      </c>
      <c r="S109" s="45">
        <v>0.12173954797833653</v>
      </c>
      <c r="T109" s="46">
        <v>1170.3030000000001</v>
      </c>
      <c r="U109" s="45">
        <v>2.276056816492919E-2</v>
      </c>
      <c r="V109" s="10">
        <v>1948299</v>
      </c>
      <c r="W109" s="45">
        <v>0.12047241932709289</v>
      </c>
      <c r="X109" s="10">
        <v>7388.4848484848499</v>
      </c>
      <c r="Y109" s="10">
        <v>1834235</v>
      </c>
      <c r="Z109" s="45">
        <v>0.11096550183344882</v>
      </c>
      <c r="AA109" s="46">
        <v>8475.1515151515105</v>
      </c>
      <c r="AB109" s="10">
        <v>1841632</v>
      </c>
      <c r="AC109" s="45">
        <v>0.10123554583431708</v>
      </c>
      <c r="AD109" s="46">
        <v>10105.454100000001</v>
      </c>
      <c r="AE109" s="45">
        <v>-5.4748783425952588E-2</v>
      </c>
    </row>
    <row r="110" spans="1:31" ht="14.4" x14ac:dyDescent="0.3">
      <c r="A110" s="64" t="s">
        <v>150</v>
      </c>
      <c r="B110" s="10">
        <v>16734</v>
      </c>
      <c r="C110" s="45">
        <v>9.1399170885972242E-2</v>
      </c>
      <c r="D110" s="10">
        <v>677.57575757575705</v>
      </c>
      <c r="E110" s="10">
        <v>15724</v>
      </c>
      <c r="F110" s="45">
        <v>8.3782689315629058E-2</v>
      </c>
      <c r="G110" s="46">
        <v>596.36363636363603</v>
      </c>
      <c r="H110" s="10">
        <v>17867</v>
      </c>
      <c r="I110" s="45">
        <v>8.4100184044170606E-2</v>
      </c>
      <c r="J110" s="46">
        <v>701.21209999999996</v>
      </c>
      <c r="K110" s="45">
        <v>6.7706465877853478E-2</v>
      </c>
      <c r="L110" s="10">
        <v>31987</v>
      </c>
      <c r="M110" s="45">
        <v>9.1784001859381417E-2</v>
      </c>
      <c r="N110" s="10">
        <v>961.81818181818198</v>
      </c>
      <c r="O110" s="10">
        <v>29164</v>
      </c>
      <c r="P110" s="45">
        <v>8.2695574011744793E-2</v>
      </c>
      <c r="Q110" s="46">
        <v>843.030303030303</v>
      </c>
      <c r="R110" s="10">
        <v>32081</v>
      </c>
      <c r="S110" s="45">
        <v>8.1076299821324319E-2</v>
      </c>
      <c r="T110" s="46">
        <v>992.12120000000004</v>
      </c>
      <c r="U110" s="45">
        <v>2.9386938443742771E-3</v>
      </c>
      <c r="V110" s="10">
        <v>1461449</v>
      </c>
      <c r="W110" s="45">
        <v>9.0368211836663978E-2</v>
      </c>
      <c r="X110" s="10">
        <v>6010.9090909090901</v>
      </c>
      <c r="Y110" s="10">
        <v>1378561</v>
      </c>
      <c r="Z110" s="45">
        <v>8.3398644760906332E-2</v>
      </c>
      <c r="AA110" s="46">
        <v>6344.8484848484804</v>
      </c>
      <c r="AB110" s="10">
        <v>1352018</v>
      </c>
      <c r="AC110" s="45">
        <v>7.4321189145183028E-2</v>
      </c>
      <c r="AD110" s="46">
        <v>7587.8789999999999</v>
      </c>
      <c r="AE110" s="45">
        <v>-7.4878425453094838E-2</v>
      </c>
    </row>
    <row r="111" spans="1:31" ht="14.4" x14ac:dyDescent="0.3">
      <c r="A111" s="64" t="s">
        <v>151</v>
      </c>
      <c r="B111" s="10">
        <v>3430</v>
      </c>
      <c r="C111" s="45">
        <v>1.8734262946031123E-2</v>
      </c>
      <c r="D111" s="10">
        <v>326.666666666666</v>
      </c>
      <c r="E111" s="10">
        <v>3284</v>
      </c>
      <c r="F111" s="45">
        <v>1.7498241650504062E-2</v>
      </c>
      <c r="G111" s="46">
        <v>256.969696969697</v>
      </c>
      <c r="H111" s="10">
        <v>4218</v>
      </c>
      <c r="I111" s="45">
        <v>1.9854176767129993E-2</v>
      </c>
      <c r="J111" s="46">
        <v>420.60604899999998</v>
      </c>
      <c r="K111" s="45">
        <v>0.22973760932944606</v>
      </c>
      <c r="L111" s="10">
        <v>6884</v>
      </c>
      <c r="M111" s="45">
        <v>1.9753058079844364E-2</v>
      </c>
      <c r="N111" s="10">
        <v>492.12121212121201</v>
      </c>
      <c r="O111" s="10">
        <v>6320</v>
      </c>
      <c r="P111" s="45">
        <v>1.7920587976759945E-2</v>
      </c>
      <c r="Q111" s="46">
        <v>405.45454545454498</v>
      </c>
      <c r="R111" s="10">
        <v>8185</v>
      </c>
      <c r="S111" s="45">
        <v>2.0685437300506204E-2</v>
      </c>
      <c r="T111" s="46">
        <v>544.84849999999994</v>
      </c>
      <c r="U111" s="45">
        <v>0.1889889599070308</v>
      </c>
      <c r="V111" s="10">
        <v>287946</v>
      </c>
      <c r="W111" s="45">
        <v>1.7805044942054114E-2</v>
      </c>
      <c r="X111" s="10">
        <v>2766.6666666666601</v>
      </c>
      <c r="Y111" s="10">
        <v>266133</v>
      </c>
      <c r="Z111" s="45">
        <v>1.6100217201962252E-2</v>
      </c>
      <c r="AA111" s="46">
        <v>3196.3636363636301</v>
      </c>
      <c r="AB111" s="10">
        <v>283006</v>
      </c>
      <c r="AC111" s="45">
        <v>1.5556998838197174E-2</v>
      </c>
      <c r="AD111" s="46">
        <v>3156.9697299999998</v>
      </c>
      <c r="AE111" s="45">
        <v>-1.7155994526751542E-2</v>
      </c>
    </row>
    <row r="112" spans="1:31" ht="14.4" x14ac:dyDescent="0.3">
      <c r="A112" s="64" t="s">
        <v>152</v>
      </c>
      <c r="B112" s="10">
        <v>1646</v>
      </c>
      <c r="C112" s="45">
        <v>8.9902614603986075E-3</v>
      </c>
      <c r="D112" s="10">
        <v>298.18181818181802</v>
      </c>
      <c r="E112" s="10">
        <v>2049</v>
      </c>
      <c r="F112" s="45">
        <v>1.0917751870244463E-2</v>
      </c>
      <c r="G112" s="46">
        <v>264.84848484848402</v>
      </c>
      <c r="H112" s="10">
        <v>1946</v>
      </c>
      <c r="I112" s="45">
        <v>9.1598454217247435E-3</v>
      </c>
      <c r="J112" s="46">
        <v>266.66665599999999</v>
      </c>
      <c r="K112" s="45">
        <v>0.18226002430133659</v>
      </c>
      <c r="L112" s="10">
        <v>3573</v>
      </c>
      <c r="M112" s="45">
        <v>1.0252422504253908E-2</v>
      </c>
      <c r="N112" s="10">
        <v>446.666666666666</v>
      </c>
      <c r="O112" s="10">
        <v>4101</v>
      </c>
      <c r="P112" s="45">
        <v>1.1628533432388059E-2</v>
      </c>
      <c r="Q112" s="46">
        <v>362.42424242424198</v>
      </c>
      <c r="R112" s="10">
        <v>4026</v>
      </c>
      <c r="S112" s="45">
        <v>1.0174657369803053E-2</v>
      </c>
      <c r="T112" s="46">
        <v>383.63635299999999</v>
      </c>
      <c r="U112" s="45">
        <v>0.12678421494542402</v>
      </c>
      <c r="V112" s="10">
        <v>104205</v>
      </c>
      <c r="W112" s="45">
        <v>6.4434814450860549E-3</v>
      </c>
      <c r="X112" s="10">
        <v>2052.1212121212102</v>
      </c>
      <c r="Y112" s="10">
        <v>97022</v>
      </c>
      <c r="Z112" s="45">
        <v>5.8695286693825335E-3</v>
      </c>
      <c r="AA112" s="46">
        <v>1709.69696969697</v>
      </c>
      <c r="AB112" s="10">
        <v>111121</v>
      </c>
      <c r="AC112" s="45">
        <v>6.1083838077613485E-3</v>
      </c>
      <c r="AD112" s="46">
        <v>2175.1516099999999</v>
      </c>
      <c r="AE112" s="45">
        <v>6.6369176143179304E-2</v>
      </c>
    </row>
    <row r="113" spans="1:31" ht="14.4" x14ac:dyDescent="0.3">
      <c r="A113" s="64" t="s">
        <v>562</v>
      </c>
      <c r="B113" s="10">
        <v>774</v>
      </c>
      <c r="C113" s="45">
        <v>4.2274984023988596E-3</v>
      </c>
      <c r="D113" s="10">
        <v>196.969696969697</v>
      </c>
      <c r="E113" s="10">
        <v>804</v>
      </c>
      <c r="F113" s="45">
        <v>4.2839787719260855E-3</v>
      </c>
      <c r="G113" s="46">
        <v>144.24242424242399</v>
      </c>
      <c r="H113" s="10">
        <v>1221</v>
      </c>
      <c r="I113" s="45">
        <v>5.7472616957481562E-3</v>
      </c>
      <c r="J113" s="46">
        <v>216.363632</v>
      </c>
      <c r="K113" s="45">
        <v>0.57751937984496127</v>
      </c>
      <c r="L113" s="10">
        <v>2064</v>
      </c>
      <c r="M113" s="45">
        <v>5.9224741250433997E-3</v>
      </c>
      <c r="N113" s="10">
        <v>276.36363636363598</v>
      </c>
      <c r="O113" s="10">
        <v>2170</v>
      </c>
      <c r="P113" s="45">
        <v>6.1531132768305515E-3</v>
      </c>
      <c r="Q113" s="46">
        <v>261.21212121212102</v>
      </c>
      <c r="R113" s="10">
        <v>2154</v>
      </c>
      <c r="S113" s="45">
        <v>5.4436691442016332E-3</v>
      </c>
      <c r="T113" s="46">
        <v>295.15152</v>
      </c>
      <c r="U113" s="45">
        <v>4.3604651162790699E-2</v>
      </c>
      <c r="V113" s="10">
        <v>50251</v>
      </c>
      <c r="W113" s="45">
        <v>3.1072538371193256E-3</v>
      </c>
      <c r="X113" s="10">
        <v>1344.84848484848</v>
      </c>
      <c r="Y113" s="10">
        <v>50580</v>
      </c>
      <c r="Z113" s="45">
        <v>3.05993238747262E-3</v>
      </c>
      <c r="AA113" s="46">
        <v>1317.57575757575</v>
      </c>
      <c r="AB113" s="10">
        <v>58490</v>
      </c>
      <c r="AC113" s="45">
        <v>3.2152281649369722E-3</v>
      </c>
      <c r="AD113" s="46">
        <v>1249.0909999999999</v>
      </c>
      <c r="AE113" s="45">
        <v>0.16395693618037452</v>
      </c>
    </row>
    <row r="114" spans="1:31" ht="14.4" x14ac:dyDescent="0.3">
      <c r="A114" s="64" t="s">
        <v>563</v>
      </c>
      <c r="B114" s="10">
        <v>764</v>
      </c>
      <c r="C114" s="45">
        <v>4.172879559990606E-3</v>
      </c>
      <c r="D114" s="10">
        <v>172.12121212121201</v>
      </c>
      <c r="E114" s="10">
        <v>894</v>
      </c>
      <c r="F114" s="45">
        <v>4.7635286344551251E-3</v>
      </c>
      <c r="G114" s="46">
        <v>147.87878787878699</v>
      </c>
      <c r="H114" s="10">
        <v>639</v>
      </c>
      <c r="I114" s="45">
        <v>3.0077806908952267E-3</v>
      </c>
      <c r="J114" s="46">
        <v>130.909088</v>
      </c>
      <c r="K114" s="45">
        <v>-0.16361256544502617</v>
      </c>
      <c r="L114" s="10">
        <v>2591</v>
      </c>
      <c r="M114" s="45">
        <v>7.434656229645082E-3</v>
      </c>
      <c r="N114" s="10">
        <v>542.42424242424204</v>
      </c>
      <c r="O114" s="10">
        <v>2319</v>
      </c>
      <c r="P114" s="45">
        <v>6.5756081515991006E-3</v>
      </c>
      <c r="Q114" s="46">
        <v>275.15151515151501</v>
      </c>
      <c r="R114" s="10">
        <v>1725</v>
      </c>
      <c r="S114" s="45">
        <v>4.359484342501308E-3</v>
      </c>
      <c r="T114" s="46">
        <v>241.21212800000001</v>
      </c>
      <c r="U114" s="45">
        <v>-0.33423388653029718</v>
      </c>
      <c r="V114" s="10">
        <v>44448</v>
      </c>
      <c r="W114" s="45">
        <v>2.7484272661694254E-3</v>
      </c>
      <c r="X114" s="10">
        <v>1083.0303030303</v>
      </c>
      <c r="Y114" s="10">
        <v>41939</v>
      </c>
      <c r="Z114" s="45">
        <v>2.5371788137250732E-3</v>
      </c>
      <c r="AA114" s="46">
        <v>1102.42424242424</v>
      </c>
      <c r="AB114" s="10">
        <v>36997</v>
      </c>
      <c r="AC114" s="45">
        <v>2.0337458782385561E-3</v>
      </c>
      <c r="AD114" s="46">
        <v>985.45450000000005</v>
      </c>
      <c r="AE114" s="45">
        <v>-0.16763408927285817</v>
      </c>
    </row>
    <row r="115" spans="1:31" ht="18" customHeight="1" x14ac:dyDescent="0.3">
      <c r="A115" s="64" t="s">
        <v>564</v>
      </c>
      <c r="B115" s="10">
        <v>4026</v>
      </c>
      <c r="C115" s="45">
        <v>2.1989545953563061E-2</v>
      </c>
      <c r="D115" s="10">
        <v>293.33333333333297</v>
      </c>
      <c r="E115" s="10">
        <v>3683</v>
      </c>
      <c r="F115" s="45">
        <v>1.9624246041049467E-2</v>
      </c>
      <c r="G115" s="46">
        <v>331.51515151515099</v>
      </c>
      <c r="H115" s="10">
        <v>3664</v>
      </c>
      <c r="I115" s="45">
        <v>1.7246492099280298E-2</v>
      </c>
      <c r="J115" s="46">
        <v>333.33334400000001</v>
      </c>
      <c r="K115" s="45">
        <v>-8.9915548931942368E-2</v>
      </c>
      <c r="L115" s="10">
        <v>4978</v>
      </c>
      <c r="M115" s="45">
        <v>1.4283951644605641E-2</v>
      </c>
      <c r="N115" s="10">
        <v>319.39393939393898</v>
      </c>
      <c r="O115" s="10">
        <v>4458</v>
      </c>
      <c r="P115" s="45">
        <v>1.2640819810189215E-2</v>
      </c>
      <c r="Q115" s="46">
        <v>342.42424242424198</v>
      </c>
      <c r="R115" s="10">
        <v>4408</v>
      </c>
      <c r="S115" s="45">
        <v>1.1140062018403342E-2</v>
      </c>
      <c r="T115" s="46">
        <v>352.72726399999999</v>
      </c>
      <c r="U115" s="45">
        <v>-0.11450381679389313</v>
      </c>
      <c r="V115" s="10">
        <v>829971</v>
      </c>
      <c r="W115" s="45">
        <v>5.1320980168509361E-2</v>
      </c>
      <c r="X115" s="10">
        <v>4698.1818181818098</v>
      </c>
      <c r="Y115" s="10">
        <v>859372</v>
      </c>
      <c r="Z115" s="45">
        <v>5.1989328107693168E-2</v>
      </c>
      <c r="AA115" s="46">
        <v>4023.0303030302998</v>
      </c>
      <c r="AB115" s="10">
        <v>923834</v>
      </c>
      <c r="AC115" s="45">
        <v>5.0783674072942091E-2</v>
      </c>
      <c r="AD115" s="46">
        <v>4583.6360000000004</v>
      </c>
      <c r="AE115" s="45">
        <v>0.11309190321107605</v>
      </c>
    </row>
    <row r="116" spans="1:31" ht="14.4" x14ac:dyDescent="0.3">
      <c r="A116" s="64" t="s">
        <v>565</v>
      </c>
      <c r="B116" s="10">
        <v>3855</v>
      </c>
      <c r="C116" s="45">
        <v>2.1055563748381918E-2</v>
      </c>
      <c r="D116" s="10">
        <v>269.09090909090901</v>
      </c>
      <c r="E116" s="10">
        <v>3584</v>
      </c>
      <c r="F116" s="45">
        <v>1.9096741192267525E-2</v>
      </c>
      <c r="G116" s="46">
        <v>328.48484848484799</v>
      </c>
      <c r="H116" s="10">
        <v>3574</v>
      </c>
      <c r="I116" s="45">
        <v>1.6822861016055617E-2</v>
      </c>
      <c r="J116" s="46">
        <v>337.57574499999998</v>
      </c>
      <c r="K116" s="45">
        <v>-7.2892347600518811E-2</v>
      </c>
      <c r="L116" s="10">
        <v>4780</v>
      </c>
      <c r="M116" s="45">
        <v>1.3715807324470664E-2</v>
      </c>
      <c r="N116" s="10">
        <v>291.51515151515099</v>
      </c>
      <c r="O116" s="10">
        <v>4307</v>
      </c>
      <c r="P116" s="45">
        <v>1.2212653863276121E-2</v>
      </c>
      <c r="Q116" s="46">
        <v>339.39393939393898</v>
      </c>
      <c r="R116" s="10">
        <v>4248</v>
      </c>
      <c r="S116" s="45">
        <v>1.073570405040322E-2</v>
      </c>
      <c r="T116" s="46">
        <v>361.81817599999999</v>
      </c>
      <c r="U116" s="45">
        <v>-0.11129707112970712</v>
      </c>
      <c r="V116" s="10">
        <v>622042</v>
      </c>
      <c r="W116" s="45">
        <v>3.8463759753027398E-2</v>
      </c>
      <c r="X116" s="10">
        <v>4736.3636363636297</v>
      </c>
      <c r="Y116" s="10">
        <v>609944</v>
      </c>
      <c r="Z116" s="45">
        <v>3.6899711351217869E-2</v>
      </c>
      <c r="AA116" s="46">
        <v>3955.15151515151</v>
      </c>
      <c r="AB116" s="10">
        <v>581508</v>
      </c>
      <c r="AC116" s="45">
        <v>3.1965821503439372E-2</v>
      </c>
      <c r="AD116" s="46">
        <v>3910.3029999999999</v>
      </c>
      <c r="AE116" s="45">
        <v>-6.5162802511727499E-2</v>
      </c>
    </row>
    <row r="117" spans="1:31" ht="14.4" x14ac:dyDescent="0.3">
      <c r="A117" s="64" t="s">
        <v>566</v>
      </c>
      <c r="B117" s="10">
        <v>54</v>
      </c>
      <c r="C117" s="45">
        <v>2.9494174900457159E-4</v>
      </c>
      <c r="D117" s="10">
        <v>38.787878787878697</v>
      </c>
      <c r="E117" s="10">
        <v>49</v>
      </c>
      <c r="F117" s="45">
        <v>2.6108825848803255E-4</v>
      </c>
      <c r="G117" s="46">
        <v>30.909090909090899</v>
      </c>
      <c r="H117" s="10">
        <v>54</v>
      </c>
      <c r="I117" s="45">
        <v>2.5417864993480788E-4</v>
      </c>
      <c r="J117" s="46">
        <v>32.121212</v>
      </c>
      <c r="K117" s="45">
        <v>0</v>
      </c>
      <c r="L117" s="10">
        <v>68</v>
      </c>
      <c r="M117" s="45">
        <v>1.9512027156150737E-4</v>
      </c>
      <c r="N117" s="10">
        <v>42.424242424242401</v>
      </c>
      <c r="O117" s="10">
        <v>55</v>
      </c>
      <c r="P117" s="45">
        <v>1.5595448397496788E-4</v>
      </c>
      <c r="Q117" s="46">
        <v>31.515151515151501</v>
      </c>
      <c r="R117" s="10">
        <v>54</v>
      </c>
      <c r="S117" s="45">
        <v>1.3647081420004094E-4</v>
      </c>
      <c r="T117" s="46">
        <v>32.121212</v>
      </c>
      <c r="U117" s="45">
        <v>-0.20588235294117646</v>
      </c>
      <c r="V117" s="10">
        <v>23497</v>
      </c>
      <c r="W117" s="45">
        <v>1.4529291638135122E-3</v>
      </c>
      <c r="X117" s="10">
        <v>718.78787878787796</v>
      </c>
      <c r="Y117" s="10">
        <v>21478</v>
      </c>
      <c r="Z117" s="45">
        <v>1.2993520723237827E-3</v>
      </c>
      <c r="AA117" s="46">
        <v>732.12121212121201</v>
      </c>
      <c r="AB117" s="10">
        <v>216937</v>
      </c>
      <c r="AC117" s="45">
        <v>1.1925148784697075E-2</v>
      </c>
      <c r="AD117" s="46">
        <v>2189.0908199999999</v>
      </c>
      <c r="AE117" s="45">
        <v>8.2325403242967194</v>
      </c>
    </row>
    <row r="118" spans="1:31" ht="14.4" x14ac:dyDescent="0.3">
      <c r="A118" s="64" t="s">
        <v>567</v>
      </c>
      <c r="B118" s="10">
        <v>37</v>
      </c>
      <c r="C118" s="45">
        <v>2.020897169105398E-4</v>
      </c>
      <c r="D118" s="10">
        <v>36.363636363636303</v>
      </c>
      <c r="E118" s="10">
        <v>23</v>
      </c>
      <c r="F118" s="45">
        <v>1.2255163153519896E-4</v>
      </c>
      <c r="G118" s="46">
        <v>20.606060606060598</v>
      </c>
      <c r="H118" s="10">
        <v>5</v>
      </c>
      <c r="I118" s="45">
        <v>2.3535060179148879E-5</v>
      </c>
      <c r="J118" s="46">
        <v>5.4545455</v>
      </c>
      <c r="K118" s="45">
        <v>-0.86486486486486491</v>
      </c>
      <c r="L118" s="10">
        <v>37</v>
      </c>
      <c r="M118" s="45">
        <v>1.0616838305552606E-4</v>
      </c>
      <c r="N118" s="10">
        <v>36.363636363636303</v>
      </c>
      <c r="O118" s="10">
        <v>50</v>
      </c>
      <c r="P118" s="45">
        <v>1.4177680361360717E-4</v>
      </c>
      <c r="Q118" s="46">
        <v>32.121212121212103</v>
      </c>
      <c r="R118" s="10">
        <v>30</v>
      </c>
      <c r="S118" s="45">
        <v>7.5817119000022749E-5</v>
      </c>
      <c r="T118" s="46">
        <v>15.151515</v>
      </c>
      <c r="U118" s="45">
        <v>-0.1891891891891892</v>
      </c>
      <c r="V118" s="10">
        <v>125198</v>
      </c>
      <c r="W118" s="45">
        <v>7.7415766034440179E-3</v>
      </c>
      <c r="X118" s="10">
        <v>1775.15151515151</v>
      </c>
      <c r="Y118" s="10">
        <v>158946</v>
      </c>
      <c r="Z118" s="45">
        <v>9.6157377077742794E-3</v>
      </c>
      <c r="AA118" s="46">
        <v>1801.2121212121201</v>
      </c>
      <c r="AB118" s="10">
        <v>85023</v>
      </c>
      <c r="AC118" s="45">
        <v>4.673762083560201E-3</v>
      </c>
      <c r="AD118" s="46">
        <v>1354.5454099999999</v>
      </c>
      <c r="AE118" s="45">
        <v>-0.32089170753526414</v>
      </c>
    </row>
    <row r="119" spans="1:31" ht="14.4" x14ac:dyDescent="0.3">
      <c r="A119" s="64" t="s">
        <v>568</v>
      </c>
      <c r="B119" s="10">
        <v>56</v>
      </c>
      <c r="C119" s="45">
        <v>3.0586551748622238E-4</v>
      </c>
      <c r="D119" s="10">
        <v>32.727272727272698</v>
      </c>
      <c r="E119" s="10">
        <v>13</v>
      </c>
      <c r="F119" s="45">
        <v>6.926831347641681E-5</v>
      </c>
      <c r="G119" s="46">
        <v>9.0909090909090899</v>
      </c>
      <c r="H119" s="10">
        <v>21</v>
      </c>
      <c r="I119" s="45">
        <v>9.8847252752425283E-5</v>
      </c>
      <c r="J119" s="46">
        <v>21.818182</v>
      </c>
      <c r="K119" s="45">
        <v>-0.625</v>
      </c>
      <c r="L119" s="10">
        <v>69</v>
      </c>
      <c r="M119" s="45">
        <v>1.9798968731976483E-4</v>
      </c>
      <c r="N119" s="10">
        <v>36.363636363636303</v>
      </c>
      <c r="O119" s="10">
        <v>32</v>
      </c>
      <c r="P119" s="45">
        <v>9.0737154312708589E-5</v>
      </c>
      <c r="Q119" s="46">
        <v>14.545454545454501</v>
      </c>
      <c r="R119" s="10">
        <v>38</v>
      </c>
      <c r="S119" s="45">
        <v>9.6035017400028817E-5</v>
      </c>
      <c r="T119" s="46">
        <v>27.272728000000001</v>
      </c>
      <c r="U119" s="45">
        <v>-0.44927536231884058</v>
      </c>
      <c r="V119" s="10">
        <v>53542</v>
      </c>
      <c r="W119" s="45">
        <v>3.3107517252799535E-3</v>
      </c>
      <c r="X119" s="10">
        <v>1121.2121212121201</v>
      </c>
      <c r="Y119" s="10">
        <v>61295</v>
      </c>
      <c r="Z119" s="45">
        <v>3.7081564984210013E-3</v>
      </c>
      <c r="AA119" s="46">
        <v>1113.9393939393899</v>
      </c>
      <c r="AB119" s="10">
        <v>27982</v>
      </c>
      <c r="AC119" s="45">
        <v>1.5381862628016131E-3</v>
      </c>
      <c r="AD119" s="46">
        <v>779.39390000000003</v>
      </c>
      <c r="AE119" s="45">
        <v>-0.47738224197826007</v>
      </c>
    </row>
    <row r="120" spans="1:31" ht="14.4" x14ac:dyDescent="0.3">
      <c r="A120" s="64" t="s">
        <v>159</v>
      </c>
      <c r="B120" s="10">
        <v>24</v>
      </c>
      <c r="C120" s="45">
        <v>1.310852217798096E-4</v>
      </c>
      <c r="D120" s="10">
        <v>16.363636363636299</v>
      </c>
      <c r="E120" s="10">
        <v>14</v>
      </c>
      <c r="F120" s="45">
        <v>7.459664528229502E-5</v>
      </c>
      <c r="G120" s="46">
        <v>12.1212121212121</v>
      </c>
      <c r="H120" s="10">
        <v>10</v>
      </c>
      <c r="I120" s="45">
        <v>4.7070120358297759E-5</v>
      </c>
      <c r="J120" s="46">
        <v>9.0909089999999999</v>
      </c>
      <c r="K120" s="45">
        <v>-0.58333333333333337</v>
      </c>
      <c r="L120" s="10">
        <v>24</v>
      </c>
      <c r="M120" s="45">
        <v>6.8865978198179073E-5</v>
      </c>
      <c r="N120" s="10">
        <v>16.363636363636299</v>
      </c>
      <c r="O120" s="10">
        <v>14</v>
      </c>
      <c r="P120" s="45">
        <v>3.9697505011810009E-5</v>
      </c>
      <c r="Q120" s="46">
        <v>12.1212121212121</v>
      </c>
      <c r="R120" s="10">
        <v>38</v>
      </c>
      <c r="S120" s="45">
        <v>9.6035017400028817E-5</v>
      </c>
      <c r="T120" s="46">
        <v>30.30303</v>
      </c>
      <c r="U120" s="45">
        <v>0.58333333333333337</v>
      </c>
      <c r="V120" s="10">
        <v>5692</v>
      </c>
      <c r="W120" s="45">
        <v>3.5196292294448271E-4</v>
      </c>
      <c r="X120" s="10">
        <v>351.51515151515099</v>
      </c>
      <c r="Y120" s="10">
        <v>7709</v>
      </c>
      <c r="Z120" s="45">
        <v>4.6637047795623619E-4</v>
      </c>
      <c r="AA120" s="46">
        <v>420.60606060606</v>
      </c>
      <c r="AB120" s="10">
        <v>12384</v>
      </c>
      <c r="AC120" s="45">
        <v>6.8075543844382737E-4</v>
      </c>
      <c r="AD120" s="46">
        <v>512.72730000000001</v>
      </c>
      <c r="AE120" s="45">
        <v>1.1756851721714687</v>
      </c>
    </row>
    <row r="121" spans="1:31" ht="14.4" x14ac:dyDescent="0.3">
      <c r="A121" s="64" t="s">
        <v>160</v>
      </c>
      <c r="B121" s="10">
        <v>54</v>
      </c>
      <c r="C121" s="45">
        <v>2.9494174900457159E-4</v>
      </c>
      <c r="D121" s="10">
        <v>30.909090909090899</v>
      </c>
      <c r="E121" s="10">
        <v>32</v>
      </c>
      <c r="F121" s="45">
        <v>1.7050661778810291E-4</v>
      </c>
      <c r="G121" s="46">
        <v>16.969696969696901</v>
      </c>
      <c r="H121" s="10">
        <v>170</v>
      </c>
      <c r="I121" s="45">
        <v>8.0019204609106187E-4</v>
      </c>
      <c r="J121" s="46">
        <v>72.121215800000002</v>
      </c>
      <c r="K121" s="45">
        <v>2.1481481481481484</v>
      </c>
      <c r="L121" s="10">
        <v>54</v>
      </c>
      <c r="M121" s="45">
        <v>1.549484509459029E-4</v>
      </c>
      <c r="N121" s="10">
        <v>30.909090909090899</v>
      </c>
      <c r="O121" s="10">
        <v>68</v>
      </c>
      <c r="P121" s="45">
        <v>1.9281645291450576E-4</v>
      </c>
      <c r="Q121" s="46">
        <v>25.4545454545454</v>
      </c>
      <c r="R121" s="10">
        <v>275</v>
      </c>
      <c r="S121" s="45">
        <v>6.9499025750020848E-4</v>
      </c>
      <c r="T121" s="46">
        <v>98.787880000000001</v>
      </c>
      <c r="U121" s="45">
        <v>4.0925925925925926</v>
      </c>
      <c r="V121" s="10">
        <v>8062</v>
      </c>
      <c r="W121" s="45">
        <v>4.9851108306015813E-4</v>
      </c>
      <c r="X121" s="10">
        <v>418.18181818181802</v>
      </c>
      <c r="Y121" s="10">
        <v>7244</v>
      </c>
      <c r="Z121" s="45">
        <v>4.3823942694447721E-4</v>
      </c>
      <c r="AA121" s="46">
        <v>465.45454545454498</v>
      </c>
      <c r="AB121" s="10">
        <v>34292</v>
      </c>
      <c r="AC121" s="45">
        <v>1.8850505083265285E-3</v>
      </c>
      <c r="AD121" s="46">
        <v>935.15150000000006</v>
      </c>
      <c r="AE121" s="45">
        <v>3.2535351029521209</v>
      </c>
    </row>
    <row r="122" spans="1:31" ht="14.4" x14ac:dyDescent="0.3">
      <c r="A122" s="64" t="s">
        <v>161</v>
      </c>
      <c r="B122" s="10">
        <v>589</v>
      </c>
      <c r="C122" s="45">
        <v>3.2170498178461606E-3</v>
      </c>
      <c r="D122" s="10">
        <v>95.151515151515099</v>
      </c>
      <c r="E122" s="10">
        <v>633</v>
      </c>
      <c r="F122" s="45">
        <v>3.3728340331209104E-3</v>
      </c>
      <c r="G122" s="46">
        <v>111.515151515151</v>
      </c>
      <c r="H122" s="10">
        <v>457</v>
      </c>
      <c r="I122" s="45">
        <v>2.1511045003742074E-3</v>
      </c>
      <c r="J122" s="46">
        <v>109.696968</v>
      </c>
      <c r="K122" s="45">
        <v>-0.22410865874363328</v>
      </c>
      <c r="L122" s="10">
        <v>1018</v>
      </c>
      <c r="M122" s="45">
        <v>2.9210652419060954E-3</v>
      </c>
      <c r="N122" s="10">
        <v>126.06060606060601</v>
      </c>
      <c r="O122" s="10">
        <v>1099</v>
      </c>
      <c r="P122" s="45">
        <v>3.1162541434270855E-3</v>
      </c>
      <c r="Q122" s="46">
        <v>152.72727272727201</v>
      </c>
      <c r="R122" s="10">
        <v>839</v>
      </c>
      <c r="S122" s="45">
        <v>2.120352094700636E-3</v>
      </c>
      <c r="T122" s="46">
        <v>132.72728000000001</v>
      </c>
      <c r="U122" s="45">
        <v>-0.17583497053045186</v>
      </c>
      <c r="V122" s="10">
        <v>54714</v>
      </c>
      <c r="W122" s="45">
        <v>3.3832219546704899E-3</v>
      </c>
      <c r="X122" s="10">
        <v>1070.30303030303</v>
      </c>
      <c r="Y122" s="10">
        <v>56754</v>
      </c>
      <c r="Z122" s="45">
        <v>3.4334401486481032E-3</v>
      </c>
      <c r="AA122" s="46">
        <v>1141.8181818181799</v>
      </c>
      <c r="AB122" s="10">
        <v>58407</v>
      </c>
      <c r="AC122" s="45">
        <v>3.2106656083001153E-3</v>
      </c>
      <c r="AD122" s="46">
        <v>1089.6969999999999</v>
      </c>
      <c r="AE122" s="45">
        <v>6.7496436012720692E-2</v>
      </c>
    </row>
    <row r="123" spans="1:31" ht="14.4" x14ac:dyDescent="0.3">
      <c r="A123" s="64" t="s">
        <v>162</v>
      </c>
      <c r="B123" s="10">
        <v>1349</v>
      </c>
      <c r="C123" s="45">
        <v>7.3680818408734649E-3</v>
      </c>
      <c r="D123" s="10">
        <v>185.45454545454501</v>
      </c>
      <c r="E123" s="10">
        <v>1946</v>
      </c>
      <c r="F123" s="45">
        <v>1.0368933694239007E-2</v>
      </c>
      <c r="G123" s="46">
        <v>192.72727272727201</v>
      </c>
      <c r="H123" s="10">
        <v>1233</v>
      </c>
      <c r="I123" s="45">
        <v>5.8037458401781136E-3</v>
      </c>
      <c r="J123" s="46">
        <v>170.30302399999999</v>
      </c>
      <c r="K123" s="45">
        <v>-8.5989621942179392E-2</v>
      </c>
      <c r="L123" s="10">
        <v>2045</v>
      </c>
      <c r="M123" s="45">
        <v>5.867955225636508E-3</v>
      </c>
      <c r="N123" s="10">
        <v>222.42424242424201</v>
      </c>
      <c r="O123" s="10">
        <v>2903</v>
      </c>
      <c r="P123" s="45">
        <v>8.231561217806032E-3</v>
      </c>
      <c r="Q123" s="46">
        <v>246.666666666666</v>
      </c>
      <c r="R123" s="10">
        <v>1951</v>
      </c>
      <c r="S123" s="45">
        <v>4.9306399723014795E-3</v>
      </c>
      <c r="T123" s="46">
        <v>240</v>
      </c>
      <c r="U123" s="45">
        <v>-4.5965770171149146E-2</v>
      </c>
      <c r="V123" s="10">
        <v>144853</v>
      </c>
      <c r="W123" s="45">
        <v>8.956936977736675E-3</v>
      </c>
      <c r="X123" s="10">
        <v>2061.8181818181802</v>
      </c>
      <c r="Y123" s="10">
        <v>182718</v>
      </c>
      <c r="Z123" s="45">
        <v>1.1053869631756072E-2</v>
      </c>
      <c r="AA123" s="46">
        <v>2478.1818181818098</v>
      </c>
      <c r="AB123" s="10">
        <v>173081</v>
      </c>
      <c r="AC123" s="45">
        <v>9.5143598224560789E-3</v>
      </c>
      <c r="AD123" s="46">
        <v>1925.4545900000001</v>
      </c>
      <c r="AE123" s="45">
        <v>0.19487342340165548</v>
      </c>
    </row>
    <row r="124" spans="1:31" ht="14.4" x14ac:dyDescent="0.3">
      <c r="A124" s="64" t="s">
        <v>163</v>
      </c>
      <c r="B124" s="10">
        <v>3727</v>
      </c>
      <c r="C124" s="45">
        <v>2.0356442565556264E-2</v>
      </c>
      <c r="D124" s="10">
        <v>312.72727272727201</v>
      </c>
      <c r="E124" s="10">
        <v>3207</v>
      </c>
      <c r="F124" s="45">
        <v>1.7087960101451437E-2</v>
      </c>
      <c r="G124" s="46">
        <v>281.21212121212102</v>
      </c>
      <c r="H124" s="10">
        <v>3169</v>
      </c>
      <c r="I124" s="45">
        <v>1.4916521141544559E-2</v>
      </c>
      <c r="J124" s="46">
        <v>320.60604899999998</v>
      </c>
      <c r="K124" s="45">
        <v>-0.14971827206868796</v>
      </c>
      <c r="L124" s="10">
        <v>7033</v>
      </c>
      <c r="M124" s="45">
        <v>2.0180601027824725E-2</v>
      </c>
      <c r="N124" s="10">
        <v>441.21212121212102</v>
      </c>
      <c r="O124" s="10">
        <v>7249</v>
      </c>
      <c r="P124" s="45">
        <v>2.0554800987900766E-2</v>
      </c>
      <c r="Q124" s="46">
        <v>410.30303030303003</v>
      </c>
      <c r="R124" s="10">
        <v>6363</v>
      </c>
      <c r="S124" s="45">
        <v>1.6080810939904825E-2</v>
      </c>
      <c r="T124" s="46">
        <v>419.39395100000002</v>
      </c>
      <c r="U124" s="45">
        <v>-9.5265178444476045E-2</v>
      </c>
      <c r="V124" s="10">
        <v>445313</v>
      </c>
      <c r="W124" s="45">
        <v>2.7535780939068243E-2</v>
      </c>
      <c r="X124" s="10">
        <v>3583.6363636363599</v>
      </c>
      <c r="Y124" s="10">
        <v>451715</v>
      </c>
      <c r="Z124" s="45">
        <v>2.7327349909197201E-2</v>
      </c>
      <c r="AA124" s="46">
        <v>3415.7575757575701</v>
      </c>
      <c r="AB124" s="10">
        <v>476291</v>
      </c>
      <c r="AC124" s="45">
        <v>2.6181983893075661E-2</v>
      </c>
      <c r="AD124" s="46">
        <v>3172.1210000000001</v>
      </c>
      <c r="AE124" s="45">
        <v>6.9564553471378562E-2</v>
      </c>
    </row>
    <row r="125" spans="1:31" ht="14.4" x14ac:dyDescent="0.3">
      <c r="A125" s="64" t="s">
        <v>164</v>
      </c>
      <c r="B125" s="10">
        <v>2668</v>
      </c>
      <c r="C125" s="45">
        <v>1.4572307154522167E-2</v>
      </c>
      <c r="D125" s="10">
        <v>334.54545454545399</v>
      </c>
      <c r="E125" s="10">
        <v>3276</v>
      </c>
      <c r="F125" s="45">
        <v>1.7455614996057033E-2</v>
      </c>
      <c r="G125" s="46">
        <v>343.030303030303</v>
      </c>
      <c r="H125" s="10">
        <v>2180</v>
      </c>
      <c r="I125" s="45">
        <v>1.0261286238108911E-2</v>
      </c>
      <c r="J125" s="46">
        <v>213.939392</v>
      </c>
      <c r="K125" s="45">
        <v>-0.18290854572713644</v>
      </c>
      <c r="L125" s="10">
        <v>8024</v>
      </c>
      <c r="M125" s="45">
        <v>2.3024192044257867E-2</v>
      </c>
      <c r="N125" s="10">
        <v>656.969696969697</v>
      </c>
      <c r="O125" s="10">
        <v>7173</v>
      </c>
      <c r="P125" s="45">
        <v>2.0339300246408086E-2</v>
      </c>
      <c r="Q125" s="46">
        <v>504.84848484848402</v>
      </c>
      <c r="R125" s="10">
        <v>5013</v>
      </c>
      <c r="S125" s="45">
        <v>1.26690405849038E-2</v>
      </c>
      <c r="T125" s="46">
        <v>346.06060000000002</v>
      </c>
      <c r="U125" s="45">
        <v>-0.37524925224327021</v>
      </c>
      <c r="V125" s="10">
        <v>156683</v>
      </c>
      <c r="W125" s="45">
        <v>9.6884410849807437E-3</v>
      </c>
      <c r="X125" s="10">
        <v>2467.8787878787798</v>
      </c>
      <c r="Y125" s="10">
        <v>158730</v>
      </c>
      <c r="Z125" s="45">
        <v>9.6026703808526886E-3</v>
      </c>
      <c r="AA125" s="46">
        <v>1981.2121212121201</v>
      </c>
      <c r="AB125" s="10">
        <v>199011</v>
      </c>
      <c r="AC125" s="45">
        <v>1.0939746492259733E-2</v>
      </c>
      <c r="AD125" s="46">
        <v>2371.51514</v>
      </c>
      <c r="AE125" s="45">
        <v>0.27015055877153232</v>
      </c>
    </row>
    <row r="126" spans="1:31" ht="14.4" x14ac:dyDescent="0.3">
      <c r="A126" s="64" t="s">
        <v>569</v>
      </c>
      <c r="B126" s="10">
        <v>5977</v>
      </c>
      <c r="C126" s="45">
        <v>3.2645682107413414E-2</v>
      </c>
      <c r="D126" s="10">
        <v>326.666666666666</v>
      </c>
      <c r="E126" s="10">
        <v>7105</v>
      </c>
      <c r="F126" s="45">
        <v>3.7857797480764725E-2</v>
      </c>
      <c r="G126" s="46">
        <v>390.90909090909099</v>
      </c>
      <c r="H126" s="10">
        <v>9934</v>
      </c>
      <c r="I126" s="45">
        <v>4.6759457563932988E-2</v>
      </c>
      <c r="J126" s="46">
        <v>506.06060000000002</v>
      </c>
      <c r="K126" s="45">
        <v>0.66203781161117614</v>
      </c>
      <c r="L126" s="10">
        <v>12710</v>
      </c>
      <c r="M126" s="45">
        <v>3.647027428745233E-2</v>
      </c>
      <c r="N126" s="10">
        <v>492.72727272727201</v>
      </c>
      <c r="O126" s="10">
        <v>14091</v>
      </c>
      <c r="P126" s="45">
        <v>3.995553879438677E-2</v>
      </c>
      <c r="Q126" s="46">
        <v>587.87878787878697</v>
      </c>
      <c r="R126" s="10">
        <v>18001</v>
      </c>
      <c r="S126" s="45">
        <v>4.5492798637313647E-2</v>
      </c>
      <c r="T126" s="46">
        <v>588.48486300000002</v>
      </c>
      <c r="U126" s="45">
        <v>0.41628638867033829</v>
      </c>
      <c r="V126" s="10">
        <v>770852</v>
      </c>
      <c r="W126" s="45">
        <v>4.7665376506957201E-2</v>
      </c>
      <c r="X126" s="10">
        <v>3940</v>
      </c>
      <c r="Y126" s="10">
        <v>871110</v>
      </c>
      <c r="Z126" s="45">
        <v>5.2699440530867413E-2</v>
      </c>
      <c r="AA126" s="46">
        <v>5323.6363636363603</v>
      </c>
      <c r="AB126" s="10">
        <v>1073966</v>
      </c>
      <c r="AC126" s="45">
        <v>5.9036514470588136E-2</v>
      </c>
      <c r="AD126" s="46">
        <v>5048.4849999999997</v>
      </c>
      <c r="AE126" s="45">
        <v>0.39321945068573477</v>
      </c>
    </row>
    <row r="127" spans="1:31" ht="18" customHeight="1" x14ac:dyDescent="0.3">
      <c r="A127" s="432"/>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432"/>
    </row>
    <row r="128" spans="1:31" ht="14.4" x14ac:dyDescent="0.3">
      <c r="A128" s="433" t="s">
        <v>69</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row>
    <row r="129" spans="1:31" ht="14.4" x14ac:dyDescent="0.3">
      <c r="A129" s="64"/>
      <c r="B129" s="434" t="s">
        <v>332</v>
      </c>
      <c r="C129" s="434"/>
      <c r="D129" s="63" t="s">
        <v>333</v>
      </c>
      <c r="E129" s="434" t="s">
        <v>332</v>
      </c>
      <c r="F129" s="434"/>
      <c r="G129" s="63" t="s">
        <v>333</v>
      </c>
      <c r="H129" s="434" t="s">
        <v>332</v>
      </c>
      <c r="I129" s="434"/>
      <c r="J129" s="63" t="s">
        <v>333</v>
      </c>
      <c r="K129" s="64" t="s">
        <v>0</v>
      </c>
      <c r="L129" s="434" t="s">
        <v>332</v>
      </c>
      <c r="M129" s="434"/>
      <c r="N129" s="63" t="s">
        <v>333</v>
      </c>
      <c r="O129" s="434" t="s">
        <v>332</v>
      </c>
      <c r="P129" s="434"/>
      <c r="Q129" s="63" t="s">
        <v>333</v>
      </c>
      <c r="R129" s="434" t="s">
        <v>332</v>
      </c>
      <c r="S129" s="434"/>
      <c r="T129" s="63" t="s">
        <v>333</v>
      </c>
      <c r="U129" s="64" t="s">
        <v>0</v>
      </c>
      <c r="V129" s="434" t="s">
        <v>332</v>
      </c>
      <c r="W129" s="434"/>
      <c r="X129" s="63" t="s">
        <v>333</v>
      </c>
      <c r="Y129" s="434" t="s">
        <v>332</v>
      </c>
      <c r="Z129" s="434"/>
      <c r="AA129" s="63" t="s">
        <v>333</v>
      </c>
      <c r="AB129" s="434" t="s">
        <v>332</v>
      </c>
      <c r="AC129" s="434"/>
      <c r="AD129" s="63" t="s">
        <v>333</v>
      </c>
      <c r="AE129" s="64" t="s">
        <v>0</v>
      </c>
    </row>
    <row r="130" spans="1:31" ht="14.4" x14ac:dyDescent="0.3">
      <c r="A130" s="64" t="s">
        <v>18</v>
      </c>
      <c r="B130" s="10">
        <v>177110</v>
      </c>
      <c r="C130" s="45"/>
      <c r="D130" s="10">
        <v>1440</v>
      </c>
      <c r="E130" s="10">
        <v>180571</v>
      </c>
      <c r="F130" s="45"/>
      <c r="G130" s="46">
        <v>1366.0606060606001</v>
      </c>
      <c r="H130" s="10">
        <v>202515</v>
      </c>
      <c r="I130" s="45"/>
      <c r="J130" s="46">
        <v>1640.60608</v>
      </c>
      <c r="K130" s="45">
        <v>0.14344192874484785</v>
      </c>
      <c r="L130" s="10">
        <v>335793</v>
      </c>
      <c r="M130" s="45"/>
      <c r="N130" s="10">
        <v>1656.9696969696899</v>
      </c>
      <c r="O130" s="10">
        <v>338576</v>
      </c>
      <c r="P130" s="45"/>
      <c r="Q130" s="46">
        <v>1749.0909090908999</v>
      </c>
      <c r="R130" s="10">
        <v>377688</v>
      </c>
      <c r="S130" s="45"/>
      <c r="T130" s="46">
        <v>1920</v>
      </c>
      <c r="U130" s="45">
        <v>0.12476436375981631</v>
      </c>
      <c r="V130" s="10">
        <v>15401306</v>
      </c>
      <c r="W130" s="45"/>
      <c r="X130" s="10">
        <v>11854.545454545399</v>
      </c>
      <c r="Y130" s="10">
        <v>15658667</v>
      </c>
      <c r="Z130" s="45"/>
      <c r="AA130" s="46">
        <v>13096.3636363636</v>
      </c>
      <c r="AB130" s="10">
        <v>17117589</v>
      </c>
      <c r="AC130" s="45"/>
      <c r="AD130" s="46">
        <v>13877.5762</v>
      </c>
      <c r="AE130" s="45">
        <v>0.11143749757325774</v>
      </c>
    </row>
    <row r="131" spans="1:31" ht="14.4" x14ac:dyDescent="0.3">
      <c r="A131" s="64" t="s">
        <v>57</v>
      </c>
      <c r="B131" s="10">
        <v>4175</v>
      </c>
      <c r="C131" s="45">
        <v>2.3572920783693749E-2</v>
      </c>
      <c r="D131" s="10">
        <v>336.969696969697</v>
      </c>
      <c r="E131" s="10">
        <v>3491</v>
      </c>
      <c r="F131" s="45">
        <v>1.9333115505812119E-2</v>
      </c>
      <c r="G131" s="46">
        <v>299.39393939393898</v>
      </c>
      <c r="H131" s="10">
        <v>3879</v>
      </c>
      <c r="I131" s="45">
        <v>1.9154136730612548E-2</v>
      </c>
      <c r="J131" s="46">
        <v>355.15152</v>
      </c>
      <c r="K131" s="45">
        <v>-7.0898203592814374E-2</v>
      </c>
      <c r="L131" s="10">
        <v>11521</v>
      </c>
      <c r="M131" s="45">
        <v>3.4309827780805435E-2</v>
      </c>
      <c r="N131" s="10">
        <v>523.030303030303</v>
      </c>
      <c r="O131" s="10">
        <v>9722</v>
      </c>
      <c r="P131" s="45">
        <v>2.8714380227777517E-2</v>
      </c>
      <c r="Q131" s="46">
        <v>463.030303030303</v>
      </c>
      <c r="R131" s="10">
        <v>9855</v>
      </c>
      <c r="S131" s="45">
        <v>2.6092965622418505E-2</v>
      </c>
      <c r="T131" s="46">
        <v>543.03030000000001</v>
      </c>
      <c r="U131" s="45">
        <v>-0.14460550299453173</v>
      </c>
      <c r="V131" s="10">
        <v>380078</v>
      </c>
      <c r="W131" s="45">
        <v>2.4678296762625195E-2</v>
      </c>
      <c r="X131" s="10">
        <v>3004.84848484848</v>
      </c>
      <c r="Y131" s="10">
        <v>328619</v>
      </c>
      <c r="Z131" s="45">
        <v>2.0986396862517097E-2</v>
      </c>
      <c r="AA131" s="46">
        <v>2626.0606060606001</v>
      </c>
      <c r="AB131" s="10">
        <v>299853</v>
      </c>
      <c r="AC131" s="45">
        <v>1.7517244981171121E-2</v>
      </c>
      <c r="AD131" s="46">
        <v>2549.0908199999999</v>
      </c>
      <c r="AE131" s="45">
        <v>-0.21107509511205594</v>
      </c>
    </row>
    <row r="132" spans="1:31" ht="14.4" x14ac:dyDescent="0.3">
      <c r="A132" s="64" t="s">
        <v>58</v>
      </c>
      <c r="B132" s="10">
        <v>17529</v>
      </c>
      <c r="C132" s="45">
        <v>9.8972390040088079E-2</v>
      </c>
      <c r="D132" s="10">
        <v>632.72727272727195</v>
      </c>
      <c r="E132" s="10">
        <v>16737</v>
      </c>
      <c r="F132" s="45">
        <v>9.2689302268913615E-2</v>
      </c>
      <c r="G132" s="46">
        <v>615.15151515151501</v>
      </c>
      <c r="H132" s="10">
        <v>17455</v>
      </c>
      <c r="I132" s="45">
        <v>8.6191146334839389E-2</v>
      </c>
      <c r="J132" s="46">
        <v>614.54549999999995</v>
      </c>
      <c r="K132" s="45">
        <v>-4.2215756745963831E-3</v>
      </c>
      <c r="L132" s="10">
        <v>35691</v>
      </c>
      <c r="M132" s="45">
        <v>0.10628869571432401</v>
      </c>
      <c r="N132" s="10">
        <v>792.12121212121201</v>
      </c>
      <c r="O132" s="10">
        <v>33923</v>
      </c>
      <c r="P132" s="45">
        <v>0.1001931619488682</v>
      </c>
      <c r="Q132" s="46">
        <v>810.30303030303003</v>
      </c>
      <c r="R132" s="10">
        <v>36389</v>
      </c>
      <c r="S132" s="45">
        <v>9.6346720044057532E-2</v>
      </c>
      <c r="T132" s="46">
        <v>855.75756799999999</v>
      </c>
      <c r="U132" s="45">
        <v>1.9556751001653078E-2</v>
      </c>
      <c r="V132" s="10">
        <v>1409432</v>
      </c>
      <c r="W132" s="45">
        <v>9.1513797596125934E-2</v>
      </c>
      <c r="X132" s="10">
        <v>6128.4848484848399</v>
      </c>
      <c r="Y132" s="10">
        <v>1316928</v>
      </c>
      <c r="Z132" s="45">
        <v>8.410217804619001E-2</v>
      </c>
      <c r="AA132" s="46">
        <v>5002.4242424242402</v>
      </c>
      <c r="AB132" s="10">
        <v>1268729</v>
      </c>
      <c r="AC132" s="45">
        <v>7.4118440394847662E-2</v>
      </c>
      <c r="AD132" s="46">
        <v>5475.7579999999998</v>
      </c>
      <c r="AE132" s="45">
        <v>-9.9829576737295589E-2</v>
      </c>
    </row>
    <row r="133" spans="1:31" ht="14.4" x14ac:dyDescent="0.3">
      <c r="A133" s="64" t="s">
        <v>59</v>
      </c>
      <c r="B133" s="10">
        <v>32224</v>
      </c>
      <c r="C133" s="45">
        <v>0.18194342499011915</v>
      </c>
      <c r="D133" s="10">
        <v>854.54545454545405</v>
      </c>
      <c r="E133" s="10">
        <v>28896</v>
      </c>
      <c r="F133" s="45">
        <v>0.16002569626351962</v>
      </c>
      <c r="G133" s="46">
        <v>834.54545454545405</v>
      </c>
      <c r="H133" s="10">
        <v>32154</v>
      </c>
      <c r="I133" s="45">
        <v>0.15877342419080068</v>
      </c>
      <c r="J133" s="46">
        <v>841.21209999999996</v>
      </c>
      <c r="K133" s="45">
        <v>-2.1722939424031777E-3</v>
      </c>
      <c r="L133" s="10">
        <v>54198</v>
      </c>
      <c r="M133" s="45">
        <v>0.16140300720979889</v>
      </c>
      <c r="N133" s="10">
        <v>1071.5151515151499</v>
      </c>
      <c r="O133" s="10">
        <v>51237</v>
      </c>
      <c r="P133" s="45">
        <v>0.15133086810642218</v>
      </c>
      <c r="Q133" s="46">
        <v>1161.8181818181799</v>
      </c>
      <c r="R133" s="10">
        <v>54978</v>
      </c>
      <c r="S133" s="45">
        <v>0.14556459299739469</v>
      </c>
      <c r="T133" s="46">
        <v>1016.96973</v>
      </c>
      <c r="U133" s="45">
        <v>1.4391674969556073E-2</v>
      </c>
      <c r="V133" s="10">
        <v>2102710</v>
      </c>
      <c r="W133" s="45">
        <v>0.13652803210325151</v>
      </c>
      <c r="X133" s="10">
        <v>6786.0606060605996</v>
      </c>
      <c r="Y133" s="10">
        <v>2096667</v>
      </c>
      <c r="Z133" s="45">
        <v>0.13389817920005578</v>
      </c>
      <c r="AA133" s="46">
        <v>6483.0303030303003</v>
      </c>
      <c r="AB133" s="10">
        <v>2079244</v>
      </c>
      <c r="AC133" s="45">
        <v>0.12146827453328854</v>
      </c>
      <c r="AD133" s="46">
        <v>7469.0910000000003</v>
      </c>
      <c r="AE133" s="45">
        <v>-1.1159884149502308E-2</v>
      </c>
    </row>
    <row r="134" spans="1:31" ht="14.4" x14ac:dyDescent="0.3">
      <c r="A134" s="64" t="s">
        <v>60</v>
      </c>
      <c r="B134" s="10">
        <v>44314</v>
      </c>
      <c r="C134" s="45">
        <v>0.2502060866128395</v>
      </c>
      <c r="D134" s="10">
        <v>904.84848484848499</v>
      </c>
      <c r="E134" s="10">
        <v>50017</v>
      </c>
      <c r="F134" s="45">
        <v>0.27699353716820529</v>
      </c>
      <c r="G134" s="46">
        <v>989.69696969696895</v>
      </c>
      <c r="H134" s="10">
        <v>47805</v>
      </c>
      <c r="I134" s="45">
        <v>0.23605658840085919</v>
      </c>
      <c r="J134" s="46">
        <v>981.21209999999996</v>
      </c>
      <c r="K134" s="45">
        <v>7.8778715530080784E-2</v>
      </c>
      <c r="L134" s="10">
        <v>74086</v>
      </c>
      <c r="M134" s="45">
        <v>0.22062997144073879</v>
      </c>
      <c r="N134" s="10">
        <v>1354.54545454545</v>
      </c>
      <c r="O134" s="10">
        <v>81220</v>
      </c>
      <c r="P134" s="45">
        <v>0.23988705637729785</v>
      </c>
      <c r="Q134" s="46">
        <v>1302.42424242424</v>
      </c>
      <c r="R134" s="10">
        <v>77245</v>
      </c>
      <c r="S134" s="45">
        <v>0.20452066255745482</v>
      </c>
      <c r="T134" s="46">
        <v>1093.9394500000001</v>
      </c>
      <c r="U134" s="45">
        <v>4.263963501876198E-2</v>
      </c>
      <c r="V134" s="10">
        <v>2380707</v>
      </c>
      <c r="W134" s="45">
        <v>0.15457825459736985</v>
      </c>
      <c r="X134" s="10">
        <v>7145.4545454545396</v>
      </c>
      <c r="Y134" s="10">
        <v>2411402</v>
      </c>
      <c r="Z134" s="45">
        <v>0.15399791055011261</v>
      </c>
      <c r="AA134" s="46">
        <v>7603.6363636363603</v>
      </c>
      <c r="AB134" s="10">
        <v>2495739</v>
      </c>
      <c r="AC134" s="45">
        <v>0.14579968008345101</v>
      </c>
      <c r="AD134" s="46">
        <v>6994.5454099999997</v>
      </c>
      <c r="AE134" s="45">
        <v>4.8318419696333902E-2</v>
      </c>
    </row>
    <row r="135" spans="1:31" ht="14.4" x14ac:dyDescent="0.3">
      <c r="A135" s="64" t="s">
        <v>61</v>
      </c>
      <c r="B135" s="10">
        <v>33838</v>
      </c>
      <c r="C135" s="45">
        <v>0.19105640562362375</v>
      </c>
      <c r="D135" s="10">
        <v>916.969696969697</v>
      </c>
      <c r="E135" s="10">
        <v>32290</v>
      </c>
      <c r="F135" s="45">
        <v>0.17882162695006396</v>
      </c>
      <c r="G135" s="46">
        <v>794.54545454545405</v>
      </c>
      <c r="H135" s="10">
        <v>41904</v>
      </c>
      <c r="I135" s="45">
        <v>0.20691800607362418</v>
      </c>
      <c r="J135" s="46">
        <v>978.78790000000004</v>
      </c>
      <c r="K135" s="45">
        <v>0.23837106211951062</v>
      </c>
      <c r="L135" s="10">
        <v>62291</v>
      </c>
      <c r="M135" s="45">
        <v>0.18550416476817563</v>
      </c>
      <c r="N135" s="10">
        <v>1160</v>
      </c>
      <c r="O135" s="10">
        <v>57476</v>
      </c>
      <c r="P135" s="45">
        <v>0.16975804546098955</v>
      </c>
      <c r="Q135" s="46">
        <v>916.969696969697</v>
      </c>
      <c r="R135" s="10">
        <v>71528</v>
      </c>
      <c r="S135" s="45">
        <v>0.1893838300396094</v>
      </c>
      <c r="T135" s="46">
        <v>1175.75757</v>
      </c>
      <c r="U135" s="45">
        <v>0.1482878746528391</v>
      </c>
      <c r="V135" s="10">
        <v>2242108</v>
      </c>
      <c r="W135" s="45">
        <v>0.14557908270895989</v>
      </c>
      <c r="X135" s="10">
        <v>7117.5757575757498</v>
      </c>
      <c r="Y135" s="10">
        <v>2307732</v>
      </c>
      <c r="Z135" s="45">
        <v>0.14737729590903237</v>
      </c>
      <c r="AA135" s="46">
        <v>6415.7575757575696</v>
      </c>
      <c r="AB135" s="10">
        <v>2407181</v>
      </c>
      <c r="AC135" s="45">
        <v>0.14062617112725395</v>
      </c>
      <c r="AD135" s="46">
        <v>6748.4849999999997</v>
      </c>
      <c r="AE135" s="45">
        <v>7.362401811152719E-2</v>
      </c>
    </row>
    <row r="136" spans="1:31" ht="14.4" x14ac:dyDescent="0.3">
      <c r="A136" s="64" t="s">
        <v>62</v>
      </c>
      <c r="B136" s="10">
        <v>9694</v>
      </c>
      <c r="C136" s="45">
        <v>5.4734345886737056E-2</v>
      </c>
      <c r="D136" s="10">
        <v>436.36363636363598</v>
      </c>
      <c r="E136" s="10">
        <v>10240</v>
      </c>
      <c r="F136" s="45">
        <v>5.6708995353628215E-2</v>
      </c>
      <c r="G136" s="46">
        <v>459.39393939393898</v>
      </c>
      <c r="H136" s="10">
        <v>13033</v>
      </c>
      <c r="I136" s="45">
        <v>6.4355726736291141E-2</v>
      </c>
      <c r="J136" s="46">
        <v>576.96969999999999</v>
      </c>
      <c r="K136" s="45">
        <v>0.34443985970703528</v>
      </c>
      <c r="L136" s="10">
        <v>19161</v>
      </c>
      <c r="M136" s="45">
        <v>5.7061939945144774E-2</v>
      </c>
      <c r="N136" s="10">
        <v>727.87878787878697</v>
      </c>
      <c r="O136" s="10">
        <v>20522</v>
      </c>
      <c r="P136" s="45">
        <v>6.0612683710599691E-2</v>
      </c>
      <c r="Q136" s="46">
        <v>643.030303030303</v>
      </c>
      <c r="R136" s="10">
        <v>26713</v>
      </c>
      <c r="S136" s="45">
        <v>7.0727690580585034E-2</v>
      </c>
      <c r="T136" s="46">
        <v>781.81820000000005</v>
      </c>
      <c r="U136" s="45">
        <v>0.39413391785397422</v>
      </c>
      <c r="V136" s="10">
        <v>870018</v>
      </c>
      <c r="W136" s="45">
        <v>5.648988468899975E-2</v>
      </c>
      <c r="X136" s="10">
        <v>4595.1515151515096</v>
      </c>
      <c r="Y136" s="10">
        <v>903432</v>
      </c>
      <c r="Z136" s="45">
        <v>5.7695332559278514E-2</v>
      </c>
      <c r="AA136" s="46">
        <v>4384.2424242424204</v>
      </c>
      <c r="AB136" s="10">
        <v>1027189</v>
      </c>
      <c r="AC136" s="45">
        <v>6.0007808342635166E-2</v>
      </c>
      <c r="AD136" s="46">
        <v>4425.4545900000003</v>
      </c>
      <c r="AE136" s="45">
        <v>0.18065258419940736</v>
      </c>
    </row>
    <row r="137" spans="1:31" ht="14.4" x14ac:dyDescent="0.3">
      <c r="A137" s="64" t="s">
        <v>63</v>
      </c>
      <c r="B137" s="10">
        <v>18479</v>
      </c>
      <c r="C137" s="45">
        <v>0.10433628818248546</v>
      </c>
      <c r="D137" s="10">
        <v>536.969696969697</v>
      </c>
      <c r="E137" s="10">
        <v>18620</v>
      </c>
      <c r="F137" s="45">
        <v>0.1031173333481013</v>
      </c>
      <c r="G137" s="46">
        <v>651.51515151515105</v>
      </c>
      <c r="H137" s="10">
        <v>23345</v>
      </c>
      <c r="I137" s="45">
        <v>0.11527541169789893</v>
      </c>
      <c r="J137" s="46">
        <v>729.09090000000003</v>
      </c>
      <c r="K137" s="45">
        <v>0.26332593755073325</v>
      </c>
      <c r="L137" s="10">
        <v>39625</v>
      </c>
      <c r="M137" s="45">
        <v>0.11800424666386733</v>
      </c>
      <c r="N137" s="10">
        <v>976.969696969697</v>
      </c>
      <c r="O137" s="10">
        <v>40259</v>
      </c>
      <c r="P137" s="45">
        <v>0.11890683332545721</v>
      </c>
      <c r="Q137" s="46">
        <v>1032.12121212121</v>
      </c>
      <c r="R137" s="10">
        <v>48456</v>
      </c>
      <c r="S137" s="45">
        <v>0.12829637160831162</v>
      </c>
      <c r="T137" s="46">
        <v>1192.12122</v>
      </c>
      <c r="U137" s="45">
        <v>0.22286435331230284</v>
      </c>
      <c r="V137" s="10">
        <v>2256318</v>
      </c>
      <c r="W137" s="45">
        <v>0.14650173173625666</v>
      </c>
      <c r="X137" s="10">
        <v>7766.6666666666597</v>
      </c>
      <c r="Y137" s="10">
        <v>2345397</v>
      </c>
      <c r="Z137" s="45">
        <v>0.14978267307172444</v>
      </c>
      <c r="AA137" s="46">
        <v>6737.5757575757498</v>
      </c>
      <c r="AB137" s="10">
        <v>2577937</v>
      </c>
      <c r="AC137" s="45">
        <v>0.15060164138769777</v>
      </c>
      <c r="AD137" s="46">
        <v>6975.7579999999998</v>
      </c>
      <c r="AE137" s="45">
        <v>0.14254152118628668</v>
      </c>
    </row>
    <row r="138" spans="1:31" ht="14.4" x14ac:dyDescent="0.3">
      <c r="A138" s="64" t="s">
        <v>64</v>
      </c>
      <c r="B138" s="10">
        <v>1957</v>
      </c>
      <c r="C138" s="45">
        <v>1.1049630173338603E-2</v>
      </c>
      <c r="D138" s="10">
        <v>191.51515151515099</v>
      </c>
      <c r="E138" s="10">
        <v>2230</v>
      </c>
      <c r="F138" s="45">
        <v>1.2349712855331143E-2</v>
      </c>
      <c r="G138" s="46">
        <v>175.75757575757501</v>
      </c>
      <c r="H138" s="10">
        <v>2288</v>
      </c>
      <c r="I138" s="45">
        <v>1.1297928548502581E-2</v>
      </c>
      <c r="J138" s="46">
        <v>250.30302399999999</v>
      </c>
      <c r="K138" s="45">
        <v>0.16913643331630046</v>
      </c>
      <c r="L138" s="10">
        <v>4909</v>
      </c>
      <c r="M138" s="45">
        <v>1.4619125473133746E-2</v>
      </c>
      <c r="N138" s="10">
        <v>300.60606060606</v>
      </c>
      <c r="O138" s="10">
        <v>5389</v>
      </c>
      <c r="P138" s="45">
        <v>1.5916662728604508E-2</v>
      </c>
      <c r="Q138" s="46">
        <v>313.33333333333297</v>
      </c>
      <c r="R138" s="10">
        <v>6508</v>
      </c>
      <c r="S138" s="45">
        <v>1.7231153756539788E-2</v>
      </c>
      <c r="T138" s="46">
        <v>377.57574499999998</v>
      </c>
      <c r="U138" s="45">
        <v>0.32572825422693014</v>
      </c>
      <c r="V138" s="10">
        <v>396936</v>
      </c>
      <c r="W138" s="45">
        <v>2.5772879261018514E-2</v>
      </c>
      <c r="X138" s="10">
        <v>2724.2424242424199</v>
      </c>
      <c r="Y138" s="10">
        <v>398972</v>
      </c>
      <c r="Z138" s="45">
        <v>2.5479308040716363E-2</v>
      </c>
      <c r="AA138" s="46">
        <v>2747.8787878787798</v>
      </c>
      <c r="AB138" s="10">
        <v>474302</v>
      </c>
      <c r="AC138" s="45">
        <v>2.7708458241403038E-2</v>
      </c>
      <c r="AD138" s="46">
        <v>3606.6667499999999</v>
      </c>
      <c r="AE138" s="45">
        <v>0.19490799524356572</v>
      </c>
    </row>
    <row r="139" spans="1:31" ht="14.4" x14ac:dyDescent="0.3">
      <c r="A139" s="64" t="s">
        <v>65</v>
      </c>
      <c r="B139" s="10">
        <v>2360</v>
      </c>
      <c r="C139" s="45">
        <v>1.3325052227429281E-2</v>
      </c>
      <c r="D139" s="10">
        <v>212.12121212121201</v>
      </c>
      <c r="E139" s="10">
        <v>3045</v>
      </c>
      <c r="F139" s="45">
        <v>1.6863172934745891E-2</v>
      </c>
      <c r="G139" s="46">
        <v>267.27272727272702</v>
      </c>
      <c r="H139" s="10">
        <v>3754</v>
      </c>
      <c r="I139" s="45">
        <v>1.8536898501345579E-2</v>
      </c>
      <c r="J139" s="46">
        <v>281.81817599999999</v>
      </c>
      <c r="K139" s="45">
        <v>0.59067796610169487</v>
      </c>
      <c r="L139" s="10">
        <v>5893</v>
      </c>
      <c r="M139" s="45">
        <v>1.7549502223095776E-2</v>
      </c>
      <c r="N139" s="10">
        <v>372.72727272727201</v>
      </c>
      <c r="O139" s="10">
        <v>6794</v>
      </c>
      <c r="P139" s="45">
        <v>2.0066395727990169E-2</v>
      </c>
      <c r="Q139" s="46">
        <v>372.72727272727201</v>
      </c>
      <c r="R139" s="10">
        <v>8661</v>
      </c>
      <c r="S139" s="45">
        <v>2.2931626104085914E-2</v>
      </c>
      <c r="T139" s="46">
        <v>485.45455900000002</v>
      </c>
      <c r="U139" s="45">
        <v>0.4697098252163584</v>
      </c>
      <c r="V139" s="10">
        <v>602413</v>
      </c>
      <c r="W139" s="45">
        <v>3.9114410167553321E-2</v>
      </c>
      <c r="X139" s="10">
        <v>3598.7878787878699</v>
      </c>
      <c r="Y139" s="10">
        <v>635028</v>
      </c>
      <c r="Z139" s="45">
        <v>4.0554409899642159E-2</v>
      </c>
      <c r="AA139" s="46">
        <v>3567.2727272727202</v>
      </c>
      <c r="AB139" s="10">
        <v>752926</v>
      </c>
      <c r="AC139" s="45">
        <v>4.3985516885584761E-2</v>
      </c>
      <c r="AD139" s="46">
        <v>4000.6060000000002</v>
      </c>
      <c r="AE139" s="45">
        <v>0.24985018583596302</v>
      </c>
    </row>
    <row r="140" spans="1:31" ht="14.4" x14ac:dyDescent="0.3">
      <c r="A140" s="64" t="s">
        <v>66</v>
      </c>
      <c r="B140" s="10">
        <v>4925</v>
      </c>
      <c r="C140" s="45">
        <v>2.7807577211902208E-2</v>
      </c>
      <c r="D140" s="10">
        <v>350.90909090909003</v>
      </c>
      <c r="E140" s="10">
        <v>6466</v>
      </c>
      <c r="F140" s="45">
        <v>3.5808629292632815E-2</v>
      </c>
      <c r="G140" s="46">
        <v>406.666666666666</v>
      </c>
      <c r="H140" s="10">
        <v>7230</v>
      </c>
      <c r="I140" s="45">
        <v>3.5701059180801423E-2</v>
      </c>
      <c r="J140" s="46">
        <v>453.93939999999998</v>
      </c>
      <c r="K140" s="45">
        <v>0.46802030456852795</v>
      </c>
      <c r="L140" s="10">
        <v>12469</v>
      </c>
      <c r="M140" s="45">
        <v>3.7132995625281051E-2</v>
      </c>
      <c r="N140" s="10">
        <v>533.33333333333303</v>
      </c>
      <c r="O140" s="10">
        <v>13961</v>
      </c>
      <c r="P140" s="45">
        <v>4.123446434478522E-2</v>
      </c>
      <c r="Q140" s="46">
        <v>543.030303030303</v>
      </c>
      <c r="R140" s="10">
        <v>17458</v>
      </c>
      <c r="S140" s="45">
        <v>4.6223337781449242E-2</v>
      </c>
      <c r="T140" s="46">
        <v>621.21209999999996</v>
      </c>
      <c r="U140" s="45">
        <v>0.40011227845055736</v>
      </c>
      <c r="V140" s="10">
        <v>1213612</v>
      </c>
      <c r="W140" s="45">
        <v>7.8799291436713229E-2</v>
      </c>
      <c r="X140" s="10">
        <v>5143.6363636363603</v>
      </c>
      <c r="Y140" s="10">
        <v>1280313</v>
      </c>
      <c r="Z140" s="45">
        <v>8.1763856399781662E-2</v>
      </c>
      <c r="AA140" s="46">
        <v>4656.9696969696897</v>
      </c>
      <c r="AB140" s="10">
        <v>1552564</v>
      </c>
      <c r="AC140" s="45">
        <v>9.0699922751971668E-2</v>
      </c>
      <c r="AD140" s="46">
        <v>6073.3334999999997</v>
      </c>
      <c r="AE140" s="45">
        <v>0.27929189889355083</v>
      </c>
    </row>
    <row r="141" spans="1:31" ht="14.4" x14ac:dyDescent="0.3">
      <c r="A141" s="64" t="s">
        <v>67</v>
      </c>
      <c r="B141" s="10">
        <v>4444</v>
      </c>
      <c r="C141" s="45">
        <v>2.5091750889277849E-2</v>
      </c>
      <c r="D141" s="10">
        <v>327.27272727272702</v>
      </c>
      <c r="E141" s="10">
        <v>5110</v>
      </c>
      <c r="F141" s="45">
        <v>2.8299117798539077E-2</v>
      </c>
      <c r="G141" s="46">
        <v>398.78787878787801</v>
      </c>
      <c r="H141" s="10">
        <v>5408</v>
      </c>
      <c r="I141" s="45">
        <v>2.6704194751006098E-2</v>
      </c>
      <c r="J141" s="46">
        <v>342.42425500000002</v>
      </c>
      <c r="K141" s="45">
        <v>0.21692169216921692</v>
      </c>
      <c r="L141" s="10">
        <v>10066</v>
      </c>
      <c r="M141" s="45">
        <v>2.9976801184062801E-2</v>
      </c>
      <c r="N141" s="10">
        <v>484.84848484848402</v>
      </c>
      <c r="O141" s="10">
        <v>11234</v>
      </c>
      <c r="P141" s="45">
        <v>3.3180142715372618E-2</v>
      </c>
      <c r="Q141" s="46">
        <v>610.30303030303003</v>
      </c>
      <c r="R141" s="10">
        <v>11636</v>
      </c>
      <c r="S141" s="45">
        <v>3.0808498019529347E-2</v>
      </c>
      <c r="T141" s="46">
        <v>464.84848</v>
      </c>
      <c r="U141" s="45">
        <v>0.1559705940790781</v>
      </c>
      <c r="V141" s="10">
        <v>1072363</v>
      </c>
      <c r="W141" s="45">
        <v>6.9628056218089554E-2</v>
      </c>
      <c r="X141" s="10">
        <v>5528.4848484848399</v>
      </c>
      <c r="Y141" s="10">
        <v>1128804</v>
      </c>
      <c r="Z141" s="45">
        <v>7.208812857441825E-2</v>
      </c>
      <c r="AA141" s="46">
        <v>4879.3939393939399</v>
      </c>
      <c r="AB141" s="10">
        <v>1461176</v>
      </c>
      <c r="AC141" s="45">
        <v>8.5361086774545181E-2</v>
      </c>
      <c r="AD141" s="46">
        <v>5463.6360000000004</v>
      </c>
      <c r="AE141" s="45">
        <v>0.36257591878869377</v>
      </c>
    </row>
    <row r="142" spans="1:31" ht="14.4" x14ac:dyDescent="0.3">
      <c r="A142" s="64" t="s">
        <v>68</v>
      </c>
      <c r="B142" s="10">
        <v>3171</v>
      </c>
      <c r="C142" s="45">
        <v>1.7904127378465362E-2</v>
      </c>
      <c r="D142" s="10">
        <v>281.21212121212102</v>
      </c>
      <c r="E142" s="10">
        <v>3429</v>
      </c>
      <c r="F142" s="45">
        <v>1.8989760260506947E-2</v>
      </c>
      <c r="G142" s="46">
        <v>264.24242424242402</v>
      </c>
      <c r="H142" s="10">
        <v>4260</v>
      </c>
      <c r="I142" s="45">
        <v>2.1035478853418266E-2</v>
      </c>
      <c r="J142" s="46">
        <v>298.18182400000001</v>
      </c>
      <c r="K142" s="45">
        <v>0.34342478713339641</v>
      </c>
      <c r="L142" s="10">
        <v>5883</v>
      </c>
      <c r="M142" s="45">
        <v>1.7519721971571773E-2</v>
      </c>
      <c r="N142" s="10">
        <v>341.21212121212102</v>
      </c>
      <c r="O142" s="10">
        <v>6839</v>
      </c>
      <c r="P142" s="45">
        <v>2.0199305325835262E-2</v>
      </c>
      <c r="Q142" s="46">
        <v>375.75757575757501</v>
      </c>
      <c r="R142" s="10">
        <v>8261</v>
      </c>
      <c r="S142" s="45">
        <v>2.1872550888564105E-2</v>
      </c>
      <c r="T142" s="46">
        <v>420.60604899999998</v>
      </c>
      <c r="U142" s="45">
        <v>0.40421553629100798</v>
      </c>
      <c r="V142" s="10">
        <v>474611</v>
      </c>
      <c r="W142" s="45">
        <v>3.0816282723036603E-2</v>
      </c>
      <c r="X142" s="10">
        <v>3392.7272727272698</v>
      </c>
      <c r="Y142" s="10">
        <v>505373</v>
      </c>
      <c r="Z142" s="45">
        <v>3.2274330886530762E-2</v>
      </c>
      <c r="AA142" s="46">
        <v>3388.4848484848399</v>
      </c>
      <c r="AB142" s="10">
        <v>720749</v>
      </c>
      <c r="AC142" s="45">
        <v>4.210575449615013E-2</v>
      </c>
      <c r="AD142" s="46">
        <v>4853.3334999999997</v>
      </c>
      <c r="AE142" s="45">
        <v>0.51860997743415138</v>
      </c>
    </row>
    <row r="143" spans="1:31" ht="14.4" x14ac:dyDescent="0.3">
      <c r="A143" s="432"/>
      <c r="B143" s="432"/>
      <c r="C143" s="432"/>
      <c r="D143" s="432"/>
      <c r="E143" s="432"/>
      <c r="F143" s="432"/>
      <c r="G143" s="432"/>
      <c r="H143" s="432"/>
      <c r="I143" s="432"/>
      <c r="J143" s="432"/>
      <c r="K143" s="432"/>
      <c r="L143" s="432"/>
      <c r="M143" s="432"/>
      <c r="N143" s="432"/>
      <c r="O143" s="432"/>
      <c r="P143" s="432"/>
      <c r="Q143" s="432"/>
      <c r="R143" s="432"/>
      <c r="S143" s="432"/>
      <c r="T143" s="432"/>
      <c r="U143" s="432"/>
      <c r="V143" s="432"/>
      <c r="W143" s="432"/>
      <c r="X143" s="432"/>
      <c r="Y143" s="432"/>
      <c r="Z143" s="432"/>
      <c r="AA143" s="432"/>
      <c r="AB143" s="432"/>
      <c r="AC143" s="432"/>
      <c r="AD143" s="432"/>
      <c r="AE143" s="432"/>
    </row>
    <row r="144" spans="1:31" ht="14.4" x14ac:dyDescent="0.3">
      <c r="A144" s="433" t="s">
        <v>375</v>
      </c>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433"/>
    </row>
    <row r="145" spans="1:31" ht="14.4" x14ac:dyDescent="0.3">
      <c r="A145" s="64"/>
      <c r="B145" s="434" t="s">
        <v>332</v>
      </c>
      <c r="C145" s="434"/>
      <c r="D145" s="63" t="s">
        <v>333</v>
      </c>
      <c r="E145" s="434" t="s">
        <v>332</v>
      </c>
      <c r="F145" s="434"/>
      <c r="G145" s="63" t="s">
        <v>333</v>
      </c>
      <c r="H145" s="434" t="s">
        <v>332</v>
      </c>
      <c r="I145" s="434"/>
      <c r="J145" s="63" t="s">
        <v>333</v>
      </c>
      <c r="K145" s="64" t="s">
        <v>0</v>
      </c>
      <c r="L145" s="434" t="s">
        <v>332</v>
      </c>
      <c r="M145" s="434"/>
      <c r="N145" s="63" t="s">
        <v>333</v>
      </c>
      <c r="O145" s="434" t="s">
        <v>332</v>
      </c>
      <c r="P145" s="434"/>
      <c r="Q145" s="63" t="s">
        <v>333</v>
      </c>
      <c r="R145" s="434" t="s">
        <v>332</v>
      </c>
      <c r="S145" s="434"/>
      <c r="T145" s="63" t="s">
        <v>333</v>
      </c>
      <c r="U145" s="64" t="s">
        <v>0</v>
      </c>
      <c r="V145" s="434" t="s">
        <v>332</v>
      </c>
      <c r="W145" s="434"/>
      <c r="X145" s="63" t="s">
        <v>333</v>
      </c>
      <c r="Y145" s="434" t="s">
        <v>332</v>
      </c>
      <c r="Z145" s="434"/>
      <c r="AA145" s="63" t="s">
        <v>333</v>
      </c>
      <c r="AB145" s="434" t="s">
        <v>332</v>
      </c>
      <c r="AC145" s="434"/>
      <c r="AD145" s="63" t="s">
        <v>333</v>
      </c>
      <c r="AE145" s="64" t="s">
        <v>0</v>
      </c>
    </row>
    <row r="146" spans="1:31" ht="14.4" x14ac:dyDescent="0.3">
      <c r="A146" s="64" t="s">
        <v>18</v>
      </c>
      <c r="B146" s="10">
        <v>151392</v>
      </c>
      <c r="C146" s="45"/>
      <c r="D146" s="10">
        <v>857.57575757575705</v>
      </c>
      <c r="E146" s="10">
        <v>160172</v>
      </c>
      <c r="F146" s="45"/>
      <c r="G146" s="46">
        <v>801.21212121212102</v>
      </c>
      <c r="H146" s="10">
        <v>168625</v>
      </c>
      <c r="I146" s="45"/>
      <c r="J146" s="46">
        <v>724.84849999999994</v>
      </c>
      <c r="K146" s="45">
        <v>0.11383032128514056</v>
      </c>
      <c r="L146" s="10">
        <v>278525</v>
      </c>
      <c r="M146" s="45"/>
      <c r="N146" s="10">
        <v>910.30303030303003</v>
      </c>
      <c r="O146" s="10">
        <v>292550</v>
      </c>
      <c r="P146" s="45"/>
      <c r="Q146" s="46">
        <v>808.48484848484804</v>
      </c>
      <c r="R146" s="10">
        <v>307906</v>
      </c>
      <c r="S146" s="45"/>
      <c r="T146" s="46">
        <v>689.09090000000003</v>
      </c>
      <c r="U146" s="45">
        <v>0.10548783771654251</v>
      </c>
      <c r="V146" s="10">
        <v>12187191</v>
      </c>
      <c r="W146" s="45"/>
      <c r="X146" s="10">
        <v>12478.1818181818</v>
      </c>
      <c r="Y146" s="10">
        <v>12617280</v>
      </c>
      <c r="Z146" s="45"/>
      <c r="AA146" s="46">
        <v>12371.515151515099</v>
      </c>
      <c r="AB146" s="10">
        <v>13044266</v>
      </c>
      <c r="AC146" s="45"/>
      <c r="AD146" s="46">
        <v>12323.03</v>
      </c>
      <c r="AE146" s="45">
        <v>7.0325885595786591E-2</v>
      </c>
    </row>
    <row r="147" spans="1:31" ht="14.4" x14ac:dyDescent="0.3">
      <c r="A147" s="64" t="s">
        <v>376</v>
      </c>
      <c r="B147" s="10">
        <v>8405</v>
      </c>
      <c r="C147" s="45">
        <v>5.5518125132107375E-2</v>
      </c>
      <c r="D147" s="10">
        <v>325.45454545454498</v>
      </c>
      <c r="E147" s="10">
        <v>10098</v>
      </c>
      <c r="F147" s="45">
        <v>6.3044726918562541E-2</v>
      </c>
      <c r="G147" s="46">
        <v>413.33333333333297</v>
      </c>
      <c r="H147" s="10">
        <v>10810</v>
      </c>
      <c r="I147" s="45">
        <v>6.410674573758339E-2</v>
      </c>
      <c r="J147" s="46">
        <v>422.42425500000002</v>
      </c>
      <c r="K147" s="45">
        <v>0.2861392028554432</v>
      </c>
      <c r="L147" s="10">
        <v>16500</v>
      </c>
      <c r="M147" s="45">
        <v>5.9240642671214434E-2</v>
      </c>
      <c r="N147" s="10">
        <v>501.21212121212102</v>
      </c>
      <c r="O147" s="10">
        <v>19280</v>
      </c>
      <c r="P147" s="45">
        <v>6.5903264399247985E-2</v>
      </c>
      <c r="Q147" s="46">
        <v>541.21212121212102</v>
      </c>
      <c r="R147" s="10">
        <v>20277</v>
      </c>
      <c r="S147" s="45">
        <v>6.5854514039999215E-2</v>
      </c>
      <c r="T147" s="46">
        <v>541.21209999999996</v>
      </c>
      <c r="U147" s="45">
        <v>0.2289090909090909</v>
      </c>
      <c r="V147" s="10">
        <v>603888</v>
      </c>
      <c r="W147" s="45">
        <v>4.955104092485299E-2</v>
      </c>
      <c r="X147" s="10">
        <v>3250.30303030303</v>
      </c>
      <c r="Y147" s="10">
        <v>699583</v>
      </c>
      <c r="Z147" s="45">
        <v>5.5446419513556014E-2</v>
      </c>
      <c r="AA147" s="46">
        <v>3073.3333333333298</v>
      </c>
      <c r="AB147" s="10">
        <v>707977</v>
      </c>
      <c r="AC147" s="45">
        <v>5.4274958820986936E-2</v>
      </c>
      <c r="AD147" s="46">
        <v>3823.0302700000002</v>
      </c>
      <c r="AE147" s="45">
        <v>0.17236474313117664</v>
      </c>
    </row>
    <row r="148" spans="1:31" ht="14.4" x14ac:dyDescent="0.3">
      <c r="A148" s="64" t="s">
        <v>377</v>
      </c>
      <c r="B148" s="10">
        <v>2770</v>
      </c>
      <c r="C148" s="45">
        <v>1.829687169731558E-2</v>
      </c>
      <c r="D148" s="10">
        <v>192.72727272727201</v>
      </c>
      <c r="E148" s="10">
        <v>3554</v>
      </c>
      <c r="F148" s="45">
        <v>2.2188647204255424E-2</v>
      </c>
      <c r="G148" s="46">
        <v>266.06060606060601</v>
      </c>
      <c r="H148" s="10">
        <v>3484</v>
      </c>
      <c r="I148" s="45">
        <v>2.0661230541141586E-2</v>
      </c>
      <c r="J148" s="46">
        <v>263.03030000000001</v>
      </c>
      <c r="K148" s="45">
        <v>0.25776173285198556</v>
      </c>
      <c r="L148" s="10">
        <v>5678</v>
      </c>
      <c r="M148" s="45">
        <v>2.0385961762857913E-2</v>
      </c>
      <c r="N148" s="10">
        <v>271.51515151515099</v>
      </c>
      <c r="O148" s="10">
        <v>6891</v>
      </c>
      <c r="P148" s="45">
        <v>2.3554947872158605E-2</v>
      </c>
      <c r="Q148" s="46">
        <v>352.12121212121201</v>
      </c>
      <c r="R148" s="10">
        <v>6321</v>
      </c>
      <c r="S148" s="45">
        <v>2.0528992614629139E-2</v>
      </c>
      <c r="T148" s="46">
        <v>346.06060000000002</v>
      </c>
      <c r="U148" s="45">
        <v>0.11324410003522367</v>
      </c>
      <c r="V148" s="10">
        <v>192649</v>
      </c>
      <c r="W148" s="45">
        <v>1.5807498216775302E-2</v>
      </c>
      <c r="X148" s="10">
        <v>1626.0606060606001</v>
      </c>
      <c r="Y148" s="10">
        <v>208983</v>
      </c>
      <c r="Z148" s="45">
        <v>1.6563237084379519E-2</v>
      </c>
      <c r="AA148" s="46">
        <v>1709.0909090908999</v>
      </c>
      <c r="AB148" s="10">
        <v>177421</v>
      </c>
      <c r="AC148" s="45">
        <v>1.3601455229447177E-2</v>
      </c>
      <c r="AD148" s="46">
        <v>1696.96973</v>
      </c>
      <c r="AE148" s="45">
        <v>-7.904531038313202E-2</v>
      </c>
    </row>
    <row r="149" spans="1:31" ht="14.4" x14ac:dyDescent="0.3">
      <c r="A149" s="64" t="s">
        <v>378</v>
      </c>
      <c r="B149" s="10">
        <v>902</v>
      </c>
      <c r="C149" s="45">
        <v>5.9580426971042062E-3</v>
      </c>
      <c r="D149" s="10">
        <v>117.575757575757</v>
      </c>
      <c r="E149" s="10">
        <v>1091</v>
      </c>
      <c r="F149" s="45">
        <v>6.8114277152061531E-3</v>
      </c>
      <c r="G149" s="46">
        <v>139.39393939393901</v>
      </c>
      <c r="H149" s="10">
        <v>763</v>
      </c>
      <c r="I149" s="45">
        <v>4.524833209785026E-3</v>
      </c>
      <c r="J149" s="46">
        <v>121.21212</v>
      </c>
      <c r="K149" s="45">
        <v>-0.15410199556541021</v>
      </c>
      <c r="L149" s="10">
        <v>1681</v>
      </c>
      <c r="M149" s="45">
        <v>6.0353648685037252E-3</v>
      </c>
      <c r="N149" s="10">
        <v>147.272727272727</v>
      </c>
      <c r="O149" s="10">
        <v>1868</v>
      </c>
      <c r="P149" s="45">
        <v>6.3852332934541105E-3</v>
      </c>
      <c r="Q149" s="46">
        <v>209.69696969696901</v>
      </c>
      <c r="R149" s="10">
        <v>1770</v>
      </c>
      <c r="S149" s="45">
        <v>5.7485076614291371E-3</v>
      </c>
      <c r="T149" s="46">
        <v>170.909088</v>
      </c>
      <c r="U149" s="45">
        <v>5.2944675788221297E-2</v>
      </c>
      <c r="V149" s="10">
        <v>51868</v>
      </c>
      <c r="W149" s="45">
        <v>4.255943801980292E-3</v>
      </c>
      <c r="X149" s="10">
        <v>1138.7878787878701</v>
      </c>
      <c r="Y149" s="10">
        <v>49476</v>
      </c>
      <c r="Z149" s="45">
        <v>3.9212888990337062E-3</v>
      </c>
      <c r="AA149" s="46">
        <v>884.24242424242402</v>
      </c>
      <c r="AB149" s="10">
        <v>42799</v>
      </c>
      <c r="AC149" s="45">
        <v>3.2810585126062286E-3</v>
      </c>
      <c r="AD149" s="46">
        <v>876.96969999999999</v>
      </c>
      <c r="AE149" s="45">
        <v>-0.17484769029073802</v>
      </c>
    </row>
    <row r="150" spans="1:31" ht="18" customHeight="1" x14ac:dyDescent="0.3">
      <c r="A150" s="64" t="s">
        <v>379</v>
      </c>
      <c r="B150" s="10">
        <v>1868</v>
      </c>
      <c r="C150" s="45">
        <v>1.2338829000211372E-2</v>
      </c>
      <c r="D150" s="10">
        <v>163.636363636363</v>
      </c>
      <c r="E150" s="10">
        <v>2463</v>
      </c>
      <c r="F150" s="45">
        <v>1.5377219489049273E-2</v>
      </c>
      <c r="G150" s="46">
        <v>216.969696969697</v>
      </c>
      <c r="H150" s="10">
        <v>2721</v>
      </c>
      <c r="I150" s="45">
        <v>1.613639733135656E-2</v>
      </c>
      <c r="J150" s="46">
        <v>238.78787199999999</v>
      </c>
      <c r="K150" s="45">
        <v>0.45663811563169165</v>
      </c>
      <c r="L150" s="10">
        <v>3997</v>
      </c>
      <c r="M150" s="45">
        <v>1.4350596894354186E-2</v>
      </c>
      <c r="N150" s="10">
        <v>245.45454545454501</v>
      </c>
      <c r="O150" s="10">
        <v>5023</v>
      </c>
      <c r="P150" s="45">
        <v>1.7169714578704497E-2</v>
      </c>
      <c r="Q150" s="46">
        <v>300</v>
      </c>
      <c r="R150" s="10">
        <v>4551</v>
      </c>
      <c r="S150" s="45">
        <v>1.4780484953200003E-2</v>
      </c>
      <c r="T150" s="46">
        <v>295.75756799999999</v>
      </c>
      <c r="U150" s="45">
        <v>0.13860395296472355</v>
      </c>
      <c r="V150" s="10">
        <v>140781</v>
      </c>
      <c r="W150" s="45">
        <v>1.1551554414795009E-2</v>
      </c>
      <c r="X150" s="10">
        <v>1518.7878787878701</v>
      </c>
      <c r="Y150" s="10">
        <v>159507</v>
      </c>
      <c r="Z150" s="45">
        <v>1.2641948185345812E-2</v>
      </c>
      <c r="AA150" s="46">
        <v>1643.6363636363601</v>
      </c>
      <c r="AB150" s="10">
        <v>134622</v>
      </c>
      <c r="AC150" s="45">
        <v>1.0320396716840947E-2</v>
      </c>
      <c r="AD150" s="46">
        <v>1364.84851</v>
      </c>
      <c r="AE150" s="45">
        <v>-4.374880132972489E-2</v>
      </c>
    </row>
    <row r="151" spans="1:31" ht="14.4" x14ac:dyDescent="0.3">
      <c r="A151" s="64" t="s">
        <v>380</v>
      </c>
      <c r="B151" s="10">
        <v>5635</v>
      </c>
      <c r="C151" s="45">
        <v>3.7221253434791796E-2</v>
      </c>
      <c r="D151" s="10">
        <v>284.24242424242402</v>
      </c>
      <c r="E151" s="10">
        <v>6544</v>
      </c>
      <c r="F151" s="45">
        <v>4.0856079714307117E-2</v>
      </c>
      <c r="G151" s="46">
        <v>310.30303030303003</v>
      </c>
      <c r="H151" s="10">
        <v>7326</v>
      </c>
      <c r="I151" s="45">
        <v>4.3445515196441811E-2</v>
      </c>
      <c r="J151" s="46">
        <v>379.39395100000002</v>
      </c>
      <c r="K151" s="45">
        <v>0.30008873114463175</v>
      </c>
      <c r="L151" s="10">
        <v>10822</v>
      </c>
      <c r="M151" s="45">
        <v>3.8854680908356518E-2</v>
      </c>
      <c r="N151" s="10">
        <v>443.636363636363</v>
      </c>
      <c r="O151" s="10">
        <v>12389</v>
      </c>
      <c r="P151" s="45">
        <v>4.2348316527089383E-2</v>
      </c>
      <c r="Q151" s="46">
        <v>416.969696969697</v>
      </c>
      <c r="R151" s="10">
        <v>13956</v>
      </c>
      <c r="S151" s="45">
        <v>4.532552142537008E-2</v>
      </c>
      <c r="T151" s="46">
        <v>497.57574499999998</v>
      </c>
      <c r="U151" s="45">
        <v>0.2895952688966919</v>
      </c>
      <c r="V151" s="10">
        <v>411239</v>
      </c>
      <c r="W151" s="45">
        <v>3.3743542708077688E-2</v>
      </c>
      <c r="X151" s="10">
        <v>2630.30303030303</v>
      </c>
      <c r="Y151" s="10">
        <v>490600</v>
      </c>
      <c r="Z151" s="45">
        <v>3.8883182429176495E-2</v>
      </c>
      <c r="AA151" s="46">
        <v>2814.54545454545</v>
      </c>
      <c r="AB151" s="10">
        <v>530556</v>
      </c>
      <c r="AC151" s="45">
        <v>4.0673503591539761E-2</v>
      </c>
      <c r="AD151" s="46">
        <v>3404.8483900000001</v>
      </c>
      <c r="AE151" s="45">
        <v>0.29014028338751918</v>
      </c>
    </row>
    <row r="152" spans="1:31" ht="14.4" x14ac:dyDescent="0.3">
      <c r="A152" s="64" t="s">
        <v>381</v>
      </c>
      <c r="B152" s="10">
        <v>142987</v>
      </c>
      <c r="C152" s="45">
        <v>0.94448187486789259</v>
      </c>
      <c r="D152" s="10">
        <v>947.27272727272702</v>
      </c>
      <c r="E152" s="10">
        <v>150074</v>
      </c>
      <c r="F152" s="45">
        <v>0.93695527308143745</v>
      </c>
      <c r="G152" s="46">
        <v>958.18181818181802</v>
      </c>
      <c r="H152" s="10">
        <v>157815</v>
      </c>
      <c r="I152" s="45">
        <v>0.93589325426241665</v>
      </c>
      <c r="J152" s="46">
        <v>900.60609999999997</v>
      </c>
      <c r="K152" s="45">
        <v>0.10370173512277341</v>
      </c>
      <c r="L152" s="10">
        <v>262025</v>
      </c>
      <c r="M152" s="45">
        <v>0.94075935732878557</v>
      </c>
      <c r="N152" s="10">
        <v>970.30303030303003</v>
      </c>
      <c r="O152" s="10">
        <v>273270</v>
      </c>
      <c r="P152" s="45">
        <v>0.93409673560075202</v>
      </c>
      <c r="Q152" s="46">
        <v>929.09090909090901</v>
      </c>
      <c r="R152" s="10">
        <v>287629</v>
      </c>
      <c r="S152" s="45">
        <v>0.9341454859600008</v>
      </c>
      <c r="T152" s="46">
        <v>852.72730000000001</v>
      </c>
      <c r="U152" s="45">
        <v>9.7715866806602422E-2</v>
      </c>
      <c r="V152" s="10">
        <v>11583303</v>
      </c>
      <c r="W152" s="45">
        <v>0.95044895907514704</v>
      </c>
      <c r="X152" s="10">
        <v>12418.7878787878</v>
      </c>
      <c r="Y152" s="10">
        <v>11917697</v>
      </c>
      <c r="Z152" s="45">
        <v>0.944553580486444</v>
      </c>
      <c r="AA152" s="46">
        <v>12196.3636363636</v>
      </c>
      <c r="AB152" s="10">
        <v>12336289</v>
      </c>
      <c r="AC152" s="45">
        <v>0.94572504117901302</v>
      </c>
      <c r="AD152" s="46">
        <v>12435.757799999999</v>
      </c>
      <c r="AE152" s="45">
        <v>6.5006155843458466E-2</v>
      </c>
    </row>
    <row r="153" spans="1:31" ht="14.4" x14ac:dyDescent="0.3">
      <c r="A153" s="432"/>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432"/>
    </row>
    <row r="154" spans="1:31" ht="14.4" x14ac:dyDescent="0.3">
      <c r="A154" s="433" t="s">
        <v>382</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433"/>
    </row>
    <row r="155" spans="1:31" ht="14.4" x14ac:dyDescent="0.3">
      <c r="A155" s="64"/>
      <c r="B155" s="434" t="s">
        <v>332</v>
      </c>
      <c r="C155" s="434"/>
      <c r="D155" s="63" t="s">
        <v>333</v>
      </c>
      <c r="E155" s="434" t="s">
        <v>332</v>
      </c>
      <c r="F155" s="434"/>
      <c r="G155" s="63" t="s">
        <v>333</v>
      </c>
      <c r="H155" s="434" t="s">
        <v>332</v>
      </c>
      <c r="I155" s="434"/>
      <c r="J155" s="63" t="s">
        <v>333</v>
      </c>
      <c r="K155" s="64" t="s">
        <v>0</v>
      </c>
      <c r="L155" s="434" t="s">
        <v>332</v>
      </c>
      <c r="M155" s="434"/>
      <c r="N155" s="63" t="s">
        <v>333</v>
      </c>
      <c r="O155" s="434" t="s">
        <v>332</v>
      </c>
      <c r="P155" s="434"/>
      <c r="Q155" s="63" t="s">
        <v>333</v>
      </c>
      <c r="R155" s="434" t="s">
        <v>332</v>
      </c>
      <c r="S155" s="434"/>
      <c r="T155" s="63" t="s">
        <v>333</v>
      </c>
      <c r="U155" s="64" t="s">
        <v>0</v>
      </c>
      <c r="V155" s="434" t="s">
        <v>332</v>
      </c>
      <c r="W155" s="434"/>
      <c r="X155" s="63" t="s">
        <v>333</v>
      </c>
      <c r="Y155" s="434" t="s">
        <v>332</v>
      </c>
      <c r="Z155" s="434"/>
      <c r="AA155" s="63" t="s">
        <v>333</v>
      </c>
      <c r="AB155" s="434" t="s">
        <v>332</v>
      </c>
      <c r="AC155" s="434"/>
      <c r="AD155" s="63" t="s">
        <v>333</v>
      </c>
      <c r="AE155" s="64" t="s">
        <v>0</v>
      </c>
    </row>
    <row r="156" spans="1:31" ht="14.4" x14ac:dyDescent="0.3">
      <c r="A156" s="64" t="s">
        <v>18</v>
      </c>
      <c r="B156" s="10">
        <v>151392</v>
      </c>
      <c r="C156" s="45"/>
      <c r="D156" s="10">
        <v>857.57575757575705</v>
      </c>
      <c r="E156" s="10">
        <v>160172</v>
      </c>
      <c r="F156" s="45"/>
      <c r="G156" s="46">
        <v>801.21212121212102</v>
      </c>
      <c r="H156" s="10">
        <v>168625</v>
      </c>
      <c r="I156" s="45"/>
      <c r="J156" s="46">
        <v>724.84849999999994</v>
      </c>
      <c r="K156" s="45">
        <v>0.11383032128514056</v>
      </c>
      <c r="L156" s="10">
        <v>278525</v>
      </c>
      <c r="M156" s="45"/>
      <c r="N156" s="10">
        <v>910.30303030303003</v>
      </c>
      <c r="O156" s="10">
        <v>292550</v>
      </c>
      <c r="P156" s="45"/>
      <c r="Q156" s="46">
        <v>808.48484848484804</v>
      </c>
      <c r="R156" s="10">
        <v>307906</v>
      </c>
      <c r="S156" s="45"/>
      <c r="T156" s="46">
        <v>689.09090000000003</v>
      </c>
      <c r="U156" s="45">
        <v>0.10548783771654251</v>
      </c>
      <c r="V156" s="10">
        <v>12187191</v>
      </c>
      <c r="W156" s="45"/>
      <c r="X156" s="10">
        <v>12478.1818181818</v>
      </c>
      <c r="Y156" s="10">
        <v>12617280</v>
      </c>
      <c r="Z156" s="45"/>
      <c r="AA156" s="46">
        <v>12371.515151515099</v>
      </c>
      <c r="AB156" s="10">
        <v>13044266</v>
      </c>
      <c r="AC156" s="45"/>
      <c r="AD156" s="46">
        <v>12323.03</v>
      </c>
      <c r="AE156" s="45">
        <v>7.0325885595786591E-2</v>
      </c>
    </row>
    <row r="157" spans="1:31" ht="14.4" x14ac:dyDescent="0.3">
      <c r="A157" s="64" t="s">
        <v>383</v>
      </c>
      <c r="B157" s="10">
        <v>103530</v>
      </c>
      <c r="C157" s="45">
        <v>0.6838538363982245</v>
      </c>
      <c r="D157" s="10">
        <v>764.84848484848396</v>
      </c>
      <c r="E157" s="10">
        <v>112369</v>
      </c>
      <c r="F157" s="45">
        <v>0.70155208151237425</v>
      </c>
      <c r="G157" s="46">
        <v>717.57575757575705</v>
      </c>
      <c r="H157" s="10">
        <v>115128</v>
      </c>
      <c r="I157" s="45">
        <v>0.68274573758339507</v>
      </c>
      <c r="J157" s="46">
        <v>816.96969999999999</v>
      </c>
      <c r="K157" s="45">
        <v>0.11202549985511447</v>
      </c>
      <c r="L157" s="10">
        <v>201585</v>
      </c>
      <c r="M157" s="45">
        <v>0.72375908805313705</v>
      </c>
      <c r="N157" s="10">
        <v>1142.42424242424</v>
      </c>
      <c r="O157" s="10">
        <v>214330</v>
      </c>
      <c r="P157" s="45">
        <v>0.73262690138437869</v>
      </c>
      <c r="Q157" s="46">
        <v>900.60606060606005</v>
      </c>
      <c r="R157" s="10">
        <v>222417</v>
      </c>
      <c r="S157" s="45">
        <v>0.72235357544185563</v>
      </c>
      <c r="T157" s="46">
        <v>1030.9090000000001</v>
      </c>
      <c r="U157" s="45">
        <v>0.10334102239749982</v>
      </c>
      <c r="V157" s="10">
        <v>8333690</v>
      </c>
      <c r="W157" s="45">
        <v>0.68380728586267336</v>
      </c>
      <c r="X157" s="10">
        <v>13820</v>
      </c>
      <c r="Y157" s="10">
        <v>8666286</v>
      </c>
      <c r="Z157" s="45">
        <v>0.68685849882066496</v>
      </c>
      <c r="AA157" s="46">
        <v>13829.090909090901</v>
      </c>
      <c r="AB157" s="10">
        <v>8958436</v>
      </c>
      <c r="AC157" s="45">
        <v>0.68677195021935311</v>
      </c>
      <c r="AD157" s="46">
        <v>14813.333000000001</v>
      </c>
      <c r="AE157" s="45">
        <v>7.4966311441870284E-2</v>
      </c>
    </row>
    <row r="158" spans="1:31" ht="14.4" x14ac:dyDescent="0.3">
      <c r="A158" s="64" t="s">
        <v>384</v>
      </c>
      <c r="B158" s="10">
        <v>65854</v>
      </c>
      <c r="C158" s="45">
        <v>0.43498995983935745</v>
      </c>
      <c r="D158" s="10">
        <v>851.51515151515105</v>
      </c>
      <c r="E158" s="10">
        <v>67287</v>
      </c>
      <c r="F158" s="45">
        <v>0.42009215093774194</v>
      </c>
      <c r="G158" s="46">
        <v>846.06060606060601</v>
      </c>
      <c r="H158" s="10">
        <v>68287</v>
      </c>
      <c r="I158" s="45">
        <v>0.40496367679762785</v>
      </c>
      <c r="J158" s="46">
        <v>1014.54547</v>
      </c>
      <c r="K158" s="45">
        <v>3.6945363987001552E-2</v>
      </c>
      <c r="L158" s="10">
        <v>138704</v>
      </c>
      <c r="M158" s="45">
        <v>0.49799479400412888</v>
      </c>
      <c r="N158" s="10">
        <v>1058.1818181818101</v>
      </c>
      <c r="O158" s="10">
        <v>139639</v>
      </c>
      <c r="P158" s="45">
        <v>0.47731669800034182</v>
      </c>
      <c r="Q158" s="46">
        <v>1070.9090909090901</v>
      </c>
      <c r="R158" s="10">
        <v>143986</v>
      </c>
      <c r="S158" s="45">
        <v>0.46762973115171513</v>
      </c>
      <c r="T158" s="46">
        <v>1209.0909999999999</v>
      </c>
      <c r="U158" s="45">
        <v>3.808109355173607E-2</v>
      </c>
      <c r="V158" s="10">
        <v>6085094</v>
      </c>
      <c r="W158" s="45">
        <v>0.49930242333938968</v>
      </c>
      <c r="X158" s="10">
        <v>18004.242424242399</v>
      </c>
      <c r="Y158" s="10">
        <v>6195938</v>
      </c>
      <c r="Z158" s="45">
        <v>0.49106764690963506</v>
      </c>
      <c r="AA158" s="46">
        <v>18313.333333333299</v>
      </c>
      <c r="AB158" s="10">
        <v>6491236</v>
      </c>
      <c r="AC158" s="45">
        <v>0.49763137304927696</v>
      </c>
      <c r="AD158" s="46">
        <v>18785.455099999999</v>
      </c>
      <c r="AE158" s="45">
        <v>6.6743751205815396E-2</v>
      </c>
    </row>
    <row r="159" spans="1:31" ht="14.4" x14ac:dyDescent="0.3">
      <c r="A159" s="64" t="s">
        <v>385</v>
      </c>
      <c r="B159" s="10">
        <v>37676</v>
      </c>
      <c r="C159" s="45">
        <v>0.24886387655886705</v>
      </c>
      <c r="D159" s="10">
        <v>784.84848484848499</v>
      </c>
      <c r="E159" s="10">
        <v>45082</v>
      </c>
      <c r="F159" s="45">
        <v>0.28145993057463226</v>
      </c>
      <c r="G159" s="46">
        <v>847.27272727272702</v>
      </c>
      <c r="H159" s="10">
        <v>46841</v>
      </c>
      <c r="I159" s="45">
        <v>0.27778206078576723</v>
      </c>
      <c r="J159" s="46">
        <v>822.42425500000002</v>
      </c>
      <c r="K159" s="45">
        <v>0.24325830767597409</v>
      </c>
      <c r="L159" s="10">
        <v>62881</v>
      </c>
      <c r="M159" s="45">
        <v>0.22576429404900816</v>
      </c>
      <c r="N159" s="10">
        <v>906.06060606060601</v>
      </c>
      <c r="O159" s="10">
        <v>74691</v>
      </c>
      <c r="P159" s="45">
        <v>0.25531020338403693</v>
      </c>
      <c r="Q159" s="46">
        <v>995.75757575757598</v>
      </c>
      <c r="R159" s="10">
        <v>78431</v>
      </c>
      <c r="S159" s="45">
        <v>0.2547238442901405</v>
      </c>
      <c r="T159" s="46">
        <v>1087.27271</v>
      </c>
      <c r="U159" s="45">
        <v>0.24729250489018942</v>
      </c>
      <c r="V159" s="10">
        <v>2248596</v>
      </c>
      <c r="W159" s="45">
        <v>0.18450486252328366</v>
      </c>
      <c r="X159" s="10">
        <v>7403.6363636363603</v>
      </c>
      <c r="Y159" s="10">
        <v>2470348</v>
      </c>
      <c r="Z159" s="45">
        <v>0.19579085191102996</v>
      </c>
      <c r="AA159" s="46">
        <v>7402.4242424242402</v>
      </c>
      <c r="AB159" s="10">
        <v>2467200</v>
      </c>
      <c r="AC159" s="45">
        <v>0.1891405771700761</v>
      </c>
      <c r="AD159" s="46">
        <v>7642.4243200000001</v>
      </c>
      <c r="AE159" s="45">
        <v>9.7217997363688274E-2</v>
      </c>
    </row>
    <row r="160" spans="1:31" ht="14.4" x14ac:dyDescent="0.3">
      <c r="A160" s="64" t="s">
        <v>386</v>
      </c>
      <c r="B160" s="10">
        <v>9888</v>
      </c>
      <c r="C160" s="45">
        <v>6.5313887127457199E-2</v>
      </c>
      <c r="D160" s="10">
        <v>389.09090909090901</v>
      </c>
      <c r="E160" s="10">
        <v>13476</v>
      </c>
      <c r="F160" s="45">
        <v>8.4134555352995535E-2</v>
      </c>
      <c r="G160" s="46">
        <v>478.78787878787801</v>
      </c>
      <c r="H160" s="10">
        <v>13708</v>
      </c>
      <c r="I160" s="45">
        <v>8.1292809488510004E-2</v>
      </c>
      <c r="J160" s="46">
        <v>571.51513699999998</v>
      </c>
      <c r="K160" s="45">
        <v>0.38632686084142392</v>
      </c>
      <c r="L160" s="10">
        <v>18059</v>
      </c>
      <c r="M160" s="45">
        <v>6.4837985818149174E-2</v>
      </c>
      <c r="N160" s="10">
        <v>563.63636363636294</v>
      </c>
      <c r="O160" s="10">
        <v>23439</v>
      </c>
      <c r="P160" s="45">
        <v>8.0119637668774571E-2</v>
      </c>
      <c r="Q160" s="46">
        <v>595.15151515151501</v>
      </c>
      <c r="R160" s="10">
        <v>24111</v>
      </c>
      <c r="S160" s="45">
        <v>7.8306366228654195E-2</v>
      </c>
      <c r="T160" s="46">
        <v>747.87879999999996</v>
      </c>
      <c r="U160" s="45">
        <v>0.33512376100559277</v>
      </c>
      <c r="V160" s="10">
        <v>700819</v>
      </c>
      <c r="W160" s="45">
        <v>5.7504555397548132E-2</v>
      </c>
      <c r="X160" s="10">
        <v>4307.8787878787798</v>
      </c>
      <c r="Y160" s="10">
        <v>751106</v>
      </c>
      <c r="Z160" s="45">
        <v>5.9529946232468489E-2</v>
      </c>
      <c r="AA160" s="46">
        <v>4430.9090909090901</v>
      </c>
      <c r="AB160" s="10">
        <v>776575</v>
      </c>
      <c r="AC160" s="45">
        <v>5.9533821220757073E-2</v>
      </c>
      <c r="AD160" s="46">
        <v>4849.6970000000001</v>
      </c>
      <c r="AE160" s="45">
        <v>0.10809638437314056</v>
      </c>
    </row>
    <row r="161" spans="1:31" ht="14.4" x14ac:dyDescent="0.3">
      <c r="A161" s="64" t="s">
        <v>387</v>
      </c>
      <c r="B161" s="10">
        <v>27788</v>
      </c>
      <c r="C161" s="45">
        <v>0.18354998943140985</v>
      </c>
      <c r="D161" s="10">
        <v>700</v>
      </c>
      <c r="E161" s="10">
        <v>31606</v>
      </c>
      <c r="F161" s="45">
        <v>0.19732537522163673</v>
      </c>
      <c r="G161" s="46">
        <v>683.63636363636294</v>
      </c>
      <c r="H161" s="10">
        <v>33133</v>
      </c>
      <c r="I161" s="45">
        <v>0.19648925129725722</v>
      </c>
      <c r="J161" s="46">
        <v>580</v>
      </c>
      <c r="K161" s="45">
        <v>0.19234921548870015</v>
      </c>
      <c r="L161" s="10">
        <v>44822</v>
      </c>
      <c r="M161" s="45">
        <v>0.16092630823085899</v>
      </c>
      <c r="N161" s="10">
        <v>789.69696969696895</v>
      </c>
      <c r="O161" s="10">
        <v>51252</v>
      </c>
      <c r="P161" s="45">
        <v>0.17519056571526234</v>
      </c>
      <c r="Q161" s="46">
        <v>824.84848484848499</v>
      </c>
      <c r="R161" s="10">
        <v>54320</v>
      </c>
      <c r="S161" s="45">
        <v>0.1764174780614863</v>
      </c>
      <c r="T161" s="46">
        <v>710.90909999999997</v>
      </c>
      <c r="U161" s="45">
        <v>0.21190486814510731</v>
      </c>
      <c r="V161" s="10">
        <v>1547777</v>
      </c>
      <c r="W161" s="45">
        <v>0.12700030712573554</v>
      </c>
      <c r="X161" s="10">
        <v>5133.3333333333303</v>
      </c>
      <c r="Y161" s="10">
        <v>1719242</v>
      </c>
      <c r="Z161" s="45">
        <v>0.13626090567856147</v>
      </c>
      <c r="AA161" s="46">
        <v>5265.4545454545396</v>
      </c>
      <c r="AB161" s="10">
        <v>1690625</v>
      </c>
      <c r="AC161" s="45">
        <v>0.12960675594931903</v>
      </c>
      <c r="AD161" s="46">
        <v>5626.0605500000001</v>
      </c>
      <c r="AE161" s="45">
        <v>9.2292365114612765E-2</v>
      </c>
    </row>
    <row r="162" spans="1:31" ht="14.4" x14ac:dyDescent="0.3">
      <c r="A162" s="64" t="s">
        <v>388</v>
      </c>
      <c r="B162" s="10">
        <v>47862</v>
      </c>
      <c r="C162" s="45">
        <v>0.3161461636017755</v>
      </c>
      <c r="D162" s="10">
        <v>952.72727272727195</v>
      </c>
      <c r="E162" s="10">
        <v>47803</v>
      </c>
      <c r="F162" s="45">
        <v>0.29844791848762581</v>
      </c>
      <c r="G162" s="46">
        <v>844.24242424242402</v>
      </c>
      <c r="H162" s="10">
        <v>53497</v>
      </c>
      <c r="I162" s="45">
        <v>0.31725426241660487</v>
      </c>
      <c r="J162" s="46">
        <v>806.66669999999999</v>
      </c>
      <c r="K162" s="45">
        <v>0.1177343195019013</v>
      </c>
      <c r="L162" s="10">
        <v>76940</v>
      </c>
      <c r="M162" s="45">
        <v>0.27624091194686295</v>
      </c>
      <c r="N162" s="10">
        <v>1066.0606060606001</v>
      </c>
      <c r="O162" s="10">
        <v>78220</v>
      </c>
      <c r="P162" s="45">
        <v>0.26737309861562125</v>
      </c>
      <c r="Q162" s="46">
        <v>804.84848484848499</v>
      </c>
      <c r="R162" s="10">
        <v>85489</v>
      </c>
      <c r="S162" s="45">
        <v>0.27764642455814437</v>
      </c>
      <c r="T162" s="46">
        <v>1089.0909999999999</v>
      </c>
      <c r="U162" s="45">
        <v>0.11111255523784767</v>
      </c>
      <c r="V162" s="10">
        <v>3853501</v>
      </c>
      <c r="W162" s="45">
        <v>0.31619271413732664</v>
      </c>
      <c r="X162" s="10">
        <v>5590.9090909090901</v>
      </c>
      <c r="Y162" s="10">
        <v>3950994</v>
      </c>
      <c r="Z162" s="45">
        <v>0.31314150117933498</v>
      </c>
      <c r="AA162" s="46">
        <v>6747.2727272727197</v>
      </c>
      <c r="AB162" s="10">
        <v>4085830</v>
      </c>
      <c r="AC162" s="45">
        <v>0.31322804978064689</v>
      </c>
      <c r="AD162" s="46">
        <v>8198.1820000000007</v>
      </c>
      <c r="AE162" s="45">
        <v>6.0290369718341841E-2</v>
      </c>
    </row>
    <row r="163" spans="1:31" ht="14.4" x14ac:dyDescent="0.3">
      <c r="A163" s="64" t="s">
        <v>389</v>
      </c>
      <c r="B163" s="10">
        <v>37365</v>
      </c>
      <c r="C163" s="45">
        <v>0.24680960684844641</v>
      </c>
      <c r="D163" s="10">
        <v>790.30303030303003</v>
      </c>
      <c r="E163" s="10">
        <v>36751</v>
      </c>
      <c r="F163" s="45">
        <v>0.22944709437354843</v>
      </c>
      <c r="G163" s="46">
        <v>844.84848484848499</v>
      </c>
      <c r="H163" s="10">
        <v>41756</v>
      </c>
      <c r="I163" s="45">
        <v>0.24762638991845812</v>
      </c>
      <c r="J163" s="46">
        <v>741.81820000000005</v>
      </c>
      <c r="K163" s="45">
        <v>0.11751639234577814</v>
      </c>
      <c r="L163" s="10">
        <v>61373</v>
      </c>
      <c r="M163" s="45">
        <v>0.22035005834305718</v>
      </c>
      <c r="N163" s="10">
        <v>903.63636363636294</v>
      </c>
      <c r="O163" s="10">
        <v>61659</v>
      </c>
      <c r="P163" s="45">
        <v>0.21076397197060331</v>
      </c>
      <c r="Q163" s="46">
        <v>812.12121212121201</v>
      </c>
      <c r="R163" s="10">
        <v>68240</v>
      </c>
      <c r="S163" s="45">
        <v>0.22162608068696291</v>
      </c>
      <c r="T163" s="46">
        <v>992.72730000000001</v>
      </c>
      <c r="U163" s="45">
        <v>0.11188959314356475</v>
      </c>
      <c r="V163" s="10">
        <v>2993951</v>
      </c>
      <c r="W163" s="45">
        <v>0.24566374646955152</v>
      </c>
      <c r="X163" s="10">
        <v>6472.1212121212102</v>
      </c>
      <c r="Y163" s="10">
        <v>3041390</v>
      </c>
      <c r="Z163" s="45">
        <v>0.24104957645387912</v>
      </c>
      <c r="AA163" s="46">
        <v>6724.8484848484804</v>
      </c>
      <c r="AB163" s="10">
        <v>3106104</v>
      </c>
      <c r="AC163" s="45">
        <v>0.23812025912381732</v>
      </c>
      <c r="AD163" s="46">
        <v>6835.1513699999996</v>
      </c>
      <c r="AE163" s="45">
        <v>3.7459864907608706E-2</v>
      </c>
    </row>
    <row r="164" spans="1:31" ht="18" customHeight="1" x14ac:dyDescent="0.3">
      <c r="A164" s="64" t="s">
        <v>390</v>
      </c>
      <c r="B164" s="10">
        <v>10497</v>
      </c>
      <c r="C164" s="45">
        <v>6.9336556753329101E-2</v>
      </c>
      <c r="D164" s="10">
        <v>465.45454545454498</v>
      </c>
      <c r="E164" s="10">
        <v>11052</v>
      </c>
      <c r="F164" s="45">
        <v>6.9000824114077361E-2</v>
      </c>
      <c r="G164" s="46">
        <v>420</v>
      </c>
      <c r="H164" s="10">
        <v>11741</v>
      </c>
      <c r="I164" s="45">
        <v>6.9627872498146781E-2</v>
      </c>
      <c r="J164" s="46">
        <v>399.39395100000002</v>
      </c>
      <c r="K164" s="45">
        <v>0.11851005049061637</v>
      </c>
      <c r="L164" s="10">
        <v>15567</v>
      </c>
      <c r="M164" s="45">
        <v>5.589085360380576E-2</v>
      </c>
      <c r="N164" s="10">
        <v>574.54545454545405</v>
      </c>
      <c r="O164" s="10">
        <v>16561</v>
      </c>
      <c r="P164" s="45">
        <v>5.6609126645017945E-2</v>
      </c>
      <c r="Q164" s="46">
        <v>525.45454545454504</v>
      </c>
      <c r="R164" s="10">
        <v>17249</v>
      </c>
      <c r="S164" s="45">
        <v>5.6020343871181467E-2</v>
      </c>
      <c r="T164" s="46">
        <v>473.93939999999998</v>
      </c>
      <c r="U164" s="45">
        <v>0.10804907817819746</v>
      </c>
      <c r="V164" s="10">
        <v>859550</v>
      </c>
      <c r="W164" s="45">
        <v>7.0528967667775125E-2</v>
      </c>
      <c r="X164" s="10">
        <v>5584.8484848484804</v>
      </c>
      <c r="Y164" s="10">
        <v>909604</v>
      </c>
      <c r="Z164" s="45">
        <v>7.2091924725455878E-2</v>
      </c>
      <c r="AA164" s="46">
        <v>4945.4545454545396</v>
      </c>
      <c r="AB164" s="10">
        <v>979726</v>
      </c>
      <c r="AC164" s="45">
        <v>7.5107790656829598E-2</v>
      </c>
      <c r="AD164" s="46">
        <v>4227.8789999999999</v>
      </c>
      <c r="AE164" s="45">
        <v>0.13981269268803442</v>
      </c>
    </row>
    <row r="165" spans="1:31" ht="14.4" x14ac:dyDescent="0.3">
      <c r="A165" s="432"/>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432"/>
    </row>
    <row r="166" spans="1:31" ht="14.4" x14ac:dyDescent="0.3">
      <c r="A166" s="433" t="s">
        <v>391</v>
      </c>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row>
    <row r="167" spans="1:31" ht="14.4" x14ac:dyDescent="0.3">
      <c r="A167" s="64"/>
      <c r="B167" s="434" t="s">
        <v>332</v>
      </c>
      <c r="C167" s="434"/>
      <c r="D167" s="63" t="s">
        <v>333</v>
      </c>
      <c r="E167" s="434" t="s">
        <v>332</v>
      </c>
      <c r="F167" s="434"/>
      <c r="G167" s="63" t="s">
        <v>333</v>
      </c>
      <c r="H167" s="434" t="s">
        <v>332</v>
      </c>
      <c r="I167" s="434"/>
      <c r="J167" s="63" t="s">
        <v>333</v>
      </c>
      <c r="K167" s="64" t="s">
        <v>0</v>
      </c>
      <c r="L167" s="434" t="s">
        <v>332</v>
      </c>
      <c r="M167" s="434"/>
      <c r="N167" s="63" t="s">
        <v>333</v>
      </c>
      <c r="O167" s="434" t="s">
        <v>332</v>
      </c>
      <c r="P167" s="434"/>
      <c r="Q167" s="63" t="s">
        <v>333</v>
      </c>
      <c r="R167" s="434" t="s">
        <v>332</v>
      </c>
      <c r="S167" s="434"/>
      <c r="T167" s="63" t="s">
        <v>333</v>
      </c>
      <c r="U167" s="64" t="s">
        <v>0</v>
      </c>
      <c r="V167" s="434" t="s">
        <v>332</v>
      </c>
      <c r="W167" s="434"/>
      <c r="X167" s="63" t="s">
        <v>333</v>
      </c>
      <c r="Y167" s="434" t="s">
        <v>332</v>
      </c>
      <c r="Z167" s="434"/>
      <c r="AA167" s="63" t="s">
        <v>333</v>
      </c>
      <c r="AB167" s="434" t="s">
        <v>332</v>
      </c>
      <c r="AC167" s="434"/>
      <c r="AD167" s="63" t="s">
        <v>333</v>
      </c>
      <c r="AE167" s="64" t="s">
        <v>0</v>
      </c>
    </row>
    <row r="168" spans="1:31" ht="14.4" x14ac:dyDescent="0.3">
      <c r="A168" s="64" t="s">
        <v>18</v>
      </c>
      <c r="B168" s="10">
        <v>103530</v>
      </c>
      <c r="C168" s="45"/>
      <c r="D168" s="10">
        <v>764.84848484848396</v>
      </c>
      <c r="E168" s="10">
        <v>112369</v>
      </c>
      <c r="F168" s="45"/>
      <c r="G168" s="46">
        <v>717.57575757575705</v>
      </c>
      <c r="H168" s="10">
        <v>115128</v>
      </c>
      <c r="I168" s="45"/>
      <c r="J168" s="46">
        <v>816.96969999999999</v>
      </c>
      <c r="K168" s="45">
        <v>0.11202549985511447</v>
      </c>
      <c r="L168" s="10">
        <v>201585</v>
      </c>
      <c r="M168" s="45"/>
      <c r="N168" s="10">
        <v>1142.42424242424</v>
      </c>
      <c r="O168" s="10">
        <v>214330</v>
      </c>
      <c r="P168" s="45"/>
      <c r="Q168" s="46">
        <v>900.60606060606005</v>
      </c>
      <c r="R168" s="10">
        <v>222417</v>
      </c>
      <c r="S168" s="45"/>
      <c r="T168" s="46">
        <v>1030.9090000000001</v>
      </c>
      <c r="U168" s="45">
        <v>0.10334102239749982</v>
      </c>
      <c r="V168" s="10">
        <v>8333690</v>
      </c>
      <c r="W168" s="45"/>
      <c r="X168" s="10">
        <v>13820</v>
      </c>
      <c r="Y168" s="10">
        <v>8666286</v>
      </c>
      <c r="Z168" s="45"/>
      <c r="AA168" s="46">
        <v>13829.090909090901</v>
      </c>
      <c r="AB168" s="10">
        <v>8958436</v>
      </c>
      <c r="AC168" s="45"/>
      <c r="AD168" s="46">
        <v>14813.333000000001</v>
      </c>
      <c r="AE168" s="45">
        <v>7.4966311441870284E-2</v>
      </c>
    </row>
    <row r="169" spans="1:31" ht="14.4" x14ac:dyDescent="0.3">
      <c r="A169" s="64" t="s">
        <v>392</v>
      </c>
      <c r="B169" s="10">
        <v>65854</v>
      </c>
      <c r="C169" s="45">
        <v>0.63608615860137163</v>
      </c>
      <c r="D169" s="10">
        <v>851.51515151515105</v>
      </c>
      <c r="E169" s="10">
        <v>67287</v>
      </c>
      <c r="F169" s="45">
        <v>0.59880394058859654</v>
      </c>
      <c r="G169" s="46">
        <v>846.06060606060601</v>
      </c>
      <c r="H169" s="10">
        <v>68287</v>
      </c>
      <c r="I169" s="45">
        <v>0.59313980960322421</v>
      </c>
      <c r="J169" s="46">
        <v>1014.54547</v>
      </c>
      <c r="K169" s="45">
        <v>3.6945363987001552E-2</v>
      </c>
      <c r="L169" s="10">
        <v>138704</v>
      </c>
      <c r="M169" s="45">
        <v>0.68806706848227794</v>
      </c>
      <c r="N169" s="10">
        <v>1058.1818181818101</v>
      </c>
      <c r="O169" s="10">
        <v>139639</v>
      </c>
      <c r="P169" s="45">
        <v>0.65151402043577655</v>
      </c>
      <c r="Q169" s="46">
        <v>1070.9090909090901</v>
      </c>
      <c r="R169" s="10">
        <v>143986</v>
      </c>
      <c r="S169" s="45">
        <v>0.64736958056263683</v>
      </c>
      <c r="T169" s="46">
        <v>1209.0909999999999</v>
      </c>
      <c r="U169" s="45">
        <v>3.808109355173607E-2</v>
      </c>
      <c r="V169" s="10">
        <v>6085094</v>
      </c>
      <c r="W169" s="45">
        <v>0.73018002829478901</v>
      </c>
      <c r="X169" s="10">
        <v>18004.242424242399</v>
      </c>
      <c r="Y169" s="10">
        <v>6195938</v>
      </c>
      <c r="Z169" s="45">
        <v>0.71494732576330855</v>
      </c>
      <c r="AA169" s="46">
        <v>18313.333333333299</v>
      </c>
      <c r="AB169" s="10">
        <v>6491236</v>
      </c>
      <c r="AC169" s="45">
        <v>0.72459478417884549</v>
      </c>
      <c r="AD169" s="46">
        <v>18785.455099999999</v>
      </c>
      <c r="AE169" s="45">
        <v>6.6743751205815396E-2</v>
      </c>
    </row>
    <row r="170" spans="1:31" ht="14.4" x14ac:dyDescent="0.3">
      <c r="A170" s="64" t="s">
        <v>101</v>
      </c>
      <c r="B170" s="10">
        <v>35825</v>
      </c>
      <c r="C170" s="45">
        <v>0.34603496571042208</v>
      </c>
      <c r="D170" s="10">
        <v>683.63636363636294</v>
      </c>
      <c r="E170" s="10">
        <v>33348</v>
      </c>
      <c r="F170" s="45">
        <v>0.29677224145449366</v>
      </c>
      <c r="G170" s="46">
        <v>603.63636363636294</v>
      </c>
      <c r="H170" s="10">
        <v>31784</v>
      </c>
      <c r="I170" s="45">
        <v>0.27607532485581265</v>
      </c>
      <c r="J170" s="46">
        <v>740.60609999999997</v>
      </c>
      <c r="K170" s="45">
        <v>-0.11279832519190509</v>
      </c>
      <c r="L170" s="10">
        <v>72579</v>
      </c>
      <c r="M170" s="45">
        <v>0.36004166976709578</v>
      </c>
      <c r="N170" s="10">
        <v>878.18181818181802</v>
      </c>
      <c r="O170" s="10">
        <v>67462</v>
      </c>
      <c r="P170" s="45">
        <v>0.31475761675920311</v>
      </c>
      <c r="Q170" s="46">
        <v>832.72727272727195</v>
      </c>
      <c r="R170" s="10">
        <v>66234</v>
      </c>
      <c r="S170" s="45">
        <v>0.29779198532486278</v>
      </c>
      <c r="T170" s="46">
        <v>971.51513699999998</v>
      </c>
      <c r="U170" s="45">
        <v>-8.7421981564915471E-2</v>
      </c>
      <c r="V170" s="10">
        <v>2980969</v>
      </c>
      <c r="W170" s="45">
        <v>0.35770097039846693</v>
      </c>
      <c r="X170" s="10">
        <v>13164.8484848484</v>
      </c>
      <c r="Y170" s="10">
        <v>2841514</v>
      </c>
      <c r="Z170" s="45">
        <v>0.32788140156002238</v>
      </c>
      <c r="AA170" s="46">
        <v>13416.9696969697</v>
      </c>
      <c r="AB170" s="10">
        <v>2801975</v>
      </c>
      <c r="AC170" s="45">
        <v>0.31277502010395564</v>
      </c>
      <c r="AD170" s="46">
        <v>13606.666999999999</v>
      </c>
      <c r="AE170" s="45">
        <v>-6.0045575784250023E-2</v>
      </c>
    </row>
    <row r="171" spans="1:31" ht="14.4" x14ac:dyDescent="0.3">
      <c r="A171" s="64" t="s">
        <v>393</v>
      </c>
      <c r="B171" s="10">
        <v>7988</v>
      </c>
      <c r="C171" s="45">
        <v>7.7156379793296634E-2</v>
      </c>
      <c r="D171" s="10">
        <v>396.36363636363598</v>
      </c>
      <c r="E171" s="10">
        <v>6900</v>
      </c>
      <c r="F171" s="45">
        <v>6.1404835853304737E-2</v>
      </c>
      <c r="G171" s="46">
        <v>340</v>
      </c>
      <c r="H171" s="10">
        <v>6567</v>
      </c>
      <c r="I171" s="45">
        <v>5.7040858870127165E-2</v>
      </c>
      <c r="J171" s="46">
        <v>391.51513699999998</v>
      </c>
      <c r="K171" s="45">
        <v>-0.17789183775663495</v>
      </c>
      <c r="L171" s="10">
        <v>14719</v>
      </c>
      <c r="M171" s="45">
        <v>7.3016345462211973E-2</v>
      </c>
      <c r="N171" s="10">
        <v>546.06060606060601</v>
      </c>
      <c r="O171" s="10">
        <v>12551</v>
      </c>
      <c r="P171" s="45">
        <v>5.8559231092240933E-2</v>
      </c>
      <c r="Q171" s="46">
        <v>459.39393939393898</v>
      </c>
      <c r="R171" s="10">
        <v>11908</v>
      </c>
      <c r="S171" s="45">
        <v>5.3539073002513295E-2</v>
      </c>
      <c r="T171" s="46">
        <v>508.48486300000002</v>
      </c>
      <c r="U171" s="45">
        <v>-0.19097764793803926</v>
      </c>
      <c r="V171" s="10">
        <v>661319</v>
      </c>
      <c r="W171" s="45">
        <v>7.9354883610981447E-2</v>
      </c>
      <c r="X171" s="10">
        <v>5444.8484848484804</v>
      </c>
      <c r="Y171" s="10">
        <v>609026</v>
      </c>
      <c r="Z171" s="45">
        <v>7.0275317477406118E-2</v>
      </c>
      <c r="AA171" s="46">
        <v>4913.9393939393904</v>
      </c>
      <c r="AB171" s="10">
        <v>594581</v>
      </c>
      <c r="AC171" s="45">
        <v>6.6371071914785126E-2</v>
      </c>
      <c r="AD171" s="46">
        <v>5507.8789999999999</v>
      </c>
      <c r="AE171" s="45">
        <v>-0.10091650171853524</v>
      </c>
    </row>
    <row r="172" spans="1:31" ht="14.4" x14ac:dyDescent="0.3">
      <c r="A172" s="64" t="s">
        <v>394</v>
      </c>
      <c r="B172" s="10">
        <v>9704</v>
      </c>
      <c r="C172" s="45">
        <v>9.3731285617695351E-2</v>
      </c>
      <c r="D172" s="10">
        <v>398.78787878787801</v>
      </c>
      <c r="E172" s="10">
        <v>10211</v>
      </c>
      <c r="F172" s="45">
        <v>9.0870257811318064E-2</v>
      </c>
      <c r="G172" s="46">
        <v>400</v>
      </c>
      <c r="H172" s="10">
        <v>9270</v>
      </c>
      <c r="I172" s="45">
        <v>8.0519074421513445E-2</v>
      </c>
      <c r="J172" s="46">
        <v>416.96969999999999</v>
      </c>
      <c r="K172" s="45">
        <v>-4.4723825226710638E-2</v>
      </c>
      <c r="L172" s="10">
        <v>20185</v>
      </c>
      <c r="M172" s="45">
        <v>0.10013145819381403</v>
      </c>
      <c r="N172" s="10">
        <v>589.09090909090901</v>
      </c>
      <c r="O172" s="10">
        <v>19755</v>
      </c>
      <c r="P172" s="45">
        <v>9.2170951336723747E-2</v>
      </c>
      <c r="Q172" s="46">
        <v>620</v>
      </c>
      <c r="R172" s="10">
        <v>18053</v>
      </c>
      <c r="S172" s="45">
        <v>8.1167356811754493E-2</v>
      </c>
      <c r="T172" s="46">
        <v>563.03030000000001</v>
      </c>
      <c r="U172" s="45">
        <v>-0.10562298736685657</v>
      </c>
      <c r="V172" s="10">
        <v>692914</v>
      </c>
      <c r="W172" s="45">
        <v>8.3146121346006394E-2</v>
      </c>
      <c r="X172" s="10">
        <v>3983.6363636363599</v>
      </c>
      <c r="Y172" s="10">
        <v>633451</v>
      </c>
      <c r="Z172" s="45">
        <v>7.3093710500668915E-2</v>
      </c>
      <c r="AA172" s="46">
        <v>3415.7575757575701</v>
      </c>
      <c r="AB172" s="10">
        <v>590337</v>
      </c>
      <c r="AC172" s="45">
        <v>6.5897328506895628E-2</v>
      </c>
      <c r="AD172" s="46">
        <v>2744.8483900000001</v>
      </c>
      <c r="AE172" s="45">
        <v>-0.14803713014890738</v>
      </c>
    </row>
    <row r="173" spans="1:31" ht="14.4" x14ac:dyDescent="0.3">
      <c r="A173" s="64" t="s">
        <v>395</v>
      </c>
      <c r="B173" s="10">
        <v>18133</v>
      </c>
      <c r="C173" s="45">
        <v>0.17514730029943013</v>
      </c>
      <c r="D173" s="10">
        <v>561.21212121212102</v>
      </c>
      <c r="E173" s="10">
        <v>16237</v>
      </c>
      <c r="F173" s="45">
        <v>0.14449714778987088</v>
      </c>
      <c r="G173" s="46">
        <v>540</v>
      </c>
      <c r="H173" s="10">
        <v>15947</v>
      </c>
      <c r="I173" s="45">
        <v>0.13851539156417206</v>
      </c>
      <c r="J173" s="46">
        <v>603.03030000000001</v>
      </c>
      <c r="K173" s="45">
        <v>-0.12055368664865163</v>
      </c>
      <c r="L173" s="10">
        <v>37675</v>
      </c>
      <c r="M173" s="45">
        <v>0.18689386611106978</v>
      </c>
      <c r="N173" s="10">
        <v>740.60606060606005</v>
      </c>
      <c r="O173" s="10">
        <v>35156</v>
      </c>
      <c r="P173" s="45">
        <v>0.16402743433023842</v>
      </c>
      <c r="Q173" s="46">
        <v>689.69696969696895</v>
      </c>
      <c r="R173" s="10">
        <v>36273</v>
      </c>
      <c r="S173" s="45">
        <v>0.16308555551059498</v>
      </c>
      <c r="T173" s="46">
        <v>822.42425500000002</v>
      </c>
      <c r="U173" s="45">
        <v>-3.7213005972130057E-2</v>
      </c>
      <c r="V173" s="10">
        <v>1626736</v>
      </c>
      <c r="W173" s="45">
        <v>0.19519996544147911</v>
      </c>
      <c r="X173" s="10">
        <v>7860</v>
      </c>
      <c r="Y173" s="10">
        <v>1599037</v>
      </c>
      <c r="Z173" s="45">
        <v>0.18451237358194733</v>
      </c>
      <c r="AA173" s="46">
        <v>8335.7575757575705</v>
      </c>
      <c r="AB173" s="10">
        <v>1617057</v>
      </c>
      <c r="AC173" s="45">
        <v>0.18050661968227491</v>
      </c>
      <c r="AD173" s="46">
        <v>8831.5159999999996</v>
      </c>
      <c r="AE173" s="45">
        <v>-5.9499513135505703E-3</v>
      </c>
    </row>
    <row r="174" spans="1:31" ht="14.4" x14ac:dyDescent="0.3">
      <c r="A174" s="64" t="s">
        <v>396</v>
      </c>
      <c r="B174" s="10">
        <v>30029</v>
      </c>
      <c r="C174" s="45">
        <v>0.29005119289094949</v>
      </c>
      <c r="D174" s="10">
        <v>541.21212121212102</v>
      </c>
      <c r="E174" s="10">
        <v>33939</v>
      </c>
      <c r="F174" s="45">
        <v>0.30203169913410283</v>
      </c>
      <c r="G174" s="46">
        <v>570.30303030303003</v>
      </c>
      <c r="H174" s="10">
        <v>36503</v>
      </c>
      <c r="I174" s="45">
        <v>0.31706448474741156</v>
      </c>
      <c r="J174" s="46">
        <v>796.36364700000001</v>
      </c>
      <c r="K174" s="45">
        <v>0.21559159479170137</v>
      </c>
      <c r="L174" s="10">
        <v>66125</v>
      </c>
      <c r="M174" s="45">
        <v>0.32802539871518216</v>
      </c>
      <c r="N174" s="10">
        <v>755.15151515151501</v>
      </c>
      <c r="O174" s="10">
        <v>72177</v>
      </c>
      <c r="P174" s="45">
        <v>0.3367564036765735</v>
      </c>
      <c r="Q174" s="46">
        <v>661.21212121212102</v>
      </c>
      <c r="R174" s="10">
        <v>77752</v>
      </c>
      <c r="S174" s="45">
        <v>0.3495775952377741</v>
      </c>
      <c r="T174" s="46">
        <v>919.39390000000003</v>
      </c>
      <c r="U174" s="45">
        <v>0.17583364839319471</v>
      </c>
      <c r="V174" s="10">
        <v>3104125</v>
      </c>
      <c r="W174" s="45">
        <v>0.37247905789632202</v>
      </c>
      <c r="X174" s="10">
        <v>6848.4848484848499</v>
      </c>
      <c r="Y174" s="10">
        <v>3354424</v>
      </c>
      <c r="Z174" s="45">
        <v>0.38706592420328617</v>
      </c>
      <c r="AA174" s="46">
        <v>6749.69696969697</v>
      </c>
      <c r="AB174" s="10">
        <v>3689261</v>
      </c>
      <c r="AC174" s="45">
        <v>0.41181976407488985</v>
      </c>
      <c r="AD174" s="46">
        <v>8156.9697299999998</v>
      </c>
      <c r="AE174" s="45">
        <v>0.18850271815729069</v>
      </c>
    </row>
    <row r="175" spans="1:31" ht="14.4" x14ac:dyDescent="0.3">
      <c r="A175" s="64" t="s">
        <v>397</v>
      </c>
      <c r="B175" s="10">
        <v>37676</v>
      </c>
      <c r="C175" s="45">
        <v>0.36391384139862842</v>
      </c>
      <c r="D175" s="10">
        <v>784.84848484848499</v>
      </c>
      <c r="E175" s="10">
        <v>45082</v>
      </c>
      <c r="F175" s="45">
        <v>0.40119605941140352</v>
      </c>
      <c r="G175" s="46">
        <v>847.27272727272702</v>
      </c>
      <c r="H175" s="10">
        <v>46841</v>
      </c>
      <c r="I175" s="45">
        <v>0.40686019039677579</v>
      </c>
      <c r="J175" s="46">
        <v>822.42425500000002</v>
      </c>
      <c r="K175" s="45">
        <v>0.24325830767597409</v>
      </c>
      <c r="L175" s="10">
        <v>62881</v>
      </c>
      <c r="M175" s="45">
        <v>0.31193293151772206</v>
      </c>
      <c r="N175" s="10">
        <v>906.06060606060601</v>
      </c>
      <c r="O175" s="10">
        <v>74691</v>
      </c>
      <c r="P175" s="45">
        <v>0.34848597956422339</v>
      </c>
      <c r="Q175" s="46">
        <v>995.75757575757598</v>
      </c>
      <c r="R175" s="10">
        <v>78431</v>
      </c>
      <c r="S175" s="45">
        <v>0.35263041943736317</v>
      </c>
      <c r="T175" s="46">
        <v>1087.27271</v>
      </c>
      <c r="U175" s="45">
        <v>0.24729250489018942</v>
      </c>
      <c r="V175" s="10">
        <v>2248596</v>
      </c>
      <c r="W175" s="45">
        <v>0.26981997170521099</v>
      </c>
      <c r="X175" s="10">
        <v>7403.6363636363603</v>
      </c>
      <c r="Y175" s="10">
        <v>2470348</v>
      </c>
      <c r="Z175" s="45">
        <v>0.28505267423669145</v>
      </c>
      <c r="AA175" s="46">
        <v>7402.4242424242402</v>
      </c>
      <c r="AB175" s="10">
        <v>2467200</v>
      </c>
      <c r="AC175" s="45">
        <v>0.27540521582115451</v>
      </c>
      <c r="AD175" s="46">
        <v>7642.4243200000001</v>
      </c>
      <c r="AE175" s="45">
        <v>9.7217997363688274E-2</v>
      </c>
    </row>
    <row r="176" spans="1:31" ht="14.4" x14ac:dyDescent="0.3">
      <c r="A176" s="64" t="s">
        <v>398</v>
      </c>
      <c r="B176" s="10">
        <v>9888</v>
      </c>
      <c r="C176" s="45">
        <v>9.5508548246884956E-2</v>
      </c>
      <c r="D176" s="10">
        <v>389.09090909090901</v>
      </c>
      <c r="E176" s="10">
        <v>13476</v>
      </c>
      <c r="F176" s="45">
        <v>0.11992631419697604</v>
      </c>
      <c r="G176" s="46">
        <v>478.78787878787801</v>
      </c>
      <c r="H176" s="10">
        <v>13708</v>
      </c>
      <c r="I176" s="45">
        <v>0.11906747272600932</v>
      </c>
      <c r="J176" s="46">
        <v>571.51513699999998</v>
      </c>
      <c r="K176" s="45">
        <v>0.38632686084142392</v>
      </c>
      <c r="L176" s="10">
        <v>18059</v>
      </c>
      <c r="M176" s="45">
        <v>8.9585038569337999E-2</v>
      </c>
      <c r="N176" s="10">
        <v>563.63636363636294</v>
      </c>
      <c r="O176" s="10">
        <v>23439</v>
      </c>
      <c r="P176" s="45">
        <v>0.10935939905752812</v>
      </c>
      <c r="Q176" s="46">
        <v>595.15151515151501</v>
      </c>
      <c r="R176" s="10">
        <v>24111</v>
      </c>
      <c r="S176" s="45">
        <v>0.10840448347023833</v>
      </c>
      <c r="T176" s="46">
        <v>747.87879999999996</v>
      </c>
      <c r="U176" s="45">
        <v>0.33512376100559277</v>
      </c>
      <c r="V176" s="10">
        <v>700819</v>
      </c>
      <c r="W176" s="45">
        <v>8.4094680747664005E-2</v>
      </c>
      <c r="X176" s="10">
        <v>4307.8787878787798</v>
      </c>
      <c r="Y176" s="10">
        <v>751106</v>
      </c>
      <c r="Z176" s="45">
        <v>8.6669883731046962E-2</v>
      </c>
      <c r="AA176" s="46">
        <v>4430.9090909090901</v>
      </c>
      <c r="AB176" s="10">
        <v>776575</v>
      </c>
      <c r="AC176" s="45">
        <v>8.6686448393447246E-2</v>
      </c>
      <c r="AD176" s="46">
        <v>4849.6970000000001</v>
      </c>
      <c r="AE176" s="45">
        <v>0.10809638437314056</v>
      </c>
    </row>
    <row r="177" spans="1:31" ht="14.4" x14ac:dyDescent="0.3">
      <c r="A177" s="64" t="s">
        <v>399</v>
      </c>
      <c r="B177" s="10">
        <v>5116</v>
      </c>
      <c r="C177" s="45">
        <v>4.9415628320293635E-2</v>
      </c>
      <c r="D177" s="10">
        <v>313.33333333333297</v>
      </c>
      <c r="E177" s="10">
        <v>7638</v>
      </c>
      <c r="F177" s="45">
        <v>6.7972483514136456E-2</v>
      </c>
      <c r="G177" s="46">
        <v>410.30303030303003</v>
      </c>
      <c r="H177" s="10">
        <v>6979</v>
      </c>
      <c r="I177" s="45">
        <v>6.0619484399972202E-2</v>
      </c>
      <c r="J177" s="46">
        <v>364.84848</v>
      </c>
      <c r="K177" s="45">
        <v>0.36415168100078188</v>
      </c>
      <c r="L177" s="10">
        <v>9400</v>
      </c>
      <c r="M177" s="45">
        <v>4.6630453654785825E-2</v>
      </c>
      <c r="N177" s="10">
        <v>407.27272727272702</v>
      </c>
      <c r="O177" s="10">
        <v>13251</v>
      </c>
      <c r="P177" s="45">
        <v>6.1825222787290628E-2</v>
      </c>
      <c r="Q177" s="46">
        <v>458.18181818181802</v>
      </c>
      <c r="R177" s="10">
        <v>11999</v>
      </c>
      <c r="S177" s="45">
        <v>5.3948214390087089E-2</v>
      </c>
      <c r="T177" s="46">
        <v>532.12120000000004</v>
      </c>
      <c r="U177" s="45">
        <v>0.27648936170212768</v>
      </c>
      <c r="V177" s="10">
        <v>332267</v>
      </c>
      <c r="W177" s="45">
        <v>3.9870333549724073E-2</v>
      </c>
      <c r="X177" s="10">
        <v>2181.2121212121201</v>
      </c>
      <c r="Y177" s="10">
        <v>342666</v>
      </c>
      <c r="Z177" s="45">
        <v>3.9540121339175741E-2</v>
      </c>
      <c r="AA177" s="46">
        <v>2857.5757575757498</v>
      </c>
      <c r="AB177" s="10">
        <v>331798</v>
      </c>
      <c r="AC177" s="45">
        <v>3.7037491812186858E-2</v>
      </c>
      <c r="AD177" s="46">
        <v>2881.21216</v>
      </c>
      <c r="AE177" s="45">
        <v>-1.4115154378857968E-3</v>
      </c>
    </row>
    <row r="178" spans="1:31" ht="14.4" x14ac:dyDescent="0.3">
      <c r="A178" s="64" t="s">
        <v>400</v>
      </c>
      <c r="B178" s="10">
        <v>1381</v>
      </c>
      <c r="C178" s="45">
        <v>1.3339128754950256E-2</v>
      </c>
      <c r="D178" s="10">
        <v>169.09090909090901</v>
      </c>
      <c r="E178" s="10">
        <v>2041</v>
      </c>
      <c r="F178" s="45">
        <v>1.8163372460376082E-2</v>
      </c>
      <c r="G178" s="46">
        <v>239.39393939393901</v>
      </c>
      <c r="H178" s="10">
        <v>1962</v>
      </c>
      <c r="I178" s="45">
        <v>1.7041901188242652E-2</v>
      </c>
      <c r="J178" s="46">
        <v>211.515152</v>
      </c>
      <c r="K178" s="45">
        <v>0.42070963070238959</v>
      </c>
      <c r="L178" s="10">
        <v>2346</v>
      </c>
      <c r="M178" s="45">
        <v>1.1637770667460377E-2</v>
      </c>
      <c r="N178" s="10">
        <v>230.30303030303</v>
      </c>
      <c r="O178" s="10">
        <v>3480</v>
      </c>
      <c r="P178" s="45">
        <v>1.6236644426818457E-2</v>
      </c>
      <c r="Q178" s="46">
        <v>294.54545454545399</v>
      </c>
      <c r="R178" s="10">
        <v>2957</v>
      </c>
      <c r="S178" s="45">
        <v>1.3294847066546172E-2</v>
      </c>
      <c r="T178" s="46">
        <v>277.57574499999998</v>
      </c>
      <c r="U178" s="45">
        <v>0.26044330775788577</v>
      </c>
      <c r="V178" s="10">
        <v>84727</v>
      </c>
      <c r="W178" s="45">
        <v>1.0166804860751959E-2</v>
      </c>
      <c r="X178" s="10">
        <v>1326.6666666666599</v>
      </c>
      <c r="Y178" s="10">
        <v>86796</v>
      </c>
      <c r="Z178" s="45">
        <v>1.0015362982481769E-2</v>
      </c>
      <c r="AA178" s="46">
        <v>1506.6666666666599</v>
      </c>
      <c r="AB178" s="10">
        <v>75387</v>
      </c>
      <c r="AC178" s="45">
        <v>8.4151965811889492E-3</v>
      </c>
      <c r="AD178" s="46">
        <v>1433.9394500000001</v>
      </c>
      <c r="AE178" s="45">
        <v>-0.11023640634036376</v>
      </c>
    </row>
    <row r="179" spans="1:31" ht="14.4" x14ac:dyDescent="0.3">
      <c r="A179" s="64" t="s">
        <v>401</v>
      </c>
      <c r="B179" s="10">
        <v>1104</v>
      </c>
      <c r="C179" s="45">
        <v>1.0663575775137641E-2</v>
      </c>
      <c r="D179" s="10">
        <v>159.39393939393901</v>
      </c>
      <c r="E179" s="10">
        <v>1987</v>
      </c>
      <c r="F179" s="45">
        <v>1.7682812875437177E-2</v>
      </c>
      <c r="G179" s="46">
        <v>207.87878787878699</v>
      </c>
      <c r="H179" s="10">
        <v>1762</v>
      </c>
      <c r="I179" s="45">
        <v>1.5304704329094573E-2</v>
      </c>
      <c r="J179" s="46">
        <v>191.515152</v>
      </c>
      <c r="K179" s="45">
        <v>0.59601449275362317</v>
      </c>
      <c r="L179" s="10">
        <v>2122</v>
      </c>
      <c r="M179" s="45">
        <v>1.0526576878239949E-2</v>
      </c>
      <c r="N179" s="10">
        <v>217.575757575757</v>
      </c>
      <c r="O179" s="10">
        <v>3423</v>
      </c>
      <c r="P179" s="45">
        <v>1.5970699388792982E-2</v>
      </c>
      <c r="Q179" s="46">
        <v>259.39393939393898</v>
      </c>
      <c r="R179" s="10">
        <v>2698</v>
      </c>
      <c r="S179" s="45">
        <v>1.2130367732682303E-2</v>
      </c>
      <c r="T179" s="46">
        <v>249.090912</v>
      </c>
      <c r="U179" s="45">
        <v>0.2714420358152686</v>
      </c>
      <c r="V179" s="10">
        <v>54574</v>
      </c>
      <c r="W179" s="45">
        <v>6.5485997199319869E-3</v>
      </c>
      <c r="X179" s="10">
        <v>1143.0303030303</v>
      </c>
      <c r="Y179" s="10">
        <v>62718</v>
      </c>
      <c r="Z179" s="45">
        <v>7.2370101794471129E-3</v>
      </c>
      <c r="AA179" s="46">
        <v>1158.1818181818101</v>
      </c>
      <c r="AB179" s="10">
        <v>59554</v>
      </c>
      <c r="AC179" s="45">
        <v>6.6478121850733762E-3</v>
      </c>
      <c r="AD179" s="46">
        <v>1126.0605499999999</v>
      </c>
      <c r="AE179" s="45">
        <v>9.1252244658628648E-2</v>
      </c>
    </row>
    <row r="180" spans="1:31" ht="14.4" x14ac:dyDescent="0.3">
      <c r="A180" s="64" t="s">
        <v>402</v>
      </c>
      <c r="B180" s="10">
        <v>2631</v>
      </c>
      <c r="C180" s="45">
        <v>2.5412923790205738E-2</v>
      </c>
      <c r="D180" s="10">
        <v>216.969696969697</v>
      </c>
      <c r="E180" s="10">
        <v>3610</v>
      </c>
      <c r="F180" s="45">
        <v>3.2126298178323201E-2</v>
      </c>
      <c r="G180" s="46">
        <v>263.636363636363</v>
      </c>
      <c r="H180" s="10">
        <v>3255</v>
      </c>
      <c r="I180" s="45">
        <v>2.827287888263498E-2</v>
      </c>
      <c r="J180" s="46">
        <v>287.27273600000001</v>
      </c>
      <c r="K180" s="45">
        <v>0.23717217787913342</v>
      </c>
      <c r="L180" s="10">
        <v>4932</v>
      </c>
      <c r="M180" s="45">
        <v>2.4466106109085499E-2</v>
      </c>
      <c r="N180" s="10">
        <v>275.75757575757501</v>
      </c>
      <c r="O180" s="10">
        <v>6348</v>
      </c>
      <c r="P180" s="45">
        <v>2.9617878971679185E-2</v>
      </c>
      <c r="Q180" s="46">
        <v>299.39393939393898</v>
      </c>
      <c r="R180" s="10">
        <v>6344</v>
      </c>
      <c r="S180" s="45">
        <v>2.8522999590858612E-2</v>
      </c>
      <c r="T180" s="46">
        <v>429.09089999999998</v>
      </c>
      <c r="U180" s="45">
        <v>0.28629359286293593</v>
      </c>
      <c r="V180" s="10">
        <v>192966</v>
      </c>
      <c r="W180" s="45">
        <v>2.3154928969040124E-2</v>
      </c>
      <c r="X180" s="10">
        <v>1606.6666666666599</v>
      </c>
      <c r="Y180" s="10">
        <v>193152</v>
      </c>
      <c r="Z180" s="45">
        <v>2.2287748177246863E-2</v>
      </c>
      <c r="AA180" s="46">
        <v>2000.6060606060601</v>
      </c>
      <c r="AB180" s="10">
        <v>196857</v>
      </c>
      <c r="AC180" s="45">
        <v>2.1974483045924535E-2</v>
      </c>
      <c r="AD180" s="46">
        <v>2117.5756799999999</v>
      </c>
      <c r="AE180" s="45">
        <v>2.0164173999564688E-2</v>
      </c>
    </row>
    <row r="181" spans="1:31" ht="14.4" x14ac:dyDescent="0.3">
      <c r="A181" s="64" t="s">
        <v>403</v>
      </c>
      <c r="B181" s="10">
        <v>4772</v>
      </c>
      <c r="C181" s="45">
        <v>4.6092919926591328E-2</v>
      </c>
      <c r="D181" s="10">
        <v>274.54545454545399</v>
      </c>
      <c r="E181" s="10">
        <v>5838</v>
      </c>
      <c r="F181" s="45">
        <v>5.1953830682839576E-2</v>
      </c>
      <c r="G181" s="46">
        <v>294.54545454545399</v>
      </c>
      <c r="H181" s="10">
        <v>6729</v>
      </c>
      <c r="I181" s="45">
        <v>5.8447988326037106E-2</v>
      </c>
      <c r="J181" s="46">
        <v>407.27273600000001</v>
      </c>
      <c r="K181" s="45">
        <v>0.41010058675607713</v>
      </c>
      <c r="L181" s="10">
        <v>8659</v>
      </c>
      <c r="M181" s="45">
        <v>4.2954584914552174E-2</v>
      </c>
      <c r="N181" s="10">
        <v>399.39393939393898</v>
      </c>
      <c r="O181" s="10">
        <v>10188</v>
      </c>
      <c r="P181" s="45">
        <v>4.7534176270237483E-2</v>
      </c>
      <c r="Q181" s="46">
        <v>428.48484848484799</v>
      </c>
      <c r="R181" s="10">
        <v>12112</v>
      </c>
      <c r="S181" s="45">
        <v>5.4456269080151248E-2</v>
      </c>
      <c r="T181" s="46">
        <v>537.57574499999998</v>
      </c>
      <c r="U181" s="45">
        <v>0.39877584016630097</v>
      </c>
      <c r="V181" s="10">
        <v>368552</v>
      </c>
      <c r="W181" s="45">
        <v>4.4224347197939926E-2</v>
      </c>
      <c r="X181" s="10">
        <v>3106.6666666666601</v>
      </c>
      <c r="Y181" s="10">
        <v>408440</v>
      </c>
      <c r="Z181" s="45">
        <v>4.7129762391871215E-2</v>
      </c>
      <c r="AA181" s="46">
        <v>2920</v>
      </c>
      <c r="AB181" s="10">
        <v>444777</v>
      </c>
      <c r="AC181" s="45">
        <v>4.9648956581260388E-2</v>
      </c>
      <c r="AD181" s="46">
        <v>3392.1210000000001</v>
      </c>
      <c r="AE181" s="45">
        <v>0.2068229177972172</v>
      </c>
    </row>
    <row r="182" spans="1:31" ht="18" customHeight="1" x14ac:dyDescent="0.3">
      <c r="A182" s="64" t="s">
        <v>404</v>
      </c>
      <c r="B182" s="10">
        <v>27788</v>
      </c>
      <c r="C182" s="45">
        <v>0.26840529315174344</v>
      </c>
      <c r="D182" s="10">
        <v>700</v>
      </c>
      <c r="E182" s="10">
        <v>31606</v>
      </c>
      <c r="F182" s="45">
        <v>0.28126974521442749</v>
      </c>
      <c r="G182" s="46">
        <v>683.63636363636294</v>
      </c>
      <c r="H182" s="10">
        <v>33133</v>
      </c>
      <c r="I182" s="45">
        <v>0.28779271767076647</v>
      </c>
      <c r="J182" s="46">
        <v>580</v>
      </c>
      <c r="K182" s="45">
        <v>0.19234921548870015</v>
      </c>
      <c r="L182" s="10">
        <v>44822</v>
      </c>
      <c r="M182" s="45">
        <v>0.22234789294838406</v>
      </c>
      <c r="N182" s="10">
        <v>789.69696969696895</v>
      </c>
      <c r="O182" s="10">
        <v>51252</v>
      </c>
      <c r="P182" s="45">
        <v>0.23912658050669527</v>
      </c>
      <c r="Q182" s="46">
        <v>824.84848484848499</v>
      </c>
      <c r="R182" s="10">
        <v>54320</v>
      </c>
      <c r="S182" s="45">
        <v>0.2442259359671248</v>
      </c>
      <c r="T182" s="46">
        <v>710.90909999999997</v>
      </c>
      <c r="U182" s="45">
        <v>0.21190486814510731</v>
      </c>
      <c r="V182" s="10">
        <v>1547777</v>
      </c>
      <c r="W182" s="45">
        <v>0.18572529095754703</v>
      </c>
      <c r="X182" s="10">
        <v>5133.3333333333303</v>
      </c>
      <c r="Y182" s="10">
        <v>1719242</v>
      </c>
      <c r="Z182" s="45">
        <v>0.19838279050564453</v>
      </c>
      <c r="AA182" s="46">
        <v>5265.4545454545396</v>
      </c>
      <c r="AB182" s="10">
        <v>1690625</v>
      </c>
      <c r="AC182" s="45">
        <v>0.18871876742770724</v>
      </c>
      <c r="AD182" s="46">
        <v>5626.0605500000001</v>
      </c>
      <c r="AE182" s="45">
        <v>9.2292365114612765E-2</v>
      </c>
    </row>
    <row r="183" spans="1:31" ht="14.4" x14ac:dyDescent="0.3">
      <c r="A183" s="64" t="s">
        <v>399</v>
      </c>
      <c r="B183" s="10">
        <v>18453</v>
      </c>
      <c r="C183" s="45">
        <v>0.17823819182845552</v>
      </c>
      <c r="D183" s="10">
        <v>577.57575757575705</v>
      </c>
      <c r="E183" s="10">
        <v>19575</v>
      </c>
      <c r="F183" s="45">
        <v>0.17420284954035364</v>
      </c>
      <c r="G183" s="46">
        <v>566.66666666666595</v>
      </c>
      <c r="H183" s="10">
        <v>19562</v>
      </c>
      <c r="I183" s="45">
        <v>0.16991522479327356</v>
      </c>
      <c r="J183" s="46">
        <v>549.09090000000003</v>
      </c>
      <c r="K183" s="45">
        <v>6.0098628949222348E-2</v>
      </c>
      <c r="L183" s="10">
        <v>28702</v>
      </c>
      <c r="M183" s="45">
        <v>0.14238162561698539</v>
      </c>
      <c r="N183" s="10">
        <v>664.24242424242402</v>
      </c>
      <c r="O183" s="10">
        <v>31392</v>
      </c>
      <c r="P183" s="45">
        <v>0.14646573041571409</v>
      </c>
      <c r="Q183" s="46">
        <v>642.42424242424204</v>
      </c>
      <c r="R183" s="10">
        <v>31576</v>
      </c>
      <c r="S183" s="45">
        <v>0.14196756542890157</v>
      </c>
      <c r="T183" s="46">
        <v>607.27269999999999</v>
      </c>
      <c r="U183" s="45">
        <v>0.1001323949550554</v>
      </c>
      <c r="V183" s="10">
        <v>869074</v>
      </c>
      <c r="W183" s="45">
        <v>0.10428441662696837</v>
      </c>
      <c r="X183" s="10">
        <v>4061.2121212121201</v>
      </c>
      <c r="Y183" s="10">
        <v>898941</v>
      </c>
      <c r="Z183" s="45">
        <v>0.10372851761411982</v>
      </c>
      <c r="AA183" s="46">
        <v>4022.4242424242402</v>
      </c>
      <c r="AB183" s="10">
        <v>801803</v>
      </c>
      <c r="AC183" s="45">
        <v>8.9502564956650918E-2</v>
      </c>
      <c r="AD183" s="46">
        <v>4113.3334999999997</v>
      </c>
      <c r="AE183" s="45">
        <v>-7.7405376297070214E-2</v>
      </c>
    </row>
    <row r="184" spans="1:31" ht="14.4" x14ac:dyDescent="0.3">
      <c r="A184" s="64" t="s">
        <v>400</v>
      </c>
      <c r="B184" s="10">
        <v>3507</v>
      </c>
      <c r="C184" s="45">
        <v>3.3874239350912778E-2</v>
      </c>
      <c r="D184" s="10">
        <v>308.48484848484799</v>
      </c>
      <c r="E184" s="10">
        <v>3932</v>
      </c>
      <c r="F184" s="45">
        <v>3.4991857184810758E-2</v>
      </c>
      <c r="G184" s="46">
        <v>297.575757575757</v>
      </c>
      <c r="H184" s="10">
        <v>3530</v>
      </c>
      <c r="I184" s="45">
        <v>3.0661524563963587E-2</v>
      </c>
      <c r="J184" s="46">
        <v>233.939392</v>
      </c>
      <c r="K184" s="45">
        <v>6.5583119475335046E-3</v>
      </c>
      <c r="L184" s="10">
        <v>5304</v>
      </c>
      <c r="M184" s="45">
        <v>2.6311481509040852E-2</v>
      </c>
      <c r="N184" s="10">
        <v>352.12121212121201</v>
      </c>
      <c r="O184" s="10">
        <v>5897</v>
      </c>
      <c r="P184" s="45">
        <v>2.7513647179582885E-2</v>
      </c>
      <c r="Q184" s="46">
        <v>369.09090909090901</v>
      </c>
      <c r="R184" s="10">
        <v>5282</v>
      </c>
      <c r="S184" s="45">
        <v>2.3748184716096341E-2</v>
      </c>
      <c r="T184" s="46">
        <v>338.18182400000001</v>
      </c>
      <c r="U184" s="45">
        <v>-4.1478129713423831E-3</v>
      </c>
      <c r="V184" s="10">
        <v>148746</v>
      </c>
      <c r="W184" s="45">
        <v>1.7848756073240064E-2</v>
      </c>
      <c r="X184" s="10">
        <v>1748.4848484848401</v>
      </c>
      <c r="Y184" s="10">
        <v>157455</v>
      </c>
      <c r="Z184" s="45">
        <v>1.8168682639829795E-2</v>
      </c>
      <c r="AA184" s="46">
        <v>1416.3636363636299</v>
      </c>
      <c r="AB184" s="10">
        <v>127147</v>
      </c>
      <c r="AC184" s="45">
        <v>1.419299083009579E-2</v>
      </c>
      <c r="AD184" s="46">
        <v>1725.4545900000001</v>
      </c>
      <c r="AE184" s="45">
        <v>-0.14520726607774326</v>
      </c>
    </row>
    <row r="185" spans="1:31" ht="14.4" x14ac:dyDescent="0.3">
      <c r="A185" s="64" t="s">
        <v>401</v>
      </c>
      <c r="B185" s="10">
        <v>4511</v>
      </c>
      <c r="C185" s="45">
        <v>4.3571911523229985E-2</v>
      </c>
      <c r="D185" s="10">
        <v>319.39393939393898</v>
      </c>
      <c r="E185" s="10">
        <v>5373</v>
      </c>
      <c r="F185" s="45">
        <v>4.7815678701421213E-2</v>
      </c>
      <c r="G185" s="46">
        <v>345.45454545454498</v>
      </c>
      <c r="H185" s="10">
        <v>5272</v>
      </c>
      <c r="I185" s="45">
        <v>4.5792509207143353E-2</v>
      </c>
      <c r="J185" s="46">
        <v>327.27273600000001</v>
      </c>
      <c r="K185" s="45">
        <v>0.16869873642207936</v>
      </c>
      <c r="L185" s="10">
        <v>6651</v>
      </c>
      <c r="M185" s="45">
        <v>3.2993526304040482E-2</v>
      </c>
      <c r="N185" s="10">
        <v>350.30303030303003</v>
      </c>
      <c r="O185" s="10">
        <v>8332</v>
      </c>
      <c r="P185" s="45">
        <v>3.8874632575934306E-2</v>
      </c>
      <c r="Q185" s="46">
        <v>381.21212121212102</v>
      </c>
      <c r="R185" s="10">
        <v>8996</v>
      </c>
      <c r="S185" s="45">
        <v>4.0446548600151969E-2</v>
      </c>
      <c r="T185" s="46">
        <v>400</v>
      </c>
      <c r="U185" s="45">
        <v>0.35257855961509549</v>
      </c>
      <c r="V185" s="10">
        <v>159139</v>
      </c>
      <c r="W185" s="45">
        <v>1.9095862697076565E-2</v>
      </c>
      <c r="X185" s="10">
        <v>1838.7878787878701</v>
      </c>
      <c r="Y185" s="10">
        <v>177997</v>
      </c>
      <c r="Z185" s="45">
        <v>2.0539017521461905E-2</v>
      </c>
      <c r="AA185" s="46">
        <v>1782.42424242424</v>
      </c>
      <c r="AB185" s="10">
        <v>156102</v>
      </c>
      <c r="AC185" s="45">
        <v>1.7425139834676501E-2</v>
      </c>
      <c r="AD185" s="46">
        <v>2123.0302700000002</v>
      </c>
      <c r="AE185" s="45">
        <v>-1.9083945481622983E-2</v>
      </c>
    </row>
    <row r="186" spans="1:31" ht="14.4" x14ac:dyDescent="0.3">
      <c r="A186" s="64" t="s">
        <v>402</v>
      </c>
      <c r="B186" s="10">
        <v>10435</v>
      </c>
      <c r="C186" s="45">
        <v>0.10079204095431275</v>
      </c>
      <c r="D186" s="10">
        <v>393.93939393939399</v>
      </c>
      <c r="E186" s="10">
        <v>10270</v>
      </c>
      <c r="F186" s="45">
        <v>9.1395313654121693E-2</v>
      </c>
      <c r="G186" s="46">
        <v>351.51515151515099</v>
      </c>
      <c r="H186" s="10">
        <v>10760</v>
      </c>
      <c r="I186" s="45">
        <v>9.3461191022166629E-2</v>
      </c>
      <c r="J186" s="46">
        <v>443.03030000000001</v>
      </c>
      <c r="K186" s="45">
        <v>3.1145184475323429E-2</v>
      </c>
      <c r="L186" s="10">
        <v>16747</v>
      </c>
      <c r="M186" s="45">
        <v>8.307661780390406E-2</v>
      </c>
      <c r="N186" s="10">
        <v>507.27272727272702</v>
      </c>
      <c r="O186" s="10">
        <v>17163</v>
      </c>
      <c r="P186" s="45">
        <v>8.0077450660196892E-2</v>
      </c>
      <c r="Q186" s="46">
        <v>487.87878787878799</v>
      </c>
      <c r="R186" s="10">
        <v>17298</v>
      </c>
      <c r="S186" s="45">
        <v>7.7772832112653262E-2</v>
      </c>
      <c r="T186" s="46">
        <v>495.75756799999999</v>
      </c>
      <c r="U186" s="45">
        <v>3.2901415178838003E-2</v>
      </c>
      <c r="V186" s="10">
        <v>561189</v>
      </c>
      <c r="W186" s="45">
        <v>6.7339797856651729E-2</v>
      </c>
      <c r="X186" s="10">
        <v>3167.2727272727202</v>
      </c>
      <c r="Y186" s="10">
        <v>563489</v>
      </c>
      <c r="Z186" s="45">
        <v>6.5020817452828117E-2</v>
      </c>
      <c r="AA186" s="46">
        <v>3355.15151515151</v>
      </c>
      <c r="AB186" s="10">
        <v>518554</v>
      </c>
      <c r="AC186" s="45">
        <v>5.7884434291878624E-2</v>
      </c>
      <c r="AD186" s="46">
        <v>3338.78784</v>
      </c>
      <c r="AE186" s="45">
        <v>-7.597262241419557E-2</v>
      </c>
    </row>
    <row r="187" spans="1:31" ht="14.4" x14ac:dyDescent="0.3">
      <c r="A187" s="64" t="s">
        <v>403</v>
      </c>
      <c r="B187" s="10">
        <v>9335</v>
      </c>
      <c r="C187" s="45">
        <v>9.0167101323287938E-2</v>
      </c>
      <c r="D187" s="10">
        <v>422.42424242424198</v>
      </c>
      <c r="E187" s="10">
        <v>12031</v>
      </c>
      <c r="F187" s="45">
        <v>0.10706689567407381</v>
      </c>
      <c r="G187" s="46">
        <v>441.81818181818102</v>
      </c>
      <c r="H187" s="10">
        <v>13571</v>
      </c>
      <c r="I187" s="45">
        <v>0.11787749287749288</v>
      </c>
      <c r="J187" s="46">
        <v>447.878784</v>
      </c>
      <c r="K187" s="45">
        <v>0.45377611140867702</v>
      </c>
      <c r="L187" s="10">
        <v>16120</v>
      </c>
      <c r="M187" s="45">
        <v>7.9966267331398666E-2</v>
      </c>
      <c r="N187" s="10">
        <v>560</v>
      </c>
      <c r="O187" s="10">
        <v>19860</v>
      </c>
      <c r="P187" s="45">
        <v>9.2660850090981198E-2</v>
      </c>
      <c r="Q187" s="46">
        <v>594.54545454545405</v>
      </c>
      <c r="R187" s="10">
        <v>22744</v>
      </c>
      <c r="S187" s="45">
        <v>0.10225837053822324</v>
      </c>
      <c r="T187" s="46">
        <v>564.84849999999994</v>
      </c>
      <c r="U187" s="45">
        <v>0.4109181141439206</v>
      </c>
      <c r="V187" s="10">
        <v>678703</v>
      </c>
      <c r="W187" s="45">
        <v>8.1440874330578658E-2</v>
      </c>
      <c r="X187" s="10">
        <v>2968.4848484848399</v>
      </c>
      <c r="Y187" s="10">
        <v>820301</v>
      </c>
      <c r="Z187" s="45">
        <v>9.4654272891524699E-2</v>
      </c>
      <c r="AA187" s="46">
        <v>3396.3636363636301</v>
      </c>
      <c r="AB187" s="10">
        <v>888822</v>
      </c>
      <c r="AC187" s="45">
        <v>9.9216202471056336E-2</v>
      </c>
      <c r="AD187" s="46">
        <v>4132.7269999999999</v>
      </c>
      <c r="AE187" s="45">
        <v>0.30958902494905727</v>
      </c>
    </row>
    <row r="188" spans="1:31" ht="14.4" x14ac:dyDescent="0.3">
      <c r="A188" s="432"/>
      <c r="B188" s="432"/>
      <c r="C188" s="432"/>
      <c r="D188" s="432"/>
      <c r="E188" s="432"/>
      <c r="F188" s="432"/>
      <c r="G188" s="432"/>
      <c r="H188" s="432"/>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432"/>
      <c r="AE188" s="432"/>
    </row>
    <row r="189" spans="1:31" ht="14.4" x14ac:dyDescent="0.3">
      <c r="A189" s="433" t="s">
        <v>405</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row>
    <row r="190" spans="1:31" ht="14.4" x14ac:dyDescent="0.3">
      <c r="A190" s="64"/>
      <c r="B190" s="434" t="s">
        <v>332</v>
      </c>
      <c r="C190" s="434"/>
      <c r="D190" s="63" t="s">
        <v>333</v>
      </c>
      <c r="E190" s="434" t="s">
        <v>332</v>
      </c>
      <c r="F190" s="434"/>
      <c r="G190" s="63" t="s">
        <v>333</v>
      </c>
      <c r="H190" s="434" t="s">
        <v>332</v>
      </c>
      <c r="I190" s="434"/>
      <c r="J190" s="63" t="s">
        <v>333</v>
      </c>
      <c r="K190" s="64" t="s">
        <v>0</v>
      </c>
      <c r="L190" s="434" t="s">
        <v>332</v>
      </c>
      <c r="M190" s="434"/>
      <c r="N190" s="63" t="s">
        <v>333</v>
      </c>
      <c r="O190" s="434" t="s">
        <v>332</v>
      </c>
      <c r="P190" s="434"/>
      <c r="Q190" s="63" t="s">
        <v>333</v>
      </c>
      <c r="R190" s="434" t="s">
        <v>332</v>
      </c>
      <c r="S190" s="434"/>
      <c r="T190" s="63" t="s">
        <v>333</v>
      </c>
      <c r="U190" s="64" t="s">
        <v>0</v>
      </c>
      <c r="V190" s="434" t="s">
        <v>332</v>
      </c>
      <c r="W190" s="434"/>
      <c r="X190" s="63" t="s">
        <v>333</v>
      </c>
      <c r="Y190" s="434" t="s">
        <v>332</v>
      </c>
      <c r="Z190" s="434"/>
      <c r="AA190" s="63" t="s">
        <v>333</v>
      </c>
      <c r="AB190" s="434" t="s">
        <v>332</v>
      </c>
      <c r="AC190" s="434"/>
      <c r="AD190" s="63" t="s">
        <v>333</v>
      </c>
      <c r="AE190" s="64" t="s">
        <v>0</v>
      </c>
    </row>
    <row r="191" spans="1:31" ht="14.4" x14ac:dyDescent="0.3">
      <c r="A191" s="64" t="s">
        <v>18</v>
      </c>
      <c r="B191" s="10">
        <v>151392</v>
      </c>
      <c r="C191" s="45"/>
      <c r="D191" s="10">
        <v>857.57575757575705</v>
      </c>
      <c r="E191" s="10">
        <v>160172</v>
      </c>
      <c r="F191" s="45"/>
      <c r="G191" s="46">
        <v>801.21212121212102</v>
      </c>
      <c r="H191" s="10">
        <v>168625</v>
      </c>
      <c r="I191" s="45"/>
      <c r="J191" s="46">
        <v>724.84849999999994</v>
      </c>
      <c r="K191" s="45">
        <v>0.11383032128514056</v>
      </c>
      <c r="L191" s="10">
        <v>278525</v>
      </c>
      <c r="M191" s="45"/>
      <c r="N191" s="10">
        <v>910.30303030303003</v>
      </c>
      <c r="O191" s="10">
        <v>292550</v>
      </c>
      <c r="P191" s="45"/>
      <c r="Q191" s="46">
        <v>808.48484848484804</v>
      </c>
      <c r="R191" s="10">
        <v>307906</v>
      </c>
      <c r="S191" s="45"/>
      <c r="T191" s="46">
        <v>689.09090000000003</v>
      </c>
      <c r="U191" s="45">
        <v>0.10548783771654251</v>
      </c>
      <c r="V191" s="10">
        <v>12187191</v>
      </c>
      <c r="W191" s="45"/>
      <c r="X191" s="10">
        <v>12478.1818181818</v>
      </c>
      <c r="Y191" s="10">
        <v>12617280</v>
      </c>
      <c r="Z191" s="45"/>
      <c r="AA191" s="46">
        <v>12371.515151515099</v>
      </c>
      <c r="AB191" s="10">
        <v>13044266</v>
      </c>
      <c r="AC191" s="45"/>
      <c r="AD191" s="46">
        <v>12323.03</v>
      </c>
      <c r="AE191" s="45">
        <v>7.0325885595786591E-2</v>
      </c>
    </row>
    <row r="192" spans="1:31" ht="14.4" x14ac:dyDescent="0.3">
      <c r="A192" s="64" t="s">
        <v>406</v>
      </c>
      <c r="B192" s="10">
        <v>29800</v>
      </c>
      <c r="C192" s="45">
        <v>0.19683999154512788</v>
      </c>
      <c r="D192" s="10">
        <v>579.39393939393904</v>
      </c>
      <c r="E192" s="10">
        <v>34983</v>
      </c>
      <c r="F192" s="45">
        <v>0.21840896036760482</v>
      </c>
      <c r="G192" s="46">
        <v>450.90909090909099</v>
      </c>
      <c r="H192" s="10">
        <v>42140</v>
      </c>
      <c r="I192" s="45">
        <v>0.24990363232023721</v>
      </c>
      <c r="J192" s="46">
        <v>467.27273600000001</v>
      </c>
      <c r="K192" s="45">
        <v>0.41409395973154361</v>
      </c>
      <c r="L192" s="10">
        <v>60421</v>
      </c>
      <c r="M192" s="45">
        <v>0.2169320527780271</v>
      </c>
      <c r="N192" s="10">
        <v>770.30303030303003</v>
      </c>
      <c r="O192" s="10">
        <v>70240</v>
      </c>
      <c r="P192" s="45">
        <v>0.24009571013501965</v>
      </c>
      <c r="Q192" s="46">
        <v>432.12121212121201</v>
      </c>
      <c r="R192" s="10">
        <v>83694</v>
      </c>
      <c r="S192" s="45">
        <v>0.27181672328567807</v>
      </c>
      <c r="T192" s="46">
        <v>413.93939999999998</v>
      </c>
      <c r="U192" s="45">
        <v>0.38518064911206368</v>
      </c>
      <c r="V192" s="10">
        <v>2767326</v>
      </c>
      <c r="W192" s="45">
        <v>0.22706840321120758</v>
      </c>
      <c r="X192" s="10">
        <v>6724.8484848484804</v>
      </c>
      <c r="Y192" s="10">
        <v>3233444</v>
      </c>
      <c r="Z192" s="45">
        <v>0.25627108219838191</v>
      </c>
      <c r="AA192" s="46">
        <v>5826.6666666666597</v>
      </c>
      <c r="AB192" s="10">
        <v>3803822</v>
      </c>
      <c r="AC192" s="45">
        <v>0.29160874210936821</v>
      </c>
      <c r="AD192" s="46">
        <v>5471.5150000000003</v>
      </c>
      <c r="AE192" s="45">
        <v>0.37454784871749841</v>
      </c>
    </row>
    <row r="193" spans="1:31" ht="14.4" x14ac:dyDescent="0.3">
      <c r="A193" s="64" t="s">
        <v>119</v>
      </c>
      <c r="B193" s="10">
        <v>11984</v>
      </c>
      <c r="C193" s="45">
        <v>7.9158740224054114E-2</v>
      </c>
      <c r="D193" s="10">
        <v>443.030303030303</v>
      </c>
      <c r="E193" s="10">
        <v>13084</v>
      </c>
      <c r="F193" s="45">
        <v>8.1687186274754645E-2</v>
      </c>
      <c r="G193" s="46">
        <v>360.60606060606</v>
      </c>
      <c r="H193" s="10">
        <v>16087</v>
      </c>
      <c r="I193" s="45">
        <v>9.540103780578206E-2</v>
      </c>
      <c r="J193" s="46">
        <v>426.66665599999999</v>
      </c>
      <c r="K193" s="45">
        <v>0.34237316421895864</v>
      </c>
      <c r="L193" s="10">
        <v>21819</v>
      </c>
      <c r="M193" s="45">
        <v>7.8337671663225916E-2</v>
      </c>
      <c r="N193" s="10">
        <v>615.75757575757495</v>
      </c>
      <c r="O193" s="10">
        <v>24353</v>
      </c>
      <c r="P193" s="45">
        <v>8.3243889933344722E-2</v>
      </c>
      <c r="Q193" s="46">
        <v>480.60606060606</v>
      </c>
      <c r="R193" s="10">
        <v>29446</v>
      </c>
      <c r="S193" s="45">
        <v>9.5633082823978741E-2</v>
      </c>
      <c r="T193" s="46">
        <v>602.42425500000002</v>
      </c>
      <c r="U193" s="45">
        <v>0.34955772491864889</v>
      </c>
      <c r="V193" s="10">
        <v>984139</v>
      </c>
      <c r="W193" s="45">
        <v>8.0751914038271824E-2</v>
      </c>
      <c r="X193" s="10">
        <v>6406.6666666666597</v>
      </c>
      <c r="Y193" s="10">
        <v>1090597</v>
      </c>
      <c r="Z193" s="45">
        <v>8.6436775596642063E-2</v>
      </c>
      <c r="AA193" s="46">
        <v>6152.7272727272702</v>
      </c>
      <c r="AB193" s="10">
        <v>1240288</v>
      </c>
      <c r="AC193" s="45">
        <v>9.5083004287094416E-2</v>
      </c>
      <c r="AD193" s="46">
        <v>5200</v>
      </c>
      <c r="AE193" s="45">
        <v>0.2602772575825163</v>
      </c>
    </row>
    <row r="194" spans="1:31" ht="14.4" x14ac:dyDescent="0.3">
      <c r="A194" s="64" t="s">
        <v>407</v>
      </c>
      <c r="B194" s="10">
        <v>17816</v>
      </c>
      <c r="C194" s="45">
        <v>0.11768125132107377</v>
      </c>
      <c r="D194" s="10">
        <v>419.39393939393898</v>
      </c>
      <c r="E194" s="10">
        <v>21899</v>
      </c>
      <c r="F194" s="45">
        <v>0.13672177409285019</v>
      </c>
      <c r="G194" s="46">
        <v>393.93939393939399</v>
      </c>
      <c r="H194" s="10">
        <v>26053</v>
      </c>
      <c r="I194" s="45">
        <v>0.15450259451445514</v>
      </c>
      <c r="J194" s="46">
        <v>461.21212800000001</v>
      </c>
      <c r="K194" s="45">
        <v>0.4623372249663224</v>
      </c>
      <c r="L194" s="10">
        <v>38602</v>
      </c>
      <c r="M194" s="45">
        <v>0.13859438111480119</v>
      </c>
      <c r="N194" s="10">
        <v>482.42424242424198</v>
      </c>
      <c r="O194" s="10">
        <v>45887</v>
      </c>
      <c r="P194" s="45">
        <v>0.15685182020167493</v>
      </c>
      <c r="Q194" s="46">
        <v>432.72727272727201</v>
      </c>
      <c r="R194" s="10">
        <v>54248</v>
      </c>
      <c r="S194" s="45">
        <v>0.17618364046169935</v>
      </c>
      <c r="T194" s="46">
        <v>523.63635299999999</v>
      </c>
      <c r="U194" s="45">
        <v>0.40531578674680069</v>
      </c>
      <c r="V194" s="10">
        <v>1783187</v>
      </c>
      <c r="W194" s="45">
        <v>0.14631648917293574</v>
      </c>
      <c r="X194" s="10">
        <v>3527.8787878787798</v>
      </c>
      <c r="Y194" s="10">
        <v>2142847</v>
      </c>
      <c r="Z194" s="45">
        <v>0.16983430660173984</v>
      </c>
      <c r="AA194" s="46">
        <v>3175.7575757575701</v>
      </c>
      <c r="AB194" s="10">
        <v>2563534</v>
      </c>
      <c r="AC194" s="45">
        <v>0.19652573782227378</v>
      </c>
      <c r="AD194" s="46">
        <v>3426.0605500000001</v>
      </c>
      <c r="AE194" s="45">
        <v>0.43761366586903111</v>
      </c>
    </row>
    <row r="195" spans="1:31" ht="14.4" x14ac:dyDescent="0.3">
      <c r="A195" s="64" t="s">
        <v>408</v>
      </c>
      <c r="B195" s="10">
        <v>16913</v>
      </c>
      <c r="C195" s="45">
        <v>0.11171660325512577</v>
      </c>
      <c r="D195" s="10">
        <v>416.969696969697</v>
      </c>
      <c r="E195" s="10">
        <v>20672</v>
      </c>
      <c r="F195" s="45">
        <v>0.12906125914641761</v>
      </c>
      <c r="G195" s="46">
        <v>364.24242424242402</v>
      </c>
      <c r="H195" s="10">
        <v>24373</v>
      </c>
      <c r="I195" s="45">
        <v>0.14453965900667162</v>
      </c>
      <c r="J195" s="46">
        <v>429.09089999999998</v>
      </c>
      <c r="K195" s="45">
        <v>0.44108082540057941</v>
      </c>
      <c r="L195" s="10">
        <v>36844</v>
      </c>
      <c r="M195" s="45">
        <v>0.13228255991383178</v>
      </c>
      <c r="N195" s="10">
        <v>492.72727272727201</v>
      </c>
      <c r="O195" s="10">
        <v>43654</v>
      </c>
      <c r="P195" s="45">
        <v>0.14921893693385746</v>
      </c>
      <c r="Q195" s="46">
        <v>403.030303030303</v>
      </c>
      <c r="R195" s="10">
        <v>51176</v>
      </c>
      <c r="S195" s="45">
        <v>0.16620656953745624</v>
      </c>
      <c r="T195" s="46">
        <v>489.69695999999999</v>
      </c>
      <c r="U195" s="45">
        <v>0.38899142329823039</v>
      </c>
      <c r="V195" s="10">
        <v>1688450</v>
      </c>
      <c r="W195" s="45">
        <v>0.13854299977738924</v>
      </c>
      <c r="X195" s="10">
        <v>3653.3333333333298</v>
      </c>
      <c r="Y195" s="10">
        <v>2020859</v>
      </c>
      <c r="Z195" s="45">
        <v>0.16016597872124577</v>
      </c>
      <c r="AA195" s="46">
        <v>3502.4242424242402</v>
      </c>
      <c r="AB195" s="10">
        <v>2406753</v>
      </c>
      <c r="AC195" s="45">
        <v>0.18450658703218717</v>
      </c>
      <c r="AD195" s="46">
        <v>3760.6060000000002</v>
      </c>
      <c r="AE195" s="45">
        <v>0.42542154046610797</v>
      </c>
    </row>
    <row r="196" spans="1:31" ht="14.4" x14ac:dyDescent="0.3">
      <c r="A196" s="64" t="s">
        <v>409</v>
      </c>
      <c r="B196" s="10">
        <v>903</v>
      </c>
      <c r="C196" s="45">
        <v>5.9646480659480026E-3</v>
      </c>
      <c r="D196" s="10">
        <v>124.24242424242399</v>
      </c>
      <c r="E196" s="10">
        <v>1227</v>
      </c>
      <c r="F196" s="45">
        <v>7.6605149464325853E-3</v>
      </c>
      <c r="G196" s="46">
        <v>133.939393939393</v>
      </c>
      <c r="H196" s="10">
        <v>1680</v>
      </c>
      <c r="I196" s="45">
        <v>9.9629355077835435E-3</v>
      </c>
      <c r="J196" s="46">
        <v>165.454544</v>
      </c>
      <c r="K196" s="45">
        <v>0.86046511627906974</v>
      </c>
      <c r="L196" s="10">
        <v>1758</v>
      </c>
      <c r="M196" s="45">
        <v>6.3118212009693926E-3</v>
      </c>
      <c r="N196" s="10">
        <v>152.12121212121201</v>
      </c>
      <c r="O196" s="10">
        <v>2233</v>
      </c>
      <c r="P196" s="45">
        <v>7.632883267817467E-3</v>
      </c>
      <c r="Q196" s="46">
        <v>163.030303030303</v>
      </c>
      <c r="R196" s="10">
        <v>3072</v>
      </c>
      <c r="S196" s="45">
        <v>9.9770709242431137E-3</v>
      </c>
      <c r="T196" s="46">
        <v>237.57576</v>
      </c>
      <c r="U196" s="45">
        <v>0.74744027303754268</v>
      </c>
      <c r="V196" s="10">
        <v>94737</v>
      </c>
      <c r="W196" s="45">
        <v>7.7734893955465206E-3</v>
      </c>
      <c r="X196" s="10">
        <v>1135.15151515151</v>
      </c>
      <c r="Y196" s="10">
        <v>121988</v>
      </c>
      <c r="Z196" s="45">
        <v>9.6683278804940518E-3</v>
      </c>
      <c r="AA196" s="46">
        <v>1187.27272727272</v>
      </c>
      <c r="AB196" s="10">
        <v>156781</v>
      </c>
      <c r="AC196" s="45">
        <v>1.2019150790086617E-2</v>
      </c>
      <c r="AD196" s="46">
        <v>1460</v>
      </c>
      <c r="AE196" s="45">
        <v>0.65490779737589322</v>
      </c>
    </row>
    <row r="197" spans="1:31" ht="14.4" x14ac:dyDescent="0.3">
      <c r="A197" s="64" t="s">
        <v>410</v>
      </c>
      <c r="B197" s="10">
        <v>121592</v>
      </c>
      <c r="C197" s="45">
        <v>0.80316000845487212</v>
      </c>
      <c r="D197" s="10">
        <v>783.030303030303</v>
      </c>
      <c r="E197" s="10">
        <v>125189</v>
      </c>
      <c r="F197" s="45">
        <v>0.78159103963239518</v>
      </c>
      <c r="G197" s="46">
        <v>696.36363636363603</v>
      </c>
      <c r="H197" s="10">
        <v>126485</v>
      </c>
      <c r="I197" s="45">
        <v>0.75009636767976273</v>
      </c>
      <c r="J197" s="46">
        <v>718.78790000000004</v>
      </c>
      <c r="K197" s="45">
        <v>4.0241134285150339E-2</v>
      </c>
      <c r="L197" s="10">
        <v>218104</v>
      </c>
      <c r="M197" s="45">
        <v>0.78306794722197293</v>
      </c>
      <c r="N197" s="10">
        <v>814.54545454545405</v>
      </c>
      <c r="O197" s="10">
        <v>222310</v>
      </c>
      <c r="P197" s="45">
        <v>0.75990428986498038</v>
      </c>
      <c r="Q197" s="46">
        <v>719.39393939393904</v>
      </c>
      <c r="R197" s="10">
        <v>224212</v>
      </c>
      <c r="S197" s="45">
        <v>0.72818327671432193</v>
      </c>
      <c r="T197" s="46">
        <v>610.30304000000001</v>
      </c>
      <c r="U197" s="45">
        <v>2.800498844587903E-2</v>
      </c>
      <c r="V197" s="10">
        <v>9419865</v>
      </c>
      <c r="W197" s="45">
        <v>0.77293159678879242</v>
      </c>
      <c r="X197" s="10">
        <v>7721.2121212121201</v>
      </c>
      <c r="Y197" s="10">
        <v>9383836</v>
      </c>
      <c r="Z197" s="45">
        <v>0.74372891780161809</v>
      </c>
      <c r="AA197" s="46">
        <v>8098.1818181818198</v>
      </c>
      <c r="AB197" s="10">
        <v>9240444</v>
      </c>
      <c r="AC197" s="45">
        <v>0.70839125789063184</v>
      </c>
      <c r="AD197" s="46">
        <v>8224.8490000000002</v>
      </c>
      <c r="AE197" s="45">
        <v>-1.9047088254449507E-2</v>
      </c>
    </row>
    <row r="198" spans="1:31" ht="14.4" x14ac:dyDescent="0.3">
      <c r="A198" s="64" t="s">
        <v>411</v>
      </c>
      <c r="B198" s="10">
        <v>25381</v>
      </c>
      <c r="C198" s="45">
        <v>0.1676508666243923</v>
      </c>
      <c r="D198" s="10">
        <v>729.09090909090901</v>
      </c>
      <c r="E198" s="10">
        <v>23667</v>
      </c>
      <c r="F198" s="45">
        <v>0.1477599080987938</v>
      </c>
      <c r="G198" s="46">
        <v>729.09090909090901</v>
      </c>
      <c r="H198" s="10">
        <v>25669</v>
      </c>
      <c r="I198" s="45">
        <v>0.15222535211267604</v>
      </c>
      <c r="J198" s="46">
        <v>688.48486300000002</v>
      </c>
      <c r="K198" s="45">
        <v>1.1347070643394665E-2</v>
      </c>
      <c r="L198" s="10">
        <v>39554</v>
      </c>
      <c r="M198" s="45">
        <v>0.14201238667983127</v>
      </c>
      <c r="N198" s="10">
        <v>821.81818181818198</v>
      </c>
      <c r="O198" s="10">
        <v>37306</v>
      </c>
      <c r="P198" s="45">
        <v>0.12752008203725859</v>
      </c>
      <c r="Q198" s="46">
        <v>753.33333333333303</v>
      </c>
      <c r="R198" s="10">
        <v>38794</v>
      </c>
      <c r="S198" s="45">
        <v>0.12599299786298415</v>
      </c>
      <c r="T198" s="46">
        <v>881.81820000000005</v>
      </c>
      <c r="U198" s="45">
        <v>-1.9214238762198514E-2</v>
      </c>
      <c r="V198" s="10">
        <v>2009812</v>
      </c>
      <c r="W198" s="45">
        <v>0.16491183243127969</v>
      </c>
      <c r="X198" s="10">
        <v>5607.2727272727197</v>
      </c>
      <c r="Y198" s="10">
        <v>1950793</v>
      </c>
      <c r="Z198" s="45">
        <v>0.15461280085723705</v>
      </c>
      <c r="AA198" s="46">
        <v>6361.2121212121201</v>
      </c>
      <c r="AB198" s="10">
        <v>1865816</v>
      </c>
      <c r="AC198" s="45">
        <v>0.14303725483672289</v>
      </c>
      <c r="AD198" s="46">
        <v>7333.9394499999999</v>
      </c>
      <c r="AE198" s="45">
        <v>-7.164650225991287E-2</v>
      </c>
    </row>
    <row r="199" spans="1:31" ht="14.4" x14ac:dyDescent="0.3">
      <c r="A199" s="64" t="s">
        <v>407</v>
      </c>
      <c r="B199" s="10">
        <v>96211</v>
      </c>
      <c r="C199" s="45">
        <v>0.6355091418304798</v>
      </c>
      <c r="D199" s="10">
        <v>602.42424242424204</v>
      </c>
      <c r="E199" s="10">
        <v>101522</v>
      </c>
      <c r="F199" s="45">
        <v>0.63383113153360138</v>
      </c>
      <c r="G199" s="46">
        <v>687.87878787878697</v>
      </c>
      <c r="H199" s="10">
        <v>100816</v>
      </c>
      <c r="I199" s="45">
        <v>0.59787101556708677</v>
      </c>
      <c r="J199" s="46">
        <v>813.33330000000001</v>
      </c>
      <c r="K199" s="45">
        <v>4.7863549905935915E-2</v>
      </c>
      <c r="L199" s="10">
        <v>178550</v>
      </c>
      <c r="M199" s="45">
        <v>0.64105556054214163</v>
      </c>
      <c r="N199" s="10">
        <v>883.030303030303</v>
      </c>
      <c r="O199" s="10">
        <v>185004</v>
      </c>
      <c r="P199" s="45">
        <v>0.63238420782772176</v>
      </c>
      <c r="Q199" s="46">
        <v>886.06060606060601</v>
      </c>
      <c r="R199" s="10">
        <v>185418</v>
      </c>
      <c r="S199" s="45">
        <v>0.6021902788513378</v>
      </c>
      <c r="T199" s="46">
        <v>940</v>
      </c>
      <c r="U199" s="45">
        <v>3.8465415849901985E-2</v>
      </c>
      <c r="V199" s="10">
        <v>7410053</v>
      </c>
      <c r="W199" s="45">
        <v>0.6080197643575127</v>
      </c>
      <c r="X199" s="10">
        <v>10527.878787878701</v>
      </c>
      <c r="Y199" s="10">
        <v>7433043</v>
      </c>
      <c r="Z199" s="45">
        <v>0.58911611694438104</v>
      </c>
      <c r="AA199" s="46">
        <v>11110.909090908999</v>
      </c>
      <c r="AB199" s="10">
        <v>7374628</v>
      </c>
      <c r="AC199" s="45">
        <v>0.56535400305390893</v>
      </c>
      <c r="AD199" s="46">
        <v>12721.2119</v>
      </c>
      <c r="AE199" s="45">
        <v>-4.7806675606773662E-3</v>
      </c>
    </row>
    <row r="200" spans="1:31" ht="14.4" x14ac:dyDescent="0.3">
      <c r="A200" s="64" t="s">
        <v>408</v>
      </c>
      <c r="B200" s="10">
        <v>86617</v>
      </c>
      <c r="C200" s="45">
        <v>0.57213723314309872</v>
      </c>
      <c r="D200" s="10">
        <v>711.51515151515105</v>
      </c>
      <c r="E200" s="10">
        <v>91697</v>
      </c>
      <c r="F200" s="45">
        <v>0.57249082236595661</v>
      </c>
      <c r="G200" s="46">
        <v>676.36363636363603</v>
      </c>
      <c r="H200" s="10">
        <v>90755</v>
      </c>
      <c r="I200" s="45">
        <v>0.53820607857672353</v>
      </c>
      <c r="J200" s="46">
        <v>830.30304000000001</v>
      </c>
      <c r="K200" s="45">
        <v>4.7773531754736365E-2</v>
      </c>
      <c r="L200" s="10">
        <v>164741</v>
      </c>
      <c r="M200" s="45">
        <v>0.59147652813930529</v>
      </c>
      <c r="N200" s="10">
        <v>980</v>
      </c>
      <c r="O200" s="10">
        <v>170676</v>
      </c>
      <c r="P200" s="45">
        <v>0.58340796445052123</v>
      </c>
      <c r="Q200" s="46">
        <v>833.93939393939399</v>
      </c>
      <c r="R200" s="10">
        <v>171241</v>
      </c>
      <c r="S200" s="45">
        <v>0.55614700590439936</v>
      </c>
      <c r="T200" s="46">
        <v>1055.75757</v>
      </c>
      <c r="U200" s="45">
        <v>3.9455873158472994E-2</v>
      </c>
      <c r="V200" s="10">
        <v>6645240</v>
      </c>
      <c r="W200" s="45">
        <v>0.5452642860852841</v>
      </c>
      <c r="X200" s="10">
        <v>13467.272727272701</v>
      </c>
      <c r="Y200" s="10">
        <v>6645427</v>
      </c>
      <c r="Z200" s="45">
        <v>0.52669252009941925</v>
      </c>
      <c r="AA200" s="46">
        <v>13512.727272727199</v>
      </c>
      <c r="AB200" s="10">
        <v>6551683</v>
      </c>
      <c r="AC200" s="45">
        <v>0.50226536318716597</v>
      </c>
      <c r="AD200" s="46">
        <v>14191.515600000001</v>
      </c>
      <c r="AE200" s="45">
        <v>-1.4078799260824289E-2</v>
      </c>
    </row>
    <row r="201" spans="1:31" ht="18" customHeight="1" x14ac:dyDescent="0.3">
      <c r="A201" s="64" t="s">
        <v>409</v>
      </c>
      <c r="B201" s="10">
        <v>9594</v>
      </c>
      <c r="C201" s="45">
        <v>6.3371908687381101E-2</v>
      </c>
      <c r="D201" s="10">
        <v>444.24242424242402</v>
      </c>
      <c r="E201" s="10">
        <v>9825</v>
      </c>
      <c r="F201" s="45">
        <v>6.1340309167644783E-2</v>
      </c>
      <c r="G201" s="46">
        <v>375.15151515151501</v>
      </c>
      <c r="H201" s="10">
        <v>10061</v>
      </c>
      <c r="I201" s="45">
        <v>5.9664936990363231E-2</v>
      </c>
      <c r="J201" s="46">
        <v>398.18182400000001</v>
      </c>
      <c r="K201" s="45">
        <v>4.8676255993329164E-2</v>
      </c>
      <c r="L201" s="10">
        <v>13809</v>
      </c>
      <c r="M201" s="45">
        <v>4.957903240283637E-2</v>
      </c>
      <c r="N201" s="10">
        <v>563.63636363636294</v>
      </c>
      <c r="O201" s="10">
        <v>14328</v>
      </c>
      <c r="P201" s="45">
        <v>4.8976243377200482E-2</v>
      </c>
      <c r="Q201" s="46">
        <v>498.78787878787801</v>
      </c>
      <c r="R201" s="10">
        <v>14177</v>
      </c>
      <c r="S201" s="45">
        <v>4.604327294693835E-2</v>
      </c>
      <c r="T201" s="46">
        <v>459.39395100000002</v>
      </c>
      <c r="U201" s="45">
        <v>2.6649286697081612E-2</v>
      </c>
      <c r="V201" s="10">
        <v>764813</v>
      </c>
      <c r="W201" s="45">
        <v>6.2755478272228604E-2</v>
      </c>
      <c r="X201" s="10">
        <v>5341.8181818181802</v>
      </c>
      <c r="Y201" s="10">
        <v>787616</v>
      </c>
      <c r="Z201" s="45">
        <v>6.2423596844961828E-2</v>
      </c>
      <c r="AA201" s="46">
        <v>4687.2727272727197</v>
      </c>
      <c r="AB201" s="10">
        <v>822945</v>
      </c>
      <c r="AC201" s="45">
        <v>6.3088639866742985E-2</v>
      </c>
      <c r="AD201" s="46">
        <v>4291.5150000000003</v>
      </c>
      <c r="AE201" s="45">
        <v>7.6008122246876031E-2</v>
      </c>
    </row>
    <row r="202" spans="1:31" ht="14.4" x14ac:dyDescent="0.3">
      <c r="A202" s="432"/>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432"/>
    </row>
    <row r="203" spans="1:31" ht="14.4" x14ac:dyDescent="0.3">
      <c r="A203" s="433" t="s">
        <v>412</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row>
    <row r="204" spans="1:31" ht="14.4" x14ac:dyDescent="0.3">
      <c r="A204" s="64"/>
      <c r="B204" s="434" t="s">
        <v>332</v>
      </c>
      <c r="C204" s="434"/>
      <c r="D204" s="63" t="s">
        <v>333</v>
      </c>
      <c r="E204" s="434" t="s">
        <v>332</v>
      </c>
      <c r="F204" s="434"/>
      <c r="G204" s="63" t="s">
        <v>333</v>
      </c>
      <c r="H204" s="434" t="s">
        <v>332</v>
      </c>
      <c r="I204" s="434"/>
      <c r="J204" s="63" t="s">
        <v>333</v>
      </c>
      <c r="K204" s="64" t="s">
        <v>0</v>
      </c>
      <c r="L204" s="434" t="s">
        <v>332</v>
      </c>
      <c r="M204" s="434"/>
      <c r="N204" s="63" t="s">
        <v>333</v>
      </c>
      <c r="O204" s="434" t="s">
        <v>332</v>
      </c>
      <c r="P204" s="434"/>
      <c r="Q204" s="63" t="s">
        <v>333</v>
      </c>
      <c r="R204" s="434" t="s">
        <v>332</v>
      </c>
      <c r="S204" s="434"/>
      <c r="T204" s="63" t="s">
        <v>333</v>
      </c>
      <c r="U204" s="64" t="s">
        <v>0</v>
      </c>
      <c r="V204" s="434" t="s">
        <v>332</v>
      </c>
      <c r="W204" s="434"/>
      <c r="X204" s="63" t="s">
        <v>333</v>
      </c>
      <c r="Y204" s="434" t="s">
        <v>332</v>
      </c>
      <c r="Z204" s="434"/>
      <c r="AA204" s="63" t="s">
        <v>333</v>
      </c>
      <c r="AB204" s="434" t="s">
        <v>332</v>
      </c>
      <c r="AC204" s="434"/>
      <c r="AD204" s="63" t="s">
        <v>333</v>
      </c>
      <c r="AE204" s="64" t="s">
        <v>0</v>
      </c>
    </row>
    <row r="205" spans="1:31" ht="14.4" x14ac:dyDescent="0.3">
      <c r="A205" s="64" t="s">
        <v>18</v>
      </c>
      <c r="B205" s="10">
        <v>47862</v>
      </c>
      <c r="C205" s="45"/>
      <c r="D205" s="10">
        <v>952.72727272727195</v>
      </c>
      <c r="E205" s="10">
        <v>47803</v>
      </c>
      <c r="F205" s="45"/>
      <c r="G205" s="46">
        <v>844.24242424242402</v>
      </c>
      <c r="H205" s="10">
        <v>53497</v>
      </c>
      <c r="I205" s="45"/>
      <c r="J205" s="46">
        <v>806.66669999999999</v>
      </c>
      <c r="K205" s="45">
        <v>0.1177343195019013</v>
      </c>
      <c r="L205" s="10">
        <v>76940</v>
      </c>
      <c r="M205" s="45"/>
      <c r="N205" s="10">
        <v>1066.0606060606001</v>
      </c>
      <c r="O205" s="10">
        <v>78220</v>
      </c>
      <c r="P205" s="45"/>
      <c r="Q205" s="46">
        <v>804.84848484848499</v>
      </c>
      <c r="R205" s="10">
        <v>85489</v>
      </c>
      <c r="S205" s="45"/>
      <c r="T205" s="46">
        <v>1089.0909999999999</v>
      </c>
      <c r="U205" s="45">
        <v>0.11111255523784767</v>
      </c>
      <c r="V205" s="10">
        <v>3853501</v>
      </c>
      <c r="W205" s="45"/>
      <c r="X205" s="10">
        <v>5590.9090909090901</v>
      </c>
      <c r="Y205" s="10">
        <v>3950994</v>
      </c>
      <c r="Z205" s="45"/>
      <c r="AA205" s="46">
        <v>6747.2727272727197</v>
      </c>
      <c r="AB205" s="10">
        <v>4085830</v>
      </c>
      <c r="AC205" s="45"/>
      <c r="AD205" s="46">
        <v>8198.1820000000007</v>
      </c>
      <c r="AE205" s="45">
        <v>6.0290369718341841E-2</v>
      </c>
    </row>
    <row r="206" spans="1:31" ht="14.4" x14ac:dyDescent="0.3">
      <c r="A206" s="64" t="s">
        <v>413</v>
      </c>
      <c r="B206" s="10">
        <v>23386</v>
      </c>
      <c r="C206" s="45">
        <v>0.48861309598428815</v>
      </c>
      <c r="D206" s="10">
        <v>729.09090909090901</v>
      </c>
      <c r="E206" s="10">
        <v>22811</v>
      </c>
      <c r="F206" s="45">
        <v>0.47718762420768573</v>
      </c>
      <c r="G206" s="46">
        <v>609.09090909090901</v>
      </c>
      <c r="H206" s="10">
        <v>25480</v>
      </c>
      <c r="I206" s="45">
        <v>0.47628839000317774</v>
      </c>
      <c r="J206" s="46">
        <v>645.45450000000005</v>
      </c>
      <c r="K206" s="45">
        <v>8.9540750876592828E-2</v>
      </c>
      <c r="L206" s="10">
        <v>36595</v>
      </c>
      <c r="M206" s="45">
        <v>0.47563036132050951</v>
      </c>
      <c r="N206" s="10">
        <v>787.87878787878799</v>
      </c>
      <c r="O206" s="10">
        <v>36833</v>
      </c>
      <c r="P206" s="45">
        <v>0.47088979800562514</v>
      </c>
      <c r="Q206" s="46">
        <v>636.969696969697</v>
      </c>
      <c r="R206" s="10">
        <v>40480</v>
      </c>
      <c r="S206" s="45">
        <v>0.47351121196879131</v>
      </c>
      <c r="T206" s="46">
        <v>753.33330000000001</v>
      </c>
      <c r="U206" s="45">
        <v>0.10616204399508129</v>
      </c>
      <c r="V206" s="10">
        <v>1830459</v>
      </c>
      <c r="W206" s="45">
        <v>0.47501194368445732</v>
      </c>
      <c r="X206" s="10">
        <v>5265.4545454545396</v>
      </c>
      <c r="Y206" s="10">
        <v>1866419</v>
      </c>
      <c r="Z206" s="45">
        <v>0.47239226382019311</v>
      </c>
      <c r="AA206" s="46">
        <v>5556.3636363636297</v>
      </c>
      <c r="AB206" s="10">
        <v>1935914</v>
      </c>
      <c r="AC206" s="45">
        <v>0.47381168575295596</v>
      </c>
      <c r="AD206" s="46">
        <v>6426.0605500000001</v>
      </c>
      <c r="AE206" s="45">
        <v>5.7611233029529751E-2</v>
      </c>
    </row>
    <row r="207" spans="1:31" ht="14.4" x14ac:dyDescent="0.3">
      <c r="A207" s="64" t="s">
        <v>107</v>
      </c>
      <c r="B207" s="10">
        <v>17244</v>
      </c>
      <c r="C207" s="45">
        <v>0.36028582173749529</v>
      </c>
      <c r="D207" s="10">
        <v>593.93939393939399</v>
      </c>
      <c r="E207" s="10">
        <v>16666</v>
      </c>
      <c r="F207" s="45">
        <v>0.34863920674434656</v>
      </c>
      <c r="G207" s="46">
        <v>581.21212121212102</v>
      </c>
      <c r="H207" s="10">
        <v>19093</v>
      </c>
      <c r="I207" s="45">
        <v>0.35689851767388825</v>
      </c>
      <c r="J207" s="46">
        <v>546.66669999999999</v>
      </c>
      <c r="K207" s="45">
        <v>0.10722570169334261</v>
      </c>
      <c r="L207" s="10">
        <v>27639</v>
      </c>
      <c r="M207" s="45">
        <v>0.35922796984663374</v>
      </c>
      <c r="N207" s="10">
        <v>678.78787878787796</v>
      </c>
      <c r="O207" s="10">
        <v>27422</v>
      </c>
      <c r="P207" s="45">
        <v>0.35057530043467144</v>
      </c>
      <c r="Q207" s="46">
        <v>610.30303030303003</v>
      </c>
      <c r="R207" s="10">
        <v>30858</v>
      </c>
      <c r="S207" s="45">
        <v>0.36095871983530042</v>
      </c>
      <c r="T207" s="46">
        <v>641.21209999999996</v>
      </c>
      <c r="U207" s="45">
        <v>0.11646586345381527</v>
      </c>
      <c r="V207" s="10">
        <v>1337248</v>
      </c>
      <c r="W207" s="45">
        <v>0.34702157855934124</v>
      </c>
      <c r="X207" s="10">
        <v>4224.8484848484804</v>
      </c>
      <c r="Y207" s="10">
        <v>1360939</v>
      </c>
      <c r="Z207" s="45">
        <v>0.34445483845331076</v>
      </c>
      <c r="AA207" s="46">
        <v>4503.6363636363603</v>
      </c>
      <c r="AB207" s="10">
        <v>1390613</v>
      </c>
      <c r="AC207" s="45">
        <v>0.3403501858863438</v>
      </c>
      <c r="AD207" s="46">
        <v>4889.6970000000001</v>
      </c>
      <c r="AE207" s="45">
        <v>3.9906584268587425E-2</v>
      </c>
    </row>
    <row r="208" spans="1:31" ht="14.4" x14ac:dyDescent="0.3">
      <c r="A208" s="64" t="s">
        <v>414</v>
      </c>
      <c r="B208" s="10">
        <v>13797</v>
      </c>
      <c r="C208" s="45">
        <v>0.28826626551335088</v>
      </c>
      <c r="D208" s="10">
        <v>520</v>
      </c>
      <c r="E208" s="10">
        <v>12422</v>
      </c>
      <c r="F208" s="45">
        <v>0.25985816789741228</v>
      </c>
      <c r="G208" s="46">
        <v>460</v>
      </c>
      <c r="H208" s="10">
        <v>13813</v>
      </c>
      <c r="I208" s="45">
        <v>0.25820139447071799</v>
      </c>
      <c r="J208" s="46">
        <v>478.78787199999999</v>
      </c>
      <c r="K208" s="45">
        <v>1.1596723925491048E-3</v>
      </c>
      <c r="L208" s="10">
        <v>21707</v>
      </c>
      <c r="M208" s="45">
        <v>0.28212893163504027</v>
      </c>
      <c r="N208" s="10">
        <v>623.63636363636294</v>
      </c>
      <c r="O208" s="10">
        <v>19905</v>
      </c>
      <c r="P208" s="45">
        <v>0.25447455893633342</v>
      </c>
      <c r="Q208" s="46">
        <v>515.15151515151501</v>
      </c>
      <c r="R208" s="10">
        <v>20996</v>
      </c>
      <c r="S208" s="45">
        <v>0.2455988489747219</v>
      </c>
      <c r="T208" s="46">
        <v>532.12120000000004</v>
      </c>
      <c r="U208" s="45">
        <v>-3.2754411019486798E-2</v>
      </c>
      <c r="V208" s="10">
        <v>1057211</v>
      </c>
      <c r="W208" s="45">
        <v>0.27435077868151586</v>
      </c>
      <c r="X208" s="10">
        <v>3976.9696969696902</v>
      </c>
      <c r="Y208" s="10">
        <v>1023911</v>
      </c>
      <c r="Z208" s="45">
        <v>0.25915276003962545</v>
      </c>
      <c r="AA208" s="46">
        <v>4530.30303030303</v>
      </c>
      <c r="AB208" s="10">
        <v>986850</v>
      </c>
      <c r="AC208" s="45">
        <v>0.24152987275535204</v>
      </c>
      <c r="AD208" s="46">
        <v>4848.4849999999997</v>
      </c>
      <c r="AE208" s="45">
        <v>-6.6553412705694509E-2</v>
      </c>
    </row>
    <row r="209" spans="1:31" ht="14.4" x14ac:dyDescent="0.3">
      <c r="A209" s="64" t="s">
        <v>415</v>
      </c>
      <c r="B209" s="10">
        <v>3447</v>
      </c>
      <c r="C209" s="45">
        <v>7.201955622414441E-2</v>
      </c>
      <c r="D209" s="10">
        <v>235.75757575757501</v>
      </c>
      <c r="E209" s="10">
        <v>4244</v>
      </c>
      <c r="F209" s="45">
        <v>8.8781038846934293E-2</v>
      </c>
      <c r="G209" s="46">
        <v>236.363636363636</v>
      </c>
      <c r="H209" s="10">
        <v>5280</v>
      </c>
      <c r="I209" s="45">
        <v>9.869712320317027E-2</v>
      </c>
      <c r="J209" s="46">
        <v>289.09089999999998</v>
      </c>
      <c r="K209" s="45">
        <v>0.53176675369886861</v>
      </c>
      <c r="L209" s="10">
        <v>5932</v>
      </c>
      <c r="M209" s="45">
        <v>7.7099038211593446E-2</v>
      </c>
      <c r="N209" s="10">
        <v>265.45454545454498</v>
      </c>
      <c r="O209" s="10">
        <v>7517</v>
      </c>
      <c r="P209" s="45">
        <v>9.6100741498338027E-2</v>
      </c>
      <c r="Q209" s="46">
        <v>306.666666666666</v>
      </c>
      <c r="R209" s="10">
        <v>9862</v>
      </c>
      <c r="S209" s="45">
        <v>0.11535987086057856</v>
      </c>
      <c r="T209" s="46">
        <v>391.51513699999998</v>
      </c>
      <c r="U209" s="45">
        <v>0.66250842886041805</v>
      </c>
      <c r="V209" s="10">
        <v>280037</v>
      </c>
      <c r="W209" s="45">
        <v>7.267079987782539E-2</v>
      </c>
      <c r="X209" s="10">
        <v>2524.84848484848</v>
      </c>
      <c r="Y209" s="10">
        <v>337028</v>
      </c>
      <c r="Z209" s="45">
        <v>8.530207841368527E-2</v>
      </c>
      <c r="AA209" s="46">
        <v>2527.2727272727202</v>
      </c>
      <c r="AB209" s="10">
        <v>403763</v>
      </c>
      <c r="AC209" s="45">
        <v>9.8820313130991738E-2</v>
      </c>
      <c r="AD209" s="46">
        <v>2744.2424299999998</v>
      </c>
      <c r="AE209" s="45">
        <v>0.44182018804657958</v>
      </c>
    </row>
    <row r="210" spans="1:31" ht="14.4" x14ac:dyDescent="0.3">
      <c r="A210" s="64" t="s">
        <v>416</v>
      </c>
      <c r="B210" s="10">
        <v>6142</v>
      </c>
      <c r="C210" s="45">
        <v>0.12832727424679286</v>
      </c>
      <c r="D210" s="10">
        <v>369.09090909090901</v>
      </c>
      <c r="E210" s="10">
        <v>6145</v>
      </c>
      <c r="F210" s="45">
        <v>0.12854841746333912</v>
      </c>
      <c r="G210" s="46">
        <v>343.030303030303</v>
      </c>
      <c r="H210" s="10">
        <v>6387</v>
      </c>
      <c r="I210" s="45">
        <v>0.11938987232928949</v>
      </c>
      <c r="J210" s="46">
        <v>326.06060000000002</v>
      </c>
      <c r="K210" s="45">
        <v>3.9889286877238687E-2</v>
      </c>
      <c r="L210" s="10">
        <v>8956</v>
      </c>
      <c r="M210" s="45">
        <v>0.11640239147387575</v>
      </c>
      <c r="N210" s="10">
        <v>438.18181818181802</v>
      </c>
      <c r="O210" s="10">
        <v>9411</v>
      </c>
      <c r="P210" s="45">
        <v>0.12031449757095372</v>
      </c>
      <c r="Q210" s="46">
        <v>446.06060606060601</v>
      </c>
      <c r="R210" s="10">
        <v>9622</v>
      </c>
      <c r="S210" s="45">
        <v>0.11255249213349086</v>
      </c>
      <c r="T210" s="46">
        <v>387.27273600000001</v>
      </c>
      <c r="U210" s="45">
        <v>7.4363555158552919E-2</v>
      </c>
      <c r="V210" s="10">
        <v>493211</v>
      </c>
      <c r="W210" s="45">
        <v>0.12799036512511611</v>
      </c>
      <c r="X210" s="10">
        <v>4292.7272727272702</v>
      </c>
      <c r="Y210" s="10">
        <v>505480</v>
      </c>
      <c r="Z210" s="45">
        <v>0.12793742536688235</v>
      </c>
      <c r="AA210" s="46">
        <v>3652.1212121212102</v>
      </c>
      <c r="AB210" s="10">
        <v>545301</v>
      </c>
      <c r="AC210" s="45">
        <v>0.13346149986661218</v>
      </c>
      <c r="AD210" s="46">
        <v>3590.3029999999999</v>
      </c>
      <c r="AE210" s="45">
        <v>0.10561402726216569</v>
      </c>
    </row>
    <row r="211" spans="1:31" ht="14.4" x14ac:dyDescent="0.3">
      <c r="A211" s="64" t="s">
        <v>414</v>
      </c>
      <c r="B211" s="10">
        <v>5798</v>
      </c>
      <c r="C211" s="45">
        <v>0.12113994400568301</v>
      </c>
      <c r="D211" s="10">
        <v>357.575757575757</v>
      </c>
      <c r="E211" s="10">
        <v>5563</v>
      </c>
      <c r="F211" s="45">
        <v>0.1163734493651026</v>
      </c>
      <c r="G211" s="46">
        <v>302.42424242424198</v>
      </c>
      <c r="H211" s="10">
        <v>5635</v>
      </c>
      <c r="I211" s="45">
        <v>0.10533300932762585</v>
      </c>
      <c r="J211" s="46">
        <v>311.51513699999998</v>
      </c>
      <c r="K211" s="45">
        <v>-2.8113142462918246E-2</v>
      </c>
      <c r="L211" s="10">
        <v>8228</v>
      </c>
      <c r="M211" s="45">
        <v>0.10694047309591889</v>
      </c>
      <c r="N211" s="10">
        <v>423.636363636363</v>
      </c>
      <c r="O211" s="10">
        <v>8395</v>
      </c>
      <c r="P211" s="45">
        <v>0.10732549220148299</v>
      </c>
      <c r="Q211" s="46">
        <v>416.36363636363598</v>
      </c>
      <c r="R211" s="10">
        <v>8305</v>
      </c>
      <c r="S211" s="45">
        <v>9.7147001368597136E-2</v>
      </c>
      <c r="T211" s="46">
        <v>357.57574499999998</v>
      </c>
      <c r="U211" s="45">
        <v>9.3582887700534752E-3</v>
      </c>
      <c r="V211" s="10">
        <v>455447</v>
      </c>
      <c r="W211" s="45">
        <v>0.11819044551954185</v>
      </c>
      <c r="X211" s="10">
        <v>4162.4242424242402</v>
      </c>
      <c r="Y211" s="10">
        <v>458891</v>
      </c>
      <c r="Z211" s="45">
        <v>0.11614570915572132</v>
      </c>
      <c r="AA211" s="46">
        <v>3513.3333333333298</v>
      </c>
      <c r="AB211" s="10">
        <v>485041</v>
      </c>
      <c r="AC211" s="45">
        <v>0.11871296652087826</v>
      </c>
      <c r="AD211" s="46">
        <v>3569.0908199999999</v>
      </c>
      <c r="AE211" s="45">
        <v>6.4977922787942399E-2</v>
      </c>
    </row>
    <row r="212" spans="1:31" ht="14.4" x14ac:dyDescent="0.3">
      <c r="A212" s="64" t="s">
        <v>415</v>
      </c>
      <c r="B212" s="10">
        <v>344</v>
      </c>
      <c r="C212" s="45">
        <v>7.1873302411098574E-3</v>
      </c>
      <c r="D212" s="10">
        <v>72.121212121212096</v>
      </c>
      <c r="E212" s="10">
        <v>582</v>
      </c>
      <c r="F212" s="45">
        <v>1.2174968098236512E-2</v>
      </c>
      <c r="G212" s="46">
        <v>116.363636363636</v>
      </c>
      <c r="H212" s="10">
        <v>752</v>
      </c>
      <c r="I212" s="45">
        <v>1.4056863001663644E-2</v>
      </c>
      <c r="J212" s="46">
        <v>112.727272</v>
      </c>
      <c r="K212" s="45">
        <v>1.1860465116279071</v>
      </c>
      <c r="L212" s="10">
        <v>728</v>
      </c>
      <c r="M212" s="45">
        <v>9.4619183779568496E-3</v>
      </c>
      <c r="N212" s="10">
        <v>113.939393939393</v>
      </c>
      <c r="O212" s="10">
        <v>1016</v>
      </c>
      <c r="P212" s="45">
        <v>1.2989005369470723E-2</v>
      </c>
      <c r="Q212" s="46">
        <v>130.90909090909</v>
      </c>
      <c r="R212" s="10">
        <v>1317</v>
      </c>
      <c r="S212" s="45">
        <v>1.5405490764893729E-2</v>
      </c>
      <c r="T212" s="46">
        <v>158.18182400000001</v>
      </c>
      <c r="U212" s="45">
        <v>0.80906593406593408</v>
      </c>
      <c r="V212" s="10">
        <v>37764</v>
      </c>
      <c r="W212" s="45">
        <v>9.7999196055742564E-3</v>
      </c>
      <c r="X212" s="10">
        <v>750.30303030303003</v>
      </c>
      <c r="Y212" s="10">
        <v>46589</v>
      </c>
      <c r="Z212" s="45">
        <v>1.1791716211161039E-2</v>
      </c>
      <c r="AA212" s="46">
        <v>840</v>
      </c>
      <c r="AB212" s="10">
        <v>60260</v>
      </c>
      <c r="AC212" s="45">
        <v>1.4748533345733915E-2</v>
      </c>
      <c r="AD212" s="46">
        <v>1018.7879</v>
      </c>
      <c r="AE212" s="45">
        <v>0.59569960809236311</v>
      </c>
    </row>
    <row r="213" spans="1:31" ht="14.4" x14ac:dyDescent="0.3">
      <c r="A213" s="64" t="s">
        <v>417</v>
      </c>
      <c r="B213" s="10">
        <v>24476</v>
      </c>
      <c r="C213" s="45">
        <v>0.51138690401571185</v>
      </c>
      <c r="D213" s="10">
        <v>535.15151515151501</v>
      </c>
      <c r="E213" s="10">
        <v>24992</v>
      </c>
      <c r="F213" s="45">
        <v>0.52281237579231432</v>
      </c>
      <c r="G213" s="46">
        <v>562.42424242424204</v>
      </c>
      <c r="H213" s="10">
        <v>28017</v>
      </c>
      <c r="I213" s="45">
        <v>0.5237116099968222</v>
      </c>
      <c r="J213" s="46">
        <v>564.84849999999994</v>
      </c>
      <c r="K213" s="45">
        <v>0.14467233208040531</v>
      </c>
      <c r="L213" s="10">
        <v>40345</v>
      </c>
      <c r="M213" s="45">
        <v>0.52436963867949049</v>
      </c>
      <c r="N213" s="10">
        <v>742.42424242424204</v>
      </c>
      <c r="O213" s="10">
        <v>41387</v>
      </c>
      <c r="P213" s="45">
        <v>0.52911020199437486</v>
      </c>
      <c r="Q213" s="46">
        <v>641.81818181818096</v>
      </c>
      <c r="R213" s="10">
        <v>45009</v>
      </c>
      <c r="S213" s="45">
        <v>0.52648878803120869</v>
      </c>
      <c r="T213" s="46">
        <v>697.57574499999998</v>
      </c>
      <c r="U213" s="45">
        <v>0.11560292477382575</v>
      </c>
      <c r="V213" s="10">
        <v>2023042</v>
      </c>
      <c r="W213" s="45">
        <v>0.52498805631554268</v>
      </c>
      <c r="X213" s="10">
        <v>4653.9393939393904</v>
      </c>
      <c r="Y213" s="10">
        <v>2084575</v>
      </c>
      <c r="Z213" s="45">
        <v>0.52760773617980694</v>
      </c>
      <c r="AA213" s="46">
        <v>4887.8787878787798</v>
      </c>
      <c r="AB213" s="10">
        <v>2149916</v>
      </c>
      <c r="AC213" s="45">
        <v>0.52618831424704404</v>
      </c>
      <c r="AD213" s="46">
        <v>5585.4545900000003</v>
      </c>
      <c r="AE213" s="45">
        <v>6.2714466629956278E-2</v>
      </c>
    </row>
    <row r="214" spans="1:31" ht="14.4" x14ac:dyDescent="0.3">
      <c r="A214" s="64" t="s">
        <v>107</v>
      </c>
      <c r="B214" s="10">
        <v>20121</v>
      </c>
      <c r="C214" s="45">
        <v>0.42039613889933558</v>
      </c>
      <c r="D214" s="10">
        <v>501.21212121212102</v>
      </c>
      <c r="E214" s="10">
        <v>20085</v>
      </c>
      <c r="F214" s="45">
        <v>0.42016191452419305</v>
      </c>
      <c r="G214" s="46">
        <v>504.24242424242402</v>
      </c>
      <c r="H214" s="10">
        <v>22663</v>
      </c>
      <c r="I214" s="45">
        <v>0.42363123165784999</v>
      </c>
      <c r="J214" s="46">
        <v>493.33334400000001</v>
      </c>
      <c r="K214" s="45">
        <v>0.12633566920133193</v>
      </c>
      <c r="L214" s="10">
        <v>33734</v>
      </c>
      <c r="M214" s="45">
        <v>0.43844554198076424</v>
      </c>
      <c r="N214" s="10">
        <v>710.30303030303003</v>
      </c>
      <c r="O214" s="10">
        <v>34237</v>
      </c>
      <c r="P214" s="45">
        <v>0.43770135515213499</v>
      </c>
      <c r="Q214" s="46">
        <v>575.15151515151501</v>
      </c>
      <c r="R214" s="10">
        <v>37382</v>
      </c>
      <c r="S214" s="45">
        <v>0.43727263156663432</v>
      </c>
      <c r="T214" s="46">
        <v>609.69695999999999</v>
      </c>
      <c r="U214" s="45">
        <v>0.10814015533289856</v>
      </c>
      <c r="V214" s="10">
        <v>1656703</v>
      </c>
      <c r="W214" s="45">
        <v>0.42992151812079454</v>
      </c>
      <c r="X214" s="10">
        <v>5163.0303030303003</v>
      </c>
      <c r="Y214" s="10">
        <v>1680451</v>
      </c>
      <c r="Z214" s="45">
        <v>0.42532360211126619</v>
      </c>
      <c r="AA214" s="46">
        <v>4866.0606060605996</v>
      </c>
      <c r="AB214" s="10">
        <v>1715491</v>
      </c>
      <c r="AC214" s="45">
        <v>0.4198635283406309</v>
      </c>
      <c r="AD214" s="46">
        <v>5051.5150000000003</v>
      </c>
      <c r="AE214" s="45">
        <v>3.5484936044662199E-2</v>
      </c>
    </row>
    <row r="215" spans="1:31" ht="14.4" x14ac:dyDescent="0.3">
      <c r="A215" s="64" t="s">
        <v>414</v>
      </c>
      <c r="B215" s="10">
        <v>11584</v>
      </c>
      <c r="C215" s="45">
        <v>0.24202916718900172</v>
      </c>
      <c r="D215" s="10">
        <v>427.27272727272702</v>
      </c>
      <c r="E215" s="10">
        <v>11245</v>
      </c>
      <c r="F215" s="45">
        <v>0.23523628224170032</v>
      </c>
      <c r="G215" s="46">
        <v>435.15151515151501</v>
      </c>
      <c r="H215" s="10">
        <v>11856</v>
      </c>
      <c r="I215" s="45">
        <v>0.22161990391984598</v>
      </c>
      <c r="J215" s="46">
        <v>429.69695999999999</v>
      </c>
      <c r="K215" s="45">
        <v>2.3480662983425413E-2</v>
      </c>
      <c r="L215" s="10">
        <v>17847</v>
      </c>
      <c r="M215" s="45">
        <v>0.23195996880686248</v>
      </c>
      <c r="N215" s="10">
        <v>573.33333333333303</v>
      </c>
      <c r="O215" s="10">
        <v>17401</v>
      </c>
      <c r="P215" s="45">
        <v>0.22246228586039377</v>
      </c>
      <c r="Q215" s="46">
        <v>492.72727272727201</v>
      </c>
      <c r="R215" s="10">
        <v>17798</v>
      </c>
      <c r="S215" s="45">
        <v>0.20819052743627836</v>
      </c>
      <c r="T215" s="46">
        <v>576.96969999999999</v>
      </c>
      <c r="U215" s="45">
        <v>-2.7455594777833808E-3</v>
      </c>
      <c r="V215" s="10">
        <v>952601</v>
      </c>
      <c r="W215" s="45">
        <v>0.24720403601815596</v>
      </c>
      <c r="X215" s="10">
        <v>3771.5151515151501</v>
      </c>
      <c r="Y215" s="10">
        <v>926882</v>
      </c>
      <c r="Z215" s="45">
        <v>0.23459463618522328</v>
      </c>
      <c r="AA215" s="46">
        <v>3711.5151515151501</v>
      </c>
      <c r="AB215" s="10">
        <v>878966</v>
      </c>
      <c r="AC215" s="45">
        <v>0.21512544574786518</v>
      </c>
      <c r="AD215" s="46">
        <v>4392.7269999999999</v>
      </c>
      <c r="AE215" s="45">
        <v>-7.7298890091444375E-2</v>
      </c>
    </row>
    <row r="216" spans="1:31" ht="14.4" x14ac:dyDescent="0.3">
      <c r="A216" s="64" t="s">
        <v>415</v>
      </c>
      <c r="B216" s="10">
        <v>8537</v>
      </c>
      <c r="C216" s="45">
        <v>0.17836697171033389</v>
      </c>
      <c r="D216" s="10">
        <v>363.636363636363</v>
      </c>
      <c r="E216" s="10">
        <v>8840</v>
      </c>
      <c r="F216" s="45">
        <v>0.18492563228249273</v>
      </c>
      <c r="G216" s="46">
        <v>301.81818181818102</v>
      </c>
      <c r="H216" s="10">
        <v>10807</v>
      </c>
      <c r="I216" s="45">
        <v>0.20201132773800401</v>
      </c>
      <c r="J216" s="46">
        <v>318.78787199999999</v>
      </c>
      <c r="K216" s="45">
        <v>0.26590137050486118</v>
      </c>
      <c r="L216" s="10">
        <v>15887</v>
      </c>
      <c r="M216" s="45">
        <v>0.20648557317390173</v>
      </c>
      <c r="N216" s="10">
        <v>542.42424242424204</v>
      </c>
      <c r="O216" s="10">
        <v>16836</v>
      </c>
      <c r="P216" s="45">
        <v>0.21523906929174125</v>
      </c>
      <c r="Q216" s="46">
        <v>389.69696969696901</v>
      </c>
      <c r="R216" s="10">
        <v>19584</v>
      </c>
      <c r="S216" s="45">
        <v>0.22908210413035596</v>
      </c>
      <c r="T216" s="46">
        <v>400</v>
      </c>
      <c r="U216" s="45">
        <v>0.23270598602631082</v>
      </c>
      <c r="V216" s="10">
        <v>704102</v>
      </c>
      <c r="W216" s="45">
        <v>0.18271748210263861</v>
      </c>
      <c r="X216" s="10">
        <v>4605.4545454545396</v>
      </c>
      <c r="Y216" s="10">
        <v>753569</v>
      </c>
      <c r="Z216" s="45">
        <v>0.19072896592604291</v>
      </c>
      <c r="AA216" s="46">
        <v>4463.0303030303003</v>
      </c>
      <c r="AB216" s="10">
        <v>836525</v>
      </c>
      <c r="AC216" s="45">
        <v>0.20473808259276574</v>
      </c>
      <c r="AD216" s="46">
        <v>3528.48486</v>
      </c>
      <c r="AE216" s="45">
        <v>0.18807360297229664</v>
      </c>
    </row>
    <row r="217" spans="1:31" ht="14.4" x14ac:dyDescent="0.3">
      <c r="A217" s="64" t="s">
        <v>416</v>
      </c>
      <c r="B217" s="10">
        <v>4355</v>
      </c>
      <c r="C217" s="45">
        <v>9.0990765116376243E-2</v>
      </c>
      <c r="D217" s="10">
        <v>273.93939393939303</v>
      </c>
      <c r="E217" s="10">
        <v>4907</v>
      </c>
      <c r="F217" s="45">
        <v>0.10265046126812125</v>
      </c>
      <c r="G217" s="46">
        <v>301.21212121212102</v>
      </c>
      <c r="H217" s="10">
        <v>5354</v>
      </c>
      <c r="I217" s="45">
        <v>0.10008037833897228</v>
      </c>
      <c r="J217" s="46">
        <v>303.03030000000001</v>
      </c>
      <c r="K217" s="45">
        <v>0.22939150401836969</v>
      </c>
      <c r="L217" s="10">
        <v>6611</v>
      </c>
      <c r="M217" s="45">
        <v>8.5924096698726277E-2</v>
      </c>
      <c r="N217" s="10">
        <v>350.90909090909003</v>
      </c>
      <c r="O217" s="10">
        <v>7150</v>
      </c>
      <c r="P217" s="45">
        <v>9.1408846842239835E-2</v>
      </c>
      <c r="Q217" s="46">
        <v>330.90909090909003</v>
      </c>
      <c r="R217" s="10">
        <v>7627</v>
      </c>
      <c r="S217" s="45">
        <v>8.9216156464574384E-2</v>
      </c>
      <c r="T217" s="46">
        <v>370.90910000000002</v>
      </c>
      <c r="U217" s="45">
        <v>0.15368325518075934</v>
      </c>
      <c r="V217" s="10">
        <v>366339</v>
      </c>
      <c r="W217" s="45">
        <v>9.5066538194748099E-2</v>
      </c>
      <c r="X217" s="10">
        <v>2734.54545454545</v>
      </c>
      <c r="Y217" s="10">
        <v>404124</v>
      </c>
      <c r="Z217" s="45">
        <v>0.10228413406854073</v>
      </c>
      <c r="AA217" s="46">
        <v>2661.2121212121201</v>
      </c>
      <c r="AB217" s="10">
        <v>434425</v>
      </c>
      <c r="AC217" s="45">
        <v>0.10632478590641314</v>
      </c>
      <c r="AD217" s="46">
        <v>2796.3635300000001</v>
      </c>
      <c r="AE217" s="45">
        <v>0.18585517785439171</v>
      </c>
    </row>
    <row r="218" spans="1:31" ht="14.4" x14ac:dyDescent="0.3">
      <c r="A218" s="64" t="s">
        <v>414</v>
      </c>
      <c r="B218" s="10">
        <v>4066</v>
      </c>
      <c r="C218" s="45">
        <v>8.4952571977769425E-2</v>
      </c>
      <c r="D218" s="10">
        <v>275.15151515151501</v>
      </c>
      <c r="E218" s="10">
        <v>4529</v>
      </c>
      <c r="F218" s="45">
        <v>9.4743007761019182E-2</v>
      </c>
      <c r="G218" s="46">
        <v>300</v>
      </c>
      <c r="H218" s="10">
        <v>4702</v>
      </c>
      <c r="I218" s="45">
        <v>8.789277903433837E-2</v>
      </c>
      <c r="J218" s="46">
        <v>280</v>
      </c>
      <c r="K218" s="45">
        <v>0.15641908509591737</v>
      </c>
      <c r="L218" s="10">
        <v>5954</v>
      </c>
      <c r="M218" s="45">
        <v>7.7384975305432799E-2</v>
      </c>
      <c r="N218" s="10">
        <v>349.69696969696901</v>
      </c>
      <c r="O218" s="10">
        <v>6364</v>
      </c>
      <c r="P218" s="45">
        <v>8.1360265916645358E-2</v>
      </c>
      <c r="Q218" s="46">
        <v>329.09090909090901</v>
      </c>
      <c r="R218" s="10">
        <v>6477</v>
      </c>
      <c r="S218" s="45">
        <v>7.5764133397279179E-2</v>
      </c>
      <c r="T218" s="46">
        <v>342.42425500000002</v>
      </c>
      <c r="U218" s="45">
        <v>8.7840107490762515E-2</v>
      </c>
      <c r="V218" s="10">
        <v>328563</v>
      </c>
      <c r="W218" s="45">
        <v>8.5263504537821583E-2</v>
      </c>
      <c r="X218" s="10">
        <v>2666.6666666666601</v>
      </c>
      <c r="Y218" s="10">
        <v>353707</v>
      </c>
      <c r="Z218" s="45">
        <v>8.9523547745200327E-2</v>
      </c>
      <c r="AA218" s="46">
        <v>2548.4848484848399</v>
      </c>
      <c r="AB218" s="10">
        <v>367814</v>
      </c>
      <c r="AC218" s="45">
        <v>9.0021856024357347E-2</v>
      </c>
      <c r="AD218" s="46">
        <v>2526.6667499999999</v>
      </c>
      <c r="AE218" s="45">
        <v>0.11946262969354431</v>
      </c>
    </row>
    <row r="219" spans="1:31" ht="14.4" x14ac:dyDescent="0.3">
      <c r="A219" s="64" t="s">
        <v>415</v>
      </c>
      <c r="B219" s="10">
        <v>289</v>
      </c>
      <c r="C219" s="45">
        <v>6.0381931386068281E-3</v>
      </c>
      <c r="D219" s="10">
        <v>60.606060606060602</v>
      </c>
      <c r="E219" s="10">
        <v>378</v>
      </c>
      <c r="F219" s="45">
        <v>7.9074535071020653E-3</v>
      </c>
      <c r="G219" s="46">
        <v>65.454545454545396</v>
      </c>
      <c r="H219" s="10">
        <v>652</v>
      </c>
      <c r="I219" s="45">
        <v>1.2187599304633905E-2</v>
      </c>
      <c r="J219" s="46">
        <v>87.272729999999996</v>
      </c>
      <c r="K219" s="45">
        <v>1.2560553633217992</v>
      </c>
      <c r="L219" s="10">
        <v>657</v>
      </c>
      <c r="M219" s="45">
        <v>8.5391213932934761E-3</v>
      </c>
      <c r="N219" s="10">
        <v>86.6666666666666</v>
      </c>
      <c r="O219" s="10">
        <v>786</v>
      </c>
      <c r="P219" s="45">
        <v>1.0048580925594477E-2</v>
      </c>
      <c r="Q219" s="46">
        <v>101.212121212121</v>
      </c>
      <c r="R219" s="10">
        <v>1150</v>
      </c>
      <c r="S219" s="45">
        <v>1.3452023067295208E-2</v>
      </c>
      <c r="T219" s="46">
        <v>124.242424</v>
      </c>
      <c r="U219" s="45">
        <v>0.75038051750380519</v>
      </c>
      <c r="V219" s="10">
        <v>37776</v>
      </c>
      <c r="W219" s="45">
        <v>9.8030336569265193E-3</v>
      </c>
      <c r="X219" s="10">
        <v>729.69696969696895</v>
      </c>
      <c r="Y219" s="10">
        <v>50417</v>
      </c>
      <c r="Z219" s="45">
        <v>1.2760586323340406E-2</v>
      </c>
      <c r="AA219" s="46">
        <v>674.54545454545405</v>
      </c>
      <c r="AB219" s="10">
        <v>66611</v>
      </c>
      <c r="AC219" s="45">
        <v>1.6302929882055787E-2</v>
      </c>
      <c r="AD219" s="46">
        <v>1078.78784</v>
      </c>
      <c r="AE219" s="45">
        <v>0.76331533248623462</v>
      </c>
    </row>
    <row r="220" spans="1:31" ht="14.4" x14ac:dyDescent="0.3">
      <c r="A220" s="432"/>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432"/>
      <c r="AE220" s="432"/>
    </row>
    <row r="221" spans="1:31" ht="14.4" x14ac:dyDescent="0.3">
      <c r="A221" s="433" t="s">
        <v>418</v>
      </c>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row>
    <row r="222" spans="1:31" ht="14.4" x14ac:dyDescent="0.3">
      <c r="A222" s="64"/>
      <c r="B222" s="434" t="s">
        <v>332</v>
      </c>
      <c r="C222" s="434"/>
      <c r="D222" s="63" t="s">
        <v>333</v>
      </c>
      <c r="E222" s="434" t="s">
        <v>332</v>
      </c>
      <c r="F222" s="434"/>
      <c r="G222" s="63" t="s">
        <v>333</v>
      </c>
      <c r="H222" s="434" t="s">
        <v>332</v>
      </c>
      <c r="I222" s="434"/>
      <c r="J222" s="63" t="s">
        <v>333</v>
      </c>
      <c r="K222" s="64" t="s">
        <v>0</v>
      </c>
      <c r="L222" s="434" t="s">
        <v>332</v>
      </c>
      <c r="M222" s="434"/>
      <c r="N222" s="63" t="s">
        <v>333</v>
      </c>
      <c r="O222" s="434" t="s">
        <v>332</v>
      </c>
      <c r="P222" s="434"/>
      <c r="Q222" s="63" t="s">
        <v>333</v>
      </c>
      <c r="R222" s="434" t="s">
        <v>332</v>
      </c>
      <c r="S222" s="434"/>
      <c r="T222" s="63" t="s">
        <v>333</v>
      </c>
      <c r="U222" s="64" t="s">
        <v>0</v>
      </c>
      <c r="V222" s="434" t="s">
        <v>332</v>
      </c>
      <c r="W222" s="434"/>
      <c r="X222" s="63" t="s">
        <v>333</v>
      </c>
      <c r="Y222" s="434" t="s">
        <v>332</v>
      </c>
      <c r="Z222" s="434"/>
      <c r="AA222" s="63" t="s">
        <v>333</v>
      </c>
      <c r="AB222" s="434" t="s">
        <v>332</v>
      </c>
      <c r="AC222" s="434"/>
      <c r="AD222" s="63" t="s">
        <v>333</v>
      </c>
      <c r="AE222" s="64" t="s">
        <v>0</v>
      </c>
    </row>
    <row r="223" spans="1:31" ht="14.4" x14ac:dyDescent="0.3">
      <c r="A223" s="64" t="s">
        <v>18</v>
      </c>
      <c r="B223" s="10">
        <v>151392</v>
      </c>
      <c r="C223" s="45"/>
      <c r="D223" s="10">
        <v>857.57575757575705</v>
      </c>
      <c r="E223" s="10">
        <v>160172</v>
      </c>
      <c r="F223" s="45"/>
      <c r="G223" s="46">
        <v>801.21212121212102</v>
      </c>
      <c r="H223" s="10">
        <v>168625</v>
      </c>
      <c r="I223" s="45"/>
      <c r="J223" s="46">
        <v>724.84849999999994</v>
      </c>
      <c r="K223" s="45">
        <v>0.11383032128514056</v>
      </c>
      <c r="L223" s="10">
        <v>278525</v>
      </c>
      <c r="M223" s="45"/>
      <c r="N223" s="10">
        <v>910.30303030303003</v>
      </c>
      <c r="O223" s="10">
        <v>292550</v>
      </c>
      <c r="P223" s="45"/>
      <c r="Q223" s="46">
        <v>808.48484848484804</v>
      </c>
      <c r="R223" s="10">
        <v>307906</v>
      </c>
      <c r="S223" s="45"/>
      <c r="T223" s="46">
        <v>689.09090000000003</v>
      </c>
      <c r="U223" s="45">
        <v>0.10548783771654251</v>
      </c>
      <c r="V223" s="10">
        <v>12187191</v>
      </c>
      <c r="W223" s="45"/>
      <c r="X223" s="10">
        <v>12478.1818181818</v>
      </c>
      <c r="Y223" s="10">
        <v>12617280</v>
      </c>
      <c r="Z223" s="45"/>
      <c r="AA223" s="46">
        <v>12371.515151515099</v>
      </c>
      <c r="AB223" s="10">
        <v>13044266</v>
      </c>
      <c r="AC223" s="45"/>
      <c r="AD223" s="46">
        <v>12323.03</v>
      </c>
      <c r="AE223" s="45">
        <v>7.0325885595786591E-2</v>
      </c>
    </row>
    <row r="224" spans="1:31" ht="14.4" x14ac:dyDescent="0.3">
      <c r="A224" s="64" t="s">
        <v>383</v>
      </c>
      <c r="B224" s="10">
        <v>103530</v>
      </c>
      <c r="C224" s="45">
        <v>0.6838538363982245</v>
      </c>
      <c r="D224" s="10">
        <v>764.84848484848396</v>
      </c>
      <c r="E224" s="10">
        <v>112369</v>
      </c>
      <c r="F224" s="45">
        <v>0.70155208151237425</v>
      </c>
      <c r="G224" s="46">
        <v>717.57575757575705</v>
      </c>
      <c r="H224" s="10">
        <v>115128</v>
      </c>
      <c r="I224" s="45">
        <v>0.68274573758339507</v>
      </c>
      <c r="J224" s="46">
        <v>816.96969999999999</v>
      </c>
      <c r="K224" s="45">
        <v>0.11202549985511447</v>
      </c>
      <c r="L224" s="10">
        <v>201585</v>
      </c>
      <c r="M224" s="45">
        <v>0.72375908805313705</v>
      </c>
      <c r="N224" s="10">
        <v>1142.42424242424</v>
      </c>
      <c r="O224" s="10">
        <v>214330</v>
      </c>
      <c r="P224" s="45">
        <v>0.73262690138437869</v>
      </c>
      <c r="Q224" s="46">
        <v>900.60606060606005</v>
      </c>
      <c r="R224" s="10">
        <v>222417</v>
      </c>
      <c r="S224" s="45">
        <v>0.72235357544185563</v>
      </c>
      <c r="T224" s="46">
        <v>1030.9090000000001</v>
      </c>
      <c r="U224" s="45">
        <v>0.10334102239749982</v>
      </c>
      <c r="V224" s="10">
        <v>8333690</v>
      </c>
      <c r="W224" s="45">
        <v>0.68380728586267336</v>
      </c>
      <c r="X224" s="10">
        <v>13820</v>
      </c>
      <c r="Y224" s="10">
        <v>8666286</v>
      </c>
      <c r="Z224" s="45">
        <v>0.68685849882066496</v>
      </c>
      <c r="AA224" s="46">
        <v>13829.090909090901</v>
      </c>
      <c r="AB224" s="10">
        <v>8958436</v>
      </c>
      <c r="AC224" s="45">
        <v>0.68677195021935311</v>
      </c>
      <c r="AD224" s="46">
        <v>14813.333000000001</v>
      </c>
      <c r="AE224" s="45">
        <v>7.4966311441870284E-2</v>
      </c>
    </row>
    <row r="225" spans="1:31" ht="14.4" x14ac:dyDescent="0.3">
      <c r="A225" s="64" t="s">
        <v>112</v>
      </c>
      <c r="B225" s="10">
        <v>32589</v>
      </c>
      <c r="C225" s="45">
        <v>0.2152623652504756</v>
      </c>
      <c r="D225" s="10">
        <v>629.69696969696895</v>
      </c>
      <c r="E225" s="10">
        <v>35399</v>
      </c>
      <c r="F225" s="45">
        <v>0.22100616836900333</v>
      </c>
      <c r="G225" s="46">
        <v>623.63636363636294</v>
      </c>
      <c r="H225" s="10">
        <v>36743</v>
      </c>
      <c r="I225" s="45">
        <v>0.21789770200148259</v>
      </c>
      <c r="J225" s="46">
        <v>883.03030000000001</v>
      </c>
      <c r="K225" s="45">
        <v>0.12746632299242075</v>
      </c>
      <c r="L225" s="10">
        <v>63997</v>
      </c>
      <c r="M225" s="45">
        <v>0.22977111569877032</v>
      </c>
      <c r="N225" s="10">
        <v>919.39393939393904</v>
      </c>
      <c r="O225" s="10">
        <v>67291</v>
      </c>
      <c r="P225" s="45">
        <v>0.23001538198598531</v>
      </c>
      <c r="Q225" s="46">
        <v>838.18181818181802</v>
      </c>
      <c r="R225" s="10">
        <v>71930</v>
      </c>
      <c r="S225" s="45">
        <v>0.23361025767604399</v>
      </c>
      <c r="T225" s="46">
        <v>1064.24243</v>
      </c>
      <c r="U225" s="45">
        <v>0.12395893557510508</v>
      </c>
      <c r="V225" s="10">
        <v>2961992</v>
      </c>
      <c r="W225" s="45">
        <v>0.24304140305998323</v>
      </c>
      <c r="X225" s="10">
        <v>6159.3939393939399</v>
      </c>
      <c r="Y225" s="10">
        <v>3067821</v>
      </c>
      <c r="Z225" s="45">
        <v>0.24314440196302214</v>
      </c>
      <c r="AA225" s="46">
        <v>5983.6363636363603</v>
      </c>
      <c r="AB225" s="10">
        <v>3215948</v>
      </c>
      <c r="AC225" s="45">
        <v>0.24654112389305768</v>
      </c>
      <c r="AD225" s="46">
        <v>7853.3334999999997</v>
      </c>
      <c r="AE225" s="45">
        <v>8.5738246423352926E-2</v>
      </c>
    </row>
    <row r="226" spans="1:31" ht="14.4" x14ac:dyDescent="0.3">
      <c r="A226" s="64" t="s">
        <v>113</v>
      </c>
      <c r="B226" s="10">
        <v>23877</v>
      </c>
      <c r="C226" s="45">
        <v>0.15771639188332276</v>
      </c>
      <c r="D226" s="10">
        <v>634.54545454545405</v>
      </c>
      <c r="E226" s="10">
        <v>25884</v>
      </c>
      <c r="F226" s="45">
        <v>0.1616012786254776</v>
      </c>
      <c r="G226" s="46">
        <v>680</v>
      </c>
      <c r="H226" s="10">
        <v>26341</v>
      </c>
      <c r="I226" s="45">
        <v>0.15621052631578947</v>
      </c>
      <c r="J226" s="46">
        <v>650.90909999999997</v>
      </c>
      <c r="K226" s="45">
        <v>0.1031955438287892</v>
      </c>
      <c r="L226" s="10">
        <v>42638</v>
      </c>
      <c r="M226" s="45">
        <v>0.15308500134637823</v>
      </c>
      <c r="N226" s="10">
        <v>801.21212121212102</v>
      </c>
      <c r="O226" s="10">
        <v>46890</v>
      </c>
      <c r="P226" s="45">
        <v>0.16028029396684326</v>
      </c>
      <c r="Q226" s="46">
        <v>850.90909090909099</v>
      </c>
      <c r="R226" s="10">
        <v>48821</v>
      </c>
      <c r="S226" s="45">
        <v>0.15855813137775815</v>
      </c>
      <c r="T226" s="46">
        <v>829.69695999999999</v>
      </c>
      <c r="U226" s="45">
        <v>0.14501149209625216</v>
      </c>
      <c r="V226" s="10">
        <v>1853349</v>
      </c>
      <c r="W226" s="45">
        <v>0.15207351718702036</v>
      </c>
      <c r="X226" s="10">
        <v>7352.7272727272702</v>
      </c>
      <c r="Y226" s="10">
        <v>1956018</v>
      </c>
      <c r="Z226" s="45">
        <v>0.15502691546831013</v>
      </c>
      <c r="AA226" s="46">
        <v>6719.3939393939399</v>
      </c>
      <c r="AB226" s="10">
        <v>2039751</v>
      </c>
      <c r="AC226" s="45">
        <v>0.1563714662059176</v>
      </c>
      <c r="AD226" s="46">
        <v>8279.3940000000002</v>
      </c>
      <c r="AE226" s="45">
        <v>0.10057576851418702</v>
      </c>
    </row>
    <row r="227" spans="1:31" ht="14.4" x14ac:dyDescent="0.3">
      <c r="A227" s="64" t="s">
        <v>114</v>
      </c>
      <c r="B227" s="10">
        <v>22225</v>
      </c>
      <c r="C227" s="45">
        <v>0.14680432255337139</v>
      </c>
      <c r="D227" s="10">
        <v>667.87878787878697</v>
      </c>
      <c r="E227" s="10">
        <v>23453</v>
      </c>
      <c r="F227" s="45">
        <v>0.14642384436730516</v>
      </c>
      <c r="G227" s="46">
        <v>650.90909090909099</v>
      </c>
      <c r="H227" s="10">
        <v>23513</v>
      </c>
      <c r="I227" s="45">
        <v>0.13943958487768718</v>
      </c>
      <c r="J227" s="46">
        <v>680</v>
      </c>
      <c r="K227" s="45">
        <v>5.7952755905511813E-2</v>
      </c>
      <c r="L227" s="10">
        <v>44678</v>
      </c>
      <c r="M227" s="45">
        <v>0.16040929898572839</v>
      </c>
      <c r="N227" s="10">
        <v>843.030303030303</v>
      </c>
      <c r="O227" s="10">
        <v>44855</v>
      </c>
      <c r="P227" s="45">
        <v>0.15332421808237909</v>
      </c>
      <c r="Q227" s="46">
        <v>792.12121212121201</v>
      </c>
      <c r="R227" s="10">
        <v>45988</v>
      </c>
      <c r="S227" s="45">
        <v>0.14935727137503005</v>
      </c>
      <c r="T227" s="46">
        <v>927.27269999999999</v>
      </c>
      <c r="U227" s="45">
        <v>2.9320918572899413E-2</v>
      </c>
      <c r="V227" s="10">
        <v>1829930</v>
      </c>
      <c r="W227" s="45">
        <v>0.15015190949251556</v>
      </c>
      <c r="X227" s="10">
        <v>7967.2727272727197</v>
      </c>
      <c r="Y227" s="10">
        <v>1856424</v>
      </c>
      <c r="Z227" s="45">
        <v>0.14713345507114053</v>
      </c>
      <c r="AA227" s="46">
        <v>8512.7272727272702</v>
      </c>
      <c r="AB227" s="10">
        <v>1930270</v>
      </c>
      <c r="AC227" s="45">
        <v>0.14797842975603226</v>
      </c>
      <c r="AD227" s="46">
        <v>8743.6370000000006</v>
      </c>
      <c r="AE227" s="45">
        <v>5.4832698518522564E-2</v>
      </c>
    </row>
    <row r="228" spans="1:31" ht="14.4" x14ac:dyDescent="0.3">
      <c r="A228" s="64" t="s">
        <v>115</v>
      </c>
      <c r="B228" s="10">
        <v>13347</v>
      </c>
      <c r="C228" s="45">
        <v>8.8161857958148376E-2</v>
      </c>
      <c r="D228" s="10">
        <v>478.78787878787801</v>
      </c>
      <c r="E228" s="10">
        <v>13903</v>
      </c>
      <c r="F228" s="45">
        <v>8.6800439527507933E-2</v>
      </c>
      <c r="G228" s="46">
        <v>527.27272727272702</v>
      </c>
      <c r="H228" s="10">
        <v>14907</v>
      </c>
      <c r="I228" s="45">
        <v>8.8403261675315051E-2</v>
      </c>
      <c r="J228" s="46">
        <v>544.84849999999994</v>
      </c>
      <c r="K228" s="45">
        <v>0.11688019779725781</v>
      </c>
      <c r="L228" s="10">
        <v>26921</v>
      </c>
      <c r="M228" s="45">
        <v>9.6655596445561445E-2</v>
      </c>
      <c r="N228" s="10">
        <v>667.87878787878697</v>
      </c>
      <c r="O228" s="10">
        <v>28933</v>
      </c>
      <c r="P228" s="45">
        <v>9.8899333447273974E-2</v>
      </c>
      <c r="Q228" s="46">
        <v>725.45454545454504</v>
      </c>
      <c r="R228" s="10">
        <v>29101</v>
      </c>
      <c r="S228" s="45">
        <v>9.4512610991666288E-2</v>
      </c>
      <c r="T228" s="46">
        <v>762.42425500000002</v>
      </c>
      <c r="U228" s="45">
        <v>8.0977675420675313E-2</v>
      </c>
      <c r="V228" s="10">
        <v>957814</v>
      </c>
      <c r="W228" s="45">
        <v>7.8591859272575615E-2</v>
      </c>
      <c r="X228" s="10">
        <v>3908.4848484848399</v>
      </c>
      <c r="Y228" s="10">
        <v>987873</v>
      </c>
      <c r="Z228" s="45">
        <v>7.8295242714753105E-2</v>
      </c>
      <c r="AA228" s="46">
        <v>4681.2121212121201</v>
      </c>
      <c r="AB228" s="10">
        <v>1001914</v>
      </c>
      <c r="AC228" s="45">
        <v>7.6808767929142194E-2</v>
      </c>
      <c r="AD228" s="46">
        <v>3621.21216</v>
      </c>
      <c r="AE228" s="45">
        <v>4.6042342250165479E-2</v>
      </c>
    </row>
    <row r="229" spans="1:31" ht="14.4" x14ac:dyDescent="0.3">
      <c r="A229" s="64" t="s">
        <v>116</v>
      </c>
      <c r="B229" s="10">
        <v>5951</v>
      </c>
      <c r="C229" s="45">
        <v>3.930854998943141E-2</v>
      </c>
      <c r="D229" s="10">
        <v>322.42424242424198</v>
      </c>
      <c r="E229" s="10">
        <v>6819</v>
      </c>
      <c r="F229" s="45">
        <v>4.2572984042154684E-2</v>
      </c>
      <c r="G229" s="46">
        <v>348.48484848484799</v>
      </c>
      <c r="H229" s="10">
        <v>7575</v>
      </c>
      <c r="I229" s="45">
        <v>4.4922164566345443E-2</v>
      </c>
      <c r="J229" s="46">
        <v>358.78787199999999</v>
      </c>
      <c r="K229" s="45">
        <v>0.27289531171231723</v>
      </c>
      <c r="L229" s="10">
        <v>12823</v>
      </c>
      <c r="M229" s="45">
        <v>4.6038955210483797E-2</v>
      </c>
      <c r="N229" s="10">
        <v>503.030303030303</v>
      </c>
      <c r="O229" s="10">
        <v>14122</v>
      </c>
      <c r="P229" s="45">
        <v>4.8272090240984444E-2</v>
      </c>
      <c r="Q229" s="46">
        <v>458.78787878787801</v>
      </c>
      <c r="R229" s="10">
        <v>15111</v>
      </c>
      <c r="S229" s="45">
        <v>4.9076666255285707E-2</v>
      </c>
      <c r="T229" s="46">
        <v>466.66665599999999</v>
      </c>
      <c r="U229" s="45">
        <v>0.17842938469936831</v>
      </c>
      <c r="V229" s="10">
        <v>412961</v>
      </c>
      <c r="W229" s="45">
        <v>3.3884838598164255E-2</v>
      </c>
      <c r="X229" s="10">
        <v>3340</v>
      </c>
      <c r="Y229" s="10">
        <v>445556</v>
      </c>
      <c r="Z229" s="45">
        <v>3.5313157827994622E-2</v>
      </c>
      <c r="AA229" s="46">
        <v>3025.45454545454</v>
      </c>
      <c r="AB229" s="10">
        <v>438355</v>
      </c>
      <c r="AC229" s="45">
        <v>3.360518713739815E-2</v>
      </c>
      <c r="AD229" s="46">
        <v>3423.6364699999999</v>
      </c>
      <c r="AE229" s="45">
        <v>6.1492489605555971E-2</v>
      </c>
    </row>
    <row r="230" spans="1:31" ht="14.4" x14ac:dyDescent="0.3">
      <c r="A230" s="64" t="s">
        <v>255</v>
      </c>
      <c r="B230" s="10">
        <v>5541</v>
      </c>
      <c r="C230" s="45">
        <v>3.6600348763474955E-2</v>
      </c>
      <c r="D230" s="10">
        <v>299.39393939393898</v>
      </c>
      <c r="E230" s="10">
        <v>6911</v>
      </c>
      <c r="F230" s="45">
        <v>4.3147366580925502E-2</v>
      </c>
      <c r="G230" s="46">
        <v>310.90909090909003</v>
      </c>
      <c r="H230" s="10">
        <v>6049</v>
      </c>
      <c r="I230" s="45">
        <v>3.5872498146775386E-2</v>
      </c>
      <c r="J230" s="46">
        <v>336.36364700000001</v>
      </c>
      <c r="K230" s="45">
        <v>9.1680202129579502E-2</v>
      </c>
      <c r="L230" s="10">
        <v>10528</v>
      </c>
      <c r="M230" s="45">
        <v>3.7799120366214883E-2</v>
      </c>
      <c r="N230" s="10">
        <v>380</v>
      </c>
      <c r="O230" s="10">
        <v>12239</v>
      </c>
      <c r="P230" s="45">
        <v>4.1835583660912667E-2</v>
      </c>
      <c r="Q230" s="46">
        <v>412.72727272727201</v>
      </c>
      <c r="R230" s="10">
        <v>11466</v>
      </c>
      <c r="S230" s="45">
        <v>3.7238637766071461E-2</v>
      </c>
      <c r="T230" s="46">
        <v>476.36364700000001</v>
      </c>
      <c r="U230" s="45">
        <v>8.9095744680851061E-2</v>
      </c>
      <c r="V230" s="10">
        <v>317644</v>
      </c>
      <c r="W230" s="45">
        <v>2.606375825241436E-2</v>
      </c>
      <c r="X230" s="10">
        <v>2458.7878787878699</v>
      </c>
      <c r="Y230" s="10">
        <v>352594</v>
      </c>
      <c r="Z230" s="45">
        <v>2.7945325775444469E-2</v>
      </c>
      <c r="AA230" s="46">
        <v>2431.5151515151501</v>
      </c>
      <c r="AB230" s="10">
        <v>332198</v>
      </c>
      <c r="AC230" s="45">
        <v>2.5466975297805183E-2</v>
      </c>
      <c r="AD230" s="46">
        <v>2764.2424299999998</v>
      </c>
      <c r="AE230" s="45">
        <v>4.5818589364193876E-2</v>
      </c>
    </row>
    <row r="231" spans="1:31" ht="14.4" x14ac:dyDescent="0.3">
      <c r="A231" s="64" t="s">
        <v>388</v>
      </c>
      <c r="B231" s="10">
        <v>47862</v>
      </c>
      <c r="C231" s="45">
        <v>0.3161461636017755</v>
      </c>
      <c r="D231" s="10">
        <v>952.72727272727195</v>
      </c>
      <c r="E231" s="10">
        <v>47803</v>
      </c>
      <c r="F231" s="45">
        <v>0.29844791848762581</v>
      </c>
      <c r="G231" s="46">
        <v>844.24242424242402</v>
      </c>
      <c r="H231" s="10">
        <v>53497</v>
      </c>
      <c r="I231" s="45">
        <v>0.31725426241660487</v>
      </c>
      <c r="J231" s="46">
        <v>806.66669999999999</v>
      </c>
      <c r="K231" s="45">
        <v>0.1177343195019013</v>
      </c>
      <c r="L231" s="10">
        <v>76940</v>
      </c>
      <c r="M231" s="45">
        <v>0.27624091194686295</v>
      </c>
      <c r="N231" s="10">
        <v>1066.0606060606001</v>
      </c>
      <c r="O231" s="10">
        <v>78220</v>
      </c>
      <c r="P231" s="45">
        <v>0.26737309861562125</v>
      </c>
      <c r="Q231" s="46">
        <v>804.84848484848499</v>
      </c>
      <c r="R231" s="10">
        <v>85489</v>
      </c>
      <c r="S231" s="45">
        <v>0.27764642455814437</v>
      </c>
      <c r="T231" s="46">
        <v>1089.0909999999999</v>
      </c>
      <c r="U231" s="45">
        <v>0.11111255523784767</v>
      </c>
      <c r="V231" s="10">
        <v>3853501</v>
      </c>
      <c r="W231" s="45">
        <v>0.31619271413732664</v>
      </c>
      <c r="X231" s="10">
        <v>5590.9090909090901</v>
      </c>
      <c r="Y231" s="10">
        <v>3950994</v>
      </c>
      <c r="Z231" s="45">
        <v>0.31314150117933498</v>
      </c>
      <c r="AA231" s="46">
        <v>6747.2727272727197</v>
      </c>
      <c r="AB231" s="10">
        <v>4085830</v>
      </c>
      <c r="AC231" s="45">
        <v>0.31322804978064689</v>
      </c>
      <c r="AD231" s="46">
        <v>8198.1820000000007</v>
      </c>
      <c r="AE231" s="45">
        <v>6.0290369718341841E-2</v>
      </c>
    </row>
    <row r="232" spans="1:31" ht="14.4" x14ac:dyDescent="0.3">
      <c r="A232" s="64" t="s">
        <v>119</v>
      </c>
      <c r="B232" s="10">
        <v>37365</v>
      </c>
      <c r="C232" s="45">
        <v>0.24680960684844641</v>
      </c>
      <c r="D232" s="10">
        <v>790.30303030303003</v>
      </c>
      <c r="E232" s="10">
        <v>36751</v>
      </c>
      <c r="F232" s="45">
        <v>0.22944709437354843</v>
      </c>
      <c r="G232" s="46">
        <v>844.84848484848499</v>
      </c>
      <c r="H232" s="10">
        <v>41756</v>
      </c>
      <c r="I232" s="45">
        <v>0.24762638991845812</v>
      </c>
      <c r="J232" s="46">
        <v>741.81820000000005</v>
      </c>
      <c r="K232" s="45">
        <v>0.11751639234577814</v>
      </c>
      <c r="L232" s="10">
        <v>61373</v>
      </c>
      <c r="M232" s="45">
        <v>0.22035005834305718</v>
      </c>
      <c r="N232" s="10">
        <v>903.63636363636294</v>
      </c>
      <c r="O232" s="10">
        <v>61659</v>
      </c>
      <c r="P232" s="45">
        <v>0.21076397197060331</v>
      </c>
      <c r="Q232" s="46">
        <v>812.12121212121201</v>
      </c>
      <c r="R232" s="10">
        <v>68240</v>
      </c>
      <c r="S232" s="45">
        <v>0.22162608068696291</v>
      </c>
      <c r="T232" s="46">
        <v>992.72730000000001</v>
      </c>
      <c r="U232" s="45">
        <v>0.11188959314356475</v>
      </c>
      <c r="V232" s="10">
        <v>2993951</v>
      </c>
      <c r="W232" s="45">
        <v>0.24566374646955152</v>
      </c>
      <c r="X232" s="10">
        <v>6472.1212121212102</v>
      </c>
      <c r="Y232" s="10">
        <v>3041390</v>
      </c>
      <c r="Z232" s="45">
        <v>0.24104957645387912</v>
      </c>
      <c r="AA232" s="46">
        <v>6724.8484848484804</v>
      </c>
      <c r="AB232" s="10">
        <v>3106104</v>
      </c>
      <c r="AC232" s="45">
        <v>0.23812025912381732</v>
      </c>
      <c r="AD232" s="46">
        <v>6835.1513699999996</v>
      </c>
      <c r="AE232" s="45">
        <v>3.7459864907608706E-2</v>
      </c>
    </row>
    <row r="233" spans="1:31" ht="14.4" x14ac:dyDescent="0.3">
      <c r="A233" s="64" t="s">
        <v>112</v>
      </c>
      <c r="B233" s="10">
        <v>7949</v>
      </c>
      <c r="C233" s="45">
        <v>5.2506076939336295E-2</v>
      </c>
      <c r="D233" s="10">
        <v>360</v>
      </c>
      <c r="E233" s="10">
        <v>8523</v>
      </c>
      <c r="F233" s="45">
        <v>5.3211547586344679E-2</v>
      </c>
      <c r="G233" s="46">
        <v>394.54545454545399</v>
      </c>
      <c r="H233" s="10">
        <v>9003</v>
      </c>
      <c r="I233" s="45">
        <v>5.339065974796145E-2</v>
      </c>
      <c r="J233" s="46">
        <v>404.24243200000001</v>
      </c>
      <c r="K233" s="45">
        <v>0.13259529500566108</v>
      </c>
      <c r="L233" s="10">
        <v>11834</v>
      </c>
      <c r="M233" s="45">
        <v>4.2488106992191008E-2</v>
      </c>
      <c r="N233" s="10">
        <v>441.21212121212102</v>
      </c>
      <c r="O233" s="10">
        <v>12784</v>
      </c>
      <c r="P233" s="45">
        <v>4.369851307468809E-2</v>
      </c>
      <c r="Q233" s="46">
        <v>483.030303030303</v>
      </c>
      <c r="R233" s="10">
        <v>13236</v>
      </c>
      <c r="S233" s="45">
        <v>4.2987145427500602E-2</v>
      </c>
      <c r="T233" s="46">
        <v>467.878784</v>
      </c>
      <c r="U233" s="45">
        <v>0.11847219874936624</v>
      </c>
      <c r="V233" s="10">
        <v>680958</v>
      </c>
      <c r="W233" s="45">
        <v>5.5874893566532274E-2</v>
      </c>
      <c r="X233" s="10">
        <v>3966.0606060606001</v>
      </c>
      <c r="Y233" s="10">
        <v>712533</v>
      </c>
      <c r="Z233" s="45">
        <v>5.6472789697938064E-2</v>
      </c>
      <c r="AA233" s="46">
        <v>3980</v>
      </c>
      <c r="AB233" s="10">
        <v>751941</v>
      </c>
      <c r="AC233" s="45">
        <v>5.7645328606454362E-2</v>
      </c>
      <c r="AD233" s="46">
        <v>3801.8180000000002</v>
      </c>
      <c r="AE233" s="45">
        <v>0.10423990906928181</v>
      </c>
    </row>
    <row r="234" spans="1:31" ht="14.4" x14ac:dyDescent="0.3">
      <c r="A234" s="64" t="s">
        <v>113</v>
      </c>
      <c r="B234" s="10">
        <v>1647</v>
      </c>
      <c r="C234" s="45">
        <v>1.0879042485732402E-2</v>
      </c>
      <c r="D234" s="10">
        <v>185.45454545454501</v>
      </c>
      <c r="E234" s="10">
        <v>1589</v>
      </c>
      <c r="F234" s="45">
        <v>9.9205853707264695E-3</v>
      </c>
      <c r="G234" s="46">
        <v>182.42424242424201</v>
      </c>
      <c r="H234" s="10">
        <v>1613</v>
      </c>
      <c r="I234" s="45">
        <v>9.5656041512231279E-3</v>
      </c>
      <c r="J234" s="46">
        <v>149.69697600000001</v>
      </c>
      <c r="K234" s="45">
        <v>-2.0643594414086218E-2</v>
      </c>
      <c r="L234" s="10">
        <v>2442</v>
      </c>
      <c r="M234" s="45">
        <v>8.7676151153397355E-3</v>
      </c>
      <c r="N234" s="10">
        <v>210.30303030303</v>
      </c>
      <c r="O234" s="10">
        <v>2205</v>
      </c>
      <c r="P234" s="45">
        <v>7.5371731327978121E-3</v>
      </c>
      <c r="Q234" s="46">
        <v>210.30303030303</v>
      </c>
      <c r="R234" s="10">
        <v>2367</v>
      </c>
      <c r="S234" s="45">
        <v>7.6874110929959147E-3</v>
      </c>
      <c r="T234" s="46">
        <v>183.03030000000001</v>
      </c>
      <c r="U234" s="45">
        <v>-3.0712530712530713E-2</v>
      </c>
      <c r="V234" s="10">
        <v>110371</v>
      </c>
      <c r="W234" s="45">
        <v>9.0563116636146919E-3</v>
      </c>
      <c r="X234" s="10">
        <v>1664.2424242424199</v>
      </c>
      <c r="Y234" s="10">
        <v>122557</v>
      </c>
      <c r="Z234" s="45">
        <v>9.7134247634989481E-3</v>
      </c>
      <c r="AA234" s="46">
        <v>1886.0606060606001</v>
      </c>
      <c r="AB234" s="10">
        <v>137561</v>
      </c>
      <c r="AC234" s="45">
        <v>1.0545706442968887E-2</v>
      </c>
      <c r="AD234" s="46">
        <v>1590.9090000000001</v>
      </c>
      <c r="AE234" s="45">
        <v>0.24635094363555643</v>
      </c>
    </row>
    <row r="235" spans="1:31" ht="14.4" x14ac:dyDescent="0.3">
      <c r="A235" s="64" t="s">
        <v>114</v>
      </c>
      <c r="B235" s="10">
        <v>826</v>
      </c>
      <c r="C235" s="45">
        <v>5.4560346649756919E-3</v>
      </c>
      <c r="D235" s="10">
        <v>159.39393939393901</v>
      </c>
      <c r="E235" s="10">
        <v>646</v>
      </c>
      <c r="F235" s="45">
        <v>4.0331643483255504E-3</v>
      </c>
      <c r="G235" s="46">
        <v>122.424242424242</v>
      </c>
      <c r="H235" s="10">
        <v>819</v>
      </c>
      <c r="I235" s="45">
        <v>4.8569310600444773E-3</v>
      </c>
      <c r="J235" s="46">
        <v>135.15152</v>
      </c>
      <c r="K235" s="45">
        <v>-8.4745762711864406E-3</v>
      </c>
      <c r="L235" s="10">
        <v>934</v>
      </c>
      <c r="M235" s="45">
        <v>3.3533794093887443E-3</v>
      </c>
      <c r="N235" s="10">
        <v>164.84848484848399</v>
      </c>
      <c r="O235" s="10">
        <v>1044</v>
      </c>
      <c r="P235" s="45">
        <v>3.5686207485899845E-3</v>
      </c>
      <c r="Q235" s="46">
        <v>150.90909090909</v>
      </c>
      <c r="R235" s="10">
        <v>1114</v>
      </c>
      <c r="S235" s="45">
        <v>3.6179873078147225E-3</v>
      </c>
      <c r="T235" s="46">
        <v>151.515152</v>
      </c>
      <c r="U235" s="45">
        <v>0.19271948608137046</v>
      </c>
      <c r="V235" s="10">
        <v>45999</v>
      </c>
      <c r="W235" s="45">
        <v>3.7743726179396055E-3</v>
      </c>
      <c r="X235" s="10">
        <v>1102.42424242424</v>
      </c>
      <c r="Y235" s="10">
        <v>49041</v>
      </c>
      <c r="Z235" s="45">
        <v>3.8868123716046567E-3</v>
      </c>
      <c r="AA235" s="46">
        <v>1072.12121212121</v>
      </c>
      <c r="AB235" s="10">
        <v>58621</v>
      </c>
      <c r="AC235" s="45">
        <v>4.4940052587090756E-3</v>
      </c>
      <c r="AD235" s="46">
        <v>1101.21216</v>
      </c>
      <c r="AE235" s="45">
        <v>0.2743972695058588</v>
      </c>
    </row>
    <row r="236" spans="1:31" ht="14.4" x14ac:dyDescent="0.3">
      <c r="A236" s="64" t="s">
        <v>115</v>
      </c>
      <c r="B236" s="10">
        <v>15</v>
      </c>
      <c r="C236" s="45">
        <v>9.908053265694357E-5</v>
      </c>
      <c r="D236" s="10">
        <v>10.909090909090899</v>
      </c>
      <c r="E236" s="10">
        <v>126</v>
      </c>
      <c r="F236" s="45">
        <v>7.8665434657742921E-4</v>
      </c>
      <c r="G236" s="46">
        <v>49.696969696969703</v>
      </c>
      <c r="H236" s="10">
        <v>240</v>
      </c>
      <c r="I236" s="45">
        <v>1.4232765011119347E-3</v>
      </c>
      <c r="J236" s="46">
        <v>58.181820000000002</v>
      </c>
      <c r="K236" s="45">
        <v>15</v>
      </c>
      <c r="L236" s="10">
        <v>62</v>
      </c>
      <c r="M236" s="45">
        <v>2.2260120276456334E-4</v>
      </c>
      <c r="N236" s="10">
        <v>27.272727272727199</v>
      </c>
      <c r="O236" s="10">
        <v>262</v>
      </c>
      <c r="P236" s="45">
        <v>8.9557340625534099E-4</v>
      </c>
      <c r="Q236" s="46">
        <v>75.151515151515099</v>
      </c>
      <c r="R236" s="10">
        <v>373</v>
      </c>
      <c r="S236" s="45">
        <v>1.2114086766740499E-3</v>
      </c>
      <c r="T236" s="46">
        <v>70.909090000000006</v>
      </c>
      <c r="U236" s="45">
        <v>5.0161290322580649</v>
      </c>
      <c r="V236" s="10">
        <v>13785</v>
      </c>
      <c r="W236" s="45">
        <v>1.1311056009543135E-3</v>
      </c>
      <c r="X236" s="10">
        <v>609.69696969696895</v>
      </c>
      <c r="Y236" s="10">
        <v>15747</v>
      </c>
      <c r="Z236" s="45">
        <v>1.2480502929315986E-3</v>
      </c>
      <c r="AA236" s="46">
        <v>589.09090909090901</v>
      </c>
      <c r="AB236" s="10">
        <v>19797</v>
      </c>
      <c r="AC236" s="45">
        <v>1.5176783423459779E-3</v>
      </c>
      <c r="AD236" s="46">
        <v>598.78790000000004</v>
      </c>
      <c r="AE236" s="45">
        <v>0.43612622415669206</v>
      </c>
    </row>
    <row r="237" spans="1:31" ht="14.4" x14ac:dyDescent="0.3">
      <c r="A237" s="64" t="s">
        <v>116</v>
      </c>
      <c r="B237" s="10">
        <v>51</v>
      </c>
      <c r="C237" s="45">
        <v>3.3687381103360812E-4</v>
      </c>
      <c r="D237" s="10">
        <v>30.303030303030301</v>
      </c>
      <c r="E237" s="10">
        <v>74</v>
      </c>
      <c r="F237" s="45">
        <v>4.620033464026172E-4</v>
      </c>
      <c r="G237" s="46">
        <v>38.181818181818102</v>
      </c>
      <c r="H237" s="10">
        <v>57</v>
      </c>
      <c r="I237" s="45">
        <v>3.380281690140845E-4</v>
      </c>
      <c r="J237" s="46">
        <v>21.818182</v>
      </c>
      <c r="K237" s="45">
        <v>0.11764705882352941</v>
      </c>
      <c r="L237" s="10">
        <v>144</v>
      </c>
      <c r="M237" s="45">
        <v>5.1700924513059868E-4</v>
      </c>
      <c r="N237" s="10">
        <v>57.5757575757575</v>
      </c>
      <c r="O237" s="10">
        <v>144</v>
      </c>
      <c r="P237" s="45">
        <v>4.9222355152965308E-4</v>
      </c>
      <c r="Q237" s="46">
        <v>48.484848484848399</v>
      </c>
      <c r="R237" s="10">
        <v>110</v>
      </c>
      <c r="S237" s="45">
        <v>3.5725188856339273E-4</v>
      </c>
      <c r="T237" s="46">
        <v>33.3333321</v>
      </c>
      <c r="U237" s="45">
        <v>-0.2361111111111111</v>
      </c>
      <c r="V237" s="10">
        <v>4730</v>
      </c>
      <c r="W237" s="45">
        <v>3.8811240424475174E-4</v>
      </c>
      <c r="X237" s="10">
        <v>316.36363636363598</v>
      </c>
      <c r="Y237" s="10">
        <v>5452</v>
      </c>
      <c r="Z237" s="45">
        <v>4.321058104440894E-4</v>
      </c>
      <c r="AA237" s="46">
        <v>328.48484848484799</v>
      </c>
      <c r="AB237" s="10">
        <v>6775</v>
      </c>
      <c r="AC237" s="45">
        <v>5.1938529925716021E-4</v>
      </c>
      <c r="AD237" s="46">
        <v>324.24243200000001</v>
      </c>
      <c r="AE237" s="45">
        <v>0.43234672304439747</v>
      </c>
    </row>
    <row r="238" spans="1:31" ht="14.4" x14ac:dyDescent="0.3">
      <c r="A238" s="64" t="s">
        <v>255</v>
      </c>
      <c r="B238" s="10">
        <v>9</v>
      </c>
      <c r="C238" s="45">
        <v>5.9448319594166138E-5</v>
      </c>
      <c r="D238" s="10">
        <v>9.0909090909090899</v>
      </c>
      <c r="E238" s="10">
        <v>94</v>
      </c>
      <c r="F238" s="45">
        <v>5.8686911570062178E-4</v>
      </c>
      <c r="G238" s="46">
        <v>33.939393939393902</v>
      </c>
      <c r="H238" s="10">
        <v>9</v>
      </c>
      <c r="I238" s="45">
        <v>5.3372868791697556E-5</v>
      </c>
      <c r="J238" s="46">
        <v>10.30303</v>
      </c>
      <c r="K238" s="45">
        <v>0</v>
      </c>
      <c r="L238" s="10">
        <v>151</v>
      </c>
      <c r="M238" s="45">
        <v>5.4214163899111393E-4</v>
      </c>
      <c r="N238" s="10">
        <v>70.909090909090907</v>
      </c>
      <c r="O238" s="10">
        <v>122</v>
      </c>
      <c r="P238" s="45">
        <v>4.1702273115706715E-4</v>
      </c>
      <c r="Q238" s="46">
        <v>36.969696969696898</v>
      </c>
      <c r="R238" s="10">
        <v>49</v>
      </c>
      <c r="S238" s="45">
        <v>1.5913947763278403E-4</v>
      </c>
      <c r="T238" s="46">
        <v>23.636364</v>
      </c>
      <c r="U238" s="45">
        <v>-0.67549668874172186</v>
      </c>
      <c r="V238" s="10">
        <v>3707</v>
      </c>
      <c r="W238" s="45">
        <v>3.0417181448949148E-4</v>
      </c>
      <c r="X238" s="10">
        <v>278.78787878787801</v>
      </c>
      <c r="Y238" s="10">
        <v>4274</v>
      </c>
      <c r="Z238" s="45">
        <v>3.3874178903852494E-4</v>
      </c>
      <c r="AA238" s="46">
        <v>256.36363636363598</v>
      </c>
      <c r="AB238" s="10">
        <v>5031</v>
      </c>
      <c r="AC238" s="45">
        <v>3.8568670709413622E-4</v>
      </c>
      <c r="AD238" s="46">
        <v>309.09089999999998</v>
      </c>
      <c r="AE238" s="45">
        <v>0.35716212570811978</v>
      </c>
    </row>
    <row r="239" spans="1:31" ht="14.4" x14ac:dyDescent="0.3">
      <c r="A239" s="432"/>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432"/>
    </row>
    <row r="240" spans="1:31" ht="14.4" x14ac:dyDescent="0.3">
      <c r="A240" s="433" t="s">
        <v>419</v>
      </c>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row>
    <row r="241" spans="1:31" ht="14.4" x14ac:dyDescent="0.3">
      <c r="A241" s="64"/>
      <c r="B241" s="434" t="s">
        <v>332</v>
      </c>
      <c r="C241" s="434"/>
      <c r="D241" s="63" t="s">
        <v>333</v>
      </c>
      <c r="E241" s="434" t="s">
        <v>332</v>
      </c>
      <c r="F241" s="434"/>
      <c r="G241" s="63" t="s">
        <v>333</v>
      </c>
      <c r="H241" s="434" t="s">
        <v>332</v>
      </c>
      <c r="I241" s="434"/>
      <c r="J241" s="63" t="s">
        <v>333</v>
      </c>
      <c r="K241" s="64" t="s">
        <v>0</v>
      </c>
      <c r="L241" s="434" t="s">
        <v>332</v>
      </c>
      <c r="M241" s="434"/>
      <c r="N241" s="63" t="s">
        <v>333</v>
      </c>
      <c r="O241" s="434" t="s">
        <v>332</v>
      </c>
      <c r="P241" s="434"/>
      <c r="Q241" s="63" t="s">
        <v>333</v>
      </c>
      <c r="R241" s="434" t="s">
        <v>332</v>
      </c>
      <c r="S241" s="434"/>
      <c r="T241" s="63" t="s">
        <v>333</v>
      </c>
      <c r="U241" s="64" t="s">
        <v>0</v>
      </c>
      <c r="V241" s="434" t="s">
        <v>332</v>
      </c>
      <c r="W241" s="434"/>
      <c r="X241" s="63" t="s">
        <v>333</v>
      </c>
      <c r="Y241" s="434" t="s">
        <v>332</v>
      </c>
      <c r="Z241" s="434"/>
      <c r="AA241" s="63" t="s">
        <v>333</v>
      </c>
      <c r="AB241" s="434" t="s">
        <v>332</v>
      </c>
      <c r="AC241" s="434"/>
      <c r="AD241" s="63" t="s">
        <v>333</v>
      </c>
      <c r="AE241" s="64" t="s">
        <v>0</v>
      </c>
    </row>
    <row r="242" spans="1:31" ht="14.4" x14ac:dyDescent="0.3">
      <c r="A242" s="64" t="s">
        <v>18</v>
      </c>
      <c r="B242" s="10">
        <v>458350</v>
      </c>
      <c r="C242" s="45"/>
      <c r="D242" s="10">
        <v>658.18181818181802</v>
      </c>
      <c r="E242" s="10">
        <v>497797</v>
      </c>
      <c r="F242" s="45"/>
      <c r="G242" s="46">
        <v>446.06060606060601</v>
      </c>
      <c r="H242" s="10">
        <v>516007</v>
      </c>
      <c r="I242" s="45"/>
      <c r="J242" s="46">
        <v>420.60604899999998</v>
      </c>
      <c r="K242" s="45">
        <v>0.12579251663575869</v>
      </c>
      <c r="L242" s="10">
        <v>871458</v>
      </c>
      <c r="M242" s="45"/>
      <c r="N242" s="10">
        <v>1198.7878787878701</v>
      </c>
      <c r="O242" s="10">
        <v>931998</v>
      </c>
      <c r="P242" s="45"/>
      <c r="Q242" s="46">
        <v>626.06060606060601</v>
      </c>
      <c r="R242" s="10">
        <v>968001</v>
      </c>
      <c r="S242" s="45"/>
      <c r="T242" s="46">
        <v>444.84848</v>
      </c>
      <c r="U242" s="45">
        <v>0.11078330797353401</v>
      </c>
      <c r="V242" s="10">
        <v>35543481</v>
      </c>
      <c r="W242" s="45"/>
      <c r="X242" s="10">
        <v>3236.3636363636301</v>
      </c>
      <c r="Y242" s="10">
        <v>37323127</v>
      </c>
      <c r="Z242" s="45"/>
      <c r="AA242" s="46">
        <v>2191.5151515151501</v>
      </c>
      <c r="AB242" s="10">
        <v>38535926</v>
      </c>
      <c r="AC242" s="45"/>
      <c r="AD242" s="46">
        <v>2058.78784</v>
      </c>
      <c r="AE242" s="45">
        <v>8.4191106661725107E-2</v>
      </c>
    </row>
    <row r="243" spans="1:31" ht="14.4" x14ac:dyDescent="0.3">
      <c r="A243" s="64" t="s">
        <v>420</v>
      </c>
      <c r="B243" s="10">
        <v>105464</v>
      </c>
      <c r="C243" s="45">
        <v>0.23009490563979493</v>
      </c>
      <c r="D243" s="10">
        <v>2461.8181818181802</v>
      </c>
      <c r="E243" s="10">
        <v>152516</v>
      </c>
      <c r="F243" s="45">
        <v>0.30638191873394177</v>
      </c>
      <c r="G243" s="46">
        <v>2401.2121212121201</v>
      </c>
      <c r="H243" s="10">
        <v>129927</v>
      </c>
      <c r="I243" s="45">
        <v>0.25179309583009535</v>
      </c>
      <c r="J243" s="46">
        <v>2866.0605500000001</v>
      </c>
      <c r="K243" s="45">
        <v>0.23195592808920579</v>
      </c>
      <c r="L243" s="10">
        <v>182283</v>
      </c>
      <c r="M243" s="45">
        <v>0.20917014933594047</v>
      </c>
      <c r="N243" s="10">
        <v>3433.3333333333298</v>
      </c>
      <c r="O243" s="10">
        <v>255019</v>
      </c>
      <c r="P243" s="45">
        <v>0.27362612366120959</v>
      </c>
      <c r="Q243" s="46">
        <v>3149.69696969697</v>
      </c>
      <c r="R243" s="10">
        <v>218254</v>
      </c>
      <c r="S243" s="45">
        <v>0.22546877534217424</v>
      </c>
      <c r="T243" s="46">
        <v>3880.6060000000002</v>
      </c>
      <c r="U243" s="45">
        <v>0.19733601048918439</v>
      </c>
      <c r="V243" s="10">
        <v>4694423</v>
      </c>
      <c r="W243" s="45">
        <v>0.13207549930182697</v>
      </c>
      <c r="X243" s="10">
        <v>23244.8484848484</v>
      </c>
      <c r="Y243" s="10">
        <v>6115244</v>
      </c>
      <c r="Z243" s="45">
        <v>0.16384597142677781</v>
      </c>
      <c r="AA243" s="46">
        <v>23415.7575757575</v>
      </c>
      <c r="AB243" s="10">
        <v>5149742</v>
      </c>
      <c r="AC243" s="45">
        <v>0.13363483207851293</v>
      </c>
      <c r="AD243" s="46">
        <v>23433.94</v>
      </c>
      <c r="AE243" s="45">
        <v>9.6991472647437182E-2</v>
      </c>
    </row>
    <row r="244" spans="1:31" ht="14.4" x14ac:dyDescent="0.3">
      <c r="A244" s="64" t="s">
        <v>421</v>
      </c>
      <c r="B244" s="10">
        <v>49251</v>
      </c>
      <c r="C244" s="45">
        <v>0.10745281989745828</v>
      </c>
      <c r="D244" s="10">
        <v>1172.12121212121</v>
      </c>
      <c r="E244" s="10">
        <v>71627</v>
      </c>
      <c r="F244" s="45">
        <v>0.1438879703975717</v>
      </c>
      <c r="G244" s="46">
        <v>1264.84848484848</v>
      </c>
      <c r="H244" s="10">
        <v>59975</v>
      </c>
      <c r="I244" s="45">
        <v>0.11622904340444994</v>
      </c>
      <c r="J244" s="46">
        <v>1522.42419</v>
      </c>
      <c r="K244" s="45">
        <v>0.21774177174067533</v>
      </c>
      <c r="L244" s="10">
        <v>86747</v>
      </c>
      <c r="M244" s="45">
        <v>9.9542376109921532E-2</v>
      </c>
      <c r="N244" s="10">
        <v>1726.6666666666599</v>
      </c>
      <c r="O244" s="10">
        <v>120297</v>
      </c>
      <c r="P244" s="45">
        <v>0.12907431131826463</v>
      </c>
      <c r="Q244" s="46">
        <v>1704.2424242424199</v>
      </c>
      <c r="R244" s="10">
        <v>100689</v>
      </c>
      <c r="S244" s="45">
        <v>0.104017454527423</v>
      </c>
      <c r="T244" s="46">
        <v>1996.36365</v>
      </c>
      <c r="U244" s="45">
        <v>0.16072025545552007</v>
      </c>
      <c r="V244" s="10">
        <v>2152113</v>
      </c>
      <c r="W244" s="45">
        <v>6.0548740287986985E-2</v>
      </c>
      <c r="X244" s="10">
        <v>12146.060606060601</v>
      </c>
      <c r="Y244" s="10">
        <v>2824898</v>
      </c>
      <c r="Z244" s="45">
        <v>7.5687602488398148E-2</v>
      </c>
      <c r="AA244" s="46">
        <v>12889.090909090901</v>
      </c>
      <c r="AB244" s="10">
        <v>2342664</v>
      </c>
      <c r="AC244" s="45">
        <v>6.0791688254747012E-2</v>
      </c>
      <c r="AD244" s="46">
        <v>12264.242200000001</v>
      </c>
      <c r="AE244" s="45">
        <v>8.8541354473487224E-2</v>
      </c>
    </row>
    <row r="245" spans="1:31" ht="14.4" x14ac:dyDescent="0.3">
      <c r="A245" s="64" t="s">
        <v>422</v>
      </c>
      <c r="B245" s="10">
        <v>7893</v>
      </c>
      <c r="C245" s="45">
        <v>1.7220464710374167E-2</v>
      </c>
      <c r="D245" s="10">
        <v>483.636363636363</v>
      </c>
      <c r="E245" s="10">
        <v>10284</v>
      </c>
      <c r="F245" s="45">
        <v>2.0659023658238199E-2</v>
      </c>
      <c r="G245" s="46">
        <v>398.18181818181802</v>
      </c>
      <c r="H245" s="10">
        <v>8776</v>
      </c>
      <c r="I245" s="45">
        <v>1.7007521215797461E-2</v>
      </c>
      <c r="J245" s="46">
        <v>464.24243200000001</v>
      </c>
      <c r="K245" s="45">
        <v>0.11187127834790321</v>
      </c>
      <c r="L245" s="10">
        <v>13309</v>
      </c>
      <c r="M245" s="45">
        <v>1.5272107204248512E-2</v>
      </c>
      <c r="N245" s="10">
        <v>555.15151515151501</v>
      </c>
      <c r="O245" s="10">
        <v>17583</v>
      </c>
      <c r="P245" s="45">
        <v>1.8865920313133718E-2</v>
      </c>
      <c r="Q245" s="46">
        <v>503.030303030303</v>
      </c>
      <c r="R245" s="10">
        <v>14395</v>
      </c>
      <c r="S245" s="45">
        <v>1.4870852406144209E-2</v>
      </c>
      <c r="T245" s="46">
        <v>541.21209999999996</v>
      </c>
      <c r="U245" s="45">
        <v>8.1598918025396344E-2</v>
      </c>
      <c r="V245" s="10">
        <v>266878</v>
      </c>
      <c r="W245" s="45">
        <v>7.5084936109662418E-3</v>
      </c>
      <c r="X245" s="10">
        <v>2758.1818181818098</v>
      </c>
      <c r="Y245" s="10">
        <v>303873</v>
      </c>
      <c r="Z245" s="45">
        <v>8.1416811619240796E-3</v>
      </c>
      <c r="AA245" s="46">
        <v>2727.2727272727202</v>
      </c>
      <c r="AB245" s="10">
        <v>227930</v>
      </c>
      <c r="AC245" s="45">
        <v>5.9147404424640011E-3</v>
      </c>
      <c r="AD245" s="46">
        <v>2543.6364699999999</v>
      </c>
      <c r="AE245" s="45">
        <v>-0.14593934307061654</v>
      </c>
    </row>
    <row r="246" spans="1:31" ht="14.4" x14ac:dyDescent="0.3">
      <c r="A246" s="64" t="s">
        <v>423</v>
      </c>
      <c r="B246" s="10">
        <v>1231</v>
      </c>
      <c r="C246" s="45">
        <v>2.6857205192538452E-3</v>
      </c>
      <c r="D246" s="10">
        <v>158.78787878787799</v>
      </c>
      <c r="E246" s="10">
        <v>1767</v>
      </c>
      <c r="F246" s="45">
        <v>3.5496397125735994E-3</v>
      </c>
      <c r="G246" s="46">
        <v>202.42424242424201</v>
      </c>
      <c r="H246" s="10">
        <v>1651</v>
      </c>
      <c r="I246" s="45">
        <v>3.1995689980949872E-3</v>
      </c>
      <c r="J246" s="46">
        <v>176.363632</v>
      </c>
      <c r="K246" s="45">
        <v>0.34118602761982131</v>
      </c>
      <c r="L246" s="10">
        <v>2017</v>
      </c>
      <c r="M246" s="45">
        <v>2.3145120017258433E-3</v>
      </c>
      <c r="N246" s="10">
        <v>204.84848484848399</v>
      </c>
      <c r="O246" s="10">
        <v>3362</v>
      </c>
      <c r="P246" s="45">
        <v>3.6073038783345029E-3</v>
      </c>
      <c r="Q246" s="46">
        <v>250.30303030303</v>
      </c>
      <c r="R246" s="10">
        <v>2579</v>
      </c>
      <c r="S246" s="45">
        <v>2.6642534460191675E-3</v>
      </c>
      <c r="T246" s="46">
        <v>205.454544</v>
      </c>
      <c r="U246" s="45">
        <v>0.27863163113534956</v>
      </c>
      <c r="V246" s="10">
        <v>46120</v>
      </c>
      <c r="W246" s="45">
        <v>1.297565649239589E-3</v>
      </c>
      <c r="X246" s="10">
        <v>1223.6363636363601</v>
      </c>
      <c r="Y246" s="10">
        <v>61336</v>
      </c>
      <c r="Z246" s="45">
        <v>1.6433778445198335E-3</v>
      </c>
      <c r="AA246" s="46">
        <v>1000</v>
      </c>
      <c r="AB246" s="10">
        <v>45236</v>
      </c>
      <c r="AC246" s="45">
        <v>1.1738656546101942E-3</v>
      </c>
      <c r="AD246" s="46">
        <v>1027.87878</v>
      </c>
      <c r="AE246" s="45">
        <v>-1.9167389418907197E-2</v>
      </c>
    </row>
    <row r="247" spans="1:31" ht="14.4" x14ac:dyDescent="0.3">
      <c r="A247" s="64" t="s">
        <v>424</v>
      </c>
      <c r="B247" s="10">
        <v>7572</v>
      </c>
      <c r="C247" s="45">
        <v>1.652012654085306E-2</v>
      </c>
      <c r="D247" s="10">
        <v>373.93939393939303</v>
      </c>
      <c r="E247" s="10">
        <v>10072</v>
      </c>
      <c r="F247" s="45">
        <v>2.0233147246769265E-2</v>
      </c>
      <c r="G247" s="46">
        <v>400</v>
      </c>
      <c r="H247" s="10">
        <v>8572</v>
      </c>
      <c r="I247" s="45">
        <v>1.6612177741774821E-2</v>
      </c>
      <c r="J247" s="46">
        <v>478.18182400000001</v>
      </c>
      <c r="K247" s="45">
        <v>0.13206550449022716</v>
      </c>
      <c r="L247" s="10">
        <v>13314</v>
      </c>
      <c r="M247" s="45">
        <v>1.5277844715407971E-2</v>
      </c>
      <c r="N247" s="10">
        <v>567.27272727272702</v>
      </c>
      <c r="O247" s="10">
        <v>17185</v>
      </c>
      <c r="P247" s="45">
        <v>1.8438880770130409E-2</v>
      </c>
      <c r="Q247" s="46">
        <v>508.48484848484799</v>
      </c>
      <c r="R247" s="10">
        <v>15165</v>
      </c>
      <c r="S247" s="45">
        <v>1.5666306129849039E-2</v>
      </c>
      <c r="T247" s="46">
        <v>674.54549999999995</v>
      </c>
      <c r="U247" s="45">
        <v>0.13902658855340244</v>
      </c>
      <c r="V247" s="10">
        <v>276375</v>
      </c>
      <c r="W247" s="45">
        <v>7.7756874741672036E-3</v>
      </c>
      <c r="X247" s="10">
        <v>3047.8787878787798</v>
      </c>
      <c r="Y247" s="10">
        <v>346292</v>
      </c>
      <c r="Z247" s="45">
        <v>9.2782150863189999E-3</v>
      </c>
      <c r="AA247" s="46">
        <v>3074.54545454545</v>
      </c>
      <c r="AB247" s="10">
        <v>279232</v>
      </c>
      <c r="AC247" s="45">
        <v>7.2460176511653044E-3</v>
      </c>
      <c r="AD247" s="46">
        <v>3035.7575700000002</v>
      </c>
      <c r="AE247" s="45">
        <v>1.0337403889642695E-2</v>
      </c>
    </row>
    <row r="248" spans="1:31" ht="14.4" x14ac:dyDescent="0.3">
      <c r="A248" s="64" t="s">
        <v>425</v>
      </c>
      <c r="B248" s="10">
        <v>3451</v>
      </c>
      <c r="C248" s="45">
        <v>7.5291807570633798E-3</v>
      </c>
      <c r="D248" s="10">
        <v>240.60606060606</v>
      </c>
      <c r="E248" s="10">
        <v>4806</v>
      </c>
      <c r="F248" s="45">
        <v>9.654537893960792E-3</v>
      </c>
      <c r="G248" s="46">
        <v>307.27272727272702</v>
      </c>
      <c r="H248" s="10">
        <v>4449</v>
      </c>
      <c r="I248" s="45">
        <v>8.6219760584643236E-3</v>
      </c>
      <c r="J248" s="46">
        <v>317.57574499999998</v>
      </c>
      <c r="K248" s="45">
        <v>0.28919153868443931</v>
      </c>
      <c r="L248" s="10">
        <v>6319</v>
      </c>
      <c r="M248" s="45">
        <v>7.2510666033245436E-3</v>
      </c>
      <c r="N248" s="10">
        <v>304.84848484848402</v>
      </c>
      <c r="O248" s="10">
        <v>7920</v>
      </c>
      <c r="P248" s="45">
        <v>8.4978723130307143E-3</v>
      </c>
      <c r="Q248" s="46">
        <v>360.60606060606</v>
      </c>
      <c r="R248" s="10">
        <v>7131</v>
      </c>
      <c r="S248" s="45">
        <v>7.3667279269339601E-3</v>
      </c>
      <c r="T248" s="46">
        <v>378.18182400000001</v>
      </c>
      <c r="U248" s="45">
        <v>0.12850134514954897</v>
      </c>
      <c r="V248" s="10">
        <v>136446</v>
      </c>
      <c r="W248" s="45">
        <v>3.8388474105842361E-3</v>
      </c>
      <c r="X248" s="10">
        <v>1712.72727272727</v>
      </c>
      <c r="Y248" s="10">
        <v>164177</v>
      </c>
      <c r="Z248" s="45">
        <v>4.3988007757227842E-3</v>
      </c>
      <c r="AA248" s="46">
        <v>1939.3939393939299</v>
      </c>
      <c r="AB248" s="10">
        <v>133132</v>
      </c>
      <c r="AC248" s="45">
        <v>3.4547502504546019E-3</v>
      </c>
      <c r="AD248" s="46">
        <v>1775.75757</v>
      </c>
      <c r="AE248" s="45">
        <v>-2.4287996716649812E-2</v>
      </c>
    </row>
    <row r="249" spans="1:31" ht="14.4" x14ac:dyDescent="0.3">
      <c r="A249" s="64" t="s">
        <v>426</v>
      </c>
      <c r="B249" s="10">
        <v>1340</v>
      </c>
      <c r="C249" s="45">
        <v>2.9235300534526019E-3</v>
      </c>
      <c r="D249" s="10">
        <v>171.51515151515099</v>
      </c>
      <c r="E249" s="10">
        <v>1694</v>
      </c>
      <c r="F249" s="45">
        <v>3.4029935897564672E-3</v>
      </c>
      <c r="G249" s="46">
        <v>178.18181818181799</v>
      </c>
      <c r="H249" s="10">
        <v>1145</v>
      </c>
      <c r="I249" s="45">
        <v>2.2189621458623622E-3</v>
      </c>
      <c r="J249" s="46">
        <v>147.878784</v>
      </c>
      <c r="K249" s="45">
        <v>-0.1455223880597015</v>
      </c>
      <c r="L249" s="10">
        <v>2310</v>
      </c>
      <c r="M249" s="45">
        <v>2.6507301556701526E-3</v>
      </c>
      <c r="N249" s="10">
        <v>204.24242424242399</v>
      </c>
      <c r="O249" s="10">
        <v>2756</v>
      </c>
      <c r="P249" s="45">
        <v>2.9570878907465466E-3</v>
      </c>
      <c r="Q249" s="46">
        <v>191.51515151515099</v>
      </c>
      <c r="R249" s="10">
        <v>2193</v>
      </c>
      <c r="S249" s="45">
        <v>2.2654935273827195E-3</v>
      </c>
      <c r="T249" s="46">
        <v>187.27271999999999</v>
      </c>
      <c r="U249" s="45">
        <v>-5.0649350649350652E-2</v>
      </c>
      <c r="V249" s="10">
        <v>49231</v>
      </c>
      <c r="W249" s="45">
        <v>1.3850922479990073E-3</v>
      </c>
      <c r="X249" s="10">
        <v>973.93939393939399</v>
      </c>
      <c r="Y249" s="10">
        <v>57689</v>
      </c>
      <c r="Z249" s="45">
        <v>1.5456636310242709E-3</v>
      </c>
      <c r="AA249" s="46">
        <v>981.81818181818198</v>
      </c>
      <c r="AB249" s="10">
        <v>43952</v>
      </c>
      <c r="AC249" s="45">
        <v>1.1405460971665765E-3</v>
      </c>
      <c r="AD249" s="46">
        <v>739.39390000000003</v>
      </c>
      <c r="AE249" s="45">
        <v>-0.10722918486319595</v>
      </c>
    </row>
    <row r="250" spans="1:31" ht="14.4" x14ac:dyDescent="0.3">
      <c r="A250" s="64" t="s">
        <v>427</v>
      </c>
      <c r="B250" s="10">
        <v>2468</v>
      </c>
      <c r="C250" s="45">
        <v>5.3845314715828515E-3</v>
      </c>
      <c r="D250" s="10">
        <v>175.75757575757501</v>
      </c>
      <c r="E250" s="10">
        <v>3061</v>
      </c>
      <c r="F250" s="45">
        <v>6.1490929033320811E-3</v>
      </c>
      <c r="G250" s="46">
        <v>193.333333333333</v>
      </c>
      <c r="H250" s="10">
        <v>2350</v>
      </c>
      <c r="I250" s="45">
        <v>4.5542017840843243E-3</v>
      </c>
      <c r="J250" s="46">
        <v>227.27271999999999</v>
      </c>
      <c r="K250" s="45">
        <v>-4.7811993517017828E-2</v>
      </c>
      <c r="L250" s="10">
        <v>4118</v>
      </c>
      <c r="M250" s="45">
        <v>4.725414190930601E-3</v>
      </c>
      <c r="N250" s="10">
        <v>218.18181818181799</v>
      </c>
      <c r="O250" s="10">
        <v>4888</v>
      </c>
      <c r="P250" s="45">
        <v>5.2446464477391586E-3</v>
      </c>
      <c r="Q250" s="46">
        <v>263.030303030303</v>
      </c>
      <c r="R250" s="10">
        <v>3893</v>
      </c>
      <c r="S250" s="45">
        <v>4.0216900602375412E-3</v>
      </c>
      <c r="T250" s="46">
        <v>267.878784</v>
      </c>
      <c r="U250" s="45">
        <v>-5.4638173870811074E-2</v>
      </c>
      <c r="V250" s="10">
        <v>89882</v>
      </c>
      <c r="W250" s="45">
        <v>2.5287900191880474E-3</v>
      </c>
      <c r="X250" s="10">
        <v>1333.3333333333301</v>
      </c>
      <c r="Y250" s="10">
        <v>113469</v>
      </c>
      <c r="Z250" s="45">
        <v>3.040179350460105E-3</v>
      </c>
      <c r="AA250" s="46">
        <v>1219.3939393939299</v>
      </c>
      <c r="AB250" s="10">
        <v>88561</v>
      </c>
      <c r="AC250" s="45">
        <v>2.298141220221359E-3</v>
      </c>
      <c r="AD250" s="46">
        <v>1328.48486</v>
      </c>
      <c r="AE250" s="45">
        <v>-1.4697047239714291E-2</v>
      </c>
    </row>
    <row r="251" spans="1:31" ht="14.4" x14ac:dyDescent="0.3">
      <c r="A251" s="64" t="s">
        <v>428</v>
      </c>
      <c r="B251" s="10">
        <v>6076</v>
      </c>
      <c r="C251" s="45">
        <v>1.3256245227446275E-2</v>
      </c>
      <c r="D251" s="10">
        <v>403.030303030303</v>
      </c>
      <c r="E251" s="10">
        <v>10632</v>
      </c>
      <c r="F251" s="45">
        <v>2.1358103805366443E-2</v>
      </c>
      <c r="G251" s="46">
        <v>492.12121212121201</v>
      </c>
      <c r="H251" s="10">
        <v>7071</v>
      </c>
      <c r="I251" s="45">
        <v>1.3703302474578833E-2</v>
      </c>
      <c r="J251" s="46">
        <v>356.96969999999999</v>
      </c>
      <c r="K251" s="45">
        <v>0.16375905200789995</v>
      </c>
      <c r="L251" s="10">
        <v>10634</v>
      </c>
      <c r="M251" s="45">
        <v>1.2202538733937838E-2</v>
      </c>
      <c r="N251" s="10">
        <v>527.87878787878697</v>
      </c>
      <c r="O251" s="10">
        <v>16135</v>
      </c>
      <c r="P251" s="45">
        <v>1.7312268910448306E-2</v>
      </c>
      <c r="Q251" s="46">
        <v>553.33333333333303</v>
      </c>
      <c r="R251" s="10">
        <v>11612</v>
      </c>
      <c r="S251" s="45">
        <v>1.1995855376182463E-2</v>
      </c>
      <c r="T251" s="46">
        <v>464.84848</v>
      </c>
      <c r="U251" s="45">
        <v>9.1969155538837694E-2</v>
      </c>
      <c r="V251" s="10">
        <v>301438</v>
      </c>
      <c r="W251" s="45">
        <v>8.48082381126373E-3</v>
      </c>
      <c r="X251" s="10">
        <v>2796.3636363636301</v>
      </c>
      <c r="Y251" s="10">
        <v>418798</v>
      </c>
      <c r="Z251" s="45">
        <v>1.1220871177273009E-2</v>
      </c>
      <c r="AA251" s="46">
        <v>3473.3333333333298</v>
      </c>
      <c r="AB251" s="10">
        <v>323884</v>
      </c>
      <c r="AC251" s="45">
        <v>8.4047286160970937E-3</v>
      </c>
      <c r="AD251" s="46">
        <v>2580</v>
      </c>
      <c r="AE251" s="45">
        <v>7.4463073666890034E-2</v>
      </c>
    </row>
    <row r="252" spans="1:31" ht="14.4" x14ac:dyDescent="0.3">
      <c r="A252" s="64" t="s">
        <v>429</v>
      </c>
      <c r="B252" s="10">
        <v>6320</v>
      </c>
      <c r="C252" s="45">
        <v>1.3788589505836151E-2</v>
      </c>
      <c r="D252" s="10">
        <v>423.636363636363</v>
      </c>
      <c r="E252" s="10">
        <v>10379</v>
      </c>
      <c r="F252" s="45">
        <v>2.0849864503000221E-2</v>
      </c>
      <c r="G252" s="46">
        <v>470.90909090909099</v>
      </c>
      <c r="H252" s="10">
        <v>7427</v>
      </c>
      <c r="I252" s="45">
        <v>1.4393215595912459E-2</v>
      </c>
      <c r="J252" s="46">
        <v>409.69695999999999</v>
      </c>
      <c r="K252" s="45">
        <v>0.17515822784810126</v>
      </c>
      <c r="L252" s="10">
        <v>11073</v>
      </c>
      <c r="M252" s="45">
        <v>1.2706292213738356E-2</v>
      </c>
      <c r="N252" s="10">
        <v>476.36363636363598</v>
      </c>
      <c r="O252" s="10">
        <v>16528</v>
      </c>
      <c r="P252" s="45">
        <v>1.7733943635072177E-2</v>
      </c>
      <c r="Q252" s="46">
        <v>624.24242424242402</v>
      </c>
      <c r="R252" s="10">
        <v>11885</v>
      </c>
      <c r="S252" s="45">
        <v>1.2277879878223267E-2</v>
      </c>
      <c r="T252" s="46">
        <v>504.84848</v>
      </c>
      <c r="U252" s="45">
        <v>7.3331527138083621E-2</v>
      </c>
      <c r="V252" s="10">
        <v>279438</v>
      </c>
      <c r="W252" s="45">
        <v>7.8618636143150972E-3</v>
      </c>
      <c r="X252" s="10">
        <v>2747.8787878787798</v>
      </c>
      <c r="Y252" s="10">
        <v>364172</v>
      </c>
      <c r="Z252" s="45">
        <v>9.7572746249262546E-3</v>
      </c>
      <c r="AA252" s="46">
        <v>3216.3636363636301</v>
      </c>
      <c r="AB252" s="10">
        <v>291769</v>
      </c>
      <c r="AC252" s="45">
        <v>7.5713504328402542E-3</v>
      </c>
      <c r="AD252" s="46">
        <v>3027.8789999999999</v>
      </c>
      <c r="AE252" s="45">
        <v>4.4127856626514646E-2</v>
      </c>
    </row>
    <row r="253" spans="1:31" ht="14.4" x14ac:dyDescent="0.3">
      <c r="A253" s="64" t="s">
        <v>430</v>
      </c>
      <c r="B253" s="10">
        <v>4915</v>
      </c>
      <c r="C253" s="45">
        <v>1.072324642740264E-2</v>
      </c>
      <c r="D253" s="10">
        <v>313.33333333333297</v>
      </c>
      <c r="E253" s="10">
        <v>6977</v>
      </c>
      <c r="F253" s="45">
        <v>1.4015753409522356E-2</v>
      </c>
      <c r="G253" s="46">
        <v>355.15151515151501</v>
      </c>
      <c r="H253" s="10">
        <v>6569</v>
      </c>
      <c r="I253" s="45">
        <v>1.2730447455170182E-2</v>
      </c>
      <c r="J253" s="46">
        <v>344.24243200000001</v>
      </c>
      <c r="K253" s="45">
        <v>0.33652085452695829</v>
      </c>
      <c r="L253" s="10">
        <v>9378</v>
      </c>
      <c r="M253" s="45">
        <v>1.0761275930681685E-2</v>
      </c>
      <c r="N253" s="10">
        <v>447.27272727272702</v>
      </c>
      <c r="O253" s="10">
        <v>12465</v>
      </c>
      <c r="P253" s="45">
        <v>1.3374492219940385E-2</v>
      </c>
      <c r="Q253" s="46">
        <v>442.42424242424198</v>
      </c>
      <c r="R253" s="10">
        <v>10945</v>
      </c>
      <c r="S253" s="45">
        <v>1.1306806501232954E-2</v>
      </c>
      <c r="T253" s="46">
        <v>455.15152</v>
      </c>
      <c r="U253" s="45">
        <v>0.16709319684367668</v>
      </c>
      <c r="V253" s="10">
        <v>248835</v>
      </c>
      <c r="W253" s="45">
        <v>7.0008618458051418E-3</v>
      </c>
      <c r="X253" s="10">
        <v>2438.1818181818098</v>
      </c>
      <c r="Y253" s="10">
        <v>319320</v>
      </c>
      <c r="Z253" s="45">
        <v>8.5555532364691728E-3</v>
      </c>
      <c r="AA253" s="46">
        <v>2765.45454545454</v>
      </c>
      <c r="AB253" s="10">
        <v>247991</v>
      </c>
      <c r="AC253" s="45">
        <v>6.4353196028038876E-3</v>
      </c>
      <c r="AD253" s="46">
        <v>2372.1210000000001</v>
      </c>
      <c r="AE253" s="45">
        <v>-3.3918058150983585E-3</v>
      </c>
    </row>
    <row r="254" spans="1:31" ht="14.4" x14ac:dyDescent="0.3">
      <c r="A254" s="64" t="s">
        <v>431</v>
      </c>
      <c r="B254" s="10">
        <v>3970</v>
      </c>
      <c r="C254" s="45">
        <v>8.6615032180647981E-3</v>
      </c>
      <c r="D254" s="10">
        <v>295.15151515151501</v>
      </c>
      <c r="E254" s="10">
        <v>5571</v>
      </c>
      <c r="F254" s="45">
        <v>1.1191308907044438E-2</v>
      </c>
      <c r="G254" s="46">
        <v>351.51515151515099</v>
      </c>
      <c r="H254" s="10">
        <v>4474</v>
      </c>
      <c r="I254" s="45">
        <v>8.6704250136141556E-3</v>
      </c>
      <c r="J254" s="46">
        <v>306.66665599999999</v>
      </c>
      <c r="K254" s="45">
        <v>0.12695214105793451</v>
      </c>
      <c r="L254" s="10">
        <v>6988</v>
      </c>
      <c r="M254" s="45">
        <v>8.0187455964601858E-3</v>
      </c>
      <c r="N254" s="10">
        <v>373.33333333333297</v>
      </c>
      <c r="O254" s="10">
        <v>9752</v>
      </c>
      <c r="P254" s="45">
        <v>1.0463541767257011E-2</v>
      </c>
      <c r="Q254" s="46">
        <v>410.30303030303003</v>
      </c>
      <c r="R254" s="10">
        <v>7528</v>
      </c>
      <c r="S254" s="45">
        <v>7.776851470194762E-3</v>
      </c>
      <c r="T254" s="46">
        <v>360.60604899999998</v>
      </c>
      <c r="U254" s="45">
        <v>7.7275329135661139E-2</v>
      </c>
      <c r="V254" s="10">
        <v>207068</v>
      </c>
      <c r="W254" s="45">
        <v>5.8257659118981621E-3</v>
      </c>
      <c r="X254" s="10">
        <v>2292.7272727272698</v>
      </c>
      <c r="Y254" s="10">
        <v>288284</v>
      </c>
      <c r="Z254" s="45">
        <v>7.7240044758307633E-3</v>
      </c>
      <c r="AA254" s="46">
        <v>2549.0909090908999</v>
      </c>
      <c r="AB254" s="10">
        <v>228390</v>
      </c>
      <c r="AC254" s="45">
        <v>5.9266773555668546E-3</v>
      </c>
      <c r="AD254" s="46">
        <v>2265.4545899999998</v>
      </c>
      <c r="AE254" s="45">
        <v>0.10297100469411015</v>
      </c>
    </row>
    <row r="255" spans="1:31" ht="14.4" x14ac:dyDescent="0.3">
      <c r="A255" s="64" t="s">
        <v>432</v>
      </c>
      <c r="B255" s="10">
        <v>2319</v>
      </c>
      <c r="C255" s="45">
        <v>5.0594523835496893E-3</v>
      </c>
      <c r="D255" s="10">
        <v>185.45454545454501</v>
      </c>
      <c r="E255" s="10">
        <v>3803</v>
      </c>
      <c r="F255" s="45">
        <v>7.6396603434733439E-3</v>
      </c>
      <c r="G255" s="46">
        <v>260</v>
      </c>
      <c r="H255" s="10">
        <v>4726</v>
      </c>
      <c r="I255" s="45">
        <v>9.1587904815244748E-3</v>
      </c>
      <c r="J255" s="46">
        <v>268.48486300000002</v>
      </c>
      <c r="K255" s="45">
        <v>1.0379473911168606</v>
      </c>
      <c r="L255" s="10">
        <v>4005</v>
      </c>
      <c r="M255" s="45">
        <v>4.5957464387268235E-3</v>
      </c>
      <c r="N255" s="10">
        <v>244.84848484848399</v>
      </c>
      <c r="O255" s="10">
        <v>6856</v>
      </c>
      <c r="P255" s="45">
        <v>7.3562389618861846E-3</v>
      </c>
      <c r="Q255" s="46">
        <v>334.54545454545399</v>
      </c>
      <c r="R255" s="10">
        <v>7745</v>
      </c>
      <c r="S255" s="45">
        <v>8.0010247923297598E-3</v>
      </c>
      <c r="T255" s="46">
        <v>394.54544099999998</v>
      </c>
      <c r="U255" s="45">
        <v>0.93383270911360794</v>
      </c>
      <c r="V255" s="10">
        <v>136652</v>
      </c>
      <c r="W255" s="45">
        <v>3.8446431287920278E-3</v>
      </c>
      <c r="X255" s="10">
        <v>1623.0303030303</v>
      </c>
      <c r="Y255" s="10">
        <v>221752</v>
      </c>
      <c r="Z255" s="45">
        <v>5.9414100002928476E-3</v>
      </c>
      <c r="AA255" s="46">
        <v>1986.0606060606001</v>
      </c>
      <c r="AB255" s="10">
        <v>226508</v>
      </c>
      <c r="AC255" s="45">
        <v>5.8778398110895273E-3</v>
      </c>
      <c r="AD255" s="46">
        <v>2226.6667499999999</v>
      </c>
      <c r="AE255" s="45">
        <v>0.65755349354564885</v>
      </c>
    </row>
    <row r="256" spans="1:31" ht="14.4" x14ac:dyDescent="0.3">
      <c r="A256" s="64" t="s">
        <v>433</v>
      </c>
      <c r="B256" s="10">
        <v>787</v>
      </c>
      <c r="C256" s="45">
        <v>1.7170284716919385E-3</v>
      </c>
      <c r="D256" s="10">
        <v>127.272727272727</v>
      </c>
      <c r="E256" s="10">
        <v>1580</v>
      </c>
      <c r="F256" s="45">
        <v>3.1739845760420412E-3</v>
      </c>
      <c r="G256" s="46">
        <v>170.30303030303</v>
      </c>
      <c r="H256" s="10">
        <v>1746</v>
      </c>
      <c r="I256" s="45">
        <v>3.3836750276643535E-3</v>
      </c>
      <c r="J256" s="46">
        <v>195.75756799999999</v>
      </c>
      <c r="K256" s="45">
        <v>1.2185514612452351</v>
      </c>
      <c r="L256" s="10">
        <v>1587</v>
      </c>
      <c r="M256" s="45">
        <v>1.8210860420123517E-3</v>
      </c>
      <c r="N256" s="10">
        <v>174.54545454545399</v>
      </c>
      <c r="O256" s="10">
        <v>3153</v>
      </c>
      <c r="P256" s="45">
        <v>3.3830544700739701E-3</v>
      </c>
      <c r="Q256" s="46">
        <v>231.51515151515099</v>
      </c>
      <c r="R256" s="10">
        <v>3515</v>
      </c>
      <c r="S256" s="45">
        <v>3.6311945958733514E-3</v>
      </c>
      <c r="T256" s="46">
        <v>278.18182400000001</v>
      </c>
      <c r="U256" s="45">
        <v>1.2148708254568368</v>
      </c>
      <c r="V256" s="10">
        <v>60964</v>
      </c>
      <c r="W256" s="45">
        <v>1.7151949748534759E-3</v>
      </c>
      <c r="X256" s="10">
        <v>1030.9090909090901</v>
      </c>
      <c r="Y256" s="10">
        <v>94931</v>
      </c>
      <c r="Z256" s="45">
        <v>2.5434899921434771E-3</v>
      </c>
      <c r="AA256" s="46">
        <v>1336.3636363636299</v>
      </c>
      <c r="AB256" s="10">
        <v>123293</v>
      </c>
      <c r="AC256" s="45">
        <v>3.1994300591089986E-3</v>
      </c>
      <c r="AD256" s="46">
        <v>1583.03027</v>
      </c>
      <c r="AE256" s="45">
        <v>1.0223902631060955</v>
      </c>
    </row>
    <row r="257" spans="1:31" ht="14.4" x14ac:dyDescent="0.3">
      <c r="A257" s="64" t="s">
        <v>434</v>
      </c>
      <c r="B257" s="10">
        <v>909</v>
      </c>
      <c r="C257" s="45">
        <v>1.9832006108868767E-3</v>
      </c>
      <c r="D257" s="10">
        <v>138.18181818181799</v>
      </c>
      <c r="E257" s="10">
        <v>1001</v>
      </c>
      <c r="F257" s="45">
        <v>2.010859848492458E-3</v>
      </c>
      <c r="G257" s="46">
        <v>117.575757575757</v>
      </c>
      <c r="H257" s="10">
        <v>1019</v>
      </c>
      <c r="I257" s="45">
        <v>1.9747794119072026E-3</v>
      </c>
      <c r="J257" s="46">
        <v>136.363632</v>
      </c>
      <c r="K257" s="45">
        <v>0.12101210121012101</v>
      </c>
      <c r="L257" s="10">
        <v>1695</v>
      </c>
      <c r="M257" s="45">
        <v>1.9450162830566705E-3</v>
      </c>
      <c r="N257" s="10">
        <v>178.18181818181799</v>
      </c>
      <c r="O257" s="10">
        <v>1714</v>
      </c>
      <c r="P257" s="45">
        <v>1.8390597404715462E-3</v>
      </c>
      <c r="Q257" s="46">
        <v>137.575757575757</v>
      </c>
      <c r="R257" s="10">
        <v>2103</v>
      </c>
      <c r="S257" s="45">
        <v>2.1725184168198174E-3</v>
      </c>
      <c r="T257" s="46">
        <v>202.42424</v>
      </c>
      <c r="U257" s="45">
        <v>0.24070796460176991</v>
      </c>
      <c r="V257" s="10">
        <v>52786</v>
      </c>
      <c r="W257" s="45">
        <v>1.485110588915025E-3</v>
      </c>
      <c r="X257" s="10">
        <v>866.66666666666595</v>
      </c>
      <c r="Y257" s="10">
        <v>70805</v>
      </c>
      <c r="Z257" s="45">
        <v>1.8970811314925461E-3</v>
      </c>
      <c r="AA257" s="46">
        <v>1110.9090909090901</v>
      </c>
      <c r="AB257" s="10">
        <v>82786</v>
      </c>
      <c r="AC257" s="45">
        <v>2.1482810611583589E-3</v>
      </c>
      <c r="AD257" s="46">
        <v>1213.3333700000001</v>
      </c>
      <c r="AE257" s="45">
        <v>0.56833251240859317</v>
      </c>
    </row>
    <row r="258" spans="1:31" ht="14.4" x14ac:dyDescent="0.3">
      <c r="A258" s="64" t="s">
        <v>435</v>
      </c>
      <c r="B258" s="10">
        <v>56213</v>
      </c>
      <c r="C258" s="45">
        <v>0.12264208574233665</v>
      </c>
      <c r="D258" s="10">
        <v>1574.54545454545</v>
      </c>
      <c r="E258" s="10">
        <v>80889</v>
      </c>
      <c r="F258" s="45">
        <v>0.16249394833637004</v>
      </c>
      <c r="G258" s="46">
        <v>1496.9696969696899</v>
      </c>
      <c r="H258" s="10">
        <v>69952</v>
      </c>
      <c r="I258" s="45">
        <v>0.1355640524256454</v>
      </c>
      <c r="J258" s="46">
        <v>1738.78784</v>
      </c>
      <c r="K258" s="45">
        <v>0.2444096561293651</v>
      </c>
      <c r="L258" s="10">
        <v>95536</v>
      </c>
      <c r="M258" s="45">
        <v>0.10962777322601892</v>
      </c>
      <c r="N258" s="10">
        <v>2044.2424242424199</v>
      </c>
      <c r="O258" s="10">
        <v>134722</v>
      </c>
      <c r="P258" s="45">
        <v>0.14455181234294495</v>
      </c>
      <c r="Q258" s="46">
        <v>1804.2424242424199</v>
      </c>
      <c r="R258" s="10">
        <v>117565</v>
      </c>
      <c r="S258" s="45">
        <v>0.12145132081475123</v>
      </c>
      <c r="T258" s="46">
        <v>2235.7575700000002</v>
      </c>
      <c r="U258" s="45">
        <v>0.23058323563892144</v>
      </c>
      <c r="V258" s="10">
        <v>2542310</v>
      </c>
      <c r="W258" s="45">
        <v>7.152675901383998E-2</v>
      </c>
      <c r="X258" s="10">
        <v>12851.515151515099</v>
      </c>
      <c r="Y258" s="10">
        <v>3290346</v>
      </c>
      <c r="Z258" s="45">
        <v>8.815836893837968E-2</v>
      </c>
      <c r="AA258" s="46">
        <v>12640</v>
      </c>
      <c r="AB258" s="10">
        <v>2807078</v>
      </c>
      <c r="AC258" s="45">
        <v>7.2843143823765902E-2</v>
      </c>
      <c r="AD258" s="46">
        <v>12743.636699999999</v>
      </c>
      <c r="AE258" s="45">
        <v>0.10414465584448789</v>
      </c>
    </row>
    <row r="259" spans="1:31" ht="14.4" x14ac:dyDescent="0.3">
      <c r="A259" s="64" t="s">
        <v>422</v>
      </c>
      <c r="B259" s="10">
        <v>7360</v>
      </c>
      <c r="C259" s="45">
        <v>1.6057597905530709E-2</v>
      </c>
      <c r="D259" s="10">
        <v>387.87878787878702</v>
      </c>
      <c r="E259" s="10">
        <v>10269</v>
      </c>
      <c r="F259" s="45">
        <v>2.0628890893275773E-2</v>
      </c>
      <c r="G259" s="46">
        <v>445.45454545454498</v>
      </c>
      <c r="H259" s="10">
        <v>7772</v>
      </c>
      <c r="I259" s="45">
        <v>1.5061811176980158E-2</v>
      </c>
      <c r="J259" s="46">
        <v>393.33334400000001</v>
      </c>
      <c r="K259" s="45">
        <v>5.597826086956522E-2</v>
      </c>
      <c r="L259" s="10">
        <v>12429</v>
      </c>
      <c r="M259" s="45">
        <v>1.4262305240183692E-2</v>
      </c>
      <c r="N259" s="10">
        <v>409.09090909090901</v>
      </c>
      <c r="O259" s="10">
        <v>16809</v>
      </c>
      <c r="P259" s="45">
        <v>1.8035446427996628E-2</v>
      </c>
      <c r="Q259" s="46">
        <v>463.030303030303</v>
      </c>
      <c r="R259" s="10">
        <v>13191</v>
      </c>
      <c r="S259" s="45">
        <v>1.3627052038169381E-2</v>
      </c>
      <c r="T259" s="46">
        <v>490.30304000000001</v>
      </c>
      <c r="U259" s="45">
        <v>6.1308230750663772E-2</v>
      </c>
      <c r="V259" s="10">
        <v>257657</v>
      </c>
      <c r="W259" s="45">
        <v>7.2490648847815444E-3</v>
      </c>
      <c r="X259" s="10">
        <v>3007.2727272727202</v>
      </c>
      <c r="Y259" s="10">
        <v>293576</v>
      </c>
      <c r="Z259" s="45">
        <v>7.8657932385997557E-3</v>
      </c>
      <c r="AA259" s="46">
        <v>2403.6363636363599</v>
      </c>
      <c r="AB259" s="10">
        <v>219743</v>
      </c>
      <c r="AC259" s="45">
        <v>5.7022893390442989E-3</v>
      </c>
      <c r="AD259" s="46">
        <v>2384.2424299999998</v>
      </c>
      <c r="AE259" s="45">
        <v>-0.14714911684914442</v>
      </c>
    </row>
    <row r="260" spans="1:31" ht="14.4" x14ac:dyDescent="0.3">
      <c r="A260" s="64" t="s">
        <v>423</v>
      </c>
      <c r="B260" s="10">
        <v>1223</v>
      </c>
      <c r="C260" s="45">
        <v>2.6682666084869642E-3</v>
      </c>
      <c r="D260" s="10">
        <v>142.42424242424201</v>
      </c>
      <c r="E260" s="10">
        <v>1982</v>
      </c>
      <c r="F260" s="45">
        <v>3.981542677035016E-3</v>
      </c>
      <c r="G260" s="46">
        <v>187.272727272727</v>
      </c>
      <c r="H260" s="10">
        <v>1357</v>
      </c>
      <c r="I260" s="45">
        <v>2.6298092855329483E-3</v>
      </c>
      <c r="J260" s="46">
        <v>204.84848</v>
      </c>
      <c r="K260" s="45">
        <v>0.10956663941128372</v>
      </c>
      <c r="L260" s="10">
        <v>2082</v>
      </c>
      <c r="M260" s="45">
        <v>2.3890996467988129E-3</v>
      </c>
      <c r="N260" s="10">
        <v>207.272727272727</v>
      </c>
      <c r="O260" s="10">
        <v>3269</v>
      </c>
      <c r="P260" s="45">
        <v>3.5075182564769454E-3</v>
      </c>
      <c r="Q260" s="46">
        <v>218.78787878787799</v>
      </c>
      <c r="R260" s="10">
        <v>2520</v>
      </c>
      <c r="S260" s="45">
        <v>2.6033030957612648E-3</v>
      </c>
      <c r="T260" s="46">
        <v>262.42425500000002</v>
      </c>
      <c r="U260" s="45">
        <v>0.21037463976945245</v>
      </c>
      <c r="V260" s="10">
        <v>45661</v>
      </c>
      <c r="W260" s="45">
        <v>1.2846518887668881E-3</v>
      </c>
      <c r="X260" s="10">
        <v>1074.54545454545</v>
      </c>
      <c r="Y260" s="10">
        <v>57707</v>
      </c>
      <c r="Z260" s="45">
        <v>1.5461459057275668E-3</v>
      </c>
      <c r="AA260" s="46">
        <v>998.78787878787898</v>
      </c>
      <c r="AB260" s="10">
        <v>42976</v>
      </c>
      <c r="AC260" s="45">
        <v>1.1152190815396522E-3</v>
      </c>
      <c r="AD260" s="46">
        <v>1147.87878</v>
      </c>
      <c r="AE260" s="45">
        <v>-5.8802917150303322E-2</v>
      </c>
    </row>
    <row r="261" spans="1:31" ht="14.4" x14ac:dyDescent="0.3">
      <c r="A261" s="64" t="s">
        <v>424</v>
      </c>
      <c r="B261" s="10">
        <v>6795</v>
      </c>
      <c r="C261" s="45">
        <v>1.4824915457619723E-2</v>
      </c>
      <c r="D261" s="10">
        <v>462.42424242424198</v>
      </c>
      <c r="E261" s="10">
        <v>10301</v>
      </c>
      <c r="F261" s="45">
        <v>2.0693174125195613E-2</v>
      </c>
      <c r="G261" s="46">
        <v>432.72727272727201</v>
      </c>
      <c r="H261" s="10">
        <v>9031</v>
      </c>
      <c r="I261" s="45">
        <v>1.7501700558325759E-2</v>
      </c>
      <c r="J261" s="46">
        <v>461.21212800000001</v>
      </c>
      <c r="K261" s="45">
        <v>0.32906548933038998</v>
      </c>
      <c r="L261" s="10">
        <v>12044</v>
      </c>
      <c r="M261" s="45">
        <v>1.3820516880905333E-2</v>
      </c>
      <c r="N261" s="10">
        <v>572.12121212121201</v>
      </c>
      <c r="O261" s="10">
        <v>17979</v>
      </c>
      <c r="P261" s="45">
        <v>1.9290813928785254E-2</v>
      </c>
      <c r="Q261" s="46">
        <v>584.84848484848396</v>
      </c>
      <c r="R261" s="10">
        <v>15568</v>
      </c>
      <c r="S261" s="45">
        <v>1.6082628013814035E-2</v>
      </c>
      <c r="T261" s="46">
        <v>599.39390000000003</v>
      </c>
      <c r="U261" s="45">
        <v>0.29259382265028228</v>
      </c>
      <c r="V261" s="10">
        <v>261572</v>
      </c>
      <c r="W261" s="45">
        <v>7.3592116652839937E-3</v>
      </c>
      <c r="X261" s="10">
        <v>3021.2121212121201</v>
      </c>
      <c r="Y261" s="10">
        <v>338001</v>
      </c>
      <c r="Z261" s="45">
        <v>9.056073999373096E-3</v>
      </c>
      <c r="AA261" s="46">
        <v>2953.3333333333298</v>
      </c>
      <c r="AB261" s="10">
        <v>272363</v>
      </c>
      <c r="AC261" s="45">
        <v>7.0677683987663874E-3</v>
      </c>
      <c r="AD261" s="46">
        <v>2982.4243200000001</v>
      </c>
      <c r="AE261" s="45">
        <v>4.1254415610233512E-2</v>
      </c>
    </row>
    <row r="262" spans="1:31" ht="14.4" x14ac:dyDescent="0.3">
      <c r="A262" s="64" t="s">
        <v>425</v>
      </c>
      <c r="B262" s="10">
        <v>3409</v>
      </c>
      <c r="C262" s="45">
        <v>7.4375477255372536E-3</v>
      </c>
      <c r="D262" s="10">
        <v>219.39393939393901</v>
      </c>
      <c r="E262" s="10">
        <v>4598</v>
      </c>
      <c r="F262" s="45">
        <v>9.2366968864818384E-3</v>
      </c>
      <c r="G262" s="46">
        <v>275.15151515151501</v>
      </c>
      <c r="H262" s="10">
        <v>3839</v>
      </c>
      <c r="I262" s="45">
        <v>7.4398215528083921E-3</v>
      </c>
      <c r="J262" s="46">
        <v>323.63635299999999</v>
      </c>
      <c r="K262" s="45">
        <v>0.12613669697858609</v>
      </c>
      <c r="L262" s="10">
        <v>5516</v>
      </c>
      <c r="M262" s="45">
        <v>6.3296223111153948E-3</v>
      </c>
      <c r="N262" s="10">
        <v>327.27272727272702</v>
      </c>
      <c r="O262" s="10">
        <v>7264</v>
      </c>
      <c r="P262" s="45">
        <v>7.7940081416483726E-3</v>
      </c>
      <c r="Q262" s="46">
        <v>331.51515151515099</v>
      </c>
      <c r="R262" s="10">
        <v>6372</v>
      </c>
      <c r="S262" s="45">
        <v>6.5826378278534834E-3</v>
      </c>
      <c r="T262" s="46">
        <v>384.24243200000001</v>
      </c>
      <c r="U262" s="45">
        <v>0.1551849166062364</v>
      </c>
      <c r="V262" s="10">
        <v>132257</v>
      </c>
      <c r="W262" s="45">
        <v>3.7209917621743352E-3</v>
      </c>
      <c r="X262" s="10">
        <v>1971.5151515151499</v>
      </c>
      <c r="Y262" s="10">
        <v>154505</v>
      </c>
      <c r="Z262" s="45">
        <v>4.1396585018184566E-3</v>
      </c>
      <c r="AA262" s="46">
        <v>1652.12121212121</v>
      </c>
      <c r="AB262" s="10">
        <v>129258</v>
      </c>
      <c r="AC262" s="45">
        <v>3.3542206822796991E-3</v>
      </c>
      <c r="AD262" s="46">
        <v>1762.42419</v>
      </c>
      <c r="AE262" s="45">
        <v>-2.2675548364169761E-2</v>
      </c>
    </row>
    <row r="263" spans="1:31" ht="18" customHeight="1" x14ac:dyDescent="0.3">
      <c r="A263" s="64" t="s">
        <v>426</v>
      </c>
      <c r="B263" s="10">
        <v>1336</v>
      </c>
      <c r="C263" s="45">
        <v>2.914803098069161E-3</v>
      </c>
      <c r="D263" s="10">
        <v>161.21212121212099</v>
      </c>
      <c r="E263" s="10">
        <v>1381</v>
      </c>
      <c r="F263" s="45">
        <v>2.7742232275405438E-3</v>
      </c>
      <c r="G263" s="46">
        <v>152.12121212121201</v>
      </c>
      <c r="H263" s="10">
        <v>938</v>
      </c>
      <c r="I263" s="45">
        <v>1.8178047972217432E-3</v>
      </c>
      <c r="J263" s="46">
        <v>123.63636</v>
      </c>
      <c r="K263" s="45">
        <v>-0.29790419161676646</v>
      </c>
      <c r="L263" s="10">
        <v>2269</v>
      </c>
      <c r="M263" s="45">
        <v>2.6036825641625873E-3</v>
      </c>
      <c r="N263" s="10">
        <v>203.030303030303</v>
      </c>
      <c r="O263" s="10">
        <v>2412</v>
      </c>
      <c r="P263" s="45">
        <v>2.5879883862411721E-3</v>
      </c>
      <c r="Q263" s="46">
        <v>193.939393939393</v>
      </c>
      <c r="R263" s="10">
        <v>1784</v>
      </c>
      <c r="S263" s="45">
        <v>1.8429733027135302E-3</v>
      </c>
      <c r="T263" s="46">
        <v>148.484848</v>
      </c>
      <c r="U263" s="45">
        <v>-0.21375055090348172</v>
      </c>
      <c r="V263" s="10">
        <v>46797</v>
      </c>
      <c r="W263" s="45">
        <v>1.316612742572963E-3</v>
      </c>
      <c r="X263" s="10">
        <v>1009.0909090909</v>
      </c>
      <c r="Y263" s="10">
        <v>55170</v>
      </c>
      <c r="Z263" s="45">
        <v>1.4781719656019176E-3</v>
      </c>
      <c r="AA263" s="46">
        <v>915.15151515151501</v>
      </c>
      <c r="AB263" s="10">
        <v>43755</v>
      </c>
      <c r="AC263" s="45">
        <v>1.1354339843812238E-3</v>
      </c>
      <c r="AD263" s="46">
        <v>1023.63635</v>
      </c>
      <c r="AE263" s="45">
        <v>-6.5004166933777807E-2</v>
      </c>
    </row>
    <row r="264" spans="1:31" ht="14.4" x14ac:dyDescent="0.3">
      <c r="A264" s="64" t="s">
        <v>427</v>
      </c>
      <c r="B264" s="10">
        <v>2161</v>
      </c>
      <c r="C264" s="45">
        <v>4.7147376459037854E-3</v>
      </c>
      <c r="D264" s="10">
        <v>198.78787878787799</v>
      </c>
      <c r="E264" s="10">
        <v>2996</v>
      </c>
      <c r="F264" s="45">
        <v>6.0185175884949083E-3</v>
      </c>
      <c r="G264" s="46">
        <v>227.272727272727</v>
      </c>
      <c r="H264" s="10">
        <v>2397</v>
      </c>
      <c r="I264" s="45">
        <v>4.645285819766011E-3</v>
      </c>
      <c r="J264" s="46">
        <v>211.515152</v>
      </c>
      <c r="K264" s="45">
        <v>0.1092086996760759</v>
      </c>
      <c r="L264" s="10">
        <v>4004</v>
      </c>
      <c r="M264" s="45">
        <v>4.5945989364949312E-3</v>
      </c>
      <c r="N264" s="10">
        <v>263.636363636363</v>
      </c>
      <c r="O264" s="10">
        <v>5686</v>
      </c>
      <c r="P264" s="45">
        <v>6.1008714610975559E-3</v>
      </c>
      <c r="Q264" s="46">
        <v>297.575757575757</v>
      </c>
      <c r="R264" s="10">
        <v>4466</v>
      </c>
      <c r="S264" s="45">
        <v>4.6136315974880191E-3</v>
      </c>
      <c r="T264" s="46">
        <v>290.30304000000001</v>
      </c>
      <c r="U264" s="45">
        <v>0.11538461538461539</v>
      </c>
      <c r="V264" s="10">
        <v>89937</v>
      </c>
      <c r="W264" s="45">
        <v>2.530337419680419E-3</v>
      </c>
      <c r="X264" s="10">
        <v>1245.45454545454</v>
      </c>
      <c r="Y264" s="10">
        <v>113467</v>
      </c>
      <c r="Z264" s="45">
        <v>3.0401257643819608E-3</v>
      </c>
      <c r="AA264" s="46">
        <v>1442.42424242424</v>
      </c>
      <c r="AB264" s="10">
        <v>84785</v>
      </c>
      <c r="AC264" s="45">
        <v>2.2001547335335865E-3</v>
      </c>
      <c r="AD264" s="46">
        <v>1403.63635</v>
      </c>
      <c r="AE264" s="45">
        <v>-5.7284543624981935E-2</v>
      </c>
    </row>
    <row r="265" spans="1:31" ht="14.4" x14ac:dyDescent="0.3">
      <c r="A265" s="64" t="s">
        <v>428</v>
      </c>
      <c r="B265" s="10">
        <v>7887</v>
      </c>
      <c r="C265" s="45">
        <v>1.7207374277299008E-2</v>
      </c>
      <c r="D265" s="10">
        <v>464.24242424242402</v>
      </c>
      <c r="E265" s="10">
        <v>12248</v>
      </c>
      <c r="F265" s="45">
        <v>2.4604407017318305E-2</v>
      </c>
      <c r="G265" s="46">
        <v>451.51515151515099</v>
      </c>
      <c r="H265" s="10">
        <v>9351</v>
      </c>
      <c r="I265" s="45">
        <v>1.8121847184243624E-2</v>
      </c>
      <c r="J265" s="46">
        <v>506.06060000000002</v>
      </c>
      <c r="K265" s="45">
        <v>0.18562190947128185</v>
      </c>
      <c r="L265" s="10">
        <v>12285</v>
      </c>
      <c r="M265" s="45">
        <v>1.4097064918791266E-2</v>
      </c>
      <c r="N265" s="10">
        <v>569.09090909090901</v>
      </c>
      <c r="O265" s="10">
        <v>18527</v>
      </c>
      <c r="P265" s="45">
        <v>1.9878798023171725E-2</v>
      </c>
      <c r="Q265" s="46">
        <v>570.90909090909099</v>
      </c>
      <c r="R265" s="10">
        <v>14158</v>
      </c>
      <c r="S265" s="45">
        <v>1.4626017948328567E-2</v>
      </c>
      <c r="T265" s="46">
        <v>494.54544099999998</v>
      </c>
      <c r="U265" s="45">
        <v>0.15246235246235246</v>
      </c>
      <c r="V265" s="10">
        <v>360159</v>
      </c>
      <c r="W265" s="45">
        <v>1.0132912980582854E-2</v>
      </c>
      <c r="X265" s="10">
        <v>2995.15151515151</v>
      </c>
      <c r="Y265" s="10">
        <v>477051</v>
      </c>
      <c r="Z265" s="45">
        <v>1.2781646082333883E-2</v>
      </c>
      <c r="AA265" s="46">
        <v>3373.3333333333298</v>
      </c>
      <c r="AB265" s="10">
        <v>374049</v>
      </c>
      <c r="AC265" s="45">
        <v>9.7065008895854746E-3</v>
      </c>
      <c r="AD265" s="46">
        <v>2826.6667499999999</v>
      </c>
      <c r="AE265" s="45">
        <v>3.8566299884217801E-2</v>
      </c>
    </row>
    <row r="266" spans="1:31" ht="14.4" x14ac:dyDescent="0.3">
      <c r="A266" s="64" t="s">
        <v>429</v>
      </c>
      <c r="B266" s="10">
        <v>8949</v>
      </c>
      <c r="C266" s="45">
        <v>1.9524380931602487E-2</v>
      </c>
      <c r="D266" s="10">
        <v>444.84848484848402</v>
      </c>
      <c r="E266" s="10">
        <v>12838</v>
      </c>
      <c r="F266" s="45">
        <v>2.5789629105840331E-2</v>
      </c>
      <c r="G266" s="46">
        <v>469.69696969696901</v>
      </c>
      <c r="H266" s="10">
        <v>11163</v>
      </c>
      <c r="I266" s="45">
        <v>2.1633427453503537E-2</v>
      </c>
      <c r="J266" s="46">
        <v>470.30304000000001</v>
      </c>
      <c r="K266" s="45">
        <v>0.24740194435132418</v>
      </c>
      <c r="L266" s="10">
        <v>15136</v>
      </c>
      <c r="M266" s="45">
        <v>1.7368593781914906E-2</v>
      </c>
      <c r="N266" s="10">
        <v>537.57575757575705</v>
      </c>
      <c r="O266" s="10">
        <v>20826</v>
      </c>
      <c r="P266" s="45">
        <v>2.2345541514037583E-2</v>
      </c>
      <c r="Q266" s="46">
        <v>530.90909090909099</v>
      </c>
      <c r="R266" s="10">
        <v>18383</v>
      </c>
      <c r="S266" s="45">
        <v>1.8990682860864812E-2</v>
      </c>
      <c r="T266" s="46">
        <v>592.12120000000004</v>
      </c>
      <c r="U266" s="45">
        <v>0.21452167019027485</v>
      </c>
      <c r="V266" s="10">
        <v>387380</v>
      </c>
      <c r="W266" s="45">
        <v>1.089876368608916E-2</v>
      </c>
      <c r="X266" s="10">
        <v>3192.7272727272698</v>
      </c>
      <c r="Y266" s="10">
        <v>488162</v>
      </c>
      <c r="Z266" s="45">
        <v>1.3079343539462811E-2</v>
      </c>
      <c r="AA266" s="46">
        <v>2864.84848484848</v>
      </c>
      <c r="AB266" s="10">
        <v>411264</v>
      </c>
      <c r="AC266" s="45">
        <v>1.067222310941743E-2</v>
      </c>
      <c r="AD266" s="46">
        <v>3324.2424299999998</v>
      </c>
      <c r="AE266" s="45">
        <v>6.1655222262378025E-2</v>
      </c>
    </row>
    <row r="267" spans="1:31" ht="14.4" x14ac:dyDescent="0.3">
      <c r="A267" s="64" t="s">
        <v>430</v>
      </c>
      <c r="B267" s="10">
        <v>6962</v>
      </c>
      <c r="C267" s="45">
        <v>1.5189265844878367E-2</v>
      </c>
      <c r="D267" s="10">
        <v>373.33333333333297</v>
      </c>
      <c r="E267" s="10">
        <v>9335</v>
      </c>
      <c r="F267" s="45">
        <v>1.8752624061615479E-2</v>
      </c>
      <c r="G267" s="46">
        <v>333.33333333333297</v>
      </c>
      <c r="H267" s="10">
        <v>8672</v>
      </c>
      <c r="I267" s="45">
        <v>1.6805973562374153E-2</v>
      </c>
      <c r="J267" s="46">
        <v>436.36364700000001</v>
      </c>
      <c r="K267" s="45">
        <v>0.24561907497845448</v>
      </c>
      <c r="L267" s="10">
        <v>11681</v>
      </c>
      <c r="M267" s="45">
        <v>1.3403973570728596E-2</v>
      </c>
      <c r="N267" s="10">
        <v>509.09090909090901</v>
      </c>
      <c r="O267" s="10">
        <v>16247</v>
      </c>
      <c r="P267" s="45">
        <v>1.743244084214773E-2</v>
      </c>
      <c r="Q267" s="46">
        <v>416.969696969697</v>
      </c>
      <c r="R267" s="10">
        <v>14962</v>
      </c>
      <c r="S267" s="45">
        <v>1.5456595602690493E-2</v>
      </c>
      <c r="T267" s="46">
        <v>515.75756799999999</v>
      </c>
      <c r="U267" s="45">
        <v>0.28088348600291069</v>
      </c>
      <c r="V267" s="10">
        <v>329044</v>
      </c>
      <c r="W267" s="45">
        <v>9.2575063202166383E-3</v>
      </c>
      <c r="X267" s="10">
        <v>2884.84848484848</v>
      </c>
      <c r="Y267" s="10">
        <v>426662</v>
      </c>
      <c r="Z267" s="45">
        <v>1.143157163653517E-2</v>
      </c>
      <c r="AA267" s="46">
        <v>2750.9090909090901</v>
      </c>
      <c r="AB267" s="10">
        <v>347236</v>
      </c>
      <c r="AC267" s="45">
        <v>9.0107086047445696E-3</v>
      </c>
      <c r="AD267" s="46">
        <v>2886.6667499999999</v>
      </c>
      <c r="AE267" s="45">
        <v>5.5287438761989278E-2</v>
      </c>
    </row>
    <row r="268" spans="1:31" ht="14.4" x14ac:dyDescent="0.3">
      <c r="A268" s="64" t="s">
        <v>431</v>
      </c>
      <c r="B268" s="10">
        <v>4475</v>
      </c>
      <c r="C268" s="45">
        <v>9.7632813352241735E-3</v>
      </c>
      <c r="D268" s="10">
        <v>298.18181818181802</v>
      </c>
      <c r="E268" s="10">
        <v>6739</v>
      </c>
      <c r="F268" s="45">
        <v>1.3537646872118555E-2</v>
      </c>
      <c r="G268" s="46">
        <v>306.666666666666</v>
      </c>
      <c r="H268" s="10">
        <v>5246</v>
      </c>
      <c r="I268" s="45">
        <v>1.0166528748641006E-2</v>
      </c>
      <c r="J268" s="46">
        <v>340.60604899999998</v>
      </c>
      <c r="K268" s="45">
        <v>0.17229050279329608</v>
      </c>
      <c r="L268" s="10">
        <v>7668</v>
      </c>
      <c r="M268" s="45">
        <v>8.7990471141466374E-3</v>
      </c>
      <c r="N268" s="10">
        <v>387.27272727272702</v>
      </c>
      <c r="O268" s="10">
        <v>11092</v>
      </c>
      <c r="P268" s="45">
        <v>1.1901313092946552E-2</v>
      </c>
      <c r="Q268" s="46">
        <v>384.24242424242402</v>
      </c>
      <c r="R268" s="10">
        <v>8753</v>
      </c>
      <c r="S268" s="45">
        <v>9.0423460306342657E-3</v>
      </c>
      <c r="T268" s="46">
        <v>415.75756799999999</v>
      </c>
      <c r="U268" s="45">
        <v>0.14149713093375066</v>
      </c>
      <c r="V268" s="10">
        <v>246440</v>
      </c>
      <c r="W268" s="45">
        <v>6.9334795880009615E-3</v>
      </c>
      <c r="X268" s="10">
        <v>2395.7575757575701</v>
      </c>
      <c r="Y268" s="10">
        <v>333001</v>
      </c>
      <c r="Z268" s="45">
        <v>8.9221088040131249E-3</v>
      </c>
      <c r="AA268" s="46">
        <v>2530.30303030303</v>
      </c>
      <c r="AB268" s="10">
        <v>272116</v>
      </c>
      <c r="AC268" s="45">
        <v>7.0613587954263769E-3</v>
      </c>
      <c r="AD268" s="46">
        <v>2323.6364699999999</v>
      </c>
      <c r="AE268" s="45">
        <v>0.10418763187794189</v>
      </c>
    </row>
    <row r="269" spans="1:31" ht="14.4" x14ac:dyDescent="0.3">
      <c r="A269" s="64" t="s">
        <v>432</v>
      </c>
      <c r="B269" s="10">
        <v>2901</v>
      </c>
      <c r="C269" s="45">
        <v>6.3292243918402968E-3</v>
      </c>
      <c r="D269" s="10">
        <v>226.666666666666</v>
      </c>
      <c r="E269" s="10">
        <v>4426</v>
      </c>
      <c r="F269" s="45">
        <v>8.8911745149127062E-3</v>
      </c>
      <c r="G269" s="46">
        <v>255.15151515151501</v>
      </c>
      <c r="H269" s="10">
        <v>5040</v>
      </c>
      <c r="I269" s="45">
        <v>9.7673093582063813E-3</v>
      </c>
      <c r="J269" s="46">
        <v>271.51513699999998</v>
      </c>
      <c r="K269" s="45">
        <v>0.73733195449844879</v>
      </c>
      <c r="L269" s="10">
        <v>5097</v>
      </c>
      <c r="M269" s="45">
        <v>5.8488188759527136E-3</v>
      </c>
      <c r="N269" s="10">
        <v>301.81818181818102</v>
      </c>
      <c r="O269" s="10">
        <v>7195</v>
      </c>
      <c r="P269" s="45">
        <v>7.7199736480121203E-3</v>
      </c>
      <c r="Q269" s="46">
        <v>339.39393939393898</v>
      </c>
      <c r="R269" s="10">
        <v>8278</v>
      </c>
      <c r="S269" s="45">
        <v>8.5516440582189476E-3</v>
      </c>
      <c r="T269" s="46">
        <v>375.75756799999999</v>
      </c>
      <c r="U269" s="45">
        <v>0.62409260349225038</v>
      </c>
      <c r="V269" s="10">
        <v>174004</v>
      </c>
      <c r="W269" s="45">
        <v>4.8955250049931799E-3</v>
      </c>
      <c r="X269" s="10">
        <v>2175.7575757575701</v>
      </c>
      <c r="Y269" s="10">
        <v>255684</v>
      </c>
      <c r="Z269" s="45">
        <v>6.8505514020837533E-3</v>
      </c>
      <c r="AA269" s="46">
        <v>2306.6666666666601</v>
      </c>
      <c r="AB269" s="10">
        <v>264393</v>
      </c>
      <c r="AC269" s="45">
        <v>6.8609484043539006E-3</v>
      </c>
      <c r="AD269" s="46">
        <v>2206.0605500000001</v>
      </c>
      <c r="AE269" s="45">
        <v>0.51946506976851103</v>
      </c>
    </row>
    <row r="270" spans="1:31" ht="14.4" x14ac:dyDescent="0.3">
      <c r="A270" s="64" t="s">
        <v>433</v>
      </c>
      <c r="B270" s="10">
        <v>1323</v>
      </c>
      <c r="C270" s="45">
        <v>2.8864404930729792E-3</v>
      </c>
      <c r="D270" s="10">
        <v>160</v>
      </c>
      <c r="E270" s="10">
        <v>2075</v>
      </c>
      <c r="F270" s="45">
        <v>4.1683658198020477E-3</v>
      </c>
      <c r="G270" s="46">
        <v>203.030303030303</v>
      </c>
      <c r="H270" s="10">
        <v>3068</v>
      </c>
      <c r="I270" s="45">
        <v>5.9456557759875349E-3</v>
      </c>
      <c r="J270" s="46">
        <v>238.78787199999999</v>
      </c>
      <c r="K270" s="45">
        <v>1.3189720332577475</v>
      </c>
      <c r="L270" s="10">
        <v>2545</v>
      </c>
      <c r="M270" s="45">
        <v>2.9203931801647354E-3</v>
      </c>
      <c r="N270" s="10">
        <v>206.06060606060601</v>
      </c>
      <c r="O270" s="10">
        <v>3888</v>
      </c>
      <c r="P270" s="45">
        <v>4.1716827718514416E-3</v>
      </c>
      <c r="Q270" s="46">
        <v>277.575757575757</v>
      </c>
      <c r="R270" s="10">
        <v>5163</v>
      </c>
      <c r="S270" s="45">
        <v>5.3336721759584963E-3</v>
      </c>
      <c r="T270" s="46">
        <v>295.15152</v>
      </c>
      <c r="U270" s="45">
        <v>1.0286836935166994</v>
      </c>
      <c r="V270" s="10">
        <v>93504</v>
      </c>
      <c r="W270" s="45">
        <v>2.6306933752493181E-3</v>
      </c>
      <c r="X270" s="10">
        <v>1181.2121212121201</v>
      </c>
      <c r="Y270" s="10">
        <v>141587</v>
      </c>
      <c r="Z270" s="45">
        <v>3.7935460230864365E-3</v>
      </c>
      <c r="AA270" s="46">
        <v>1510.30303030303</v>
      </c>
      <c r="AB270" s="10">
        <v>171220</v>
      </c>
      <c r="AC270" s="45">
        <v>4.4431266553708873E-3</v>
      </c>
      <c r="AD270" s="46">
        <v>1640</v>
      </c>
      <c r="AE270" s="45">
        <v>0.83115160848733749</v>
      </c>
    </row>
    <row r="271" spans="1:31" ht="14.4" x14ac:dyDescent="0.3">
      <c r="A271" s="64" t="s">
        <v>434</v>
      </c>
      <c r="B271" s="10">
        <v>1432</v>
      </c>
      <c r="C271" s="45">
        <v>3.1242500272717355E-3</v>
      </c>
      <c r="D271" s="10">
        <v>182.42424242424201</v>
      </c>
      <c r="E271" s="10">
        <v>1701</v>
      </c>
      <c r="F271" s="45">
        <v>3.4170555467389319E-3</v>
      </c>
      <c r="G271" s="46">
        <v>167.272727272727</v>
      </c>
      <c r="H271" s="10">
        <v>2078</v>
      </c>
      <c r="I271" s="45">
        <v>4.0270771520541388E-3</v>
      </c>
      <c r="J271" s="46">
        <v>220.606064</v>
      </c>
      <c r="K271" s="45">
        <v>0.4511173184357542</v>
      </c>
      <c r="L271" s="10">
        <v>2780</v>
      </c>
      <c r="M271" s="45">
        <v>3.1900562046593178E-3</v>
      </c>
      <c r="N271" s="10">
        <v>241.81818181818099</v>
      </c>
      <c r="O271" s="10">
        <v>3528</v>
      </c>
      <c r="P271" s="45">
        <v>3.785415848531864E-3</v>
      </c>
      <c r="Q271" s="46">
        <v>203.636363636363</v>
      </c>
      <c r="R271" s="10">
        <v>3967</v>
      </c>
      <c r="S271" s="45">
        <v>4.0981362622559275E-3</v>
      </c>
      <c r="T271" s="46">
        <v>267.878784</v>
      </c>
      <c r="U271" s="45">
        <v>0.42697841726618707</v>
      </c>
      <c r="V271" s="10">
        <v>117898</v>
      </c>
      <c r="W271" s="45">
        <v>3.3170076954477249E-3</v>
      </c>
      <c r="X271" s="10">
        <v>1753.3333333333301</v>
      </c>
      <c r="Y271" s="10">
        <v>155773</v>
      </c>
      <c r="Z271" s="45">
        <v>4.1736320753617455E-3</v>
      </c>
      <c r="AA271" s="46">
        <v>1684.2424242424199</v>
      </c>
      <c r="AB271" s="10">
        <v>173920</v>
      </c>
      <c r="AC271" s="45">
        <v>4.5131911453224196E-3</v>
      </c>
      <c r="AD271" s="46">
        <v>1853.9394500000001</v>
      </c>
      <c r="AE271" s="45">
        <v>0.47517345502044139</v>
      </c>
    </row>
    <row r="272" spans="1:31" ht="14.4" x14ac:dyDescent="0.3">
      <c r="A272" s="64" t="s">
        <v>436</v>
      </c>
      <c r="B272" s="10">
        <v>352886</v>
      </c>
      <c r="C272" s="45">
        <v>0.76990509436020504</v>
      </c>
      <c r="D272" s="10">
        <v>2566.0606060606001</v>
      </c>
      <c r="E272" s="10">
        <v>345281</v>
      </c>
      <c r="F272" s="45">
        <v>0.69361808126605828</v>
      </c>
      <c r="G272" s="46">
        <v>2442.4242424242402</v>
      </c>
      <c r="H272" s="10">
        <v>386080</v>
      </c>
      <c r="I272" s="45">
        <v>0.74820690416990465</v>
      </c>
      <c r="J272" s="46">
        <v>2855.1516099999999</v>
      </c>
      <c r="K272" s="45">
        <v>9.4064372063499255E-2</v>
      </c>
      <c r="L272" s="10">
        <v>689175</v>
      </c>
      <c r="M272" s="45">
        <v>0.79082985066405953</v>
      </c>
      <c r="N272" s="10">
        <v>3581.8181818181802</v>
      </c>
      <c r="O272" s="10">
        <v>676979</v>
      </c>
      <c r="P272" s="45">
        <v>0.72637387633879047</v>
      </c>
      <c r="Q272" s="46">
        <v>3167.2727272727202</v>
      </c>
      <c r="R272" s="10">
        <v>749747</v>
      </c>
      <c r="S272" s="45">
        <v>0.77453122465782576</v>
      </c>
      <c r="T272" s="46">
        <v>3761.8180000000002</v>
      </c>
      <c r="U272" s="45">
        <v>8.7890593825951324E-2</v>
      </c>
      <c r="V272" s="10">
        <v>30849058</v>
      </c>
      <c r="W272" s="45">
        <v>0.86792450069817306</v>
      </c>
      <c r="X272" s="10">
        <v>23904.8484848484</v>
      </c>
      <c r="Y272" s="10">
        <v>31207883</v>
      </c>
      <c r="Z272" s="45">
        <v>0.83615402857322219</v>
      </c>
      <c r="AA272" s="46">
        <v>23477.575757575702</v>
      </c>
      <c r="AB272" s="10">
        <v>33386184</v>
      </c>
      <c r="AC272" s="45">
        <v>0.8663651679214871</v>
      </c>
      <c r="AD272" s="46">
        <v>23441.212899999999</v>
      </c>
      <c r="AE272" s="45">
        <v>8.2243224412233265E-2</v>
      </c>
    </row>
    <row r="273" spans="1:31" ht="14.4" x14ac:dyDescent="0.3">
      <c r="A273" s="64" t="s">
        <v>421</v>
      </c>
      <c r="B273" s="10">
        <v>178359</v>
      </c>
      <c r="C273" s="45">
        <v>0.38913275880877057</v>
      </c>
      <c r="D273" s="10">
        <v>1440</v>
      </c>
      <c r="E273" s="10">
        <v>172587</v>
      </c>
      <c r="F273" s="45">
        <v>0.34670156710466316</v>
      </c>
      <c r="G273" s="46">
        <v>1383.6363636363601</v>
      </c>
      <c r="H273" s="10">
        <v>192323</v>
      </c>
      <c r="I273" s="45">
        <v>0.37271393605125513</v>
      </c>
      <c r="J273" s="46">
        <v>1750.9090000000001</v>
      </c>
      <c r="K273" s="45">
        <v>7.8291535610762561E-2</v>
      </c>
      <c r="L273" s="10">
        <v>349320</v>
      </c>
      <c r="M273" s="45">
        <v>0.40084547964445794</v>
      </c>
      <c r="N273" s="10">
        <v>1784.84848484848</v>
      </c>
      <c r="O273" s="10">
        <v>341528</v>
      </c>
      <c r="P273" s="45">
        <v>0.36644713829858006</v>
      </c>
      <c r="Q273" s="46">
        <v>1716.3636363636299</v>
      </c>
      <c r="R273" s="10">
        <v>379501</v>
      </c>
      <c r="S273" s="45">
        <v>0.39204608259702212</v>
      </c>
      <c r="T273" s="46">
        <v>1924.84851</v>
      </c>
      <c r="U273" s="45">
        <v>8.639929004923852E-2</v>
      </c>
      <c r="V273" s="10">
        <v>15522755</v>
      </c>
      <c r="W273" s="45">
        <v>0.43672579509024456</v>
      </c>
      <c r="X273" s="10">
        <v>12603.0303030303</v>
      </c>
      <c r="Y273" s="10">
        <v>15608389</v>
      </c>
      <c r="Z273" s="45">
        <v>0.41819617632788381</v>
      </c>
      <c r="AA273" s="46">
        <v>12974.545454545399</v>
      </c>
      <c r="AB273" s="10">
        <v>16710678</v>
      </c>
      <c r="AC273" s="45">
        <v>0.43363893733862785</v>
      </c>
      <c r="AD273" s="46">
        <v>12186.0605</v>
      </c>
      <c r="AE273" s="45">
        <v>7.6527845733569841E-2</v>
      </c>
    </row>
    <row r="274" spans="1:31" ht="14.4" x14ac:dyDescent="0.3">
      <c r="A274" s="64" t="s">
        <v>422</v>
      </c>
      <c r="B274" s="10">
        <v>14195</v>
      </c>
      <c r="C274" s="45">
        <v>3.0969782916984837E-2</v>
      </c>
      <c r="D274" s="10">
        <v>496.969696969697</v>
      </c>
      <c r="E274" s="10">
        <v>12186</v>
      </c>
      <c r="F274" s="45">
        <v>2.4479858255473618E-2</v>
      </c>
      <c r="G274" s="46">
        <v>457.575757575757</v>
      </c>
      <c r="H274" s="10">
        <v>13538</v>
      </c>
      <c r="I274" s="45">
        <v>2.6236078192737697E-2</v>
      </c>
      <c r="J274" s="46">
        <v>476.96969999999999</v>
      </c>
      <c r="K274" s="45">
        <v>-4.6283902782669951E-2</v>
      </c>
      <c r="L274" s="10">
        <v>27087</v>
      </c>
      <c r="M274" s="45">
        <v>3.10823929552543E-2</v>
      </c>
      <c r="N274" s="10">
        <v>561.21212121212102</v>
      </c>
      <c r="O274" s="10">
        <v>22530</v>
      </c>
      <c r="P274" s="45">
        <v>2.4173871617750253E-2</v>
      </c>
      <c r="Q274" s="46">
        <v>498.18181818181802</v>
      </c>
      <c r="R274" s="10">
        <v>24723</v>
      </c>
      <c r="S274" s="45">
        <v>2.5540262871629266E-2</v>
      </c>
      <c r="T274" s="46">
        <v>534.54549999999995</v>
      </c>
      <c r="U274" s="45">
        <v>-8.7274338243437818E-2</v>
      </c>
      <c r="V274" s="10">
        <v>1090648</v>
      </c>
      <c r="W274" s="45">
        <v>3.0684895494619675E-2</v>
      </c>
      <c r="X274" s="10">
        <v>2846.6666666666601</v>
      </c>
      <c r="Y274" s="10">
        <v>962733</v>
      </c>
      <c r="Z274" s="45">
        <v>2.5794542884898148E-2</v>
      </c>
      <c r="AA274" s="46">
        <v>2802.4242424242402</v>
      </c>
      <c r="AB274" s="10">
        <v>1006213</v>
      </c>
      <c r="AC274" s="45">
        <v>2.6111037269481989E-2</v>
      </c>
      <c r="AD274" s="46">
        <v>2495.1516099999999</v>
      </c>
      <c r="AE274" s="45">
        <v>-7.7417278535329453E-2</v>
      </c>
    </row>
    <row r="275" spans="1:31" ht="14.4" x14ac:dyDescent="0.3">
      <c r="A275" s="64" t="s">
        <v>423</v>
      </c>
      <c r="B275" s="10">
        <v>2334</v>
      </c>
      <c r="C275" s="45">
        <v>5.0921784662375912E-3</v>
      </c>
      <c r="D275" s="10">
        <v>196.969696969697</v>
      </c>
      <c r="E275" s="10">
        <v>2425</v>
      </c>
      <c r="F275" s="45">
        <v>4.8714636689252844E-3</v>
      </c>
      <c r="G275" s="46">
        <v>221.81818181818099</v>
      </c>
      <c r="H275" s="10">
        <v>2913</v>
      </c>
      <c r="I275" s="45">
        <v>5.6452722540585691E-3</v>
      </c>
      <c r="J275" s="46">
        <v>303.03030000000001</v>
      </c>
      <c r="K275" s="45">
        <v>0.24807197943444731</v>
      </c>
      <c r="L275" s="10">
        <v>4495</v>
      </c>
      <c r="M275" s="45">
        <v>5.158022532353825E-3</v>
      </c>
      <c r="N275" s="10">
        <v>264.24242424242402</v>
      </c>
      <c r="O275" s="10">
        <v>4753</v>
      </c>
      <c r="P275" s="45">
        <v>5.0997963514943165E-3</v>
      </c>
      <c r="Q275" s="46">
        <v>324.84848484848402</v>
      </c>
      <c r="R275" s="10">
        <v>5375</v>
      </c>
      <c r="S275" s="45">
        <v>5.5526802141733327E-3</v>
      </c>
      <c r="T275" s="46">
        <v>361.81817599999999</v>
      </c>
      <c r="U275" s="45">
        <v>0.19577308120133483</v>
      </c>
      <c r="V275" s="10">
        <v>200476</v>
      </c>
      <c r="W275" s="45">
        <v>5.6403029292488261E-3</v>
      </c>
      <c r="X275" s="10">
        <v>1973.9393939393899</v>
      </c>
      <c r="Y275" s="10">
        <v>196789</v>
      </c>
      <c r="Z275" s="45">
        <v>5.2725753659386577E-3</v>
      </c>
      <c r="AA275" s="46">
        <v>1968.4848484848401</v>
      </c>
      <c r="AB275" s="10">
        <v>195260</v>
      </c>
      <c r="AC275" s="45">
        <v>5.066960114050458E-3</v>
      </c>
      <c r="AD275" s="46">
        <v>2087.2727100000002</v>
      </c>
      <c r="AE275" s="45">
        <v>-2.6018076976795226E-2</v>
      </c>
    </row>
    <row r="276" spans="1:31" ht="14.4" x14ac:dyDescent="0.3">
      <c r="A276" s="64" t="s">
        <v>424</v>
      </c>
      <c r="B276" s="10">
        <v>15754</v>
      </c>
      <c r="C276" s="45">
        <v>3.437111377768081E-2</v>
      </c>
      <c r="D276" s="10">
        <v>495.75757575757501</v>
      </c>
      <c r="E276" s="10">
        <v>14776</v>
      </c>
      <c r="F276" s="45">
        <v>2.968278233898557E-2</v>
      </c>
      <c r="G276" s="46">
        <v>462.42424242424198</v>
      </c>
      <c r="H276" s="10">
        <v>15301</v>
      </c>
      <c r="I276" s="45">
        <v>2.9652698509903937E-2</v>
      </c>
      <c r="J276" s="46">
        <v>630.90909999999997</v>
      </c>
      <c r="K276" s="45">
        <v>-2.8754602005839788E-2</v>
      </c>
      <c r="L276" s="10">
        <v>30277</v>
      </c>
      <c r="M276" s="45">
        <v>3.4742925074989273E-2</v>
      </c>
      <c r="N276" s="10">
        <v>661.81818181818096</v>
      </c>
      <c r="O276" s="10">
        <v>28698</v>
      </c>
      <c r="P276" s="45">
        <v>3.0791911570625687E-2</v>
      </c>
      <c r="Q276" s="46">
        <v>640</v>
      </c>
      <c r="R276" s="10">
        <v>32301</v>
      </c>
      <c r="S276" s="45">
        <v>3.3368767181025639E-2</v>
      </c>
      <c r="T276" s="46">
        <v>716.96969999999999</v>
      </c>
      <c r="U276" s="45">
        <v>6.6849423654919582E-2</v>
      </c>
      <c r="V276" s="10">
        <v>1237026</v>
      </c>
      <c r="W276" s="45">
        <v>3.480317529957181E-2</v>
      </c>
      <c r="X276" s="10">
        <v>4247.8787878787798</v>
      </c>
      <c r="Y276" s="10">
        <v>1176190</v>
      </c>
      <c r="Z276" s="45">
        <v>3.1513704626088802E-2</v>
      </c>
      <c r="AA276" s="46">
        <v>4072.1212121212102</v>
      </c>
      <c r="AB276" s="10">
        <v>1243374</v>
      </c>
      <c r="AC276" s="45">
        <v>3.2265320418146955E-2</v>
      </c>
      <c r="AD276" s="46">
        <v>4165.4545900000003</v>
      </c>
      <c r="AE276" s="45">
        <v>5.1316625519592964E-3</v>
      </c>
    </row>
    <row r="277" spans="1:31" ht="14.4" x14ac:dyDescent="0.3">
      <c r="A277" s="64" t="s">
        <v>425</v>
      </c>
      <c r="B277" s="10">
        <v>8341</v>
      </c>
      <c r="C277" s="45">
        <v>1.8197883713319516E-2</v>
      </c>
      <c r="D277" s="10">
        <v>348.48484848484799</v>
      </c>
      <c r="E277" s="10">
        <v>7189</v>
      </c>
      <c r="F277" s="45">
        <v>1.4441629820991288E-2</v>
      </c>
      <c r="G277" s="46">
        <v>380.60606060606</v>
      </c>
      <c r="H277" s="10">
        <v>7841</v>
      </c>
      <c r="I277" s="45">
        <v>1.5195530293193697E-2</v>
      </c>
      <c r="J277" s="46">
        <v>351.51513699999998</v>
      </c>
      <c r="K277" s="45">
        <v>-5.9944850737321663E-2</v>
      </c>
      <c r="L277" s="10">
        <v>16777</v>
      </c>
      <c r="M277" s="45">
        <v>1.9251644944449416E-2</v>
      </c>
      <c r="N277" s="10">
        <v>472.12121212121201</v>
      </c>
      <c r="O277" s="10">
        <v>14686</v>
      </c>
      <c r="P277" s="45">
        <v>1.5757544544087003E-2</v>
      </c>
      <c r="Q277" s="46">
        <v>481.81818181818102</v>
      </c>
      <c r="R277" s="10">
        <v>17183</v>
      </c>
      <c r="S277" s="45">
        <v>1.7751014720026114E-2</v>
      </c>
      <c r="T277" s="46">
        <v>471.51513699999998</v>
      </c>
      <c r="U277" s="45">
        <v>2.4199797341598616E-2</v>
      </c>
      <c r="V277" s="10">
        <v>671918</v>
      </c>
      <c r="W277" s="45">
        <v>1.8904113527878713E-2</v>
      </c>
      <c r="X277" s="10">
        <v>3791.5151515151501</v>
      </c>
      <c r="Y277" s="10">
        <v>608896</v>
      </c>
      <c r="Z277" s="45">
        <v>1.6314174318780954E-2</v>
      </c>
      <c r="AA277" s="46">
        <v>3044.2424242424199</v>
      </c>
      <c r="AB277" s="10">
        <v>637908</v>
      </c>
      <c r="AC277" s="45">
        <v>1.6553592094815626E-2</v>
      </c>
      <c r="AD277" s="46">
        <v>3610.3029999999999</v>
      </c>
      <c r="AE277" s="45">
        <v>-5.0616295440812718E-2</v>
      </c>
    </row>
    <row r="278" spans="1:31" ht="14.4" x14ac:dyDescent="0.3">
      <c r="A278" s="64" t="s">
        <v>426</v>
      </c>
      <c r="B278" s="10">
        <v>2918</v>
      </c>
      <c r="C278" s="45">
        <v>6.3663139522199194E-3</v>
      </c>
      <c r="D278" s="10">
        <v>193.939393939393</v>
      </c>
      <c r="E278" s="10">
        <v>2434</v>
      </c>
      <c r="F278" s="45">
        <v>4.8895433279027394E-3</v>
      </c>
      <c r="G278" s="46">
        <v>184.84848484848399</v>
      </c>
      <c r="H278" s="10">
        <v>2448</v>
      </c>
      <c r="I278" s="45">
        <v>4.744121688271671E-3</v>
      </c>
      <c r="J278" s="46">
        <v>223.636368</v>
      </c>
      <c r="K278" s="45">
        <v>-0.16106922549691569</v>
      </c>
      <c r="L278" s="10">
        <v>5705</v>
      </c>
      <c r="M278" s="45">
        <v>6.5465002329429534E-3</v>
      </c>
      <c r="N278" s="10">
        <v>293.33333333333297</v>
      </c>
      <c r="O278" s="10">
        <v>5246</v>
      </c>
      <c r="P278" s="45">
        <v>5.6287674437069607E-3</v>
      </c>
      <c r="Q278" s="46">
        <v>270.90909090909003</v>
      </c>
      <c r="R278" s="10">
        <v>5707</v>
      </c>
      <c r="S278" s="45">
        <v>5.8956550664720385E-3</v>
      </c>
      <c r="T278" s="46">
        <v>287.27273600000001</v>
      </c>
      <c r="U278" s="45">
        <v>3.5056967572304995E-4</v>
      </c>
      <c r="V278" s="10">
        <v>222817</v>
      </c>
      <c r="W278" s="45">
        <v>6.2688570092501632E-3</v>
      </c>
      <c r="X278" s="10">
        <v>1390.30303030303</v>
      </c>
      <c r="Y278" s="10">
        <v>208986</v>
      </c>
      <c r="Z278" s="45">
        <v>5.5993700634997708E-3</v>
      </c>
      <c r="AA278" s="46">
        <v>1698.7878787878701</v>
      </c>
      <c r="AB278" s="10">
        <v>209718</v>
      </c>
      <c r="AC278" s="45">
        <v>5.4421424828353677E-3</v>
      </c>
      <c r="AD278" s="46">
        <v>1604.24243</v>
      </c>
      <c r="AE278" s="45">
        <v>-5.8788153507138147E-2</v>
      </c>
    </row>
    <row r="279" spans="1:31" ht="14.4" x14ac:dyDescent="0.3">
      <c r="A279" s="64" t="s">
        <v>427</v>
      </c>
      <c r="B279" s="10">
        <v>5613</v>
      </c>
      <c r="C279" s="45">
        <v>1.2246100141813024E-2</v>
      </c>
      <c r="D279" s="10">
        <v>307.27272727272702</v>
      </c>
      <c r="E279" s="10">
        <v>4987</v>
      </c>
      <c r="F279" s="45">
        <v>1.0018139924507379E-2</v>
      </c>
      <c r="G279" s="46">
        <v>265.45454545454498</v>
      </c>
      <c r="H279" s="10">
        <v>5245</v>
      </c>
      <c r="I279" s="45">
        <v>1.0164590790435014E-2</v>
      </c>
      <c r="J279" s="46">
        <v>282.42425500000002</v>
      </c>
      <c r="K279" s="45">
        <v>-6.5562088009976843E-2</v>
      </c>
      <c r="L279" s="10">
        <v>11240</v>
      </c>
      <c r="M279" s="45">
        <v>1.2897925086464293E-2</v>
      </c>
      <c r="N279" s="10">
        <v>273.93939393939303</v>
      </c>
      <c r="O279" s="10">
        <v>10378</v>
      </c>
      <c r="P279" s="45">
        <v>1.1135217028362721E-2</v>
      </c>
      <c r="Q279" s="46">
        <v>338.18181818181802</v>
      </c>
      <c r="R279" s="10">
        <v>10716</v>
      </c>
      <c r="S279" s="45">
        <v>1.1070236497689569E-2</v>
      </c>
      <c r="T279" s="46">
        <v>365.45455900000002</v>
      </c>
      <c r="U279" s="45">
        <v>-4.6619217081850531E-2</v>
      </c>
      <c r="V279" s="10">
        <v>464582</v>
      </c>
      <c r="W279" s="45">
        <v>1.3070807555399541E-2</v>
      </c>
      <c r="X279" s="10">
        <v>1609.69696969697</v>
      </c>
      <c r="Y279" s="10">
        <v>431666</v>
      </c>
      <c r="Z279" s="45">
        <v>1.1565644004051429E-2</v>
      </c>
      <c r="AA279" s="46">
        <v>2138.1818181818098</v>
      </c>
      <c r="AB279" s="10">
        <v>427675</v>
      </c>
      <c r="AC279" s="45">
        <v>1.1098085459267283E-2</v>
      </c>
      <c r="AD279" s="46">
        <v>2043.03027</v>
      </c>
      <c r="AE279" s="45">
        <v>-7.9441304226164591E-2</v>
      </c>
    </row>
    <row r="280" spans="1:31" ht="14.4" x14ac:dyDescent="0.3">
      <c r="A280" s="64" t="s">
        <v>428</v>
      </c>
      <c r="B280" s="10">
        <v>20382</v>
      </c>
      <c r="C280" s="45">
        <v>4.4468201156321586E-2</v>
      </c>
      <c r="D280" s="10">
        <v>607.27272727272702</v>
      </c>
      <c r="E280" s="10">
        <v>17839</v>
      </c>
      <c r="F280" s="45">
        <v>3.5835892944312643E-2</v>
      </c>
      <c r="G280" s="46">
        <v>515.75757575757495</v>
      </c>
      <c r="H280" s="10">
        <v>19900</v>
      </c>
      <c r="I280" s="45">
        <v>3.8565368299267259E-2</v>
      </c>
      <c r="J280" s="46">
        <v>592.72730000000001</v>
      </c>
      <c r="K280" s="45">
        <v>-2.3648317142576782E-2</v>
      </c>
      <c r="L280" s="10">
        <v>38393</v>
      </c>
      <c r="M280" s="45">
        <v>4.4056053189023454E-2</v>
      </c>
      <c r="N280" s="10">
        <v>556.36363636363603</v>
      </c>
      <c r="O280" s="10">
        <v>36820</v>
      </c>
      <c r="P280" s="45">
        <v>3.9506522546185724E-2</v>
      </c>
      <c r="Q280" s="46">
        <v>539.39393939393904</v>
      </c>
      <c r="R280" s="10">
        <v>36964</v>
      </c>
      <c r="S280" s="45">
        <v>3.8185910964968012E-2</v>
      </c>
      <c r="T280" s="46">
        <v>495.15152</v>
      </c>
      <c r="U280" s="45">
        <v>-3.7220326622040473E-2</v>
      </c>
      <c r="V280" s="10">
        <v>1463553</v>
      </c>
      <c r="W280" s="45">
        <v>4.1176411505671043E-2</v>
      </c>
      <c r="X280" s="10">
        <v>3056.9696969696902</v>
      </c>
      <c r="Y280" s="10">
        <v>1488962</v>
      </c>
      <c r="Z280" s="45">
        <v>3.9893817042714559E-2</v>
      </c>
      <c r="AA280" s="46">
        <v>3247.8787878787798</v>
      </c>
      <c r="AB280" s="10">
        <v>1471705</v>
      </c>
      <c r="AC280" s="45">
        <v>3.8190466734859312E-2</v>
      </c>
      <c r="AD280" s="46">
        <v>2836.3635300000001</v>
      </c>
      <c r="AE280" s="45">
        <v>5.5700066892008697E-3</v>
      </c>
    </row>
    <row r="281" spans="1:31" ht="14.4" x14ac:dyDescent="0.3">
      <c r="A281" s="64" t="s">
        <v>429</v>
      </c>
      <c r="B281" s="10">
        <v>32103</v>
      </c>
      <c r="C281" s="45">
        <v>7.004036216864841E-2</v>
      </c>
      <c r="D281" s="10">
        <v>639.39393939393904</v>
      </c>
      <c r="E281" s="10">
        <v>29377</v>
      </c>
      <c r="F281" s="45">
        <v>5.9014015753409525E-2</v>
      </c>
      <c r="G281" s="46">
        <v>612.12121212121201</v>
      </c>
      <c r="H281" s="10">
        <v>35271</v>
      </c>
      <c r="I281" s="45">
        <v>6.835372388359072E-2</v>
      </c>
      <c r="J281" s="46">
        <v>663.63635299999999</v>
      </c>
      <c r="K281" s="45">
        <v>9.8682366134006161E-2</v>
      </c>
      <c r="L281" s="10">
        <v>55505</v>
      </c>
      <c r="M281" s="45">
        <v>6.369211138115663E-2</v>
      </c>
      <c r="N281" s="10">
        <v>500</v>
      </c>
      <c r="O281" s="10">
        <v>51822</v>
      </c>
      <c r="P281" s="45">
        <v>5.5603123611853246E-2</v>
      </c>
      <c r="Q281" s="46">
        <v>628.48484848484804</v>
      </c>
      <c r="R281" s="10">
        <v>62747</v>
      </c>
      <c r="S281" s="45">
        <v>6.4821214027671464E-2</v>
      </c>
      <c r="T281" s="46">
        <v>533.93939999999998</v>
      </c>
      <c r="U281" s="45">
        <v>0.13047473200612558</v>
      </c>
      <c r="V281" s="10">
        <v>2381307</v>
      </c>
      <c r="W281" s="45">
        <v>6.6997011350689029E-2</v>
      </c>
      <c r="X281" s="10">
        <v>3121.8181818181802</v>
      </c>
      <c r="Y281" s="10">
        <v>2377147</v>
      </c>
      <c r="Z281" s="45">
        <v>6.3690992450873687E-2</v>
      </c>
      <c r="AA281" s="46">
        <v>3363.0303030302998</v>
      </c>
      <c r="AB281" s="10">
        <v>2705080</v>
      </c>
      <c r="AC281" s="45">
        <v>7.019631499188575E-2</v>
      </c>
      <c r="AD281" s="46">
        <v>3309.6970000000001</v>
      </c>
      <c r="AE281" s="45">
        <v>0.13596440946085489</v>
      </c>
    </row>
    <row r="282" spans="1:31" ht="14.4" x14ac:dyDescent="0.3">
      <c r="A282" s="64" t="s">
        <v>430</v>
      </c>
      <c r="B282" s="10">
        <v>24161</v>
      </c>
      <c r="C282" s="45">
        <v>5.2712992254827097E-2</v>
      </c>
      <c r="D282" s="10">
        <v>501.21212121212102</v>
      </c>
      <c r="E282" s="10">
        <v>22708</v>
      </c>
      <c r="F282" s="45">
        <v>4.5616988451115614E-2</v>
      </c>
      <c r="G282" s="46">
        <v>498.78787878787801</v>
      </c>
      <c r="H282" s="10">
        <v>26025</v>
      </c>
      <c r="I282" s="45">
        <v>5.0435362310976402E-2</v>
      </c>
      <c r="J282" s="46">
        <v>487.27273600000001</v>
      </c>
      <c r="K282" s="45">
        <v>7.7149124622325232E-2</v>
      </c>
      <c r="L282" s="10">
        <v>47653</v>
      </c>
      <c r="M282" s="45">
        <v>5.4681923856341901E-2</v>
      </c>
      <c r="N282" s="10">
        <v>478.78787878787801</v>
      </c>
      <c r="O282" s="10">
        <v>43910</v>
      </c>
      <c r="P282" s="45">
        <v>4.7113835008229632E-2</v>
      </c>
      <c r="Q282" s="46">
        <v>449.69696969696901</v>
      </c>
      <c r="R282" s="10">
        <v>49420</v>
      </c>
      <c r="S282" s="45">
        <v>5.1053666266873694E-2</v>
      </c>
      <c r="T282" s="46">
        <v>468.48486300000002</v>
      </c>
      <c r="U282" s="45">
        <v>3.7080561559607997E-2</v>
      </c>
      <c r="V282" s="10">
        <v>2411401</v>
      </c>
      <c r="W282" s="45">
        <v>6.7843692631005953E-2</v>
      </c>
      <c r="X282" s="10">
        <v>2503.6363636363599</v>
      </c>
      <c r="Y282" s="10">
        <v>2217242</v>
      </c>
      <c r="Z282" s="45">
        <v>5.9406651538066464E-2</v>
      </c>
      <c r="AA282" s="46">
        <v>3092.7272727272698</v>
      </c>
      <c r="AB282" s="10">
        <v>2318348</v>
      </c>
      <c r="AC282" s="45">
        <v>6.0160692648205727E-2</v>
      </c>
      <c r="AD282" s="46">
        <v>2490.3029999999999</v>
      </c>
      <c r="AE282" s="45">
        <v>-3.8588770594355733E-2</v>
      </c>
    </row>
    <row r="283" spans="1:31" ht="14.4" x14ac:dyDescent="0.3">
      <c r="A283" s="64" t="s">
        <v>431</v>
      </c>
      <c r="B283" s="10">
        <v>21594</v>
      </c>
      <c r="C283" s="45">
        <v>4.7112468637504089E-2</v>
      </c>
      <c r="D283" s="10">
        <v>453.33333333333297</v>
      </c>
      <c r="E283" s="10">
        <v>21854</v>
      </c>
      <c r="F283" s="45">
        <v>4.3901429699254917E-2</v>
      </c>
      <c r="G283" s="46">
        <v>460.60606060606</v>
      </c>
      <c r="H283" s="10">
        <v>22926</v>
      </c>
      <c r="I283" s="45">
        <v>4.4429629830603071E-2</v>
      </c>
      <c r="J283" s="46">
        <v>412.121216</v>
      </c>
      <c r="K283" s="45">
        <v>6.168380105584885E-2</v>
      </c>
      <c r="L283" s="10">
        <v>46348</v>
      </c>
      <c r="M283" s="45">
        <v>5.3184433443723048E-2</v>
      </c>
      <c r="N283" s="10">
        <v>390.30303030303003</v>
      </c>
      <c r="O283" s="10">
        <v>45807</v>
      </c>
      <c r="P283" s="45">
        <v>4.9149247101388627E-2</v>
      </c>
      <c r="Q283" s="46">
        <v>426.06060606060601</v>
      </c>
      <c r="R283" s="10">
        <v>46865</v>
      </c>
      <c r="S283" s="45">
        <v>4.8414206183671295E-2</v>
      </c>
      <c r="T283" s="46">
        <v>355.75756799999999</v>
      </c>
      <c r="U283" s="45">
        <v>1.1154742383705877E-2</v>
      </c>
      <c r="V283" s="10">
        <v>2270238</v>
      </c>
      <c r="W283" s="45">
        <v>6.3872134527285046E-2</v>
      </c>
      <c r="X283" s="10">
        <v>2434.54545454545</v>
      </c>
      <c r="Y283" s="10">
        <v>2275588</v>
      </c>
      <c r="Z283" s="45">
        <v>6.0969918195761037E-2</v>
      </c>
      <c r="AA283" s="46">
        <v>2651.5151515151501</v>
      </c>
      <c r="AB283" s="10">
        <v>2271168</v>
      </c>
      <c r="AC283" s="45">
        <v>5.8936380560830434E-2</v>
      </c>
      <c r="AD283" s="46">
        <v>2276.3635300000001</v>
      </c>
      <c r="AE283" s="45">
        <v>4.0964868000623722E-4</v>
      </c>
    </row>
    <row r="284" spans="1:31" ht="14.4" x14ac:dyDescent="0.3">
      <c r="A284" s="64" t="s">
        <v>432</v>
      </c>
      <c r="B284" s="10">
        <v>15618</v>
      </c>
      <c r="C284" s="45">
        <v>3.4074397294643829E-2</v>
      </c>
      <c r="D284" s="10">
        <v>430.30303030303003</v>
      </c>
      <c r="E284" s="10">
        <v>18576</v>
      </c>
      <c r="F284" s="45">
        <v>3.7316416129466429E-2</v>
      </c>
      <c r="G284" s="46">
        <v>346.666666666666</v>
      </c>
      <c r="H284" s="10">
        <v>19023</v>
      </c>
      <c r="I284" s="45">
        <v>3.686577895261111E-2</v>
      </c>
      <c r="J284" s="46">
        <v>366.06060000000002</v>
      </c>
      <c r="K284" s="45">
        <v>0.21801767191701882</v>
      </c>
      <c r="L284" s="10">
        <v>33061</v>
      </c>
      <c r="M284" s="45">
        <v>3.7937571288576159E-2</v>
      </c>
      <c r="N284" s="10">
        <v>254.54545454545399</v>
      </c>
      <c r="O284" s="10">
        <v>38369</v>
      </c>
      <c r="P284" s="45">
        <v>4.1168543280135791E-2</v>
      </c>
      <c r="Q284" s="46">
        <v>323.636363636363</v>
      </c>
      <c r="R284" s="10">
        <v>41283</v>
      </c>
      <c r="S284" s="45">
        <v>4.2647683215203291E-2</v>
      </c>
      <c r="T284" s="46">
        <v>387.878784</v>
      </c>
      <c r="U284" s="45">
        <v>0.24869181210489702</v>
      </c>
      <c r="V284" s="10">
        <v>1564426</v>
      </c>
      <c r="W284" s="45">
        <v>4.4014428412343744E-2</v>
      </c>
      <c r="X284" s="10">
        <v>1665.45454545454</v>
      </c>
      <c r="Y284" s="10">
        <v>1837696</v>
      </c>
      <c r="Z284" s="45">
        <v>4.9237460730447373E-2</v>
      </c>
      <c r="AA284" s="46">
        <v>2032.12121212121</v>
      </c>
      <c r="AB284" s="10">
        <v>2031165</v>
      </c>
      <c r="AC284" s="45">
        <v>5.2708348049038706E-2</v>
      </c>
      <c r="AD284" s="46">
        <v>2212.7272899999998</v>
      </c>
      <c r="AE284" s="45">
        <v>0.29834520776310292</v>
      </c>
    </row>
    <row r="285" spans="1:31" ht="14.4" x14ac:dyDescent="0.3">
      <c r="A285" s="64" t="s">
        <v>433</v>
      </c>
      <c r="B285" s="10">
        <v>8836</v>
      </c>
      <c r="C285" s="45">
        <v>1.9277844442020291E-2</v>
      </c>
      <c r="D285" s="10">
        <v>255.15151515151501</v>
      </c>
      <c r="E285" s="10">
        <v>10725</v>
      </c>
      <c r="F285" s="45">
        <v>2.1544926948133477E-2</v>
      </c>
      <c r="G285" s="46">
        <v>295.75757575757501</v>
      </c>
      <c r="H285" s="10">
        <v>13691</v>
      </c>
      <c r="I285" s="45">
        <v>2.6532585798254675E-2</v>
      </c>
      <c r="J285" s="46">
        <v>337.57574499999998</v>
      </c>
      <c r="K285" s="45">
        <v>0.54945676776822094</v>
      </c>
      <c r="L285" s="10">
        <v>18727</v>
      </c>
      <c r="M285" s="45">
        <v>2.1489274296638508E-2</v>
      </c>
      <c r="N285" s="10">
        <v>170.30303030303</v>
      </c>
      <c r="O285" s="10">
        <v>22531</v>
      </c>
      <c r="P285" s="45">
        <v>2.417494458142614E-2</v>
      </c>
      <c r="Q285" s="46">
        <v>250.90909090909</v>
      </c>
      <c r="R285" s="10">
        <v>28717</v>
      </c>
      <c r="S285" s="45">
        <v>2.9666291667054062E-2</v>
      </c>
      <c r="T285" s="46">
        <v>275.15152</v>
      </c>
      <c r="U285" s="45">
        <v>0.5334543706947189</v>
      </c>
      <c r="V285" s="10">
        <v>872919</v>
      </c>
      <c r="W285" s="45">
        <v>2.4559187098191087E-2</v>
      </c>
      <c r="X285" s="10">
        <v>1181.2121212121201</v>
      </c>
      <c r="Y285" s="10">
        <v>1078122</v>
      </c>
      <c r="Z285" s="45">
        <v>2.8886164870376482E-2</v>
      </c>
      <c r="AA285" s="46">
        <v>1558.7878787878701</v>
      </c>
      <c r="AB285" s="10">
        <v>1335663</v>
      </c>
      <c r="AC285" s="45">
        <v>3.4660202534123614E-2</v>
      </c>
      <c r="AD285" s="46">
        <v>1643.63635</v>
      </c>
      <c r="AE285" s="45">
        <v>0.53011104123062969</v>
      </c>
    </row>
    <row r="286" spans="1:31" ht="14.4" x14ac:dyDescent="0.3">
      <c r="A286" s="64" t="s">
        <v>434</v>
      </c>
      <c r="B286" s="10">
        <v>6510</v>
      </c>
      <c r="C286" s="45">
        <v>1.420311988654958E-2</v>
      </c>
      <c r="D286" s="10">
        <v>222.42424242424201</v>
      </c>
      <c r="E286" s="10">
        <v>7511</v>
      </c>
      <c r="F286" s="45">
        <v>1.5088479842184666E-2</v>
      </c>
      <c r="G286" s="46">
        <v>169.09090909090901</v>
      </c>
      <c r="H286" s="10">
        <v>8201</v>
      </c>
      <c r="I286" s="45">
        <v>1.5893195247351295E-2</v>
      </c>
      <c r="J286" s="46">
        <v>276.36364700000001</v>
      </c>
      <c r="K286" s="45">
        <v>0.25975422427035333</v>
      </c>
      <c r="L286" s="10">
        <v>14052</v>
      </c>
      <c r="M286" s="45">
        <v>1.6124701362544149E-2</v>
      </c>
      <c r="N286" s="10">
        <v>207.87878787878699</v>
      </c>
      <c r="O286" s="10">
        <v>15978</v>
      </c>
      <c r="P286" s="45">
        <v>1.7143813613333933E-2</v>
      </c>
      <c r="Q286" s="46">
        <v>161.21212121212099</v>
      </c>
      <c r="R286" s="10">
        <v>17500</v>
      </c>
      <c r="S286" s="45">
        <v>1.8078493720564338E-2</v>
      </c>
      <c r="T286" s="46">
        <v>226.060608</v>
      </c>
      <c r="U286" s="45">
        <v>0.24537432393965272</v>
      </c>
      <c r="V286" s="10">
        <v>671444</v>
      </c>
      <c r="W286" s="45">
        <v>1.8890777749089909E-2</v>
      </c>
      <c r="X286" s="10">
        <v>969.69696969696895</v>
      </c>
      <c r="Y286" s="10">
        <v>748372</v>
      </c>
      <c r="Z286" s="45">
        <v>2.0051160236386409E-2</v>
      </c>
      <c r="AA286" s="46">
        <v>1286.6666666666599</v>
      </c>
      <c r="AB286" s="10">
        <v>857401</v>
      </c>
      <c r="AC286" s="45">
        <v>2.2249393981086635E-2</v>
      </c>
      <c r="AD286" s="46">
        <v>1242.42419</v>
      </c>
      <c r="AE286" s="45">
        <v>0.27695087006511337</v>
      </c>
    </row>
    <row r="287" spans="1:31" ht="14.4" x14ac:dyDescent="0.3">
      <c r="A287" s="64" t="s">
        <v>435</v>
      </c>
      <c r="B287" s="10">
        <v>174527</v>
      </c>
      <c r="C287" s="45">
        <v>0.38077233555143447</v>
      </c>
      <c r="D287" s="10">
        <v>1681.2121212121201</v>
      </c>
      <c r="E287" s="10">
        <v>172694</v>
      </c>
      <c r="F287" s="45">
        <v>0.34691651416139513</v>
      </c>
      <c r="G287" s="46">
        <v>1590.30303030303</v>
      </c>
      <c r="H287" s="10">
        <v>193757</v>
      </c>
      <c r="I287" s="45">
        <v>0.37549296811864957</v>
      </c>
      <c r="J287" s="46">
        <v>1697.57581</v>
      </c>
      <c r="K287" s="45">
        <v>0.11018352461223765</v>
      </c>
      <c r="L287" s="10">
        <v>339855</v>
      </c>
      <c r="M287" s="45">
        <v>0.38998437101960165</v>
      </c>
      <c r="N287" s="10">
        <v>2267.2727272727202</v>
      </c>
      <c r="O287" s="10">
        <v>335451</v>
      </c>
      <c r="P287" s="45">
        <v>0.35992673804021041</v>
      </c>
      <c r="Q287" s="46">
        <v>1824.2424242424199</v>
      </c>
      <c r="R287" s="10">
        <v>370246</v>
      </c>
      <c r="S287" s="45">
        <v>0.38248514206080364</v>
      </c>
      <c r="T287" s="46">
        <v>2172.1210000000001</v>
      </c>
      <c r="U287" s="45">
        <v>8.9423430580688829E-2</v>
      </c>
      <c r="V287" s="10">
        <v>15326303</v>
      </c>
      <c r="W287" s="45">
        <v>0.4311987056079285</v>
      </c>
      <c r="X287" s="10">
        <v>13430.303030302999</v>
      </c>
      <c r="Y287" s="10">
        <v>15599494</v>
      </c>
      <c r="Z287" s="45">
        <v>0.41795785224533838</v>
      </c>
      <c r="AA287" s="46">
        <v>12843.6363636363</v>
      </c>
      <c r="AB287" s="10">
        <v>16675506</v>
      </c>
      <c r="AC287" s="45">
        <v>0.43272623058285925</v>
      </c>
      <c r="AD287" s="46">
        <v>12935.151400000001</v>
      </c>
      <c r="AE287" s="45">
        <v>8.8031862609006223E-2</v>
      </c>
    </row>
    <row r="288" spans="1:31" ht="14.4" x14ac:dyDescent="0.3">
      <c r="A288" s="64" t="s">
        <v>422</v>
      </c>
      <c r="B288" s="10">
        <v>13406</v>
      </c>
      <c r="C288" s="45">
        <v>2.9248390967601179E-2</v>
      </c>
      <c r="D288" s="10">
        <v>449.69696969696901</v>
      </c>
      <c r="E288" s="10">
        <v>11418</v>
      </c>
      <c r="F288" s="45">
        <v>2.2937060689397486E-2</v>
      </c>
      <c r="G288" s="46">
        <v>423.636363636363</v>
      </c>
      <c r="H288" s="10">
        <v>12510</v>
      </c>
      <c r="I288" s="45">
        <v>2.4243857156976554E-2</v>
      </c>
      <c r="J288" s="46">
        <v>459.39395100000002</v>
      </c>
      <c r="K288" s="45">
        <v>-6.6835745188721471E-2</v>
      </c>
      <c r="L288" s="10">
        <v>25802</v>
      </c>
      <c r="M288" s="45">
        <v>2.9607852587273283E-2</v>
      </c>
      <c r="N288" s="10">
        <v>404.24242424242402</v>
      </c>
      <c r="O288" s="10">
        <v>21534</v>
      </c>
      <c r="P288" s="45">
        <v>2.3105199796566087E-2</v>
      </c>
      <c r="Q288" s="46">
        <v>480.60606060606</v>
      </c>
      <c r="R288" s="10">
        <v>24213</v>
      </c>
      <c r="S288" s="45">
        <v>2.5013403911772817E-2</v>
      </c>
      <c r="T288" s="46">
        <v>490.90910000000002</v>
      </c>
      <c r="U288" s="45">
        <v>-6.1584373304395007E-2</v>
      </c>
      <c r="V288" s="10">
        <v>1039024</v>
      </c>
      <c r="W288" s="45">
        <v>2.9232477257925299E-2</v>
      </c>
      <c r="X288" s="10">
        <v>3112.1212121212102</v>
      </c>
      <c r="Y288" s="10">
        <v>919659</v>
      </c>
      <c r="Z288" s="45">
        <v>2.4640459519911073E-2</v>
      </c>
      <c r="AA288" s="46">
        <v>2381.8181818181802</v>
      </c>
      <c r="AB288" s="10">
        <v>956986</v>
      </c>
      <c r="AC288" s="45">
        <v>2.4833605918798993E-2</v>
      </c>
      <c r="AD288" s="46">
        <v>2447.8789999999999</v>
      </c>
      <c r="AE288" s="45">
        <v>-7.8956790218512762E-2</v>
      </c>
    </row>
    <row r="289" spans="1:31" ht="18" customHeight="1" x14ac:dyDescent="0.3">
      <c r="A289" s="64" t="s">
        <v>423</v>
      </c>
      <c r="B289" s="10">
        <v>2166</v>
      </c>
      <c r="C289" s="45">
        <v>4.7256463401330858E-3</v>
      </c>
      <c r="D289" s="10">
        <v>206.06060606060601</v>
      </c>
      <c r="E289" s="10">
        <v>2373</v>
      </c>
      <c r="F289" s="45">
        <v>4.7670034170555469E-3</v>
      </c>
      <c r="G289" s="46">
        <v>217.575757575757</v>
      </c>
      <c r="H289" s="10">
        <v>2467</v>
      </c>
      <c r="I289" s="45">
        <v>4.780942894185544E-3</v>
      </c>
      <c r="J289" s="46">
        <v>253.939392</v>
      </c>
      <c r="K289" s="45">
        <v>0.13896583564173592</v>
      </c>
      <c r="L289" s="10">
        <v>4557</v>
      </c>
      <c r="M289" s="45">
        <v>5.2291676707311198E-3</v>
      </c>
      <c r="N289" s="10">
        <v>313.33333333333297</v>
      </c>
      <c r="O289" s="10">
        <v>4482</v>
      </c>
      <c r="P289" s="45">
        <v>4.8090231953287453E-3</v>
      </c>
      <c r="Q289" s="46">
        <v>317.575757575757</v>
      </c>
      <c r="R289" s="10">
        <v>4184</v>
      </c>
      <c r="S289" s="45">
        <v>4.3223095843909253E-3</v>
      </c>
      <c r="T289" s="46">
        <v>329.09089999999998</v>
      </c>
      <c r="U289" s="45">
        <v>-8.1852095676980471E-2</v>
      </c>
      <c r="V289" s="10">
        <v>190360</v>
      </c>
      <c r="W289" s="45">
        <v>5.3556937768700821E-3</v>
      </c>
      <c r="X289" s="10">
        <v>2009.69696969697</v>
      </c>
      <c r="Y289" s="10">
        <v>186744</v>
      </c>
      <c r="Z289" s="45">
        <v>5.0034392884604761E-3</v>
      </c>
      <c r="AA289" s="46">
        <v>2121.8181818181802</v>
      </c>
      <c r="AB289" s="10">
        <v>186804</v>
      </c>
      <c r="AC289" s="45">
        <v>4.8475285114466951E-3</v>
      </c>
      <c r="AD289" s="46">
        <v>1933.3333700000001</v>
      </c>
      <c r="AE289" s="45">
        <v>-1.8680395040974993E-2</v>
      </c>
    </row>
    <row r="290" spans="1:31" ht="14.4" x14ac:dyDescent="0.3">
      <c r="A290" s="64" t="s">
        <v>424</v>
      </c>
      <c r="B290" s="10">
        <v>15409</v>
      </c>
      <c r="C290" s="45">
        <v>3.3618413875859059E-2</v>
      </c>
      <c r="D290" s="10">
        <v>570.90909090909099</v>
      </c>
      <c r="E290" s="10">
        <v>14064</v>
      </c>
      <c r="F290" s="45">
        <v>2.8252480428769156E-2</v>
      </c>
      <c r="G290" s="46">
        <v>547.27272727272702</v>
      </c>
      <c r="H290" s="10">
        <v>16454</v>
      </c>
      <c r="I290" s="45">
        <v>3.1887164321414245E-2</v>
      </c>
      <c r="J290" s="46">
        <v>567.27269999999999</v>
      </c>
      <c r="K290" s="45">
        <v>6.7817509247842175E-2</v>
      </c>
      <c r="L290" s="10">
        <v>29913</v>
      </c>
      <c r="M290" s="45">
        <v>3.4325234262580641E-2</v>
      </c>
      <c r="N290" s="10">
        <v>705.45454545454504</v>
      </c>
      <c r="O290" s="10">
        <v>27755</v>
      </c>
      <c r="P290" s="45">
        <v>2.9780106824263571E-2</v>
      </c>
      <c r="Q290" s="46">
        <v>614.54545454545405</v>
      </c>
      <c r="R290" s="10">
        <v>31516</v>
      </c>
      <c r="S290" s="45">
        <v>3.2557817605560327E-2</v>
      </c>
      <c r="T290" s="46">
        <v>620</v>
      </c>
      <c r="U290" s="45">
        <v>5.358874068130913E-2</v>
      </c>
      <c r="V290" s="10">
        <v>1183764</v>
      </c>
      <c r="W290" s="45">
        <v>3.3304672662759174E-2</v>
      </c>
      <c r="X290" s="10">
        <v>3896.9696969696902</v>
      </c>
      <c r="Y290" s="10">
        <v>1124380</v>
      </c>
      <c r="Z290" s="45">
        <v>3.0125557271768789E-2</v>
      </c>
      <c r="AA290" s="46">
        <v>3793.3333333333298</v>
      </c>
      <c r="AB290" s="10">
        <v>1186618</v>
      </c>
      <c r="AC290" s="45">
        <v>3.0792512939743551E-2</v>
      </c>
      <c r="AD290" s="46">
        <v>3642.4243200000001</v>
      </c>
      <c r="AE290" s="45">
        <v>2.410953534657246E-3</v>
      </c>
    </row>
    <row r="291" spans="1:31" ht="14.4" x14ac:dyDescent="0.3">
      <c r="A291" s="64" t="s">
        <v>425</v>
      </c>
      <c r="B291" s="10">
        <v>7983</v>
      </c>
      <c r="C291" s="45">
        <v>1.7416821206501582E-2</v>
      </c>
      <c r="D291" s="10">
        <v>435.15151515151501</v>
      </c>
      <c r="E291" s="10">
        <v>5797</v>
      </c>
      <c r="F291" s="45">
        <v>1.16453092324783E-2</v>
      </c>
      <c r="G291" s="46">
        <v>277.575757575757</v>
      </c>
      <c r="H291" s="10">
        <v>8152</v>
      </c>
      <c r="I291" s="45">
        <v>1.5798235295257621E-2</v>
      </c>
      <c r="J291" s="46">
        <v>420</v>
      </c>
      <c r="K291" s="45">
        <v>2.1169986220719028E-2</v>
      </c>
      <c r="L291" s="10">
        <v>15822</v>
      </c>
      <c r="M291" s="45">
        <v>1.8155780312992708E-2</v>
      </c>
      <c r="N291" s="10">
        <v>580</v>
      </c>
      <c r="O291" s="10">
        <v>12350</v>
      </c>
      <c r="P291" s="45">
        <v>1.3251101397213298E-2</v>
      </c>
      <c r="Q291" s="46">
        <v>412.12121212121201</v>
      </c>
      <c r="R291" s="10">
        <v>16082</v>
      </c>
      <c r="S291" s="45">
        <v>1.6613619200806611E-2</v>
      </c>
      <c r="T291" s="46">
        <v>504.24243200000001</v>
      </c>
      <c r="U291" s="45">
        <v>1.6432815067627355E-2</v>
      </c>
      <c r="V291" s="10">
        <v>632151</v>
      </c>
      <c r="W291" s="45">
        <v>1.7785286702785244E-2</v>
      </c>
      <c r="X291" s="10">
        <v>3047.2727272727202</v>
      </c>
      <c r="Y291" s="10">
        <v>585910</v>
      </c>
      <c r="Z291" s="45">
        <v>1.5698309522672097E-2</v>
      </c>
      <c r="AA291" s="46">
        <v>3395.15151515151</v>
      </c>
      <c r="AB291" s="10">
        <v>610881</v>
      </c>
      <c r="AC291" s="45">
        <v>1.5852246550400788E-2</v>
      </c>
      <c r="AD291" s="46">
        <v>3508.48486</v>
      </c>
      <c r="AE291" s="45">
        <v>-3.3647024207823763E-2</v>
      </c>
    </row>
    <row r="292" spans="1:31" ht="14.4" x14ac:dyDescent="0.3">
      <c r="A292" s="64" t="s">
        <v>426</v>
      </c>
      <c r="B292" s="10">
        <v>2388</v>
      </c>
      <c r="C292" s="45">
        <v>5.2099923639140396E-3</v>
      </c>
      <c r="D292" s="10">
        <v>192.72727272727201</v>
      </c>
      <c r="E292" s="10">
        <v>2328</v>
      </c>
      <c r="F292" s="45">
        <v>4.6766051221682732E-3</v>
      </c>
      <c r="G292" s="46">
        <v>203.636363636363</v>
      </c>
      <c r="H292" s="10">
        <v>2973</v>
      </c>
      <c r="I292" s="45">
        <v>5.761549746418169E-3</v>
      </c>
      <c r="J292" s="46">
        <v>254.545456</v>
      </c>
      <c r="K292" s="45">
        <v>0.2449748743718593</v>
      </c>
      <c r="L292" s="10">
        <v>5029</v>
      </c>
      <c r="M292" s="45">
        <v>5.7707887241840684E-3</v>
      </c>
      <c r="N292" s="10">
        <v>276.969696969697</v>
      </c>
      <c r="O292" s="10">
        <v>4554</v>
      </c>
      <c r="P292" s="45">
        <v>4.8862765799926608E-3</v>
      </c>
      <c r="Q292" s="46">
        <v>246.666666666666</v>
      </c>
      <c r="R292" s="10">
        <v>5896</v>
      </c>
      <c r="S292" s="45">
        <v>6.0909027986541337E-3</v>
      </c>
      <c r="T292" s="46">
        <v>292.121216</v>
      </c>
      <c r="U292" s="45">
        <v>0.17240007953867567</v>
      </c>
      <c r="V292" s="10">
        <v>216829</v>
      </c>
      <c r="W292" s="45">
        <v>6.1003872974625083E-3</v>
      </c>
      <c r="X292" s="10">
        <v>1604.2424242424199</v>
      </c>
      <c r="Y292" s="10">
        <v>202951</v>
      </c>
      <c r="Z292" s="45">
        <v>5.4376740727002859E-3</v>
      </c>
      <c r="AA292" s="46">
        <v>1639.3939393939299</v>
      </c>
      <c r="AB292" s="10">
        <v>204000</v>
      </c>
      <c r="AC292" s="45">
        <v>5.2937614630046781E-3</v>
      </c>
      <c r="AD292" s="46">
        <v>1699.39392</v>
      </c>
      <c r="AE292" s="45">
        <v>-5.9166439913480209E-2</v>
      </c>
    </row>
    <row r="293" spans="1:31" ht="18" customHeight="1" x14ac:dyDescent="0.3">
      <c r="A293" s="64" t="s">
        <v>427</v>
      </c>
      <c r="B293" s="10">
        <v>5652</v>
      </c>
      <c r="C293" s="45">
        <v>1.2331187956801571E-2</v>
      </c>
      <c r="D293" s="10">
        <v>266.06060606060601</v>
      </c>
      <c r="E293" s="10">
        <v>4564</v>
      </c>
      <c r="F293" s="45">
        <v>9.1683959525670107E-3</v>
      </c>
      <c r="G293" s="46">
        <v>249.09090909090901</v>
      </c>
      <c r="H293" s="10">
        <v>4921</v>
      </c>
      <c r="I293" s="45">
        <v>9.5366923316931741E-3</v>
      </c>
      <c r="J293" s="46">
        <v>327.878784</v>
      </c>
      <c r="K293" s="45">
        <v>-0.12933474876150036</v>
      </c>
      <c r="L293" s="10">
        <v>10977</v>
      </c>
      <c r="M293" s="45">
        <v>1.2596131999476739E-2</v>
      </c>
      <c r="N293" s="10">
        <v>330.90909090909003</v>
      </c>
      <c r="O293" s="10">
        <v>9839</v>
      </c>
      <c r="P293" s="45">
        <v>1.0556889607059243E-2</v>
      </c>
      <c r="Q293" s="46">
        <v>327.27272727272702</v>
      </c>
      <c r="R293" s="10">
        <v>9825</v>
      </c>
      <c r="S293" s="45">
        <v>1.0149782903116836E-2</v>
      </c>
      <c r="T293" s="46">
        <v>367.27273600000001</v>
      </c>
      <c r="U293" s="45">
        <v>-0.10494670675047828</v>
      </c>
      <c r="V293" s="10">
        <v>434072</v>
      </c>
      <c r="W293" s="45">
        <v>1.2212422300449412E-2</v>
      </c>
      <c r="X293" s="10">
        <v>1886.0606060606001</v>
      </c>
      <c r="Y293" s="10">
        <v>407884</v>
      </c>
      <c r="Z293" s="45">
        <v>1.0928451948841265E-2</v>
      </c>
      <c r="AA293" s="46">
        <v>1946.6666666666599</v>
      </c>
      <c r="AB293" s="10">
        <v>409817</v>
      </c>
      <c r="AC293" s="45">
        <v>1.0634673732765628E-2</v>
      </c>
      <c r="AD293" s="46">
        <v>2005.4545900000001</v>
      </c>
      <c r="AE293" s="45">
        <v>-5.5877826719991155E-2</v>
      </c>
    </row>
    <row r="294" spans="1:31" ht="14.4" x14ac:dyDescent="0.3">
      <c r="A294" s="64" t="s">
        <v>428</v>
      </c>
      <c r="B294" s="10">
        <v>17594</v>
      </c>
      <c r="C294" s="45">
        <v>3.8385513254063489E-2</v>
      </c>
      <c r="D294" s="10">
        <v>478.78787878787801</v>
      </c>
      <c r="E294" s="10">
        <v>17698</v>
      </c>
      <c r="F294" s="45">
        <v>3.5552644953665849E-2</v>
      </c>
      <c r="G294" s="46">
        <v>434.54545454545399</v>
      </c>
      <c r="H294" s="10">
        <v>18220</v>
      </c>
      <c r="I294" s="45">
        <v>3.5309598513198467E-2</v>
      </c>
      <c r="J294" s="46">
        <v>520</v>
      </c>
      <c r="K294" s="45">
        <v>3.5580311469819256E-2</v>
      </c>
      <c r="L294" s="10">
        <v>32901</v>
      </c>
      <c r="M294" s="45">
        <v>3.7753970931473459E-2</v>
      </c>
      <c r="N294" s="10">
        <v>580.60606060606005</v>
      </c>
      <c r="O294" s="10">
        <v>33110</v>
      </c>
      <c r="P294" s="45">
        <v>3.5525827308642295E-2</v>
      </c>
      <c r="Q294" s="46">
        <v>580</v>
      </c>
      <c r="R294" s="10">
        <v>33221</v>
      </c>
      <c r="S294" s="45">
        <v>3.4319179422335311E-2</v>
      </c>
      <c r="T294" s="46">
        <v>489.09089999999998</v>
      </c>
      <c r="U294" s="45">
        <v>9.7261481413938779E-3</v>
      </c>
      <c r="V294" s="10">
        <v>1294762</v>
      </c>
      <c r="W294" s="45">
        <v>3.6427551932800277E-2</v>
      </c>
      <c r="X294" s="10">
        <v>3127.2727272727202</v>
      </c>
      <c r="Y294" s="10">
        <v>1341321</v>
      </c>
      <c r="Z294" s="45">
        <v>3.5938065961086271E-2</v>
      </c>
      <c r="AA294" s="46">
        <v>3267.2727272727202</v>
      </c>
      <c r="AB294" s="10">
        <v>1344154</v>
      </c>
      <c r="AC294" s="45">
        <v>3.4880542380115634E-2</v>
      </c>
      <c r="AD294" s="46">
        <v>2962.4243200000001</v>
      </c>
      <c r="AE294" s="45">
        <v>3.8147551441886619E-2</v>
      </c>
    </row>
    <row r="295" spans="1:31" ht="14.4" x14ac:dyDescent="0.3">
      <c r="A295" s="64" t="s">
        <v>429</v>
      </c>
      <c r="B295" s="10">
        <v>27494</v>
      </c>
      <c r="C295" s="45">
        <v>5.9984727828078982E-2</v>
      </c>
      <c r="D295" s="10">
        <v>601.21212121212102</v>
      </c>
      <c r="E295" s="10">
        <v>26638</v>
      </c>
      <c r="F295" s="45">
        <v>5.3511772871270818E-2</v>
      </c>
      <c r="G295" s="46">
        <v>496.36363636363598</v>
      </c>
      <c r="H295" s="10">
        <v>31298</v>
      </c>
      <c r="I295" s="45">
        <v>6.0654215931179228E-2</v>
      </c>
      <c r="J295" s="46">
        <v>593.33330000000001</v>
      </c>
      <c r="K295" s="45">
        <v>0.13835745980941297</v>
      </c>
      <c r="L295" s="10">
        <v>47327</v>
      </c>
      <c r="M295" s="45">
        <v>5.4307838128745158E-2</v>
      </c>
      <c r="N295" s="10">
        <v>547.87878787878697</v>
      </c>
      <c r="O295" s="10">
        <v>46333</v>
      </c>
      <c r="P295" s="45">
        <v>4.9713625994905565E-2</v>
      </c>
      <c r="Q295" s="46">
        <v>522.42424242424204</v>
      </c>
      <c r="R295" s="10">
        <v>54853</v>
      </c>
      <c r="S295" s="45">
        <v>5.6666263774520893E-2</v>
      </c>
      <c r="T295" s="46">
        <v>593.33330000000001</v>
      </c>
      <c r="U295" s="45">
        <v>0.15902127749487607</v>
      </c>
      <c r="V295" s="10">
        <v>2136566</v>
      </c>
      <c r="W295" s="45">
        <v>6.0111332370625152E-2</v>
      </c>
      <c r="X295" s="10">
        <v>3235.15151515151</v>
      </c>
      <c r="Y295" s="10">
        <v>2190388</v>
      </c>
      <c r="Z295" s="45">
        <v>5.8687151266827137E-2</v>
      </c>
      <c r="AA295" s="46">
        <v>2975.7575757575701</v>
      </c>
      <c r="AB295" s="10">
        <v>2468113</v>
      </c>
      <c r="AC295" s="45">
        <v>6.4047066106572861E-2</v>
      </c>
      <c r="AD295" s="46">
        <v>3358.78784</v>
      </c>
      <c r="AE295" s="45">
        <v>0.15517751382358419</v>
      </c>
    </row>
    <row r="296" spans="1:31" ht="14.4" x14ac:dyDescent="0.3">
      <c r="A296" s="64" t="s">
        <v>430</v>
      </c>
      <c r="B296" s="10">
        <v>22846</v>
      </c>
      <c r="C296" s="45">
        <v>4.9844005672521001E-2</v>
      </c>
      <c r="D296" s="10">
        <v>412.72727272727201</v>
      </c>
      <c r="E296" s="10">
        <v>20992</v>
      </c>
      <c r="F296" s="45">
        <v>4.2169800139414258E-2</v>
      </c>
      <c r="G296" s="46">
        <v>376.36363636363598</v>
      </c>
      <c r="H296" s="10">
        <v>23763</v>
      </c>
      <c r="I296" s="45">
        <v>4.6051700849019488E-2</v>
      </c>
      <c r="J296" s="46">
        <v>559.39390000000003</v>
      </c>
      <c r="K296" s="45">
        <v>4.0138317429747002E-2</v>
      </c>
      <c r="L296" s="10">
        <v>44181</v>
      </c>
      <c r="M296" s="45">
        <v>5.0697796107213429E-2</v>
      </c>
      <c r="N296" s="10">
        <v>510.90909090909099</v>
      </c>
      <c r="O296" s="10">
        <v>41018</v>
      </c>
      <c r="P296" s="45">
        <v>4.4010824057562355E-2</v>
      </c>
      <c r="Q296" s="46">
        <v>408.48484848484799</v>
      </c>
      <c r="R296" s="10">
        <v>45471</v>
      </c>
      <c r="S296" s="45">
        <v>4.6974125026730346E-2</v>
      </c>
      <c r="T296" s="46">
        <v>512.72730000000001</v>
      </c>
      <c r="U296" s="45">
        <v>2.9198071569226592E-2</v>
      </c>
      <c r="V296" s="10">
        <v>2268789</v>
      </c>
      <c r="W296" s="45">
        <v>6.3831367557949659E-2</v>
      </c>
      <c r="X296" s="10">
        <v>2920</v>
      </c>
      <c r="Y296" s="10">
        <v>2146181</v>
      </c>
      <c r="Z296" s="45">
        <v>5.7502711388571486E-2</v>
      </c>
      <c r="AA296" s="46">
        <v>2854.54545454545</v>
      </c>
      <c r="AB296" s="10">
        <v>2229611</v>
      </c>
      <c r="AC296" s="45">
        <v>5.7857984261231975E-2</v>
      </c>
      <c r="AD296" s="46">
        <v>2932.7272899999998</v>
      </c>
      <c r="AE296" s="45">
        <v>-1.7268243102377522E-2</v>
      </c>
    </row>
    <row r="297" spans="1:31" ht="14.4" x14ac:dyDescent="0.3">
      <c r="A297" s="64" t="s">
        <v>431</v>
      </c>
      <c r="B297" s="10">
        <v>23125</v>
      </c>
      <c r="C297" s="45">
        <v>5.0452710810515979E-2</v>
      </c>
      <c r="D297" s="10">
        <v>474.54545454545399</v>
      </c>
      <c r="E297" s="10">
        <v>23070</v>
      </c>
      <c r="F297" s="45">
        <v>4.6344192512208789E-2</v>
      </c>
      <c r="G297" s="46">
        <v>447.27272727272702</v>
      </c>
      <c r="H297" s="10">
        <v>23733</v>
      </c>
      <c r="I297" s="45">
        <v>4.599356210283969E-2</v>
      </c>
      <c r="J297" s="46">
        <v>482.42425500000002</v>
      </c>
      <c r="K297" s="45">
        <v>2.6291891891891891E-2</v>
      </c>
      <c r="L297" s="10">
        <v>47629</v>
      </c>
      <c r="M297" s="45">
        <v>5.4654383802776499E-2</v>
      </c>
      <c r="N297" s="10">
        <v>390.30303030303003</v>
      </c>
      <c r="O297" s="10">
        <v>46232</v>
      </c>
      <c r="P297" s="45">
        <v>4.9605256663640906E-2</v>
      </c>
      <c r="Q297" s="46">
        <v>396.36363636363598</v>
      </c>
      <c r="R297" s="10">
        <v>46476</v>
      </c>
      <c r="S297" s="45">
        <v>4.8012347094682752E-2</v>
      </c>
      <c r="T297" s="46">
        <v>420</v>
      </c>
      <c r="U297" s="45">
        <v>-2.4207940540427051E-2</v>
      </c>
      <c r="V297" s="10">
        <v>2286214</v>
      </c>
      <c r="W297" s="45">
        <v>6.4321612168487377E-2</v>
      </c>
      <c r="X297" s="10">
        <v>2418.1818181818098</v>
      </c>
      <c r="Y297" s="10">
        <v>2296623</v>
      </c>
      <c r="Z297" s="45">
        <v>6.1533509772640431E-2</v>
      </c>
      <c r="AA297" s="46">
        <v>2503.6363636363599</v>
      </c>
      <c r="AB297" s="10">
        <v>2282590</v>
      </c>
      <c r="AC297" s="45">
        <v>5.9232779303136508E-2</v>
      </c>
      <c r="AD297" s="46">
        <v>2304.2424299999998</v>
      </c>
      <c r="AE297" s="45">
        <v>-1.5851534458279058E-3</v>
      </c>
    </row>
    <row r="298" spans="1:31" ht="14.4" x14ac:dyDescent="0.3">
      <c r="A298" s="64" t="s">
        <v>432</v>
      </c>
      <c r="B298" s="10">
        <v>16806</v>
      </c>
      <c r="C298" s="45">
        <v>3.6666303043525687E-2</v>
      </c>
      <c r="D298" s="10">
        <v>369.09090909090901</v>
      </c>
      <c r="E298" s="10">
        <v>20967</v>
      </c>
      <c r="F298" s="45">
        <v>4.2119578864476884E-2</v>
      </c>
      <c r="G298" s="46">
        <v>383.030303030303</v>
      </c>
      <c r="H298" s="10">
        <v>22027</v>
      </c>
      <c r="I298" s="45">
        <v>4.268740540341507E-2</v>
      </c>
      <c r="J298" s="46">
        <v>412.72726399999999</v>
      </c>
      <c r="K298" s="45">
        <v>0.31066285850291564</v>
      </c>
      <c r="L298" s="10">
        <v>34272</v>
      </c>
      <c r="M298" s="45">
        <v>3.9327196491397175E-2</v>
      </c>
      <c r="N298" s="10">
        <v>301.21212121212102</v>
      </c>
      <c r="O298" s="10">
        <v>40962</v>
      </c>
      <c r="P298" s="45">
        <v>4.3950738091712641E-2</v>
      </c>
      <c r="Q298" s="46">
        <v>340</v>
      </c>
      <c r="R298" s="10">
        <v>44169</v>
      </c>
      <c r="S298" s="45">
        <v>4.5629085093920357E-2</v>
      </c>
      <c r="T298" s="46">
        <v>377.57574499999998</v>
      </c>
      <c r="U298" s="45">
        <v>0.28877801120448177</v>
      </c>
      <c r="V298" s="10">
        <v>1659052</v>
      </c>
      <c r="W298" s="45">
        <v>4.667668875763744E-2</v>
      </c>
      <c r="X298" s="10">
        <v>2267.2727272727202</v>
      </c>
      <c r="Y298" s="10">
        <v>1966001</v>
      </c>
      <c r="Z298" s="45">
        <v>5.2675141608579584E-2</v>
      </c>
      <c r="AA298" s="46">
        <v>2384.84848484848</v>
      </c>
      <c r="AB298" s="10">
        <v>2149884</v>
      </c>
      <c r="AC298" s="45">
        <v>5.5789083672207591E-2</v>
      </c>
      <c r="AD298" s="46">
        <v>2240</v>
      </c>
      <c r="AE298" s="45">
        <v>0.29585088351661071</v>
      </c>
    </row>
    <row r="299" spans="1:31" ht="14.4" x14ac:dyDescent="0.3">
      <c r="A299" s="64" t="s">
        <v>433</v>
      </c>
      <c r="B299" s="10">
        <v>9566</v>
      </c>
      <c r="C299" s="45">
        <v>2.0870513799498201E-2</v>
      </c>
      <c r="D299" s="10">
        <v>228.48484848484799</v>
      </c>
      <c r="E299" s="10">
        <v>12507</v>
      </c>
      <c r="F299" s="45">
        <v>2.51246994256695E-2</v>
      </c>
      <c r="G299" s="46">
        <v>373.33333333333297</v>
      </c>
      <c r="H299" s="10">
        <v>15188</v>
      </c>
      <c r="I299" s="45">
        <v>2.9433709232626688E-2</v>
      </c>
      <c r="J299" s="46">
        <v>336.36364700000001</v>
      </c>
      <c r="K299" s="45">
        <v>0.58770646038051433</v>
      </c>
      <c r="L299" s="10">
        <v>20996</v>
      </c>
      <c r="M299" s="45">
        <v>2.4092956860801096E-2</v>
      </c>
      <c r="N299" s="10">
        <v>208.48484848484799</v>
      </c>
      <c r="O299" s="10">
        <v>25220</v>
      </c>
      <c r="P299" s="45">
        <v>2.706014390588821E-2</v>
      </c>
      <c r="Q299" s="46">
        <v>275.75757575757501</v>
      </c>
      <c r="R299" s="10">
        <v>30723</v>
      </c>
      <c r="S299" s="45">
        <v>3.1738603575822755E-2</v>
      </c>
      <c r="T299" s="46">
        <v>292.121216</v>
      </c>
      <c r="U299" s="45">
        <v>0.46327871975614404</v>
      </c>
      <c r="V299" s="10">
        <v>1001533</v>
      </c>
      <c r="W299" s="45">
        <v>2.8177684678661608E-2</v>
      </c>
      <c r="X299" s="10">
        <v>1284.84848484848</v>
      </c>
      <c r="Y299" s="10">
        <v>1214581</v>
      </c>
      <c r="Z299" s="45">
        <v>3.2542316189101736E-2</v>
      </c>
      <c r="AA299" s="46">
        <v>1546.6666666666599</v>
      </c>
      <c r="AB299" s="10">
        <v>1512228</v>
      </c>
      <c r="AC299" s="45">
        <v>3.9242030929787439E-2</v>
      </c>
      <c r="AD299" s="46">
        <v>1764.24243</v>
      </c>
      <c r="AE299" s="45">
        <v>0.50991330290664416</v>
      </c>
    </row>
    <row r="300" spans="1:31" ht="14.4" x14ac:dyDescent="0.3">
      <c r="A300" s="64" t="s">
        <v>434</v>
      </c>
      <c r="B300" s="10">
        <v>10092</v>
      </c>
      <c r="C300" s="45">
        <v>2.2018108432420639E-2</v>
      </c>
      <c r="D300" s="10">
        <v>469.09090909090901</v>
      </c>
      <c r="E300" s="10">
        <v>10278</v>
      </c>
      <c r="F300" s="45">
        <v>2.0646970552253226E-2</v>
      </c>
      <c r="G300" s="46">
        <v>295.15151515151501</v>
      </c>
      <c r="H300" s="10">
        <v>12051</v>
      </c>
      <c r="I300" s="45">
        <v>2.3354334340425616E-2</v>
      </c>
      <c r="J300" s="46">
        <v>351.51513699999998</v>
      </c>
      <c r="K300" s="45">
        <v>0.19411414982164091</v>
      </c>
      <c r="L300" s="10">
        <v>20449</v>
      </c>
      <c r="M300" s="45">
        <v>2.3465273139956257E-2</v>
      </c>
      <c r="N300" s="10">
        <v>880.60606060606005</v>
      </c>
      <c r="O300" s="10">
        <v>22062</v>
      </c>
      <c r="P300" s="45">
        <v>2.3671724617434803E-2</v>
      </c>
      <c r="Q300" s="46">
        <v>283.636363636363</v>
      </c>
      <c r="R300" s="10">
        <v>23617</v>
      </c>
      <c r="S300" s="45">
        <v>2.43977020684896E-2</v>
      </c>
      <c r="T300" s="46">
        <v>315.75756799999999</v>
      </c>
      <c r="U300" s="45">
        <v>0.15492200107584722</v>
      </c>
      <c r="V300" s="10">
        <v>983187</v>
      </c>
      <c r="W300" s="45">
        <v>2.7661528143515263E-2</v>
      </c>
      <c r="X300" s="10">
        <v>2180.6060606060601</v>
      </c>
      <c r="Y300" s="10">
        <v>1016871</v>
      </c>
      <c r="Z300" s="45">
        <v>2.724506443417777E-2</v>
      </c>
      <c r="AA300" s="46">
        <v>1861.2121212121201</v>
      </c>
      <c r="AB300" s="10">
        <v>1133820</v>
      </c>
      <c r="AC300" s="45">
        <v>2.942241481364688E-2</v>
      </c>
      <c r="AD300" s="46">
        <v>1853.9394500000001</v>
      </c>
      <c r="AE300" s="45">
        <v>0.15320890125683109</v>
      </c>
    </row>
    <row r="301" spans="1:31" ht="14.4" x14ac:dyDescent="0.3">
      <c r="A301" s="432"/>
      <c r="B301" s="432"/>
      <c r="C301" s="432"/>
      <c r="D301" s="432"/>
      <c r="E301" s="432"/>
      <c r="F301" s="432"/>
      <c r="G301" s="432"/>
      <c r="H301" s="432"/>
      <c r="I301" s="432"/>
      <c r="J301" s="432"/>
      <c r="K301" s="432"/>
      <c r="L301" s="432"/>
      <c r="M301" s="432"/>
      <c r="N301" s="432"/>
      <c r="O301" s="432"/>
      <c r="P301" s="432"/>
      <c r="Q301" s="432"/>
      <c r="R301" s="432"/>
      <c r="S301" s="432"/>
      <c r="T301" s="432"/>
      <c r="U301" s="432"/>
      <c r="V301" s="432"/>
      <c r="W301" s="432"/>
      <c r="X301" s="432"/>
      <c r="Y301" s="432"/>
      <c r="Z301" s="432"/>
      <c r="AA301" s="432"/>
      <c r="AB301" s="432"/>
      <c r="AC301" s="432"/>
      <c r="AD301" s="432"/>
      <c r="AE301" s="432"/>
    </row>
    <row r="302" spans="1:31" ht="14.4" x14ac:dyDescent="0.3">
      <c r="A302" s="433" t="s">
        <v>686</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row>
    <row r="303" spans="1:31" ht="14.4" x14ac:dyDescent="0.3">
      <c r="A303" s="64"/>
      <c r="B303" s="434" t="s">
        <v>332</v>
      </c>
      <c r="C303" s="434"/>
      <c r="D303" s="63" t="s">
        <v>333</v>
      </c>
      <c r="E303" s="434" t="s">
        <v>332</v>
      </c>
      <c r="F303" s="434"/>
      <c r="G303" s="63" t="s">
        <v>333</v>
      </c>
      <c r="H303" s="434" t="s">
        <v>332</v>
      </c>
      <c r="I303" s="434"/>
      <c r="J303" s="63" t="s">
        <v>333</v>
      </c>
      <c r="K303" s="64" t="s">
        <v>0</v>
      </c>
      <c r="L303" s="434" t="s">
        <v>332</v>
      </c>
      <c r="M303" s="434"/>
      <c r="N303" s="63" t="s">
        <v>333</v>
      </c>
      <c r="O303" s="434" t="s">
        <v>332</v>
      </c>
      <c r="P303" s="434"/>
      <c r="Q303" s="63" t="s">
        <v>333</v>
      </c>
      <c r="R303" s="434" t="s">
        <v>332</v>
      </c>
      <c r="S303" s="434"/>
      <c r="T303" s="63" t="s">
        <v>333</v>
      </c>
      <c r="U303" s="64" t="s">
        <v>0</v>
      </c>
      <c r="V303" s="434" t="s">
        <v>332</v>
      </c>
      <c r="W303" s="434"/>
      <c r="X303" s="63" t="s">
        <v>333</v>
      </c>
      <c r="Y303" s="434" t="s">
        <v>332</v>
      </c>
      <c r="Z303" s="434"/>
      <c r="AA303" s="63" t="s">
        <v>333</v>
      </c>
      <c r="AB303" s="434" t="s">
        <v>332</v>
      </c>
      <c r="AC303" s="434"/>
      <c r="AD303" s="63" t="s">
        <v>333</v>
      </c>
      <c r="AE303" s="64" t="s">
        <v>0</v>
      </c>
    </row>
    <row r="304" spans="1:31" ht="18" customHeight="1" x14ac:dyDescent="0.3">
      <c r="A304" s="64" t="s">
        <v>18</v>
      </c>
      <c r="B304" s="10">
        <v>103530</v>
      </c>
      <c r="C304" s="45"/>
      <c r="D304" s="10">
        <v>764.84848484848396</v>
      </c>
      <c r="E304" s="10">
        <v>112369</v>
      </c>
      <c r="F304" s="45"/>
      <c r="G304" s="46">
        <v>717.57575757575705</v>
      </c>
      <c r="H304" s="10">
        <v>115128</v>
      </c>
      <c r="I304" s="45"/>
      <c r="J304" s="46">
        <v>816.96969999999999</v>
      </c>
      <c r="K304" s="45">
        <v>0.11202549985511447</v>
      </c>
      <c r="L304" s="10">
        <v>201585</v>
      </c>
      <c r="M304" s="45"/>
      <c r="N304" s="10">
        <v>1142.42424242424</v>
      </c>
      <c r="O304" s="10">
        <v>214330</v>
      </c>
      <c r="P304" s="45"/>
      <c r="Q304" s="46">
        <v>900.60606060606005</v>
      </c>
      <c r="R304" s="10">
        <v>222417</v>
      </c>
      <c r="S304" s="45"/>
      <c r="T304" s="46">
        <v>1030.9090000000001</v>
      </c>
      <c r="U304" s="45">
        <v>0.10334102239749982</v>
      </c>
      <c r="V304" s="10">
        <v>8333690</v>
      </c>
      <c r="W304" s="45"/>
      <c r="X304" s="10">
        <v>13820</v>
      </c>
      <c r="Y304" s="10">
        <v>8666286</v>
      </c>
      <c r="Z304" s="45"/>
      <c r="AA304" s="46">
        <v>13829.090909090901</v>
      </c>
      <c r="AB304" s="10">
        <v>8958436</v>
      </c>
      <c r="AC304" s="45"/>
      <c r="AD304" s="46">
        <v>14813.333000000001</v>
      </c>
      <c r="AE304" s="45">
        <v>7.4966311441870284E-2</v>
      </c>
    </row>
    <row r="305" spans="1:31" ht="14.4" x14ac:dyDescent="0.3">
      <c r="A305" s="64" t="s">
        <v>420</v>
      </c>
      <c r="B305" s="10">
        <v>18984</v>
      </c>
      <c r="C305" s="45">
        <v>0.18336713995943205</v>
      </c>
      <c r="D305" s="10">
        <v>524.24242424242402</v>
      </c>
      <c r="E305" s="10">
        <v>28010</v>
      </c>
      <c r="F305" s="45">
        <v>0.24926803655812546</v>
      </c>
      <c r="G305" s="46">
        <v>585.45454545454504</v>
      </c>
      <c r="H305" s="10">
        <v>23675</v>
      </c>
      <c r="I305" s="45">
        <v>0.2056406782016538</v>
      </c>
      <c r="J305" s="46">
        <v>623.63635299999999</v>
      </c>
      <c r="K305" s="45">
        <v>0.24710282343025705</v>
      </c>
      <c r="L305" s="10">
        <v>32951</v>
      </c>
      <c r="M305" s="45">
        <v>0.16345958280626038</v>
      </c>
      <c r="N305" s="10">
        <v>786.06060606060601</v>
      </c>
      <c r="O305" s="10">
        <v>47616</v>
      </c>
      <c r="P305" s="45">
        <v>0.22216208650212291</v>
      </c>
      <c r="Q305" s="46">
        <v>787.87878787878799</v>
      </c>
      <c r="R305" s="10">
        <v>40713</v>
      </c>
      <c r="S305" s="45">
        <v>0.18304805837683272</v>
      </c>
      <c r="T305" s="46">
        <v>810.30304000000001</v>
      </c>
      <c r="U305" s="45">
        <v>0.23556189493490334</v>
      </c>
      <c r="V305" s="10">
        <v>819788</v>
      </c>
      <c r="W305" s="45">
        <v>9.8370349749030736E-2</v>
      </c>
      <c r="X305" s="10">
        <v>4421.8181818181802</v>
      </c>
      <c r="Y305" s="10">
        <v>1064297</v>
      </c>
      <c r="Z305" s="45">
        <v>0.12280889414450434</v>
      </c>
      <c r="AA305" s="46">
        <v>3723.6363636363599</v>
      </c>
      <c r="AB305" s="10">
        <v>862463</v>
      </c>
      <c r="AC305" s="45">
        <v>9.6273836191942436E-2</v>
      </c>
      <c r="AD305" s="46">
        <v>4215.7579999999998</v>
      </c>
      <c r="AE305" s="45">
        <v>5.2056141343859635E-2</v>
      </c>
    </row>
    <row r="306" spans="1:31" ht="14.4" x14ac:dyDescent="0.3">
      <c r="A306" s="64" t="s">
        <v>384</v>
      </c>
      <c r="B306" s="10">
        <v>6405</v>
      </c>
      <c r="C306" s="45">
        <v>6.1866125760649086E-2</v>
      </c>
      <c r="D306" s="10">
        <v>325.45454545454498</v>
      </c>
      <c r="E306" s="10">
        <v>10065</v>
      </c>
      <c r="F306" s="45">
        <v>8.9570967081668437E-2</v>
      </c>
      <c r="G306" s="46">
        <v>429.69696969696901</v>
      </c>
      <c r="H306" s="10">
        <v>7819</v>
      </c>
      <c r="I306" s="45">
        <v>6.7915711208394139E-2</v>
      </c>
      <c r="J306" s="46">
        <v>410.90910000000002</v>
      </c>
      <c r="K306" s="45">
        <v>0.22076502732240438</v>
      </c>
      <c r="L306" s="10">
        <v>12900</v>
      </c>
      <c r="M306" s="45">
        <v>6.3992856611355009E-2</v>
      </c>
      <c r="N306" s="10">
        <v>472.12121212121201</v>
      </c>
      <c r="O306" s="10">
        <v>19035</v>
      </c>
      <c r="P306" s="45">
        <v>8.881164559324406E-2</v>
      </c>
      <c r="Q306" s="46">
        <v>600</v>
      </c>
      <c r="R306" s="10">
        <v>15116</v>
      </c>
      <c r="S306" s="45">
        <v>6.7962430929290482E-2</v>
      </c>
      <c r="T306" s="46">
        <v>592.12120000000004</v>
      </c>
      <c r="U306" s="45">
        <v>0.1717829457364341</v>
      </c>
      <c r="V306" s="10">
        <v>356559</v>
      </c>
      <c r="W306" s="45">
        <v>4.2785248791351732E-2</v>
      </c>
      <c r="X306" s="10">
        <v>3150.30303030303</v>
      </c>
      <c r="Y306" s="10">
        <v>456755</v>
      </c>
      <c r="Z306" s="45">
        <v>5.2704814957641601E-2</v>
      </c>
      <c r="AA306" s="46">
        <v>2805.45454545454</v>
      </c>
      <c r="AB306" s="10">
        <v>372346</v>
      </c>
      <c r="AC306" s="45">
        <v>4.1563728311504372E-2</v>
      </c>
      <c r="AD306" s="46">
        <v>2692.7272899999998</v>
      </c>
      <c r="AE306" s="45">
        <v>4.4275982375988267E-2</v>
      </c>
    </row>
    <row r="307" spans="1:31" ht="14.4" x14ac:dyDescent="0.3">
      <c r="A307" s="64" t="s">
        <v>540</v>
      </c>
      <c r="B307" s="10">
        <v>5338</v>
      </c>
      <c r="C307" s="45">
        <v>5.155993431855501E-2</v>
      </c>
      <c r="D307" s="10">
        <v>301.81818181818102</v>
      </c>
      <c r="E307" s="10">
        <v>8324</v>
      </c>
      <c r="F307" s="45">
        <v>7.4077370093175166E-2</v>
      </c>
      <c r="G307" s="46">
        <v>384.24242424242402</v>
      </c>
      <c r="H307" s="10">
        <v>5778</v>
      </c>
      <c r="I307" s="45">
        <v>5.0187617260787992E-2</v>
      </c>
      <c r="J307" s="46">
        <v>351.51513699999998</v>
      </c>
      <c r="K307" s="45">
        <v>8.2427875608842266E-2</v>
      </c>
      <c r="L307" s="10">
        <v>10685</v>
      </c>
      <c r="M307" s="45">
        <v>5.3004935883126228E-2</v>
      </c>
      <c r="N307" s="10">
        <v>415.75757575757501</v>
      </c>
      <c r="O307" s="10">
        <v>15519</v>
      </c>
      <c r="P307" s="45">
        <v>7.2407035879251624E-2</v>
      </c>
      <c r="Q307" s="46">
        <v>546.06060606060601</v>
      </c>
      <c r="R307" s="10">
        <v>11283</v>
      </c>
      <c r="S307" s="45">
        <v>5.0729035999946048E-2</v>
      </c>
      <c r="T307" s="46">
        <v>520.60609999999997</v>
      </c>
      <c r="U307" s="45">
        <v>5.5966307908282636E-2</v>
      </c>
      <c r="V307" s="10">
        <v>263336</v>
      </c>
      <c r="W307" s="45">
        <v>3.159896756418825E-2</v>
      </c>
      <c r="X307" s="10">
        <v>2619.3939393939299</v>
      </c>
      <c r="Y307" s="10">
        <v>328563</v>
      </c>
      <c r="Z307" s="45">
        <v>3.7912780630595388E-2</v>
      </c>
      <c r="AA307" s="46">
        <v>2339.3939393939299</v>
      </c>
      <c r="AB307" s="10">
        <v>242034</v>
      </c>
      <c r="AC307" s="45">
        <v>2.7017439204789766E-2</v>
      </c>
      <c r="AD307" s="46">
        <v>2070.3029999999999</v>
      </c>
      <c r="AE307" s="45">
        <v>-8.0892851717957293E-2</v>
      </c>
    </row>
    <row r="308" spans="1:31" ht="14.4" x14ac:dyDescent="0.3">
      <c r="A308" s="64" t="s">
        <v>541</v>
      </c>
      <c r="B308" s="10">
        <v>713</v>
      </c>
      <c r="C308" s="45">
        <v>6.8868926881097267E-3</v>
      </c>
      <c r="D308" s="10">
        <v>127.272727272727</v>
      </c>
      <c r="E308" s="10">
        <v>1144</v>
      </c>
      <c r="F308" s="45">
        <v>1.0180743799446466E-2</v>
      </c>
      <c r="G308" s="46">
        <v>129.69696969696901</v>
      </c>
      <c r="H308" s="10">
        <v>985</v>
      </c>
      <c r="I308" s="45">
        <v>8.5556945313042879E-3</v>
      </c>
      <c r="J308" s="46">
        <v>177.57576</v>
      </c>
      <c r="K308" s="45">
        <v>0.38148667601683028</v>
      </c>
      <c r="L308" s="10">
        <v>1506</v>
      </c>
      <c r="M308" s="45">
        <v>7.4707939578837713E-3</v>
      </c>
      <c r="N308" s="10">
        <v>182.42424242424201</v>
      </c>
      <c r="O308" s="10">
        <v>2050</v>
      </c>
      <c r="P308" s="45">
        <v>9.5646899640740909E-3</v>
      </c>
      <c r="Q308" s="46">
        <v>184.24242424242399</v>
      </c>
      <c r="R308" s="10">
        <v>1433</v>
      </c>
      <c r="S308" s="45">
        <v>6.4428528394861904E-3</v>
      </c>
      <c r="T308" s="46">
        <v>209.090912</v>
      </c>
      <c r="U308" s="45">
        <v>-4.8472775564409029E-2</v>
      </c>
      <c r="V308" s="10">
        <v>36271</v>
      </c>
      <c r="W308" s="45">
        <v>4.3523337201167786E-3</v>
      </c>
      <c r="X308" s="10">
        <v>857.57575757575705</v>
      </c>
      <c r="Y308" s="10">
        <v>39336</v>
      </c>
      <c r="Z308" s="45">
        <v>4.5389685962360345E-3</v>
      </c>
      <c r="AA308" s="46">
        <v>863.63636363636294</v>
      </c>
      <c r="AB308" s="10">
        <v>27068</v>
      </c>
      <c r="AC308" s="45">
        <v>3.0215095581416222E-3</v>
      </c>
      <c r="AD308" s="46">
        <v>743.63635299999999</v>
      </c>
      <c r="AE308" s="45">
        <v>-0.25372887430729785</v>
      </c>
    </row>
    <row r="309" spans="1:31" ht="14.4" x14ac:dyDescent="0.3">
      <c r="A309" s="64" t="s">
        <v>542</v>
      </c>
      <c r="B309" s="10">
        <v>2387</v>
      </c>
      <c r="C309" s="45">
        <v>2.3056118999323867E-2</v>
      </c>
      <c r="D309" s="10">
        <v>238.78787878787799</v>
      </c>
      <c r="E309" s="10">
        <v>3475</v>
      </c>
      <c r="F309" s="45">
        <v>3.0924899215975937E-2</v>
      </c>
      <c r="G309" s="46">
        <v>173.939393939393</v>
      </c>
      <c r="H309" s="10">
        <v>2187</v>
      </c>
      <c r="I309" s="45">
        <v>1.8996247654784242E-2</v>
      </c>
      <c r="J309" s="46">
        <v>248.484848</v>
      </c>
      <c r="K309" s="45">
        <v>-8.3787180561374117E-2</v>
      </c>
      <c r="L309" s="10">
        <v>4595</v>
      </c>
      <c r="M309" s="45">
        <v>2.2794354738695836E-2</v>
      </c>
      <c r="N309" s="10">
        <v>293.33333333333297</v>
      </c>
      <c r="O309" s="10">
        <v>6808</v>
      </c>
      <c r="P309" s="45">
        <v>3.1764102085568985E-2</v>
      </c>
      <c r="Q309" s="46">
        <v>270.30303030303003</v>
      </c>
      <c r="R309" s="10">
        <v>4569</v>
      </c>
      <c r="S309" s="45">
        <v>2.0542494503567623E-2</v>
      </c>
      <c r="T309" s="46">
        <v>341.21212800000001</v>
      </c>
      <c r="U309" s="45">
        <v>-5.6583242655059846E-3</v>
      </c>
      <c r="V309" s="10">
        <v>103538</v>
      </c>
      <c r="W309" s="45">
        <v>1.2424028251590832E-2</v>
      </c>
      <c r="X309" s="10">
        <v>1573.9393939393899</v>
      </c>
      <c r="Y309" s="10">
        <v>119449</v>
      </c>
      <c r="Z309" s="45">
        <v>1.3783182322854335E-2</v>
      </c>
      <c r="AA309" s="46">
        <v>1470.9090909090901</v>
      </c>
      <c r="AB309" s="10">
        <v>84693</v>
      </c>
      <c r="AC309" s="45">
        <v>9.4539939784131968E-3</v>
      </c>
      <c r="AD309" s="46">
        <v>1484.84851</v>
      </c>
      <c r="AE309" s="45">
        <v>-0.18201046958604569</v>
      </c>
    </row>
    <row r="310" spans="1:31" ht="18" customHeight="1" x14ac:dyDescent="0.3">
      <c r="A310" s="64" t="s">
        <v>543</v>
      </c>
      <c r="B310" s="10">
        <v>2238</v>
      </c>
      <c r="C310" s="45">
        <v>2.1616922631121416E-2</v>
      </c>
      <c r="D310" s="10">
        <v>198.78787878787799</v>
      </c>
      <c r="E310" s="10">
        <v>3705</v>
      </c>
      <c r="F310" s="45">
        <v>3.2971727077752762E-2</v>
      </c>
      <c r="G310" s="46">
        <v>320</v>
      </c>
      <c r="H310" s="10">
        <v>2606</v>
      </c>
      <c r="I310" s="45">
        <v>2.2635675074699466E-2</v>
      </c>
      <c r="J310" s="46">
        <v>239.393936</v>
      </c>
      <c r="K310" s="45">
        <v>0.16443252904378911</v>
      </c>
      <c r="L310" s="10">
        <v>4584</v>
      </c>
      <c r="M310" s="45">
        <v>2.2739787186546619E-2</v>
      </c>
      <c r="N310" s="10">
        <v>281.21212121212102</v>
      </c>
      <c r="O310" s="10">
        <v>6661</v>
      </c>
      <c r="P310" s="45">
        <v>3.1078243829608547E-2</v>
      </c>
      <c r="Q310" s="46">
        <v>413.93939393939399</v>
      </c>
      <c r="R310" s="10">
        <v>5281</v>
      </c>
      <c r="S310" s="45">
        <v>2.3743688656892234E-2</v>
      </c>
      <c r="T310" s="46">
        <v>351.51513699999998</v>
      </c>
      <c r="U310" s="45">
        <v>0.15205061082024432</v>
      </c>
      <c r="V310" s="10">
        <v>123527</v>
      </c>
      <c r="W310" s="45">
        <v>1.4822605592480642E-2</v>
      </c>
      <c r="X310" s="10">
        <v>1630.30303030303</v>
      </c>
      <c r="Y310" s="10">
        <v>169778</v>
      </c>
      <c r="Z310" s="45">
        <v>1.959062971150502E-2</v>
      </c>
      <c r="AA310" s="46">
        <v>1915.7575757575701</v>
      </c>
      <c r="AB310" s="10">
        <v>130273</v>
      </c>
      <c r="AC310" s="45">
        <v>1.4541935668234947E-2</v>
      </c>
      <c r="AD310" s="46">
        <v>1389.6969999999999</v>
      </c>
      <c r="AE310" s="45">
        <v>5.4611542415828121E-2</v>
      </c>
    </row>
    <row r="311" spans="1:31" ht="14.4" x14ac:dyDescent="0.3">
      <c r="A311" s="64" t="s">
        <v>544</v>
      </c>
      <c r="B311" s="10">
        <v>1067</v>
      </c>
      <c r="C311" s="45">
        <v>1.0306191442094079E-2</v>
      </c>
      <c r="D311" s="10">
        <v>112.121212121212</v>
      </c>
      <c r="E311" s="10">
        <v>1741</v>
      </c>
      <c r="F311" s="45">
        <v>1.5493596988493268E-2</v>
      </c>
      <c r="G311" s="46">
        <v>194.54545454545399</v>
      </c>
      <c r="H311" s="10">
        <v>2041</v>
      </c>
      <c r="I311" s="45">
        <v>1.7728093947606143E-2</v>
      </c>
      <c r="J311" s="46">
        <v>209.090912</v>
      </c>
      <c r="K311" s="45">
        <v>0.91283973758200565</v>
      </c>
      <c r="L311" s="10">
        <v>2215</v>
      </c>
      <c r="M311" s="45">
        <v>1.0987920728228786E-2</v>
      </c>
      <c r="N311" s="10">
        <v>181.21212121212099</v>
      </c>
      <c r="O311" s="10">
        <v>3516</v>
      </c>
      <c r="P311" s="45">
        <v>1.6404609713992442E-2</v>
      </c>
      <c r="Q311" s="46">
        <v>247.87878787878699</v>
      </c>
      <c r="R311" s="10">
        <v>3833</v>
      </c>
      <c r="S311" s="45">
        <v>1.723339492934443E-2</v>
      </c>
      <c r="T311" s="46">
        <v>262.42425500000002</v>
      </c>
      <c r="U311" s="45">
        <v>0.73047404063205412</v>
      </c>
      <c r="V311" s="10">
        <v>93223</v>
      </c>
      <c r="W311" s="45">
        <v>1.1186281227163477E-2</v>
      </c>
      <c r="X311" s="10">
        <v>1343.6363636363601</v>
      </c>
      <c r="Y311" s="10">
        <v>128192</v>
      </c>
      <c r="Z311" s="45">
        <v>1.479203432704621E-2</v>
      </c>
      <c r="AA311" s="46">
        <v>1567.87878787878</v>
      </c>
      <c r="AB311" s="10">
        <v>130312</v>
      </c>
      <c r="AC311" s="45">
        <v>1.454628910671461E-2</v>
      </c>
      <c r="AD311" s="46">
        <v>1332.72729</v>
      </c>
      <c r="AE311" s="45">
        <v>0.39785246130246826</v>
      </c>
    </row>
    <row r="312" spans="1:31" ht="14.4" x14ac:dyDescent="0.3">
      <c r="A312" s="64" t="s">
        <v>385</v>
      </c>
      <c r="B312" s="10">
        <v>12579</v>
      </c>
      <c r="C312" s="45">
        <v>0.12150101419878297</v>
      </c>
      <c r="D312" s="10">
        <v>448.48484848484799</v>
      </c>
      <c r="E312" s="10">
        <v>17945</v>
      </c>
      <c r="F312" s="45">
        <v>0.15969706947645704</v>
      </c>
      <c r="G312" s="46">
        <v>547.27272727272702</v>
      </c>
      <c r="H312" s="10">
        <v>15856</v>
      </c>
      <c r="I312" s="45">
        <v>0.13772496699325967</v>
      </c>
      <c r="J312" s="46">
        <v>496.96969999999999</v>
      </c>
      <c r="K312" s="45">
        <v>0.26051355433659273</v>
      </c>
      <c r="L312" s="10">
        <v>20051</v>
      </c>
      <c r="M312" s="45">
        <v>9.9466726194905375E-2</v>
      </c>
      <c r="N312" s="10">
        <v>573.33333333333303</v>
      </c>
      <c r="O312" s="10">
        <v>28581</v>
      </c>
      <c r="P312" s="45">
        <v>0.13335044090887882</v>
      </c>
      <c r="Q312" s="46">
        <v>678.18181818181802</v>
      </c>
      <c r="R312" s="10">
        <v>25597</v>
      </c>
      <c r="S312" s="45">
        <v>0.11508562744754224</v>
      </c>
      <c r="T312" s="46">
        <v>715.75756799999999</v>
      </c>
      <c r="U312" s="45">
        <v>0.27659468355692984</v>
      </c>
      <c r="V312" s="10">
        <v>463229</v>
      </c>
      <c r="W312" s="45">
        <v>5.5585100957679011E-2</v>
      </c>
      <c r="X312" s="10">
        <v>3190.9090909090901</v>
      </c>
      <c r="Y312" s="10">
        <v>607542</v>
      </c>
      <c r="Z312" s="45">
        <v>7.0104079186862747E-2</v>
      </c>
      <c r="AA312" s="46">
        <v>3246.0606060606001</v>
      </c>
      <c r="AB312" s="10">
        <v>490117</v>
      </c>
      <c r="AC312" s="45">
        <v>5.4710107880438057E-2</v>
      </c>
      <c r="AD312" s="46">
        <v>3438.78784</v>
      </c>
      <c r="AE312" s="45">
        <v>5.8044725179123069E-2</v>
      </c>
    </row>
    <row r="313" spans="1:31" ht="14.4" x14ac:dyDescent="0.3">
      <c r="A313" s="64" t="s">
        <v>386</v>
      </c>
      <c r="B313" s="10">
        <v>2063</v>
      </c>
      <c r="C313" s="45">
        <v>1.9926591326185648E-2</v>
      </c>
      <c r="D313" s="10">
        <v>176.969696969696</v>
      </c>
      <c r="E313" s="10">
        <v>4096</v>
      </c>
      <c r="F313" s="45">
        <v>3.6451334442773362E-2</v>
      </c>
      <c r="G313" s="46">
        <v>273.33333333333297</v>
      </c>
      <c r="H313" s="10">
        <v>3321</v>
      </c>
      <c r="I313" s="45">
        <v>2.8846153846153848E-2</v>
      </c>
      <c r="J313" s="46">
        <v>277.57574499999998</v>
      </c>
      <c r="K313" s="45">
        <v>0.60979156568104698</v>
      </c>
      <c r="L313" s="10">
        <v>3611</v>
      </c>
      <c r="M313" s="45">
        <v>1.7913039164620382E-2</v>
      </c>
      <c r="N313" s="10">
        <v>254.54545454545399</v>
      </c>
      <c r="O313" s="10">
        <v>6684</v>
      </c>
      <c r="P313" s="45">
        <v>3.1185554985303038E-2</v>
      </c>
      <c r="Q313" s="46">
        <v>363.636363636363</v>
      </c>
      <c r="R313" s="10">
        <v>5240</v>
      </c>
      <c r="S313" s="45">
        <v>2.3559350229523823E-2</v>
      </c>
      <c r="T313" s="46">
        <v>320</v>
      </c>
      <c r="U313" s="45">
        <v>0.45112157297147604</v>
      </c>
      <c r="V313" s="10">
        <v>88658</v>
      </c>
      <c r="W313" s="45">
        <v>1.0638504672000039E-2</v>
      </c>
      <c r="X313" s="10">
        <v>1306.6666666666599</v>
      </c>
      <c r="Y313" s="10">
        <v>127979</v>
      </c>
      <c r="Z313" s="45">
        <v>1.4767456324427788E-2</v>
      </c>
      <c r="AA313" s="46">
        <v>1629.0909090908999</v>
      </c>
      <c r="AB313" s="10">
        <v>98863</v>
      </c>
      <c r="AC313" s="45">
        <v>1.1035743292690822E-2</v>
      </c>
      <c r="AD313" s="46">
        <v>1723.63635</v>
      </c>
      <c r="AE313" s="45">
        <v>0.11510523585012068</v>
      </c>
    </row>
    <row r="314" spans="1:31" ht="14.4" x14ac:dyDescent="0.3">
      <c r="A314" s="64" t="s">
        <v>545</v>
      </c>
      <c r="B314" s="10">
        <v>1692</v>
      </c>
      <c r="C314" s="45">
        <v>1.6343088959721818E-2</v>
      </c>
      <c r="D314" s="10">
        <v>155.75757575757501</v>
      </c>
      <c r="E314" s="10">
        <v>3422</v>
      </c>
      <c r="F314" s="45">
        <v>3.0453238882609972E-2</v>
      </c>
      <c r="G314" s="46">
        <v>239.39393939393901</v>
      </c>
      <c r="H314" s="10">
        <v>2777</v>
      </c>
      <c r="I314" s="45">
        <v>2.4120978389271071E-2</v>
      </c>
      <c r="J314" s="46">
        <v>252.72728000000001</v>
      </c>
      <c r="K314" s="45">
        <v>0.64125295508274227</v>
      </c>
      <c r="L314" s="10">
        <v>3105</v>
      </c>
      <c r="M314" s="45">
        <v>1.540293176575638E-2</v>
      </c>
      <c r="N314" s="10">
        <v>238.78787878787799</v>
      </c>
      <c r="O314" s="10">
        <v>5578</v>
      </c>
      <c r="P314" s="45">
        <v>2.6025288107124529E-2</v>
      </c>
      <c r="Q314" s="46">
        <v>306.06060606060601</v>
      </c>
      <c r="R314" s="10">
        <v>4109</v>
      </c>
      <c r="S314" s="45">
        <v>1.8474307269678126E-2</v>
      </c>
      <c r="T314" s="46">
        <v>287.878784</v>
      </c>
      <c r="U314" s="45">
        <v>0.32334943639291464</v>
      </c>
      <c r="V314" s="10">
        <v>69899</v>
      </c>
      <c r="W314" s="45">
        <v>8.3875210141005959E-3</v>
      </c>
      <c r="X314" s="10">
        <v>1144.84848484848</v>
      </c>
      <c r="Y314" s="10">
        <v>98057</v>
      </c>
      <c r="Z314" s="45">
        <v>1.1314766210115844E-2</v>
      </c>
      <c r="AA314" s="46">
        <v>1504.84848484848</v>
      </c>
      <c r="AB314" s="10">
        <v>71541</v>
      </c>
      <c r="AC314" s="45">
        <v>7.9858805711175481E-3</v>
      </c>
      <c r="AD314" s="46">
        <v>1257.57581</v>
      </c>
      <c r="AE314" s="45">
        <v>2.349103706776921E-2</v>
      </c>
    </row>
    <row r="315" spans="1:31" ht="14.4" x14ac:dyDescent="0.3">
      <c r="A315" s="64" t="s">
        <v>546</v>
      </c>
      <c r="B315" s="10">
        <v>362</v>
      </c>
      <c r="C315" s="45">
        <v>3.4965710422099876E-3</v>
      </c>
      <c r="D315" s="10">
        <v>87.878787878787904</v>
      </c>
      <c r="E315" s="10">
        <v>936</v>
      </c>
      <c r="F315" s="45">
        <v>8.3296994722743822E-3</v>
      </c>
      <c r="G315" s="46">
        <v>123.636363636363</v>
      </c>
      <c r="H315" s="10">
        <v>733</v>
      </c>
      <c r="I315" s="45">
        <v>6.3668264887777083E-3</v>
      </c>
      <c r="J315" s="46">
        <v>139.393936</v>
      </c>
      <c r="K315" s="45">
        <v>1.0248618784530388</v>
      </c>
      <c r="L315" s="10">
        <v>680</v>
      </c>
      <c r="M315" s="45">
        <v>3.3732668601334425E-3</v>
      </c>
      <c r="N315" s="10">
        <v>113.939393939393</v>
      </c>
      <c r="O315" s="10">
        <v>1541</v>
      </c>
      <c r="P315" s="45">
        <v>7.1898474315308172E-3</v>
      </c>
      <c r="Q315" s="46">
        <v>145.45454545454501</v>
      </c>
      <c r="R315" s="10">
        <v>922</v>
      </c>
      <c r="S315" s="45">
        <v>4.1453665861872066E-3</v>
      </c>
      <c r="T315" s="46">
        <v>149.69697600000001</v>
      </c>
      <c r="U315" s="45">
        <v>0.35588235294117648</v>
      </c>
      <c r="V315" s="10">
        <v>15547</v>
      </c>
      <c r="W315" s="45">
        <v>1.8655601540254077E-3</v>
      </c>
      <c r="X315" s="10">
        <v>603.030303030303</v>
      </c>
      <c r="Y315" s="10">
        <v>21424</v>
      </c>
      <c r="Z315" s="45">
        <v>2.4721085826154366E-3</v>
      </c>
      <c r="AA315" s="46">
        <v>696.969696969697</v>
      </c>
      <c r="AB315" s="10">
        <v>11948</v>
      </c>
      <c r="AC315" s="45">
        <v>1.3337149475645079E-3</v>
      </c>
      <c r="AD315" s="46">
        <v>504.84848</v>
      </c>
      <c r="AE315" s="45">
        <v>-0.23149160609763941</v>
      </c>
    </row>
    <row r="316" spans="1:31" ht="14.4" x14ac:dyDescent="0.3">
      <c r="A316" s="64" t="s">
        <v>547</v>
      </c>
      <c r="B316" s="10">
        <v>623</v>
      </c>
      <c r="C316" s="45">
        <v>6.0175794455713319E-3</v>
      </c>
      <c r="D316" s="10">
        <v>110.30303030303</v>
      </c>
      <c r="E316" s="10">
        <v>1166</v>
      </c>
      <c r="F316" s="45">
        <v>1.0376527334051207E-2</v>
      </c>
      <c r="G316" s="46">
        <v>148.48484848484799</v>
      </c>
      <c r="H316" s="10">
        <v>829</v>
      </c>
      <c r="I316" s="45">
        <v>7.2006809811687861E-3</v>
      </c>
      <c r="J316" s="46">
        <v>142.42424</v>
      </c>
      <c r="K316" s="45">
        <v>0.3306581059390048</v>
      </c>
      <c r="L316" s="10">
        <v>1037</v>
      </c>
      <c r="M316" s="45">
        <v>5.1442319617034998E-3</v>
      </c>
      <c r="N316" s="10">
        <v>153.333333333333</v>
      </c>
      <c r="O316" s="10">
        <v>1978</v>
      </c>
      <c r="P316" s="45">
        <v>9.2287593897261225E-3</v>
      </c>
      <c r="Q316" s="46">
        <v>197.575757575757</v>
      </c>
      <c r="R316" s="10">
        <v>1221</v>
      </c>
      <c r="S316" s="45">
        <v>5.489688288215379E-3</v>
      </c>
      <c r="T316" s="46">
        <v>171.515152</v>
      </c>
      <c r="U316" s="45">
        <v>0.17743490838958534</v>
      </c>
      <c r="V316" s="10">
        <v>20057</v>
      </c>
      <c r="W316" s="45">
        <v>2.4067369916567572E-3</v>
      </c>
      <c r="X316" s="10">
        <v>749.09090909090901</v>
      </c>
      <c r="Y316" s="10">
        <v>27776</v>
      </c>
      <c r="Z316" s="45">
        <v>3.2050638531892438E-3</v>
      </c>
      <c r="AA316" s="46">
        <v>736.36363636363603</v>
      </c>
      <c r="AB316" s="10">
        <v>19618</v>
      </c>
      <c r="AC316" s="45">
        <v>2.1898911818982688E-3</v>
      </c>
      <c r="AD316" s="46">
        <v>604.84849999999994</v>
      </c>
      <c r="AE316" s="45">
        <v>-2.1887620282195742E-2</v>
      </c>
    </row>
    <row r="317" spans="1:31" ht="14.4" x14ac:dyDescent="0.3">
      <c r="A317" s="64" t="s">
        <v>548</v>
      </c>
      <c r="B317" s="10">
        <v>707</v>
      </c>
      <c r="C317" s="45">
        <v>6.8289384719405002E-3</v>
      </c>
      <c r="D317" s="10">
        <v>112.72727272727199</v>
      </c>
      <c r="E317" s="10">
        <v>1320</v>
      </c>
      <c r="F317" s="45">
        <v>1.1747012076284384E-2</v>
      </c>
      <c r="G317" s="46">
        <v>146.06060606060601</v>
      </c>
      <c r="H317" s="10">
        <v>1215</v>
      </c>
      <c r="I317" s="45">
        <v>1.0553470919324577E-2</v>
      </c>
      <c r="J317" s="46">
        <v>146.060608</v>
      </c>
      <c r="K317" s="45">
        <v>0.71852899575671858</v>
      </c>
      <c r="L317" s="10">
        <v>1388</v>
      </c>
      <c r="M317" s="45">
        <v>6.8854329439194386E-3</v>
      </c>
      <c r="N317" s="10">
        <v>192.72727272727201</v>
      </c>
      <c r="O317" s="10">
        <v>2059</v>
      </c>
      <c r="P317" s="45">
        <v>9.6066812858675871E-3</v>
      </c>
      <c r="Q317" s="46">
        <v>185.45454545454501</v>
      </c>
      <c r="R317" s="10">
        <v>1966</v>
      </c>
      <c r="S317" s="45">
        <v>8.8392523952755403E-3</v>
      </c>
      <c r="T317" s="46">
        <v>186.66667200000001</v>
      </c>
      <c r="U317" s="45">
        <v>0.41642651296829969</v>
      </c>
      <c r="V317" s="10">
        <v>34295</v>
      </c>
      <c r="W317" s="45">
        <v>4.1152238684184321E-3</v>
      </c>
      <c r="X317" s="10">
        <v>902.42424242424204</v>
      </c>
      <c r="Y317" s="10">
        <v>48857</v>
      </c>
      <c r="Z317" s="45">
        <v>5.6375937743111636E-3</v>
      </c>
      <c r="AA317" s="46">
        <v>987.87878787878799</v>
      </c>
      <c r="AB317" s="10">
        <v>39975</v>
      </c>
      <c r="AC317" s="45">
        <v>4.4622744416547714E-3</v>
      </c>
      <c r="AD317" s="46">
        <v>806.66669999999999</v>
      </c>
      <c r="AE317" s="45">
        <v>0.16562181075958596</v>
      </c>
    </row>
    <row r="318" spans="1:31" ht="14.4" x14ac:dyDescent="0.3">
      <c r="A318" s="64" t="s">
        <v>549</v>
      </c>
      <c r="B318" s="10">
        <v>371</v>
      </c>
      <c r="C318" s="45">
        <v>3.5835023664638269E-3</v>
      </c>
      <c r="D318" s="10">
        <v>93.939393939393895</v>
      </c>
      <c r="E318" s="10">
        <v>674</v>
      </c>
      <c r="F318" s="45">
        <v>5.9980955601633907E-3</v>
      </c>
      <c r="G318" s="46">
        <v>108.484848484848</v>
      </c>
      <c r="H318" s="10">
        <v>544</v>
      </c>
      <c r="I318" s="45">
        <v>4.7251754568827737E-3</v>
      </c>
      <c r="J318" s="46">
        <v>110.303032</v>
      </c>
      <c r="K318" s="45">
        <v>0.46630727762803237</v>
      </c>
      <c r="L318" s="10">
        <v>506</v>
      </c>
      <c r="M318" s="45">
        <v>2.5101073988640027E-3</v>
      </c>
      <c r="N318" s="10">
        <v>109.09090909090899</v>
      </c>
      <c r="O318" s="10">
        <v>1106</v>
      </c>
      <c r="P318" s="45">
        <v>5.1602668781785101E-3</v>
      </c>
      <c r="Q318" s="46">
        <v>152.72727272727201</v>
      </c>
      <c r="R318" s="10">
        <v>1131</v>
      </c>
      <c r="S318" s="45">
        <v>5.0850429598456957E-3</v>
      </c>
      <c r="T318" s="46">
        <v>153.33332799999999</v>
      </c>
      <c r="U318" s="45">
        <v>1.2351778656126482</v>
      </c>
      <c r="V318" s="10">
        <v>18759</v>
      </c>
      <c r="W318" s="45">
        <v>2.2509836578994418E-3</v>
      </c>
      <c r="X318" s="10">
        <v>663.63636363636294</v>
      </c>
      <c r="Y318" s="10">
        <v>29922</v>
      </c>
      <c r="Z318" s="45">
        <v>3.452690114311944E-3</v>
      </c>
      <c r="AA318" s="46">
        <v>778.18181818181802</v>
      </c>
      <c r="AB318" s="10">
        <v>27322</v>
      </c>
      <c r="AC318" s="45">
        <v>3.0498627215732746E-3</v>
      </c>
      <c r="AD318" s="46">
        <v>780</v>
      </c>
      <c r="AE318" s="45">
        <v>0.45647422570499496</v>
      </c>
    </row>
    <row r="319" spans="1:31" ht="14.4" x14ac:dyDescent="0.3">
      <c r="A319" s="64" t="s">
        <v>387</v>
      </c>
      <c r="B319" s="10">
        <v>10516</v>
      </c>
      <c r="C319" s="45">
        <v>0.10157442287259731</v>
      </c>
      <c r="D319" s="10">
        <v>444.84848484848402</v>
      </c>
      <c r="E319" s="10">
        <v>13849</v>
      </c>
      <c r="F319" s="45">
        <v>0.12324573503368366</v>
      </c>
      <c r="G319" s="46">
        <v>500.60606060606</v>
      </c>
      <c r="H319" s="10">
        <v>12535</v>
      </c>
      <c r="I319" s="45">
        <v>0.10887881314710583</v>
      </c>
      <c r="J319" s="46">
        <v>425.45455900000002</v>
      </c>
      <c r="K319" s="45">
        <v>0.19199315329022443</v>
      </c>
      <c r="L319" s="10">
        <v>16440</v>
      </c>
      <c r="M319" s="45">
        <v>8.1553687030284996E-2</v>
      </c>
      <c r="N319" s="10">
        <v>551.51515151515105</v>
      </c>
      <c r="O319" s="10">
        <v>21897</v>
      </c>
      <c r="P319" s="45">
        <v>0.1021648859235758</v>
      </c>
      <c r="Q319" s="46">
        <v>568.48484848484804</v>
      </c>
      <c r="R319" s="10">
        <v>20357</v>
      </c>
      <c r="S319" s="45">
        <v>9.1526277218018412E-2</v>
      </c>
      <c r="T319" s="46">
        <v>583.03030000000001</v>
      </c>
      <c r="U319" s="45">
        <v>0.2382603406326034</v>
      </c>
      <c r="V319" s="10">
        <v>374571</v>
      </c>
      <c r="W319" s="45">
        <v>4.4946596285678972E-2</v>
      </c>
      <c r="X319" s="10">
        <v>2864.2424242424199</v>
      </c>
      <c r="Y319" s="10">
        <v>479563</v>
      </c>
      <c r="Z319" s="45">
        <v>5.5336622862434959E-2</v>
      </c>
      <c r="AA319" s="46">
        <v>3007.2727272727202</v>
      </c>
      <c r="AB319" s="10">
        <v>391254</v>
      </c>
      <c r="AC319" s="45">
        <v>4.3674364587747233E-2</v>
      </c>
      <c r="AD319" s="46">
        <v>2970.9091800000001</v>
      </c>
      <c r="AE319" s="45">
        <v>4.453895256173062E-2</v>
      </c>
    </row>
    <row r="320" spans="1:31" ht="14.4" x14ac:dyDescent="0.3">
      <c r="A320" s="64" t="s">
        <v>545</v>
      </c>
      <c r="B320" s="10">
        <v>9867</v>
      </c>
      <c r="C320" s="45">
        <v>9.530570849029267E-2</v>
      </c>
      <c r="D320" s="10">
        <v>435.15151515151501</v>
      </c>
      <c r="E320" s="10">
        <v>12256</v>
      </c>
      <c r="F320" s="45">
        <v>0.10906922727798592</v>
      </c>
      <c r="G320" s="46">
        <v>458.78787878787801</v>
      </c>
      <c r="H320" s="10">
        <v>11229</v>
      </c>
      <c r="I320" s="45">
        <v>9.7534917656868877E-2</v>
      </c>
      <c r="J320" s="46">
        <v>428.48486300000002</v>
      </c>
      <c r="K320" s="45">
        <v>0.13803587716631194</v>
      </c>
      <c r="L320" s="10">
        <v>15394</v>
      </c>
      <c r="M320" s="45">
        <v>7.6364808889550315E-2</v>
      </c>
      <c r="N320" s="10">
        <v>542.42424242424204</v>
      </c>
      <c r="O320" s="10">
        <v>19321</v>
      </c>
      <c r="P320" s="45">
        <v>9.0146036485792932E-2</v>
      </c>
      <c r="Q320" s="46">
        <v>560.60606060606005</v>
      </c>
      <c r="R320" s="10">
        <v>18055</v>
      </c>
      <c r="S320" s="45">
        <v>8.1176348930162706E-2</v>
      </c>
      <c r="T320" s="46">
        <v>552.12120000000004</v>
      </c>
      <c r="U320" s="45">
        <v>0.17285955567104067</v>
      </c>
      <c r="V320" s="10">
        <v>329343</v>
      </c>
      <c r="W320" s="45">
        <v>3.951946856674534E-2</v>
      </c>
      <c r="X320" s="10">
        <v>2747.8787878787798</v>
      </c>
      <c r="Y320" s="10">
        <v>407051</v>
      </c>
      <c r="Z320" s="45">
        <v>4.6969486121275023E-2</v>
      </c>
      <c r="AA320" s="46">
        <v>2761.2121212121201</v>
      </c>
      <c r="AB320" s="10">
        <v>324994</v>
      </c>
      <c r="AC320" s="45">
        <v>3.627798423742716E-2</v>
      </c>
      <c r="AD320" s="46">
        <v>2848.48486</v>
      </c>
      <c r="AE320" s="45">
        <v>-1.3205077988601549E-2</v>
      </c>
    </row>
    <row r="321" spans="1:31" ht="14.4" x14ac:dyDescent="0.3">
      <c r="A321" s="64" t="s">
        <v>546</v>
      </c>
      <c r="B321" s="10">
        <v>2019</v>
      </c>
      <c r="C321" s="45">
        <v>1.9501593740944654E-2</v>
      </c>
      <c r="D321" s="10">
        <v>185.45454545454501</v>
      </c>
      <c r="E321" s="10">
        <v>2365</v>
      </c>
      <c r="F321" s="45">
        <v>2.1046729970009521E-2</v>
      </c>
      <c r="G321" s="46">
        <v>225.45454545454501</v>
      </c>
      <c r="H321" s="10">
        <v>1814</v>
      </c>
      <c r="I321" s="45">
        <v>1.5756375512473074E-2</v>
      </c>
      <c r="J321" s="46">
        <v>184.24243200000001</v>
      </c>
      <c r="K321" s="45">
        <v>-0.10153541357107479</v>
      </c>
      <c r="L321" s="10">
        <v>2921</v>
      </c>
      <c r="M321" s="45">
        <v>1.4490165438896743E-2</v>
      </c>
      <c r="N321" s="10">
        <v>229.09090909090901</v>
      </c>
      <c r="O321" s="10">
        <v>3485</v>
      </c>
      <c r="P321" s="45">
        <v>1.6259972938925955E-2</v>
      </c>
      <c r="Q321" s="46">
        <v>248.48484848484799</v>
      </c>
      <c r="R321" s="10">
        <v>2841</v>
      </c>
      <c r="S321" s="45">
        <v>1.2773304198869691E-2</v>
      </c>
      <c r="T321" s="46">
        <v>268.48486300000002</v>
      </c>
      <c r="U321" s="45">
        <v>-2.7387880862718247E-2</v>
      </c>
      <c r="V321" s="10">
        <v>55370</v>
      </c>
      <c r="W321" s="45">
        <v>6.6441156318509569E-3</v>
      </c>
      <c r="X321" s="10">
        <v>1076.9696969696899</v>
      </c>
      <c r="Y321" s="10">
        <v>67064</v>
      </c>
      <c r="Z321" s="45">
        <v>7.7384937446098598E-3</v>
      </c>
      <c r="AA321" s="46">
        <v>1246.6666666666599</v>
      </c>
      <c r="AB321" s="10">
        <v>46710</v>
      </c>
      <c r="AC321" s="45">
        <v>5.2140797791042992E-3</v>
      </c>
      <c r="AD321" s="46">
        <v>956.36364700000001</v>
      </c>
      <c r="AE321" s="45">
        <v>-0.15640238396243453</v>
      </c>
    </row>
    <row r="322" spans="1:31" ht="14.4" x14ac:dyDescent="0.3">
      <c r="A322" s="64" t="s">
        <v>547</v>
      </c>
      <c r="B322" s="10">
        <v>3506</v>
      </c>
      <c r="C322" s="45">
        <v>3.3864580314884575E-2</v>
      </c>
      <c r="D322" s="10">
        <v>281.81818181818102</v>
      </c>
      <c r="E322" s="10">
        <v>4148</v>
      </c>
      <c r="F322" s="45">
        <v>3.6914095524566384E-2</v>
      </c>
      <c r="G322" s="46">
        <v>270.90909090909003</v>
      </c>
      <c r="H322" s="10">
        <v>4017</v>
      </c>
      <c r="I322" s="45">
        <v>3.4891598915989162E-2</v>
      </c>
      <c r="J322" s="46">
        <v>309.09089999999998</v>
      </c>
      <c r="K322" s="45">
        <v>0.145750142612664</v>
      </c>
      <c r="L322" s="10">
        <v>5328</v>
      </c>
      <c r="M322" s="45">
        <v>2.6430537986457326E-2</v>
      </c>
      <c r="N322" s="10">
        <v>330.90909090909003</v>
      </c>
      <c r="O322" s="10">
        <v>6685</v>
      </c>
      <c r="P322" s="45">
        <v>3.1190220687724538E-2</v>
      </c>
      <c r="Q322" s="46">
        <v>348.48484848484799</v>
      </c>
      <c r="R322" s="10">
        <v>6415</v>
      </c>
      <c r="S322" s="45">
        <v>2.8842219794350251E-2</v>
      </c>
      <c r="T322" s="46">
        <v>356.36364700000001</v>
      </c>
      <c r="U322" s="45">
        <v>0.20401651651651651</v>
      </c>
      <c r="V322" s="10">
        <v>96124</v>
      </c>
      <c r="W322" s="45">
        <v>1.153438632826515E-2</v>
      </c>
      <c r="X322" s="10">
        <v>1661.8181818181799</v>
      </c>
      <c r="Y322" s="10">
        <v>121490</v>
      </c>
      <c r="Z322" s="45">
        <v>1.4018692667193305E-2</v>
      </c>
      <c r="AA322" s="46">
        <v>1417.57575757575</v>
      </c>
      <c r="AB322" s="10">
        <v>94487</v>
      </c>
      <c r="AC322" s="45">
        <v>1.0547265169947076E-2</v>
      </c>
      <c r="AD322" s="46">
        <v>1424.84851</v>
      </c>
      <c r="AE322" s="45">
        <v>-1.7030086138737466E-2</v>
      </c>
    </row>
    <row r="323" spans="1:31" ht="14.4" x14ac:dyDescent="0.3">
      <c r="A323" s="64" t="s">
        <v>548</v>
      </c>
      <c r="B323" s="10">
        <v>4342</v>
      </c>
      <c r="C323" s="45">
        <v>4.1939534434463438E-2</v>
      </c>
      <c r="D323" s="10">
        <v>284.84848484848402</v>
      </c>
      <c r="E323" s="10">
        <v>5743</v>
      </c>
      <c r="F323" s="45">
        <v>5.1108401783410015E-2</v>
      </c>
      <c r="G323" s="46">
        <v>280.60606060606</v>
      </c>
      <c r="H323" s="10">
        <v>5398</v>
      </c>
      <c r="I323" s="45">
        <v>4.6886943228406641E-2</v>
      </c>
      <c r="J323" s="46">
        <v>340.60604899999998</v>
      </c>
      <c r="K323" s="45">
        <v>0.24320589590050667</v>
      </c>
      <c r="L323" s="10">
        <v>7145</v>
      </c>
      <c r="M323" s="45">
        <v>3.5444105464196247E-2</v>
      </c>
      <c r="N323" s="10">
        <v>382.42424242424198</v>
      </c>
      <c r="O323" s="10">
        <v>9151</v>
      </c>
      <c r="P323" s="45">
        <v>4.2695842859142442E-2</v>
      </c>
      <c r="Q323" s="46">
        <v>384.84848484848402</v>
      </c>
      <c r="R323" s="10">
        <v>8799</v>
      </c>
      <c r="S323" s="45">
        <v>3.9560824936942768E-2</v>
      </c>
      <c r="T323" s="46">
        <v>409.09089999999998</v>
      </c>
      <c r="U323" s="45">
        <v>0.23149055283414977</v>
      </c>
      <c r="V323" s="10">
        <v>177849</v>
      </c>
      <c r="W323" s="45">
        <v>2.1340966606629236E-2</v>
      </c>
      <c r="X323" s="10">
        <v>1921.8181818181799</v>
      </c>
      <c r="Y323" s="10">
        <v>218497</v>
      </c>
      <c r="Z323" s="45">
        <v>2.5212299709471853E-2</v>
      </c>
      <c r="AA323" s="46">
        <v>1920.6060606060601</v>
      </c>
      <c r="AB323" s="10">
        <v>183797</v>
      </c>
      <c r="AC323" s="45">
        <v>2.0516639288375785E-2</v>
      </c>
      <c r="AD323" s="46">
        <v>2021.21216</v>
      </c>
      <c r="AE323" s="45">
        <v>3.344410145685385E-2</v>
      </c>
    </row>
    <row r="324" spans="1:31" ht="14.4" x14ac:dyDescent="0.3">
      <c r="A324" s="64" t="s">
        <v>549</v>
      </c>
      <c r="B324" s="10">
        <v>649</v>
      </c>
      <c r="C324" s="45">
        <v>6.2687143823046462E-3</v>
      </c>
      <c r="D324" s="10">
        <v>95.151515151515099</v>
      </c>
      <c r="E324" s="10">
        <v>1593</v>
      </c>
      <c r="F324" s="45">
        <v>1.4176507755697745E-2</v>
      </c>
      <c r="G324" s="46">
        <v>181.21212121212099</v>
      </c>
      <c r="H324" s="10">
        <v>1306</v>
      </c>
      <c r="I324" s="45">
        <v>1.1343895490236953E-2</v>
      </c>
      <c r="J324" s="46">
        <v>150.909088</v>
      </c>
      <c r="K324" s="45">
        <v>1.0123266563944531</v>
      </c>
      <c r="L324" s="10">
        <v>1046</v>
      </c>
      <c r="M324" s="45">
        <v>5.1888781407346775E-3</v>
      </c>
      <c r="N324" s="10">
        <v>123.636363636363</v>
      </c>
      <c r="O324" s="10">
        <v>2576</v>
      </c>
      <c r="P324" s="45">
        <v>1.2018849437782858E-2</v>
      </c>
      <c r="Q324" s="46">
        <v>218.78787878787799</v>
      </c>
      <c r="R324" s="10">
        <v>2302</v>
      </c>
      <c r="S324" s="45">
        <v>1.0349928287855694E-2</v>
      </c>
      <c r="T324" s="46">
        <v>233.33332799999999</v>
      </c>
      <c r="U324" s="45">
        <v>1.2007648183556405</v>
      </c>
      <c r="V324" s="10">
        <v>45228</v>
      </c>
      <c r="W324" s="45">
        <v>5.42712771893363E-3</v>
      </c>
      <c r="X324" s="10">
        <v>955.75757575757598</v>
      </c>
      <c r="Y324" s="10">
        <v>72512</v>
      </c>
      <c r="Z324" s="45">
        <v>8.367136741159938E-3</v>
      </c>
      <c r="AA324" s="46">
        <v>1150.9090909090901</v>
      </c>
      <c r="AB324" s="10">
        <v>66260</v>
      </c>
      <c r="AC324" s="45">
        <v>7.3963803503200778E-3</v>
      </c>
      <c r="AD324" s="46">
        <v>1250.9090000000001</v>
      </c>
      <c r="AE324" s="45">
        <v>0.46502166799327849</v>
      </c>
    </row>
    <row r="325" spans="1:31" ht="14.4" x14ac:dyDescent="0.3">
      <c r="A325" s="64" t="s">
        <v>436</v>
      </c>
      <c r="B325" s="10">
        <v>84546</v>
      </c>
      <c r="C325" s="45">
        <v>0.8166328600405679</v>
      </c>
      <c r="D325" s="10">
        <v>856.36363636363603</v>
      </c>
      <c r="E325" s="10">
        <v>84359</v>
      </c>
      <c r="F325" s="45">
        <v>0.75073196344187454</v>
      </c>
      <c r="G325" s="46">
        <v>729.09090909090901</v>
      </c>
      <c r="H325" s="10">
        <v>91453</v>
      </c>
      <c r="I325" s="45">
        <v>0.79435932179834623</v>
      </c>
      <c r="J325" s="46">
        <v>958.18179999999995</v>
      </c>
      <c r="K325" s="45">
        <v>8.1695171859106283E-2</v>
      </c>
      <c r="L325" s="10">
        <v>168634</v>
      </c>
      <c r="M325" s="45">
        <v>0.83654041719373962</v>
      </c>
      <c r="N325" s="10">
        <v>1220.6060606060601</v>
      </c>
      <c r="O325" s="10">
        <v>166714</v>
      </c>
      <c r="P325" s="45">
        <v>0.77783791349787712</v>
      </c>
      <c r="Q325" s="46">
        <v>988.48484848484804</v>
      </c>
      <c r="R325" s="10">
        <v>181704</v>
      </c>
      <c r="S325" s="45">
        <v>0.81695194162316731</v>
      </c>
      <c r="T325" s="46">
        <v>1186.6666299999999</v>
      </c>
      <c r="U325" s="45">
        <v>7.7505129451949192E-2</v>
      </c>
      <c r="V325" s="10">
        <v>7513902</v>
      </c>
      <c r="W325" s="45">
        <v>0.90162965025096931</v>
      </c>
      <c r="X325" s="10">
        <v>15389.696969696901</v>
      </c>
      <c r="Y325" s="10">
        <v>7601989</v>
      </c>
      <c r="Z325" s="45">
        <v>0.87719110585549565</v>
      </c>
      <c r="AA325" s="46">
        <v>15150.303030302999</v>
      </c>
      <c r="AB325" s="10">
        <v>8095973</v>
      </c>
      <c r="AC325" s="45">
        <v>0.90372616380805759</v>
      </c>
      <c r="AD325" s="46">
        <v>16747.8789</v>
      </c>
      <c r="AE325" s="45">
        <v>7.7465875919063093E-2</v>
      </c>
    </row>
    <row r="326" spans="1:31" ht="18" customHeight="1" x14ac:dyDescent="0.3">
      <c r="A326" s="64" t="s">
        <v>384</v>
      </c>
      <c r="B326" s="10">
        <v>59449</v>
      </c>
      <c r="C326" s="45">
        <v>0.57422003284072254</v>
      </c>
      <c r="D326" s="10">
        <v>812.72727272727195</v>
      </c>
      <c r="E326" s="10">
        <v>57222</v>
      </c>
      <c r="F326" s="45">
        <v>0.50923297350692809</v>
      </c>
      <c r="G326" s="46">
        <v>737.57575757575705</v>
      </c>
      <c r="H326" s="10">
        <v>60468</v>
      </c>
      <c r="I326" s="45">
        <v>0.52522409839483009</v>
      </c>
      <c r="J326" s="46">
        <v>1040.60608</v>
      </c>
      <c r="K326" s="45">
        <v>1.7140742485155343E-2</v>
      </c>
      <c r="L326" s="10">
        <v>125804</v>
      </c>
      <c r="M326" s="45">
        <v>0.62407421187092293</v>
      </c>
      <c r="N326" s="10">
        <v>1066.6666666666599</v>
      </c>
      <c r="O326" s="10">
        <v>120604</v>
      </c>
      <c r="P326" s="45">
        <v>0.56270237484253249</v>
      </c>
      <c r="Q326" s="46">
        <v>1011.51515151515</v>
      </c>
      <c r="R326" s="10">
        <v>128870</v>
      </c>
      <c r="S326" s="45">
        <v>0.57940714963334639</v>
      </c>
      <c r="T326" s="46">
        <v>1343.03027</v>
      </c>
      <c r="U326" s="45">
        <v>2.4371244157578454E-2</v>
      </c>
      <c r="V326" s="10">
        <v>5728535</v>
      </c>
      <c r="W326" s="45">
        <v>0.6873947795034373</v>
      </c>
      <c r="X326" s="10">
        <v>18764.242424242399</v>
      </c>
      <c r="Y326" s="10">
        <v>5739183</v>
      </c>
      <c r="Z326" s="45">
        <v>0.66224251080566687</v>
      </c>
      <c r="AA326" s="46">
        <v>18356.3636363636</v>
      </c>
      <c r="AB326" s="10">
        <v>6118890</v>
      </c>
      <c r="AC326" s="45">
        <v>0.68303105586734114</v>
      </c>
      <c r="AD326" s="46">
        <v>19436.363300000001</v>
      </c>
      <c r="AE326" s="45">
        <v>6.8142203896807821E-2</v>
      </c>
    </row>
    <row r="327" spans="1:31" ht="14.4" x14ac:dyDescent="0.3">
      <c r="A327" s="64" t="s">
        <v>540</v>
      </c>
      <c r="B327" s="10">
        <v>32650</v>
      </c>
      <c r="C327" s="45">
        <v>0.31536752632087317</v>
      </c>
      <c r="D327" s="10">
        <v>650.90909090909099</v>
      </c>
      <c r="E327" s="10">
        <v>27413</v>
      </c>
      <c r="F327" s="45">
        <v>0.24395518336907865</v>
      </c>
      <c r="G327" s="46">
        <v>529.09090909090901</v>
      </c>
      <c r="H327" s="10">
        <v>28725</v>
      </c>
      <c r="I327" s="45">
        <v>0.2495048988951428</v>
      </c>
      <c r="J327" s="46">
        <v>778.18179999999995</v>
      </c>
      <c r="K327" s="45">
        <v>-0.12021439509954059</v>
      </c>
      <c r="L327" s="10">
        <v>67062</v>
      </c>
      <c r="M327" s="45">
        <v>0.33267356202098369</v>
      </c>
      <c r="N327" s="10">
        <v>932.72727272727195</v>
      </c>
      <c r="O327" s="10">
        <v>57466</v>
      </c>
      <c r="P327" s="45">
        <v>0.26811925535389353</v>
      </c>
      <c r="Q327" s="46">
        <v>800</v>
      </c>
      <c r="R327" s="10">
        <v>61122</v>
      </c>
      <c r="S327" s="45">
        <v>0.27480813067346471</v>
      </c>
      <c r="T327" s="46">
        <v>1129.0909999999999</v>
      </c>
      <c r="U327" s="45">
        <v>-8.8574751722286835E-2</v>
      </c>
      <c r="V327" s="10">
        <v>2898529</v>
      </c>
      <c r="W327" s="45">
        <v>0.34780859379218571</v>
      </c>
      <c r="X327" s="10">
        <v>14212.727272727199</v>
      </c>
      <c r="Y327" s="10">
        <v>2727010</v>
      </c>
      <c r="Z327" s="45">
        <v>0.31466882122283985</v>
      </c>
      <c r="AA327" s="46">
        <v>13371.515151515099</v>
      </c>
      <c r="AB327" s="10">
        <v>2795482</v>
      </c>
      <c r="AC327" s="45">
        <v>0.31205022841040558</v>
      </c>
      <c r="AD327" s="46">
        <v>14147.272499999999</v>
      </c>
      <c r="AE327" s="45">
        <v>-3.5551481458353532E-2</v>
      </c>
    </row>
    <row r="328" spans="1:31" ht="14.4" x14ac:dyDescent="0.3">
      <c r="A328" s="64" t="s">
        <v>541</v>
      </c>
      <c r="B328" s="10">
        <v>6593</v>
      </c>
      <c r="C328" s="45">
        <v>6.3682024533951512E-2</v>
      </c>
      <c r="D328" s="10">
        <v>338.18181818181802</v>
      </c>
      <c r="E328" s="10">
        <v>4846</v>
      </c>
      <c r="F328" s="45">
        <v>4.31257731224804E-2</v>
      </c>
      <c r="G328" s="46">
        <v>316.36363636363598</v>
      </c>
      <c r="H328" s="10">
        <v>5386</v>
      </c>
      <c r="I328" s="45">
        <v>4.6782711416857761E-2</v>
      </c>
      <c r="J328" s="46">
        <v>356.96969999999999</v>
      </c>
      <c r="K328" s="45">
        <v>-0.18307295616563021</v>
      </c>
      <c r="L328" s="10">
        <v>12116</v>
      </c>
      <c r="M328" s="45">
        <v>6.0103678349083513E-2</v>
      </c>
      <c r="N328" s="10">
        <v>488.48484848484799</v>
      </c>
      <c r="O328" s="10">
        <v>9149</v>
      </c>
      <c r="P328" s="45">
        <v>4.2686511454299442E-2</v>
      </c>
      <c r="Q328" s="46">
        <v>429.69696969696901</v>
      </c>
      <c r="R328" s="10">
        <v>10325</v>
      </c>
      <c r="S328" s="45">
        <v>4.642181128241097E-2</v>
      </c>
      <c r="T328" s="46">
        <v>490.30304000000001</v>
      </c>
      <c r="U328" s="45">
        <v>-0.14782106305711457</v>
      </c>
      <c r="V328" s="10">
        <v>545451</v>
      </c>
      <c r="W328" s="45">
        <v>6.5451318683560342E-2</v>
      </c>
      <c r="X328" s="10">
        <v>5083.0303030303003</v>
      </c>
      <c r="Y328" s="10">
        <v>513422</v>
      </c>
      <c r="Z328" s="45">
        <v>5.9243602161294928E-2</v>
      </c>
      <c r="AA328" s="46">
        <v>4195.7575757575696</v>
      </c>
      <c r="AB328" s="10">
        <v>512949</v>
      </c>
      <c r="AC328" s="45">
        <v>5.7258767043711647E-2</v>
      </c>
      <c r="AD328" s="46">
        <v>4991.5150000000003</v>
      </c>
      <c r="AE328" s="45">
        <v>-5.9587387318017569E-2</v>
      </c>
    </row>
    <row r="329" spans="1:31" ht="14.4" x14ac:dyDescent="0.3">
      <c r="A329" s="64" t="s">
        <v>542</v>
      </c>
      <c r="B329" s="10">
        <v>7986</v>
      </c>
      <c r="C329" s="45">
        <v>7.7137061721240227E-2</v>
      </c>
      <c r="D329" s="10">
        <v>342.42424242424198</v>
      </c>
      <c r="E329" s="10">
        <v>7249</v>
      </c>
      <c r="F329" s="45">
        <v>6.4510674652261749E-2</v>
      </c>
      <c r="G329" s="46">
        <v>333.33333333333297</v>
      </c>
      <c r="H329" s="10">
        <v>7065</v>
      </c>
      <c r="I329" s="45">
        <v>6.1366479049405877E-2</v>
      </c>
      <c r="J329" s="46">
        <v>370.90910000000002</v>
      </c>
      <c r="K329" s="45">
        <v>-0.11532682193839218</v>
      </c>
      <c r="L329" s="10">
        <v>16509</v>
      </c>
      <c r="M329" s="45">
        <v>8.1895974402857355E-2</v>
      </c>
      <c r="N329" s="10">
        <v>526.66666666666595</v>
      </c>
      <c r="O329" s="10">
        <v>14170</v>
      </c>
      <c r="P329" s="45">
        <v>6.6113003312648716E-2</v>
      </c>
      <c r="Q329" s="46">
        <v>476.969696969697</v>
      </c>
      <c r="R329" s="10">
        <v>14146</v>
      </c>
      <c r="S329" s="45">
        <v>6.3601253501306104E-2</v>
      </c>
      <c r="T329" s="46">
        <v>501.21212800000001</v>
      </c>
      <c r="U329" s="45">
        <v>-0.14313404809497848</v>
      </c>
      <c r="V329" s="10">
        <v>624931</v>
      </c>
      <c r="W329" s="45">
        <v>7.4988510491750954E-2</v>
      </c>
      <c r="X329" s="10">
        <v>3836.3636363636301</v>
      </c>
      <c r="Y329" s="10">
        <v>550127</v>
      </c>
      <c r="Z329" s="45">
        <v>6.3478980499835802E-2</v>
      </c>
      <c r="AA329" s="46">
        <v>3184.2424242424199</v>
      </c>
      <c r="AB329" s="10">
        <v>544260</v>
      </c>
      <c r="AC329" s="45">
        <v>6.0753908383115091E-2</v>
      </c>
      <c r="AD329" s="46">
        <v>2961.8180000000002</v>
      </c>
      <c r="AE329" s="45">
        <v>-0.12908785129878339</v>
      </c>
    </row>
    <row r="330" spans="1:31" ht="14.4" x14ac:dyDescent="0.3">
      <c r="A330" s="64" t="s">
        <v>543</v>
      </c>
      <c r="B330" s="10">
        <v>18071</v>
      </c>
      <c r="C330" s="45">
        <v>0.17454844006568143</v>
      </c>
      <c r="D330" s="10">
        <v>536.36363636363603</v>
      </c>
      <c r="E330" s="10">
        <v>15318</v>
      </c>
      <c r="F330" s="45">
        <v>0.13631873559433652</v>
      </c>
      <c r="G330" s="46">
        <v>467.27272727272702</v>
      </c>
      <c r="H330" s="10">
        <v>16274</v>
      </c>
      <c r="I330" s="45">
        <v>0.14135570842887915</v>
      </c>
      <c r="J330" s="46">
        <v>635.15150000000006</v>
      </c>
      <c r="K330" s="45">
        <v>-9.9441093464667146E-2</v>
      </c>
      <c r="L330" s="10">
        <v>38437</v>
      </c>
      <c r="M330" s="45">
        <v>0.19067390926904285</v>
      </c>
      <c r="N330" s="10">
        <v>701.21212121212102</v>
      </c>
      <c r="O330" s="10">
        <v>34147</v>
      </c>
      <c r="P330" s="45">
        <v>0.15931974058694537</v>
      </c>
      <c r="Q330" s="46">
        <v>670.30303030303003</v>
      </c>
      <c r="R330" s="10">
        <v>36651</v>
      </c>
      <c r="S330" s="45">
        <v>0.16478506588974765</v>
      </c>
      <c r="T330" s="46">
        <v>882.42425500000002</v>
      </c>
      <c r="U330" s="45">
        <v>-4.6465645081562035E-2</v>
      </c>
      <c r="V330" s="10">
        <v>1728147</v>
      </c>
      <c r="W330" s="45">
        <v>0.2073687646168744</v>
      </c>
      <c r="X330" s="10">
        <v>8475.7575757575705</v>
      </c>
      <c r="Y330" s="10">
        <v>1663461</v>
      </c>
      <c r="Z330" s="45">
        <v>0.19194623856170914</v>
      </c>
      <c r="AA330" s="46">
        <v>8638.7878787878799</v>
      </c>
      <c r="AB330" s="10">
        <v>1738273</v>
      </c>
      <c r="AC330" s="45">
        <v>0.19403755298357883</v>
      </c>
      <c r="AD330" s="46">
        <v>9652.7279999999992</v>
      </c>
      <c r="AE330" s="45">
        <v>5.8594552431014257E-3</v>
      </c>
    </row>
    <row r="331" spans="1:31" ht="14.4" x14ac:dyDescent="0.3">
      <c r="A331" s="64" t="s">
        <v>544</v>
      </c>
      <c r="B331" s="10">
        <v>26799</v>
      </c>
      <c r="C331" s="45">
        <v>0.25885250651984931</v>
      </c>
      <c r="D331" s="10">
        <v>518.18181818181802</v>
      </c>
      <c r="E331" s="10">
        <v>29809</v>
      </c>
      <c r="F331" s="45">
        <v>0.26527779013784941</v>
      </c>
      <c r="G331" s="46">
        <v>538.78787878787796</v>
      </c>
      <c r="H331" s="10">
        <v>31743</v>
      </c>
      <c r="I331" s="45">
        <v>0.27571919949968732</v>
      </c>
      <c r="J331" s="46">
        <v>754.54549999999995</v>
      </c>
      <c r="K331" s="45">
        <v>0.1844844956901377</v>
      </c>
      <c r="L331" s="10">
        <v>58742</v>
      </c>
      <c r="M331" s="45">
        <v>0.29140064984993924</v>
      </c>
      <c r="N331" s="10">
        <v>709.09090909090901</v>
      </c>
      <c r="O331" s="10">
        <v>63138</v>
      </c>
      <c r="P331" s="45">
        <v>0.29458311948863902</v>
      </c>
      <c r="Q331" s="46">
        <v>611.51515151515105</v>
      </c>
      <c r="R331" s="10">
        <v>67748</v>
      </c>
      <c r="S331" s="45">
        <v>0.30459901895988167</v>
      </c>
      <c r="T331" s="46">
        <v>952.12120000000004</v>
      </c>
      <c r="U331" s="45">
        <v>0.1533144938885295</v>
      </c>
      <c r="V331" s="10">
        <v>2830006</v>
      </c>
      <c r="W331" s="45">
        <v>0.33958618571125154</v>
      </c>
      <c r="X331" s="10">
        <v>6728.4848484848499</v>
      </c>
      <c r="Y331" s="10">
        <v>3012173</v>
      </c>
      <c r="Z331" s="45">
        <v>0.34757368958282708</v>
      </c>
      <c r="AA331" s="46">
        <v>6801.8181818181802</v>
      </c>
      <c r="AB331" s="10">
        <v>3323408</v>
      </c>
      <c r="AC331" s="45">
        <v>0.37098082745693556</v>
      </c>
      <c r="AD331" s="46">
        <v>8002.4243200000001</v>
      </c>
      <c r="AE331" s="45">
        <v>0.17434662682693958</v>
      </c>
    </row>
    <row r="332" spans="1:31" ht="14.4" x14ac:dyDescent="0.3">
      <c r="A332" s="64" t="s">
        <v>385</v>
      </c>
      <c r="B332" s="10">
        <v>25097</v>
      </c>
      <c r="C332" s="45">
        <v>0.24241282719984544</v>
      </c>
      <c r="D332" s="10">
        <v>712.12121212121201</v>
      </c>
      <c r="E332" s="10">
        <v>27137</v>
      </c>
      <c r="F332" s="45">
        <v>0.24149898993494648</v>
      </c>
      <c r="G332" s="46">
        <v>649.69696969696895</v>
      </c>
      <c r="H332" s="10">
        <v>30985</v>
      </c>
      <c r="I332" s="45">
        <v>0.26913522340351609</v>
      </c>
      <c r="J332" s="46">
        <v>816.36364700000001</v>
      </c>
      <c r="K332" s="45">
        <v>0.2346097143084831</v>
      </c>
      <c r="L332" s="10">
        <v>42830</v>
      </c>
      <c r="M332" s="45">
        <v>0.21246620532281668</v>
      </c>
      <c r="N332" s="10">
        <v>826.06060606060601</v>
      </c>
      <c r="O332" s="10">
        <v>46110</v>
      </c>
      <c r="P332" s="45">
        <v>0.21513553865534457</v>
      </c>
      <c r="Q332" s="46">
        <v>876.36363636363603</v>
      </c>
      <c r="R332" s="10">
        <v>52834</v>
      </c>
      <c r="S332" s="45">
        <v>0.23754479198982092</v>
      </c>
      <c r="T332" s="46">
        <v>1030.3030000000001</v>
      </c>
      <c r="U332" s="45">
        <v>0.23357459724492177</v>
      </c>
      <c r="V332" s="10">
        <v>1785367</v>
      </c>
      <c r="W332" s="45">
        <v>0.214234870747532</v>
      </c>
      <c r="X332" s="10">
        <v>6440.6060606060601</v>
      </c>
      <c r="Y332" s="10">
        <v>1862806</v>
      </c>
      <c r="Z332" s="45">
        <v>0.21494859504982872</v>
      </c>
      <c r="AA332" s="46">
        <v>6389.0909090909099</v>
      </c>
      <c r="AB332" s="10">
        <v>1977083</v>
      </c>
      <c r="AC332" s="45">
        <v>0.22069510794071645</v>
      </c>
      <c r="AD332" s="46">
        <v>6067.8789999999999</v>
      </c>
      <c r="AE332" s="45">
        <v>0.1073818436209474</v>
      </c>
    </row>
    <row r="333" spans="1:31" ht="14.4" x14ac:dyDescent="0.3">
      <c r="A333" s="64" t="s">
        <v>386</v>
      </c>
      <c r="B333" s="10">
        <v>7825</v>
      </c>
      <c r="C333" s="45">
        <v>7.5581956920699314E-2</v>
      </c>
      <c r="D333" s="10">
        <v>365.45454545454498</v>
      </c>
      <c r="E333" s="10">
        <v>9380</v>
      </c>
      <c r="F333" s="45">
        <v>8.3474979754202677E-2</v>
      </c>
      <c r="G333" s="46">
        <v>386.06060606060601</v>
      </c>
      <c r="H333" s="10">
        <v>10387</v>
      </c>
      <c r="I333" s="45">
        <v>9.0221318879855461E-2</v>
      </c>
      <c r="J333" s="46">
        <v>519.39390000000003</v>
      </c>
      <c r="K333" s="45">
        <v>0.32741214057507989</v>
      </c>
      <c r="L333" s="10">
        <v>14448</v>
      </c>
      <c r="M333" s="45">
        <v>7.1671999404717607E-2</v>
      </c>
      <c r="N333" s="10">
        <v>495.15151515151501</v>
      </c>
      <c r="O333" s="10">
        <v>16755</v>
      </c>
      <c r="P333" s="45">
        <v>7.8173844072225079E-2</v>
      </c>
      <c r="Q333" s="46">
        <v>481.81818181818102</v>
      </c>
      <c r="R333" s="10">
        <v>18871</v>
      </c>
      <c r="S333" s="45">
        <v>8.4845133240714507E-2</v>
      </c>
      <c r="T333" s="46">
        <v>690.30304000000001</v>
      </c>
      <c r="U333" s="45">
        <v>0.30613233665559247</v>
      </c>
      <c r="V333" s="10">
        <v>612161</v>
      </c>
      <c r="W333" s="45">
        <v>7.3456176075663959E-2</v>
      </c>
      <c r="X333" s="10">
        <v>4046.0606060606001</v>
      </c>
      <c r="Y333" s="10">
        <v>623127</v>
      </c>
      <c r="Z333" s="45">
        <v>7.1902427406619174E-2</v>
      </c>
      <c r="AA333" s="46">
        <v>3738.1818181818098</v>
      </c>
      <c r="AB333" s="10">
        <v>677712</v>
      </c>
      <c r="AC333" s="45">
        <v>7.565070510075643E-2</v>
      </c>
      <c r="AD333" s="46">
        <v>4272.7269999999999</v>
      </c>
      <c r="AE333" s="45">
        <v>0.10708130704177496</v>
      </c>
    </row>
    <row r="334" spans="1:31" ht="14.4" x14ac:dyDescent="0.3">
      <c r="A334" s="64" t="s">
        <v>545</v>
      </c>
      <c r="B334" s="10">
        <v>4653</v>
      </c>
      <c r="C334" s="45">
        <v>4.4943494639235006E-2</v>
      </c>
      <c r="D334" s="10">
        <v>310.30303030303003</v>
      </c>
      <c r="E334" s="10">
        <v>5373</v>
      </c>
      <c r="F334" s="45">
        <v>4.7815678701421213E-2</v>
      </c>
      <c r="G334" s="46">
        <v>317.575757575757</v>
      </c>
      <c r="H334" s="10">
        <v>5527</v>
      </c>
      <c r="I334" s="45">
        <v>4.8007435202557153E-2</v>
      </c>
      <c r="J334" s="46">
        <v>336.36364700000001</v>
      </c>
      <c r="K334" s="45">
        <v>0.18783580485708146</v>
      </c>
      <c r="L334" s="10">
        <v>8648</v>
      </c>
      <c r="M334" s="45">
        <v>4.2900017362402953E-2</v>
      </c>
      <c r="N334" s="10">
        <v>443.030303030303</v>
      </c>
      <c r="O334" s="10">
        <v>9537</v>
      </c>
      <c r="P334" s="45">
        <v>4.4496803993841275E-2</v>
      </c>
      <c r="Q334" s="46">
        <v>372.12121212121201</v>
      </c>
      <c r="R334" s="10">
        <v>10471</v>
      </c>
      <c r="S334" s="45">
        <v>4.7078235926210674E-2</v>
      </c>
      <c r="T334" s="46">
        <v>491.51513699999998</v>
      </c>
      <c r="U334" s="45">
        <v>0.21080018501387604</v>
      </c>
      <c r="V334" s="10">
        <v>327874</v>
      </c>
      <c r="W334" s="45">
        <v>3.9343196111206444E-2</v>
      </c>
      <c r="X334" s="10">
        <v>2325.45454545454</v>
      </c>
      <c r="Y334" s="10">
        <v>317117</v>
      </c>
      <c r="Z334" s="45">
        <v>3.6592030311485217E-2</v>
      </c>
      <c r="AA334" s="46">
        <v>2616.9696969696902</v>
      </c>
      <c r="AB334" s="10">
        <v>336611</v>
      </c>
      <c r="AC334" s="45">
        <v>3.757475077122837E-2</v>
      </c>
      <c r="AD334" s="46">
        <v>2698.78784</v>
      </c>
      <c r="AE334" s="45">
        <v>2.6647431635323324E-2</v>
      </c>
    </row>
    <row r="335" spans="1:31" ht="14.4" x14ac:dyDescent="0.3">
      <c r="A335" s="64" t="s">
        <v>546</v>
      </c>
      <c r="B335" s="10">
        <v>1022</v>
      </c>
      <c r="C335" s="45">
        <v>9.8715348208248815E-3</v>
      </c>
      <c r="D335" s="10">
        <v>157.575757575757</v>
      </c>
      <c r="E335" s="10">
        <v>1275</v>
      </c>
      <c r="F335" s="45">
        <v>1.1346545755501963E-2</v>
      </c>
      <c r="G335" s="46">
        <v>187.87878787878699</v>
      </c>
      <c r="H335" s="10">
        <v>1216</v>
      </c>
      <c r="I335" s="45">
        <v>1.0562156903620319E-2</v>
      </c>
      <c r="J335" s="46">
        <v>180.606064</v>
      </c>
      <c r="K335" s="45">
        <v>0.18982387475538159</v>
      </c>
      <c r="L335" s="10">
        <v>1638</v>
      </c>
      <c r="M335" s="45">
        <v>8.1256045836743812E-3</v>
      </c>
      <c r="N335" s="10">
        <v>184.84848484848399</v>
      </c>
      <c r="O335" s="10">
        <v>2175</v>
      </c>
      <c r="P335" s="45">
        <v>1.0147902766761537E-2</v>
      </c>
      <c r="Q335" s="46">
        <v>238.78787878787799</v>
      </c>
      <c r="R335" s="10">
        <v>2206</v>
      </c>
      <c r="S335" s="45">
        <v>9.9183066042613649E-3</v>
      </c>
      <c r="T335" s="46">
        <v>200.606064</v>
      </c>
      <c r="U335" s="45">
        <v>0.34676434676434675</v>
      </c>
      <c r="V335" s="10">
        <v>65809</v>
      </c>
      <c r="W335" s="45">
        <v>7.8967420194415681E-3</v>
      </c>
      <c r="X335" s="10">
        <v>1338.1818181818101</v>
      </c>
      <c r="Y335" s="10">
        <v>65273</v>
      </c>
      <c r="Z335" s="45">
        <v>7.5318308211845307E-3</v>
      </c>
      <c r="AA335" s="46">
        <v>1253.9393939393899</v>
      </c>
      <c r="AB335" s="10">
        <v>61731</v>
      </c>
      <c r="AC335" s="45">
        <v>6.8908233535407296E-3</v>
      </c>
      <c r="AD335" s="46">
        <v>1218.1817599999999</v>
      </c>
      <c r="AE335" s="45">
        <v>-6.1967208132626239E-2</v>
      </c>
    </row>
    <row r="336" spans="1:31" ht="14.4" x14ac:dyDescent="0.3">
      <c r="A336" s="64" t="s">
        <v>547</v>
      </c>
      <c r="B336" s="10">
        <v>802</v>
      </c>
      <c r="C336" s="45">
        <v>7.7465468946199172E-3</v>
      </c>
      <c r="D336" s="10">
        <v>134.54545454545399</v>
      </c>
      <c r="E336" s="10">
        <v>1047</v>
      </c>
      <c r="F336" s="45">
        <v>9.3175163968710235E-3</v>
      </c>
      <c r="G336" s="46">
        <v>146.666666666666</v>
      </c>
      <c r="H336" s="10">
        <v>1061</v>
      </c>
      <c r="I336" s="45">
        <v>9.215829337780557E-3</v>
      </c>
      <c r="J336" s="46">
        <v>143.636368</v>
      </c>
      <c r="K336" s="45">
        <v>0.32294264339152118</v>
      </c>
      <c r="L336" s="10">
        <v>1722</v>
      </c>
      <c r="M336" s="45">
        <v>8.542302254632041E-3</v>
      </c>
      <c r="N336" s="10">
        <v>188.48484848484799</v>
      </c>
      <c r="O336" s="10">
        <v>1715</v>
      </c>
      <c r="P336" s="45">
        <v>8.0016796528717404E-3</v>
      </c>
      <c r="Q336" s="46">
        <v>193.939393939393</v>
      </c>
      <c r="R336" s="10">
        <v>1887</v>
      </c>
      <c r="S336" s="45">
        <v>8.4840637181510404E-3</v>
      </c>
      <c r="T336" s="46">
        <v>222.42424</v>
      </c>
      <c r="U336" s="45">
        <v>9.5818815331010457E-2</v>
      </c>
      <c r="V336" s="10">
        <v>53065</v>
      </c>
      <c r="W336" s="45">
        <v>6.3675274698242919E-3</v>
      </c>
      <c r="X336" s="10">
        <v>1144.84848484848</v>
      </c>
      <c r="Y336" s="10">
        <v>52933</v>
      </c>
      <c r="Z336" s="45">
        <v>6.1079221248871779E-3</v>
      </c>
      <c r="AA336" s="46">
        <v>985.45454545454504</v>
      </c>
      <c r="AB336" s="10">
        <v>54373</v>
      </c>
      <c r="AC336" s="45">
        <v>6.0694746270442742E-3</v>
      </c>
      <c r="AD336" s="46">
        <v>1206.0605499999999</v>
      </c>
      <c r="AE336" s="45">
        <v>2.4649015358522566E-2</v>
      </c>
    </row>
    <row r="337" spans="1:31" ht="14.4" x14ac:dyDescent="0.3">
      <c r="A337" s="64" t="s">
        <v>548</v>
      </c>
      <c r="B337" s="10">
        <v>2829</v>
      </c>
      <c r="C337" s="45">
        <v>2.7325412923790204E-2</v>
      </c>
      <c r="D337" s="10">
        <v>251.51515151515099</v>
      </c>
      <c r="E337" s="10">
        <v>3051</v>
      </c>
      <c r="F337" s="45">
        <v>2.7151616549048223E-2</v>
      </c>
      <c r="G337" s="46">
        <v>264.24242424242402</v>
      </c>
      <c r="H337" s="10">
        <v>3250</v>
      </c>
      <c r="I337" s="45">
        <v>2.8229448961156277E-2</v>
      </c>
      <c r="J337" s="46">
        <v>268.48486300000002</v>
      </c>
      <c r="K337" s="45">
        <v>0.14881583598444681</v>
      </c>
      <c r="L337" s="10">
        <v>5288</v>
      </c>
      <c r="M337" s="45">
        <v>2.6232110524096536E-2</v>
      </c>
      <c r="N337" s="10">
        <v>343.636363636363</v>
      </c>
      <c r="O337" s="10">
        <v>5647</v>
      </c>
      <c r="P337" s="45">
        <v>2.6347221574207998E-2</v>
      </c>
      <c r="Q337" s="46">
        <v>313.93939393939303</v>
      </c>
      <c r="R337" s="10">
        <v>6378</v>
      </c>
      <c r="S337" s="45">
        <v>2.867586560379827E-2</v>
      </c>
      <c r="T337" s="46">
        <v>395.75756799999999</v>
      </c>
      <c r="U337" s="45">
        <v>0.2061270801815431</v>
      </c>
      <c r="V337" s="10">
        <v>209000</v>
      </c>
      <c r="W337" s="45">
        <v>2.507892662194058E-2</v>
      </c>
      <c r="X337" s="10">
        <v>1776.3636363636299</v>
      </c>
      <c r="Y337" s="10">
        <v>198911</v>
      </c>
      <c r="Z337" s="45">
        <v>2.2952277365413512E-2</v>
      </c>
      <c r="AA337" s="46">
        <v>1900.6060606060601</v>
      </c>
      <c r="AB337" s="10">
        <v>220507</v>
      </c>
      <c r="AC337" s="45">
        <v>2.4614452790643365E-2</v>
      </c>
      <c r="AD337" s="46">
        <v>2101.21216</v>
      </c>
      <c r="AE337" s="45">
        <v>5.5057416267942583E-2</v>
      </c>
    </row>
    <row r="338" spans="1:31" ht="14.4" x14ac:dyDescent="0.3">
      <c r="A338" s="64" t="s">
        <v>549</v>
      </c>
      <c r="B338" s="10">
        <v>3172</v>
      </c>
      <c r="C338" s="45">
        <v>3.0638462281464308E-2</v>
      </c>
      <c r="D338" s="10">
        <v>230.90909090909</v>
      </c>
      <c r="E338" s="10">
        <v>4007</v>
      </c>
      <c r="F338" s="45">
        <v>3.5659301052781464E-2</v>
      </c>
      <c r="G338" s="46">
        <v>227.87878787878699</v>
      </c>
      <c r="H338" s="10">
        <v>4860</v>
      </c>
      <c r="I338" s="45">
        <v>4.2213883677298308E-2</v>
      </c>
      <c r="J338" s="46">
        <v>337.57574499999998</v>
      </c>
      <c r="K338" s="45">
        <v>0.53215636822194201</v>
      </c>
      <c r="L338" s="10">
        <v>5800</v>
      </c>
      <c r="M338" s="45">
        <v>2.8771982042314657E-2</v>
      </c>
      <c r="N338" s="10">
        <v>356.36363636363598</v>
      </c>
      <c r="O338" s="10">
        <v>7218</v>
      </c>
      <c r="P338" s="45">
        <v>3.3677040078383798E-2</v>
      </c>
      <c r="Q338" s="46">
        <v>320.60606060606</v>
      </c>
      <c r="R338" s="10">
        <v>8400</v>
      </c>
      <c r="S338" s="45">
        <v>3.776689731450384E-2</v>
      </c>
      <c r="T338" s="46">
        <v>412.121216</v>
      </c>
      <c r="U338" s="45">
        <v>0.44827586206896552</v>
      </c>
      <c r="V338" s="10">
        <v>284287</v>
      </c>
      <c r="W338" s="45">
        <v>3.4112979964457522E-2</v>
      </c>
      <c r="X338" s="10">
        <v>2884.84848484848</v>
      </c>
      <c r="Y338" s="10">
        <v>306010</v>
      </c>
      <c r="Z338" s="45">
        <v>3.531039709513395E-2</v>
      </c>
      <c r="AA338" s="46">
        <v>2629.0909090908999</v>
      </c>
      <c r="AB338" s="10">
        <v>341101</v>
      </c>
      <c r="AC338" s="45">
        <v>3.8075954329528053E-2</v>
      </c>
      <c r="AD338" s="46">
        <v>3009.6970000000001</v>
      </c>
      <c r="AE338" s="45">
        <v>0.19984733737385107</v>
      </c>
    </row>
    <row r="339" spans="1:31" ht="14.4" x14ac:dyDescent="0.3">
      <c r="A339" s="64" t="s">
        <v>387</v>
      </c>
      <c r="B339" s="10">
        <v>17272</v>
      </c>
      <c r="C339" s="45">
        <v>0.16683087027914614</v>
      </c>
      <c r="D339" s="10">
        <v>602.42424242424204</v>
      </c>
      <c r="E339" s="10">
        <v>17757</v>
      </c>
      <c r="F339" s="45">
        <v>0.1580240101807438</v>
      </c>
      <c r="G339" s="46">
        <v>504.84848484848402</v>
      </c>
      <c r="H339" s="10">
        <v>20598</v>
      </c>
      <c r="I339" s="45">
        <v>0.17891390452366063</v>
      </c>
      <c r="J339" s="46">
        <v>547.87879999999996</v>
      </c>
      <c r="K339" s="45">
        <v>0.19256600277906438</v>
      </c>
      <c r="L339" s="10">
        <v>28382</v>
      </c>
      <c r="M339" s="45">
        <v>0.14079420591809907</v>
      </c>
      <c r="N339" s="10">
        <v>687.87878787878697</v>
      </c>
      <c r="O339" s="10">
        <v>29355</v>
      </c>
      <c r="P339" s="45">
        <v>0.13696169458311949</v>
      </c>
      <c r="Q339" s="46">
        <v>714.54545454545405</v>
      </c>
      <c r="R339" s="10">
        <v>33963</v>
      </c>
      <c r="S339" s="45">
        <v>0.1526996587491064</v>
      </c>
      <c r="T339" s="46">
        <v>662.42425500000002</v>
      </c>
      <c r="U339" s="45">
        <v>0.19663871467831726</v>
      </c>
      <c r="V339" s="10">
        <v>1173206</v>
      </c>
      <c r="W339" s="45">
        <v>0.14077869467186804</v>
      </c>
      <c r="X339" s="10">
        <v>4569.69696969697</v>
      </c>
      <c r="Y339" s="10">
        <v>1239679</v>
      </c>
      <c r="Z339" s="45">
        <v>0.14304616764320957</v>
      </c>
      <c r="AA339" s="46">
        <v>4376.9696969696897</v>
      </c>
      <c r="AB339" s="10">
        <v>1299371</v>
      </c>
      <c r="AC339" s="45">
        <v>0.14504440283996001</v>
      </c>
      <c r="AD339" s="46">
        <v>4323.6360000000004</v>
      </c>
      <c r="AE339" s="45">
        <v>0.10753865902492828</v>
      </c>
    </row>
    <row r="340" spans="1:31" ht="18" customHeight="1" x14ac:dyDescent="0.3">
      <c r="A340" s="64" t="s">
        <v>545</v>
      </c>
      <c r="B340" s="10">
        <v>10931</v>
      </c>
      <c r="C340" s="45">
        <v>0.10558292282430214</v>
      </c>
      <c r="D340" s="10">
        <v>448.48484848484799</v>
      </c>
      <c r="E340" s="10">
        <v>10517</v>
      </c>
      <c r="F340" s="45">
        <v>9.3593428792638544E-2</v>
      </c>
      <c r="G340" s="46">
        <v>421.81818181818102</v>
      </c>
      <c r="H340" s="10">
        <v>11863</v>
      </c>
      <c r="I340" s="45">
        <v>0.10304183170036829</v>
      </c>
      <c r="J340" s="46">
        <v>391.51513699999998</v>
      </c>
      <c r="K340" s="45">
        <v>8.5262098618607632E-2</v>
      </c>
      <c r="L340" s="10">
        <v>17595</v>
      </c>
      <c r="M340" s="45">
        <v>8.7283280005952826E-2</v>
      </c>
      <c r="N340" s="10">
        <v>565.45454545454504</v>
      </c>
      <c r="O340" s="10">
        <v>17280</v>
      </c>
      <c r="P340" s="45">
        <v>8.0623337843512347E-2</v>
      </c>
      <c r="Q340" s="46">
        <v>573.93939393939399</v>
      </c>
      <c r="R340" s="10">
        <v>19199</v>
      </c>
      <c r="S340" s="45">
        <v>8.6319840659661806E-2</v>
      </c>
      <c r="T340" s="46">
        <v>504.84848</v>
      </c>
      <c r="U340" s="45">
        <v>9.1162262006251771E-2</v>
      </c>
      <c r="V340" s="10">
        <v>694982</v>
      </c>
      <c r="W340" s="45">
        <v>8.3394270725212966E-2</v>
      </c>
      <c r="X340" s="10">
        <v>3352.7272727272698</v>
      </c>
      <c r="Y340" s="10">
        <v>669809</v>
      </c>
      <c r="Z340" s="45">
        <v>7.7289048618981643E-2</v>
      </c>
      <c r="AA340" s="46">
        <v>3383.6363636363599</v>
      </c>
      <c r="AB340" s="10">
        <v>658332</v>
      </c>
      <c r="AC340" s="45">
        <v>7.3487381056246873E-2</v>
      </c>
      <c r="AD340" s="46">
        <v>3473.3332500000001</v>
      </c>
      <c r="AE340" s="45">
        <v>-5.2735178752831006E-2</v>
      </c>
    </row>
    <row r="341" spans="1:31" ht="14.4" x14ac:dyDescent="0.3">
      <c r="A341" s="64" t="s">
        <v>546</v>
      </c>
      <c r="B341" s="10">
        <v>1566</v>
      </c>
      <c r="C341" s="45">
        <v>1.5126050420168067E-2</v>
      </c>
      <c r="D341" s="10">
        <v>181.21212121212099</v>
      </c>
      <c r="E341" s="10">
        <v>1501</v>
      </c>
      <c r="F341" s="45">
        <v>1.3357776610987016E-2</v>
      </c>
      <c r="G341" s="46">
        <v>161.81818181818099</v>
      </c>
      <c r="H341" s="10">
        <v>1552</v>
      </c>
      <c r="I341" s="45">
        <v>1.3480647626989091E-2</v>
      </c>
      <c r="J341" s="46">
        <v>166.66667200000001</v>
      </c>
      <c r="K341" s="45">
        <v>-8.9399744572158362E-3</v>
      </c>
      <c r="L341" s="10">
        <v>2516</v>
      </c>
      <c r="M341" s="45">
        <v>1.2481087382493736E-2</v>
      </c>
      <c r="N341" s="10">
        <v>224.84848484848399</v>
      </c>
      <c r="O341" s="10">
        <v>2288</v>
      </c>
      <c r="P341" s="45">
        <v>1.0675127140390987E-2</v>
      </c>
      <c r="Q341" s="46">
        <v>216.969696969697</v>
      </c>
      <c r="R341" s="10">
        <v>2410</v>
      </c>
      <c r="S341" s="45">
        <v>1.0835502681899315E-2</v>
      </c>
      <c r="T341" s="46">
        <v>225.454544</v>
      </c>
      <c r="U341" s="45">
        <v>-4.2130365659777423E-2</v>
      </c>
      <c r="V341" s="10">
        <v>94519</v>
      </c>
      <c r="W341" s="45">
        <v>1.1341794571192353E-2</v>
      </c>
      <c r="X341" s="10">
        <v>1280</v>
      </c>
      <c r="Y341" s="10">
        <v>98037</v>
      </c>
      <c r="Z341" s="45">
        <v>1.1312458416442753E-2</v>
      </c>
      <c r="AA341" s="46">
        <v>1552.72727272727</v>
      </c>
      <c r="AB341" s="10">
        <v>88435</v>
      </c>
      <c r="AC341" s="45">
        <v>9.8717008192054957E-3</v>
      </c>
      <c r="AD341" s="46">
        <v>1117.57581</v>
      </c>
      <c r="AE341" s="45">
        <v>-6.4368010664522482E-2</v>
      </c>
    </row>
    <row r="342" spans="1:31" ht="14.4" x14ac:dyDescent="0.3">
      <c r="A342" s="64" t="s">
        <v>547</v>
      </c>
      <c r="B342" s="10">
        <v>1519</v>
      </c>
      <c r="C342" s="45">
        <v>1.4672075726842461E-2</v>
      </c>
      <c r="D342" s="10">
        <v>184.24242424242399</v>
      </c>
      <c r="E342" s="10">
        <v>1863</v>
      </c>
      <c r="F342" s="45">
        <v>1.657930568039228E-2</v>
      </c>
      <c r="G342" s="46">
        <v>190.90909090909</v>
      </c>
      <c r="H342" s="10">
        <v>2061</v>
      </c>
      <c r="I342" s="45">
        <v>1.790181363352095E-2</v>
      </c>
      <c r="J342" s="46">
        <v>224.84848</v>
      </c>
      <c r="K342" s="45">
        <v>0.35681369321922318</v>
      </c>
      <c r="L342" s="10">
        <v>2465</v>
      </c>
      <c r="M342" s="45">
        <v>1.222809236798373E-2</v>
      </c>
      <c r="N342" s="10">
        <v>227.272727272727</v>
      </c>
      <c r="O342" s="10">
        <v>3194</v>
      </c>
      <c r="P342" s="45">
        <v>1.4902253534269584E-2</v>
      </c>
      <c r="Q342" s="46">
        <v>269.69696969696901</v>
      </c>
      <c r="R342" s="10">
        <v>3546</v>
      </c>
      <c r="S342" s="45">
        <v>1.5943025937765549E-2</v>
      </c>
      <c r="T342" s="46">
        <v>284.84848</v>
      </c>
      <c r="U342" s="45">
        <v>0.4385395537525355</v>
      </c>
      <c r="V342" s="10">
        <v>98953</v>
      </c>
      <c r="W342" s="45">
        <v>1.1873851799142996E-2</v>
      </c>
      <c r="X342" s="10">
        <v>1201.8181818181799</v>
      </c>
      <c r="Y342" s="10">
        <v>98266</v>
      </c>
      <c r="Z342" s="45">
        <v>1.1338882653999649E-2</v>
      </c>
      <c r="AA342" s="46">
        <v>1351.5151515151499</v>
      </c>
      <c r="AB342" s="10">
        <v>95613</v>
      </c>
      <c r="AC342" s="45">
        <v>1.067295675271889E-2</v>
      </c>
      <c r="AD342" s="46">
        <v>1353.3333700000001</v>
      </c>
      <c r="AE342" s="45">
        <v>-3.3753398077875356E-2</v>
      </c>
    </row>
    <row r="343" spans="1:31" ht="14.4" x14ac:dyDescent="0.3">
      <c r="A343" s="64" t="s">
        <v>548</v>
      </c>
      <c r="B343" s="10">
        <v>7846</v>
      </c>
      <c r="C343" s="45">
        <v>7.5784796677291613E-2</v>
      </c>
      <c r="D343" s="10">
        <v>343.636363636363</v>
      </c>
      <c r="E343" s="10">
        <v>7153</v>
      </c>
      <c r="F343" s="45">
        <v>6.3656346501259245E-2</v>
      </c>
      <c r="G343" s="46">
        <v>341.81818181818102</v>
      </c>
      <c r="H343" s="10">
        <v>8250</v>
      </c>
      <c r="I343" s="45">
        <v>7.1659370439858247E-2</v>
      </c>
      <c r="J343" s="46">
        <v>345.45455900000002</v>
      </c>
      <c r="K343" s="45">
        <v>5.1491205709915881E-2</v>
      </c>
      <c r="L343" s="10">
        <v>12614</v>
      </c>
      <c r="M343" s="45">
        <v>6.2574100255475357E-2</v>
      </c>
      <c r="N343" s="10">
        <v>444.84848484848402</v>
      </c>
      <c r="O343" s="10">
        <v>11798</v>
      </c>
      <c r="P343" s="45">
        <v>5.5045957168851772E-2</v>
      </c>
      <c r="Q343" s="46">
        <v>492.72727272727201</v>
      </c>
      <c r="R343" s="10">
        <v>13243</v>
      </c>
      <c r="S343" s="45">
        <v>5.9541312039996942E-2</v>
      </c>
      <c r="T343" s="46">
        <v>449.09089999999998</v>
      </c>
      <c r="U343" s="45">
        <v>4.9865229110512131E-2</v>
      </c>
      <c r="V343" s="10">
        <v>501510</v>
      </c>
      <c r="W343" s="45">
        <v>6.0178624354877613E-2</v>
      </c>
      <c r="X343" s="10">
        <v>3045.45454545454</v>
      </c>
      <c r="Y343" s="10">
        <v>473506</v>
      </c>
      <c r="Z343" s="45">
        <v>5.4637707548539249E-2</v>
      </c>
      <c r="AA343" s="46">
        <v>2986.0606060606001</v>
      </c>
      <c r="AB343" s="10">
        <v>474284</v>
      </c>
      <c r="AC343" s="45">
        <v>5.2942723484322489E-2</v>
      </c>
      <c r="AD343" s="46">
        <v>3060</v>
      </c>
      <c r="AE343" s="45">
        <v>-5.4288050088732026E-2</v>
      </c>
    </row>
    <row r="344" spans="1:31" ht="14.4" x14ac:dyDescent="0.3">
      <c r="A344" s="64" t="s">
        <v>549</v>
      </c>
      <c r="B344" s="10">
        <v>6341</v>
      </c>
      <c r="C344" s="45">
        <v>6.1247947454844007E-2</v>
      </c>
      <c r="D344" s="10">
        <v>361.81818181818102</v>
      </c>
      <c r="E344" s="10">
        <v>7240</v>
      </c>
      <c r="F344" s="45">
        <v>6.4430581388105257E-2</v>
      </c>
      <c r="G344" s="46">
        <v>338.78787878787801</v>
      </c>
      <c r="H344" s="10">
        <v>8735</v>
      </c>
      <c r="I344" s="45">
        <v>7.5872072823292336E-2</v>
      </c>
      <c r="J344" s="46">
        <v>376.96969999999999</v>
      </c>
      <c r="K344" s="45">
        <v>0.37754297429427536</v>
      </c>
      <c r="L344" s="10">
        <v>10787</v>
      </c>
      <c r="M344" s="45">
        <v>5.3510925912146241E-2</v>
      </c>
      <c r="N344" s="10">
        <v>437.575757575757</v>
      </c>
      <c r="O344" s="10">
        <v>12075</v>
      </c>
      <c r="P344" s="45">
        <v>5.6338356739607146E-2</v>
      </c>
      <c r="Q344" s="46">
        <v>432.72727272727201</v>
      </c>
      <c r="R344" s="10">
        <v>14764</v>
      </c>
      <c r="S344" s="45">
        <v>6.6379818089444598E-2</v>
      </c>
      <c r="T344" s="46">
        <v>445.45455900000002</v>
      </c>
      <c r="U344" s="45">
        <v>0.368684527672198</v>
      </c>
      <c r="V344" s="10">
        <v>478224</v>
      </c>
      <c r="W344" s="45">
        <v>5.7384423946655085E-2</v>
      </c>
      <c r="X344" s="10">
        <v>2668.4848484848399</v>
      </c>
      <c r="Y344" s="10">
        <v>569870</v>
      </c>
      <c r="Z344" s="45">
        <v>6.5757119024227914E-2</v>
      </c>
      <c r="AA344" s="46">
        <v>2953.9393939393899</v>
      </c>
      <c r="AB344" s="10">
        <v>641039</v>
      </c>
      <c r="AC344" s="45">
        <v>7.1557021783713134E-2</v>
      </c>
      <c r="AD344" s="46">
        <v>3756.9697299999998</v>
      </c>
      <c r="AE344" s="45">
        <v>0.34045760982301182</v>
      </c>
    </row>
    <row r="345" spans="1:31" ht="14.4" x14ac:dyDescent="0.3">
      <c r="A345" s="432"/>
      <c r="B345" s="432"/>
      <c r="C345" s="432"/>
      <c r="D345" s="432"/>
      <c r="E345" s="432"/>
      <c r="F345" s="432"/>
      <c r="G345" s="432"/>
      <c r="H345" s="432"/>
      <c r="I345" s="432"/>
      <c r="J345" s="432"/>
      <c r="K345" s="432"/>
      <c r="L345" s="432"/>
      <c r="M345" s="432"/>
      <c r="N345" s="432"/>
      <c r="O345" s="432"/>
      <c r="P345" s="432"/>
      <c r="Q345" s="432"/>
      <c r="R345" s="432"/>
      <c r="S345" s="432"/>
      <c r="T345" s="432"/>
      <c r="U345" s="432"/>
      <c r="V345" s="432"/>
      <c r="W345" s="432"/>
      <c r="X345" s="432"/>
      <c r="Y345" s="432"/>
      <c r="Z345" s="432"/>
      <c r="AA345" s="432"/>
      <c r="AB345" s="432"/>
      <c r="AC345" s="432"/>
      <c r="AD345" s="432"/>
      <c r="AE345" s="432"/>
    </row>
    <row r="346" spans="1:31" ht="14.4" x14ac:dyDescent="0.3">
      <c r="A346" s="433" t="s">
        <v>557</v>
      </c>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433"/>
      <c r="AE346" s="433"/>
    </row>
    <row r="347" spans="1:31" ht="14.4" x14ac:dyDescent="0.3">
      <c r="A347" s="64"/>
      <c r="B347" s="434" t="s">
        <v>332</v>
      </c>
      <c r="C347" s="434"/>
      <c r="D347" s="63" t="s">
        <v>333</v>
      </c>
      <c r="E347" s="434" t="s">
        <v>332</v>
      </c>
      <c r="F347" s="434"/>
      <c r="G347" s="63" t="s">
        <v>333</v>
      </c>
      <c r="H347" s="434" t="s">
        <v>332</v>
      </c>
      <c r="I347" s="434"/>
      <c r="J347" s="63" t="s">
        <v>333</v>
      </c>
      <c r="K347" s="64" t="s">
        <v>0</v>
      </c>
      <c r="L347" s="434" t="s">
        <v>332</v>
      </c>
      <c r="M347" s="434"/>
      <c r="N347" s="63" t="s">
        <v>333</v>
      </c>
      <c r="O347" s="434" t="s">
        <v>332</v>
      </c>
      <c r="P347" s="434"/>
      <c r="Q347" s="63" t="s">
        <v>333</v>
      </c>
      <c r="R347" s="434" t="s">
        <v>332</v>
      </c>
      <c r="S347" s="434"/>
      <c r="T347" s="63" t="s">
        <v>333</v>
      </c>
      <c r="U347" s="64" t="s">
        <v>0</v>
      </c>
      <c r="V347" s="434" t="s">
        <v>332</v>
      </c>
      <c r="W347" s="434"/>
      <c r="X347" s="63" t="s">
        <v>333</v>
      </c>
      <c r="Y347" s="434" t="s">
        <v>332</v>
      </c>
      <c r="Z347" s="434"/>
      <c r="AA347" s="63" t="s">
        <v>333</v>
      </c>
      <c r="AB347" s="434" t="s">
        <v>332</v>
      </c>
      <c r="AC347" s="434"/>
      <c r="AD347" s="63" t="s">
        <v>333</v>
      </c>
      <c r="AE347" s="64" t="s">
        <v>0</v>
      </c>
    </row>
    <row r="348" spans="1:31" ht="14.4" x14ac:dyDescent="0.3">
      <c r="A348" s="64" t="s">
        <v>18</v>
      </c>
      <c r="B348" s="10">
        <v>60954</v>
      </c>
      <c r="C348" s="45"/>
      <c r="D348" s="10">
        <v>776.36363636363603</v>
      </c>
      <c r="E348" s="10">
        <v>62401</v>
      </c>
      <c r="F348" s="45"/>
      <c r="G348" s="46">
        <v>678.78787878787796</v>
      </c>
      <c r="H348" s="10">
        <v>72135</v>
      </c>
      <c r="I348" s="45"/>
      <c r="J348" s="46">
        <v>702.42425500000002</v>
      </c>
      <c r="K348" s="45">
        <v>0.18343340880007875</v>
      </c>
      <c r="L348" s="10">
        <v>133098</v>
      </c>
      <c r="M348" s="45"/>
      <c r="N348" s="10">
        <v>972.12121212121201</v>
      </c>
      <c r="O348" s="10">
        <v>134807</v>
      </c>
      <c r="P348" s="45"/>
      <c r="Q348" s="46">
        <v>984.24242424242402</v>
      </c>
      <c r="R348" s="10">
        <v>150636</v>
      </c>
      <c r="S348" s="45"/>
      <c r="T348" s="46">
        <v>864.84849999999994</v>
      </c>
      <c r="U348" s="45">
        <v>0.13176756976062751</v>
      </c>
      <c r="V348" s="10">
        <v>5354132</v>
      </c>
      <c r="W348" s="45"/>
      <c r="X348" s="10">
        <v>9911.5151515151501</v>
      </c>
      <c r="Y348" s="10">
        <v>5636327</v>
      </c>
      <c r="Z348" s="45"/>
      <c r="AA348" s="46">
        <v>11140.606060606</v>
      </c>
      <c r="AB348" s="10">
        <v>5636164</v>
      </c>
      <c r="AC348" s="45"/>
      <c r="AD348" s="46">
        <v>11791.515600000001</v>
      </c>
      <c r="AE348" s="45">
        <v>5.2675578413083575E-2</v>
      </c>
    </row>
    <row r="349" spans="1:31" ht="14.4" x14ac:dyDescent="0.3">
      <c r="A349" s="64" t="s">
        <v>420</v>
      </c>
      <c r="B349" s="10">
        <v>8395</v>
      </c>
      <c r="C349" s="45">
        <v>0.13772681038159923</v>
      </c>
      <c r="D349" s="10">
        <v>405.45454545454498</v>
      </c>
      <c r="E349" s="10">
        <v>11311</v>
      </c>
      <c r="F349" s="45">
        <v>0.18126312078332077</v>
      </c>
      <c r="G349" s="46">
        <v>429.09090909090901</v>
      </c>
      <c r="H349" s="10">
        <v>13034</v>
      </c>
      <c r="I349" s="45">
        <v>0.18068898592916061</v>
      </c>
      <c r="J349" s="46">
        <v>426.06060000000002</v>
      </c>
      <c r="K349" s="45">
        <v>0.55259082787373437</v>
      </c>
      <c r="L349" s="10">
        <v>17495</v>
      </c>
      <c r="M349" s="45">
        <v>0.13144449954169107</v>
      </c>
      <c r="N349" s="10">
        <v>655.75757575757495</v>
      </c>
      <c r="O349" s="10">
        <v>23033</v>
      </c>
      <c r="P349" s="45">
        <v>0.17085908001809996</v>
      </c>
      <c r="Q349" s="46">
        <v>620.60606060606005</v>
      </c>
      <c r="R349" s="10">
        <v>24340</v>
      </c>
      <c r="S349" s="45">
        <v>0.16158156084866832</v>
      </c>
      <c r="T349" s="46">
        <v>659.39390000000003</v>
      </c>
      <c r="U349" s="45">
        <v>0.39125464418405259</v>
      </c>
      <c r="V349" s="10">
        <v>418215</v>
      </c>
      <c r="W349" s="45">
        <v>7.8110700296518648E-2</v>
      </c>
      <c r="X349" s="10">
        <v>3126.0606060606001</v>
      </c>
      <c r="Y349" s="10">
        <v>583971</v>
      </c>
      <c r="Z349" s="45">
        <v>0.103608431519321</v>
      </c>
      <c r="AA349" s="46">
        <v>3285.45454545454</v>
      </c>
      <c r="AB349" s="10">
        <v>465471</v>
      </c>
      <c r="AC349" s="45">
        <v>8.2586489676311756E-2</v>
      </c>
      <c r="AD349" s="46">
        <v>3060</v>
      </c>
      <c r="AE349" s="45">
        <v>0.1129945123919515</v>
      </c>
    </row>
    <row r="350" spans="1:31" ht="14.4" x14ac:dyDescent="0.3">
      <c r="A350" s="64" t="s">
        <v>384</v>
      </c>
      <c r="B350" s="10">
        <v>3024</v>
      </c>
      <c r="C350" s="45">
        <v>4.9611182202972733E-2</v>
      </c>
      <c r="D350" s="10">
        <v>289.09090909090901</v>
      </c>
      <c r="E350" s="10">
        <v>4254</v>
      </c>
      <c r="F350" s="45">
        <v>6.8171984423326545E-2</v>
      </c>
      <c r="G350" s="46">
        <v>324.24242424242402</v>
      </c>
      <c r="H350" s="10">
        <v>4330</v>
      </c>
      <c r="I350" s="45">
        <v>6.0026339502322036E-2</v>
      </c>
      <c r="J350" s="46">
        <v>302.42425500000002</v>
      </c>
      <c r="K350" s="45">
        <v>0.43187830687830686</v>
      </c>
      <c r="L350" s="10">
        <v>7354</v>
      </c>
      <c r="M350" s="45">
        <v>5.5252520699033796E-2</v>
      </c>
      <c r="N350" s="10">
        <v>426.06060606060601</v>
      </c>
      <c r="O350" s="10">
        <v>9591</v>
      </c>
      <c r="P350" s="45">
        <v>7.1146157098666979E-2</v>
      </c>
      <c r="Q350" s="46">
        <v>449.69696969696901</v>
      </c>
      <c r="R350" s="10">
        <v>9281</v>
      </c>
      <c r="S350" s="45">
        <v>6.1612098037653683E-2</v>
      </c>
      <c r="T350" s="46">
        <v>469.69695999999999</v>
      </c>
      <c r="U350" s="45">
        <v>0.26203426706554256</v>
      </c>
      <c r="V350" s="10">
        <v>193370</v>
      </c>
      <c r="W350" s="45">
        <v>3.6116031506133954E-2</v>
      </c>
      <c r="X350" s="10">
        <v>2116.3636363636301</v>
      </c>
      <c r="Y350" s="10">
        <v>265228</v>
      </c>
      <c r="Z350" s="45">
        <v>4.7056886514923638E-2</v>
      </c>
      <c r="AA350" s="46">
        <v>2547.2727272727202</v>
      </c>
      <c r="AB350" s="10">
        <v>209338</v>
      </c>
      <c r="AC350" s="45">
        <v>3.7141928446368842E-2</v>
      </c>
      <c r="AD350" s="46">
        <v>2064.8483900000001</v>
      </c>
      <c r="AE350" s="45">
        <v>8.2577442209236185E-2</v>
      </c>
    </row>
    <row r="351" spans="1:31" ht="14.4" x14ac:dyDescent="0.3">
      <c r="A351" s="64" t="s">
        <v>540</v>
      </c>
      <c r="B351" s="10">
        <v>2291</v>
      </c>
      <c r="C351" s="45">
        <v>3.7585720379302426E-2</v>
      </c>
      <c r="D351" s="10">
        <v>249.09090909090901</v>
      </c>
      <c r="E351" s="10">
        <v>3506</v>
      </c>
      <c r="F351" s="45">
        <v>5.618499703530392E-2</v>
      </c>
      <c r="G351" s="46">
        <v>292.12121212121201</v>
      </c>
      <c r="H351" s="10">
        <v>3338</v>
      </c>
      <c r="I351" s="45">
        <v>4.6274346711027932E-2</v>
      </c>
      <c r="J351" s="46">
        <v>255.75756799999999</v>
      </c>
      <c r="K351" s="45">
        <v>0.45700567437800088</v>
      </c>
      <c r="L351" s="10">
        <v>5690</v>
      </c>
      <c r="M351" s="45">
        <v>4.2750454552284781E-2</v>
      </c>
      <c r="N351" s="10">
        <v>349.09090909090901</v>
      </c>
      <c r="O351" s="10">
        <v>7650</v>
      </c>
      <c r="P351" s="45">
        <v>5.6747794995808822E-2</v>
      </c>
      <c r="Q351" s="46">
        <v>395.75757575757501</v>
      </c>
      <c r="R351" s="10">
        <v>7048</v>
      </c>
      <c r="S351" s="45">
        <v>4.6788284341060568E-2</v>
      </c>
      <c r="T351" s="46">
        <v>415.75756799999999</v>
      </c>
      <c r="U351" s="45">
        <v>0.23866432337434096</v>
      </c>
      <c r="V351" s="10">
        <v>137796</v>
      </c>
      <c r="W351" s="45">
        <v>2.5736384534411925E-2</v>
      </c>
      <c r="X351" s="10">
        <v>1774.54545454545</v>
      </c>
      <c r="Y351" s="10">
        <v>187355</v>
      </c>
      <c r="Z351" s="45">
        <v>3.3240619289831838E-2</v>
      </c>
      <c r="AA351" s="46">
        <v>1921.2121212121201</v>
      </c>
      <c r="AB351" s="10">
        <v>132453</v>
      </c>
      <c r="AC351" s="45">
        <v>2.3500558181060737E-2</v>
      </c>
      <c r="AD351" s="46">
        <v>1618.1817599999999</v>
      </c>
      <c r="AE351" s="45">
        <v>-3.8774710441522253E-2</v>
      </c>
    </row>
    <row r="352" spans="1:31" ht="14.4" x14ac:dyDescent="0.3">
      <c r="A352" s="64" t="s">
        <v>541</v>
      </c>
      <c r="B352" s="10">
        <v>277</v>
      </c>
      <c r="C352" s="45">
        <v>4.5444105390950555E-3</v>
      </c>
      <c r="D352" s="10">
        <v>79.393939393939405</v>
      </c>
      <c r="E352" s="10">
        <v>571</v>
      </c>
      <c r="F352" s="45">
        <v>9.1504943831028345E-3</v>
      </c>
      <c r="G352" s="46">
        <v>100</v>
      </c>
      <c r="H352" s="10">
        <v>487</v>
      </c>
      <c r="I352" s="45">
        <v>6.7512303320163584E-3</v>
      </c>
      <c r="J352" s="46">
        <v>124.242424</v>
      </c>
      <c r="K352" s="45">
        <v>0.75812274368231047</v>
      </c>
      <c r="L352" s="10">
        <v>857</v>
      </c>
      <c r="M352" s="45">
        <v>6.438864596011961E-3</v>
      </c>
      <c r="N352" s="10">
        <v>118.181818181818</v>
      </c>
      <c r="O352" s="10">
        <v>1110</v>
      </c>
      <c r="P352" s="45">
        <v>8.2339937837055937E-3</v>
      </c>
      <c r="Q352" s="46">
        <v>140</v>
      </c>
      <c r="R352" s="10">
        <v>747</v>
      </c>
      <c r="S352" s="45">
        <v>4.9589739504500912E-3</v>
      </c>
      <c r="T352" s="46">
        <v>146.66667200000001</v>
      </c>
      <c r="U352" s="45">
        <v>-0.12835472578763127</v>
      </c>
      <c r="V352" s="10">
        <v>20657</v>
      </c>
      <c r="W352" s="45">
        <v>3.8581417118591773E-3</v>
      </c>
      <c r="X352" s="10">
        <v>711.51515151515105</v>
      </c>
      <c r="Y352" s="10">
        <v>22370</v>
      </c>
      <c r="Z352" s="45">
        <v>3.9688967655709118E-3</v>
      </c>
      <c r="AA352" s="46">
        <v>651.51515151515105</v>
      </c>
      <c r="AB352" s="10">
        <v>14322</v>
      </c>
      <c r="AC352" s="45">
        <v>2.5410900037685204E-3</v>
      </c>
      <c r="AD352" s="46">
        <v>515.15150000000006</v>
      </c>
      <c r="AE352" s="45">
        <v>-0.30667570315147408</v>
      </c>
    </row>
    <row r="353" spans="1:31" ht="14.4" x14ac:dyDescent="0.3">
      <c r="A353" s="64" t="s">
        <v>542</v>
      </c>
      <c r="B353" s="10">
        <v>1168</v>
      </c>
      <c r="C353" s="45">
        <v>1.9161991009613806E-2</v>
      </c>
      <c r="D353" s="10">
        <v>189.69696969696901</v>
      </c>
      <c r="E353" s="10">
        <v>1448</v>
      </c>
      <c r="F353" s="45">
        <v>2.3204756334033107E-2</v>
      </c>
      <c r="G353" s="46">
        <v>140</v>
      </c>
      <c r="H353" s="10">
        <v>1345</v>
      </c>
      <c r="I353" s="45">
        <v>1.8645595064809038E-2</v>
      </c>
      <c r="J353" s="46">
        <v>172.121216</v>
      </c>
      <c r="K353" s="45">
        <v>0.15154109589041095</v>
      </c>
      <c r="L353" s="10">
        <v>2570</v>
      </c>
      <c r="M353" s="45">
        <v>1.9309080527130384E-2</v>
      </c>
      <c r="N353" s="10">
        <v>226.06060606060601</v>
      </c>
      <c r="O353" s="10">
        <v>3252</v>
      </c>
      <c r="P353" s="45">
        <v>2.4123376382532064E-2</v>
      </c>
      <c r="Q353" s="46">
        <v>216.363636363636</v>
      </c>
      <c r="R353" s="10">
        <v>3136</v>
      </c>
      <c r="S353" s="45">
        <v>2.0818396664807882E-2</v>
      </c>
      <c r="T353" s="46">
        <v>255.75756799999999</v>
      </c>
      <c r="U353" s="45">
        <v>0.22023346303501945</v>
      </c>
      <c r="V353" s="10">
        <v>54490</v>
      </c>
      <c r="W353" s="45">
        <v>1.0177186516880795E-2</v>
      </c>
      <c r="X353" s="10">
        <v>1096.9696969696899</v>
      </c>
      <c r="Y353" s="10">
        <v>69980</v>
      </c>
      <c r="Z353" s="45">
        <v>1.241588715487941E-2</v>
      </c>
      <c r="AA353" s="46">
        <v>1252.12121212121</v>
      </c>
      <c r="AB353" s="10">
        <v>48360</v>
      </c>
      <c r="AC353" s="45">
        <v>8.5803039088287701E-3</v>
      </c>
      <c r="AD353" s="46">
        <v>1127.27271</v>
      </c>
      <c r="AE353" s="45">
        <v>-0.11249770600110112</v>
      </c>
    </row>
    <row r="354" spans="1:31" ht="14.4" x14ac:dyDescent="0.3">
      <c r="A354" s="64" t="s">
        <v>543</v>
      </c>
      <c r="B354" s="10">
        <v>846</v>
      </c>
      <c r="C354" s="45">
        <v>1.3879318830593563E-2</v>
      </c>
      <c r="D354" s="10">
        <v>128.48484848484799</v>
      </c>
      <c r="E354" s="10">
        <v>1487</v>
      </c>
      <c r="F354" s="45">
        <v>2.3829746318167977E-2</v>
      </c>
      <c r="G354" s="46">
        <v>198.78787878787799</v>
      </c>
      <c r="H354" s="10">
        <v>1506</v>
      </c>
      <c r="I354" s="45">
        <v>2.0877521314202539E-2</v>
      </c>
      <c r="J354" s="46">
        <v>193.33332799999999</v>
      </c>
      <c r="K354" s="45">
        <v>0.78014184397163122</v>
      </c>
      <c r="L354" s="10">
        <v>2263</v>
      </c>
      <c r="M354" s="45">
        <v>1.7002509429142436E-2</v>
      </c>
      <c r="N354" s="10">
        <v>187.87878787878699</v>
      </c>
      <c r="O354" s="10">
        <v>3288</v>
      </c>
      <c r="P354" s="45">
        <v>2.4390424829571166E-2</v>
      </c>
      <c r="Q354" s="46">
        <v>273.33333333333297</v>
      </c>
      <c r="R354" s="10">
        <v>3165</v>
      </c>
      <c r="S354" s="45">
        <v>2.1010913725802598E-2</v>
      </c>
      <c r="T354" s="46">
        <v>279.39395100000002</v>
      </c>
      <c r="U354" s="45">
        <v>0.39858594785682722</v>
      </c>
      <c r="V354" s="10">
        <v>62649</v>
      </c>
      <c r="W354" s="45">
        <v>1.1701056305671956E-2</v>
      </c>
      <c r="X354" s="10">
        <v>1048.4848484848401</v>
      </c>
      <c r="Y354" s="10">
        <v>95005</v>
      </c>
      <c r="Z354" s="45">
        <v>1.6855835369381515E-2</v>
      </c>
      <c r="AA354" s="46">
        <v>1439.3939393939299</v>
      </c>
      <c r="AB354" s="10">
        <v>69771</v>
      </c>
      <c r="AC354" s="45">
        <v>1.2379164268463444E-2</v>
      </c>
      <c r="AD354" s="46">
        <v>1143.03027</v>
      </c>
      <c r="AE354" s="45">
        <v>0.11368098453287363</v>
      </c>
    </row>
    <row r="355" spans="1:31" ht="14.4" x14ac:dyDescent="0.3">
      <c r="A355" s="64" t="s">
        <v>544</v>
      </c>
      <c r="B355" s="10">
        <v>733</v>
      </c>
      <c r="C355" s="45">
        <v>1.2025461823670308E-2</v>
      </c>
      <c r="D355" s="10">
        <v>110.30303030303</v>
      </c>
      <c r="E355" s="10">
        <v>748</v>
      </c>
      <c r="F355" s="45">
        <v>1.1986987388022627E-2</v>
      </c>
      <c r="G355" s="46">
        <v>119.39393939393899</v>
      </c>
      <c r="H355" s="10">
        <v>992</v>
      </c>
      <c r="I355" s="45">
        <v>1.3751992791294101E-2</v>
      </c>
      <c r="J355" s="46">
        <v>145.454544</v>
      </c>
      <c r="K355" s="45">
        <v>0.35334242837653479</v>
      </c>
      <c r="L355" s="10">
        <v>1664</v>
      </c>
      <c r="M355" s="45">
        <v>1.2502066146749011E-2</v>
      </c>
      <c r="N355" s="10">
        <v>178.78787878787799</v>
      </c>
      <c r="O355" s="10">
        <v>1941</v>
      </c>
      <c r="P355" s="45">
        <v>1.4398362102858161E-2</v>
      </c>
      <c r="Q355" s="46">
        <v>169.69696969696901</v>
      </c>
      <c r="R355" s="10">
        <v>2233</v>
      </c>
      <c r="S355" s="45">
        <v>1.4823813696593111E-2</v>
      </c>
      <c r="T355" s="46">
        <v>192.121216</v>
      </c>
      <c r="U355" s="45">
        <v>0.34194711538461536</v>
      </c>
      <c r="V355" s="10">
        <v>55574</v>
      </c>
      <c r="W355" s="45">
        <v>1.0379646971722027E-2</v>
      </c>
      <c r="X355" s="10">
        <v>1073.9393939393899</v>
      </c>
      <c r="Y355" s="10">
        <v>77873</v>
      </c>
      <c r="Z355" s="45">
        <v>1.3816267225091801E-2</v>
      </c>
      <c r="AA355" s="46">
        <v>1234.54545454545</v>
      </c>
      <c r="AB355" s="10">
        <v>76885</v>
      </c>
      <c r="AC355" s="45">
        <v>1.3641370265308107E-2</v>
      </c>
      <c r="AD355" s="46">
        <v>1067.27271</v>
      </c>
      <c r="AE355" s="45">
        <v>0.38347068773167309</v>
      </c>
    </row>
    <row r="356" spans="1:31" ht="14.4" x14ac:dyDescent="0.3">
      <c r="A356" s="64" t="s">
        <v>385</v>
      </c>
      <c r="B356" s="10">
        <v>5371</v>
      </c>
      <c r="C356" s="45">
        <v>8.8115628178626504E-2</v>
      </c>
      <c r="D356" s="10">
        <v>311.51515151515099</v>
      </c>
      <c r="E356" s="10">
        <v>7057</v>
      </c>
      <c r="F356" s="45">
        <v>0.11309113635999424</v>
      </c>
      <c r="G356" s="46">
        <v>340.60606060606</v>
      </c>
      <c r="H356" s="10">
        <v>8704</v>
      </c>
      <c r="I356" s="45">
        <v>0.12066264642683856</v>
      </c>
      <c r="J356" s="46">
        <v>349.69695999999999</v>
      </c>
      <c r="K356" s="45">
        <v>0.62055483150251345</v>
      </c>
      <c r="L356" s="10">
        <v>10141</v>
      </c>
      <c r="M356" s="45">
        <v>7.6191978842657285E-2</v>
      </c>
      <c r="N356" s="10">
        <v>464.24242424242402</v>
      </c>
      <c r="O356" s="10">
        <v>13442</v>
      </c>
      <c r="P356" s="45">
        <v>9.971292291943297E-2</v>
      </c>
      <c r="Q356" s="46">
        <v>489.69696969696901</v>
      </c>
      <c r="R356" s="10">
        <v>15059</v>
      </c>
      <c r="S356" s="45">
        <v>9.9969462811014626E-2</v>
      </c>
      <c r="T356" s="46">
        <v>558.78790000000004</v>
      </c>
      <c r="U356" s="45">
        <v>0.48496203530223841</v>
      </c>
      <c r="V356" s="10">
        <v>224845</v>
      </c>
      <c r="W356" s="45">
        <v>4.1994668790384694E-2</v>
      </c>
      <c r="X356" s="10">
        <v>2292.1212121212102</v>
      </c>
      <c r="Y356" s="10">
        <v>318743</v>
      </c>
      <c r="Z356" s="45">
        <v>5.6551545004397366E-2</v>
      </c>
      <c r="AA356" s="46">
        <v>2602.4242424242402</v>
      </c>
      <c r="AB356" s="10">
        <v>256133</v>
      </c>
      <c r="AC356" s="45">
        <v>4.544456122994292E-2</v>
      </c>
      <c r="AD356" s="46">
        <v>2789.0908199999999</v>
      </c>
      <c r="AE356" s="45">
        <v>0.13915363917365295</v>
      </c>
    </row>
    <row r="357" spans="1:31" ht="14.4" x14ac:dyDescent="0.3">
      <c r="A357" s="64" t="s">
        <v>386</v>
      </c>
      <c r="B357" s="10">
        <v>674</v>
      </c>
      <c r="C357" s="45">
        <v>1.1057518784657282E-2</v>
      </c>
      <c r="D357" s="10">
        <v>102.424242424242</v>
      </c>
      <c r="E357" s="10">
        <v>1616</v>
      </c>
      <c r="F357" s="45">
        <v>2.5897020881075625E-2</v>
      </c>
      <c r="G357" s="46">
        <v>158.78787878787799</v>
      </c>
      <c r="H357" s="10">
        <v>1836</v>
      </c>
      <c r="I357" s="45">
        <v>2.545227698066126E-2</v>
      </c>
      <c r="J357" s="46">
        <v>195.75756799999999</v>
      </c>
      <c r="K357" s="45">
        <v>1.7240356083086052</v>
      </c>
      <c r="L357" s="10">
        <v>1434</v>
      </c>
      <c r="M357" s="45">
        <v>1.0774016138484424E-2</v>
      </c>
      <c r="N357" s="10">
        <v>156.969696969696</v>
      </c>
      <c r="O357" s="10">
        <v>2854</v>
      </c>
      <c r="P357" s="45">
        <v>2.1171007440266454E-2</v>
      </c>
      <c r="Q357" s="46">
        <v>239.39393939393901</v>
      </c>
      <c r="R357" s="10">
        <v>2942</v>
      </c>
      <c r="S357" s="45">
        <v>1.9530523911946679E-2</v>
      </c>
      <c r="T357" s="46">
        <v>267.27273600000001</v>
      </c>
      <c r="U357" s="45">
        <v>1.0516039051603905</v>
      </c>
      <c r="V357" s="10">
        <v>42418</v>
      </c>
      <c r="W357" s="45">
        <v>7.922479311305736E-3</v>
      </c>
      <c r="X357" s="10">
        <v>867.87878787878799</v>
      </c>
      <c r="Y357" s="10">
        <v>67852</v>
      </c>
      <c r="Z357" s="45">
        <v>1.2038336313702169E-2</v>
      </c>
      <c r="AA357" s="46">
        <v>1175.15151515151</v>
      </c>
      <c r="AB357" s="10">
        <v>51387</v>
      </c>
      <c r="AC357" s="45">
        <v>9.117371318506701E-3</v>
      </c>
      <c r="AD357" s="46">
        <v>1163.03027</v>
      </c>
      <c r="AE357" s="45">
        <v>0.21144325522183979</v>
      </c>
    </row>
    <row r="358" spans="1:31" ht="14.4" x14ac:dyDescent="0.3">
      <c r="A358" s="64" t="s">
        <v>545</v>
      </c>
      <c r="B358" s="10">
        <v>513</v>
      </c>
      <c r="C358" s="45">
        <v>8.4161826951471598E-3</v>
      </c>
      <c r="D358" s="10">
        <v>94.545454545454504</v>
      </c>
      <c r="E358" s="10">
        <v>1210</v>
      </c>
      <c r="F358" s="45">
        <v>1.9390714892389544E-2</v>
      </c>
      <c r="G358" s="46">
        <v>152.12121212121201</v>
      </c>
      <c r="H358" s="10">
        <v>1596</v>
      </c>
      <c r="I358" s="45">
        <v>2.212518195050946E-2</v>
      </c>
      <c r="J358" s="46">
        <v>196.363632</v>
      </c>
      <c r="K358" s="45">
        <v>2.1111111111111112</v>
      </c>
      <c r="L358" s="10">
        <v>1205</v>
      </c>
      <c r="M358" s="45">
        <v>9.0534793911253367E-3</v>
      </c>
      <c r="N358" s="10">
        <v>147.87878787878699</v>
      </c>
      <c r="O358" s="10">
        <v>2290</v>
      </c>
      <c r="P358" s="45">
        <v>1.6987248436653883E-2</v>
      </c>
      <c r="Q358" s="46">
        <v>221.81818181818099</v>
      </c>
      <c r="R358" s="10">
        <v>2322</v>
      </c>
      <c r="S358" s="45">
        <v>1.5414641918266549E-2</v>
      </c>
      <c r="T358" s="46">
        <v>251.515152</v>
      </c>
      <c r="U358" s="45">
        <v>0.92697095435684651</v>
      </c>
      <c r="V358" s="10">
        <v>33197</v>
      </c>
      <c r="W358" s="45">
        <v>6.200258043694104E-3</v>
      </c>
      <c r="X358" s="10">
        <v>802.42424242424204</v>
      </c>
      <c r="Y358" s="10">
        <v>51981</v>
      </c>
      <c r="Z358" s="45">
        <v>9.2224954300912636E-3</v>
      </c>
      <c r="AA358" s="46">
        <v>1040.6060606060601</v>
      </c>
      <c r="AB358" s="10">
        <v>37386</v>
      </c>
      <c r="AC358" s="45">
        <v>6.6332349449022424E-3</v>
      </c>
      <c r="AD358" s="46">
        <v>943.03030000000001</v>
      </c>
      <c r="AE358" s="45">
        <v>0.1261861011537187</v>
      </c>
    </row>
    <row r="359" spans="1:31" ht="14.4" x14ac:dyDescent="0.3">
      <c r="A359" s="64" t="s">
        <v>546</v>
      </c>
      <c r="B359" s="10">
        <v>138</v>
      </c>
      <c r="C359" s="45">
        <v>2.264002362437248E-3</v>
      </c>
      <c r="D359" s="10">
        <v>47.878787878787797</v>
      </c>
      <c r="E359" s="10">
        <v>425</v>
      </c>
      <c r="F359" s="45">
        <v>6.8107882886492208E-3</v>
      </c>
      <c r="G359" s="46">
        <v>89.696969696969703</v>
      </c>
      <c r="H359" s="10">
        <v>419</v>
      </c>
      <c r="I359" s="45">
        <v>5.8085534068066822E-3</v>
      </c>
      <c r="J359" s="46">
        <v>112.121216</v>
      </c>
      <c r="K359" s="45">
        <v>2.0362318840579712</v>
      </c>
      <c r="L359" s="10">
        <v>343</v>
      </c>
      <c r="M359" s="45">
        <v>2.5770484905858842E-3</v>
      </c>
      <c r="N359" s="10">
        <v>78.181818181818201</v>
      </c>
      <c r="O359" s="10">
        <v>723</v>
      </c>
      <c r="P359" s="45">
        <v>5.3632229780352656E-3</v>
      </c>
      <c r="Q359" s="46">
        <v>125.454545454545</v>
      </c>
      <c r="R359" s="10">
        <v>569</v>
      </c>
      <c r="S359" s="45">
        <v>3.7773175071032158E-3</v>
      </c>
      <c r="T359" s="46">
        <v>126.060608</v>
      </c>
      <c r="U359" s="45">
        <v>0.65889212827988342</v>
      </c>
      <c r="V359" s="10">
        <v>7769</v>
      </c>
      <c r="W359" s="45">
        <v>1.4510288502412715E-3</v>
      </c>
      <c r="X359" s="10">
        <v>444.24242424242402</v>
      </c>
      <c r="Y359" s="10">
        <v>11259</v>
      </c>
      <c r="Z359" s="45">
        <v>1.9975775003827846E-3</v>
      </c>
      <c r="AA359" s="46">
        <v>530.90909090909099</v>
      </c>
      <c r="AB359" s="10">
        <v>6242</v>
      </c>
      <c r="AC359" s="45">
        <v>1.1074908395142511E-3</v>
      </c>
      <c r="AD359" s="46">
        <v>372.72726399999999</v>
      </c>
      <c r="AE359" s="45">
        <v>-0.19655039258591839</v>
      </c>
    </row>
    <row r="360" spans="1:31" ht="14.4" x14ac:dyDescent="0.3">
      <c r="A360" s="64" t="s">
        <v>547</v>
      </c>
      <c r="B360" s="10">
        <v>120</v>
      </c>
      <c r="C360" s="45">
        <v>1.9686977064671718E-3</v>
      </c>
      <c r="D360" s="10">
        <v>54.545454545454497</v>
      </c>
      <c r="E360" s="10">
        <v>422</v>
      </c>
      <c r="F360" s="45">
        <v>6.7627121360234613E-3</v>
      </c>
      <c r="G360" s="46">
        <v>88.484848484848399</v>
      </c>
      <c r="H360" s="10">
        <v>467</v>
      </c>
      <c r="I360" s="45">
        <v>6.473972412837042E-3</v>
      </c>
      <c r="J360" s="46">
        <v>118.78788</v>
      </c>
      <c r="K360" s="45">
        <v>2.8916666666666666</v>
      </c>
      <c r="L360" s="10">
        <v>428</v>
      </c>
      <c r="M360" s="45">
        <v>3.2156756675532313E-3</v>
      </c>
      <c r="N360" s="10">
        <v>90.909090909090907</v>
      </c>
      <c r="O360" s="10">
        <v>861</v>
      </c>
      <c r="P360" s="45">
        <v>6.3869086916851503E-3</v>
      </c>
      <c r="Q360" s="46">
        <v>126.666666666666</v>
      </c>
      <c r="R360" s="10">
        <v>653</v>
      </c>
      <c r="S360" s="45">
        <v>4.3349531320534271E-3</v>
      </c>
      <c r="T360" s="46">
        <v>146.060608</v>
      </c>
      <c r="U360" s="45">
        <v>0.52570093457943923</v>
      </c>
      <c r="V360" s="10">
        <v>9190</v>
      </c>
      <c r="W360" s="45">
        <v>1.7164313468551017E-3</v>
      </c>
      <c r="X360" s="10">
        <v>489.09090909090901</v>
      </c>
      <c r="Y360" s="10">
        <v>14616</v>
      </c>
      <c r="Z360" s="45">
        <v>2.5931781459805296E-3</v>
      </c>
      <c r="AA360" s="46">
        <v>552.12121212121201</v>
      </c>
      <c r="AB360" s="10">
        <v>9902</v>
      </c>
      <c r="AC360" s="45">
        <v>1.7568686787680415E-3</v>
      </c>
      <c r="AD360" s="46">
        <v>440.60604899999998</v>
      </c>
      <c r="AE360" s="45">
        <v>7.7475516866158875E-2</v>
      </c>
    </row>
    <row r="361" spans="1:31" ht="14.4" x14ac:dyDescent="0.3">
      <c r="A361" s="64" t="s">
        <v>548</v>
      </c>
      <c r="B361" s="10">
        <v>255</v>
      </c>
      <c r="C361" s="45">
        <v>4.1834826262427405E-3</v>
      </c>
      <c r="D361" s="10">
        <v>65.454545454545396</v>
      </c>
      <c r="E361" s="10">
        <v>363</v>
      </c>
      <c r="F361" s="45">
        <v>5.8172144677168637E-3</v>
      </c>
      <c r="G361" s="46">
        <v>66.060606060606005</v>
      </c>
      <c r="H361" s="10">
        <v>710</v>
      </c>
      <c r="I361" s="45">
        <v>9.8426561308657384E-3</v>
      </c>
      <c r="J361" s="46">
        <v>115.151512</v>
      </c>
      <c r="K361" s="45">
        <v>1.7843137254901962</v>
      </c>
      <c r="L361" s="10">
        <v>434</v>
      </c>
      <c r="M361" s="45">
        <v>3.2607552329862208E-3</v>
      </c>
      <c r="N361" s="10">
        <v>95.757575757575694</v>
      </c>
      <c r="O361" s="10">
        <v>706</v>
      </c>
      <c r="P361" s="45">
        <v>5.2371167669334681E-3</v>
      </c>
      <c r="Q361" s="46">
        <v>104.24242424242399</v>
      </c>
      <c r="R361" s="10">
        <v>1100</v>
      </c>
      <c r="S361" s="45">
        <v>7.3023712791099073E-3</v>
      </c>
      <c r="T361" s="46">
        <v>158.18182400000001</v>
      </c>
      <c r="U361" s="45">
        <v>1.5345622119815667</v>
      </c>
      <c r="V361" s="10">
        <v>16238</v>
      </c>
      <c r="W361" s="45">
        <v>3.0327978465977306E-3</v>
      </c>
      <c r="X361" s="10">
        <v>596.969696969697</v>
      </c>
      <c r="Y361" s="10">
        <v>26106</v>
      </c>
      <c r="Z361" s="45">
        <v>4.631739783727949E-3</v>
      </c>
      <c r="AA361" s="46">
        <v>590.30303030303003</v>
      </c>
      <c r="AB361" s="10">
        <v>21242</v>
      </c>
      <c r="AC361" s="45">
        <v>3.7688754266199495E-3</v>
      </c>
      <c r="AD361" s="46">
        <v>620.60609999999997</v>
      </c>
      <c r="AE361" s="45">
        <v>0.30816603029929795</v>
      </c>
    </row>
    <row r="362" spans="1:31" ht="14.4" x14ac:dyDescent="0.3">
      <c r="A362" s="64" t="s">
        <v>549</v>
      </c>
      <c r="B362" s="10">
        <v>161</v>
      </c>
      <c r="C362" s="45">
        <v>2.6413360895101222E-3</v>
      </c>
      <c r="D362" s="10">
        <v>61.818181818181799</v>
      </c>
      <c r="E362" s="10">
        <v>406</v>
      </c>
      <c r="F362" s="45">
        <v>6.5063059886860787E-3</v>
      </c>
      <c r="G362" s="46">
        <v>75.151515151515099</v>
      </c>
      <c r="H362" s="10">
        <v>240</v>
      </c>
      <c r="I362" s="45">
        <v>3.3270950301517986E-3</v>
      </c>
      <c r="J362" s="46">
        <v>58.787880000000001</v>
      </c>
      <c r="K362" s="45">
        <v>0.49068322981366458</v>
      </c>
      <c r="L362" s="10">
        <v>229</v>
      </c>
      <c r="M362" s="45">
        <v>1.7205367473590888E-3</v>
      </c>
      <c r="N362" s="10">
        <v>73.3333333333333</v>
      </c>
      <c r="O362" s="10">
        <v>564</v>
      </c>
      <c r="P362" s="45">
        <v>4.1837590036125716E-3</v>
      </c>
      <c r="Q362" s="46">
        <v>96.363636363636402</v>
      </c>
      <c r="R362" s="10">
        <v>620</v>
      </c>
      <c r="S362" s="45">
        <v>4.1158819936801296E-3</v>
      </c>
      <c r="T362" s="46">
        <v>110.909088</v>
      </c>
      <c r="U362" s="45">
        <v>1.7074235807860263</v>
      </c>
      <c r="V362" s="10">
        <v>9221</v>
      </c>
      <c r="W362" s="45">
        <v>1.7222212676116315E-3</v>
      </c>
      <c r="X362" s="10">
        <v>435.15151515151501</v>
      </c>
      <c r="Y362" s="10">
        <v>15871</v>
      </c>
      <c r="Z362" s="45">
        <v>2.8158408836109049E-3</v>
      </c>
      <c r="AA362" s="46">
        <v>603.030303030303</v>
      </c>
      <c r="AB362" s="10">
        <v>14001</v>
      </c>
      <c r="AC362" s="45">
        <v>2.4841363736044586E-3</v>
      </c>
      <c r="AD362" s="46">
        <v>505.45455900000002</v>
      </c>
      <c r="AE362" s="45">
        <v>0.51838195423489863</v>
      </c>
    </row>
    <row r="363" spans="1:31" ht="14.4" x14ac:dyDescent="0.3">
      <c r="A363" s="64" t="s">
        <v>387</v>
      </c>
      <c r="B363" s="10">
        <v>4697</v>
      </c>
      <c r="C363" s="45">
        <v>7.7058109393969218E-2</v>
      </c>
      <c r="D363" s="10">
        <v>304.84848484848402</v>
      </c>
      <c r="E363" s="10">
        <v>5441</v>
      </c>
      <c r="F363" s="45">
        <v>8.7194115478918602E-2</v>
      </c>
      <c r="G363" s="46">
        <v>300.60606060606</v>
      </c>
      <c r="H363" s="10">
        <v>6868</v>
      </c>
      <c r="I363" s="45">
        <v>9.5210369446177306E-2</v>
      </c>
      <c r="J363" s="46">
        <v>309.09089999999998</v>
      </c>
      <c r="K363" s="45">
        <v>0.46220992122631466</v>
      </c>
      <c r="L363" s="10">
        <v>8707</v>
      </c>
      <c r="M363" s="45">
        <v>6.5417962704172869E-2</v>
      </c>
      <c r="N363" s="10">
        <v>423.030303030303</v>
      </c>
      <c r="O363" s="10">
        <v>10588</v>
      </c>
      <c r="P363" s="45">
        <v>7.8541915479166516E-2</v>
      </c>
      <c r="Q363" s="46">
        <v>412.72727272727201</v>
      </c>
      <c r="R363" s="10">
        <v>12117</v>
      </c>
      <c r="S363" s="45">
        <v>8.0438938899067947E-2</v>
      </c>
      <c r="T363" s="46">
        <v>461.21212800000001</v>
      </c>
      <c r="U363" s="45">
        <v>0.39163891122085676</v>
      </c>
      <c r="V363" s="10">
        <v>182427</v>
      </c>
      <c r="W363" s="45">
        <v>3.407218947907896E-2</v>
      </c>
      <c r="X363" s="10">
        <v>2110.9090909090901</v>
      </c>
      <c r="Y363" s="10">
        <v>250891</v>
      </c>
      <c r="Z363" s="45">
        <v>4.4513208690695201E-2</v>
      </c>
      <c r="AA363" s="46">
        <v>2165.45454545454</v>
      </c>
      <c r="AB363" s="10">
        <v>204746</v>
      </c>
      <c r="AC363" s="45">
        <v>3.6327189911436221E-2</v>
      </c>
      <c r="AD363" s="46">
        <v>2394.5454100000002</v>
      </c>
      <c r="AE363" s="45">
        <v>0.12234482834229582</v>
      </c>
    </row>
    <row r="364" spans="1:31" ht="14.4" x14ac:dyDescent="0.3">
      <c r="A364" s="64" t="s">
        <v>545</v>
      </c>
      <c r="B364" s="10">
        <v>4511</v>
      </c>
      <c r="C364" s="45">
        <v>7.4006627948945108E-2</v>
      </c>
      <c r="D364" s="10">
        <v>303.636363636363</v>
      </c>
      <c r="E364" s="10">
        <v>4738</v>
      </c>
      <c r="F364" s="45">
        <v>7.5928270380282367E-2</v>
      </c>
      <c r="G364" s="46">
        <v>284.24242424242402</v>
      </c>
      <c r="H364" s="10">
        <v>6173</v>
      </c>
      <c r="I364" s="45">
        <v>8.5575656754696056E-2</v>
      </c>
      <c r="J364" s="46">
        <v>296.96969999999999</v>
      </c>
      <c r="K364" s="45">
        <v>0.36843272001773442</v>
      </c>
      <c r="L364" s="10">
        <v>8254</v>
      </c>
      <c r="M364" s="45">
        <v>6.2014455513982179E-2</v>
      </c>
      <c r="N364" s="10">
        <v>425.45454545454498</v>
      </c>
      <c r="O364" s="10">
        <v>9394</v>
      </c>
      <c r="P364" s="45">
        <v>6.9684808652369687E-2</v>
      </c>
      <c r="Q364" s="46">
        <v>409.09090909090901</v>
      </c>
      <c r="R364" s="10">
        <v>10660</v>
      </c>
      <c r="S364" s="45">
        <v>7.076661621391965E-2</v>
      </c>
      <c r="T364" s="46">
        <v>422.42425500000002</v>
      </c>
      <c r="U364" s="45">
        <v>0.29149503271141264</v>
      </c>
      <c r="V364" s="10">
        <v>159352</v>
      </c>
      <c r="W364" s="45">
        <v>2.9762433948210466E-2</v>
      </c>
      <c r="X364" s="10">
        <v>1988.4848484848401</v>
      </c>
      <c r="Y364" s="10">
        <v>212682</v>
      </c>
      <c r="Z364" s="45">
        <v>3.7734148497771687E-2</v>
      </c>
      <c r="AA364" s="46">
        <v>2006.0606060606001</v>
      </c>
      <c r="AB364" s="10">
        <v>169683</v>
      </c>
      <c r="AC364" s="45">
        <v>3.0106114726257079E-2</v>
      </c>
      <c r="AD364" s="46">
        <v>2310.3029999999999</v>
      </c>
      <c r="AE364" s="45">
        <v>6.4831316833174363E-2</v>
      </c>
    </row>
    <row r="365" spans="1:31" ht="14.4" x14ac:dyDescent="0.3">
      <c r="A365" s="64" t="s">
        <v>546</v>
      </c>
      <c r="B365" s="10">
        <v>1058</v>
      </c>
      <c r="C365" s="45">
        <v>1.7357351445352234E-2</v>
      </c>
      <c r="D365" s="10">
        <v>150.90909090909</v>
      </c>
      <c r="E365" s="10">
        <v>788</v>
      </c>
      <c r="F365" s="45">
        <v>1.2628002756366084E-2</v>
      </c>
      <c r="G365" s="46">
        <v>118.787878787878</v>
      </c>
      <c r="H365" s="10">
        <v>919</v>
      </c>
      <c r="I365" s="45">
        <v>1.2740001386289597E-2</v>
      </c>
      <c r="J365" s="46">
        <v>143.636368</v>
      </c>
      <c r="K365" s="45">
        <v>-0.13137996219281664</v>
      </c>
      <c r="L365" s="10">
        <v>1782</v>
      </c>
      <c r="M365" s="45">
        <v>1.33886309335978E-2</v>
      </c>
      <c r="N365" s="10">
        <v>185.45454545454501</v>
      </c>
      <c r="O365" s="10">
        <v>1424</v>
      </c>
      <c r="P365" s="45">
        <v>1.056324968287997E-2</v>
      </c>
      <c r="Q365" s="46">
        <v>161.81818181818099</v>
      </c>
      <c r="R365" s="10">
        <v>1587</v>
      </c>
      <c r="S365" s="45">
        <v>1.0535330199952203E-2</v>
      </c>
      <c r="T365" s="46">
        <v>213.939392</v>
      </c>
      <c r="U365" s="45">
        <v>-0.10942760942760943</v>
      </c>
      <c r="V365" s="10">
        <v>28940</v>
      </c>
      <c r="W365" s="45">
        <v>5.405171183676458E-3</v>
      </c>
      <c r="X365" s="10">
        <v>775.15151515151501</v>
      </c>
      <c r="Y365" s="10">
        <v>35347</v>
      </c>
      <c r="Z365" s="45">
        <v>6.2712826988214135E-3</v>
      </c>
      <c r="AA365" s="46">
        <v>969.69696969696895</v>
      </c>
      <c r="AB365" s="10">
        <v>24653</v>
      </c>
      <c r="AC365" s="45">
        <v>4.3740742817277847E-3</v>
      </c>
      <c r="AD365" s="46">
        <v>800</v>
      </c>
      <c r="AE365" s="45">
        <v>-0.14813407049067034</v>
      </c>
    </row>
    <row r="366" spans="1:31" ht="18" customHeight="1" x14ac:dyDescent="0.3">
      <c r="A366" s="64" t="s">
        <v>547</v>
      </c>
      <c r="B366" s="10">
        <v>1464</v>
      </c>
      <c r="C366" s="45">
        <v>2.4018112018899498E-2</v>
      </c>
      <c r="D366" s="10">
        <v>180</v>
      </c>
      <c r="E366" s="10">
        <v>1688</v>
      </c>
      <c r="F366" s="45">
        <v>2.7050848544093845E-2</v>
      </c>
      <c r="G366" s="46">
        <v>180.60606060606</v>
      </c>
      <c r="H366" s="10">
        <v>2449</v>
      </c>
      <c r="I366" s="45">
        <v>3.3950232203507312E-2</v>
      </c>
      <c r="J366" s="46">
        <v>206.66667200000001</v>
      </c>
      <c r="K366" s="45">
        <v>0.67281420765027322</v>
      </c>
      <c r="L366" s="10">
        <v>2530</v>
      </c>
      <c r="M366" s="45">
        <v>1.9008550090910455E-2</v>
      </c>
      <c r="N366" s="10">
        <v>233.93939393939399</v>
      </c>
      <c r="O366" s="10">
        <v>3344</v>
      </c>
      <c r="P366" s="45">
        <v>2.4805833524965321E-2</v>
      </c>
      <c r="Q366" s="46">
        <v>226.06060606060601</v>
      </c>
      <c r="R366" s="10">
        <v>3976</v>
      </c>
      <c r="S366" s="45">
        <v>2.6394752914309993E-2</v>
      </c>
      <c r="T366" s="46">
        <v>262.42425500000002</v>
      </c>
      <c r="U366" s="45">
        <v>0.57154150197628462</v>
      </c>
      <c r="V366" s="10">
        <v>45238</v>
      </c>
      <c r="W366" s="45">
        <v>8.4491753285126335E-3</v>
      </c>
      <c r="X366" s="10">
        <v>1081.8181818181799</v>
      </c>
      <c r="Y366" s="10">
        <v>64249</v>
      </c>
      <c r="Z366" s="45">
        <v>1.1399090223118708E-2</v>
      </c>
      <c r="AA366" s="46">
        <v>1024.2424242424199</v>
      </c>
      <c r="AB366" s="10">
        <v>49904</v>
      </c>
      <c r="AC366" s="45">
        <v>8.8542490956615167E-3</v>
      </c>
      <c r="AD366" s="46">
        <v>974.54549999999995</v>
      </c>
      <c r="AE366" s="45">
        <v>0.10314337503868429</v>
      </c>
    </row>
    <row r="367" spans="1:31" ht="14.4" x14ac:dyDescent="0.3">
      <c r="A367" s="64" t="s">
        <v>548</v>
      </c>
      <c r="B367" s="10">
        <v>1989</v>
      </c>
      <c r="C367" s="45">
        <v>3.2631164484693373E-2</v>
      </c>
      <c r="D367" s="10">
        <v>232.12121212121201</v>
      </c>
      <c r="E367" s="10">
        <v>2262</v>
      </c>
      <c r="F367" s="45">
        <v>3.6249419079822438E-2</v>
      </c>
      <c r="G367" s="46">
        <v>198.18181818181799</v>
      </c>
      <c r="H367" s="10">
        <v>2805</v>
      </c>
      <c r="I367" s="45">
        <v>3.8885423164899145E-2</v>
      </c>
      <c r="J367" s="46">
        <v>199.393936</v>
      </c>
      <c r="K367" s="45">
        <v>0.41025641025641024</v>
      </c>
      <c r="L367" s="10">
        <v>3942</v>
      </c>
      <c r="M367" s="45">
        <v>2.9617274489473922E-2</v>
      </c>
      <c r="N367" s="10">
        <v>293.93939393939303</v>
      </c>
      <c r="O367" s="10">
        <v>4626</v>
      </c>
      <c r="P367" s="45">
        <v>3.4315725444524395E-2</v>
      </c>
      <c r="Q367" s="46">
        <v>276.969696969697</v>
      </c>
      <c r="R367" s="10">
        <v>5097</v>
      </c>
      <c r="S367" s="45">
        <v>3.3836533099657451E-2</v>
      </c>
      <c r="T367" s="46">
        <v>290.30304000000001</v>
      </c>
      <c r="U367" s="45">
        <v>0.29299847792998479</v>
      </c>
      <c r="V367" s="10">
        <v>85174</v>
      </c>
      <c r="W367" s="45">
        <v>1.5908087436021377E-2</v>
      </c>
      <c r="X367" s="10">
        <v>1334.54545454545</v>
      </c>
      <c r="Y367" s="10">
        <v>113086</v>
      </c>
      <c r="Z367" s="45">
        <v>2.0063775575831565E-2</v>
      </c>
      <c r="AA367" s="46">
        <v>1470.30303030303</v>
      </c>
      <c r="AB367" s="10">
        <v>95126</v>
      </c>
      <c r="AC367" s="45">
        <v>1.6877791348867775E-2</v>
      </c>
      <c r="AD367" s="46">
        <v>1616.96973</v>
      </c>
      <c r="AE367" s="45">
        <v>0.11684316810294221</v>
      </c>
    </row>
    <row r="368" spans="1:31" ht="14.4" x14ac:dyDescent="0.3">
      <c r="A368" s="64" t="s">
        <v>549</v>
      </c>
      <c r="B368" s="10">
        <v>186</v>
      </c>
      <c r="C368" s="45">
        <v>3.0514814450241165E-3</v>
      </c>
      <c r="D368" s="10">
        <v>44.2424242424242</v>
      </c>
      <c r="E368" s="10">
        <v>703</v>
      </c>
      <c r="F368" s="45">
        <v>1.126584509863624E-2</v>
      </c>
      <c r="G368" s="46">
        <v>101.818181818181</v>
      </c>
      <c r="H368" s="10">
        <v>695</v>
      </c>
      <c r="I368" s="45">
        <v>9.6347126914812509E-3</v>
      </c>
      <c r="J368" s="46">
        <v>123.63636</v>
      </c>
      <c r="K368" s="45">
        <v>2.736559139784946</v>
      </c>
      <c r="L368" s="10">
        <v>453</v>
      </c>
      <c r="M368" s="45">
        <v>3.4035071901906866E-3</v>
      </c>
      <c r="N368" s="10">
        <v>69.696969696969703</v>
      </c>
      <c r="O368" s="10">
        <v>1194</v>
      </c>
      <c r="P368" s="45">
        <v>8.8571068267968289E-3</v>
      </c>
      <c r="Q368" s="46">
        <v>119.39393939393899</v>
      </c>
      <c r="R368" s="10">
        <v>1457</v>
      </c>
      <c r="S368" s="45">
        <v>9.672322685148305E-3</v>
      </c>
      <c r="T368" s="46">
        <v>188.484848</v>
      </c>
      <c r="U368" s="45">
        <v>2.2163355408388523</v>
      </c>
      <c r="V368" s="10">
        <v>23075</v>
      </c>
      <c r="W368" s="45">
        <v>4.3097555308684952E-3</v>
      </c>
      <c r="X368" s="10">
        <v>740</v>
      </c>
      <c r="Y368" s="10">
        <v>38209</v>
      </c>
      <c r="Z368" s="45">
        <v>6.7790601929235122E-3</v>
      </c>
      <c r="AA368" s="46">
        <v>771.51515151515105</v>
      </c>
      <c r="AB368" s="10">
        <v>35063</v>
      </c>
      <c r="AC368" s="45">
        <v>6.2210751851791398E-3</v>
      </c>
      <c r="AD368" s="46">
        <v>835.75756799999999</v>
      </c>
      <c r="AE368" s="45">
        <v>0.5195232936078007</v>
      </c>
    </row>
    <row r="369" spans="1:31" ht="14.4" x14ac:dyDescent="0.3">
      <c r="A369" s="64" t="s">
        <v>436</v>
      </c>
      <c r="B369" s="10">
        <v>52559</v>
      </c>
      <c r="C369" s="45">
        <v>0.86227318961840071</v>
      </c>
      <c r="D369" s="10">
        <v>769.69696969696895</v>
      </c>
      <c r="E369" s="10">
        <v>51090</v>
      </c>
      <c r="F369" s="45">
        <v>0.81873687921667926</v>
      </c>
      <c r="G369" s="46">
        <v>588.48484848484804</v>
      </c>
      <c r="H369" s="10">
        <v>59101</v>
      </c>
      <c r="I369" s="45">
        <v>0.81931101407083939</v>
      </c>
      <c r="J369" s="46">
        <v>742.42425500000002</v>
      </c>
      <c r="K369" s="45">
        <v>0.1244696436385776</v>
      </c>
      <c r="L369" s="10">
        <v>115603</v>
      </c>
      <c r="M369" s="45">
        <v>0.86855550045830887</v>
      </c>
      <c r="N369" s="10">
        <v>1027.27272727272</v>
      </c>
      <c r="O369" s="10">
        <v>111774</v>
      </c>
      <c r="P369" s="45">
        <v>0.82914091998190009</v>
      </c>
      <c r="Q369" s="46">
        <v>841.21212121212102</v>
      </c>
      <c r="R369" s="10">
        <v>126296</v>
      </c>
      <c r="S369" s="45">
        <v>0.83841843915133174</v>
      </c>
      <c r="T369" s="46">
        <v>944.84849999999994</v>
      </c>
      <c r="U369" s="45">
        <v>9.2497599543264447E-2</v>
      </c>
      <c r="V369" s="10">
        <v>4935917</v>
      </c>
      <c r="W369" s="45">
        <v>0.92188929970348132</v>
      </c>
      <c r="X369" s="10">
        <v>10726.666666666601</v>
      </c>
      <c r="Y369" s="10">
        <v>5052356</v>
      </c>
      <c r="Z369" s="45">
        <v>0.89639156848067902</v>
      </c>
      <c r="AA369" s="46">
        <v>11923.6363636363</v>
      </c>
      <c r="AB369" s="10">
        <v>5170693</v>
      </c>
      <c r="AC369" s="45">
        <v>0.91741351032368823</v>
      </c>
      <c r="AD369" s="46">
        <v>12941.2119</v>
      </c>
      <c r="AE369" s="45">
        <v>4.756481926256053E-2</v>
      </c>
    </row>
    <row r="370" spans="1:31" ht="14.4" x14ac:dyDescent="0.3">
      <c r="A370" s="64" t="s">
        <v>384</v>
      </c>
      <c r="B370" s="10">
        <v>38968</v>
      </c>
      <c r="C370" s="45">
        <v>0.63930176854677301</v>
      </c>
      <c r="D370" s="10">
        <v>687.27272727272702</v>
      </c>
      <c r="E370" s="10">
        <v>36952</v>
      </c>
      <c r="F370" s="45">
        <v>0.59216999727568465</v>
      </c>
      <c r="G370" s="46">
        <v>552.12121212121201</v>
      </c>
      <c r="H370" s="10">
        <v>41106</v>
      </c>
      <c r="I370" s="45">
        <v>0.56984820128924929</v>
      </c>
      <c r="J370" s="46">
        <v>787.27269999999999</v>
      </c>
      <c r="K370" s="45">
        <v>5.4865530691849726E-2</v>
      </c>
      <c r="L370" s="10">
        <v>89572</v>
      </c>
      <c r="M370" s="45">
        <v>0.67297780582728517</v>
      </c>
      <c r="N370" s="10">
        <v>877.57575757575705</v>
      </c>
      <c r="O370" s="10">
        <v>84818</v>
      </c>
      <c r="P370" s="45">
        <v>0.62918097724895594</v>
      </c>
      <c r="Q370" s="46">
        <v>881.21212121212102</v>
      </c>
      <c r="R370" s="10">
        <v>93202</v>
      </c>
      <c r="S370" s="45">
        <v>0.61872327995963783</v>
      </c>
      <c r="T370" s="46">
        <v>998.18179999999995</v>
      </c>
      <c r="U370" s="45">
        <v>4.0526057250033491E-2</v>
      </c>
      <c r="V370" s="10">
        <v>3902930</v>
      </c>
      <c r="W370" s="45">
        <v>0.72895662639621139</v>
      </c>
      <c r="X370" s="10">
        <v>12830.303030302999</v>
      </c>
      <c r="Y370" s="10">
        <v>3940703</v>
      </c>
      <c r="Z370" s="45">
        <v>0.69916152842090251</v>
      </c>
      <c r="AA370" s="46">
        <v>13672.121212121199</v>
      </c>
      <c r="AB370" s="10">
        <v>4037370</v>
      </c>
      <c r="AC370" s="45">
        <v>0.71633295269619546</v>
      </c>
      <c r="AD370" s="46">
        <v>14292.727500000001</v>
      </c>
      <c r="AE370" s="45">
        <v>3.4445916273158884E-2</v>
      </c>
    </row>
    <row r="371" spans="1:31" ht="14.4" x14ac:dyDescent="0.3">
      <c r="A371" s="64" t="s">
        <v>540</v>
      </c>
      <c r="B371" s="10">
        <v>19237</v>
      </c>
      <c r="C371" s="45">
        <v>0.31559864816090821</v>
      </c>
      <c r="D371" s="10">
        <v>503.030303030303</v>
      </c>
      <c r="E371" s="10">
        <v>15680</v>
      </c>
      <c r="F371" s="45">
        <v>0.25127802439063479</v>
      </c>
      <c r="G371" s="46">
        <v>476.36363636363598</v>
      </c>
      <c r="H371" s="10">
        <v>18142</v>
      </c>
      <c r="I371" s="45">
        <v>0.25150065848755804</v>
      </c>
      <c r="J371" s="46">
        <v>577.57574499999998</v>
      </c>
      <c r="K371" s="45">
        <v>-5.6921557415397409E-2</v>
      </c>
      <c r="L371" s="10">
        <v>43947</v>
      </c>
      <c r="M371" s="45">
        <v>0.33018527701392958</v>
      </c>
      <c r="N371" s="10">
        <v>754.54545454545405</v>
      </c>
      <c r="O371" s="10">
        <v>36409</v>
      </c>
      <c r="P371" s="45">
        <v>0.27008241411796124</v>
      </c>
      <c r="Q371" s="46">
        <v>747.27272727272702</v>
      </c>
      <c r="R371" s="10">
        <v>41996</v>
      </c>
      <c r="S371" s="45">
        <v>0.27879125839772695</v>
      </c>
      <c r="T371" s="46">
        <v>842.42425500000002</v>
      </c>
      <c r="U371" s="45">
        <v>-4.4394384144537738E-2</v>
      </c>
      <c r="V371" s="10">
        <v>1791206</v>
      </c>
      <c r="W371" s="45">
        <v>0.33454647737485738</v>
      </c>
      <c r="X371" s="10">
        <v>9497.5757575757507</v>
      </c>
      <c r="Y371" s="10">
        <v>1719436</v>
      </c>
      <c r="Z371" s="45">
        <v>0.3050632087173083</v>
      </c>
      <c r="AA371" s="46">
        <v>10140.606060606</v>
      </c>
      <c r="AB371" s="10">
        <v>1694317</v>
      </c>
      <c r="AC371" s="45">
        <v>0.30061527663141102</v>
      </c>
      <c r="AD371" s="46">
        <v>9989.0910000000003</v>
      </c>
      <c r="AE371" s="45">
        <v>-5.4091489197780715E-2</v>
      </c>
    </row>
    <row r="372" spans="1:31" ht="14.4" x14ac:dyDescent="0.3">
      <c r="A372" s="64" t="s">
        <v>541</v>
      </c>
      <c r="B372" s="10">
        <v>3988</v>
      </c>
      <c r="C372" s="45">
        <v>6.5426387111592349E-2</v>
      </c>
      <c r="D372" s="10">
        <v>255.15151515151501</v>
      </c>
      <c r="E372" s="10">
        <v>2968</v>
      </c>
      <c r="F372" s="45">
        <v>4.756334033108444E-2</v>
      </c>
      <c r="G372" s="46">
        <v>243.030303030303</v>
      </c>
      <c r="H372" s="10">
        <v>3283</v>
      </c>
      <c r="I372" s="45">
        <v>4.5511887433284812E-2</v>
      </c>
      <c r="J372" s="46">
        <v>247.878784</v>
      </c>
      <c r="K372" s="45">
        <v>-0.17678034102306922</v>
      </c>
      <c r="L372" s="10">
        <v>7936</v>
      </c>
      <c r="M372" s="45">
        <v>5.962523854603375E-2</v>
      </c>
      <c r="N372" s="10">
        <v>396.36363636363598</v>
      </c>
      <c r="O372" s="10">
        <v>5961</v>
      </c>
      <c r="P372" s="45">
        <v>4.4218772022224365E-2</v>
      </c>
      <c r="Q372" s="46">
        <v>338.18181818181802</v>
      </c>
      <c r="R372" s="10">
        <v>6906</v>
      </c>
      <c r="S372" s="45">
        <v>4.5845614594120926E-2</v>
      </c>
      <c r="T372" s="46">
        <v>364.24243200000001</v>
      </c>
      <c r="U372" s="45">
        <v>-0.12978830645161291</v>
      </c>
      <c r="V372" s="10">
        <v>340887</v>
      </c>
      <c r="W372" s="45">
        <v>6.3668023126811218E-2</v>
      </c>
      <c r="X372" s="10">
        <v>3813.9393939393899</v>
      </c>
      <c r="Y372" s="10">
        <v>322790</v>
      </c>
      <c r="Z372" s="45">
        <v>5.7269565800564803E-2</v>
      </c>
      <c r="AA372" s="46">
        <v>3194.54545454545</v>
      </c>
      <c r="AB372" s="10">
        <v>313790</v>
      </c>
      <c r="AC372" s="45">
        <v>5.5674391305859799E-2</v>
      </c>
      <c r="AD372" s="46">
        <v>3375.7575700000002</v>
      </c>
      <c r="AE372" s="45">
        <v>-7.9489684264873697E-2</v>
      </c>
    </row>
    <row r="373" spans="1:31" ht="14.4" x14ac:dyDescent="0.3">
      <c r="A373" s="64" t="s">
        <v>542</v>
      </c>
      <c r="B373" s="10">
        <v>4141</v>
      </c>
      <c r="C373" s="45">
        <v>6.7936476687337988E-2</v>
      </c>
      <c r="D373" s="10">
        <v>300.60606060606</v>
      </c>
      <c r="E373" s="10">
        <v>3676</v>
      </c>
      <c r="F373" s="45">
        <v>5.8909312350763611E-2</v>
      </c>
      <c r="G373" s="46">
        <v>240.60606060606</v>
      </c>
      <c r="H373" s="10">
        <v>4399</v>
      </c>
      <c r="I373" s="45">
        <v>6.0982879323490675E-2</v>
      </c>
      <c r="J373" s="46">
        <v>307.878784</v>
      </c>
      <c r="K373" s="45">
        <v>6.230379135474523E-2</v>
      </c>
      <c r="L373" s="10">
        <v>9859</v>
      </c>
      <c r="M373" s="45">
        <v>7.4073239267306801E-2</v>
      </c>
      <c r="N373" s="10">
        <v>450.90909090909099</v>
      </c>
      <c r="O373" s="10">
        <v>8212</v>
      </c>
      <c r="P373" s="45">
        <v>6.0916717974585886E-2</v>
      </c>
      <c r="Q373" s="46">
        <v>375.15151515151501</v>
      </c>
      <c r="R373" s="10">
        <v>9597</v>
      </c>
      <c r="S373" s="45">
        <v>6.3709870150561621E-2</v>
      </c>
      <c r="T373" s="46">
        <v>395.15152</v>
      </c>
      <c r="U373" s="45">
        <v>-2.6574703316766406E-2</v>
      </c>
      <c r="V373" s="10">
        <v>365214</v>
      </c>
      <c r="W373" s="45">
        <v>6.8211616747588591E-2</v>
      </c>
      <c r="X373" s="10">
        <v>2744.84848484848</v>
      </c>
      <c r="Y373" s="10">
        <v>340038</v>
      </c>
      <c r="Z373" s="45">
        <v>6.0329714723790867E-2</v>
      </c>
      <c r="AA373" s="46">
        <v>2389.69696969697</v>
      </c>
      <c r="AB373" s="10">
        <v>323384</v>
      </c>
      <c r="AC373" s="45">
        <v>5.7376612887772606E-2</v>
      </c>
      <c r="AD373" s="46">
        <v>2250.9091800000001</v>
      </c>
      <c r="AE373" s="45">
        <v>-0.11453558735426353</v>
      </c>
    </row>
    <row r="374" spans="1:31" ht="14.4" x14ac:dyDescent="0.3">
      <c r="A374" s="64" t="s">
        <v>543</v>
      </c>
      <c r="B374" s="10">
        <v>11108</v>
      </c>
      <c r="C374" s="45">
        <v>0.18223578436197788</v>
      </c>
      <c r="D374" s="10">
        <v>387.87878787878702</v>
      </c>
      <c r="E374" s="10">
        <v>9036</v>
      </c>
      <c r="F374" s="45">
        <v>0.14480537170878671</v>
      </c>
      <c r="G374" s="46">
        <v>375.75757575757501</v>
      </c>
      <c r="H374" s="10">
        <v>10460</v>
      </c>
      <c r="I374" s="45">
        <v>0.14500589173078257</v>
      </c>
      <c r="J374" s="46">
        <v>530.30304000000001</v>
      </c>
      <c r="K374" s="45">
        <v>-5.8336334173568601E-2</v>
      </c>
      <c r="L374" s="10">
        <v>26152</v>
      </c>
      <c r="M374" s="45">
        <v>0.19648679920058904</v>
      </c>
      <c r="N374" s="10">
        <v>539.39393939393904</v>
      </c>
      <c r="O374" s="10">
        <v>22236</v>
      </c>
      <c r="P374" s="45">
        <v>0.16494692412115097</v>
      </c>
      <c r="Q374" s="46">
        <v>558.78787878787796</v>
      </c>
      <c r="R374" s="10">
        <v>25493</v>
      </c>
      <c r="S374" s="45">
        <v>0.16923577365304443</v>
      </c>
      <c r="T374" s="46">
        <v>742.42425500000002</v>
      </c>
      <c r="U374" s="45">
        <v>-2.519883756500459E-2</v>
      </c>
      <c r="V374" s="10">
        <v>1085105</v>
      </c>
      <c r="W374" s="45">
        <v>0.20266683750045758</v>
      </c>
      <c r="X374" s="10">
        <v>5508.4848484848399</v>
      </c>
      <c r="Y374" s="10">
        <v>1056608</v>
      </c>
      <c r="Z374" s="45">
        <v>0.1874639281929526</v>
      </c>
      <c r="AA374" s="46">
        <v>6712.1212121212102</v>
      </c>
      <c r="AB374" s="10">
        <v>1057143</v>
      </c>
      <c r="AC374" s="45">
        <v>0.1875642724377786</v>
      </c>
      <c r="AD374" s="46">
        <v>6993.9394499999999</v>
      </c>
      <c r="AE374" s="45">
        <v>-2.5768934803544356E-2</v>
      </c>
    </row>
    <row r="375" spans="1:31" ht="14.4" x14ac:dyDescent="0.3">
      <c r="A375" s="64" t="s">
        <v>544</v>
      </c>
      <c r="B375" s="10">
        <v>19731</v>
      </c>
      <c r="C375" s="45">
        <v>0.32370312038586474</v>
      </c>
      <c r="D375" s="10">
        <v>463.636363636363</v>
      </c>
      <c r="E375" s="10">
        <v>21272</v>
      </c>
      <c r="F375" s="45">
        <v>0.34089197288504991</v>
      </c>
      <c r="G375" s="46">
        <v>436.969696969697</v>
      </c>
      <c r="H375" s="10">
        <v>22964</v>
      </c>
      <c r="I375" s="45">
        <v>0.31834754280169125</v>
      </c>
      <c r="J375" s="46">
        <v>606.06060000000002</v>
      </c>
      <c r="K375" s="45">
        <v>0.16385383406821752</v>
      </c>
      <c r="L375" s="10">
        <v>45625</v>
      </c>
      <c r="M375" s="45">
        <v>0.34279252881335559</v>
      </c>
      <c r="N375" s="10">
        <v>649.09090909090901</v>
      </c>
      <c r="O375" s="10">
        <v>48409</v>
      </c>
      <c r="P375" s="45">
        <v>0.3590985631309947</v>
      </c>
      <c r="Q375" s="46">
        <v>559.39393939393904</v>
      </c>
      <c r="R375" s="10">
        <v>51206</v>
      </c>
      <c r="S375" s="45">
        <v>0.33993202156191082</v>
      </c>
      <c r="T375" s="46">
        <v>808.48486300000002</v>
      </c>
      <c r="U375" s="45">
        <v>0.12232328767123288</v>
      </c>
      <c r="V375" s="10">
        <v>2111724</v>
      </c>
      <c r="W375" s="45">
        <v>0.39441014902135396</v>
      </c>
      <c r="X375" s="10">
        <v>5760</v>
      </c>
      <c r="Y375" s="10">
        <v>2221267</v>
      </c>
      <c r="Z375" s="45">
        <v>0.39409831970359421</v>
      </c>
      <c r="AA375" s="46">
        <v>5477.5757575757498</v>
      </c>
      <c r="AB375" s="10">
        <v>2343053</v>
      </c>
      <c r="AC375" s="45">
        <v>0.41571767606478449</v>
      </c>
      <c r="AD375" s="46">
        <v>6255.1513699999996</v>
      </c>
      <c r="AE375" s="45">
        <v>0.10954509206695572</v>
      </c>
    </row>
    <row r="376" spans="1:31" ht="18" customHeight="1" x14ac:dyDescent="0.3">
      <c r="A376" s="64" t="s">
        <v>385</v>
      </c>
      <c r="B376" s="10">
        <v>13591</v>
      </c>
      <c r="C376" s="45">
        <v>0.22297142107162779</v>
      </c>
      <c r="D376" s="10">
        <v>504.84848484848402</v>
      </c>
      <c r="E376" s="10">
        <v>14138</v>
      </c>
      <c r="F376" s="45">
        <v>0.22656688194099453</v>
      </c>
      <c r="G376" s="46">
        <v>495.15151515151501</v>
      </c>
      <c r="H376" s="10">
        <v>17995</v>
      </c>
      <c r="I376" s="45">
        <v>0.24946281278159008</v>
      </c>
      <c r="J376" s="46">
        <v>645.45450000000005</v>
      </c>
      <c r="K376" s="45">
        <v>0.32403796630122877</v>
      </c>
      <c r="L376" s="10">
        <v>26031</v>
      </c>
      <c r="M376" s="45">
        <v>0.19557769463102376</v>
      </c>
      <c r="N376" s="10">
        <v>734.54545454545405</v>
      </c>
      <c r="O376" s="10">
        <v>26956</v>
      </c>
      <c r="P376" s="45">
        <v>0.19995994273294412</v>
      </c>
      <c r="Q376" s="46">
        <v>609.69696969696895</v>
      </c>
      <c r="R376" s="10">
        <v>33094</v>
      </c>
      <c r="S376" s="45">
        <v>0.21969515919169388</v>
      </c>
      <c r="T376" s="46">
        <v>888.48486300000002</v>
      </c>
      <c r="U376" s="45">
        <v>0.27133033690599667</v>
      </c>
      <c r="V376" s="10">
        <v>1032987</v>
      </c>
      <c r="W376" s="45">
        <v>0.19293267330726999</v>
      </c>
      <c r="X376" s="10">
        <v>4536.3636363636297</v>
      </c>
      <c r="Y376" s="10">
        <v>1111653</v>
      </c>
      <c r="Z376" s="45">
        <v>0.19723004005977651</v>
      </c>
      <c r="AA376" s="46">
        <v>5329.0909090908999</v>
      </c>
      <c r="AB376" s="10">
        <v>1133323</v>
      </c>
      <c r="AC376" s="45">
        <v>0.20108055762749275</v>
      </c>
      <c r="AD376" s="46">
        <v>4472.1210000000001</v>
      </c>
      <c r="AE376" s="45">
        <v>9.7131909694894519E-2</v>
      </c>
    </row>
    <row r="377" spans="1:31" ht="14.4" x14ac:dyDescent="0.3">
      <c r="A377" s="64" t="s">
        <v>386</v>
      </c>
      <c r="B377" s="10">
        <v>3981</v>
      </c>
      <c r="C377" s="45">
        <v>6.5311546412048435E-2</v>
      </c>
      <c r="D377" s="10">
        <v>252.12121212121201</v>
      </c>
      <c r="E377" s="10">
        <v>4533</v>
      </c>
      <c r="F377" s="45">
        <v>7.2643066617522151E-2</v>
      </c>
      <c r="G377" s="46">
        <v>313.33333333333297</v>
      </c>
      <c r="H377" s="10">
        <v>6078</v>
      </c>
      <c r="I377" s="45">
        <v>8.4258681638594304E-2</v>
      </c>
      <c r="J377" s="46">
        <v>376.36364700000001</v>
      </c>
      <c r="K377" s="45">
        <v>0.5267520723436323</v>
      </c>
      <c r="L377" s="10">
        <v>8544</v>
      </c>
      <c r="M377" s="45">
        <v>6.4193301176576664E-2</v>
      </c>
      <c r="N377" s="10">
        <v>430.30303030303003</v>
      </c>
      <c r="O377" s="10">
        <v>9378</v>
      </c>
      <c r="P377" s="45">
        <v>6.956612045368564E-2</v>
      </c>
      <c r="Q377" s="46">
        <v>357.575757575757</v>
      </c>
      <c r="R377" s="10">
        <v>11654</v>
      </c>
      <c r="S377" s="45">
        <v>7.7365304442497146E-2</v>
      </c>
      <c r="T377" s="46">
        <v>531.51513699999998</v>
      </c>
      <c r="U377" s="45">
        <v>0.36399812734082398</v>
      </c>
      <c r="V377" s="10">
        <v>355259</v>
      </c>
      <c r="W377" s="45">
        <v>6.6352305098193315E-2</v>
      </c>
      <c r="X377" s="10">
        <v>2770.30303030303</v>
      </c>
      <c r="Y377" s="10">
        <v>373609</v>
      </c>
      <c r="Z377" s="45">
        <v>6.628589860027638E-2</v>
      </c>
      <c r="AA377" s="46">
        <v>3222.4242424242402</v>
      </c>
      <c r="AB377" s="10">
        <v>387066</v>
      </c>
      <c r="AC377" s="45">
        <v>6.867543243951027E-2</v>
      </c>
      <c r="AD377" s="46">
        <v>2793.9394499999999</v>
      </c>
      <c r="AE377" s="45">
        <v>8.953186266920754E-2</v>
      </c>
    </row>
    <row r="378" spans="1:31" ht="14.4" x14ac:dyDescent="0.3">
      <c r="A378" s="64" t="s">
        <v>545</v>
      </c>
      <c r="B378" s="10">
        <v>2348</v>
      </c>
      <c r="C378" s="45">
        <v>3.8520851789874334E-2</v>
      </c>
      <c r="D378" s="10">
        <v>220</v>
      </c>
      <c r="E378" s="10">
        <v>2403</v>
      </c>
      <c r="F378" s="45">
        <v>3.8508998253233125E-2</v>
      </c>
      <c r="G378" s="46">
        <v>216.969696969697</v>
      </c>
      <c r="H378" s="10">
        <v>3290</v>
      </c>
      <c r="I378" s="45">
        <v>4.5608927704997575E-2</v>
      </c>
      <c r="J378" s="46">
        <v>264.84848</v>
      </c>
      <c r="K378" s="45">
        <v>0.40119250425894376</v>
      </c>
      <c r="L378" s="10">
        <v>5075</v>
      </c>
      <c r="M378" s="45">
        <v>3.8129799095403386E-2</v>
      </c>
      <c r="N378" s="10">
        <v>341.81818181818102</v>
      </c>
      <c r="O378" s="10">
        <v>5176</v>
      </c>
      <c r="P378" s="45">
        <v>3.8395632274288424E-2</v>
      </c>
      <c r="Q378" s="46">
        <v>293.93939393939303</v>
      </c>
      <c r="R378" s="10">
        <v>6735</v>
      </c>
      <c r="S378" s="45">
        <v>4.4710427786186571E-2</v>
      </c>
      <c r="T378" s="46">
        <v>388.48486300000002</v>
      </c>
      <c r="U378" s="45">
        <v>0.32709359605911331</v>
      </c>
      <c r="V378" s="10">
        <v>191898</v>
      </c>
      <c r="W378" s="45">
        <v>3.5841103656017448E-2</v>
      </c>
      <c r="X378" s="10">
        <v>1750.30303030303</v>
      </c>
      <c r="Y378" s="10">
        <v>191897</v>
      </c>
      <c r="Z378" s="45">
        <v>3.4046463237494912E-2</v>
      </c>
      <c r="AA378" s="46">
        <v>2224.2424242424199</v>
      </c>
      <c r="AB378" s="10">
        <v>197425</v>
      </c>
      <c r="AC378" s="45">
        <v>3.50282568072895E-2</v>
      </c>
      <c r="AD378" s="46">
        <v>2065.4545899999998</v>
      </c>
      <c r="AE378" s="45">
        <v>2.880175926794443E-2</v>
      </c>
    </row>
    <row r="379" spans="1:31" ht="14.4" x14ac:dyDescent="0.3">
      <c r="A379" s="64" t="s">
        <v>546</v>
      </c>
      <c r="B379" s="10">
        <v>422</v>
      </c>
      <c r="C379" s="45">
        <v>6.9232536010762217E-3</v>
      </c>
      <c r="D379" s="10">
        <v>108.484848484848</v>
      </c>
      <c r="E379" s="10">
        <v>574</v>
      </c>
      <c r="F379" s="45">
        <v>9.1985705357285948E-3</v>
      </c>
      <c r="G379" s="46">
        <v>136.363636363636</v>
      </c>
      <c r="H379" s="10">
        <v>717</v>
      </c>
      <c r="I379" s="45">
        <v>9.9396964025784979E-3</v>
      </c>
      <c r="J379" s="46">
        <v>134.545456</v>
      </c>
      <c r="K379" s="45">
        <v>0.69905213270142175</v>
      </c>
      <c r="L379" s="10">
        <v>812</v>
      </c>
      <c r="M379" s="45">
        <v>6.1007678552645423E-3</v>
      </c>
      <c r="N379" s="10">
        <v>146.666666666666</v>
      </c>
      <c r="O379" s="10">
        <v>1249</v>
      </c>
      <c r="P379" s="45">
        <v>9.2650975097732322E-3</v>
      </c>
      <c r="Q379" s="46">
        <v>174.54545454545399</v>
      </c>
      <c r="R379" s="10">
        <v>1317</v>
      </c>
      <c r="S379" s="45">
        <v>8.7429299768979531E-3</v>
      </c>
      <c r="T379" s="46">
        <v>154.545456</v>
      </c>
      <c r="U379" s="45">
        <v>0.6219211822660099</v>
      </c>
      <c r="V379" s="10">
        <v>36554</v>
      </c>
      <c r="W379" s="45">
        <v>6.8272504301350803E-3</v>
      </c>
      <c r="X379" s="10">
        <v>996.36363636363603</v>
      </c>
      <c r="Y379" s="10">
        <v>38486</v>
      </c>
      <c r="Z379" s="45">
        <v>6.8282056736594593E-3</v>
      </c>
      <c r="AA379" s="46">
        <v>968.48484848484804</v>
      </c>
      <c r="AB379" s="10">
        <v>35627</v>
      </c>
      <c r="AC379" s="45">
        <v>6.3211432456543142E-3</v>
      </c>
      <c r="AD379" s="46">
        <v>927.27269999999999</v>
      </c>
      <c r="AE379" s="45">
        <v>-2.5359741751928653E-2</v>
      </c>
    </row>
    <row r="380" spans="1:31" ht="14.4" x14ac:dyDescent="0.3">
      <c r="A380" s="64" t="s">
        <v>547</v>
      </c>
      <c r="B380" s="10">
        <v>166</v>
      </c>
      <c r="C380" s="45">
        <v>2.7233651606129211E-3</v>
      </c>
      <c r="D380" s="10">
        <v>49.090909090909101</v>
      </c>
      <c r="E380" s="10">
        <v>448</v>
      </c>
      <c r="F380" s="45">
        <v>7.1793721254467075E-3</v>
      </c>
      <c r="G380" s="46">
        <v>110.90909090909</v>
      </c>
      <c r="H380" s="10">
        <v>608</v>
      </c>
      <c r="I380" s="45">
        <v>8.4286407430512241E-3</v>
      </c>
      <c r="J380" s="46">
        <v>119.393936</v>
      </c>
      <c r="K380" s="45">
        <v>2.6626506024096384</v>
      </c>
      <c r="L380" s="10">
        <v>719</v>
      </c>
      <c r="M380" s="45">
        <v>5.402034591053209E-3</v>
      </c>
      <c r="N380" s="10">
        <v>116.363636363636</v>
      </c>
      <c r="O380" s="10">
        <v>854</v>
      </c>
      <c r="P380" s="45">
        <v>6.3349826047608805E-3</v>
      </c>
      <c r="Q380" s="46">
        <v>165.45454545454501</v>
      </c>
      <c r="R380" s="10">
        <v>1143</v>
      </c>
      <c r="S380" s="45">
        <v>7.5878276109296585E-3</v>
      </c>
      <c r="T380" s="46">
        <v>173.33332799999999</v>
      </c>
      <c r="U380" s="45">
        <v>0.5897079276773296</v>
      </c>
      <c r="V380" s="10">
        <v>26176</v>
      </c>
      <c r="W380" s="45">
        <v>4.8889343781587753E-3</v>
      </c>
      <c r="X380" s="10">
        <v>801.81818181818198</v>
      </c>
      <c r="Y380" s="10">
        <v>29383</v>
      </c>
      <c r="Z380" s="45">
        <v>5.2131467886799331E-3</v>
      </c>
      <c r="AA380" s="46">
        <v>833.33333333333303</v>
      </c>
      <c r="AB380" s="10">
        <v>28951</v>
      </c>
      <c r="AC380" s="45">
        <v>5.136649678753138E-3</v>
      </c>
      <c r="AD380" s="46">
        <v>906.06060000000002</v>
      </c>
      <c r="AE380" s="45">
        <v>0.10601314180929096</v>
      </c>
    </row>
    <row r="381" spans="1:31" ht="14.4" x14ac:dyDescent="0.3">
      <c r="A381" s="64" t="s">
        <v>548</v>
      </c>
      <c r="B381" s="10">
        <v>1760</v>
      </c>
      <c r="C381" s="45">
        <v>2.8874233028185189E-2</v>
      </c>
      <c r="D381" s="10">
        <v>202.42424242424201</v>
      </c>
      <c r="E381" s="10">
        <v>1381</v>
      </c>
      <c r="F381" s="45">
        <v>2.213105559205782E-2</v>
      </c>
      <c r="G381" s="46">
        <v>170.90909090909</v>
      </c>
      <c r="H381" s="10">
        <v>1965</v>
      </c>
      <c r="I381" s="45">
        <v>2.7240590559367853E-2</v>
      </c>
      <c r="J381" s="46">
        <v>216.363632</v>
      </c>
      <c r="K381" s="45">
        <v>0.11647727272727272</v>
      </c>
      <c r="L381" s="10">
        <v>3544</v>
      </c>
      <c r="M381" s="45">
        <v>2.6626996649085636E-2</v>
      </c>
      <c r="N381" s="10">
        <v>302.42424242424198</v>
      </c>
      <c r="O381" s="10">
        <v>3073</v>
      </c>
      <c r="P381" s="45">
        <v>2.2795552159754314E-2</v>
      </c>
      <c r="Q381" s="46">
        <v>232.12121212121201</v>
      </c>
      <c r="R381" s="10">
        <v>4275</v>
      </c>
      <c r="S381" s="45">
        <v>2.8379670198358957E-2</v>
      </c>
      <c r="T381" s="46">
        <v>334.54544099999998</v>
      </c>
      <c r="U381" s="45">
        <v>0.20626410835214448</v>
      </c>
      <c r="V381" s="10">
        <v>129168</v>
      </c>
      <c r="W381" s="45">
        <v>2.4124918847723591E-2</v>
      </c>
      <c r="X381" s="10">
        <v>1381.2121212121201</v>
      </c>
      <c r="Y381" s="10">
        <v>124028</v>
      </c>
      <c r="Z381" s="45">
        <v>2.2005110775155521E-2</v>
      </c>
      <c r="AA381" s="46">
        <v>1644.2424242424199</v>
      </c>
      <c r="AB381" s="10">
        <v>132847</v>
      </c>
      <c r="AC381" s="45">
        <v>2.3570463882882045E-2</v>
      </c>
      <c r="AD381" s="46">
        <v>1511.51514</v>
      </c>
      <c r="AE381" s="45">
        <v>2.8482286634460549E-2</v>
      </c>
    </row>
    <row r="382" spans="1:31" ht="14.4" x14ac:dyDescent="0.3">
      <c r="A382" s="64" t="s">
        <v>549</v>
      </c>
      <c r="B382" s="10">
        <v>1633</v>
      </c>
      <c r="C382" s="45">
        <v>2.6790694622174097E-2</v>
      </c>
      <c r="D382" s="10">
        <v>168.48484848484799</v>
      </c>
      <c r="E382" s="10">
        <v>2130</v>
      </c>
      <c r="F382" s="45">
        <v>3.4134068364289033E-2</v>
      </c>
      <c r="G382" s="46">
        <v>182.42424242424201</v>
      </c>
      <c r="H382" s="10">
        <v>2788</v>
      </c>
      <c r="I382" s="45">
        <v>3.864975393359673E-2</v>
      </c>
      <c r="J382" s="46">
        <v>232.121216</v>
      </c>
      <c r="K382" s="45">
        <v>0.70728720146968771</v>
      </c>
      <c r="L382" s="10">
        <v>3469</v>
      </c>
      <c r="M382" s="45">
        <v>2.6063502081173272E-2</v>
      </c>
      <c r="N382" s="10">
        <v>299.39393939393898</v>
      </c>
      <c r="O382" s="10">
        <v>4202</v>
      </c>
      <c r="P382" s="45">
        <v>3.1170488179397212E-2</v>
      </c>
      <c r="Q382" s="46">
        <v>258.18181818181802</v>
      </c>
      <c r="R382" s="10">
        <v>4919</v>
      </c>
      <c r="S382" s="45">
        <v>3.2654876656310575E-2</v>
      </c>
      <c r="T382" s="46">
        <v>289.09089999999998</v>
      </c>
      <c r="U382" s="45">
        <v>0.41798789276448545</v>
      </c>
      <c r="V382" s="10">
        <v>163361</v>
      </c>
      <c r="W382" s="45">
        <v>3.0511201442175874E-2</v>
      </c>
      <c r="X382" s="10">
        <v>1923.0303030303</v>
      </c>
      <c r="Y382" s="10">
        <v>181712</v>
      </c>
      <c r="Z382" s="45">
        <v>3.2239435362781468E-2</v>
      </c>
      <c r="AA382" s="46">
        <v>2029.0909090908999</v>
      </c>
      <c r="AB382" s="10">
        <v>189641</v>
      </c>
      <c r="AC382" s="45">
        <v>3.3647175632220777E-2</v>
      </c>
      <c r="AD382" s="46">
        <v>1933.9394500000001</v>
      </c>
      <c r="AE382" s="45">
        <v>0.16087070965530328</v>
      </c>
    </row>
    <row r="383" spans="1:31" ht="14.4" x14ac:dyDescent="0.3">
      <c r="A383" s="64" t="s">
        <v>387</v>
      </c>
      <c r="B383" s="10">
        <v>9610</v>
      </c>
      <c r="C383" s="45">
        <v>0.15765987465957937</v>
      </c>
      <c r="D383" s="10">
        <v>427.87878787878702</v>
      </c>
      <c r="E383" s="10">
        <v>9605</v>
      </c>
      <c r="F383" s="45">
        <v>0.15392381532347238</v>
      </c>
      <c r="G383" s="46">
        <v>343.636363636363</v>
      </c>
      <c r="H383" s="10">
        <v>11917</v>
      </c>
      <c r="I383" s="45">
        <v>0.16520413114299576</v>
      </c>
      <c r="J383" s="46">
        <v>432.72726399999999</v>
      </c>
      <c r="K383" s="45">
        <v>0.2400624349635796</v>
      </c>
      <c r="L383" s="10">
        <v>17487</v>
      </c>
      <c r="M383" s="45">
        <v>0.13138439345444711</v>
      </c>
      <c r="N383" s="10">
        <v>595.15151515151501</v>
      </c>
      <c r="O383" s="10">
        <v>17578</v>
      </c>
      <c r="P383" s="45">
        <v>0.1303938222792585</v>
      </c>
      <c r="Q383" s="46">
        <v>509.09090909090901</v>
      </c>
      <c r="R383" s="10">
        <v>21440</v>
      </c>
      <c r="S383" s="45">
        <v>0.14232985474919674</v>
      </c>
      <c r="T383" s="46">
        <v>586.66669999999999</v>
      </c>
      <c r="U383" s="45">
        <v>0.22605363984674329</v>
      </c>
      <c r="V383" s="10">
        <v>677728</v>
      </c>
      <c r="W383" s="45">
        <v>0.12658036820907664</v>
      </c>
      <c r="X383" s="10">
        <v>3396.3636363636301</v>
      </c>
      <c r="Y383" s="10">
        <v>738044</v>
      </c>
      <c r="Z383" s="45">
        <v>0.13094414145950012</v>
      </c>
      <c r="AA383" s="46">
        <v>3369.69696969697</v>
      </c>
      <c r="AB383" s="10">
        <v>746257</v>
      </c>
      <c r="AC383" s="45">
        <v>0.13240512518798248</v>
      </c>
      <c r="AD383" s="46">
        <v>3394.5454100000002</v>
      </c>
      <c r="AE383" s="45">
        <v>0.10111578686434676</v>
      </c>
    </row>
    <row r="384" spans="1:31" ht="14.4" x14ac:dyDescent="0.3">
      <c r="A384" s="64" t="s">
        <v>545</v>
      </c>
      <c r="B384" s="10">
        <v>5815</v>
      </c>
      <c r="C384" s="45">
        <v>9.5399809692555043E-2</v>
      </c>
      <c r="D384" s="10">
        <v>316.969696969697</v>
      </c>
      <c r="E384" s="10">
        <v>5552</v>
      </c>
      <c r="F384" s="45">
        <v>8.8972933126071699E-2</v>
      </c>
      <c r="G384" s="46">
        <v>335.15151515151501</v>
      </c>
      <c r="H384" s="10">
        <v>6728</v>
      </c>
      <c r="I384" s="45">
        <v>9.3269564011922088E-2</v>
      </c>
      <c r="J384" s="46">
        <v>312.121216</v>
      </c>
      <c r="K384" s="45">
        <v>0.15700773860705072</v>
      </c>
      <c r="L384" s="10">
        <v>10285</v>
      </c>
      <c r="M384" s="45">
        <v>7.7273888413049038E-2</v>
      </c>
      <c r="N384" s="10">
        <v>436.969696969697</v>
      </c>
      <c r="O384" s="10">
        <v>9950</v>
      </c>
      <c r="P384" s="45">
        <v>7.3809223556640227E-2</v>
      </c>
      <c r="Q384" s="46">
        <v>417.575757575757</v>
      </c>
      <c r="R384" s="10">
        <v>11859</v>
      </c>
      <c r="S384" s="45">
        <v>7.8726200908149441E-2</v>
      </c>
      <c r="T384" s="46">
        <v>442.42425500000002</v>
      </c>
      <c r="U384" s="45">
        <v>0.15303840544482256</v>
      </c>
      <c r="V384" s="10">
        <v>387135</v>
      </c>
      <c r="W384" s="45">
        <v>7.2305837809004334E-2</v>
      </c>
      <c r="X384" s="10">
        <v>2766.6666666666601</v>
      </c>
      <c r="Y384" s="10">
        <v>390368</v>
      </c>
      <c r="Z384" s="45">
        <v>6.925928889505524E-2</v>
      </c>
      <c r="AA384" s="46">
        <v>2761.8181818181802</v>
      </c>
      <c r="AB384" s="10">
        <v>374381</v>
      </c>
      <c r="AC384" s="45">
        <v>6.6424788207014557E-2</v>
      </c>
      <c r="AD384" s="46">
        <v>2290.3029999999999</v>
      </c>
      <c r="AE384" s="45">
        <v>-3.2944580056052795E-2</v>
      </c>
    </row>
    <row r="385" spans="1:31" ht="14.4" x14ac:dyDescent="0.3">
      <c r="A385" s="64" t="s">
        <v>546</v>
      </c>
      <c r="B385" s="10">
        <v>749</v>
      </c>
      <c r="C385" s="45">
        <v>1.2287954851199266E-2</v>
      </c>
      <c r="D385" s="10">
        <v>116.969696969697</v>
      </c>
      <c r="E385" s="10">
        <v>899</v>
      </c>
      <c r="F385" s="45">
        <v>1.4406820403519174E-2</v>
      </c>
      <c r="G385" s="46">
        <v>132.72727272727201</v>
      </c>
      <c r="H385" s="10">
        <v>957</v>
      </c>
      <c r="I385" s="45">
        <v>1.3266791432730298E-2</v>
      </c>
      <c r="J385" s="46">
        <v>156.363632</v>
      </c>
      <c r="K385" s="45">
        <v>0.27770360480640854</v>
      </c>
      <c r="L385" s="10">
        <v>1414</v>
      </c>
      <c r="M385" s="45">
        <v>1.062375092037446E-2</v>
      </c>
      <c r="N385" s="10">
        <v>176.969696969696</v>
      </c>
      <c r="O385" s="10">
        <v>1463</v>
      </c>
      <c r="P385" s="45">
        <v>1.0852552167172328E-2</v>
      </c>
      <c r="Q385" s="46">
        <v>181.21212121212099</v>
      </c>
      <c r="R385" s="10">
        <v>1611</v>
      </c>
      <c r="S385" s="45">
        <v>1.0694654664223691E-2</v>
      </c>
      <c r="T385" s="46">
        <v>209.090912</v>
      </c>
      <c r="U385" s="45">
        <v>0.13932107496463933</v>
      </c>
      <c r="V385" s="10">
        <v>52481</v>
      </c>
      <c r="W385" s="45">
        <v>9.8019622975302062E-3</v>
      </c>
      <c r="X385" s="10">
        <v>1152.12121212121</v>
      </c>
      <c r="Y385" s="10">
        <v>55733</v>
      </c>
      <c r="Z385" s="45">
        <v>9.8881771763774523E-3</v>
      </c>
      <c r="AA385" s="46">
        <v>1064.2424242424199</v>
      </c>
      <c r="AB385" s="10">
        <v>50270</v>
      </c>
      <c r="AC385" s="45">
        <v>8.9191868795868972E-3</v>
      </c>
      <c r="AD385" s="46">
        <v>947.27269999999999</v>
      </c>
      <c r="AE385" s="45">
        <v>-4.2129532592747855E-2</v>
      </c>
    </row>
    <row r="386" spans="1:31" ht="14.4" x14ac:dyDescent="0.3">
      <c r="A386" s="64" t="s">
        <v>547</v>
      </c>
      <c r="B386" s="10">
        <v>789</v>
      </c>
      <c r="C386" s="45">
        <v>1.2944187420021656E-2</v>
      </c>
      <c r="D386" s="10">
        <v>138.78787878787799</v>
      </c>
      <c r="E386" s="10">
        <v>726</v>
      </c>
      <c r="F386" s="45">
        <v>1.1634428935433727E-2</v>
      </c>
      <c r="G386" s="46">
        <v>107.272727272727</v>
      </c>
      <c r="H386" s="10">
        <v>1048</v>
      </c>
      <c r="I386" s="45">
        <v>1.4528314964996188E-2</v>
      </c>
      <c r="J386" s="46">
        <v>161.81817599999999</v>
      </c>
      <c r="K386" s="45">
        <v>0.32826362484157162</v>
      </c>
      <c r="L386" s="10">
        <v>1516</v>
      </c>
      <c r="M386" s="45">
        <v>1.1390103532735278E-2</v>
      </c>
      <c r="N386" s="10">
        <v>181.81818181818099</v>
      </c>
      <c r="O386" s="10">
        <v>1429</v>
      </c>
      <c r="P386" s="45">
        <v>1.0600339744968733E-2</v>
      </c>
      <c r="Q386" s="46">
        <v>169.09090909090901</v>
      </c>
      <c r="R386" s="10">
        <v>2156</v>
      </c>
      <c r="S386" s="45">
        <v>1.4312647707055419E-2</v>
      </c>
      <c r="T386" s="46">
        <v>215.75756799999999</v>
      </c>
      <c r="U386" s="45">
        <v>0.42216358839050133</v>
      </c>
      <c r="V386" s="10">
        <v>47712</v>
      </c>
      <c r="W386" s="45">
        <v>8.9112483592111661E-3</v>
      </c>
      <c r="X386" s="10">
        <v>963.63636363636294</v>
      </c>
      <c r="Y386" s="10">
        <v>53341</v>
      </c>
      <c r="Z386" s="45">
        <v>9.4637873210692003E-3</v>
      </c>
      <c r="AA386" s="46">
        <v>1076.9696969696899</v>
      </c>
      <c r="AB386" s="10">
        <v>50385</v>
      </c>
      <c r="AC386" s="45">
        <v>8.9395908280880398E-3</v>
      </c>
      <c r="AD386" s="46">
        <v>1000</v>
      </c>
      <c r="AE386" s="45">
        <v>5.6023641851106643E-2</v>
      </c>
    </row>
    <row r="387" spans="1:31" ht="14.4" x14ac:dyDescent="0.3">
      <c r="A387" s="64" t="s">
        <v>548</v>
      </c>
      <c r="B387" s="10">
        <v>4277</v>
      </c>
      <c r="C387" s="45">
        <v>7.0167667421334123E-2</v>
      </c>
      <c r="D387" s="10">
        <v>276.969696969697</v>
      </c>
      <c r="E387" s="10">
        <v>3927</v>
      </c>
      <c r="F387" s="45">
        <v>6.2931683787118803E-2</v>
      </c>
      <c r="G387" s="46">
        <v>275.75757575757501</v>
      </c>
      <c r="H387" s="10">
        <v>4723</v>
      </c>
      <c r="I387" s="45">
        <v>6.5474457614195611E-2</v>
      </c>
      <c r="J387" s="46">
        <v>241.21212800000001</v>
      </c>
      <c r="K387" s="45">
        <v>0.10427870002338087</v>
      </c>
      <c r="L387" s="10">
        <v>7355</v>
      </c>
      <c r="M387" s="45">
        <v>5.5260033959939295E-2</v>
      </c>
      <c r="N387" s="10">
        <v>373.93939393939303</v>
      </c>
      <c r="O387" s="10">
        <v>7058</v>
      </c>
      <c r="P387" s="45">
        <v>5.2356331644499175E-2</v>
      </c>
      <c r="Q387" s="46">
        <v>338.18181818181802</v>
      </c>
      <c r="R387" s="10">
        <v>8092</v>
      </c>
      <c r="S387" s="45">
        <v>5.3718898536870334E-2</v>
      </c>
      <c r="T387" s="46">
        <v>373.33334400000001</v>
      </c>
      <c r="U387" s="45">
        <v>0.10020394289598912</v>
      </c>
      <c r="V387" s="10">
        <v>286942</v>
      </c>
      <c r="W387" s="45">
        <v>5.3592627152262963E-2</v>
      </c>
      <c r="X387" s="10">
        <v>2280</v>
      </c>
      <c r="Y387" s="10">
        <v>281294</v>
      </c>
      <c r="Z387" s="45">
        <v>4.9907324397608588E-2</v>
      </c>
      <c r="AA387" s="46">
        <v>2425.45454545454</v>
      </c>
      <c r="AB387" s="10">
        <v>273726</v>
      </c>
      <c r="AC387" s="45">
        <v>4.8566010499339625E-2</v>
      </c>
      <c r="AD387" s="46">
        <v>2215.7575700000002</v>
      </c>
      <c r="AE387" s="45">
        <v>-4.6058088394170249E-2</v>
      </c>
    </row>
    <row r="388" spans="1:31" ht="14.4" x14ac:dyDescent="0.3">
      <c r="A388" s="64" t="s">
        <v>549</v>
      </c>
      <c r="B388" s="10">
        <v>3795</v>
      </c>
      <c r="C388" s="45">
        <v>6.2260064967024312E-2</v>
      </c>
      <c r="D388" s="10">
        <v>236.969696969697</v>
      </c>
      <c r="E388" s="10">
        <v>4053</v>
      </c>
      <c r="F388" s="45">
        <v>6.4950882197400681E-2</v>
      </c>
      <c r="G388" s="46">
        <v>236.969696969697</v>
      </c>
      <c r="H388" s="10">
        <v>5189</v>
      </c>
      <c r="I388" s="45">
        <v>7.1934567131073684E-2</v>
      </c>
      <c r="J388" s="46">
        <v>299.39395100000002</v>
      </c>
      <c r="K388" s="45">
        <v>0.36732542819499342</v>
      </c>
      <c r="L388" s="10">
        <v>7202</v>
      </c>
      <c r="M388" s="45">
        <v>5.4110505041398069E-2</v>
      </c>
      <c r="N388" s="10">
        <v>336.36363636363598</v>
      </c>
      <c r="O388" s="10">
        <v>7628</v>
      </c>
      <c r="P388" s="45">
        <v>5.6584598722618264E-2</v>
      </c>
      <c r="Q388" s="46">
        <v>304.84848484848402</v>
      </c>
      <c r="R388" s="10">
        <v>9581</v>
      </c>
      <c r="S388" s="45">
        <v>6.3603653841047297E-2</v>
      </c>
      <c r="T388" s="46">
        <v>396.96969999999999</v>
      </c>
      <c r="U388" s="45">
        <v>0.33032490974729239</v>
      </c>
      <c r="V388" s="10">
        <v>290593</v>
      </c>
      <c r="W388" s="45">
        <v>5.4274530400072317E-2</v>
      </c>
      <c r="X388" s="10">
        <v>1984.84848484848</v>
      </c>
      <c r="Y388" s="10">
        <v>347676</v>
      </c>
      <c r="Z388" s="45">
        <v>6.1684852564444892E-2</v>
      </c>
      <c r="AA388" s="46">
        <v>2104.84848484848</v>
      </c>
      <c r="AB388" s="10">
        <v>371876</v>
      </c>
      <c r="AC388" s="45">
        <v>6.5980336980967905E-2</v>
      </c>
      <c r="AD388" s="46">
        <v>2601.21216</v>
      </c>
      <c r="AE388" s="45">
        <v>0.27971423950336038</v>
      </c>
    </row>
    <row r="389" spans="1:31" ht="14.4" x14ac:dyDescent="0.3">
      <c r="A389" s="432"/>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432"/>
    </row>
    <row r="390" spans="1:31" ht="14.4" x14ac:dyDescent="0.3">
      <c r="A390" s="433" t="s">
        <v>539</v>
      </c>
      <c r="B390" s="433"/>
      <c r="C390" s="433"/>
      <c r="D390" s="433"/>
      <c r="E390" s="433"/>
      <c r="F390" s="433"/>
      <c r="G390" s="433"/>
      <c r="H390" s="433"/>
      <c r="I390" s="433"/>
      <c r="J390" s="433"/>
      <c r="K390" s="433"/>
      <c r="L390" s="433"/>
      <c r="M390" s="433"/>
      <c r="N390" s="433"/>
      <c r="O390" s="433"/>
      <c r="P390" s="433"/>
      <c r="Q390" s="433"/>
      <c r="R390" s="433"/>
      <c r="S390" s="433"/>
      <c r="T390" s="433"/>
      <c r="U390" s="433"/>
      <c r="V390" s="433"/>
      <c r="W390" s="433"/>
      <c r="X390" s="433"/>
      <c r="Y390" s="433"/>
      <c r="Z390" s="433"/>
      <c r="AA390" s="433"/>
      <c r="AB390" s="433"/>
      <c r="AC390" s="433"/>
      <c r="AD390" s="433"/>
      <c r="AE390" s="433"/>
    </row>
    <row r="391" spans="1:31" ht="14.4" x14ac:dyDescent="0.3">
      <c r="A391" s="64"/>
      <c r="B391" s="434" t="s">
        <v>332</v>
      </c>
      <c r="C391" s="434"/>
      <c r="D391" s="63" t="s">
        <v>333</v>
      </c>
      <c r="E391" s="434" t="s">
        <v>332</v>
      </c>
      <c r="F391" s="434"/>
      <c r="G391" s="63" t="s">
        <v>333</v>
      </c>
      <c r="H391" s="434" t="s">
        <v>332</v>
      </c>
      <c r="I391" s="434"/>
      <c r="J391" s="63" t="s">
        <v>333</v>
      </c>
      <c r="K391" s="64" t="s">
        <v>0</v>
      </c>
      <c r="L391" s="434" t="s">
        <v>332</v>
      </c>
      <c r="M391" s="434"/>
      <c r="N391" s="63" t="s">
        <v>333</v>
      </c>
      <c r="O391" s="434" t="s">
        <v>332</v>
      </c>
      <c r="P391" s="434"/>
      <c r="Q391" s="63" t="s">
        <v>333</v>
      </c>
      <c r="R391" s="434" t="s">
        <v>332</v>
      </c>
      <c r="S391" s="434"/>
      <c r="T391" s="63" t="s">
        <v>333</v>
      </c>
      <c r="U391" s="64" t="s">
        <v>0</v>
      </c>
      <c r="V391" s="434" t="s">
        <v>332</v>
      </c>
      <c r="W391" s="434"/>
      <c r="X391" s="63" t="s">
        <v>333</v>
      </c>
      <c r="Y391" s="434" t="s">
        <v>332</v>
      </c>
      <c r="Z391" s="434"/>
      <c r="AA391" s="63" t="s">
        <v>333</v>
      </c>
      <c r="AB391" s="434" t="s">
        <v>332</v>
      </c>
      <c r="AC391" s="434"/>
      <c r="AD391" s="63" t="s">
        <v>333</v>
      </c>
      <c r="AE391" s="64" t="s">
        <v>0</v>
      </c>
    </row>
    <row r="392" spans="1:31" ht="14.4" x14ac:dyDescent="0.3">
      <c r="A392" s="64" t="s">
        <v>18</v>
      </c>
      <c r="B392" s="10">
        <v>7850</v>
      </c>
      <c r="C392" s="45"/>
      <c r="D392" s="10">
        <v>281.21212121212102</v>
      </c>
      <c r="E392" s="10">
        <v>9217</v>
      </c>
      <c r="F392" s="45"/>
      <c r="G392" s="46">
        <v>244.24242424242399</v>
      </c>
      <c r="H392" s="10">
        <v>8947</v>
      </c>
      <c r="I392" s="45"/>
      <c r="J392" s="46">
        <v>379.39395100000002</v>
      </c>
      <c r="K392" s="45">
        <v>0.1397452229299363</v>
      </c>
      <c r="L392" s="10">
        <v>9324</v>
      </c>
      <c r="M392" s="45"/>
      <c r="N392" s="10">
        <v>282.42424242424198</v>
      </c>
      <c r="O392" s="10">
        <v>10720</v>
      </c>
      <c r="P392" s="45"/>
      <c r="Q392" s="46">
        <v>263.636363636363</v>
      </c>
      <c r="R392" s="10">
        <v>10584</v>
      </c>
      <c r="S392" s="45"/>
      <c r="T392" s="46">
        <v>368.48486300000002</v>
      </c>
      <c r="U392" s="45">
        <v>0.13513513513513514</v>
      </c>
      <c r="V392" s="10">
        <v>493340</v>
      </c>
      <c r="W392" s="45"/>
      <c r="X392" s="10">
        <v>2536.9696969696902</v>
      </c>
      <c r="Y392" s="10">
        <v>494453</v>
      </c>
      <c r="Z392" s="45"/>
      <c r="AA392" s="46">
        <v>2195.15151515151</v>
      </c>
      <c r="AB392" s="10">
        <v>479839</v>
      </c>
      <c r="AC392" s="45"/>
      <c r="AD392" s="46">
        <v>2134.5454100000002</v>
      </c>
      <c r="AE392" s="45">
        <v>-2.7366522074026026E-2</v>
      </c>
    </row>
    <row r="393" spans="1:31" ht="14.4" x14ac:dyDescent="0.3">
      <c r="A393" s="64" t="s">
        <v>420</v>
      </c>
      <c r="B393" s="10">
        <v>2550</v>
      </c>
      <c r="C393" s="45">
        <v>0.32484076433121017</v>
      </c>
      <c r="D393" s="10">
        <v>229.09090909090901</v>
      </c>
      <c r="E393" s="10">
        <v>3564</v>
      </c>
      <c r="F393" s="45">
        <v>0.38667679288271672</v>
      </c>
      <c r="G393" s="46">
        <v>216.363636363636</v>
      </c>
      <c r="H393" s="10">
        <v>2911</v>
      </c>
      <c r="I393" s="45">
        <v>0.32536045601877722</v>
      </c>
      <c r="J393" s="46">
        <v>260.60604899999998</v>
      </c>
      <c r="K393" s="45">
        <v>0.14156862745098039</v>
      </c>
      <c r="L393" s="10">
        <v>2706</v>
      </c>
      <c r="M393" s="45">
        <v>0.29021879021879021</v>
      </c>
      <c r="N393" s="10">
        <v>238.18181818181799</v>
      </c>
      <c r="O393" s="10">
        <v>3817</v>
      </c>
      <c r="P393" s="45">
        <v>0.35606343283582087</v>
      </c>
      <c r="Q393" s="46">
        <v>231.51515151515099</v>
      </c>
      <c r="R393" s="10">
        <v>3135</v>
      </c>
      <c r="S393" s="45">
        <v>0.2962018140589569</v>
      </c>
      <c r="T393" s="46">
        <v>258.18182400000001</v>
      </c>
      <c r="U393" s="45">
        <v>0.15853658536585366</v>
      </c>
      <c r="V393" s="10">
        <v>83250</v>
      </c>
      <c r="W393" s="45">
        <v>0.16874771962541046</v>
      </c>
      <c r="X393" s="10">
        <v>1503.6363636363601</v>
      </c>
      <c r="Y393" s="10">
        <v>100290</v>
      </c>
      <c r="Z393" s="45">
        <v>0.20283019821904205</v>
      </c>
      <c r="AA393" s="46">
        <v>1280.6060606060601</v>
      </c>
      <c r="AB393" s="10">
        <v>76489</v>
      </c>
      <c r="AC393" s="45">
        <v>0.1594055506117677</v>
      </c>
      <c r="AD393" s="46">
        <v>1302.42419</v>
      </c>
      <c r="AE393" s="45">
        <v>-8.1213213213213217E-2</v>
      </c>
    </row>
    <row r="394" spans="1:31" ht="18" customHeight="1" x14ac:dyDescent="0.3">
      <c r="A394" s="64" t="s">
        <v>384</v>
      </c>
      <c r="B394" s="10">
        <v>185</v>
      </c>
      <c r="C394" s="45">
        <v>2.3566878980891721E-2</v>
      </c>
      <c r="D394" s="10">
        <v>53.939393939393902</v>
      </c>
      <c r="E394" s="10">
        <v>610</v>
      </c>
      <c r="F394" s="45">
        <v>6.6182054898557011E-2</v>
      </c>
      <c r="G394" s="46">
        <v>106.666666666666</v>
      </c>
      <c r="H394" s="10">
        <v>453</v>
      </c>
      <c r="I394" s="45">
        <v>5.06314965910361E-2</v>
      </c>
      <c r="J394" s="46">
        <v>100</v>
      </c>
      <c r="K394" s="45">
        <v>1.4486486486486487</v>
      </c>
      <c r="L394" s="10">
        <v>237</v>
      </c>
      <c r="M394" s="45">
        <v>2.5418275418275418E-2</v>
      </c>
      <c r="N394" s="10">
        <v>60</v>
      </c>
      <c r="O394" s="10">
        <v>644</v>
      </c>
      <c r="P394" s="45">
        <v>6.0074626865671645E-2</v>
      </c>
      <c r="Q394" s="46">
        <v>109.09090909090899</v>
      </c>
      <c r="R394" s="10">
        <v>494</v>
      </c>
      <c r="S394" s="45">
        <v>4.6674225245653816E-2</v>
      </c>
      <c r="T394" s="46">
        <v>101.21212</v>
      </c>
      <c r="U394" s="45">
        <v>1.0843881856540085</v>
      </c>
      <c r="V394" s="10">
        <v>12050</v>
      </c>
      <c r="W394" s="45">
        <v>2.442534560343779E-2</v>
      </c>
      <c r="X394" s="10">
        <v>485.45454545454498</v>
      </c>
      <c r="Y394" s="10">
        <v>16197</v>
      </c>
      <c r="Z394" s="45">
        <v>3.2757410714466292E-2</v>
      </c>
      <c r="AA394" s="46">
        <v>596.36363636363603</v>
      </c>
      <c r="AB394" s="10">
        <v>12851</v>
      </c>
      <c r="AC394" s="45">
        <v>2.678189976221191E-2</v>
      </c>
      <c r="AD394" s="46">
        <v>569.69695999999999</v>
      </c>
      <c r="AE394" s="45">
        <v>6.6473029045643159E-2</v>
      </c>
    </row>
    <row r="395" spans="1:31" ht="14.4" x14ac:dyDescent="0.3">
      <c r="A395" s="64" t="s">
        <v>540</v>
      </c>
      <c r="B395" s="10">
        <v>84</v>
      </c>
      <c r="C395" s="45">
        <v>1.070063694267516E-2</v>
      </c>
      <c r="D395" s="10">
        <v>35.151515151515099</v>
      </c>
      <c r="E395" s="10">
        <v>436</v>
      </c>
      <c r="F395" s="45">
        <v>4.730389497667354E-2</v>
      </c>
      <c r="G395" s="46">
        <v>92.121212121212096</v>
      </c>
      <c r="H395" s="10">
        <v>304</v>
      </c>
      <c r="I395" s="45">
        <v>3.3977869676986697E-2</v>
      </c>
      <c r="J395" s="46">
        <v>84.242424</v>
      </c>
      <c r="K395" s="45">
        <v>2.6190476190476191</v>
      </c>
      <c r="L395" s="10">
        <v>136</v>
      </c>
      <c r="M395" s="45">
        <v>1.4586014586014585E-2</v>
      </c>
      <c r="N395" s="10">
        <v>46.060606060605998</v>
      </c>
      <c r="O395" s="10">
        <v>470</v>
      </c>
      <c r="P395" s="45">
        <v>4.3843283582089554E-2</v>
      </c>
      <c r="Q395" s="46">
        <v>94.545454545454504</v>
      </c>
      <c r="R395" s="10">
        <v>341</v>
      </c>
      <c r="S395" s="45">
        <v>3.2218442932728644E-2</v>
      </c>
      <c r="T395" s="46">
        <v>87.272729999999996</v>
      </c>
      <c r="U395" s="45">
        <v>1.5073529411764706</v>
      </c>
      <c r="V395" s="10">
        <v>8417</v>
      </c>
      <c r="W395" s="45">
        <v>1.7061255928973933E-2</v>
      </c>
      <c r="X395" s="10">
        <v>437.575757575757</v>
      </c>
      <c r="Y395" s="10">
        <v>11135</v>
      </c>
      <c r="Z395" s="45">
        <v>2.2519835050045203E-2</v>
      </c>
      <c r="AA395" s="46">
        <v>504.84848484848402</v>
      </c>
      <c r="AB395" s="10">
        <v>7871</v>
      </c>
      <c r="AC395" s="45">
        <v>1.640341864667107E-2</v>
      </c>
      <c r="AD395" s="46">
        <v>420.60604899999998</v>
      </c>
      <c r="AE395" s="45">
        <v>-6.4868718070571457E-2</v>
      </c>
    </row>
    <row r="396" spans="1:31" ht="14.4" x14ac:dyDescent="0.3">
      <c r="A396" s="64" t="s">
        <v>541</v>
      </c>
      <c r="B396" s="10">
        <v>0</v>
      </c>
      <c r="C396" s="45">
        <v>0</v>
      </c>
      <c r="D396" s="10">
        <v>80</v>
      </c>
      <c r="E396" s="10">
        <v>102</v>
      </c>
      <c r="F396" s="45">
        <v>1.1066507540414451E-2</v>
      </c>
      <c r="G396" s="46">
        <v>35.757575757575701</v>
      </c>
      <c r="H396" s="10">
        <v>34</v>
      </c>
      <c r="I396" s="45">
        <v>3.8001564770314073E-3</v>
      </c>
      <c r="J396" s="46">
        <v>27.272728000000001</v>
      </c>
      <c r="K396" s="64"/>
      <c r="L396" s="10">
        <v>31</v>
      </c>
      <c r="M396" s="45">
        <v>3.3247533247533247E-3</v>
      </c>
      <c r="N396" s="10">
        <v>29.090909090909101</v>
      </c>
      <c r="O396" s="10">
        <v>102</v>
      </c>
      <c r="P396" s="45">
        <v>9.5149253731343277E-3</v>
      </c>
      <c r="Q396" s="46">
        <v>35.757575757575701</v>
      </c>
      <c r="R396" s="10">
        <v>59</v>
      </c>
      <c r="S396" s="45">
        <v>5.5744520030234319E-3</v>
      </c>
      <c r="T396" s="46">
        <v>38.181820000000002</v>
      </c>
      <c r="U396" s="45">
        <v>0.90322580645161288</v>
      </c>
      <c r="V396" s="10">
        <v>1241</v>
      </c>
      <c r="W396" s="45">
        <v>2.5155065472088215E-3</v>
      </c>
      <c r="X396" s="10">
        <v>178.18181818181799</v>
      </c>
      <c r="Y396" s="10">
        <v>1547</v>
      </c>
      <c r="Z396" s="45">
        <v>3.1287099077162038E-3</v>
      </c>
      <c r="AA396" s="46">
        <v>183.636363636363</v>
      </c>
      <c r="AB396" s="10">
        <v>1452</v>
      </c>
      <c r="AC396" s="45">
        <v>3.0260149758564851E-3</v>
      </c>
      <c r="AD396" s="46">
        <v>185.454544</v>
      </c>
      <c r="AE396" s="45">
        <v>0.17002417405318293</v>
      </c>
    </row>
    <row r="397" spans="1:31" ht="14.4" x14ac:dyDescent="0.3">
      <c r="A397" s="64" t="s">
        <v>542</v>
      </c>
      <c r="B397" s="10">
        <v>49</v>
      </c>
      <c r="C397" s="45">
        <v>6.2420382165605092E-3</v>
      </c>
      <c r="D397" s="10">
        <v>27.272727272727199</v>
      </c>
      <c r="E397" s="10">
        <v>119</v>
      </c>
      <c r="F397" s="45">
        <v>1.291092546381686E-2</v>
      </c>
      <c r="G397" s="46">
        <v>41.212121212121197</v>
      </c>
      <c r="H397" s="10">
        <v>168</v>
      </c>
      <c r="I397" s="45">
        <v>1.8777243768861071E-2</v>
      </c>
      <c r="J397" s="46">
        <v>68.484849999999994</v>
      </c>
      <c r="K397" s="45">
        <v>2.4285714285714284</v>
      </c>
      <c r="L397" s="10">
        <v>49</v>
      </c>
      <c r="M397" s="45">
        <v>5.2552552552552556E-3</v>
      </c>
      <c r="N397" s="10">
        <v>27.272727272727199</v>
      </c>
      <c r="O397" s="10">
        <v>153</v>
      </c>
      <c r="P397" s="45">
        <v>1.4272388059701492E-2</v>
      </c>
      <c r="Q397" s="46">
        <v>45.454545454545404</v>
      </c>
      <c r="R397" s="10">
        <v>168</v>
      </c>
      <c r="S397" s="45">
        <v>1.5873015873015872E-2</v>
      </c>
      <c r="T397" s="46">
        <v>68.484849999999994</v>
      </c>
      <c r="U397" s="45">
        <v>2.4285714285714284</v>
      </c>
      <c r="V397" s="10">
        <v>3282</v>
      </c>
      <c r="W397" s="45">
        <v>6.6526128025296959E-3</v>
      </c>
      <c r="X397" s="10">
        <v>303.030303030303</v>
      </c>
      <c r="Y397" s="10">
        <v>3803</v>
      </c>
      <c r="Z397" s="45">
        <v>7.6913275882642034E-3</v>
      </c>
      <c r="AA397" s="46">
        <v>272.12121212121201</v>
      </c>
      <c r="AB397" s="10">
        <v>2949</v>
      </c>
      <c r="AC397" s="45">
        <v>6.1458114075762914E-3</v>
      </c>
      <c r="AD397" s="46">
        <v>233.939392</v>
      </c>
      <c r="AE397" s="45">
        <v>-0.10146252285191956</v>
      </c>
    </row>
    <row r="398" spans="1:31" ht="14.4" x14ac:dyDescent="0.3">
      <c r="A398" s="64" t="s">
        <v>543</v>
      </c>
      <c r="B398" s="10">
        <v>35</v>
      </c>
      <c r="C398" s="45">
        <v>4.4585987261146496E-3</v>
      </c>
      <c r="D398" s="10">
        <v>18.7878787878787</v>
      </c>
      <c r="E398" s="10">
        <v>215</v>
      </c>
      <c r="F398" s="45">
        <v>2.3326461972442227E-2</v>
      </c>
      <c r="G398" s="46">
        <v>72.727272727272705</v>
      </c>
      <c r="H398" s="10">
        <v>102</v>
      </c>
      <c r="I398" s="45">
        <v>1.1400469431094221E-2</v>
      </c>
      <c r="J398" s="46">
        <v>40.606059999999999</v>
      </c>
      <c r="K398" s="45">
        <v>1.9142857142857144</v>
      </c>
      <c r="L398" s="10">
        <v>56</v>
      </c>
      <c r="M398" s="45">
        <v>6.006006006006006E-3</v>
      </c>
      <c r="N398" s="10">
        <v>22.424242424242401</v>
      </c>
      <c r="O398" s="10">
        <v>215</v>
      </c>
      <c r="P398" s="45">
        <v>2.005597014925373E-2</v>
      </c>
      <c r="Q398" s="46">
        <v>72.727272727272705</v>
      </c>
      <c r="R398" s="10">
        <v>114</v>
      </c>
      <c r="S398" s="45">
        <v>1.0770975056689343E-2</v>
      </c>
      <c r="T398" s="46">
        <v>43.030304000000001</v>
      </c>
      <c r="U398" s="45">
        <v>1.0357142857142858</v>
      </c>
      <c r="V398" s="10">
        <v>3894</v>
      </c>
      <c r="W398" s="45">
        <v>7.8931365792354151E-3</v>
      </c>
      <c r="X398" s="10">
        <v>255.75757575757501</v>
      </c>
      <c r="Y398" s="10">
        <v>5785</v>
      </c>
      <c r="Z398" s="45">
        <v>1.1699797554064795E-2</v>
      </c>
      <c r="AA398" s="46">
        <v>339.39393939393898</v>
      </c>
      <c r="AB398" s="10">
        <v>3470</v>
      </c>
      <c r="AC398" s="45">
        <v>7.2315922632382942E-3</v>
      </c>
      <c r="AD398" s="46">
        <v>255.15152</v>
      </c>
      <c r="AE398" s="45">
        <v>-0.10888546481766821</v>
      </c>
    </row>
    <row r="399" spans="1:31" ht="14.4" x14ac:dyDescent="0.3">
      <c r="A399" s="64" t="s">
        <v>544</v>
      </c>
      <c r="B399" s="10">
        <v>101</v>
      </c>
      <c r="C399" s="45">
        <v>1.286624203821656E-2</v>
      </c>
      <c r="D399" s="10">
        <v>41.818181818181799</v>
      </c>
      <c r="E399" s="10">
        <v>174</v>
      </c>
      <c r="F399" s="45">
        <v>1.8878159921883478E-2</v>
      </c>
      <c r="G399" s="46">
        <v>56.363636363636303</v>
      </c>
      <c r="H399" s="10">
        <v>149</v>
      </c>
      <c r="I399" s="45">
        <v>1.6653626914049403E-2</v>
      </c>
      <c r="J399" s="46">
        <v>60.606059999999999</v>
      </c>
      <c r="K399" s="45">
        <v>0.47524752475247523</v>
      </c>
      <c r="L399" s="10">
        <v>101</v>
      </c>
      <c r="M399" s="45">
        <v>1.0832260832260833E-2</v>
      </c>
      <c r="N399" s="10">
        <v>41.818181818181799</v>
      </c>
      <c r="O399" s="10">
        <v>174</v>
      </c>
      <c r="P399" s="45">
        <v>1.6231343283582091E-2</v>
      </c>
      <c r="Q399" s="46">
        <v>56.363636363636303</v>
      </c>
      <c r="R399" s="10">
        <v>153</v>
      </c>
      <c r="S399" s="45">
        <v>1.4455782312925171E-2</v>
      </c>
      <c r="T399" s="46">
        <v>60.606059999999999</v>
      </c>
      <c r="U399" s="45">
        <v>0.51485148514851486</v>
      </c>
      <c r="V399" s="10">
        <v>3633</v>
      </c>
      <c r="W399" s="45">
        <v>7.3640896744638588E-3</v>
      </c>
      <c r="X399" s="10">
        <v>220</v>
      </c>
      <c r="Y399" s="10">
        <v>5062</v>
      </c>
      <c r="Z399" s="45">
        <v>1.0237575664421088E-2</v>
      </c>
      <c r="AA399" s="46">
        <v>303.636363636363</v>
      </c>
      <c r="AB399" s="10">
        <v>4980</v>
      </c>
      <c r="AC399" s="45">
        <v>1.0378481115540837E-2</v>
      </c>
      <c r="AD399" s="46">
        <v>327.27273600000001</v>
      </c>
      <c r="AE399" s="45">
        <v>0.37076796036333609</v>
      </c>
    </row>
    <row r="400" spans="1:31" ht="14.4" x14ac:dyDescent="0.3">
      <c r="A400" s="64" t="s">
        <v>385</v>
      </c>
      <c r="B400" s="10">
        <v>2365</v>
      </c>
      <c r="C400" s="45">
        <v>0.30127388535031846</v>
      </c>
      <c r="D400" s="10">
        <v>226.06060606060601</v>
      </c>
      <c r="E400" s="10">
        <v>2954</v>
      </c>
      <c r="F400" s="45">
        <v>0.32049473798415973</v>
      </c>
      <c r="G400" s="46">
        <v>223.636363636363</v>
      </c>
      <c r="H400" s="10">
        <v>2458</v>
      </c>
      <c r="I400" s="45">
        <v>0.27472895942774112</v>
      </c>
      <c r="J400" s="46">
        <v>243.03030000000001</v>
      </c>
      <c r="K400" s="45">
        <v>3.9323467230443977E-2</v>
      </c>
      <c r="L400" s="10">
        <v>2469</v>
      </c>
      <c r="M400" s="45">
        <v>0.26480051480051481</v>
      </c>
      <c r="N400" s="10">
        <v>234.54545454545399</v>
      </c>
      <c r="O400" s="10">
        <v>3173</v>
      </c>
      <c r="P400" s="45">
        <v>0.29598880597014926</v>
      </c>
      <c r="Q400" s="46">
        <v>233.93939393939399</v>
      </c>
      <c r="R400" s="10">
        <v>2641</v>
      </c>
      <c r="S400" s="45">
        <v>0.24952758881330309</v>
      </c>
      <c r="T400" s="46">
        <v>242.42424</v>
      </c>
      <c r="U400" s="45">
        <v>6.966383151073309E-2</v>
      </c>
      <c r="V400" s="10">
        <v>71200</v>
      </c>
      <c r="W400" s="45">
        <v>0.14432237402197268</v>
      </c>
      <c r="X400" s="10">
        <v>1491.5151515151499</v>
      </c>
      <c r="Y400" s="10">
        <v>84093</v>
      </c>
      <c r="Z400" s="45">
        <v>0.17007278750457577</v>
      </c>
      <c r="AA400" s="46">
        <v>1238.7878787878701</v>
      </c>
      <c r="AB400" s="10">
        <v>63638</v>
      </c>
      <c r="AC400" s="45">
        <v>0.1326236508495558</v>
      </c>
      <c r="AD400" s="46">
        <v>1113.9394500000001</v>
      </c>
      <c r="AE400" s="45">
        <v>-0.10620786516853932</v>
      </c>
    </row>
    <row r="401" spans="1:31" ht="14.4" x14ac:dyDescent="0.3">
      <c r="A401" s="64" t="s">
        <v>386</v>
      </c>
      <c r="B401" s="10">
        <v>262</v>
      </c>
      <c r="C401" s="45">
        <v>3.337579617834395E-2</v>
      </c>
      <c r="D401" s="10">
        <v>68.484848484848399</v>
      </c>
      <c r="E401" s="10">
        <v>334</v>
      </c>
      <c r="F401" s="45">
        <v>3.6237387436259087E-2</v>
      </c>
      <c r="G401" s="46">
        <v>78.181818181818201</v>
      </c>
      <c r="H401" s="10">
        <v>374</v>
      </c>
      <c r="I401" s="45">
        <v>4.1801721247345477E-2</v>
      </c>
      <c r="J401" s="46">
        <v>102.42424</v>
      </c>
      <c r="K401" s="45">
        <v>0.42748091603053434</v>
      </c>
      <c r="L401" s="10">
        <v>337</v>
      </c>
      <c r="M401" s="45">
        <v>3.6143286143286144E-2</v>
      </c>
      <c r="N401" s="10">
        <v>69.090909090909093</v>
      </c>
      <c r="O401" s="10">
        <v>490</v>
      </c>
      <c r="P401" s="45">
        <v>4.5708955223880597E-2</v>
      </c>
      <c r="Q401" s="46">
        <v>105.454545454545</v>
      </c>
      <c r="R401" s="10">
        <v>422</v>
      </c>
      <c r="S401" s="45">
        <v>3.9871504157218442E-2</v>
      </c>
      <c r="T401" s="46">
        <v>91.515150000000006</v>
      </c>
      <c r="U401" s="45">
        <v>0.25222551928783382</v>
      </c>
      <c r="V401" s="10">
        <v>10170</v>
      </c>
      <c r="W401" s="45">
        <v>2.061458628937447E-2</v>
      </c>
      <c r="X401" s="10">
        <v>538.18181818181802</v>
      </c>
      <c r="Y401" s="10">
        <v>12388</v>
      </c>
      <c r="Z401" s="45">
        <v>2.5053948504711265E-2</v>
      </c>
      <c r="AA401" s="46">
        <v>575.15151515151501</v>
      </c>
      <c r="AB401" s="10">
        <v>9985</v>
      </c>
      <c r="AC401" s="45">
        <v>2.0809063039894632E-2</v>
      </c>
      <c r="AD401" s="46">
        <v>461.21212800000001</v>
      </c>
      <c r="AE401" s="45">
        <v>-1.8190757128810225E-2</v>
      </c>
    </row>
    <row r="402" spans="1:31" ht="14.4" x14ac:dyDescent="0.3">
      <c r="A402" s="64" t="s">
        <v>545</v>
      </c>
      <c r="B402" s="10">
        <v>262</v>
      </c>
      <c r="C402" s="45">
        <v>3.337579617834395E-2</v>
      </c>
      <c r="D402" s="10">
        <v>68.484848484848399</v>
      </c>
      <c r="E402" s="10">
        <v>330</v>
      </c>
      <c r="F402" s="45">
        <v>3.5803406748399699E-2</v>
      </c>
      <c r="G402" s="46">
        <v>78.181818181818201</v>
      </c>
      <c r="H402" s="10">
        <v>341</v>
      </c>
      <c r="I402" s="45">
        <v>3.8113334078462055E-2</v>
      </c>
      <c r="J402" s="46">
        <v>97.575760000000002</v>
      </c>
      <c r="K402" s="45">
        <v>0.30152671755725191</v>
      </c>
      <c r="L402" s="10">
        <v>311</v>
      </c>
      <c r="M402" s="45">
        <v>3.3354783354783354E-2</v>
      </c>
      <c r="N402" s="10">
        <v>74.545454545454504</v>
      </c>
      <c r="O402" s="10">
        <v>472</v>
      </c>
      <c r="P402" s="45">
        <v>4.4029850746268653E-2</v>
      </c>
      <c r="Q402" s="46">
        <v>106.06060606060601</v>
      </c>
      <c r="R402" s="10">
        <v>364</v>
      </c>
      <c r="S402" s="45">
        <v>3.439153439153439E-2</v>
      </c>
      <c r="T402" s="46">
        <v>90.303030000000007</v>
      </c>
      <c r="U402" s="45">
        <v>0.17041800643086816</v>
      </c>
      <c r="V402" s="10">
        <v>8005</v>
      </c>
      <c r="W402" s="45">
        <v>1.6226132079296227E-2</v>
      </c>
      <c r="X402" s="10">
        <v>480</v>
      </c>
      <c r="Y402" s="10">
        <v>9409</v>
      </c>
      <c r="Z402" s="45">
        <v>1.9029108934519558E-2</v>
      </c>
      <c r="AA402" s="46">
        <v>532.12121212121201</v>
      </c>
      <c r="AB402" s="10">
        <v>7202</v>
      </c>
      <c r="AC402" s="45">
        <v>1.5009201002836368E-2</v>
      </c>
      <c r="AD402" s="46">
        <v>387.27273600000001</v>
      </c>
      <c r="AE402" s="45">
        <v>-0.10031230480949406</v>
      </c>
    </row>
    <row r="403" spans="1:31" ht="14.4" x14ac:dyDescent="0.3">
      <c r="A403" s="64" t="s">
        <v>546</v>
      </c>
      <c r="B403" s="10">
        <v>34</v>
      </c>
      <c r="C403" s="45">
        <v>4.3312101910828026E-3</v>
      </c>
      <c r="D403" s="10">
        <v>25.4545454545454</v>
      </c>
      <c r="E403" s="10">
        <v>63</v>
      </c>
      <c r="F403" s="45">
        <v>6.8351958337853963E-3</v>
      </c>
      <c r="G403" s="46">
        <v>30.303030303030301</v>
      </c>
      <c r="H403" s="10">
        <v>145</v>
      </c>
      <c r="I403" s="45">
        <v>1.6206549681457471E-2</v>
      </c>
      <c r="J403" s="46">
        <v>61.818179999999998</v>
      </c>
      <c r="K403" s="45">
        <v>3.2647058823529411</v>
      </c>
      <c r="L403" s="10">
        <v>34</v>
      </c>
      <c r="M403" s="45">
        <v>3.6465036465036463E-3</v>
      </c>
      <c r="N403" s="10">
        <v>25.4545454545454</v>
      </c>
      <c r="O403" s="10">
        <v>181</v>
      </c>
      <c r="P403" s="45">
        <v>1.6884328358208956E-2</v>
      </c>
      <c r="Q403" s="46">
        <v>66.6666666666666</v>
      </c>
      <c r="R403" s="10">
        <v>145</v>
      </c>
      <c r="S403" s="45">
        <v>1.3699924414210128E-2</v>
      </c>
      <c r="T403" s="46">
        <v>61.818179999999998</v>
      </c>
      <c r="U403" s="45">
        <v>3.2647058823529411</v>
      </c>
      <c r="V403" s="10">
        <v>1832</v>
      </c>
      <c r="W403" s="45">
        <v>3.7134633315766001E-3</v>
      </c>
      <c r="X403" s="10">
        <v>221.21212121212099</v>
      </c>
      <c r="Y403" s="10">
        <v>2518</v>
      </c>
      <c r="Z403" s="45">
        <v>5.0924961523137685E-3</v>
      </c>
      <c r="AA403" s="46">
        <v>251.51515151515099</v>
      </c>
      <c r="AB403" s="10">
        <v>1507</v>
      </c>
      <c r="AC403" s="45">
        <v>3.1406367552449885E-3</v>
      </c>
      <c r="AD403" s="46">
        <v>169.090912</v>
      </c>
      <c r="AE403" s="45">
        <v>-0.17740174672489084</v>
      </c>
    </row>
    <row r="404" spans="1:31" ht="18" customHeight="1" x14ac:dyDescent="0.3">
      <c r="A404" s="64" t="s">
        <v>547</v>
      </c>
      <c r="B404" s="10">
        <v>128</v>
      </c>
      <c r="C404" s="45">
        <v>1.6305732484076432E-2</v>
      </c>
      <c r="D404" s="10">
        <v>50.909090909090899</v>
      </c>
      <c r="E404" s="10">
        <v>76</v>
      </c>
      <c r="F404" s="45">
        <v>8.245633069328415E-3</v>
      </c>
      <c r="G404" s="46">
        <v>41.212121212121197</v>
      </c>
      <c r="H404" s="10">
        <v>73</v>
      </c>
      <c r="I404" s="45">
        <v>8.1591594948027275E-3</v>
      </c>
      <c r="J404" s="46">
        <v>48.484848</v>
      </c>
      <c r="K404" s="45">
        <v>-0.4296875</v>
      </c>
      <c r="L404" s="10">
        <v>128</v>
      </c>
      <c r="M404" s="45">
        <v>1.3728013728013728E-2</v>
      </c>
      <c r="N404" s="10">
        <v>50.909090909090899</v>
      </c>
      <c r="O404" s="10">
        <v>100</v>
      </c>
      <c r="P404" s="45">
        <v>9.3283582089552231E-3</v>
      </c>
      <c r="Q404" s="46">
        <v>43.636363636363598</v>
      </c>
      <c r="R404" s="10">
        <v>73</v>
      </c>
      <c r="S404" s="45">
        <v>6.8972033257747546E-3</v>
      </c>
      <c r="T404" s="46">
        <v>48.484848</v>
      </c>
      <c r="U404" s="45">
        <v>-0.4296875</v>
      </c>
      <c r="V404" s="10">
        <v>1734</v>
      </c>
      <c r="W404" s="45">
        <v>3.5148173673328737E-3</v>
      </c>
      <c r="X404" s="10">
        <v>229.09090909090901</v>
      </c>
      <c r="Y404" s="10">
        <v>1825</v>
      </c>
      <c r="Z404" s="45">
        <v>3.6909473701241574E-3</v>
      </c>
      <c r="AA404" s="46">
        <v>218.78787878787799</v>
      </c>
      <c r="AB404" s="10">
        <v>1188</v>
      </c>
      <c r="AC404" s="45">
        <v>2.4758304347916697E-3</v>
      </c>
      <c r="AD404" s="46">
        <v>194.545456</v>
      </c>
      <c r="AE404" s="45">
        <v>-0.31487889273356401</v>
      </c>
    </row>
    <row r="405" spans="1:31" ht="14.4" x14ac:dyDescent="0.3">
      <c r="A405" s="64" t="s">
        <v>548</v>
      </c>
      <c r="B405" s="10">
        <v>100</v>
      </c>
      <c r="C405" s="45">
        <v>1.2738853503184714E-2</v>
      </c>
      <c r="D405" s="10">
        <v>51.515151515151501</v>
      </c>
      <c r="E405" s="10">
        <v>191</v>
      </c>
      <c r="F405" s="45">
        <v>2.0722577845285885E-2</v>
      </c>
      <c r="G405" s="46">
        <v>58.181818181818201</v>
      </c>
      <c r="H405" s="10">
        <v>123</v>
      </c>
      <c r="I405" s="45">
        <v>1.3747624902201855E-2</v>
      </c>
      <c r="J405" s="46">
        <v>48.484848</v>
      </c>
      <c r="K405" s="45">
        <v>0.23</v>
      </c>
      <c r="L405" s="10">
        <v>149</v>
      </c>
      <c r="M405" s="45">
        <v>1.598026598026598E-2</v>
      </c>
      <c r="N405" s="10">
        <v>63.030303030303003</v>
      </c>
      <c r="O405" s="10">
        <v>191</v>
      </c>
      <c r="P405" s="45">
        <v>1.7817164179104478E-2</v>
      </c>
      <c r="Q405" s="46">
        <v>58.181818181818201</v>
      </c>
      <c r="R405" s="10">
        <v>146</v>
      </c>
      <c r="S405" s="45">
        <v>1.3794406651549509E-2</v>
      </c>
      <c r="T405" s="46">
        <v>53.3333321</v>
      </c>
      <c r="U405" s="45">
        <v>-2.0134228187919462E-2</v>
      </c>
      <c r="V405" s="10">
        <v>4439</v>
      </c>
      <c r="W405" s="45">
        <v>8.997851380386751E-3</v>
      </c>
      <c r="X405" s="10">
        <v>338.78787878787801</v>
      </c>
      <c r="Y405" s="10">
        <v>5066</v>
      </c>
      <c r="Z405" s="45">
        <v>1.0245665412081634E-2</v>
      </c>
      <c r="AA405" s="46">
        <v>338.18181818181802</v>
      </c>
      <c r="AB405" s="10">
        <v>4507</v>
      </c>
      <c r="AC405" s="45">
        <v>9.3927338127997098E-3</v>
      </c>
      <c r="AD405" s="46">
        <v>269.09089999999998</v>
      </c>
      <c r="AE405" s="45">
        <v>1.5318765487722459E-2</v>
      </c>
    </row>
    <row r="406" spans="1:31" ht="14.4" x14ac:dyDescent="0.3">
      <c r="A406" s="64" t="s">
        <v>549</v>
      </c>
      <c r="B406" s="10">
        <v>0</v>
      </c>
      <c r="C406" s="45">
        <v>0</v>
      </c>
      <c r="D406" s="10">
        <v>80</v>
      </c>
      <c r="E406" s="10">
        <v>4</v>
      </c>
      <c r="F406" s="45">
        <v>4.3398068785939026E-4</v>
      </c>
      <c r="G406" s="46">
        <v>3.63636363636363</v>
      </c>
      <c r="H406" s="10">
        <v>33</v>
      </c>
      <c r="I406" s="45">
        <v>3.6883871688834246E-3</v>
      </c>
      <c r="J406" s="46">
        <v>23.030304000000001</v>
      </c>
      <c r="K406" s="64"/>
      <c r="L406" s="10">
        <v>26</v>
      </c>
      <c r="M406" s="45">
        <v>2.7885027885027887E-3</v>
      </c>
      <c r="N406" s="10">
        <v>26.6666666666666</v>
      </c>
      <c r="O406" s="10">
        <v>18</v>
      </c>
      <c r="P406" s="45">
        <v>1.6791044776119403E-3</v>
      </c>
      <c r="Q406" s="46">
        <v>13.9393939393939</v>
      </c>
      <c r="R406" s="10">
        <v>58</v>
      </c>
      <c r="S406" s="45">
        <v>5.4799697656840512E-3</v>
      </c>
      <c r="T406" s="46">
        <v>31.515152</v>
      </c>
      <c r="U406" s="45">
        <v>1.2307692307692308</v>
      </c>
      <c r="V406" s="10">
        <v>2165</v>
      </c>
      <c r="W406" s="45">
        <v>4.3884542100782421E-3</v>
      </c>
      <c r="X406" s="10">
        <v>263.636363636363</v>
      </c>
      <c r="Y406" s="10">
        <v>2979</v>
      </c>
      <c r="Z406" s="45">
        <v>6.0248395701917069E-3</v>
      </c>
      <c r="AA406" s="46">
        <v>243.636363636363</v>
      </c>
      <c r="AB406" s="10">
        <v>2783</v>
      </c>
      <c r="AC406" s="45">
        <v>5.799862037058263E-3</v>
      </c>
      <c r="AD406" s="46">
        <v>252.72728000000001</v>
      </c>
      <c r="AE406" s="45">
        <v>0.28545034642032335</v>
      </c>
    </row>
    <row r="407" spans="1:31" ht="14.4" x14ac:dyDescent="0.3">
      <c r="A407" s="64" t="s">
        <v>387</v>
      </c>
      <c r="B407" s="10">
        <v>2103</v>
      </c>
      <c r="C407" s="45">
        <v>0.2678980891719745</v>
      </c>
      <c r="D407" s="10">
        <v>219.39393939393901</v>
      </c>
      <c r="E407" s="10">
        <v>2620</v>
      </c>
      <c r="F407" s="45">
        <v>0.28425735054790063</v>
      </c>
      <c r="G407" s="46">
        <v>216.363636363636</v>
      </c>
      <c r="H407" s="10">
        <v>2084</v>
      </c>
      <c r="I407" s="45">
        <v>0.23292723818039565</v>
      </c>
      <c r="J407" s="46">
        <v>209.090912</v>
      </c>
      <c r="K407" s="45">
        <v>-9.0347123157394193E-3</v>
      </c>
      <c r="L407" s="10">
        <v>2132</v>
      </c>
      <c r="M407" s="45">
        <v>0.22865722865722865</v>
      </c>
      <c r="N407" s="10">
        <v>219.39393939393901</v>
      </c>
      <c r="O407" s="10">
        <v>2683</v>
      </c>
      <c r="P407" s="45">
        <v>0.25027985074626868</v>
      </c>
      <c r="Q407" s="46">
        <v>214.54545454545399</v>
      </c>
      <c r="R407" s="10">
        <v>2219</v>
      </c>
      <c r="S407" s="45">
        <v>0.20965608465608465</v>
      </c>
      <c r="T407" s="46">
        <v>220.606064</v>
      </c>
      <c r="U407" s="45">
        <v>4.0806754221388367E-2</v>
      </c>
      <c r="V407" s="10">
        <v>61030</v>
      </c>
      <c r="W407" s="45">
        <v>0.1237077877325982</v>
      </c>
      <c r="X407" s="10">
        <v>1352.72727272727</v>
      </c>
      <c r="Y407" s="10">
        <v>71705</v>
      </c>
      <c r="Z407" s="45">
        <v>0.14501883899986451</v>
      </c>
      <c r="AA407" s="46">
        <v>1158.7878787878701</v>
      </c>
      <c r="AB407" s="10">
        <v>53653</v>
      </c>
      <c r="AC407" s="45">
        <v>0.11181458780966115</v>
      </c>
      <c r="AD407" s="46">
        <v>983.03030000000001</v>
      </c>
      <c r="AE407" s="45">
        <v>-0.1208749795182697</v>
      </c>
    </row>
    <row r="408" spans="1:31" ht="14.4" x14ac:dyDescent="0.3">
      <c r="A408" s="64" t="s">
        <v>545</v>
      </c>
      <c r="B408" s="10">
        <v>1959</v>
      </c>
      <c r="C408" s="45">
        <v>0.24955414012738852</v>
      </c>
      <c r="D408" s="10">
        <v>209.09090909090901</v>
      </c>
      <c r="E408" s="10">
        <v>2351</v>
      </c>
      <c r="F408" s="45">
        <v>0.25507214928935662</v>
      </c>
      <c r="G408" s="46">
        <v>204.24242424242399</v>
      </c>
      <c r="H408" s="10">
        <v>1920</v>
      </c>
      <c r="I408" s="45">
        <v>0.21459707164412653</v>
      </c>
      <c r="J408" s="46">
        <v>206.66667200000001</v>
      </c>
      <c r="K408" s="45">
        <v>-1.9908116385911178E-2</v>
      </c>
      <c r="L408" s="10">
        <v>1983</v>
      </c>
      <c r="M408" s="45">
        <v>0.21267696267696268</v>
      </c>
      <c r="N408" s="10">
        <v>210.30303030303</v>
      </c>
      <c r="O408" s="10">
        <v>2408</v>
      </c>
      <c r="P408" s="45">
        <v>0.22462686567164178</v>
      </c>
      <c r="Q408" s="46">
        <v>201.81818181818099</v>
      </c>
      <c r="R408" s="10">
        <v>2046</v>
      </c>
      <c r="S408" s="45">
        <v>0.19331065759637189</v>
      </c>
      <c r="T408" s="46">
        <v>220</v>
      </c>
      <c r="U408" s="45">
        <v>3.1770045385779121E-2</v>
      </c>
      <c r="V408" s="10">
        <v>53850</v>
      </c>
      <c r="W408" s="45">
        <v>0.10915393035229254</v>
      </c>
      <c r="X408" s="10">
        <v>1269.69696969696</v>
      </c>
      <c r="Y408" s="10">
        <v>60866</v>
      </c>
      <c r="Z408" s="45">
        <v>0.12309764527669971</v>
      </c>
      <c r="AA408" s="46">
        <v>1086.6666666666599</v>
      </c>
      <c r="AB408" s="10">
        <v>44835</v>
      </c>
      <c r="AC408" s="45">
        <v>9.3437590525155309E-2</v>
      </c>
      <c r="AD408" s="46">
        <v>940</v>
      </c>
      <c r="AE408" s="45">
        <v>-0.16740947075208915</v>
      </c>
    </row>
    <row r="409" spans="1:31" ht="14.4" x14ac:dyDescent="0.3">
      <c r="A409" s="64" t="s">
        <v>546</v>
      </c>
      <c r="B409" s="10">
        <v>412</v>
      </c>
      <c r="C409" s="45">
        <v>5.2484076433121016E-2</v>
      </c>
      <c r="D409" s="10">
        <v>98.181818181818201</v>
      </c>
      <c r="E409" s="10">
        <v>549</v>
      </c>
      <c r="F409" s="45">
        <v>5.9563849408701311E-2</v>
      </c>
      <c r="G409" s="46">
        <v>83.636363636363598</v>
      </c>
      <c r="H409" s="10">
        <v>323</v>
      </c>
      <c r="I409" s="45">
        <v>3.6101486531798371E-2</v>
      </c>
      <c r="J409" s="46">
        <v>77.575760000000002</v>
      </c>
      <c r="K409" s="45">
        <v>-0.21601941747572814</v>
      </c>
      <c r="L409" s="10">
        <v>412</v>
      </c>
      <c r="M409" s="45">
        <v>4.4187044187044187E-2</v>
      </c>
      <c r="N409" s="10">
        <v>98.181818181818201</v>
      </c>
      <c r="O409" s="10">
        <v>568</v>
      </c>
      <c r="P409" s="45">
        <v>5.2985074626865671E-2</v>
      </c>
      <c r="Q409" s="46">
        <v>84.242424242424207</v>
      </c>
      <c r="R409" s="10">
        <v>323</v>
      </c>
      <c r="S409" s="45">
        <v>3.0517762660619802E-2</v>
      </c>
      <c r="T409" s="46">
        <v>77.575760000000002</v>
      </c>
      <c r="U409" s="45">
        <v>-0.21601941747572814</v>
      </c>
      <c r="V409" s="10">
        <v>8681</v>
      </c>
      <c r="W409" s="45">
        <v>1.759638383265091E-2</v>
      </c>
      <c r="X409" s="10">
        <v>500.60606060606</v>
      </c>
      <c r="Y409" s="10">
        <v>10737</v>
      </c>
      <c r="Z409" s="45">
        <v>2.1714905157820864E-2</v>
      </c>
      <c r="AA409" s="46">
        <v>455.75757575757501</v>
      </c>
      <c r="AB409" s="10">
        <v>7246</v>
      </c>
      <c r="AC409" s="45">
        <v>1.5100898426347171E-2</v>
      </c>
      <c r="AD409" s="46">
        <v>436.96969999999999</v>
      </c>
      <c r="AE409" s="45">
        <v>-0.16530353645893331</v>
      </c>
    </row>
    <row r="410" spans="1:31" ht="14.4" x14ac:dyDescent="0.3">
      <c r="A410" s="64" t="s">
        <v>547</v>
      </c>
      <c r="B410" s="10">
        <v>852</v>
      </c>
      <c r="C410" s="45">
        <v>0.10853503184713376</v>
      </c>
      <c r="D410" s="10">
        <v>135.75757575757501</v>
      </c>
      <c r="E410" s="10">
        <v>634</v>
      </c>
      <c r="F410" s="45">
        <v>6.8785939025713352E-2</v>
      </c>
      <c r="G410" s="46">
        <v>104.24242424242399</v>
      </c>
      <c r="H410" s="10">
        <v>648</v>
      </c>
      <c r="I410" s="45">
        <v>7.2426511679892697E-2</v>
      </c>
      <c r="J410" s="46">
        <v>150.30302399999999</v>
      </c>
      <c r="K410" s="45">
        <v>-0.23943661971830985</v>
      </c>
      <c r="L410" s="10">
        <v>852</v>
      </c>
      <c r="M410" s="45">
        <v>9.137709137709138E-2</v>
      </c>
      <c r="N410" s="10">
        <v>135.75757575757501</v>
      </c>
      <c r="O410" s="10">
        <v>641</v>
      </c>
      <c r="P410" s="45">
        <v>5.9794776119402988E-2</v>
      </c>
      <c r="Q410" s="46">
        <v>105.454545454545</v>
      </c>
      <c r="R410" s="10">
        <v>725</v>
      </c>
      <c r="S410" s="45">
        <v>6.8499622071050648E-2</v>
      </c>
      <c r="T410" s="46">
        <v>150.30302399999999</v>
      </c>
      <c r="U410" s="45">
        <v>-0.14906103286384975</v>
      </c>
      <c r="V410" s="10">
        <v>14428</v>
      </c>
      <c r="W410" s="45">
        <v>2.9245550735800867E-2</v>
      </c>
      <c r="X410" s="10">
        <v>701.21212121212102</v>
      </c>
      <c r="Y410" s="10">
        <v>16259</v>
      </c>
      <c r="Z410" s="45">
        <v>3.2882801803204756E-2</v>
      </c>
      <c r="AA410" s="46">
        <v>503.636363636363</v>
      </c>
      <c r="AB410" s="10">
        <v>11307</v>
      </c>
      <c r="AC410" s="45">
        <v>2.3564153809923744E-2</v>
      </c>
      <c r="AD410" s="46">
        <v>451.51513699999998</v>
      </c>
      <c r="AE410" s="45">
        <v>-0.21631549764347102</v>
      </c>
    </row>
    <row r="411" spans="1:31" ht="14.4" x14ac:dyDescent="0.3">
      <c r="A411" s="64" t="s">
        <v>548</v>
      </c>
      <c r="B411" s="10">
        <v>695</v>
      </c>
      <c r="C411" s="45">
        <v>8.8535031847133752E-2</v>
      </c>
      <c r="D411" s="10">
        <v>126.666666666666</v>
      </c>
      <c r="E411" s="10">
        <v>1168</v>
      </c>
      <c r="F411" s="45">
        <v>0.12672236085494196</v>
      </c>
      <c r="G411" s="46">
        <v>140.60606060606</v>
      </c>
      <c r="H411" s="10">
        <v>949</v>
      </c>
      <c r="I411" s="45">
        <v>0.10606907343243545</v>
      </c>
      <c r="J411" s="46">
        <v>134.545456</v>
      </c>
      <c r="K411" s="45">
        <v>0.36546762589928056</v>
      </c>
      <c r="L411" s="10">
        <v>719</v>
      </c>
      <c r="M411" s="45">
        <v>7.7112827112827118E-2</v>
      </c>
      <c r="N411" s="10">
        <v>128.48484848484799</v>
      </c>
      <c r="O411" s="10">
        <v>1199</v>
      </c>
      <c r="P411" s="45">
        <v>0.11184701492537313</v>
      </c>
      <c r="Q411" s="46">
        <v>138.18181818181799</v>
      </c>
      <c r="R411" s="10">
        <v>998</v>
      </c>
      <c r="S411" s="45">
        <v>9.4293272864701433E-2</v>
      </c>
      <c r="T411" s="46">
        <v>136.96969999999999</v>
      </c>
      <c r="U411" s="45">
        <v>0.38803894297635605</v>
      </c>
      <c r="V411" s="10">
        <v>30741</v>
      </c>
      <c r="W411" s="45">
        <v>6.2311995783840758E-2</v>
      </c>
      <c r="X411" s="10">
        <v>864.24242424242402</v>
      </c>
      <c r="Y411" s="10">
        <v>33870</v>
      </c>
      <c r="Z411" s="45">
        <v>6.8499938315674094E-2</v>
      </c>
      <c r="AA411" s="46">
        <v>800</v>
      </c>
      <c r="AB411" s="10">
        <v>26282</v>
      </c>
      <c r="AC411" s="45">
        <v>5.4772538288884398E-2</v>
      </c>
      <c r="AD411" s="46">
        <v>673.93939999999998</v>
      </c>
      <c r="AE411" s="45">
        <v>-0.14505058391073811</v>
      </c>
    </row>
    <row r="412" spans="1:31" ht="14.4" x14ac:dyDescent="0.3">
      <c r="A412" s="64" t="s">
        <v>549</v>
      </c>
      <c r="B412" s="10">
        <v>144</v>
      </c>
      <c r="C412" s="45">
        <v>1.8343949044585986E-2</v>
      </c>
      <c r="D412" s="10">
        <v>50.909090909090899</v>
      </c>
      <c r="E412" s="10">
        <v>269</v>
      </c>
      <c r="F412" s="45">
        <v>2.9185201258543996E-2</v>
      </c>
      <c r="G412" s="46">
        <v>80</v>
      </c>
      <c r="H412" s="10">
        <v>164</v>
      </c>
      <c r="I412" s="45">
        <v>1.8330166536269142E-2</v>
      </c>
      <c r="J412" s="46">
        <v>50.303031900000001</v>
      </c>
      <c r="K412" s="45">
        <v>0.1388888888888889</v>
      </c>
      <c r="L412" s="10">
        <v>149</v>
      </c>
      <c r="M412" s="45">
        <v>1.598026598026598E-2</v>
      </c>
      <c r="N412" s="10">
        <v>50.909090909090899</v>
      </c>
      <c r="O412" s="10">
        <v>275</v>
      </c>
      <c r="P412" s="45">
        <v>2.5652985074626867E-2</v>
      </c>
      <c r="Q412" s="46">
        <v>80.606060606060595</v>
      </c>
      <c r="R412" s="10">
        <v>173</v>
      </c>
      <c r="S412" s="45">
        <v>1.6345427059712776E-2</v>
      </c>
      <c r="T412" s="46">
        <v>51.515152</v>
      </c>
      <c r="U412" s="45">
        <v>0.16107382550335569</v>
      </c>
      <c r="V412" s="10">
        <v>7180</v>
      </c>
      <c r="W412" s="45">
        <v>1.4553857380305672E-2</v>
      </c>
      <c r="X412" s="10">
        <v>366.06060606060601</v>
      </c>
      <c r="Y412" s="10">
        <v>10839</v>
      </c>
      <c r="Z412" s="45">
        <v>2.192119372316479E-2</v>
      </c>
      <c r="AA412" s="46">
        <v>436.969696969697</v>
      </c>
      <c r="AB412" s="10">
        <v>8818</v>
      </c>
      <c r="AC412" s="45">
        <v>1.8376997284505845E-2</v>
      </c>
      <c r="AD412" s="46">
        <v>423.63635299999999</v>
      </c>
      <c r="AE412" s="45">
        <v>0.22813370473537606</v>
      </c>
    </row>
    <row r="413" spans="1:31" ht="14.4" x14ac:dyDescent="0.3">
      <c r="A413" s="64" t="s">
        <v>436</v>
      </c>
      <c r="B413" s="10">
        <v>5300</v>
      </c>
      <c r="C413" s="45">
        <v>0.67515923566878977</v>
      </c>
      <c r="D413" s="10">
        <v>218.78787878787799</v>
      </c>
      <c r="E413" s="10">
        <v>5653</v>
      </c>
      <c r="F413" s="45">
        <v>0.61332320711728328</v>
      </c>
      <c r="G413" s="46">
        <v>267.27272727272702</v>
      </c>
      <c r="H413" s="10">
        <v>6036</v>
      </c>
      <c r="I413" s="45">
        <v>0.67463954398122272</v>
      </c>
      <c r="J413" s="46">
        <v>309.09089999999998</v>
      </c>
      <c r="K413" s="45">
        <v>0.13886792452830188</v>
      </c>
      <c r="L413" s="10">
        <v>6618</v>
      </c>
      <c r="M413" s="45">
        <v>0.70978120978120973</v>
      </c>
      <c r="N413" s="10">
        <v>241.81818181818099</v>
      </c>
      <c r="O413" s="10">
        <v>6903</v>
      </c>
      <c r="P413" s="45">
        <v>0.64393656716417913</v>
      </c>
      <c r="Q413" s="46">
        <v>283.030303030303</v>
      </c>
      <c r="R413" s="10">
        <v>7449</v>
      </c>
      <c r="S413" s="45">
        <v>0.70379818594104304</v>
      </c>
      <c r="T413" s="46">
        <v>312.121216</v>
      </c>
      <c r="U413" s="45">
        <v>0.1255666364460562</v>
      </c>
      <c r="V413" s="10">
        <v>410090</v>
      </c>
      <c r="W413" s="45">
        <v>0.83125228037458954</v>
      </c>
      <c r="X413" s="10">
        <v>2147.2727272727202</v>
      </c>
      <c r="Y413" s="10">
        <v>394163</v>
      </c>
      <c r="Z413" s="45">
        <v>0.79716980178095798</v>
      </c>
      <c r="AA413" s="46">
        <v>1962.42424242424</v>
      </c>
      <c r="AB413" s="10">
        <v>403350</v>
      </c>
      <c r="AC413" s="45">
        <v>0.84059444938823236</v>
      </c>
      <c r="AD413" s="46">
        <v>2146.6667499999999</v>
      </c>
      <c r="AE413" s="45">
        <v>-1.6435416615864812E-2</v>
      </c>
    </row>
    <row r="414" spans="1:31" ht="18" customHeight="1" x14ac:dyDescent="0.3">
      <c r="A414" s="64" t="s">
        <v>384</v>
      </c>
      <c r="B414" s="10">
        <v>2626</v>
      </c>
      <c r="C414" s="45">
        <v>0.33452229299363057</v>
      </c>
      <c r="D414" s="10">
        <v>201.21212121212099</v>
      </c>
      <c r="E414" s="10">
        <v>2689</v>
      </c>
      <c r="F414" s="45">
        <v>0.2917435174134751</v>
      </c>
      <c r="G414" s="46">
        <v>186.06060606060601</v>
      </c>
      <c r="H414" s="10">
        <v>2513</v>
      </c>
      <c r="I414" s="45">
        <v>0.28087627137588017</v>
      </c>
      <c r="J414" s="46">
        <v>232.121216</v>
      </c>
      <c r="K414" s="45">
        <v>-4.3031226199543034E-2</v>
      </c>
      <c r="L414" s="10">
        <v>3586</v>
      </c>
      <c r="M414" s="45">
        <v>0.38459888459888458</v>
      </c>
      <c r="N414" s="10">
        <v>218.18181818181799</v>
      </c>
      <c r="O414" s="10">
        <v>3405</v>
      </c>
      <c r="P414" s="45">
        <v>0.31763059701492535</v>
      </c>
      <c r="Q414" s="46">
        <v>209.09090909090901</v>
      </c>
      <c r="R414" s="10">
        <v>3456</v>
      </c>
      <c r="S414" s="45">
        <v>0.32653061224489793</v>
      </c>
      <c r="T414" s="46">
        <v>260.60604899999998</v>
      </c>
      <c r="U414" s="45">
        <v>-3.6252091466815392E-2</v>
      </c>
      <c r="V414" s="10">
        <v>212829</v>
      </c>
      <c r="W414" s="45">
        <v>0.43140430534722501</v>
      </c>
      <c r="X414" s="10">
        <v>1827.87878787878</v>
      </c>
      <c r="Y414" s="10">
        <v>207844</v>
      </c>
      <c r="Z414" s="45">
        <v>0.4203513781896358</v>
      </c>
      <c r="AA414" s="46">
        <v>1523.6363636363601</v>
      </c>
      <c r="AB414" s="10">
        <v>209862</v>
      </c>
      <c r="AC414" s="45">
        <v>0.43735919756418301</v>
      </c>
      <c r="AD414" s="46">
        <v>1790.9090000000001</v>
      </c>
      <c r="AE414" s="45">
        <v>-1.3940769350041583E-2</v>
      </c>
    </row>
    <row r="415" spans="1:31" ht="14.4" x14ac:dyDescent="0.3">
      <c r="A415" s="64" t="s">
        <v>540</v>
      </c>
      <c r="B415" s="10">
        <v>1536</v>
      </c>
      <c r="C415" s="45">
        <v>0.19566878980891719</v>
      </c>
      <c r="D415" s="10">
        <v>175.15151515151501</v>
      </c>
      <c r="E415" s="10">
        <v>1139</v>
      </c>
      <c r="F415" s="45">
        <v>0.12357600086796137</v>
      </c>
      <c r="G415" s="46">
        <v>112.72727272727199</v>
      </c>
      <c r="H415" s="10">
        <v>1223</v>
      </c>
      <c r="I415" s="45">
        <v>0.13669386386498267</v>
      </c>
      <c r="J415" s="46">
        <v>168.484848</v>
      </c>
      <c r="K415" s="45">
        <v>-0.20377604166666666</v>
      </c>
      <c r="L415" s="10">
        <v>2112</v>
      </c>
      <c r="M415" s="45">
        <v>0.22651222651222652</v>
      </c>
      <c r="N415" s="10">
        <v>186.06060606060601</v>
      </c>
      <c r="O415" s="10">
        <v>1512</v>
      </c>
      <c r="P415" s="45">
        <v>0.141044776119403</v>
      </c>
      <c r="Q415" s="46">
        <v>143.030303030303</v>
      </c>
      <c r="R415" s="10">
        <v>1727</v>
      </c>
      <c r="S415" s="45">
        <v>0.16317082388510959</v>
      </c>
      <c r="T415" s="46">
        <v>201.81817599999999</v>
      </c>
      <c r="U415" s="45">
        <v>-0.18229166666666666</v>
      </c>
      <c r="V415" s="10">
        <v>107654</v>
      </c>
      <c r="W415" s="45">
        <v>0.21821461872136863</v>
      </c>
      <c r="X415" s="10">
        <v>1415.15151515151</v>
      </c>
      <c r="Y415" s="10">
        <v>96861</v>
      </c>
      <c r="Z415" s="45">
        <v>0.19589526203703891</v>
      </c>
      <c r="AA415" s="46">
        <v>1291.5151515151499</v>
      </c>
      <c r="AB415" s="10">
        <v>91655</v>
      </c>
      <c r="AC415" s="45">
        <v>0.19101198527005933</v>
      </c>
      <c r="AD415" s="46">
        <v>1254.5454099999999</v>
      </c>
      <c r="AE415" s="45">
        <v>-0.14861500733832464</v>
      </c>
    </row>
    <row r="416" spans="1:31" ht="14.4" x14ac:dyDescent="0.3">
      <c r="A416" s="64" t="s">
        <v>541</v>
      </c>
      <c r="B416" s="10">
        <v>166</v>
      </c>
      <c r="C416" s="45">
        <v>2.1146496815286624E-2</v>
      </c>
      <c r="D416" s="10">
        <v>67.272727272727195</v>
      </c>
      <c r="E416" s="10">
        <v>111</v>
      </c>
      <c r="F416" s="45">
        <v>1.2042964088098079E-2</v>
      </c>
      <c r="G416" s="46">
        <v>35.757575757575701</v>
      </c>
      <c r="H416" s="10">
        <v>121</v>
      </c>
      <c r="I416" s="45">
        <v>1.352408628590589E-2</v>
      </c>
      <c r="J416" s="46">
        <v>40</v>
      </c>
      <c r="K416" s="45">
        <v>-0.27108433734939757</v>
      </c>
      <c r="L416" s="10">
        <v>226</v>
      </c>
      <c r="M416" s="45">
        <v>2.4238524238524239E-2</v>
      </c>
      <c r="N416" s="10">
        <v>76.969696969696898</v>
      </c>
      <c r="O416" s="10">
        <v>171</v>
      </c>
      <c r="P416" s="45">
        <v>1.5951492537313434E-2</v>
      </c>
      <c r="Q416" s="46">
        <v>58.181818181818201</v>
      </c>
      <c r="R416" s="10">
        <v>216</v>
      </c>
      <c r="S416" s="45">
        <v>2.0408163265306121E-2</v>
      </c>
      <c r="T416" s="46">
        <v>64.242424</v>
      </c>
      <c r="U416" s="45">
        <v>-4.4247787610619468E-2</v>
      </c>
      <c r="V416" s="10">
        <v>17581</v>
      </c>
      <c r="W416" s="45">
        <v>3.5636680585397491E-2</v>
      </c>
      <c r="X416" s="10">
        <v>570.30303030303003</v>
      </c>
      <c r="Y416" s="10">
        <v>16628</v>
      </c>
      <c r="Z416" s="45">
        <v>3.362908102489013E-2</v>
      </c>
      <c r="AA416" s="46">
        <v>698.78787878787796</v>
      </c>
      <c r="AB416" s="10">
        <v>16381</v>
      </c>
      <c r="AC416" s="45">
        <v>3.4138533966601298E-2</v>
      </c>
      <c r="AD416" s="46">
        <v>456.96969999999999</v>
      </c>
      <c r="AE416" s="45">
        <v>-6.8255503099937428E-2</v>
      </c>
    </row>
    <row r="417" spans="1:31" ht="14.4" x14ac:dyDescent="0.3">
      <c r="A417" s="64" t="s">
        <v>542</v>
      </c>
      <c r="B417" s="10">
        <v>343</v>
      </c>
      <c r="C417" s="45">
        <v>4.369426751592357E-2</v>
      </c>
      <c r="D417" s="10">
        <v>67.878787878787804</v>
      </c>
      <c r="E417" s="10">
        <v>348</v>
      </c>
      <c r="F417" s="45">
        <v>3.7756319843766956E-2</v>
      </c>
      <c r="G417" s="46">
        <v>74.545454545454504</v>
      </c>
      <c r="H417" s="10">
        <v>471</v>
      </c>
      <c r="I417" s="45">
        <v>5.2643344137699791E-2</v>
      </c>
      <c r="J417" s="46">
        <v>112.727272</v>
      </c>
      <c r="K417" s="45">
        <v>0.37317784256559766</v>
      </c>
      <c r="L417" s="10">
        <v>560</v>
      </c>
      <c r="M417" s="45">
        <v>6.006006006006006E-2</v>
      </c>
      <c r="N417" s="10">
        <v>101.212121212121</v>
      </c>
      <c r="O417" s="10">
        <v>486</v>
      </c>
      <c r="P417" s="45">
        <v>4.5335820895522391E-2</v>
      </c>
      <c r="Q417" s="46">
        <v>96.363636363636402</v>
      </c>
      <c r="R417" s="10">
        <v>536</v>
      </c>
      <c r="S417" s="45">
        <v>5.0642479213907785E-2</v>
      </c>
      <c r="T417" s="46">
        <v>124.242424</v>
      </c>
      <c r="U417" s="45">
        <v>-4.2857142857142858E-2</v>
      </c>
      <c r="V417" s="10">
        <v>22842</v>
      </c>
      <c r="W417" s="45">
        <v>4.6300725665869381E-2</v>
      </c>
      <c r="X417" s="10">
        <v>678.78787878787796</v>
      </c>
      <c r="Y417" s="10">
        <v>18187</v>
      </c>
      <c r="Z417" s="45">
        <v>3.6782060175587973E-2</v>
      </c>
      <c r="AA417" s="46">
        <v>595.15151515151501</v>
      </c>
      <c r="AB417" s="10">
        <v>17690</v>
      </c>
      <c r="AC417" s="45">
        <v>3.6866532316047675E-2</v>
      </c>
      <c r="AD417" s="46">
        <v>583.63635299999999</v>
      </c>
      <c r="AE417" s="45">
        <v>-0.22554942649505297</v>
      </c>
    </row>
    <row r="418" spans="1:31" ht="14.4" x14ac:dyDescent="0.3">
      <c r="A418" s="64" t="s">
        <v>543</v>
      </c>
      <c r="B418" s="10">
        <v>1027</v>
      </c>
      <c r="C418" s="45">
        <v>0.130828025477707</v>
      </c>
      <c r="D418" s="10">
        <v>166.666666666666</v>
      </c>
      <c r="E418" s="10">
        <v>680</v>
      </c>
      <c r="F418" s="45">
        <v>7.3776716936096345E-2</v>
      </c>
      <c r="G418" s="46">
        <v>82.424242424242394</v>
      </c>
      <c r="H418" s="10">
        <v>631</v>
      </c>
      <c r="I418" s="45">
        <v>7.0526433441377004E-2</v>
      </c>
      <c r="J418" s="46">
        <v>116.969696</v>
      </c>
      <c r="K418" s="45">
        <v>-0.38558909444985395</v>
      </c>
      <c r="L418" s="10">
        <v>1326</v>
      </c>
      <c r="M418" s="45">
        <v>0.14221364221364222</v>
      </c>
      <c r="N418" s="10">
        <v>181.21212121212099</v>
      </c>
      <c r="O418" s="10">
        <v>855</v>
      </c>
      <c r="P418" s="45">
        <v>7.9757462686567165E-2</v>
      </c>
      <c r="Q418" s="46">
        <v>93.939393939393895</v>
      </c>
      <c r="R418" s="10">
        <v>975</v>
      </c>
      <c r="S418" s="45">
        <v>9.2120181405895687E-2</v>
      </c>
      <c r="T418" s="46">
        <v>144.24243200000001</v>
      </c>
      <c r="U418" s="45">
        <v>-0.26470588235294118</v>
      </c>
      <c r="V418" s="10">
        <v>67231</v>
      </c>
      <c r="W418" s="45">
        <v>0.13627721247010174</v>
      </c>
      <c r="X418" s="10">
        <v>1211.5151515151499</v>
      </c>
      <c r="Y418" s="10">
        <v>62046</v>
      </c>
      <c r="Z418" s="45">
        <v>0.1254841208365608</v>
      </c>
      <c r="AA418" s="46">
        <v>1144.84848484848</v>
      </c>
      <c r="AB418" s="10">
        <v>57584</v>
      </c>
      <c r="AC418" s="45">
        <v>0.12000691898741037</v>
      </c>
      <c r="AD418" s="46">
        <v>1050.9090000000001</v>
      </c>
      <c r="AE418" s="45">
        <v>-0.14349035415210246</v>
      </c>
    </row>
    <row r="419" spans="1:31" ht="14.4" x14ac:dyDescent="0.3">
      <c r="A419" s="64" t="s">
        <v>544</v>
      </c>
      <c r="B419" s="10">
        <v>1090</v>
      </c>
      <c r="C419" s="45">
        <v>0.13885350318471337</v>
      </c>
      <c r="D419" s="10">
        <v>124.84848484848401</v>
      </c>
      <c r="E419" s="10">
        <v>1550</v>
      </c>
      <c r="F419" s="45">
        <v>0.16816751654551373</v>
      </c>
      <c r="G419" s="46">
        <v>138.78787878787799</v>
      </c>
      <c r="H419" s="10">
        <v>1290</v>
      </c>
      <c r="I419" s="45">
        <v>0.1441824075108975</v>
      </c>
      <c r="J419" s="46">
        <v>138.18182400000001</v>
      </c>
      <c r="K419" s="45">
        <v>0.1834862385321101</v>
      </c>
      <c r="L419" s="10">
        <v>1474</v>
      </c>
      <c r="M419" s="45">
        <v>0.15808665808665809</v>
      </c>
      <c r="N419" s="10">
        <v>132.12121212121201</v>
      </c>
      <c r="O419" s="10">
        <v>1893</v>
      </c>
      <c r="P419" s="45">
        <v>0.17658582089552238</v>
      </c>
      <c r="Q419" s="46">
        <v>161.81818181818099</v>
      </c>
      <c r="R419" s="10">
        <v>1729</v>
      </c>
      <c r="S419" s="45">
        <v>0.16335978835978837</v>
      </c>
      <c r="T419" s="46">
        <v>140.606064</v>
      </c>
      <c r="U419" s="45">
        <v>0.17299864314789687</v>
      </c>
      <c r="V419" s="10">
        <v>105175</v>
      </c>
      <c r="W419" s="45">
        <v>0.21318968662585641</v>
      </c>
      <c r="X419" s="10">
        <v>1238.1818181818101</v>
      </c>
      <c r="Y419" s="10">
        <v>110983</v>
      </c>
      <c r="Z419" s="45">
        <v>0.22445611615259692</v>
      </c>
      <c r="AA419" s="46">
        <v>1110.9090909090901</v>
      </c>
      <c r="AB419" s="10">
        <v>118207</v>
      </c>
      <c r="AC419" s="45">
        <v>0.24634721229412365</v>
      </c>
      <c r="AD419" s="46">
        <v>1247.27271</v>
      </c>
      <c r="AE419" s="45">
        <v>0.12390777275968624</v>
      </c>
    </row>
    <row r="420" spans="1:31" ht="14.4" x14ac:dyDescent="0.3">
      <c r="A420" s="64" t="s">
        <v>385</v>
      </c>
      <c r="B420" s="10">
        <v>2674</v>
      </c>
      <c r="C420" s="45">
        <v>0.34063694267515926</v>
      </c>
      <c r="D420" s="10">
        <v>169.69696969696901</v>
      </c>
      <c r="E420" s="10">
        <v>2964</v>
      </c>
      <c r="F420" s="45">
        <v>0.32157968970380818</v>
      </c>
      <c r="G420" s="46">
        <v>240.60606060606</v>
      </c>
      <c r="H420" s="10">
        <v>3523</v>
      </c>
      <c r="I420" s="45">
        <v>0.39376327260534255</v>
      </c>
      <c r="J420" s="46">
        <v>289.69695999999999</v>
      </c>
      <c r="K420" s="45">
        <v>0.31750186985789081</v>
      </c>
      <c r="L420" s="10">
        <v>3032</v>
      </c>
      <c r="M420" s="45">
        <v>0.3251823251823252</v>
      </c>
      <c r="N420" s="10">
        <v>183.636363636363</v>
      </c>
      <c r="O420" s="10">
        <v>3498</v>
      </c>
      <c r="P420" s="45">
        <v>0.32630597014925372</v>
      </c>
      <c r="Q420" s="46">
        <v>256.969696969697</v>
      </c>
      <c r="R420" s="10">
        <v>3993</v>
      </c>
      <c r="S420" s="45">
        <v>0.37726757369614511</v>
      </c>
      <c r="T420" s="46">
        <v>299.39395100000002</v>
      </c>
      <c r="U420" s="45">
        <v>0.31695250659630608</v>
      </c>
      <c r="V420" s="10">
        <v>197261</v>
      </c>
      <c r="W420" s="45">
        <v>0.39984797502736452</v>
      </c>
      <c r="X420" s="10">
        <v>1836.3636363636299</v>
      </c>
      <c r="Y420" s="10">
        <v>186319</v>
      </c>
      <c r="Z420" s="45">
        <v>0.37681842359132212</v>
      </c>
      <c r="AA420" s="46">
        <v>1631.5151515151499</v>
      </c>
      <c r="AB420" s="10">
        <v>193488</v>
      </c>
      <c r="AC420" s="45">
        <v>0.40323525182404929</v>
      </c>
      <c r="AD420" s="46">
        <v>2024.24243</v>
      </c>
      <c r="AE420" s="45">
        <v>-1.9126943491110764E-2</v>
      </c>
    </row>
    <row r="421" spans="1:31" ht="14.4" x14ac:dyDescent="0.3">
      <c r="A421" s="64" t="s">
        <v>386</v>
      </c>
      <c r="B421" s="10">
        <v>588</v>
      </c>
      <c r="C421" s="45">
        <v>7.4904458598726117E-2</v>
      </c>
      <c r="D421" s="10">
        <v>108.484848484848</v>
      </c>
      <c r="E421" s="10">
        <v>694</v>
      </c>
      <c r="F421" s="45">
        <v>7.5295649343604207E-2</v>
      </c>
      <c r="G421" s="46">
        <v>118.787878787878</v>
      </c>
      <c r="H421" s="10">
        <v>759</v>
      </c>
      <c r="I421" s="45">
        <v>8.4832904884318772E-2</v>
      </c>
      <c r="J421" s="46">
        <v>153.939392</v>
      </c>
      <c r="K421" s="45">
        <v>0.29081632653061223</v>
      </c>
      <c r="L421" s="10">
        <v>640</v>
      </c>
      <c r="M421" s="45">
        <v>6.8640068640068636E-2</v>
      </c>
      <c r="N421" s="10">
        <v>113.333333333333</v>
      </c>
      <c r="O421" s="10">
        <v>829</v>
      </c>
      <c r="P421" s="45">
        <v>7.7332089552238803E-2</v>
      </c>
      <c r="Q421" s="46">
        <v>124.84848484848401</v>
      </c>
      <c r="R421" s="10">
        <v>908</v>
      </c>
      <c r="S421" s="45">
        <v>8.578987150415722E-2</v>
      </c>
      <c r="T421" s="46">
        <v>165.454544</v>
      </c>
      <c r="U421" s="45">
        <v>0.41875000000000001</v>
      </c>
      <c r="V421" s="10">
        <v>43718</v>
      </c>
      <c r="W421" s="45">
        <v>8.8616370049053386E-2</v>
      </c>
      <c r="X421" s="10">
        <v>900.60606060606005</v>
      </c>
      <c r="Y421" s="10">
        <v>42639</v>
      </c>
      <c r="Z421" s="45">
        <v>8.623468762450627E-2</v>
      </c>
      <c r="AA421" s="46">
        <v>1034.54545454545</v>
      </c>
      <c r="AB421" s="10">
        <v>47840</v>
      </c>
      <c r="AC421" s="45">
        <v>9.9700107744472619E-2</v>
      </c>
      <c r="AD421" s="46">
        <v>1127.87878</v>
      </c>
      <c r="AE421" s="45">
        <v>9.4286106409259343E-2</v>
      </c>
    </row>
    <row r="422" spans="1:31" ht="14.4" x14ac:dyDescent="0.3">
      <c r="A422" s="64" t="s">
        <v>545</v>
      </c>
      <c r="B422" s="10">
        <v>274</v>
      </c>
      <c r="C422" s="45">
        <v>3.4904458598726117E-2</v>
      </c>
      <c r="D422" s="10">
        <v>79.393939393939405</v>
      </c>
      <c r="E422" s="10">
        <v>439</v>
      </c>
      <c r="F422" s="45">
        <v>4.7629380492568082E-2</v>
      </c>
      <c r="G422" s="46">
        <v>101.818181818181</v>
      </c>
      <c r="H422" s="10">
        <v>367</v>
      </c>
      <c r="I422" s="45">
        <v>4.1019336090309604E-2</v>
      </c>
      <c r="J422" s="46">
        <v>129.69697600000001</v>
      </c>
      <c r="K422" s="45">
        <v>0.33941605839416056</v>
      </c>
      <c r="L422" s="10">
        <v>308</v>
      </c>
      <c r="M422" s="45">
        <v>3.3033033033033031E-2</v>
      </c>
      <c r="N422" s="10">
        <v>82.424242424242394</v>
      </c>
      <c r="O422" s="10">
        <v>525</v>
      </c>
      <c r="P422" s="45">
        <v>4.8973880597014928E-2</v>
      </c>
      <c r="Q422" s="46">
        <v>105.454545454545</v>
      </c>
      <c r="R422" s="10">
        <v>389</v>
      </c>
      <c r="S422" s="45">
        <v>3.6753590325018896E-2</v>
      </c>
      <c r="T422" s="46">
        <v>130.909088</v>
      </c>
      <c r="U422" s="45">
        <v>0.26298701298701299</v>
      </c>
      <c r="V422" s="10">
        <v>24714</v>
      </c>
      <c r="W422" s="45">
        <v>5.0095268982851583E-2</v>
      </c>
      <c r="X422" s="10">
        <v>694.54545454545405</v>
      </c>
      <c r="Y422" s="10">
        <v>22532</v>
      </c>
      <c r="Z422" s="45">
        <v>4.5569548571856175E-2</v>
      </c>
      <c r="AA422" s="46">
        <v>799.39393939393904</v>
      </c>
      <c r="AB422" s="10">
        <v>24423</v>
      </c>
      <c r="AC422" s="45">
        <v>5.0898322145552989E-2</v>
      </c>
      <c r="AD422" s="46">
        <v>778.18179999999995</v>
      </c>
      <c r="AE422" s="45">
        <v>-1.1774702597717892E-2</v>
      </c>
    </row>
    <row r="423" spans="1:31" ht="14.4" x14ac:dyDescent="0.3">
      <c r="A423" s="64" t="s">
        <v>546</v>
      </c>
      <c r="B423" s="10">
        <v>81</v>
      </c>
      <c r="C423" s="45">
        <v>1.0318471337579618E-2</v>
      </c>
      <c r="D423" s="10">
        <v>48.484848484848399</v>
      </c>
      <c r="E423" s="10">
        <v>65</v>
      </c>
      <c r="F423" s="45">
        <v>7.052186177715092E-3</v>
      </c>
      <c r="G423" s="46">
        <v>33.3333333333333</v>
      </c>
      <c r="H423" s="10">
        <v>153</v>
      </c>
      <c r="I423" s="45">
        <v>1.7100704146641332E-2</v>
      </c>
      <c r="J423" s="46">
        <v>90.909090000000006</v>
      </c>
      <c r="K423" s="45">
        <v>0.88888888888888884</v>
      </c>
      <c r="L423" s="10">
        <v>93</v>
      </c>
      <c r="M423" s="45">
        <v>9.974259974259974E-3</v>
      </c>
      <c r="N423" s="10">
        <v>50.303030303030297</v>
      </c>
      <c r="O423" s="10">
        <v>65</v>
      </c>
      <c r="P423" s="45">
        <v>6.0634328358208957E-3</v>
      </c>
      <c r="Q423" s="46">
        <v>33.3333333333333</v>
      </c>
      <c r="R423" s="10">
        <v>153</v>
      </c>
      <c r="S423" s="45">
        <v>1.4455782312925171E-2</v>
      </c>
      <c r="T423" s="46">
        <v>90.909090000000006</v>
      </c>
      <c r="U423" s="45">
        <v>0.64516129032258063</v>
      </c>
      <c r="V423" s="10">
        <v>5447</v>
      </c>
      <c r="W423" s="45">
        <v>1.1041067012607937E-2</v>
      </c>
      <c r="X423" s="10">
        <v>403.030303030303</v>
      </c>
      <c r="Y423" s="10">
        <v>4561</v>
      </c>
      <c r="Z423" s="45">
        <v>9.224334769937689E-3</v>
      </c>
      <c r="AA423" s="46">
        <v>387.27272727272702</v>
      </c>
      <c r="AB423" s="10">
        <v>5736</v>
      </c>
      <c r="AC423" s="45">
        <v>1.1954009574044628E-2</v>
      </c>
      <c r="AD423" s="46">
        <v>411.51513699999998</v>
      </c>
      <c r="AE423" s="45">
        <v>5.3056728474389574E-2</v>
      </c>
    </row>
    <row r="424" spans="1:31" ht="14.4" x14ac:dyDescent="0.3">
      <c r="A424" s="64" t="s">
        <v>547</v>
      </c>
      <c r="B424" s="10">
        <v>24</v>
      </c>
      <c r="C424" s="45">
        <v>3.0573248407643311E-3</v>
      </c>
      <c r="D424" s="10">
        <v>25.4545454545454</v>
      </c>
      <c r="E424" s="10">
        <v>42</v>
      </c>
      <c r="F424" s="45">
        <v>4.5567972225235981E-3</v>
      </c>
      <c r="G424" s="46">
        <v>30.303030303030301</v>
      </c>
      <c r="H424" s="10">
        <v>30</v>
      </c>
      <c r="I424" s="45">
        <v>3.353079244439477E-3</v>
      </c>
      <c r="J424" s="46">
        <v>16.969695999999999</v>
      </c>
      <c r="K424" s="45">
        <v>0.25</v>
      </c>
      <c r="L424" s="10">
        <v>24</v>
      </c>
      <c r="M424" s="45">
        <v>2.5740025740025739E-3</v>
      </c>
      <c r="N424" s="10">
        <v>25.4545454545454</v>
      </c>
      <c r="O424" s="10">
        <v>42</v>
      </c>
      <c r="P424" s="45">
        <v>3.9179104477611937E-3</v>
      </c>
      <c r="Q424" s="46">
        <v>30.303030303030301</v>
      </c>
      <c r="R424" s="10">
        <v>44</v>
      </c>
      <c r="S424" s="45">
        <v>4.1572184429327285E-3</v>
      </c>
      <c r="T424" s="46">
        <v>23.636364</v>
      </c>
      <c r="U424" s="45">
        <v>0.83333333333333337</v>
      </c>
      <c r="V424" s="10">
        <v>3175</v>
      </c>
      <c r="W424" s="45">
        <v>6.4357238415697089E-3</v>
      </c>
      <c r="X424" s="10">
        <v>266.666666666666</v>
      </c>
      <c r="Y424" s="10">
        <v>2902</v>
      </c>
      <c r="Z424" s="45">
        <v>5.8691119277261942E-3</v>
      </c>
      <c r="AA424" s="46">
        <v>298.18181818181802</v>
      </c>
      <c r="AB424" s="10">
        <v>3233</v>
      </c>
      <c r="AC424" s="45">
        <v>6.7376765956914716E-3</v>
      </c>
      <c r="AD424" s="46">
        <v>300</v>
      </c>
      <c r="AE424" s="45">
        <v>1.8267716535433069E-2</v>
      </c>
    </row>
    <row r="425" spans="1:31" ht="14.4" x14ac:dyDescent="0.3">
      <c r="A425" s="64" t="s">
        <v>548</v>
      </c>
      <c r="B425" s="10">
        <v>169</v>
      </c>
      <c r="C425" s="45">
        <v>2.1528662420382167E-2</v>
      </c>
      <c r="D425" s="10">
        <v>52.121212121212103</v>
      </c>
      <c r="E425" s="10">
        <v>332</v>
      </c>
      <c r="F425" s="45">
        <v>3.602039709232939E-2</v>
      </c>
      <c r="G425" s="46">
        <v>89.090909090909093</v>
      </c>
      <c r="H425" s="10">
        <v>184</v>
      </c>
      <c r="I425" s="45">
        <v>2.056555269922879E-2</v>
      </c>
      <c r="J425" s="46">
        <v>93.939390000000003</v>
      </c>
      <c r="K425" s="45">
        <v>8.8757396449704137E-2</v>
      </c>
      <c r="L425" s="10">
        <v>191</v>
      </c>
      <c r="M425" s="45">
        <v>2.0484770484770484E-2</v>
      </c>
      <c r="N425" s="10">
        <v>55.151515151515099</v>
      </c>
      <c r="O425" s="10">
        <v>418</v>
      </c>
      <c r="P425" s="45">
        <v>3.8992537313432836E-2</v>
      </c>
      <c r="Q425" s="46">
        <v>93.939393939393895</v>
      </c>
      <c r="R425" s="10">
        <v>192</v>
      </c>
      <c r="S425" s="45">
        <v>1.8140589569160998E-2</v>
      </c>
      <c r="T425" s="46">
        <v>93.333335899999994</v>
      </c>
      <c r="U425" s="45">
        <v>5.235602094240838E-3</v>
      </c>
      <c r="V425" s="10">
        <v>16092</v>
      </c>
      <c r="W425" s="45">
        <v>3.2618478128673939E-2</v>
      </c>
      <c r="X425" s="10">
        <v>564.84848484848396</v>
      </c>
      <c r="Y425" s="10">
        <v>15069</v>
      </c>
      <c r="Z425" s="45">
        <v>3.047610187419229E-2</v>
      </c>
      <c r="AA425" s="46">
        <v>559.39393939393904</v>
      </c>
      <c r="AB425" s="10">
        <v>15454</v>
      </c>
      <c r="AC425" s="45">
        <v>3.220663597581689E-2</v>
      </c>
      <c r="AD425" s="46">
        <v>609.69695999999999</v>
      </c>
      <c r="AE425" s="45">
        <v>-3.9647029579915484E-2</v>
      </c>
    </row>
    <row r="426" spans="1:31" ht="14.4" x14ac:dyDescent="0.3">
      <c r="A426" s="64" t="s">
        <v>549</v>
      </c>
      <c r="B426" s="10">
        <v>314</v>
      </c>
      <c r="C426" s="45">
        <v>0.04</v>
      </c>
      <c r="D426" s="10">
        <v>83.636363636363598</v>
      </c>
      <c r="E426" s="10">
        <v>255</v>
      </c>
      <c r="F426" s="45">
        <v>2.7666268851036128E-2</v>
      </c>
      <c r="G426" s="46">
        <v>61.818181818181799</v>
      </c>
      <c r="H426" s="10">
        <v>392</v>
      </c>
      <c r="I426" s="45">
        <v>4.3813568794009168E-2</v>
      </c>
      <c r="J426" s="46">
        <v>88.484849999999994</v>
      </c>
      <c r="K426" s="45">
        <v>0.24840764331210191</v>
      </c>
      <c r="L426" s="10">
        <v>332</v>
      </c>
      <c r="M426" s="45">
        <v>3.5607035607035604E-2</v>
      </c>
      <c r="N426" s="10">
        <v>84.242424242424207</v>
      </c>
      <c r="O426" s="10">
        <v>304</v>
      </c>
      <c r="P426" s="45">
        <v>2.8358208955223882E-2</v>
      </c>
      <c r="Q426" s="46">
        <v>67.272727272727195</v>
      </c>
      <c r="R426" s="10">
        <v>519</v>
      </c>
      <c r="S426" s="45">
        <v>4.9036281179138323E-2</v>
      </c>
      <c r="T426" s="46">
        <v>101.818184</v>
      </c>
      <c r="U426" s="45">
        <v>0.56325301204819278</v>
      </c>
      <c r="V426" s="10">
        <v>19004</v>
      </c>
      <c r="W426" s="45">
        <v>3.852110106620181E-2</v>
      </c>
      <c r="X426" s="10">
        <v>493.93939393939399</v>
      </c>
      <c r="Y426" s="10">
        <v>20107</v>
      </c>
      <c r="Z426" s="45">
        <v>4.0665139052650102E-2</v>
      </c>
      <c r="AA426" s="46">
        <v>608.48484848484804</v>
      </c>
      <c r="AB426" s="10">
        <v>23417</v>
      </c>
      <c r="AC426" s="45">
        <v>4.8801785598919636E-2</v>
      </c>
      <c r="AD426" s="46">
        <v>714.54549999999995</v>
      </c>
      <c r="AE426" s="45">
        <v>0.23221427067985687</v>
      </c>
    </row>
    <row r="427" spans="1:31" ht="14.4" x14ac:dyDescent="0.3">
      <c r="A427" s="64" t="s">
        <v>387</v>
      </c>
      <c r="B427" s="10">
        <v>2086</v>
      </c>
      <c r="C427" s="45">
        <v>0.26573248407643313</v>
      </c>
      <c r="D427" s="10">
        <v>140.60606060606</v>
      </c>
      <c r="E427" s="10">
        <v>2270</v>
      </c>
      <c r="F427" s="45">
        <v>0.24628404036020396</v>
      </c>
      <c r="G427" s="46">
        <v>216.969696969697</v>
      </c>
      <c r="H427" s="10">
        <v>2764</v>
      </c>
      <c r="I427" s="45">
        <v>0.30893036772102378</v>
      </c>
      <c r="J427" s="46">
        <v>218.78787199999999</v>
      </c>
      <c r="K427" s="45">
        <v>0.32502396931927136</v>
      </c>
      <c r="L427" s="10">
        <v>2392</v>
      </c>
      <c r="M427" s="45">
        <v>0.25654225654225654</v>
      </c>
      <c r="N427" s="10">
        <v>153.939393939393</v>
      </c>
      <c r="O427" s="10">
        <v>2669</v>
      </c>
      <c r="P427" s="45">
        <v>0.24897388059701492</v>
      </c>
      <c r="Q427" s="46">
        <v>221.21212121212099</v>
      </c>
      <c r="R427" s="10">
        <v>3085</v>
      </c>
      <c r="S427" s="45">
        <v>0.29147770219198793</v>
      </c>
      <c r="T427" s="46">
        <v>227.878784</v>
      </c>
      <c r="U427" s="45">
        <v>0.28971571906354515</v>
      </c>
      <c r="V427" s="10">
        <v>153543</v>
      </c>
      <c r="W427" s="45">
        <v>0.31123160497831109</v>
      </c>
      <c r="X427" s="10">
        <v>1558.1818181818101</v>
      </c>
      <c r="Y427" s="10">
        <v>143680</v>
      </c>
      <c r="Z427" s="45">
        <v>0.29058373596681586</v>
      </c>
      <c r="AA427" s="46">
        <v>1373.3333333333301</v>
      </c>
      <c r="AB427" s="10">
        <v>145648</v>
      </c>
      <c r="AC427" s="45">
        <v>0.30353514407957671</v>
      </c>
      <c r="AD427" s="46">
        <v>1467.27271</v>
      </c>
      <c r="AE427" s="45">
        <v>-5.1418820786359523E-2</v>
      </c>
    </row>
    <row r="428" spans="1:31" ht="14.4" x14ac:dyDescent="0.3">
      <c r="A428" s="64" t="s">
        <v>545</v>
      </c>
      <c r="B428" s="10">
        <v>1406</v>
      </c>
      <c r="C428" s="45">
        <v>0.17910828025477707</v>
      </c>
      <c r="D428" s="10">
        <v>115.151515151515</v>
      </c>
      <c r="E428" s="10">
        <v>1403</v>
      </c>
      <c r="F428" s="45">
        <v>0.15221872626668112</v>
      </c>
      <c r="G428" s="46">
        <v>176.363636363636</v>
      </c>
      <c r="H428" s="10">
        <v>1422</v>
      </c>
      <c r="I428" s="45">
        <v>0.15893595618643119</v>
      </c>
      <c r="J428" s="46">
        <v>164.84848</v>
      </c>
      <c r="K428" s="45">
        <v>1.1379800853485065E-2</v>
      </c>
      <c r="L428" s="10">
        <v>1629</v>
      </c>
      <c r="M428" s="45">
        <v>0.17471042471042472</v>
      </c>
      <c r="N428" s="10">
        <v>130.30303030303</v>
      </c>
      <c r="O428" s="10">
        <v>1681</v>
      </c>
      <c r="P428" s="45">
        <v>0.15680970149253731</v>
      </c>
      <c r="Q428" s="46">
        <v>184.84848484848399</v>
      </c>
      <c r="R428" s="10">
        <v>1650</v>
      </c>
      <c r="S428" s="45">
        <v>0.15589569160997732</v>
      </c>
      <c r="T428" s="46">
        <v>183.636368</v>
      </c>
      <c r="U428" s="45">
        <v>1.289134438305709E-2</v>
      </c>
      <c r="V428" s="10">
        <v>100469</v>
      </c>
      <c r="W428" s="45">
        <v>0.20365062634288725</v>
      </c>
      <c r="X428" s="10">
        <v>1364.2424242424199</v>
      </c>
      <c r="Y428" s="10">
        <v>82522</v>
      </c>
      <c r="Z428" s="45">
        <v>0.16689553911089627</v>
      </c>
      <c r="AA428" s="46">
        <v>1235.7575757575701</v>
      </c>
      <c r="AB428" s="10">
        <v>77526</v>
      </c>
      <c r="AC428" s="45">
        <v>0.1615666921613291</v>
      </c>
      <c r="AD428" s="46">
        <v>1220</v>
      </c>
      <c r="AE428" s="45">
        <v>-0.22835899630731868</v>
      </c>
    </row>
    <row r="429" spans="1:31" ht="14.4" x14ac:dyDescent="0.3">
      <c r="A429" s="64" t="s">
        <v>546</v>
      </c>
      <c r="B429" s="10">
        <v>227</v>
      </c>
      <c r="C429" s="45">
        <v>2.8917197452229298E-2</v>
      </c>
      <c r="D429" s="10">
        <v>64.848484848484802</v>
      </c>
      <c r="E429" s="10">
        <v>214</v>
      </c>
      <c r="F429" s="45">
        <v>2.3217966800477378E-2</v>
      </c>
      <c r="G429" s="46">
        <v>70.909090909090907</v>
      </c>
      <c r="H429" s="10">
        <v>250</v>
      </c>
      <c r="I429" s="45">
        <v>2.7942327036995642E-2</v>
      </c>
      <c r="J429" s="46">
        <v>84.242424</v>
      </c>
      <c r="K429" s="45">
        <v>0.1013215859030837</v>
      </c>
      <c r="L429" s="10">
        <v>247</v>
      </c>
      <c r="M429" s="45">
        <v>2.6490776490776489E-2</v>
      </c>
      <c r="N429" s="10">
        <v>66.060606060606005</v>
      </c>
      <c r="O429" s="10">
        <v>258</v>
      </c>
      <c r="P429" s="45">
        <v>2.4067164179104476E-2</v>
      </c>
      <c r="Q429" s="46">
        <v>73.939393939393895</v>
      </c>
      <c r="R429" s="10">
        <v>260</v>
      </c>
      <c r="S429" s="45">
        <v>2.456538170823885E-2</v>
      </c>
      <c r="T429" s="46">
        <v>84.848489999999998</v>
      </c>
      <c r="U429" s="45">
        <v>5.2631578947368418E-2</v>
      </c>
      <c r="V429" s="10">
        <v>13598</v>
      </c>
      <c r="W429" s="45">
        <v>2.7563141038634612E-2</v>
      </c>
      <c r="X429" s="10">
        <v>612.12121212121201</v>
      </c>
      <c r="Y429" s="10">
        <v>12719</v>
      </c>
      <c r="Z429" s="45">
        <v>2.5723375123621457E-2</v>
      </c>
      <c r="AA429" s="46">
        <v>538.18181818181802</v>
      </c>
      <c r="AB429" s="10">
        <v>11913</v>
      </c>
      <c r="AC429" s="45">
        <v>2.4827077415549799E-2</v>
      </c>
      <c r="AD429" s="46">
        <v>468.48486300000002</v>
      </c>
      <c r="AE429" s="45">
        <v>-0.12391528165906751</v>
      </c>
    </row>
    <row r="430" spans="1:31" ht="14.4" x14ac:dyDescent="0.3">
      <c r="A430" s="64" t="s">
        <v>547</v>
      </c>
      <c r="B430" s="10">
        <v>304</v>
      </c>
      <c r="C430" s="45">
        <v>3.872611464968153E-2</v>
      </c>
      <c r="D430" s="10">
        <v>77.575757575757507</v>
      </c>
      <c r="E430" s="10">
        <v>274</v>
      </c>
      <c r="F430" s="45">
        <v>2.9727677118368233E-2</v>
      </c>
      <c r="G430" s="46">
        <v>81.212121212121204</v>
      </c>
      <c r="H430" s="10">
        <v>150</v>
      </c>
      <c r="I430" s="45">
        <v>1.6765396222197384E-2</v>
      </c>
      <c r="J430" s="46">
        <v>47.878788</v>
      </c>
      <c r="K430" s="45">
        <v>-0.50657894736842102</v>
      </c>
      <c r="L430" s="10">
        <v>319</v>
      </c>
      <c r="M430" s="45">
        <v>3.421278421278421E-2</v>
      </c>
      <c r="N430" s="10">
        <v>81.212121212121204</v>
      </c>
      <c r="O430" s="10">
        <v>307</v>
      </c>
      <c r="P430" s="45">
        <v>2.8638059701492538E-2</v>
      </c>
      <c r="Q430" s="46">
        <v>88.484848484848399</v>
      </c>
      <c r="R430" s="10">
        <v>194</v>
      </c>
      <c r="S430" s="45">
        <v>1.832955404383976E-2</v>
      </c>
      <c r="T430" s="46">
        <v>52.727271999999999</v>
      </c>
      <c r="U430" s="45">
        <v>-0.39184952978056425</v>
      </c>
      <c r="V430" s="10">
        <v>15863</v>
      </c>
      <c r="W430" s="45">
        <v>3.215429521222686E-2</v>
      </c>
      <c r="X430" s="10">
        <v>636.36363636363603</v>
      </c>
      <c r="Y430" s="10">
        <v>11457</v>
      </c>
      <c r="Z430" s="45">
        <v>2.3171059736719162E-2</v>
      </c>
      <c r="AA430" s="46">
        <v>460</v>
      </c>
      <c r="AB430" s="10">
        <v>11958</v>
      </c>
      <c r="AC430" s="45">
        <v>2.4920858871413119E-2</v>
      </c>
      <c r="AD430" s="46">
        <v>543.03030000000001</v>
      </c>
      <c r="AE430" s="45">
        <v>-0.24617033348042616</v>
      </c>
    </row>
    <row r="431" spans="1:31" ht="14.4" x14ac:dyDescent="0.3">
      <c r="A431" s="64" t="s">
        <v>548</v>
      </c>
      <c r="B431" s="10">
        <v>875</v>
      </c>
      <c r="C431" s="45">
        <v>0.11146496815286625</v>
      </c>
      <c r="D431" s="10">
        <v>107.272727272727</v>
      </c>
      <c r="E431" s="10">
        <v>915</v>
      </c>
      <c r="F431" s="45">
        <v>9.9273082347835523E-2</v>
      </c>
      <c r="G431" s="46">
        <v>132.12121212121201</v>
      </c>
      <c r="H431" s="10">
        <v>1022</v>
      </c>
      <c r="I431" s="45">
        <v>0.11422823292723817</v>
      </c>
      <c r="J431" s="46">
        <v>138.18182400000001</v>
      </c>
      <c r="K431" s="45">
        <v>0.16800000000000001</v>
      </c>
      <c r="L431" s="10">
        <v>1063</v>
      </c>
      <c r="M431" s="45">
        <v>0.11400686400686401</v>
      </c>
      <c r="N431" s="10">
        <v>121.818181818181</v>
      </c>
      <c r="O431" s="10">
        <v>1116</v>
      </c>
      <c r="P431" s="45">
        <v>0.1041044776119403</v>
      </c>
      <c r="Q431" s="46">
        <v>149.09090909090901</v>
      </c>
      <c r="R431" s="10">
        <v>1196</v>
      </c>
      <c r="S431" s="45">
        <v>0.11300075585789872</v>
      </c>
      <c r="T431" s="46">
        <v>149.69697600000001</v>
      </c>
      <c r="U431" s="45">
        <v>0.1251175917215428</v>
      </c>
      <c r="V431" s="10">
        <v>71008</v>
      </c>
      <c r="W431" s="45">
        <v>0.14393319009202579</v>
      </c>
      <c r="X431" s="10">
        <v>1148.4848484848401</v>
      </c>
      <c r="Y431" s="10">
        <v>58346</v>
      </c>
      <c r="Z431" s="45">
        <v>0.11800110425055567</v>
      </c>
      <c r="AA431" s="46">
        <v>990.90909090909099</v>
      </c>
      <c r="AB431" s="10">
        <v>53655</v>
      </c>
      <c r="AC431" s="45">
        <v>0.1118187558743662</v>
      </c>
      <c r="AD431" s="46">
        <v>1027.27271</v>
      </c>
      <c r="AE431" s="45">
        <v>-0.24438091482649843</v>
      </c>
    </row>
    <row r="432" spans="1:31" ht="14.4" x14ac:dyDescent="0.3">
      <c r="A432" s="64" t="s">
        <v>549</v>
      </c>
      <c r="B432" s="10">
        <v>680</v>
      </c>
      <c r="C432" s="45">
        <v>8.6624203821656046E-2</v>
      </c>
      <c r="D432" s="10">
        <v>83.030303030303003</v>
      </c>
      <c r="E432" s="10">
        <v>867</v>
      </c>
      <c r="F432" s="45">
        <v>9.4065314093522839E-2</v>
      </c>
      <c r="G432" s="46">
        <v>107.87878787878699</v>
      </c>
      <c r="H432" s="10">
        <v>1342</v>
      </c>
      <c r="I432" s="45">
        <v>0.14999441153459261</v>
      </c>
      <c r="J432" s="46">
        <v>140.606064</v>
      </c>
      <c r="K432" s="45">
        <v>0.97352941176470587</v>
      </c>
      <c r="L432" s="10">
        <v>763</v>
      </c>
      <c r="M432" s="45">
        <v>8.1831831831831833E-2</v>
      </c>
      <c r="N432" s="10">
        <v>93.3333333333333</v>
      </c>
      <c r="O432" s="10">
        <v>988</v>
      </c>
      <c r="P432" s="45">
        <v>9.2164179104477606E-2</v>
      </c>
      <c r="Q432" s="46">
        <v>117.575757575757</v>
      </c>
      <c r="R432" s="10">
        <v>1435</v>
      </c>
      <c r="S432" s="45">
        <v>0.13558201058201058</v>
      </c>
      <c r="T432" s="46">
        <v>140</v>
      </c>
      <c r="U432" s="45">
        <v>0.88073394495412849</v>
      </c>
      <c r="V432" s="10">
        <v>53074</v>
      </c>
      <c r="W432" s="45">
        <v>0.10758097863542385</v>
      </c>
      <c r="X432" s="10">
        <v>871.51515151515105</v>
      </c>
      <c r="Y432" s="10">
        <v>61158</v>
      </c>
      <c r="Z432" s="45">
        <v>0.12368819685591957</v>
      </c>
      <c r="AA432" s="46">
        <v>849.09090909090901</v>
      </c>
      <c r="AB432" s="10">
        <v>68122</v>
      </c>
      <c r="AC432" s="45">
        <v>0.14196845191824758</v>
      </c>
      <c r="AD432" s="46">
        <v>1212.72729</v>
      </c>
      <c r="AE432" s="45">
        <v>0.28352865810001132</v>
      </c>
    </row>
    <row r="433" spans="1:31" ht="14.4" x14ac:dyDescent="0.3">
      <c r="A433" s="432"/>
      <c r="B433" s="432"/>
      <c r="C433" s="432"/>
      <c r="D433" s="432"/>
      <c r="E433" s="432"/>
      <c r="F433" s="432"/>
      <c r="G433" s="432"/>
      <c r="H433" s="432"/>
      <c r="I433" s="432"/>
      <c r="J433" s="432"/>
      <c r="K433" s="432"/>
      <c r="L433" s="432"/>
      <c r="M433" s="432"/>
      <c r="N433" s="432"/>
      <c r="O433" s="432"/>
      <c r="P433" s="432"/>
      <c r="Q433" s="432"/>
      <c r="R433" s="432"/>
      <c r="S433" s="432"/>
      <c r="T433" s="432"/>
      <c r="U433" s="432"/>
      <c r="V433" s="432"/>
      <c r="W433" s="432"/>
      <c r="X433" s="432"/>
      <c r="Y433" s="432"/>
      <c r="Z433" s="432"/>
      <c r="AA433" s="432"/>
      <c r="AB433" s="432"/>
      <c r="AC433" s="432"/>
      <c r="AD433" s="432"/>
      <c r="AE433" s="432"/>
    </row>
    <row r="434" spans="1:31" ht="14.4" x14ac:dyDescent="0.3">
      <c r="A434" s="433" t="s">
        <v>550</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row>
    <row r="435" spans="1:31" ht="14.4" x14ac:dyDescent="0.3">
      <c r="A435" s="64"/>
      <c r="B435" s="434" t="s">
        <v>332</v>
      </c>
      <c r="C435" s="434"/>
      <c r="D435" s="63" t="s">
        <v>333</v>
      </c>
      <c r="E435" s="434" t="s">
        <v>332</v>
      </c>
      <c r="F435" s="434"/>
      <c r="G435" s="63" t="s">
        <v>333</v>
      </c>
      <c r="H435" s="434" t="s">
        <v>332</v>
      </c>
      <c r="I435" s="434"/>
      <c r="J435" s="63" t="s">
        <v>333</v>
      </c>
      <c r="K435" s="64" t="s">
        <v>0</v>
      </c>
      <c r="L435" s="434" t="s">
        <v>332</v>
      </c>
      <c r="M435" s="434"/>
      <c r="N435" s="63" t="s">
        <v>333</v>
      </c>
      <c r="O435" s="434" t="s">
        <v>332</v>
      </c>
      <c r="P435" s="434"/>
      <c r="Q435" s="63" t="s">
        <v>333</v>
      </c>
      <c r="R435" s="434" t="s">
        <v>332</v>
      </c>
      <c r="S435" s="434"/>
      <c r="T435" s="63" t="s">
        <v>333</v>
      </c>
      <c r="U435" s="64" t="s">
        <v>0</v>
      </c>
      <c r="V435" s="434" t="s">
        <v>332</v>
      </c>
      <c r="W435" s="434"/>
      <c r="X435" s="63" t="s">
        <v>333</v>
      </c>
      <c r="Y435" s="434" t="s">
        <v>332</v>
      </c>
      <c r="Z435" s="434"/>
      <c r="AA435" s="63" t="s">
        <v>333</v>
      </c>
      <c r="AB435" s="434" t="s">
        <v>332</v>
      </c>
      <c r="AC435" s="434"/>
      <c r="AD435" s="63" t="s">
        <v>333</v>
      </c>
      <c r="AE435" s="64" t="s">
        <v>0</v>
      </c>
    </row>
    <row r="436" spans="1:31" ht="14.4" x14ac:dyDescent="0.3">
      <c r="A436" s="64" t="s">
        <v>18</v>
      </c>
      <c r="B436" s="10">
        <v>1077</v>
      </c>
      <c r="C436" s="45"/>
      <c r="D436" s="10">
        <v>136.363636363636</v>
      </c>
      <c r="E436" s="10">
        <v>1247</v>
      </c>
      <c r="F436" s="45"/>
      <c r="G436" s="46">
        <v>166.06060606060601</v>
      </c>
      <c r="H436" s="10">
        <v>1080</v>
      </c>
      <c r="I436" s="45"/>
      <c r="J436" s="46">
        <v>140.606064</v>
      </c>
      <c r="K436" s="45">
        <v>2.7855153203342618E-3</v>
      </c>
      <c r="L436" s="10">
        <v>1886</v>
      </c>
      <c r="M436" s="45"/>
      <c r="N436" s="10">
        <v>143.636363636363</v>
      </c>
      <c r="O436" s="10">
        <v>2139</v>
      </c>
      <c r="P436" s="45"/>
      <c r="Q436" s="46">
        <v>196.969696969697</v>
      </c>
      <c r="R436" s="10">
        <v>2233</v>
      </c>
      <c r="S436" s="45"/>
      <c r="T436" s="46">
        <v>159.393936</v>
      </c>
      <c r="U436" s="45">
        <v>0.18398727465535525</v>
      </c>
      <c r="V436" s="10">
        <v>66436</v>
      </c>
      <c r="W436" s="45"/>
      <c r="X436" s="10">
        <v>1019.3939393939301</v>
      </c>
      <c r="Y436" s="10">
        <v>64236</v>
      </c>
      <c r="Z436" s="45"/>
      <c r="AA436" s="46">
        <v>1087.87878787878</v>
      </c>
      <c r="AB436" s="10">
        <v>68408</v>
      </c>
      <c r="AC436" s="45"/>
      <c r="AD436" s="46">
        <v>1180</v>
      </c>
      <c r="AE436" s="45">
        <v>2.9682702149437051E-2</v>
      </c>
    </row>
    <row r="437" spans="1:31" ht="14.4" x14ac:dyDescent="0.3">
      <c r="A437" s="64" t="s">
        <v>420</v>
      </c>
      <c r="B437" s="10">
        <v>207</v>
      </c>
      <c r="C437" s="45">
        <v>0.19220055710306408</v>
      </c>
      <c r="D437" s="10">
        <v>47.878787878787797</v>
      </c>
      <c r="E437" s="10">
        <v>259</v>
      </c>
      <c r="F437" s="45">
        <v>0.20769847634322375</v>
      </c>
      <c r="G437" s="46">
        <v>59.393939393939398</v>
      </c>
      <c r="H437" s="10">
        <v>190</v>
      </c>
      <c r="I437" s="45">
        <v>0.17592592592592593</v>
      </c>
      <c r="J437" s="46">
        <v>46.6666679</v>
      </c>
      <c r="K437" s="45">
        <v>-8.2125603864734303E-2</v>
      </c>
      <c r="L437" s="10">
        <v>346</v>
      </c>
      <c r="M437" s="45">
        <v>0.18345705196182396</v>
      </c>
      <c r="N437" s="10">
        <v>69.696969696969703</v>
      </c>
      <c r="O437" s="10">
        <v>519</v>
      </c>
      <c r="P437" s="45">
        <v>0.2426367461430575</v>
      </c>
      <c r="Q437" s="46">
        <v>93.939393939393895</v>
      </c>
      <c r="R437" s="10">
        <v>408</v>
      </c>
      <c r="S437" s="45">
        <v>0.18271383788625167</v>
      </c>
      <c r="T437" s="46">
        <v>66.666664100000006</v>
      </c>
      <c r="U437" s="45">
        <v>0.1791907514450867</v>
      </c>
      <c r="V437" s="10">
        <v>9687</v>
      </c>
      <c r="W437" s="45">
        <v>0.14580950087302066</v>
      </c>
      <c r="X437" s="10">
        <v>491.51515151515099</v>
      </c>
      <c r="Y437" s="10">
        <v>12477</v>
      </c>
      <c r="Z437" s="45">
        <v>0.19423687651784047</v>
      </c>
      <c r="AA437" s="46">
        <v>501.21212121212102</v>
      </c>
      <c r="AB437" s="10">
        <v>10478</v>
      </c>
      <c r="AC437" s="45">
        <v>0.15316921997427202</v>
      </c>
      <c r="AD437" s="46">
        <v>463.03030000000001</v>
      </c>
      <c r="AE437" s="45">
        <v>8.1655827397543096E-2</v>
      </c>
    </row>
    <row r="438" spans="1:31" ht="14.4" x14ac:dyDescent="0.3">
      <c r="A438" s="64" t="s">
        <v>384</v>
      </c>
      <c r="B438" s="10">
        <v>50</v>
      </c>
      <c r="C438" s="45">
        <v>4.6425255338904362E-2</v>
      </c>
      <c r="D438" s="10">
        <v>24.2424242424242</v>
      </c>
      <c r="E438" s="10">
        <v>93</v>
      </c>
      <c r="F438" s="45">
        <v>7.4578989574979951E-2</v>
      </c>
      <c r="G438" s="46">
        <v>30.303030303030301</v>
      </c>
      <c r="H438" s="10">
        <v>40</v>
      </c>
      <c r="I438" s="45">
        <v>3.7037037037037035E-2</v>
      </c>
      <c r="J438" s="46">
        <v>20</v>
      </c>
      <c r="K438" s="45">
        <v>-0.2</v>
      </c>
      <c r="L438" s="10">
        <v>124</v>
      </c>
      <c r="M438" s="45">
        <v>6.5747613997879109E-2</v>
      </c>
      <c r="N438" s="10">
        <v>41.212121212121197</v>
      </c>
      <c r="O438" s="10">
        <v>206</v>
      </c>
      <c r="P438" s="45">
        <v>9.6306685366993924E-2</v>
      </c>
      <c r="Q438" s="46">
        <v>55.757575757575701</v>
      </c>
      <c r="R438" s="10">
        <v>123</v>
      </c>
      <c r="S438" s="45">
        <v>5.5082848186296461E-2</v>
      </c>
      <c r="T438" s="46">
        <v>36.969695999999999</v>
      </c>
      <c r="U438" s="45">
        <v>-8.0645161290322578E-3</v>
      </c>
      <c r="V438" s="10">
        <v>3069</v>
      </c>
      <c r="W438" s="45">
        <v>4.6194834126076223E-2</v>
      </c>
      <c r="X438" s="10">
        <v>262.42424242424198</v>
      </c>
      <c r="Y438" s="10">
        <v>4240</v>
      </c>
      <c r="Z438" s="45">
        <v>6.6006600660066E-2</v>
      </c>
      <c r="AA438" s="46">
        <v>259.39393939393898</v>
      </c>
      <c r="AB438" s="10">
        <v>3408</v>
      </c>
      <c r="AC438" s="45">
        <v>4.9818734650918024E-2</v>
      </c>
      <c r="AD438" s="46">
        <v>241.21212800000001</v>
      </c>
      <c r="AE438" s="45">
        <v>0.1104594330400782</v>
      </c>
    </row>
    <row r="439" spans="1:31" ht="14.4" x14ac:dyDescent="0.3">
      <c r="A439" s="64" t="s">
        <v>540</v>
      </c>
      <c r="B439" s="10">
        <v>32</v>
      </c>
      <c r="C439" s="45">
        <v>2.9712163416898793E-2</v>
      </c>
      <c r="D439" s="10">
        <v>16.969696969696901</v>
      </c>
      <c r="E439" s="10">
        <v>65</v>
      </c>
      <c r="F439" s="45">
        <v>5.2125100240577385E-2</v>
      </c>
      <c r="G439" s="46">
        <v>27.272727272727199</v>
      </c>
      <c r="H439" s="10">
        <v>14</v>
      </c>
      <c r="I439" s="45">
        <v>1.2962962962962963E-2</v>
      </c>
      <c r="J439" s="46">
        <v>12.727273</v>
      </c>
      <c r="K439" s="45">
        <v>-0.5625</v>
      </c>
      <c r="L439" s="10">
        <v>89</v>
      </c>
      <c r="M439" s="45">
        <v>4.7189819724284196E-2</v>
      </c>
      <c r="N439" s="10">
        <v>35.757575757575701</v>
      </c>
      <c r="O439" s="10">
        <v>143</v>
      </c>
      <c r="P439" s="45">
        <v>6.6853669939223939E-2</v>
      </c>
      <c r="Q439" s="46">
        <v>44.2424242424242</v>
      </c>
      <c r="R439" s="10">
        <v>56</v>
      </c>
      <c r="S439" s="45">
        <v>2.5078369905956112E-2</v>
      </c>
      <c r="T439" s="46">
        <v>24.242424</v>
      </c>
      <c r="U439" s="45">
        <v>-0.3707865168539326</v>
      </c>
      <c r="V439" s="10">
        <v>2080</v>
      </c>
      <c r="W439" s="45">
        <v>3.1308326810765251E-2</v>
      </c>
      <c r="X439" s="10">
        <v>208.48484848484799</v>
      </c>
      <c r="Y439" s="10">
        <v>3151</v>
      </c>
      <c r="Z439" s="45">
        <v>4.9053490254685847E-2</v>
      </c>
      <c r="AA439" s="46">
        <v>231.51515151515099</v>
      </c>
      <c r="AB439" s="10">
        <v>2495</v>
      </c>
      <c r="AC439" s="45">
        <v>3.6472342416091687E-2</v>
      </c>
      <c r="AD439" s="46">
        <v>224.84848</v>
      </c>
      <c r="AE439" s="45">
        <v>0.19951923076923078</v>
      </c>
    </row>
    <row r="440" spans="1:31" ht="14.4" x14ac:dyDescent="0.3">
      <c r="A440" s="64" t="s">
        <v>541</v>
      </c>
      <c r="B440" s="10">
        <v>12</v>
      </c>
      <c r="C440" s="45">
        <v>1.1142061281337047E-2</v>
      </c>
      <c r="D440" s="10">
        <v>11.5151515151515</v>
      </c>
      <c r="E440" s="10">
        <v>4</v>
      </c>
      <c r="F440" s="45">
        <v>3.2076984763432237E-3</v>
      </c>
      <c r="G440" s="46">
        <v>4.8484848484848397</v>
      </c>
      <c r="H440" s="10">
        <v>0</v>
      </c>
      <c r="I440" s="45">
        <v>0</v>
      </c>
      <c r="J440" s="46">
        <v>17.575758</v>
      </c>
      <c r="K440" s="45">
        <v>-1</v>
      </c>
      <c r="L440" s="10">
        <v>12</v>
      </c>
      <c r="M440" s="45">
        <v>6.3626723223753979E-3</v>
      </c>
      <c r="N440" s="10">
        <v>11.5151515151515</v>
      </c>
      <c r="O440" s="10">
        <v>31</v>
      </c>
      <c r="P440" s="45">
        <v>1.4492753623188406E-2</v>
      </c>
      <c r="Q440" s="46">
        <v>23.636363636363601</v>
      </c>
      <c r="R440" s="10">
        <v>0</v>
      </c>
      <c r="S440" s="45">
        <v>0</v>
      </c>
      <c r="T440" s="46">
        <v>17.575758</v>
      </c>
      <c r="U440" s="45">
        <v>-1</v>
      </c>
      <c r="V440" s="10">
        <v>241</v>
      </c>
      <c r="W440" s="45">
        <v>3.6275513275934733E-3</v>
      </c>
      <c r="X440" s="10">
        <v>65.454545454545396</v>
      </c>
      <c r="Y440" s="10">
        <v>322</v>
      </c>
      <c r="Z440" s="45">
        <v>5.0127654274861452E-3</v>
      </c>
      <c r="AA440" s="46">
        <v>87.272727272727195</v>
      </c>
      <c r="AB440" s="10">
        <v>265</v>
      </c>
      <c r="AC440" s="45">
        <v>3.8738159279616421E-3</v>
      </c>
      <c r="AD440" s="46">
        <v>66.666664100000006</v>
      </c>
      <c r="AE440" s="45">
        <v>9.9585062240663894E-2</v>
      </c>
    </row>
    <row r="441" spans="1:31" ht="14.4" x14ac:dyDescent="0.3">
      <c r="A441" s="64" t="s">
        <v>542</v>
      </c>
      <c r="B441" s="10">
        <v>12</v>
      </c>
      <c r="C441" s="45">
        <v>1.1142061281337047E-2</v>
      </c>
      <c r="D441" s="10">
        <v>11.5151515151515</v>
      </c>
      <c r="E441" s="10">
        <v>35</v>
      </c>
      <c r="F441" s="45">
        <v>2.8067361668003207E-2</v>
      </c>
      <c r="G441" s="46">
        <v>21.2121212121212</v>
      </c>
      <c r="H441" s="10">
        <v>14</v>
      </c>
      <c r="I441" s="45">
        <v>1.2962962962962963E-2</v>
      </c>
      <c r="J441" s="46">
        <v>12.727273</v>
      </c>
      <c r="K441" s="45">
        <v>0.16666666666666666</v>
      </c>
      <c r="L441" s="10">
        <v>12</v>
      </c>
      <c r="M441" s="45">
        <v>6.3626723223753979E-3</v>
      </c>
      <c r="N441" s="10">
        <v>11.5151515151515</v>
      </c>
      <c r="O441" s="10">
        <v>49</v>
      </c>
      <c r="P441" s="45">
        <v>2.2907900888265546E-2</v>
      </c>
      <c r="Q441" s="46">
        <v>22.424242424242401</v>
      </c>
      <c r="R441" s="10">
        <v>35</v>
      </c>
      <c r="S441" s="45">
        <v>1.5673981191222569E-2</v>
      </c>
      <c r="T441" s="46">
        <v>20</v>
      </c>
      <c r="U441" s="45">
        <v>1.9166666666666667</v>
      </c>
      <c r="V441" s="10">
        <v>859</v>
      </c>
      <c r="W441" s="45">
        <v>1.2929736889638149E-2</v>
      </c>
      <c r="X441" s="10">
        <v>133.333333333333</v>
      </c>
      <c r="Y441" s="10">
        <v>1109</v>
      </c>
      <c r="Z441" s="45">
        <v>1.7264462295286134E-2</v>
      </c>
      <c r="AA441" s="46">
        <v>127.272727272727</v>
      </c>
      <c r="AB441" s="10">
        <v>893</v>
      </c>
      <c r="AC441" s="45">
        <v>1.305402876856508E-2</v>
      </c>
      <c r="AD441" s="46">
        <v>138.78787199999999</v>
      </c>
      <c r="AE441" s="45">
        <v>3.9580908032596042E-2</v>
      </c>
    </row>
    <row r="442" spans="1:31" ht="18" customHeight="1" x14ac:dyDescent="0.3">
      <c r="A442" s="64" t="s">
        <v>543</v>
      </c>
      <c r="B442" s="10">
        <v>8</v>
      </c>
      <c r="C442" s="45">
        <v>7.4280408542246983E-3</v>
      </c>
      <c r="D442" s="10">
        <v>7.8787878787878798</v>
      </c>
      <c r="E442" s="10">
        <v>26</v>
      </c>
      <c r="F442" s="45">
        <v>2.0850040096230954E-2</v>
      </c>
      <c r="G442" s="46">
        <v>15.151515151515101</v>
      </c>
      <c r="H442" s="10">
        <v>0</v>
      </c>
      <c r="I442" s="45">
        <v>0</v>
      </c>
      <c r="J442" s="46">
        <v>17.575758</v>
      </c>
      <c r="K442" s="45">
        <v>-1</v>
      </c>
      <c r="L442" s="10">
        <v>65</v>
      </c>
      <c r="M442" s="45">
        <v>3.4464475079533402E-2</v>
      </c>
      <c r="N442" s="10">
        <v>29.090909090909101</v>
      </c>
      <c r="O442" s="10">
        <v>63</v>
      </c>
      <c r="P442" s="45">
        <v>2.9453015427769985E-2</v>
      </c>
      <c r="Q442" s="46">
        <v>27.878787878787801</v>
      </c>
      <c r="R442" s="10">
        <v>21</v>
      </c>
      <c r="S442" s="45">
        <v>9.4043887147335428E-3</v>
      </c>
      <c r="T442" s="46">
        <v>13.333333</v>
      </c>
      <c r="U442" s="45">
        <v>-0.67692307692307696</v>
      </c>
      <c r="V442" s="10">
        <v>980</v>
      </c>
      <c r="W442" s="45">
        <v>1.4751038593533626E-2</v>
      </c>
      <c r="X442" s="10">
        <v>132.12121212121201</v>
      </c>
      <c r="Y442" s="10">
        <v>1720</v>
      </c>
      <c r="Z442" s="45">
        <v>2.6776262531913567E-2</v>
      </c>
      <c r="AA442" s="46">
        <v>175.75757575757501</v>
      </c>
      <c r="AB442" s="10">
        <v>1337</v>
      </c>
      <c r="AC442" s="45">
        <v>1.9544497719564964E-2</v>
      </c>
      <c r="AD442" s="46">
        <v>164.24243200000001</v>
      </c>
      <c r="AE442" s="45">
        <v>0.36428571428571427</v>
      </c>
    </row>
    <row r="443" spans="1:31" ht="14.4" x14ac:dyDescent="0.3">
      <c r="A443" s="64" t="s">
        <v>544</v>
      </c>
      <c r="B443" s="10">
        <v>18</v>
      </c>
      <c r="C443" s="45">
        <v>1.6713091922005572E-2</v>
      </c>
      <c r="D443" s="10">
        <v>16.969696969696901</v>
      </c>
      <c r="E443" s="10">
        <v>28</v>
      </c>
      <c r="F443" s="45">
        <v>2.2453889334402566E-2</v>
      </c>
      <c r="G443" s="46">
        <v>21.818181818181799</v>
      </c>
      <c r="H443" s="10">
        <v>26</v>
      </c>
      <c r="I443" s="45">
        <v>2.4074074074074074E-2</v>
      </c>
      <c r="J443" s="46">
        <v>13.333333</v>
      </c>
      <c r="K443" s="45">
        <v>0.44444444444444442</v>
      </c>
      <c r="L443" s="10">
        <v>35</v>
      </c>
      <c r="M443" s="45">
        <v>1.855779427359491E-2</v>
      </c>
      <c r="N443" s="10">
        <v>20</v>
      </c>
      <c r="O443" s="10">
        <v>63</v>
      </c>
      <c r="P443" s="45">
        <v>2.9453015427769985E-2</v>
      </c>
      <c r="Q443" s="46">
        <v>35.151515151515099</v>
      </c>
      <c r="R443" s="10">
        <v>67</v>
      </c>
      <c r="S443" s="45">
        <v>3.0004478280340349E-2</v>
      </c>
      <c r="T443" s="46">
        <v>24.848483999999999</v>
      </c>
      <c r="U443" s="45">
        <v>0.91428571428571426</v>
      </c>
      <c r="V443" s="10">
        <v>989</v>
      </c>
      <c r="W443" s="45">
        <v>1.4886507315310975E-2</v>
      </c>
      <c r="X443" s="10">
        <v>113.333333333333</v>
      </c>
      <c r="Y443" s="10">
        <v>1089</v>
      </c>
      <c r="Z443" s="45">
        <v>1.695311040538016E-2</v>
      </c>
      <c r="AA443" s="46">
        <v>139.39393939393901</v>
      </c>
      <c r="AB443" s="10">
        <v>913</v>
      </c>
      <c r="AC443" s="45">
        <v>1.3346392234826336E-2</v>
      </c>
      <c r="AD443" s="46">
        <v>98.787880000000001</v>
      </c>
      <c r="AE443" s="45">
        <v>-7.6845298281092017E-2</v>
      </c>
    </row>
    <row r="444" spans="1:31" ht="14.4" x14ac:dyDescent="0.3">
      <c r="A444" s="64" t="s">
        <v>385</v>
      </c>
      <c r="B444" s="10">
        <v>157</v>
      </c>
      <c r="C444" s="45">
        <v>0.1457753017641597</v>
      </c>
      <c r="D444" s="10">
        <v>44.2424242424242</v>
      </c>
      <c r="E444" s="10">
        <v>166</v>
      </c>
      <c r="F444" s="45">
        <v>0.13311948676824378</v>
      </c>
      <c r="G444" s="46">
        <v>49.696969696969703</v>
      </c>
      <c r="H444" s="10">
        <v>150</v>
      </c>
      <c r="I444" s="45">
        <v>0.1388888888888889</v>
      </c>
      <c r="J444" s="46">
        <v>43.636364</v>
      </c>
      <c r="K444" s="45">
        <v>-4.4585987261146494E-2</v>
      </c>
      <c r="L444" s="10">
        <v>222</v>
      </c>
      <c r="M444" s="45">
        <v>0.11770943796394485</v>
      </c>
      <c r="N444" s="10">
        <v>55.757575757575701</v>
      </c>
      <c r="O444" s="10">
        <v>313</v>
      </c>
      <c r="P444" s="45">
        <v>0.14633006077606359</v>
      </c>
      <c r="Q444" s="46">
        <v>70.303030303030297</v>
      </c>
      <c r="R444" s="10">
        <v>285</v>
      </c>
      <c r="S444" s="45">
        <v>0.12763098969995521</v>
      </c>
      <c r="T444" s="46">
        <v>62.4242439</v>
      </c>
      <c r="U444" s="45">
        <v>0.28378378378378377</v>
      </c>
      <c r="V444" s="10">
        <v>6618</v>
      </c>
      <c r="W444" s="45">
        <v>9.9614666746944427E-2</v>
      </c>
      <c r="X444" s="10">
        <v>388.48484848484799</v>
      </c>
      <c r="Y444" s="10">
        <v>8237</v>
      </c>
      <c r="Z444" s="45">
        <v>0.12823027585777447</v>
      </c>
      <c r="AA444" s="46">
        <v>407.87878787878702</v>
      </c>
      <c r="AB444" s="10">
        <v>7070</v>
      </c>
      <c r="AC444" s="45">
        <v>0.10335048532335399</v>
      </c>
      <c r="AD444" s="46">
        <v>355.15152</v>
      </c>
      <c r="AE444" s="45">
        <v>6.8298579631308559E-2</v>
      </c>
    </row>
    <row r="445" spans="1:31" ht="14.4" x14ac:dyDescent="0.3">
      <c r="A445" s="64" t="s">
        <v>386</v>
      </c>
      <c r="B445" s="10">
        <v>9</v>
      </c>
      <c r="C445" s="45">
        <v>8.356545961002786E-3</v>
      </c>
      <c r="D445" s="10">
        <v>9.6969696969696901</v>
      </c>
      <c r="E445" s="10">
        <v>50</v>
      </c>
      <c r="F445" s="45">
        <v>4.0096230954290296E-2</v>
      </c>
      <c r="G445" s="46">
        <v>28.484848484848399</v>
      </c>
      <c r="H445" s="10">
        <v>11</v>
      </c>
      <c r="I445" s="45">
        <v>1.0185185185185186E-2</v>
      </c>
      <c r="J445" s="46">
        <v>11.515152</v>
      </c>
      <c r="K445" s="45">
        <v>0.22222222222222221</v>
      </c>
      <c r="L445" s="10">
        <v>20</v>
      </c>
      <c r="M445" s="45">
        <v>1.0604453870625663E-2</v>
      </c>
      <c r="N445" s="10">
        <v>12.7272727272727</v>
      </c>
      <c r="O445" s="10">
        <v>64</v>
      </c>
      <c r="P445" s="45">
        <v>2.9920523609163162E-2</v>
      </c>
      <c r="Q445" s="46">
        <v>33.3333333333333</v>
      </c>
      <c r="R445" s="10">
        <v>31</v>
      </c>
      <c r="S445" s="45">
        <v>1.3882669055082848E-2</v>
      </c>
      <c r="T445" s="46">
        <v>21.212122000000001</v>
      </c>
      <c r="U445" s="45">
        <v>0.55000000000000004</v>
      </c>
      <c r="V445" s="10">
        <v>1349</v>
      </c>
      <c r="W445" s="45">
        <v>2.0305256186404962E-2</v>
      </c>
      <c r="X445" s="10">
        <v>184.84848484848399</v>
      </c>
      <c r="Y445" s="10">
        <v>2023</v>
      </c>
      <c r="Z445" s="45">
        <v>3.1493243663989041E-2</v>
      </c>
      <c r="AA445" s="46">
        <v>165.45454545454501</v>
      </c>
      <c r="AB445" s="10">
        <v>1373</v>
      </c>
      <c r="AC445" s="45">
        <v>2.0070751958835224E-2</v>
      </c>
      <c r="AD445" s="46">
        <v>175.75756799999999</v>
      </c>
      <c r="AE445" s="45">
        <v>1.7790956263899184E-2</v>
      </c>
    </row>
    <row r="446" spans="1:31" ht="18" customHeight="1" x14ac:dyDescent="0.3">
      <c r="A446" s="64" t="s">
        <v>545</v>
      </c>
      <c r="B446" s="10">
        <v>0</v>
      </c>
      <c r="C446" s="45">
        <v>0</v>
      </c>
      <c r="D446" s="10">
        <v>80</v>
      </c>
      <c r="E446" s="10">
        <v>44</v>
      </c>
      <c r="F446" s="45">
        <v>3.5284683239775461E-2</v>
      </c>
      <c r="G446" s="46">
        <v>27.272727272727199</v>
      </c>
      <c r="H446" s="10">
        <v>11</v>
      </c>
      <c r="I446" s="45">
        <v>1.0185185185185186E-2</v>
      </c>
      <c r="J446" s="46">
        <v>11.515152</v>
      </c>
      <c r="K446" s="64"/>
      <c r="L446" s="10">
        <v>11</v>
      </c>
      <c r="M446" s="45">
        <v>5.8324496288441148E-3</v>
      </c>
      <c r="N446" s="10">
        <v>9.6969696969696901</v>
      </c>
      <c r="O446" s="10">
        <v>58</v>
      </c>
      <c r="P446" s="45">
        <v>2.7115474520804116E-2</v>
      </c>
      <c r="Q446" s="46">
        <v>32.121212121212103</v>
      </c>
      <c r="R446" s="10">
        <v>11</v>
      </c>
      <c r="S446" s="45">
        <v>4.9261083743842365E-3</v>
      </c>
      <c r="T446" s="46">
        <v>11.515152</v>
      </c>
      <c r="U446" s="45">
        <v>0</v>
      </c>
      <c r="V446" s="10">
        <v>983</v>
      </c>
      <c r="W446" s="45">
        <v>1.4796194834126076E-2</v>
      </c>
      <c r="X446" s="10">
        <v>160</v>
      </c>
      <c r="Y446" s="10">
        <v>1582</v>
      </c>
      <c r="Z446" s="45">
        <v>2.4627934491562364E-2</v>
      </c>
      <c r="AA446" s="46">
        <v>144.84848484848399</v>
      </c>
      <c r="AB446" s="10">
        <v>1115</v>
      </c>
      <c r="AC446" s="45">
        <v>1.6299263244065023E-2</v>
      </c>
      <c r="AD446" s="46">
        <v>147.27271999999999</v>
      </c>
      <c r="AE446" s="45">
        <v>0.13428280773143439</v>
      </c>
    </row>
    <row r="447" spans="1:31" ht="14.4" x14ac:dyDescent="0.3">
      <c r="A447" s="64" t="s">
        <v>546</v>
      </c>
      <c r="B447" s="10">
        <v>0</v>
      </c>
      <c r="C447" s="45">
        <v>0</v>
      </c>
      <c r="D447" s="10">
        <v>80</v>
      </c>
      <c r="E447" s="10">
        <v>16</v>
      </c>
      <c r="F447" s="45">
        <v>1.2830793905372895E-2</v>
      </c>
      <c r="G447" s="46">
        <v>17.5757575757575</v>
      </c>
      <c r="H447" s="10">
        <v>11</v>
      </c>
      <c r="I447" s="45">
        <v>1.0185185185185186E-2</v>
      </c>
      <c r="J447" s="46">
        <v>11.515152</v>
      </c>
      <c r="K447" s="64"/>
      <c r="L447" s="10">
        <v>0</v>
      </c>
      <c r="M447" s="45">
        <v>0</v>
      </c>
      <c r="N447" s="10">
        <v>80</v>
      </c>
      <c r="O447" s="10">
        <v>16</v>
      </c>
      <c r="P447" s="45">
        <v>7.4801309022907905E-3</v>
      </c>
      <c r="Q447" s="46">
        <v>17.5757575757575</v>
      </c>
      <c r="R447" s="10">
        <v>11</v>
      </c>
      <c r="S447" s="45">
        <v>4.9261083743842365E-3</v>
      </c>
      <c r="T447" s="46">
        <v>11.515152</v>
      </c>
      <c r="U447" s="64"/>
      <c r="V447" s="10">
        <v>160</v>
      </c>
      <c r="W447" s="45">
        <v>2.4083328315973266E-3</v>
      </c>
      <c r="X447" s="10">
        <v>51.515151515151501</v>
      </c>
      <c r="Y447" s="10">
        <v>294</v>
      </c>
      <c r="Z447" s="45">
        <v>4.5768727816177844E-3</v>
      </c>
      <c r="AA447" s="46">
        <v>72.121212121212096</v>
      </c>
      <c r="AB447" s="10">
        <v>272</v>
      </c>
      <c r="AC447" s="45">
        <v>3.9761431411530811E-3</v>
      </c>
      <c r="AD447" s="46">
        <v>63.030304000000001</v>
      </c>
      <c r="AE447" s="45">
        <v>0.7</v>
      </c>
    </row>
    <row r="448" spans="1:31" ht="14.4" x14ac:dyDescent="0.3">
      <c r="A448" s="64" t="s">
        <v>547</v>
      </c>
      <c r="B448" s="10">
        <v>0</v>
      </c>
      <c r="C448" s="45">
        <v>0</v>
      </c>
      <c r="D448" s="10">
        <v>80</v>
      </c>
      <c r="E448" s="10">
        <v>12</v>
      </c>
      <c r="F448" s="45">
        <v>9.6230954290296711E-3</v>
      </c>
      <c r="G448" s="46">
        <v>11.5151515151515</v>
      </c>
      <c r="H448" s="10">
        <v>0</v>
      </c>
      <c r="I448" s="45">
        <v>0</v>
      </c>
      <c r="J448" s="46">
        <v>17.575758</v>
      </c>
      <c r="K448" s="64"/>
      <c r="L448" s="10">
        <v>0</v>
      </c>
      <c r="M448" s="45">
        <v>0</v>
      </c>
      <c r="N448" s="10">
        <v>80</v>
      </c>
      <c r="O448" s="10">
        <v>12</v>
      </c>
      <c r="P448" s="45">
        <v>5.6100981767180924E-3</v>
      </c>
      <c r="Q448" s="46">
        <v>11.5151515151515</v>
      </c>
      <c r="R448" s="10">
        <v>0</v>
      </c>
      <c r="S448" s="45">
        <v>0</v>
      </c>
      <c r="T448" s="46">
        <v>17.575758</v>
      </c>
      <c r="U448" s="64"/>
      <c r="V448" s="10">
        <v>133</v>
      </c>
      <c r="W448" s="45">
        <v>2.001926666265278E-3</v>
      </c>
      <c r="X448" s="10">
        <v>40</v>
      </c>
      <c r="Y448" s="10">
        <v>395</v>
      </c>
      <c r="Z448" s="45">
        <v>6.1491998256429413E-3</v>
      </c>
      <c r="AA448" s="46">
        <v>62.424242424242401</v>
      </c>
      <c r="AB448" s="10">
        <v>295</v>
      </c>
      <c r="AC448" s="45">
        <v>4.312361127353526E-3</v>
      </c>
      <c r="AD448" s="46">
        <v>91.515150000000006</v>
      </c>
      <c r="AE448" s="45">
        <v>1.2180451127819549</v>
      </c>
    </row>
    <row r="449" spans="1:31" ht="14.4" x14ac:dyDescent="0.3">
      <c r="A449" s="64" t="s">
        <v>548</v>
      </c>
      <c r="B449" s="10">
        <v>0</v>
      </c>
      <c r="C449" s="45">
        <v>0</v>
      </c>
      <c r="D449" s="10">
        <v>80</v>
      </c>
      <c r="E449" s="10">
        <v>16</v>
      </c>
      <c r="F449" s="45">
        <v>1.2830793905372895E-2</v>
      </c>
      <c r="G449" s="46">
        <v>15.151515151515101</v>
      </c>
      <c r="H449" s="10">
        <v>0</v>
      </c>
      <c r="I449" s="45">
        <v>0</v>
      </c>
      <c r="J449" s="46">
        <v>17.575758</v>
      </c>
      <c r="K449" s="64"/>
      <c r="L449" s="10">
        <v>11</v>
      </c>
      <c r="M449" s="45">
        <v>5.8324496288441148E-3</v>
      </c>
      <c r="N449" s="10">
        <v>9.6969696969696901</v>
      </c>
      <c r="O449" s="10">
        <v>30</v>
      </c>
      <c r="P449" s="45">
        <v>1.4025245441795231E-2</v>
      </c>
      <c r="Q449" s="46">
        <v>21.818181818181799</v>
      </c>
      <c r="R449" s="10">
        <v>0</v>
      </c>
      <c r="S449" s="45">
        <v>0</v>
      </c>
      <c r="T449" s="46">
        <v>17.575758</v>
      </c>
      <c r="U449" s="45">
        <v>-1</v>
      </c>
      <c r="V449" s="10">
        <v>690</v>
      </c>
      <c r="W449" s="45">
        <v>1.0385935336263471E-2</v>
      </c>
      <c r="X449" s="10">
        <v>132.72727272727201</v>
      </c>
      <c r="Y449" s="10">
        <v>893</v>
      </c>
      <c r="Z449" s="45">
        <v>1.3901861884301637E-2</v>
      </c>
      <c r="AA449" s="46">
        <v>115.757575757575</v>
      </c>
      <c r="AB449" s="10">
        <v>548</v>
      </c>
      <c r="AC449" s="45">
        <v>8.0107589755584151E-3</v>
      </c>
      <c r="AD449" s="46">
        <v>107.272728</v>
      </c>
      <c r="AE449" s="45">
        <v>-0.20579710144927535</v>
      </c>
    </row>
    <row r="450" spans="1:31" ht="14.4" x14ac:dyDescent="0.3">
      <c r="A450" s="64" t="s">
        <v>549</v>
      </c>
      <c r="B450" s="10">
        <v>9</v>
      </c>
      <c r="C450" s="45">
        <v>8.356545961002786E-3</v>
      </c>
      <c r="D450" s="10">
        <v>9.6969696969696901</v>
      </c>
      <c r="E450" s="10">
        <v>6</v>
      </c>
      <c r="F450" s="45">
        <v>4.8115477145148355E-3</v>
      </c>
      <c r="G450" s="46">
        <v>6.0606060606060597</v>
      </c>
      <c r="H450" s="10">
        <v>0</v>
      </c>
      <c r="I450" s="45">
        <v>0</v>
      </c>
      <c r="J450" s="46">
        <v>17.575758</v>
      </c>
      <c r="K450" s="45">
        <v>-1</v>
      </c>
      <c r="L450" s="10">
        <v>9</v>
      </c>
      <c r="M450" s="45">
        <v>4.7720042417815486E-3</v>
      </c>
      <c r="N450" s="10">
        <v>9.6969696969696901</v>
      </c>
      <c r="O450" s="10">
        <v>6</v>
      </c>
      <c r="P450" s="45">
        <v>2.8050490883590462E-3</v>
      </c>
      <c r="Q450" s="46">
        <v>6.0606060606060597</v>
      </c>
      <c r="R450" s="10">
        <v>20</v>
      </c>
      <c r="S450" s="45">
        <v>8.9565606806986109E-3</v>
      </c>
      <c r="T450" s="46">
        <v>17.575758</v>
      </c>
      <c r="U450" s="45">
        <v>1.2222222222222223</v>
      </c>
      <c r="V450" s="10">
        <v>366</v>
      </c>
      <c r="W450" s="45">
        <v>5.5090613522788849E-3</v>
      </c>
      <c r="X450" s="10">
        <v>87.272727272727195</v>
      </c>
      <c r="Y450" s="10">
        <v>441</v>
      </c>
      <c r="Z450" s="45">
        <v>6.8653091724266762E-3</v>
      </c>
      <c r="AA450" s="46">
        <v>73.3333333333333</v>
      </c>
      <c r="AB450" s="10">
        <v>258</v>
      </c>
      <c r="AC450" s="45">
        <v>3.7714887147702022E-3</v>
      </c>
      <c r="AD450" s="46">
        <v>71.515150000000006</v>
      </c>
      <c r="AE450" s="45">
        <v>-0.29508196721311475</v>
      </c>
    </row>
    <row r="451" spans="1:31" ht="14.4" x14ac:dyDescent="0.3">
      <c r="A451" s="64" t="s">
        <v>387</v>
      </c>
      <c r="B451" s="10">
        <v>148</v>
      </c>
      <c r="C451" s="45">
        <v>0.13741875580315691</v>
      </c>
      <c r="D451" s="10">
        <v>44.2424242424242</v>
      </c>
      <c r="E451" s="10">
        <v>116</v>
      </c>
      <c r="F451" s="45">
        <v>9.3023255813953487E-2</v>
      </c>
      <c r="G451" s="46">
        <v>39.393939393939398</v>
      </c>
      <c r="H451" s="10">
        <v>139</v>
      </c>
      <c r="I451" s="45">
        <v>0.12870370370370371</v>
      </c>
      <c r="J451" s="46">
        <v>45.4545441</v>
      </c>
      <c r="K451" s="45">
        <v>-6.0810810810810814E-2</v>
      </c>
      <c r="L451" s="10">
        <v>202</v>
      </c>
      <c r="M451" s="45">
        <v>0.1071049840933192</v>
      </c>
      <c r="N451" s="10">
        <v>56.363636363636303</v>
      </c>
      <c r="O451" s="10">
        <v>249</v>
      </c>
      <c r="P451" s="45">
        <v>0.11640953716690042</v>
      </c>
      <c r="Q451" s="46">
        <v>64.848484848484802</v>
      </c>
      <c r="R451" s="10">
        <v>254</v>
      </c>
      <c r="S451" s="45">
        <v>0.11374832064487236</v>
      </c>
      <c r="T451" s="46">
        <v>57.5757561</v>
      </c>
      <c r="U451" s="45">
        <v>0.25742574257425743</v>
      </c>
      <c r="V451" s="10">
        <v>5269</v>
      </c>
      <c r="W451" s="45">
        <v>7.9309410560539473E-2</v>
      </c>
      <c r="X451" s="10">
        <v>340.60606060606</v>
      </c>
      <c r="Y451" s="10">
        <v>6214</v>
      </c>
      <c r="Z451" s="45">
        <v>9.6737032193785419E-2</v>
      </c>
      <c r="AA451" s="46">
        <v>379.39393939393898</v>
      </c>
      <c r="AB451" s="10">
        <v>5697</v>
      </c>
      <c r="AC451" s="45">
        <v>8.3279733364518771E-2</v>
      </c>
      <c r="AD451" s="46">
        <v>320</v>
      </c>
      <c r="AE451" s="45">
        <v>8.1229834883279561E-2</v>
      </c>
    </row>
    <row r="452" spans="1:31" ht="18" customHeight="1" x14ac:dyDescent="0.3">
      <c r="A452" s="64" t="s">
        <v>545</v>
      </c>
      <c r="B452" s="10">
        <v>127</v>
      </c>
      <c r="C452" s="45">
        <v>0.11792014856081709</v>
      </c>
      <c r="D452" s="10">
        <v>41.818181818181799</v>
      </c>
      <c r="E452" s="10">
        <v>80</v>
      </c>
      <c r="F452" s="45">
        <v>6.4153969526864474E-2</v>
      </c>
      <c r="G452" s="46">
        <v>33.939393939393902</v>
      </c>
      <c r="H452" s="10">
        <v>131</v>
      </c>
      <c r="I452" s="45">
        <v>0.12129629629629629</v>
      </c>
      <c r="J452" s="46">
        <v>43.636364</v>
      </c>
      <c r="K452" s="45">
        <v>3.1496062992125984E-2</v>
      </c>
      <c r="L452" s="10">
        <v>181</v>
      </c>
      <c r="M452" s="45">
        <v>9.5970307529162246E-2</v>
      </c>
      <c r="N452" s="10">
        <v>51.515151515151501</v>
      </c>
      <c r="O452" s="10">
        <v>213</v>
      </c>
      <c r="P452" s="45">
        <v>9.957924263674614E-2</v>
      </c>
      <c r="Q452" s="46">
        <v>63.030303030303003</v>
      </c>
      <c r="R452" s="10">
        <v>227</v>
      </c>
      <c r="S452" s="45">
        <v>0.10165696372592924</v>
      </c>
      <c r="T452" s="46">
        <v>52.727271999999999</v>
      </c>
      <c r="U452" s="45">
        <v>0.2541436464088398</v>
      </c>
      <c r="V452" s="10">
        <v>4670</v>
      </c>
      <c r="W452" s="45">
        <v>7.0293214522246975E-2</v>
      </c>
      <c r="X452" s="10">
        <v>347.27272727272702</v>
      </c>
      <c r="Y452" s="10">
        <v>5311</v>
      </c>
      <c r="Z452" s="45">
        <v>8.2679494364530787E-2</v>
      </c>
      <c r="AA452" s="46">
        <v>332.72727272727201</v>
      </c>
      <c r="AB452" s="10">
        <v>4779</v>
      </c>
      <c r="AC452" s="45">
        <v>6.9860250263127116E-2</v>
      </c>
      <c r="AD452" s="46">
        <v>292.72726399999999</v>
      </c>
      <c r="AE452" s="45">
        <v>2.3340471092077087E-2</v>
      </c>
    </row>
    <row r="453" spans="1:31" ht="14.4" x14ac:dyDescent="0.3">
      <c r="A453" s="64" t="s">
        <v>546</v>
      </c>
      <c r="B453" s="10">
        <v>20</v>
      </c>
      <c r="C453" s="45">
        <v>1.8570102135561744E-2</v>
      </c>
      <c r="D453" s="10">
        <v>15.151515151515101</v>
      </c>
      <c r="E453" s="10">
        <v>14</v>
      </c>
      <c r="F453" s="45">
        <v>1.1226944667201283E-2</v>
      </c>
      <c r="G453" s="46">
        <v>11.5151515151515</v>
      </c>
      <c r="H453" s="10">
        <v>34</v>
      </c>
      <c r="I453" s="45">
        <v>3.1481481481481478E-2</v>
      </c>
      <c r="J453" s="46">
        <v>26.666665999999999</v>
      </c>
      <c r="K453" s="45">
        <v>0.7</v>
      </c>
      <c r="L453" s="10">
        <v>20</v>
      </c>
      <c r="M453" s="45">
        <v>1.0604453870625663E-2</v>
      </c>
      <c r="N453" s="10">
        <v>15.151515151515101</v>
      </c>
      <c r="O453" s="10">
        <v>17</v>
      </c>
      <c r="P453" s="45">
        <v>7.9476390836839637E-3</v>
      </c>
      <c r="Q453" s="46">
        <v>11.5151515151515</v>
      </c>
      <c r="R453" s="10">
        <v>57</v>
      </c>
      <c r="S453" s="45">
        <v>2.5526197939991044E-2</v>
      </c>
      <c r="T453" s="46">
        <v>31.515152</v>
      </c>
      <c r="U453" s="45">
        <v>1.85</v>
      </c>
      <c r="V453" s="10">
        <v>970</v>
      </c>
      <c r="W453" s="45">
        <v>1.4600517791558793E-2</v>
      </c>
      <c r="X453" s="10">
        <v>132.72727272727201</v>
      </c>
      <c r="Y453" s="10">
        <v>780</v>
      </c>
      <c r="Z453" s="45">
        <v>1.2142723706332898E-2</v>
      </c>
      <c r="AA453" s="46">
        <v>113.333333333333</v>
      </c>
      <c r="AB453" s="10">
        <v>630</v>
      </c>
      <c r="AC453" s="45">
        <v>9.2094491872295632E-3</v>
      </c>
      <c r="AD453" s="46">
        <v>108.484848</v>
      </c>
      <c r="AE453" s="45">
        <v>-0.35051546391752575</v>
      </c>
    </row>
    <row r="454" spans="1:31" ht="14.4" x14ac:dyDescent="0.3">
      <c r="A454" s="64" t="s">
        <v>547</v>
      </c>
      <c r="B454" s="10">
        <v>76</v>
      </c>
      <c r="C454" s="45">
        <v>7.0566388115134632E-2</v>
      </c>
      <c r="D454" s="10">
        <v>35.151515151515099</v>
      </c>
      <c r="E454" s="10">
        <v>21</v>
      </c>
      <c r="F454" s="45">
        <v>1.6840417000801924E-2</v>
      </c>
      <c r="G454" s="46">
        <v>11.5151515151515</v>
      </c>
      <c r="H454" s="10">
        <v>31</v>
      </c>
      <c r="I454" s="45">
        <v>2.8703703703703703E-2</v>
      </c>
      <c r="J454" s="46">
        <v>19.393940000000001</v>
      </c>
      <c r="K454" s="45">
        <v>-0.59210526315789469</v>
      </c>
      <c r="L454" s="10">
        <v>76</v>
      </c>
      <c r="M454" s="45">
        <v>4.0296924708377521E-2</v>
      </c>
      <c r="N454" s="10">
        <v>35.151515151515099</v>
      </c>
      <c r="O454" s="10">
        <v>120</v>
      </c>
      <c r="P454" s="45">
        <v>5.6100981767180924E-2</v>
      </c>
      <c r="Q454" s="46">
        <v>50.909090909090899</v>
      </c>
      <c r="R454" s="10">
        <v>76</v>
      </c>
      <c r="S454" s="45">
        <v>3.4034930586654723E-2</v>
      </c>
      <c r="T454" s="46">
        <v>40.606059999999999</v>
      </c>
      <c r="U454" s="45">
        <v>0</v>
      </c>
      <c r="V454" s="10">
        <v>1563</v>
      </c>
      <c r="W454" s="45">
        <v>2.3526401348666386E-2</v>
      </c>
      <c r="X454" s="10">
        <v>220.60606060606</v>
      </c>
      <c r="Y454" s="10">
        <v>1955</v>
      </c>
      <c r="Z454" s="45">
        <v>3.0434647238308736E-2</v>
      </c>
      <c r="AA454" s="46">
        <v>221.81818181818099</v>
      </c>
      <c r="AB454" s="10">
        <v>1484</v>
      </c>
      <c r="AC454" s="45">
        <v>2.1693369196585193E-2</v>
      </c>
      <c r="AD454" s="46">
        <v>152.72728000000001</v>
      </c>
      <c r="AE454" s="45">
        <v>-5.0543825975687781E-2</v>
      </c>
    </row>
    <row r="455" spans="1:31" ht="14.4" x14ac:dyDescent="0.3">
      <c r="A455" s="64" t="s">
        <v>548</v>
      </c>
      <c r="B455" s="10">
        <v>31</v>
      </c>
      <c r="C455" s="45">
        <v>2.8783658310120707E-2</v>
      </c>
      <c r="D455" s="10">
        <v>19.393939393939299</v>
      </c>
      <c r="E455" s="10">
        <v>45</v>
      </c>
      <c r="F455" s="45">
        <v>3.6086607858861267E-2</v>
      </c>
      <c r="G455" s="46">
        <v>28.484848484848399</v>
      </c>
      <c r="H455" s="10">
        <v>66</v>
      </c>
      <c r="I455" s="45">
        <v>6.1111111111111109E-2</v>
      </c>
      <c r="J455" s="46">
        <v>26.666665999999999</v>
      </c>
      <c r="K455" s="45">
        <v>1.1290322580645162</v>
      </c>
      <c r="L455" s="10">
        <v>85</v>
      </c>
      <c r="M455" s="45">
        <v>4.5068928950159064E-2</v>
      </c>
      <c r="N455" s="10">
        <v>32.727272727272698</v>
      </c>
      <c r="O455" s="10">
        <v>76</v>
      </c>
      <c r="P455" s="45">
        <v>3.5530621785881254E-2</v>
      </c>
      <c r="Q455" s="46">
        <v>36.969696969696898</v>
      </c>
      <c r="R455" s="10">
        <v>94</v>
      </c>
      <c r="S455" s="45">
        <v>4.2095835199283477E-2</v>
      </c>
      <c r="T455" s="46">
        <v>33.3333321</v>
      </c>
      <c r="U455" s="45">
        <v>0.10588235294117647</v>
      </c>
      <c r="V455" s="10">
        <v>2137</v>
      </c>
      <c r="W455" s="45">
        <v>3.2166295382021794E-2</v>
      </c>
      <c r="X455" s="10">
        <v>214.54545454545399</v>
      </c>
      <c r="Y455" s="10">
        <v>2576</v>
      </c>
      <c r="Z455" s="45">
        <v>4.0102123419889162E-2</v>
      </c>
      <c r="AA455" s="46">
        <v>224.24242424242399</v>
      </c>
      <c r="AB455" s="10">
        <v>2665</v>
      </c>
      <c r="AC455" s="45">
        <v>3.895743187931236E-2</v>
      </c>
      <c r="AD455" s="46">
        <v>214.545456</v>
      </c>
      <c r="AE455" s="45">
        <v>0.24707533926064576</v>
      </c>
    </row>
    <row r="456" spans="1:31" ht="18" customHeight="1" x14ac:dyDescent="0.3">
      <c r="A456" s="64" t="s">
        <v>549</v>
      </c>
      <c r="B456" s="10">
        <v>21</v>
      </c>
      <c r="C456" s="45">
        <v>1.9498607242339833E-2</v>
      </c>
      <c r="D456" s="10">
        <v>14.545454545454501</v>
      </c>
      <c r="E456" s="10">
        <v>36</v>
      </c>
      <c r="F456" s="45">
        <v>2.8869286287089013E-2</v>
      </c>
      <c r="G456" s="46">
        <v>20.606060606060598</v>
      </c>
      <c r="H456" s="10">
        <v>8</v>
      </c>
      <c r="I456" s="45">
        <v>7.4074074074074077E-3</v>
      </c>
      <c r="J456" s="46">
        <v>7.8787880000000001</v>
      </c>
      <c r="K456" s="45">
        <v>-0.61904761904761907</v>
      </c>
      <c r="L456" s="10">
        <v>21</v>
      </c>
      <c r="M456" s="45">
        <v>1.1134676564156946E-2</v>
      </c>
      <c r="N456" s="10">
        <v>14.545454545454501</v>
      </c>
      <c r="O456" s="10">
        <v>36</v>
      </c>
      <c r="P456" s="45">
        <v>1.6830294530154277E-2</v>
      </c>
      <c r="Q456" s="46">
        <v>20.606060606060598</v>
      </c>
      <c r="R456" s="10">
        <v>27</v>
      </c>
      <c r="S456" s="45">
        <v>1.2091356918943126E-2</v>
      </c>
      <c r="T456" s="46">
        <v>20.606059999999999</v>
      </c>
      <c r="U456" s="45">
        <v>0.2857142857142857</v>
      </c>
      <c r="V456" s="10">
        <v>599</v>
      </c>
      <c r="W456" s="45">
        <v>9.0161960382924913E-3</v>
      </c>
      <c r="X456" s="10">
        <v>92.121212121212096</v>
      </c>
      <c r="Y456" s="10">
        <v>903</v>
      </c>
      <c r="Z456" s="45">
        <v>1.4057537829254623E-2</v>
      </c>
      <c r="AA456" s="46">
        <v>127.272727272727</v>
      </c>
      <c r="AB456" s="10">
        <v>918</v>
      </c>
      <c r="AC456" s="45">
        <v>1.341948310139165E-2</v>
      </c>
      <c r="AD456" s="46">
        <v>113.333336</v>
      </c>
      <c r="AE456" s="45">
        <v>0.53255425709515858</v>
      </c>
    </row>
    <row r="457" spans="1:31" ht="14.4" x14ac:dyDescent="0.3">
      <c r="A457" s="64" t="s">
        <v>436</v>
      </c>
      <c r="B457" s="10">
        <v>870</v>
      </c>
      <c r="C457" s="45">
        <v>0.80779944289693595</v>
      </c>
      <c r="D457" s="10">
        <v>125.454545454545</v>
      </c>
      <c r="E457" s="10">
        <v>988</v>
      </c>
      <c r="F457" s="45">
        <v>0.79230152365677631</v>
      </c>
      <c r="G457" s="46">
        <v>161.81818181818099</v>
      </c>
      <c r="H457" s="10">
        <v>890</v>
      </c>
      <c r="I457" s="45">
        <v>0.82407407407407407</v>
      </c>
      <c r="J457" s="46">
        <v>127.878784</v>
      </c>
      <c r="K457" s="45">
        <v>2.2988505747126436E-2</v>
      </c>
      <c r="L457" s="10">
        <v>1540</v>
      </c>
      <c r="M457" s="45">
        <v>0.81654294803817606</v>
      </c>
      <c r="N457" s="10">
        <v>125.454545454545</v>
      </c>
      <c r="O457" s="10">
        <v>1620</v>
      </c>
      <c r="P457" s="45">
        <v>0.75736325385694248</v>
      </c>
      <c r="Q457" s="46">
        <v>182.42424242424201</v>
      </c>
      <c r="R457" s="10">
        <v>1825</v>
      </c>
      <c r="S457" s="45">
        <v>0.81728616211374827</v>
      </c>
      <c r="T457" s="46">
        <v>143.03030000000001</v>
      </c>
      <c r="U457" s="45">
        <v>0.18506493506493507</v>
      </c>
      <c r="V457" s="10">
        <v>56749</v>
      </c>
      <c r="W457" s="45">
        <v>0.85419049912697931</v>
      </c>
      <c r="X457" s="10">
        <v>916.969696969697</v>
      </c>
      <c r="Y457" s="10">
        <v>51759</v>
      </c>
      <c r="Z457" s="45">
        <v>0.8057631234821595</v>
      </c>
      <c r="AA457" s="46">
        <v>1010.30303030303</v>
      </c>
      <c r="AB457" s="10">
        <v>57930</v>
      </c>
      <c r="AC457" s="45">
        <v>0.84683078002572798</v>
      </c>
      <c r="AD457" s="46">
        <v>1000.60608</v>
      </c>
      <c r="AE457" s="45">
        <v>2.0810939399813211E-2</v>
      </c>
    </row>
    <row r="458" spans="1:31" ht="14.4" x14ac:dyDescent="0.3">
      <c r="A458" s="64" t="s">
        <v>384</v>
      </c>
      <c r="B458" s="10">
        <v>420</v>
      </c>
      <c r="C458" s="45">
        <v>0.38997214484679665</v>
      </c>
      <c r="D458" s="10">
        <v>88.484848484848399</v>
      </c>
      <c r="E458" s="10">
        <v>628</v>
      </c>
      <c r="F458" s="45">
        <v>0.50360866078588618</v>
      </c>
      <c r="G458" s="46">
        <v>143.636363636363</v>
      </c>
      <c r="H458" s="10">
        <v>539</v>
      </c>
      <c r="I458" s="45">
        <v>0.49907407407407406</v>
      </c>
      <c r="J458" s="46">
        <v>101.21212</v>
      </c>
      <c r="K458" s="45">
        <v>0.28333333333333333</v>
      </c>
      <c r="L458" s="10">
        <v>811</v>
      </c>
      <c r="M458" s="45">
        <v>0.43001060445387063</v>
      </c>
      <c r="N458" s="10">
        <v>96.363636363636402</v>
      </c>
      <c r="O458" s="10">
        <v>1084</v>
      </c>
      <c r="P458" s="45">
        <v>0.50677886863020105</v>
      </c>
      <c r="Q458" s="46">
        <v>167.87878787878699</v>
      </c>
      <c r="R458" s="10">
        <v>1137</v>
      </c>
      <c r="S458" s="45">
        <v>0.5091804746977161</v>
      </c>
      <c r="T458" s="46">
        <v>115.757576</v>
      </c>
      <c r="U458" s="45">
        <v>0.40197287299630086</v>
      </c>
      <c r="V458" s="10">
        <v>38618</v>
      </c>
      <c r="W458" s="45">
        <v>0.58128123306640977</v>
      </c>
      <c r="X458" s="10">
        <v>790.90909090909099</v>
      </c>
      <c r="Y458" s="10">
        <v>34321</v>
      </c>
      <c r="Z458" s="45">
        <v>0.53429541067314279</v>
      </c>
      <c r="AA458" s="46">
        <v>775.15151515151501</v>
      </c>
      <c r="AB458" s="10">
        <v>36194</v>
      </c>
      <c r="AC458" s="45">
        <v>0.52909016489299499</v>
      </c>
      <c r="AD458" s="46">
        <v>726.66669999999999</v>
      </c>
      <c r="AE458" s="45">
        <v>-6.2768657102905384E-2</v>
      </c>
    </row>
    <row r="459" spans="1:31" ht="14.4" x14ac:dyDescent="0.3">
      <c r="A459" s="64" t="s">
        <v>540</v>
      </c>
      <c r="B459" s="10">
        <v>272</v>
      </c>
      <c r="C459" s="45">
        <v>0.25255338904363972</v>
      </c>
      <c r="D459" s="10">
        <v>70.909090909090907</v>
      </c>
      <c r="E459" s="10">
        <v>356</v>
      </c>
      <c r="F459" s="45">
        <v>0.28548516439454691</v>
      </c>
      <c r="G459" s="46">
        <v>92.727272727272705</v>
      </c>
      <c r="H459" s="10">
        <v>254</v>
      </c>
      <c r="I459" s="45">
        <v>0.23518518518518519</v>
      </c>
      <c r="J459" s="46">
        <v>83.636359999999996</v>
      </c>
      <c r="K459" s="45">
        <v>-6.6176470588235295E-2</v>
      </c>
      <c r="L459" s="10">
        <v>433</v>
      </c>
      <c r="M459" s="45">
        <v>0.2295864262990456</v>
      </c>
      <c r="N459" s="10">
        <v>76.363636363636303</v>
      </c>
      <c r="O459" s="10">
        <v>577</v>
      </c>
      <c r="P459" s="45">
        <v>0.26975222066386162</v>
      </c>
      <c r="Q459" s="46">
        <v>110.90909090909</v>
      </c>
      <c r="R459" s="10">
        <v>609</v>
      </c>
      <c r="S459" s="45">
        <v>0.27272727272727271</v>
      </c>
      <c r="T459" s="46">
        <v>100.606064</v>
      </c>
      <c r="U459" s="45">
        <v>0.40646651270207851</v>
      </c>
      <c r="V459" s="10">
        <v>20202</v>
      </c>
      <c r="W459" s="45">
        <v>0.30408212414955749</v>
      </c>
      <c r="X459" s="10">
        <v>663.63636363636294</v>
      </c>
      <c r="Y459" s="10">
        <v>16796</v>
      </c>
      <c r="Z459" s="45">
        <v>0.26147331714303507</v>
      </c>
      <c r="AA459" s="46">
        <v>615.75757575757495</v>
      </c>
      <c r="AB459" s="10">
        <v>16863</v>
      </c>
      <c r="AC459" s="45">
        <v>0.24650625657817798</v>
      </c>
      <c r="AD459" s="46">
        <v>515.75756799999999</v>
      </c>
      <c r="AE459" s="45">
        <v>-0.16528066528066529</v>
      </c>
    </row>
    <row r="460" spans="1:31" ht="18" customHeight="1" x14ac:dyDescent="0.3">
      <c r="A460" s="64" t="s">
        <v>541</v>
      </c>
      <c r="B460" s="10">
        <v>62</v>
      </c>
      <c r="C460" s="45">
        <v>5.7567316620241414E-2</v>
      </c>
      <c r="D460" s="10">
        <v>40</v>
      </c>
      <c r="E460" s="10">
        <v>0</v>
      </c>
      <c r="F460" s="45">
        <v>0</v>
      </c>
      <c r="G460" s="46">
        <v>17.5757575757575</v>
      </c>
      <c r="H460" s="10">
        <v>45</v>
      </c>
      <c r="I460" s="45">
        <v>4.1666666666666664E-2</v>
      </c>
      <c r="J460" s="46">
        <v>34.5454559</v>
      </c>
      <c r="K460" s="45">
        <v>-0.27419354838709675</v>
      </c>
      <c r="L460" s="10">
        <v>82</v>
      </c>
      <c r="M460" s="45">
        <v>4.3478260869565216E-2</v>
      </c>
      <c r="N460" s="10">
        <v>41.212121212121197</v>
      </c>
      <c r="O460" s="10">
        <v>85</v>
      </c>
      <c r="P460" s="45">
        <v>3.9738195418419824E-2</v>
      </c>
      <c r="Q460" s="46">
        <v>44.848484848484802</v>
      </c>
      <c r="R460" s="10">
        <v>99</v>
      </c>
      <c r="S460" s="45">
        <v>4.4334975369458129E-2</v>
      </c>
      <c r="T460" s="46">
        <v>38.787880000000001</v>
      </c>
      <c r="U460" s="45">
        <v>0.2073170731707317</v>
      </c>
      <c r="V460" s="10">
        <v>3296</v>
      </c>
      <c r="W460" s="45">
        <v>4.9611656330904932E-2</v>
      </c>
      <c r="X460" s="10">
        <v>245.45454545454501</v>
      </c>
      <c r="Y460" s="10">
        <v>2249</v>
      </c>
      <c r="Z460" s="45">
        <v>3.5011520019926523E-2</v>
      </c>
      <c r="AA460" s="46">
        <v>218.18181818181799</v>
      </c>
      <c r="AB460" s="10">
        <v>2551</v>
      </c>
      <c r="AC460" s="45">
        <v>3.7290960121623203E-2</v>
      </c>
      <c r="AD460" s="46">
        <v>209.69697600000001</v>
      </c>
      <c r="AE460" s="45">
        <v>-0.22603155339805825</v>
      </c>
    </row>
    <row r="461" spans="1:31" ht="14.4" x14ac:dyDescent="0.3">
      <c r="A461" s="64" t="s">
        <v>542</v>
      </c>
      <c r="B461" s="10">
        <v>90</v>
      </c>
      <c r="C461" s="45">
        <v>8.3565459610027856E-2</v>
      </c>
      <c r="D461" s="10">
        <v>46.060606060605998</v>
      </c>
      <c r="E461" s="10">
        <v>180</v>
      </c>
      <c r="F461" s="45">
        <v>0.14434643143544507</v>
      </c>
      <c r="G461" s="46">
        <v>75.151515151515099</v>
      </c>
      <c r="H461" s="10">
        <v>85</v>
      </c>
      <c r="I461" s="45">
        <v>7.8703703703703706E-2</v>
      </c>
      <c r="J461" s="46">
        <v>64.242424</v>
      </c>
      <c r="K461" s="45">
        <v>-5.5555555555555552E-2</v>
      </c>
      <c r="L461" s="10">
        <v>111</v>
      </c>
      <c r="M461" s="45">
        <v>5.8854718981972427E-2</v>
      </c>
      <c r="N461" s="10">
        <v>46.060606060605998</v>
      </c>
      <c r="O461" s="10">
        <v>205</v>
      </c>
      <c r="P461" s="45">
        <v>9.5839177185600755E-2</v>
      </c>
      <c r="Q461" s="46">
        <v>78.181818181818201</v>
      </c>
      <c r="R461" s="10">
        <v>162</v>
      </c>
      <c r="S461" s="45">
        <v>7.2548141513658751E-2</v>
      </c>
      <c r="T461" s="46">
        <v>72.121215800000002</v>
      </c>
      <c r="U461" s="45">
        <v>0.45945945945945948</v>
      </c>
      <c r="V461" s="10">
        <v>4523</v>
      </c>
      <c r="W461" s="45">
        <v>6.8080558733216931E-2</v>
      </c>
      <c r="X461" s="10">
        <v>292.72727272727201</v>
      </c>
      <c r="Y461" s="10">
        <v>3634</v>
      </c>
      <c r="Z461" s="45">
        <v>5.6572638395915066E-2</v>
      </c>
      <c r="AA461" s="46">
        <v>266.06060606060601</v>
      </c>
      <c r="AB461" s="10">
        <v>3509</v>
      </c>
      <c r="AC461" s="45">
        <v>5.1295170155537362E-2</v>
      </c>
      <c r="AD461" s="46">
        <v>278.18182400000001</v>
      </c>
      <c r="AE461" s="45">
        <v>-0.22418748618173778</v>
      </c>
    </row>
    <row r="462" spans="1:31" ht="14.4" x14ac:dyDescent="0.3">
      <c r="A462" s="64" t="s">
        <v>543</v>
      </c>
      <c r="B462" s="10">
        <v>120</v>
      </c>
      <c r="C462" s="45">
        <v>0.11142061281337047</v>
      </c>
      <c r="D462" s="10">
        <v>41.818181818181799</v>
      </c>
      <c r="E462" s="10">
        <v>176</v>
      </c>
      <c r="F462" s="45">
        <v>0.14113873295910184</v>
      </c>
      <c r="G462" s="46">
        <v>66.060606060606005</v>
      </c>
      <c r="H462" s="10">
        <v>124</v>
      </c>
      <c r="I462" s="45">
        <v>0.11481481481481481</v>
      </c>
      <c r="J462" s="46">
        <v>38.181820000000002</v>
      </c>
      <c r="K462" s="45">
        <v>3.3333333333333333E-2</v>
      </c>
      <c r="L462" s="10">
        <v>240</v>
      </c>
      <c r="M462" s="45">
        <v>0.12725344644750794</v>
      </c>
      <c r="N462" s="10">
        <v>60.606060606060602</v>
      </c>
      <c r="O462" s="10">
        <v>287</v>
      </c>
      <c r="P462" s="45">
        <v>0.13417484805984103</v>
      </c>
      <c r="Q462" s="46">
        <v>75.151515151515099</v>
      </c>
      <c r="R462" s="10">
        <v>348</v>
      </c>
      <c r="S462" s="45">
        <v>0.15584415584415584</v>
      </c>
      <c r="T462" s="46">
        <v>70.303030000000007</v>
      </c>
      <c r="U462" s="45">
        <v>0.45</v>
      </c>
      <c r="V462" s="10">
        <v>12383</v>
      </c>
      <c r="W462" s="45">
        <v>0.1863899090854356</v>
      </c>
      <c r="X462" s="10">
        <v>462.42424242424198</v>
      </c>
      <c r="Y462" s="10">
        <v>10913</v>
      </c>
      <c r="Z462" s="45">
        <v>0.16988915872719348</v>
      </c>
      <c r="AA462" s="46">
        <v>483.636363636363</v>
      </c>
      <c r="AB462" s="10">
        <v>10803</v>
      </c>
      <c r="AC462" s="45">
        <v>0.15792012630101743</v>
      </c>
      <c r="AD462" s="46">
        <v>419.39395100000002</v>
      </c>
      <c r="AE462" s="45">
        <v>-0.12759428248405072</v>
      </c>
    </row>
    <row r="463" spans="1:31" ht="14.4" x14ac:dyDescent="0.3">
      <c r="A463" s="64" t="s">
        <v>544</v>
      </c>
      <c r="B463" s="10">
        <v>148</v>
      </c>
      <c r="C463" s="45">
        <v>0.13741875580315691</v>
      </c>
      <c r="D463" s="10">
        <v>41.818181818181799</v>
      </c>
      <c r="E463" s="10">
        <v>272</v>
      </c>
      <c r="F463" s="45">
        <v>0.21812349639133921</v>
      </c>
      <c r="G463" s="46">
        <v>83.030303030303003</v>
      </c>
      <c r="H463" s="10">
        <v>285</v>
      </c>
      <c r="I463" s="45">
        <v>0.2638888888888889</v>
      </c>
      <c r="J463" s="46">
        <v>63.030304000000001</v>
      </c>
      <c r="K463" s="45">
        <v>0.92567567567567566</v>
      </c>
      <c r="L463" s="10">
        <v>378</v>
      </c>
      <c r="M463" s="45">
        <v>0.20042417815482502</v>
      </c>
      <c r="N463" s="10">
        <v>63.636363636363598</v>
      </c>
      <c r="O463" s="10">
        <v>507</v>
      </c>
      <c r="P463" s="45">
        <v>0.2370266479663394</v>
      </c>
      <c r="Q463" s="46">
        <v>97.575757575757606</v>
      </c>
      <c r="R463" s="10">
        <v>528</v>
      </c>
      <c r="S463" s="45">
        <v>0.23645320197044334</v>
      </c>
      <c r="T463" s="46">
        <v>81.818183899999994</v>
      </c>
      <c r="U463" s="45">
        <v>0.3968253968253968</v>
      </c>
      <c r="V463" s="10">
        <v>18416</v>
      </c>
      <c r="W463" s="45">
        <v>0.27719910891685229</v>
      </c>
      <c r="X463" s="10">
        <v>485.45454545454498</v>
      </c>
      <c r="Y463" s="10">
        <v>17525</v>
      </c>
      <c r="Z463" s="45">
        <v>0.27282209353010772</v>
      </c>
      <c r="AA463" s="46">
        <v>435.75757575757501</v>
      </c>
      <c r="AB463" s="10">
        <v>19331</v>
      </c>
      <c r="AC463" s="45">
        <v>0.282583908314817</v>
      </c>
      <c r="AD463" s="46">
        <v>546.66669999999999</v>
      </c>
      <c r="AE463" s="45">
        <v>4.9685056472632494E-2</v>
      </c>
    </row>
    <row r="464" spans="1:31" ht="14.4" x14ac:dyDescent="0.3">
      <c r="A464" s="64" t="s">
        <v>385</v>
      </c>
      <c r="B464" s="10">
        <v>450</v>
      </c>
      <c r="C464" s="45">
        <v>0.4178272980501393</v>
      </c>
      <c r="D464" s="10">
        <v>93.939393939393895</v>
      </c>
      <c r="E464" s="10">
        <v>360</v>
      </c>
      <c r="F464" s="45">
        <v>0.28869286287089013</v>
      </c>
      <c r="G464" s="46">
        <v>81.212121212121204</v>
      </c>
      <c r="H464" s="10">
        <v>351</v>
      </c>
      <c r="I464" s="45">
        <v>0.32500000000000001</v>
      </c>
      <c r="J464" s="46">
        <v>78.787880000000001</v>
      </c>
      <c r="K464" s="45">
        <v>-0.22</v>
      </c>
      <c r="L464" s="10">
        <v>729</v>
      </c>
      <c r="M464" s="45">
        <v>0.38653234358430538</v>
      </c>
      <c r="N464" s="10">
        <v>103.030303030303</v>
      </c>
      <c r="O464" s="10">
        <v>536</v>
      </c>
      <c r="P464" s="45">
        <v>0.25058438522674148</v>
      </c>
      <c r="Q464" s="46">
        <v>92.121212121212096</v>
      </c>
      <c r="R464" s="10">
        <v>688</v>
      </c>
      <c r="S464" s="45">
        <v>0.30810568741603223</v>
      </c>
      <c r="T464" s="46">
        <v>121.818184</v>
      </c>
      <c r="U464" s="45">
        <v>-5.6241426611796985E-2</v>
      </c>
      <c r="V464" s="10">
        <v>18131</v>
      </c>
      <c r="W464" s="45">
        <v>0.27290926606056959</v>
      </c>
      <c r="X464" s="10">
        <v>538.78787878787796</v>
      </c>
      <c r="Y464" s="10">
        <v>17438</v>
      </c>
      <c r="Z464" s="45">
        <v>0.27146771280901677</v>
      </c>
      <c r="AA464" s="46">
        <v>543.030303030303</v>
      </c>
      <c r="AB464" s="10">
        <v>21736</v>
      </c>
      <c r="AC464" s="45">
        <v>0.317740615132733</v>
      </c>
      <c r="AD464" s="46">
        <v>666.06060000000002</v>
      </c>
      <c r="AE464" s="45">
        <v>0.19883073189564834</v>
      </c>
    </row>
    <row r="465" spans="1:31" ht="14.4" x14ac:dyDescent="0.3">
      <c r="A465" s="64" t="s">
        <v>386</v>
      </c>
      <c r="B465" s="10">
        <v>138</v>
      </c>
      <c r="C465" s="45">
        <v>0.12813370473537605</v>
      </c>
      <c r="D465" s="10">
        <v>51.515151515151501</v>
      </c>
      <c r="E465" s="10">
        <v>128</v>
      </c>
      <c r="F465" s="45">
        <v>0.10264635124298316</v>
      </c>
      <c r="G465" s="46">
        <v>46.6666666666666</v>
      </c>
      <c r="H465" s="10">
        <v>70</v>
      </c>
      <c r="I465" s="45">
        <v>6.4814814814814811E-2</v>
      </c>
      <c r="J465" s="46">
        <v>32.727271999999999</v>
      </c>
      <c r="K465" s="45">
        <v>-0.49275362318840582</v>
      </c>
      <c r="L465" s="10">
        <v>236</v>
      </c>
      <c r="M465" s="45">
        <v>0.12513255567338283</v>
      </c>
      <c r="N465" s="10">
        <v>55.757575757575701</v>
      </c>
      <c r="O465" s="10">
        <v>167</v>
      </c>
      <c r="P465" s="45">
        <v>7.8073866292660124E-2</v>
      </c>
      <c r="Q465" s="46">
        <v>49.090909090909101</v>
      </c>
      <c r="R465" s="10">
        <v>180</v>
      </c>
      <c r="S465" s="45">
        <v>8.0609046126287512E-2</v>
      </c>
      <c r="T465" s="46">
        <v>58.787880000000001</v>
      </c>
      <c r="U465" s="45">
        <v>-0.23728813559322035</v>
      </c>
      <c r="V465" s="10">
        <v>5641</v>
      </c>
      <c r="W465" s="45">
        <v>8.4908784394003248E-2</v>
      </c>
      <c r="X465" s="10">
        <v>296.969696969697</v>
      </c>
      <c r="Y465" s="10">
        <v>5707</v>
      </c>
      <c r="Z465" s="45">
        <v>8.8844261784669032E-2</v>
      </c>
      <c r="AA465" s="46">
        <v>353.33333333333297</v>
      </c>
      <c r="AB465" s="10">
        <v>7938</v>
      </c>
      <c r="AC465" s="45">
        <v>0.1160390597590925</v>
      </c>
      <c r="AD465" s="46">
        <v>404.24243200000001</v>
      </c>
      <c r="AE465" s="45">
        <v>0.40719730544229749</v>
      </c>
    </row>
    <row r="466" spans="1:31" ht="14.4" x14ac:dyDescent="0.3">
      <c r="A466" s="64" t="s">
        <v>545</v>
      </c>
      <c r="B466" s="10">
        <v>38</v>
      </c>
      <c r="C466" s="45">
        <v>3.5283194057567316E-2</v>
      </c>
      <c r="D466" s="10">
        <v>24.2424242424242</v>
      </c>
      <c r="E466" s="10">
        <v>26</v>
      </c>
      <c r="F466" s="45">
        <v>2.0850040096230954E-2</v>
      </c>
      <c r="G466" s="46">
        <v>14.545454545454501</v>
      </c>
      <c r="H466" s="10">
        <v>33</v>
      </c>
      <c r="I466" s="45">
        <v>3.0555555555555555E-2</v>
      </c>
      <c r="J466" s="46">
        <v>18.787877999999999</v>
      </c>
      <c r="K466" s="45">
        <v>-0.13157894736842105</v>
      </c>
      <c r="L466" s="10">
        <v>73</v>
      </c>
      <c r="M466" s="45">
        <v>3.8706256627783667E-2</v>
      </c>
      <c r="N466" s="10">
        <v>34.545454545454497</v>
      </c>
      <c r="O466" s="10">
        <v>47</v>
      </c>
      <c r="P466" s="45">
        <v>2.1972884525479196E-2</v>
      </c>
      <c r="Q466" s="46">
        <v>20</v>
      </c>
      <c r="R466" s="10">
        <v>85</v>
      </c>
      <c r="S466" s="45">
        <v>3.8065382892969103E-2</v>
      </c>
      <c r="T466" s="46">
        <v>34.5454559</v>
      </c>
      <c r="U466" s="45">
        <v>0.16438356164383561</v>
      </c>
      <c r="V466" s="10">
        <v>2956</v>
      </c>
      <c r="W466" s="45">
        <v>4.4493949063760613E-2</v>
      </c>
      <c r="X466" s="10">
        <v>230.30303030303</v>
      </c>
      <c r="Y466" s="10">
        <v>3038</v>
      </c>
      <c r="Z466" s="45">
        <v>4.7294352076717103E-2</v>
      </c>
      <c r="AA466" s="46">
        <v>268.48484848484799</v>
      </c>
      <c r="AB466" s="10">
        <v>4032</v>
      </c>
      <c r="AC466" s="45">
        <v>5.8940474798269207E-2</v>
      </c>
      <c r="AD466" s="46">
        <v>273.33334400000001</v>
      </c>
      <c r="AE466" s="45">
        <v>0.36400541271989173</v>
      </c>
    </row>
    <row r="467" spans="1:31" ht="14.4" x14ac:dyDescent="0.3">
      <c r="A467" s="64" t="s">
        <v>546</v>
      </c>
      <c r="B467" s="10">
        <v>0</v>
      </c>
      <c r="C467" s="45">
        <v>0</v>
      </c>
      <c r="D467" s="10">
        <v>80</v>
      </c>
      <c r="E467" s="10">
        <v>7</v>
      </c>
      <c r="F467" s="45">
        <v>5.6134723336006415E-3</v>
      </c>
      <c r="G467" s="46">
        <v>7.2727272727272698</v>
      </c>
      <c r="H467" s="10">
        <v>10</v>
      </c>
      <c r="I467" s="45">
        <v>9.2592592592592587E-3</v>
      </c>
      <c r="J467" s="46">
        <v>10.30303</v>
      </c>
      <c r="K467" s="64"/>
      <c r="L467" s="10">
        <v>3</v>
      </c>
      <c r="M467" s="45">
        <v>1.5906680805938495E-3</v>
      </c>
      <c r="N467" s="10">
        <v>3.0303030303030298</v>
      </c>
      <c r="O467" s="10">
        <v>12</v>
      </c>
      <c r="P467" s="45">
        <v>5.6100981767180924E-3</v>
      </c>
      <c r="Q467" s="46">
        <v>8.4848484848484809</v>
      </c>
      <c r="R467" s="10">
        <v>38</v>
      </c>
      <c r="S467" s="45">
        <v>1.7017465293327361E-2</v>
      </c>
      <c r="T467" s="46">
        <v>23.030304000000001</v>
      </c>
      <c r="U467" s="45">
        <v>11.666666666666666</v>
      </c>
      <c r="V467" s="10">
        <v>512</v>
      </c>
      <c r="W467" s="45">
        <v>7.7066650611114455E-3</v>
      </c>
      <c r="X467" s="10">
        <v>83.636363636363598</v>
      </c>
      <c r="Y467" s="10">
        <v>780</v>
      </c>
      <c r="Z467" s="45">
        <v>1.2142723706332898E-2</v>
      </c>
      <c r="AA467" s="46">
        <v>141.81818181818099</v>
      </c>
      <c r="AB467" s="10">
        <v>793</v>
      </c>
      <c r="AC467" s="45">
        <v>1.15922114372588E-2</v>
      </c>
      <c r="AD467" s="46">
        <v>117.57576</v>
      </c>
      <c r="AE467" s="45">
        <v>0.548828125</v>
      </c>
    </row>
    <row r="468" spans="1:31" ht="14.4" x14ac:dyDescent="0.3">
      <c r="A468" s="64" t="s">
        <v>547</v>
      </c>
      <c r="B468" s="10">
        <v>12</v>
      </c>
      <c r="C468" s="45">
        <v>1.1142061281337047E-2</v>
      </c>
      <c r="D468" s="10">
        <v>12.1212121212121</v>
      </c>
      <c r="E468" s="10">
        <v>16</v>
      </c>
      <c r="F468" s="45">
        <v>1.2830793905372895E-2</v>
      </c>
      <c r="G468" s="46">
        <v>11.5151515151515</v>
      </c>
      <c r="H468" s="10">
        <v>0</v>
      </c>
      <c r="I468" s="45">
        <v>0</v>
      </c>
      <c r="J468" s="46">
        <v>17.575758</v>
      </c>
      <c r="K468" s="45">
        <v>-1</v>
      </c>
      <c r="L468" s="10">
        <v>19</v>
      </c>
      <c r="M468" s="45">
        <v>1.007423117709438E-2</v>
      </c>
      <c r="N468" s="10">
        <v>14.545454545454501</v>
      </c>
      <c r="O468" s="10">
        <v>17</v>
      </c>
      <c r="P468" s="45">
        <v>7.9476390836839637E-3</v>
      </c>
      <c r="Q468" s="46">
        <v>11.5151515151515</v>
      </c>
      <c r="R468" s="10">
        <v>13</v>
      </c>
      <c r="S468" s="45">
        <v>5.8217644424540978E-3</v>
      </c>
      <c r="T468" s="46">
        <v>15.151515</v>
      </c>
      <c r="U468" s="45">
        <v>-0.31578947368421051</v>
      </c>
      <c r="V468" s="10">
        <v>577</v>
      </c>
      <c r="W468" s="45">
        <v>8.6850502739478589E-3</v>
      </c>
      <c r="X468" s="10">
        <v>127.87878787878699</v>
      </c>
      <c r="Y468" s="10">
        <v>520</v>
      </c>
      <c r="Z468" s="45">
        <v>8.0951491375552652E-3</v>
      </c>
      <c r="AA468" s="46">
        <v>90.909090909090907</v>
      </c>
      <c r="AB468" s="10">
        <v>648</v>
      </c>
      <c r="AC468" s="45">
        <v>9.472576306864695E-3</v>
      </c>
      <c r="AD468" s="46">
        <v>96.363640000000004</v>
      </c>
      <c r="AE468" s="45">
        <v>0.12305025996533796</v>
      </c>
    </row>
    <row r="469" spans="1:31" ht="14.4" x14ac:dyDescent="0.3">
      <c r="A469" s="64" t="s">
        <v>548</v>
      </c>
      <c r="B469" s="10">
        <v>26</v>
      </c>
      <c r="C469" s="45">
        <v>2.414113277623027E-2</v>
      </c>
      <c r="D469" s="10">
        <v>20.606060606060598</v>
      </c>
      <c r="E469" s="10">
        <v>3</v>
      </c>
      <c r="F469" s="45">
        <v>2.4057738572574178E-3</v>
      </c>
      <c r="G469" s="46">
        <v>7.2727272727272698</v>
      </c>
      <c r="H469" s="10">
        <v>23</v>
      </c>
      <c r="I469" s="45">
        <v>2.1296296296296296E-2</v>
      </c>
      <c r="J469" s="46">
        <v>15.151515</v>
      </c>
      <c r="K469" s="45">
        <v>-0.11538461538461539</v>
      </c>
      <c r="L469" s="10">
        <v>51</v>
      </c>
      <c r="M469" s="45">
        <v>2.7041357370095439E-2</v>
      </c>
      <c r="N469" s="10">
        <v>30.909090909090899</v>
      </c>
      <c r="O469" s="10">
        <v>18</v>
      </c>
      <c r="P469" s="45">
        <v>8.4151472650771386E-3</v>
      </c>
      <c r="Q469" s="46">
        <v>13.9393939393939</v>
      </c>
      <c r="R469" s="10">
        <v>34</v>
      </c>
      <c r="S469" s="45">
        <v>1.5226153157187641E-2</v>
      </c>
      <c r="T469" s="46">
        <v>18.181818</v>
      </c>
      <c r="U469" s="45">
        <v>-0.33333333333333331</v>
      </c>
      <c r="V469" s="10">
        <v>1867</v>
      </c>
      <c r="W469" s="45">
        <v>2.8102233728701305E-2</v>
      </c>
      <c r="X469" s="10">
        <v>178.18181818181799</v>
      </c>
      <c r="Y469" s="10">
        <v>1738</v>
      </c>
      <c r="Z469" s="45">
        <v>2.7056479232828945E-2</v>
      </c>
      <c r="AA469" s="46">
        <v>200</v>
      </c>
      <c r="AB469" s="10">
        <v>2591</v>
      </c>
      <c r="AC469" s="45">
        <v>3.7875687054145714E-2</v>
      </c>
      <c r="AD469" s="46">
        <v>224.24243200000001</v>
      </c>
      <c r="AE469" s="45">
        <v>0.38778789501874666</v>
      </c>
    </row>
    <row r="470" spans="1:31" ht="14.4" x14ac:dyDescent="0.3">
      <c r="A470" s="64" t="s">
        <v>549</v>
      </c>
      <c r="B470" s="10">
        <v>100</v>
      </c>
      <c r="C470" s="45">
        <v>9.2850510677808723E-2</v>
      </c>
      <c r="D470" s="10">
        <v>43.030303030303003</v>
      </c>
      <c r="E470" s="10">
        <v>102</v>
      </c>
      <c r="F470" s="45">
        <v>8.1796311146752204E-2</v>
      </c>
      <c r="G470" s="46">
        <v>43.636363636363598</v>
      </c>
      <c r="H470" s="10">
        <v>37</v>
      </c>
      <c r="I470" s="45">
        <v>3.425925925925926E-2</v>
      </c>
      <c r="J470" s="46">
        <v>26.666665999999999</v>
      </c>
      <c r="K470" s="45">
        <v>-0.63</v>
      </c>
      <c r="L470" s="10">
        <v>163</v>
      </c>
      <c r="M470" s="45">
        <v>8.6426299045599148E-2</v>
      </c>
      <c r="N470" s="10">
        <v>52.121212121212103</v>
      </c>
      <c r="O470" s="10">
        <v>120</v>
      </c>
      <c r="P470" s="45">
        <v>5.6100981767180924E-2</v>
      </c>
      <c r="Q470" s="46">
        <v>45.454545454545404</v>
      </c>
      <c r="R470" s="10">
        <v>95</v>
      </c>
      <c r="S470" s="45">
        <v>4.2543663233318409E-2</v>
      </c>
      <c r="T470" s="46">
        <v>43.030304000000001</v>
      </c>
      <c r="U470" s="45">
        <v>-0.41717791411042943</v>
      </c>
      <c r="V470" s="10">
        <v>2685</v>
      </c>
      <c r="W470" s="45">
        <v>4.0414835330242642E-2</v>
      </c>
      <c r="X470" s="10">
        <v>194.54545454545399</v>
      </c>
      <c r="Y470" s="10">
        <v>2669</v>
      </c>
      <c r="Z470" s="45">
        <v>4.1549909707951929E-2</v>
      </c>
      <c r="AA470" s="46">
        <v>189.69696969696901</v>
      </c>
      <c r="AB470" s="10">
        <v>3906</v>
      </c>
      <c r="AC470" s="45">
        <v>5.7098584960823297E-2</v>
      </c>
      <c r="AD470" s="46">
        <v>252.72728000000001</v>
      </c>
      <c r="AE470" s="45">
        <v>0.45474860335195533</v>
      </c>
    </row>
    <row r="471" spans="1:31" ht="14.4" x14ac:dyDescent="0.3">
      <c r="A471" s="64" t="s">
        <v>387</v>
      </c>
      <c r="B471" s="10">
        <v>312</v>
      </c>
      <c r="C471" s="45">
        <v>0.28969359331476324</v>
      </c>
      <c r="D471" s="10">
        <v>67.878787878787804</v>
      </c>
      <c r="E471" s="10">
        <v>232</v>
      </c>
      <c r="F471" s="45">
        <v>0.18604651162790697</v>
      </c>
      <c r="G471" s="46">
        <v>61.818181818181799</v>
      </c>
      <c r="H471" s="10">
        <v>281</v>
      </c>
      <c r="I471" s="45">
        <v>0.26018518518518519</v>
      </c>
      <c r="J471" s="46">
        <v>60</v>
      </c>
      <c r="K471" s="45">
        <v>-9.9358974358974353E-2</v>
      </c>
      <c r="L471" s="10">
        <v>493</v>
      </c>
      <c r="M471" s="45">
        <v>0.26139978791092261</v>
      </c>
      <c r="N471" s="10">
        <v>77.575757575757507</v>
      </c>
      <c r="O471" s="10">
        <v>369</v>
      </c>
      <c r="P471" s="45">
        <v>0.17251051893408134</v>
      </c>
      <c r="Q471" s="46">
        <v>72.727272727272705</v>
      </c>
      <c r="R471" s="10">
        <v>508</v>
      </c>
      <c r="S471" s="45">
        <v>0.22749664128974473</v>
      </c>
      <c r="T471" s="46">
        <v>96.363640000000004</v>
      </c>
      <c r="U471" s="45">
        <v>3.0425963488843813E-2</v>
      </c>
      <c r="V471" s="10">
        <v>12490</v>
      </c>
      <c r="W471" s="45">
        <v>0.18800048166656633</v>
      </c>
      <c r="X471" s="10">
        <v>430.90909090909099</v>
      </c>
      <c r="Y471" s="10">
        <v>11731</v>
      </c>
      <c r="Z471" s="45">
        <v>0.18262345102434771</v>
      </c>
      <c r="AA471" s="46">
        <v>444.24242424242402</v>
      </c>
      <c r="AB471" s="10">
        <v>13798</v>
      </c>
      <c r="AC471" s="45">
        <v>0.20170155537364051</v>
      </c>
      <c r="AD471" s="46">
        <v>493.33334400000001</v>
      </c>
      <c r="AE471" s="45">
        <v>0.10472377902321857</v>
      </c>
    </row>
    <row r="472" spans="1:31" ht="14.4" x14ac:dyDescent="0.3">
      <c r="A472" s="64" t="s">
        <v>545</v>
      </c>
      <c r="B472" s="10">
        <v>236</v>
      </c>
      <c r="C472" s="45">
        <v>0.21912720519962861</v>
      </c>
      <c r="D472" s="10">
        <v>60.606060606060602</v>
      </c>
      <c r="E472" s="10">
        <v>131</v>
      </c>
      <c r="F472" s="45">
        <v>0.10505212510024058</v>
      </c>
      <c r="G472" s="46">
        <v>49.090909090909101</v>
      </c>
      <c r="H472" s="10">
        <v>229</v>
      </c>
      <c r="I472" s="45">
        <v>0.21203703703703702</v>
      </c>
      <c r="J472" s="46">
        <v>57.5757561</v>
      </c>
      <c r="K472" s="45">
        <v>-2.9661016949152543E-2</v>
      </c>
      <c r="L472" s="10">
        <v>341</v>
      </c>
      <c r="M472" s="45">
        <v>0.18080593849416754</v>
      </c>
      <c r="N472" s="10">
        <v>71.515151515151501</v>
      </c>
      <c r="O472" s="10">
        <v>224</v>
      </c>
      <c r="P472" s="45">
        <v>0.10472183263207106</v>
      </c>
      <c r="Q472" s="46">
        <v>58.787878787878803</v>
      </c>
      <c r="R472" s="10">
        <v>308</v>
      </c>
      <c r="S472" s="45">
        <v>0.13793103448275862</v>
      </c>
      <c r="T472" s="46">
        <v>69.090909999999994</v>
      </c>
      <c r="U472" s="45">
        <v>-9.6774193548387094E-2</v>
      </c>
      <c r="V472" s="10">
        <v>7846</v>
      </c>
      <c r="W472" s="45">
        <v>0.11809862122945392</v>
      </c>
      <c r="X472" s="10">
        <v>325.45454545454498</v>
      </c>
      <c r="Y472" s="10">
        <v>6667</v>
      </c>
      <c r="Z472" s="45">
        <v>0.10378915250015568</v>
      </c>
      <c r="AA472" s="46">
        <v>324.84848484848402</v>
      </c>
      <c r="AB472" s="10">
        <v>7016</v>
      </c>
      <c r="AC472" s="45">
        <v>0.1025611039644486</v>
      </c>
      <c r="AD472" s="46">
        <v>340.60604899999998</v>
      </c>
      <c r="AE472" s="45">
        <v>-0.10578638796839154</v>
      </c>
    </row>
    <row r="473" spans="1:31" ht="14.4" x14ac:dyDescent="0.3">
      <c r="A473" s="64" t="s">
        <v>546</v>
      </c>
      <c r="B473" s="10">
        <v>21</v>
      </c>
      <c r="C473" s="45">
        <v>1.9498607242339833E-2</v>
      </c>
      <c r="D473" s="10">
        <v>14.545454545454501</v>
      </c>
      <c r="E473" s="10">
        <v>47</v>
      </c>
      <c r="F473" s="45">
        <v>3.7690457097032878E-2</v>
      </c>
      <c r="G473" s="46">
        <v>25.4545454545454</v>
      </c>
      <c r="H473" s="10">
        <v>6</v>
      </c>
      <c r="I473" s="45">
        <v>5.5555555555555558E-3</v>
      </c>
      <c r="J473" s="46">
        <v>6.0606059999999999</v>
      </c>
      <c r="K473" s="45">
        <v>-0.7142857142857143</v>
      </c>
      <c r="L473" s="10">
        <v>21</v>
      </c>
      <c r="M473" s="45">
        <v>1.1134676564156946E-2</v>
      </c>
      <c r="N473" s="10">
        <v>14.545454545454501</v>
      </c>
      <c r="O473" s="10">
        <v>73</v>
      </c>
      <c r="P473" s="45">
        <v>3.4128097241701731E-2</v>
      </c>
      <c r="Q473" s="46">
        <v>32.121212121212103</v>
      </c>
      <c r="R473" s="10">
        <v>8</v>
      </c>
      <c r="S473" s="45">
        <v>3.5826242722794446E-3</v>
      </c>
      <c r="T473" s="46">
        <v>6.6666665099999998</v>
      </c>
      <c r="U473" s="45">
        <v>-0.61904761904761907</v>
      </c>
      <c r="V473" s="10">
        <v>984</v>
      </c>
      <c r="W473" s="45">
        <v>1.481124691432356E-2</v>
      </c>
      <c r="X473" s="10">
        <v>98.787878787878796</v>
      </c>
      <c r="Y473" s="10">
        <v>1074</v>
      </c>
      <c r="Z473" s="45">
        <v>1.6719596487950683E-2</v>
      </c>
      <c r="AA473" s="46">
        <v>146.06060606060601</v>
      </c>
      <c r="AB473" s="10">
        <v>877</v>
      </c>
      <c r="AC473" s="45">
        <v>1.2820137995556076E-2</v>
      </c>
      <c r="AD473" s="46">
        <v>112.727272</v>
      </c>
      <c r="AE473" s="45">
        <v>-0.10873983739837398</v>
      </c>
    </row>
    <row r="474" spans="1:31" ht="14.4" x14ac:dyDescent="0.3">
      <c r="A474" s="64" t="s">
        <v>547</v>
      </c>
      <c r="B474" s="10">
        <v>9</v>
      </c>
      <c r="C474" s="45">
        <v>8.356545961002786E-3</v>
      </c>
      <c r="D474" s="10">
        <v>10.303030303030299</v>
      </c>
      <c r="E474" s="10">
        <v>17</v>
      </c>
      <c r="F474" s="45">
        <v>1.3632718524458701E-2</v>
      </c>
      <c r="G474" s="46">
        <v>15.151515151515101</v>
      </c>
      <c r="H474" s="10">
        <v>17</v>
      </c>
      <c r="I474" s="45">
        <v>1.5740740740740739E-2</v>
      </c>
      <c r="J474" s="46">
        <v>17.575758</v>
      </c>
      <c r="K474" s="45">
        <v>0.88888888888888884</v>
      </c>
      <c r="L474" s="10">
        <v>62</v>
      </c>
      <c r="M474" s="45">
        <v>3.2873806998939555E-2</v>
      </c>
      <c r="N474" s="10">
        <v>38.787878787878697</v>
      </c>
      <c r="O474" s="10">
        <v>17</v>
      </c>
      <c r="P474" s="45">
        <v>7.9476390836839637E-3</v>
      </c>
      <c r="Q474" s="46">
        <v>15.151515151515101</v>
      </c>
      <c r="R474" s="10">
        <v>67</v>
      </c>
      <c r="S474" s="45">
        <v>3.0004478280340349E-2</v>
      </c>
      <c r="T474" s="46">
        <v>35.757576</v>
      </c>
      <c r="U474" s="45">
        <v>8.0645161290322578E-2</v>
      </c>
      <c r="V474" s="10">
        <v>1232</v>
      </c>
      <c r="W474" s="45">
        <v>1.8544162803299416E-2</v>
      </c>
      <c r="X474" s="10">
        <v>159.39393939393901</v>
      </c>
      <c r="Y474" s="10">
        <v>1102</v>
      </c>
      <c r="Z474" s="45">
        <v>1.7155489133819042E-2</v>
      </c>
      <c r="AA474" s="46">
        <v>116.969696969697</v>
      </c>
      <c r="AB474" s="10">
        <v>1228</v>
      </c>
      <c r="AC474" s="45">
        <v>1.7951116828441117E-2</v>
      </c>
      <c r="AD474" s="46">
        <v>115.757576</v>
      </c>
      <c r="AE474" s="45">
        <v>-3.246753246753247E-3</v>
      </c>
    </row>
    <row r="475" spans="1:31" ht="14.4" x14ac:dyDescent="0.3">
      <c r="A475" s="64" t="s">
        <v>548</v>
      </c>
      <c r="B475" s="10">
        <v>206</v>
      </c>
      <c r="C475" s="45">
        <v>0.19127205199628597</v>
      </c>
      <c r="D475" s="10">
        <v>60</v>
      </c>
      <c r="E475" s="10">
        <v>67</v>
      </c>
      <c r="F475" s="45">
        <v>5.3728949478748997E-2</v>
      </c>
      <c r="G475" s="46">
        <v>34.545454545454497</v>
      </c>
      <c r="H475" s="10">
        <v>206</v>
      </c>
      <c r="I475" s="45">
        <v>0.19074074074074074</v>
      </c>
      <c r="J475" s="46">
        <v>54.5454559</v>
      </c>
      <c r="K475" s="45">
        <v>0</v>
      </c>
      <c r="L475" s="10">
        <v>258</v>
      </c>
      <c r="M475" s="45">
        <v>0.13679745493107104</v>
      </c>
      <c r="N475" s="10">
        <v>63.636363636363598</v>
      </c>
      <c r="O475" s="10">
        <v>134</v>
      </c>
      <c r="P475" s="45">
        <v>6.264609630668537E-2</v>
      </c>
      <c r="Q475" s="46">
        <v>46.6666666666666</v>
      </c>
      <c r="R475" s="10">
        <v>233</v>
      </c>
      <c r="S475" s="45">
        <v>0.10434393193013883</v>
      </c>
      <c r="T475" s="46">
        <v>56.969695999999999</v>
      </c>
      <c r="U475" s="45">
        <v>-9.6899224806201556E-2</v>
      </c>
      <c r="V475" s="10">
        <v>5630</v>
      </c>
      <c r="W475" s="45">
        <v>8.4743211511830938E-2</v>
      </c>
      <c r="X475" s="10">
        <v>301.81818181818102</v>
      </c>
      <c r="Y475" s="10">
        <v>4491</v>
      </c>
      <c r="Z475" s="45">
        <v>6.9914066878385958E-2</v>
      </c>
      <c r="AA475" s="46">
        <v>267.87878787878702</v>
      </c>
      <c r="AB475" s="10">
        <v>4911</v>
      </c>
      <c r="AC475" s="45">
        <v>7.1789849140451403E-2</v>
      </c>
      <c r="AD475" s="46">
        <v>309.69695999999999</v>
      </c>
      <c r="AE475" s="45">
        <v>-0.12770870337477797</v>
      </c>
    </row>
    <row r="476" spans="1:31" ht="14.4" x14ac:dyDescent="0.3">
      <c r="A476" s="64" t="s">
        <v>549</v>
      </c>
      <c r="B476" s="10">
        <v>76</v>
      </c>
      <c r="C476" s="45">
        <v>7.0566388115134632E-2</v>
      </c>
      <c r="D476" s="10">
        <v>44.848484848484802</v>
      </c>
      <c r="E476" s="10">
        <v>101</v>
      </c>
      <c r="F476" s="45">
        <v>8.0994386527666398E-2</v>
      </c>
      <c r="G476" s="46">
        <v>40.606060606060602</v>
      </c>
      <c r="H476" s="10">
        <v>52</v>
      </c>
      <c r="I476" s="45">
        <v>4.8148148148148148E-2</v>
      </c>
      <c r="J476" s="46">
        <v>30.30303</v>
      </c>
      <c r="K476" s="45">
        <v>-0.31578947368421051</v>
      </c>
      <c r="L476" s="10">
        <v>152</v>
      </c>
      <c r="M476" s="45">
        <v>8.0593849416755042E-2</v>
      </c>
      <c r="N476" s="10">
        <v>53.939393939393902</v>
      </c>
      <c r="O476" s="10">
        <v>145</v>
      </c>
      <c r="P476" s="45">
        <v>6.7788686302010279E-2</v>
      </c>
      <c r="Q476" s="46">
        <v>44.848484848484802</v>
      </c>
      <c r="R476" s="10">
        <v>200</v>
      </c>
      <c r="S476" s="45">
        <v>8.9565606806986123E-2</v>
      </c>
      <c r="T476" s="46">
        <v>72.121215800000002</v>
      </c>
      <c r="U476" s="45">
        <v>0.31578947368421051</v>
      </c>
      <c r="V476" s="10">
        <v>4644</v>
      </c>
      <c r="W476" s="45">
        <v>6.9901860437112412E-2</v>
      </c>
      <c r="X476" s="10">
        <v>273.93939393939303</v>
      </c>
      <c r="Y476" s="10">
        <v>5064</v>
      </c>
      <c r="Z476" s="45">
        <v>7.8834298524192048E-2</v>
      </c>
      <c r="AA476" s="46">
        <v>320</v>
      </c>
      <c r="AB476" s="10">
        <v>6782</v>
      </c>
      <c r="AC476" s="45">
        <v>9.9140451409191907E-2</v>
      </c>
      <c r="AD476" s="46">
        <v>345.45455900000002</v>
      </c>
      <c r="AE476" s="45">
        <v>0.46037898363479757</v>
      </c>
    </row>
    <row r="477" spans="1:31" ht="14.4" x14ac:dyDescent="0.3">
      <c r="A477" s="432"/>
      <c r="B477" s="432"/>
      <c r="C477" s="432"/>
      <c r="D477" s="432"/>
      <c r="E477" s="432"/>
      <c r="F477" s="432"/>
      <c r="G477" s="432"/>
      <c r="H477" s="432"/>
      <c r="I477" s="432"/>
      <c r="J477" s="432"/>
      <c r="K477" s="432"/>
      <c r="L477" s="432"/>
      <c r="M477" s="432"/>
      <c r="N477" s="432"/>
      <c r="O477" s="432"/>
      <c r="P477" s="432"/>
      <c r="Q477" s="432"/>
      <c r="R477" s="432"/>
      <c r="S477" s="432"/>
      <c r="T477" s="432"/>
      <c r="U477" s="432"/>
      <c r="V477" s="432"/>
      <c r="W477" s="432"/>
      <c r="X477" s="432"/>
      <c r="Y477" s="432"/>
      <c r="Z477" s="432"/>
      <c r="AA477" s="432"/>
      <c r="AB477" s="432"/>
      <c r="AC477" s="432"/>
      <c r="AD477" s="432"/>
      <c r="AE477" s="432"/>
    </row>
    <row r="478" spans="1:31" ht="14.4" x14ac:dyDescent="0.3">
      <c r="A478" s="433" t="s">
        <v>551</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row>
    <row r="479" spans="1:31" ht="14.4" x14ac:dyDescent="0.3">
      <c r="A479" s="64"/>
      <c r="B479" s="434" t="s">
        <v>332</v>
      </c>
      <c r="C479" s="434"/>
      <c r="D479" s="63" t="s">
        <v>333</v>
      </c>
      <c r="E479" s="434" t="s">
        <v>332</v>
      </c>
      <c r="F479" s="434"/>
      <c r="G479" s="63" t="s">
        <v>333</v>
      </c>
      <c r="H479" s="434" t="s">
        <v>332</v>
      </c>
      <c r="I479" s="434"/>
      <c r="J479" s="63" t="s">
        <v>333</v>
      </c>
      <c r="K479" s="64" t="s">
        <v>0</v>
      </c>
      <c r="L479" s="434" t="s">
        <v>332</v>
      </c>
      <c r="M479" s="434"/>
      <c r="N479" s="63" t="s">
        <v>333</v>
      </c>
      <c r="O479" s="434" t="s">
        <v>332</v>
      </c>
      <c r="P479" s="434"/>
      <c r="Q479" s="63" t="s">
        <v>333</v>
      </c>
      <c r="R479" s="434" t="s">
        <v>332</v>
      </c>
      <c r="S479" s="434"/>
      <c r="T479" s="63" t="s">
        <v>333</v>
      </c>
      <c r="U479" s="64" t="s">
        <v>0</v>
      </c>
      <c r="V479" s="434" t="s">
        <v>332</v>
      </c>
      <c r="W479" s="434"/>
      <c r="X479" s="63" t="s">
        <v>333</v>
      </c>
      <c r="Y479" s="434" t="s">
        <v>332</v>
      </c>
      <c r="Z479" s="434"/>
      <c r="AA479" s="63" t="s">
        <v>333</v>
      </c>
      <c r="AB479" s="434" t="s">
        <v>332</v>
      </c>
      <c r="AC479" s="434"/>
      <c r="AD479" s="63" t="s">
        <v>333</v>
      </c>
      <c r="AE479" s="64" t="s">
        <v>0</v>
      </c>
    </row>
    <row r="480" spans="1:31" ht="14.4" x14ac:dyDescent="0.3">
      <c r="A480" s="64" t="s">
        <v>18</v>
      </c>
      <c r="B480" s="10">
        <v>10569</v>
      </c>
      <c r="C480" s="45"/>
      <c r="D480" s="10">
        <v>308.48484848484799</v>
      </c>
      <c r="E480" s="10">
        <v>12767</v>
      </c>
      <c r="F480" s="45"/>
      <c r="G480" s="46">
        <v>320.60606060606</v>
      </c>
      <c r="H480" s="10">
        <v>14545</v>
      </c>
      <c r="I480" s="45"/>
      <c r="J480" s="46">
        <v>350.90910000000002</v>
      </c>
      <c r="K480" s="45">
        <v>0.37619453117608098</v>
      </c>
      <c r="L480" s="10">
        <v>15811</v>
      </c>
      <c r="M480" s="45"/>
      <c r="N480" s="10">
        <v>319.39393939393898</v>
      </c>
      <c r="O480" s="10">
        <v>18555</v>
      </c>
      <c r="P480" s="45"/>
      <c r="Q480" s="46">
        <v>304.84848484848402</v>
      </c>
      <c r="R480" s="10">
        <v>21176</v>
      </c>
      <c r="S480" s="45"/>
      <c r="T480" s="46">
        <v>404.24243200000001</v>
      </c>
      <c r="U480" s="45">
        <v>0.33932072607678199</v>
      </c>
      <c r="V480" s="10">
        <v>1049995</v>
      </c>
      <c r="W480" s="45"/>
      <c r="X480" s="10">
        <v>3133.3333333333298</v>
      </c>
      <c r="Y480" s="10">
        <v>1205403</v>
      </c>
      <c r="Z480" s="45"/>
      <c r="AA480" s="46">
        <v>2832.7272727272698</v>
      </c>
      <c r="AB480" s="10">
        <v>1351131</v>
      </c>
      <c r="AC480" s="45"/>
      <c r="AD480" s="46">
        <v>3600</v>
      </c>
      <c r="AE480" s="45">
        <v>0.28679755617883895</v>
      </c>
    </row>
    <row r="481" spans="1:31" ht="14.4" x14ac:dyDescent="0.3">
      <c r="A481" s="64" t="s">
        <v>420</v>
      </c>
      <c r="B481" s="10">
        <v>2293</v>
      </c>
      <c r="C481" s="45">
        <v>0.21695524647554168</v>
      </c>
      <c r="D481" s="10">
        <v>160</v>
      </c>
      <c r="E481" s="10">
        <v>3340</v>
      </c>
      <c r="F481" s="45">
        <v>0.2616119683559176</v>
      </c>
      <c r="G481" s="46">
        <v>213.333333333333</v>
      </c>
      <c r="H481" s="10">
        <v>2942</v>
      </c>
      <c r="I481" s="45">
        <v>0.20226882090065315</v>
      </c>
      <c r="J481" s="46">
        <v>266.06060000000002</v>
      </c>
      <c r="K481" s="45">
        <v>0.28303532490187527</v>
      </c>
      <c r="L481" s="10">
        <v>2913</v>
      </c>
      <c r="M481" s="45">
        <v>0.18423882107393585</v>
      </c>
      <c r="N481" s="10">
        <v>184.84848484848399</v>
      </c>
      <c r="O481" s="10">
        <v>4203</v>
      </c>
      <c r="P481" s="45">
        <v>0.22651576394502829</v>
      </c>
      <c r="Q481" s="46">
        <v>242.42424242424201</v>
      </c>
      <c r="R481" s="10">
        <v>3420</v>
      </c>
      <c r="S481" s="45">
        <v>0.16150358896864375</v>
      </c>
      <c r="T481" s="46">
        <v>272.121216</v>
      </c>
      <c r="U481" s="45">
        <v>0.17404737384140062</v>
      </c>
      <c r="V481" s="10">
        <v>79330</v>
      </c>
      <c r="W481" s="45">
        <v>7.5552740727336795E-2</v>
      </c>
      <c r="X481" s="10">
        <v>1238.7878787878701</v>
      </c>
      <c r="Y481" s="10">
        <v>102964</v>
      </c>
      <c r="Z481" s="45">
        <v>8.541873547684882E-2</v>
      </c>
      <c r="AA481" s="46">
        <v>1098.1818181818101</v>
      </c>
      <c r="AB481" s="10">
        <v>94521</v>
      </c>
      <c r="AC481" s="45">
        <v>6.9956947179807133E-2</v>
      </c>
      <c r="AD481" s="46">
        <v>1226.6666299999999</v>
      </c>
      <c r="AE481" s="45">
        <v>0.19149123912769445</v>
      </c>
    </row>
    <row r="482" spans="1:31" ht="14.4" x14ac:dyDescent="0.3">
      <c r="A482" s="64" t="s">
        <v>384</v>
      </c>
      <c r="B482" s="10">
        <v>1208</v>
      </c>
      <c r="C482" s="45">
        <v>0.11429652758066042</v>
      </c>
      <c r="D482" s="10">
        <v>129.09090909090901</v>
      </c>
      <c r="E482" s="10">
        <v>1793</v>
      </c>
      <c r="F482" s="45">
        <v>0.14044019738388031</v>
      </c>
      <c r="G482" s="46">
        <v>166.666666666666</v>
      </c>
      <c r="H482" s="10">
        <v>1620</v>
      </c>
      <c r="I482" s="45">
        <v>0.11137848057751805</v>
      </c>
      <c r="J482" s="46">
        <v>204.84848</v>
      </c>
      <c r="K482" s="45">
        <v>0.34105960264900664</v>
      </c>
      <c r="L482" s="10">
        <v>1524</v>
      </c>
      <c r="M482" s="45">
        <v>9.6388590221997347E-2</v>
      </c>
      <c r="N482" s="10">
        <v>150.90909090909</v>
      </c>
      <c r="O482" s="10">
        <v>2198</v>
      </c>
      <c r="P482" s="45">
        <v>0.11845863648612234</v>
      </c>
      <c r="Q482" s="46">
        <v>180</v>
      </c>
      <c r="R482" s="10">
        <v>1792</v>
      </c>
      <c r="S482" s="45">
        <v>8.4624102757839062E-2</v>
      </c>
      <c r="T482" s="46">
        <v>207.27271999999999</v>
      </c>
      <c r="U482" s="45">
        <v>0.17585301837270342</v>
      </c>
      <c r="V482" s="10">
        <v>48107</v>
      </c>
      <c r="W482" s="45">
        <v>4.5816408649564995E-2</v>
      </c>
      <c r="X482" s="10">
        <v>957.57575757575705</v>
      </c>
      <c r="Y482" s="10">
        <v>60497</v>
      </c>
      <c r="Z482" s="45">
        <v>5.0188194321733062E-2</v>
      </c>
      <c r="AA482" s="46">
        <v>976.36363636363603</v>
      </c>
      <c r="AB482" s="10">
        <v>56965</v>
      </c>
      <c r="AC482" s="45">
        <v>4.2160974768545759E-2</v>
      </c>
      <c r="AD482" s="46">
        <v>989.09090000000003</v>
      </c>
      <c r="AE482" s="45">
        <v>0.18413120751657763</v>
      </c>
    </row>
    <row r="483" spans="1:31" ht="14.4" x14ac:dyDescent="0.3">
      <c r="A483" s="64" t="s">
        <v>540</v>
      </c>
      <c r="B483" s="10">
        <v>1115</v>
      </c>
      <c r="C483" s="45">
        <v>0.10549720881824202</v>
      </c>
      <c r="D483" s="10">
        <v>120.60606060606</v>
      </c>
      <c r="E483" s="10">
        <v>1429</v>
      </c>
      <c r="F483" s="45">
        <v>0.1119291924492833</v>
      </c>
      <c r="G483" s="46">
        <v>153.939393939393</v>
      </c>
      <c r="H483" s="10">
        <v>1147</v>
      </c>
      <c r="I483" s="45">
        <v>7.8858714334822957E-2</v>
      </c>
      <c r="J483" s="46">
        <v>161.81817599999999</v>
      </c>
      <c r="K483" s="45">
        <v>2.8699551569506727E-2</v>
      </c>
      <c r="L483" s="10">
        <v>1385</v>
      </c>
      <c r="M483" s="45">
        <v>8.7597242426159003E-2</v>
      </c>
      <c r="N483" s="10">
        <v>147.272727272727</v>
      </c>
      <c r="O483" s="10">
        <v>1712</v>
      </c>
      <c r="P483" s="45">
        <v>9.2266235516033412E-2</v>
      </c>
      <c r="Q483" s="46">
        <v>166.06060606060601</v>
      </c>
      <c r="R483" s="10">
        <v>1257</v>
      </c>
      <c r="S483" s="45">
        <v>5.9359652436720818E-2</v>
      </c>
      <c r="T483" s="46">
        <v>160</v>
      </c>
      <c r="U483" s="45">
        <v>-9.241877256317689E-2</v>
      </c>
      <c r="V483" s="10">
        <v>28491</v>
      </c>
      <c r="W483" s="45">
        <v>2.7134414925785361E-2</v>
      </c>
      <c r="X483" s="10">
        <v>620.60606060606005</v>
      </c>
      <c r="Y483" s="10">
        <v>33853</v>
      </c>
      <c r="Z483" s="45">
        <v>2.8084383397087943E-2</v>
      </c>
      <c r="AA483" s="46">
        <v>687.27272727272702</v>
      </c>
      <c r="AB483" s="10">
        <v>28124</v>
      </c>
      <c r="AC483" s="45">
        <v>2.0815154119030649E-2</v>
      </c>
      <c r="AD483" s="46">
        <v>704.84849999999994</v>
      </c>
      <c r="AE483" s="45">
        <v>-1.2881260749008458E-2</v>
      </c>
    </row>
    <row r="484" spans="1:31" ht="14.4" x14ac:dyDescent="0.3">
      <c r="A484" s="64" t="s">
        <v>541</v>
      </c>
      <c r="B484" s="10">
        <v>90</v>
      </c>
      <c r="C484" s="45">
        <v>8.5154697700823168E-3</v>
      </c>
      <c r="D484" s="10">
        <v>51.515151515151501</v>
      </c>
      <c r="E484" s="10">
        <v>229</v>
      </c>
      <c r="F484" s="45">
        <v>1.7936868489073391E-2</v>
      </c>
      <c r="G484" s="46">
        <v>58.787878787878803</v>
      </c>
      <c r="H484" s="10">
        <v>211</v>
      </c>
      <c r="I484" s="45">
        <v>1.4506703334479202E-2</v>
      </c>
      <c r="J484" s="46">
        <v>80.606063800000001</v>
      </c>
      <c r="K484" s="45">
        <v>1.3444444444444446</v>
      </c>
      <c r="L484" s="10">
        <v>174</v>
      </c>
      <c r="M484" s="45">
        <v>1.1004996521409146E-2</v>
      </c>
      <c r="N484" s="10">
        <v>69.090909090909093</v>
      </c>
      <c r="O484" s="10">
        <v>258</v>
      </c>
      <c r="P484" s="45">
        <v>1.3904607922392885E-2</v>
      </c>
      <c r="Q484" s="46">
        <v>63.636363636363598</v>
      </c>
      <c r="R484" s="10">
        <v>227</v>
      </c>
      <c r="S484" s="45">
        <v>1.0719682659614658E-2</v>
      </c>
      <c r="T484" s="46">
        <v>81.818183899999994</v>
      </c>
      <c r="U484" s="45">
        <v>0.3045977011494253</v>
      </c>
      <c r="V484" s="10">
        <v>4477</v>
      </c>
      <c r="W484" s="45">
        <v>4.2638298277610847E-3</v>
      </c>
      <c r="X484" s="10">
        <v>303.636363636363</v>
      </c>
      <c r="Y484" s="10">
        <v>5210</v>
      </c>
      <c r="Z484" s="45">
        <v>4.3222059344468202E-3</v>
      </c>
      <c r="AA484" s="46">
        <v>326.06060606060601</v>
      </c>
      <c r="AB484" s="10">
        <v>4898</v>
      </c>
      <c r="AC484" s="45">
        <v>3.6251111106176972E-3</v>
      </c>
      <c r="AD484" s="46">
        <v>275.15152</v>
      </c>
      <c r="AE484" s="45">
        <v>9.4036184945275852E-2</v>
      </c>
    </row>
    <row r="485" spans="1:31" ht="14.4" x14ac:dyDescent="0.3">
      <c r="A485" s="64" t="s">
        <v>542</v>
      </c>
      <c r="B485" s="10">
        <v>500</v>
      </c>
      <c r="C485" s="45">
        <v>4.73081653893462E-2</v>
      </c>
      <c r="D485" s="10">
        <v>82.424242424242394</v>
      </c>
      <c r="E485" s="10">
        <v>490</v>
      </c>
      <c r="F485" s="45">
        <v>3.8380198950419046E-2</v>
      </c>
      <c r="G485" s="46">
        <v>80</v>
      </c>
      <c r="H485" s="10">
        <v>370</v>
      </c>
      <c r="I485" s="45">
        <v>2.5438294946717083E-2</v>
      </c>
      <c r="J485" s="46">
        <v>73.939390000000003</v>
      </c>
      <c r="K485" s="45">
        <v>-0.26</v>
      </c>
      <c r="L485" s="10">
        <v>564</v>
      </c>
      <c r="M485" s="45">
        <v>3.5671368034912401E-2</v>
      </c>
      <c r="N485" s="10">
        <v>86.6666666666666</v>
      </c>
      <c r="O485" s="10">
        <v>575</v>
      </c>
      <c r="P485" s="45">
        <v>3.0988951765022903E-2</v>
      </c>
      <c r="Q485" s="46">
        <v>92.121212121212096</v>
      </c>
      <c r="R485" s="10">
        <v>415</v>
      </c>
      <c r="S485" s="45">
        <v>1.959765772572724E-2</v>
      </c>
      <c r="T485" s="46">
        <v>80.606063800000001</v>
      </c>
      <c r="U485" s="45">
        <v>-0.26418439716312059</v>
      </c>
      <c r="V485" s="10">
        <v>6433</v>
      </c>
      <c r="W485" s="45">
        <v>6.1266958414087688E-3</v>
      </c>
      <c r="X485" s="10">
        <v>302.42424242424198</v>
      </c>
      <c r="Y485" s="10">
        <v>7524</v>
      </c>
      <c r="Z485" s="45">
        <v>6.2418958638729123E-3</v>
      </c>
      <c r="AA485" s="46">
        <v>310.90909090909003</v>
      </c>
      <c r="AB485" s="10">
        <v>5661</v>
      </c>
      <c r="AC485" s="45">
        <v>4.1898231925697801E-3</v>
      </c>
      <c r="AD485" s="46">
        <v>321.81817599999999</v>
      </c>
      <c r="AE485" s="45">
        <v>-0.12000621793875331</v>
      </c>
    </row>
    <row r="486" spans="1:31" ht="14.4" x14ac:dyDescent="0.3">
      <c r="A486" s="64" t="s">
        <v>543</v>
      </c>
      <c r="B486" s="10">
        <v>525</v>
      </c>
      <c r="C486" s="45">
        <v>4.9673573658813509E-2</v>
      </c>
      <c r="D486" s="10">
        <v>80</v>
      </c>
      <c r="E486" s="10">
        <v>710</v>
      </c>
      <c r="F486" s="45">
        <v>5.5612125009790868E-2</v>
      </c>
      <c r="G486" s="46">
        <v>106.666666666666</v>
      </c>
      <c r="H486" s="10">
        <v>566</v>
      </c>
      <c r="I486" s="45">
        <v>3.8913716053626674E-2</v>
      </c>
      <c r="J486" s="46">
        <v>133.33332799999999</v>
      </c>
      <c r="K486" s="45">
        <v>7.8095238095238093E-2</v>
      </c>
      <c r="L486" s="10">
        <v>647</v>
      </c>
      <c r="M486" s="45">
        <v>4.0920877869837453E-2</v>
      </c>
      <c r="N486" s="10">
        <v>92.727272727272705</v>
      </c>
      <c r="O486" s="10">
        <v>879</v>
      </c>
      <c r="P486" s="45">
        <v>4.7372675828617622E-2</v>
      </c>
      <c r="Q486" s="46">
        <v>120.60606060606</v>
      </c>
      <c r="R486" s="10">
        <v>615</v>
      </c>
      <c r="S486" s="45">
        <v>2.9042312051378919E-2</v>
      </c>
      <c r="T486" s="46">
        <v>132.72728000000001</v>
      </c>
      <c r="U486" s="45">
        <v>-4.945904173106646E-2</v>
      </c>
      <c r="V486" s="10">
        <v>17581</v>
      </c>
      <c r="W486" s="45">
        <v>1.6743889256615508E-2</v>
      </c>
      <c r="X486" s="10">
        <v>549.69696969696895</v>
      </c>
      <c r="Y486" s="10">
        <v>21119</v>
      </c>
      <c r="Z486" s="45">
        <v>1.7520281598768214E-2</v>
      </c>
      <c r="AA486" s="46">
        <v>520.60606060606005</v>
      </c>
      <c r="AB486" s="10">
        <v>17565</v>
      </c>
      <c r="AC486" s="45">
        <v>1.3000219815843171E-2</v>
      </c>
      <c r="AD486" s="46">
        <v>549.69695999999999</v>
      </c>
      <c r="AE486" s="45">
        <v>-9.1007337466583239E-4</v>
      </c>
    </row>
    <row r="487" spans="1:31" ht="14.4" x14ac:dyDescent="0.3">
      <c r="A487" s="64" t="s">
        <v>544</v>
      </c>
      <c r="B487" s="10">
        <v>93</v>
      </c>
      <c r="C487" s="45">
        <v>8.7993187624183927E-3</v>
      </c>
      <c r="D487" s="10">
        <v>38.181818181818102</v>
      </c>
      <c r="E487" s="10">
        <v>364</v>
      </c>
      <c r="F487" s="45">
        <v>2.8511004934597007E-2</v>
      </c>
      <c r="G487" s="46">
        <v>75.757575757575694</v>
      </c>
      <c r="H487" s="10">
        <v>473</v>
      </c>
      <c r="I487" s="45">
        <v>3.2519766242695085E-2</v>
      </c>
      <c r="J487" s="46">
        <v>100</v>
      </c>
      <c r="K487" s="45">
        <v>4.086021505376344</v>
      </c>
      <c r="L487" s="10">
        <v>139</v>
      </c>
      <c r="M487" s="45">
        <v>8.7913477958383411E-3</v>
      </c>
      <c r="N487" s="10">
        <v>43.030303030303003</v>
      </c>
      <c r="O487" s="10">
        <v>486</v>
      </c>
      <c r="P487" s="45">
        <v>2.6192400970088923E-2</v>
      </c>
      <c r="Q487" s="46">
        <v>73.939393939393895</v>
      </c>
      <c r="R487" s="10">
        <v>535</v>
      </c>
      <c r="S487" s="45">
        <v>2.5264450321118247E-2</v>
      </c>
      <c r="T487" s="46">
        <v>102.42424</v>
      </c>
      <c r="U487" s="45">
        <v>2.8489208633093526</v>
      </c>
      <c r="V487" s="10">
        <v>19616</v>
      </c>
      <c r="W487" s="45">
        <v>1.8681993723779638E-2</v>
      </c>
      <c r="X487" s="10">
        <v>668.48484848484804</v>
      </c>
      <c r="Y487" s="10">
        <v>26644</v>
      </c>
      <c r="Z487" s="45">
        <v>2.2103810924645119E-2</v>
      </c>
      <c r="AA487" s="46">
        <v>590.30303030303003</v>
      </c>
      <c r="AB487" s="10">
        <v>28841</v>
      </c>
      <c r="AC487" s="45">
        <v>2.134582064951511E-2</v>
      </c>
      <c r="AD487" s="46">
        <v>713.93939999999998</v>
      </c>
      <c r="AE487" s="45">
        <v>0.47027936378466556</v>
      </c>
    </row>
    <row r="488" spans="1:31" ht="14.4" x14ac:dyDescent="0.3">
      <c r="A488" s="64" t="s">
        <v>385</v>
      </c>
      <c r="B488" s="10">
        <v>1085</v>
      </c>
      <c r="C488" s="45">
        <v>0.10265871889488126</v>
      </c>
      <c r="D488" s="10">
        <v>124.24242424242399</v>
      </c>
      <c r="E488" s="10">
        <v>1547</v>
      </c>
      <c r="F488" s="45">
        <v>0.12117177097203728</v>
      </c>
      <c r="G488" s="46">
        <v>151.51515151515099</v>
      </c>
      <c r="H488" s="10">
        <v>1322</v>
      </c>
      <c r="I488" s="45">
        <v>9.0890340323135102E-2</v>
      </c>
      <c r="J488" s="46">
        <v>161.21212800000001</v>
      </c>
      <c r="K488" s="45">
        <v>0.21843317972350229</v>
      </c>
      <c r="L488" s="10">
        <v>1389</v>
      </c>
      <c r="M488" s="45">
        <v>8.7850230851938521E-2</v>
      </c>
      <c r="N488" s="10">
        <v>140</v>
      </c>
      <c r="O488" s="10">
        <v>2005</v>
      </c>
      <c r="P488" s="45">
        <v>0.10805712745890596</v>
      </c>
      <c r="Q488" s="46">
        <v>184.84848484848399</v>
      </c>
      <c r="R488" s="10">
        <v>1628</v>
      </c>
      <c r="S488" s="45">
        <v>7.687948621080469E-2</v>
      </c>
      <c r="T488" s="46">
        <v>176.96969999999999</v>
      </c>
      <c r="U488" s="45">
        <v>0.1720662347012239</v>
      </c>
      <c r="V488" s="10">
        <v>31223</v>
      </c>
      <c r="W488" s="45">
        <v>2.97363320777718E-2</v>
      </c>
      <c r="X488" s="10">
        <v>749.69696969696895</v>
      </c>
      <c r="Y488" s="10">
        <v>42467</v>
      </c>
      <c r="Z488" s="45">
        <v>3.5230541155115758E-2</v>
      </c>
      <c r="AA488" s="46">
        <v>855.75757575757495</v>
      </c>
      <c r="AB488" s="10">
        <v>37556</v>
      </c>
      <c r="AC488" s="45">
        <v>2.7795972411261381E-2</v>
      </c>
      <c r="AD488" s="46">
        <v>844.24243200000001</v>
      </c>
      <c r="AE488" s="45">
        <v>0.20283124619671397</v>
      </c>
    </row>
    <row r="489" spans="1:31" ht="14.4" x14ac:dyDescent="0.3">
      <c r="A489" s="64" t="s">
        <v>386</v>
      </c>
      <c r="B489" s="10">
        <v>302</v>
      </c>
      <c r="C489" s="45">
        <v>2.8574131895165104E-2</v>
      </c>
      <c r="D489" s="10">
        <v>68.484848484848399</v>
      </c>
      <c r="E489" s="10">
        <v>513</v>
      </c>
      <c r="F489" s="45">
        <v>4.0181718492989738E-2</v>
      </c>
      <c r="G489" s="46">
        <v>90.303030303030297</v>
      </c>
      <c r="H489" s="10">
        <v>384</v>
      </c>
      <c r="I489" s="45">
        <v>2.6400825025782056E-2</v>
      </c>
      <c r="J489" s="46">
        <v>76.363640000000004</v>
      </c>
      <c r="K489" s="45">
        <v>0.27152317880794702</v>
      </c>
      <c r="L489" s="10">
        <v>371</v>
      </c>
      <c r="M489" s="45">
        <v>2.3464676491050534E-2</v>
      </c>
      <c r="N489" s="10">
        <v>70.303030303030297</v>
      </c>
      <c r="O489" s="10">
        <v>759</v>
      </c>
      <c r="P489" s="45">
        <v>4.0905416329830233E-2</v>
      </c>
      <c r="Q489" s="46">
        <v>116.969696969697</v>
      </c>
      <c r="R489" s="10">
        <v>505</v>
      </c>
      <c r="S489" s="45">
        <v>2.3847752172270496E-2</v>
      </c>
      <c r="T489" s="46">
        <v>98.787880000000001</v>
      </c>
      <c r="U489" s="45">
        <v>0.36118598382749328</v>
      </c>
      <c r="V489" s="10">
        <v>7613</v>
      </c>
      <c r="W489" s="45">
        <v>7.250510716717699E-3</v>
      </c>
      <c r="X489" s="10">
        <v>345.45454545454498</v>
      </c>
      <c r="Y489" s="10">
        <v>10597</v>
      </c>
      <c r="Z489" s="45">
        <v>8.7912507269353075E-3</v>
      </c>
      <c r="AA489" s="46">
        <v>406.06060606060601</v>
      </c>
      <c r="AB489" s="10">
        <v>9227</v>
      </c>
      <c r="AC489" s="45">
        <v>6.8290935519945885E-3</v>
      </c>
      <c r="AD489" s="46">
        <v>388.48486300000002</v>
      </c>
      <c r="AE489" s="45">
        <v>0.21200577958754763</v>
      </c>
    </row>
    <row r="490" spans="1:31" ht="14.4" x14ac:dyDescent="0.3">
      <c r="A490" s="64" t="s">
        <v>545</v>
      </c>
      <c r="B490" s="10">
        <v>224</v>
      </c>
      <c r="C490" s="45">
        <v>2.11940580944271E-2</v>
      </c>
      <c r="D490" s="10">
        <v>61.212121212121197</v>
      </c>
      <c r="E490" s="10">
        <v>418</v>
      </c>
      <c r="F490" s="45">
        <v>3.2740659512806455E-2</v>
      </c>
      <c r="G490" s="46">
        <v>83.030303030303003</v>
      </c>
      <c r="H490" s="10">
        <v>280</v>
      </c>
      <c r="I490" s="45">
        <v>1.9250601581299414E-2</v>
      </c>
      <c r="J490" s="46">
        <v>64.848489999999998</v>
      </c>
      <c r="K490" s="45">
        <v>0.25</v>
      </c>
      <c r="L490" s="10">
        <v>291</v>
      </c>
      <c r="M490" s="45">
        <v>1.8404907975460124E-2</v>
      </c>
      <c r="N490" s="10">
        <v>63.636363636363598</v>
      </c>
      <c r="O490" s="10">
        <v>567</v>
      </c>
      <c r="P490" s="45">
        <v>3.0557801131770413E-2</v>
      </c>
      <c r="Q490" s="46">
        <v>100.60606060606</v>
      </c>
      <c r="R490" s="10">
        <v>354</v>
      </c>
      <c r="S490" s="45">
        <v>1.6717038156403477E-2</v>
      </c>
      <c r="T490" s="46">
        <v>83.636359999999996</v>
      </c>
      <c r="U490" s="45">
        <v>0.21649484536082475</v>
      </c>
      <c r="V490" s="10">
        <v>4602</v>
      </c>
      <c r="W490" s="45">
        <v>4.382878013704827E-3</v>
      </c>
      <c r="X490" s="10">
        <v>283.030303030303</v>
      </c>
      <c r="Y490" s="10">
        <v>5692</v>
      </c>
      <c r="Z490" s="45">
        <v>4.7220722032382534E-3</v>
      </c>
      <c r="AA490" s="46">
        <v>307.27272727272702</v>
      </c>
      <c r="AB490" s="10">
        <v>4092</v>
      </c>
      <c r="AC490" s="45">
        <v>3.028573839250228E-3</v>
      </c>
      <c r="AD490" s="46">
        <v>273.93939999999998</v>
      </c>
      <c r="AE490" s="45">
        <v>-0.11082138200782268</v>
      </c>
    </row>
    <row r="491" spans="1:31" ht="14.4" x14ac:dyDescent="0.3">
      <c r="A491" s="64" t="s">
        <v>546</v>
      </c>
      <c r="B491" s="10">
        <v>30</v>
      </c>
      <c r="C491" s="45">
        <v>2.838489923360772E-3</v>
      </c>
      <c r="D491" s="10">
        <v>20</v>
      </c>
      <c r="E491" s="10">
        <v>74</v>
      </c>
      <c r="F491" s="45">
        <v>5.7961933108796118E-3</v>
      </c>
      <c r="G491" s="46">
        <v>36.363636363636303</v>
      </c>
      <c r="H491" s="10">
        <v>20</v>
      </c>
      <c r="I491" s="45">
        <v>1.3750429700928155E-3</v>
      </c>
      <c r="J491" s="46">
        <v>11.515152</v>
      </c>
      <c r="K491" s="45">
        <v>-0.33333333333333331</v>
      </c>
      <c r="L491" s="10">
        <v>68</v>
      </c>
      <c r="M491" s="45">
        <v>4.3008032382518503E-3</v>
      </c>
      <c r="N491" s="10">
        <v>39.393939393939398</v>
      </c>
      <c r="O491" s="10">
        <v>74</v>
      </c>
      <c r="P491" s="45">
        <v>3.9881433575855562E-3</v>
      </c>
      <c r="Q491" s="46">
        <v>36.363636363636303</v>
      </c>
      <c r="R491" s="10">
        <v>20</v>
      </c>
      <c r="S491" s="45">
        <v>9.4446543256516816E-4</v>
      </c>
      <c r="T491" s="46">
        <v>11.515152</v>
      </c>
      <c r="U491" s="45">
        <v>-0.70588235294117652</v>
      </c>
      <c r="V491" s="10">
        <v>852</v>
      </c>
      <c r="W491" s="45">
        <v>8.1143243539254944E-4</v>
      </c>
      <c r="X491" s="10">
        <v>130.90909090909</v>
      </c>
      <c r="Y491" s="10">
        <v>1081</v>
      </c>
      <c r="Z491" s="45">
        <v>8.9679551154261267E-4</v>
      </c>
      <c r="AA491" s="46">
        <v>148.48484848484799</v>
      </c>
      <c r="AB491" s="10">
        <v>480</v>
      </c>
      <c r="AC491" s="45">
        <v>3.5525792835779802E-4</v>
      </c>
      <c r="AD491" s="46">
        <v>78.181816100000006</v>
      </c>
      <c r="AE491" s="45">
        <v>-0.43661971830985913</v>
      </c>
    </row>
    <row r="492" spans="1:31" ht="14.4" x14ac:dyDescent="0.3">
      <c r="A492" s="64" t="s">
        <v>547</v>
      </c>
      <c r="B492" s="10">
        <v>110</v>
      </c>
      <c r="C492" s="45">
        <v>1.0407796385656164E-2</v>
      </c>
      <c r="D492" s="10">
        <v>50.909090909090899</v>
      </c>
      <c r="E492" s="10">
        <v>147</v>
      </c>
      <c r="F492" s="45">
        <v>1.1514059685125715E-2</v>
      </c>
      <c r="G492" s="46">
        <v>46.060606060605998</v>
      </c>
      <c r="H492" s="10">
        <v>124</v>
      </c>
      <c r="I492" s="45">
        <v>8.5252664145754557E-3</v>
      </c>
      <c r="J492" s="46">
        <v>46.060607900000001</v>
      </c>
      <c r="K492" s="45">
        <v>0.12727272727272726</v>
      </c>
      <c r="L492" s="10">
        <v>110</v>
      </c>
      <c r="M492" s="45">
        <v>6.9571817089368162E-3</v>
      </c>
      <c r="N492" s="10">
        <v>50.909090909090899</v>
      </c>
      <c r="O492" s="10">
        <v>197</v>
      </c>
      <c r="P492" s="45">
        <v>1.061708434384263E-2</v>
      </c>
      <c r="Q492" s="46">
        <v>59.393939393939398</v>
      </c>
      <c r="R492" s="10">
        <v>189</v>
      </c>
      <c r="S492" s="45">
        <v>8.9251983377408393E-3</v>
      </c>
      <c r="T492" s="46">
        <v>70.909090000000006</v>
      </c>
      <c r="U492" s="45">
        <v>0.71818181818181814</v>
      </c>
      <c r="V492" s="10">
        <v>989</v>
      </c>
      <c r="W492" s="45">
        <v>9.419092471868914E-4</v>
      </c>
      <c r="X492" s="10">
        <v>139.39393939393901</v>
      </c>
      <c r="Y492" s="10">
        <v>1051</v>
      </c>
      <c r="Z492" s="45">
        <v>8.7190756950165211E-4</v>
      </c>
      <c r="AA492" s="46">
        <v>132.12121212121201</v>
      </c>
      <c r="AB492" s="10">
        <v>852</v>
      </c>
      <c r="AC492" s="45">
        <v>6.3058282283509149E-4</v>
      </c>
      <c r="AD492" s="46">
        <v>109.696968</v>
      </c>
      <c r="AE492" s="45">
        <v>-0.1385237613751264</v>
      </c>
    </row>
    <row r="493" spans="1:31" ht="14.4" x14ac:dyDescent="0.3">
      <c r="A493" s="64" t="s">
        <v>548</v>
      </c>
      <c r="B493" s="10">
        <v>84</v>
      </c>
      <c r="C493" s="45">
        <v>7.9477717854101616E-3</v>
      </c>
      <c r="D493" s="10">
        <v>33.939393939393902</v>
      </c>
      <c r="E493" s="10">
        <v>197</v>
      </c>
      <c r="F493" s="45">
        <v>1.5430406516801129E-2</v>
      </c>
      <c r="G493" s="46">
        <v>57.5757575757575</v>
      </c>
      <c r="H493" s="10">
        <v>136</v>
      </c>
      <c r="I493" s="45">
        <v>9.350292196631145E-3</v>
      </c>
      <c r="J493" s="46">
        <v>49.0909081</v>
      </c>
      <c r="K493" s="45">
        <v>0.61904761904761907</v>
      </c>
      <c r="L493" s="10">
        <v>113</v>
      </c>
      <c r="M493" s="45">
        <v>7.1469230282714567E-3</v>
      </c>
      <c r="N493" s="10">
        <v>38.787878787878697</v>
      </c>
      <c r="O493" s="10">
        <v>296</v>
      </c>
      <c r="P493" s="45">
        <v>1.5952573430342225E-2</v>
      </c>
      <c r="Q493" s="46">
        <v>70.909090909090907</v>
      </c>
      <c r="R493" s="10">
        <v>145</v>
      </c>
      <c r="S493" s="45">
        <v>6.8473743860974689E-3</v>
      </c>
      <c r="T493" s="46">
        <v>50.9090919</v>
      </c>
      <c r="U493" s="45">
        <v>0.2831858407079646</v>
      </c>
      <c r="V493" s="10">
        <v>2761</v>
      </c>
      <c r="W493" s="45">
        <v>2.6295363311253863E-3</v>
      </c>
      <c r="X493" s="10">
        <v>218.78787878787799</v>
      </c>
      <c r="Y493" s="10">
        <v>3560</v>
      </c>
      <c r="Z493" s="45">
        <v>2.9533691221939884E-3</v>
      </c>
      <c r="AA493" s="46">
        <v>258.18181818181802</v>
      </c>
      <c r="AB493" s="10">
        <v>2760</v>
      </c>
      <c r="AC493" s="45">
        <v>2.0427330880573385E-3</v>
      </c>
      <c r="AD493" s="46">
        <v>226.060608</v>
      </c>
      <c r="AE493" s="45">
        <v>-3.6218761318362912E-4</v>
      </c>
    </row>
    <row r="494" spans="1:31" ht="14.4" x14ac:dyDescent="0.3">
      <c r="A494" s="64" t="s">
        <v>549</v>
      </c>
      <c r="B494" s="10">
        <v>78</v>
      </c>
      <c r="C494" s="45">
        <v>7.3800738007380072E-3</v>
      </c>
      <c r="D494" s="10">
        <v>36.363636363636303</v>
      </c>
      <c r="E494" s="10">
        <v>95</v>
      </c>
      <c r="F494" s="45">
        <v>7.4410589801832848E-3</v>
      </c>
      <c r="G494" s="46">
        <v>37.5757575757575</v>
      </c>
      <c r="H494" s="10">
        <v>104</v>
      </c>
      <c r="I494" s="45">
        <v>7.1502234444826398E-3</v>
      </c>
      <c r="J494" s="46">
        <v>41.212119999999999</v>
      </c>
      <c r="K494" s="45">
        <v>0.33333333333333331</v>
      </c>
      <c r="L494" s="10">
        <v>80</v>
      </c>
      <c r="M494" s="45">
        <v>5.0597685155904116E-3</v>
      </c>
      <c r="N494" s="10">
        <v>36.363636363636303</v>
      </c>
      <c r="O494" s="10">
        <v>192</v>
      </c>
      <c r="P494" s="45">
        <v>1.0347615198059823E-2</v>
      </c>
      <c r="Q494" s="46">
        <v>56.363636363636303</v>
      </c>
      <c r="R494" s="10">
        <v>151</v>
      </c>
      <c r="S494" s="45">
        <v>7.1307140158670193E-3</v>
      </c>
      <c r="T494" s="46">
        <v>51.515152</v>
      </c>
      <c r="U494" s="45">
        <v>0.88749999999999996</v>
      </c>
      <c r="V494" s="10">
        <v>3011</v>
      </c>
      <c r="W494" s="45">
        <v>2.8676327030128716E-3</v>
      </c>
      <c r="X494" s="10">
        <v>230.90909090909</v>
      </c>
      <c r="Y494" s="10">
        <v>4905</v>
      </c>
      <c r="Z494" s="45">
        <v>4.0691785236970542E-3</v>
      </c>
      <c r="AA494" s="46">
        <v>262.42424242424198</v>
      </c>
      <c r="AB494" s="10">
        <v>5135</v>
      </c>
      <c r="AC494" s="45">
        <v>3.8005197127443601E-3</v>
      </c>
      <c r="AD494" s="46">
        <v>290.90910000000002</v>
      </c>
      <c r="AE494" s="45">
        <v>0.70541348389239455</v>
      </c>
    </row>
    <row r="495" spans="1:31" ht="14.4" x14ac:dyDescent="0.3">
      <c r="A495" s="64" t="s">
        <v>387</v>
      </c>
      <c r="B495" s="10">
        <v>783</v>
      </c>
      <c r="C495" s="45">
        <v>7.4084586999716151E-2</v>
      </c>
      <c r="D495" s="10">
        <v>105.454545454545</v>
      </c>
      <c r="E495" s="10">
        <v>1034</v>
      </c>
      <c r="F495" s="45">
        <v>8.0990052479047545E-2</v>
      </c>
      <c r="G495" s="46">
        <v>115.757575757575</v>
      </c>
      <c r="H495" s="10">
        <v>938</v>
      </c>
      <c r="I495" s="45">
        <v>6.4489515297353042E-2</v>
      </c>
      <c r="J495" s="46">
        <v>139.393936</v>
      </c>
      <c r="K495" s="45">
        <v>0.19795657726692209</v>
      </c>
      <c r="L495" s="10">
        <v>1018</v>
      </c>
      <c r="M495" s="45">
        <v>6.4385554360887984E-2</v>
      </c>
      <c r="N495" s="10">
        <v>119.39393939393899</v>
      </c>
      <c r="O495" s="10">
        <v>1246</v>
      </c>
      <c r="P495" s="45">
        <v>6.7151711129075725E-2</v>
      </c>
      <c r="Q495" s="46">
        <v>129.09090909090901</v>
      </c>
      <c r="R495" s="10">
        <v>1123</v>
      </c>
      <c r="S495" s="45">
        <v>5.3031734038534187E-2</v>
      </c>
      <c r="T495" s="46">
        <v>146.060608</v>
      </c>
      <c r="U495" s="45">
        <v>0.1031434184675835</v>
      </c>
      <c r="V495" s="10">
        <v>23610</v>
      </c>
      <c r="W495" s="45">
        <v>2.2485821361054099E-2</v>
      </c>
      <c r="X495" s="10">
        <v>694.54545454545405</v>
      </c>
      <c r="Y495" s="10">
        <v>31870</v>
      </c>
      <c r="Z495" s="45">
        <v>2.643929042818045E-2</v>
      </c>
      <c r="AA495" s="46">
        <v>815.75757575757495</v>
      </c>
      <c r="AB495" s="10">
        <v>28329</v>
      </c>
      <c r="AC495" s="45">
        <v>2.0966878859266791E-2</v>
      </c>
      <c r="AD495" s="46">
        <v>709.09090000000003</v>
      </c>
      <c r="AE495" s="45">
        <v>0.19987293519695046</v>
      </c>
    </row>
    <row r="496" spans="1:31" ht="14.4" x14ac:dyDescent="0.3">
      <c r="A496" s="64" t="s">
        <v>545</v>
      </c>
      <c r="B496" s="10">
        <v>646</v>
      </c>
      <c r="C496" s="45">
        <v>6.1122149683035289E-2</v>
      </c>
      <c r="D496" s="10">
        <v>97.575757575757606</v>
      </c>
      <c r="E496" s="10">
        <v>938</v>
      </c>
      <c r="F496" s="45">
        <v>7.3470666562230752E-2</v>
      </c>
      <c r="G496" s="46">
        <v>115.151515151515</v>
      </c>
      <c r="H496" s="10">
        <v>811</v>
      </c>
      <c r="I496" s="45">
        <v>5.5757992437263662E-2</v>
      </c>
      <c r="J496" s="46">
        <v>132.121216</v>
      </c>
      <c r="K496" s="45">
        <v>0.25541795665634676</v>
      </c>
      <c r="L496" s="10">
        <v>861</v>
      </c>
      <c r="M496" s="45">
        <v>5.4455758649041806E-2</v>
      </c>
      <c r="N496" s="10">
        <v>116.969696969697</v>
      </c>
      <c r="O496" s="10">
        <v>1139</v>
      </c>
      <c r="P496" s="45">
        <v>6.138507140932363E-2</v>
      </c>
      <c r="Q496" s="46">
        <v>129.69696969696901</v>
      </c>
      <c r="R496" s="10">
        <v>940</v>
      </c>
      <c r="S496" s="45">
        <v>4.4389875330562899E-2</v>
      </c>
      <c r="T496" s="46">
        <v>140</v>
      </c>
      <c r="U496" s="45">
        <v>9.1753774680603944E-2</v>
      </c>
      <c r="V496" s="10">
        <v>16511</v>
      </c>
      <c r="W496" s="45">
        <v>1.5724836784937073E-2</v>
      </c>
      <c r="X496" s="10">
        <v>573.33333333333303</v>
      </c>
      <c r="Y496" s="10">
        <v>21400</v>
      </c>
      <c r="Z496" s="45">
        <v>1.7753398655885211E-2</v>
      </c>
      <c r="AA496" s="46">
        <v>662.42424242424204</v>
      </c>
      <c r="AB496" s="10">
        <v>18805</v>
      </c>
      <c r="AC496" s="45">
        <v>1.3917969464100816E-2</v>
      </c>
      <c r="AD496" s="46">
        <v>650.30304000000001</v>
      </c>
      <c r="AE496" s="45">
        <v>0.13893767791169523</v>
      </c>
    </row>
    <row r="497" spans="1:31" ht="14.4" x14ac:dyDescent="0.3">
      <c r="A497" s="64" t="s">
        <v>546</v>
      </c>
      <c r="B497" s="10">
        <v>99</v>
      </c>
      <c r="C497" s="45">
        <v>9.367016747090548E-3</v>
      </c>
      <c r="D497" s="10">
        <v>50.909090909090899</v>
      </c>
      <c r="E497" s="10">
        <v>261</v>
      </c>
      <c r="F497" s="45">
        <v>2.0443330461345655E-2</v>
      </c>
      <c r="G497" s="46">
        <v>81.818181818181799</v>
      </c>
      <c r="H497" s="10">
        <v>148</v>
      </c>
      <c r="I497" s="45">
        <v>1.0175317978686834E-2</v>
      </c>
      <c r="J497" s="46">
        <v>52.121212</v>
      </c>
      <c r="K497" s="45">
        <v>0.49494949494949497</v>
      </c>
      <c r="L497" s="10">
        <v>127</v>
      </c>
      <c r="M497" s="45">
        <v>8.0323825184997789E-3</v>
      </c>
      <c r="N497" s="10">
        <v>49.090909090909101</v>
      </c>
      <c r="O497" s="10">
        <v>290</v>
      </c>
      <c r="P497" s="45">
        <v>1.5629210455402855E-2</v>
      </c>
      <c r="Q497" s="46">
        <v>84.848484848484802</v>
      </c>
      <c r="R497" s="10">
        <v>148</v>
      </c>
      <c r="S497" s="45">
        <v>6.9890442009822437E-3</v>
      </c>
      <c r="T497" s="46">
        <v>52.121212</v>
      </c>
      <c r="U497" s="45">
        <v>0.16535433070866143</v>
      </c>
      <c r="V497" s="10">
        <v>2580</v>
      </c>
      <c r="W497" s="45">
        <v>2.4571545578788469E-3</v>
      </c>
      <c r="X497" s="10">
        <v>207.87878787878699</v>
      </c>
      <c r="Y497" s="10">
        <v>3203</v>
      </c>
      <c r="Z497" s="45">
        <v>2.6572026119065575E-3</v>
      </c>
      <c r="AA497" s="46">
        <v>238.78787878787799</v>
      </c>
      <c r="AB497" s="10">
        <v>2707</v>
      </c>
      <c r="AC497" s="45">
        <v>2.0035066918011649E-3</v>
      </c>
      <c r="AD497" s="46">
        <v>261.21212800000001</v>
      </c>
      <c r="AE497" s="45">
        <v>4.922480620155039E-2</v>
      </c>
    </row>
    <row r="498" spans="1:31" ht="18" customHeight="1" x14ac:dyDescent="0.3">
      <c r="A498" s="64" t="s">
        <v>547</v>
      </c>
      <c r="B498" s="10">
        <v>224</v>
      </c>
      <c r="C498" s="45">
        <v>2.11940580944271E-2</v>
      </c>
      <c r="D498" s="10">
        <v>69.090909090909093</v>
      </c>
      <c r="E498" s="10">
        <v>311</v>
      </c>
      <c r="F498" s="45">
        <v>2.4359677293021069E-2</v>
      </c>
      <c r="G498" s="46">
        <v>76.969696969696898</v>
      </c>
      <c r="H498" s="10">
        <v>295</v>
      </c>
      <c r="I498" s="45">
        <v>2.0281883808869028E-2</v>
      </c>
      <c r="J498" s="46">
        <v>66.666664100000006</v>
      </c>
      <c r="K498" s="45">
        <v>0.3169642857142857</v>
      </c>
      <c r="L498" s="10">
        <v>283</v>
      </c>
      <c r="M498" s="45">
        <v>1.789893112390108E-2</v>
      </c>
      <c r="N498" s="10">
        <v>69.696969696969703</v>
      </c>
      <c r="O498" s="10">
        <v>382</v>
      </c>
      <c r="P498" s="45">
        <v>2.0587442737806522E-2</v>
      </c>
      <c r="Q498" s="46">
        <v>83.636363636363598</v>
      </c>
      <c r="R498" s="10">
        <v>337</v>
      </c>
      <c r="S498" s="45">
        <v>1.5914242538723082E-2</v>
      </c>
      <c r="T498" s="46">
        <v>71.515150000000006</v>
      </c>
      <c r="U498" s="45">
        <v>0.19081272084805653</v>
      </c>
      <c r="V498" s="10">
        <v>2642</v>
      </c>
      <c r="W498" s="45">
        <v>2.5162024581069434E-3</v>
      </c>
      <c r="X498" s="10">
        <v>269.69696969696901</v>
      </c>
      <c r="Y498" s="10">
        <v>3873</v>
      </c>
      <c r="Z498" s="45">
        <v>3.2130333174880104E-3</v>
      </c>
      <c r="AA498" s="46">
        <v>276.36363636363598</v>
      </c>
      <c r="AB498" s="10">
        <v>3629</v>
      </c>
      <c r="AC498" s="45">
        <v>2.6858979625217689E-3</v>
      </c>
      <c r="AD498" s="46">
        <v>260.60604899999998</v>
      </c>
      <c r="AE498" s="45">
        <v>0.37358062074186221</v>
      </c>
    </row>
    <row r="499" spans="1:31" ht="14.4" x14ac:dyDescent="0.3">
      <c r="A499" s="64" t="s">
        <v>548</v>
      </c>
      <c r="B499" s="10">
        <v>323</v>
      </c>
      <c r="C499" s="45">
        <v>3.0561074841517644E-2</v>
      </c>
      <c r="D499" s="10">
        <v>78.181818181818201</v>
      </c>
      <c r="E499" s="10">
        <v>366</v>
      </c>
      <c r="F499" s="45">
        <v>2.8667658807864024E-2</v>
      </c>
      <c r="G499" s="46">
        <v>64.848484848484802</v>
      </c>
      <c r="H499" s="10">
        <v>368</v>
      </c>
      <c r="I499" s="45">
        <v>2.5300790649707805E-2</v>
      </c>
      <c r="J499" s="46">
        <v>93.939390000000003</v>
      </c>
      <c r="K499" s="45">
        <v>0.13931888544891641</v>
      </c>
      <c r="L499" s="10">
        <v>451</v>
      </c>
      <c r="M499" s="45">
        <v>2.8524445006640947E-2</v>
      </c>
      <c r="N499" s="10">
        <v>99.393939393939405</v>
      </c>
      <c r="O499" s="10">
        <v>467</v>
      </c>
      <c r="P499" s="45">
        <v>2.5168418216114256E-2</v>
      </c>
      <c r="Q499" s="46">
        <v>75.151515151515099</v>
      </c>
      <c r="R499" s="10">
        <v>455</v>
      </c>
      <c r="S499" s="45">
        <v>2.1486588590857576E-2</v>
      </c>
      <c r="T499" s="46">
        <v>100.606064</v>
      </c>
      <c r="U499" s="45">
        <v>8.869179600886918E-3</v>
      </c>
      <c r="V499" s="10">
        <v>11289</v>
      </c>
      <c r="W499" s="45">
        <v>1.0751479768951281E-2</v>
      </c>
      <c r="X499" s="10">
        <v>452.72727272727201</v>
      </c>
      <c r="Y499" s="10">
        <v>14324</v>
      </c>
      <c r="Z499" s="45">
        <v>1.1883162726490643E-2</v>
      </c>
      <c r="AA499" s="46">
        <v>511.51515151515099</v>
      </c>
      <c r="AB499" s="10">
        <v>12469</v>
      </c>
      <c r="AC499" s="45">
        <v>9.2285648097778818E-3</v>
      </c>
      <c r="AD499" s="46">
        <v>518.78790000000004</v>
      </c>
      <c r="AE499" s="45">
        <v>0.10452653025068651</v>
      </c>
    </row>
    <row r="500" spans="1:31" ht="14.4" x14ac:dyDescent="0.3">
      <c r="A500" s="64" t="s">
        <v>549</v>
      </c>
      <c r="B500" s="10">
        <v>137</v>
      </c>
      <c r="C500" s="45">
        <v>1.2962437316680859E-2</v>
      </c>
      <c r="D500" s="10">
        <v>41.818181818181799</v>
      </c>
      <c r="E500" s="10">
        <v>96</v>
      </c>
      <c r="F500" s="45">
        <v>7.5193859168167934E-3</v>
      </c>
      <c r="G500" s="46">
        <v>34.545454545454497</v>
      </c>
      <c r="H500" s="10">
        <v>127</v>
      </c>
      <c r="I500" s="45">
        <v>8.7315228600893784E-3</v>
      </c>
      <c r="J500" s="46">
        <v>39.393940000000001</v>
      </c>
      <c r="K500" s="45">
        <v>-7.2992700729927001E-2</v>
      </c>
      <c r="L500" s="10">
        <v>157</v>
      </c>
      <c r="M500" s="45">
        <v>9.9297957118461826E-3</v>
      </c>
      <c r="N500" s="10">
        <v>41.818181818181799</v>
      </c>
      <c r="O500" s="10">
        <v>107</v>
      </c>
      <c r="P500" s="45">
        <v>5.7666397197520883E-3</v>
      </c>
      <c r="Q500" s="46">
        <v>36.969696969696898</v>
      </c>
      <c r="R500" s="10">
        <v>183</v>
      </c>
      <c r="S500" s="45">
        <v>8.641858707971288E-3</v>
      </c>
      <c r="T500" s="46">
        <v>46.060607900000001</v>
      </c>
      <c r="U500" s="45">
        <v>0.16560509554140126</v>
      </c>
      <c r="V500" s="10">
        <v>7099</v>
      </c>
      <c r="W500" s="45">
        <v>6.7609845761170293E-3</v>
      </c>
      <c r="X500" s="10">
        <v>296.969696969697</v>
      </c>
      <c r="Y500" s="10">
        <v>10470</v>
      </c>
      <c r="Z500" s="45">
        <v>8.6858917722952411E-3</v>
      </c>
      <c r="AA500" s="46">
        <v>408.48484848484799</v>
      </c>
      <c r="AB500" s="10">
        <v>9524</v>
      </c>
      <c r="AC500" s="45">
        <v>7.0489093951659754E-3</v>
      </c>
      <c r="AD500" s="46">
        <v>390.30304000000001</v>
      </c>
      <c r="AE500" s="45">
        <v>0.34159740808564587</v>
      </c>
    </row>
    <row r="501" spans="1:31" ht="14.4" x14ac:dyDescent="0.3">
      <c r="A501" s="64" t="s">
        <v>436</v>
      </c>
      <c r="B501" s="10">
        <v>8276</v>
      </c>
      <c r="C501" s="45">
        <v>0.78304475352445835</v>
      </c>
      <c r="D501" s="10">
        <v>301.81818181818102</v>
      </c>
      <c r="E501" s="10">
        <v>9427</v>
      </c>
      <c r="F501" s="45">
        <v>0.7383880316440824</v>
      </c>
      <c r="G501" s="46">
        <v>330.90909090909003</v>
      </c>
      <c r="H501" s="10">
        <v>11603</v>
      </c>
      <c r="I501" s="45">
        <v>0.79773117909934688</v>
      </c>
      <c r="J501" s="46">
        <v>327.878784</v>
      </c>
      <c r="K501" s="45">
        <v>0.40200579990333496</v>
      </c>
      <c r="L501" s="10">
        <v>12898</v>
      </c>
      <c r="M501" s="45">
        <v>0.81576117892606415</v>
      </c>
      <c r="N501" s="10">
        <v>298.18181818181802</v>
      </c>
      <c r="O501" s="10">
        <v>14352</v>
      </c>
      <c r="P501" s="45">
        <v>0.77348423605497174</v>
      </c>
      <c r="Q501" s="46">
        <v>362.42424242424198</v>
      </c>
      <c r="R501" s="10">
        <v>17756</v>
      </c>
      <c r="S501" s="45">
        <v>0.8384964110313563</v>
      </c>
      <c r="T501" s="46">
        <v>385.45455900000002</v>
      </c>
      <c r="U501" s="45">
        <v>0.37664754225461311</v>
      </c>
      <c r="V501" s="10">
        <v>970665</v>
      </c>
      <c r="W501" s="45">
        <v>0.92444725927266325</v>
      </c>
      <c r="X501" s="10">
        <v>3310.30303030303</v>
      </c>
      <c r="Y501" s="10">
        <v>1102439</v>
      </c>
      <c r="Z501" s="45">
        <v>0.91458126452315114</v>
      </c>
      <c r="AA501" s="46">
        <v>2810.30303030303</v>
      </c>
      <c r="AB501" s="10">
        <v>1256610</v>
      </c>
      <c r="AC501" s="45">
        <v>0.93004305282019284</v>
      </c>
      <c r="AD501" s="46">
        <v>3618.78784</v>
      </c>
      <c r="AE501" s="45">
        <v>0.29458670087002209</v>
      </c>
    </row>
    <row r="502" spans="1:31" ht="14.4" x14ac:dyDescent="0.3">
      <c r="A502" s="64" t="s">
        <v>384</v>
      </c>
      <c r="B502" s="10">
        <v>6214</v>
      </c>
      <c r="C502" s="45">
        <v>0.58794587945879462</v>
      </c>
      <c r="D502" s="10">
        <v>246.666666666666</v>
      </c>
      <c r="E502" s="10">
        <v>6622</v>
      </c>
      <c r="F502" s="45">
        <v>0.51868097438709171</v>
      </c>
      <c r="G502" s="46">
        <v>322.42424242424198</v>
      </c>
      <c r="H502" s="10">
        <v>7917</v>
      </c>
      <c r="I502" s="45">
        <v>0.54431075971124099</v>
      </c>
      <c r="J502" s="46">
        <v>320.60604899999998</v>
      </c>
      <c r="K502" s="45">
        <v>0.27405857740585776</v>
      </c>
      <c r="L502" s="10">
        <v>9973</v>
      </c>
      <c r="M502" s="45">
        <v>0.63076339257478975</v>
      </c>
      <c r="N502" s="10">
        <v>260.60606060606</v>
      </c>
      <c r="O502" s="10">
        <v>10719</v>
      </c>
      <c r="P502" s="45">
        <v>0.57768795472918355</v>
      </c>
      <c r="Q502" s="46">
        <v>336.36363636363598</v>
      </c>
      <c r="R502" s="10">
        <v>12491</v>
      </c>
      <c r="S502" s="45">
        <v>0.58986588590857569</v>
      </c>
      <c r="T502" s="46">
        <v>334.54544099999998</v>
      </c>
      <c r="U502" s="45">
        <v>0.2524817005915973</v>
      </c>
      <c r="V502" s="10">
        <v>783769</v>
      </c>
      <c r="W502" s="45">
        <v>0.74645022119152948</v>
      </c>
      <c r="X502" s="10">
        <v>3435.7575757575701</v>
      </c>
      <c r="Y502" s="10">
        <v>884826</v>
      </c>
      <c r="Z502" s="45">
        <v>0.73404994014449942</v>
      </c>
      <c r="AA502" s="46">
        <v>3049.69696969697</v>
      </c>
      <c r="AB502" s="10">
        <v>1018734</v>
      </c>
      <c r="AC502" s="45">
        <v>0.75398610497427709</v>
      </c>
      <c r="AD502" s="46">
        <v>3810.3029999999999</v>
      </c>
      <c r="AE502" s="45">
        <v>0.29978858566746069</v>
      </c>
    </row>
    <row r="503" spans="1:31" ht="14.4" x14ac:dyDescent="0.3">
      <c r="A503" s="64" t="s">
        <v>540</v>
      </c>
      <c r="B503" s="10">
        <v>3963</v>
      </c>
      <c r="C503" s="45">
        <v>0.374964518875958</v>
      </c>
      <c r="D503" s="10">
        <v>215.75757575757501</v>
      </c>
      <c r="E503" s="10">
        <v>3639</v>
      </c>
      <c r="F503" s="45">
        <v>0.28503172240933655</v>
      </c>
      <c r="G503" s="46">
        <v>216.969696969697</v>
      </c>
      <c r="H503" s="10">
        <v>4315</v>
      </c>
      <c r="I503" s="45">
        <v>0.2966655207975249</v>
      </c>
      <c r="J503" s="46">
        <v>236.363632</v>
      </c>
      <c r="K503" s="45">
        <v>8.8821599798132728E-2</v>
      </c>
      <c r="L503" s="10">
        <v>6099</v>
      </c>
      <c r="M503" s="45">
        <v>0.38574410220732402</v>
      </c>
      <c r="N503" s="10">
        <v>232.12121212121201</v>
      </c>
      <c r="O503" s="10">
        <v>5963</v>
      </c>
      <c r="P503" s="45">
        <v>0.32136890326057665</v>
      </c>
      <c r="Q503" s="46">
        <v>233.93939393939399</v>
      </c>
      <c r="R503" s="10">
        <v>6606</v>
      </c>
      <c r="S503" s="45">
        <v>0.31195693237627503</v>
      </c>
      <c r="T503" s="46">
        <v>270.90910000000002</v>
      </c>
      <c r="U503" s="45">
        <v>8.3128381701918344E-2</v>
      </c>
      <c r="V503" s="10">
        <v>429443</v>
      </c>
      <c r="W503" s="45">
        <v>0.40899528092990917</v>
      </c>
      <c r="X503" s="10">
        <v>2795.15151515151</v>
      </c>
      <c r="Y503" s="10">
        <v>461484</v>
      </c>
      <c r="Z503" s="45">
        <v>0.38284623482768831</v>
      </c>
      <c r="AA503" s="46">
        <v>2404.2424242424199</v>
      </c>
      <c r="AB503" s="10">
        <v>501626</v>
      </c>
      <c r="AC503" s="45">
        <v>0.371263778271685</v>
      </c>
      <c r="AD503" s="46">
        <v>2920</v>
      </c>
      <c r="AE503" s="45">
        <v>0.16808517079100135</v>
      </c>
    </row>
    <row r="504" spans="1:31" ht="14.4" x14ac:dyDescent="0.3">
      <c r="A504" s="64" t="s">
        <v>541</v>
      </c>
      <c r="B504" s="10">
        <v>760</v>
      </c>
      <c r="C504" s="45">
        <v>7.1908411391806232E-2</v>
      </c>
      <c r="D504" s="10">
        <v>115.757575757575</v>
      </c>
      <c r="E504" s="10">
        <v>748</v>
      </c>
      <c r="F504" s="45">
        <v>5.8588548601864181E-2</v>
      </c>
      <c r="G504" s="46">
        <v>122.424242424242</v>
      </c>
      <c r="H504" s="10">
        <v>1107</v>
      </c>
      <c r="I504" s="45">
        <v>7.6108628394637334E-2</v>
      </c>
      <c r="J504" s="46">
        <v>180</v>
      </c>
      <c r="K504" s="45">
        <v>0.45657894736842103</v>
      </c>
      <c r="L504" s="10">
        <v>1113</v>
      </c>
      <c r="M504" s="45">
        <v>7.0394029473151598E-2</v>
      </c>
      <c r="N504" s="10">
        <v>129.09090909090901</v>
      </c>
      <c r="O504" s="10">
        <v>1137</v>
      </c>
      <c r="P504" s="45">
        <v>6.1277283751010513E-2</v>
      </c>
      <c r="Q504" s="46">
        <v>146.666666666666</v>
      </c>
      <c r="R504" s="10">
        <v>1514</v>
      </c>
      <c r="S504" s="45">
        <v>7.1496033245183221E-2</v>
      </c>
      <c r="T504" s="46">
        <v>186.060608</v>
      </c>
      <c r="U504" s="45">
        <v>0.36028751123090746</v>
      </c>
      <c r="V504" s="10">
        <v>97509</v>
      </c>
      <c r="W504" s="45">
        <v>9.2866156505507169E-2</v>
      </c>
      <c r="X504" s="10">
        <v>1374.54545454545</v>
      </c>
      <c r="Y504" s="10">
        <v>100916</v>
      </c>
      <c r="Z504" s="45">
        <v>8.3719718633519249E-2</v>
      </c>
      <c r="AA504" s="46">
        <v>1160</v>
      </c>
      <c r="AB504" s="10">
        <v>107580</v>
      </c>
      <c r="AC504" s="45">
        <v>7.9622183193191476E-2</v>
      </c>
      <c r="AD504" s="46">
        <v>1592.72729</v>
      </c>
      <c r="AE504" s="45">
        <v>0.10328277389779406</v>
      </c>
    </row>
    <row r="505" spans="1:31" ht="14.4" x14ac:dyDescent="0.3">
      <c r="A505" s="64" t="s">
        <v>542</v>
      </c>
      <c r="B505" s="10">
        <v>1117</v>
      </c>
      <c r="C505" s="45">
        <v>0.10568644147979941</v>
      </c>
      <c r="D505" s="10">
        <v>121.818181818181</v>
      </c>
      <c r="E505" s="10">
        <v>1125</v>
      </c>
      <c r="F505" s="45">
        <v>8.8117803712696799E-2</v>
      </c>
      <c r="G505" s="46">
        <v>136.363636363636</v>
      </c>
      <c r="H505" s="10">
        <v>1035</v>
      </c>
      <c r="I505" s="45">
        <v>7.1158473702303202E-2</v>
      </c>
      <c r="J505" s="46">
        <v>126.666664</v>
      </c>
      <c r="K505" s="45">
        <v>-7.3410922112802146E-2</v>
      </c>
      <c r="L505" s="10">
        <v>1595</v>
      </c>
      <c r="M505" s="45">
        <v>0.10087913477958384</v>
      </c>
      <c r="N505" s="10">
        <v>130.30303030303</v>
      </c>
      <c r="O505" s="10">
        <v>1598</v>
      </c>
      <c r="P505" s="45">
        <v>8.6122338992185396E-2</v>
      </c>
      <c r="Q505" s="46">
        <v>157.575757575757</v>
      </c>
      <c r="R505" s="10">
        <v>1511</v>
      </c>
      <c r="S505" s="45">
        <v>7.1354363430298454E-2</v>
      </c>
      <c r="T505" s="46">
        <v>143.03030000000001</v>
      </c>
      <c r="U505" s="45">
        <v>-5.2664576802507836E-2</v>
      </c>
      <c r="V505" s="10">
        <v>77044</v>
      </c>
      <c r="W505" s="45">
        <v>7.3375587502797629E-2</v>
      </c>
      <c r="X505" s="10">
        <v>1147.27272727272</v>
      </c>
      <c r="Y505" s="10">
        <v>80801</v>
      </c>
      <c r="Z505" s="45">
        <v>6.703235349505518E-2</v>
      </c>
      <c r="AA505" s="46">
        <v>1101.8181818181799</v>
      </c>
      <c r="AB505" s="10">
        <v>82969</v>
      </c>
      <c r="AC505" s="45">
        <v>6.1407073037329465E-2</v>
      </c>
      <c r="AD505" s="46">
        <v>971.51513699999998</v>
      </c>
      <c r="AE505" s="45">
        <v>7.690410674419812E-2</v>
      </c>
    </row>
    <row r="506" spans="1:31" ht="14.4" x14ac:dyDescent="0.3">
      <c r="A506" s="64" t="s">
        <v>543</v>
      </c>
      <c r="B506" s="10">
        <v>2086</v>
      </c>
      <c r="C506" s="45">
        <v>0.19736966600435235</v>
      </c>
      <c r="D506" s="10">
        <v>180</v>
      </c>
      <c r="E506" s="10">
        <v>1766</v>
      </c>
      <c r="F506" s="45">
        <v>0.13832537009477561</v>
      </c>
      <c r="G506" s="46">
        <v>141.21212121212099</v>
      </c>
      <c r="H506" s="10">
        <v>2173</v>
      </c>
      <c r="I506" s="45">
        <v>0.1493984187005844</v>
      </c>
      <c r="J506" s="46">
        <v>189.090912</v>
      </c>
      <c r="K506" s="45">
        <v>4.1706615532118886E-2</v>
      </c>
      <c r="L506" s="10">
        <v>3391</v>
      </c>
      <c r="M506" s="45">
        <v>0.21447093795458858</v>
      </c>
      <c r="N506" s="10">
        <v>189.69696969696901</v>
      </c>
      <c r="O506" s="10">
        <v>3228</v>
      </c>
      <c r="P506" s="45">
        <v>0.17396928051738075</v>
      </c>
      <c r="Q506" s="46">
        <v>187.272727272727</v>
      </c>
      <c r="R506" s="10">
        <v>3581</v>
      </c>
      <c r="S506" s="45">
        <v>0.16910653570079334</v>
      </c>
      <c r="T506" s="46">
        <v>243.636368</v>
      </c>
      <c r="U506" s="45">
        <v>5.6030669419050425E-2</v>
      </c>
      <c r="V506" s="10">
        <v>254890</v>
      </c>
      <c r="W506" s="45">
        <v>0.2427535369216044</v>
      </c>
      <c r="X506" s="10">
        <v>1703.6363636363601</v>
      </c>
      <c r="Y506" s="10">
        <v>279767</v>
      </c>
      <c r="Z506" s="45">
        <v>0.2320941626991139</v>
      </c>
      <c r="AA506" s="46">
        <v>1963.0303030303</v>
      </c>
      <c r="AB506" s="10">
        <v>311077</v>
      </c>
      <c r="AC506" s="45">
        <v>0.23023452204116404</v>
      </c>
      <c r="AD506" s="46">
        <v>2023.03027</v>
      </c>
      <c r="AE506" s="45">
        <v>0.22043626662481855</v>
      </c>
    </row>
    <row r="507" spans="1:31" ht="14.4" x14ac:dyDescent="0.3">
      <c r="A507" s="64" t="s">
        <v>544</v>
      </c>
      <c r="B507" s="10">
        <v>2251</v>
      </c>
      <c r="C507" s="45">
        <v>0.21298136058283659</v>
      </c>
      <c r="D507" s="10">
        <v>200</v>
      </c>
      <c r="E507" s="10">
        <v>2983</v>
      </c>
      <c r="F507" s="45">
        <v>0.23364925197775516</v>
      </c>
      <c r="G507" s="46">
        <v>215.75757575757501</v>
      </c>
      <c r="H507" s="10">
        <v>3602</v>
      </c>
      <c r="I507" s="45">
        <v>0.24764523891371606</v>
      </c>
      <c r="J507" s="46">
        <v>273.93939999999998</v>
      </c>
      <c r="K507" s="45">
        <v>0.60017769880053307</v>
      </c>
      <c r="L507" s="10">
        <v>3874</v>
      </c>
      <c r="M507" s="45">
        <v>0.2450192903674657</v>
      </c>
      <c r="N507" s="10">
        <v>217.575757575757</v>
      </c>
      <c r="O507" s="10">
        <v>4756</v>
      </c>
      <c r="P507" s="45">
        <v>0.25631905146860684</v>
      </c>
      <c r="Q507" s="46">
        <v>239.39393939393901</v>
      </c>
      <c r="R507" s="10">
        <v>5885</v>
      </c>
      <c r="S507" s="45">
        <v>0.27790895353230072</v>
      </c>
      <c r="T507" s="46">
        <v>299.39395100000002</v>
      </c>
      <c r="U507" s="45">
        <v>0.51910170366546204</v>
      </c>
      <c r="V507" s="10">
        <v>354326</v>
      </c>
      <c r="W507" s="45">
        <v>0.33745494026162032</v>
      </c>
      <c r="X507" s="10">
        <v>1843.0303030303</v>
      </c>
      <c r="Y507" s="10">
        <v>423342</v>
      </c>
      <c r="Z507" s="45">
        <v>0.35120370531681105</v>
      </c>
      <c r="AA507" s="46">
        <v>1962.42424242424</v>
      </c>
      <c r="AB507" s="10">
        <v>517108</v>
      </c>
      <c r="AC507" s="45">
        <v>0.3827223267025921</v>
      </c>
      <c r="AD507" s="46">
        <v>2247.8789999999999</v>
      </c>
      <c r="AE507" s="45">
        <v>0.45941308286719013</v>
      </c>
    </row>
    <row r="508" spans="1:31" ht="14.4" x14ac:dyDescent="0.3">
      <c r="A508" s="64" t="s">
        <v>385</v>
      </c>
      <c r="B508" s="10">
        <v>2062</v>
      </c>
      <c r="C508" s="45">
        <v>0.19509887406566373</v>
      </c>
      <c r="D508" s="10">
        <v>166.06060606060601</v>
      </c>
      <c r="E508" s="10">
        <v>2805</v>
      </c>
      <c r="F508" s="45">
        <v>0.21970705725699069</v>
      </c>
      <c r="G508" s="46">
        <v>217.575757575757</v>
      </c>
      <c r="H508" s="10">
        <v>3686</v>
      </c>
      <c r="I508" s="45">
        <v>0.25342041938810589</v>
      </c>
      <c r="J508" s="46">
        <v>262.42425500000002</v>
      </c>
      <c r="K508" s="45">
        <v>0.7875848690591658</v>
      </c>
      <c r="L508" s="10">
        <v>2925</v>
      </c>
      <c r="M508" s="45">
        <v>0.18499778635127442</v>
      </c>
      <c r="N508" s="10">
        <v>184.84848484848399</v>
      </c>
      <c r="O508" s="10">
        <v>3633</v>
      </c>
      <c r="P508" s="45">
        <v>0.19579628132578819</v>
      </c>
      <c r="Q508" s="46">
        <v>252.12121212121201</v>
      </c>
      <c r="R508" s="10">
        <v>5265</v>
      </c>
      <c r="S508" s="45">
        <v>0.2486305251227805</v>
      </c>
      <c r="T508" s="46">
        <v>338.18182400000001</v>
      </c>
      <c r="U508" s="45">
        <v>0.8</v>
      </c>
      <c r="V508" s="10">
        <v>186896</v>
      </c>
      <c r="W508" s="45">
        <v>0.17799703808113371</v>
      </c>
      <c r="X508" s="10">
        <v>1817.57575757575</v>
      </c>
      <c r="Y508" s="10">
        <v>217613</v>
      </c>
      <c r="Z508" s="45">
        <v>0.1805313243786518</v>
      </c>
      <c r="AA508" s="46">
        <v>1887.27272727272</v>
      </c>
      <c r="AB508" s="10">
        <v>237876</v>
      </c>
      <c r="AC508" s="45">
        <v>0.17605694784591575</v>
      </c>
      <c r="AD508" s="46">
        <v>1883.03027</v>
      </c>
      <c r="AE508" s="45">
        <v>0.27277202294324115</v>
      </c>
    </row>
    <row r="509" spans="1:31" ht="14.4" x14ac:dyDescent="0.3">
      <c r="A509" s="64" t="s">
        <v>386</v>
      </c>
      <c r="B509" s="10">
        <v>697</v>
      </c>
      <c r="C509" s="45">
        <v>6.5947582552748601E-2</v>
      </c>
      <c r="D509" s="10">
        <v>98.181818181818201</v>
      </c>
      <c r="E509" s="10">
        <v>1182</v>
      </c>
      <c r="F509" s="45">
        <v>9.2582439100806768E-2</v>
      </c>
      <c r="G509" s="46">
        <v>153.939393939393</v>
      </c>
      <c r="H509" s="10">
        <v>1470</v>
      </c>
      <c r="I509" s="45">
        <v>0.10106565830182193</v>
      </c>
      <c r="J509" s="46">
        <v>171.515152</v>
      </c>
      <c r="K509" s="45">
        <v>1.1090387374461981</v>
      </c>
      <c r="L509" s="10">
        <v>1098</v>
      </c>
      <c r="M509" s="45">
        <v>6.9445322876478408E-2</v>
      </c>
      <c r="N509" s="10">
        <v>120.60606060606</v>
      </c>
      <c r="O509" s="10">
        <v>1564</v>
      </c>
      <c r="P509" s="45">
        <v>8.4289948800862297E-2</v>
      </c>
      <c r="Q509" s="46">
        <v>173.939393939393</v>
      </c>
      <c r="R509" s="10">
        <v>2243</v>
      </c>
      <c r="S509" s="45">
        <v>0.10592179826218361</v>
      </c>
      <c r="T509" s="46">
        <v>235.15152</v>
      </c>
      <c r="U509" s="45">
        <v>1.0428051001821494</v>
      </c>
      <c r="V509" s="10">
        <v>66912</v>
      </c>
      <c r="W509" s="45">
        <v>6.3726017742941635E-2</v>
      </c>
      <c r="X509" s="10">
        <v>1122.42424242424</v>
      </c>
      <c r="Y509" s="10">
        <v>73828</v>
      </c>
      <c r="Z509" s="45">
        <v>6.1247566166667912E-2</v>
      </c>
      <c r="AA509" s="46">
        <v>1032.72727272727</v>
      </c>
      <c r="AB509" s="10">
        <v>82367</v>
      </c>
      <c r="AC509" s="45">
        <v>6.0961520385514063E-2</v>
      </c>
      <c r="AD509" s="46">
        <v>1082.42419</v>
      </c>
      <c r="AE509" s="45">
        <v>0.23097501195600192</v>
      </c>
    </row>
    <row r="510" spans="1:31" ht="14.4" x14ac:dyDescent="0.3">
      <c r="A510" s="64" t="s">
        <v>545</v>
      </c>
      <c r="B510" s="10">
        <v>397</v>
      </c>
      <c r="C510" s="45">
        <v>3.7562683319140887E-2</v>
      </c>
      <c r="D510" s="10">
        <v>78.787878787878796</v>
      </c>
      <c r="E510" s="10">
        <v>626</v>
      </c>
      <c r="F510" s="45">
        <v>4.9032662332576173E-2</v>
      </c>
      <c r="G510" s="46">
        <v>104.84848484848401</v>
      </c>
      <c r="H510" s="10">
        <v>847</v>
      </c>
      <c r="I510" s="45">
        <v>5.8233069783430735E-2</v>
      </c>
      <c r="J510" s="46">
        <v>122.42424</v>
      </c>
      <c r="K510" s="45">
        <v>1.1335012594458438</v>
      </c>
      <c r="L510" s="10">
        <v>611</v>
      </c>
      <c r="M510" s="45">
        <v>3.8643982037821767E-2</v>
      </c>
      <c r="N510" s="10">
        <v>92.727272727272705</v>
      </c>
      <c r="O510" s="10">
        <v>850</v>
      </c>
      <c r="P510" s="45">
        <v>4.580975478307734E-2</v>
      </c>
      <c r="Q510" s="46">
        <v>120.60606060606</v>
      </c>
      <c r="R510" s="10">
        <v>1203</v>
      </c>
      <c r="S510" s="45">
        <v>5.6809595768794866E-2</v>
      </c>
      <c r="T510" s="46">
        <v>146.060608</v>
      </c>
      <c r="U510" s="45">
        <v>0.96890343698854342</v>
      </c>
      <c r="V510" s="10">
        <v>23907</v>
      </c>
      <c r="W510" s="45">
        <v>2.2768679850856434E-2</v>
      </c>
      <c r="X510" s="10">
        <v>608.48484848484804</v>
      </c>
      <c r="Y510" s="10">
        <v>25268</v>
      </c>
      <c r="Z510" s="45">
        <v>2.0962283983033059E-2</v>
      </c>
      <c r="AA510" s="46">
        <v>648.48484848484804</v>
      </c>
      <c r="AB510" s="10">
        <v>26399</v>
      </c>
      <c r="AC510" s="45">
        <v>1.9538445938994814E-2</v>
      </c>
      <c r="AD510" s="46">
        <v>629.09090000000003</v>
      </c>
      <c r="AE510" s="45">
        <v>0.10423725268749738</v>
      </c>
    </row>
    <row r="511" spans="1:31" ht="14.4" x14ac:dyDescent="0.3">
      <c r="A511" s="64" t="s">
        <v>546</v>
      </c>
      <c r="B511" s="10">
        <v>77</v>
      </c>
      <c r="C511" s="45">
        <v>7.2854574699593149E-3</v>
      </c>
      <c r="D511" s="10">
        <v>39.393939393939398</v>
      </c>
      <c r="E511" s="10">
        <v>152</v>
      </c>
      <c r="F511" s="45">
        <v>1.1905694368293257E-2</v>
      </c>
      <c r="G511" s="46">
        <v>44.848484848484802</v>
      </c>
      <c r="H511" s="10">
        <v>164</v>
      </c>
      <c r="I511" s="45">
        <v>1.1275352354761086E-2</v>
      </c>
      <c r="J511" s="46">
        <v>61.818179999999998</v>
      </c>
      <c r="K511" s="45">
        <v>1.1298701298701299</v>
      </c>
      <c r="L511" s="10">
        <v>86</v>
      </c>
      <c r="M511" s="45">
        <v>5.4392511542596927E-3</v>
      </c>
      <c r="N511" s="10">
        <v>40.606060606060602</v>
      </c>
      <c r="O511" s="10">
        <v>160</v>
      </c>
      <c r="P511" s="45">
        <v>8.6230126650498513E-3</v>
      </c>
      <c r="Q511" s="46">
        <v>43.636363636363598</v>
      </c>
      <c r="R511" s="10">
        <v>287</v>
      </c>
      <c r="S511" s="45">
        <v>1.3553078957310163E-2</v>
      </c>
      <c r="T511" s="46">
        <v>66.666664100000006</v>
      </c>
      <c r="U511" s="45">
        <v>2.3372093023255816</v>
      </c>
      <c r="V511" s="10">
        <v>4300</v>
      </c>
      <c r="W511" s="45">
        <v>4.0952575964647454E-3</v>
      </c>
      <c r="X511" s="10">
        <v>275.15151515151501</v>
      </c>
      <c r="Y511" s="10">
        <v>4949</v>
      </c>
      <c r="Z511" s="45">
        <v>4.105680838690463E-3</v>
      </c>
      <c r="AA511" s="46">
        <v>312.72727272727201</v>
      </c>
      <c r="AB511" s="10">
        <v>5113</v>
      </c>
      <c r="AC511" s="45">
        <v>3.7842370576946275E-3</v>
      </c>
      <c r="AD511" s="46">
        <v>283.03030000000001</v>
      </c>
      <c r="AE511" s="45">
        <v>0.18906976744186046</v>
      </c>
    </row>
    <row r="512" spans="1:31" ht="14.4" x14ac:dyDescent="0.3">
      <c r="A512" s="64" t="s">
        <v>547</v>
      </c>
      <c r="B512" s="10">
        <v>141</v>
      </c>
      <c r="C512" s="45">
        <v>1.3340902639795628E-2</v>
      </c>
      <c r="D512" s="10">
        <v>49.696969696969703</v>
      </c>
      <c r="E512" s="10">
        <v>127</v>
      </c>
      <c r="F512" s="45">
        <v>9.9475209524555498E-3</v>
      </c>
      <c r="G512" s="46">
        <v>41.212121212121197</v>
      </c>
      <c r="H512" s="10">
        <v>218</v>
      </c>
      <c r="I512" s="45">
        <v>1.4987968374011687E-2</v>
      </c>
      <c r="J512" s="46">
        <v>49.0909081</v>
      </c>
      <c r="K512" s="45">
        <v>0.54609929078014185</v>
      </c>
      <c r="L512" s="10">
        <v>177</v>
      </c>
      <c r="M512" s="45">
        <v>1.1194737840743787E-2</v>
      </c>
      <c r="N512" s="10">
        <v>53.939393939393902</v>
      </c>
      <c r="O512" s="10">
        <v>151</v>
      </c>
      <c r="P512" s="45">
        <v>8.1379682026407971E-3</v>
      </c>
      <c r="Q512" s="46">
        <v>46.060606060605998</v>
      </c>
      <c r="R512" s="10">
        <v>243</v>
      </c>
      <c r="S512" s="45">
        <v>1.1475255005666792E-2</v>
      </c>
      <c r="T512" s="46">
        <v>54.5454559</v>
      </c>
      <c r="U512" s="45">
        <v>0.3728813559322034</v>
      </c>
      <c r="V512" s="10">
        <v>3079</v>
      </c>
      <c r="W512" s="45">
        <v>2.9323949161662675E-3</v>
      </c>
      <c r="X512" s="10">
        <v>240.60606060606</v>
      </c>
      <c r="Y512" s="10">
        <v>3180</v>
      </c>
      <c r="Z512" s="45">
        <v>2.638121856341821E-3</v>
      </c>
      <c r="AA512" s="46">
        <v>271.51515151515099</v>
      </c>
      <c r="AB512" s="10">
        <v>3416</v>
      </c>
      <c r="AC512" s="45">
        <v>2.5282522568129957E-3</v>
      </c>
      <c r="AD512" s="46">
        <v>218.78787199999999</v>
      </c>
      <c r="AE512" s="45">
        <v>0.10945112049366677</v>
      </c>
    </row>
    <row r="513" spans="1:31" ht="14.4" x14ac:dyDescent="0.3">
      <c r="A513" s="64" t="s">
        <v>548</v>
      </c>
      <c r="B513" s="10">
        <v>179</v>
      </c>
      <c r="C513" s="45">
        <v>1.6936323209385939E-2</v>
      </c>
      <c r="D513" s="10">
        <v>46.060606060605998</v>
      </c>
      <c r="E513" s="10">
        <v>347</v>
      </c>
      <c r="F513" s="45">
        <v>2.7179447011827368E-2</v>
      </c>
      <c r="G513" s="46">
        <v>73.3333333333333</v>
      </c>
      <c r="H513" s="10">
        <v>465</v>
      </c>
      <c r="I513" s="45">
        <v>3.1969749054657957E-2</v>
      </c>
      <c r="J513" s="46">
        <v>80.606063800000001</v>
      </c>
      <c r="K513" s="45">
        <v>1.5977653631284916</v>
      </c>
      <c r="L513" s="10">
        <v>348</v>
      </c>
      <c r="M513" s="45">
        <v>2.2009993042818293E-2</v>
      </c>
      <c r="N513" s="10">
        <v>64.848484848484802</v>
      </c>
      <c r="O513" s="10">
        <v>539</v>
      </c>
      <c r="P513" s="45">
        <v>2.9048773915386687E-2</v>
      </c>
      <c r="Q513" s="46">
        <v>98.181818181818201</v>
      </c>
      <c r="R513" s="10">
        <v>673</v>
      </c>
      <c r="S513" s="45">
        <v>3.1781261805817904E-2</v>
      </c>
      <c r="T513" s="46">
        <v>97.575760000000002</v>
      </c>
      <c r="U513" s="45">
        <v>0.93390804597701149</v>
      </c>
      <c r="V513" s="10">
        <v>16528</v>
      </c>
      <c r="W513" s="45">
        <v>1.5741027338225421E-2</v>
      </c>
      <c r="X513" s="10">
        <v>485.45454545454498</v>
      </c>
      <c r="Y513" s="10">
        <v>17139</v>
      </c>
      <c r="Z513" s="45">
        <v>1.4218481288000776E-2</v>
      </c>
      <c r="AA513" s="46">
        <v>537.57575757575705</v>
      </c>
      <c r="AB513" s="10">
        <v>17870</v>
      </c>
      <c r="AC513" s="45">
        <v>1.3225956624487188E-2</v>
      </c>
      <c r="AD513" s="46">
        <v>543.63635299999999</v>
      </c>
      <c r="AE513" s="45">
        <v>8.1195546950629235E-2</v>
      </c>
    </row>
    <row r="514" spans="1:31" ht="14.4" x14ac:dyDescent="0.3">
      <c r="A514" s="64" t="s">
        <v>549</v>
      </c>
      <c r="B514" s="10">
        <v>300</v>
      </c>
      <c r="C514" s="45">
        <v>2.8384899233607722E-2</v>
      </c>
      <c r="D514" s="10">
        <v>73.939393939393895</v>
      </c>
      <c r="E514" s="10">
        <v>556</v>
      </c>
      <c r="F514" s="45">
        <v>4.3549776768230596E-2</v>
      </c>
      <c r="G514" s="46">
        <v>106.06060606060601</v>
      </c>
      <c r="H514" s="10">
        <v>623</v>
      </c>
      <c r="I514" s="45">
        <v>4.2832588518391203E-2</v>
      </c>
      <c r="J514" s="46">
        <v>110.909088</v>
      </c>
      <c r="K514" s="45">
        <v>1.0766666666666667</v>
      </c>
      <c r="L514" s="10">
        <v>487</v>
      </c>
      <c r="M514" s="45">
        <v>3.080134083865663E-2</v>
      </c>
      <c r="N514" s="10">
        <v>95.757575757575694</v>
      </c>
      <c r="O514" s="10">
        <v>714</v>
      </c>
      <c r="P514" s="45">
        <v>3.8480194017784963E-2</v>
      </c>
      <c r="Q514" s="46">
        <v>112.72727272727199</v>
      </c>
      <c r="R514" s="10">
        <v>1040</v>
      </c>
      <c r="S514" s="45">
        <v>4.911220249338874E-2</v>
      </c>
      <c r="T514" s="46">
        <v>157.57576</v>
      </c>
      <c r="U514" s="45">
        <v>1.1355236139630389</v>
      </c>
      <c r="V514" s="10">
        <v>43005</v>
      </c>
      <c r="W514" s="45">
        <v>4.0957337892085201E-2</v>
      </c>
      <c r="X514" s="10">
        <v>915.75757575757495</v>
      </c>
      <c r="Y514" s="10">
        <v>48560</v>
      </c>
      <c r="Z514" s="45">
        <v>4.0285282183634849E-2</v>
      </c>
      <c r="AA514" s="46">
        <v>743.63636363636294</v>
      </c>
      <c r="AB514" s="10">
        <v>55968</v>
      </c>
      <c r="AC514" s="45">
        <v>4.1423074446519249E-2</v>
      </c>
      <c r="AD514" s="46">
        <v>923.03030000000001</v>
      </c>
      <c r="AE514" s="45">
        <v>0.30143006627136382</v>
      </c>
    </row>
    <row r="515" spans="1:31" ht="14.4" x14ac:dyDescent="0.3">
      <c r="A515" s="64" t="s">
        <v>387</v>
      </c>
      <c r="B515" s="10">
        <v>1365</v>
      </c>
      <c r="C515" s="45">
        <v>0.12915129151291513</v>
      </c>
      <c r="D515" s="10">
        <v>142.42424242424201</v>
      </c>
      <c r="E515" s="10">
        <v>1623</v>
      </c>
      <c r="F515" s="45">
        <v>0.12712461815618392</v>
      </c>
      <c r="G515" s="46">
        <v>155.15151515151501</v>
      </c>
      <c r="H515" s="10">
        <v>2216</v>
      </c>
      <c r="I515" s="45">
        <v>0.15235476108628396</v>
      </c>
      <c r="J515" s="46">
        <v>180.606064</v>
      </c>
      <c r="K515" s="45">
        <v>0.62344322344322345</v>
      </c>
      <c r="L515" s="10">
        <v>1827</v>
      </c>
      <c r="M515" s="45">
        <v>0.11555246347479603</v>
      </c>
      <c r="N515" s="10">
        <v>147.87878787878699</v>
      </c>
      <c r="O515" s="10">
        <v>2069</v>
      </c>
      <c r="P515" s="45">
        <v>0.11150633252492589</v>
      </c>
      <c r="Q515" s="46">
        <v>169.69696969696901</v>
      </c>
      <c r="R515" s="10">
        <v>3022</v>
      </c>
      <c r="S515" s="45">
        <v>0.14270872686059691</v>
      </c>
      <c r="T515" s="46">
        <v>221.21212800000001</v>
      </c>
      <c r="U515" s="45">
        <v>0.6540777230432403</v>
      </c>
      <c r="V515" s="10">
        <v>119984</v>
      </c>
      <c r="W515" s="45">
        <v>0.11427102033819209</v>
      </c>
      <c r="X515" s="10">
        <v>1396.9696969696899</v>
      </c>
      <c r="Y515" s="10">
        <v>143785</v>
      </c>
      <c r="Z515" s="45">
        <v>0.11928375821198388</v>
      </c>
      <c r="AA515" s="46">
        <v>1541.8181818181799</v>
      </c>
      <c r="AB515" s="10">
        <v>155509</v>
      </c>
      <c r="AC515" s="45">
        <v>0.11509542746040169</v>
      </c>
      <c r="AD515" s="46">
        <v>1722.42419</v>
      </c>
      <c r="AE515" s="45">
        <v>0.29608114415255365</v>
      </c>
    </row>
    <row r="516" spans="1:31" ht="14.4" x14ac:dyDescent="0.3">
      <c r="A516" s="64" t="s">
        <v>545</v>
      </c>
      <c r="B516" s="10">
        <v>868</v>
      </c>
      <c r="C516" s="45">
        <v>8.2126975115904999E-2</v>
      </c>
      <c r="D516" s="10">
        <v>119.39393939393899</v>
      </c>
      <c r="E516" s="10">
        <v>791</v>
      </c>
      <c r="F516" s="45">
        <v>6.1956606877105039E-2</v>
      </c>
      <c r="G516" s="46">
        <v>118.181818181818</v>
      </c>
      <c r="H516" s="10">
        <v>1291</v>
      </c>
      <c r="I516" s="45">
        <v>8.8759023719491237E-2</v>
      </c>
      <c r="J516" s="46">
        <v>156.96969999999999</v>
      </c>
      <c r="K516" s="45">
        <v>0.48732718894009219</v>
      </c>
      <c r="L516" s="10">
        <v>1171</v>
      </c>
      <c r="M516" s="45">
        <v>7.406236164695465E-2</v>
      </c>
      <c r="N516" s="10">
        <v>122.424242424242</v>
      </c>
      <c r="O516" s="10">
        <v>1044</v>
      </c>
      <c r="P516" s="45">
        <v>5.6265157639450281E-2</v>
      </c>
      <c r="Q516" s="46">
        <v>126.06060606060601</v>
      </c>
      <c r="R516" s="10">
        <v>1793</v>
      </c>
      <c r="S516" s="45">
        <v>8.4671326029467323E-2</v>
      </c>
      <c r="T516" s="46">
        <v>174.545456</v>
      </c>
      <c r="U516" s="45">
        <v>0.53116994022203246</v>
      </c>
      <c r="V516" s="10">
        <v>56706</v>
      </c>
      <c r="W516" s="45">
        <v>5.4005971457006939E-2</v>
      </c>
      <c r="X516" s="10">
        <v>1061.2121212121201</v>
      </c>
      <c r="Y516" s="10">
        <v>61358</v>
      </c>
      <c r="Z516" s="45">
        <v>5.0902478258308632E-2</v>
      </c>
      <c r="AA516" s="46">
        <v>1056.3636363636299</v>
      </c>
      <c r="AB516" s="10">
        <v>58869</v>
      </c>
      <c r="AC516" s="45">
        <v>4.3570164551031694E-2</v>
      </c>
      <c r="AD516" s="46">
        <v>1046.0605499999999</v>
      </c>
      <c r="AE516" s="45">
        <v>3.8144111734208022E-2</v>
      </c>
    </row>
    <row r="517" spans="1:31" ht="14.4" x14ac:dyDescent="0.3">
      <c r="A517" s="64" t="s">
        <v>546</v>
      </c>
      <c r="B517" s="10">
        <v>126</v>
      </c>
      <c r="C517" s="45">
        <v>1.1921657678115243E-2</v>
      </c>
      <c r="D517" s="10">
        <v>58.787878787878803</v>
      </c>
      <c r="E517" s="10">
        <v>150</v>
      </c>
      <c r="F517" s="45">
        <v>1.1749040495026239E-2</v>
      </c>
      <c r="G517" s="46">
        <v>47.878787878787797</v>
      </c>
      <c r="H517" s="10">
        <v>91</v>
      </c>
      <c r="I517" s="45">
        <v>6.2564455139223103E-3</v>
      </c>
      <c r="J517" s="46">
        <v>32.727271999999999</v>
      </c>
      <c r="K517" s="45">
        <v>-0.27777777777777779</v>
      </c>
      <c r="L517" s="10">
        <v>176</v>
      </c>
      <c r="M517" s="45">
        <v>1.1131490734298905E-2</v>
      </c>
      <c r="N517" s="10">
        <v>67.272727272727195</v>
      </c>
      <c r="O517" s="10">
        <v>164</v>
      </c>
      <c r="P517" s="45">
        <v>8.8385879816760982E-3</v>
      </c>
      <c r="Q517" s="46">
        <v>51.515151515151501</v>
      </c>
      <c r="R517" s="10">
        <v>128</v>
      </c>
      <c r="S517" s="45">
        <v>6.0445787684170757E-3</v>
      </c>
      <c r="T517" s="46">
        <v>40.606059999999999</v>
      </c>
      <c r="U517" s="45">
        <v>-0.27272727272727271</v>
      </c>
      <c r="V517" s="10">
        <v>7908</v>
      </c>
      <c r="W517" s="45">
        <v>7.5314644355449316E-3</v>
      </c>
      <c r="X517" s="10">
        <v>415.75757575757501</v>
      </c>
      <c r="Y517" s="10">
        <v>9696</v>
      </c>
      <c r="Z517" s="45">
        <v>8.0437828676384587E-3</v>
      </c>
      <c r="AA517" s="46">
        <v>488.48484848484799</v>
      </c>
      <c r="AB517" s="10">
        <v>7466</v>
      </c>
      <c r="AC517" s="45">
        <v>5.5257410273319169E-3</v>
      </c>
      <c r="AD517" s="46">
        <v>305.45455900000002</v>
      </c>
      <c r="AE517" s="45">
        <v>-5.5892766818411738E-2</v>
      </c>
    </row>
    <row r="518" spans="1:31" ht="18" customHeight="1" x14ac:dyDescent="0.3">
      <c r="A518" s="64" t="s">
        <v>547</v>
      </c>
      <c r="B518" s="10">
        <v>109</v>
      </c>
      <c r="C518" s="45">
        <v>1.0313180054877472E-2</v>
      </c>
      <c r="D518" s="10">
        <v>42.424242424242401</v>
      </c>
      <c r="E518" s="10">
        <v>230</v>
      </c>
      <c r="F518" s="45">
        <v>1.8015195425706901E-2</v>
      </c>
      <c r="G518" s="46">
        <v>68.484848484848399</v>
      </c>
      <c r="H518" s="10">
        <v>459</v>
      </c>
      <c r="I518" s="45">
        <v>3.1557236163630112E-2</v>
      </c>
      <c r="J518" s="46">
        <v>100</v>
      </c>
      <c r="K518" s="45">
        <v>3.2110091743119265</v>
      </c>
      <c r="L518" s="10">
        <v>112</v>
      </c>
      <c r="M518" s="45">
        <v>7.0836759218265762E-3</v>
      </c>
      <c r="N518" s="10">
        <v>43.030303030303003</v>
      </c>
      <c r="O518" s="10">
        <v>248</v>
      </c>
      <c r="P518" s="45">
        <v>1.3365669630827271E-2</v>
      </c>
      <c r="Q518" s="46">
        <v>69.696969696969703</v>
      </c>
      <c r="R518" s="10">
        <v>518</v>
      </c>
      <c r="S518" s="45">
        <v>2.4461654703437852E-2</v>
      </c>
      <c r="T518" s="46">
        <v>104.242424</v>
      </c>
      <c r="U518" s="45">
        <v>3.625</v>
      </c>
      <c r="V518" s="10">
        <v>5745</v>
      </c>
      <c r="W518" s="45">
        <v>5.4714546259744092E-3</v>
      </c>
      <c r="X518" s="10">
        <v>303.636363636363</v>
      </c>
      <c r="Y518" s="10">
        <v>6925</v>
      </c>
      <c r="Z518" s="45">
        <v>5.7449666211217328E-3</v>
      </c>
      <c r="AA518" s="46">
        <v>364.84848484848402</v>
      </c>
      <c r="AB518" s="10">
        <v>7116</v>
      </c>
      <c r="AC518" s="45">
        <v>5.2666987879043557E-3</v>
      </c>
      <c r="AD518" s="46">
        <v>361.21212800000001</v>
      </c>
      <c r="AE518" s="45">
        <v>0.23864229765013054</v>
      </c>
    </row>
    <row r="519" spans="1:31" ht="14.4" x14ac:dyDescent="0.3">
      <c r="A519" s="64" t="s">
        <v>548</v>
      </c>
      <c r="B519" s="10">
        <v>633</v>
      </c>
      <c r="C519" s="45">
        <v>5.989213738291229E-2</v>
      </c>
      <c r="D519" s="10">
        <v>90.909090909090907</v>
      </c>
      <c r="E519" s="10">
        <v>411</v>
      </c>
      <c r="F519" s="45">
        <v>3.2192370956371896E-2</v>
      </c>
      <c r="G519" s="46">
        <v>80</v>
      </c>
      <c r="H519" s="10">
        <v>741</v>
      </c>
      <c r="I519" s="45">
        <v>5.0945342041938811E-2</v>
      </c>
      <c r="J519" s="46">
        <v>116.969696</v>
      </c>
      <c r="K519" s="45">
        <v>0.17061611374407584</v>
      </c>
      <c r="L519" s="10">
        <v>883</v>
      </c>
      <c r="M519" s="45">
        <v>5.5847194990829171E-2</v>
      </c>
      <c r="N519" s="10">
        <v>98.181818181818201</v>
      </c>
      <c r="O519" s="10">
        <v>632</v>
      </c>
      <c r="P519" s="45">
        <v>3.4060900026946915E-2</v>
      </c>
      <c r="Q519" s="46">
        <v>88.484848484848399</v>
      </c>
      <c r="R519" s="10">
        <v>1147</v>
      </c>
      <c r="S519" s="45">
        <v>5.4165092557612392E-2</v>
      </c>
      <c r="T519" s="46">
        <v>135.15152</v>
      </c>
      <c r="U519" s="45">
        <v>0.29898074745186864</v>
      </c>
      <c r="V519" s="10">
        <v>43053</v>
      </c>
      <c r="W519" s="45">
        <v>4.1003052395487599E-2</v>
      </c>
      <c r="X519" s="10">
        <v>849.69696969696895</v>
      </c>
      <c r="Y519" s="10">
        <v>44737</v>
      </c>
      <c r="Z519" s="45">
        <v>3.7113728769548444E-2</v>
      </c>
      <c r="AA519" s="46">
        <v>958.18181818181802</v>
      </c>
      <c r="AB519" s="10">
        <v>44287</v>
      </c>
      <c r="AC519" s="45">
        <v>3.2777724735795419E-2</v>
      </c>
      <c r="AD519" s="46">
        <v>899.39390000000003</v>
      </c>
      <c r="AE519" s="45">
        <v>2.8662346410238543E-2</v>
      </c>
    </row>
    <row r="520" spans="1:31" ht="14.4" x14ac:dyDescent="0.3">
      <c r="A520" s="64" t="s">
        <v>549</v>
      </c>
      <c r="B520" s="10">
        <v>497</v>
      </c>
      <c r="C520" s="45">
        <v>4.7024316397010123E-2</v>
      </c>
      <c r="D520" s="10">
        <v>93.939393939393895</v>
      </c>
      <c r="E520" s="10">
        <v>832</v>
      </c>
      <c r="F520" s="45">
        <v>6.5168011279078869E-2</v>
      </c>
      <c r="G520" s="46">
        <v>98.787878787878796</v>
      </c>
      <c r="H520" s="10">
        <v>925</v>
      </c>
      <c r="I520" s="45">
        <v>6.3595737366792707E-2</v>
      </c>
      <c r="J520" s="46">
        <v>127.878784</v>
      </c>
      <c r="K520" s="45">
        <v>0.86116700201207241</v>
      </c>
      <c r="L520" s="10">
        <v>656</v>
      </c>
      <c r="M520" s="45">
        <v>4.1490101827841373E-2</v>
      </c>
      <c r="N520" s="10">
        <v>101.212121212121</v>
      </c>
      <c r="O520" s="10">
        <v>1025</v>
      </c>
      <c r="P520" s="45">
        <v>5.5241174885475613E-2</v>
      </c>
      <c r="Q520" s="46">
        <v>102.424242424242</v>
      </c>
      <c r="R520" s="10">
        <v>1229</v>
      </c>
      <c r="S520" s="45">
        <v>5.8037400831129578E-2</v>
      </c>
      <c r="T520" s="46">
        <v>153.939392</v>
      </c>
      <c r="U520" s="45">
        <v>0.87347560975609762</v>
      </c>
      <c r="V520" s="10">
        <v>63278</v>
      </c>
      <c r="W520" s="45">
        <v>6.0265048881185147E-2</v>
      </c>
      <c r="X520" s="10">
        <v>929.69696969696895</v>
      </c>
      <c r="Y520" s="10">
        <v>82427</v>
      </c>
      <c r="Z520" s="45">
        <v>6.8381279953675239E-2</v>
      </c>
      <c r="AA520" s="46">
        <v>1167.87878787878</v>
      </c>
      <c r="AB520" s="10">
        <v>96640</v>
      </c>
      <c r="AC520" s="45">
        <v>7.1525262909370002E-2</v>
      </c>
      <c r="AD520" s="46">
        <v>1244.84851</v>
      </c>
      <c r="AE520" s="45">
        <v>0.52722905275135123</v>
      </c>
    </row>
    <row r="521" spans="1:31" ht="14.4" x14ac:dyDescent="0.3">
      <c r="A521" s="432"/>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2"/>
      <c r="AD521" s="432"/>
      <c r="AE521" s="432"/>
    </row>
    <row r="522" spans="1:31" ht="14.4" x14ac:dyDescent="0.3">
      <c r="A522" s="433" t="s">
        <v>552</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row>
    <row r="523" spans="1:31" ht="14.4" x14ac:dyDescent="0.3">
      <c r="A523" s="64"/>
      <c r="B523" s="434" t="s">
        <v>332</v>
      </c>
      <c r="C523" s="434"/>
      <c r="D523" s="63" t="s">
        <v>333</v>
      </c>
      <c r="E523" s="434" t="s">
        <v>332</v>
      </c>
      <c r="F523" s="434"/>
      <c r="G523" s="63" t="s">
        <v>333</v>
      </c>
      <c r="H523" s="434" t="s">
        <v>332</v>
      </c>
      <c r="I523" s="434"/>
      <c r="J523" s="63" t="s">
        <v>333</v>
      </c>
      <c r="K523" s="64" t="s">
        <v>0</v>
      </c>
      <c r="L523" s="434" t="s">
        <v>332</v>
      </c>
      <c r="M523" s="434"/>
      <c r="N523" s="63" t="s">
        <v>333</v>
      </c>
      <c r="O523" s="434" t="s">
        <v>332</v>
      </c>
      <c r="P523" s="434"/>
      <c r="Q523" s="63" t="s">
        <v>333</v>
      </c>
      <c r="R523" s="434" t="s">
        <v>332</v>
      </c>
      <c r="S523" s="434"/>
      <c r="T523" s="63" t="s">
        <v>333</v>
      </c>
      <c r="U523" s="64" t="s">
        <v>0</v>
      </c>
      <c r="V523" s="434" t="s">
        <v>332</v>
      </c>
      <c r="W523" s="434"/>
      <c r="X523" s="63" t="s">
        <v>333</v>
      </c>
      <c r="Y523" s="434" t="s">
        <v>332</v>
      </c>
      <c r="Z523" s="434"/>
      <c r="AA523" s="63" t="s">
        <v>333</v>
      </c>
      <c r="AB523" s="434" t="s">
        <v>332</v>
      </c>
      <c r="AC523" s="434"/>
      <c r="AD523" s="63" t="s">
        <v>333</v>
      </c>
      <c r="AE523" s="64" t="s">
        <v>0</v>
      </c>
    </row>
    <row r="524" spans="1:31" ht="14.4" x14ac:dyDescent="0.3">
      <c r="A524" s="64" t="s">
        <v>18</v>
      </c>
      <c r="B524" s="10">
        <v>160</v>
      </c>
      <c r="C524" s="45"/>
      <c r="D524" s="10">
        <v>51.515151515151501</v>
      </c>
      <c r="E524" s="10">
        <v>183</v>
      </c>
      <c r="F524" s="45"/>
      <c r="G524" s="46">
        <v>42.424242424242401</v>
      </c>
      <c r="H524" s="10">
        <v>151</v>
      </c>
      <c r="I524" s="45"/>
      <c r="J524" s="46">
        <v>47.878788</v>
      </c>
      <c r="K524" s="45">
        <v>-5.6250000000000001E-2</v>
      </c>
      <c r="L524" s="10">
        <v>284</v>
      </c>
      <c r="M524" s="45"/>
      <c r="N524" s="10">
        <v>40.606060606060602</v>
      </c>
      <c r="O524" s="10">
        <v>296</v>
      </c>
      <c r="P524" s="45"/>
      <c r="Q524" s="46">
        <v>43.636363636363598</v>
      </c>
      <c r="R524" s="10">
        <v>322</v>
      </c>
      <c r="S524" s="45"/>
      <c r="T524" s="46">
        <v>74.545455899999993</v>
      </c>
      <c r="U524" s="45">
        <v>0.13380281690140844</v>
      </c>
      <c r="V524" s="10">
        <v>29267</v>
      </c>
      <c r="W524" s="45"/>
      <c r="X524" s="10">
        <v>541.21212121212102</v>
      </c>
      <c r="Y524" s="10">
        <v>30141</v>
      </c>
      <c r="Z524" s="45"/>
      <c r="AA524" s="46">
        <v>604.24242424242402</v>
      </c>
      <c r="AB524" s="10">
        <v>31675</v>
      </c>
      <c r="AC524" s="45"/>
      <c r="AD524" s="46">
        <v>539.39390000000003</v>
      </c>
      <c r="AE524" s="45">
        <v>8.2276967232719447E-2</v>
      </c>
    </row>
    <row r="525" spans="1:31" ht="14.4" x14ac:dyDescent="0.3">
      <c r="A525" s="64" t="s">
        <v>420</v>
      </c>
      <c r="B525" s="10">
        <v>35</v>
      </c>
      <c r="C525" s="45">
        <v>0.21875</v>
      </c>
      <c r="D525" s="10">
        <v>22.424242424242401</v>
      </c>
      <c r="E525" s="10">
        <v>97</v>
      </c>
      <c r="F525" s="45">
        <v>0.5300546448087432</v>
      </c>
      <c r="G525" s="46">
        <v>34.545454545454497</v>
      </c>
      <c r="H525" s="10">
        <v>13</v>
      </c>
      <c r="I525" s="45">
        <v>8.6092715231788075E-2</v>
      </c>
      <c r="J525" s="46">
        <v>14.545455</v>
      </c>
      <c r="K525" s="45">
        <v>-0.62857142857142856</v>
      </c>
      <c r="L525" s="10">
        <v>35</v>
      </c>
      <c r="M525" s="45">
        <v>0.12323943661971831</v>
      </c>
      <c r="N525" s="10">
        <v>22.424242424242401</v>
      </c>
      <c r="O525" s="10">
        <v>118</v>
      </c>
      <c r="P525" s="45">
        <v>0.39864864864864863</v>
      </c>
      <c r="Q525" s="46">
        <v>33.3333333333333</v>
      </c>
      <c r="R525" s="10">
        <v>99</v>
      </c>
      <c r="S525" s="45">
        <v>0.30745341614906835</v>
      </c>
      <c r="T525" s="46">
        <v>39.393940000000001</v>
      </c>
      <c r="U525" s="45">
        <v>1.8285714285714285</v>
      </c>
      <c r="V525" s="10">
        <v>3008</v>
      </c>
      <c r="W525" s="45">
        <v>0.10277787268937712</v>
      </c>
      <c r="X525" s="10">
        <v>257.575757575757</v>
      </c>
      <c r="Y525" s="10">
        <v>4402</v>
      </c>
      <c r="Z525" s="45">
        <v>0.14604691284297136</v>
      </c>
      <c r="AA525" s="46">
        <v>270.30303030303003</v>
      </c>
      <c r="AB525" s="10">
        <v>3005</v>
      </c>
      <c r="AC525" s="45">
        <v>9.4869771112865042E-2</v>
      </c>
      <c r="AD525" s="46">
        <v>242.42424</v>
      </c>
      <c r="AE525" s="45">
        <v>-9.9734042553191482E-4</v>
      </c>
    </row>
    <row r="526" spans="1:31" ht="14.4" x14ac:dyDescent="0.3">
      <c r="A526" s="64" t="s">
        <v>384</v>
      </c>
      <c r="B526" s="10">
        <v>0</v>
      </c>
      <c r="C526" s="45">
        <v>0</v>
      </c>
      <c r="D526" s="10">
        <v>80</v>
      </c>
      <c r="E526" s="10">
        <v>53</v>
      </c>
      <c r="F526" s="45">
        <v>0.2896174863387978</v>
      </c>
      <c r="G526" s="46">
        <v>26.6666666666666</v>
      </c>
      <c r="H526" s="10">
        <v>0</v>
      </c>
      <c r="I526" s="45">
        <v>0</v>
      </c>
      <c r="J526" s="46">
        <v>17.575758</v>
      </c>
      <c r="K526" s="64"/>
      <c r="L526" s="10">
        <v>0</v>
      </c>
      <c r="M526" s="45">
        <v>0</v>
      </c>
      <c r="N526" s="10">
        <v>80</v>
      </c>
      <c r="O526" s="10">
        <v>74</v>
      </c>
      <c r="P526" s="45">
        <v>0.25</v>
      </c>
      <c r="Q526" s="46">
        <v>24.848484848484802</v>
      </c>
      <c r="R526" s="10">
        <v>0</v>
      </c>
      <c r="S526" s="45">
        <v>0</v>
      </c>
      <c r="T526" s="46">
        <v>17.575758</v>
      </c>
      <c r="U526" s="64"/>
      <c r="V526" s="10">
        <v>1366</v>
      </c>
      <c r="W526" s="45">
        <v>4.6673728089657293E-2</v>
      </c>
      <c r="X526" s="10">
        <v>169.09090909090901</v>
      </c>
      <c r="Y526" s="10">
        <v>2114</v>
      </c>
      <c r="Z526" s="45">
        <v>7.0137022660163903E-2</v>
      </c>
      <c r="AA526" s="46">
        <v>214.54545454545399</v>
      </c>
      <c r="AB526" s="10">
        <v>1375</v>
      </c>
      <c r="AC526" s="45">
        <v>4.3409629044988164E-2</v>
      </c>
      <c r="AD526" s="46">
        <v>151.515152</v>
      </c>
      <c r="AE526" s="45">
        <v>6.5885797950219621E-3</v>
      </c>
    </row>
    <row r="527" spans="1:31" ht="14.4" x14ac:dyDescent="0.3">
      <c r="A527" s="64" t="s">
        <v>540</v>
      </c>
      <c r="B527" s="10">
        <v>0</v>
      </c>
      <c r="C527" s="45">
        <v>0</v>
      </c>
      <c r="D527" s="10">
        <v>80</v>
      </c>
      <c r="E527" s="10">
        <v>18</v>
      </c>
      <c r="F527" s="45">
        <v>9.8360655737704916E-2</v>
      </c>
      <c r="G527" s="46">
        <v>15.151515151515101</v>
      </c>
      <c r="H527" s="10">
        <v>0</v>
      </c>
      <c r="I527" s="45">
        <v>0</v>
      </c>
      <c r="J527" s="46">
        <v>17.575758</v>
      </c>
      <c r="K527" s="64"/>
      <c r="L527" s="10">
        <v>0</v>
      </c>
      <c r="M527" s="45">
        <v>0</v>
      </c>
      <c r="N527" s="10">
        <v>80</v>
      </c>
      <c r="O527" s="10">
        <v>18</v>
      </c>
      <c r="P527" s="45">
        <v>6.0810810810810814E-2</v>
      </c>
      <c r="Q527" s="46">
        <v>15.151515151515101</v>
      </c>
      <c r="R527" s="10">
        <v>0</v>
      </c>
      <c r="S527" s="45">
        <v>0</v>
      </c>
      <c r="T527" s="46">
        <v>17.575758</v>
      </c>
      <c r="U527" s="64"/>
      <c r="V527" s="10">
        <v>1067</v>
      </c>
      <c r="W527" s="45">
        <v>3.6457443537089552E-2</v>
      </c>
      <c r="X527" s="10">
        <v>147.87878787878699</v>
      </c>
      <c r="Y527" s="10">
        <v>1698</v>
      </c>
      <c r="Z527" s="45">
        <v>5.6335224445107995E-2</v>
      </c>
      <c r="AA527" s="46">
        <v>180</v>
      </c>
      <c r="AB527" s="10">
        <v>905</v>
      </c>
      <c r="AC527" s="45">
        <v>2.8571428571428571E-2</v>
      </c>
      <c r="AD527" s="46">
        <v>133.33332799999999</v>
      </c>
      <c r="AE527" s="45">
        <v>-0.15182755388940955</v>
      </c>
    </row>
    <row r="528" spans="1:31" ht="14.4" x14ac:dyDescent="0.3">
      <c r="A528" s="64" t="s">
        <v>541</v>
      </c>
      <c r="B528" s="10">
        <v>0</v>
      </c>
      <c r="C528" s="45">
        <v>0</v>
      </c>
      <c r="D528" s="10">
        <v>80</v>
      </c>
      <c r="E528" s="10">
        <v>3</v>
      </c>
      <c r="F528" s="45">
        <v>1.6393442622950821E-2</v>
      </c>
      <c r="G528" s="46">
        <v>3.0303030303030298</v>
      </c>
      <c r="H528" s="10">
        <v>0</v>
      </c>
      <c r="I528" s="45">
        <v>0</v>
      </c>
      <c r="J528" s="46">
        <v>17.575758</v>
      </c>
      <c r="K528" s="64"/>
      <c r="L528" s="10">
        <v>0</v>
      </c>
      <c r="M528" s="45">
        <v>0</v>
      </c>
      <c r="N528" s="10">
        <v>80</v>
      </c>
      <c r="O528" s="10">
        <v>3</v>
      </c>
      <c r="P528" s="45">
        <v>1.0135135135135136E-2</v>
      </c>
      <c r="Q528" s="46">
        <v>3.0303030303030298</v>
      </c>
      <c r="R528" s="10">
        <v>0</v>
      </c>
      <c r="S528" s="45">
        <v>0</v>
      </c>
      <c r="T528" s="46">
        <v>17.575758</v>
      </c>
      <c r="U528" s="64"/>
      <c r="V528" s="10">
        <v>106</v>
      </c>
      <c r="W528" s="45">
        <v>3.6218266306761882E-3</v>
      </c>
      <c r="X528" s="10">
        <v>45.454545454545404</v>
      </c>
      <c r="Y528" s="10">
        <v>229</v>
      </c>
      <c r="Z528" s="45">
        <v>7.5976244981918314E-3</v>
      </c>
      <c r="AA528" s="46">
        <v>73.3333333333333</v>
      </c>
      <c r="AB528" s="10">
        <v>104</v>
      </c>
      <c r="AC528" s="45">
        <v>3.2833464877663771E-3</v>
      </c>
      <c r="AD528" s="46">
        <v>52.121212</v>
      </c>
      <c r="AE528" s="45">
        <v>-1.8867924528301886E-2</v>
      </c>
    </row>
    <row r="529" spans="1:31" ht="14.4" x14ac:dyDescent="0.3">
      <c r="A529" s="64" t="s">
        <v>542</v>
      </c>
      <c r="B529" s="10">
        <v>0</v>
      </c>
      <c r="C529" s="45">
        <v>0</v>
      </c>
      <c r="D529" s="10">
        <v>80</v>
      </c>
      <c r="E529" s="10">
        <v>0</v>
      </c>
      <c r="F529" s="45">
        <v>0</v>
      </c>
      <c r="G529" s="46">
        <v>17.5757575757575</v>
      </c>
      <c r="H529" s="10">
        <v>0</v>
      </c>
      <c r="I529" s="45">
        <v>0</v>
      </c>
      <c r="J529" s="46">
        <v>17.575758</v>
      </c>
      <c r="K529" s="64"/>
      <c r="L529" s="10">
        <v>0</v>
      </c>
      <c r="M529" s="45">
        <v>0</v>
      </c>
      <c r="N529" s="10">
        <v>80</v>
      </c>
      <c r="O529" s="10">
        <v>0</v>
      </c>
      <c r="P529" s="45">
        <v>0</v>
      </c>
      <c r="Q529" s="46">
        <v>17.5757575757575</v>
      </c>
      <c r="R529" s="10">
        <v>0</v>
      </c>
      <c r="S529" s="45">
        <v>0</v>
      </c>
      <c r="T529" s="46">
        <v>17.575758</v>
      </c>
      <c r="U529" s="64"/>
      <c r="V529" s="10">
        <v>463</v>
      </c>
      <c r="W529" s="45">
        <v>1.5819865377387502E-2</v>
      </c>
      <c r="X529" s="10">
        <v>99.393939393939405</v>
      </c>
      <c r="Y529" s="10">
        <v>515</v>
      </c>
      <c r="Z529" s="45">
        <v>1.7086360771042766E-2</v>
      </c>
      <c r="AA529" s="46">
        <v>77.575757575757507</v>
      </c>
      <c r="AB529" s="10">
        <v>342</v>
      </c>
      <c r="AC529" s="45">
        <v>1.079715864246251E-2</v>
      </c>
      <c r="AD529" s="46">
        <v>98.787880000000001</v>
      </c>
      <c r="AE529" s="45">
        <v>-0.26133909287257018</v>
      </c>
    </row>
    <row r="530" spans="1:31" ht="14.4" x14ac:dyDescent="0.3">
      <c r="A530" s="64" t="s">
        <v>543</v>
      </c>
      <c r="B530" s="10">
        <v>0</v>
      </c>
      <c r="C530" s="45">
        <v>0</v>
      </c>
      <c r="D530" s="10">
        <v>80</v>
      </c>
      <c r="E530" s="10">
        <v>15</v>
      </c>
      <c r="F530" s="45">
        <v>8.1967213114754092E-2</v>
      </c>
      <c r="G530" s="46">
        <v>14.545454545454501</v>
      </c>
      <c r="H530" s="10">
        <v>0</v>
      </c>
      <c r="I530" s="45">
        <v>0</v>
      </c>
      <c r="J530" s="46">
        <v>17.575758</v>
      </c>
      <c r="K530" s="64"/>
      <c r="L530" s="10">
        <v>0</v>
      </c>
      <c r="M530" s="45">
        <v>0</v>
      </c>
      <c r="N530" s="10">
        <v>80</v>
      </c>
      <c r="O530" s="10">
        <v>15</v>
      </c>
      <c r="P530" s="45">
        <v>5.0675675675675678E-2</v>
      </c>
      <c r="Q530" s="46">
        <v>14.545454545454501</v>
      </c>
      <c r="R530" s="10">
        <v>0</v>
      </c>
      <c r="S530" s="45">
        <v>0</v>
      </c>
      <c r="T530" s="46">
        <v>17.575758</v>
      </c>
      <c r="U530" s="64"/>
      <c r="V530" s="10">
        <v>498</v>
      </c>
      <c r="W530" s="45">
        <v>1.7015751529025864E-2</v>
      </c>
      <c r="X530" s="10">
        <v>112.121212121212</v>
      </c>
      <c r="Y530" s="10">
        <v>954</v>
      </c>
      <c r="Z530" s="45">
        <v>3.1651239175873397E-2</v>
      </c>
      <c r="AA530" s="46">
        <v>153.333333333333</v>
      </c>
      <c r="AB530" s="10">
        <v>459</v>
      </c>
      <c r="AC530" s="45">
        <v>1.4490923441199684E-2</v>
      </c>
      <c r="AD530" s="46">
        <v>87.272729999999996</v>
      </c>
      <c r="AE530" s="45">
        <v>-7.8313253012048195E-2</v>
      </c>
    </row>
    <row r="531" spans="1:31" ht="14.4" x14ac:dyDescent="0.3">
      <c r="A531" s="64" t="s">
        <v>544</v>
      </c>
      <c r="B531" s="10">
        <v>0</v>
      </c>
      <c r="C531" s="45">
        <v>0</v>
      </c>
      <c r="D531" s="10">
        <v>80</v>
      </c>
      <c r="E531" s="10">
        <v>35</v>
      </c>
      <c r="F531" s="45">
        <v>0.19125683060109289</v>
      </c>
      <c r="G531" s="46">
        <v>24.2424242424242</v>
      </c>
      <c r="H531" s="10">
        <v>0</v>
      </c>
      <c r="I531" s="45">
        <v>0</v>
      </c>
      <c r="J531" s="46">
        <v>17.575758</v>
      </c>
      <c r="K531" s="64"/>
      <c r="L531" s="10">
        <v>0</v>
      </c>
      <c r="M531" s="45">
        <v>0</v>
      </c>
      <c r="N531" s="10">
        <v>80</v>
      </c>
      <c r="O531" s="10">
        <v>56</v>
      </c>
      <c r="P531" s="45">
        <v>0.1891891891891892</v>
      </c>
      <c r="Q531" s="46">
        <v>22.424242424242401</v>
      </c>
      <c r="R531" s="10">
        <v>0</v>
      </c>
      <c r="S531" s="45">
        <v>0</v>
      </c>
      <c r="T531" s="46">
        <v>17.575758</v>
      </c>
      <c r="U531" s="64"/>
      <c r="V531" s="10">
        <v>299</v>
      </c>
      <c r="W531" s="45">
        <v>1.0216284552567739E-2</v>
      </c>
      <c r="X531" s="10">
        <v>84.848484848484802</v>
      </c>
      <c r="Y531" s="10">
        <v>416</v>
      </c>
      <c r="Z531" s="45">
        <v>1.3801798215055904E-2</v>
      </c>
      <c r="AA531" s="46">
        <v>96.363636363636402</v>
      </c>
      <c r="AB531" s="10">
        <v>470</v>
      </c>
      <c r="AC531" s="45">
        <v>1.483820047355959E-2</v>
      </c>
      <c r="AD531" s="46">
        <v>90.303030000000007</v>
      </c>
      <c r="AE531" s="45">
        <v>0.57190635451505012</v>
      </c>
    </row>
    <row r="532" spans="1:31" ht="14.4" x14ac:dyDescent="0.3">
      <c r="A532" s="64" t="s">
        <v>385</v>
      </c>
      <c r="B532" s="10">
        <v>35</v>
      </c>
      <c r="C532" s="45">
        <v>0.21875</v>
      </c>
      <c r="D532" s="10">
        <v>22.424242424242401</v>
      </c>
      <c r="E532" s="10">
        <v>44</v>
      </c>
      <c r="F532" s="45">
        <v>0.24043715846994534</v>
      </c>
      <c r="G532" s="46">
        <v>23.636363636363601</v>
      </c>
      <c r="H532" s="10">
        <v>13</v>
      </c>
      <c r="I532" s="45">
        <v>8.6092715231788075E-2</v>
      </c>
      <c r="J532" s="46">
        <v>14.545455</v>
      </c>
      <c r="K532" s="45">
        <v>-0.62857142857142856</v>
      </c>
      <c r="L532" s="10">
        <v>35</v>
      </c>
      <c r="M532" s="45">
        <v>0.12323943661971831</v>
      </c>
      <c r="N532" s="10">
        <v>22.424242424242401</v>
      </c>
      <c r="O532" s="10">
        <v>44</v>
      </c>
      <c r="P532" s="45">
        <v>0.14864864864864866</v>
      </c>
      <c r="Q532" s="46">
        <v>23.636363636363601</v>
      </c>
      <c r="R532" s="10">
        <v>99</v>
      </c>
      <c r="S532" s="45">
        <v>0.30745341614906835</v>
      </c>
      <c r="T532" s="46">
        <v>39.393940000000001</v>
      </c>
      <c r="U532" s="45">
        <v>1.8285714285714285</v>
      </c>
      <c r="V532" s="10">
        <v>1642</v>
      </c>
      <c r="W532" s="45">
        <v>5.6104144599719824E-2</v>
      </c>
      <c r="X532" s="10">
        <v>180</v>
      </c>
      <c r="Y532" s="10">
        <v>2288</v>
      </c>
      <c r="Z532" s="45">
        <v>7.5909890182807471E-2</v>
      </c>
      <c r="AA532" s="46">
        <v>209.09090909090901</v>
      </c>
      <c r="AB532" s="10">
        <v>1630</v>
      </c>
      <c r="AC532" s="45">
        <v>5.1460142067876871E-2</v>
      </c>
      <c r="AD532" s="46">
        <v>195.75756799999999</v>
      </c>
      <c r="AE532" s="45">
        <v>-7.3081607795371494E-3</v>
      </c>
    </row>
    <row r="533" spans="1:31" ht="14.4" x14ac:dyDescent="0.3">
      <c r="A533" s="64" t="s">
        <v>386</v>
      </c>
      <c r="B533" s="10">
        <v>0</v>
      </c>
      <c r="C533" s="45">
        <v>0</v>
      </c>
      <c r="D533" s="10">
        <v>80</v>
      </c>
      <c r="E533" s="10">
        <v>17</v>
      </c>
      <c r="F533" s="45">
        <v>9.2896174863387984E-2</v>
      </c>
      <c r="G533" s="46">
        <v>15.757575757575699</v>
      </c>
      <c r="H533" s="10">
        <v>0</v>
      </c>
      <c r="I533" s="45">
        <v>0</v>
      </c>
      <c r="J533" s="46">
        <v>17.575758</v>
      </c>
      <c r="K533" s="64"/>
      <c r="L533" s="10">
        <v>0</v>
      </c>
      <c r="M533" s="45">
        <v>0</v>
      </c>
      <c r="N533" s="10">
        <v>80</v>
      </c>
      <c r="O533" s="10">
        <v>17</v>
      </c>
      <c r="P533" s="45">
        <v>5.7432432432432436E-2</v>
      </c>
      <c r="Q533" s="46">
        <v>15.757575757575699</v>
      </c>
      <c r="R533" s="10">
        <v>12</v>
      </c>
      <c r="S533" s="45">
        <v>3.7267080745341616E-2</v>
      </c>
      <c r="T533" s="46">
        <v>14.545455</v>
      </c>
      <c r="U533" s="64"/>
      <c r="V533" s="10">
        <v>387</v>
      </c>
      <c r="W533" s="45">
        <v>1.3223084019544197E-2</v>
      </c>
      <c r="X533" s="10">
        <v>94.545454545454504</v>
      </c>
      <c r="Y533" s="10">
        <v>581</v>
      </c>
      <c r="Z533" s="45">
        <v>1.9276069141700672E-2</v>
      </c>
      <c r="AA533" s="46">
        <v>121.818181818181</v>
      </c>
      <c r="AB533" s="10">
        <v>349</v>
      </c>
      <c r="AC533" s="45">
        <v>1.1018153117600632E-2</v>
      </c>
      <c r="AD533" s="46">
        <v>70.909090000000006</v>
      </c>
      <c r="AE533" s="45">
        <v>-9.8191214470284241E-2</v>
      </c>
    </row>
    <row r="534" spans="1:31" ht="14.4" x14ac:dyDescent="0.3">
      <c r="A534" s="64" t="s">
        <v>545</v>
      </c>
      <c r="B534" s="10">
        <v>0</v>
      </c>
      <c r="C534" s="45">
        <v>0</v>
      </c>
      <c r="D534" s="10">
        <v>80</v>
      </c>
      <c r="E534" s="10">
        <v>0</v>
      </c>
      <c r="F534" s="45">
        <v>0</v>
      </c>
      <c r="G534" s="46">
        <v>17.5757575757575</v>
      </c>
      <c r="H534" s="10">
        <v>0</v>
      </c>
      <c r="I534" s="45">
        <v>0</v>
      </c>
      <c r="J534" s="46">
        <v>17.575758</v>
      </c>
      <c r="K534" s="64"/>
      <c r="L534" s="10">
        <v>0</v>
      </c>
      <c r="M534" s="45">
        <v>0</v>
      </c>
      <c r="N534" s="10">
        <v>80</v>
      </c>
      <c r="O534" s="10">
        <v>0</v>
      </c>
      <c r="P534" s="45">
        <v>0</v>
      </c>
      <c r="Q534" s="46">
        <v>17.5757575757575</v>
      </c>
      <c r="R534" s="10">
        <v>12</v>
      </c>
      <c r="S534" s="45">
        <v>3.7267080745341616E-2</v>
      </c>
      <c r="T534" s="46">
        <v>14.545455</v>
      </c>
      <c r="U534" s="64"/>
      <c r="V534" s="10">
        <v>174</v>
      </c>
      <c r="W534" s="45">
        <v>5.9452625824307241E-3</v>
      </c>
      <c r="X534" s="10">
        <v>56.363636363636303</v>
      </c>
      <c r="Y534" s="10">
        <v>451</v>
      </c>
      <c r="Z534" s="45">
        <v>1.4963007199495703E-2</v>
      </c>
      <c r="AA534" s="46">
        <v>100</v>
      </c>
      <c r="AB534" s="10">
        <v>265</v>
      </c>
      <c r="AC534" s="45">
        <v>8.3662194159431734E-3</v>
      </c>
      <c r="AD534" s="46">
        <v>67.878784199999998</v>
      </c>
      <c r="AE534" s="45">
        <v>0.52298850574712641</v>
      </c>
    </row>
    <row r="535" spans="1:31" ht="14.4" x14ac:dyDescent="0.3">
      <c r="A535" s="64" t="s">
        <v>546</v>
      </c>
      <c r="B535" s="10">
        <v>0</v>
      </c>
      <c r="C535" s="45">
        <v>0</v>
      </c>
      <c r="D535" s="10">
        <v>80</v>
      </c>
      <c r="E535" s="10">
        <v>0</v>
      </c>
      <c r="F535" s="45">
        <v>0</v>
      </c>
      <c r="G535" s="46">
        <v>17.5757575757575</v>
      </c>
      <c r="H535" s="10">
        <v>0</v>
      </c>
      <c r="I535" s="45">
        <v>0</v>
      </c>
      <c r="J535" s="46">
        <v>17.575758</v>
      </c>
      <c r="K535" s="64"/>
      <c r="L535" s="10">
        <v>0</v>
      </c>
      <c r="M535" s="45">
        <v>0</v>
      </c>
      <c r="N535" s="10">
        <v>80</v>
      </c>
      <c r="O535" s="10">
        <v>0</v>
      </c>
      <c r="P535" s="45">
        <v>0</v>
      </c>
      <c r="Q535" s="46">
        <v>17.5757575757575</v>
      </c>
      <c r="R535" s="10">
        <v>0</v>
      </c>
      <c r="S535" s="45">
        <v>0</v>
      </c>
      <c r="T535" s="46">
        <v>17.575758</v>
      </c>
      <c r="U535" s="64"/>
      <c r="V535" s="10">
        <v>13</v>
      </c>
      <c r="W535" s="45">
        <v>4.4418628489424947E-4</v>
      </c>
      <c r="X535" s="10">
        <v>12.1212121212121</v>
      </c>
      <c r="Y535" s="10">
        <v>91</v>
      </c>
      <c r="Z535" s="45">
        <v>3.0191433595434789E-3</v>
      </c>
      <c r="AA535" s="46">
        <v>33.939393939393902</v>
      </c>
      <c r="AB535" s="10">
        <v>127</v>
      </c>
      <c r="AC535" s="45">
        <v>4.0094711917916335E-3</v>
      </c>
      <c r="AD535" s="46">
        <v>55.757576</v>
      </c>
      <c r="AE535" s="45">
        <v>8.7692307692307701</v>
      </c>
    </row>
    <row r="536" spans="1:31" ht="14.4" x14ac:dyDescent="0.3">
      <c r="A536" s="64" t="s">
        <v>547</v>
      </c>
      <c r="B536" s="10">
        <v>0</v>
      </c>
      <c r="C536" s="45">
        <v>0</v>
      </c>
      <c r="D536" s="10">
        <v>80</v>
      </c>
      <c r="E536" s="10">
        <v>0</v>
      </c>
      <c r="F536" s="45">
        <v>0</v>
      </c>
      <c r="G536" s="46">
        <v>17.5757575757575</v>
      </c>
      <c r="H536" s="10">
        <v>0</v>
      </c>
      <c r="I536" s="45">
        <v>0</v>
      </c>
      <c r="J536" s="46">
        <v>17.575758</v>
      </c>
      <c r="K536" s="64"/>
      <c r="L536" s="10">
        <v>0</v>
      </c>
      <c r="M536" s="45">
        <v>0</v>
      </c>
      <c r="N536" s="10">
        <v>80</v>
      </c>
      <c r="O536" s="10">
        <v>0</v>
      </c>
      <c r="P536" s="45">
        <v>0</v>
      </c>
      <c r="Q536" s="46">
        <v>17.5757575757575</v>
      </c>
      <c r="R536" s="10">
        <v>12</v>
      </c>
      <c r="S536" s="45">
        <v>3.7267080745341616E-2</v>
      </c>
      <c r="T536" s="46">
        <v>14.545455</v>
      </c>
      <c r="U536" s="64"/>
      <c r="V536" s="10">
        <v>109</v>
      </c>
      <c r="W536" s="45">
        <v>3.7243311579594767E-3</v>
      </c>
      <c r="X536" s="10">
        <v>49.090909090909101</v>
      </c>
      <c r="Y536" s="10">
        <v>54</v>
      </c>
      <c r="Z536" s="45">
        <v>1.7915795759928337E-3</v>
      </c>
      <c r="AA536" s="46">
        <v>28.484848484848399</v>
      </c>
      <c r="AB536" s="10">
        <v>47</v>
      </c>
      <c r="AC536" s="45">
        <v>1.4838200473559591E-3</v>
      </c>
      <c r="AD536" s="46">
        <v>26.060606</v>
      </c>
      <c r="AE536" s="45">
        <v>-0.56880733944954132</v>
      </c>
    </row>
    <row r="537" spans="1:31" ht="14.4" x14ac:dyDescent="0.3">
      <c r="A537" s="64" t="s">
        <v>548</v>
      </c>
      <c r="B537" s="10">
        <v>0</v>
      </c>
      <c r="C537" s="45">
        <v>0</v>
      </c>
      <c r="D537" s="10">
        <v>80</v>
      </c>
      <c r="E537" s="10">
        <v>0</v>
      </c>
      <c r="F537" s="45">
        <v>0</v>
      </c>
      <c r="G537" s="46">
        <v>17.5757575757575</v>
      </c>
      <c r="H537" s="10">
        <v>0</v>
      </c>
      <c r="I537" s="45">
        <v>0</v>
      </c>
      <c r="J537" s="46">
        <v>17.575758</v>
      </c>
      <c r="K537" s="64"/>
      <c r="L537" s="10">
        <v>0</v>
      </c>
      <c r="M537" s="45">
        <v>0</v>
      </c>
      <c r="N537" s="10">
        <v>80</v>
      </c>
      <c r="O537" s="10">
        <v>0</v>
      </c>
      <c r="P537" s="45">
        <v>0</v>
      </c>
      <c r="Q537" s="46">
        <v>17.5757575757575</v>
      </c>
      <c r="R537" s="10">
        <v>0</v>
      </c>
      <c r="S537" s="45">
        <v>0</v>
      </c>
      <c r="T537" s="46">
        <v>17.575758</v>
      </c>
      <c r="U537" s="64"/>
      <c r="V537" s="10">
        <v>52</v>
      </c>
      <c r="W537" s="45">
        <v>1.7767451395769979E-3</v>
      </c>
      <c r="X537" s="10">
        <v>28.484848484848399</v>
      </c>
      <c r="Y537" s="10">
        <v>306</v>
      </c>
      <c r="Z537" s="45">
        <v>1.015228426395939E-2</v>
      </c>
      <c r="AA537" s="46">
        <v>90.909090909090907</v>
      </c>
      <c r="AB537" s="10">
        <v>91</v>
      </c>
      <c r="AC537" s="45">
        <v>2.8729281767955802E-3</v>
      </c>
      <c r="AD537" s="46">
        <v>35.151516000000001</v>
      </c>
      <c r="AE537" s="45">
        <v>0.75</v>
      </c>
    </row>
    <row r="538" spans="1:31" ht="14.4" x14ac:dyDescent="0.3">
      <c r="A538" s="64" t="s">
        <v>549</v>
      </c>
      <c r="B538" s="10">
        <v>0</v>
      </c>
      <c r="C538" s="45">
        <v>0</v>
      </c>
      <c r="D538" s="10">
        <v>80</v>
      </c>
      <c r="E538" s="10">
        <v>17</v>
      </c>
      <c r="F538" s="45">
        <v>9.2896174863387984E-2</v>
      </c>
      <c r="G538" s="46">
        <v>15.757575757575699</v>
      </c>
      <c r="H538" s="10">
        <v>0</v>
      </c>
      <c r="I538" s="45">
        <v>0</v>
      </c>
      <c r="J538" s="46">
        <v>17.575758</v>
      </c>
      <c r="K538" s="64"/>
      <c r="L538" s="10">
        <v>0</v>
      </c>
      <c r="M538" s="45">
        <v>0</v>
      </c>
      <c r="N538" s="10">
        <v>80</v>
      </c>
      <c r="O538" s="10">
        <v>17</v>
      </c>
      <c r="P538" s="45">
        <v>5.7432432432432436E-2</v>
      </c>
      <c r="Q538" s="46">
        <v>15.757575757575699</v>
      </c>
      <c r="R538" s="10">
        <v>0</v>
      </c>
      <c r="S538" s="45">
        <v>0</v>
      </c>
      <c r="T538" s="46">
        <v>17.575758</v>
      </c>
      <c r="U538" s="64"/>
      <c r="V538" s="10">
        <v>213</v>
      </c>
      <c r="W538" s="45">
        <v>7.2778214371134724E-3</v>
      </c>
      <c r="X538" s="10">
        <v>76.969696969696898</v>
      </c>
      <c r="Y538" s="10">
        <v>130</v>
      </c>
      <c r="Z538" s="45">
        <v>4.3130619422049703E-3</v>
      </c>
      <c r="AA538" s="46">
        <v>59.393939393939398</v>
      </c>
      <c r="AB538" s="10">
        <v>84</v>
      </c>
      <c r="AC538" s="45">
        <v>2.6519337016574587E-3</v>
      </c>
      <c r="AD538" s="46">
        <v>32.727271999999999</v>
      </c>
      <c r="AE538" s="45">
        <v>-0.60563380281690138</v>
      </c>
    </row>
    <row r="539" spans="1:31" ht="14.4" x14ac:dyDescent="0.3">
      <c r="A539" s="64" t="s">
        <v>387</v>
      </c>
      <c r="B539" s="10">
        <v>35</v>
      </c>
      <c r="C539" s="45">
        <v>0.21875</v>
      </c>
      <c r="D539" s="10">
        <v>22.424242424242401</v>
      </c>
      <c r="E539" s="10">
        <v>27</v>
      </c>
      <c r="F539" s="45">
        <v>0.14754098360655737</v>
      </c>
      <c r="G539" s="46">
        <v>16.969696969696901</v>
      </c>
      <c r="H539" s="10">
        <v>13</v>
      </c>
      <c r="I539" s="45">
        <v>8.6092715231788075E-2</v>
      </c>
      <c r="J539" s="46">
        <v>14.545455</v>
      </c>
      <c r="K539" s="45">
        <v>-0.62857142857142856</v>
      </c>
      <c r="L539" s="10">
        <v>35</v>
      </c>
      <c r="M539" s="45">
        <v>0.12323943661971831</v>
      </c>
      <c r="N539" s="10">
        <v>22.424242424242401</v>
      </c>
      <c r="O539" s="10">
        <v>27</v>
      </c>
      <c r="P539" s="45">
        <v>9.1216216216216214E-2</v>
      </c>
      <c r="Q539" s="46">
        <v>16.969696969696901</v>
      </c>
      <c r="R539" s="10">
        <v>87</v>
      </c>
      <c r="S539" s="45">
        <v>0.27018633540372672</v>
      </c>
      <c r="T539" s="46">
        <v>47.878788</v>
      </c>
      <c r="U539" s="45">
        <v>1.4857142857142858</v>
      </c>
      <c r="V539" s="10">
        <v>1255</v>
      </c>
      <c r="W539" s="45">
        <v>4.2881060580175621E-2</v>
      </c>
      <c r="X539" s="10">
        <v>148.48484848484799</v>
      </c>
      <c r="Y539" s="10">
        <v>1707</v>
      </c>
      <c r="Z539" s="45">
        <v>5.6633821041106799E-2</v>
      </c>
      <c r="AA539" s="46">
        <v>172.12121212121201</v>
      </c>
      <c r="AB539" s="10">
        <v>1281</v>
      </c>
      <c r="AC539" s="45">
        <v>4.0441988950276245E-2</v>
      </c>
      <c r="AD539" s="46">
        <v>192.121216</v>
      </c>
      <c r="AE539" s="45">
        <v>2.0717131474103586E-2</v>
      </c>
    </row>
    <row r="540" spans="1:31" ht="14.4" x14ac:dyDescent="0.3">
      <c r="A540" s="64" t="s">
        <v>545</v>
      </c>
      <c r="B540" s="10">
        <v>35</v>
      </c>
      <c r="C540" s="45">
        <v>0.21875</v>
      </c>
      <c r="D540" s="10">
        <v>22.424242424242401</v>
      </c>
      <c r="E540" s="10">
        <v>27</v>
      </c>
      <c r="F540" s="45">
        <v>0.14754098360655737</v>
      </c>
      <c r="G540" s="46">
        <v>16.969696969696901</v>
      </c>
      <c r="H540" s="10">
        <v>13</v>
      </c>
      <c r="I540" s="45">
        <v>8.6092715231788075E-2</v>
      </c>
      <c r="J540" s="46">
        <v>14.545455</v>
      </c>
      <c r="K540" s="45">
        <v>-0.62857142857142856</v>
      </c>
      <c r="L540" s="10">
        <v>35</v>
      </c>
      <c r="M540" s="45">
        <v>0.12323943661971831</v>
      </c>
      <c r="N540" s="10">
        <v>22.424242424242401</v>
      </c>
      <c r="O540" s="10">
        <v>27</v>
      </c>
      <c r="P540" s="45">
        <v>9.1216216216216214E-2</v>
      </c>
      <c r="Q540" s="46">
        <v>16.969696969696901</v>
      </c>
      <c r="R540" s="10">
        <v>87</v>
      </c>
      <c r="S540" s="45">
        <v>0.27018633540372672</v>
      </c>
      <c r="T540" s="46">
        <v>47.878788</v>
      </c>
      <c r="U540" s="45">
        <v>1.4857142857142858</v>
      </c>
      <c r="V540" s="10">
        <v>1088</v>
      </c>
      <c r="W540" s="45">
        <v>3.7174975228072574E-2</v>
      </c>
      <c r="X540" s="10">
        <v>141.21212121212099</v>
      </c>
      <c r="Y540" s="10">
        <v>1491</v>
      </c>
      <c r="Z540" s="45">
        <v>4.946750273713546E-2</v>
      </c>
      <c r="AA540" s="46">
        <v>168.48484848484799</v>
      </c>
      <c r="AB540" s="10">
        <v>1124</v>
      </c>
      <c r="AC540" s="45">
        <v>3.5485398579321231E-2</v>
      </c>
      <c r="AD540" s="46">
        <v>177.57576</v>
      </c>
      <c r="AE540" s="45">
        <v>3.3088235294117647E-2</v>
      </c>
    </row>
    <row r="541" spans="1:31" ht="14.4" x14ac:dyDescent="0.3">
      <c r="A541" s="64" t="s">
        <v>546</v>
      </c>
      <c r="B541" s="10">
        <v>0</v>
      </c>
      <c r="C541" s="45">
        <v>0</v>
      </c>
      <c r="D541" s="10">
        <v>80</v>
      </c>
      <c r="E541" s="10">
        <v>0</v>
      </c>
      <c r="F541" s="45">
        <v>0</v>
      </c>
      <c r="G541" s="46">
        <v>17.5757575757575</v>
      </c>
      <c r="H541" s="10">
        <v>8</v>
      </c>
      <c r="I541" s="45">
        <v>5.2980132450331126E-2</v>
      </c>
      <c r="J541" s="46">
        <v>7.2727274900000003</v>
      </c>
      <c r="K541" s="64"/>
      <c r="L541" s="10">
        <v>0</v>
      </c>
      <c r="M541" s="45">
        <v>0</v>
      </c>
      <c r="N541" s="10">
        <v>80</v>
      </c>
      <c r="O541" s="10">
        <v>0</v>
      </c>
      <c r="P541" s="45">
        <v>0</v>
      </c>
      <c r="Q541" s="46">
        <v>17.5757575757575</v>
      </c>
      <c r="R541" s="10">
        <v>8</v>
      </c>
      <c r="S541" s="45">
        <v>2.4844720496894408E-2</v>
      </c>
      <c r="T541" s="46">
        <v>7.2727274900000003</v>
      </c>
      <c r="U541" s="64"/>
      <c r="V541" s="10">
        <v>187</v>
      </c>
      <c r="W541" s="45">
        <v>6.3894488673249738E-3</v>
      </c>
      <c r="X541" s="10">
        <v>66.060606060606005</v>
      </c>
      <c r="Y541" s="10">
        <v>186</v>
      </c>
      <c r="Z541" s="45">
        <v>6.1709963173086496E-3</v>
      </c>
      <c r="AA541" s="46">
        <v>66.060606060606005</v>
      </c>
      <c r="AB541" s="10">
        <v>122</v>
      </c>
      <c r="AC541" s="45">
        <v>3.8516179952644042E-3</v>
      </c>
      <c r="AD541" s="46">
        <v>41.818179999999998</v>
      </c>
      <c r="AE541" s="45">
        <v>-0.34759358288770054</v>
      </c>
    </row>
    <row r="542" spans="1:31" ht="14.4" x14ac:dyDescent="0.3">
      <c r="A542" s="64" t="s">
        <v>547</v>
      </c>
      <c r="B542" s="10">
        <v>0</v>
      </c>
      <c r="C542" s="45">
        <v>0</v>
      </c>
      <c r="D542" s="10">
        <v>80</v>
      </c>
      <c r="E542" s="10">
        <v>27</v>
      </c>
      <c r="F542" s="45">
        <v>0.14754098360655737</v>
      </c>
      <c r="G542" s="46">
        <v>16.969696969696901</v>
      </c>
      <c r="H542" s="10">
        <v>5</v>
      </c>
      <c r="I542" s="45">
        <v>3.3112582781456956E-2</v>
      </c>
      <c r="J542" s="46">
        <v>12.727273</v>
      </c>
      <c r="K542" s="64"/>
      <c r="L542" s="10">
        <v>0</v>
      </c>
      <c r="M542" s="45">
        <v>0</v>
      </c>
      <c r="N542" s="10">
        <v>80</v>
      </c>
      <c r="O542" s="10">
        <v>27</v>
      </c>
      <c r="P542" s="45">
        <v>9.1216216216216214E-2</v>
      </c>
      <c r="Q542" s="46">
        <v>16.969696969696901</v>
      </c>
      <c r="R542" s="10">
        <v>21</v>
      </c>
      <c r="S542" s="45">
        <v>6.5217391304347824E-2</v>
      </c>
      <c r="T542" s="46">
        <v>20</v>
      </c>
      <c r="U542" s="64"/>
      <c r="V542" s="10">
        <v>299</v>
      </c>
      <c r="W542" s="45">
        <v>1.0216284552567739E-2</v>
      </c>
      <c r="X542" s="10">
        <v>79.393939393939405</v>
      </c>
      <c r="Y542" s="10">
        <v>445</v>
      </c>
      <c r="Z542" s="45">
        <v>1.4763942802163166E-2</v>
      </c>
      <c r="AA542" s="46">
        <v>93.3333333333333</v>
      </c>
      <c r="AB542" s="10">
        <v>308</v>
      </c>
      <c r="AC542" s="45">
        <v>9.7237569060773486E-3</v>
      </c>
      <c r="AD542" s="46">
        <v>84.242424</v>
      </c>
      <c r="AE542" s="45">
        <v>3.0100334448160536E-2</v>
      </c>
    </row>
    <row r="543" spans="1:31" ht="14.4" x14ac:dyDescent="0.3">
      <c r="A543" s="64" t="s">
        <v>548</v>
      </c>
      <c r="B543" s="10">
        <v>35</v>
      </c>
      <c r="C543" s="45">
        <v>0.21875</v>
      </c>
      <c r="D543" s="10">
        <v>22.424242424242401</v>
      </c>
      <c r="E543" s="10">
        <v>0</v>
      </c>
      <c r="F543" s="45">
        <v>0</v>
      </c>
      <c r="G543" s="46">
        <v>17.5757575757575</v>
      </c>
      <c r="H543" s="10">
        <v>0</v>
      </c>
      <c r="I543" s="45">
        <v>0</v>
      </c>
      <c r="J543" s="46">
        <v>17.575758</v>
      </c>
      <c r="K543" s="45">
        <v>-1</v>
      </c>
      <c r="L543" s="10">
        <v>35</v>
      </c>
      <c r="M543" s="45">
        <v>0.12323943661971831</v>
      </c>
      <c r="N543" s="10">
        <v>22.424242424242401</v>
      </c>
      <c r="O543" s="10">
        <v>0</v>
      </c>
      <c r="P543" s="45">
        <v>0</v>
      </c>
      <c r="Q543" s="46">
        <v>17.5757575757575</v>
      </c>
      <c r="R543" s="10">
        <v>58</v>
      </c>
      <c r="S543" s="45">
        <v>0.18012422360248448</v>
      </c>
      <c r="T543" s="46">
        <v>42.4242439</v>
      </c>
      <c r="U543" s="45">
        <v>0.65714285714285714</v>
      </c>
      <c r="V543" s="10">
        <v>602</v>
      </c>
      <c r="W543" s="45">
        <v>2.0569241808179862E-2</v>
      </c>
      <c r="X543" s="10">
        <v>101.212121212121</v>
      </c>
      <c r="Y543" s="10">
        <v>860</v>
      </c>
      <c r="Z543" s="45">
        <v>2.8532563617663646E-2</v>
      </c>
      <c r="AA543" s="46">
        <v>124.24242424242399</v>
      </c>
      <c r="AB543" s="10">
        <v>694</v>
      </c>
      <c r="AC543" s="45">
        <v>2.1910023677979479E-2</v>
      </c>
      <c r="AD543" s="46">
        <v>123.63636</v>
      </c>
      <c r="AE543" s="45">
        <v>0.15282392026578073</v>
      </c>
    </row>
    <row r="544" spans="1:31" ht="14.4" x14ac:dyDescent="0.3">
      <c r="A544" s="64" t="s">
        <v>549</v>
      </c>
      <c r="B544" s="10">
        <v>0</v>
      </c>
      <c r="C544" s="45">
        <v>0</v>
      </c>
      <c r="D544" s="10">
        <v>80</v>
      </c>
      <c r="E544" s="10">
        <v>0</v>
      </c>
      <c r="F544" s="45">
        <v>0</v>
      </c>
      <c r="G544" s="46">
        <v>17.5757575757575</v>
      </c>
      <c r="H544" s="10">
        <v>0</v>
      </c>
      <c r="I544" s="45">
        <v>0</v>
      </c>
      <c r="J544" s="46">
        <v>17.575758</v>
      </c>
      <c r="K544" s="64"/>
      <c r="L544" s="10">
        <v>0</v>
      </c>
      <c r="M544" s="45">
        <v>0</v>
      </c>
      <c r="N544" s="10">
        <v>80</v>
      </c>
      <c r="O544" s="10">
        <v>0</v>
      </c>
      <c r="P544" s="45">
        <v>0</v>
      </c>
      <c r="Q544" s="46">
        <v>17.5757575757575</v>
      </c>
      <c r="R544" s="10">
        <v>0</v>
      </c>
      <c r="S544" s="45">
        <v>0</v>
      </c>
      <c r="T544" s="46">
        <v>17.575758</v>
      </c>
      <c r="U544" s="64"/>
      <c r="V544" s="10">
        <v>167</v>
      </c>
      <c r="W544" s="45">
        <v>5.7060853521030512E-3</v>
      </c>
      <c r="X544" s="10">
        <v>47.878787878787797</v>
      </c>
      <c r="Y544" s="10">
        <v>216</v>
      </c>
      <c r="Z544" s="45">
        <v>7.1663183039713347E-3</v>
      </c>
      <c r="AA544" s="46">
        <v>58.181818181818201</v>
      </c>
      <c r="AB544" s="10">
        <v>157</v>
      </c>
      <c r="AC544" s="45">
        <v>4.9565903709550118E-3</v>
      </c>
      <c r="AD544" s="46">
        <v>56.969695999999999</v>
      </c>
      <c r="AE544" s="45">
        <v>-5.9880239520958084E-2</v>
      </c>
    </row>
    <row r="545" spans="1:31" ht="14.4" x14ac:dyDescent="0.3">
      <c r="A545" s="64" t="s">
        <v>436</v>
      </c>
      <c r="B545" s="10">
        <v>125</v>
      </c>
      <c r="C545" s="45">
        <v>0.78125</v>
      </c>
      <c r="D545" s="10">
        <v>50.303030303030297</v>
      </c>
      <c r="E545" s="10">
        <v>86</v>
      </c>
      <c r="F545" s="45">
        <v>0.46994535519125685</v>
      </c>
      <c r="G545" s="46">
        <v>31.515151515151501</v>
      </c>
      <c r="H545" s="10">
        <v>138</v>
      </c>
      <c r="I545" s="45">
        <v>0.91390728476821192</v>
      </c>
      <c r="J545" s="46">
        <v>43.636364</v>
      </c>
      <c r="K545" s="45">
        <v>0.104</v>
      </c>
      <c r="L545" s="10">
        <v>249</v>
      </c>
      <c r="M545" s="45">
        <v>0.87676056338028174</v>
      </c>
      <c r="N545" s="10">
        <v>41.212121212121197</v>
      </c>
      <c r="O545" s="10">
        <v>178</v>
      </c>
      <c r="P545" s="45">
        <v>0.60135135135135132</v>
      </c>
      <c r="Q545" s="46">
        <v>38.787878787878697</v>
      </c>
      <c r="R545" s="10">
        <v>223</v>
      </c>
      <c r="S545" s="45">
        <v>0.69254658385093171</v>
      </c>
      <c r="T545" s="46">
        <v>58.181820000000002</v>
      </c>
      <c r="U545" s="45">
        <v>-0.10441767068273092</v>
      </c>
      <c r="V545" s="10">
        <v>26259</v>
      </c>
      <c r="W545" s="45">
        <v>0.8972221273106229</v>
      </c>
      <c r="X545" s="10">
        <v>509.69696969696901</v>
      </c>
      <c r="Y545" s="10">
        <v>25739</v>
      </c>
      <c r="Z545" s="45">
        <v>0.85395308715702867</v>
      </c>
      <c r="AA545" s="46">
        <v>545.45454545454504</v>
      </c>
      <c r="AB545" s="10">
        <v>28670</v>
      </c>
      <c r="AC545" s="45">
        <v>0.90513022888713501</v>
      </c>
      <c r="AD545" s="46">
        <v>520.60609999999997</v>
      </c>
      <c r="AE545" s="45">
        <v>9.181613922845501E-2</v>
      </c>
    </row>
    <row r="546" spans="1:31" ht="14.4" x14ac:dyDescent="0.3">
      <c r="A546" s="64" t="s">
        <v>384</v>
      </c>
      <c r="B546" s="10">
        <v>80</v>
      </c>
      <c r="C546" s="45">
        <v>0.5</v>
      </c>
      <c r="D546" s="10">
        <v>38.181818181818102</v>
      </c>
      <c r="E546" s="10">
        <v>82</v>
      </c>
      <c r="F546" s="45">
        <v>0.44808743169398907</v>
      </c>
      <c r="G546" s="46">
        <v>30.909090909090899</v>
      </c>
      <c r="H546" s="10">
        <v>97</v>
      </c>
      <c r="I546" s="45">
        <v>0.64238410596026485</v>
      </c>
      <c r="J546" s="46">
        <v>40.606059999999999</v>
      </c>
      <c r="K546" s="45">
        <v>0.21249999999999999</v>
      </c>
      <c r="L546" s="10">
        <v>117</v>
      </c>
      <c r="M546" s="45">
        <v>0.4119718309859155</v>
      </c>
      <c r="N546" s="10">
        <v>41.818181818181799</v>
      </c>
      <c r="O546" s="10">
        <v>174</v>
      </c>
      <c r="P546" s="45">
        <v>0.58783783783783783</v>
      </c>
      <c r="Q546" s="46">
        <v>38.787878787878697</v>
      </c>
      <c r="R546" s="10">
        <v>150</v>
      </c>
      <c r="S546" s="45">
        <v>0.46583850931677018</v>
      </c>
      <c r="T546" s="46">
        <v>53.939392099999999</v>
      </c>
      <c r="U546" s="45">
        <v>0.28205128205128205</v>
      </c>
      <c r="V546" s="10">
        <v>19245</v>
      </c>
      <c r="W546" s="45">
        <v>0.65756654252229474</v>
      </c>
      <c r="X546" s="10">
        <v>460.60606060606</v>
      </c>
      <c r="Y546" s="10">
        <v>18635</v>
      </c>
      <c r="Z546" s="45">
        <v>0.61826084071530474</v>
      </c>
      <c r="AA546" s="46">
        <v>500</v>
      </c>
      <c r="AB546" s="10">
        <v>20907</v>
      </c>
      <c r="AC546" s="45">
        <v>0.66004735595895814</v>
      </c>
      <c r="AD546" s="46">
        <v>484.24243200000001</v>
      </c>
      <c r="AE546" s="45">
        <v>8.6360093530787219E-2</v>
      </c>
    </row>
    <row r="547" spans="1:31" ht="14.4" x14ac:dyDescent="0.3">
      <c r="A547" s="64" t="s">
        <v>540</v>
      </c>
      <c r="B547" s="10">
        <v>58</v>
      </c>
      <c r="C547" s="45">
        <v>0.36249999999999999</v>
      </c>
      <c r="D547" s="10">
        <v>28.484848484848399</v>
      </c>
      <c r="E547" s="10">
        <v>44</v>
      </c>
      <c r="F547" s="45">
        <v>0.24043715846994534</v>
      </c>
      <c r="G547" s="46">
        <v>20</v>
      </c>
      <c r="H547" s="10">
        <v>59</v>
      </c>
      <c r="I547" s="45">
        <v>0.39072847682119205</v>
      </c>
      <c r="J547" s="46">
        <v>29.69697</v>
      </c>
      <c r="K547" s="45">
        <v>1.7241379310344827E-2</v>
      </c>
      <c r="L547" s="10">
        <v>95</v>
      </c>
      <c r="M547" s="45">
        <v>0.33450704225352113</v>
      </c>
      <c r="N547" s="10">
        <v>35.757575757575701</v>
      </c>
      <c r="O547" s="10">
        <v>85</v>
      </c>
      <c r="P547" s="45">
        <v>0.28716216216216217</v>
      </c>
      <c r="Q547" s="46">
        <v>29.090909090909101</v>
      </c>
      <c r="R547" s="10">
        <v>94</v>
      </c>
      <c r="S547" s="45">
        <v>0.29192546583850931</v>
      </c>
      <c r="T547" s="46">
        <v>41.818179999999998</v>
      </c>
      <c r="U547" s="45">
        <v>-1.0526315789473684E-2</v>
      </c>
      <c r="V547" s="10">
        <v>11280</v>
      </c>
      <c r="W547" s="45">
        <v>0.38541702258516419</v>
      </c>
      <c r="X547" s="10">
        <v>440.60606060606</v>
      </c>
      <c r="Y547" s="10">
        <v>10672</v>
      </c>
      <c r="Z547" s="45">
        <v>0.3540692080554726</v>
      </c>
      <c r="AA547" s="46">
        <v>404.84848484848402</v>
      </c>
      <c r="AB547" s="10">
        <v>10837</v>
      </c>
      <c r="AC547" s="45">
        <v>0.34213101815311758</v>
      </c>
      <c r="AD547" s="46">
        <v>413.33334400000001</v>
      </c>
      <c r="AE547" s="45">
        <v>-3.9273049645390072E-2</v>
      </c>
    </row>
    <row r="548" spans="1:31" ht="14.4" x14ac:dyDescent="0.3">
      <c r="A548" s="64" t="s">
        <v>541</v>
      </c>
      <c r="B548" s="10">
        <v>0</v>
      </c>
      <c r="C548" s="45">
        <v>0</v>
      </c>
      <c r="D548" s="10">
        <v>80</v>
      </c>
      <c r="E548" s="10">
        <v>0</v>
      </c>
      <c r="F548" s="45">
        <v>0</v>
      </c>
      <c r="G548" s="46">
        <v>17.5757575757575</v>
      </c>
      <c r="H548" s="10">
        <v>0</v>
      </c>
      <c r="I548" s="45">
        <v>0</v>
      </c>
      <c r="J548" s="46">
        <v>17.575758</v>
      </c>
      <c r="K548" s="64"/>
      <c r="L548" s="10">
        <v>0</v>
      </c>
      <c r="M548" s="45">
        <v>0</v>
      </c>
      <c r="N548" s="10">
        <v>80</v>
      </c>
      <c r="O548" s="10">
        <v>0</v>
      </c>
      <c r="P548" s="45">
        <v>0</v>
      </c>
      <c r="Q548" s="46">
        <v>17.5757575757575</v>
      </c>
      <c r="R548" s="10">
        <v>0</v>
      </c>
      <c r="S548" s="45">
        <v>0</v>
      </c>
      <c r="T548" s="46">
        <v>17.575758</v>
      </c>
      <c r="U548" s="64"/>
      <c r="V548" s="10">
        <v>1857</v>
      </c>
      <c r="W548" s="45">
        <v>6.3450302388355487E-2</v>
      </c>
      <c r="X548" s="10">
        <v>207.87878787878699</v>
      </c>
      <c r="Y548" s="10">
        <v>1847</v>
      </c>
      <c r="Z548" s="45">
        <v>6.1278656978865996E-2</v>
      </c>
      <c r="AA548" s="46">
        <v>170.90909090909</v>
      </c>
      <c r="AB548" s="10">
        <v>1827</v>
      </c>
      <c r="AC548" s="45">
        <v>5.7679558011049722E-2</v>
      </c>
      <c r="AD548" s="46">
        <v>192.121216</v>
      </c>
      <c r="AE548" s="45">
        <v>-1.6155088852988692E-2</v>
      </c>
    </row>
    <row r="549" spans="1:31" ht="14.4" x14ac:dyDescent="0.3">
      <c r="A549" s="64" t="s">
        <v>542</v>
      </c>
      <c r="B549" s="10">
        <v>29</v>
      </c>
      <c r="C549" s="45">
        <v>0.18124999999999999</v>
      </c>
      <c r="D549" s="10">
        <v>23.636363636363601</v>
      </c>
      <c r="E549" s="10">
        <v>13</v>
      </c>
      <c r="F549" s="45">
        <v>7.1038251366120214E-2</v>
      </c>
      <c r="G549" s="46">
        <v>8.4848484848484809</v>
      </c>
      <c r="H549" s="10">
        <v>0</v>
      </c>
      <c r="I549" s="45">
        <v>0</v>
      </c>
      <c r="J549" s="46">
        <v>17.575758</v>
      </c>
      <c r="K549" s="45">
        <v>-1</v>
      </c>
      <c r="L549" s="10">
        <v>29</v>
      </c>
      <c r="M549" s="45">
        <v>0.10211267605633803</v>
      </c>
      <c r="N549" s="10">
        <v>23.636363636363601</v>
      </c>
      <c r="O549" s="10">
        <v>26</v>
      </c>
      <c r="P549" s="45">
        <v>8.7837837837837843E-2</v>
      </c>
      <c r="Q549" s="46">
        <v>18.181818181818102</v>
      </c>
      <c r="R549" s="10">
        <v>24</v>
      </c>
      <c r="S549" s="45">
        <v>7.4534161490683232E-2</v>
      </c>
      <c r="T549" s="46">
        <v>22.424242</v>
      </c>
      <c r="U549" s="45">
        <v>-0.17241379310344829</v>
      </c>
      <c r="V549" s="10">
        <v>2234</v>
      </c>
      <c r="W549" s="45">
        <v>7.6331704650288726E-2</v>
      </c>
      <c r="X549" s="10">
        <v>222.42424242424201</v>
      </c>
      <c r="Y549" s="10">
        <v>2796</v>
      </c>
      <c r="Z549" s="45">
        <v>9.2764009156962271E-2</v>
      </c>
      <c r="AA549" s="46">
        <v>216.969696969697</v>
      </c>
      <c r="AB549" s="10">
        <v>2360</v>
      </c>
      <c r="AC549" s="45">
        <v>7.4506708760852414E-2</v>
      </c>
      <c r="AD549" s="46">
        <v>195.15152</v>
      </c>
      <c r="AE549" s="45">
        <v>5.640107430617726E-2</v>
      </c>
    </row>
    <row r="550" spans="1:31" ht="14.4" x14ac:dyDescent="0.3">
      <c r="A550" s="64" t="s">
        <v>543</v>
      </c>
      <c r="B550" s="10">
        <v>29</v>
      </c>
      <c r="C550" s="45">
        <v>0.18124999999999999</v>
      </c>
      <c r="D550" s="10">
        <v>20.606060606060598</v>
      </c>
      <c r="E550" s="10">
        <v>31</v>
      </c>
      <c r="F550" s="45">
        <v>0.16939890710382513</v>
      </c>
      <c r="G550" s="46">
        <v>18.7878787878787</v>
      </c>
      <c r="H550" s="10">
        <v>59</v>
      </c>
      <c r="I550" s="45">
        <v>0.39072847682119205</v>
      </c>
      <c r="J550" s="46">
        <v>29.69697</v>
      </c>
      <c r="K550" s="45">
        <v>1.0344827586206897</v>
      </c>
      <c r="L550" s="10">
        <v>66</v>
      </c>
      <c r="M550" s="45">
        <v>0.23239436619718309</v>
      </c>
      <c r="N550" s="10">
        <v>31.515151515151501</v>
      </c>
      <c r="O550" s="10">
        <v>59</v>
      </c>
      <c r="P550" s="45">
        <v>0.19932432432432431</v>
      </c>
      <c r="Q550" s="46">
        <v>24.2424242424242</v>
      </c>
      <c r="R550" s="10">
        <v>70</v>
      </c>
      <c r="S550" s="45">
        <v>0.21739130434782608</v>
      </c>
      <c r="T550" s="46">
        <v>33.3333321</v>
      </c>
      <c r="U550" s="45">
        <v>6.0606060606060608E-2</v>
      </c>
      <c r="V550" s="10">
        <v>7189</v>
      </c>
      <c r="W550" s="45">
        <v>0.24563501554651998</v>
      </c>
      <c r="X550" s="10">
        <v>390.30303030303003</v>
      </c>
      <c r="Y550" s="10">
        <v>6029</v>
      </c>
      <c r="Z550" s="45">
        <v>0.20002654191964434</v>
      </c>
      <c r="AA550" s="46">
        <v>303.030303030303</v>
      </c>
      <c r="AB550" s="10">
        <v>6650</v>
      </c>
      <c r="AC550" s="45">
        <v>0.20994475138121546</v>
      </c>
      <c r="AD550" s="46">
        <v>307.27273600000001</v>
      </c>
      <c r="AE550" s="45">
        <v>-7.4975657254138267E-2</v>
      </c>
    </row>
    <row r="551" spans="1:31" ht="14.4" x14ac:dyDescent="0.3">
      <c r="A551" s="64" t="s">
        <v>544</v>
      </c>
      <c r="B551" s="10">
        <v>22</v>
      </c>
      <c r="C551" s="45">
        <v>0.13750000000000001</v>
      </c>
      <c r="D551" s="10">
        <v>18.181818181818102</v>
      </c>
      <c r="E551" s="10">
        <v>38</v>
      </c>
      <c r="F551" s="45">
        <v>0.20765027322404372</v>
      </c>
      <c r="G551" s="46">
        <v>21.818181818181799</v>
      </c>
      <c r="H551" s="10">
        <v>38</v>
      </c>
      <c r="I551" s="45">
        <v>0.25165562913907286</v>
      </c>
      <c r="J551" s="46">
        <v>24.848483999999999</v>
      </c>
      <c r="K551" s="45">
        <v>0.72727272727272729</v>
      </c>
      <c r="L551" s="10">
        <v>22</v>
      </c>
      <c r="M551" s="45">
        <v>7.746478873239436E-2</v>
      </c>
      <c r="N551" s="10">
        <v>18.181818181818102</v>
      </c>
      <c r="O551" s="10">
        <v>89</v>
      </c>
      <c r="P551" s="45">
        <v>0.30067567567567566</v>
      </c>
      <c r="Q551" s="46">
        <v>26.6666666666666</v>
      </c>
      <c r="R551" s="10">
        <v>56</v>
      </c>
      <c r="S551" s="45">
        <v>0.17391304347826086</v>
      </c>
      <c r="T551" s="46">
        <v>29.090910000000001</v>
      </c>
      <c r="U551" s="45">
        <v>1.5454545454545454</v>
      </c>
      <c r="V551" s="10">
        <v>7965</v>
      </c>
      <c r="W551" s="45">
        <v>0.27214951993713055</v>
      </c>
      <c r="X551" s="10">
        <v>387.27272727272702</v>
      </c>
      <c r="Y551" s="10">
        <v>7963</v>
      </c>
      <c r="Z551" s="45">
        <v>0.26419163265983214</v>
      </c>
      <c r="AA551" s="46">
        <v>366.666666666666</v>
      </c>
      <c r="AB551" s="10">
        <v>10070</v>
      </c>
      <c r="AC551" s="45">
        <v>0.31791633780584055</v>
      </c>
      <c r="AD551" s="46">
        <v>384.24243200000001</v>
      </c>
      <c r="AE551" s="45">
        <v>0.26428123038292528</v>
      </c>
    </row>
    <row r="552" spans="1:31" ht="14.4" x14ac:dyDescent="0.3">
      <c r="A552" s="64" t="s">
        <v>385</v>
      </c>
      <c r="B552" s="10">
        <v>45</v>
      </c>
      <c r="C552" s="45">
        <v>0.28125</v>
      </c>
      <c r="D552" s="10">
        <v>28.484848484848399</v>
      </c>
      <c r="E552" s="10">
        <v>4</v>
      </c>
      <c r="F552" s="45">
        <v>2.185792349726776E-2</v>
      </c>
      <c r="G552" s="46">
        <v>4.2424242424242404</v>
      </c>
      <c r="H552" s="10">
        <v>41</v>
      </c>
      <c r="I552" s="45">
        <v>0.27152317880794702</v>
      </c>
      <c r="J552" s="46">
        <v>24.242424</v>
      </c>
      <c r="K552" s="45">
        <v>-8.8888888888888892E-2</v>
      </c>
      <c r="L552" s="10">
        <v>132</v>
      </c>
      <c r="M552" s="45">
        <v>0.46478873239436619</v>
      </c>
      <c r="N552" s="10">
        <v>33.3333333333333</v>
      </c>
      <c r="O552" s="10">
        <v>4</v>
      </c>
      <c r="P552" s="45">
        <v>1.3513513513513514E-2</v>
      </c>
      <c r="Q552" s="46">
        <v>4.2424242424242404</v>
      </c>
      <c r="R552" s="10">
        <v>73</v>
      </c>
      <c r="S552" s="45">
        <v>0.2267080745341615</v>
      </c>
      <c r="T552" s="46">
        <v>33.3333321</v>
      </c>
      <c r="U552" s="45">
        <v>-0.44696969696969696</v>
      </c>
      <c r="V552" s="10">
        <v>7014</v>
      </c>
      <c r="W552" s="45">
        <v>0.23965558478832816</v>
      </c>
      <c r="X552" s="10">
        <v>418.18181818181802</v>
      </c>
      <c r="Y552" s="10">
        <v>7104</v>
      </c>
      <c r="Z552" s="45">
        <v>0.2356922464417239</v>
      </c>
      <c r="AA552" s="46">
        <v>337.575757575757</v>
      </c>
      <c r="AB552" s="10">
        <v>7763</v>
      </c>
      <c r="AC552" s="45">
        <v>0.24508287292817679</v>
      </c>
      <c r="AD552" s="46">
        <v>360.60604899999998</v>
      </c>
      <c r="AE552" s="45">
        <v>0.10678642714570859</v>
      </c>
    </row>
    <row r="553" spans="1:31" ht="14.4" x14ac:dyDescent="0.3">
      <c r="A553" s="64" t="s">
        <v>386</v>
      </c>
      <c r="B553" s="10">
        <v>0</v>
      </c>
      <c r="C553" s="45">
        <v>0</v>
      </c>
      <c r="D553" s="10">
        <v>80</v>
      </c>
      <c r="E553" s="10">
        <v>0</v>
      </c>
      <c r="F553" s="45">
        <v>0</v>
      </c>
      <c r="G553" s="46">
        <v>17.5757575757575</v>
      </c>
      <c r="H553" s="10">
        <v>24</v>
      </c>
      <c r="I553" s="45">
        <v>0.15894039735099338</v>
      </c>
      <c r="J553" s="46">
        <v>17.575758</v>
      </c>
      <c r="K553" s="64"/>
      <c r="L553" s="10">
        <v>53</v>
      </c>
      <c r="M553" s="45">
        <v>0.18661971830985916</v>
      </c>
      <c r="N553" s="10">
        <v>29.090909090909101</v>
      </c>
      <c r="O553" s="10">
        <v>0</v>
      </c>
      <c r="P553" s="45">
        <v>0</v>
      </c>
      <c r="Q553" s="46">
        <v>17.5757575757575</v>
      </c>
      <c r="R553" s="10">
        <v>24</v>
      </c>
      <c r="S553" s="45">
        <v>7.4534161490683232E-2</v>
      </c>
      <c r="T553" s="46">
        <v>17.575758</v>
      </c>
      <c r="U553" s="45">
        <v>-0.54716981132075471</v>
      </c>
      <c r="V553" s="10">
        <v>2422</v>
      </c>
      <c r="W553" s="45">
        <v>8.2755321693374795E-2</v>
      </c>
      <c r="X553" s="10">
        <v>260</v>
      </c>
      <c r="Y553" s="10">
        <v>2061</v>
      </c>
      <c r="Z553" s="45">
        <v>6.837862048372649E-2</v>
      </c>
      <c r="AA553" s="46">
        <v>176.363636363636</v>
      </c>
      <c r="AB553" s="10">
        <v>2567</v>
      </c>
      <c r="AC553" s="45">
        <v>8.1041831097079714E-2</v>
      </c>
      <c r="AD553" s="46">
        <v>232.121216</v>
      </c>
      <c r="AE553" s="45">
        <v>5.9867877786952933E-2</v>
      </c>
    </row>
    <row r="554" spans="1:31" ht="14.4" x14ac:dyDescent="0.3">
      <c r="A554" s="64" t="s">
        <v>545</v>
      </c>
      <c r="B554" s="10">
        <v>0</v>
      </c>
      <c r="C554" s="45">
        <v>0</v>
      </c>
      <c r="D554" s="10">
        <v>80</v>
      </c>
      <c r="E554" s="10">
        <v>0</v>
      </c>
      <c r="F554" s="45">
        <v>0</v>
      </c>
      <c r="G554" s="46">
        <v>17.5757575757575</v>
      </c>
      <c r="H554" s="10">
        <v>24</v>
      </c>
      <c r="I554" s="45">
        <v>0.15894039735099338</v>
      </c>
      <c r="J554" s="46">
        <v>17.575758</v>
      </c>
      <c r="K554" s="64"/>
      <c r="L554" s="10">
        <v>10</v>
      </c>
      <c r="M554" s="45">
        <v>3.5211267605633804E-2</v>
      </c>
      <c r="N554" s="10">
        <v>9.0909090909090899</v>
      </c>
      <c r="O554" s="10">
        <v>0</v>
      </c>
      <c r="P554" s="45">
        <v>0</v>
      </c>
      <c r="Q554" s="46">
        <v>17.5757575757575</v>
      </c>
      <c r="R554" s="10">
        <v>24</v>
      </c>
      <c r="S554" s="45">
        <v>7.4534161490683232E-2</v>
      </c>
      <c r="T554" s="46">
        <v>17.575758</v>
      </c>
      <c r="U554" s="45">
        <v>1.4</v>
      </c>
      <c r="V554" s="10">
        <v>1121</v>
      </c>
      <c r="W554" s="45">
        <v>3.8302525028188747E-2</v>
      </c>
      <c r="X554" s="10">
        <v>170.30303030303</v>
      </c>
      <c r="Y554" s="10">
        <v>1075</v>
      </c>
      <c r="Z554" s="45">
        <v>3.566570452207956E-2</v>
      </c>
      <c r="AA554" s="46">
        <v>153.939393939393</v>
      </c>
      <c r="AB554" s="10">
        <v>1133</v>
      </c>
      <c r="AC554" s="45">
        <v>3.5769534333070244E-2</v>
      </c>
      <c r="AD554" s="46">
        <v>166.060608</v>
      </c>
      <c r="AE554" s="45">
        <v>1.0704727921498661E-2</v>
      </c>
    </row>
    <row r="555" spans="1:31" ht="14.4" x14ac:dyDescent="0.3">
      <c r="A555" s="64" t="s">
        <v>546</v>
      </c>
      <c r="B555" s="10">
        <v>0</v>
      </c>
      <c r="C555" s="45">
        <v>0</v>
      </c>
      <c r="D555" s="10">
        <v>80</v>
      </c>
      <c r="E555" s="10">
        <v>0</v>
      </c>
      <c r="F555" s="45">
        <v>0</v>
      </c>
      <c r="G555" s="46">
        <v>17.5757575757575</v>
      </c>
      <c r="H555" s="10">
        <v>8</v>
      </c>
      <c r="I555" s="45">
        <v>5.2980132450331126E-2</v>
      </c>
      <c r="J555" s="46">
        <v>7.8787880000000001</v>
      </c>
      <c r="K555" s="64"/>
      <c r="L555" s="10">
        <v>10</v>
      </c>
      <c r="M555" s="45">
        <v>3.5211267605633804E-2</v>
      </c>
      <c r="N555" s="10">
        <v>9.0909090909090899</v>
      </c>
      <c r="O555" s="10">
        <v>0</v>
      </c>
      <c r="P555" s="45">
        <v>0</v>
      </c>
      <c r="Q555" s="46">
        <v>17.5757575757575</v>
      </c>
      <c r="R555" s="10">
        <v>8</v>
      </c>
      <c r="S555" s="45">
        <v>2.4844720496894408E-2</v>
      </c>
      <c r="T555" s="46">
        <v>7.8787880000000001</v>
      </c>
      <c r="U555" s="45">
        <v>-0.2</v>
      </c>
      <c r="V555" s="10">
        <v>182</v>
      </c>
      <c r="W555" s="45">
        <v>6.218607988519493E-3</v>
      </c>
      <c r="X555" s="10">
        <v>53.939393939393902</v>
      </c>
      <c r="Y555" s="10">
        <v>460</v>
      </c>
      <c r="Z555" s="45">
        <v>1.5261603795494509E-2</v>
      </c>
      <c r="AA555" s="46">
        <v>106.06060606060601</v>
      </c>
      <c r="AB555" s="10">
        <v>189</v>
      </c>
      <c r="AC555" s="45">
        <v>5.9668508287292815E-3</v>
      </c>
      <c r="AD555" s="46">
        <v>66.666664100000006</v>
      </c>
      <c r="AE555" s="45">
        <v>3.8461538461538464E-2</v>
      </c>
    </row>
    <row r="556" spans="1:31" ht="14.4" x14ac:dyDescent="0.3">
      <c r="A556" s="64" t="s">
        <v>547</v>
      </c>
      <c r="B556" s="10">
        <v>0</v>
      </c>
      <c r="C556" s="45">
        <v>0</v>
      </c>
      <c r="D556" s="10">
        <v>80</v>
      </c>
      <c r="E556" s="10">
        <v>0</v>
      </c>
      <c r="F556" s="45">
        <v>0</v>
      </c>
      <c r="G556" s="46">
        <v>17.5757575757575</v>
      </c>
      <c r="H556" s="10">
        <v>0</v>
      </c>
      <c r="I556" s="45">
        <v>0</v>
      </c>
      <c r="J556" s="46">
        <v>17.575758</v>
      </c>
      <c r="K556" s="64"/>
      <c r="L556" s="10">
        <v>0</v>
      </c>
      <c r="M556" s="45">
        <v>0</v>
      </c>
      <c r="N556" s="10">
        <v>80</v>
      </c>
      <c r="O556" s="10">
        <v>0</v>
      </c>
      <c r="P556" s="45">
        <v>0</v>
      </c>
      <c r="Q556" s="46">
        <v>17.5757575757575</v>
      </c>
      <c r="R556" s="10">
        <v>0</v>
      </c>
      <c r="S556" s="45">
        <v>0</v>
      </c>
      <c r="T556" s="46">
        <v>17.575758</v>
      </c>
      <c r="U556" s="64"/>
      <c r="V556" s="10">
        <v>201</v>
      </c>
      <c r="W556" s="45">
        <v>6.8678033279803187E-3</v>
      </c>
      <c r="X556" s="10">
        <v>66.6666666666666</v>
      </c>
      <c r="Y556" s="10">
        <v>112</v>
      </c>
      <c r="Z556" s="45">
        <v>3.7158687502073587E-3</v>
      </c>
      <c r="AA556" s="46">
        <v>41.818181818181799</v>
      </c>
      <c r="AB556" s="10">
        <v>273</v>
      </c>
      <c r="AC556" s="45">
        <v>8.6187845303867406E-3</v>
      </c>
      <c r="AD556" s="46">
        <v>86.666664100000006</v>
      </c>
      <c r="AE556" s="45">
        <v>0.35820895522388058</v>
      </c>
    </row>
    <row r="557" spans="1:31" ht="14.4" x14ac:dyDescent="0.3">
      <c r="A557" s="64" t="s">
        <v>548</v>
      </c>
      <c r="B557" s="10">
        <v>0</v>
      </c>
      <c r="C557" s="45">
        <v>0</v>
      </c>
      <c r="D557" s="10">
        <v>80</v>
      </c>
      <c r="E557" s="10">
        <v>0</v>
      </c>
      <c r="F557" s="45">
        <v>0</v>
      </c>
      <c r="G557" s="46">
        <v>17.5757575757575</v>
      </c>
      <c r="H557" s="10">
        <v>16</v>
      </c>
      <c r="I557" s="45">
        <v>0.10596026490066225</v>
      </c>
      <c r="J557" s="46">
        <v>15.757576</v>
      </c>
      <c r="K557" s="64"/>
      <c r="L557" s="10">
        <v>0</v>
      </c>
      <c r="M557" s="45">
        <v>0</v>
      </c>
      <c r="N557" s="10">
        <v>80</v>
      </c>
      <c r="O557" s="10">
        <v>0</v>
      </c>
      <c r="P557" s="45">
        <v>0</v>
      </c>
      <c r="Q557" s="46">
        <v>17.5757575757575</v>
      </c>
      <c r="R557" s="10">
        <v>16</v>
      </c>
      <c r="S557" s="45">
        <v>4.9689440993788817E-2</v>
      </c>
      <c r="T557" s="46">
        <v>15.757576</v>
      </c>
      <c r="U557" s="64"/>
      <c r="V557" s="10">
        <v>738</v>
      </c>
      <c r="W557" s="45">
        <v>2.5216113711688932E-2</v>
      </c>
      <c r="X557" s="10">
        <v>140.60606060606</v>
      </c>
      <c r="Y557" s="10">
        <v>503</v>
      </c>
      <c r="Z557" s="45">
        <v>1.6688231976377692E-2</v>
      </c>
      <c r="AA557" s="46">
        <v>101.212121212121</v>
      </c>
      <c r="AB557" s="10">
        <v>671</v>
      </c>
      <c r="AC557" s="45">
        <v>2.1183898973954222E-2</v>
      </c>
      <c r="AD557" s="46">
        <v>118.78788</v>
      </c>
      <c r="AE557" s="45">
        <v>-9.0785907859078585E-2</v>
      </c>
    </row>
    <row r="558" spans="1:31" ht="14.4" x14ac:dyDescent="0.3">
      <c r="A558" s="64" t="s">
        <v>549</v>
      </c>
      <c r="B558" s="10">
        <v>0</v>
      </c>
      <c r="C558" s="45">
        <v>0</v>
      </c>
      <c r="D558" s="10">
        <v>80</v>
      </c>
      <c r="E558" s="10">
        <v>0</v>
      </c>
      <c r="F558" s="45">
        <v>0</v>
      </c>
      <c r="G558" s="46">
        <v>17.5757575757575</v>
      </c>
      <c r="H558" s="10">
        <v>0</v>
      </c>
      <c r="I558" s="45">
        <v>0</v>
      </c>
      <c r="J558" s="46">
        <v>17.575758</v>
      </c>
      <c r="K558" s="64"/>
      <c r="L558" s="10">
        <v>43</v>
      </c>
      <c r="M558" s="45">
        <v>0.15140845070422534</v>
      </c>
      <c r="N558" s="10">
        <v>28.484848484848399</v>
      </c>
      <c r="O558" s="10">
        <v>0</v>
      </c>
      <c r="P558" s="45">
        <v>0</v>
      </c>
      <c r="Q558" s="46">
        <v>17.5757575757575</v>
      </c>
      <c r="R558" s="10">
        <v>0</v>
      </c>
      <c r="S558" s="45">
        <v>0</v>
      </c>
      <c r="T558" s="46">
        <v>17.575758</v>
      </c>
      <c r="U558" s="45">
        <v>-1</v>
      </c>
      <c r="V558" s="10">
        <v>1301</v>
      </c>
      <c r="W558" s="45">
        <v>4.4452796665186048E-2</v>
      </c>
      <c r="X558" s="10">
        <v>183.636363636363</v>
      </c>
      <c r="Y558" s="10">
        <v>986</v>
      </c>
      <c r="Z558" s="45">
        <v>3.2712915961646924E-2</v>
      </c>
      <c r="AA558" s="46">
        <v>111.515151515151</v>
      </c>
      <c r="AB558" s="10">
        <v>1434</v>
      </c>
      <c r="AC558" s="45">
        <v>4.527229676400947E-2</v>
      </c>
      <c r="AD558" s="46">
        <v>175.15152</v>
      </c>
      <c r="AE558" s="45">
        <v>0.10222905457340507</v>
      </c>
    </row>
    <row r="559" spans="1:31" ht="14.4" x14ac:dyDescent="0.3">
      <c r="A559" s="64" t="s">
        <v>387</v>
      </c>
      <c r="B559" s="10">
        <v>45</v>
      </c>
      <c r="C559" s="45">
        <v>0.28125</v>
      </c>
      <c r="D559" s="10">
        <v>28.484848484848399</v>
      </c>
      <c r="E559" s="10">
        <v>4</v>
      </c>
      <c r="F559" s="45">
        <v>2.185792349726776E-2</v>
      </c>
      <c r="G559" s="46">
        <v>4.2424242424242404</v>
      </c>
      <c r="H559" s="10">
        <v>17</v>
      </c>
      <c r="I559" s="45">
        <v>0.11258278145695365</v>
      </c>
      <c r="J559" s="46">
        <v>15.757576</v>
      </c>
      <c r="K559" s="45">
        <v>-0.62222222222222223</v>
      </c>
      <c r="L559" s="10">
        <v>79</v>
      </c>
      <c r="M559" s="45">
        <v>0.27816901408450706</v>
      </c>
      <c r="N559" s="10">
        <v>30.303030303030301</v>
      </c>
      <c r="O559" s="10">
        <v>4</v>
      </c>
      <c r="P559" s="45">
        <v>1.3513513513513514E-2</v>
      </c>
      <c r="Q559" s="46">
        <v>4.2424242424242404</v>
      </c>
      <c r="R559" s="10">
        <v>49</v>
      </c>
      <c r="S559" s="45">
        <v>0.15217391304347827</v>
      </c>
      <c r="T559" s="46">
        <v>27.272728000000001</v>
      </c>
      <c r="U559" s="45">
        <v>-0.379746835443038</v>
      </c>
      <c r="V559" s="10">
        <v>4592</v>
      </c>
      <c r="W559" s="45">
        <v>0.15690026309495336</v>
      </c>
      <c r="X559" s="10">
        <v>310.90909090909003</v>
      </c>
      <c r="Y559" s="10">
        <v>5043</v>
      </c>
      <c r="Z559" s="45">
        <v>0.16731362595799742</v>
      </c>
      <c r="AA559" s="46">
        <v>263.030303030303</v>
      </c>
      <c r="AB559" s="10">
        <v>5196</v>
      </c>
      <c r="AC559" s="45">
        <v>0.16404104183109708</v>
      </c>
      <c r="AD559" s="46">
        <v>319.39395100000002</v>
      </c>
      <c r="AE559" s="45">
        <v>0.13153310104529617</v>
      </c>
    </row>
    <row r="560" spans="1:31" ht="14.4" x14ac:dyDescent="0.3">
      <c r="A560" s="64" t="s">
        <v>545</v>
      </c>
      <c r="B560" s="10">
        <v>45</v>
      </c>
      <c r="C560" s="45">
        <v>0.28125</v>
      </c>
      <c r="D560" s="10">
        <v>28.484848484848399</v>
      </c>
      <c r="E560" s="10">
        <v>4</v>
      </c>
      <c r="F560" s="45">
        <v>2.185792349726776E-2</v>
      </c>
      <c r="G560" s="46">
        <v>4.2424242424242404</v>
      </c>
      <c r="H560" s="10">
        <v>17</v>
      </c>
      <c r="I560" s="45">
        <v>0.11258278145695365</v>
      </c>
      <c r="J560" s="46">
        <v>15.757576</v>
      </c>
      <c r="K560" s="45">
        <v>-0.62222222222222223</v>
      </c>
      <c r="L560" s="10">
        <v>79</v>
      </c>
      <c r="M560" s="45">
        <v>0.27816901408450706</v>
      </c>
      <c r="N560" s="10">
        <v>30.303030303030301</v>
      </c>
      <c r="O560" s="10">
        <v>4</v>
      </c>
      <c r="P560" s="45">
        <v>1.3513513513513514E-2</v>
      </c>
      <c r="Q560" s="46">
        <v>4.2424242424242404</v>
      </c>
      <c r="R560" s="10">
        <v>17</v>
      </c>
      <c r="S560" s="45">
        <v>5.2795031055900624E-2</v>
      </c>
      <c r="T560" s="46">
        <v>15.757576</v>
      </c>
      <c r="U560" s="45">
        <v>-0.78481012658227844</v>
      </c>
      <c r="V560" s="10">
        <v>3379</v>
      </c>
      <c r="W560" s="45">
        <v>0.11545426589674378</v>
      </c>
      <c r="X560" s="10">
        <v>263.636363636363</v>
      </c>
      <c r="Y560" s="10">
        <v>3081</v>
      </c>
      <c r="Z560" s="45">
        <v>0.10221956803025779</v>
      </c>
      <c r="AA560" s="46">
        <v>223.030303030303</v>
      </c>
      <c r="AB560" s="10">
        <v>2877</v>
      </c>
      <c r="AC560" s="45">
        <v>9.0828729281767953E-2</v>
      </c>
      <c r="AD560" s="46">
        <v>286.66665599999999</v>
      </c>
      <c r="AE560" s="45">
        <v>-0.14856466410180527</v>
      </c>
    </row>
    <row r="561" spans="1:31" ht="14.4" x14ac:dyDescent="0.3">
      <c r="A561" s="64" t="s">
        <v>546</v>
      </c>
      <c r="B561" s="10">
        <v>0</v>
      </c>
      <c r="C561" s="45">
        <v>0</v>
      </c>
      <c r="D561" s="10">
        <v>80</v>
      </c>
      <c r="E561" s="10">
        <v>0</v>
      </c>
      <c r="F561" s="45">
        <v>0</v>
      </c>
      <c r="G561" s="46">
        <v>17.5757575757575</v>
      </c>
      <c r="H561" s="10">
        <v>0</v>
      </c>
      <c r="I561" s="45">
        <v>0</v>
      </c>
      <c r="J561" s="46">
        <v>17.575758</v>
      </c>
      <c r="K561" s="64"/>
      <c r="L561" s="10">
        <v>16</v>
      </c>
      <c r="M561" s="45">
        <v>5.6338028169014086E-2</v>
      </c>
      <c r="N561" s="10">
        <v>13.3333333333333</v>
      </c>
      <c r="O561" s="10">
        <v>0</v>
      </c>
      <c r="P561" s="45">
        <v>0</v>
      </c>
      <c r="Q561" s="46">
        <v>17.5757575757575</v>
      </c>
      <c r="R561" s="10">
        <v>0</v>
      </c>
      <c r="S561" s="45">
        <v>0</v>
      </c>
      <c r="T561" s="46">
        <v>17.575758</v>
      </c>
      <c r="U561" s="45">
        <v>-1</v>
      </c>
      <c r="V561" s="10">
        <v>472</v>
      </c>
      <c r="W561" s="45">
        <v>1.6127378959237368E-2</v>
      </c>
      <c r="X561" s="10">
        <v>103.636363636363</v>
      </c>
      <c r="Y561" s="10">
        <v>518</v>
      </c>
      <c r="Z561" s="45">
        <v>1.7185892969709033E-2</v>
      </c>
      <c r="AA561" s="46">
        <v>112.121212121212</v>
      </c>
      <c r="AB561" s="10">
        <v>273</v>
      </c>
      <c r="AC561" s="45">
        <v>8.6187845303867406E-3</v>
      </c>
      <c r="AD561" s="46">
        <v>87.272729999999996</v>
      </c>
      <c r="AE561" s="45">
        <v>-0.42161016949152541</v>
      </c>
    </row>
    <row r="562" spans="1:31" ht="14.4" x14ac:dyDescent="0.3">
      <c r="A562" s="64" t="s">
        <v>547</v>
      </c>
      <c r="B562" s="10">
        <v>0</v>
      </c>
      <c r="C562" s="45">
        <v>0</v>
      </c>
      <c r="D562" s="10">
        <v>80</v>
      </c>
      <c r="E562" s="10">
        <v>0</v>
      </c>
      <c r="F562" s="45">
        <v>0</v>
      </c>
      <c r="G562" s="46">
        <v>17.5757575757575</v>
      </c>
      <c r="H562" s="10">
        <v>0</v>
      </c>
      <c r="I562" s="45">
        <v>0</v>
      </c>
      <c r="J562" s="46">
        <v>17.575758</v>
      </c>
      <c r="K562" s="64"/>
      <c r="L562" s="10">
        <v>7</v>
      </c>
      <c r="M562" s="45">
        <v>2.464788732394366E-2</v>
      </c>
      <c r="N562" s="10">
        <v>7.2727272727272698</v>
      </c>
      <c r="O562" s="10">
        <v>0</v>
      </c>
      <c r="P562" s="45">
        <v>0</v>
      </c>
      <c r="Q562" s="46">
        <v>17.5757575757575</v>
      </c>
      <c r="R562" s="10">
        <v>0</v>
      </c>
      <c r="S562" s="45">
        <v>0</v>
      </c>
      <c r="T562" s="46">
        <v>17.575758</v>
      </c>
      <c r="U562" s="45">
        <v>-1</v>
      </c>
      <c r="V562" s="10">
        <v>582</v>
      </c>
      <c r="W562" s="45">
        <v>1.9885878292957938E-2</v>
      </c>
      <c r="X562" s="10">
        <v>122.424242424242</v>
      </c>
      <c r="Y562" s="10">
        <v>606</v>
      </c>
      <c r="Z562" s="45">
        <v>2.0105504130586243E-2</v>
      </c>
      <c r="AA562" s="46">
        <v>94.545454545454504</v>
      </c>
      <c r="AB562" s="10">
        <v>474</v>
      </c>
      <c r="AC562" s="45">
        <v>1.4964483030781373E-2</v>
      </c>
      <c r="AD562" s="46">
        <v>99.393936199999999</v>
      </c>
      <c r="AE562" s="45">
        <v>-0.18556701030927836</v>
      </c>
    </row>
    <row r="563" spans="1:31" ht="14.4" x14ac:dyDescent="0.3">
      <c r="A563" s="64" t="s">
        <v>548</v>
      </c>
      <c r="B563" s="10">
        <v>45</v>
      </c>
      <c r="C563" s="45">
        <v>0.28125</v>
      </c>
      <c r="D563" s="10">
        <v>28.484848484848399</v>
      </c>
      <c r="E563" s="10">
        <v>4</v>
      </c>
      <c r="F563" s="45">
        <v>2.185792349726776E-2</v>
      </c>
      <c r="G563" s="46">
        <v>4.2424242424242404</v>
      </c>
      <c r="H563" s="10">
        <v>17</v>
      </c>
      <c r="I563" s="45">
        <v>0.11258278145695365</v>
      </c>
      <c r="J563" s="46">
        <v>15.757576</v>
      </c>
      <c r="K563" s="45">
        <v>-0.62222222222222223</v>
      </c>
      <c r="L563" s="10">
        <v>56</v>
      </c>
      <c r="M563" s="45">
        <v>0.19718309859154928</v>
      </c>
      <c r="N563" s="10">
        <v>29.090909090909101</v>
      </c>
      <c r="O563" s="10">
        <v>4</v>
      </c>
      <c r="P563" s="45">
        <v>1.3513513513513514E-2</v>
      </c>
      <c r="Q563" s="46">
        <v>4.2424242424242404</v>
      </c>
      <c r="R563" s="10">
        <v>17</v>
      </c>
      <c r="S563" s="45">
        <v>5.2795031055900624E-2</v>
      </c>
      <c r="T563" s="46">
        <v>15.757576</v>
      </c>
      <c r="U563" s="45">
        <v>-0.6964285714285714</v>
      </c>
      <c r="V563" s="10">
        <v>2325</v>
      </c>
      <c r="W563" s="45">
        <v>7.9441008644548464E-2</v>
      </c>
      <c r="X563" s="10">
        <v>241.81818181818099</v>
      </c>
      <c r="Y563" s="10">
        <v>1957</v>
      </c>
      <c r="Z563" s="45">
        <v>6.4928170929962503E-2</v>
      </c>
      <c r="AA563" s="46">
        <v>159.39393939393901</v>
      </c>
      <c r="AB563" s="10">
        <v>2130</v>
      </c>
      <c r="AC563" s="45">
        <v>6.7245461720599836E-2</v>
      </c>
      <c r="AD563" s="46">
        <v>249.090912</v>
      </c>
      <c r="AE563" s="45">
        <v>-8.387096774193549E-2</v>
      </c>
    </row>
    <row r="564" spans="1:31" ht="14.4" x14ac:dyDescent="0.3">
      <c r="A564" s="64" t="s">
        <v>549</v>
      </c>
      <c r="B564" s="10">
        <v>0</v>
      </c>
      <c r="C564" s="45">
        <v>0</v>
      </c>
      <c r="D564" s="10">
        <v>80</v>
      </c>
      <c r="E564" s="10">
        <v>0</v>
      </c>
      <c r="F564" s="45">
        <v>0</v>
      </c>
      <c r="G564" s="46">
        <v>17.5757575757575</v>
      </c>
      <c r="H564" s="10">
        <v>0</v>
      </c>
      <c r="I564" s="45">
        <v>0</v>
      </c>
      <c r="J564" s="46">
        <v>17.575758</v>
      </c>
      <c r="K564" s="64"/>
      <c r="L564" s="10">
        <v>0</v>
      </c>
      <c r="M564" s="45">
        <v>0</v>
      </c>
      <c r="N564" s="10">
        <v>80</v>
      </c>
      <c r="O564" s="10">
        <v>0</v>
      </c>
      <c r="P564" s="45">
        <v>0</v>
      </c>
      <c r="Q564" s="46">
        <v>17.5757575757575</v>
      </c>
      <c r="R564" s="10">
        <v>32</v>
      </c>
      <c r="S564" s="45">
        <v>9.9378881987577633E-2</v>
      </c>
      <c r="T564" s="46">
        <v>20.606059999999999</v>
      </c>
      <c r="U564" s="64"/>
      <c r="V564" s="10">
        <v>1213</v>
      </c>
      <c r="W564" s="45">
        <v>4.1445997198209586E-2</v>
      </c>
      <c r="X564" s="10">
        <v>171.51515151515099</v>
      </c>
      <c r="Y564" s="10">
        <v>1962</v>
      </c>
      <c r="Z564" s="45">
        <v>6.5094057927739618E-2</v>
      </c>
      <c r="AA564" s="46">
        <v>201.21212121212099</v>
      </c>
      <c r="AB564" s="10">
        <v>2319</v>
      </c>
      <c r="AC564" s="45">
        <v>7.3212312549329125E-2</v>
      </c>
      <c r="AD564" s="46">
        <v>207.27271999999999</v>
      </c>
      <c r="AE564" s="45">
        <v>0.91178895300906837</v>
      </c>
    </row>
    <row r="565" spans="1:31" ht="14.4" x14ac:dyDescent="0.3">
      <c r="A565" s="432"/>
      <c r="B565" s="432"/>
      <c r="C565" s="432"/>
      <c r="D565" s="432"/>
      <c r="E565" s="432"/>
      <c r="F565" s="432"/>
      <c r="G565" s="432"/>
      <c r="H565" s="432"/>
      <c r="I565" s="432"/>
      <c r="J565" s="432"/>
      <c r="K565" s="432"/>
      <c r="L565" s="432"/>
      <c r="M565" s="432"/>
      <c r="N565" s="432"/>
      <c r="O565" s="432"/>
      <c r="P565" s="432"/>
      <c r="Q565" s="432"/>
      <c r="R565" s="432"/>
      <c r="S565" s="432"/>
      <c r="T565" s="432"/>
      <c r="U565" s="432"/>
      <c r="V565" s="432"/>
      <c r="W565" s="432"/>
      <c r="X565" s="432"/>
      <c r="Y565" s="432"/>
      <c r="Z565" s="432"/>
      <c r="AA565" s="432"/>
      <c r="AB565" s="432"/>
      <c r="AC565" s="432"/>
      <c r="AD565" s="432"/>
      <c r="AE565" s="432"/>
    </row>
    <row r="566" spans="1:31" ht="14.4" x14ac:dyDescent="0.3">
      <c r="A566" s="433" t="s">
        <v>553</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row>
    <row r="567" spans="1:31" ht="14.4" x14ac:dyDescent="0.3">
      <c r="A567" s="64"/>
      <c r="B567" s="434" t="s">
        <v>332</v>
      </c>
      <c r="C567" s="434"/>
      <c r="D567" s="63" t="s">
        <v>333</v>
      </c>
      <c r="E567" s="434" t="s">
        <v>332</v>
      </c>
      <c r="F567" s="434"/>
      <c r="G567" s="63" t="s">
        <v>333</v>
      </c>
      <c r="H567" s="434" t="s">
        <v>332</v>
      </c>
      <c r="I567" s="434"/>
      <c r="J567" s="63" t="s">
        <v>333</v>
      </c>
      <c r="K567" s="64" t="s">
        <v>0</v>
      </c>
      <c r="L567" s="434" t="s">
        <v>332</v>
      </c>
      <c r="M567" s="434"/>
      <c r="N567" s="63" t="s">
        <v>333</v>
      </c>
      <c r="O567" s="434" t="s">
        <v>332</v>
      </c>
      <c r="P567" s="434"/>
      <c r="Q567" s="63" t="s">
        <v>333</v>
      </c>
      <c r="R567" s="434" t="s">
        <v>332</v>
      </c>
      <c r="S567" s="434"/>
      <c r="T567" s="63" t="s">
        <v>333</v>
      </c>
      <c r="U567" s="64" t="s">
        <v>0</v>
      </c>
      <c r="V567" s="434" t="s">
        <v>332</v>
      </c>
      <c r="W567" s="434"/>
      <c r="X567" s="63" t="s">
        <v>333</v>
      </c>
      <c r="Y567" s="434" t="s">
        <v>332</v>
      </c>
      <c r="Z567" s="434"/>
      <c r="AA567" s="63" t="s">
        <v>333</v>
      </c>
      <c r="AB567" s="434" t="s">
        <v>332</v>
      </c>
      <c r="AC567" s="434"/>
      <c r="AD567" s="63" t="s">
        <v>333</v>
      </c>
      <c r="AE567" s="64" t="s">
        <v>0</v>
      </c>
    </row>
    <row r="568" spans="1:31" ht="14.4" x14ac:dyDescent="0.3">
      <c r="A568" s="64" t="s">
        <v>18</v>
      </c>
      <c r="B568" s="10">
        <v>20493</v>
      </c>
      <c r="C568" s="45"/>
      <c r="D568" s="10">
        <v>531.51515151515105</v>
      </c>
      <c r="E568" s="10">
        <v>22594</v>
      </c>
      <c r="F568" s="45"/>
      <c r="G568" s="46">
        <v>547.27272727272702</v>
      </c>
      <c r="H568" s="10">
        <v>14831</v>
      </c>
      <c r="I568" s="45"/>
      <c r="J568" s="46">
        <v>464.84848</v>
      </c>
      <c r="K568" s="45">
        <v>-0.27628946469526178</v>
      </c>
      <c r="L568" s="10">
        <v>36708</v>
      </c>
      <c r="M568" s="45"/>
      <c r="N568" s="10">
        <v>619.39393939393904</v>
      </c>
      <c r="O568" s="10">
        <v>41520</v>
      </c>
      <c r="P568" s="45"/>
      <c r="Q568" s="46">
        <v>780.60606060606005</v>
      </c>
      <c r="R568" s="10">
        <v>31328</v>
      </c>
      <c r="S568" s="45"/>
      <c r="T568" s="46">
        <v>684.24243200000001</v>
      </c>
      <c r="U568" s="45">
        <v>-0.14656205731720606</v>
      </c>
      <c r="V568" s="10">
        <v>1165697</v>
      </c>
      <c r="W568" s="45"/>
      <c r="X568" s="10">
        <v>3883.0303030302998</v>
      </c>
      <c r="Y568" s="10">
        <v>983814</v>
      </c>
      <c r="Z568" s="45"/>
      <c r="AA568" s="46">
        <v>3460</v>
      </c>
      <c r="AB568" s="10">
        <v>1106456</v>
      </c>
      <c r="AC568" s="45"/>
      <c r="AD568" s="46">
        <v>4384.2420000000002</v>
      </c>
      <c r="AE568" s="45">
        <v>-5.0820238878542194E-2</v>
      </c>
    </row>
    <row r="569" spans="1:31" ht="14.4" x14ac:dyDescent="0.3">
      <c r="A569" s="64" t="s">
        <v>420</v>
      </c>
      <c r="B569" s="10">
        <v>5141</v>
      </c>
      <c r="C569" s="45">
        <v>0.25086614941687407</v>
      </c>
      <c r="D569" s="10">
        <v>336.36363636363598</v>
      </c>
      <c r="E569" s="10">
        <v>8426</v>
      </c>
      <c r="F569" s="45">
        <v>0.37293086660175268</v>
      </c>
      <c r="G569" s="46">
        <v>343.030303030303</v>
      </c>
      <c r="H569" s="10">
        <v>4039</v>
      </c>
      <c r="I569" s="45">
        <v>0.27233497404086038</v>
      </c>
      <c r="J569" s="46">
        <v>287.878784</v>
      </c>
      <c r="K569" s="45">
        <v>-0.21435518381637814</v>
      </c>
      <c r="L569" s="10">
        <v>8822</v>
      </c>
      <c r="M569" s="45">
        <v>0.24032908357851149</v>
      </c>
      <c r="N569" s="10">
        <v>376.969696969697</v>
      </c>
      <c r="O569" s="10">
        <v>14512</v>
      </c>
      <c r="P569" s="45">
        <v>0.3495183044315992</v>
      </c>
      <c r="Q569" s="46">
        <v>489.69696969696901</v>
      </c>
      <c r="R569" s="10">
        <v>8403</v>
      </c>
      <c r="S569" s="45">
        <v>0.26822650663942799</v>
      </c>
      <c r="T569" s="46">
        <v>386.06060000000002</v>
      </c>
      <c r="U569" s="45">
        <v>-4.7494899115846749E-2</v>
      </c>
      <c r="V569" s="10">
        <v>208204</v>
      </c>
      <c r="W569" s="45">
        <v>0.17860902104063062</v>
      </c>
      <c r="X569" s="10">
        <v>1753.3333333333301</v>
      </c>
      <c r="Y569" s="10">
        <v>225716</v>
      </c>
      <c r="Z569" s="45">
        <v>0.22942954664194654</v>
      </c>
      <c r="AA569" s="46">
        <v>1833.9393939393899</v>
      </c>
      <c r="AB569" s="10">
        <v>183277</v>
      </c>
      <c r="AC569" s="45">
        <v>0.16564327908204213</v>
      </c>
      <c r="AD569" s="46">
        <v>1719.39392</v>
      </c>
      <c r="AE569" s="45">
        <v>-0.11972392461239938</v>
      </c>
    </row>
    <row r="570" spans="1:31" ht="14.4" x14ac:dyDescent="0.3">
      <c r="A570" s="64" t="s">
        <v>384</v>
      </c>
      <c r="B570" s="10">
        <v>1845</v>
      </c>
      <c r="C570" s="45">
        <v>9.0030742204655248E-2</v>
      </c>
      <c r="D570" s="10">
        <v>187.272727272727</v>
      </c>
      <c r="E570" s="10">
        <v>3055</v>
      </c>
      <c r="F570" s="45">
        <v>0.13521288837744533</v>
      </c>
      <c r="G570" s="46">
        <v>247.272727272727</v>
      </c>
      <c r="H570" s="10">
        <v>1252</v>
      </c>
      <c r="I570" s="45">
        <v>8.4417773582361272E-2</v>
      </c>
      <c r="J570" s="46">
        <v>163.636368</v>
      </c>
      <c r="K570" s="45">
        <v>-0.3214092140921409</v>
      </c>
      <c r="L570" s="10">
        <v>3551</v>
      </c>
      <c r="M570" s="45">
        <v>9.6736406232973735E-2</v>
      </c>
      <c r="N570" s="10">
        <v>252.72727272727201</v>
      </c>
      <c r="O570" s="10">
        <v>5987</v>
      </c>
      <c r="P570" s="45">
        <v>0.14419556840077072</v>
      </c>
      <c r="Q570" s="46">
        <v>345.45454545454498</v>
      </c>
      <c r="R570" s="10">
        <v>3181</v>
      </c>
      <c r="S570" s="45">
        <v>0.10153855975485189</v>
      </c>
      <c r="T570" s="46">
        <v>285.45455900000002</v>
      </c>
      <c r="U570" s="45">
        <v>-0.10419600112644326</v>
      </c>
      <c r="V570" s="10">
        <v>93102</v>
      </c>
      <c r="W570" s="45">
        <v>7.9868096083287515E-2</v>
      </c>
      <c r="X570" s="10">
        <v>1392.72727272727</v>
      </c>
      <c r="Y570" s="10">
        <v>96238</v>
      </c>
      <c r="Z570" s="45">
        <v>9.7821336146873286E-2</v>
      </c>
      <c r="AA570" s="46">
        <v>1273.9393939393899</v>
      </c>
      <c r="AB570" s="10">
        <v>77703</v>
      </c>
      <c r="AC570" s="45">
        <v>7.022692271540848E-2</v>
      </c>
      <c r="AD570" s="46">
        <v>1207.87878</v>
      </c>
      <c r="AE570" s="45">
        <v>-0.16539923954372623</v>
      </c>
    </row>
    <row r="571" spans="1:31" ht="14.4" x14ac:dyDescent="0.3">
      <c r="A571" s="64" t="s">
        <v>540</v>
      </c>
      <c r="B571" s="10">
        <v>1749</v>
      </c>
      <c r="C571" s="45">
        <v>8.5346215780998394E-2</v>
      </c>
      <c r="D571" s="10">
        <v>187.272727272727</v>
      </c>
      <c r="E571" s="10">
        <v>2691</v>
      </c>
      <c r="F571" s="45">
        <v>0.119102416570771</v>
      </c>
      <c r="G571" s="46">
        <v>227.272727272727</v>
      </c>
      <c r="H571" s="10">
        <v>909</v>
      </c>
      <c r="I571" s="45">
        <v>6.1290540084957185E-2</v>
      </c>
      <c r="J571" s="46">
        <v>153.33332799999999</v>
      </c>
      <c r="K571" s="45">
        <v>-0.48027444253859347</v>
      </c>
      <c r="L571" s="10">
        <v>3301</v>
      </c>
      <c r="M571" s="45">
        <v>8.9925901710798742E-2</v>
      </c>
      <c r="N571" s="10">
        <v>252.12121212121201</v>
      </c>
      <c r="O571" s="10">
        <v>5242</v>
      </c>
      <c r="P571" s="45">
        <v>0.126252408477842</v>
      </c>
      <c r="Q571" s="46">
        <v>326.06060606060601</v>
      </c>
      <c r="R571" s="10">
        <v>2446</v>
      </c>
      <c r="S571" s="45">
        <v>7.807711950970378E-2</v>
      </c>
      <c r="T571" s="46">
        <v>250.909088</v>
      </c>
      <c r="U571" s="45">
        <v>-0.25901242047864281</v>
      </c>
      <c r="V571" s="10">
        <v>81505</v>
      </c>
      <c r="W571" s="45">
        <v>6.9919541699086471E-2</v>
      </c>
      <c r="X571" s="10">
        <v>1304.2424242424199</v>
      </c>
      <c r="Y571" s="10">
        <v>82639</v>
      </c>
      <c r="Z571" s="45">
        <v>8.3998601361639502E-2</v>
      </c>
      <c r="AA571" s="46">
        <v>1190.9090909090901</v>
      </c>
      <c r="AB571" s="10">
        <v>62552</v>
      </c>
      <c r="AC571" s="45">
        <v>5.6533653394260593E-2</v>
      </c>
      <c r="AD571" s="46">
        <v>1055.15149</v>
      </c>
      <c r="AE571" s="45">
        <v>-0.23253788111158824</v>
      </c>
    </row>
    <row r="572" spans="1:31" ht="14.4" x14ac:dyDescent="0.3">
      <c r="A572" s="64" t="s">
        <v>541</v>
      </c>
      <c r="B572" s="10">
        <v>319</v>
      </c>
      <c r="C572" s="45">
        <v>1.5566290928609769E-2</v>
      </c>
      <c r="D572" s="10">
        <v>80.606060606060595</v>
      </c>
      <c r="E572" s="10">
        <v>227</v>
      </c>
      <c r="F572" s="45">
        <v>1.0046915110206249E-2</v>
      </c>
      <c r="G572" s="46">
        <v>58.181818181818201</v>
      </c>
      <c r="H572" s="10">
        <v>208</v>
      </c>
      <c r="I572" s="45">
        <v>1.4024678039242127E-2</v>
      </c>
      <c r="J572" s="46">
        <v>73.939390000000003</v>
      </c>
      <c r="K572" s="45">
        <v>-0.34796238244514105</v>
      </c>
      <c r="L572" s="10">
        <v>415</v>
      </c>
      <c r="M572" s="45">
        <v>1.1305437506810505E-2</v>
      </c>
      <c r="N572" s="10">
        <v>96.969696969696898</v>
      </c>
      <c r="O572" s="10">
        <v>506</v>
      </c>
      <c r="P572" s="45">
        <v>1.2186897880539499E-2</v>
      </c>
      <c r="Q572" s="46">
        <v>95.757575757575694</v>
      </c>
      <c r="R572" s="10">
        <v>355</v>
      </c>
      <c r="S572" s="45">
        <v>1.1331716036772216E-2</v>
      </c>
      <c r="T572" s="46">
        <v>106.666664</v>
      </c>
      <c r="U572" s="45">
        <v>-0.14457831325301204</v>
      </c>
      <c r="V572" s="10">
        <v>8979</v>
      </c>
      <c r="W572" s="45">
        <v>7.7026877481884233E-3</v>
      </c>
      <c r="X572" s="10">
        <v>485.45454545454498</v>
      </c>
      <c r="Y572" s="10">
        <v>8233</v>
      </c>
      <c r="Z572" s="45">
        <v>8.3684517601904426E-3</v>
      </c>
      <c r="AA572" s="46">
        <v>420</v>
      </c>
      <c r="AB572" s="10">
        <v>4852</v>
      </c>
      <c r="AC572" s="45">
        <v>4.3851721171018097E-3</v>
      </c>
      <c r="AD572" s="46">
        <v>367.27273600000001</v>
      </c>
      <c r="AE572" s="45">
        <v>-0.45962802093774363</v>
      </c>
    </row>
    <row r="573" spans="1:31" ht="14.4" x14ac:dyDescent="0.3">
      <c r="A573" s="64" t="s">
        <v>542</v>
      </c>
      <c r="B573" s="10">
        <v>658</v>
      </c>
      <c r="C573" s="45">
        <v>3.2108524862148054E-2</v>
      </c>
      <c r="D573" s="10">
        <v>127.272727272727</v>
      </c>
      <c r="E573" s="10">
        <v>1327</v>
      </c>
      <c r="F573" s="45">
        <v>5.873240683367266E-2</v>
      </c>
      <c r="G573" s="46">
        <v>149.69696969696901</v>
      </c>
      <c r="H573" s="10">
        <v>283</v>
      </c>
      <c r="I573" s="45">
        <v>1.9081653293776549E-2</v>
      </c>
      <c r="J573" s="46">
        <v>85.454544100000007</v>
      </c>
      <c r="K573" s="45">
        <v>-0.56990881458966569</v>
      </c>
      <c r="L573" s="10">
        <v>1397</v>
      </c>
      <c r="M573" s="45">
        <v>3.8057099269913915E-2</v>
      </c>
      <c r="N573" s="10">
        <v>164.84848484848399</v>
      </c>
      <c r="O573" s="10">
        <v>2685</v>
      </c>
      <c r="P573" s="45">
        <v>6.4667630057803474E-2</v>
      </c>
      <c r="Q573" s="46">
        <v>213.333333333333</v>
      </c>
      <c r="R573" s="10">
        <v>808</v>
      </c>
      <c r="S573" s="45">
        <v>2.5791624106230846E-2</v>
      </c>
      <c r="T573" s="46">
        <v>146.66667200000001</v>
      </c>
      <c r="U573" s="45">
        <v>-0.42161775232641374</v>
      </c>
      <c r="V573" s="10">
        <v>36419</v>
      </c>
      <c r="W573" s="45">
        <v>3.1242252489283237E-2</v>
      </c>
      <c r="X573" s="10">
        <v>707.27272727272702</v>
      </c>
      <c r="Y573" s="10">
        <v>33564</v>
      </c>
      <c r="Z573" s="45">
        <v>3.4116204892388195E-2</v>
      </c>
      <c r="AA573" s="46">
        <v>728.48484848484804</v>
      </c>
      <c r="AB573" s="10">
        <v>23884</v>
      </c>
      <c r="AC573" s="45">
        <v>2.1586036860028777E-2</v>
      </c>
      <c r="AD573" s="46">
        <v>733.33330000000001</v>
      </c>
      <c r="AE573" s="45">
        <v>-0.34418847304978173</v>
      </c>
    </row>
    <row r="574" spans="1:31" ht="14.4" x14ac:dyDescent="0.3">
      <c r="A574" s="64" t="s">
        <v>543</v>
      </c>
      <c r="B574" s="10">
        <v>772</v>
      </c>
      <c r="C574" s="45">
        <v>3.7671399990240571E-2</v>
      </c>
      <c r="D574" s="10">
        <v>128.48484848484799</v>
      </c>
      <c r="E574" s="10">
        <v>1137</v>
      </c>
      <c r="F574" s="45">
        <v>5.0323094626892093E-2</v>
      </c>
      <c r="G574" s="46">
        <v>151.51515151515099</v>
      </c>
      <c r="H574" s="10">
        <v>418</v>
      </c>
      <c r="I574" s="45">
        <v>2.8184208751938507E-2</v>
      </c>
      <c r="J574" s="46">
        <v>90.909090000000006</v>
      </c>
      <c r="K574" s="45">
        <v>-0.45854922279792748</v>
      </c>
      <c r="L574" s="10">
        <v>1489</v>
      </c>
      <c r="M574" s="45">
        <v>4.0563364934074315E-2</v>
      </c>
      <c r="N574" s="10">
        <v>194.54545454545399</v>
      </c>
      <c r="O574" s="10">
        <v>2051</v>
      </c>
      <c r="P574" s="45">
        <v>4.9397880539499034E-2</v>
      </c>
      <c r="Q574" s="46">
        <v>193.939393939393</v>
      </c>
      <c r="R574" s="10">
        <v>1283</v>
      </c>
      <c r="S574" s="45">
        <v>4.0953779366700714E-2</v>
      </c>
      <c r="T574" s="46">
        <v>161.81817599999999</v>
      </c>
      <c r="U574" s="45">
        <v>-0.13834788448623236</v>
      </c>
      <c r="V574" s="10">
        <v>36107</v>
      </c>
      <c r="W574" s="45">
        <v>3.097460146161481E-2</v>
      </c>
      <c r="X574" s="10">
        <v>926.66666666666595</v>
      </c>
      <c r="Y574" s="10">
        <v>40842</v>
      </c>
      <c r="Z574" s="45">
        <v>4.1513944709060856E-2</v>
      </c>
      <c r="AA574" s="46">
        <v>827.87878787878799</v>
      </c>
      <c r="AB574" s="10">
        <v>33816</v>
      </c>
      <c r="AC574" s="45">
        <v>3.0562444417130009E-2</v>
      </c>
      <c r="AD574" s="46">
        <v>809.09090000000003</v>
      </c>
      <c r="AE574" s="45">
        <v>-6.3450300495748749E-2</v>
      </c>
    </row>
    <row r="575" spans="1:31" ht="14.4" x14ac:dyDescent="0.3">
      <c r="A575" s="64" t="s">
        <v>544</v>
      </c>
      <c r="B575" s="10">
        <v>96</v>
      </c>
      <c r="C575" s="45">
        <v>4.6845264236568583E-3</v>
      </c>
      <c r="D575" s="10">
        <v>33.3333333333333</v>
      </c>
      <c r="E575" s="10">
        <v>364</v>
      </c>
      <c r="F575" s="45">
        <v>1.611047180667434E-2</v>
      </c>
      <c r="G575" s="46">
        <v>67.272727272727195</v>
      </c>
      <c r="H575" s="10">
        <v>343</v>
      </c>
      <c r="I575" s="45">
        <v>2.3127233497404087E-2</v>
      </c>
      <c r="J575" s="46">
        <v>76.363640000000004</v>
      </c>
      <c r="K575" s="45">
        <v>2.5729166666666665</v>
      </c>
      <c r="L575" s="10">
        <v>250</v>
      </c>
      <c r="M575" s="45">
        <v>6.8105045221750031E-3</v>
      </c>
      <c r="N575" s="10">
        <v>60</v>
      </c>
      <c r="O575" s="10">
        <v>745</v>
      </c>
      <c r="P575" s="45">
        <v>1.7943159922928709E-2</v>
      </c>
      <c r="Q575" s="46">
        <v>95.757575757575694</v>
      </c>
      <c r="R575" s="10">
        <v>735</v>
      </c>
      <c r="S575" s="45">
        <v>2.346144024514811E-2</v>
      </c>
      <c r="T575" s="46">
        <v>106.666664</v>
      </c>
      <c r="U575" s="45">
        <v>1.94</v>
      </c>
      <c r="V575" s="10">
        <v>11597</v>
      </c>
      <c r="W575" s="45">
        <v>9.9485543842010409E-3</v>
      </c>
      <c r="X575" s="10">
        <v>464.84848484848402</v>
      </c>
      <c r="Y575" s="10">
        <v>13599</v>
      </c>
      <c r="Z575" s="45">
        <v>1.3822734785233794E-2</v>
      </c>
      <c r="AA575" s="46">
        <v>478.18181818181802</v>
      </c>
      <c r="AB575" s="10">
        <v>15151</v>
      </c>
      <c r="AC575" s="45">
        <v>1.3693269321147882E-2</v>
      </c>
      <c r="AD575" s="46">
        <v>498.78787199999999</v>
      </c>
      <c r="AE575" s="45">
        <v>0.30645856687074241</v>
      </c>
    </row>
    <row r="576" spans="1:31" ht="14.4" x14ac:dyDescent="0.3">
      <c r="A576" s="64" t="s">
        <v>385</v>
      </c>
      <c r="B576" s="10">
        <v>3296</v>
      </c>
      <c r="C576" s="45">
        <v>0.16083540721221881</v>
      </c>
      <c r="D576" s="10">
        <v>266.666666666666</v>
      </c>
      <c r="E576" s="10">
        <v>5371</v>
      </c>
      <c r="F576" s="45">
        <v>0.23771797822430735</v>
      </c>
      <c r="G576" s="46">
        <v>316.969696969697</v>
      </c>
      <c r="H576" s="10">
        <v>2787</v>
      </c>
      <c r="I576" s="45">
        <v>0.18791720045849908</v>
      </c>
      <c r="J576" s="46">
        <v>250.30302399999999</v>
      </c>
      <c r="K576" s="45">
        <v>-0.15442961165048544</v>
      </c>
      <c r="L576" s="10">
        <v>5271</v>
      </c>
      <c r="M576" s="45">
        <v>0.14359267734553777</v>
      </c>
      <c r="N576" s="10">
        <v>304.84848484848402</v>
      </c>
      <c r="O576" s="10">
        <v>8525</v>
      </c>
      <c r="P576" s="45">
        <v>0.20532273603082851</v>
      </c>
      <c r="Q576" s="46">
        <v>366.666666666666</v>
      </c>
      <c r="R576" s="10">
        <v>5222</v>
      </c>
      <c r="S576" s="45">
        <v>0.16668794688457611</v>
      </c>
      <c r="T576" s="46">
        <v>310.30304000000001</v>
      </c>
      <c r="U576" s="45">
        <v>-9.2961487383798145E-3</v>
      </c>
      <c r="V576" s="10">
        <v>115102</v>
      </c>
      <c r="W576" s="45">
        <v>9.8740924957343115E-2</v>
      </c>
      <c r="X576" s="10">
        <v>1398.1818181818101</v>
      </c>
      <c r="Y576" s="10">
        <v>129478</v>
      </c>
      <c r="Z576" s="45">
        <v>0.13160821049507326</v>
      </c>
      <c r="AA576" s="46">
        <v>1404.84848484848</v>
      </c>
      <c r="AB576" s="10">
        <v>105574</v>
      </c>
      <c r="AC576" s="45">
        <v>9.5416356366633648E-2</v>
      </c>
      <c r="AD576" s="46">
        <v>1100.60608</v>
      </c>
      <c r="AE576" s="45">
        <v>-8.277875275842296E-2</v>
      </c>
    </row>
    <row r="577" spans="1:31" ht="14.4" x14ac:dyDescent="0.3">
      <c r="A577" s="64" t="s">
        <v>386</v>
      </c>
      <c r="B577" s="10">
        <v>738</v>
      </c>
      <c r="C577" s="45">
        <v>3.6012296881862096E-2</v>
      </c>
      <c r="D577" s="10">
        <v>120</v>
      </c>
      <c r="E577" s="10">
        <v>1486</v>
      </c>
      <c r="F577" s="45">
        <v>6.5769673364610079E-2</v>
      </c>
      <c r="G577" s="46">
        <v>183.030303030303</v>
      </c>
      <c r="H577" s="10">
        <v>668</v>
      </c>
      <c r="I577" s="45">
        <v>4.504079293371991E-2</v>
      </c>
      <c r="J577" s="46">
        <v>142.42424</v>
      </c>
      <c r="K577" s="45">
        <v>-9.4850948509485097E-2</v>
      </c>
      <c r="L577" s="10">
        <v>1339</v>
      </c>
      <c r="M577" s="45">
        <v>3.6477062220769317E-2</v>
      </c>
      <c r="N577" s="10">
        <v>172.12121212121201</v>
      </c>
      <c r="O577" s="10">
        <v>2381</v>
      </c>
      <c r="P577" s="45">
        <v>5.7345857418111754E-2</v>
      </c>
      <c r="Q577" s="46">
        <v>232.12121212121201</v>
      </c>
      <c r="R577" s="10">
        <v>1212</v>
      </c>
      <c r="S577" s="45">
        <v>3.8687436159346271E-2</v>
      </c>
      <c r="T577" s="46">
        <v>172.121216</v>
      </c>
      <c r="U577" s="45">
        <v>-9.4846900672143394E-2</v>
      </c>
      <c r="V577" s="10">
        <v>24710</v>
      </c>
      <c r="W577" s="45">
        <v>2.1197618248996093E-2</v>
      </c>
      <c r="X577" s="10">
        <v>727.27272727272702</v>
      </c>
      <c r="Y577" s="10">
        <v>30099</v>
      </c>
      <c r="Z577" s="45">
        <v>3.0594197683708507E-2</v>
      </c>
      <c r="AA577" s="46">
        <v>780</v>
      </c>
      <c r="AB577" s="10">
        <v>23063</v>
      </c>
      <c r="AC577" s="45">
        <v>2.0844028140296587E-2</v>
      </c>
      <c r="AD577" s="46">
        <v>755.75756799999999</v>
      </c>
      <c r="AE577" s="45">
        <v>-6.6653176851477133E-2</v>
      </c>
    </row>
    <row r="578" spans="1:31" ht="14.4" x14ac:dyDescent="0.3">
      <c r="A578" s="64" t="s">
        <v>545</v>
      </c>
      <c r="B578" s="10">
        <v>643</v>
      </c>
      <c r="C578" s="45">
        <v>3.1376567608451665E-2</v>
      </c>
      <c r="D578" s="10">
        <v>113.333333333333</v>
      </c>
      <c r="E578" s="10">
        <v>1347</v>
      </c>
      <c r="F578" s="45">
        <v>5.9617597592281135E-2</v>
      </c>
      <c r="G578" s="46">
        <v>169.09090909090901</v>
      </c>
      <c r="H578" s="10">
        <v>501</v>
      </c>
      <c r="I578" s="45">
        <v>3.3780594700289934E-2</v>
      </c>
      <c r="J578" s="46">
        <v>118.181816</v>
      </c>
      <c r="K578" s="45">
        <v>-0.2208398133748056</v>
      </c>
      <c r="L578" s="10">
        <v>1205</v>
      </c>
      <c r="M578" s="45">
        <v>3.2826631796883513E-2</v>
      </c>
      <c r="N578" s="10">
        <v>163.030303030303</v>
      </c>
      <c r="O578" s="10">
        <v>2079</v>
      </c>
      <c r="P578" s="45">
        <v>5.0072254335260115E-2</v>
      </c>
      <c r="Q578" s="46">
        <v>210.30303030303</v>
      </c>
      <c r="R578" s="10">
        <v>964</v>
      </c>
      <c r="S578" s="45">
        <v>3.0771195097037792E-2</v>
      </c>
      <c r="T578" s="46">
        <v>154.545456</v>
      </c>
      <c r="U578" s="45">
        <v>-0.2</v>
      </c>
      <c r="V578" s="10">
        <v>21513</v>
      </c>
      <c r="W578" s="45">
        <v>1.8455053071252649E-2</v>
      </c>
      <c r="X578" s="10">
        <v>643.63636363636294</v>
      </c>
      <c r="Y578" s="10">
        <v>25712</v>
      </c>
      <c r="Z578" s="45">
        <v>2.6135021457307988E-2</v>
      </c>
      <c r="AA578" s="46">
        <v>723.030303030303</v>
      </c>
      <c r="AB578" s="10">
        <v>18844</v>
      </c>
      <c r="AC578" s="45">
        <v>1.7030952880186832E-2</v>
      </c>
      <c r="AD578" s="46">
        <v>640</v>
      </c>
      <c r="AE578" s="45">
        <v>-0.12406451912796913</v>
      </c>
    </row>
    <row r="579" spans="1:31" ht="14.4" x14ac:dyDescent="0.3">
      <c r="A579" s="64" t="s">
        <v>546</v>
      </c>
      <c r="B579" s="10">
        <v>146</v>
      </c>
      <c r="C579" s="45">
        <v>7.1243839359781385E-3</v>
      </c>
      <c r="D579" s="10">
        <v>51.515151515151501</v>
      </c>
      <c r="E579" s="10">
        <v>331</v>
      </c>
      <c r="F579" s="45">
        <v>1.4649907054970346E-2</v>
      </c>
      <c r="G579" s="46">
        <v>83.030303030303003</v>
      </c>
      <c r="H579" s="10">
        <v>138</v>
      </c>
      <c r="I579" s="45">
        <v>9.3048344683433343E-3</v>
      </c>
      <c r="J579" s="46">
        <v>56.363636</v>
      </c>
      <c r="K579" s="45">
        <v>-5.4794520547945202E-2</v>
      </c>
      <c r="L579" s="10">
        <v>221</v>
      </c>
      <c r="M579" s="45">
        <v>6.0204859976027026E-3</v>
      </c>
      <c r="N579" s="10">
        <v>62.424242424242401</v>
      </c>
      <c r="O579" s="10">
        <v>518</v>
      </c>
      <c r="P579" s="45">
        <v>1.2475915221579962E-2</v>
      </c>
      <c r="Q579" s="46">
        <v>101.818181818181</v>
      </c>
      <c r="R579" s="10">
        <v>177</v>
      </c>
      <c r="S579" s="45">
        <v>5.6498978549540347E-3</v>
      </c>
      <c r="T579" s="46">
        <v>62.4242439</v>
      </c>
      <c r="U579" s="45">
        <v>-0.19909502262443438</v>
      </c>
      <c r="V579" s="10">
        <v>4641</v>
      </c>
      <c r="W579" s="45">
        <v>3.9813090365678214E-3</v>
      </c>
      <c r="X579" s="10">
        <v>330.90909090909003</v>
      </c>
      <c r="Y579" s="10">
        <v>5435</v>
      </c>
      <c r="Z579" s="45">
        <v>5.5244182335278825E-3</v>
      </c>
      <c r="AA579" s="46">
        <v>310.90909090909003</v>
      </c>
      <c r="AB579" s="10">
        <v>2819</v>
      </c>
      <c r="AC579" s="45">
        <v>2.5477741545981043E-3</v>
      </c>
      <c r="AD579" s="46">
        <v>248.484848</v>
      </c>
      <c r="AE579" s="45">
        <v>-0.39258780435251023</v>
      </c>
    </row>
    <row r="580" spans="1:31" ht="14.4" x14ac:dyDescent="0.3">
      <c r="A580" s="64" t="s">
        <v>547</v>
      </c>
      <c r="B580" s="10">
        <v>229</v>
      </c>
      <c r="C580" s="45">
        <v>1.1174547406431465E-2</v>
      </c>
      <c r="D580" s="10">
        <v>73.939393939393895</v>
      </c>
      <c r="E580" s="10">
        <v>496</v>
      </c>
      <c r="F580" s="45">
        <v>2.1952730813490307E-2</v>
      </c>
      <c r="G580" s="46">
        <v>100.60606060606</v>
      </c>
      <c r="H580" s="10">
        <v>140</v>
      </c>
      <c r="I580" s="45">
        <v>9.4396871417975863E-3</v>
      </c>
      <c r="J580" s="46">
        <v>72.121215800000002</v>
      </c>
      <c r="K580" s="45">
        <v>-0.388646288209607</v>
      </c>
      <c r="L580" s="10">
        <v>335</v>
      </c>
      <c r="M580" s="45">
        <v>9.1260760597145045E-3</v>
      </c>
      <c r="N580" s="10">
        <v>76.969696969696898</v>
      </c>
      <c r="O580" s="10">
        <v>763</v>
      </c>
      <c r="P580" s="45">
        <v>1.8376685934489403E-2</v>
      </c>
      <c r="Q580" s="46">
        <v>107.87878787878699</v>
      </c>
      <c r="R580" s="10">
        <v>243</v>
      </c>
      <c r="S580" s="45">
        <v>7.7566394279877425E-3</v>
      </c>
      <c r="T580" s="46">
        <v>87.878784199999998</v>
      </c>
      <c r="U580" s="45">
        <v>-0.2746268656716418</v>
      </c>
      <c r="V580" s="10">
        <v>7607</v>
      </c>
      <c r="W580" s="45">
        <v>6.5257095111336825E-3</v>
      </c>
      <c r="X580" s="10">
        <v>467.87878787878799</v>
      </c>
      <c r="Y580" s="10">
        <v>9121</v>
      </c>
      <c r="Z580" s="45">
        <v>9.2710613998174454E-3</v>
      </c>
      <c r="AA580" s="46">
        <v>384.84848484848402</v>
      </c>
      <c r="AB580" s="10">
        <v>6744</v>
      </c>
      <c r="AC580" s="45">
        <v>6.0951361825504133E-3</v>
      </c>
      <c r="AD580" s="46">
        <v>397.57574499999998</v>
      </c>
      <c r="AE580" s="45">
        <v>-0.11344813987117129</v>
      </c>
    </row>
    <row r="581" spans="1:31" ht="14.4" x14ac:dyDescent="0.3">
      <c r="A581" s="64" t="s">
        <v>548</v>
      </c>
      <c r="B581" s="10">
        <v>268</v>
      </c>
      <c r="C581" s="45">
        <v>1.3077636266042064E-2</v>
      </c>
      <c r="D581" s="10">
        <v>73.3333333333333</v>
      </c>
      <c r="E581" s="10">
        <v>520</v>
      </c>
      <c r="F581" s="45">
        <v>2.3014959723820484E-2</v>
      </c>
      <c r="G581" s="46">
        <v>99.393939393939405</v>
      </c>
      <c r="H581" s="10">
        <v>223</v>
      </c>
      <c r="I581" s="45">
        <v>1.5036073090149012E-2</v>
      </c>
      <c r="J581" s="46">
        <v>68.484849999999994</v>
      </c>
      <c r="K581" s="45">
        <v>-0.16791044776119404</v>
      </c>
      <c r="L581" s="10">
        <v>649</v>
      </c>
      <c r="M581" s="45">
        <v>1.7680069739566307E-2</v>
      </c>
      <c r="N581" s="10">
        <v>130.90909090909</v>
      </c>
      <c r="O581" s="10">
        <v>798</v>
      </c>
      <c r="P581" s="45">
        <v>1.9219653179190752E-2</v>
      </c>
      <c r="Q581" s="46">
        <v>129.69696969696901</v>
      </c>
      <c r="R581" s="10">
        <v>544</v>
      </c>
      <c r="S581" s="45">
        <v>1.7364657814096015E-2</v>
      </c>
      <c r="T581" s="46">
        <v>108.484848</v>
      </c>
      <c r="U581" s="45">
        <v>-0.16178736517719569</v>
      </c>
      <c r="V581" s="10">
        <v>9265</v>
      </c>
      <c r="W581" s="45">
        <v>7.9480345235511465E-3</v>
      </c>
      <c r="X581" s="10">
        <v>459.39393939393898</v>
      </c>
      <c r="Y581" s="10">
        <v>11156</v>
      </c>
      <c r="Z581" s="45">
        <v>1.133954182396266E-2</v>
      </c>
      <c r="AA581" s="46">
        <v>486.666666666666</v>
      </c>
      <c r="AB581" s="10">
        <v>9281</v>
      </c>
      <c r="AC581" s="45">
        <v>8.388042543038314E-3</v>
      </c>
      <c r="AD581" s="46">
        <v>448.48486300000002</v>
      </c>
      <c r="AE581" s="45">
        <v>1.7269293038316245E-3</v>
      </c>
    </row>
    <row r="582" spans="1:31" ht="14.4" x14ac:dyDescent="0.3">
      <c r="A582" s="64" t="s">
        <v>549</v>
      </c>
      <c r="B582" s="10">
        <v>95</v>
      </c>
      <c r="C582" s="45">
        <v>4.6357292734104331E-3</v>
      </c>
      <c r="D582" s="10">
        <v>40.606060606060602</v>
      </c>
      <c r="E582" s="10">
        <v>139</v>
      </c>
      <c r="F582" s="45">
        <v>6.1520757723289368E-3</v>
      </c>
      <c r="G582" s="46">
        <v>52.121212121212103</v>
      </c>
      <c r="H582" s="10">
        <v>167</v>
      </c>
      <c r="I582" s="45">
        <v>1.1260198233429978E-2</v>
      </c>
      <c r="J582" s="46">
        <v>70.909090000000006</v>
      </c>
      <c r="K582" s="45">
        <v>0.75789473684210529</v>
      </c>
      <c r="L582" s="10">
        <v>134</v>
      </c>
      <c r="M582" s="45">
        <v>3.6504304238858015E-3</v>
      </c>
      <c r="N582" s="10">
        <v>44.848484848484802</v>
      </c>
      <c r="O582" s="10">
        <v>302</v>
      </c>
      <c r="P582" s="45">
        <v>7.2736030828516379E-3</v>
      </c>
      <c r="Q582" s="46">
        <v>81.818181818181799</v>
      </c>
      <c r="R582" s="10">
        <v>248</v>
      </c>
      <c r="S582" s="45">
        <v>7.9162410623084788E-3</v>
      </c>
      <c r="T582" s="46">
        <v>78.181816100000006</v>
      </c>
      <c r="U582" s="45">
        <v>0.85074626865671643</v>
      </c>
      <c r="V582" s="10">
        <v>3197</v>
      </c>
      <c r="W582" s="45">
        <v>2.7425651777434443E-3</v>
      </c>
      <c r="X582" s="10">
        <v>255.75757575757501</v>
      </c>
      <c r="Y582" s="10">
        <v>4387</v>
      </c>
      <c r="Z582" s="45">
        <v>4.4591762264005186E-3</v>
      </c>
      <c r="AA582" s="46">
        <v>306.06060606060601</v>
      </c>
      <c r="AB582" s="10">
        <v>4219</v>
      </c>
      <c r="AC582" s="45">
        <v>3.8130752601097558E-3</v>
      </c>
      <c r="AD582" s="46">
        <v>298.18182400000001</v>
      </c>
      <c r="AE582" s="45">
        <v>0.31967469502658741</v>
      </c>
    </row>
    <row r="583" spans="1:31" ht="14.4" x14ac:dyDescent="0.3">
      <c r="A583" s="64" t="s">
        <v>387</v>
      </c>
      <c r="B583" s="10">
        <v>2558</v>
      </c>
      <c r="C583" s="45">
        <v>0.1248231103303567</v>
      </c>
      <c r="D583" s="10">
        <v>237.575757575757</v>
      </c>
      <c r="E583" s="10">
        <v>3885</v>
      </c>
      <c r="F583" s="45">
        <v>0.17194830485969725</v>
      </c>
      <c r="G583" s="46">
        <v>279.39393939393898</v>
      </c>
      <c r="H583" s="10">
        <v>2119</v>
      </c>
      <c r="I583" s="45">
        <v>0.14287640752477918</v>
      </c>
      <c r="J583" s="46">
        <v>217.57576</v>
      </c>
      <c r="K583" s="45">
        <v>-0.17161845191555902</v>
      </c>
      <c r="L583" s="10">
        <v>3932</v>
      </c>
      <c r="M583" s="45">
        <v>0.10711561512476844</v>
      </c>
      <c r="N583" s="10">
        <v>289.09090909090901</v>
      </c>
      <c r="O583" s="10">
        <v>6144</v>
      </c>
      <c r="P583" s="45">
        <v>0.14797687861271677</v>
      </c>
      <c r="Q583" s="46">
        <v>317.575757575757</v>
      </c>
      <c r="R583" s="10">
        <v>4010</v>
      </c>
      <c r="S583" s="45">
        <v>0.12800051072522983</v>
      </c>
      <c r="T583" s="46">
        <v>292.121216</v>
      </c>
      <c r="U583" s="45">
        <v>1.9837232960325534E-2</v>
      </c>
      <c r="V583" s="10">
        <v>90392</v>
      </c>
      <c r="W583" s="45">
        <v>7.7543306708347026E-2</v>
      </c>
      <c r="X583" s="10">
        <v>1330.9090909090901</v>
      </c>
      <c r="Y583" s="10">
        <v>99379</v>
      </c>
      <c r="Z583" s="45">
        <v>0.10101401281136475</v>
      </c>
      <c r="AA583" s="46">
        <v>1222.42424242424</v>
      </c>
      <c r="AB583" s="10">
        <v>82511</v>
      </c>
      <c r="AC583" s="45">
        <v>7.4572328226337067E-2</v>
      </c>
      <c r="AD583" s="46">
        <v>1031.51514</v>
      </c>
      <c r="AE583" s="45">
        <v>-8.7186919196389059E-2</v>
      </c>
    </row>
    <row r="584" spans="1:31" ht="14.4" x14ac:dyDescent="0.3">
      <c r="A584" s="64" t="s">
        <v>545</v>
      </c>
      <c r="B584" s="10">
        <v>2412</v>
      </c>
      <c r="C584" s="45">
        <v>0.11769872639437857</v>
      </c>
      <c r="D584" s="10">
        <v>230.30303030303</v>
      </c>
      <c r="E584" s="10">
        <v>3485</v>
      </c>
      <c r="F584" s="45">
        <v>0.15424448968752766</v>
      </c>
      <c r="G584" s="46">
        <v>276.36363636363598</v>
      </c>
      <c r="H584" s="10">
        <v>1864</v>
      </c>
      <c r="I584" s="45">
        <v>0.12568269165936213</v>
      </c>
      <c r="J584" s="46">
        <v>201.81817599999999</v>
      </c>
      <c r="K584" s="45">
        <v>-0.22719734660033167</v>
      </c>
      <c r="L584" s="10">
        <v>3681</v>
      </c>
      <c r="M584" s="45">
        <v>0.10027786858450474</v>
      </c>
      <c r="N584" s="10">
        <v>281.21212121212102</v>
      </c>
      <c r="O584" s="10">
        <v>5353</v>
      </c>
      <c r="P584" s="45">
        <v>0.12892581888246629</v>
      </c>
      <c r="Q584" s="46">
        <v>320</v>
      </c>
      <c r="R584" s="10">
        <v>3608</v>
      </c>
      <c r="S584" s="45">
        <v>0.1151685393258427</v>
      </c>
      <c r="T584" s="46">
        <v>275.15152</v>
      </c>
      <c r="U584" s="45">
        <v>-1.9831567508829123E-2</v>
      </c>
      <c r="V584" s="10">
        <v>84276</v>
      </c>
      <c r="W584" s="45">
        <v>7.2296660281359559E-2</v>
      </c>
      <c r="X584" s="10">
        <v>1270.9090909090901</v>
      </c>
      <c r="Y584" s="10">
        <v>90560</v>
      </c>
      <c r="Z584" s="45">
        <v>9.2049920005204233E-2</v>
      </c>
      <c r="AA584" s="46">
        <v>1149.0909090908999</v>
      </c>
      <c r="AB584" s="10">
        <v>73112</v>
      </c>
      <c r="AC584" s="45">
        <v>6.6077638875834191E-2</v>
      </c>
      <c r="AD584" s="46">
        <v>1038.1817599999999</v>
      </c>
      <c r="AE584" s="45">
        <v>-0.13246950495989368</v>
      </c>
    </row>
    <row r="585" spans="1:31" ht="14.4" x14ac:dyDescent="0.3">
      <c r="A585" s="64" t="s">
        <v>546</v>
      </c>
      <c r="B585" s="10">
        <v>388</v>
      </c>
      <c r="C585" s="45">
        <v>1.8933294295613134E-2</v>
      </c>
      <c r="D585" s="10">
        <v>81.212121212121204</v>
      </c>
      <c r="E585" s="10">
        <v>597</v>
      </c>
      <c r="F585" s="45">
        <v>2.6422944144463133E-2</v>
      </c>
      <c r="G585" s="46">
        <v>120.60606060606</v>
      </c>
      <c r="H585" s="10">
        <v>320</v>
      </c>
      <c r="I585" s="45">
        <v>2.1576427752680198E-2</v>
      </c>
      <c r="J585" s="46">
        <v>75.757576</v>
      </c>
      <c r="K585" s="45">
        <v>-0.17525773195876287</v>
      </c>
      <c r="L585" s="10">
        <v>483</v>
      </c>
      <c r="M585" s="45">
        <v>1.3157894736842105E-2</v>
      </c>
      <c r="N585" s="10">
        <v>95.757575757575694</v>
      </c>
      <c r="O585" s="10">
        <v>1003</v>
      </c>
      <c r="P585" s="45">
        <v>2.4157032755298652E-2</v>
      </c>
      <c r="Q585" s="46">
        <v>152.72727272727201</v>
      </c>
      <c r="R585" s="10">
        <v>648</v>
      </c>
      <c r="S585" s="45">
        <v>2.0684371807967315E-2</v>
      </c>
      <c r="T585" s="46">
        <v>107.878784</v>
      </c>
      <c r="U585" s="45">
        <v>0.34161490683229812</v>
      </c>
      <c r="V585" s="10">
        <v>11858</v>
      </c>
      <c r="W585" s="45">
        <v>1.0172454763115972E-2</v>
      </c>
      <c r="X585" s="10">
        <v>464.84848484848402</v>
      </c>
      <c r="Y585" s="10">
        <v>13348</v>
      </c>
      <c r="Z585" s="45">
        <v>1.3567605258717603E-2</v>
      </c>
      <c r="AA585" s="46">
        <v>507.27272727272702</v>
      </c>
      <c r="AB585" s="10">
        <v>9235</v>
      </c>
      <c r="AC585" s="45">
        <v>8.3464683638572162E-3</v>
      </c>
      <c r="AD585" s="46">
        <v>378.78787199999999</v>
      </c>
      <c r="AE585" s="45">
        <v>-0.22120087704503288</v>
      </c>
    </row>
    <row r="586" spans="1:31" ht="14.4" x14ac:dyDescent="0.3">
      <c r="A586" s="64" t="s">
        <v>547</v>
      </c>
      <c r="B586" s="10">
        <v>865</v>
      </c>
      <c r="C586" s="45">
        <v>4.220953496315815E-2</v>
      </c>
      <c r="D586" s="10">
        <v>165.45454545454501</v>
      </c>
      <c r="E586" s="10">
        <v>1284</v>
      </c>
      <c r="F586" s="45">
        <v>5.6829246702664427E-2</v>
      </c>
      <c r="G586" s="46">
        <v>159.39393939393901</v>
      </c>
      <c r="H586" s="10">
        <v>512</v>
      </c>
      <c r="I586" s="45">
        <v>3.4522284404288318E-2</v>
      </c>
      <c r="J586" s="46">
        <v>96.363640000000004</v>
      </c>
      <c r="K586" s="45">
        <v>-0.40809248554913297</v>
      </c>
      <c r="L586" s="10">
        <v>1499</v>
      </c>
      <c r="M586" s="45">
        <v>4.0835785114961318E-2</v>
      </c>
      <c r="N586" s="10">
        <v>226.06060606060601</v>
      </c>
      <c r="O586" s="10">
        <v>1927</v>
      </c>
      <c r="P586" s="45">
        <v>4.6411368015414262E-2</v>
      </c>
      <c r="Q586" s="46">
        <v>198.78787878787799</v>
      </c>
      <c r="R586" s="10">
        <v>1130</v>
      </c>
      <c r="S586" s="45">
        <v>3.6069969356486209E-2</v>
      </c>
      <c r="T586" s="46">
        <v>161.21212800000001</v>
      </c>
      <c r="U586" s="45">
        <v>-0.24616410940627084</v>
      </c>
      <c r="V586" s="10">
        <v>29585</v>
      </c>
      <c r="W586" s="45">
        <v>2.5379665556315236E-2</v>
      </c>
      <c r="X586" s="10">
        <v>775.75757575757495</v>
      </c>
      <c r="Y586" s="10">
        <v>30710</v>
      </c>
      <c r="Z586" s="45">
        <v>3.121525003710051E-2</v>
      </c>
      <c r="AA586" s="46">
        <v>695.75757575757495</v>
      </c>
      <c r="AB586" s="10">
        <v>24747</v>
      </c>
      <c r="AC586" s="45">
        <v>2.2366004612926316E-2</v>
      </c>
      <c r="AD586" s="46">
        <v>752.72730000000001</v>
      </c>
      <c r="AE586" s="45">
        <v>-0.1635288152780125</v>
      </c>
    </row>
    <row r="587" spans="1:31" ht="14.4" x14ac:dyDescent="0.3">
      <c r="A587" s="64" t="s">
        <v>548</v>
      </c>
      <c r="B587" s="10">
        <v>1159</v>
      </c>
      <c r="C587" s="45">
        <v>5.6555897135607283E-2</v>
      </c>
      <c r="D587" s="10">
        <v>130.30303030303</v>
      </c>
      <c r="E587" s="10">
        <v>1604</v>
      </c>
      <c r="F587" s="45">
        <v>7.0992298840400106E-2</v>
      </c>
      <c r="G587" s="46">
        <v>173.939393939393</v>
      </c>
      <c r="H587" s="10">
        <v>1032</v>
      </c>
      <c r="I587" s="45">
        <v>6.9583979502393631E-2</v>
      </c>
      <c r="J587" s="46">
        <v>158.78787199999999</v>
      </c>
      <c r="K587" s="45">
        <v>-0.1095772217428818</v>
      </c>
      <c r="L587" s="10">
        <v>1699</v>
      </c>
      <c r="M587" s="45">
        <v>4.628418873270132E-2</v>
      </c>
      <c r="N587" s="10">
        <v>167.272727272727</v>
      </c>
      <c r="O587" s="10">
        <v>2423</v>
      </c>
      <c r="P587" s="45">
        <v>5.8357418111753372E-2</v>
      </c>
      <c r="Q587" s="46">
        <v>201.81818181818099</v>
      </c>
      <c r="R587" s="10">
        <v>1830</v>
      </c>
      <c r="S587" s="45">
        <v>5.8414198161389173E-2</v>
      </c>
      <c r="T587" s="46">
        <v>203.636368</v>
      </c>
      <c r="U587" s="45">
        <v>7.710417892878163E-2</v>
      </c>
      <c r="V587" s="10">
        <v>42833</v>
      </c>
      <c r="W587" s="45">
        <v>3.6744539961928356E-2</v>
      </c>
      <c r="X587" s="10">
        <v>867.87878787878799</v>
      </c>
      <c r="Y587" s="10">
        <v>46502</v>
      </c>
      <c r="Z587" s="45">
        <v>4.7267064709386124E-2</v>
      </c>
      <c r="AA587" s="46">
        <v>851.51515151515105</v>
      </c>
      <c r="AB587" s="10">
        <v>39130</v>
      </c>
      <c r="AC587" s="45">
        <v>3.5365165899050664E-2</v>
      </c>
      <c r="AD587" s="46">
        <v>766.66669999999999</v>
      </c>
      <c r="AE587" s="45">
        <v>-8.645203464618402E-2</v>
      </c>
    </row>
    <row r="588" spans="1:31" ht="14.4" x14ac:dyDescent="0.3">
      <c r="A588" s="64" t="s">
        <v>549</v>
      </c>
      <c r="B588" s="10">
        <v>146</v>
      </c>
      <c r="C588" s="45">
        <v>7.1243839359781385E-3</v>
      </c>
      <c r="D588" s="10">
        <v>51.515151515151501</v>
      </c>
      <c r="E588" s="10">
        <v>400</v>
      </c>
      <c r="F588" s="45">
        <v>1.7703815172169603E-2</v>
      </c>
      <c r="G588" s="46">
        <v>99.393939393939405</v>
      </c>
      <c r="H588" s="10">
        <v>255</v>
      </c>
      <c r="I588" s="45">
        <v>1.7193715865417031E-2</v>
      </c>
      <c r="J588" s="46">
        <v>70.303030000000007</v>
      </c>
      <c r="K588" s="45">
        <v>0.74657534246575341</v>
      </c>
      <c r="L588" s="10">
        <v>251</v>
      </c>
      <c r="M588" s="45">
        <v>6.8377465402637031E-3</v>
      </c>
      <c r="N588" s="10">
        <v>55.151515151515099</v>
      </c>
      <c r="O588" s="10">
        <v>791</v>
      </c>
      <c r="P588" s="45">
        <v>1.905105973025048E-2</v>
      </c>
      <c r="Q588" s="46">
        <v>144.84848484848399</v>
      </c>
      <c r="R588" s="10">
        <v>402</v>
      </c>
      <c r="S588" s="45">
        <v>1.283197139938713E-2</v>
      </c>
      <c r="T588" s="46">
        <v>83.636359999999996</v>
      </c>
      <c r="U588" s="45">
        <v>0.60159362549800799</v>
      </c>
      <c r="V588" s="10">
        <v>6116</v>
      </c>
      <c r="W588" s="45">
        <v>5.2466464269874591E-3</v>
      </c>
      <c r="X588" s="10">
        <v>361.81818181818102</v>
      </c>
      <c r="Y588" s="10">
        <v>8819</v>
      </c>
      <c r="Z588" s="45">
        <v>8.9640928061605132E-3</v>
      </c>
      <c r="AA588" s="46">
        <v>343.030303030303</v>
      </c>
      <c r="AB588" s="10">
        <v>9399</v>
      </c>
      <c r="AC588" s="45">
        <v>8.494689350502866E-3</v>
      </c>
      <c r="AD588" s="46">
        <v>398.78787199999999</v>
      </c>
      <c r="AE588" s="45">
        <v>0.53678875081752775</v>
      </c>
    </row>
    <row r="589" spans="1:31" ht="14.4" x14ac:dyDescent="0.3">
      <c r="A589" s="64" t="s">
        <v>436</v>
      </c>
      <c r="B589" s="10">
        <v>15352</v>
      </c>
      <c r="C589" s="45">
        <v>0.74913385058312598</v>
      </c>
      <c r="D589" s="10">
        <v>512.12121212121201</v>
      </c>
      <c r="E589" s="10">
        <v>14168</v>
      </c>
      <c r="F589" s="45">
        <v>0.62706913339824732</v>
      </c>
      <c r="G589" s="46">
        <v>470.90909090909099</v>
      </c>
      <c r="H589" s="10">
        <v>10792</v>
      </c>
      <c r="I589" s="45">
        <v>0.72766502595913962</v>
      </c>
      <c r="J589" s="46">
        <v>415.75756799999999</v>
      </c>
      <c r="K589" s="45">
        <v>-0.29702970297029702</v>
      </c>
      <c r="L589" s="10">
        <v>27886</v>
      </c>
      <c r="M589" s="45">
        <v>0.75967091642148854</v>
      </c>
      <c r="N589" s="10">
        <v>618.18181818181802</v>
      </c>
      <c r="O589" s="10">
        <v>27008</v>
      </c>
      <c r="P589" s="45">
        <v>0.65048169556840074</v>
      </c>
      <c r="Q589" s="46">
        <v>615.15151515151501</v>
      </c>
      <c r="R589" s="10">
        <v>22925</v>
      </c>
      <c r="S589" s="45">
        <v>0.73177349336057196</v>
      </c>
      <c r="T589" s="46">
        <v>621.21209999999996</v>
      </c>
      <c r="U589" s="45">
        <v>-0.17790289033923834</v>
      </c>
      <c r="V589" s="10">
        <v>957493</v>
      </c>
      <c r="W589" s="45">
        <v>0.82139097895936941</v>
      </c>
      <c r="X589" s="10">
        <v>3783.6363636363599</v>
      </c>
      <c r="Y589" s="10">
        <v>758098</v>
      </c>
      <c r="Z589" s="45">
        <v>0.77057045335805341</v>
      </c>
      <c r="AA589" s="46">
        <v>3181.8181818181802</v>
      </c>
      <c r="AB589" s="10">
        <v>923179</v>
      </c>
      <c r="AC589" s="45">
        <v>0.83435672091795787</v>
      </c>
      <c r="AD589" s="46">
        <v>4086.6667499999999</v>
      </c>
      <c r="AE589" s="45">
        <v>-3.5837337714218279E-2</v>
      </c>
    </row>
    <row r="590" spans="1:31" ht="18" customHeight="1" x14ac:dyDescent="0.3">
      <c r="A590" s="64" t="s">
        <v>384</v>
      </c>
      <c r="B590" s="10">
        <v>9925</v>
      </c>
      <c r="C590" s="45">
        <v>0.48431171619577418</v>
      </c>
      <c r="D590" s="10">
        <v>384.84848484848402</v>
      </c>
      <c r="E590" s="10">
        <v>8353</v>
      </c>
      <c r="F590" s="45">
        <v>0.36969992033283172</v>
      </c>
      <c r="G590" s="46">
        <v>384.84848484848402</v>
      </c>
      <c r="H590" s="10">
        <v>6584</v>
      </c>
      <c r="I590" s="45">
        <v>0.44393500101139505</v>
      </c>
      <c r="J590" s="46">
        <v>336.36364700000001</v>
      </c>
      <c r="K590" s="45">
        <v>-0.33662468513853905</v>
      </c>
      <c r="L590" s="10">
        <v>19316</v>
      </c>
      <c r="M590" s="45">
        <v>0.52620682140132946</v>
      </c>
      <c r="N590" s="10">
        <v>544.84848484848396</v>
      </c>
      <c r="O590" s="10">
        <v>16903</v>
      </c>
      <c r="P590" s="45">
        <v>0.40710500963391139</v>
      </c>
      <c r="Q590" s="46">
        <v>540.60606060606005</v>
      </c>
      <c r="R590" s="10">
        <v>14976</v>
      </c>
      <c r="S590" s="45">
        <v>0.47803881511746682</v>
      </c>
      <c r="T590" s="46">
        <v>486.06060000000002</v>
      </c>
      <c r="U590" s="45">
        <v>-0.22468419962725203</v>
      </c>
      <c r="V590" s="10">
        <v>660706</v>
      </c>
      <c r="W590" s="45">
        <v>0.56679051245735379</v>
      </c>
      <c r="X590" s="10">
        <v>3936.9696969696902</v>
      </c>
      <c r="Y590" s="10">
        <v>500542</v>
      </c>
      <c r="Z590" s="45">
        <v>0.50877706558353508</v>
      </c>
      <c r="AA590" s="46">
        <v>2712.7272727272698</v>
      </c>
      <c r="AB590" s="10">
        <v>613922</v>
      </c>
      <c r="AC590" s="45">
        <v>0.55485441806994584</v>
      </c>
      <c r="AD590" s="46">
        <v>3611.51514</v>
      </c>
      <c r="AE590" s="45">
        <v>-7.0809104200658085E-2</v>
      </c>
    </row>
    <row r="591" spans="1:31" ht="14.4" x14ac:dyDescent="0.3">
      <c r="A591" s="64" t="s">
        <v>540</v>
      </c>
      <c r="B591" s="10">
        <v>6832</v>
      </c>
      <c r="C591" s="45">
        <v>0.33338213048357979</v>
      </c>
      <c r="D591" s="10">
        <v>334.54545454545399</v>
      </c>
      <c r="E591" s="10">
        <v>5357</v>
      </c>
      <c r="F591" s="45">
        <v>0.23709834469328139</v>
      </c>
      <c r="G591" s="46">
        <v>330.30303030303003</v>
      </c>
      <c r="H591" s="10">
        <v>3821</v>
      </c>
      <c r="I591" s="45">
        <v>0.25763603263434698</v>
      </c>
      <c r="J591" s="46">
        <v>286.66665599999999</v>
      </c>
      <c r="K591" s="45">
        <v>-0.44072014051522246</v>
      </c>
      <c r="L591" s="10">
        <v>12959</v>
      </c>
      <c r="M591" s="45">
        <v>0.35302931241146346</v>
      </c>
      <c r="N591" s="10">
        <v>479.39393939393898</v>
      </c>
      <c r="O591" s="10">
        <v>11070</v>
      </c>
      <c r="P591" s="45">
        <v>0.2666184971098266</v>
      </c>
      <c r="Q591" s="46">
        <v>481.81818181818102</v>
      </c>
      <c r="R591" s="10">
        <v>8340</v>
      </c>
      <c r="S591" s="45">
        <v>0.26621552604698673</v>
      </c>
      <c r="T591" s="46">
        <v>389.69695999999999</v>
      </c>
      <c r="U591" s="45">
        <v>-0.35643182344316693</v>
      </c>
      <c r="V591" s="10">
        <v>476747</v>
      </c>
      <c r="W591" s="45">
        <v>0.40898020669179042</v>
      </c>
      <c r="X591" s="10">
        <v>3501.2121212121201</v>
      </c>
      <c r="Y591" s="10">
        <v>336610</v>
      </c>
      <c r="Z591" s="45">
        <v>0.34214800765185288</v>
      </c>
      <c r="AA591" s="46">
        <v>2320.6060606060601</v>
      </c>
      <c r="AB591" s="10">
        <v>383294</v>
      </c>
      <c r="AC591" s="45">
        <v>0.34641594423998784</v>
      </c>
      <c r="AD591" s="46">
        <v>3029.0908199999999</v>
      </c>
      <c r="AE591" s="45">
        <v>-0.1960222088445234</v>
      </c>
    </row>
    <row r="592" spans="1:31" ht="14.4" x14ac:dyDescent="0.3">
      <c r="A592" s="64" t="s">
        <v>541</v>
      </c>
      <c r="B592" s="10">
        <v>1432</v>
      </c>
      <c r="C592" s="45">
        <v>6.987751915288147E-2</v>
      </c>
      <c r="D592" s="10">
        <v>192.12121212121201</v>
      </c>
      <c r="E592" s="10">
        <v>780</v>
      </c>
      <c r="F592" s="45">
        <v>3.4522439585730723E-2</v>
      </c>
      <c r="G592" s="46">
        <v>169.09090909090901</v>
      </c>
      <c r="H592" s="10">
        <v>645</v>
      </c>
      <c r="I592" s="45">
        <v>4.3489987188996021E-2</v>
      </c>
      <c r="J592" s="46">
        <v>126.060608</v>
      </c>
      <c r="K592" s="45">
        <v>-0.54958100558659218</v>
      </c>
      <c r="L592" s="10">
        <v>2503</v>
      </c>
      <c r="M592" s="45">
        <v>6.8186771276016134E-2</v>
      </c>
      <c r="N592" s="10">
        <v>256.969696969697</v>
      </c>
      <c r="O592" s="10">
        <v>1458</v>
      </c>
      <c r="P592" s="45">
        <v>3.5115606936416188E-2</v>
      </c>
      <c r="Q592" s="46">
        <v>201.81818181818099</v>
      </c>
      <c r="R592" s="10">
        <v>1232</v>
      </c>
      <c r="S592" s="45">
        <v>3.9325842696629212E-2</v>
      </c>
      <c r="T592" s="46">
        <v>156.96969999999999</v>
      </c>
      <c r="U592" s="45">
        <v>-0.50779065121853773</v>
      </c>
      <c r="V592" s="10">
        <v>70638</v>
      </c>
      <c r="W592" s="45">
        <v>6.0597222091160911E-2</v>
      </c>
      <c r="X592" s="10">
        <v>1299.3939393939299</v>
      </c>
      <c r="Y592" s="10">
        <v>50321</v>
      </c>
      <c r="Z592" s="45">
        <v>5.1148896031160358E-2</v>
      </c>
      <c r="AA592" s="46">
        <v>965.45454545454504</v>
      </c>
      <c r="AB592" s="10">
        <v>50010</v>
      </c>
      <c r="AC592" s="45">
        <v>4.5198363061884073E-2</v>
      </c>
      <c r="AD592" s="46">
        <v>996.36364700000001</v>
      </c>
      <c r="AE592" s="45">
        <v>-0.29202412299328973</v>
      </c>
    </row>
    <row r="593" spans="1:31" ht="14.4" x14ac:dyDescent="0.3">
      <c r="A593" s="64" t="s">
        <v>542</v>
      </c>
      <c r="B593" s="10">
        <v>2080</v>
      </c>
      <c r="C593" s="45">
        <v>0.10149807251256526</v>
      </c>
      <c r="D593" s="10">
        <v>156.969696969696</v>
      </c>
      <c r="E593" s="10">
        <v>1700</v>
      </c>
      <c r="F593" s="45">
        <v>7.5241214481720817E-2</v>
      </c>
      <c r="G593" s="46">
        <v>189.09090909090901</v>
      </c>
      <c r="H593" s="10">
        <v>842</v>
      </c>
      <c r="I593" s="45">
        <v>5.6772975524239766E-2</v>
      </c>
      <c r="J593" s="46">
        <v>136.96969999999999</v>
      </c>
      <c r="K593" s="45">
        <v>-0.59519230769230769</v>
      </c>
      <c r="L593" s="10">
        <v>4025</v>
      </c>
      <c r="M593" s="45">
        <v>0.10964912280701754</v>
      </c>
      <c r="N593" s="10">
        <v>233.333333333333</v>
      </c>
      <c r="O593" s="10">
        <v>3237</v>
      </c>
      <c r="P593" s="45">
        <v>7.7962427745664739E-2</v>
      </c>
      <c r="Q593" s="46">
        <v>256.36363636363598</v>
      </c>
      <c r="R593" s="10">
        <v>1905</v>
      </c>
      <c r="S593" s="45">
        <v>6.0808222676200202E-2</v>
      </c>
      <c r="T593" s="46">
        <v>190.30302399999999</v>
      </c>
      <c r="U593" s="45">
        <v>-0.52670807453416146</v>
      </c>
      <c r="V593" s="10">
        <v>139359</v>
      </c>
      <c r="W593" s="45">
        <v>0.11954993450270525</v>
      </c>
      <c r="X593" s="10">
        <v>1600.6060606060601</v>
      </c>
      <c r="Y593" s="10">
        <v>86757</v>
      </c>
      <c r="Z593" s="45">
        <v>8.8184351920180037E-2</v>
      </c>
      <c r="AA593" s="46">
        <v>1267.27272727272</v>
      </c>
      <c r="AB593" s="10">
        <v>93555</v>
      </c>
      <c r="AC593" s="45">
        <v>8.4553746375816113E-2</v>
      </c>
      <c r="AD593" s="46">
        <v>1488.48486</v>
      </c>
      <c r="AE593" s="45">
        <v>-0.3286762964717026</v>
      </c>
    </row>
    <row r="594" spans="1:31" ht="14.4" x14ac:dyDescent="0.3">
      <c r="A594" s="64" t="s">
        <v>543</v>
      </c>
      <c r="B594" s="10">
        <v>3320</v>
      </c>
      <c r="C594" s="45">
        <v>0.16200653881813301</v>
      </c>
      <c r="D594" s="10">
        <v>238.78787878787799</v>
      </c>
      <c r="E594" s="10">
        <v>2877</v>
      </c>
      <c r="F594" s="45">
        <v>0.12733469062582986</v>
      </c>
      <c r="G594" s="46">
        <v>233.333333333333</v>
      </c>
      <c r="H594" s="10">
        <v>2334</v>
      </c>
      <c r="I594" s="45">
        <v>0.15737306992111119</v>
      </c>
      <c r="J594" s="46">
        <v>212.121216</v>
      </c>
      <c r="K594" s="45">
        <v>-0.29698795180722892</v>
      </c>
      <c r="L594" s="10">
        <v>6431</v>
      </c>
      <c r="M594" s="45">
        <v>0.17519341832842977</v>
      </c>
      <c r="N594" s="10">
        <v>321.81818181818102</v>
      </c>
      <c r="O594" s="10">
        <v>6375</v>
      </c>
      <c r="P594" s="45">
        <v>0.15354046242774566</v>
      </c>
      <c r="Q594" s="46">
        <v>360.60606060606</v>
      </c>
      <c r="R594" s="10">
        <v>5203</v>
      </c>
      <c r="S594" s="45">
        <v>0.1660814606741573</v>
      </c>
      <c r="T594" s="46">
        <v>294.54544099999998</v>
      </c>
      <c r="U594" s="45">
        <v>-0.19095008552324677</v>
      </c>
      <c r="V594" s="10">
        <v>266750</v>
      </c>
      <c r="W594" s="45">
        <v>0.22883305009792423</v>
      </c>
      <c r="X594" s="10">
        <v>2821.8181818181802</v>
      </c>
      <c r="Y594" s="10">
        <v>199532</v>
      </c>
      <c r="Z594" s="45">
        <v>0.20281475970051249</v>
      </c>
      <c r="AA594" s="46">
        <v>1914.54545454545</v>
      </c>
      <c r="AB594" s="10">
        <v>239729</v>
      </c>
      <c r="AC594" s="45">
        <v>0.21666383480228765</v>
      </c>
      <c r="AD594" s="46">
        <v>2477.5756799999999</v>
      </c>
      <c r="AE594" s="45">
        <v>-0.1012970946579194</v>
      </c>
    </row>
    <row r="595" spans="1:31" ht="14.4" x14ac:dyDescent="0.3">
      <c r="A595" s="64" t="s">
        <v>544</v>
      </c>
      <c r="B595" s="10">
        <v>3093</v>
      </c>
      <c r="C595" s="45">
        <v>0.15092958571219442</v>
      </c>
      <c r="D595" s="10">
        <v>238.18181818181799</v>
      </c>
      <c r="E595" s="10">
        <v>2996</v>
      </c>
      <c r="F595" s="45">
        <v>0.13260157563955033</v>
      </c>
      <c r="G595" s="46">
        <v>186.666666666666</v>
      </c>
      <c r="H595" s="10">
        <v>2763</v>
      </c>
      <c r="I595" s="45">
        <v>0.18629896837704807</v>
      </c>
      <c r="J595" s="46">
        <v>206.060608</v>
      </c>
      <c r="K595" s="45">
        <v>-0.1066925315227934</v>
      </c>
      <c r="L595" s="10">
        <v>6357</v>
      </c>
      <c r="M595" s="45">
        <v>0.17317750898986597</v>
      </c>
      <c r="N595" s="10">
        <v>336.969696969697</v>
      </c>
      <c r="O595" s="10">
        <v>5833</v>
      </c>
      <c r="P595" s="45">
        <v>0.14048651252408478</v>
      </c>
      <c r="Q595" s="46">
        <v>283.636363636363</v>
      </c>
      <c r="R595" s="10">
        <v>6636</v>
      </c>
      <c r="S595" s="45">
        <v>0.21182328907048009</v>
      </c>
      <c r="T595" s="46">
        <v>367.27273600000001</v>
      </c>
      <c r="U595" s="45">
        <v>4.38886267107126E-2</v>
      </c>
      <c r="V595" s="10">
        <v>183959</v>
      </c>
      <c r="W595" s="45">
        <v>0.15781030576556343</v>
      </c>
      <c r="X595" s="10">
        <v>1830.9090909090901</v>
      </c>
      <c r="Y595" s="10">
        <v>163932</v>
      </c>
      <c r="Z595" s="45">
        <v>0.1666290579316822</v>
      </c>
      <c r="AA595" s="46">
        <v>1510.9090909090901</v>
      </c>
      <c r="AB595" s="10">
        <v>230628</v>
      </c>
      <c r="AC595" s="45">
        <v>0.208438473829958</v>
      </c>
      <c r="AD595" s="46">
        <v>2341.8180000000002</v>
      </c>
      <c r="AE595" s="45">
        <v>0.25369239884974371</v>
      </c>
    </row>
    <row r="596" spans="1:31" ht="14.4" x14ac:dyDescent="0.3">
      <c r="A596" s="64" t="s">
        <v>385</v>
      </c>
      <c r="B596" s="10">
        <v>5427</v>
      </c>
      <c r="C596" s="45">
        <v>0.2648221343873518</v>
      </c>
      <c r="D596" s="10">
        <v>342.42424242424198</v>
      </c>
      <c r="E596" s="10">
        <v>5815</v>
      </c>
      <c r="F596" s="45">
        <v>0.2573692130654156</v>
      </c>
      <c r="G596" s="46">
        <v>371.51515151515099</v>
      </c>
      <c r="H596" s="10">
        <v>4208</v>
      </c>
      <c r="I596" s="45">
        <v>0.28373002494774457</v>
      </c>
      <c r="J596" s="46">
        <v>290.30304000000001</v>
      </c>
      <c r="K596" s="45">
        <v>-0.224617652478349</v>
      </c>
      <c r="L596" s="10">
        <v>8570</v>
      </c>
      <c r="M596" s="45">
        <v>0.23346409502015911</v>
      </c>
      <c r="N596" s="10">
        <v>388.48484848484799</v>
      </c>
      <c r="O596" s="10">
        <v>10105</v>
      </c>
      <c r="P596" s="45">
        <v>0.24337668593448941</v>
      </c>
      <c r="Q596" s="46">
        <v>451.51515151515099</v>
      </c>
      <c r="R596" s="10">
        <v>7949</v>
      </c>
      <c r="S596" s="45">
        <v>0.25373467824310519</v>
      </c>
      <c r="T596" s="46">
        <v>424.84848</v>
      </c>
      <c r="U596" s="45">
        <v>-7.2462077012835469E-2</v>
      </c>
      <c r="V596" s="10">
        <v>296787</v>
      </c>
      <c r="W596" s="45">
        <v>0.25460046650201551</v>
      </c>
      <c r="X596" s="10">
        <v>2740.6060606060601</v>
      </c>
      <c r="Y596" s="10">
        <v>257556</v>
      </c>
      <c r="Z596" s="45">
        <v>0.26179338777451833</v>
      </c>
      <c r="AA596" s="46">
        <v>2430.30303030303</v>
      </c>
      <c r="AB596" s="10">
        <v>309257</v>
      </c>
      <c r="AC596" s="45">
        <v>0.27950230284801203</v>
      </c>
      <c r="AD596" s="46">
        <v>2411.51514</v>
      </c>
      <c r="AE596" s="45">
        <v>4.2016665150427748E-2</v>
      </c>
    </row>
    <row r="597" spans="1:31" ht="14.4" x14ac:dyDescent="0.3">
      <c r="A597" s="64" t="s">
        <v>386</v>
      </c>
      <c r="B597" s="10">
        <v>2190</v>
      </c>
      <c r="C597" s="45">
        <v>0.10686575903967209</v>
      </c>
      <c r="D597" s="10">
        <v>226.666666666666</v>
      </c>
      <c r="E597" s="10">
        <v>2472</v>
      </c>
      <c r="F597" s="45">
        <v>0.10940957776400814</v>
      </c>
      <c r="G597" s="46">
        <v>244.84848484848399</v>
      </c>
      <c r="H597" s="10">
        <v>1661</v>
      </c>
      <c r="I597" s="45">
        <v>0.11199514530375565</v>
      </c>
      <c r="J597" s="46">
        <v>193.939392</v>
      </c>
      <c r="K597" s="45">
        <v>-0.24155251141552511</v>
      </c>
      <c r="L597" s="10">
        <v>3456</v>
      </c>
      <c r="M597" s="45">
        <v>9.4148414514547238E-2</v>
      </c>
      <c r="N597" s="10">
        <v>244.24242424242399</v>
      </c>
      <c r="O597" s="10">
        <v>4403</v>
      </c>
      <c r="P597" s="45">
        <v>0.10604527938342967</v>
      </c>
      <c r="Q597" s="46">
        <v>257.575757575757</v>
      </c>
      <c r="R597" s="10">
        <v>3365</v>
      </c>
      <c r="S597" s="45">
        <v>0.10741189989785495</v>
      </c>
      <c r="T597" s="46">
        <v>292.121216</v>
      </c>
      <c r="U597" s="45">
        <v>-2.6331018518518517E-2</v>
      </c>
      <c r="V597" s="10">
        <v>124363</v>
      </c>
      <c r="W597" s="45">
        <v>0.10668552805746262</v>
      </c>
      <c r="X597" s="10">
        <v>1873.3333333333301</v>
      </c>
      <c r="Y597" s="10">
        <v>104858</v>
      </c>
      <c r="Z597" s="45">
        <v>0.10658315494595523</v>
      </c>
      <c r="AA597" s="46">
        <v>1486.6666666666599</v>
      </c>
      <c r="AB597" s="10">
        <v>125207</v>
      </c>
      <c r="AC597" s="45">
        <v>0.11316039679842668</v>
      </c>
      <c r="AD597" s="46">
        <v>1656.96973</v>
      </c>
      <c r="AE597" s="45">
        <v>6.7865844342770761E-3</v>
      </c>
    </row>
    <row r="598" spans="1:31" ht="14.4" x14ac:dyDescent="0.3">
      <c r="A598" s="64" t="s">
        <v>545</v>
      </c>
      <c r="B598" s="10">
        <v>1478</v>
      </c>
      <c r="C598" s="45">
        <v>7.2122188064217052E-2</v>
      </c>
      <c r="D598" s="10">
        <v>193.333333333333</v>
      </c>
      <c r="E598" s="10">
        <v>1728</v>
      </c>
      <c r="F598" s="45">
        <v>7.6480481543772683E-2</v>
      </c>
      <c r="G598" s="46">
        <v>227.272727272727</v>
      </c>
      <c r="H598" s="10">
        <v>824</v>
      </c>
      <c r="I598" s="45">
        <v>5.5559301463151509E-2</v>
      </c>
      <c r="J598" s="46">
        <v>136.363632</v>
      </c>
      <c r="K598" s="45">
        <v>-0.44248985115020295</v>
      </c>
      <c r="L598" s="10">
        <v>2328</v>
      </c>
      <c r="M598" s="45">
        <v>6.3419418110493619E-2</v>
      </c>
      <c r="N598" s="10">
        <v>218.18181818181799</v>
      </c>
      <c r="O598" s="10">
        <v>2773</v>
      </c>
      <c r="P598" s="45">
        <v>6.678709055876686E-2</v>
      </c>
      <c r="Q598" s="46">
        <v>212.72727272727201</v>
      </c>
      <c r="R598" s="10">
        <v>1812</v>
      </c>
      <c r="S598" s="45">
        <v>5.7839632277834528E-2</v>
      </c>
      <c r="T598" s="46">
        <v>213.33332799999999</v>
      </c>
      <c r="U598" s="45">
        <v>-0.22164948453608246</v>
      </c>
      <c r="V598" s="10">
        <v>75539</v>
      </c>
      <c r="W598" s="45">
        <v>6.480157365078576E-2</v>
      </c>
      <c r="X598" s="10">
        <v>1418.1818181818101</v>
      </c>
      <c r="Y598" s="10">
        <v>62104</v>
      </c>
      <c r="Z598" s="45">
        <v>6.3125753445265054E-2</v>
      </c>
      <c r="AA598" s="46">
        <v>1184.84848484848</v>
      </c>
      <c r="AB598" s="10">
        <v>70475</v>
      </c>
      <c r="AC598" s="45">
        <v>6.3694353864952605E-2</v>
      </c>
      <c r="AD598" s="46">
        <v>1228.48486</v>
      </c>
      <c r="AE598" s="45">
        <v>-6.7038218668502361E-2</v>
      </c>
    </row>
    <row r="599" spans="1:31" ht="14.4" x14ac:dyDescent="0.3">
      <c r="A599" s="64" t="s">
        <v>546</v>
      </c>
      <c r="B599" s="10">
        <v>429</v>
      </c>
      <c r="C599" s="45">
        <v>2.0933977455716585E-2</v>
      </c>
      <c r="D599" s="10">
        <v>104.84848484848401</v>
      </c>
      <c r="E599" s="10">
        <v>397</v>
      </c>
      <c r="F599" s="45">
        <v>1.7571036558378331E-2</v>
      </c>
      <c r="G599" s="46">
        <v>103.636363636363</v>
      </c>
      <c r="H599" s="10">
        <v>128</v>
      </c>
      <c r="I599" s="45">
        <v>8.6305711010720796E-3</v>
      </c>
      <c r="J599" s="46">
        <v>45.4545441</v>
      </c>
      <c r="K599" s="45">
        <v>-0.70163170163170163</v>
      </c>
      <c r="L599" s="10">
        <v>612</v>
      </c>
      <c r="M599" s="45">
        <v>1.6672115070284408E-2</v>
      </c>
      <c r="N599" s="10">
        <v>114.54545454545401</v>
      </c>
      <c r="O599" s="10">
        <v>609</v>
      </c>
      <c r="P599" s="45">
        <v>1.4667630057803468E-2</v>
      </c>
      <c r="Q599" s="46">
        <v>126.666666666666</v>
      </c>
      <c r="R599" s="10">
        <v>316</v>
      </c>
      <c r="S599" s="45">
        <v>1.0086823289070479E-2</v>
      </c>
      <c r="T599" s="46">
        <v>77.575760000000002</v>
      </c>
      <c r="U599" s="45">
        <v>-0.48366013071895425</v>
      </c>
      <c r="V599" s="10">
        <v>17324</v>
      </c>
      <c r="W599" s="45">
        <v>1.486149488246088E-2</v>
      </c>
      <c r="X599" s="10">
        <v>576.969696969697</v>
      </c>
      <c r="Y599" s="10">
        <v>13573</v>
      </c>
      <c r="Z599" s="45">
        <v>1.3796307025514985E-2</v>
      </c>
      <c r="AA599" s="46">
        <v>514.54545454545405</v>
      </c>
      <c r="AB599" s="10">
        <v>11908</v>
      </c>
      <c r="AC599" s="45">
        <v>1.0762289688880534E-2</v>
      </c>
      <c r="AD599" s="46">
        <v>512.12120000000004</v>
      </c>
      <c r="AE599" s="45">
        <v>-0.3126298776264142</v>
      </c>
    </row>
    <row r="600" spans="1:31" ht="14.4" x14ac:dyDescent="0.3">
      <c r="A600" s="64" t="s">
        <v>547</v>
      </c>
      <c r="B600" s="10">
        <v>436</v>
      </c>
      <c r="C600" s="45">
        <v>2.1275557507441565E-2</v>
      </c>
      <c r="D600" s="10">
        <v>106.06060606060601</v>
      </c>
      <c r="E600" s="10">
        <v>396</v>
      </c>
      <c r="F600" s="45">
        <v>1.7526777020447908E-2</v>
      </c>
      <c r="G600" s="46">
        <v>104.84848484848401</v>
      </c>
      <c r="H600" s="10">
        <v>198</v>
      </c>
      <c r="I600" s="45">
        <v>1.3350414671970871E-2</v>
      </c>
      <c r="J600" s="46">
        <v>57.5757561</v>
      </c>
      <c r="K600" s="45">
        <v>-0.54587155963302747</v>
      </c>
      <c r="L600" s="10">
        <v>702</v>
      </c>
      <c r="M600" s="45">
        <v>1.9123896698267407E-2</v>
      </c>
      <c r="N600" s="10">
        <v>132.12121212121201</v>
      </c>
      <c r="O600" s="10">
        <v>622</v>
      </c>
      <c r="P600" s="45">
        <v>1.4980732177263969E-2</v>
      </c>
      <c r="Q600" s="46">
        <v>107.87878787878699</v>
      </c>
      <c r="R600" s="10">
        <v>437</v>
      </c>
      <c r="S600" s="45">
        <v>1.3949182839632278E-2</v>
      </c>
      <c r="T600" s="46">
        <v>98.787880000000001</v>
      </c>
      <c r="U600" s="45">
        <v>-0.37749287749287747</v>
      </c>
      <c r="V600" s="10">
        <v>18623</v>
      </c>
      <c r="W600" s="45">
        <v>1.5975849641888071E-2</v>
      </c>
      <c r="X600" s="10">
        <v>745.45454545454504</v>
      </c>
      <c r="Y600" s="10">
        <v>15041</v>
      </c>
      <c r="Z600" s="45">
        <v>1.5288458997330796E-2</v>
      </c>
      <c r="AA600" s="46">
        <v>536.969696969697</v>
      </c>
      <c r="AB600" s="10">
        <v>15624</v>
      </c>
      <c r="AC600" s="45">
        <v>1.4120760337510032E-2</v>
      </c>
      <c r="AD600" s="46">
        <v>605.45450000000005</v>
      </c>
      <c r="AE600" s="45">
        <v>-0.16103742683778124</v>
      </c>
    </row>
    <row r="601" spans="1:31" ht="14.4" x14ac:dyDescent="0.3">
      <c r="A601" s="64" t="s">
        <v>548</v>
      </c>
      <c r="B601" s="10">
        <v>613</v>
      </c>
      <c r="C601" s="45">
        <v>2.9912653101058898E-2</v>
      </c>
      <c r="D601" s="10">
        <v>111.515151515151</v>
      </c>
      <c r="E601" s="10">
        <v>935</v>
      </c>
      <c r="F601" s="45">
        <v>4.1382667964946447E-2</v>
      </c>
      <c r="G601" s="46">
        <v>150.30303030303</v>
      </c>
      <c r="H601" s="10">
        <v>498</v>
      </c>
      <c r="I601" s="45">
        <v>3.3578315690108558E-2</v>
      </c>
      <c r="J601" s="46">
        <v>105.454544</v>
      </c>
      <c r="K601" s="45">
        <v>-0.18760195758564438</v>
      </c>
      <c r="L601" s="10">
        <v>1014</v>
      </c>
      <c r="M601" s="45">
        <v>2.7623406341941811E-2</v>
      </c>
      <c r="N601" s="10">
        <v>142.42424242424201</v>
      </c>
      <c r="O601" s="10">
        <v>1542</v>
      </c>
      <c r="P601" s="45">
        <v>3.7138728323699424E-2</v>
      </c>
      <c r="Q601" s="46">
        <v>169.09090909090901</v>
      </c>
      <c r="R601" s="10">
        <v>1059</v>
      </c>
      <c r="S601" s="45">
        <v>3.3803626149131766E-2</v>
      </c>
      <c r="T601" s="46">
        <v>150.909088</v>
      </c>
      <c r="U601" s="45">
        <v>4.4378698224852069E-2</v>
      </c>
      <c r="V601" s="10">
        <v>39592</v>
      </c>
      <c r="W601" s="45">
        <v>3.3964229126436804E-2</v>
      </c>
      <c r="X601" s="10">
        <v>936.36363636363603</v>
      </c>
      <c r="Y601" s="10">
        <v>33490</v>
      </c>
      <c r="Z601" s="45">
        <v>3.4040987422419282E-2</v>
      </c>
      <c r="AA601" s="46">
        <v>830.90909090909099</v>
      </c>
      <c r="AB601" s="10">
        <v>42943</v>
      </c>
      <c r="AC601" s="45">
        <v>3.8811303838562038E-2</v>
      </c>
      <c r="AD601" s="46">
        <v>930.90909999999997</v>
      </c>
      <c r="AE601" s="45">
        <v>8.4638310769852496E-2</v>
      </c>
    </row>
    <row r="602" spans="1:31" ht="14.4" x14ac:dyDescent="0.3">
      <c r="A602" s="64" t="s">
        <v>549</v>
      </c>
      <c r="B602" s="10">
        <v>712</v>
      </c>
      <c r="C602" s="45">
        <v>3.4743570975455031E-2</v>
      </c>
      <c r="D602" s="10">
        <v>116.363636363636</v>
      </c>
      <c r="E602" s="10">
        <v>744</v>
      </c>
      <c r="F602" s="45">
        <v>3.292909622023546E-2</v>
      </c>
      <c r="G602" s="46">
        <v>112.121212121212</v>
      </c>
      <c r="H602" s="10">
        <v>837</v>
      </c>
      <c r="I602" s="45">
        <v>5.6435843840604141E-2</v>
      </c>
      <c r="J602" s="46">
        <v>144.24243200000001</v>
      </c>
      <c r="K602" s="45">
        <v>0.175561797752809</v>
      </c>
      <c r="L602" s="10">
        <v>1128</v>
      </c>
      <c r="M602" s="45">
        <v>3.0728996404053611E-2</v>
      </c>
      <c r="N602" s="10">
        <v>141.81818181818099</v>
      </c>
      <c r="O602" s="10">
        <v>1630</v>
      </c>
      <c r="P602" s="45">
        <v>3.925818882466281E-2</v>
      </c>
      <c r="Q602" s="46">
        <v>181.21212121212099</v>
      </c>
      <c r="R602" s="10">
        <v>1553</v>
      </c>
      <c r="S602" s="45">
        <v>4.9572267620020427E-2</v>
      </c>
      <c r="T602" s="46">
        <v>180</v>
      </c>
      <c r="U602" s="45">
        <v>0.37677304964539005</v>
      </c>
      <c r="V602" s="10">
        <v>48824</v>
      </c>
      <c r="W602" s="45">
        <v>4.1883954406676867E-2</v>
      </c>
      <c r="X602" s="10">
        <v>1267.27272727272</v>
      </c>
      <c r="Y602" s="10">
        <v>42754</v>
      </c>
      <c r="Z602" s="45">
        <v>4.345740150069017E-2</v>
      </c>
      <c r="AA602" s="46">
        <v>843.63636363636294</v>
      </c>
      <c r="AB602" s="10">
        <v>54732</v>
      </c>
      <c r="AC602" s="45">
        <v>4.9466042933474084E-2</v>
      </c>
      <c r="AD602" s="46">
        <v>1092.72729</v>
      </c>
      <c r="AE602" s="45">
        <v>0.12100606259216778</v>
      </c>
    </row>
    <row r="603" spans="1:31" ht="14.4" x14ac:dyDescent="0.3">
      <c r="A603" s="64" t="s">
        <v>387</v>
      </c>
      <c r="B603" s="10">
        <v>3237</v>
      </c>
      <c r="C603" s="45">
        <v>0.1579563753476797</v>
      </c>
      <c r="D603" s="10">
        <v>256.969696969697</v>
      </c>
      <c r="E603" s="10">
        <v>3343</v>
      </c>
      <c r="F603" s="45">
        <v>0.14795963530140746</v>
      </c>
      <c r="G603" s="46">
        <v>255.75757575757501</v>
      </c>
      <c r="H603" s="10">
        <v>2547</v>
      </c>
      <c r="I603" s="45">
        <v>0.17173487964398895</v>
      </c>
      <c r="J603" s="46">
        <v>218.18182400000001</v>
      </c>
      <c r="K603" s="45">
        <v>-0.21316033364226136</v>
      </c>
      <c r="L603" s="10">
        <v>5114</v>
      </c>
      <c r="M603" s="45">
        <v>0.13931568050561186</v>
      </c>
      <c r="N603" s="10">
        <v>316.36363636363598</v>
      </c>
      <c r="O603" s="10">
        <v>5702</v>
      </c>
      <c r="P603" s="45">
        <v>0.13733140655105974</v>
      </c>
      <c r="Q603" s="46">
        <v>342.42424242424198</v>
      </c>
      <c r="R603" s="10">
        <v>4584</v>
      </c>
      <c r="S603" s="45">
        <v>0.14632277834525026</v>
      </c>
      <c r="T603" s="46">
        <v>261.21212800000001</v>
      </c>
      <c r="U603" s="45">
        <v>-0.10363707469691044</v>
      </c>
      <c r="V603" s="10">
        <v>172424</v>
      </c>
      <c r="W603" s="45">
        <v>0.14791493844455292</v>
      </c>
      <c r="X603" s="10">
        <v>1886.0606060606001</v>
      </c>
      <c r="Y603" s="10">
        <v>152698</v>
      </c>
      <c r="Z603" s="45">
        <v>0.15521023282856311</v>
      </c>
      <c r="AA603" s="46">
        <v>1721.2121212121201</v>
      </c>
      <c r="AB603" s="10">
        <v>184050</v>
      </c>
      <c r="AC603" s="45">
        <v>0.16634190604958535</v>
      </c>
      <c r="AD603" s="46">
        <v>1813.9394500000001</v>
      </c>
      <c r="AE603" s="45">
        <v>6.7426808332946689E-2</v>
      </c>
    </row>
    <row r="604" spans="1:31" ht="14.4" x14ac:dyDescent="0.3">
      <c r="A604" s="64" t="s">
        <v>545</v>
      </c>
      <c r="B604" s="10">
        <v>2144</v>
      </c>
      <c r="C604" s="45">
        <v>0.10462109012833651</v>
      </c>
      <c r="D604" s="10">
        <v>220</v>
      </c>
      <c r="E604" s="10">
        <v>2258</v>
      </c>
      <c r="F604" s="45">
        <v>9.9938036646897405E-2</v>
      </c>
      <c r="G604" s="46">
        <v>189.69696969696901</v>
      </c>
      <c r="H604" s="10">
        <v>1674</v>
      </c>
      <c r="I604" s="45">
        <v>0.11287168768120828</v>
      </c>
      <c r="J604" s="46">
        <v>183.636368</v>
      </c>
      <c r="K604" s="45">
        <v>-0.21921641791044777</v>
      </c>
      <c r="L604" s="10">
        <v>3458</v>
      </c>
      <c r="M604" s="45">
        <v>9.420289855072464E-2</v>
      </c>
      <c r="N604" s="10">
        <v>298.78787878787801</v>
      </c>
      <c r="O604" s="10">
        <v>3862</v>
      </c>
      <c r="P604" s="45">
        <v>9.3015414258188822E-2</v>
      </c>
      <c r="Q604" s="46">
        <v>272.12121212121201</v>
      </c>
      <c r="R604" s="10">
        <v>2790</v>
      </c>
      <c r="S604" s="45">
        <v>8.9057711950970384E-2</v>
      </c>
      <c r="T604" s="46">
        <v>209.090912</v>
      </c>
      <c r="U604" s="45">
        <v>-0.19317524580682474</v>
      </c>
      <c r="V604" s="10">
        <v>118672</v>
      </c>
      <c r="W604" s="45">
        <v>0.10180347037008759</v>
      </c>
      <c r="X604" s="10">
        <v>1394.54545454545</v>
      </c>
      <c r="Y604" s="10">
        <v>98770</v>
      </c>
      <c r="Z604" s="45">
        <v>0.10039499336256651</v>
      </c>
      <c r="AA604" s="46">
        <v>1376.9696969696899</v>
      </c>
      <c r="AB604" s="10">
        <v>109360</v>
      </c>
      <c r="AC604" s="45">
        <v>9.883809207053873E-2</v>
      </c>
      <c r="AD604" s="46">
        <v>1468.48486</v>
      </c>
      <c r="AE604" s="45">
        <v>-7.8468383443440745E-2</v>
      </c>
    </row>
    <row r="605" spans="1:31" ht="14.4" x14ac:dyDescent="0.3">
      <c r="A605" s="64" t="s">
        <v>546</v>
      </c>
      <c r="B605" s="10">
        <v>326</v>
      </c>
      <c r="C605" s="45">
        <v>1.5907870980334748E-2</v>
      </c>
      <c r="D605" s="10">
        <v>93.939393939393895</v>
      </c>
      <c r="E605" s="10">
        <v>178</v>
      </c>
      <c r="F605" s="45">
        <v>7.878197751615473E-3</v>
      </c>
      <c r="G605" s="46">
        <v>55.151515151515099</v>
      </c>
      <c r="H605" s="10">
        <v>181</v>
      </c>
      <c r="I605" s="45">
        <v>1.2204166947609736E-2</v>
      </c>
      <c r="J605" s="46">
        <v>55.151516000000001</v>
      </c>
      <c r="K605" s="45">
        <v>-0.44478527607361962</v>
      </c>
      <c r="L605" s="10">
        <v>510</v>
      </c>
      <c r="M605" s="45">
        <v>1.3893429225237005E-2</v>
      </c>
      <c r="N605" s="10">
        <v>102.424242424242</v>
      </c>
      <c r="O605" s="10">
        <v>309</v>
      </c>
      <c r="P605" s="45">
        <v>7.4421965317919073E-3</v>
      </c>
      <c r="Q605" s="46">
        <v>74.545454545454504</v>
      </c>
      <c r="R605" s="10">
        <v>257</v>
      </c>
      <c r="S605" s="45">
        <v>8.2035240040858014E-3</v>
      </c>
      <c r="T605" s="46">
        <v>60</v>
      </c>
      <c r="U605" s="45">
        <v>-0.49607843137254903</v>
      </c>
      <c r="V605" s="10">
        <v>15724</v>
      </c>
      <c r="W605" s="45">
        <v>1.3488925509802289E-2</v>
      </c>
      <c r="X605" s="10">
        <v>600</v>
      </c>
      <c r="Y605" s="10">
        <v>14160</v>
      </c>
      <c r="Z605" s="45">
        <v>1.4392964523781934E-2</v>
      </c>
      <c r="AA605" s="46">
        <v>588.48484848484804</v>
      </c>
      <c r="AB605" s="10">
        <v>13633</v>
      </c>
      <c r="AC605" s="45">
        <v>1.2321321408171677E-2</v>
      </c>
      <c r="AD605" s="46">
        <v>458.18182400000001</v>
      </c>
      <c r="AE605" s="45">
        <v>-0.13298142966166371</v>
      </c>
    </row>
    <row r="606" spans="1:31" ht="14.4" x14ac:dyDescent="0.3">
      <c r="A606" s="64" t="s">
        <v>547</v>
      </c>
      <c r="B606" s="10">
        <v>279</v>
      </c>
      <c r="C606" s="45">
        <v>1.3614404918752744E-2</v>
      </c>
      <c r="D606" s="10">
        <v>61.818181818181799</v>
      </c>
      <c r="E606" s="10">
        <v>567</v>
      </c>
      <c r="F606" s="45">
        <v>2.5095158006550412E-2</v>
      </c>
      <c r="G606" s="46">
        <v>95.757575757575694</v>
      </c>
      <c r="H606" s="10">
        <v>321</v>
      </c>
      <c r="I606" s="45">
        <v>2.1643854089407322E-2</v>
      </c>
      <c r="J606" s="46">
        <v>100.606064</v>
      </c>
      <c r="K606" s="45">
        <v>0.15053763440860216</v>
      </c>
      <c r="L606" s="10">
        <v>406</v>
      </c>
      <c r="M606" s="45">
        <v>1.1060259344012205E-2</v>
      </c>
      <c r="N606" s="10">
        <v>76.363636363636303</v>
      </c>
      <c r="O606" s="10">
        <v>1098</v>
      </c>
      <c r="P606" s="45">
        <v>2.6445086705202313E-2</v>
      </c>
      <c r="Q606" s="46">
        <v>143.636363636363</v>
      </c>
      <c r="R606" s="10">
        <v>533</v>
      </c>
      <c r="S606" s="45">
        <v>1.70135342185904E-2</v>
      </c>
      <c r="T606" s="46">
        <v>113.333336</v>
      </c>
      <c r="U606" s="45">
        <v>0.31280788177339902</v>
      </c>
      <c r="V606" s="10">
        <v>24598</v>
      </c>
      <c r="W606" s="45">
        <v>2.1101538392909992E-2</v>
      </c>
      <c r="X606" s="10">
        <v>666.06060606060601</v>
      </c>
      <c r="Y606" s="10">
        <v>21161</v>
      </c>
      <c r="Z606" s="45">
        <v>2.1509147054219597E-2</v>
      </c>
      <c r="AA606" s="46">
        <v>520.60606060606005</v>
      </c>
      <c r="AB606" s="10">
        <v>20929</v>
      </c>
      <c r="AC606" s="45">
        <v>1.8915347740895254E-2</v>
      </c>
      <c r="AD606" s="46">
        <v>620</v>
      </c>
      <c r="AE606" s="45">
        <v>-0.14915846816814377</v>
      </c>
    </row>
    <row r="607" spans="1:31" ht="14.4" x14ac:dyDescent="0.3">
      <c r="A607" s="64" t="s">
        <v>548</v>
      </c>
      <c r="B607" s="10">
        <v>1539</v>
      </c>
      <c r="C607" s="45">
        <v>7.5098814229249009E-2</v>
      </c>
      <c r="D607" s="10">
        <v>186.06060606060601</v>
      </c>
      <c r="E607" s="10">
        <v>1513</v>
      </c>
      <c r="F607" s="45">
        <v>6.6964680888731518E-2</v>
      </c>
      <c r="G607" s="46">
        <v>152.12121212121201</v>
      </c>
      <c r="H607" s="10">
        <v>1172</v>
      </c>
      <c r="I607" s="45">
        <v>7.9023666644191221E-2</v>
      </c>
      <c r="J607" s="46">
        <v>150.30302399999999</v>
      </c>
      <c r="K607" s="45">
        <v>-0.23846653671215073</v>
      </c>
      <c r="L607" s="10">
        <v>2542</v>
      </c>
      <c r="M607" s="45">
        <v>6.9249209981475421E-2</v>
      </c>
      <c r="N607" s="10">
        <v>269.09090909090901</v>
      </c>
      <c r="O607" s="10">
        <v>2455</v>
      </c>
      <c r="P607" s="45">
        <v>5.9128131021194602E-2</v>
      </c>
      <c r="Q607" s="46">
        <v>223.636363636363</v>
      </c>
      <c r="R607" s="10">
        <v>2000</v>
      </c>
      <c r="S607" s="45">
        <v>6.3840653728294172E-2</v>
      </c>
      <c r="T607" s="46">
        <v>180</v>
      </c>
      <c r="U607" s="45">
        <v>-0.21321793863099922</v>
      </c>
      <c r="V607" s="10">
        <v>78350</v>
      </c>
      <c r="W607" s="45">
        <v>6.7213006467375311E-2</v>
      </c>
      <c r="X607" s="10">
        <v>1174.54545454545</v>
      </c>
      <c r="Y607" s="10">
        <v>63449</v>
      </c>
      <c r="Z607" s="45">
        <v>6.449288178456497E-2</v>
      </c>
      <c r="AA607" s="46">
        <v>1015.15151515151</v>
      </c>
      <c r="AB607" s="10">
        <v>74798</v>
      </c>
      <c r="AC607" s="45">
        <v>6.7601422921471796E-2</v>
      </c>
      <c r="AD607" s="46">
        <v>1407.87878</v>
      </c>
      <c r="AE607" s="45">
        <v>-4.5335035098915122E-2</v>
      </c>
    </row>
    <row r="608" spans="1:31" ht="14.4" x14ac:dyDescent="0.3">
      <c r="A608" s="64" t="s">
        <v>549</v>
      </c>
      <c r="B608" s="10">
        <v>1093</v>
      </c>
      <c r="C608" s="45">
        <v>5.3335285219343193E-2</v>
      </c>
      <c r="D608" s="10">
        <v>140</v>
      </c>
      <c r="E608" s="10">
        <v>1085</v>
      </c>
      <c r="F608" s="45">
        <v>4.8021598654510049E-2</v>
      </c>
      <c r="G608" s="46">
        <v>158.78787878787799</v>
      </c>
      <c r="H608" s="10">
        <v>873</v>
      </c>
      <c r="I608" s="45">
        <v>5.8863191962780663E-2</v>
      </c>
      <c r="J608" s="46">
        <v>107.272728</v>
      </c>
      <c r="K608" s="45">
        <v>-0.20128087831655991</v>
      </c>
      <c r="L608" s="10">
        <v>1656</v>
      </c>
      <c r="M608" s="45">
        <v>4.5112781954887216E-2</v>
      </c>
      <c r="N608" s="10">
        <v>161.21212121212099</v>
      </c>
      <c r="O608" s="10">
        <v>1840</v>
      </c>
      <c r="P608" s="45">
        <v>4.4315992292870907E-2</v>
      </c>
      <c r="Q608" s="46">
        <v>201.81818181818099</v>
      </c>
      <c r="R608" s="10">
        <v>1794</v>
      </c>
      <c r="S608" s="45">
        <v>5.7265066394279876E-2</v>
      </c>
      <c r="T608" s="46">
        <v>173.939392</v>
      </c>
      <c r="U608" s="45">
        <v>8.3333333333333329E-2</v>
      </c>
      <c r="V608" s="10">
        <v>53752</v>
      </c>
      <c r="W608" s="45">
        <v>4.6111468074465319E-2</v>
      </c>
      <c r="X608" s="10">
        <v>1238.1818181818101</v>
      </c>
      <c r="Y608" s="10">
        <v>53928</v>
      </c>
      <c r="Z608" s="45">
        <v>5.4815239465996618E-2</v>
      </c>
      <c r="AA608" s="46">
        <v>1136.9696969696899</v>
      </c>
      <c r="AB608" s="10">
        <v>74690</v>
      </c>
      <c r="AC608" s="45">
        <v>6.7503813979046617E-2</v>
      </c>
      <c r="AD608" s="46">
        <v>1269.6969999999999</v>
      </c>
      <c r="AE608" s="45">
        <v>0.38952969191844022</v>
      </c>
    </row>
    <row r="609" spans="1:31" ht="14.4" x14ac:dyDescent="0.3">
      <c r="A609" s="432"/>
      <c r="B609" s="432"/>
      <c r="C609" s="432"/>
      <c r="D609" s="432"/>
      <c r="E609" s="432"/>
      <c r="F609" s="432"/>
      <c r="G609" s="432"/>
      <c r="H609" s="432"/>
      <c r="I609" s="432"/>
      <c r="J609" s="432"/>
      <c r="K609" s="432"/>
      <c r="L609" s="432"/>
      <c r="M609" s="432"/>
      <c r="N609" s="432"/>
      <c r="O609" s="432"/>
      <c r="P609" s="432"/>
      <c r="Q609" s="432"/>
      <c r="R609" s="432"/>
      <c r="S609" s="432"/>
      <c r="T609" s="432"/>
      <c r="U609" s="432"/>
      <c r="V609" s="432"/>
      <c r="W609" s="432"/>
      <c r="X609" s="432"/>
      <c r="Y609" s="432"/>
      <c r="Z609" s="432"/>
      <c r="AA609" s="432"/>
      <c r="AB609" s="432"/>
      <c r="AC609" s="432"/>
      <c r="AD609" s="432"/>
      <c r="AE609" s="432"/>
    </row>
    <row r="610" spans="1:31" ht="14.4" x14ac:dyDescent="0.3">
      <c r="A610" s="433" t="s">
        <v>554</v>
      </c>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row>
    <row r="611" spans="1:31" ht="14.4" x14ac:dyDescent="0.3">
      <c r="A611" s="64"/>
      <c r="B611" s="434" t="s">
        <v>332</v>
      </c>
      <c r="C611" s="434"/>
      <c r="D611" s="63" t="s">
        <v>333</v>
      </c>
      <c r="E611" s="434" t="s">
        <v>332</v>
      </c>
      <c r="F611" s="434"/>
      <c r="G611" s="63" t="s">
        <v>333</v>
      </c>
      <c r="H611" s="434" t="s">
        <v>332</v>
      </c>
      <c r="I611" s="434"/>
      <c r="J611" s="63" t="s">
        <v>333</v>
      </c>
      <c r="K611" s="64" t="s">
        <v>0</v>
      </c>
      <c r="L611" s="434" t="s">
        <v>332</v>
      </c>
      <c r="M611" s="434"/>
      <c r="N611" s="63" t="s">
        <v>333</v>
      </c>
      <c r="O611" s="434" t="s">
        <v>332</v>
      </c>
      <c r="P611" s="434"/>
      <c r="Q611" s="63" t="s">
        <v>333</v>
      </c>
      <c r="R611" s="434" t="s">
        <v>332</v>
      </c>
      <c r="S611" s="434"/>
      <c r="T611" s="63" t="s">
        <v>333</v>
      </c>
      <c r="U611" s="64" t="s">
        <v>0</v>
      </c>
      <c r="V611" s="434" t="s">
        <v>332</v>
      </c>
      <c r="W611" s="434"/>
      <c r="X611" s="63" t="s">
        <v>333</v>
      </c>
      <c r="Y611" s="434" t="s">
        <v>332</v>
      </c>
      <c r="Z611" s="434"/>
      <c r="AA611" s="63" t="s">
        <v>333</v>
      </c>
      <c r="AB611" s="434" t="s">
        <v>332</v>
      </c>
      <c r="AC611" s="434"/>
      <c r="AD611" s="63" t="s">
        <v>333</v>
      </c>
      <c r="AE611" s="64" t="s">
        <v>0</v>
      </c>
    </row>
    <row r="612" spans="1:31" ht="14.4" x14ac:dyDescent="0.3">
      <c r="A612" s="64" t="s">
        <v>18</v>
      </c>
      <c r="B612" s="10">
        <v>2427</v>
      </c>
      <c r="C612" s="45"/>
      <c r="D612" s="10">
        <v>204.24242424242399</v>
      </c>
      <c r="E612" s="10">
        <v>3960</v>
      </c>
      <c r="F612" s="45"/>
      <c r="G612" s="46">
        <v>228.48484848484799</v>
      </c>
      <c r="H612" s="10">
        <v>3439</v>
      </c>
      <c r="I612" s="45"/>
      <c r="J612" s="46">
        <v>255.75756799999999</v>
      </c>
      <c r="K612" s="45">
        <v>0.41697569015245156</v>
      </c>
      <c r="L612" s="10">
        <v>4474</v>
      </c>
      <c r="M612" s="45"/>
      <c r="N612" s="10">
        <v>273.93939393939303</v>
      </c>
      <c r="O612" s="10">
        <v>6293</v>
      </c>
      <c r="P612" s="45"/>
      <c r="Q612" s="46">
        <v>272.12121212121201</v>
      </c>
      <c r="R612" s="10">
        <v>6138</v>
      </c>
      <c r="S612" s="45"/>
      <c r="T612" s="46">
        <v>326.66665599999999</v>
      </c>
      <c r="U612" s="45">
        <v>0.37192668752793923</v>
      </c>
      <c r="V612" s="10">
        <v>174823</v>
      </c>
      <c r="W612" s="45"/>
      <c r="X612" s="10">
        <v>2534.54545454545</v>
      </c>
      <c r="Y612" s="10">
        <v>251912</v>
      </c>
      <c r="Z612" s="45"/>
      <c r="AA612" s="46">
        <v>2850.9090909090901</v>
      </c>
      <c r="AB612" s="10">
        <v>284763</v>
      </c>
      <c r="AC612" s="45"/>
      <c r="AD612" s="46">
        <v>2944.2424299999998</v>
      </c>
      <c r="AE612" s="45">
        <v>0.62886462307591107</v>
      </c>
    </row>
    <row r="613" spans="1:31" ht="14.4" x14ac:dyDescent="0.3">
      <c r="A613" s="64" t="s">
        <v>420</v>
      </c>
      <c r="B613" s="10">
        <v>363</v>
      </c>
      <c r="C613" s="45">
        <v>0.14956736711990112</v>
      </c>
      <c r="D613" s="10">
        <v>79.393939393939405</v>
      </c>
      <c r="E613" s="10">
        <v>1013</v>
      </c>
      <c r="F613" s="45">
        <v>0.25580808080808082</v>
      </c>
      <c r="G613" s="46">
        <v>130.90909090909</v>
      </c>
      <c r="H613" s="10">
        <v>546</v>
      </c>
      <c r="I613" s="45">
        <v>0.15876708345449259</v>
      </c>
      <c r="J613" s="46">
        <v>92.727270000000004</v>
      </c>
      <c r="K613" s="45">
        <v>0.50413223140495866</v>
      </c>
      <c r="L613" s="10">
        <v>634</v>
      </c>
      <c r="M613" s="45">
        <v>0.14170764416629414</v>
      </c>
      <c r="N613" s="10">
        <v>124.24242424242399</v>
      </c>
      <c r="O613" s="10">
        <v>1414</v>
      </c>
      <c r="P613" s="45">
        <v>0.22469410456062291</v>
      </c>
      <c r="Q613" s="46">
        <v>135.75757575757501</v>
      </c>
      <c r="R613" s="10">
        <v>908</v>
      </c>
      <c r="S613" s="45">
        <v>0.14793092212447051</v>
      </c>
      <c r="T613" s="46">
        <v>111.515152</v>
      </c>
      <c r="U613" s="45">
        <v>0.43217665615141954</v>
      </c>
      <c r="V613" s="10">
        <v>18094</v>
      </c>
      <c r="W613" s="45">
        <v>0.10349896752715604</v>
      </c>
      <c r="X613" s="10">
        <v>601.21212121212102</v>
      </c>
      <c r="Y613" s="10">
        <v>34477</v>
      </c>
      <c r="Z613" s="45">
        <v>0.13686128489313729</v>
      </c>
      <c r="AA613" s="46">
        <v>910.30303030303003</v>
      </c>
      <c r="AB613" s="10">
        <v>29222</v>
      </c>
      <c r="AC613" s="45">
        <v>0.10261866885796259</v>
      </c>
      <c r="AD613" s="46">
        <v>696.96969999999999</v>
      </c>
      <c r="AE613" s="45">
        <v>0.61501050071847019</v>
      </c>
    </row>
    <row r="614" spans="1:31" ht="18" customHeight="1" x14ac:dyDescent="0.3">
      <c r="A614" s="64" t="s">
        <v>384</v>
      </c>
      <c r="B614" s="10">
        <v>93</v>
      </c>
      <c r="C614" s="45">
        <v>3.8318912237330034E-2</v>
      </c>
      <c r="D614" s="10">
        <v>34.545454545454497</v>
      </c>
      <c r="E614" s="10">
        <v>207</v>
      </c>
      <c r="F614" s="45">
        <v>5.2272727272727269E-2</v>
      </c>
      <c r="G614" s="46">
        <v>61.818181818181799</v>
      </c>
      <c r="H614" s="10">
        <v>124</v>
      </c>
      <c r="I614" s="45">
        <v>3.6056993312009303E-2</v>
      </c>
      <c r="J614" s="46">
        <v>48.484848</v>
      </c>
      <c r="K614" s="45">
        <v>0.33333333333333331</v>
      </c>
      <c r="L614" s="10">
        <v>110</v>
      </c>
      <c r="M614" s="45">
        <v>2.4586499776486366E-2</v>
      </c>
      <c r="N614" s="10">
        <v>35.151515151515099</v>
      </c>
      <c r="O614" s="10">
        <v>335</v>
      </c>
      <c r="P614" s="45">
        <v>5.3233751787700623E-2</v>
      </c>
      <c r="Q614" s="46">
        <v>76.363636363636303</v>
      </c>
      <c r="R614" s="10">
        <v>245</v>
      </c>
      <c r="S614" s="45">
        <v>3.9915281850765719E-2</v>
      </c>
      <c r="T614" s="46">
        <v>60</v>
      </c>
      <c r="U614" s="45">
        <v>1.2272727272727273</v>
      </c>
      <c r="V614" s="10">
        <v>5495</v>
      </c>
      <c r="W614" s="45">
        <v>3.1431791011480185E-2</v>
      </c>
      <c r="X614" s="10">
        <v>293.33333333333297</v>
      </c>
      <c r="Y614" s="10">
        <v>12241</v>
      </c>
      <c r="Z614" s="45">
        <v>4.8592365587983105E-2</v>
      </c>
      <c r="AA614" s="46">
        <v>537.57575757575705</v>
      </c>
      <c r="AB614" s="10">
        <v>10706</v>
      </c>
      <c r="AC614" s="45">
        <v>3.7596176469555383E-2</v>
      </c>
      <c r="AD614" s="46">
        <v>443.63635299999999</v>
      </c>
      <c r="AE614" s="45">
        <v>0.9483166515013649</v>
      </c>
    </row>
    <row r="615" spans="1:31" ht="14.4" x14ac:dyDescent="0.3">
      <c r="A615" s="64" t="s">
        <v>540</v>
      </c>
      <c r="B615" s="10">
        <v>67</v>
      </c>
      <c r="C615" s="45">
        <v>2.7606098063452822E-2</v>
      </c>
      <c r="D615" s="10">
        <v>29.696969696969699</v>
      </c>
      <c r="E615" s="10">
        <v>179</v>
      </c>
      <c r="F615" s="45">
        <v>4.5202020202020202E-2</v>
      </c>
      <c r="G615" s="46">
        <v>59.393939393939398</v>
      </c>
      <c r="H615" s="10">
        <v>66</v>
      </c>
      <c r="I615" s="45">
        <v>1.9191625472521082E-2</v>
      </c>
      <c r="J615" s="46">
        <v>36.969695999999999</v>
      </c>
      <c r="K615" s="45">
        <v>-1.4925373134328358E-2</v>
      </c>
      <c r="L615" s="10">
        <v>84</v>
      </c>
      <c r="M615" s="45">
        <v>1.8775145283862316E-2</v>
      </c>
      <c r="N615" s="10">
        <v>29.696969696969699</v>
      </c>
      <c r="O615" s="10">
        <v>284</v>
      </c>
      <c r="P615" s="45">
        <v>4.5129508978229781E-2</v>
      </c>
      <c r="Q615" s="46">
        <v>73.939393939393895</v>
      </c>
      <c r="R615" s="10">
        <v>135</v>
      </c>
      <c r="S615" s="45">
        <v>2.1994134897360705E-2</v>
      </c>
      <c r="T615" s="46">
        <v>51.515152</v>
      </c>
      <c r="U615" s="45">
        <v>0.6071428571428571</v>
      </c>
      <c r="V615" s="10">
        <v>3980</v>
      </c>
      <c r="W615" s="45">
        <v>2.2765883207587101E-2</v>
      </c>
      <c r="X615" s="10">
        <v>255.15151515151501</v>
      </c>
      <c r="Y615" s="10">
        <v>8732</v>
      </c>
      <c r="Z615" s="45">
        <v>3.4662898154911241E-2</v>
      </c>
      <c r="AA615" s="46">
        <v>450.90909090909099</v>
      </c>
      <c r="AB615" s="10">
        <v>7634</v>
      </c>
      <c r="AC615" s="45">
        <v>2.6808258095328396E-2</v>
      </c>
      <c r="AD615" s="46">
        <v>390.30304000000001</v>
      </c>
      <c r="AE615" s="45">
        <v>0.91809045226130648</v>
      </c>
    </row>
    <row r="616" spans="1:31" ht="14.4" x14ac:dyDescent="0.3">
      <c r="A616" s="64" t="s">
        <v>541</v>
      </c>
      <c r="B616" s="10">
        <v>15</v>
      </c>
      <c r="C616" s="45">
        <v>6.180469715698393E-3</v>
      </c>
      <c r="D616" s="10">
        <v>15.151515151515101</v>
      </c>
      <c r="E616" s="10">
        <v>8</v>
      </c>
      <c r="F616" s="45">
        <v>2.0202020202020202E-3</v>
      </c>
      <c r="G616" s="46">
        <v>5.4545454545454497</v>
      </c>
      <c r="H616" s="10">
        <v>45</v>
      </c>
      <c r="I616" s="45">
        <v>1.3085199185809828E-2</v>
      </c>
      <c r="J616" s="46">
        <v>33.3333321</v>
      </c>
      <c r="K616" s="45">
        <v>2</v>
      </c>
      <c r="L616" s="10">
        <v>17</v>
      </c>
      <c r="M616" s="45">
        <v>3.7997317836388021E-3</v>
      </c>
      <c r="N616" s="10">
        <v>15.151515151515101</v>
      </c>
      <c r="O616" s="10">
        <v>40</v>
      </c>
      <c r="P616" s="45">
        <v>6.3562688701732087E-3</v>
      </c>
      <c r="Q616" s="46">
        <v>23.636363636363601</v>
      </c>
      <c r="R616" s="10">
        <v>45</v>
      </c>
      <c r="S616" s="45">
        <v>7.331378299120235E-3</v>
      </c>
      <c r="T616" s="46">
        <v>33.3333321</v>
      </c>
      <c r="U616" s="45">
        <v>1.6470588235294117</v>
      </c>
      <c r="V616" s="10">
        <v>570</v>
      </c>
      <c r="W616" s="45">
        <v>3.260440559880565E-3</v>
      </c>
      <c r="X616" s="10">
        <v>92.727272727272705</v>
      </c>
      <c r="Y616" s="10">
        <v>1425</v>
      </c>
      <c r="Z616" s="45">
        <v>5.6567372733335453E-3</v>
      </c>
      <c r="AA616" s="46">
        <v>169.69696969696901</v>
      </c>
      <c r="AB616" s="10">
        <v>1175</v>
      </c>
      <c r="AC616" s="45">
        <v>4.1262383104546585E-3</v>
      </c>
      <c r="AD616" s="46">
        <v>149.090912</v>
      </c>
      <c r="AE616" s="45">
        <v>1.0614035087719298</v>
      </c>
    </row>
    <row r="617" spans="1:31" ht="14.4" x14ac:dyDescent="0.3">
      <c r="A617" s="64" t="s">
        <v>542</v>
      </c>
      <c r="B617" s="10">
        <v>0</v>
      </c>
      <c r="C617" s="45">
        <v>0</v>
      </c>
      <c r="D617" s="10">
        <v>80</v>
      </c>
      <c r="E617" s="10">
        <v>56</v>
      </c>
      <c r="F617" s="45">
        <v>1.4141414141414142E-2</v>
      </c>
      <c r="G617" s="46">
        <v>25.4545454545454</v>
      </c>
      <c r="H617" s="10">
        <v>7</v>
      </c>
      <c r="I617" s="45">
        <v>2.0354754289037512E-3</v>
      </c>
      <c r="J617" s="46">
        <v>6.6666665099999998</v>
      </c>
      <c r="K617" s="64"/>
      <c r="L617" s="10">
        <v>3</v>
      </c>
      <c r="M617" s="45">
        <v>6.7054090299508275E-4</v>
      </c>
      <c r="N617" s="10">
        <v>3.63636363636363</v>
      </c>
      <c r="O617" s="10">
        <v>94</v>
      </c>
      <c r="P617" s="45">
        <v>1.4937231844907039E-2</v>
      </c>
      <c r="Q617" s="46">
        <v>33.939393939393902</v>
      </c>
      <c r="R617" s="10">
        <v>7</v>
      </c>
      <c r="S617" s="45">
        <v>1.140436624307592E-3</v>
      </c>
      <c r="T617" s="46">
        <v>6.6666665099999998</v>
      </c>
      <c r="U617" s="45">
        <v>1.3333333333333333</v>
      </c>
      <c r="V617" s="10">
        <v>1592</v>
      </c>
      <c r="W617" s="45">
        <v>9.1063532830348414E-3</v>
      </c>
      <c r="X617" s="10">
        <v>182.42424242424201</v>
      </c>
      <c r="Y617" s="10">
        <v>2954</v>
      </c>
      <c r="Z617" s="45">
        <v>1.1726317126615643E-2</v>
      </c>
      <c r="AA617" s="46">
        <v>261.21212121212102</v>
      </c>
      <c r="AB617" s="10">
        <v>2604</v>
      </c>
      <c r="AC617" s="45">
        <v>9.1444464344033454E-3</v>
      </c>
      <c r="AD617" s="46">
        <v>219.393936</v>
      </c>
      <c r="AE617" s="45">
        <v>0.63567839195979903</v>
      </c>
    </row>
    <row r="618" spans="1:31" ht="14.4" x14ac:dyDescent="0.3">
      <c r="A618" s="64" t="s">
        <v>543</v>
      </c>
      <c r="B618" s="10">
        <v>52</v>
      </c>
      <c r="C618" s="45">
        <v>2.1425628347754428E-2</v>
      </c>
      <c r="D618" s="10">
        <v>29.090909090909101</v>
      </c>
      <c r="E618" s="10">
        <v>115</v>
      </c>
      <c r="F618" s="45">
        <v>2.904040404040404E-2</v>
      </c>
      <c r="G618" s="46">
        <v>52.121212121212103</v>
      </c>
      <c r="H618" s="10">
        <v>14</v>
      </c>
      <c r="I618" s="45">
        <v>4.0709508578075024E-3</v>
      </c>
      <c r="J618" s="46">
        <v>9.6969700000000003</v>
      </c>
      <c r="K618" s="45">
        <v>-0.73076923076923073</v>
      </c>
      <c r="L618" s="10">
        <v>64</v>
      </c>
      <c r="M618" s="45">
        <v>1.4304872597228431E-2</v>
      </c>
      <c r="N618" s="10">
        <v>30.303030303030301</v>
      </c>
      <c r="O618" s="10">
        <v>150</v>
      </c>
      <c r="P618" s="45">
        <v>2.3836008263149532E-2</v>
      </c>
      <c r="Q618" s="46">
        <v>55.151515151515099</v>
      </c>
      <c r="R618" s="10">
        <v>83</v>
      </c>
      <c r="S618" s="45">
        <v>1.3522319973932877E-2</v>
      </c>
      <c r="T618" s="46">
        <v>38.181820000000002</v>
      </c>
      <c r="U618" s="45">
        <v>0.296875</v>
      </c>
      <c r="V618" s="10">
        <v>1818</v>
      </c>
      <c r="W618" s="45">
        <v>1.0399089364671696E-2</v>
      </c>
      <c r="X618" s="10">
        <v>161.21212121212099</v>
      </c>
      <c r="Y618" s="10">
        <v>4353</v>
      </c>
      <c r="Z618" s="45">
        <v>1.7279843754962051E-2</v>
      </c>
      <c r="AA618" s="46">
        <v>287.87878787878702</v>
      </c>
      <c r="AB618" s="10">
        <v>3855</v>
      </c>
      <c r="AC618" s="45">
        <v>1.3537573350470391E-2</v>
      </c>
      <c r="AD618" s="46">
        <v>271.51513699999998</v>
      </c>
      <c r="AE618" s="45">
        <v>1.1204620462046204</v>
      </c>
    </row>
    <row r="619" spans="1:31" ht="14.4" x14ac:dyDescent="0.3">
      <c r="A619" s="64" t="s">
        <v>544</v>
      </c>
      <c r="B619" s="10">
        <v>26</v>
      </c>
      <c r="C619" s="45">
        <v>1.0712814173877214E-2</v>
      </c>
      <c r="D619" s="10">
        <v>17.5757575757575</v>
      </c>
      <c r="E619" s="10">
        <v>28</v>
      </c>
      <c r="F619" s="45">
        <v>7.0707070707070711E-3</v>
      </c>
      <c r="G619" s="46">
        <v>14.545454545454501</v>
      </c>
      <c r="H619" s="10">
        <v>58</v>
      </c>
      <c r="I619" s="45">
        <v>1.6865367839488225E-2</v>
      </c>
      <c r="J619" s="46">
        <v>32.727271999999999</v>
      </c>
      <c r="K619" s="45">
        <v>1.2307692307692308</v>
      </c>
      <c r="L619" s="10">
        <v>26</v>
      </c>
      <c r="M619" s="45">
        <v>5.8113544926240504E-3</v>
      </c>
      <c r="N619" s="10">
        <v>17.5757575757575</v>
      </c>
      <c r="O619" s="10">
        <v>51</v>
      </c>
      <c r="P619" s="45">
        <v>8.1042428094708404E-3</v>
      </c>
      <c r="Q619" s="46">
        <v>19.393939393939299</v>
      </c>
      <c r="R619" s="10">
        <v>110</v>
      </c>
      <c r="S619" s="45">
        <v>1.7921146953405017E-2</v>
      </c>
      <c r="T619" s="46">
        <v>46.6666679</v>
      </c>
      <c r="U619" s="45">
        <v>3.2307692307692308</v>
      </c>
      <c r="V619" s="10">
        <v>1515</v>
      </c>
      <c r="W619" s="45">
        <v>8.665907803893081E-3</v>
      </c>
      <c r="X619" s="10">
        <v>146.06060606060601</v>
      </c>
      <c r="Y619" s="10">
        <v>3509</v>
      </c>
      <c r="Z619" s="45">
        <v>1.3929467433071866E-2</v>
      </c>
      <c r="AA619" s="46">
        <v>224.24242424242399</v>
      </c>
      <c r="AB619" s="10">
        <v>3072</v>
      </c>
      <c r="AC619" s="45">
        <v>1.0787918374226988E-2</v>
      </c>
      <c r="AD619" s="46">
        <v>223.636368</v>
      </c>
      <c r="AE619" s="45">
        <v>1.0277227722772277</v>
      </c>
    </row>
    <row r="620" spans="1:31" ht="14.4" x14ac:dyDescent="0.3">
      <c r="A620" s="64" t="s">
        <v>385</v>
      </c>
      <c r="B620" s="10">
        <v>270</v>
      </c>
      <c r="C620" s="45">
        <v>0.11124845488257108</v>
      </c>
      <c r="D620" s="10">
        <v>76.363636363636303</v>
      </c>
      <c r="E620" s="10">
        <v>806</v>
      </c>
      <c r="F620" s="45">
        <v>0.20353535353535354</v>
      </c>
      <c r="G620" s="46">
        <v>131.51515151515099</v>
      </c>
      <c r="H620" s="10">
        <v>422</v>
      </c>
      <c r="I620" s="45">
        <v>0.12271009014248328</v>
      </c>
      <c r="J620" s="46">
        <v>84.242424</v>
      </c>
      <c r="K620" s="45">
        <v>0.562962962962963</v>
      </c>
      <c r="L620" s="10">
        <v>524</v>
      </c>
      <c r="M620" s="45">
        <v>0.11712114438980778</v>
      </c>
      <c r="N620" s="10">
        <v>122.424242424242</v>
      </c>
      <c r="O620" s="10">
        <v>1079</v>
      </c>
      <c r="P620" s="45">
        <v>0.17146035277292229</v>
      </c>
      <c r="Q620" s="46">
        <v>143.030303030303</v>
      </c>
      <c r="R620" s="10">
        <v>663</v>
      </c>
      <c r="S620" s="45">
        <v>0.10801564027370479</v>
      </c>
      <c r="T620" s="46">
        <v>96.969695999999999</v>
      </c>
      <c r="U620" s="45">
        <v>0.26526717557251911</v>
      </c>
      <c r="V620" s="10">
        <v>12599</v>
      </c>
      <c r="W620" s="45">
        <v>7.206717651567586E-2</v>
      </c>
      <c r="X620" s="10">
        <v>522.42424242424204</v>
      </c>
      <c r="Y620" s="10">
        <v>22236</v>
      </c>
      <c r="Z620" s="45">
        <v>8.8268919305154181E-2</v>
      </c>
      <c r="AA620" s="46">
        <v>649.69696969696895</v>
      </c>
      <c r="AB620" s="10">
        <v>18516</v>
      </c>
      <c r="AC620" s="45">
        <v>6.5022492388407196E-2</v>
      </c>
      <c r="AD620" s="46">
        <v>531.51513699999998</v>
      </c>
      <c r="AE620" s="45">
        <v>0.46964044765457574</v>
      </c>
    </row>
    <row r="621" spans="1:31" ht="14.4" x14ac:dyDescent="0.3">
      <c r="A621" s="64" t="s">
        <v>386</v>
      </c>
      <c r="B621" s="10">
        <v>78</v>
      </c>
      <c r="C621" s="45">
        <v>3.2138442521631644E-2</v>
      </c>
      <c r="D621" s="10">
        <v>41.212121212121197</v>
      </c>
      <c r="E621" s="10">
        <v>80</v>
      </c>
      <c r="F621" s="45">
        <v>2.0202020202020204E-2</v>
      </c>
      <c r="G621" s="46">
        <v>33.939393939393902</v>
      </c>
      <c r="H621" s="10">
        <v>48</v>
      </c>
      <c r="I621" s="45">
        <v>1.3957545798197151E-2</v>
      </c>
      <c r="J621" s="46">
        <v>24.848483999999999</v>
      </c>
      <c r="K621" s="45">
        <v>-0.38461538461538464</v>
      </c>
      <c r="L621" s="10">
        <v>110</v>
      </c>
      <c r="M621" s="45">
        <v>2.4586499776486366E-2</v>
      </c>
      <c r="N621" s="10">
        <v>49.090909090909101</v>
      </c>
      <c r="O621" s="10">
        <v>119</v>
      </c>
      <c r="P621" s="45">
        <v>1.8909899888765295E-2</v>
      </c>
      <c r="Q621" s="46">
        <v>38.181818181818102</v>
      </c>
      <c r="R621" s="10">
        <v>116</v>
      </c>
      <c r="S621" s="45">
        <v>1.8898664059954384E-2</v>
      </c>
      <c r="T621" s="46">
        <v>46.060607900000001</v>
      </c>
      <c r="U621" s="45">
        <v>5.4545454545454543E-2</v>
      </c>
      <c r="V621" s="10">
        <v>2011</v>
      </c>
      <c r="W621" s="45">
        <v>1.150306309810494E-2</v>
      </c>
      <c r="X621" s="10">
        <v>240</v>
      </c>
      <c r="Y621" s="10">
        <v>4439</v>
      </c>
      <c r="Z621" s="45">
        <v>1.7621232811457971E-2</v>
      </c>
      <c r="AA621" s="46">
        <v>255.15151515151501</v>
      </c>
      <c r="AB621" s="10">
        <v>3479</v>
      </c>
      <c r="AC621" s="45">
        <v>1.22171770911249E-2</v>
      </c>
      <c r="AD621" s="46">
        <v>224.84848</v>
      </c>
      <c r="AE621" s="45">
        <v>0.72998508204873203</v>
      </c>
    </row>
    <row r="622" spans="1:31" ht="14.4" x14ac:dyDescent="0.3">
      <c r="A622" s="64" t="s">
        <v>545</v>
      </c>
      <c r="B622" s="10">
        <v>50</v>
      </c>
      <c r="C622" s="45">
        <v>2.0601565718994644E-2</v>
      </c>
      <c r="D622" s="10">
        <v>38.181818181818102</v>
      </c>
      <c r="E622" s="10">
        <v>73</v>
      </c>
      <c r="F622" s="45">
        <v>1.8434343434343435E-2</v>
      </c>
      <c r="G622" s="46">
        <v>34.545454545454497</v>
      </c>
      <c r="H622" s="10">
        <v>48</v>
      </c>
      <c r="I622" s="45">
        <v>1.3957545798197151E-2</v>
      </c>
      <c r="J622" s="46">
        <v>24.848483999999999</v>
      </c>
      <c r="K622" s="45">
        <v>-0.04</v>
      </c>
      <c r="L622" s="10">
        <v>82</v>
      </c>
      <c r="M622" s="45">
        <v>1.8328118015198926E-2</v>
      </c>
      <c r="N622" s="10">
        <v>46.6666666666666</v>
      </c>
      <c r="O622" s="10">
        <v>112</v>
      </c>
      <c r="P622" s="45">
        <v>1.7797552836484983E-2</v>
      </c>
      <c r="Q622" s="46">
        <v>38.787878787878697</v>
      </c>
      <c r="R622" s="10">
        <v>82</v>
      </c>
      <c r="S622" s="45">
        <v>1.3359400456174651E-2</v>
      </c>
      <c r="T622" s="46">
        <v>29.090910000000001</v>
      </c>
      <c r="U622" s="45">
        <v>0</v>
      </c>
      <c r="V622" s="10">
        <v>1425</v>
      </c>
      <c r="W622" s="45">
        <v>8.1511013997014117E-3</v>
      </c>
      <c r="X622" s="10">
        <v>186.666666666666</v>
      </c>
      <c r="Y622" s="10">
        <v>3230</v>
      </c>
      <c r="Z622" s="45">
        <v>1.2821937819556036E-2</v>
      </c>
      <c r="AA622" s="46">
        <v>235.75757575757501</v>
      </c>
      <c r="AB622" s="10">
        <v>2637</v>
      </c>
      <c r="AC622" s="45">
        <v>9.2603322763139869E-3</v>
      </c>
      <c r="AD622" s="46">
        <v>213.33332799999999</v>
      </c>
      <c r="AE622" s="45">
        <v>0.85052631578947369</v>
      </c>
    </row>
    <row r="623" spans="1:31" ht="14.4" x14ac:dyDescent="0.3">
      <c r="A623" s="64" t="s">
        <v>546</v>
      </c>
      <c r="B623" s="10">
        <v>14</v>
      </c>
      <c r="C623" s="45">
        <v>5.7684384013185E-3</v>
      </c>
      <c r="D623" s="10">
        <v>13.9393939393939</v>
      </c>
      <c r="E623" s="10">
        <v>27</v>
      </c>
      <c r="F623" s="45">
        <v>6.8181818181818179E-3</v>
      </c>
      <c r="G623" s="46">
        <v>26.060606060605998</v>
      </c>
      <c r="H623" s="10">
        <v>0</v>
      </c>
      <c r="I623" s="45">
        <v>0</v>
      </c>
      <c r="J623" s="46">
        <v>17.575758</v>
      </c>
      <c r="K623" s="45">
        <v>-1</v>
      </c>
      <c r="L623" s="10">
        <v>14</v>
      </c>
      <c r="M623" s="45">
        <v>3.1291908806437194E-3</v>
      </c>
      <c r="N623" s="10">
        <v>13.9393939393939</v>
      </c>
      <c r="O623" s="10">
        <v>29</v>
      </c>
      <c r="P623" s="45">
        <v>4.608294930875576E-3</v>
      </c>
      <c r="Q623" s="46">
        <v>26.060606060605998</v>
      </c>
      <c r="R623" s="10">
        <v>0</v>
      </c>
      <c r="S623" s="45">
        <v>0</v>
      </c>
      <c r="T623" s="46">
        <v>17.575758</v>
      </c>
      <c r="U623" s="45">
        <v>-1</v>
      </c>
      <c r="V623" s="10">
        <v>280</v>
      </c>
      <c r="W623" s="45">
        <v>1.6016199241518565E-3</v>
      </c>
      <c r="X623" s="10">
        <v>72.727272727272705</v>
      </c>
      <c r="Y623" s="10">
        <v>746</v>
      </c>
      <c r="Z623" s="45">
        <v>2.9613515830925084E-3</v>
      </c>
      <c r="AA623" s="46">
        <v>114.54545454545401</v>
      </c>
      <c r="AB623" s="10">
        <v>501</v>
      </c>
      <c r="AC623" s="45">
        <v>1.7593577817342843E-3</v>
      </c>
      <c r="AD623" s="46">
        <v>91.515150000000006</v>
      </c>
      <c r="AE623" s="45">
        <v>0.78928571428571426</v>
      </c>
    </row>
    <row r="624" spans="1:31" ht="14.4" x14ac:dyDescent="0.3">
      <c r="A624" s="64" t="s">
        <v>547</v>
      </c>
      <c r="B624" s="10">
        <v>36</v>
      </c>
      <c r="C624" s="45">
        <v>1.4833127317676144E-2</v>
      </c>
      <c r="D624" s="10">
        <v>35.757575757575701</v>
      </c>
      <c r="E624" s="10">
        <v>13</v>
      </c>
      <c r="F624" s="45">
        <v>3.2828282828282827E-3</v>
      </c>
      <c r="G624" s="46">
        <v>12.7272727272727</v>
      </c>
      <c r="H624" s="10">
        <v>25</v>
      </c>
      <c r="I624" s="45">
        <v>7.2695551032276821E-3</v>
      </c>
      <c r="J624" s="46">
        <v>20</v>
      </c>
      <c r="K624" s="45">
        <v>-0.30555555555555558</v>
      </c>
      <c r="L624" s="10">
        <v>36</v>
      </c>
      <c r="M624" s="45">
        <v>8.0464908359409917E-3</v>
      </c>
      <c r="N624" s="10">
        <v>35.757575757575701</v>
      </c>
      <c r="O624" s="10">
        <v>45</v>
      </c>
      <c r="P624" s="45">
        <v>7.150802478944859E-3</v>
      </c>
      <c r="Q624" s="46">
        <v>24.2424242424242</v>
      </c>
      <c r="R624" s="10">
        <v>51</v>
      </c>
      <c r="S624" s="45">
        <v>8.3088954056695988E-3</v>
      </c>
      <c r="T624" s="46">
        <v>24.242424</v>
      </c>
      <c r="U624" s="45">
        <v>0.41666666666666669</v>
      </c>
      <c r="V624" s="10">
        <v>295</v>
      </c>
      <c r="W624" s="45">
        <v>1.6874209915171345E-3</v>
      </c>
      <c r="X624" s="10">
        <v>86.060606060606005</v>
      </c>
      <c r="Y624" s="10">
        <v>714</v>
      </c>
      <c r="Z624" s="45">
        <v>2.8343230969544919E-3</v>
      </c>
      <c r="AA624" s="46">
        <v>120.60606060606</v>
      </c>
      <c r="AB624" s="10">
        <v>590</v>
      </c>
      <c r="AC624" s="45">
        <v>2.0718983856751051E-3</v>
      </c>
      <c r="AD624" s="46">
        <v>103.63636</v>
      </c>
      <c r="AE624" s="45">
        <v>1</v>
      </c>
    </row>
    <row r="625" spans="1:31" ht="14.4" x14ac:dyDescent="0.3">
      <c r="A625" s="64" t="s">
        <v>548</v>
      </c>
      <c r="B625" s="10">
        <v>0</v>
      </c>
      <c r="C625" s="45">
        <v>0</v>
      </c>
      <c r="D625" s="10">
        <v>80</v>
      </c>
      <c r="E625" s="10">
        <v>33</v>
      </c>
      <c r="F625" s="45">
        <v>8.3333333333333332E-3</v>
      </c>
      <c r="G625" s="46">
        <v>26.060606060605998</v>
      </c>
      <c r="H625" s="10">
        <v>23</v>
      </c>
      <c r="I625" s="45">
        <v>6.6879906949694678E-3</v>
      </c>
      <c r="J625" s="46">
        <v>13.939394</v>
      </c>
      <c r="K625" s="64"/>
      <c r="L625" s="10">
        <v>32</v>
      </c>
      <c r="M625" s="45">
        <v>7.1524362986142157E-3</v>
      </c>
      <c r="N625" s="10">
        <v>29.090909090909101</v>
      </c>
      <c r="O625" s="10">
        <v>38</v>
      </c>
      <c r="P625" s="45">
        <v>6.0384554266645482E-3</v>
      </c>
      <c r="Q625" s="46">
        <v>26.6666666666666</v>
      </c>
      <c r="R625" s="10">
        <v>31</v>
      </c>
      <c r="S625" s="45">
        <v>5.0505050505050509E-3</v>
      </c>
      <c r="T625" s="46">
        <v>13.333333</v>
      </c>
      <c r="U625" s="45">
        <v>-3.125E-2</v>
      </c>
      <c r="V625" s="10">
        <v>850</v>
      </c>
      <c r="W625" s="45">
        <v>4.8620604840324214E-3</v>
      </c>
      <c r="X625" s="10">
        <v>154.54545454545399</v>
      </c>
      <c r="Y625" s="10">
        <v>1770</v>
      </c>
      <c r="Z625" s="45">
        <v>7.026263139509035E-3</v>
      </c>
      <c r="AA625" s="46">
        <v>182.42424242424201</v>
      </c>
      <c r="AB625" s="10">
        <v>1546</v>
      </c>
      <c r="AC625" s="45">
        <v>5.4290761089045977E-3</v>
      </c>
      <c r="AD625" s="46">
        <v>181.81817599999999</v>
      </c>
      <c r="AE625" s="45">
        <v>0.81882352941176473</v>
      </c>
    </row>
    <row r="626" spans="1:31" ht="14.4" x14ac:dyDescent="0.3">
      <c r="A626" s="64" t="s">
        <v>549</v>
      </c>
      <c r="B626" s="10">
        <v>28</v>
      </c>
      <c r="C626" s="45">
        <v>1.1536876802637E-2</v>
      </c>
      <c r="D626" s="10">
        <v>21.2121212121212</v>
      </c>
      <c r="E626" s="10">
        <v>7</v>
      </c>
      <c r="F626" s="45">
        <v>1.7676767676767678E-3</v>
      </c>
      <c r="G626" s="46">
        <v>7.2727272727272698</v>
      </c>
      <c r="H626" s="10">
        <v>0</v>
      </c>
      <c r="I626" s="45">
        <v>0</v>
      </c>
      <c r="J626" s="46">
        <v>17.575758</v>
      </c>
      <c r="K626" s="45">
        <v>-1</v>
      </c>
      <c r="L626" s="10">
        <v>28</v>
      </c>
      <c r="M626" s="45">
        <v>6.2583817612874388E-3</v>
      </c>
      <c r="N626" s="10">
        <v>21.2121212121212</v>
      </c>
      <c r="O626" s="10">
        <v>7</v>
      </c>
      <c r="P626" s="45">
        <v>1.1123470522803114E-3</v>
      </c>
      <c r="Q626" s="46">
        <v>7.2727272727272698</v>
      </c>
      <c r="R626" s="10">
        <v>34</v>
      </c>
      <c r="S626" s="45">
        <v>5.5392636037797328E-3</v>
      </c>
      <c r="T626" s="46">
        <v>23.636364</v>
      </c>
      <c r="U626" s="45">
        <v>0.21428571428571427</v>
      </c>
      <c r="V626" s="10">
        <v>586</v>
      </c>
      <c r="W626" s="45">
        <v>3.3519616984035282E-3</v>
      </c>
      <c r="X626" s="10">
        <v>120.60606060606</v>
      </c>
      <c r="Y626" s="10">
        <v>1209</v>
      </c>
      <c r="Z626" s="45">
        <v>4.7992949919019338E-3</v>
      </c>
      <c r="AA626" s="46">
        <v>137.575757575757</v>
      </c>
      <c r="AB626" s="10">
        <v>842</v>
      </c>
      <c r="AC626" s="45">
        <v>2.9568448148109129E-3</v>
      </c>
      <c r="AD626" s="46">
        <v>127.272728</v>
      </c>
      <c r="AE626" s="45">
        <v>0.43686006825938567</v>
      </c>
    </row>
    <row r="627" spans="1:31" ht="14.4" x14ac:dyDescent="0.3">
      <c r="A627" s="64" t="s">
        <v>387</v>
      </c>
      <c r="B627" s="10">
        <v>192</v>
      </c>
      <c r="C627" s="45">
        <v>7.9110012360939425E-2</v>
      </c>
      <c r="D627" s="10">
        <v>58.787878787878803</v>
      </c>
      <c r="E627" s="10">
        <v>726</v>
      </c>
      <c r="F627" s="45">
        <v>0.18333333333333332</v>
      </c>
      <c r="G627" s="46">
        <v>129.09090909090901</v>
      </c>
      <c r="H627" s="10">
        <v>374</v>
      </c>
      <c r="I627" s="45">
        <v>0.10875254434428613</v>
      </c>
      <c r="J627" s="46">
        <v>81.212119999999999</v>
      </c>
      <c r="K627" s="45">
        <v>0.94791666666666663</v>
      </c>
      <c r="L627" s="10">
        <v>414</v>
      </c>
      <c r="M627" s="45">
        <v>9.2534644613321407E-2</v>
      </c>
      <c r="N627" s="10">
        <v>102.424242424242</v>
      </c>
      <c r="O627" s="10">
        <v>960</v>
      </c>
      <c r="P627" s="45">
        <v>0.152550452884157</v>
      </c>
      <c r="Q627" s="46">
        <v>141.21212121212099</v>
      </c>
      <c r="R627" s="10">
        <v>547</v>
      </c>
      <c r="S627" s="45">
        <v>8.9116976213750407E-2</v>
      </c>
      <c r="T627" s="46">
        <v>85.454544100000007</v>
      </c>
      <c r="U627" s="45">
        <v>0.32125603864734298</v>
      </c>
      <c r="V627" s="10">
        <v>10588</v>
      </c>
      <c r="W627" s="45">
        <v>6.0564113417570911E-2</v>
      </c>
      <c r="X627" s="10">
        <v>458.78787878787801</v>
      </c>
      <c r="Y627" s="10">
        <v>17797</v>
      </c>
      <c r="Z627" s="45">
        <v>7.064768649369621E-2</v>
      </c>
      <c r="AA627" s="46">
        <v>569.69696969696895</v>
      </c>
      <c r="AB627" s="10">
        <v>15037</v>
      </c>
      <c r="AC627" s="45">
        <v>5.2805315297282301E-2</v>
      </c>
      <c r="AD627" s="46">
        <v>487.27273600000001</v>
      </c>
      <c r="AE627" s="45">
        <v>0.42019267094824331</v>
      </c>
    </row>
    <row r="628" spans="1:31" ht="14.4" x14ac:dyDescent="0.3">
      <c r="A628" s="64" t="s">
        <v>545</v>
      </c>
      <c r="B628" s="10">
        <v>177</v>
      </c>
      <c r="C628" s="45">
        <v>7.2929542645241041E-2</v>
      </c>
      <c r="D628" s="10">
        <v>53.939393939393902</v>
      </c>
      <c r="E628" s="10">
        <v>637</v>
      </c>
      <c r="F628" s="45">
        <v>0.16085858585858587</v>
      </c>
      <c r="G628" s="46">
        <v>116.969696969697</v>
      </c>
      <c r="H628" s="10">
        <v>317</v>
      </c>
      <c r="I628" s="45">
        <v>9.2177958708927019E-2</v>
      </c>
      <c r="J628" s="46">
        <v>74.545455899999993</v>
      </c>
      <c r="K628" s="45">
        <v>0.79096045197740117</v>
      </c>
      <c r="L628" s="10">
        <v>399</v>
      </c>
      <c r="M628" s="45">
        <v>8.9181940098345999E-2</v>
      </c>
      <c r="N628" s="10">
        <v>100.60606060606</v>
      </c>
      <c r="O628" s="10">
        <v>787</v>
      </c>
      <c r="P628" s="45">
        <v>0.12505959002065786</v>
      </c>
      <c r="Q628" s="46">
        <v>123.030303030303</v>
      </c>
      <c r="R628" s="10">
        <v>487</v>
      </c>
      <c r="S628" s="45">
        <v>7.9341805148256755E-2</v>
      </c>
      <c r="T628" s="46">
        <v>81.818183899999994</v>
      </c>
      <c r="U628" s="45">
        <v>0.22055137844611528</v>
      </c>
      <c r="V628" s="10">
        <v>9596</v>
      </c>
      <c r="W628" s="45">
        <v>5.4889802829147197E-2</v>
      </c>
      <c r="X628" s="10">
        <v>430.90909090909099</v>
      </c>
      <c r="Y628" s="10">
        <v>14741</v>
      </c>
      <c r="Z628" s="45">
        <v>5.8516466067515642E-2</v>
      </c>
      <c r="AA628" s="46">
        <v>544.84848484848396</v>
      </c>
      <c r="AB628" s="10">
        <v>12656</v>
      </c>
      <c r="AC628" s="45">
        <v>4.4443976218820562E-2</v>
      </c>
      <c r="AD628" s="46">
        <v>466.06060000000002</v>
      </c>
      <c r="AE628" s="45">
        <v>0.31888286786160902</v>
      </c>
    </row>
    <row r="629" spans="1:31" ht="14.4" x14ac:dyDescent="0.3">
      <c r="A629" s="64" t="s">
        <v>546</v>
      </c>
      <c r="B629" s="10">
        <v>42</v>
      </c>
      <c r="C629" s="45">
        <v>1.73053152039555E-2</v>
      </c>
      <c r="D629" s="10">
        <v>20.606060606060598</v>
      </c>
      <c r="E629" s="10">
        <v>156</v>
      </c>
      <c r="F629" s="45">
        <v>3.9393939393939391E-2</v>
      </c>
      <c r="G629" s="46">
        <v>63.030303030303003</v>
      </c>
      <c r="H629" s="10">
        <v>62</v>
      </c>
      <c r="I629" s="45">
        <v>1.8028496656004651E-2</v>
      </c>
      <c r="J629" s="46">
        <v>27.878788</v>
      </c>
      <c r="K629" s="45">
        <v>0.47619047619047616</v>
      </c>
      <c r="L629" s="10">
        <v>97</v>
      </c>
      <c r="M629" s="45">
        <v>2.1680822530174341E-2</v>
      </c>
      <c r="N629" s="10">
        <v>56.969696969696898</v>
      </c>
      <c r="O629" s="10">
        <v>183</v>
      </c>
      <c r="P629" s="45">
        <v>2.9079930081042427E-2</v>
      </c>
      <c r="Q629" s="46">
        <v>69.696969696969703</v>
      </c>
      <c r="R629" s="10">
        <v>70</v>
      </c>
      <c r="S629" s="45">
        <v>1.1404366243075921E-2</v>
      </c>
      <c r="T629" s="46">
        <v>29.090910000000001</v>
      </c>
      <c r="U629" s="45">
        <v>-0.27835051546391754</v>
      </c>
      <c r="V629" s="10">
        <v>2154</v>
      </c>
      <c r="W629" s="45">
        <v>1.2321033273653925E-2</v>
      </c>
      <c r="X629" s="10">
        <v>245.45454545454501</v>
      </c>
      <c r="Y629" s="10">
        <v>3463</v>
      </c>
      <c r="Z629" s="45">
        <v>1.3746863984248467E-2</v>
      </c>
      <c r="AA629" s="46">
        <v>256.969696969697</v>
      </c>
      <c r="AB629" s="10">
        <v>2117</v>
      </c>
      <c r="AC629" s="45">
        <v>7.4342523431766066E-3</v>
      </c>
      <c r="AD629" s="46">
        <v>200</v>
      </c>
      <c r="AE629" s="45">
        <v>-1.7177344475394613E-2</v>
      </c>
    </row>
    <row r="630" spans="1:31" ht="14.4" x14ac:dyDescent="0.3">
      <c r="A630" s="64" t="s">
        <v>547</v>
      </c>
      <c r="B630" s="10">
        <v>25</v>
      </c>
      <c r="C630" s="45">
        <v>1.0300782859497322E-2</v>
      </c>
      <c r="D630" s="10">
        <v>19.393939393939299</v>
      </c>
      <c r="E630" s="10">
        <v>183</v>
      </c>
      <c r="F630" s="45">
        <v>4.6212121212121211E-2</v>
      </c>
      <c r="G630" s="46">
        <v>66.6666666666666</v>
      </c>
      <c r="H630" s="10">
        <v>77</v>
      </c>
      <c r="I630" s="45">
        <v>2.2390229717941263E-2</v>
      </c>
      <c r="J630" s="46">
        <v>23.636364</v>
      </c>
      <c r="K630" s="45">
        <v>2.08</v>
      </c>
      <c r="L630" s="10">
        <v>88</v>
      </c>
      <c r="M630" s="45">
        <v>1.9669199821189094E-2</v>
      </c>
      <c r="N630" s="10">
        <v>35.757575757575701</v>
      </c>
      <c r="O630" s="10">
        <v>244</v>
      </c>
      <c r="P630" s="45">
        <v>3.8773240108056571E-2</v>
      </c>
      <c r="Q630" s="46">
        <v>70.303030303030297</v>
      </c>
      <c r="R630" s="10">
        <v>150</v>
      </c>
      <c r="S630" s="45">
        <v>2.4437927663734114E-2</v>
      </c>
      <c r="T630" s="46">
        <v>41.818179999999998</v>
      </c>
      <c r="U630" s="45">
        <v>0.70454545454545459</v>
      </c>
      <c r="V630" s="10">
        <v>2369</v>
      </c>
      <c r="W630" s="45">
        <v>1.3550848572556243E-2</v>
      </c>
      <c r="X630" s="10">
        <v>238.18181818181799</v>
      </c>
      <c r="Y630" s="10">
        <v>3999</v>
      </c>
      <c r="Z630" s="45">
        <v>1.5874591127060245E-2</v>
      </c>
      <c r="AA630" s="46">
        <v>260</v>
      </c>
      <c r="AB630" s="10">
        <v>3108</v>
      </c>
      <c r="AC630" s="45">
        <v>1.0914339292674961E-2</v>
      </c>
      <c r="AD630" s="46">
        <v>234.545456</v>
      </c>
      <c r="AE630" s="45">
        <v>0.31194596876319119</v>
      </c>
    </row>
    <row r="631" spans="1:31" ht="14.4" x14ac:dyDescent="0.3">
      <c r="A631" s="64" t="s">
        <v>548</v>
      </c>
      <c r="B631" s="10">
        <v>110</v>
      </c>
      <c r="C631" s="45">
        <v>4.5323444581788219E-2</v>
      </c>
      <c r="D631" s="10">
        <v>45.454545454545404</v>
      </c>
      <c r="E631" s="10">
        <v>298</v>
      </c>
      <c r="F631" s="45">
        <v>7.5252525252525251E-2</v>
      </c>
      <c r="G631" s="46">
        <v>81.818181818181799</v>
      </c>
      <c r="H631" s="10">
        <v>178</v>
      </c>
      <c r="I631" s="45">
        <v>5.1759232334981101E-2</v>
      </c>
      <c r="J631" s="46">
        <v>67.272729999999996</v>
      </c>
      <c r="K631" s="45">
        <v>0.61818181818181817</v>
      </c>
      <c r="L631" s="10">
        <v>214</v>
      </c>
      <c r="M631" s="45">
        <v>4.7831917746982568E-2</v>
      </c>
      <c r="N631" s="10">
        <v>72.121212121212096</v>
      </c>
      <c r="O631" s="10">
        <v>360</v>
      </c>
      <c r="P631" s="45">
        <v>5.7206419831558872E-2</v>
      </c>
      <c r="Q631" s="46">
        <v>84.242424242424207</v>
      </c>
      <c r="R631" s="10">
        <v>267</v>
      </c>
      <c r="S631" s="45">
        <v>4.3499511241446728E-2</v>
      </c>
      <c r="T631" s="46">
        <v>75.757576</v>
      </c>
      <c r="U631" s="45">
        <v>0.24766355140186916</v>
      </c>
      <c r="V631" s="10">
        <v>5073</v>
      </c>
      <c r="W631" s="45">
        <v>2.9017920982937026E-2</v>
      </c>
      <c r="X631" s="10">
        <v>291.51515151515099</v>
      </c>
      <c r="Y631" s="10">
        <v>7279</v>
      </c>
      <c r="Z631" s="45">
        <v>2.8895010956206928E-2</v>
      </c>
      <c r="AA631" s="46">
        <v>373.93939393939303</v>
      </c>
      <c r="AB631" s="10">
        <v>7431</v>
      </c>
      <c r="AC631" s="45">
        <v>2.6095384582968995E-2</v>
      </c>
      <c r="AD631" s="46">
        <v>385.45455900000002</v>
      </c>
      <c r="AE631" s="45">
        <v>0.46481371969248964</v>
      </c>
    </row>
    <row r="632" spans="1:31" ht="14.4" x14ac:dyDescent="0.3">
      <c r="A632" s="64" t="s">
        <v>549</v>
      </c>
      <c r="B632" s="10">
        <v>15</v>
      </c>
      <c r="C632" s="45">
        <v>6.180469715698393E-3</v>
      </c>
      <c r="D632" s="10">
        <v>15.151515151515101</v>
      </c>
      <c r="E632" s="10">
        <v>89</v>
      </c>
      <c r="F632" s="45">
        <v>2.2474747474747474E-2</v>
      </c>
      <c r="G632" s="46">
        <v>46.6666666666666</v>
      </c>
      <c r="H632" s="10">
        <v>57</v>
      </c>
      <c r="I632" s="45">
        <v>1.6574585635359115E-2</v>
      </c>
      <c r="J632" s="46">
        <v>36.363636</v>
      </c>
      <c r="K632" s="45">
        <v>2.8</v>
      </c>
      <c r="L632" s="10">
        <v>15</v>
      </c>
      <c r="M632" s="45">
        <v>3.3527045149754136E-3</v>
      </c>
      <c r="N632" s="10">
        <v>15.151515151515101</v>
      </c>
      <c r="O632" s="10">
        <v>173</v>
      </c>
      <c r="P632" s="45">
        <v>2.7490862863499128E-2</v>
      </c>
      <c r="Q632" s="46">
        <v>70.303030303030297</v>
      </c>
      <c r="R632" s="10">
        <v>60</v>
      </c>
      <c r="S632" s="45">
        <v>9.7751710654936461E-3</v>
      </c>
      <c r="T632" s="46">
        <v>36.969695999999999</v>
      </c>
      <c r="U632" s="45">
        <v>3</v>
      </c>
      <c r="V632" s="10">
        <v>992</v>
      </c>
      <c r="W632" s="45">
        <v>5.6743105884237196E-3</v>
      </c>
      <c r="X632" s="10">
        <v>119.39393939393899</v>
      </c>
      <c r="Y632" s="10">
        <v>3056</v>
      </c>
      <c r="Z632" s="45">
        <v>1.2131220426180572E-2</v>
      </c>
      <c r="AA632" s="46">
        <v>222.42424242424201</v>
      </c>
      <c r="AB632" s="10">
        <v>2381</v>
      </c>
      <c r="AC632" s="45">
        <v>8.3613390784617377E-3</v>
      </c>
      <c r="AD632" s="46">
        <v>203.636368</v>
      </c>
      <c r="AE632" s="45">
        <v>1.4002016129032258</v>
      </c>
    </row>
    <row r="633" spans="1:31" ht="14.4" x14ac:dyDescent="0.3">
      <c r="A633" s="64" t="s">
        <v>436</v>
      </c>
      <c r="B633" s="10">
        <v>2064</v>
      </c>
      <c r="C633" s="45">
        <v>0.85043263288009885</v>
      </c>
      <c r="D633" s="10">
        <v>178.18181818181799</v>
      </c>
      <c r="E633" s="10">
        <v>2947</v>
      </c>
      <c r="F633" s="45">
        <v>0.74419191919191918</v>
      </c>
      <c r="G633" s="46">
        <v>172.12121212121201</v>
      </c>
      <c r="H633" s="10">
        <v>2893</v>
      </c>
      <c r="I633" s="45">
        <v>0.84123291654550747</v>
      </c>
      <c r="J633" s="46">
        <v>239.393936</v>
      </c>
      <c r="K633" s="45">
        <v>0.40164728682170542</v>
      </c>
      <c r="L633" s="10">
        <v>3840</v>
      </c>
      <c r="M633" s="45">
        <v>0.85829235583370589</v>
      </c>
      <c r="N633" s="10">
        <v>233.93939393939399</v>
      </c>
      <c r="O633" s="10">
        <v>4879</v>
      </c>
      <c r="P633" s="45">
        <v>0.77530589543937711</v>
      </c>
      <c r="Q633" s="46">
        <v>231.51515151515099</v>
      </c>
      <c r="R633" s="10">
        <v>5230</v>
      </c>
      <c r="S633" s="45">
        <v>0.85206907787552943</v>
      </c>
      <c r="T633" s="46">
        <v>295.75756799999999</v>
      </c>
      <c r="U633" s="45">
        <v>0.36197916666666669</v>
      </c>
      <c r="V633" s="10">
        <v>156729</v>
      </c>
      <c r="W633" s="45">
        <v>0.89650103247284396</v>
      </c>
      <c r="X633" s="10">
        <v>2440.6060606060601</v>
      </c>
      <c r="Y633" s="10">
        <v>217435</v>
      </c>
      <c r="Z633" s="45">
        <v>0.86313871510686269</v>
      </c>
      <c r="AA633" s="46">
        <v>2503.6363636363599</v>
      </c>
      <c r="AB633" s="10">
        <v>255541</v>
      </c>
      <c r="AC633" s="45">
        <v>0.89738133114203744</v>
      </c>
      <c r="AD633" s="46">
        <v>2885.4545899999998</v>
      </c>
      <c r="AE633" s="45">
        <v>0.63046404941012835</v>
      </c>
    </row>
    <row r="634" spans="1:31" ht="14.4" x14ac:dyDescent="0.3">
      <c r="A634" s="64" t="s">
        <v>384</v>
      </c>
      <c r="B634" s="10">
        <v>1216</v>
      </c>
      <c r="C634" s="45">
        <v>0.5010300782859497</v>
      </c>
      <c r="D634" s="10">
        <v>124.84848484848401</v>
      </c>
      <c r="E634" s="10">
        <v>1896</v>
      </c>
      <c r="F634" s="45">
        <v>0.47878787878787876</v>
      </c>
      <c r="G634" s="46">
        <v>143.030303030303</v>
      </c>
      <c r="H634" s="10">
        <v>1712</v>
      </c>
      <c r="I634" s="45">
        <v>0.49781913346903167</v>
      </c>
      <c r="J634" s="46">
        <v>189.69697600000001</v>
      </c>
      <c r="K634" s="45">
        <v>0.40789473684210525</v>
      </c>
      <c r="L634" s="10">
        <v>2429</v>
      </c>
      <c r="M634" s="45">
        <v>0.54291461779168526</v>
      </c>
      <c r="N634" s="10">
        <v>176.969696969696</v>
      </c>
      <c r="O634" s="10">
        <v>3501</v>
      </c>
      <c r="P634" s="45">
        <v>0.55633243286191003</v>
      </c>
      <c r="Q634" s="46">
        <v>200.60606060606</v>
      </c>
      <c r="R634" s="10">
        <v>3458</v>
      </c>
      <c r="S634" s="45">
        <v>0.56337569240795049</v>
      </c>
      <c r="T634" s="46">
        <v>248.484848</v>
      </c>
      <c r="U634" s="45">
        <v>0.42363112391930835</v>
      </c>
      <c r="V634" s="10">
        <v>110438</v>
      </c>
      <c r="W634" s="45">
        <v>0.63171321851243833</v>
      </c>
      <c r="X634" s="10">
        <v>1848.4848484848401</v>
      </c>
      <c r="Y634" s="10">
        <v>152312</v>
      </c>
      <c r="Z634" s="45">
        <v>0.60462383689542376</v>
      </c>
      <c r="AA634" s="46">
        <v>2097.5757575757498</v>
      </c>
      <c r="AB634" s="10">
        <v>181901</v>
      </c>
      <c r="AC634" s="45">
        <v>0.63878031907235144</v>
      </c>
      <c r="AD634" s="46">
        <v>2522.4243200000001</v>
      </c>
      <c r="AE634" s="45">
        <v>0.64708705336931127</v>
      </c>
    </row>
    <row r="635" spans="1:31" ht="14.4" x14ac:dyDescent="0.3">
      <c r="A635" s="64" t="s">
        <v>540</v>
      </c>
      <c r="B635" s="10">
        <v>752</v>
      </c>
      <c r="C635" s="45">
        <v>0.30984754841367945</v>
      </c>
      <c r="D635" s="10">
        <v>111.515151515151</v>
      </c>
      <c r="E635" s="10">
        <v>1198</v>
      </c>
      <c r="F635" s="45">
        <v>0.30252525252525253</v>
      </c>
      <c r="G635" s="46">
        <v>139.39393939393901</v>
      </c>
      <c r="H635" s="10">
        <v>911</v>
      </c>
      <c r="I635" s="45">
        <v>0.26490258796161675</v>
      </c>
      <c r="J635" s="46">
        <v>152.121216</v>
      </c>
      <c r="K635" s="45">
        <v>0.21143617021276595</v>
      </c>
      <c r="L635" s="10">
        <v>1417</v>
      </c>
      <c r="M635" s="45">
        <v>0.3167188198480107</v>
      </c>
      <c r="N635" s="10">
        <v>135.75757575757501</v>
      </c>
      <c r="O635" s="10">
        <v>1850</v>
      </c>
      <c r="P635" s="45">
        <v>0.2939774352455109</v>
      </c>
      <c r="Q635" s="46">
        <v>185.45454545454501</v>
      </c>
      <c r="R635" s="10">
        <v>1750</v>
      </c>
      <c r="S635" s="45">
        <v>0.28510915607689802</v>
      </c>
      <c r="T635" s="46">
        <v>182.42424</v>
      </c>
      <c r="U635" s="45">
        <v>0.23500352858151025</v>
      </c>
      <c r="V635" s="10">
        <v>61997</v>
      </c>
      <c r="W635" s="45">
        <v>0.35462725156300945</v>
      </c>
      <c r="X635" s="10">
        <v>1308.4848484848401</v>
      </c>
      <c r="Y635" s="10">
        <v>85151</v>
      </c>
      <c r="Z635" s="45">
        <v>0.33801883197306998</v>
      </c>
      <c r="AA635" s="46">
        <v>1566.0606060606001</v>
      </c>
      <c r="AB635" s="10">
        <v>96890</v>
      </c>
      <c r="AC635" s="45">
        <v>0.34024785523400158</v>
      </c>
      <c r="AD635" s="46">
        <v>1703.03027</v>
      </c>
      <c r="AE635" s="45">
        <v>0.56281755568817848</v>
      </c>
    </row>
    <row r="636" spans="1:31" ht="14.4" x14ac:dyDescent="0.3">
      <c r="A636" s="64" t="s">
        <v>541</v>
      </c>
      <c r="B636" s="10">
        <v>185</v>
      </c>
      <c r="C636" s="45">
        <v>7.6225793160280178E-2</v>
      </c>
      <c r="D636" s="10">
        <v>72.121212121212096</v>
      </c>
      <c r="E636" s="10">
        <v>239</v>
      </c>
      <c r="F636" s="45">
        <v>6.0353535353535354E-2</v>
      </c>
      <c r="G636" s="46">
        <v>66.6666666666666</v>
      </c>
      <c r="H636" s="10">
        <v>185</v>
      </c>
      <c r="I636" s="45">
        <v>5.3794707763884848E-2</v>
      </c>
      <c r="J636" s="46">
        <v>66.060609999999997</v>
      </c>
      <c r="K636" s="45">
        <v>0</v>
      </c>
      <c r="L636" s="10">
        <v>256</v>
      </c>
      <c r="M636" s="45">
        <v>5.7219490388913725E-2</v>
      </c>
      <c r="N636" s="10">
        <v>75.151515151515099</v>
      </c>
      <c r="O636" s="10">
        <v>337</v>
      </c>
      <c r="P636" s="45">
        <v>5.3551565231209283E-2</v>
      </c>
      <c r="Q636" s="46">
        <v>74.545454545454504</v>
      </c>
      <c r="R636" s="10">
        <v>358</v>
      </c>
      <c r="S636" s="45">
        <v>5.8325187357445421E-2</v>
      </c>
      <c r="T636" s="46">
        <v>83.030304000000001</v>
      </c>
      <c r="U636" s="45">
        <v>0.3984375</v>
      </c>
      <c r="V636" s="10">
        <v>13683</v>
      </c>
      <c r="W636" s="45">
        <v>7.8267733650606616E-2</v>
      </c>
      <c r="X636" s="10">
        <v>537.57575757575705</v>
      </c>
      <c r="Y636" s="10">
        <v>18671</v>
      </c>
      <c r="Z636" s="45">
        <v>7.4117152021340782E-2</v>
      </c>
      <c r="AA636" s="46">
        <v>587.87878787878697</v>
      </c>
      <c r="AB636" s="10">
        <v>20810</v>
      </c>
      <c r="AC636" s="45">
        <v>7.3078314247286336E-2</v>
      </c>
      <c r="AD636" s="46">
        <v>652.72730000000001</v>
      </c>
      <c r="AE636" s="45">
        <v>0.52086530731564717</v>
      </c>
    </row>
    <row r="637" spans="1:31" ht="14.4" x14ac:dyDescent="0.3">
      <c r="A637" s="64" t="s">
        <v>542</v>
      </c>
      <c r="B637" s="10">
        <v>186</v>
      </c>
      <c r="C637" s="45">
        <v>7.6637824474660068E-2</v>
      </c>
      <c r="D637" s="10">
        <v>50.303030303030297</v>
      </c>
      <c r="E637" s="10">
        <v>207</v>
      </c>
      <c r="F637" s="45">
        <v>5.2272727272727269E-2</v>
      </c>
      <c r="G637" s="46">
        <v>66.6666666666666</v>
      </c>
      <c r="H637" s="10">
        <v>233</v>
      </c>
      <c r="I637" s="45">
        <v>6.7752253562082004E-2</v>
      </c>
      <c r="J637" s="46">
        <v>57.5757561</v>
      </c>
      <c r="K637" s="45">
        <v>0.25268817204301075</v>
      </c>
      <c r="L637" s="10">
        <v>330</v>
      </c>
      <c r="M637" s="45">
        <v>7.3759499329459091E-2</v>
      </c>
      <c r="N637" s="10">
        <v>55.757575757575701</v>
      </c>
      <c r="O637" s="10">
        <v>406</v>
      </c>
      <c r="P637" s="45">
        <v>6.4516129032258063E-2</v>
      </c>
      <c r="Q637" s="46">
        <v>88.484848484848399</v>
      </c>
      <c r="R637" s="10">
        <v>411</v>
      </c>
      <c r="S637" s="45">
        <v>6.6959921798631472E-2</v>
      </c>
      <c r="T637" s="46">
        <v>70.303030000000007</v>
      </c>
      <c r="U637" s="45">
        <v>0.24545454545454545</v>
      </c>
      <c r="V637" s="10">
        <v>13715</v>
      </c>
      <c r="W637" s="45">
        <v>7.8450775927652538E-2</v>
      </c>
      <c r="X637" s="10">
        <v>525.45454545454504</v>
      </c>
      <c r="Y637" s="10">
        <v>17914</v>
      </c>
      <c r="Z637" s="45">
        <v>7.1112134396138338E-2</v>
      </c>
      <c r="AA637" s="46">
        <v>618.18181818181802</v>
      </c>
      <c r="AB637" s="10">
        <v>20793</v>
      </c>
      <c r="AC637" s="45">
        <v>7.3018615480241467E-2</v>
      </c>
      <c r="AD637" s="46">
        <v>581.81820000000005</v>
      </c>
      <c r="AE637" s="45">
        <v>0.5160772876412687</v>
      </c>
    </row>
    <row r="638" spans="1:31" ht="14.4" x14ac:dyDescent="0.3">
      <c r="A638" s="64" t="s">
        <v>543</v>
      </c>
      <c r="B638" s="10">
        <v>381</v>
      </c>
      <c r="C638" s="45">
        <v>0.15698393077873918</v>
      </c>
      <c r="D638" s="10">
        <v>83.030303030303003</v>
      </c>
      <c r="E638" s="10">
        <v>752</v>
      </c>
      <c r="F638" s="45">
        <v>0.1898989898989899</v>
      </c>
      <c r="G638" s="46">
        <v>121.212121212121</v>
      </c>
      <c r="H638" s="10">
        <v>493</v>
      </c>
      <c r="I638" s="45">
        <v>0.14335562663564991</v>
      </c>
      <c r="J638" s="46">
        <v>113.333336</v>
      </c>
      <c r="K638" s="45">
        <v>0.29396325459317585</v>
      </c>
      <c r="L638" s="10">
        <v>831</v>
      </c>
      <c r="M638" s="45">
        <v>0.18573983012963791</v>
      </c>
      <c r="N638" s="10">
        <v>127.87878787878699</v>
      </c>
      <c r="O638" s="10">
        <v>1107</v>
      </c>
      <c r="P638" s="45">
        <v>0.17590974098204354</v>
      </c>
      <c r="Q638" s="46">
        <v>147.272727272727</v>
      </c>
      <c r="R638" s="10">
        <v>981</v>
      </c>
      <c r="S638" s="45">
        <v>0.15982404692082111</v>
      </c>
      <c r="T638" s="46">
        <v>138.78787199999999</v>
      </c>
      <c r="U638" s="45">
        <v>0.18050541516245489</v>
      </c>
      <c r="V638" s="10">
        <v>34599</v>
      </c>
      <c r="W638" s="45">
        <v>0.19790874198475028</v>
      </c>
      <c r="X638" s="10">
        <v>872.72727272727195</v>
      </c>
      <c r="Y638" s="10">
        <v>48566</v>
      </c>
      <c r="Z638" s="45">
        <v>0.19278954555559083</v>
      </c>
      <c r="AA638" s="46">
        <v>1127.27272727272</v>
      </c>
      <c r="AB638" s="10">
        <v>55287</v>
      </c>
      <c r="AC638" s="45">
        <v>0.19415092550647381</v>
      </c>
      <c r="AD638" s="46">
        <v>1210.9090000000001</v>
      </c>
      <c r="AE638" s="45">
        <v>0.59793635654209665</v>
      </c>
    </row>
    <row r="639" spans="1:31" ht="14.4" x14ac:dyDescent="0.3">
      <c r="A639" s="64" t="s">
        <v>544</v>
      </c>
      <c r="B639" s="10">
        <v>464</v>
      </c>
      <c r="C639" s="45">
        <v>0.1911825298722703</v>
      </c>
      <c r="D639" s="10">
        <v>70.303030303030297</v>
      </c>
      <c r="E639" s="10">
        <v>698</v>
      </c>
      <c r="F639" s="45">
        <v>0.17626262626262626</v>
      </c>
      <c r="G639" s="46">
        <v>103.030303030303</v>
      </c>
      <c r="H639" s="10">
        <v>801</v>
      </c>
      <c r="I639" s="45">
        <v>0.23291654550741495</v>
      </c>
      <c r="J639" s="46">
        <v>129.69697600000001</v>
      </c>
      <c r="K639" s="45">
        <v>0.72629310344827591</v>
      </c>
      <c r="L639" s="10">
        <v>1012</v>
      </c>
      <c r="M639" s="45">
        <v>0.22619579794367456</v>
      </c>
      <c r="N639" s="10">
        <v>108.484848484848</v>
      </c>
      <c r="O639" s="10">
        <v>1651</v>
      </c>
      <c r="P639" s="45">
        <v>0.26235499761639919</v>
      </c>
      <c r="Q639" s="46">
        <v>138.78787878787799</v>
      </c>
      <c r="R639" s="10">
        <v>1708</v>
      </c>
      <c r="S639" s="45">
        <v>0.27826653633105247</v>
      </c>
      <c r="T639" s="46">
        <v>189.69697600000001</v>
      </c>
      <c r="U639" s="45">
        <v>0.68774703557312256</v>
      </c>
      <c r="V639" s="10">
        <v>48441</v>
      </c>
      <c r="W639" s="45">
        <v>0.27708596694942883</v>
      </c>
      <c r="X639" s="10">
        <v>887.87878787878799</v>
      </c>
      <c r="Y639" s="10">
        <v>67161</v>
      </c>
      <c r="Z639" s="45">
        <v>0.26660500492235384</v>
      </c>
      <c r="AA639" s="46">
        <v>1096.9696969696899</v>
      </c>
      <c r="AB639" s="10">
        <v>85011</v>
      </c>
      <c r="AC639" s="45">
        <v>0.2985324638383498</v>
      </c>
      <c r="AD639" s="46">
        <v>1326.0605499999999</v>
      </c>
      <c r="AE639" s="45">
        <v>0.75493899795627672</v>
      </c>
    </row>
    <row r="640" spans="1:31" ht="14.4" x14ac:dyDescent="0.3">
      <c r="A640" s="64" t="s">
        <v>385</v>
      </c>
      <c r="B640" s="10">
        <v>848</v>
      </c>
      <c r="C640" s="45">
        <v>0.34940255459414915</v>
      </c>
      <c r="D640" s="10">
        <v>127.87878787878699</v>
      </c>
      <c r="E640" s="10">
        <v>1051</v>
      </c>
      <c r="F640" s="45">
        <v>0.26540404040404042</v>
      </c>
      <c r="G640" s="46">
        <v>127.272727272727</v>
      </c>
      <c r="H640" s="10">
        <v>1181</v>
      </c>
      <c r="I640" s="45">
        <v>0.34341378307647574</v>
      </c>
      <c r="J640" s="46">
        <v>169.090912</v>
      </c>
      <c r="K640" s="45">
        <v>0.392688679245283</v>
      </c>
      <c r="L640" s="10">
        <v>1411</v>
      </c>
      <c r="M640" s="45">
        <v>0.31537773804202057</v>
      </c>
      <c r="N640" s="10">
        <v>163.030303030303</v>
      </c>
      <c r="O640" s="10">
        <v>1378</v>
      </c>
      <c r="P640" s="45">
        <v>0.21897346257746703</v>
      </c>
      <c r="Q640" s="46">
        <v>152.12121212121201</v>
      </c>
      <c r="R640" s="10">
        <v>1772</v>
      </c>
      <c r="S640" s="45">
        <v>0.288693385467579</v>
      </c>
      <c r="T640" s="46">
        <v>193.939392</v>
      </c>
      <c r="U640" s="45">
        <v>0.25584691708008506</v>
      </c>
      <c r="V640" s="10">
        <v>46291</v>
      </c>
      <c r="W640" s="45">
        <v>0.26478781396040568</v>
      </c>
      <c r="X640" s="10">
        <v>1001.21212121212</v>
      </c>
      <c r="Y640" s="10">
        <v>65123</v>
      </c>
      <c r="Z640" s="45">
        <v>0.25851487821143893</v>
      </c>
      <c r="AA640" s="46">
        <v>1033.3333333333301</v>
      </c>
      <c r="AB640" s="10">
        <v>73640</v>
      </c>
      <c r="AC640" s="45">
        <v>0.258601012069686</v>
      </c>
      <c r="AD640" s="46">
        <v>1085.4545900000001</v>
      </c>
      <c r="AE640" s="45">
        <v>0.5908059882050507</v>
      </c>
    </row>
    <row r="641" spans="1:31" ht="14.4" x14ac:dyDescent="0.3">
      <c r="A641" s="64" t="s">
        <v>386</v>
      </c>
      <c r="B641" s="10">
        <v>231</v>
      </c>
      <c r="C641" s="45">
        <v>9.5179233621755246E-2</v>
      </c>
      <c r="D641" s="10">
        <v>64.242424242424207</v>
      </c>
      <c r="E641" s="10">
        <v>371</v>
      </c>
      <c r="F641" s="45">
        <v>9.3686868686868693E-2</v>
      </c>
      <c r="G641" s="46">
        <v>84.848484848484802</v>
      </c>
      <c r="H641" s="10">
        <v>325</v>
      </c>
      <c r="I641" s="45">
        <v>9.4504216341959865E-2</v>
      </c>
      <c r="J641" s="46">
        <v>92.727270000000004</v>
      </c>
      <c r="K641" s="45">
        <v>0.40692640692640691</v>
      </c>
      <c r="L641" s="10">
        <v>421</v>
      </c>
      <c r="M641" s="45">
        <v>9.4099240053643271E-2</v>
      </c>
      <c r="N641" s="10">
        <v>87.878787878787904</v>
      </c>
      <c r="O641" s="10">
        <v>414</v>
      </c>
      <c r="P641" s="45">
        <v>6.5787382806292705E-2</v>
      </c>
      <c r="Q641" s="46">
        <v>83.636363636363598</v>
      </c>
      <c r="R641" s="10">
        <v>497</v>
      </c>
      <c r="S641" s="45">
        <v>8.0971000325839038E-2</v>
      </c>
      <c r="T641" s="46">
        <v>110.909088</v>
      </c>
      <c r="U641" s="45">
        <v>0.18052256532066507</v>
      </c>
      <c r="V641" s="10">
        <v>13846</v>
      </c>
      <c r="W641" s="45">
        <v>7.9200105249309302E-2</v>
      </c>
      <c r="X641" s="10">
        <v>503.636363636363</v>
      </c>
      <c r="Y641" s="10">
        <v>20425</v>
      </c>
      <c r="Z641" s="45">
        <v>8.1079900917780806E-2</v>
      </c>
      <c r="AA641" s="46">
        <v>584.84848484848396</v>
      </c>
      <c r="AB641" s="10">
        <v>24727</v>
      </c>
      <c r="AC641" s="45">
        <v>8.6833612512861577E-2</v>
      </c>
      <c r="AD641" s="46">
        <v>724.84849999999994</v>
      </c>
      <c r="AE641" s="45">
        <v>0.78585873176368626</v>
      </c>
    </row>
    <row r="642" spans="1:31" ht="14.4" x14ac:dyDescent="0.3">
      <c r="A642" s="64" t="s">
        <v>545</v>
      </c>
      <c r="B642" s="10">
        <v>118</v>
      </c>
      <c r="C642" s="45">
        <v>4.8619695096827356E-2</v>
      </c>
      <c r="D642" s="10">
        <v>50.909090909090899</v>
      </c>
      <c r="E642" s="10">
        <v>151</v>
      </c>
      <c r="F642" s="45">
        <v>3.8131313131313134E-2</v>
      </c>
      <c r="G642" s="46">
        <v>55.757575757575701</v>
      </c>
      <c r="H642" s="10">
        <v>142</v>
      </c>
      <c r="I642" s="45">
        <v>4.1291072986333235E-2</v>
      </c>
      <c r="J642" s="46">
        <v>42.4242439</v>
      </c>
      <c r="K642" s="45">
        <v>0.20338983050847459</v>
      </c>
      <c r="L642" s="10">
        <v>243</v>
      </c>
      <c r="M642" s="45">
        <v>5.4313813142601697E-2</v>
      </c>
      <c r="N642" s="10">
        <v>73.3333333333333</v>
      </c>
      <c r="O642" s="10">
        <v>166</v>
      </c>
      <c r="P642" s="45">
        <v>2.6378515811218816E-2</v>
      </c>
      <c r="Q642" s="46">
        <v>57.5757575757575</v>
      </c>
      <c r="R642" s="10">
        <v>223</v>
      </c>
      <c r="S642" s="45">
        <v>3.6331052460084716E-2</v>
      </c>
      <c r="T642" s="46">
        <v>59.393940000000001</v>
      </c>
      <c r="U642" s="45">
        <v>-8.2304526748971193E-2</v>
      </c>
      <c r="V642" s="10">
        <v>7739</v>
      </c>
      <c r="W642" s="45">
        <v>4.4267630689325772E-2</v>
      </c>
      <c r="X642" s="10">
        <v>363.636363636363</v>
      </c>
      <c r="Y642" s="10">
        <v>11203</v>
      </c>
      <c r="Z642" s="45">
        <v>4.4471879068881198E-2</v>
      </c>
      <c r="AA642" s="46">
        <v>481.81818181818102</v>
      </c>
      <c r="AB642" s="10">
        <v>12724</v>
      </c>
      <c r="AC642" s="45">
        <v>4.4682771287000066E-2</v>
      </c>
      <c r="AD642" s="46">
        <v>496.96969999999999</v>
      </c>
      <c r="AE642" s="45">
        <v>0.64414006977645688</v>
      </c>
    </row>
    <row r="643" spans="1:31" ht="14.4" x14ac:dyDescent="0.3">
      <c r="A643" s="64" t="s">
        <v>546</v>
      </c>
      <c r="B643" s="10">
        <v>13</v>
      </c>
      <c r="C643" s="45">
        <v>5.356407086938607E-3</v>
      </c>
      <c r="D643" s="10">
        <v>12.1212121212121</v>
      </c>
      <c r="E643" s="10">
        <v>80</v>
      </c>
      <c r="F643" s="45">
        <v>2.0202020202020204E-2</v>
      </c>
      <c r="G643" s="46">
        <v>43.636363636363598</v>
      </c>
      <c r="H643" s="10">
        <v>36</v>
      </c>
      <c r="I643" s="45">
        <v>1.0468159348647864E-2</v>
      </c>
      <c r="J643" s="46">
        <v>18.181818</v>
      </c>
      <c r="K643" s="45">
        <v>1.7692307692307692</v>
      </c>
      <c r="L643" s="10">
        <v>22</v>
      </c>
      <c r="M643" s="45">
        <v>4.9172999552972736E-3</v>
      </c>
      <c r="N643" s="10">
        <v>15.757575757575699</v>
      </c>
      <c r="O643" s="10">
        <v>80</v>
      </c>
      <c r="P643" s="45">
        <v>1.2712537740346417E-2</v>
      </c>
      <c r="Q643" s="46">
        <v>43.636363636363598</v>
      </c>
      <c r="R643" s="10">
        <v>87</v>
      </c>
      <c r="S643" s="45">
        <v>1.4173998044965786E-2</v>
      </c>
      <c r="T643" s="46">
        <v>40</v>
      </c>
      <c r="U643" s="45">
        <v>2.9545454545454546</v>
      </c>
      <c r="V643" s="10">
        <v>1490</v>
      </c>
      <c r="W643" s="45">
        <v>8.5229060249509495E-3</v>
      </c>
      <c r="X643" s="10">
        <v>175.15151515151501</v>
      </c>
      <c r="Y643" s="10">
        <v>2464</v>
      </c>
      <c r="Z643" s="45">
        <v>9.7811934326272661E-3</v>
      </c>
      <c r="AA643" s="46">
        <v>229.09090909090901</v>
      </c>
      <c r="AB643" s="10">
        <v>2365</v>
      </c>
      <c r="AC643" s="45">
        <v>8.3051520035959722E-3</v>
      </c>
      <c r="AD643" s="46">
        <v>221.81817599999999</v>
      </c>
      <c r="AE643" s="45">
        <v>0.58724832214765099</v>
      </c>
    </row>
    <row r="644" spans="1:31" ht="18" customHeight="1" x14ac:dyDescent="0.3">
      <c r="A644" s="64" t="s">
        <v>547</v>
      </c>
      <c r="B644" s="10">
        <v>23</v>
      </c>
      <c r="C644" s="45">
        <v>9.476720230737536E-3</v>
      </c>
      <c r="D644" s="10">
        <v>20</v>
      </c>
      <c r="E644" s="10">
        <v>18</v>
      </c>
      <c r="F644" s="45">
        <v>4.5454545454545452E-3</v>
      </c>
      <c r="G644" s="46">
        <v>13.3333333333333</v>
      </c>
      <c r="H644" s="10">
        <v>7</v>
      </c>
      <c r="I644" s="45">
        <v>2.0354754289037512E-3</v>
      </c>
      <c r="J644" s="46">
        <v>6.0606059999999999</v>
      </c>
      <c r="K644" s="45">
        <v>-0.69565217391304346</v>
      </c>
      <c r="L644" s="10">
        <v>81</v>
      </c>
      <c r="M644" s="45">
        <v>1.8104604380867233E-2</v>
      </c>
      <c r="N644" s="10">
        <v>49.090909090909101</v>
      </c>
      <c r="O644" s="10">
        <v>29</v>
      </c>
      <c r="P644" s="45">
        <v>4.608294930875576E-3</v>
      </c>
      <c r="Q644" s="46">
        <v>18.181818181818102</v>
      </c>
      <c r="R644" s="10">
        <v>7</v>
      </c>
      <c r="S644" s="45">
        <v>1.140436624307592E-3</v>
      </c>
      <c r="T644" s="46">
        <v>6.0606059999999999</v>
      </c>
      <c r="U644" s="45">
        <v>-0.9135802469135802</v>
      </c>
      <c r="V644" s="10">
        <v>1234</v>
      </c>
      <c r="W644" s="45">
        <v>7.0585678085835386E-3</v>
      </c>
      <c r="X644" s="10">
        <v>187.272727272727</v>
      </c>
      <c r="Y644" s="10">
        <v>1795</v>
      </c>
      <c r="Z644" s="45">
        <v>7.1255041443043605E-3</v>
      </c>
      <c r="AA644" s="46">
        <v>218.78787878787799</v>
      </c>
      <c r="AB644" s="10">
        <v>2228</v>
      </c>
      <c r="AC644" s="45">
        <v>7.8240501750578544E-3</v>
      </c>
      <c r="AD644" s="46">
        <v>204.24243200000001</v>
      </c>
      <c r="AE644" s="45">
        <v>0.80551053484602919</v>
      </c>
    </row>
    <row r="645" spans="1:31" ht="14.4" x14ac:dyDescent="0.3">
      <c r="A645" s="64" t="s">
        <v>548</v>
      </c>
      <c r="B645" s="10">
        <v>82</v>
      </c>
      <c r="C645" s="45">
        <v>3.3786567779151212E-2</v>
      </c>
      <c r="D645" s="10">
        <v>41.818181818181799</v>
      </c>
      <c r="E645" s="10">
        <v>53</v>
      </c>
      <c r="F645" s="45">
        <v>1.3383838383838383E-2</v>
      </c>
      <c r="G645" s="46">
        <v>32.121212121212103</v>
      </c>
      <c r="H645" s="10">
        <v>99</v>
      </c>
      <c r="I645" s="45">
        <v>2.8787438208781622E-2</v>
      </c>
      <c r="J645" s="46">
        <v>40</v>
      </c>
      <c r="K645" s="45">
        <v>0.2073170731707317</v>
      </c>
      <c r="L645" s="10">
        <v>140</v>
      </c>
      <c r="M645" s="45">
        <v>3.1291908806437195E-2</v>
      </c>
      <c r="N645" s="10">
        <v>48.484848484848399</v>
      </c>
      <c r="O645" s="10">
        <v>57</v>
      </c>
      <c r="P645" s="45">
        <v>9.0576831399968218E-3</v>
      </c>
      <c r="Q645" s="46">
        <v>32.727272727272698</v>
      </c>
      <c r="R645" s="10">
        <v>129</v>
      </c>
      <c r="S645" s="45">
        <v>2.1016617790811338E-2</v>
      </c>
      <c r="T645" s="46">
        <v>41.818179999999998</v>
      </c>
      <c r="U645" s="45">
        <v>-7.857142857142857E-2</v>
      </c>
      <c r="V645" s="10">
        <v>5015</v>
      </c>
      <c r="W645" s="45">
        <v>2.8686156855791286E-2</v>
      </c>
      <c r="X645" s="10">
        <v>265.45454545454498</v>
      </c>
      <c r="Y645" s="10">
        <v>6944</v>
      </c>
      <c r="Z645" s="45">
        <v>2.7565181491949569E-2</v>
      </c>
      <c r="AA645" s="46">
        <v>381.21212121212102</v>
      </c>
      <c r="AB645" s="10">
        <v>8131</v>
      </c>
      <c r="AC645" s="45">
        <v>2.8553569108346239E-2</v>
      </c>
      <c r="AD645" s="46">
        <v>434.54544099999998</v>
      </c>
      <c r="AE645" s="45">
        <v>0.6213359920239282</v>
      </c>
    </row>
    <row r="646" spans="1:31" ht="14.4" x14ac:dyDescent="0.3">
      <c r="A646" s="64" t="s">
        <v>549</v>
      </c>
      <c r="B646" s="10">
        <v>113</v>
      </c>
      <c r="C646" s="45">
        <v>4.6559538524927897E-2</v>
      </c>
      <c r="D646" s="10">
        <v>43.030303030303003</v>
      </c>
      <c r="E646" s="10">
        <v>220</v>
      </c>
      <c r="F646" s="45">
        <v>5.5555555555555552E-2</v>
      </c>
      <c r="G646" s="46">
        <v>54.545454545454497</v>
      </c>
      <c r="H646" s="10">
        <v>183</v>
      </c>
      <c r="I646" s="45">
        <v>5.3213143355626637E-2</v>
      </c>
      <c r="J646" s="46">
        <v>78.181816100000006</v>
      </c>
      <c r="K646" s="45">
        <v>0.61946902654867253</v>
      </c>
      <c r="L646" s="10">
        <v>178</v>
      </c>
      <c r="M646" s="45">
        <v>3.9785426911041574E-2</v>
      </c>
      <c r="N646" s="10">
        <v>48.484848484848399</v>
      </c>
      <c r="O646" s="10">
        <v>248</v>
      </c>
      <c r="P646" s="45">
        <v>3.9408866995073892E-2</v>
      </c>
      <c r="Q646" s="46">
        <v>51.515151515151501</v>
      </c>
      <c r="R646" s="10">
        <v>274</v>
      </c>
      <c r="S646" s="45">
        <v>4.4639947865754315E-2</v>
      </c>
      <c r="T646" s="46">
        <v>87.878784199999998</v>
      </c>
      <c r="U646" s="45">
        <v>0.5393258426966292</v>
      </c>
      <c r="V646" s="10">
        <v>6107</v>
      </c>
      <c r="W646" s="45">
        <v>3.4932474559983523E-2</v>
      </c>
      <c r="X646" s="10">
        <v>335.75757575757501</v>
      </c>
      <c r="Y646" s="10">
        <v>9222</v>
      </c>
      <c r="Z646" s="45">
        <v>3.6608021848899615E-2</v>
      </c>
      <c r="AA646" s="46">
        <v>420.60606060606</v>
      </c>
      <c r="AB646" s="10">
        <v>12003</v>
      </c>
      <c r="AC646" s="45">
        <v>4.2150841225861505E-2</v>
      </c>
      <c r="AD646" s="46">
        <v>462.42425500000002</v>
      </c>
      <c r="AE646" s="45">
        <v>0.96544948419846077</v>
      </c>
    </row>
    <row r="647" spans="1:31" ht="14.4" x14ac:dyDescent="0.3">
      <c r="A647" s="64" t="s">
        <v>387</v>
      </c>
      <c r="B647" s="10">
        <v>617</v>
      </c>
      <c r="C647" s="45">
        <v>0.25422332097239392</v>
      </c>
      <c r="D647" s="10">
        <v>113.939393939393</v>
      </c>
      <c r="E647" s="10">
        <v>680</v>
      </c>
      <c r="F647" s="45">
        <v>0.17171717171717171</v>
      </c>
      <c r="G647" s="46">
        <v>92.727272727272705</v>
      </c>
      <c r="H647" s="10">
        <v>856</v>
      </c>
      <c r="I647" s="45">
        <v>0.24890956673451584</v>
      </c>
      <c r="J647" s="46">
        <v>135.15152</v>
      </c>
      <c r="K647" s="45">
        <v>0.3873581847649919</v>
      </c>
      <c r="L647" s="10">
        <v>990</v>
      </c>
      <c r="M647" s="45">
        <v>0.22127849798837729</v>
      </c>
      <c r="N647" s="10">
        <v>141.21212121212099</v>
      </c>
      <c r="O647" s="10">
        <v>964</v>
      </c>
      <c r="P647" s="45">
        <v>0.15318607977117432</v>
      </c>
      <c r="Q647" s="46">
        <v>122.424242424242</v>
      </c>
      <c r="R647" s="10">
        <v>1275</v>
      </c>
      <c r="S647" s="45">
        <v>0.20772238514173999</v>
      </c>
      <c r="T647" s="46">
        <v>160.606064</v>
      </c>
      <c r="U647" s="45">
        <v>0.2878787878787879</v>
      </c>
      <c r="V647" s="10">
        <v>32445</v>
      </c>
      <c r="W647" s="45">
        <v>0.18558770871109637</v>
      </c>
      <c r="X647" s="10">
        <v>694.54545454545405</v>
      </c>
      <c r="Y647" s="10">
        <v>44698</v>
      </c>
      <c r="Z647" s="45">
        <v>0.17743497729365809</v>
      </c>
      <c r="AA647" s="46">
        <v>916.969696969697</v>
      </c>
      <c r="AB647" s="10">
        <v>48913</v>
      </c>
      <c r="AC647" s="45">
        <v>0.17176739955682443</v>
      </c>
      <c r="AD647" s="46">
        <v>960</v>
      </c>
      <c r="AE647" s="45">
        <v>0.50756665125597167</v>
      </c>
    </row>
    <row r="648" spans="1:31" ht="18" customHeight="1" x14ac:dyDescent="0.3">
      <c r="A648" s="64" t="s">
        <v>545</v>
      </c>
      <c r="B648" s="10">
        <v>417</v>
      </c>
      <c r="C648" s="45">
        <v>0.17181705809641531</v>
      </c>
      <c r="D648" s="10">
        <v>75.757575757575694</v>
      </c>
      <c r="E648" s="10">
        <v>378</v>
      </c>
      <c r="F648" s="45">
        <v>9.5454545454545459E-2</v>
      </c>
      <c r="G648" s="46">
        <v>70.303030303030297</v>
      </c>
      <c r="H648" s="10">
        <v>502</v>
      </c>
      <c r="I648" s="45">
        <v>0.14597266647281187</v>
      </c>
      <c r="J648" s="46">
        <v>106.666664</v>
      </c>
      <c r="K648" s="45">
        <v>0.2038369304556355</v>
      </c>
      <c r="L648" s="10">
        <v>632</v>
      </c>
      <c r="M648" s="45">
        <v>0.14126061689763075</v>
      </c>
      <c r="N648" s="10">
        <v>91.515151515151501</v>
      </c>
      <c r="O648" s="10">
        <v>515</v>
      </c>
      <c r="P648" s="45">
        <v>8.1836961703480052E-2</v>
      </c>
      <c r="Q648" s="46">
        <v>86.060606060606005</v>
      </c>
      <c r="R648" s="10">
        <v>782</v>
      </c>
      <c r="S648" s="45">
        <v>0.12740306288693384</v>
      </c>
      <c r="T648" s="46">
        <v>138.78787199999999</v>
      </c>
      <c r="U648" s="45">
        <v>0.23734177215189872</v>
      </c>
      <c r="V648" s="10">
        <v>20775</v>
      </c>
      <c r="W648" s="45">
        <v>0.11883447830091007</v>
      </c>
      <c r="X648" s="10">
        <v>615.75757575757495</v>
      </c>
      <c r="Y648" s="10">
        <v>27043</v>
      </c>
      <c r="Z648" s="45">
        <v>0.10735097970719934</v>
      </c>
      <c r="AA648" s="46">
        <v>790.30303030303003</v>
      </c>
      <c r="AB648" s="10">
        <v>28303</v>
      </c>
      <c r="AC648" s="45">
        <v>9.9391423745360183E-2</v>
      </c>
      <c r="AD648" s="46">
        <v>752.12120000000004</v>
      </c>
      <c r="AE648" s="45">
        <v>0.36235860409145609</v>
      </c>
    </row>
    <row r="649" spans="1:31" ht="14.4" x14ac:dyDescent="0.3">
      <c r="A649" s="64" t="s">
        <v>546</v>
      </c>
      <c r="B649" s="10">
        <v>117</v>
      </c>
      <c r="C649" s="45">
        <v>4.8207663782447466E-2</v>
      </c>
      <c r="D649" s="10">
        <v>41.818181818181799</v>
      </c>
      <c r="E649" s="10">
        <v>13</v>
      </c>
      <c r="F649" s="45">
        <v>3.2828282828282827E-3</v>
      </c>
      <c r="G649" s="46">
        <v>9.6969696969696901</v>
      </c>
      <c r="H649" s="10">
        <v>67</v>
      </c>
      <c r="I649" s="45">
        <v>1.9482407676650187E-2</v>
      </c>
      <c r="J649" s="46">
        <v>31.515152</v>
      </c>
      <c r="K649" s="45">
        <v>-0.42735042735042733</v>
      </c>
      <c r="L649" s="10">
        <v>132</v>
      </c>
      <c r="M649" s="45">
        <v>2.9503799731783638E-2</v>
      </c>
      <c r="N649" s="10">
        <v>44.848484848484802</v>
      </c>
      <c r="O649" s="10">
        <v>21</v>
      </c>
      <c r="P649" s="45">
        <v>3.3370411568409346E-3</v>
      </c>
      <c r="Q649" s="46">
        <v>10.909090909090899</v>
      </c>
      <c r="R649" s="10">
        <v>146</v>
      </c>
      <c r="S649" s="45">
        <v>2.3786249592701206E-2</v>
      </c>
      <c r="T649" s="46">
        <v>44.242424</v>
      </c>
      <c r="U649" s="45">
        <v>0.10606060606060606</v>
      </c>
      <c r="V649" s="10">
        <v>3352</v>
      </c>
      <c r="W649" s="45">
        <v>1.9173678520560795E-2</v>
      </c>
      <c r="X649" s="10">
        <v>227.87878787878699</v>
      </c>
      <c r="Y649" s="10">
        <v>4137</v>
      </c>
      <c r="Z649" s="45">
        <v>1.642240147353044E-2</v>
      </c>
      <c r="AA649" s="46">
        <v>252.72727272727201</v>
      </c>
      <c r="AB649" s="10">
        <v>4003</v>
      </c>
      <c r="AC649" s="45">
        <v>1.4057303792978723E-2</v>
      </c>
      <c r="AD649" s="46">
        <v>281.81817599999999</v>
      </c>
      <c r="AE649" s="45">
        <v>0.19421241050119331</v>
      </c>
    </row>
    <row r="650" spans="1:31" ht="14.4" x14ac:dyDescent="0.3">
      <c r="A650" s="64" t="s">
        <v>547</v>
      </c>
      <c r="B650" s="10">
        <v>29</v>
      </c>
      <c r="C650" s="45">
        <v>1.1948908117016894E-2</v>
      </c>
      <c r="D650" s="10">
        <v>15.757575757575699</v>
      </c>
      <c r="E650" s="10">
        <v>49</v>
      </c>
      <c r="F650" s="45">
        <v>1.2373737373737374E-2</v>
      </c>
      <c r="G650" s="46">
        <v>26.6666666666666</v>
      </c>
      <c r="H650" s="10">
        <v>66</v>
      </c>
      <c r="I650" s="45">
        <v>1.9191625472521082E-2</v>
      </c>
      <c r="J650" s="46">
        <v>33.3333321</v>
      </c>
      <c r="K650" s="45">
        <v>1.2758620689655173</v>
      </c>
      <c r="L650" s="10">
        <v>43</v>
      </c>
      <c r="M650" s="45">
        <v>9.6110862762628525E-3</v>
      </c>
      <c r="N650" s="10">
        <v>21.818181818181799</v>
      </c>
      <c r="O650" s="10">
        <v>95</v>
      </c>
      <c r="P650" s="45">
        <v>1.5096138566661369E-2</v>
      </c>
      <c r="Q650" s="46">
        <v>40.606060606060602</v>
      </c>
      <c r="R650" s="10">
        <v>78</v>
      </c>
      <c r="S650" s="45">
        <v>1.2707722385141741E-2</v>
      </c>
      <c r="T650" s="46">
        <v>35.757576</v>
      </c>
      <c r="U650" s="45">
        <v>0.81395348837209303</v>
      </c>
      <c r="V650" s="10">
        <v>3221</v>
      </c>
      <c r="W650" s="45">
        <v>1.8424349198904035E-2</v>
      </c>
      <c r="X650" s="10">
        <v>230.30303030303</v>
      </c>
      <c r="Y650" s="10">
        <v>3674</v>
      </c>
      <c r="Z650" s="45">
        <v>1.4584458064721013E-2</v>
      </c>
      <c r="AA650" s="46">
        <v>255.75757575757501</v>
      </c>
      <c r="AB650" s="10">
        <v>3523</v>
      </c>
      <c r="AC650" s="45">
        <v>1.2371691547005756E-2</v>
      </c>
      <c r="AD650" s="46">
        <v>234.545456</v>
      </c>
      <c r="AE650" s="45">
        <v>9.3759701955914307E-2</v>
      </c>
    </row>
    <row r="651" spans="1:31" ht="14.4" x14ac:dyDescent="0.3">
      <c r="A651" s="64" t="s">
        <v>548</v>
      </c>
      <c r="B651" s="10">
        <v>271</v>
      </c>
      <c r="C651" s="45">
        <v>0.11166048619695097</v>
      </c>
      <c r="D651" s="10">
        <v>69.696969696969703</v>
      </c>
      <c r="E651" s="10">
        <v>316</v>
      </c>
      <c r="F651" s="45">
        <v>7.9797979797979798E-2</v>
      </c>
      <c r="G651" s="46">
        <v>65.454545454545396</v>
      </c>
      <c r="H651" s="10">
        <v>369</v>
      </c>
      <c r="I651" s="45">
        <v>0.10729863332364059</v>
      </c>
      <c r="J651" s="46">
        <v>93.333335899999994</v>
      </c>
      <c r="K651" s="45">
        <v>0.36162361623616235</v>
      </c>
      <c r="L651" s="10">
        <v>457</v>
      </c>
      <c r="M651" s="45">
        <v>0.10214573088958427</v>
      </c>
      <c r="N651" s="10">
        <v>81.818181818181799</v>
      </c>
      <c r="O651" s="10">
        <v>399</v>
      </c>
      <c r="P651" s="45">
        <v>6.3403781979977758E-2</v>
      </c>
      <c r="Q651" s="46">
        <v>73.3333333333333</v>
      </c>
      <c r="R651" s="10">
        <v>558</v>
      </c>
      <c r="S651" s="45">
        <v>9.0909090909090912E-2</v>
      </c>
      <c r="T651" s="46">
        <v>120.606064</v>
      </c>
      <c r="U651" s="45">
        <v>0.22100656455142231</v>
      </c>
      <c r="V651" s="10">
        <v>14202</v>
      </c>
      <c r="W651" s="45">
        <v>8.1236450581445227E-2</v>
      </c>
      <c r="X651" s="10">
        <v>529.69696969696895</v>
      </c>
      <c r="Y651" s="10">
        <v>19232</v>
      </c>
      <c r="Z651" s="45">
        <v>7.6344120168947885E-2</v>
      </c>
      <c r="AA651" s="46">
        <v>621.81818181818096</v>
      </c>
      <c r="AB651" s="10">
        <v>20777</v>
      </c>
      <c r="AC651" s="45">
        <v>7.2962428405375701E-2</v>
      </c>
      <c r="AD651" s="46">
        <v>655.15150000000006</v>
      </c>
      <c r="AE651" s="45">
        <v>0.46296296296296297</v>
      </c>
    </row>
    <row r="652" spans="1:31" ht="14.4" x14ac:dyDescent="0.3">
      <c r="A652" s="64" t="s">
        <v>549</v>
      </c>
      <c r="B652" s="10">
        <v>200</v>
      </c>
      <c r="C652" s="45">
        <v>8.2406262875978575E-2</v>
      </c>
      <c r="D652" s="10">
        <v>76.969696969696898</v>
      </c>
      <c r="E652" s="10">
        <v>302</v>
      </c>
      <c r="F652" s="45">
        <v>7.6262626262626268E-2</v>
      </c>
      <c r="G652" s="46">
        <v>61.818181818181799</v>
      </c>
      <c r="H652" s="10">
        <v>354</v>
      </c>
      <c r="I652" s="45">
        <v>0.10293690026170399</v>
      </c>
      <c r="J652" s="46">
        <v>91.515150000000006</v>
      </c>
      <c r="K652" s="45">
        <v>0.77</v>
      </c>
      <c r="L652" s="10">
        <v>358</v>
      </c>
      <c r="M652" s="45">
        <v>8.0017881090746534E-2</v>
      </c>
      <c r="N652" s="10">
        <v>92.727272727272705</v>
      </c>
      <c r="O652" s="10">
        <v>449</v>
      </c>
      <c r="P652" s="45">
        <v>7.134911806769427E-2</v>
      </c>
      <c r="Q652" s="46">
        <v>75.757575757575694</v>
      </c>
      <c r="R652" s="10">
        <v>493</v>
      </c>
      <c r="S652" s="45">
        <v>8.0319322254806119E-2</v>
      </c>
      <c r="T652" s="46">
        <v>96.363640000000004</v>
      </c>
      <c r="U652" s="45">
        <v>0.37709497206703912</v>
      </c>
      <c r="V652" s="10">
        <v>11670</v>
      </c>
      <c r="W652" s="45">
        <v>6.6753230410186298E-2</v>
      </c>
      <c r="X652" s="10">
        <v>410.90909090909099</v>
      </c>
      <c r="Y652" s="10">
        <v>17655</v>
      </c>
      <c r="Z652" s="45">
        <v>7.0083997586458766E-2</v>
      </c>
      <c r="AA652" s="46">
        <v>482.42424242424198</v>
      </c>
      <c r="AB652" s="10">
        <v>20610</v>
      </c>
      <c r="AC652" s="45">
        <v>7.2375975811464266E-2</v>
      </c>
      <c r="AD652" s="46">
        <v>727.27269999999999</v>
      </c>
      <c r="AE652" s="45">
        <v>0.76606683804627251</v>
      </c>
    </row>
    <row r="653" spans="1:31" ht="14.4" x14ac:dyDescent="0.3">
      <c r="A653" s="432"/>
      <c r="B653" s="432"/>
      <c r="C653" s="432"/>
      <c r="D653" s="432"/>
      <c r="E653" s="432"/>
      <c r="F653" s="432"/>
      <c r="G653" s="432"/>
      <c r="H653" s="432"/>
      <c r="I653" s="432"/>
      <c r="J653" s="432"/>
      <c r="K653" s="432"/>
      <c r="L653" s="432"/>
      <c r="M653" s="432"/>
      <c r="N653" s="432"/>
      <c r="O653" s="432"/>
      <c r="P653" s="432"/>
      <c r="Q653" s="432"/>
      <c r="R653" s="432"/>
      <c r="S653" s="432"/>
      <c r="T653" s="432"/>
      <c r="U653" s="432"/>
      <c r="V653" s="432"/>
      <c r="W653" s="432"/>
      <c r="X653" s="432"/>
      <c r="Y653" s="432"/>
      <c r="Z653" s="432"/>
      <c r="AA653" s="432"/>
      <c r="AB653" s="432"/>
      <c r="AC653" s="432"/>
      <c r="AD653" s="432"/>
      <c r="AE653" s="432"/>
    </row>
    <row r="654" spans="1:31" ht="14.4" x14ac:dyDescent="0.3">
      <c r="A654" s="433" t="s">
        <v>555</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row>
    <row r="655" spans="1:31" ht="14.4" x14ac:dyDescent="0.3">
      <c r="A655" s="64"/>
      <c r="B655" s="434" t="s">
        <v>332</v>
      </c>
      <c r="C655" s="434"/>
      <c r="D655" s="63" t="s">
        <v>333</v>
      </c>
      <c r="E655" s="434" t="s">
        <v>332</v>
      </c>
      <c r="F655" s="434"/>
      <c r="G655" s="63" t="s">
        <v>333</v>
      </c>
      <c r="H655" s="434" t="s">
        <v>332</v>
      </c>
      <c r="I655" s="434"/>
      <c r="J655" s="63" t="s">
        <v>333</v>
      </c>
      <c r="K655" s="64" t="s">
        <v>0</v>
      </c>
      <c r="L655" s="434" t="s">
        <v>332</v>
      </c>
      <c r="M655" s="434"/>
      <c r="N655" s="63" t="s">
        <v>333</v>
      </c>
      <c r="O655" s="434" t="s">
        <v>332</v>
      </c>
      <c r="P655" s="434"/>
      <c r="Q655" s="63" t="s">
        <v>333</v>
      </c>
      <c r="R655" s="434" t="s">
        <v>332</v>
      </c>
      <c r="S655" s="434"/>
      <c r="T655" s="63" t="s">
        <v>333</v>
      </c>
      <c r="U655" s="64" t="s">
        <v>0</v>
      </c>
      <c r="V655" s="434" t="s">
        <v>332</v>
      </c>
      <c r="W655" s="434"/>
      <c r="X655" s="63" t="s">
        <v>333</v>
      </c>
      <c r="Y655" s="434" t="s">
        <v>332</v>
      </c>
      <c r="Z655" s="434"/>
      <c r="AA655" s="63" t="s">
        <v>333</v>
      </c>
      <c r="AB655" s="434" t="s">
        <v>332</v>
      </c>
      <c r="AC655" s="434"/>
      <c r="AD655" s="63" t="s">
        <v>333</v>
      </c>
      <c r="AE655" s="64" t="s">
        <v>0</v>
      </c>
    </row>
    <row r="656" spans="1:31" ht="14.4" x14ac:dyDescent="0.3">
      <c r="A656" s="64" t="s">
        <v>18</v>
      </c>
      <c r="B656" s="10">
        <v>40208</v>
      </c>
      <c r="C656" s="45"/>
      <c r="D656" s="10">
        <v>594.54545454545405</v>
      </c>
      <c r="E656" s="10">
        <v>38237</v>
      </c>
      <c r="F656" s="45"/>
      <c r="G656" s="46">
        <v>472.12121212121201</v>
      </c>
      <c r="H656" s="10">
        <v>36188</v>
      </c>
      <c r="I656" s="45"/>
      <c r="J656" s="46">
        <v>551.51513699999998</v>
      </c>
      <c r="K656" s="45">
        <v>-9.9980103461997608E-2</v>
      </c>
      <c r="L656" s="10">
        <v>84465</v>
      </c>
      <c r="M656" s="45"/>
      <c r="N656" s="10">
        <v>710.90909090909099</v>
      </c>
      <c r="O656" s="10">
        <v>81042</v>
      </c>
      <c r="P656" s="45"/>
      <c r="Q656" s="46">
        <v>605.45454545454504</v>
      </c>
      <c r="R656" s="10">
        <v>77580</v>
      </c>
      <c r="S656" s="45"/>
      <c r="T656" s="46">
        <v>623.63635299999999</v>
      </c>
      <c r="U656" s="45">
        <v>-8.1513052743740017E-2</v>
      </c>
      <c r="V656" s="10">
        <v>3984231</v>
      </c>
      <c r="W656" s="45"/>
      <c r="X656" s="10">
        <v>7889.0909090909099</v>
      </c>
      <c r="Y656" s="10">
        <v>3875488</v>
      </c>
      <c r="Z656" s="45"/>
      <c r="AA656" s="46">
        <v>7727.8787878787798</v>
      </c>
      <c r="AB656" s="10">
        <v>3823163</v>
      </c>
      <c r="AC656" s="45"/>
      <c r="AD656" s="46">
        <v>8258.1820000000007</v>
      </c>
      <c r="AE656" s="45">
        <v>-4.0426370860524904E-2</v>
      </c>
    </row>
    <row r="657" spans="1:31" ht="14.4" x14ac:dyDescent="0.3">
      <c r="A657" s="64" t="s">
        <v>420</v>
      </c>
      <c r="B657" s="10">
        <v>3189</v>
      </c>
      <c r="C657" s="45">
        <v>7.9312574612017503E-2</v>
      </c>
      <c r="D657" s="10">
        <v>207.87878787878699</v>
      </c>
      <c r="E657" s="10">
        <v>3999</v>
      </c>
      <c r="F657" s="45">
        <v>0.10458456468865235</v>
      </c>
      <c r="G657" s="46">
        <v>307.27272727272702</v>
      </c>
      <c r="H657" s="10">
        <v>3212</v>
      </c>
      <c r="I657" s="45">
        <v>8.8758704542942407E-2</v>
      </c>
      <c r="J657" s="46">
        <v>247.27271999999999</v>
      </c>
      <c r="K657" s="45">
        <v>7.2122922546252743E-3</v>
      </c>
      <c r="L657" s="10">
        <v>5207</v>
      </c>
      <c r="M657" s="45">
        <v>6.1646835967560529E-2</v>
      </c>
      <c r="N657" s="10">
        <v>301.81818181818102</v>
      </c>
      <c r="O657" s="10">
        <v>7369</v>
      </c>
      <c r="P657" s="45">
        <v>9.0928160706794006E-2</v>
      </c>
      <c r="Q657" s="46">
        <v>383.636363636363</v>
      </c>
      <c r="R657" s="10">
        <v>5926</v>
      </c>
      <c r="S657" s="45">
        <v>7.6385666408868264E-2</v>
      </c>
      <c r="T657" s="46">
        <v>347.878784</v>
      </c>
      <c r="U657" s="45">
        <v>0.13808334933743038</v>
      </c>
      <c r="V657" s="10">
        <v>186597</v>
      </c>
      <c r="W657" s="45">
        <v>4.6833880866847331E-2</v>
      </c>
      <c r="X657" s="10">
        <v>2329.69696969697</v>
      </c>
      <c r="Y657" s="10">
        <v>234573</v>
      </c>
      <c r="Z657" s="45">
        <v>6.0527345201430119E-2</v>
      </c>
      <c r="AA657" s="46">
        <v>2105.45454545454</v>
      </c>
      <c r="AB657" s="10">
        <v>193535</v>
      </c>
      <c r="AC657" s="45">
        <v>5.0621697270035307E-2</v>
      </c>
      <c r="AD657" s="46">
        <v>1826.6666299999999</v>
      </c>
      <c r="AE657" s="45">
        <v>3.7181733897115175E-2</v>
      </c>
    </row>
    <row r="658" spans="1:31" ht="14.4" x14ac:dyDescent="0.3">
      <c r="A658" s="64" t="s">
        <v>384</v>
      </c>
      <c r="B658" s="10">
        <v>1111</v>
      </c>
      <c r="C658" s="45">
        <v>2.7631317150815758E-2</v>
      </c>
      <c r="D658" s="10">
        <v>146.666666666666</v>
      </c>
      <c r="E658" s="10">
        <v>1582</v>
      </c>
      <c r="F658" s="45">
        <v>4.1373538719041765E-2</v>
      </c>
      <c r="G658" s="46">
        <v>204.24242424242399</v>
      </c>
      <c r="H658" s="10">
        <v>1137</v>
      </c>
      <c r="I658" s="45">
        <v>3.1419255001658007E-2</v>
      </c>
      <c r="J658" s="46">
        <v>155.75756799999999</v>
      </c>
      <c r="K658" s="45">
        <v>2.3402340234023402E-2</v>
      </c>
      <c r="L658" s="10">
        <v>1919</v>
      </c>
      <c r="M658" s="45">
        <v>2.2719469602794057E-2</v>
      </c>
      <c r="N658" s="10">
        <v>177.575757575757</v>
      </c>
      <c r="O658" s="10">
        <v>2946</v>
      </c>
      <c r="P658" s="45">
        <v>3.6351521433330869E-2</v>
      </c>
      <c r="Q658" s="46">
        <v>273.33333333333297</v>
      </c>
      <c r="R658" s="10">
        <v>2182</v>
      </c>
      <c r="S658" s="45">
        <v>2.8125805620005155E-2</v>
      </c>
      <c r="T658" s="46">
        <v>201.81817599999999</v>
      </c>
      <c r="U658" s="45">
        <v>0.13705054715997916</v>
      </c>
      <c r="V658" s="10">
        <v>82374</v>
      </c>
      <c r="W658" s="45">
        <v>2.0675006042571328E-2</v>
      </c>
      <c r="X658" s="10">
        <v>1437.57575757575</v>
      </c>
      <c r="Y658" s="10">
        <v>107445</v>
      </c>
      <c r="Z658" s="45">
        <v>2.7724250468586148E-2</v>
      </c>
      <c r="AA658" s="46">
        <v>1607.27272727272</v>
      </c>
      <c r="AB658" s="10">
        <v>91522</v>
      </c>
      <c r="AC658" s="45">
        <v>2.3938817152185245E-2</v>
      </c>
      <c r="AD658" s="46">
        <v>1207.87878</v>
      </c>
      <c r="AE658" s="45">
        <v>0.11105445893121615</v>
      </c>
    </row>
    <row r="659" spans="1:31" ht="14.4" x14ac:dyDescent="0.3">
      <c r="A659" s="64" t="s">
        <v>540</v>
      </c>
      <c r="B659" s="10">
        <v>696</v>
      </c>
      <c r="C659" s="45">
        <v>1.7309988062077199E-2</v>
      </c>
      <c r="D659" s="10">
        <v>118.787878787878</v>
      </c>
      <c r="E659" s="10">
        <v>1069</v>
      </c>
      <c r="F659" s="45">
        <v>2.7957214216596492E-2</v>
      </c>
      <c r="G659" s="46">
        <v>160</v>
      </c>
      <c r="H659" s="10">
        <v>678</v>
      </c>
      <c r="I659" s="45">
        <v>1.8735492428429312E-2</v>
      </c>
      <c r="J659" s="46">
        <v>131.515152</v>
      </c>
      <c r="K659" s="45">
        <v>-2.5862068965517241E-2</v>
      </c>
      <c r="L659" s="10">
        <v>1028</v>
      </c>
      <c r="M659" s="45">
        <v>1.2170721600662996E-2</v>
      </c>
      <c r="N659" s="10">
        <v>143.636363636363</v>
      </c>
      <c r="O659" s="10">
        <v>1750</v>
      </c>
      <c r="P659" s="45">
        <v>2.1593741516744404E-2</v>
      </c>
      <c r="Q659" s="46">
        <v>203.636363636363</v>
      </c>
      <c r="R659" s="10">
        <v>1162</v>
      </c>
      <c r="S659" s="45">
        <v>1.4978087135859759E-2</v>
      </c>
      <c r="T659" s="46">
        <v>166.060608</v>
      </c>
      <c r="U659" s="45">
        <v>0.13035019455252919</v>
      </c>
      <c r="V659" s="10">
        <v>41858</v>
      </c>
      <c r="W659" s="45">
        <v>1.0505916951100477E-2</v>
      </c>
      <c r="X659" s="10">
        <v>1010.30303030303</v>
      </c>
      <c r="Y659" s="10">
        <v>52778</v>
      </c>
      <c r="Z659" s="45">
        <v>1.361841399070259E-2</v>
      </c>
      <c r="AA659" s="46">
        <v>980</v>
      </c>
      <c r="AB659" s="10">
        <v>39803</v>
      </c>
      <c r="AC659" s="45">
        <v>1.0411013080007313E-2</v>
      </c>
      <c r="AD659" s="46">
        <v>870.30304000000001</v>
      </c>
      <c r="AE659" s="45">
        <v>-4.9094557790625451E-2</v>
      </c>
    </row>
    <row r="660" spans="1:31" ht="14.4" x14ac:dyDescent="0.3">
      <c r="A660" s="64" t="s">
        <v>541</v>
      </c>
      <c r="B660" s="10">
        <v>109</v>
      </c>
      <c r="C660" s="45">
        <v>2.7109033028253084E-3</v>
      </c>
      <c r="D660" s="10">
        <v>47.272727272727202</v>
      </c>
      <c r="E660" s="10">
        <v>298</v>
      </c>
      <c r="F660" s="45">
        <v>7.793498443915579E-3</v>
      </c>
      <c r="G660" s="46">
        <v>81.212121212121204</v>
      </c>
      <c r="H660" s="10">
        <v>163</v>
      </c>
      <c r="I660" s="45">
        <v>4.5042555543274012E-3</v>
      </c>
      <c r="J660" s="46">
        <v>74.545455899999993</v>
      </c>
      <c r="K660" s="45">
        <v>0.49541284403669728</v>
      </c>
      <c r="L660" s="10">
        <v>237</v>
      </c>
      <c r="M660" s="45">
        <v>2.8058959332267802E-3</v>
      </c>
      <c r="N660" s="10">
        <v>66.6666666666666</v>
      </c>
      <c r="O660" s="10">
        <v>478</v>
      </c>
      <c r="P660" s="45">
        <v>5.8981762542879004E-3</v>
      </c>
      <c r="Q660" s="46">
        <v>99.393939393939405</v>
      </c>
      <c r="R660" s="10">
        <v>215</v>
      </c>
      <c r="S660" s="45">
        <v>2.77133281773653E-3</v>
      </c>
      <c r="T660" s="46">
        <v>84.242424</v>
      </c>
      <c r="U660" s="45">
        <v>-9.2827004219409287E-2</v>
      </c>
      <c r="V660" s="10">
        <v>8605</v>
      </c>
      <c r="W660" s="45">
        <v>2.1597643309336232E-3</v>
      </c>
      <c r="X660" s="10">
        <v>443.030303030303</v>
      </c>
      <c r="Y660" s="10">
        <v>9632</v>
      </c>
      <c r="Z660" s="45">
        <v>2.4853644237835338E-3</v>
      </c>
      <c r="AA660" s="46">
        <v>428.48484848484799</v>
      </c>
      <c r="AB660" s="10">
        <v>6882</v>
      </c>
      <c r="AC660" s="45">
        <v>1.8000801953774923E-3</v>
      </c>
      <c r="AD660" s="46">
        <v>356.36364700000001</v>
      </c>
      <c r="AE660" s="45">
        <v>-0.20023242300987798</v>
      </c>
    </row>
    <row r="661" spans="1:31" ht="14.4" x14ac:dyDescent="0.3">
      <c r="A661" s="64" t="s">
        <v>542</v>
      </c>
      <c r="B661" s="10">
        <v>225</v>
      </c>
      <c r="C661" s="45">
        <v>5.5959013131715082E-3</v>
      </c>
      <c r="D661" s="10">
        <v>67.272727272727195</v>
      </c>
      <c r="E661" s="10">
        <v>381</v>
      </c>
      <c r="F661" s="45">
        <v>9.9641708293014622E-3</v>
      </c>
      <c r="G661" s="46">
        <v>96.363636363636402</v>
      </c>
      <c r="H661" s="10">
        <v>240</v>
      </c>
      <c r="I661" s="45">
        <v>6.6320327180280757E-3</v>
      </c>
      <c r="J661" s="46">
        <v>69.090909999999994</v>
      </c>
      <c r="K661" s="45">
        <v>6.6666666666666666E-2</v>
      </c>
      <c r="L661" s="10">
        <v>279</v>
      </c>
      <c r="M661" s="45">
        <v>3.3031433137986148E-3</v>
      </c>
      <c r="N661" s="10">
        <v>76.363636363636303</v>
      </c>
      <c r="O661" s="10">
        <v>555</v>
      </c>
      <c r="P661" s="45">
        <v>6.8483008810246541E-3</v>
      </c>
      <c r="Q661" s="46">
        <v>113.939393939393</v>
      </c>
      <c r="R661" s="10">
        <v>478</v>
      </c>
      <c r="S661" s="45">
        <v>6.1613817994328433E-3</v>
      </c>
      <c r="T661" s="46">
        <v>98.787880000000001</v>
      </c>
      <c r="U661" s="45">
        <v>0.71326164874551967</v>
      </c>
      <c r="V661" s="10">
        <v>11602</v>
      </c>
      <c r="W661" s="45">
        <v>2.9119797521780237E-3</v>
      </c>
      <c r="X661" s="10">
        <v>627.87878787878697</v>
      </c>
      <c r="Y661" s="10">
        <v>14310</v>
      </c>
      <c r="Z661" s="45">
        <v>3.6924382168129536E-3</v>
      </c>
      <c r="AA661" s="46">
        <v>531.51515151515105</v>
      </c>
      <c r="AB661" s="10">
        <v>11528</v>
      </c>
      <c r="AC661" s="45">
        <v>3.0153043435500919E-3</v>
      </c>
      <c r="AD661" s="46">
        <v>490.90910000000002</v>
      </c>
      <c r="AE661" s="45">
        <v>-6.3782106533356317E-3</v>
      </c>
    </row>
    <row r="662" spans="1:31" ht="14.4" x14ac:dyDescent="0.3">
      <c r="A662" s="64" t="s">
        <v>543</v>
      </c>
      <c r="B662" s="10">
        <v>362</v>
      </c>
      <c r="C662" s="45">
        <v>9.0031834460803824E-3</v>
      </c>
      <c r="D662" s="10">
        <v>77.575757575757507</v>
      </c>
      <c r="E662" s="10">
        <v>390</v>
      </c>
      <c r="F662" s="45">
        <v>1.0199544943379449E-2</v>
      </c>
      <c r="G662" s="46">
        <v>88.484848484848399</v>
      </c>
      <c r="H662" s="10">
        <v>275</v>
      </c>
      <c r="I662" s="45">
        <v>7.599204156073837E-3</v>
      </c>
      <c r="J662" s="46">
        <v>87.878784199999998</v>
      </c>
      <c r="K662" s="45">
        <v>-0.24033149171270718</v>
      </c>
      <c r="L662" s="10">
        <v>512</v>
      </c>
      <c r="M662" s="45">
        <v>6.0616823536376015E-3</v>
      </c>
      <c r="N662" s="10">
        <v>84.242424242424207</v>
      </c>
      <c r="O662" s="10">
        <v>717</v>
      </c>
      <c r="P662" s="45">
        <v>8.8472643814318502E-3</v>
      </c>
      <c r="Q662" s="46">
        <v>117.575757575757</v>
      </c>
      <c r="R662" s="10">
        <v>469</v>
      </c>
      <c r="S662" s="45">
        <v>6.0453725186903843E-3</v>
      </c>
      <c r="T662" s="46">
        <v>102.42424</v>
      </c>
      <c r="U662" s="45">
        <v>-8.3984375E-2</v>
      </c>
      <c r="V662" s="10">
        <v>21651</v>
      </c>
      <c r="W662" s="45">
        <v>5.4341728679888294E-3</v>
      </c>
      <c r="X662" s="10">
        <v>619.39393939393904</v>
      </c>
      <c r="Y662" s="10">
        <v>28836</v>
      </c>
      <c r="Z662" s="45">
        <v>7.4406113501061027E-3</v>
      </c>
      <c r="AA662" s="46">
        <v>795.75757575757495</v>
      </c>
      <c r="AB662" s="10">
        <v>21393</v>
      </c>
      <c r="AC662" s="45">
        <v>5.5956285410797288E-3</v>
      </c>
      <c r="AD662" s="46">
        <v>591.51513699999998</v>
      </c>
      <c r="AE662" s="45">
        <v>-1.1916308715532771E-2</v>
      </c>
    </row>
    <row r="663" spans="1:31" ht="14.4" x14ac:dyDescent="0.3">
      <c r="A663" s="64" t="s">
        <v>544</v>
      </c>
      <c r="B663" s="10">
        <v>415</v>
      </c>
      <c r="C663" s="45">
        <v>1.0321329088738559E-2</v>
      </c>
      <c r="D663" s="10">
        <v>86.060606060606005</v>
      </c>
      <c r="E663" s="10">
        <v>513</v>
      </c>
      <c r="F663" s="45">
        <v>1.3416324502445275E-2</v>
      </c>
      <c r="G663" s="46">
        <v>103.030303030303</v>
      </c>
      <c r="H663" s="10">
        <v>459</v>
      </c>
      <c r="I663" s="45">
        <v>1.2683762573228695E-2</v>
      </c>
      <c r="J663" s="46">
        <v>87.272729999999996</v>
      </c>
      <c r="K663" s="45">
        <v>0.10602409638554217</v>
      </c>
      <c r="L663" s="10">
        <v>891</v>
      </c>
      <c r="M663" s="45">
        <v>1.0548748002131059E-2</v>
      </c>
      <c r="N663" s="10">
        <v>110.90909090909</v>
      </c>
      <c r="O663" s="10">
        <v>1196</v>
      </c>
      <c r="P663" s="45">
        <v>1.4757779916586462E-2</v>
      </c>
      <c r="Q663" s="46">
        <v>144.84848484848399</v>
      </c>
      <c r="R663" s="10">
        <v>1020</v>
      </c>
      <c r="S663" s="45">
        <v>1.3147718484145398E-2</v>
      </c>
      <c r="T663" s="46">
        <v>116.969696</v>
      </c>
      <c r="U663" s="45">
        <v>0.14478114478114479</v>
      </c>
      <c r="V663" s="10">
        <v>40516</v>
      </c>
      <c r="W663" s="45">
        <v>1.0169089091470851E-2</v>
      </c>
      <c r="X663" s="10">
        <v>904.24242424242402</v>
      </c>
      <c r="Y663" s="10">
        <v>54667</v>
      </c>
      <c r="Z663" s="45">
        <v>1.4105836477883559E-2</v>
      </c>
      <c r="AA663" s="46">
        <v>1032.72727272727</v>
      </c>
      <c r="AB663" s="10">
        <v>51719</v>
      </c>
      <c r="AC663" s="45">
        <v>1.3527804072177933E-2</v>
      </c>
      <c r="AD663" s="46">
        <v>897.57574499999998</v>
      </c>
      <c r="AE663" s="45">
        <v>0.27650804620396879</v>
      </c>
    </row>
    <row r="664" spans="1:31" ht="14.4" x14ac:dyDescent="0.3">
      <c r="A664" s="64" t="s">
        <v>385</v>
      </c>
      <c r="B664" s="10">
        <v>2078</v>
      </c>
      <c r="C664" s="45">
        <v>5.1681257461201752E-2</v>
      </c>
      <c r="D664" s="10">
        <v>194.54545454545399</v>
      </c>
      <c r="E664" s="10">
        <v>2417</v>
      </c>
      <c r="F664" s="45">
        <v>6.321102596961059E-2</v>
      </c>
      <c r="G664" s="46">
        <v>222.42424242424201</v>
      </c>
      <c r="H664" s="10">
        <v>2075</v>
      </c>
      <c r="I664" s="45">
        <v>5.7339449541284407E-2</v>
      </c>
      <c r="J664" s="46">
        <v>216.96969999999999</v>
      </c>
      <c r="K664" s="45">
        <v>-1.4436958614051972E-3</v>
      </c>
      <c r="L664" s="10">
        <v>3288</v>
      </c>
      <c r="M664" s="45">
        <v>3.8927366364766472E-2</v>
      </c>
      <c r="N664" s="10">
        <v>254.54545454545399</v>
      </c>
      <c r="O664" s="10">
        <v>4423</v>
      </c>
      <c r="P664" s="45">
        <v>5.4576639273463144E-2</v>
      </c>
      <c r="Q664" s="46">
        <v>294.54545454545399</v>
      </c>
      <c r="R664" s="10">
        <v>3744</v>
      </c>
      <c r="S664" s="45">
        <v>4.8259860788863108E-2</v>
      </c>
      <c r="T664" s="46">
        <v>274.54544099999998</v>
      </c>
      <c r="U664" s="45">
        <v>0.13868613138686131</v>
      </c>
      <c r="V664" s="10">
        <v>104223</v>
      </c>
      <c r="W664" s="45">
        <v>2.6158874824276004E-2</v>
      </c>
      <c r="X664" s="10">
        <v>1698.1818181818101</v>
      </c>
      <c r="Y664" s="10">
        <v>127128</v>
      </c>
      <c r="Z664" s="45">
        <v>3.2803094732843964E-2</v>
      </c>
      <c r="AA664" s="46">
        <v>1558.1818181818101</v>
      </c>
      <c r="AB664" s="10">
        <v>102013</v>
      </c>
      <c r="AC664" s="45">
        <v>2.6682880117850062E-2</v>
      </c>
      <c r="AD664" s="46">
        <v>1513.3333700000001</v>
      </c>
      <c r="AE664" s="45">
        <v>-2.1204532588775991E-2</v>
      </c>
    </row>
    <row r="665" spans="1:31" ht="14.4" x14ac:dyDescent="0.3">
      <c r="A665" s="64" t="s">
        <v>386</v>
      </c>
      <c r="B665" s="10">
        <v>338</v>
      </c>
      <c r="C665" s="45">
        <v>8.4062873060087549E-3</v>
      </c>
      <c r="D665" s="10">
        <v>78.181818181818201</v>
      </c>
      <c r="E665" s="10">
        <v>813</v>
      </c>
      <c r="F665" s="45">
        <v>2.1262128305044852E-2</v>
      </c>
      <c r="G665" s="46">
        <v>119.39393939393899</v>
      </c>
      <c r="H665" s="10">
        <v>539</v>
      </c>
      <c r="I665" s="45">
        <v>1.4894440145904719E-2</v>
      </c>
      <c r="J665" s="46">
        <v>110.303032</v>
      </c>
      <c r="K665" s="45">
        <v>0.59467455621301779</v>
      </c>
      <c r="L665" s="10">
        <v>507</v>
      </c>
      <c r="M665" s="45">
        <v>6.0024862369028589E-3</v>
      </c>
      <c r="N665" s="10">
        <v>98.787878787878796</v>
      </c>
      <c r="O665" s="10">
        <v>1255</v>
      </c>
      <c r="P665" s="45">
        <v>1.5485797487722415E-2</v>
      </c>
      <c r="Q665" s="46">
        <v>159.39393939393901</v>
      </c>
      <c r="R665" s="10">
        <v>938</v>
      </c>
      <c r="S665" s="45">
        <v>1.2090745037380769E-2</v>
      </c>
      <c r="T665" s="46">
        <v>144.24243200000001</v>
      </c>
      <c r="U665" s="45">
        <v>0.85009861932938857</v>
      </c>
      <c r="V665" s="10">
        <v>19234</v>
      </c>
      <c r="W665" s="45">
        <v>4.8275313354070081E-3</v>
      </c>
      <c r="X665" s="10">
        <v>604.24242424242402</v>
      </c>
      <c r="Y665" s="10">
        <v>28935</v>
      </c>
      <c r="Z665" s="45">
        <v>7.4661565201595255E-3</v>
      </c>
      <c r="AA665" s="46">
        <v>849.09090909090901</v>
      </c>
      <c r="AB665" s="10">
        <v>23633</v>
      </c>
      <c r="AC665" s="45">
        <v>6.1815308423941121E-3</v>
      </c>
      <c r="AD665" s="46">
        <v>680</v>
      </c>
      <c r="AE665" s="45">
        <v>0.2287095767910991</v>
      </c>
    </row>
    <row r="666" spans="1:31" ht="14.4" x14ac:dyDescent="0.3">
      <c r="A666" s="64" t="s">
        <v>545</v>
      </c>
      <c r="B666" s="10">
        <v>229</v>
      </c>
      <c r="C666" s="45">
        <v>5.6953840031834461E-3</v>
      </c>
      <c r="D666" s="10">
        <v>80</v>
      </c>
      <c r="E666" s="10">
        <v>538</v>
      </c>
      <c r="F666" s="45">
        <v>1.407014148599524E-2</v>
      </c>
      <c r="G666" s="46">
        <v>112.72727272727199</v>
      </c>
      <c r="H666" s="10">
        <v>440</v>
      </c>
      <c r="I666" s="45">
        <v>1.2158726649718139E-2</v>
      </c>
      <c r="J666" s="46">
        <v>107.878784</v>
      </c>
      <c r="K666" s="45">
        <v>0.92139737991266379</v>
      </c>
      <c r="L666" s="10">
        <v>362</v>
      </c>
      <c r="M666" s="45">
        <v>4.2857988515953354E-3</v>
      </c>
      <c r="N666" s="10">
        <v>93.939393939393895</v>
      </c>
      <c r="O666" s="10">
        <v>954</v>
      </c>
      <c r="P666" s="45">
        <v>1.1771673946842379E-2</v>
      </c>
      <c r="Q666" s="46">
        <v>160</v>
      </c>
      <c r="R666" s="10">
        <v>694</v>
      </c>
      <c r="S666" s="45">
        <v>8.9456045372518691E-3</v>
      </c>
      <c r="T666" s="46">
        <v>126.666664</v>
      </c>
      <c r="U666" s="45">
        <v>0.91712707182320441</v>
      </c>
      <c r="V666" s="10">
        <v>13356</v>
      </c>
      <c r="W666" s="45">
        <v>3.3522152706507227E-3</v>
      </c>
      <c r="X666" s="10">
        <v>476.969696969697</v>
      </c>
      <c r="Y666" s="10">
        <v>19171</v>
      </c>
      <c r="Z666" s="45">
        <v>4.9467318696380944E-3</v>
      </c>
      <c r="AA666" s="46">
        <v>670.90909090909099</v>
      </c>
      <c r="AB666" s="10">
        <v>14875</v>
      </c>
      <c r="AC666" s="45">
        <v>3.8907574696658239E-3</v>
      </c>
      <c r="AD666" s="46">
        <v>547.87879999999996</v>
      </c>
      <c r="AE666" s="45">
        <v>0.11373165618448637</v>
      </c>
    </row>
    <row r="667" spans="1:31" ht="14.4" x14ac:dyDescent="0.3">
      <c r="A667" s="64" t="s">
        <v>546</v>
      </c>
      <c r="B667" s="10">
        <v>49</v>
      </c>
      <c r="C667" s="45">
        <v>1.2186629526462396E-3</v>
      </c>
      <c r="D667" s="10">
        <v>31.515151515151501</v>
      </c>
      <c r="E667" s="10">
        <v>254</v>
      </c>
      <c r="F667" s="45">
        <v>6.6427805528676415E-3</v>
      </c>
      <c r="G667" s="46">
        <v>73.939393939393895</v>
      </c>
      <c r="H667" s="10">
        <v>148</v>
      </c>
      <c r="I667" s="45">
        <v>4.0897535094506464E-3</v>
      </c>
      <c r="J667" s="46">
        <v>77.575760000000002</v>
      </c>
      <c r="K667" s="45">
        <v>2.0204081632653059</v>
      </c>
      <c r="L667" s="10">
        <v>66</v>
      </c>
      <c r="M667" s="45">
        <v>7.8138874089859708E-4</v>
      </c>
      <c r="N667" s="10">
        <v>33.3333333333333</v>
      </c>
      <c r="O667" s="10">
        <v>358</v>
      </c>
      <c r="P667" s="45">
        <v>4.4174625502825691E-3</v>
      </c>
      <c r="Q667" s="46">
        <v>87.878787878787904</v>
      </c>
      <c r="R667" s="10">
        <v>179</v>
      </c>
      <c r="S667" s="45">
        <v>2.3072956947666925E-3</v>
      </c>
      <c r="T667" s="46">
        <v>79.393936199999999</v>
      </c>
      <c r="U667" s="45">
        <v>1.7121212121212122</v>
      </c>
      <c r="V667" s="10">
        <v>3068</v>
      </c>
      <c r="W667" s="45">
        <v>7.7003567313240623E-4</v>
      </c>
      <c r="X667" s="10">
        <v>266.666666666666</v>
      </c>
      <c r="Y667" s="10">
        <v>4417</v>
      </c>
      <c r="Z667" s="45">
        <v>1.1397274356158501E-3</v>
      </c>
      <c r="AA667" s="46">
        <v>313.93939393939303</v>
      </c>
      <c r="AB667" s="10">
        <v>3157</v>
      </c>
      <c r="AC667" s="45">
        <v>8.257560559149584E-4</v>
      </c>
      <c r="AD667" s="46">
        <v>276.96969999999999</v>
      </c>
      <c r="AE667" s="45">
        <v>2.9009126466753587E-2</v>
      </c>
    </row>
    <row r="668" spans="1:31" ht="14.4" x14ac:dyDescent="0.3">
      <c r="A668" s="64" t="s">
        <v>547</v>
      </c>
      <c r="B668" s="10">
        <v>85</v>
      </c>
      <c r="C668" s="45">
        <v>2.114007162753681E-3</v>
      </c>
      <c r="D668" s="10">
        <v>50.909090909090899</v>
      </c>
      <c r="E668" s="10">
        <v>149</v>
      </c>
      <c r="F668" s="45">
        <v>3.8967492219577895E-3</v>
      </c>
      <c r="G668" s="46">
        <v>58.181818181818201</v>
      </c>
      <c r="H668" s="10">
        <v>86</v>
      </c>
      <c r="I668" s="45">
        <v>2.3764783906267272E-3</v>
      </c>
      <c r="J668" s="46">
        <v>44.242424</v>
      </c>
      <c r="K668" s="45">
        <v>1.1764705882352941E-2</v>
      </c>
      <c r="L668" s="10">
        <v>110</v>
      </c>
      <c r="M668" s="45">
        <v>1.3023145681643285E-3</v>
      </c>
      <c r="N668" s="10">
        <v>52.727272727272698</v>
      </c>
      <c r="O668" s="10">
        <v>261</v>
      </c>
      <c r="P668" s="45">
        <v>3.2205523062115941E-3</v>
      </c>
      <c r="Q668" s="46">
        <v>74.545454545454504</v>
      </c>
      <c r="R668" s="10">
        <v>138</v>
      </c>
      <c r="S668" s="45">
        <v>1.7788089713843774E-3</v>
      </c>
      <c r="T668" s="46">
        <v>52.727271999999999</v>
      </c>
      <c r="U668" s="45">
        <v>0.25454545454545452</v>
      </c>
      <c r="V668" s="10">
        <v>1695</v>
      </c>
      <c r="W668" s="45">
        <v>4.2542714014322963E-4</v>
      </c>
      <c r="X668" s="10">
        <v>203.636363636363</v>
      </c>
      <c r="Y668" s="10">
        <v>3064</v>
      </c>
      <c r="Z668" s="45">
        <v>7.9061011155240324E-4</v>
      </c>
      <c r="AA668" s="46">
        <v>249.69696969696901</v>
      </c>
      <c r="AB668" s="10">
        <v>2315</v>
      </c>
      <c r="AC668" s="45">
        <v>6.055195658673198E-4</v>
      </c>
      <c r="AD668" s="46">
        <v>242.42424</v>
      </c>
      <c r="AE668" s="45">
        <v>0.36578171091445427</v>
      </c>
    </row>
    <row r="669" spans="1:31" ht="14.4" x14ac:dyDescent="0.3">
      <c r="A669" s="64" t="s">
        <v>548</v>
      </c>
      <c r="B669" s="10">
        <v>95</v>
      </c>
      <c r="C669" s="45">
        <v>2.3627138877835257E-3</v>
      </c>
      <c r="D669" s="10">
        <v>55.151515151515099</v>
      </c>
      <c r="E669" s="10">
        <v>135</v>
      </c>
      <c r="F669" s="45">
        <v>3.5306117111698091E-3</v>
      </c>
      <c r="G669" s="46">
        <v>41.212121212121197</v>
      </c>
      <c r="H669" s="10">
        <v>206</v>
      </c>
      <c r="I669" s="45">
        <v>5.6924947496407646E-3</v>
      </c>
      <c r="J669" s="46">
        <v>62.4242439</v>
      </c>
      <c r="K669" s="45">
        <v>1.168421052631579</v>
      </c>
      <c r="L669" s="10">
        <v>186</v>
      </c>
      <c r="M669" s="45">
        <v>2.2020955425324099E-3</v>
      </c>
      <c r="N669" s="10">
        <v>68.484848484848399</v>
      </c>
      <c r="O669" s="10">
        <v>335</v>
      </c>
      <c r="P669" s="45">
        <v>4.1336590903482146E-3</v>
      </c>
      <c r="Q669" s="46">
        <v>80</v>
      </c>
      <c r="R669" s="10">
        <v>377</v>
      </c>
      <c r="S669" s="45">
        <v>4.8594998711007989E-3</v>
      </c>
      <c r="T669" s="46">
        <v>89.696969999999993</v>
      </c>
      <c r="U669" s="45">
        <v>1.0268817204301075</v>
      </c>
      <c r="V669" s="10">
        <v>8593</v>
      </c>
      <c r="W669" s="45">
        <v>2.1567524573750871E-3</v>
      </c>
      <c r="X669" s="10">
        <v>435.75757575757501</v>
      </c>
      <c r="Y669" s="10">
        <v>11690</v>
      </c>
      <c r="Z669" s="45">
        <v>3.0163943224698411E-3</v>
      </c>
      <c r="AA669" s="46">
        <v>470.30303030303003</v>
      </c>
      <c r="AB669" s="10">
        <v>9403</v>
      </c>
      <c r="AC669" s="45">
        <v>2.4594818478835458E-3</v>
      </c>
      <c r="AD669" s="46">
        <v>462.42425500000002</v>
      </c>
      <c r="AE669" s="45">
        <v>9.4262772023740254E-2</v>
      </c>
    </row>
    <row r="670" spans="1:31" ht="14.4" x14ac:dyDescent="0.3">
      <c r="A670" s="64" t="s">
        <v>549</v>
      </c>
      <c r="B670" s="10">
        <v>109</v>
      </c>
      <c r="C670" s="45">
        <v>2.7109033028253084E-3</v>
      </c>
      <c r="D670" s="10">
        <v>43.030303030303003</v>
      </c>
      <c r="E670" s="10">
        <v>275</v>
      </c>
      <c r="F670" s="45">
        <v>7.191986819049612E-3</v>
      </c>
      <c r="G670" s="46">
        <v>59.393939393939398</v>
      </c>
      <c r="H670" s="10">
        <v>99</v>
      </c>
      <c r="I670" s="45">
        <v>2.7357134961865813E-3</v>
      </c>
      <c r="J670" s="46">
        <v>29.090910000000001</v>
      </c>
      <c r="K670" s="45">
        <v>-9.1743119266055051E-2</v>
      </c>
      <c r="L670" s="10">
        <v>145</v>
      </c>
      <c r="M670" s="45">
        <v>1.7166873853075239E-3</v>
      </c>
      <c r="N670" s="10">
        <v>53.939393939393902</v>
      </c>
      <c r="O670" s="10">
        <v>301</v>
      </c>
      <c r="P670" s="45">
        <v>3.7141235408800375E-3</v>
      </c>
      <c r="Q670" s="46">
        <v>62.424242424242401</v>
      </c>
      <c r="R670" s="10">
        <v>244</v>
      </c>
      <c r="S670" s="45">
        <v>3.1451405001288991E-3</v>
      </c>
      <c r="T670" s="46">
        <v>76.363640000000004</v>
      </c>
      <c r="U670" s="45">
        <v>0.6827586206896552</v>
      </c>
      <c r="V670" s="10">
        <v>5878</v>
      </c>
      <c r="W670" s="45">
        <v>1.4753160647562856E-3</v>
      </c>
      <c r="X670" s="10">
        <v>341.81818181818102</v>
      </c>
      <c r="Y670" s="10">
        <v>9764</v>
      </c>
      <c r="Z670" s="45">
        <v>2.5194246505214311E-3</v>
      </c>
      <c r="AA670" s="46">
        <v>467.27272727272702</v>
      </c>
      <c r="AB670" s="10">
        <v>8758</v>
      </c>
      <c r="AC670" s="45">
        <v>2.2907733727282882E-3</v>
      </c>
      <c r="AD670" s="46">
        <v>367.27273600000001</v>
      </c>
      <c r="AE670" s="45">
        <v>0.4899625723035046</v>
      </c>
    </row>
    <row r="671" spans="1:31" ht="14.4" x14ac:dyDescent="0.3">
      <c r="A671" s="64" t="s">
        <v>387</v>
      </c>
      <c r="B671" s="10">
        <v>1740</v>
      </c>
      <c r="C671" s="45">
        <v>4.3274970155192993E-2</v>
      </c>
      <c r="D671" s="10">
        <v>192.72727272727201</v>
      </c>
      <c r="E671" s="10">
        <v>1604</v>
      </c>
      <c r="F671" s="45">
        <v>4.1948897664565735E-2</v>
      </c>
      <c r="G671" s="46">
        <v>169.69696969696901</v>
      </c>
      <c r="H671" s="10">
        <v>1536</v>
      </c>
      <c r="I671" s="45">
        <v>4.2445009395379686E-2</v>
      </c>
      <c r="J671" s="46">
        <v>186.66667200000001</v>
      </c>
      <c r="K671" s="45">
        <v>-0.11724137931034483</v>
      </c>
      <c r="L671" s="10">
        <v>2781</v>
      </c>
      <c r="M671" s="45">
        <v>3.2924880127863612E-2</v>
      </c>
      <c r="N671" s="10">
        <v>244.24242424242399</v>
      </c>
      <c r="O671" s="10">
        <v>3168</v>
      </c>
      <c r="P671" s="45">
        <v>3.9090841785740724E-2</v>
      </c>
      <c r="Q671" s="46">
        <v>241.21212121212099</v>
      </c>
      <c r="R671" s="10">
        <v>2806</v>
      </c>
      <c r="S671" s="45">
        <v>3.6169115751482343E-2</v>
      </c>
      <c r="T671" s="46">
        <v>227.878784</v>
      </c>
      <c r="U671" s="45">
        <v>8.9895720963682132E-3</v>
      </c>
      <c r="V671" s="10">
        <v>84989</v>
      </c>
      <c r="W671" s="45">
        <v>2.1331343488868993E-2</v>
      </c>
      <c r="X671" s="10">
        <v>1556.3636363636299</v>
      </c>
      <c r="Y671" s="10">
        <v>98193</v>
      </c>
      <c r="Z671" s="45">
        <v>2.5336938212684443E-2</v>
      </c>
      <c r="AA671" s="46">
        <v>1418.1818181818101</v>
      </c>
      <c r="AB671" s="10">
        <v>78380</v>
      </c>
      <c r="AC671" s="45">
        <v>2.0501349275455952E-2</v>
      </c>
      <c r="AD671" s="46">
        <v>1172.72729</v>
      </c>
      <c r="AE671" s="45">
        <v>-7.7763004624127829E-2</v>
      </c>
    </row>
    <row r="672" spans="1:31" ht="14.4" x14ac:dyDescent="0.3">
      <c r="A672" s="64" t="s">
        <v>545</v>
      </c>
      <c r="B672" s="10">
        <v>1588</v>
      </c>
      <c r="C672" s="45">
        <v>3.9494627934739353E-2</v>
      </c>
      <c r="D672" s="10">
        <v>181.21212121212099</v>
      </c>
      <c r="E672" s="10">
        <v>1256</v>
      </c>
      <c r="F672" s="45">
        <v>3.2847765253550223E-2</v>
      </c>
      <c r="G672" s="46">
        <v>144.24242424242399</v>
      </c>
      <c r="H672" s="10">
        <v>1228</v>
      </c>
      <c r="I672" s="45">
        <v>3.3933900740576985E-2</v>
      </c>
      <c r="J672" s="46">
        <v>172.72728000000001</v>
      </c>
      <c r="K672" s="45">
        <v>-0.22670025188916876</v>
      </c>
      <c r="L672" s="10">
        <v>2502</v>
      </c>
      <c r="M672" s="45">
        <v>2.9621736814064999E-2</v>
      </c>
      <c r="N672" s="10">
        <v>235.75757575757501</v>
      </c>
      <c r="O672" s="10">
        <v>2604</v>
      </c>
      <c r="P672" s="45">
        <v>3.2131487376915673E-2</v>
      </c>
      <c r="Q672" s="46">
        <v>208.48484848484799</v>
      </c>
      <c r="R672" s="10">
        <v>2186</v>
      </c>
      <c r="S672" s="45">
        <v>2.8177365300335138E-2</v>
      </c>
      <c r="T672" s="46">
        <v>207.27271999999999</v>
      </c>
      <c r="U672" s="45">
        <v>-0.12629896083133493</v>
      </c>
      <c r="V672" s="10">
        <v>70062</v>
      </c>
      <c r="W672" s="45">
        <v>1.7584823771513249E-2</v>
      </c>
      <c r="X672" s="10">
        <v>1400</v>
      </c>
      <c r="Y672" s="10">
        <v>75543</v>
      </c>
      <c r="Z672" s="45">
        <v>1.9492512942886162E-2</v>
      </c>
      <c r="AA672" s="46">
        <v>1209.69696969696</v>
      </c>
      <c r="AB672" s="10">
        <v>58248</v>
      </c>
      <c r="AC672" s="45">
        <v>1.5235552342392935E-2</v>
      </c>
      <c r="AD672" s="46">
        <v>1067.27271</v>
      </c>
      <c r="AE672" s="45">
        <v>-0.16862207758842168</v>
      </c>
    </row>
    <row r="673" spans="1:31" ht="14.4" x14ac:dyDescent="0.3">
      <c r="A673" s="64" t="s">
        <v>546</v>
      </c>
      <c r="B673" s="10">
        <v>465</v>
      </c>
      <c r="C673" s="45">
        <v>1.1564862713887784E-2</v>
      </c>
      <c r="D673" s="10">
        <v>106.666666666666</v>
      </c>
      <c r="E673" s="10">
        <v>254</v>
      </c>
      <c r="F673" s="45">
        <v>6.6427805528676415E-3</v>
      </c>
      <c r="G673" s="46">
        <v>67.878787878787804</v>
      </c>
      <c r="H673" s="10">
        <v>232</v>
      </c>
      <c r="I673" s="45">
        <v>6.4109649607604728E-3</v>
      </c>
      <c r="J673" s="46">
        <v>73.939390000000003</v>
      </c>
      <c r="K673" s="45">
        <v>-0.50107526881720432</v>
      </c>
      <c r="L673" s="10">
        <v>671</v>
      </c>
      <c r="M673" s="45">
        <v>7.9441188658024037E-3</v>
      </c>
      <c r="N673" s="10">
        <v>117.575757575757</v>
      </c>
      <c r="O673" s="10">
        <v>570</v>
      </c>
      <c r="P673" s="45">
        <v>7.0333900940253201E-3</v>
      </c>
      <c r="Q673" s="46">
        <v>107.272727272727</v>
      </c>
      <c r="R673" s="10">
        <v>448</v>
      </c>
      <c r="S673" s="45">
        <v>5.774684196957979E-3</v>
      </c>
      <c r="T673" s="46">
        <v>104.848488</v>
      </c>
      <c r="U673" s="45">
        <v>-0.3323397913561848</v>
      </c>
      <c r="V673" s="10">
        <v>15289</v>
      </c>
      <c r="W673" s="45">
        <v>3.8373779030382526E-3</v>
      </c>
      <c r="X673" s="10">
        <v>615.15151515151501</v>
      </c>
      <c r="Y673" s="10">
        <v>16298</v>
      </c>
      <c r="Z673" s="45">
        <v>4.2054058740473455E-3</v>
      </c>
      <c r="AA673" s="46">
        <v>615.15151515151501</v>
      </c>
      <c r="AB673" s="10">
        <v>11407</v>
      </c>
      <c r="AC673" s="45">
        <v>2.9836551567380201E-3</v>
      </c>
      <c r="AD673" s="46">
        <v>424.84848</v>
      </c>
      <c r="AE673" s="45">
        <v>-0.25390803845902282</v>
      </c>
    </row>
    <row r="674" spans="1:31" ht="14.4" x14ac:dyDescent="0.3">
      <c r="A674" s="64" t="s">
        <v>547</v>
      </c>
      <c r="B674" s="10">
        <v>419</v>
      </c>
      <c r="C674" s="45">
        <v>1.0420811778750497E-2</v>
      </c>
      <c r="D674" s="10">
        <v>100</v>
      </c>
      <c r="E674" s="10">
        <v>240</v>
      </c>
      <c r="F674" s="45">
        <v>6.2766430420796611E-3</v>
      </c>
      <c r="G674" s="46">
        <v>81.212121212121204</v>
      </c>
      <c r="H674" s="10">
        <v>266</v>
      </c>
      <c r="I674" s="45">
        <v>7.350502929147784E-3</v>
      </c>
      <c r="J674" s="46">
        <v>85.454544100000007</v>
      </c>
      <c r="K674" s="45">
        <v>-0.36515513126491644</v>
      </c>
      <c r="L674" s="10">
        <v>591</v>
      </c>
      <c r="M674" s="45">
        <v>6.9969809980465281E-3</v>
      </c>
      <c r="N674" s="10">
        <v>121.818181818181</v>
      </c>
      <c r="O674" s="10">
        <v>582</v>
      </c>
      <c r="P674" s="45">
        <v>7.1814614644258529E-3</v>
      </c>
      <c r="Q674" s="46">
        <v>105.454545454545</v>
      </c>
      <c r="R674" s="10">
        <v>460</v>
      </c>
      <c r="S674" s="45">
        <v>5.9293632379479244E-3</v>
      </c>
      <c r="T674" s="46">
        <v>101.818184</v>
      </c>
      <c r="U674" s="45">
        <v>-0.22165820642978004</v>
      </c>
      <c r="V674" s="10">
        <v>14510</v>
      </c>
      <c r="W674" s="45">
        <v>3.6418571111966149E-3</v>
      </c>
      <c r="X674" s="10">
        <v>609.09090909090901</v>
      </c>
      <c r="Y674" s="10">
        <v>15588</v>
      </c>
      <c r="Z674" s="45">
        <v>4.0222031393207774E-3</v>
      </c>
      <c r="AA674" s="46">
        <v>490.30303030303003</v>
      </c>
      <c r="AB674" s="10">
        <v>11767</v>
      </c>
      <c r="AC674" s="45">
        <v>3.0778180265921174E-3</v>
      </c>
      <c r="AD674" s="46">
        <v>403.63635299999999</v>
      </c>
      <c r="AE674" s="45">
        <v>-0.1890420399724328</v>
      </c>
    </row>
    <row r="675" spans="1:31" ht="14.4" x14ac:dyDescent="0.3">
      <c r="A675" s="64" t="s">
        <v>548</v>
      </c>
      <c r="B675" s="10">
        <v>704</v>
      </c>
      <c r="C675" s="45">
        <v>1.7508953442101075E-2</v>
      </c>
      <c r="D675" s="10">
        <v>95.757575757575694</v>
      </c>
      <c r="E675" s="10">
        <v>762</v>
      </c>
      <c r="F675" s="45">
        <v>1.9928341658602924E-2</v>
      </c>
      <c r="G675" s="46">
        <v>96.969696969696898</v>
      </c>
      <c r="H675" s="10">
        <v>730</v>
      </c>
      <c r="I675" s="45">
        <v>2.017243285066873E-2</v>
      </c>
      <c r="J675" s="46">
        <v>118.78788</v>
      </c>
      <c r="K675" s="45">
        <v>3.6931818181818184E-2</v>
      </c>
      <c r="L675" s="10">
        <v>1240</v>
      </c>
      <c r="M675" s="45">
        <v>1.4680636950216066E-2</v>
      </c>
      <c r="N675" s="10">
        <v>149.09090909090901</v>
      </c>
      <c r="O675" s="10">
        <v>1452</v>
      </c>
      <c r="P675" s="45">
        <v>1.7916635818464501E-2</v>
      </c>
      <c r="Q675" s="46">
        <v>162.42424242424201</v>
      </c>
      <c r="R675" s="10">
        <v>1278</v>
      </c>
      <c r="S675" s="45">
        <v>1.6473317865429233E-2</v>
      </c>
      <c r="T675" s="46">
        <v>163.03030000000001</v>
      </c>
      <c r="U675" s="45">
        <v>3.0645161290322579E-2</v>
      </c>
      <c r="V675" s="10">
        <v>40263</v>
      </c>
      <c r="W675" s="45">
        <v>1.0105588757278381E-2</v>
      </c>
      <c r="X675" s="10">
        <v>1116.3636363636299</v>
      </c>
      <c r="Y675" s="10">
        <v>43657</v>
      </c>
      <c r="Z675" s="45">
        <v>1.1264903929518037E-2</v>
      </c>
      <c r="AA675" s="46">
        <v>949.09090909090901</v>
      </c>
      <c r="AB675" s="10">
        <v>35074</v>
      </c>
      <c r="AC675" s="45">
        <v>9.1740791590627976E-3</v>
      </c>
      <c r="AD675" s="46">
        <v>929.09090000000003</v>
      </c>
      <c r="AE675" s="45">
        <v>-0.12887762958547549</v>
      </c>
    </row>
    <row r="676" spans="1:31" ht="14.4" x14ac:dyDescent="0.3">
      <c r="A676" s="64" t="s">
        <v>549</v>
      </c>
      <c r="B676" s="10">
        <v>152</v>
      </c>
      <c r="C676" s="45">
        <v>3.7803422204536409E-3</v>
      </c>
      <c r="D676" s="10">
        <v>43.030303030303003</v>
      </c>
      <c r="E676" s="10">
        <v>348</v>
      </c>
      <c r="F676" s="45">
        <v>9.1011324110155077E-3</v>
      </c>
      <c r="G676" s="46">
        <v>71.515151515151501</v>
      </c>
      <c r="H676" s="10">
        <v>308</v>
      </c>
      <c r="I676" s="45">
        <v>8.5111086548026963E-3</v>
      </c>
      <c r="J676" s="46">
        <v>67.878784199999998</v>
      </c>
      <c r="K676" s="45">
        <v>1.0263157894736843</v>
      </c>
      <c r="L676" s="10">
        <v>279</v>
      </c>
      <c r="M676" s="45">
        <v>3.3031433137986148E-3</v>
      </c>
      <c r="N676" s="10">
        <v>55.151515151515099</v>
      </c>
      <c r="O676" s="10">
        <v>564</v>
      </c>
      <c r="P676" s="45">
        <v>6.9593544088250537E-3</v>
      </c>
      <c r="Q676" s="46">
        <v>87.272727272727195</v>
      </c>
      <c r="R676" s="10">
        <v>620</v>
      </c>
      <c r="S676" s="45">
        <v>7.9917504511472035E-3</v>
      </c>
      <c r="T676" s="46">
        <v>100</v>
      </c>
      <c r="U676" s="45">
        <v>1.2222222222222223</v>
      </c>
      <c r="V676" s="10">
        <v>14927</v>
      </c>
      <c r="W676" s="45">
        <v>3.7465197173557458E-3</v>
      </c>
      <c r="X676" s="10">
        <v>606.06060606060601</v>
      </c>
      <c r="Y676" s="10">
        <v>22650</v>
      </c>
      <c r="Z676" s="45">
        <v>5.8444252697982813E-3</v>
      </c>
      <c r="AA676" s="46">
        <v>613.33333333333303</v>
      </c>
      <c r="AB676" s="10">
        <v>20132</v>
      </c>
      <c r="AC676" s="45">
        <v>5.2657969330630163E-3</v>
      </c>
      <c r="AD676" s="46">
        <v>526.66669999999999</v>
      </c>
      <c r="AE676" s="45">
        <v>0.34869699202786897</v>
      </c>
    </row>
    <row r="677" spans="1:31" ht="14.4" x14ac:dyDescent="0.3">
      <c r="A677" s="64" t="s">
        <v>436</v>
      </c>
      <c r="B677" s="10">
        <v>37019</v>
      </c>
      <c r="C677" s="45">
        <v>0.92068742538798254</v>
      </c>
      <c r="D677" s="10">
        <v>610.30303030303003</v>
      </c>
      <c r="E677" s="10">
        <v>34238</v>
      </c>
      <c r="F677" s="45">
        <v>0.8954154353113476</v>
      </c>
      <c r="G677" s="46">
        <v>462.42424242424198</v>
      </c>
      <c r="H677" s="10">
        <v>32976</v>
      </c>
      <c r="I677" s="45">
        <v>0.91124129545705757</v>
      </c>
      <c r="J677" s="46">
        <v>559.39390000000003</v>
      </c>
      <c r="K677" s="45">
        <v>-0.10921418730921958</v>
      </c>
      <c r="L677" s="10">
        <v>79258</v>
      </c>
      <c r="M677" s="45">
        <v>0.93835316403243951</v>
      </c>
      <c r="N677" s="10">
        <v>721.81818181818096</v>
      </c>
      <c r="O677" s="10">
        <v>73673</v>
      </c>
      <c r="P677" s="45">
        <v>0.90907183929320601</v>
      </c>
      <c r="Q677" s="46">
        <v>654.54545454545405</v>
      </c>
      <c r="R677" s="10">
        <v>71654</v>
      </c>
      <c r="S677" s="45">
        <v>0.92361433359113176</v>
      </c>
      <c r="T677" s="46">
        <v>677.57574499999998</v>
      </c>
      <c r="U677" s="45">
        <v>-9.5939842034873449E-2</v>
      </c>
      <c r="V677" s="10">
        <v>3797634</v>
      </c>
      <c r="W677" s="45">
        <v>0.95316611913315263</v>
      </c>
      <c r="X677" s="10">
        <v>8326.0606060606005</v>
      </c>
      <c r="Y677" s="10">
        <v>3640915</v>
      </c>
      <c r="Z677" s="45">
        <v>0.9394726547985699</v>
      </c>
      <c r="AA677" s="46">
        <v>8315.7575757575705</v>
      </c>
      <c r="AB677" s="10">
        <v>3629628</v>
      </c>
      <c r="AC677" s="45">
        <v>0.94937830272996471</v>
      </c>
      <c r="AD677" s="46">
        <v>8699.3940000000002</v>
      </c>
      <c r="AE677" s="45">
        <v>-4.4239650266455377E-2</v>
      </c>
    </row>
    <row r="678" spans="1:31" ht="14.4" x14ac:dyDescent="0.3">
      <c r="A678" s="64" t="s">
        <v>384</v>
      </c>
      <c r="B678" s="10">
        <v>29029</v>
      </c>
      <c r="C678" s="45">
        <v>0.72197075208913652</v>
      </c>
      <c r="D678" s="10">
        <v>563.63636363636294</v>
      </c>
      <c r="E678" s="10">
        <v>26282</v>
      </c>
      <c r="F678" s="45">
        <v>0.68734471846640688</v>
      </c>
      <c r="G678" s="46">
        <v>446.06060606060601</v>
      </c>
      <c r="H678" s="10">
        <v>24719</v>
      </c>
      <c r="I678" s="45">
        <v>0.68307173648723329</v>
      </c>
      <c r="J678" s="46">
        <v>546.66669999999999</v>
      </c>
      <c r="K678" s="45">
        <v>-0.14847221743773467</v>
      </c>
      <c r="L678" s="10">
        <v>64538</v>
      </c>
      <c r="M678" s="45">
        <v>0.76407979636535839</v>
      </c>
      <c r="N678" s="10">
        <v>750.90909090909099</v>
      </c>
      <c r="O678" s="10">
        <v>58918</v>
      </c>
      <c r="P678" s="45">
        <v>0.72700575010488389</v>
      </c>
      <c r="Q678" s="46">
        <v>662.42424242424204</v>
      </c>
      <c r="R678" s="10">
        <v>56759</v>
      </c>
      <c r="S678" s="45">
        <v>0.73161897396236142</v>
      </c>
      <c r="T678" s="46">
        <v>766.06060000000002</v>
      </c>
      <c r="U678" s="45">
        <v>-0.12053363909634633</v>
      </c>
      <c r="V678" s="10">
        <v>3092009</v>
      </c>
      <c r="W678" s="45">
        <v>0.77606167915464741</v>
      </c>
      <c r="X678" s="10">
        <v>9843.0303030303003</v>
      </c>
      <c r="Y678" s="10">
        <v>2950120</v>
      </c>
      <c r="Z678" s="45">
        <v>0.76122542503034452</v>
      </c>
      <c r="AA678" s="46">
        <v>9472.1212121212102</v>
      </c>
      <c r="AB678" s="10">
        <v>2963306</v>
      </c>
      <c r="AC678" s="45">
        <v>0.77509277004407084</v>
      </c>
      <c r="AD678" s="46">
        <v>9722.4240000000009</v>
      </c>
      <c r="AE678" s="45">
        <v>-4.1624393719423197E-2</v>
      </c>
    </row>
    <row r="679" spans="1:31" ht="14.4" x14ac:dyDescent="0.3">
      <c r="A679" s="64" t="s">
        <v>540</v>
      </c>
      <c r="B679" s="10">
        <v>12617</v>
      </c>
      <c r="C679" s="45">
        <v>0.31379327497015519</v>
      </c>
      <c r="D679" s="10">
        <v>380.60606060606</v>
      </c>
      <c r="E679" s="10">
        <v>9422</v>
      </c>
      <c r="F679" s="45">
        <v>0.24641054476031068</v>
      </c>
      <c r="G679" s="46">
        <v>331.51515151515099</v>
      </c>
      <c r="H679" s="10">
        <v>8270</v>
      </c>
      <c r="I679" s="45">
        <v>0.2285287940753841</v>
      </c>
      <c r="J679" s="46">
        <v>375.75756799999999</v>
      </c>
      <c r="K679" s="45">
        <v>-0.34453515098676391</v>
      </c>
      <c r="L679" s="10">
        <v>27052</v>
      </c>
      <c r="M679" s="45">
        <v>0.32027466998164922</v>
      </c>
      <c r="N679" s="10">
        <v>539.39393939393904</v>
      </c>
      <c r="O679" s="10">
        <v>21059</v>
      </c>
      <c r="P679" s="45">
        <v>0.25985291577206882</v>
      </c>
      <c r="Q679" s="46">
        <v>543.030303030303</v>
      </c>
      <c r="R679" s="10">
        <v>19859</v>
      </c>
      <c r="S679" s="45">
        <v>0.2559809229182779</v>
      </c>
      <c r="T679" s="46">
        <v>564.24243200000001</v>
      </c>
      <c r="U679" s="45">
        <v>-0.2658953127310365</v>
      </c>
      <c r="V679" s="10">
        <v>1248934</v>
      </c>
      <c r="W679" s="45">
        <v>0.31346927424639787</v>
      </c>
      <c r="X679" s="10">
        <v>7346.6666666666597</v>
      </c>
      <c r="Y679" s="10">
        <v>1100464</v>
      </c>
      <c r="Z679" s="45">
        <v>0.28395494967343465</v>
      </c>
      <c r="AA679" s="46">
        <v>6710.30303030303</v>
      </c>
      <c r="AB679" s="10">
        <v>1061703</v>
      </c>
      <c r="AC679" s="45">
        <v>0.27770278170195728</v>
      </c>
      <c r="AD679" s="46">
        <v>6677.5756799999999</v>
      </c>
      <c r="AE679" s="45">
        <v>-0.1499126455040859</v>
      </c>
    </row>
    <row r="680" spans="1:31" ht="14.4" x14ac:dyDescent="0.3">
      <c r="A680" s="64" t="s">
        <v>541</v>
      </c>
      <c r="B680" s="10">
        <v>3060</v>
      </c>
      <c r="C680" s="45">
        <v>7.610425785913251E-2</v>
      </c>
      <c r="D680" s="10">
        <v>235.75757575757501</v>
      </c>
      <c r="E680" s="10">
        <v>1950</v>
      </c>
      <c r="F680" s="45">
        <v>5.0997724716897244E-2</v>
      </c>
      <c r="G680" s="46">
        <v>178.78787878787799</v>
      </c>
      <c r="H680" s="10">
        <v>1997</v>
      </c>
      <c r="I680" s="45">
        <v>5.5184038907925281E-2</v>
      </c>
      <c r="J680" s="46">
        <v>172.121216</v>
      </c>
      <c r="K680" s="45">
        <v>-0.34738562091503267</v>
      </c>
      <c r="L680" s="10">
        <v>5522</v>
      </c>
      <c r="M680" s="45">
        <v>6.5376191321849283E-2</v>
      </c>
      <c r="N680" s="10">
        <v>347.87878787878702</v>
      </c>
      <c r="O680" s="10">
        <v>3734</v>
      </c>
      <c r="P680" s="45">
        <v>4.6074874756299206E-2</v>
      </c>
      <c r="Q680" s="46">
        <v>250.30303030303</v>
      </c>
      <c r="R680" s="10">
        <v>3981</v>
      </c>
      <c r="S680" s="45">
        <v>5.1314771848414542E-2</v>
      </c>
      <c r="T680" s="46">
        <v>251.515152</v>
      </c>
      <c r="U680" s="45">
        <v>-0.27906555595798621</v>
      </c>
      <c r="V680" s="10">
        <v>256936</v>
      </c>
      <c r="W680" s="45">
        <v>6.4488228719670124E-2</v>
      </c>
      <c r="X680" s="10">
        <v>3071.5151515151501</v>
      </c>
      <c r="Y680" s="10">
        <v>230103</v>
      </c>
      <c r="Z680" s="45">
        <v>5.9373942068714956E-2</v>
      </c>
      <c r="AA680" s="46">
        <v>2713.3333333333298</v>
      </c>
      <c r="AB680" s="10">
        <v>227957</v>
      </c>
      <c r="AC680" s="45">
        <v>5.9625237009251243E-2</v>
      </c>
      <c r="AD680" s="46">
        <v>2543.0302700000002</v>
      </c>
      <c r="AE680" s="45">
        <v>-0.11278684185945138</v>
      </c>
    </row>
    <row r="681" spans="1:31" ht="14.4" x14ac:dyDescent="0.3">
      <c r="A681" s="64" t="s">
        <v>542</v>
      </c>
      <c r="B681" s="10">
        <v>2009</v>
      </c>
      <c r="C681" s="45">
        <v>4.9965181058495824E-2</v>
      </c>
      <c r="D681" s="10">
        <v>199.39393939393901</v>
      </c>
      <c r="E681" s="10">
        <v>1939</v>
      </c>
      <c r="F681" s="45">
        <v>5.0710045244135263E-2</v>
      </c>
      <c r="G681" s="46">
        <v>187.272727272727</v>
      </c>
      <c r="H681" s="10">
        <v>1380</v>
      </c>
      <c r="I681" s="45">
        <v>3.8134188128661435E-2</v>
      </c>
      <c r="J681" s="46">
        <v>148.484848</v>
      </c>
      <c r="K681" s="45">
        <v>-0.31309109009457442</v>
      </c>
      <c r="L681" s="10">
        <v>4592</v>
      </c>
      <c r="M681" s="45">
        <v>5.4365713609187238E-2</v>
      </c>
      <c r="N681" s="10">
        <v>271.51515151515099</v>
      </c>
      <c r="O681" s="10">
        <v>3955</v>
      </c>
      <c r="P681" s="45">
        <v>4.8801855827842355E-2</v>
      </c>
      <c r="Q681" s="46">
        <v>266.06060606060601</v>
      </c>
      <c r="R681" s="10">
        <v>3561</v>
      </c>
      <c r="S681" s="45">
        <v>4.5901005413766433E-2</v>
      </c>
      <c r="T681" s="46">
        <v>235.75756799999999</v>
      </c>
      <c r="U681" s="45">
        <v>-0.22452090592334495</v>
      </c>
      <c r="V681" s="10">
        <v>210367</v>
      </c>
      <c r="W681" s="45">
        <v>5.2799900407381001E-2</v>
      </c>
      <c r="X681" s="10">
        <v>1891.5151515151499</v>
      </c>
      <c r="Y681" s="10">
        <v>182117</v>
      </c>
      <c r="Z681" s="45">
        <v>4.6992017521406339E-2</v>
      </c>
      <c r="AA681" s="46">
        <v>1786.0606060606001</v>
      </c>
      <c r="AB681" s="10">
        <v>175207</v>
      </c>
      <c r="AC681" s="45">
        <v>4.582776094035227E-2</v>
      </c>
      <c r="AD681" s="46">
        <v>1760</v>
      </c>
      <c r="AE681" s="45">
        <v>-0.16713648053164232</v>
      </c>
    </row>
    <row r="682" spans="1:31" ht="14.4" x14ac:dyDescent="0.3">
      <c r="A682" s="64" t="s">
        <v>543</v>
      </c>
      <c r="B682" s="10">
        <v>7548</v>
      </c>
      <c r="C682" s="45">
        <v>0.18772383605252685</v>
      </c>
      <c r="D682" s="10">
        <v>287.27272727272702</v>
      </c>
      <c r="E682" s="10">
        <v>5533</v>
      </c>
      <c r="F682" s="45">
        <v>0.14470277479927818</v>
      </c>
      <c r="G682" s="46">
        <v>266.06060606060601</v>
      </c>
      <c r="H682" s="10">
        <v>4893</v>
      </c>
      <c r="I682" s="45">
        <v>0.13521056703879739</v>
      </c>
      <c r="J682" s="46">
        <v>333.33334400000001</v>
      </c>
      <c r="K682" s="45">
        <v>-0.35174880763116056</v>
      </c>
      <c r="L682" s="10">
        <v>16938</v>
      </c>
      <c r="M682" s="45">
        <v>0.20053276505061268</v>
      </c>
      <c r="N682" s="10">
        <v>415.75757575757501</v>
      </c>
      <c r="O682" s="10">
        <v>13370</v>
      </c>
      <c r="P682" s="45">
        <v>0.16497618518792725</v>
      </c>
      <c r="Q682" s="46">
        <v>433.33333333333297</v>
      </c>
      <c r="R682" s="10">
        <v>12317</v>
      </c>
      <c r="S682" s="45">
        <v>0.15876514565609692</v>
      </c>
      <c r="T682" s="46">
        <v>500</v>
      </c>
      <c r="U682" s="45">
        <v>-0.27281851458259537</v>
      </c>
      <c r="V682" s="10">
        <v>781631</v>
      </c>
      <c r="W682" s="45">
        <v>0.19618114511934676</v>
      </c>
      <c r="X682" s="10">
        <v>4449.69696969697</v>
      </c>
      <c r="Y682" s="10">
        <v>688244</v>
      </c>
      <c r="Z682" s="45">
        <v>0.17758899008331339</v>
      </c>
      <c r="AA682" s="46">
        <v>4362.4242424242402</v>
      </c>
      <c r="AB682" s="10">
        <v>658539</v>
      </c>
      <c r="AC682" s="45">
        <v>0.17224978375235375</v>
      </c>
      <c r="AD682" s="46">
        <v>4850.3029999999999</v>
      </c>
      <c r="AE682" s="45">
        <v>-0.15748095968558054</v>
      </c>
    </row>
    <row r="683" spans="1:31" ht="14.4" x14ac:dyDescent="0.3">
      <c r="A683" s="64" t="s">
        <v>544</v>
      </c>
      <c r="B683" s="10">
        <v>16412</v>
      </c>
      <c r="C683" s="45">
        <v>0.40817747711898128</v>
      </c>
      <c r="D683" s="10">
        <v>401.81818181818102</v>
      </c>
      <c r="E683" s="10">
        <v>16860</v>
      </c>
      <c r="F683" s="45">
        <v>0.44093417370609617</v>
      </c>
      <c r="G683" s="46">
        <v>345.45454545454498</v>
      </c>
      <c r="H683" s="10">
        <v>16449</v>
      </c>
      <c r="I683" s="45">
        <v>0.45454294241184923</v>
      </c>
      <c r="J683" s="46">
        <v>505.45455900000002</v>
      </c>
      <c r="K683" s="45">
        <v>2.2544479649037291E-3</v>
      </c>
      <c r="L683" s="10">
        <v>37486</v>
      </c>
      <c r="M683" s="45">
        <v>0.44380512638370923</v>
      </c>
      <c r="N683" s="10">
        <v>561.81818181818096</v>
      </c>
      <c r="O683" s="10">
        <v>37859</v>
      </c>
      <c r="P683" s="45">
        <v>0.46715283433281507</v>
      </c>
      <c r="Q683" s="46">
        <v>463.636363636363</v>
      </c>
      <c r="R683" s="10">
        <v>36900</v>
      </c>
      <c r="S683" s="45">
        <v>0.47563805104408352</v>
      </c>
      <c r="T683" s="46">
        <v>686.66669999999999</v>
      </c>
      <c r="U683" s="45">
        <v>-1.5632502801045722E-2</v>
      </c>
      <c r="V683" s="10">
        <v>1843075</v>
      </c>
      <c r="W683" s="45">
        <v>0.46259240490824954</v>
      </c>
      <c r="X683" s="10">
        <v>4760</v>
      </c>
      <c r="Y683" s="10">
        <v>1849656</v>
      </c>
      <c r="Z683" s="45">
        <v>0.47727047535690992</v>
      </c>
      <c r="AA683" s="46">
        <v>4618.1818181818098</v>
      </c>
      <c r="AB683" s="10">
        <v>1901603</v>
      </c>
      <c r="AC683" s="45">
        <v>0.49738998834211356</v>
      </c>
      <c r="AD683" s="46">
        <v>4938.1816399999998</v>
      </c>
      <c r="AE683" s="45">
        <v>3.1755625788424238E-2</v>
      </c>
    </row>
    <row r="684" spans="1:31" ht="14.4" x14ac:dyDescent="0.3">
      <c r="A684" s="64" t="s">
        <v>385</v>
      </c>
      <c r="B684" s="10">
        <v>7990</v>
      </c>
      <c r="C684" s="45">
        <v>0.19871667329884601</v>
      </c>
      <c r="D684" s="10">
        <v>337.575757575757</v>
      </c>
      <c r="E684" s="10">
        <v>7956</v>
      </c>
      <c r="F684" s="45">
        <v>0.20807071684494077</v>
      </c>
      <c r="G684" s="46">
        <v>343.030303030303</v>
      </c>
      <c r="H684" s="10">
        <v>8257</v>
      </c>
      <c r="I684" s="45">
        <v>0.22816955896982424</v>
      </c>
      <c r="J684" s="46">
        <v>394.54544099999998</v>
      </c>
      <c r="K684" s="45">
        <v>3.3416770963704628E-2</v>
      </c>
      <c r="L684" s="10">
        <v>14720</v>
      </c>
      <c r="M684" s="45">
        <v>0.17427336766708104</v>
      </c>
      <c r="N684" s="10">
        <v>476.969696969697</v>
      </c>
      <c r="O684" s="10">
        <v>14755</v>
      </c>
      <c r="P684" s="45">
        <v>0.18206608918832209</v>
      </c>
      <c r="Q684" s="46">
        <v>503.636363636363</v>
      </c>
      <c r="R684" s="10">
        <v>14895</v>
      </c>
      <c r="S684" s="45">
        <v>0.19199535962877029</v>
      </c>
      <c r="T684" s="46">
        <v>432.72726399999999</v>
      </c>
      <c r="U684" s="45">
        <v>1.188858695652174E-2</v>
      </c>
      <c r="V684" s="10">
        <v>705625</v>
      </c>
      <c r="W684" s="45">
        <v>0.17710443997850525</v>
      </c>
      <c r="X684" s="10">
        <v>3646.6666666666601</v>
      </c>
      <c r="Y684" s="10">
        <v>690795</v>
      </c>
      <c r="Z684" s="45">
        <v>0.17824722976822532</v>
      </c>
      <c r="AA684" s="46">
        <v>4024.84848484848</v>
      </c>
      <c r="AB684" s="10">
        <v>666322</v>
      </c>
      <c r="AC684" s="45">
        <v>0.17428553268589386</v>
      </c>
      <c r="AD684" s="46">
        <v>3535.1516099999999</v>
      </c>
      <c r="AE684" s="45">
        <v>-5.569955713020372E-2</v>
      </c>
    </row>
    <row r="685" spans="1:31" ht="14.4" x14ac:dyDescent="0.3">
      <c r="A685" s="64" t="s">
        <v>386</v>
      </c>
      <c r="B685" s="10">
        <v>2127</v>
      </c>
      <c r="C685" s="45">
        <v>5.2899920413847994E-2</v>
      </c>
      <c r="D685" s="10">
        <v>211.51515151515099</v>
      </c>
      <c r="E685" s="10">
        <v>2557</v>
      </c>
      <c r="F685" s="45">
        <v>6.6872401077490387E-2</v>
      </c>
      <c r="G685" s="46">
        <v>221.21212121212099</v>
      </c>
      <c r="H685" s="10">
        <v>2609</v>
      </c>
      <c r="I685" s="45">
        <v>7.209572233889687E-2</v>
      </c>
      <c r="J685" s="46">
        <v>215.75756799999999</v>
      </c>
      <c r="K685" s="45">
        <v>0.22661024917724495</v>
      </c>
      <c r="L685" s="10">
        <v>4541</v>
      </c>
      <c r="M685" s="45">
        <v>5.3761913218492864E-2</v>
      </c>
      <c r="N685" s="10">
        <v>319.39393939393898</v>
      </c>
      <c r="O685" s="10">
        <v>4852</v>
      </c>
      <c r="P685" s="45">
        <v>5.9870190765282202E-2</v>
      </c>
      <c r="Q685" s="46">
        <v>320</v>
      </c>
      <c r="R685" s="10">
        <v>4881</v>
      </c>
      <c r="S685" s="45">
        <v>6.2915699922660481E-2</v>
      </c>
      <c r="T685" s="46">
        <v>281.81817599999999</v>
      </c>
      <c r="U685" s="45">
        <v>7.4873375908390216E-2</v>
      </c>
      <c r="V685" s="10">
        <v>227710</v>
      </c>
      <c r="W685" s="45">
        <v>5.7152810667855353E-2</v>
      </c>
      <c r="X685" s="10">
        <v>2127.2727272727202</v>
      </c>
      <c r="Y685" s="10">
        <v>221778</v>
      </c>
      <c r="Z685" s="45">
        <v>5.7225825496040758E-2</v>
      </c>
      <c r="AA685" s="46">
        <v>2200.6060606060601</v>
      </c>
      <c r="AB685" s="10">
        <v>220872</v>
      </c>
      <c r="AC685" s="45">
        <v>5.7772059417817129E-2</v>
      </c>
      <c r="AD685" s="46">
        <v>2043.63635</v>
      </c>
      <c r="AE685" s="45">
        <v>-3.0029423389398797E-2</v>
      </c>
    </row>
    <row r="686" spans="1:31" ht="14.4" x14ac:dyDescent="0.3">
      <c r="A686" s="64" t="s">
        <v>545</v>
      </c>
      <c r="B686" s="10">
        <v>1125</v>
      </c>
      <c r="C686" s="45">
        <v>2.7979506565857539E-2</v>
      </c>
      <c r="D686" s="10">
        <v>165.45454545454501</v>
      </c>
      <c r="E686" s="10">
        <v>1347</v>
      </c>
      <c r="F686" s="45">
        <v>3.5227659073672098E-2</v>
      </c>
      <c r="G686" s="46">
        <v>163.636363636363</v>
      </c>
      <c r="H686" s="10">
        <v>1142</v>
      </c>
      <c r="I686" s="45">
        <v>3.1557422349950258E-2</v>
      </c>
      <c r="J686" s="46">
        <v>172.72728000000001</v>
      </c>
      <c r="K686" s="45">
        <v>1.5111111111111112E-2</v>
      </c>
      <c r="L686" s="10">
        <v>2607</v>
      </c>
      <c r="M686" s="45">
        <v>3.0864855265494585E-2</v>
      </c>
      <c r="N686" s="10">
        <v>256.36363636363598</v>
      </c>
      <c r="O686" s="10">
        <v>2548</v>
      </c>
      <c r="P686" s="45">
        <v>3.1440487648379853E-2</v>
      </c>
      <c r="Q686" s="46">
        <v>219.39393939393901</v>
      </c>
      <c r="R686" s="10">
        <v>2383</v>
      </c>
      <c r="S686" s="45">
        <v>3.0716679556586749E-2</v>
      </c>
      <c r="T686" s="46">
        <v>227.27271999999999</v>
      </c>
      <c r="U686" s="45">
        <v>-8.5922516302263136E-2</v>
      </c>
      <c r="V686" s="10">
        <v>117283</v>
      </c>
      <c r="W686" s="45">
        <v>2.9436797213816167E-2</v>
      </c>
      <c r="X686" s="10">
        <v>1304.84848484848</v>
      </c>
      <c r="Y686" s="10">
        <v>103243</v>
      </c>
      <c r="Z686" s="45">
        <v>2.6639999917429755E-2</v>
      </c>
      <c r="AA686" s="46">
        <v>1421.8181818181799</v>
      </c>
      <c r="AB686" s="10">
        <v>104869</v>
      </c>
      <c r="AC686" s="45">
        <v>2.7429905552025902E-2</v>
      </c>
      <c r="AD686" s="46">
        <v>1492.12122</v>
      </c>
      <c r="AE686" s="45">
        <v>-0.10584654212460459</v>
      </c>
    </row>
    <row r="687" spans="1:31" ht="14.4" x14ac:dyDescent="0.3">
      <c r="A687" s="64" t="s">
        <v>546</v>
      </c>
      <c r="B687" s="10">
        <v>90</v>
      </c>
      <c r="C687" s="45">
        <v>2.2383605252686034E-3</v>
      </c>
      <c r="D687" s="10">
        <v>35.757575757575701</v>
      </c>
      <c r="E687" s="10">
        <v>373</v>
      </c>
      <c r="F687" s="45">
        <v>9.7549493945654729E-3</v>
      </c>
      <c r="G687" s="46">
        <v>112.72727272727199</v>
      </c>
      <c r="H687" s="10">
        <v>181</v>
      </c>
      <c r="I687" s="45">
        <v>5.0016580081795074E-3</v>
      </c>
      <c r="J687" s="46">
        <v>55.151516000000001</v>
      </c>
      <c r="K687" s="45">
        <v>1.0111111111111111</v>
      </c>
      <c r="L687" s="10">
        <v>290</v>
      </c>
      <c r="M687" s="45">
        <v>3.4333747706150478E-3</v>
      </c>
      <c r="N687" s="10">
        <v>85.454545454545396</v>
      </c>
      <c r="O687" s="10">
        <v>595</v>
      </c>
      <c r="P687" s="45">
        <v>7.3418721156930976E-3</v>
      </c>
      <c r="Q687" s="46">
        <v>133.939393939393</v>
      </c>
      <c r="R687" s="10">
        <v>403</v>
      </c>
      <c r="S687" s="45">
        <v>5.194637793245682E-3</v>
      </c>
      <c r="T687" s="46">
        <v>93.939390000000003</v>
      </c>
      <c r="U687" s="45">
        <v>0.3896551724137931</v>
      </c>
      <c r="V687" s="10">
        <v>18602</v>
      </c>
      <c r="W687" s="45">
        <v>4.6689059946574381E-3</v>
      </c>
      <c r="X687" s="10">
        <v>641.81818181818096</v>
      </c>
      <c r="Y687" s="10">
        <v>19184</v>
      </c>
      <c r="Z687" s="45">
        <v>4.9500862859077361E-3</v>
      </c>
      <c r="AA687" s="46">
        <v>814.54545454545405</v>
      </c>
      <c r="AB687" s="10">
        <v>19010</v>
      </c>
      <c r="AC687" s="45">
        <v>4.9723226553510793E-3</v>
      </c>
      <c r="AD687" s="46">
        <v>678.78790000000004</v>
      </c>
      <c r="AE687" s="45">
        <v>2.1933125470379528E-2</v>
      </c>
    </row>
    <row r="688" spans="1:31" ht="14.4" x14ac:dyDescent="0.3">
      <c r="A688" s="64" t="s">
        <v>547</v>
      </c>
      <c r="B688" s="10">
        <v>74</v>
      </c>
      <c r="C688" s="45">
        <v>1.8404297652208515E-3</v>
      </c>
      <c r="D688" s="10">
        <v>31.515151515151501</v>
      </c>
      <c r="E688" s="10">
        <v>149</v>
      </c>
      <c r="F688" s="45">
        <v>3.8967492219577895E-3</v>
      </c>
      <c r="G688" s="46">
        <v>57.5757575757575</v>
      </c>
      <c r="H688" s="10">
        <v>107</v>
      </c>
      <c r="I688" s="45">
        <v>2.9567812534541838E-3</v>
      </c>
      <c r="J688" s="46">
        <v>44.242424</v>
      </c>
      <c r="K688" s="45">
        <v>0.44594594594594594</v>
      </c>
      <c r="L688" s="10">
        <v>284</v>
      </c>
      <c r="M688" s="45">
        <v>3.362339430533357E-3</v>
      </c>
      <c r="N688" s="10">
        <v>75.151515151515099</v>
      </c>
      <c r="O688" s="10">
        <v>217</v>
      </c>
      <c r="P688" s="45">
        <v>2.6776239480763059E-3</v>
      </c>
      <c r="Q688" s="46">
        <v>64.848484848484802</v>
      </c>
      <c r="R688" s="10">
        <v>166</v>
      </c>
      <c r="S688" s="45">
        <v>2.139726733694251E-3</v>
      </c>
      <c r="T688" s="46">
        <v>51.515152</v>
      </c>
      <c r="U688" s="45">
        <v>-0.41549295774647887</v>
      </c>
      <c r="V688" s="10">
        <v>10490</v>
      </c>
      <c r="W688" s="45">
        <v>2.6328794690870082E-3</v>
      </c>
      <c r="X688" s="10">
        <v>436.36363636363598</v>
      </c>
      <c r="Y688" s="10">
        <v>9622</v>
      </c>
      <c r="Z688" s="45">
        <v>2.4827841035761173E-3</v>
      </c>
      <c r="AA688" s="46">
        <v>481.21212121212102</v>
      </c>
      <c r="AB688" s="10">
        <v>10218</v>
      </c>
      <c r="AC688" s="45">
        <v>2.6726561226921271E-3</v>
      </c>
      <c r="AD688" s="46">
        <v>501.21212800000001</v>
      </c>
      <c r="AE688" s="45">
        <v>-2.5929456625357485E-2</v>
      </c>
    </row>
    <row r="689" spans="1:31" ht="14.4" x14ac:dyDescent="0.3">
      <c r="A689" s="64" t="s">
        <v>548</v>
      </c>
      <c r="B689" s="10">
        <v>961</v>
      </c>
      <c r="C689" s="45">
        <v>2.3900716275368085E-2</v>
      </c>
      <c r="D689" s="10">
        <v>160</v>
      </c>
      <c r="E689" s="10">
        <v>825</v>
      </c>
      <c r="F689" s="45">
        <v>2.1575960457148834E-2</v>
      </c>
      <c r="G689" s="46">
        <v>127.272727272727</v>
      </c>
      <c r="H689" s="10">
        <v>854</v>
      </c>
      <c r="I689" s="45">
        <v>2.359898308831657E-2</v>
      </c>
      <c r="J689" s="46">
        <v>158.78787199999999</v>
      </c>
      <c r="K689" s="45">
        <v>-0.1113423517169615</v>
      </c>
      <c r="L689" s="10">
        <v>2033</v>
      </c>
      <c r="M689" s="45">
        <v>2.406914106434618E-2</v>
      </c>
      <c r="N689" s="10">
        <v>228.48484848484799</v>
      </c>
      <c r="O689" s="10">
        <v>1736</v>
      </c>
      <c r="P689" s="45">
        <v>2.1420991584610447E-2</v>
      </c>
      <c r="Q689" s="46">
        <v>174.54545454545399</v>
      </c>
      <c r="R689" s="10">
        <v>1814</v>
      </c>
      <c r="S689" s="45">
        <v>2.3382315029646817E-2</v>
      </c>
      <c r="T689" s="46">
        <v>209.69697600000001</v>
      </c>
      <c r="U689" s="45">
        <v>-0.10772257747171668</v>
      </c>
      <c r="V689" s="10">
        <v>88191</v>
      </c>
      <c r="W689" s="45">
        <v>2.213501175007172E-2</v>
      </c>
      <c r="X689" s="10">
        <v>1181.8181818181799</v>
      </c>
      <c r="Y689" s="10">
        <v>74437</v>
      </c>
      <c r="Z689" s="45">
        <v>1.9207129527945899E-2</v>
      </c>
      <c r="AA689" s="46">
        <v>1009.0909090909</v>
      </c>
      <c r="AB689" s="10">
        <v>75641</v>
      </c>
      <c r="AC689" s="45">
        <v>1.9784926773982695E-2</v>
      </c>
      <c r="AD689" s="46">
        <v>1069.0909999999999</v>
      </c>
      <c r="AE689" s="45">
        <v>-0.14230477032803801</v>
      </c>
    </row>
    <row r="690" spans="1:31" ht="14.4" x14ac:dyDescent="0.3">
      <c r="A690" s="64" t="s">
        <v>549</v>
      </c>
      <c r="B690" s="10">
        <v>1002</v>
      </c>
      <c r="C690" s="45">
        <v>2.4920413847990451E-2</v>
      </c>
      <c r="D690" s="10">
        <v>126.06060606060601</v>
      </c>
      <c r="E690" s="10">
        <v>1210</v>
      </c>
      <c r="F690" s="45">
        <v>3.1644742003818289E-2</v>
      </c>
      <c r="G690" s="46">
        <v>129.09090909090901</v>
      </c>
      <c r="H690" s="10">
        <v>1467</v>
      </c>
      <c r="I690" s="45">
        <v>4.0538299988946612E-2</v>
      </c>
      <c r="J690" s="46">
        <v>136.363632</v>
      </c>
      <c r="K690" s="45">
        <v>0.46407185628742514</v>
      </c>
      <c r="L690" s="10">
        <v>1934</v>
      </c>
      <c r="M690" s="45">
        <v>2.2897057952998283E-2</v>
      </c>
      <c r="N690" s="10">
        <v>200.60606060606</v>
      </c>
      <c r="O690" s="10">
        <v>2304</v>
      </c>
      <c r="P690" s="45">
        <v>2.8429703116902346E-2</v>
      </c>
      <c r="Q690" s="46">
        <v>208.48484848484799</v>
      </c>
      <c r="R690" s="10">
        <v>2498</v>
      </c>
      <c r="S690" s="45">
        <v>3.2199020366073729E-2</v>
      </c>
      <c r="T690" s="46">
        <v>175.15152</v>
      </c>
      <c r="U690" s="45">
        <v>0.29162357807652534</v>
      </c>
      <c r="V690" s="10">
        <v>110427</v>
      </c>
      <c r="W690" s="45">
        <v>2.7716013454039186E-2</v>
      </c>
      <c r="X690" s="10">
        <v>1488.4848484848401</v>
      </c>
      <c r="Y690" s="10">
        <v>118535</v>
      </c>
      <c r="Z690" s="45">
        <v>3.0585825578611003E-2</v>
      </c>
      <c r="AA690" s="46">
        <v>1612.72727272727</v>
      </c>
      <c r="AB690" s="10">
        <v>116003</v>
      </c>
      <c r="AC690" s="45">
        <v>3.0342153865791231E-2</v>
      </c>
      <c r="AD690" s="46">
        <v>1476.96973</v>
      </c>
      <c r="AE690" s="45">
        <v>5.0494897081329745E-2</v>
      </c>
    </row>
    <row r="691" spans="1:31" ht="14.4" x14ac:dyDescent="0.3">
      <c r="A691" s="64" t="s">
        <v>387</v>
      </c>
      <c r="B691" s="10">
        <v>5863</v>
      </c>
      <c r="C691" s="45">
        <v>0.14581675288499801</v>
      </c>
      <c r="D691" s="10">
        <v>292.12121212121201</v>
      </c>
      <c r="E691" s="10">
        <v>5399</v>
      </c>
      <c r="F691" s="45">
        <v>0.14119831576745037</v>
      </c>
      <c r="G691" s="46">
        <v>261.81818181818102</v>
      </c>
      <c r="H691" s="10">
        <v>5648</v>
      </c>
      <c r="I691" s="45">
        <v>0.15607383663092739</v>
      </c>
      <c r="J691" s="46">
        <v>318.78787199999999</v>
      </c>
      <c r="K691" s="45">
        <v>-3.6670646426743989E-2</v>
      </c>
      <c r="L691" s="10">
        <v>10179</v>
      </c>
      <c r="M691" s="45">
        <v>0.12051145444858817</v>
      </c>
      <c r="N691" s="10">
        <v>359.39393939393898</v>
      </c>
      <c r="O691" s="10">
        <v>9903</v>
      </c>
      <c r="P691" s="45">
        <v>0.12219589842303991</v>
      </c>
      <c r="Q691" s="46">
        <v>408.48484848484799</v>
      </c>
      <c r="R691" s="10">
        <v>10014</v>
      </c>
      <c r="S691" s="45">
        <v>0.12907965970610982</v>
      </c>
      <c r="T691" s="46">
        <v>368.48486300000002</v>
      </c>
      <c r="U691" s="45">
        <v>-1.6209843796050692E-2</v>
      </c>
      <c r="V691" s="10">
        <v>477915</v>
      </c>
      <c r="W691" s="45">
        <v>0.11995162931064991</v>
      </c>
      <c r="X691" s="10">
        <v>2913.9393939393899</v>
      </c>
      <c r="Y691" s="10">
        <v>469017</v>
      </c>
      <c r="Z691" s="45">
        <v>0.12102140427218457</v>
      </c>
      <c r="AA691" s="46">
        <v>2830.30303030303</v>
      </c>
      <c r="AB691" s="10">
        <v>445450</v>
      </c>
      <c r="AC691" s="45">
        <v>0.11651347326807672</v>
      </c>
      <c r="AD691" s="46">
        <v>2617.5756799999999</v>
      </c>
      <c r="AE691" s="45">
        <v>-6.7930489731437602E-2</v>
      </c>
    </row>
    <row r="692" spans="1:31" ht="18" customHeight="1" x14ac:dyDescent="0.3">
      <c r="A692" s="64" t="s">
        <v>545</v>
      </c>
      <c r="B692" s="10">
        <v>3084</v>
      </c>
      <c r="C692" s="45">
        <v>7.6701153999204144E-2</v>
      </c>
      <c r="D692" s="10">
        <v>209.69696969696901</v>
      </c>
      <c r="E692" s="10">
        <v>2621</v>
      </c>
      <c r="F692" s="45">
        <v>6.8546172555378301E-2</v>
      </c>
      <c r="G692" s="46">
        <v>218.78787878787799</v>
      </c>
      <c r="H692" s="10">
        <v>2562</v>
      </c>
      <c r="I692" s="45">
        <v>7.0796949264949713E-2</v>
      </c>
      <c r="J692" s="46">
        <v>243.03030000000001</v>
      </c>
      <c r="K692" s="45">
        <v>-0.16926070038910507</v>
      </c>
      <c r="L692" s="10">
        <v>5353</v>
      </c>
      <c r="M692" s="45">
        <v>6.3375362576214997E-2</v>
      </c>
      <c r="N692" s="10">
        <v>299.39393939393898</v>
      </c>
      <c r="O692" s="10">
        <v>4715</v>
      </c>
      <c r="P692" s="45">
        <v>5.8179709286542779E-2</v>
      </c>
      <c r="Q692" s="46">
        <v>287.27272727272702</v>
      </c>
      <c r="R692" s="10">
        <v>4486</v>
      </c>
      <c r="S692" s="45">
        <v>5.7824181490074761E-2</v>
      </c>
      <c r="T692" s="46">
        <v>308.48486300000002</v>
      </c>
      <c r="U692" s="45">
        <v>-0.16196525312908649</v>
      </c>
      <c r="V692" s="10">
        <v>255263</v>
      </c>
      <c r="W692" s="45">
        <v>6.4068323347717546E-2</v>
      </c>
      <c r="X692" s="10">
        <v>2260.6060606060601</v>
      </c>
      <c r="Y692" s="10">
        <v>223133</v>
      </c>
      <c r="Z692" s="45">
        <v>5.757545888414569E-2</v>
      </c>
      <c r="AA692" s="46">
        <v>2197.5757575757498</v>
      </c>
      <c r="AB692" s="10">
        <v>198413</v>
      </c>
      <c r="AC692" s="45">
        <v>5.1897604156558329E-2</v>
      </c>
      <c r="AD692" s="46">
        <v>1613.3333700000001</v>
      </c>
      <c r="AE692" s="45">
        <v>-0.22271147796586266</v>
      </c>
    </row>
    <row r="693" spans="1:31" ht="14.4" x14ac:dyDescent="0.3">
      <c r="A693" s="64" t="s">
        <v>546</v>
      </c>
      <c r="B693" s="10">
        <v>338</v>
      </c>
      <c r="C693" s="45">
        <v>8.4062873060087549E-3</v>
      </c>
      <c r="D693" s="10">
        <v>64.242424242424207</v>
      </c>
      <c r="E693" s="10">
        <v>407</v>
      </c>
      <c r="F693" s="45">
        <v>1.0644140492193425E-2</v>
      </c>
      <c r="G693" s="46">
        <v>100.60606060606</v>
      </c>
      <c r="H693" s="10">
        <v>264</v>
      </c>
      <c r="I693" s="45">
        <v>7.2952359898308828E-3</v>
      </c>
      <c r="J693" s="46">
        <v>71.515150000000006</v>
      </c>
      <c r="K693" s="45">
        <v>-0.21893491124260356</v>
      </c>
      <c r="L693" s="10">
        <v>598</v>
      </c>
      <c r="M693" s="45">
        <v>7.0798555614751671E-3</v>
      </c>
      <c r="N693" s="10">
        <v>91.515151515151501</v>
      </c>
      <c r="O693" s="10">
        <v>611</v>
      </c>
      <c r="P693" s="45">
        <v>7.5393006095604747E-3</v>
      </c>
      <c r="Q693" s="46">
        <v>116.363636363636</v>
      </c>
      <c r="R693" s="10">
        <v>498</v>
      </c>
      <c r="S693" s="45">
        <v>6.4191802010827529E-3</v>
      </c>
      <c r="T693" s="46">
        <v>96.969695999999999</v>
      </c>
      <c r="U693" s="45">
        <v>-0.16722408026755853</v>
      </c>
      <c r="V693" s="10">
        <v>33721</v>
      </c>
      <c r="W693" s="45">
        <v>8.4636156889497625E-3</v>
      </c>
      <c r="X693" s="10">
        <v>878.18181818181802</v>
      </c>
      <c r="Y693" s="10">
        <v>31914</v>
      </c>
      <c r="Z693" s="45">
        <v>8.2348339099488892E-3</v>
      </c>
      <c r="AA693" s="46">
        <v>767.27272727272702</v>
      </c>
      <c r="AB693" s="10">
        <v>27085</v>
      </c>
      <c r="AC693" s="45">
        <v>7.0844481388839557E-3</v>
      </c>
      <c r="AD693" s="46">
        <v>638.18179999999995</v>
      </c>
      <c r="AE693" s="45">
        <v>-0.1967913169834821</v>
      </c>
    </row>
    <row r="694" spans="1:31" ht="14.4" x14ac:dyDescent="0.3">
      <c r="A694" s="64" t="s">
        <v>547</v>
      </c>
      <c r="B694" s="10">
        <v>309</v>
      </c>
      <c r="C694" s="45">
        <v>7.6850378034222042E-3</v>
      </c>
      <c r="D694" s="10">
        <v>95.151515151515099</v>
      </c>
      <c r="E694" s="10">
        <v>281</v>
      </c>
      <c r="F694" s="45">
        <v>7.3489028951016031E-3</v>
      </c>
      <c r="G694" s="46">
        <v>82.424242424242394</v>
      </c>
      <c r="H694" s="10">
        <v>247</v>
      </c>
      <c r="I694" s="45">
        <v>6.8254670056372277E-3</v>
      </c>
      <c r="J694" s="46">
        <v>80.606063800000001</v>
      </c>
      <c r="K694" s="45">
        <v>-0.20064724919093851</v>
      </c>
      <c r="L694" s="10">
        <v>594</v>
      </c>
      <c r="M694" s="45">
        <v>7.0324986680873735E-3</v>
      </c>
      <c r="N694" s="10">
        <v>117.575757575757</v>
      </c>
      <c r="O694" s="10">
        <v>500</v>
      </c>
      <c r="P694" s="45">
        <v>6.1696404333555438E-3</v>
      </c>
      <c r="Q694" s="46">
        <v>110.30303030303</v>
      </c>
      <c r="R694" s="10">
        <v>467</v>
      </c>
      <c r="S694" s="45">
        <v>6.0195926785253928E-3</v>
      </c>
      <c r="T694" s="46">
        <v>106.060608</v>
      </c>
      <c r="U694" s="45">
        <v>-0.2138047138047138</v>
      </c>
      <c r="V694" s="10">
        <v>21792</v>
      </c>
      <c r="W694" s="45">
        <v>5.4695623823016286E-3</v>
      </c>
      <c r="X694" s="10">
        <v>671.51515151515105</v>
      </c>
      <c r="Y694" s="10">
        <v>21409</v>
      </c>
      <c r="Z694" s="45">
        <v>5.5242075320578983E-3</v>
      </c>
      <c r="AA694" s="46">
        <v>838.78787878787898</v>
      </c>
      <c r="AB694" s="10">
        <v>18332</v>
      </c>
      <c r="AC694" s="45">
        <v>4.7949825837925297E-3</v>
      </c>
      <c r="AD694" s="46">
        <v>606.06060000000002</v>
      </c>
      <c r="AE694" s="45">
        <v>-0.15877386196769458</v>
      </c>
    </row>
    <row r="695" spans="1:31" ht="14.4" x14ac:dyDescent="0.3">
      <c r="A695" s="64" t="s">
        <v>548</v>
      </c>
      <c r="B695" s="10">
        <v>2437</v>
      </c>
      <c r="C695" s="45">
        <v>6.0609828889773176E-2</v>
      </c>
      <c r="D695" s="10">
        <v>196.363636363636</v>
      </c>
      <c r="E695" s="10">
        <v>1933</v>
      </c>
      <c r="F695" s="45">
        <v>5.0553129168083272E-2</v>
      </c>
      <c r="G695" s="46">
        <v>169.09090909090901</v>
      </c>
      <c r="H695" s="10">
        <v>2051</v>
      </c>
      <c r="I695" s="45">
        <v>5.6676246269481596E-2</v>
      </c>
      <c r="J695" s="46">
        <v>210.30302399999999</v>
      </c>
      <c r="K695" s="45">
        <v>-0.15839146491588019</v>
      </c>
      <c r="L695" s="10">
        <v>4161</v>
      </c>
      <c r="M695" s="45">
        <v>4.9263008346652461E-2</v>
      </c>
      <c r="N695" s="10">
        <v>278.18181818181802</v>
      </c>
      <c r="O695" s="10">
        <v>3604</v>
      </c>
      <c r="P695" s="45">
        <v>4.4470768243626758E-2</v>
      </c>
      <c r="Q695" s="46">
        <v>235.75757575757501</v>
      </c>
      <c r="R695" s="10">
        <v>3521</v>
      </c>
      <c r="S695" s="45">
        <v>4.5385408610466617E-2</v>
      </c>
      <c r="T695" s="46">
        <v>271.51513699999998</v>
      </c>
      <c r="U695" s="45">
        <v>-0.15380918048546022</v>
      </c>
      <c r="V695" s="10">
        <v>199750</v>
      </c>
      <c r="W695" s="45">
        <v>5.0135145276466148E-2</v>
      </c>
      <c r="X695" s="10">
        <v>2076.3636363636301</v>
      </c>
      <c r="Y695" s="10">
        <v>169810</v>
      </c>
      <c r="Z695" s="45">
        <v>4.3816417442138898E-2</v>
      </c>
      <c r="AA695" s="46">
        <v>1768.4848484848401</v>
      </c>
      <c r="AB695" s="10">
        <v>152996</v>
      </c>
      <c r="AC695" s="45">
        <v>4.0018173433881837E-2</v>
      </c>
      <c r="AD695" s="46">
        <v>1506.6666299999999</v>
      </c>
      <c r="AE695" s="45">
        <v>-0.23406257822277848</v>
      </c>
    </row>
    <row r="696" spans="1:31" ht="14.4" x14ac:dyDescent="0.3">
      <c r="A696" s="64" t="s">
        <v>549</v>
      </c>
      <c r="B696" s="10">
        <v>2779</v>
      </c>
      <c r="C696" s="45">
        <v>6.9115598885793869E-2</v>
      </c>
      <c r="D696" s="10">
        <v>181.21212121212099</v>
      </c>
      <c r="E696" s="10">
        <v>2778</v>
      </c>
      <c r="F696" s="45">
        <v>7.2652143212072071E-2</v>
      </c>
      <c r="G696" s="46">
        <v>167.87878787878699</v>
      </c>
      <c r="H696" s="10">
        <v>3086</v>
      </c>
      <c r="I696" s="45">
        <v>8.5276887365977674E-2</v>
      </c>
      <c r="J696" s="46">
        <v>202.42424</v>
      </c>
      <c r="K696" s="45">
        <v>0.1104713925872616</v>
      </c>
      <c r="L696" s="10">
        <v>4826</v>
      </c>
      <c r="M696" s="45">
        <v>5.7136091872373174E-2</v>
      </c>
      <c r="N696" s="10">
        <v>243.030303030303</v>
      </c>
      <c r="O696" s="10">
        <v>5188</v>
      </c>
      <c r="P696" s="45">
        <v>6.401618913649712E-2</v>
      </c>
      <c r="Q696" s="46">
        <v>229.69696969696901</v>
      </c>
      <c r="R696" s="10">
        <v>5528</v>
      </c>
      <c r="S696" s="45">
        <v>7.1255478216035062E-2</v>
      </c>
      <c r="T696" s="46">
        <v>267.878784</v>
      </c>
      <c r="U696" s="45">
        <v>0.145462080397845</v>
      </c>
      <c r="V696" s="10">
        <v>222652</v>
      </c>
      <c r="W696" s="45">
        <v>5.5883305962932367E-2</v>
      </c>
      <c r="X696" s="10">
        <v>1659.3939393939299</v>
      </c>
      <c r="Y696" s="10">
        <v>245884</v>
      </c>
      <c r="Z696" s="45">
        <v>6.3445945388038869E-2</v>
      </c>
      <c r="AA696" s="46">
        <v>1825.45454545454</v>
      </c>
      <c r="AB696" s="10">
        <v>247037</v>
      </c>
      <c r="AC696" s="45">
        <v>6.4615869111518398E-2</v>
      </c>
      <c r="AD696" s="46">
        <v>2147.2727100000002</v>
      </c>
      <c r="AE696" s="45">
        <v>0.10952068699135871</v>
      </c>
    </row>
    <row r="697" spans="1:31" ht="14.4" x14ac:dyDescent="0.3">
      <c r="A697" s="432"/>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432"/>
    </row>
    <row r="698" spans="1:31" ht="14.4" x14ac:dyDescent="0.3">
      <c r="A698" s="433" t="s">
        <v>556</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row>
    <row r="699" spans="1:31" ht="14.4" x14ac:dyDescent="0.3">
      <c r="A699" s="64"/>
      <c r="B699" s="434" t="s">
        <v>332</v>
      </c>
      <c r="C699" s="434"/>
      <c r="D699" s="63" t="s">
        <v>333</v>
      </c>
      <c r="E699" s="434" t="s">
        <v>332</v>
      </c>
      <c r="F699" s="434"/>
      <c r="G699" s="63" t="s">
        <v>333</v>
      </c>
      <c r="H699" s="434" t="s">
        <v>332</v>
      </c>
      <c r="I699" s="434"/>
      <c r="J699" s="63" t="s">
        <v>333</v>
      </c>
      <c r="K699" s="64" t="s">
        <v>0</v>
      </c>
      <c r="L699" s="434" t="s">
        <v>332</v>
      </c>
      <c r="M699" s="434"/>
      <c r="N699" s="63" t="s">
        <v>333</v>
      </c>
      <c r="O699" s="434" t="s">
        <v>332</v>
      </c>
      <c r="P699" s="434"/>
      <c r="Q699" s="63" t="s">
        <v>333</v>
      </c>
      <c r="R699" s="434" t="s">
        <v>332</v>
      </c>
      <c r="S699" s="434"/>
      <c r="T699" s="63" t="s">
        <v>333</v>
      </c>
      <c r="U699" s="64" t="s">
        <v>0</v>
      </c>
      <c r="V699" s="434" t="s">
        <v>332</v>
      </c>
      <c r="W699" s="434"/>
      <c r="X699" s="63" t="s">
        <v>333</v>
      </c>
      <c r="Y699" s="434" t="s">
        <v>332</v>
      </c>
      <c r="Z699" s="434"/>
      <c r="AA699" s="63" t="s">
        <v>333</v>
      </c>
      <c r="AB699" s="434" t="s">
        <v>332</v>
      </c>
      <c r="AC699" s="434"/>
      <c r="AD699" s="63" t="s">
        <v>333</v>
      </c>
      <c r="AE699" s="64" t="s">
        <v>0</v>
      </c>
    </row>
    <row r="700" spans="1:31" ht="14.4" x14ac:dyDescent="0.3">
      <c r="A700" s="64" t="s">
        <v>18</v>
      </c>
      <c r="B700" s="10">
        <v>42923</v>
      </c>
      <c r="C700" s="45"/>
      <c r="D700" s="10">
        <v>633.93939393939399</v>
      </c>
      <c r="E700" s="10">
        <v>49503</v>
      </c>
      <c r="F700" s="45"/>
      <c r="G700" s="46">
        <v>576.969696969697</v>
      </c>
      <c r="H700" s="10">
        <v>53087</v>
      </c>
      <c r="I700" s="45"/>
      <c r="J700" s="46">
        <v>591.51513699999998</v>
      </c>
      <c r="K700" s="45">
        <v>0.23679612329054353</v>
      </c>
      <c r="L700" s="10">
        <v>88281</v>
      </c>
      <c r="M700" s="45"/>
      <c r="N700" s="10">
        <v>838.18181818181802</v>
      </c>
      <c r="O700" s="10">
        <v>99633</v>
      </c>
      <c r="P700" s="45"/>
      <c r="Q700" s="46">
        <v>706.66666666666595</v>
      </c>
      <c r="R700" s="10">
        <v>108665</v>
      </c>
      <c r="S700" s="45"/>
      <c r="T700" s="46">
        <v>724.24243200000001</v>
      </c>
      <c r="U700" s="45">
        <v>0.23089906095309295</v>
      </c>
      <c r="V700" s="10">
        <v>2625489</v>
      </c>
      <c r="W700" s="45"/>
      <c r="X700" s="10">
        <v>5121.2121212121201</v>
      </c>
      <c r="Y700" s="10">
        <v>2878400</v>
      </c>
      <c r="Z700" s="45"/>
      <c r="AA700" s="46">
        <v>5386.6666666666597</v>
      </c>
      <c r="AB700" s="10">
        <v>3068389</v>
      </c>
      <c r="AC700" s="45"/>
      <c r="AD700" s="46">
        <v>5249.0910000000003</v>
      </c>
      <c r="AE700" s="45">
        <v>0.16869238454246047</v>
      </c>
    </row>
    <row r="701" spans="1:31" ht="14.4" x14ac:dyDescent="0.3">
      <c r="A701" s="64" t="s">
        <v>420</v>
      </c>
      <c r="B701" s="10">
        <v>10652</v>
      </c>
      <c r="C701" s="45">
        <v>0.2481653192926869</v>
      </c>
      <c r="D701" s="10">
        <v>414.54545454545399</v>
      </c>
      <c r="E701" s="10">
        <v>16505</v>
      </c>
      <c r="F701" s="45">
        <v>0.33341413651697877</v>
      </c>
      <c r="G701" s="46">
        <v>392.72727272727201</v>
      </c>
      <c r="H701" s="10">
        <v>14309</v>
      </c>
      <c r="I701" s="45">
        <v>0.26953868178650142</v>
      </c>
      <c r="J701" s="46">
        <v>460.60604899999998</v>
      </c>
      <c r="K701" s="45">
        <v>0.34331580923770183</v>
      </c>
      <c r="L701" s="10">
        <v>21640</v>
      </c>
      <c r="M701" s="45">
        <v>0.24512635787995152</v>
      </c>
      <c r="N701" s="10">
        <v>623.030303030303</v>
      </c>
      <c r="O701" s="10">
        <v>31341</v>
      </c>
      <c r="P701" s="45">
        <v>0.3145644515371413</v>
      </c>
      <c r="Q701" s="46">
        <v>636.36363636363603</v>
      </c>
      <c r="R701" s="10">
        <v>27616</v>
      </c>
      <c r="S701" s="45">
        <v>0.25413886716053929</v>
      </c>
      <c r="T701" s="46">
        <v>658.18179999999995</v>
      </c>
      <c r="U701" s="45">
        <v>0.27615526802218116</v>
      </c>
      <c r="V701" s="10">
        <v>451499</v>
      </c>
      <c r="W701" s="45">
        <v>0.17196758394341016</v>
      </c>
      <c r="X701" s="10">
        <v>2886.0606060606001</v>
      </c>
      <c r="Y701" s="10">
        <v>598682</v>
      </c>
      <c r="Z701" s="45">
        <v>0.20799124513618678</v>
      </c>
      <c r="AA701" s="46">
        <v>2556.9696969696902</v>
      </c>
      <c r="AB701" s="10">
        <v>474508</v>
      </c>
      <c r="AC701" s="45">
        <v>0.15464401677883735</v>
      </c>
      <c r="AD701" s="46">
        <v>3108.48486</v>
      </c>
      <c r="AE701" s="45">
        <v>5.0961353181291656E-2</v>
      </c>
    </row>
    <row r="702" spans="1:31" ht="14.4" x14ac:dyDescent="0.3">
      <c r="A702" s="64" t="s">
        <v>384</v>
      </c>
      <c r="B702" s="10">
        <v>3852</v>
      </c>
      <c r="C702" s="45">
        <v>8.9742096312000558E-2</v>
      </c>
      <c r="D702" s="10">
        <v>256.969696969697</v>
      </c>
      <c r="E702" s="10">
        <v>5947</v>
      </c>
      <c r="F702" s="45">
        <v>0.12013413328485142</v>
      </c>
      <c r="G702" s="46">
        <v>349.69696969696901</v>
      </c>
      <c r="H702" s="10">
        <v>4503</v>
      </c>
      <c r="I702" s="45">
        <v>8.4823026352967776E-2</v>
      </c>
      <c r="J702" s="46">
        <v>275.15152</v>
      </c>
      <c r="K702" s="45">
        <v>0.1690031152647975</v>
      </c>
      <c r="L702" s="10">
        <v>9169</v>
      </c>
      <c r="M702" s="45">
        <v>0.10386153305920866</v>
      </c>
      <c r="N702" s="10">
        <v>396.36363636363598</v>
      </c>
      <c r="O702" s="10">
        <v>12980</v>
      </c>
      <c r="P702" s="45">
        <v>0.13027812070297995</v>
      </c>
      <c r="Q702" s="46">
        <v>510.30303030303003</v>
      </c>
      <c r="R702" s="10">
        <v>10458</v>
      </c>
      <c r="S702" s="45">
        <v>9.6240739888648605E-2</v>
      </c>
      <c r="T702" s="46">
        <v>472.121216</v>
      </c>
      <c r="U702" s="45">
        <v>0.14058239720798343</v>
      </c>
      <c r="V702" s="10">
        <v>207844</v>
      </c>
      <c r="W702" s="45">
        <v>7.91639195593659E-2</v>
      </c>
      <c r="X702" s="10">
        <v>2069.69696969697</v>
      </c>
      <c r="Y702" s="10">
        <v>262663</v>
      </c>
      <c r="Z702" s="45">
        <v>9.1253126737076154E-2</v>
      </c>
      <c r="AA702" s="46">
        <v>1912.72727272727</v>
      </c>
      <c r="AB702" s="10">
        <v>201123</v>
      </c>
      <c r="AC702" s="45">
        <v>6.5546773893401397E-2</v>
      </c>
      <c r="AD702" s="46">
        <v>1969.6969999999999</v>
      </c>
      <c r="AE702" s="45">
        <v>-3.2336752564423317E-2</v>
      </c>
    </row>
    <row r="703" spans="1:31" ht="14.4" x14ac:dyDescent="0.3">
      <c r="A703" s="64" t="s">
        <v>540</v>
      </c>
      <c r="B703" s="10">
        <v>3412</v>
      </c>
      <c r="C703" s="45">
        <v>7.9491181883838496E-2</v>
      </c>
      <c r="D703" s="10">
        <v>260</v>
      </c>
      <c r="E703" s="10">
        <v>5289</v>
      </c>
      <c r="F703" s="45">
        <v>0.10684200957517727</v>
      </c>
      <c r="G703" s="46">
        <v>334.54545454545399</v>
      </c>
      <c r="H703" s="10">
        <v>3616</v>
      </c>
      <c r="I703" s="45">
        <v>6.8114604328743389E-2</v>
      </c>
      <c r="J703" s="46">
        <v>260</v>
      </c>
      <c r="K703" s="45">
        <v>5.9788980070339975E-2</v>
      </c>
      <c r="L703" s="10">
        <v>8110</v>
      </c>
      <c r="M703" s="45">
        <v>9.1865746876451326E-2</v>
      </c>
      <c r="N703" s="10">
        <v>363.636363636363</v>
      </c>
      <c r="O703" s="10">
        <v>11412</v>
      </c>
      <c r="P703" s="45">
        <v>0.114540363132697</v>
      </c>
      <c r="Q703" s="46">
        <v>492.12121212121201</v>
      </c>
      <c r="R703" s="10">
        <v>8433</v>
      </c>
      <c r="S703" s="45">
        <v>7.7605484746698566E-2</v>
      </c>
      <c r="T703" s="46">
        <v>440.60604899999998</v>
      </c>
      <c r="U703" s="45">
        <v>3.9827373612823673E-2</v>
      </c>
      <c r="V703" s="10">
        <v>180418</v>
      </c>
      <c r="W703" s="45">
        <v>6.8717865510005943E-2</v>
      </c>
      <c r="X703" s="10">
        <v>1807.27272727272</v>
      </c>
      <c r="Y703" s="10">
        <v>224206</v>
      </c>
      <c r="Z703" s="45">
        <v>7.7892579210672594E-2</v>
      </c>
      <c r="AA703" s="46">
        <v>1860.6060606060601</v>
      </c>
      <c r="AB703" s="10">
        <v>159395</v>
      </c>
      <c r="AC703" s="45">
        <v>5.1947455162953592E-2</v>
      </c>
      <c r="AD703" s="46">
        <v>1710.3030000000001</v>
      </c>
      <c r="AE703" s="45">
        <v>-0.11652385017016041</v>
      </c>
    </row>
    <row r="704" spans="1:31" ht="14.4" x14ac:dyDescent="0.3">
      <c r="A704" s="64" t="s">
        <v>541</v>
      </c>
      <c r="B704" s="10">
        <v>513</v>
      </c>
      <c r="C704" s="45">
        <v>1.1951634321925309E-2</v>
      </c>
      <c r="D704" s="10">
        <v>107.87878787878699</v>
      </c>
      <c r="E704" s="10">
        <v>525</v>
      </c>
      <c r="F704" s="45">
        <v>1.0605417853463426E-2</v>
      </c>
      <c r="G704" s="46">
        <v>92.727272727272705</v>
      </c>
      <c r="H704" s="10">
        <v>550</v>
      </c>
      <c r="I704" s="45">
        <v>1.0360351875223689E-2</v>
      </c>
      <c r="J704" s="46">
        <v>120.606064</v>
      </c>
      <c r="K704" s="45">
        <v>7.2124756335282647E-2</v>
      </c>
      <c r="L704" s="10">
        <v>1069</v>
      </c>
      <c r="M704" s="45">
        <v>1.2109060839818308E-2</v>
      </c>
      <c r="N704" s="10">
        <v>145.45454545454501</v>
      </c>
      <c r="O704" s="10">
        <v>1168</v>
      </c>
      <c r="P704" s="45">
        <v>1.1723023496231168E-2</v>
      </c>
      <c r="Q704" s="46">
        <v>144.84848484848399</v>
      </c>
      <c r="R704" s="10">
        <v>905</v>
      </c>
      <c r="S704" s="45">
        <v>8.3283485943035935E-3</v>
      </c>
      <c r="T704" s="46">
        <v>148.484848</v>
      </c>
      <c r="U704" s="45">
        <v>-0.15341440598690365</v>
      </c>
      <c r="V704" s="10">
        <v>21399</v>
      </c>
      <c r="W704" s="45">
        <v>8.1504816816981521E-3</v>
      </c>
      <c r="X704" s="10">
        <v>704.84848484848396</v>
      </c>
      <c r="Y704" s="10">
        <v>21868</v>
      </c>
      <c r="Z704" s="45">
        <v>7.5972762645914399E-3</v>
      </c>
      <c r="AA704" s="46">
        <v>632.72727272727195</v>
      </c>
      <c r="AB704" s="10">
        <v>12624</v>
      </c>
      <c r="AC704" s="45">
        <v>4.1142110729767319E-3</v>
      </c>
      <c r="AD704" s="46">
        <v>546.66669999999999</v>
      </c>
      <c r="AE704" s="45">
        <v>-0.4100658909294827</v>
      </c>
    </row>
    <row r="705" spans="1:31" ht="14.4" x14ac:dyDescent="0.3">
      <c r="A705" s="64" t="s">
        <v>542</v>
      </c>
      <c r="B705" s="10">
        <v>1613</v>
      </c>
      <c r="C705" s="45">
        <v>3.7578920392330455E-2</v>
      </c>
      <c r="D705" s="10">
        <v>224.84848484848399</v>
      </c>
      <c r="E705" s="10">
        <v>2416</v>
      </c>
      <c r="F705" s="45">
        <v>4.8805122921843122E-2</v>
      </c>
      <c r="G705" s="46">
        <v>175.15151515151501</v>
      </c>
      <c r="H705" s="10">
        <v>1409</v>
      </c>
      <c r="I705" s="45">
        <v>2.6541337803982143E-2</v>
      </c>
      <c r="J705" s="46">
        <v>179.393936</v>
      </c>
      <c r="K705" s="45">
        <v>-0.12647241165530068</v>
      </c>
      <c r="L705" s="10">
        <v>3700</v>
      </c>
      <c r="M705" s="45">
        <v>4.1911623112561025E-2</v>
      </c>
      <c r="N705" s="10">
        <v>275.15151515151501</v>
      </c>
      <c r="O705" s="10">
        <v>5444</v>
      </c>
      <c r="P705" s="45">
        <v>5.4640530747844591E-2</v>
      </c>
      <c r="Q705" s="46">
        <v>282.42424242424198</v>
      </c>
      <c r="R705" s="10">
        <v>3494</v>
      </c>
      <c r="S705" s="45">
        <v>3.2153867390604149E-2</v>
      </c>
      <c r="T705" s="46">
        <v>288.48486300000002</v>
      </c>
      <c r="U705" s="45">
        <v>-5.5675675675675676E-2</v>
      </c>
      <c r="V705" s="10">
        <v>80487</v>
      </c>
      <c r="W705" s="45">
        <v>3.0656003510203242E-2</v>
      </c>
      <c r="X705" s="10">
        <v>1253.3333333333301</v>
      </c>
      <c r="Y705" s="10">
        <v>91640</v>
      </c>
      <c r="Z705" s="45">
        <v>3.1837131739855473E-2</v>
      </c>
      <c r="AA705" s="46">
        <v>1379.3939393939299</v>
      </c>
      <c r="AB705" s="10">
        <v>62139</v>
      </c>
      <c r="AC705" s="45">
        <v>2.02513436203819E-2</v>
      </c>
      <c r="AD705" s="46">
        <v>1189.0909999999999</v>
      </c>
      <c r="AE705" s="45">
        <v>-0.22796227962279622</v>
      </c>
    </row>
    <row r="706" spans="1:31" ht="14.4" x14ac:dyDescent="0.3">
      <c r="A706" s="64" t="s">
        <v>543</v>
      </c>
      <c r="B706" s="10">
        <v>1286</v>
      </c>
      <c r="C706" s="45">
        <v>2.996062716958274E-2</v>
      </c>
      <c r="D706" s="10">
        <v>178.18181818181799</v>
      </c>
      <c r="E706" s="10">
        <v>2348</v>
      </c>
      <c r="F706" s="45">
        <v>4.7431468799870716E-2</v>
      </c>
      <c r="G706" s="46">
        <v>253.93939393939399</v>
      </c>
      <c r="H706" s="10">
        <v>1657</v>
      </c>
      <c r="I706" s="45">
        <v>3.121291464953755E-2</v>
      </c>
      <c r="J706" s="46">
        <v>190.909088</v>
      </c>
      <c r="K706" s="45">
        <v>0.28849144634525659</v>
      </c>
      <c r="L706" s="10">
        <v>3341</v>
      </c>
      <c r="M706" s="45">
        <v>3.7845062924071998E-2</v>
      </c>
      <c r="N706" s="10">
        <v>272.72727272727201</v>
      </c>
      <c r="O706" s="10">
        <v>4800</v>
      </c>
      <c r="P706" s="45">
        <v>4.8176808888621241E-2</v>
      </c>
      <c r="Q706" s="46">
        <v>346.666666666666</v>
      </c>
      <c r="R706" s="10">
        <v>4034</v>
      </c>
      <c r="S706" s="45">
        <v>3.7123268761790826E-2</v>
      </c>
      <c r="T706" s="46">
        <v>310.30304000000001</v>
      </c>
      <c r="U706" s="45">
        <v>0.20742292726728526</v>
      </c>
      <c r="V706" s="10">
        <v>78532</v>
      </c>
      <c r="W706" s="45">
        <v>2.9911380318104551E-2</v>
      </c>
      <c r="X706" s="10">
        <v>1136.9696969696899</v>
      </c>
      <c r="Y706" s="10">
        <v>110698</v>
      </c>
      <c r="Z706" s="45">
        <v>3.8458171206225682E-2</v>
      </c>
      <c r="AA706" s="46">
        <v>1435.7575757575701</v>
      </c>
      <c r="AB706" s="10">
        <v>84632</v>
      </c>
      <c r="AC706" s="45">
        <v>2.7581900469594956E-2</v>
      </c>
      <c r="AD706" s="46">
        <v>1196.36365</v>
      </c>
      <c r="AE706" s="45">
        <v>7.7675342535526923E-2</v>
      </c>
    </row>
    <row r="707" spans="1:31" ht="14.4" x14ac:dyDescent="0.3">
      <c r="A707" s="64" t="s">
        <v>544</v>
      </c>
      <c r="B707" s="10">
        <v>440</v>
      </c>
      <c r="C707" s="45">
        <v>1.0250914428162058E-2</v>
      </c>
      <c r="D707" s="10">
        <v>81.212121212121204</v>
      </c>
      <c r="E707" s="10">
        <v>658</v>
      </c>
      <c r="F707" s="45">
        <v>1.3292123709674161E-2</v>
      </c>
      <c r="G707" s="46">
        <v>91.515151515151501</v>
      </c>
      <c r="H707" s="10">
        <v>887</v>
      </c>
      <c r="I707" s="45">
        <v>1.6708422024224387E-2</v>
      </c>
      <c r="J707" s="46">
        <v>126.666664</v>
      </c>
      <c r="K707" s="45">
        <v>1.0159090909090909</v>
      </c>
      <c r="L707" s="10">
        <v>1059</v>
      </c>
      <c r="M707" s="45">
        <v>1.1995786182757331E-2</v>
      </c>
      <c r="N707" s="10">
        <v>146.666666666666</v>
      </c>
      <c r="O707" s="10">
        <v>1568</v>
      </c>
      <c r="P707" s="45">
        <v>1.5737757570282937E-2</v>
      </c>
      <c r="Q707" s="46">
        <v>151.51515151515099</v>
      </c>
      <c r="R707" s="10">
        <v>2025</v>
      </c>
      <c r="S707" s="45">
        <v>1.8635255141950031E-2</v>
      </c>
      <c r="T707" s="46">
        <v>187.27271999999999</v>
      </c>
      <c r="U707" s="45">
        <v>0.91218130311614731</v>
      </c>
      <c r="V707" s="10">
        <v>27426</v>
      </c>
      <c r="W707" s="45">
        <v>1.0446054049359948E-2</v>
      </c>
      <c r="X707" s="10">
        <v>747.27272727272702</v>
      </c>
      <c r="Y707" s="10">
        <v>38457</v>
      </c>
      <c r="Z707" s="45">
        <v>1.3360547526403558E-2</v>
      </c>
      <c r="AA707" s="46">
        <v>741.21212121212102</v>
      </c>
      <c r="AB707" s="10">
        <v>41728</v>
      </c>
      <c r="AC707" s="45">
        <v>1.3599318730447802E-2</v>
      </c>
      <c r="AD707" s="46">
        <v>834.54549999999995</v>
      </c>
      <c r="AE707" s="45">
        <v>0.52147597170568072</v>
      </c>
    </row>
    <row r="708" spans="1:31" ht="14.4" x14ac:dyDescent="0.3">
      <c r="A708" s="64" t="s">
        <v>385</v>
      </c>
      <c r="B708" s="10">
        <v>6800</v>
      </c>
      <c r="C708" s="45">
        <v>0.15842322298068634</v>
      </c>
      <c r="D708" s="10">
        <v>350.90909090909003</v>
      </c>
      <c r="E708" s="10">
        <v>10558</v>
      </c>
      <c r="F708" s="45">
        <v>0.21328000323212734</v>
      </c>
      <c r="G708" s="46">
        <v>378.18181818181802</v>
      </c>
      <c r="H708" s="10">
        <v>9806</v>
      </c>
      <c r="I708" s="45">
        <v>0.18471565543353363</v>
      </c>
      <c r="J708" s="46">
        <v>365.45455900000002</v>
      </c>
      <c r="K708" s="45">
        <v>0.44205882352941178</v>
      </c>
      <c r="L708" s="10">
        <v>12471</v>
      </c>
      <c r="M708" s="45">
        <v>0.14126482482074285</v>
      </c>
      <c r="N708" s="10">
        <v>460.60606060606</v>
      </c>
      <c r="O708" s="10">
        <v>18361</v>
      </c>
      <c r="P708" s="45">
        <v>0.18428633083416138</v>
      </c>
      <c r="Q708" s="46">
        <v>492.72727272727201</v>
      </c>
      <c r="R708" s="10">
        <v>17158</v>
      </c>
      <c r="S708" s="45">
        <v>0.15789812727189068</v>
      </c>
      <c r="T708" s="46">
        <v>545.45450000000005</v>
      </c>
      <c r="U708" s="45">
        <v>0.37583193007778043</v>
      </c>
      <c r="V708" s="10">
        <v>243655</v>
      </c>
      <c r="W708" s="45">
        <v>9.2803664384044263E-2</v>
      </c>
      <c r="X708" s="10">
        <v>2300.6060606060601</v>
      </c>
      <c r="Y708" s="10">
        <v>336019</v>
      </c>
      <c r="Z708" s="45">
        <v>0.11673811839911062</v>
      </c>
      <c r="AA708" s="46">
        <v>2233.3333333333298</v>
      </c>
      <c r="AB708" s="10">
        <v>273385</v>
      </c>
      <c r="AC708" s="45">
        <v>8.9097242885435968E-2</v>
      </c>
      <c r="AD708" s="46">
        <v>2360</v>
      </c>
      <c r="AE708" s="45">
        <v>0.12201678602942685</v>
      </c>
    </row>
    <row r="709" spans="1:31" ht="14.4" x14ac:dyDescent="0.3">
      <c r="A709" s="64" t="s">
        <v>386</v>
      </c>
      <c r="B709" s="10">
        <v>1115</v>
      </c>
      <c r="C709" s="45">
        <v>2.5976749062274304E-2</v>
      </c>
      <c r="D709" s="10">
        <v>138.78787878787799</v>
      </c>
      <c r="E709" s="10">
        <v>2391</v>
      </c>
      <c r="F709" s="45">
        <v>4.8300103024059148E-2</v>
      </c>
      <c r="G709" s="46">
        <v>224.84848484848399</v>
      </c>
      <c r="H709" s="10">
        <v>1992</v>
      </c>
      <c r="I709" s="45">
        <v>3.752331079171925E-2</v>
      </c>
      <c r="J709" s="46">
        <v>218.78787199999999</v>
      </c>
      <c r="K709" s="45">
        <v>0.78654708520179373</v>
      </c>
      <c r="L709" s="10">
        <v>2310</v>
      </c>
      <c r="M709" s="45">
        <v>2.6166445781085398E-2</v>
      </c>
      <c r="N709" s="10">
        <v>212.72727272727201</v>
      </c>
      <c r="O709" s="10">
        <v>4130</v>
      </c>
      <c r="P709" s="45">
        <v>4.1452129314584522E-2</v>
      </c>
      <c r="Q709" s="46">
        <v>274.54545454545399</v>
      </c>
      <c r="R709" s="10">
        <v>3338</v>
      </c>
      <c r="S709" s="45">
        <v>3.0718262550039111E-2</v>
      </c>
      <c r="T709" s="46">
        <v>278.18182400000001</v>
      </c>
      <c r="U709" s="45">
        <v>0.44502164502164504</v>
      </c>
      <c r="V709" s="10">
        <v>49383</v>
      </c>
      <c r="W709" s="45">
        <v>1.8809067567984478E-2</v>
      </c>
      <c r="X709" s="10">
        <v>1041.8181818181799</v>
      </c>
      <c r="Y709" s="10">
        <v>72269</v>
      </c>
      <c r="Z709" s="45">
        <v>2.5107351306281268E-2</v>
      </c>
      <c r="AA709" s="46">
        <v>1167.27272727272</v>
      </c>
      <c r="AB709" s="10">
        <v>53418</v>
      </c>
      <c r="AC709" s="45">
        <v>1.7409135543113994E-2</v>
      </c>
      <c r="AD709" s="46">
        <v>1288.48486</v>
      </c>
      <c r="AE709" s="45">
        <v>8.1708280177388987E-2</v>
      </c>
    </row>
    <row r="710" spans="1:31" ht="14.4" x14ac:dyDescent="0.3">
      <c r="A710" s="64" t="s">
        <v>545</v>
      </c>
      <c r="B710" s="10">
        <v>962</v>
      </c>
      <c r="C710" s="45">
        <v>2.2412226545208861E-2</v>
      </c>
      <c r="D710" s="10">
        <v>127.87878787878699</v>
      </c>
      <c r="E710" s="10">
        <v>2110</v>
      </c>
      <c r="F710" s="45">
        <v>4.2623679372967294E-2</v>
      </c>
      <c r="G710" s="46">
        <v>206.666666666666</v>
      </c>
      <c r="H710" s="10">
        <v>1684</v>
      </c>
      <c r="I710" s="45">
        <v>3.1721513741593987E-2</v>
      </c>
      <c r="J710" s="46">
        <v>193.939392</v>
      </c>
      <c r="K710" s="45">
        <v>0.75051975051975051</v>
      </c>
      <c r="L710" s="10">
        <v>2086</v>
      </c>
      <c r="M710" s="45">
        <v>2.362909346291954E-2</v>
      </c>
      <c r="N710" s="10">
        <v>202.42424242424201</v>
      </c>
      <c r="O710" s="10">
        <v>3554</v>
      </c>
      <c r="P710" s="45">
        <v>3.5670912247949979E-2</v>
      </c>
      <c r="Q710" s="46">
        <v>252.12121212121201</v>
      </c>
      <c r="R710" s="10">
        <v>2653</v>
      </c>
      <c r="S710" s="45">
        <v>2.4414484884737495E-2</v>
      </c>
      <c r="T710" s="46">
        <v>242.42424</v>
      </c>
      <c r="U710" s="45">
        <v>0.27181208053691275</v>
      </c>
      <c r="V710" s="10">
        <v>42497</v>
      </c>
      <c r="W710" s="45">
        <v>1.6186318053513078E-2</v>
      </c>
      <c r="X710" s="10">
        <v>976.36363636363603</v>
      </c>
      <c r="Y710" s="10">
        <v>61128</v>
      </c>
      <c r="Z710" s="45">
        <v>2.1236798221234018E-2</v>
      </c>
      <c r="AA710" s="46">
        <v>1150.9090909090901</v>
      </c>
      <c r="AB710" s="10">
        <v>43387</v>
      </c>
      <c r="AC710" s="45">
        <v>1.4139993332005819E-2</v>
      </c>
      <c r="AD710" s="46">
        <v>1003.03027</v>
      </c>
      <c r="AE710" s="45">
        <v>2.094265477563122E-2</v>
      </c>
    </row>
    <row r="711" spans="1:31" ht="14.4" x14ac:dyDescent="0.3">
      <c r="A711" s="64" t="s">
        <v>546</v>
      </c>
      <c r="B711" s="10">
        <v>249</v>
      </c>
      <c r="C711" s="45">
        <v>5.8010856650280735E-3</v>
      </c>
      <c r="D711" s="10">
        <v>65.454545454545396</v>
      </c>
      <c r="E711" s="10">
        <v>545</v>
      </c>
      <c r="F711" s="45">
        <v>1.1009433771690605E-2</v>
      </c>
      <c r="G711" s="46">
        <v>99.393939393939405</v>
      </c>
      <c r="H711" s="10">
        <v>414</v>
      </c>
      <c r="I711" s="45">
        <v>7.7985194115320136E-3</v>
      </c>
      <c r="J711" s="46">
        <v>95.151510000000002</v>
      </c>
      <c r="K711" s="45">
        <v>0.66265060240963858</v>
      </c>
      <c r="L711" s="10">
        <v>512</v>
      </c>
      <c r="M711" s="45">
        <v>5.7996624415219585E-3</v>
      </c>
      <c r="N711" s="10">
        <v>97.575757575757606</v>
      </c>
      <c r="O711" s="10">
        <v>928</v>
      </c>
      <c r="P711" s="45">
        <v>9.3141830518001061E-3</v>
      </c>
      <c r="Q711" s="46">
        <v>121.818181818181</v>
      </c>
      <c r="R711" s="10">
        <v>572</v>
      </c>
      <c r="S711" s="45">
        <v>5.2638844154051442E-3</v>
      </c>
      <c r="T711" s="46">
        <v>104.242424</v>
      </c>
      <c r="U711" s="45">
        <v>0.1171875</v>
      </c>
      <c r="V711" s="10">
        <v>9507</v>
      </c>
      <c r="W711" s="45">
        <v>3.6210397377402837E-3</v>
      </c>
      <c r="X711" s="10">
        <v>501.81818181818102</v>
      </c>
      <c r="Y711" s="10">
        <v>12984</v>
      </c>
      <c r="Z711" s="45">
        <v>4.5108393551973316E-3</v>
      </c>
      <c r="AA711" s="46">
        <v>499.39393939393898</v>
      </c>
      <c r="AB711" s="10">
        <v>6365</v>
      </c>
      <c r="AC711" s="45">
        <v>2.0743784441933535E-3</v>
      </c>
      <c r="AD711" s="46">
        <v>343.03030000000001</v>
      </c>
      <c r="AE711" s="45">
        <v>-0.33049332071105503</v>
      </c>
    </row>
    <row r="712" spans="1:31" ht="14.4" x14ac:dyDescent="0.3">
      <c r="A712" s="64" t="s">
        <v>547</v>
      </c>
      <c r="B712" s="10">
        <v>300</v>
      </c>
      <c r="C712" s="45">
        <v>6.9892598373832212E-3</v>
      </c>
      <c r="D712" s="10">
        <v>84.242424242424207</v>
      </c>
      <c r="E712" s="10">
        <v>769</v>
      </c>
      <c r="F712" s="45">
        <v>1.5534412055835001E-2</v>
      </c>
      <c r="G712" s="46">
        <v>129.69696969696901</v>
      </c>
      <c r="H712" s="10">
        <v>526</v>
      </c>
      <c r="I712" s="45">
        <v>9.9082637933957472E-3</v>
      </c>
      <c r="J712" s="46">
        <v>130.30302399999999</v>
      </c>
      <c r="K712" s="45">
        <v>0.7533333333333333</v>
      </c>
      <c r="L712" s="10">
        <v>689</v>
      </c>
      <c r="M712" s="45">
        <v>7.8046238715012289E-3</v>
      </c>
      <c r="N712" s="10">
        <v>123.636363636363</v>
      </c>
      <c r="O712" s="10">
        <v>1397</v>
      </c>
      <c r="P712" s="45">
        <v>1.4021458753625806E-2</v>
      </c>
      <c r="Q712" s="46">
        <v>156.969696969696</v>
      </c>
      <c r="R712" s="10">
        <v>789</v>
      </c>
      <c r="S712" s="45">
        <v>7.2608475590116416E-3</v>
      </c>
      <c r="T712" s="46">
        <v>144.24243200000001</v>
      </c>
      <c r="U712" s="45">
        <v>0.14513788098693758</v>
      </c>
      <c r="V712" s="10">
        <v>15508</v>
      </c>
      <c r="W712" s="45">
        <v>5.9067091882693094E-3</v>
      </c>
      <c r="X712" s="10">
        <v>638.18181818181802</v>
      </c>
      <c r="Y712" s="10">
        <v>21370</v>
      </c>
      <c r="Z712" s="45">
        <v>7.4242634797109502E-3</v>
      </c>
      <c r="AA712" s="46">
        <v>570.90909090909099</v>
      </c>
      <c r="AB712" s="10">
        <v>14812</v>
      </c>
      <c r="AC712" s="45">
        <v>4.8272888476656641E-3</v>
      </c>
      <c r="AD712" s="46">
        <v>532.12120000000004</v>
      </c>
      <c r="AE712" s="45">
        <v>-4.4880061903533663E-2</v>
      </c>
    </row>
    <row r="713" spans="1:31" ht="14.4" x14ac:dyDescent="0.3">
      <c r="A713" s="64" t="s">
        <v>548</v>
      </c>
      <c r="B713" s="10">
        <v>413</v>
      </c>
      <c r="C713" s="45">
        <v>9.6218810427975681E-3</v>
      </c>
      <c r="D713" s="10">
        <v>91.515151515151501</v>
      </c>
      <c r="E713" s="10">
        <v>796</v>
      </c>
      <c r="F713" s="45">
        <v>1.607983354544169E-2</v>
      </c>
      <c r="G713" s="46">
        <v>114.54545454545401</v>
      </c>
      <c r="H713" s="10">
        <v>744</v>
      </c>
      <c r="I713" s="45">
        <v>1.4014730536666227E-2</v>
      </c>
      <c r="J713" s="46">
        <v>103.030304</v>
      </c>
      <c r="K713" s="45">
        <v>0.801452784503632</v>
      </c>
      <c r="L713" s="10">
        <v>885</v>
      </c>
      <c r="M713" s="45">
        <v>1.0024807149896354E-2</v>
      </c>
      <c r="N713" s="10">
        <v>147.272727272727</v>
      </c>
      <c r="O713" s="10">
        <v>1229</v>
      </c>
      <c r="P713" s="45">
        <v>1.2335270442524063E-2</v>
      </c>
      <c r="Q713" s="46">
        <v>153.333333333333</v>
      </c>
      <c r="R713" s="10">
        <v>1292</v>
      </c>
      <c r="S713" s="45">
        <v>1.1889752910320711E-2</v>
      </c>
      <c r="T713" s="46">
        <v>156.96969999999999</v>
      </c>
      <c r="U713" s="45">
        <v>0.45988700564971752</v>
      </c>
      <c r="V713" s="10">
        <v>17482</v>
      </c>
      <c r="W713" s="45">
        <v>6.6585691275034857E-3</v>
      </c>
      <c r="X713" s="10">
        <v>632.72727272727195</v>
      </c>
      <c r="Y713" s="10">
        <v>26774</v>
      </c>
      <c r="Z713" s="45">
        <v>9.3016953863257357E-3</v>
      </c>
      <c r="AA713" s="46">
        <v>760.60606060606005</v>
      </c>
      <c r="AB713" s="10">
        <v>22210</v>
      </c>
      <c r="AC713" s="45">
        <v>7.2383260401467997E-3</v>
      </c>
      <c r="AD713" s="46">
        <v>601.21209999999996</v>
      </c>
      <c r="AE713" s="45">
        <v>0.27044960530831713</v>
      </c>
    </row>
    <row r="714" spans="1:31" ht="14.4" x14ac:dyDescent="0.3">
      <c r="A714" s="64" t="s">
        <v>549</v>
      </c>
      <c r="B714" s="10">
        <v>153</v>
      </c>
      <c r="C714" s="45">
        <v>3.5645225170654426E-3</v>
      </c>
      <c r="D714" s="10">
        <v>60</v>
      </c>
      <c r="E714" s="10">
        <v>281</v>
      </c>
      <c r="F714" s="45">
        <v>5.6764236510918531E-3</v>
      </c>
      <c r="G714" s="46">
        <v>68.484848484848399</v>
      </c>
      <c r="H714" s="10">
        <v>308</v>
      </c>
      <c r="I714" s="45">
        <v>5.8017970501252659E-3</v>
      </c>
      <c r="J714" s="46">
        <v>89.696969999999993</v>
      </c>
      <c r="K714" s="45">
        <v>1.0130718954248366</v>
      </c>
      <c r="L714" s="10">
        <v>224</v>
      </c>
      <c r="M714" s="45">
        <v>2.5373523181658566E-3</v>
      </c>
      <c r="N714" s="10">
        <v>67.272727272727195</v>
      </c>
      <c r="O714" s="10">
        <v>576</v>
      </c>
      <c r="P714" s="45">
        <v>5.7812170666345485E-3</v>
      </c>
      <c r="Q714" s="46">
        <v>110.90909090909</v>
      </c>
      <c r="R714" s="10">
        <v>685</v>
      </c>
      <c r="S714" s="45">
        <v>6.303777665301615E-3</v>
      </c>
      <c r="T714" s="46">
        <v>123.63636</v>
      </c>
      <c r="U714" s="45">
        <v>2.0580357142857144</v>
      </c>
      <c r="V714" s="10">
        <v>6886</v>
      </c>
      <c r="W714" s="45">
        <v>2.6227495144713993E-3</v>
      </c>
      <c r="X714" s="10">
        <v>374.54545454545399</v>
      </c>
      <c r="Y714" s="10">
        <v>11141</v>
      </c>
      <c r="Z714" s="45">
        <v>3.8705530850472484E-3</v>
      </c>
      <c r="AA714" s="46">
        <v>469.09090909090901</v>
      </c>
      <c r="AB714" s="10">
        <v>10031</v>
      </c>
      <c r="AC714" s="45">
        <v>3.2691422111081744E-3</v>
      </c>
      <c r="AD714" s="46">
        <v>540.60609999999997</v>
      </c>
      <c r="AE714" s="45">
        <v>0.45672378739471392</v>
      </c>
    </row>
    <row r="715" spans="1:31" ht="14.4" x14ac:dyDescent="0.3">
      <c r="A715" s="64" t="s">
        <v>387</v>
      </c>
      <c r="B715" s="10">
        <v>5685</v>
      </c>
      <c r="C715" s="45">
        <v>0.13244647391841205</v>
      </c>
      <c r="D715" s="10">
        <v>324.84848484848402</v>
      </c>
      <c r="E715" s="10">
        <v>8167</v>
      </c>
      <c r="F715" s="45">
        <v>0.16497990020806819</v>
      </c>
      <c r="G715" s="46">
        <v>363.636363636363</v>
      </c>
      <c r="H715" s="10">
        <v>7814</v>
      </c>
      <c r="I715" s="45">
        <v>0.14719234464181438</v>
      </c>
      <c r="J715" s="46">
        <v>324.24243200000001</v>
      </c>
      <c r="K715" s="45">
        <v>0.37449428320140721</v>
      </c>
      <c r="L715" s="10">
        <v>10161</v>
      </c>
      <c r="M715" s="45">
        <v>0.11509837903965746</v>
      </c>
      <c r="N715" s="10">
        <v>429.69696969696901</v>
      </c>
      <c r="O715" s="10">
        <v>14231</v>
      </c>
      <c r="P715" s="45">
        <v>0.14283420151957685</v>
      </c>
      <c r="Q715" s="46">
        <v>440.60606060606</v>
      </c>
      <c r="R715" s="10">
        <v>13820</v>
      </c>
      <c r="S715" s="45">
        <v>0.12717986472185155</v>
      </c>
      <c r="T715" s="46">
        <v>455.75756799999999</v>
      </c>
      <c r="U715" s="45">
        <v>0.3601023521306958</v>
      </c>
      <c r="V715" s="10">
        <v>194272</v>
      </c>
      <c r="W715" s="45">
        <v>7.3994596816059785E-2</v>
      </c>
      <c r="X715" s="10">
        <v>2087.8787878787798</v>
      </c>
      <c r="Y715" s="10">
        <v>263750</v>
      </c>
      <c r="Z715" s="45">
        <v>9.1630767092829343E-2</v>
      </c>
      <c r="AA715" s="46">
        <v>1909.0909090908999</v>
      </c>
      <c r="AB715" s="10">
        <v>219967</v>
      </c>
      <c r="AC715" s="45">
        <v>7.1688107342321977E-2</v>
      </c>
      <c r="AD715" s="46">
        <v>2198.1819999999998</v>
      </c>
      <c r="AE715" s="45">
        <v>0.13226301268324822</v>
      </c>
    </row>
    <row r="716" spans="1:31" ht="14.4" x14ac:dyDescent="0.3">
      <c r="A716" s="64" t="s">
        <v>545</v>
      </c>
      <c r="B716" s="10">
        <v>5484</v>
      </c>
      <c r="C716" s="45">
        <v>0.12776366982736528</v>
      </c>
      <c r="D716" s="10">
        <v>316.969696969697</v>
      </c>
      <c r="E716" s="10">
        <v>7320</v>
      </c>
      <c r="F716" s="45">
        <v>0.14786982607114721</v>
      </c>
      <c r="G716" s="46">
        <v>367.27272727272702</v>
      </c>
      <c r="H716" s="10">
        <v>7110</v>
      </c>
      <c r="I716" s="45">
        <v>0.13393109424152805</v>
      </c>
      <c r="J716" s="46">
        <v>325.45455900000002</v>
      </c>
      <c r="K716" s="45">
        <v>0.2964989059080963</v>
      </c>
      <c r="L716" s="10">
        <v>9715</v>
      </c>
      <c r="M716" s="45">
        <v>0.11004632933473794</v>
      </c>
      <c r="N716" s="10">
        <v>418.78787878787801</v>
      </c>
      <c r="O716" s="10">
        <v>12758</v>
      </c>
      <c r="P716" s="45">
        <v>0.12804994329188121</v>
      </c>
      <c r="Q716" s="46">
        <v>466.06060606060601</v>
      </c>
      <c r="R716" s="10">
        <v>12497</v>
      </c>
      <c r="S716" s="45">
        <v>0.11500483136244422</v>
      </c>
      <c r="T716" s="46">
        <v>421.81817599999999</v>
      </c>
      <c r="U716" s="45">
        <v>0.28636129696345858</v>
      </c>
      <c r="V716" s="10">
        <v>179424</v>
      </c>
      <c r="W716" s="45">
        <v>6.8339269370391573E-2</v>
      </c>
      <c r="X716" s="10">
        <v>1964.84848484848</v>
      </c>
      <c r="Y716" s="10">
        <v>237908</v>
      </c>
      <c r="Z716" s="45">
        <v>8.2652862701500837E-2</v>
      </c>
      <c r="AA716" s="46">
        <v>1948.4848484848401</v>
      </c>
      <c r="AB716" s="10">
        <v>194138</v>
      </c>
      <c r="AC716" s="45">
        <v>6.3270335019451576E-2</v>
      </c>
      <c r="AD716" s="46">
        <v>2073.9394499999999</v>
      </c>
      <c r="AE716" s="45">
        <v>8.2006866416978783E-2</v>
      </c>
    </row>
    <row r="717" spans="1:31" ht="14.4" x14ac:dyDescent="0.3">
      <c r="A717" s="64" t="s">
        <v>546</v>
      </c>
      <c r="B717" s="10">
        <v>1025</v>
      </c>
      <c r="C717" s="45">
        <v>2.3879971111059339E-2</v>
      </c>
      <c r="D717" s="10">
        <v>134.54545454545399</v>
      </c>
      <c r="E717" s="10">
        <v>1256</v>
      </c>
      <c r="F717" s="45">
        <v>2.5372199664666788E-2</v>
      </c>
      <c r="G717" s="46">
        <v>166.06060606060601</v>
      </c>
      <c r="H717" s="10">
        <v>1071</v>
      </c>
      <c r="I717" s="45">
        <v>2.0174430651571949E-2</v>
      </c>
      <c r="J717" s="46">
        <v>146.060608</v>
      </c>
      <c r="K717" s="45">
        <v>4.4878048780487803E-2</v>
      </c>
      <c r="L717" s="10">
        <v>1638</v>
      </c>
      <c r="M717" s="45">
        <v>1.8554388826587827E-2</v>
      </c>
      <c r="N717" s="10">
        <v>178.18181818181799</v>
      </c>
      <c r="O717" s="10">
        <v>2019</v>
      </c>
      <c r="P717" s="45">
        <v>2.0264370238776308E-2</v>
      </c>
      <c r="Q717" s="46">
        <v>192.12121212121201</v>
      </c>
      <c r="R717" s="10">
        <v>1877</v>
      </c>
      <c r="S717" s="45">
        <v>1.7273271062439609E-2</v>
      </c>
      <c r="T717" s="46">
        <v>211.515152</v>
      </c>
      <c r="U717" s="45">
        <v>0.14590964590964592</v>
      </c>
      <c r="V717" s="10">
        <v>26572</v>
      </c>
      <c r="W717" s="45">
        <v>1.0120781309691261E-2</v>
      </c>
      <c r="X717" s="10">
        <v>747.27272727272702</v>
      </c>
      <c r="Y717" s="10">
        <v>34541</v>
      </c>
      <c r="Z717" s="45">
        <v>1.2000069483046136E-2</v>
      </c>
      <c r="AA717" s="46">
        <v>888.48484848484804</v>
      </c>
      <c r="AB717" s="10">
        <v>23939</v>
      </c>
      <c r="AC717" s="45">
        <v>7.8018139160321593E-3</v>
      </c>
      <c r="AD717" s="46">
        <v>731.51513699999998</v>
      </c>
      <c r="AE717" s="45">
        <v>-9.9089266897486081E-2</v>
      </c>
    </row>
    <row r="718" spans="1:31" ht="14.4" x14ac:dyDescent="0.3">
      <c r="A718" s="64" t="s">
        <v>547</v>
      </c>
      <c r="B718" s="10">
        <v>1995</v>
      </c>
      <c r="C718" s="45">
        <v>4.647857791859842E-2</v>
      </c>
      <c r="D718" s="10">
        <v>218.78787878787799</v>
      </c>
      <c r="E718" s="10">
        <v>2834</v>
      </c>
      <c r="F718" s="45">
        <v>5.7249055612791144E-2</v>
      </c>
      <c r="G718" s="46">
        <v>232.72727272727201</v>
      </c>
      <c r="H718" s="10">
        <v>2810</v>
      </c>
      <c r="I718" s="45">
        <v>5.2931979580688307E-2</v>
      </c>
      <c r="J718" s="46">
        <v>233.33332799999999</v>
      </c>
      <c r="K718" s="45">
        <v>0.40852130325814534</v>
      </c>
      <c r="L718" s="10">
        <v>3551</v>
      </c>
      <c r="M718" s="45">
        <v>4.0223830722352485E-2</v>
      </c>
      <c r="N718" s="10">
        <v>273.93939393939303</v>
      </c>
      <c r="O718" s="10">
        <v>4937</v>
      </c>
      <c r="P718" s="45">
        <v>4.9551855308983969E-2</v>
      </c>
      <c r="Q718" s="46">
        <v>300</v>
      </c>
      <c r="R718" s="10">
        <v>4835</v>
      </c>
      <c r="S718" s="45">
        <v>4.449454746238439E-2</v>
      </c>
      <c r="T718" s="46">
        <v>303.63635299999999</v>
      </c>
      <c r="U718" s="45">
        <v>0.36158828499014362</v>
      </c>
      <c r="V718" s="10">
        <v>62202</v>
      </c>
      <c r="W718" s="45">
        <v>2.3691586595868428E-2</v>
      </c>
      <c r="X718" s="10">
        <v>1178.1818181818101</v>
      </c>
      <c r="Y718" s="10">
        <v>82881</v>
      </c>
      <c r="Z718" s="45">
        <v>2.8794121734296831E-2</v>
      </c>
      <c r="AA718" s="46">
        <v>1147.27272727272</v>
      </c>
      <c r="AB718" s="10">
        <v>65839</v>
      </c>
      <c r="AC718" s="45">
        <v>2.145718812054143E-2</v>
      </c>
      <c r="AD718" s="46">
        <v>1175.75757</v>
      </c>
      <c r="AE718" s="45">
        <v>5.8470788720619914E-2</v>
      </c>
    </row>
    <row r="719" spans="1:31" ht="14.4" x14ac:dyDescent="0.3">
      <c r="A719" s="64" t="s">
        <v>548</v>
      </c>
      <c r="B719" s="10">
        <v>2464</v>
      </c>
      <c r="C719" s="45">
        <v>5.7405120797707522E-2</v>
      </c>
      <c r="D719" s="10">
        <v>205.45454545454501</v>
      </c>
      <c r="E719" s="10">
        <v>3230</v>
      </c>
      <c r="F719" s="45">
        <v>6.5248570793689273E-2</v>
      </c>
      <c r="G719" s="46">
        <v>243.030303030303</v>
      </c>
      <c r="H719" s="10">
        <v>3229</v>
      </c>
      <c r="I719" s="45">
        <v>6.0824684009267806E-2</v>
      </c>
      <c r="J719" s="46">
        <v>264.24243200000001</v>
      </c>
      <c r="K719" s="45">
        <v>0.3104707792207792</v>
      </c>
      <c r="L719" s="10">
        <v>4526</v>
      </c>
      <c r="M719" s="45">
        <v>5.1268109785797621E-2</v>
      </c>
      <c r="N719" s="10">
        <v>289.09090909090901</v>
      </c>
      <c r="O719" s="10">
        <v>5802</v>
      </c>
      <c r="P719" s="45">
        <v>5.8233717744120922E-2</v>
      </c>
      <c r="Q719" s="46">
        <v>328.48484848484799</v>
      </c>
      <c r="R719" s="10">
        <v>5785</v>
      </c>
      <c r="S719" s="45">
        <v>5.323701283762021E-2</v>
      </c>
      <c r="T719" s="46">
        <v>319.39395100000002</v>
      </c>
      <c r="U719" s="45">
        <v>0.27817057003977019</v>
      </c>
      <c r="V719" s="10">
        <v>90650</v>
      </c>
      <c r="W719" s="45">
        <v>3.4526901464831887E-2</v>
      </c>
      <c r="X719" s="10">
        <v>1225.45454545454</v>
      </c>
      <c r="Y719" s="10">
        <v>120486</v>
      </c>
      <c r="Z719" s="45">
        <v>4.1858671484157867E-2</v>
      </c>
      <c r="AA719" s="46">
        <v>1566.0606060606001</v>
      </c>
      <c r="AB719" s="10">
        <v>104360</v>
      </c>
      <c r="AC719" s="45">
        <v>3.4011332982877986E-2</v>
      </c>
      <c r="AD719" s="46">
        <v>1455.15149</v>
      </c>
      <c r="AE719" s="45">
        <v>0.15124103695532268</v>
      </c>
    </row>
    <row r="720" spans="1:31" ht="14.4" x14ac:dyDescent="0.3">
      <c r="A720" s="64" t="s">
        <v>549</v>
      </c>
      <c r="B720" s="10">
        <v>201</v>
      </c>
      <c r="C720" s="45">
        <v>4.6828040910467583E-3</v>
      </c>
      <c r="D720" s="10">
        <v>60</v>
      </c>
      <c r="E720" s="10">
        <v>847</v>
      </c>
      <c r="F720" s="45">
        <v>1.7110074136920995E-2</v>
      </c>
      <c r="G720" s="46">
        <v>117.575757575757</v>
      </c>
      <c r="H720" s="10">
        <v>704</v>
      </c>
      <c r="I720" s="45">
        <v>1.3261250400286322E-2</v>
      </c>
      <c r="J720" s="46">
        <v>127.272728</v>
      </c>
      <c r="K720" s="45">
        <v>2.5024875621890548</v>
      </c>
      <c r="L720" s="10">
        <v>446</v>
      </c>
      <c r="M720" s="45">
        <v>5.052049704919518E-3</v>
      </c>
      <c r="N720" s="10">
        <v>73.939393939393895</v>
      </c>
      <c r="O720" s="10">
        <v>1473</v>
      </c>
      <c r="P720" s="45">
        <v>1.4784258227695643E-2</v>
      </c>
      <c r="Q720" s="46">
        <v>146.06060606060601</v>
      </c>
      <c r="R720" s="10">
        <v>1323</v>
      </c>
      <c r="S720" s="45">
        <v>1.2175033359407353E-2</v>
      </c>
      <c r="T720" s="46">
        <v>196.363632</v>
      </c>
      <c r="U720" s="45">
        <v>1.9663677130044843</v>
      </c>
      <c r="V720" s="10">
        <v>14848</v>
      </c>
      <c r="W720" s="45">
        <v>5.6553274456682167E-3</v>
      </c>
      <c r="X720" s="10">
        <v>535.75757575757495</v>
      </c>
      <c r="Y720" s="10">
        <v>25842</v>
      </c>
      <c r="Z720" s="45">
        <v>8.9779043913285166E-3</v>
      </c>
      <c r="AA720" s="46">
        <v>630.30303030303003</v>
      </c>
      <c r="AB720" s="10">
        <v>25829</v>
      </c>
      <c r="AC720" s="45">
        <v>8.4177723228704045E-3</v>
      </c>
      <c r="AD720" s="46">
        <v>824.84849999999994</v>
      </c>
      <c r="AE720" s="45">
        <v>0.73956088362068961</v>
      </c>
    </row>
    <row r="721" spans="1:31" ht="14.4" x14ac:dyDescent="0.3">
      <c r="A721" s="64" t="s">
        <v>436</v>
      </c>
      <c r="B721" s="10">
        <v>32271</v>
      </c>
      <c r="C721" s="45">
        <v>0.75183468070731307</v>
      </c>
      <c r="D721" s="10">
        <v>635.15151515151501</v>
      </c>
      <c r="E721" s="10">
        <v>32998</v>
      </c>
      <c r="F721" s="45">
        <v>0.66658586348302118</v>
      </c>
      <c r="G721" s="46">
        <v>584.84848484848396</v>
      </c>
      <c r="H721" s="10">
        <v>38778</v>
      </c>
      <c r="I721" s="45">
        <v>0.73046131821349858</v>
      </c>
      <c r="J721" s="46">
        <v>590.30304000000001</v>
      </c>
      <c r="K721" s="45">
        <v>0.20163614390629359</v>
      </c>
      <c r="L721" s="10">
        <v>66641</v>
      </c>
      <c r="M721" s="45">
        <v>0.75487364212004848</v>
      </c>
      <c r="N721" s="10">
        <v>775.15151515151501</v>
      </c>
      <c r="O721" s="10">
        <v>68292</v>
      </c>
      <c r="P721" s="45">
        <v>0.6854355484628587</v>
      </c>
      <c r="Q721" s="46">
        <v>779.39393939393904</v>
      </c>
      <c r="R721" s="10">
        <v>81049</v>
      </c>
      <c r="S721" s="45">
        <v>0.74586113283946076</v>
      </c>
      <c r="T721" s="46">
        <v>816.96969999999999</v>
      </c>
      <c r="U721" s="45">
        <v>0.21620323824672499</v>
      </c>
      <c r="V721" s="10">
        <v>2173990</v>
      </c>
      <c r="W721" s="45">
        <v>0.82803241605658984</v>
      </c>
      <c r="X721" s="10">
        <v>5965.4545454545396</v>
      </c>
      <c r="Y721" s="10">
        <v>2279718</v>
      </c>
      <c r="Z721" s="45">
        <v>0.79200875486381328</v>
      </c>
      <c r="AA721" s="46">
        <v>5758.7878787878699</v>
      </c>
      <c r="AB721" s="10">
        <v>2593881</v>
      </c>
      <c r="AC721" s="45">
        <v>0.84535598322116268</v>
      </c>
      <c r="AD721" s="46">
        <v>6495.1513699999996</v>
      </c>
      <c r="AE721" s="45">
        <v>0.1931430227369951</v>
      </c>
    </row>
    <row r="722" spans="1:31" ht="14.4" x14ac:dyDescent="0.3">
      <c r="A722" s="64" t="s">
        <v>384</v>
      </c>
      <c r="B722" s="10">
        <v>20743</v>
      </c>
      <c r="C722" s="45">
        <v>0.48326072268946718</v>
      </c>
      <c r="D722" s="10">
        <v>566.06060606060601</v>
      </c>
      <c r="E722" s="10">
        <v>20133</v>
      </c>
      <c r="F722" s="45">
        <v>0.40670262408338886</v>
      </c>
      <c r="G722" s="46">
        <v>576.36363636363603</v>
      </c>
      <c r="H722" s="10">
        <v>23977</v>
      </c>
      <c r="I722" s="45">
        <v>0.45165483074952434</v>
      </c>
      <c r="J722" s="46">
        <v>629.09090000000003</v>
      </c>
      <c r="K722" s="45">
        <v>0.15590801716241623</v>
      </c>
      <c r="L722" s="10">
        <v>45932</v>
      </c>
      <c r="M722" s="45">
        <v>0.52029315481247385</v>
      </c>
      <c r="N722" s="10">
        <v>698.18181818181802</v>
      </c>
      <c r="O722" s="10">
        <v>44816</v>
      </c>
      <c r="P722" s="45">
        <v>0.44981080565676029</v>
      </c>
      <c r="Q722" s="46">
        <v>752.72727272727195</v>
      </c>
      <c r="R722" s="10">
        <v>53466</v>
      </c>
      <c r="S722" s="45">
        <v>0.49202595131827176</v>
      </c>
      <c r="T722" s="46">
        <v>783.63635299999999</v>
      </c>
      <c r="U722" s="45">
        <v>0.16402508055386222</v>
      </c>
      <c r="V722" s="10">
        <v>1525191</v>
      </c>
      <c r="W722" s="45">
        <v>0.5809169263325803</v>
      </c>
      <c r="X722" s="10">
        <v>6967.8787878787798</v>
      </c>
      <c r="Y722" s="10">
        <v>1563945</v>
      </c>
      <c r="Z722" s="45">
        <v>0.54333831295163981</v>
      </c>
      <c r="AA722" s="46">
        <v>6921.2121212121201</v>
      </c>
      <c r="AB722" s="10">
        <v>1773381</v>
      </c>
      <c r="AC722" s="45">
        <v>0.57795181771281279</v>
      </c>
      <c r="AD722" s="46">
        <v>7151.5150000000003</v>
      </c>
      <c r="AE722" s="45">
        <v>0.16272716007372193</v>
      </c>
    </row>
    <row r="723" spans="1:31" ht="14.4" x14ac:dyDescent="0.3">
      <c r="A723" s="64" t="s">
        <v>540</v>
      </c>
      <c r="B723" s="10">
        <v>14059</v>
      </c>
      <c r="C723" s="45">
        <v>0.32754001351256901</v>
      </c>
      <c r="D723" s="10">
        <v>481.81818181818102</v>
      </c>
      <c r="E723" s="10">
        <v>12247</v>
      </c>
      <c r="F723" s="45">
        <v>0.24739914752641254</v>
      </c>
      <c r="G723" s="46">
        <v>445.45454545454498</v>
      </c>
      <c r="H723" s="10">
        <v>14228</v>
      </c>
      <c r="I723" s="45">
        <v>0.26801288451033212</v>
      </c>
      <c r="J723" s="46">
        <v>494.54544099999998</v>
      </c>
      <c r="K723" s="45">
        <v>1.2020769613770538E-2</v>
      </c>
      <c r="L723" s="10">
        <v>30877</v>
      </c>
      <c r="M723" s="45">
        <v>0.3497581586071748</v>
      </c>
      <c r="N723" s="10">
        <v>586.06060606060601</v>
      </c>
      <c r="O723" s="10">
        <v>27568</v>
      </c>
      <c r="P723" s="45">
        <v>0.276695472383648</v>
      </c>
      <c r="Q723" s="46">
        <v>623.030303030303</v>
      </c>
      <c r="R723" s="10">
        <v>31602</v>
      </c>
      <c r="S723" s="45">
        <v>0.2908204113560024</v>
      </c>
      <c r="T723" s="46">
        <v>715.75756799999999</v>
      </c>
      <c r="U723" s="45">
        <v>2.3480260387991062E-2</v>
      </c>
      <c r="V723" s="10">
        <v>1052850</v>
      </c>
      <c r="W723" s="45">
        <v>0.40101101166297021</v>
      </c>
      <c r="X723" s="10">
        <v>5793.9393939393904</v>
      </c>
      <c r="Y723" s="10">
        <v>1000186</v>
      </c>
      <c r="Z723" s="45">
        <v>0.34747984991662034</v>
      </c>
      <c r="AA723" s="46">
        <v>5729.69696969697</v>
      </c>
      <c r="AB723" s="10">
        <v>1063648</v>
      </c>
      <c r="AC723" s="45">
        <v>0.34664705159613074</v>
      </c>
      <c r="AD723" s="46">
        <v>6259.3940000000002</v>
      </c>
      <c r="AE723" s="45">
        <v>1.025597188583369E-2</v>
      </c>
    </row>
    <row r="724" spans="1:31" ht="14.4" x14ac:dyDescent="0.3">
      <c r="A724" s="64" t="s">
        <v>541</v>
      </c>
      <c r="B724" s="10">
        <v>2540</v>
      </c>
      <c r="C724" s="45">
        <v>5.9175733289844608E-2</v>
      </c>
      <c r="D724" s="10">
        <v>246.666666666666</v>
      </c>
      <c r="E724" s="10">
        <v>1891</v>
      </c>
      <c r="F724" s="45">
        <v>3.8199705068379691E-2</v>
      </c>
      <c r="G724" s="46">
        <v>235.75757575757501</v>
      </c>
      <c r="H724" s="10">
        <v>2039</v>
      </c>
      <c r="I724" s="45">
        <v>3.8408649951965641E-2</v>
      </c>
      <c r="J724" s="46">
        <v>215.15152</v>
      </c>
      <c r="K724" s="45">
        <v>-0.19724409448818897</v>
      </c>
      <c r="L724" s="10">
        <v>5155</v>
      </c>
      <c r="M724" s="45">
        <v>5.8393085714932999E-2</v>
      </c>
      <c r="N724" s="10">
        <v>319.39393939393898</v>
      </c>
      <c r="O724" s="10">
        <v>3894</v>
      </c>
      <c r="P724" s="45">
        <v>3.9083436210893982E-2</v>
      </c>
      <c r="Q724" s="46">
        <v>286.666666666666</v>
      </c>
      <c r="R724" s="10">
        <v>4335</v>
      </c>
      <c r="S724" s="45">
        <v>3.9893249896470806E-2</v>
      </c>
      <c r="T724" s="46">
        <v>294.54544099999998</v>
      </c>
      <c r="U724" s="45">
        <v>-0.15906886517943744</v>
      </c>
      <c r="V724" s="10">
        <v>160387</v>
      </c>
      <c r="W724" s="45">
        <v>6.1088429622062783E-2</v>
      </c>
      <c r="X724" s="10">
        <v>1978.1818181818101</v>
      </c>
      <c r="Y724" s="10">
        <v>150504</v>
      </c>
      <c r="Z724" s="45">
        <v>5.2287381878821565E-2</v>
      </c>
      <c r="AA724" s="46">
        <v>1887.87878787878</v>
      </c>
      <c r="AB724" s="10">
        <v>143764</v>
      </c>
      <c r="AC724" s="45">
        <v>4.6853251005658021E-2</v>
      </c>
      <c r="AD724" s="46">
        <v>1912.12122</v>
      </c>
      <c r="AE724" s="45">
        <v>-0.10364306334054506</v>
      </c>
    </row>
    <row r="725" spans="1:31" ht="14.4" x14ac:dyDescent="0.3">
      <c r="A725" s="64" t="s">
        <v>542</v>
      </c>
      <c r="B725" s="10">
        <v>4360</v>
      </c>
      <c r="C725" s="45">
        <v>0.10157724296996948</v>
      </c>
      <c r="D725" s="10">
        <v>306.06060606060601</v>
      </c>
      <c r="E725" s="10">
        <v>3658</v>
      </c>
      <c r="F725" s="45">
        <v>7.3894511443750879E-2</v>
      </c>
      <c r="G725" s="46">
        <v>246.666666666666</v>
      </c>
      <c r="H725" s="10">
        <v>4029</v>
      </c>
      <c r="I725" s="45">
        <v>7.5894286736865893E-2</v>
      </c>
      <c r="J725" s="46">
        <v>289.09089999999998</v>
      </c>
      <c r="K725" s="45">
        <v>-7.5917431192660548E-2</v>
      </c>
      <c r="L725" s="10">
        <v>9548</v>
      </c>
      <c r="M725" s="45">
        <v>0.10815464256181964</v>
      </c>
      <c r="N725" s="10">
        <v>448.48484848484799</v>
      </c>
      <c r="O725" s="10">
        <v>7869</v>
      </c>
      <c r="P725" s="45">
        <v>7.8979856071783441E-2</v>
      </c>
      <c r="Q725" s="46">
        <v>358.78787878787801</v>
      </c>
      <c r="R725" s="10">
        <v>8257</v>
      </c>
      <c r="S725" s="45">
        <v>7.5985828003496986E-2</v>
      </c>
      <c r="T725" s="46">
        <v>340</v>
      </c>
      <c r="U725" s="45">
        <v>-0.13521156263091746</v>
      </c>
      <c r="V725" s="10">
        <v>302525</v>
      </c>
      <c r="W725" s="45">
        <v>0.11522615406120536</v>
      </c>
      <c r="X725" s="10">
        <v>2388.4848484848399</v>
      </c>
      <c r="Y725" s="10">
        <v>255367</v>
      </c>
      <c r="Z725" s="45">
        <v>8.8718385214007781E-2</v>
      </c>
      <c r="AA725" s="46">
        <v>2015.7575757575701</v>
      </c>
      <c r="AB725" s="10">
        <v>252150</v>
      </c>
      <c r="AC725" s="45">
        <v>8.217667316627715E-2</v>
      </c>
      <c r="AD725" s="46">
        <v>1941.21216</v>
      </c>
      <c r="AE725" s="45">
        <v>-0.16651516403603009</v>
      </c>
    </row>
    <row r="726" spans="1:31" ht="14.4" x14ac:dyDescent="0.3">
      <c r="A726" s="64" t="s">
        <v>543</v>
      </c>
      <c r="B726" s="10">
        <v>7159</v>
      </c>
      <c r="C726" s="45">
        <v>0.16678703725275493</v>
      </c>
      <c r="D726" s="10">
        <v>387.87878787878702</v>
      </c>
      <c r="E726" s="10">
        <v>6698</v>
      </c>
      <c r="F726" s="45">
        <v>0.13530493101428195</v>
      </c>
      <c r="G726" s="46">
        <v>358.78787878787801</v>
      </c>
      <c r="H726" s="10">
        <v>8160</v>
      </c>
      <c r="I726" s="45">
        <v>0.15370994782150055</v>
      </c>
      <c r="J726" s="46">
        <v>429.69695999999999</v>
      </c>
      <c r="K726" s="45">
        <v>0.13982399776505097</v>
      </c>
      <c r="L726" s="10">
        <v>16174</v>
      </c>
      <c r="M726" s="45">
        <v>0.18321043033042217</v>
      </c>
      <c r="N726" s="10">
        <v>492.12121212121201</v>
      </c>
      <c r="O726" s="10">
        <v>15805</v>
      </c>
      <c r="P726" s="45">
        <v>0.15863218010097055</v>
      </c>
      <c r="Q726" s="46">
        <v>490.30303030303003</v>
      </c>
      <c r="R726" s="10">
        <v>19010</v>
      </c>
      <c r="S726" s="45">
        <v>0.1749413334560346</v>
      </c>
      <c r="T726" s="46">
        <v>557.57574499999998</v>
      </c>
      <c r="U726" s="45">
        <v>0.17534314331643377</v>
      </c>
      <c r="V726" s="10">
        <v>589938</v>
      </c>
      <c r="W726" s="45">
        <v>0.22469642797970207</v>
      </c>
      <c r="X726" s="10">
        <v>4010.30303030303</v>
      </c>
      <c r="Y726" s="10">
        <v>594315</v>
      </c>
      <c r="Z726" s="45">
        <v>0.20647408282379098</v>
      </c>
      <c r="AA726" s="46">
        <v>4280.6060606060601</v>
      </c>
      <c r="AB726" s="10">
        <v>667734</v>
      </c>
      <c r="AC726" s="45">
        <v>0.21761712742419556</v>
      </c>
      <c r="AD726" s="46">
        <v>4698.1816399999998</v>
      </c>
      <c r="AE726" s="45">
        <v>0.13187148480009764</v>
      </c>
    </row>
    <row r="727" spans="1:31" ht="14.4" x14ac:dyDescent="0.3">
      <c r="A727" s="64" t="s">
        <v>544</v>
      </c>
      <c r="B727" s="10">
        <v>6684</v>
      </c>
      <c r="C727" s="45">
        <v>0.15572070917689818</v>
      </c>
      <c r="D727" s="10">
        <v>323.636363636363</v>
      </c>
      <c r="E727" s="10">
        <v>7886</v>
      </c>
      <c r="F727" s="45">
        <v>0.15930347655697635</v>
      </c>
      <c r="G727" s="46">
        <v>347.27272727272702</v>
      </c>
      <c r="H727" s="10">
        <v>9749</v>
      </c>
      <c r="I727" s="45">
        <v>0.18364194623919228</v>
      </c>
      <c r="J727" s="46">
        <v>377.57574499999998</v>
      </c>
      <c r="K727" s="45">
        <v>0.458557749850389</v>
      </c>
      <c r="L727" s="10">
        <v>15055</v>
      </c>
      <c r="M727" s="45">
        <v>0.17053499620529899</v>
      </c>
      <c r="N727" s="10">
        <v>436.969696969697</v>
      </c>
      <c r="O727" s="10">
        <v>17248</v>
      </c>
      <c r="P727" s="45">
        <v>0.17311533327311232</v>
      </c>
      <c r="Q727" s="46">
        <v>458.78787878787801</v>
      </c>
      <c r="R727" s="10">
        <v>21864</v>
      </c>
      <c r="S727" s="45">
        <v>0.20120553996226936</v>
      </c>
      <c r="T727" s="46">
        <v>527.87879999999996</v>
      </c>
      <c r="U727" s="45">
        <v>0.45227499169711061</v>
      </c>
      <c r="V727" s="10">
        <v>472341</v>
      </c>
      <c r="W727" s="45">
        <v>0.17990591466961012</v>
      </c>
      <c r="X727" s="10">
        <v>3286.0606060606001</v>
      </c>
      <c r="Y727" s="10">
        <v>563759</v>
      </c>
      <c r="Z727" s="45">
        <v>0.19585846303501944</v>
      </c>
      <c r="AA727" s="46">
        <v>2889.69696969697</v>
      </c>
      <c r="AB727" s="10">
        <v>709733</v>
      </c>
      <c r="AC727" s="45">
        <v>0.23130476611668208</v>
      </c>
      <c r="AD727" s="46">
        <v>3036.9697299999998</v>
      </c>
      <c r="AE727" s="45">
        <v>0.50258605541335599</v>
      </c>
    </row>
    <row r="728" spans="1:31" ht="14.4" x14ac:dyDescent="0.3">
      <c r="A728" s="64" t="s">
        <v>385</v>
      </c>
      <c r="B728" s="10">
        <v>11528</v>
      </c>
      <c r="C728" s="45">
        <v>0.26857395801784589</v>
      </c>
      <c r="D728" s="10">
        <v>462.42424242424198</v>
      </c>
      <c r="E728" s="10">
        <v>12865</v>
      </c>
      <c r="F728" s="45">
        <v>0.25988323939963237</v>
      </c>
      <c r="G728" s="46">
        <v>464.84848484848402</v>
      </c>
      <c r="H728" s="10">
        <v>14801</v>
      </c>
      <c r="I728" s="45">
        <v>0.27880648746397424</v>
      </c>
      <c r="J728" s="46">
        <v>570.90909999999997</v>
      </c>
      <c r="K728" s="45">
        <v>0.28391741845940321</v>
      </c>
      <c r="L728" s="10">
        <v>20709</v>
      </c>
      <c r="M728" s="45">
        <v>0.23458048730757466</v>
      </c>
      <c r="N728" s="10">
        <v>596.969696969697</v>
      </c>
      <c r="O728" s="10">
        <v>23476</v>
      </c>
      <c r="P728" s="45">
        <v>0.23562474280609838</v>
      </c>
      <c r="Q728" s="46">
        <v>613.33333333333303</v>
      </c>
      <c r="R728" s="10">
        <v>27583</v>
      </c>
      <c r="S728" s="45">
        <v>0.253835181521189</v>
      </c>
      <c r="T728" s="46">
        <v>717.57574499999998</v>
      </c>
      <c r="U728" s="45">
        <v>0.33193297600077259</v>
      </c>
      <c r="V728" s="10">
        <v>648799</v>
      </c>
      <c r="W728" s="45">
        <v>0.24711548972400951</v>
      </c>
      <c r="X728" s="10">
        <v>3716.3636363636301</v>
      </c>
      <c r="Y728" s="10">
        <v>715773</v>
      </c>
      <c r="Z728" s="45">
        <v>0.24867044191217344</v>
      </c>
      <c r="AA728" s="46">
        <v>3326.0606060606001</v>
      </c>
      <c r="AB728" s="10">
        <v>820500</v>
      </c>
      <c r="AC728" s="45">
        <v>0.26740416550834983</v>
      </c>
      <c r="AD728" s="46">
        <v>3098.78784</v>
      </c>
      <c r="AE728" s="45">
        <v>0.26464436597467011</v>
      </c>
    </row>
    <row r="729" spans="1:31" ht="14.4" x14ac:dyDescent="0.3">
      <c r="A729" s="64" t="s">
        <v>386</v>
      </c>
      <c r="B729" s="10">
        <v>4184</v>
      </c>
      <c r="C729" s="45">
        <v>9.7476877198704653E-2</v>
      </c>
      <c r="D729" s="10">
        <v>256.36363636363598</v>
      </c>
      <c r="E729" s="10">
        <v>4806</v>
      </c>
      <c r="F729" s="45">
        <v>9.7085025149990914E-2</v>
      </c>
      <c r="G729" s="46">
        <v>303.030303030303</v>
      </c>
      <c r="H729" s="10">
        <v>5550</v>
      </c>
      <c r="I729" s="45">
        <v>0.10454536892271178</v>
      </c>
      <c r="J729" s="46">
        <v>355.75756799999999</v>
      </c>
      <c r="K729" s="45">
        <v>0.32648183556405352</v>
      </c>
      <c r="L729" s="10">
        <v>7740</v>
      </c>
      <c r="M729" s="45">
        <v>8.7674584565195224E-2</v>
      </c>
      <c r="N729" s="10">
        <v>313.33333333333297</v>
      </c>
      <c r="O729" s="10">
        <v>9319</v>
      </c>
      <c r="P729" s="45">
        <v>9.3533267090221112E-2</v>
      </c>
      <c r="Q729" s="46">
        <v>372.12121212121201</v>
      </c>
      <c r="R729" s="10">
        <v>10751</v>
      </c>
      <c r="S729" s="45">
        <v>9.8937100262273966E-2</v>
      </c>
      <c r="T729" s="46">
        <v>533.93939999999998</v>
      </c>
      <c r="U729" s="45">
        <v>0.38901808785529718</v>
      </c>
      <c r="V729" s="10">
        <v>259989</v>
      </c>
      <c r="W729" s="45">
        <v>9.9024981631993123E-2</v>
      </c>
      <c r="X729" s="10">
        <v>2513.3333333333298</v>
      </c>
      <c r="Y729" s="10">
        <v>268976</v>
      </c>
      <c r="Z729" s="45">
        <v>9.3446359088382433E-2</v>
      </c>
      <c r="AA729" s="46">
        <v>1887.27272727272</v>
      </c>
      <c r="AB729" s="10">
        <v>307707</v>
      </c>
      <c r="AC729" s="45">
        <v>0.10028291719205094</v>
      </c>
      <c r="AD729" s="46">
        <v>2533.9394499999999</v>
      </c>
      <c r="AE729" s="45">
        <v>0.18353853432260595</v>
      </c>
    </row>
    <row r="730" spans="1:31" ht="14.4" x14ac:dyDescent="0.3">
      <c r="A730" s="64" t="s">
        <v>545</v>
      </c>
      <c r="B730" s="10">
        <v>2746</v>
      </c>
      <c r="C730" s="45">
        <v>6.3975025044847755E-2</v>
      </c>
      <c r="D730" s="10">
        <v>226.06060606060601</v>
      </c>
      <c r="E730" s="10">
        <v>2928</v>
      </c>
      <c r="F730" s="45">
        <v>5.9147930428458881E-2</v>
      </c>
      <c r="G730" s="46">
        <v>272.12121212121201</v>
      </c>
      <c r="H730" s="10">
        <v>3138</v>
      </c>
      <c r="I730" s="45">
        <v>5.9110516699003524E-2</v>
      </c>
      <c r="J730" s="46">
        <v>234.545456</v>
      </c>
      <c r="K730" s="45">
        <v>0.14275309541150766</v>
      </c>
      <c r="L730" s="10">
        <v>4958</v>
      </c>
      <c r="M730" s="45">
        <v>5.6161574970831775E-2</v>
      </c>
      <c r="N730" s="10">
        <v>308.48484848484799</v>
      </c>
      <c r="O730" s="10">
        <v>5584</v>
      </c>
      <c r="P730" s="45">
        <v>5.6045687673762709E-2</v>
      </c>
      <c r="Q730" s="46">
        <v>324.84848484848402</v>
      </c>
      <c r="R730" s="10">
        <v>6402</v>
      </c>
      <c r="S730" s="45">
        <v>5.8915014033957575E-2</v>
      </c>
      <c r="T730" s="46">
        <v>415.15152</v>
      </c>
      <c r="U730" s="45">
        <v>0.29124647035094797</v>
      </c>
      <c r="V730" s="10">
        <v>154483</v>
      </c>
      <c r="W730" s="45">
        <v>5.8839705670067556E-2</v>
      </c>
      <c r="X730" s="10">
        <v>1806.6666666666599</v>
      </c>
      <c r="Y730" s="10">
        <v>157350</v>
      </c>
      <c r="Z730" s="45">
        <v>5.4665786548082268E-2</v>
      </c>
      <c r="AA730" s="46">
        <v>1610.9090909090901</v>
      </c>
      <c r="AB730" s="10">
        <v>171974</v>
      </c>
      <c r="AC730" s="45">
        <v>5.604700055957703E-2</v>
      </c>
      <c r="AD730" s="46">
        <v>1763.63635</v>
      </c>
      <c r="AE730" s="45">
        <v>0.11322281416078145</v>
      </c>
    </row>
    <row r="731" spans="1:31" ht="14.4" x14ac:dyDescent="0.3">
      <c r="A731" s="64" t="s">
        <v>546</v>
      </c>
      <c r="B731" s="10">
        <v>743</v>
      </c>
      <c r="C731" s="45">
        <v>1.7310066863919112E-2</v>
      </c>
      <c r="D731" s="10">
        <v>128.48484848484799</v>
      </c>
      <c r="E731" s="10">
        <v>660</v>
      </c>
      <c r="F731" s="45">
        <v>1.3332525301496879E-2</v>
      </c>
      <c r="G731" s="46">
        <v>122.424242424242</v>
      </c>
      <c r="H731" s="10">
        <v>725</v>
      </c>
      <c r="I731" s="45">
        <v>1.3656827471885772E-2</v>
      </c>
      <c r="J731" s="46">
        <v>130.30302399999999</v>
      </c>
      <c r="K731" s="45">
        <v>-2.4226110363391656E-2</v>
      </c>
      <c r="L731" s="10">
        <v>1125</v>
      </c>
      <c r="M731" s="45">
        <v>1.2743398919359772E-2</v>
      </c>
      <c r="N731" s="10">
        <v>147.87878787878699</v>
      </c>
      <c r="O731" s="10">
        <v>1325</v>
      </c>
      <c r="P731" s="45">
        <v>1.3298806620296488E-2</v>
      </c>
      <c r="Q731" s="46">
        <v>181.81818181818099</v>
      </c>
      <c r="R731" s="10">
        <v>1343</v>
      </c>
      <c r="S731" s="45">
        <v>1.2359085262043896E-2</v>
      </c>
      <c r="T731" s="46">
        <v>157.57576</v>
      </c>
      <c r="U731" s="45">
        <v>0.19377777777777777</v>
      </c>
      <c r="V731" s="10">
        <v>36300</v>
      </c>
      <c r="W731" s="45">
        <v>1.3825995843060093E-2</v>
      </c>
      <c r="X731" s="10">
        <v>1001.21212121212</v>
      </c>
      <c r="Y731" s="10">
        <v>34442</v>
      </c>
      <c r="Z731" s="45">
        <v>1.196567537520845E-2</v>
      </c>
      <c r="AA731" s="46">
        <v>792.72727272727195</v>
      </c>
      <c r="AB731" s="10">
        <v>30476</v>
      </c>
      <c r="AC731" s="45">
        <v>9.9322478342869832E-3</v>
      </c>
      <c r="AD731" s="46">
        <v>778.18179999999995</v>
      </c>
      <c r="AE731" s="45">
        <v>-0.16044077134986226</v>
      </c>
    </row>
    <row r="732" spans="1:31" ht="14.4" x14ac:dyDescent="0.3">
      <c r="A732" s="64" t="s">
        <v>547</v>
      </c>
      <c r="B732" s="10">
        <v>576</v>
      </c>
      <c r="C732" s="45">
        <v>1.3419378887775784E-2</v>
      </c>
      <c r="D732" s="10">
        <v>113.333333333333</v>
      </c>
      <c r="E732" s="10">
        <v>753</v>
      </c>
      <c r="F732" s="45">
        <v>1.5211199321253257E-2</v>
      </c>
      <c r="G732" s="46">
        <v>132.72727272727201</v>
      </c>
      <c r="H732" s="10">
        <v>710</v>
      </c>
      <c r="I732" s="45">
        <v>1.3374272420743308E-2</v>
      </c>
      <c r="J732" s="46">
        <v>115.151512</v>
      </c>
      <c r="K732" s="45">
        <v>0.2326388888888889</v>
      </c>
      <c r="L732" s="10">
        <v>1251</v>
      </c>
      <c r="M732" s="45">
        <v>1.4170659598328066E-2</v>
      </c>
      <c r="N732" s="10">
        <v>163.030303030303</v>
      </c>
      <c r="O732" s="10">
        <v>1322</v>
      </c>
      <c r="P732" s="45">
        <v>1.32686961147411E-2</v>
      </c>
      <c r="Q732" s="46">
        <v>178.18181818181799</v>
      </c>
      <c r="R732" s="10">
        <v>1426</v>
      </c>
      <c r="S732" s="45">
        <v>1.3122900657985551E-2</v>
      </c>
      <c r="T732" s="46">
        <v>195.15152</v>
      </c>
      <c r="U732" s="45">
        <v>0.13988808952837731</v>
      </c>
      <c r="V732" s="10">
        <v>35281</v>
      </c>
      <c r="W732" s="45">
        <v>1.3437877667741132E-2</v>
      </c>
      <c r="X732" s="10">
        <v>936.969696969697</v>
      </c>
      <c r="Y732" s="10">
        <v>36093</v>
      </c>
      <c r="Z732" s="45">
        <v>1.2539257921067259E-2</v>
      </c>
      <c r="AA732" s="46">
        <v>712.72727272727195</v>
      </c>
      <c r="AB732" s="10">
        <v>36274</v>
      </c>
      <c r="AC732" s="45">
        <v>1.1821838756428862E-2</v>
      </c>
      <c r="AD732" s="46">
        <v>891.51513699999998</v>
      </c>
      <c r="AE732" s="45">
        <v>2.8145460729571158E-2</v>
      </c>
    </row>
    <row r="733" spans="1:31" ht="14.4" x14ac:dyDescent="0.3">
      <c r="A733" s="64" t="s">
        <v>548</v>
      </c>
      <c r="B733" s="10">
        <v>1427</v>
      </c>
      <c r="C733" s="45">
        <v>3.3245579293152853E-2</v>
      </c>
      <c r="D733" s="10">
        <v>181.21212121212099</v>
      </c>
      <c r="E733" s="10">
        <v>1515</v>
      </c>
      <c r="F733" s="45">
        <v>3.0604205805708745E-2</v>
      </c>
      <c r="G733" s="46">
        <v>190.30303030303</v>
      </c>
      <c r="H733" s="10">
        <v>1703</v>
      </c>
      <c r="I733" s="45">
        <v>3.2079416806374439E-2</v>
      </c>
      <c r="J733" s="46">
        <v>173.939392</v>
      </c>
      <c r="K733" s="45">
        <v>0.19341275402943237</v>
      </c>
      <c r="L733" s="10">
        <v>2582</v>
      </c>
      <c r="M733" s="45">
        <v>2.9247516453143937E-2</v>
      </c>
      <c r="N733" s="10">
        <v>246.666666666666</v>
      </c>
      <c r="O733" s="10">
        <v>2937</v>
      </c>
      <c r="P733" s="45">
        <v>2.9478184938725119E-2</v>
      </c>
      <c r="Q733" s="46">
        <v>216.363636363636</v>
      </c>
      <c r="R733" s="10">
        <v>3633</v>
      </c>
      <c r="S733" s="45">
        <v>3.3433028113928127E-2</v>
      </c>
      <c r="T733" s="46">
        <v>309.69695999999999</v>
      </c>
      <c r="U733" s="45">
        <v>0.40704879938032534</v>
      </c>
      <c r="V733" s="10">
        <v>82902</v>
      </c>
      <c r="W733" s="45">
        <v>3.1575832159266334E-2</v>
      </c>
      <c r="X733" s="10">
        <v>1251.5151515151499</v>
      </c>
      <c r="Y733" s="10">
        <v>86815</v>
      </c>
      <c r="Z733" s="45">
        <v>3.016085325180656E-2</v>
      </c>
      <c r="AA733" s="46">
        <v>1269.0909090908999</v>
      </c>
      <c r="AB733" s="10">
        <v>105224</v>
      </c>
      <c r="AC733" s="45">
        <v>3.4292913968861187E-2</v>
      </c>
      <c r="AD733" s="46">
        <v>1406.6666299999999</v>
      </c>
      <c r="AE733" s="45">
        <v>0.26925767773998216</v>
      </c>
    </row>
    <row r="734" spans="1:31" ht="14.4" x14ac:dyDescent="0.3">
      <c r="A734" s="64" t="s">
        <v>549</v>
      </c>
      <c r="B734" s="10">
        <v>1438</v>
      </c>
      <c r="C734" s="45">
        <v>3.3501852153856905E-2</v>
      </c>
      <c r="D734" s="10">
        <v>159.39393939393901</v>
      </c>
      <c r="E734" s="10">
        <v>1878</v>
      </c>
      <c r="F734" s="45">
        <v>3.7937094721532026E-2</v>
      </c>
      <c r="G734" s="46">
        <v>172.72727272727201</v>
      </c>
      <c r="H734" s="10">
        <v>2412</v>
      </c>
      <c r="I734" s="45">
        <v>4.5434852223708251E-2</v>
      </c>
      <c r="J734" s="46">
        <v>249.090912</v>
      </c>
      <c r="K734" s="45">
        <v>0.67732962447844225</v>
      </c>
      <c r="L734" s="10">
        <v>2782</v>
      </c>
      <c r="M734" s="45">
        <v>3.1513009594363456E-2</v>
      </c>
      <c r="N734" s="10">
        <v>255.75757575757501</v>
      </c>
      <c r="O734" s="10">
        <v>3735</v>
      </c>
      <c r="P734" s="45">
        <v>3.7487579416458403E-2</v>
      </c>
      <c r="Q734" s="46">
        <v>229.69696969696901</v>
      </c>
      <c r="R734" s="10">
        <v>4349</v>
      </c>
      <c r="S734" s="45">
        <v>4.0022086228316385E-2</v>
      </c>
      <c r="T734" s="46">
        <v>293.93939999999998</v>
      </c>
      <c r="U734" s="45">
        <v>0.5632638389647735</v>
      </c>
      <c r="V734" s="10">
        <v>105506</v>
      </c>
      <c r="W734" s="45">
        <v>4.0185275961925566E-2</v>
      </c>
      <c r="X734" s="10">
        <v>1827.27272727272</v>
      </c>
      <c r="Y734" s="10">
        <v>111626</v>
      </c>
      <c r="Z734" s="45">
        <v>3.8780572540300165E-2</v>
      </c>
      <c r="AA734" s="46">
        <v>1353.3333333333301</v>
      </c>
      <c r="AB734" s="10">
        <v>135733</v>
      </c>
      <c r="AC734" s="45">
        <v>4.4235916632473914E-2</v>
      </c>
      <c r="AD734" s="46">
        <v>1646.0605499999999</v>
      </c>
      <c r="AE734" s="45">
        <v>0.28649555475517979</v>
      </c>
    </row>
    <row r="735" spans="1:31" ht="14.4" x14ac:dyDescent="0.3">
      <c r="A735" s="64" t="s">
        <v>387</v>
      </c>
      <c r="B735" s="10">
        <v>7344</v>
      </c>
      <c r="C735" s="45">
        <v>0.17109708081914124</v>
      </c>
      <c r="D735" s="10">
        <v>386.666666666666</v>
      </c>
      <c r="E735" s="10">
        <v>8059</v>
      </c>
      <c r="F735" s="45">
        <v>0.16279821424964144</v>
      </c>
      <c r="G735" s="46">
        <v>384.84848484848402</v>
      </c>
      <c r="H735" s="10">
        <v>9251</v>
      </c>
      <c r="I735" s="45">
        <v>0.17426111854126244</v>
      </c>
      <c r="J735" s="46">
        <v>391.51513699999998</v>
      </c>
      <c r="K735" s="45">
        <v>0.25966775599128539</v>
      </c>
      <c r="L735" s="10">
        <v>12969</v>
      </c>
      <c r="M735" s="45">
        <v>0.14690590274237944</v>
      </c>
      <c r="N735" s="10">
        <v>496.969696969697</v>
      </c>
      <c r="O735" s="10">
        <v>14157</v>
      </c>
      <c r="P735" s="45">
        <v>0.14209147571587727</v>
      </c>
      <c r="Q735" s="46">
        <v>503.030303030303</v>
      </c>
      <c r="R735" s="10">
        <v>16832</v>
      </c>
      <c r="S735" s="45">
        <v>0.15489808125891502</v>
      </c>
      <c r="T735" s="46">
        <v>497.57574499999998</v>
      </c>
      <c r="U735" s="45">
        <v>0.29786413755879404</v>
      </c>
      <c r="V735" s="10">
        <v>388810</v>
      </c>
      <c r="W735" s="45">
        <v>0.14809050809201638</v>
      </c>
      <c r="X735" s="10">
        <v>2697.5757575757498</v>
      </c>
      <c r="Y735" s="10">
        <v>446797</v>
      </c>
      <c r="Z735" s="45">
        <v>0.15522408282379099</v>
      </c>
      <c r="AA735" s="46">
        <v>2320.6060606060601</v>
      </c>
      <c r="AB735" s="10">
        <v>512793</v>
      </c>
      <c r="AC735" s="45">
        <v>0.16712124831629888</v>
      </c>
      <c r="AD735" s="46">
        <v>2440.6060000000002</v>
      </c>
      <c r="AE735" s="45">
        <v>0.31887811527481291</v>
      </c>
    </row>
    <row r="736" spans="1:31" ht="18" customHeight="1" x14ac:dyDescent="0.3">
      <c r="A736" s="64" t="s">
        <v>545</v>
      </c>
      <c r="B736" s="10">
        <v>5148</v>
      </c>
      <c r="C736" s="45">
        <v>0.11993569880949607</v>
      </c>
      <c r="D736" s="10">
        <v>348.48484848484799</v>
      </c>
      <c r="E736" s="10">
        <v>5527</v>
      </c>
      <c r="F736" s="45">
        <v>0.11164979900208068</v>
      </c>
      <c r="G736" s="46">
        <v>292.72727272727201</v>
      </c>
      <c r="H736" s="10">
        <v>6077</v>
      </c>
      <c r="I736" s="45">
        <v>0.11447246971951702</v>
      </c>
      <c r="J736" s="46">
        <v>315.75756799999999</v>
      </c>
      <c r="K736" s="45">
        <v>0.18045843045843046</v>
      </c>
      <c r="L736" s="10">
        <v>8813</v>
      </c>
      <c r="M736" s="45">
        <v>9.9828955267837929E-2</v>
      </c>
      <c r="N736" s="10">
        <v>431.51515151515099</v>
      </c>
      <c r="O736" s="10">
        <v>9596</v>
      </c>
      <c r="P736" s="45">
        <v>9.6313470436501958E-2</v>
      </c>
      <c r="Q736" s="46">
        <v>415.15151515151501</v>
      </c>
      <c r="R736" s="10">
        <v>10566</v>
      </c>
      <c r="S736" s="45">
        <v>9.7234620162885935E-2</v>
      </c>
      <c r="T736" s="46">
        <v>409.69695999999999</v>
      </c>
      <c r="U736" s="45">
        <v>0.19891070010212186</v>
      </c>
      <c r="V736" s="10">
        <v>261805</v>
      </c>
      <c r="W736" s="45">
        <v>9.9716662305574313E-2</v>
      </c>
      <c r="X736" s="10">
        <v>2035.15151515151</v>
      </c>
      <c r="Y736" s="10">
        <v>282061</v>
      </c>
      <c r="Z736" s="45">
        <v>9.7992287381878818E-2</v>
      </c>
      <c r="AA736" s="46">
        <v>2023.0303030303</v>
      </c>
      <c r="AB736" s="10">
        <v>300915</v>
      </c>
      <c r="AC736" s="45">
        <v>9.80693777744608E-2</v>
      </c>
      <c r="AD736" s="46">
        <v>2108.48486</v>
      </c>
      <c r="AE736" s="45">
        <v>0.1493859933920284</v>
      </c>
    </row>
    <row r="737" spans="1:31" ht="14.4" x14ac:dyDescent="0.3">
      <c r="A737" s="64" t="s">
        <v>546</v>
      </c>
      <c r="B737" s="10">
        <v>820</v>
      </c>
      <c r="C737" s="45">
        <v>1.910397688884747E-2</v>
      </c>
      <c r="D737" s="10">
        <v>137.575757575757</v>
      </c>
      <c r="E737" s="10">
        <v>732</v>
      </c>
      <c r="F737" s="45">
        <v>1.478698260711472E-2</v>
      </c>
      <c r="G737" s="46">
        <v>106.06060606060601</v>
      </c>
      <c r="H737" s="10">
        <v>891</v>
      </c>
      <c r="I737" s="45">
        <v>1.6783770037862376E-2</v>
      </c>
      <c r="J737" s="46">
        <v>155.15152</v>
      </c>
      <c r="K737" s="45">
        <v>8.658536585365853E-2</v>
      </c>
      <c r="L737" s="10">
        <v>1409</v>
      </c>
      <c r="M737" s="45">
        <v>1.5960399179891484E-2</v>
      </c>
      <c r="N737" s="10">
        <v>181.21212121212099</v>
      </c>
      <c r="O737" s="10">
        <v>1235</v>
      </c>
      <c r="P737" s="45">
        <v>1.239549145363484E-2</v>
      </c>
      <c r="Q737" s="46">
        <v>147.87878787878699</v>
      </c>
      <c r="R737" s="10">
        <v>1437</v>
      </c>
      <c r="S737" s="45">
        <v>1.322412920443565E-2</v>
      </c>
      <c r="T737" s="46">
        <v>204.84848</v>
      </c>
      <c r="U737" s="45">
        <v>1.9872249822569198E-2</v>
      </c>
      <c r="V737" s="10">
        <v>36248</v>
      </c>
      <c r="W737" s="45">
        <v>1.3806190008794551E-2</v>
      </c>
      <c r="X737" s="10">
        <v>900.60606060606005</v>
      </c>
      <c r="Y737" s="10">
        <v>40614</v>
      </c>
      <c r="Z737" s="45">
        <v>1.4109922178988326E-2</v>
      </c>
      <c r="AA737" s="46">
        <v>941.21212121212102</v>
      </c>
      <c r="AB737" s="10">
        <v>39011</v>
      </c>
      <c r="AC737" s="45">
        <v>1.2713837782627952E-2</v>
      </c>
      <c r="AD737" s="46">
        <v>893.33330000000001</v>
      </c>
      <c r="AE737" s="45">
        <v>7.6224895166629877E-2</v>
      </c>
    </row>
    <row r="738" spans="1:31" ht="14.4" x14ac:dyDescent="0.3">
      <c r="A738" s="64" t="s">
        <v>547</v>
      </c>
      <c r="B738" s="10">
        <v>783</v>
      </c>
      <c r="C738" s="45">
        <v>1.8241968175570208E-2</v>
      </c>
      <c r="D738" s="10">
        <v>109.09090909090899</v>
      </c>
      <c r="E738" s="10">
        <v>1058</v>
      </c>
      <c r="F738" s="45">
        <v>2.1372442074217724E-2</v>
      </c>
      <c r="G738" s="46">
        <v>134.54545454545399</v>
      </c>
      <c r="H738" s="10">
        <v>1165</v>
      </c>
      <c r="I738" s="45">
        <v>2.1945108972064725E-2</v>
      </c>
      <c r="J738" s="46">
        <v>184.24243200000001</v>
      </c>
      <c r="K738" s="45">
        <v>0.48786717752234993</v>
      </c>
      <c r="L738" s="10">
        <v>1366</v>
      </c>
      <c r="M738" s="45">
        <v>1.5473318154529287E-2</v>
      </c>
      <c r="N738" s="10">
        <v>158.18181818181799</v>
      </c>
      <c r="O738" s="10">
        <v>2116</v>
      </c>
      <c r="P738" s="45">
        <v>2.1237943251733862E-2</v>
      </c>
      <c r="Q738" s="46">
        <v>209.69696969696901</v>
      </c>
      <c r="R738" s="10">
        <v>2295</v>
      </c>
      <c r="S738" s="45">
        <v>2.1119955827543366E-2</v>
      </c>
      <c r="T738" s="46">
        <v>226.060608</v>
      </c>
      <c r="U738" s="45">
        <v>0.68008784773060027</v>
      </c>
      <c r="V738" s="10">
        <v>52514</v>
      </c>
      <c r="W738" s="45">
        <v>2.0001607319626934E-2</v>
      </c>
      <c r="X738" s="10">
        <v>932.12121212121201</v>
      </c>
      <c r="Y738" s="10">
        <v>55606</v>
      </c>
      <c r="Z738" s="45">
        <v>1.9318371317398556E-2</v>
      </c>
      <c r="AA738" s="46">
        <v>979.39393939393904</v>
      </c>
      <c r="AB738" s="10">
        <v>55641</v>
      </c>
      <c r="AC738" s="45">
        <v>1.8133619954966596E-2</v>
      </c>
      <c r="AD738" s="46">
        <v>1072.12122</v>
      </c>
      <c r="AE738" s="45">
        <v>5.9546025821685646E-2</v>
      </c>
    </row>
    <row r="739" spans="1:31" ht="14.4" x14ac:dyDescent="0.3">
      <c r="A739" s="64" t="s">
        <v>548</v>
      </c>
      <c r="B739" s="10">
        <v>3545</v>
      </c>
      <c r="C739" s="45">
        <v>8.258975374507839E-2</v>
      </c>
      <c r="D739" s="10">
        <v>287.87878787878702</v>
      </c>
      <c r="E739" s="10">
        <v>3737</v>
      </c>
      <c r="F739" s="45">
        <v>7.5490374320748233E-2</v>
      </c>
      <c r="G739" s="46">
        <v>246.06060606060601</v>
      </c>
      <c r="H739" s="10">
        <v>4021</v>
      </c>
      <c r="I739" s="45">
        <v>7.5743590709589914E-2</v>
      </c>
      <c r="J739" s="46">
        <v>258.78787199999999</v>
      </c>
      <c r="K739" s="45">
        <v>0.13427362482369534</v>
      </c>
      <c r="L739" s="10">
        <v>6038</v>
      </c>
      <c r="M739" s="45">
        <v>6.8395237933417161E-2</v>
      </c>
      <c r="N739" s="10">
        <v>353.33333333333297</v>
      </c>
      <c r="O739" s="10">
        <v>6245</v>
      </c>
      <c r="P739" s="45">
        <v>6.268003573113326E-2</v>
      </c>
      <c r="Q739" s="46">
        <v>354.54545454545399</v>
      </c>
      <c r="R739" s="10">
        <v>6834</v>
      </c>
      <c r="S739" s="45">
        <v>6.2890535130906922E-2</v>
      </c>
      <c r="T739" s="46">
        <v>361.21212800000001</v>
      </c>
      <c r="U739" s="45">
        <v>0.13183173236170917</v>
      </c>
      <c r="V739" s="10">
        <v>173043</v>
      </c>
      <c r="W739" s="45">
        <v>6.5908864977152828E-2</v>
      </c>
      <c r="X739" s="10">
        <v>1566.0606060606001</v>
      </c>
      <c r="Y739" s="10">
        <v>185841</v>
      </c>
      <c r="Z739" s="45">
        <v>6.4563993885491944E-2</v>
      </c>
      <c r="AA739" s="46">
        <v>1644.84848484848</v>
      </c>
      <c r="AB739" s="10">
        <v>206263</v>
      </c>
      <c r="AC739" s="45">
        <v>6.7221920036866251E-2</v>
      </c>
      <c r="AD739" s="46">
        <v>1826.0605499999999</v>
      </c>
      <c r="AE739" s="45">
        <v>0.19197540495714938</v>
      </c>
    </row>
    <row r="740" spans="1:31" ht="14.4" x14ac:dyDescent="0.3">
      <c r="A740" s="64" t="s">
        <v>549</v>
      </c>
      <c r="B740" s="10">
        <v>2196</v>
      </c>
      <c r="C740" s="45">
        <v>5.1161382009645179E-2</v>
      </c>
      <c r="D740" s="10">
        <v>204.24242424242399</v>
      </c>
      <c r="E740" s="10">
        <v>2532</v>
      </c>
      <c r="F740" s="45">
        <v>5.1148415247560752E-2</v>
      </c>
      <c r="G740" s="46">
        <v>240</v>
      </c>
      <c r="H740" s="10">
        <v>3174</v>
      </c>
      <c r="I740" s="45">
        <v>5.9788648821745435E-2</v>
      </c>
      <c r="J740" s="46">
        <v>203.03030000000001</v>
      </c>
      <c r="K740" s="45">
        <v>0.4453551912568306</v>
      </c>
      <c r="L740" s="10">
        <v>4156</v>
      </c>
      <c r="M740" s="45">
        <v>4.7076947474541518E-2</v>
      </c>
      <c r="N740" s="10">
        <v>279.39393939393898</v>
      </c>
      <c r="O740" s="10">
        <v>4561</v>
      </c>
      <c r="P740" s="45">
        <v>4.5778005279375304E-2</v>
      </c>
      <c r="Q740" s="46">
        <v>318.78787878787801</v>
      </c>
      <c r="R740" s="10">
        <v>6266</v>
      </c>
      <c r="S740" s="45">
        <v>5.766346109602908E-2</v>
      </c>
      <c r="T740" s="46">
        <v>266.66665599999999</v>
      </c>
      <c r="U740" s="45">
        <v>0.50769971126082769</v>
      </c>
      <c r="V740" s="10">
        <v>127005</v>
      </c>
      <c r="W740" s="45">
        <v>4.837384578644207E-2</v>
      </c>
      <c r="X740" s="10">
        <v>1538.1818181818101</v>
      </c>
      <c r="Y740" s="10">
        <v>164736</v>
      </c>
      <c r="Z740" s="45">
        <v>5.7231795441912175E-2</v>
      </c>
      <c r="AA740" s="46">
        <v>1390.30303030303</v>
      </c>
      <c r="AB740" s="10">
        <v>211878</v>
      </c>
      <c r="AC740" s="45">
        <v>6.9051870541838076E-2</v>
      </c>
      <c r="AD740" s="46">
        <v>2080</v>
      </c>
      <c r="AE740" s="45">
        <v>0.6682650289358687</v>
      </c>
    </row>
    <row r="741" spans="1:31" ht="14.4" x14ac:dyDescent="0.3">
      <c r="A741" s="432"/>
      <c r="B741" s="432"/>
      <c r="C741" s="432"/>
      <c r="D741" s="432"/>
      <c r="E741" s="432"/>
      <c r="F741" s="432"/>
      <c r="G741" s="432"/>
      <c r="H741" s="432"/>
      <c r="I741" s="432"/>
      <c r="J741" s="432"/>
      <c r="K741" s="432"/>
      <c r="L741" s="432"/>
      <c r="M741" s="432"/>
      <c r="N741" s="432"/>
      <c r="O741" s="432"/>
      <c r="P741" s="432"/>
      <c r="Q741" s="432"/>
      <c r="R741" s="432"/>
      <c r="S741" s="432"/>
      <c r="T741" s="432"/>
      <c r="U741" s="432"/>
      <c r="V741" s="432"/>
      <c r="W741" s="432"/>
      <c r="X741" s="432"/>
      <c r="Y741" s="432"/>
      <c r="Z741" s="432"/>
      <c r="AA741" s="432"/>
      <c r="AB741" s="432"/>
      <c r="AC741" s="432"/>
      <c r="AD741" s="432"/>
      <c r="AE741" s="432"/>
    </row>
    <row r="742" spans="1:31" ht="14.4" x14ac:dyDescent="0.3">
      <c r="A742" s="433" t="s">
        <v>437</v>
      </c>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433"/>
      <c r="AE742" s="433"/>
    </row>
    <row r="743" spans="1:31" ht="14.4" x14ac:dyDescent="0.3">
      <c r="A743" s="64"/>
      <c r="B743" s="434" t="s">
        <v>332</v>
      </c>
      <c r="C743" s="434"/>
      <c r="D743" s="63" t="s">
        <v>333</v>
      </c>
      <c r="E743" s="434" t="s">
        <v>332</v>
      </c>
      <c r="F743" s="434"/>
      <c r="G743" s="63" t="s">
        <v>333</v>
      </c>
      <c r="H743" s="434" t="s">
        <v>332</v>
      </c>
      <c r="I743" s="434"/>
      <c r="J743" s="63" t="s">
        <v>333</v>
      </c>
      <c r="K743" s="64" t="s">
        <v>0</v>
      </c>
      <c r="L743" s="434" t="s">
        <v>332</v>
      </c>
      <c r="M743" s="434"/>
      <c r="N743" s="63" t="s">
        <v>333</v>
      </c>
      <c r="O743" s="434" t="s">
        <v>332</v>
      </c>
      <c r="P743" s="434"/>
      <c r="Q743" s="63" t="s">
        <v>333</v>
      </c>
      <c r="R743" s="434" t="s">
        <v>332</v>
      </c>
      <c r="S743" s="434"/>
      <c r="T743" s="63" t="s">
        <v>333</v>
      </c>
      <c r="U743" s="64" t="s">
        <v>0</v>
      </c>
      <c r="V743" s="434" t="s">
        <v>332</v>
      </c>
      <c r="W743" s="434"/>
      <c r="X743" s="63" t="s">
        <v>333</v>
      </c>
      <c r="Y743" s="434" t="s">
        <v>332</v>
      </c>
      <c r="Z743" s="434"/>
      <c r="AA743" s="63" t="s">
        <v>333</v>
      </c>
      <c r="AB743" s="434" t="s">
        <v>332</v>
      </c>
      <c r="AC743" s="434"/>
      <c r="AD743" s="63" t="s">
        <v>333</v>
      </c>
      <c r="AE743" s="64" t="s">
        <v>0</v>
      </c>
    </row>
    <row r="744" spans="1:31" ht="14.4" x14ac:dyDescent="0.3">
      <c r="A744" s="64" t="s">
        <v>18</v>
      </c>
      <c r="B744" s="10">
        <v>103530</v>
      </c>
      <c r="C744" s="45"/>
      <c r="D744" s="10">
        <v>764.84848484848396</v>
      </c>
      <c r="E744" s="10">
        <v>112369</v>
      </c>
      <c r="F744" s="45"/>
      <c r="G744" s="46">
        <v>717.57575757575705</v>
      </c>
      <c r="H744" s="10">
        <v>115128</v>
      </c>
      <c r="I744" s="45"/>
      <c r="J744" s="46">
        <v>816.96969999999999</v>
      </c>
      <c r="K744" s="45">
        <v>0.11202549985511447</v>
      </c>
      <c r="L744" s="10">
        <v>201585</v>
      </c>
      <c r="M744" s="45"/>
      <c r="N744" s="10">
        <v>1142.42424242424</v>
      </c>
      <c r="O744" s="10">
        <v>214330</v>
      </c>
      <c r="P744" s="45"/>
      <c r="Q744" s="46">
        <v>900.60606060606005</v>
      </c>
      <c r="R744" s="10">
        <v>222417</v>
      </c>
      <c r="S744" s="45"/>
      <c r="T744" s="46">
        <v>1030.9090000000001</v>
      </c>
      <c r="U744" s="45">
        <v>0.10334102239749982</v>
      </c>
      <c r="V744" s="10">
        <v>8333690</v>
      </c>
      <c r="W744" s="45"/>
      <c r="X744" s="10">
        <v>13820</v>
      </c>
      <c r="Y744" s="10">
        <v>8666286</v>
      </c>
      <c r="Z744" s="45"/>
      <c r="AA744" s="46">
        <v>13829.090909090901</v>
      </c>
      <c r="AB744" s="10">
        <v>8958436</v>
      </c>
      <c r="AC744" s="45"/>
      <c r="AD744" s="46">
        <v>14813.333000000001</v>
      </c>
      <c r="AE744" s="45">
        <v>7.4966311441870284E-2</v>
      </c>
    </row>
    <row r="745" spans="1:31" ht="14.4" x14ac:dyDescent="0.3">
      <c r="A745" s="64" t="s">
        <v>420</v>
      </c>
      <c r="B745" s="10">
        <v>18984</v>
      </c>
      <c r="C745" s="45">
        <v>0.18336713995943205</v>
      </c>
      <c r="D745" s="10">
        <v>524.24242424242402</v>
      </c>
      <c r="E745" s="10">
        <v>28010</v>
      </c>
      <c r="F745" s="45">
        <v>0.24926803655812546</v>
      </c>
      <c r="G745" s="46">
        <v>585.45454545454504</v>
      </c>
      <c r="H745" s="10">
        <v>23675</v>
      </c>
      <c r="I745" s="45">
        <v>0.2056406782016538</v>
      </c>
      <c r="J745" s="46">
        <v>623.63635299999999</v>
      </c>
      <c r="K745" s="45">
        <v>0.24710282343025705</v>
      </c>
      <c r="L745" s="10">
        <v>32951</v>
      </c>
      <c r="M745" s="45">
        <v>0.16345958280626038</v>
      </c>
      <c r="N745" s="10">
        <v>786.06060606060601</v>
      </c>
      <c r="O745" s="10">
        <v>47616</v>
      </c>
      <c r="P745" s="45">
        <v>0.22216208650212291</v>
      </c>
      <c r="Q745" s="46">
        <v>787.87878787878799</v>
      </c>
      <c r="R745" s="10">
        <v>40713</v>
      </c>
      <c r="S745" s="45">
        <v>0.18304805837683272</v>
      </c>
      <c r="T745" s="46">
        <v>810.30304000000001</v>
      </c>
      <c r="U745" s="45">
        <v>0.23556189493490334</v>
      </c>
      <c r="V745" s="10">
        <v>819788</v>
      </c>
      <c r="W745" s="45">
        <v>9.8370349749030736E-2</v>
      </c>
      <c r="X745" s="10">
        <v>4421.8181818181802</v>
      </c>
      <c r="Y745" s="10">
        <v>1064297</v>
      </c>
      <c r="Z745" s="45">
        <v>0.12280889414450434</v>
      </c>
      <c r="AA745" s="46">
        <v>3723.6363636363599</v>
      </c>
      <c r="AB745" s="10">
        <v>862463</v>
      </c>
      <c r="AC745" s="45">
        <v>9.6273836191942436E-2</v>
      </c>
      <c r="AD745" s="46">
        <v>4215.7579999999998</v>
      </c>
      <c r="AE745" s="45">
        <v>5.2056141343859635E-2</v>
      </c>
    </row>
    <row r="746" spans="1:31" ht="14.4" x14ac:dyDescent="0.3">
      <c r="A746" s="64" t="s">
        <v>384</v>
      </c>
      <c r="B746" s="10">
        <v>6405</v>
      </c>
      <c r="C746" s="45">
        <v>6.1866125760649086E-2</v>
      </c>
      <c r="D746" s="10">
        <v>325.45454545454498</v>
      </c>
      <c r="E746" s="10">
        <v>10065</v>
      </c>
      <c r="F746" s="45">
        <v>8.9570967081668437E-2</v>
      </c>
      <c r="G746" s="46">
        <v>429.69696969696901</v>
      </c>
      <c r="H746" s="10">
        <v>7819</v>
      </c>
      <c r="I746" s="45">
        <v>6.7915711208394139E-2</v>
      </c>
      <c r="J746" s="46">
        <v>410.90910000000002</v>
      </c>
      <c r="K746" s="45">
        <v>0.22076502732240438</v>
      </c>
      <c r="L746" s="10">
        <v>12900</v>
      </c>
      <c r="M746" s="45">
        <v>6.3992856611355009E-2</v>
      </c>
      <c r="N746" s="10">
        <v>472.12121212121201</v>
      </c>
      <c r="O746" s="10">
        <v>19035</v>
      </c>
      <c r="P746" s="45">
        <v>8.881164559324406E-2</v>
      </c>
      <c r="Q746" s="46">
        <v>600</v>
      </c>
      <c r="R746" s="10">
        <v>15116</v>
      </c>
      <c r="S746" s="45">
        <v>6.7962430929290482E-2</v>
      </c>
      <c r="T746" s="46">
        <v>592.12120000000004</v>
      </c>
      <c r="U746" s="45">
        <v>0.1717829457364341</v>
      </c>
      <c r="V746" s="10">
        <v>356559</v>
      </c>
      <c r="W746" s="45">
        <v>4.2785248791351732E-2</v>
      </c>
      <c r="X746" s="10">
        <v>3150.30303030303</v>
      </c>
      <c r="Y746" s="10">
        <v>456755</v>
      </c>
      <c r="Z746" s="45">
        <v>5.2704814957641601E-2</v>
      </c>
      <c r="AA746" s="46">
        <v>2805.45454545454</v>
      </c>
      <c r="AB746" s="10">
        <v>372346</v>
      </c>
      <c r="AC746" s="45">
        <v>4.1563728311504372E-2</v>
      </c>
      <c r="AD746" s="46">
        <v>2692.7272899999998</v>
      </c>
      <c r="AE746" s="45">
        <v>4.4275982375988267E-2</v>
      </c>
    </row>
    <row r="747" spans="1:31" ht="14.4" x14ac:dyDescent="0.3">
      <c r="A747" s="64" t="s">
        <v>438</v>
      </c>
      <c r="B747" s="10">
        <v>1684</v>
      </c>
      <c r="C747" s="45">
        <v>1.6265816671496184E-2</v>
      </c>
      <c r="D747" s="10">
        <v>167.272727272727</v>
      </c>
      <c r="E747" s="10">
        <v>2591</v>
      </c>
      <c r="F747" s="45">
        <v>2.3057960825494574E-2</v>
      </c>
      <c r="G747" s="46">
        <v>221.81818181818099</v>
      </c>
      <c r="H747" s="10">
        <v>2569</v>
      </c>
      <c r="I747" s="45">
        <v>2.2314293655757069E-2</v>
      </c>
      <c r="J747" s="46">
        <v>246.66667200000001</v>
      </c>
      <c r="K747" s="45">
        <v>0.52553444180522568</v>
      </c>
      <c r="L747" s="10">
        <v>3767</v>
      </c>
      <c r="M747" s="45">
        <v>1.8686906267827468E-2</v>
      </c>
      <c r="N747" s="10">
        <v>224.84848484848399</v>
      </c>
      <c r="O747" s="10">
        <v>5328</v>
      </c>
      <c r="P747" s="45">
        <v>2.4858862501749637E-2</v>
      </c>
      <c r="Q747" s="46">
        <v>327.27272727272702</v>
      </c>
      <c r="R747" s="10">
        <v>4934</v>
      </c>
      <c r="S747" s="45">
        <v>2.2183556113066896E-2</v>
      </c>
      <c r="T747" s="46">
        <v>329.09089999999998</v>
      </c>
      <c r="U747" s="45">
        <v>0.30979559331032652</v>
      </c>
      <c r="V747" s="10">
        <v>117767</v>
      </c>
      <c r="W747" s="45">
        <v>1.4131435174574528E-2</v>
      </c>
      <c r="X747" s="10">
        <v>1587.27272727272</v>
      </c>
      <c r="Y747" s="10">
        <v>145960</v>
      </c>
      <c r="Z747" s="45">
        <v>1.6842278226220551E-2</v>
      </c>
      <c r="AA747" s="46">
        <v>1609.0909090908999</v>
      </c>
      <c r="AB747" s="10">
        <v>126624</v>
      </c>
      <c r="AC747" s="45">
        <v>1.4134610103817228E-2</v>
      </c>
      <c r="AD747" s="46">
        <v>1536.36365</v>
      </c>
      <c r="AE747" s="45">
        <v>7.5207825621778593E-2</v>
      </c>
    </row>
    <row r="748" spans="1:31" ht="14.4" x14ac:dyDescent="0.3">
      <c r="A748" s="64" t="s">
        <v>439</v>
      </c>
      <c r="B748" s="10">
        <v>4721</v>
      </c>
      <c r="C748" s="45">
        <v>4.5600309089152906E-2</v>
      </c>
      <c r="D748" s="10">
        <v>318.78787878787801</v>
      </c>
      <c r="E748" s="10">
        <v>7474</v>
      </c>
      <c r="F748" s="45">
        <v>6.6513006256173859E-2</v>
      </c>
      <c r="G748" s="46">
        <v>378.78787878787801</v>
      </c>
      <c r="H748" s="10">
        <v>5250</v>
      </c>
      <c r="I748" s="45">
        <v>4.5601417552637066E-2</v>
      </c>
      <c r="J748" s="46">
        <v>296.96969999999999</v>
      </c>
      <c r="K748" s="45">
        <v>0.11205253124338065</v>
      </c>
      <c r="L748" s="10">
        <v>9133</v>
      </c>
      <c r="M748" s="45">
        <v>4.5305950343527544E-2</v>
      </c>
      <c r="N748" s="10">
        <v>455.15151515151501</v>
      </c>
      <c r="O748" s="10">
        <v>13707</v>
      </c>
      <c r="P748" s="45">
        <v>6.3952783091494422E-2</v>
      </c>
      <c r="Q748" s="46">
        <v>523.030303030303</v>
      </c>
      <c r="R748" s="10">
        <v>10182</v>
      </c>
      <c r="S748" s="45">
        <v>4.5778874816223579E-2</v>
      </c>
      <c r="T748" s="46">
        <v>429.09089999999998</v>
      </c>
      <c r="U748" s="45">
        <v>0.11485820650388701</v>
      </c>
      <c r="V748" s="10">
        <v>238792</v>
      </c>
      <c r="W748" s="45">
        <v>2.8653813616777202E-2</v>
      </c>
      <c r="X748" s="10">
        <v>2513.9393939393899</v>
      </c>
      <c r="Y748" s="10">
        <v>310795</v>
      </c>
      <c r="Z748" s="45">
        <v>3.5862536731421049E-2</v>
      </c>
      <c r="AA748" s="46">
        <v>2120.6060606060601</v>
      </c>
      <c r="AB748" s="10">
        <v>245722</v>
      </c>
      <c r="AC748" s="45">
        <v>2.7429118207687144E-2</v>
      </c>
      <c r="AD748" s="46">
        <v>2410.3029999999999</v>
      </c>
      <c r="AE748" s="45">
        <v>2.9021072732754866E-2</v>
      </c>
    </row>
    <row r="749" spans="1:31" ht="14.4" x14ac:dyDescent="0.3">
      <c r="A749" s="64" t="s">
        <v>440</v>
      </c>
      <c r="B749" s="10">
        <v>12579</v>
      </c>
      <c r="C749" s="45">
        <v>0.12150101419878297</v>
      </c>
      <c r="D749" s="10">
        <v>448.48484848484799</v>
      </c>
      <c r="E749" s="10">
        <v>17945</v>
      </c>
      <c r="F749" s="45">
        <v>0.15969706947645704</v>
      </c>
      <c r="G749" s="46">
        <v>547.27272727272702</v>
      </c>
      <c r="H749" s="10">
        <v>15856</v>
      </c>
      <c r="I749" s="45">
        <v>0.13772496699325967</v>
      </c>
      <c r="J749" s="46">
        <v>496.96969999999999</v>
      </c>
      <c r="K749" s="45">
        <v>0.26051355433659273</v>
      </c>
      <c r="L749" s="10">
        <v>20051</v>
      </c>
      <c r="M749" s="45">
        <v>9.9466726194905375E-2</v>
      </c>
      <c r="N749" s="10">
        <v>573.33333333333303</v>
      </c>
      <c r="O749" s="10">
        <v>28581</v>
      </c>
      <c r="P749" s="45">
        <v>0.13335044090887882</v>
      </c>
      <c r="Q749" s="46">
        <v>678.18181818181802</v>
      </c>
      <c r="R749" s="10">
        <v>25597</v>
      </c>
      <c r="S749" s="45">
        <v>0.11508562744754224</v>
      </c>
      <c r="T749" s="46">
        <v>715.75756799999999</v>
      </c>
      <c r="U749" s="45">
        <v>0.27659468355692984</v>
      </c>
      <c r="V749" s="10">
        <v>463229</v>
      </c>
      <c r="W749" s="45">
        <v>5.5585100957679011E-2</v>
      </c>
      <c r="X749" s="10">
        <v>3190.9090909090901</v>
      </c>
      <c r="Y749" s="10">
        <v>607542</v>
      </c>
      <c r="Z749" s="45">
        <v>7.0104079186862747E-2</v>
      </c>
      <c r="AA749" s="46">
        <v>3246.0606060606001</v>
      </c>
      <c r="AB749" s="10">
        <v>490117</v>
      </c>
      <c r="AC749" s="45">
        <v>5.4710107880438057E-2</v>
      </c>
      <c r="AD749" s="46">
        <v>3438.78784</v>
      </c>
      <c r="AE749" s="45">
        <v>5.8044725179123069E-2</v>
      </c>
    </row>
    <row r="750" spans="1:31" ht="14.4" x14ac:dyDescent="0.3">
      <c r="A750" s="64" t="s">
        <v>386</v>
      </c>
      <c r="B750" s="10">
        <v>2063</v>
      </c>
      <c r="C750" s="45">
        <v>1.9926591326185648E-2</v>
      </c>
      <c r="D750" s="10">
        <v>176.969696969696</v>
      </c>
      <c r="E750" s="10">
        <v>4096</v>
      </c>
      <c r="F750" s="45">
        <v>3.6451334442773362E-2</v>
      </c>
      <c r="G750" s="46">
        <v>273.33333333333297</v>
      </c>
      <c r="H750" s="10">
        <v>3321</v>
      </c>
      <c r="I750" s="45">
        <v>2.8846153846153848E-2</v>
      </c>
      <c r="J750" s="46">
        <v>277.57574499999998</v>
      </c>
      <c r="K750" s="45">
        <v>0.60979156568104698</v>
      </c>
      <c r="L750" s="10">
        <v>3611</v>
      </c>
      <c r="M750" s="45">
        <v>1.7913039164620382E-2</v>
      </c>
      <c r="N750" s="10">
        <v>254.54545454545399</v>
      </c>
      <c r="O750" s="10">
        <v>6684</v>
      </c>
      <c r="P750" s="45">
        <v>3.1185554985303038E-2</v>
      </c>
      <c r="Q750" s="46">
        <v>363.636363636363</v>
      </c>
      <c r="R750" s="10">
        <v>5240</v>
      </c>
      <c r="S750" s="45">
        <v>2.3559350229523823E-2</v>
      </c>
      <c r="T750" s="46">
        <v>320</v>
      </c>
      <c r="U750" s="45">
        <v>0.45112157297147604</v>
      </c>
      <c r="V750" s="10">
        <v>88658</v>
      </c>
      <c r="W750" s="45">
        <v>1.0638504672000039E-2</v>
      </c>
      <c r="X750" s="10">
        <v>1306.6666666666599</v>
      </c>
      <c r="Y750" s="10">
        <v>127979</v>
      </c>
      <c r="Z750" s="45">
        <v>1.4767456324427788E-2</v>
      </c>
      <c r="AA750" s="46">
        <v>1629.0909090908999</v>
      </c>
      <c r="AB750" s="10">
        <v>98863</v>
      </c>
      <c r="AC750" s="45">
        <v>1.1035743292690822E-2</v>
      </c>
      <c r="AD750" s="46">
        <v>1723.63635</v>
      </c>
      <c r="AE750" s="45">
        <v>0.11510523585012068</v>
      </c>
    </row>
    <row r="751" spans="1:31" ht="14.4" x14ac:dyDescent="0.3">
      <c r="A751" s="64" t="s">
        <v>438</v>
      </c>
      <c r="B751" s="10">
        <v>380</v>
      </c>
      <c r="C751" s="45">
        <v>3.6704336907176665E-3</v>
      </c>
      <c r="D751" s="10">
        <v>88.484848484848399</v>
      </c>
      <c r="E751" s="10">
        <v>851</v>
      </c>
      <c r="F751" s="45">
        <v>7.5732630885742506E-3</v>
      </c>
      <c r="G751" s="46">
        <v>126.666666666666</v>
      </c>
      <c r="H751" s="10">
        <v>569</v>
      </c>
      <c r="I751" s="45">
        <v>4.942325064276284E-3</v>
      </c>
      <c r="J751" s="46">
        <v>109.696968</v>
      </c>
      <c r="K751" s="45">
        <v>0.49736842105263157</v>
      </c>
      <c r="L751" s="10">
        <v>749</v>
      </c>
      <c r="M751" s="45">
        <v>3.7155542327058067E-3</v>
      </c>
      <c r="N751" s="10">
        <v>135.15151515151501</v>
      </c>
      <c r="O751" s="10">
        <v>1419</v>
      </c>
      <c r="P751" s="45">
        <v>6.6206317361078709E-3</v>
      </c>
      <c r="Q751" s="46">
        <v>163.636363636363</v>
      </c>
      <c r="R751" s="10">
        <v>1104</v>
      </c>
      <c r="S751" s="45">
        <v>4.9636493613347899E-3</v>
      </c>
      <c r="T751" s="46">
        <v>166.66667200000001</v>
      </c>
      <c r="U751" s="45">
        <v>0.47396528704939922</v>
      </c>
      <c r="V751" s="10">
        <v>20980</v>
      </c>
      <c r="W751" s="45">
        <v>2.5174922513316431E-3</v>
      </c>
      <c r="X751" s="10">
        <v>634.54545454545405</v>
      </c>
      <c r="Y751" s="10">
        <v>27832</v>
      </c>
      <c r="Z751" s="45">
        <v>3.2115256754738997E-3</v>
      </c>
      <c r="AA751" s="46">
        <v>642.42424242424204</v>
      </c>
      <c r="AB751" s="10">
        <v>24391</v>
      </c>
      <c r="AC751" s="45">
        <v>2.7226850758324331E-3</v>
      </c>
      <c r="AD751" s="46">
        <v>728.48486300000002</v>
      </c>
      <c r="AE751" s="45">
        <v>0.16258341277407054</v>
      </c>
    </row>
    <row r="752" spans="1:31" ht="14.4" x14ac:dyDescent="0.3">
      <c r="A752" s="64" t="s">
        <v>439</v>
      </c>
      <c r="B752" s="10">
        <v>1683</v>
      </c>
      <c r="C752" s="45">
        <v>1.6256157635467981E-2</v>
      </c>
      <c r="D752" s="10">
        <v>159.39393939393901</v>
      </c>
      <c r="E752" s="10">
        <v>3245</v>
      </c>
      <c r="F752" s="45">
        <v>2.8878071354199113E-2</v>
      </c>
      <c r="G752" s="46">
        <v>247.87878787878699</v>
      </c>
      <c r="H752" s="10">
        <v>2752</v>
      </c>
      <c r="I752" s="45">
        <v>2.3903828781877561E-2</v>
      </c>
      <c r="J752" s="46">
        <v>273.93939999999998</v>
      </c>
      <c r="K752" s="45">
        <v>0.6351752822341058</v>
      </c>
      <c r="L752" s="10">
        <v>2862</v>
      </c>
      <c r="M752" s="45">
        <v>1.4197484931914577E-2</v>
      </c>
      <c r="N752" s="10">
        <v>200</v>
      </c>
      <c r="O752" s="10">
        <v>5265</v>
      </c>
      <c r="P752" s="45">
        <v>2.4564923249195167E-2</v>
      </c>
      <c r="Q752" s="46">
        <v>324.24242424242402</v>
      </c>
      <c r="R752" s="10">
        <v>4136</v>
      </c>
      <c r="S752" s="45">
        <v>1.8595700868189031E-2</v>
      </c>
      <c r="T752" s="46">
        <v>320</v>
      </c>
      <c r="U752" s="45">
        <v>0.44514325646401121</v>
      </c>
      <c r="V752" s="10">
        <v>67678</v>
      </c>
      <c r="W752" s="45">
        <v>8.1210124206683946E-3</v>
      </c>
      <c r="X752" s="10">
        <v>1197.57575757575</v>
      </c>
      <c r="Y752" s="10">
        <v>100147</v>
      </c>
      <c r="Z752" s="45">
        <v>1.1555930648953888E-2</v>
      </c>
      <c r="AA752" s="46">
        <v>1525.45454545454</v>
      </c>
      <c r="AB752" s="10">
        <v>74472</v>
      </c>
      <c r="AC752" s="45">
        <v>8.3130582168583888E-3</v>
      </c>
      <c r="AD752" s="46">
        <v>1446.0605499999999</v>
      </c>
      <c r="AE752" s="45">
        <v>0.10038712727917491</v>
      </c>
    </row>
    <row r="753" spans="1:31" ht="14.4" x14ac:dyDescent="0.3">
      <c r="A753" s="64" t="s">
        <v>387</v>
      </c>
      <c r="B753" s="10">
        <v>10516</v>
      </c>
      <c r="C753" s="45">
        <v>0.10157442287259731</v>
      </c>
      <c r="D753" s="10">
        <v>444.84848484848402</v>
      </c>
      <c r="E753" s="10">
        <v>13849</v>
      </c>
      <c r="F753" s="45">
        <v>0.12324573503368366</v>
      </c>
      <c r="G753" s="46">
        <v>500.60606060606</v>
      </c>
      <c r="H753" s="10">
        <v>12535</v>
      </c>
      <c r="I753" s="45">
        <v>0.10887881314710583</v>
      </c>
      <c r="J753" s="46">
        <v>425.45455900000002</v>
      </c>
      <c r="K753" s="45">
        <v>0.19199315329022443</v>
      </c>
      <c r="L753" s="10">
        <v>16440</v>
      </c>
      <c r="M753" s="45">
        <v>8.1553687030284996E-2</v>
      </c>
      <c r="N753" s="10">
        <v>551.51515151515105</v>
      </c>
      <c r="O753" s="10">
        <v>21897</v>
      </c>
      <c r="P753" s="45">
        <v>0.1021648859235758</v>
      </c>
      <c r="Q753" s="46">
        <v>568.48484848484804</v>
      </c>
      <c r="R753" s="10">
        <v>20357</v>
      </c>
      <c r="S753" s="45">
        <v>9.1526277218018412E-2</v>
      </c>
      <c r="T753" s="46">
        <v>583.03030000000001</v>
      </c>
      <c r="U753" s="45">
        <v>0.2382603406326034</v>
      </c>
      <c r="V753" s="10">
        <v>374571</v>
      </c>
      <c r="W753" s="45">
        <v>4.4946596285678972E-2</v>
      </c>
      <c r="X753" s="10">
        <v>2864.2424242424199</v>
      </c>
      <c r="Y753" s="10">
        <v>479563</v>
      </c>
      <c r="Z753" s="45">
        <v>5.5336622862434959E-2</v>
      </c>
      <c r="AA753" s="46">
        <v>3007.2727272727202</v>
      </c>
      <c r="AB753" s="10">
        <v>391254</v>
      </c>
      <c r="AC753" s="45">
        <v>4.3674364587747233E-2</v>
      </c>
      <c r="AD753" s="46">
        <v>2970.9091800000001</v>
      </c>
      <c r="AE753" s="45">
        <v>4.453895256173062E-2</v>
      </c>
    </row>
    <row r="754" spans="1:31" ht="14.4" x14ac:dyDescent="0.3">
      <c r="A754" s="64" t="s">
        <v>438</v>
      </c>
      <c r="B754" s="10">
        <v>1207</v>
      </c>
      <c r="C754" s="45">
        <v>1.1658456486042693E-2</v>
      </c>
      <c r="D754" s="10">
        <v>144.24242424242399</v>
      </c>
      <c r="E754" s="10">
        <v>1332</v>
      </c>
      <c r="F754" s="45">
        <v>1.1853803095159697E-2</v>
      </c>
      <c r="G754" s="46">
        <v>153.333333333333</v>
      </c>
      <c r="H754" s="10">
        <v>1281</v>
      </c>
      <c r="I754" s="45">
        <v>1.1126745882843445E-2</v>
      </c>
      <c r="J754" s="46">
        <v>136.363632</v>
      </c>
      <c r="K754" s="45">
        <v>6.1309030654515324E-2</v>
      </c>
      <c r="L754" s="10">
        <v>2140</v>
      </c>
      <c r="M754" s="45">
        <v>1.0615869236302304E-2</v>
      </c>
      <c r="N754" s="10">
        <v>146.666666666666</v>
      </c>
      <c r="O754" s="10">
        <v>2707</v>
      </c>
      <c r="P754" s="45">
        <v>1.2630056454999301E-2</v>
      </c>
      <c r="Q754" s="46">
        <v>203.030303030303</v>
      </c>
      <c r="R754" s="10">
        <v>2910</v>
      </c>
      <c r="S754" s="45">
        <v>1.3083532283953115E-2</v>
      </c>
      <c r="T754" s="46">
        <v>218.78787199999999</v>
      </c>
      <c r="U754" s="45">
        <v>0.35981308411214952</v>
      </c>
      <c r="V754" s="10">
        <v>64216</v>
      </c>
      <c r="W754" s="45">
        <v>7.7055902007394086E-3</v>
      </c>
      <c r="X754" s="10">
        <v>1210.30303030303</v>
      </c>
      <c r="Y754" s="10">
        <v>76650</v>
      </c>
      <c r="Z754" s="45">
        <v>8.8446192521225361E-3</v>
      </c>
      <c r="AA754" s="46">
        <v>1172.12121212121</v>
      </c>
      <c r="AB754" s="10">
        <v>68437</v>
      </c>
      <c r="AC754" s="45">
        <v>7.6393915187874311E-3</v>
      </c>
      <c r="AD754" s="46">
        <v>935.15150000000006</v>
      </c>
      <c r="AE754" s="45">
        <v>6.5731281923508161E-2</v>
      </c>
    </row>
    <row r="755" spans="1:31" ht="14.4" x14ac:dyDescent="0.3">
      <c r="A755" s="64" t="s">
        <v>439</v>
      </c>
      <c r="B755" s="10">
        <v>9309</v>
      </c>
      <c r="C755" s="45">
        <v>8.9915966386554622E-2</v>
      </c>
      <c r="D755" s="10">
        <v>437.575757575757</v>
      </c>
      <c r="E755" s="10">
        <v>12517</v>
      </c>
      <c r="F755" s="45">
        <v>0.11139193193852397</v>
      </c>
      <c r="G755" s="46">
        <v>444.24242424242402</v>
      </c>
      <c r="H755" s="10">
        <v>11254</v>
      </c>
      <c r="I755" s="45">
        <v>9.7752067264262388E-2</v>
      </c>
      <c r="J755" s="46">
        <v>428.48486300000002</v>
      </c>
      <c r="K755" s="45">
        <v>0.2089375872811258</v>
      </c>
      <c r="L755" s="10">
        <v>14300</v>
      </c>
      <c r="M755" s="45">
        <v>7.0937817793982685E-2</v>
      </c>
      <c r="N755" s="10">
        <v>536.969696969697</v>
      </c>
      <c r="O755" s="10">
        <v>19190</v>
      </c>
      <c r="P755" s="45">
        <v>8.9534829468576493E-2</v>
      </c>
      <c r="Q755" s="46">
        <v>528.48484848484804</v>
      </c>
      <c r="R755" s="10">
        <v>17447</v>
      </c>
      <c r="S755" s="45">
        <v>7.8442744934065292E-2</v>
      </c>
      <c r="T755" s="46">
        <v>536.96969999999999</v>
      </c>
      <c r="U755" s="45">
        <v>0.22006993006993006</v>
      </c>
      <c r="V755" s="10">
        <v>310355</v>
      </c>
      <c r="W755" s="45">
        <v>3.7241006084939562E-2</v>
      </c>
      <c r="X755" s="10">
        <v>2635.15151515151</v>
      </c>
      <c r="Y755" s="10">
        <v>402913</v>
      </c>
      <c r="Z755" s="45">
        <v>4.6492003610312423E-2</v>
      </c>
      <c r="AA755" s="46">
        <v>2792.7272727272698</v>
      </c>
      <c r="AB755" s="10">
        <v>322817</v>
      </c>
      <c r="AC755" s="45">
        <v>3.6034973068959808E-2</v>
      </c>
      <c r="AD755" s="46">
        <v>2924.2424299999998</v>
      </c>
      <c r="AE755" s="45">
        <v>4.015401717388152E-2</v>
      </c>
    </row>
    <row r="756" spans="1:31" ht="14.4" x14ac:dyDescent="0.3">
      <c r="A756" s="64" t="s">
        <v>436</v>
      </c>
      <c r="B756" s="10">
        <v>84546</v>
      </c>
      <c r="C756" s="45">
        <v>0.8166328600405679</v>
      </c>
      <c r="D756" s="10">
        <v>856.36363636363603</v>
      </c>
      <c r="E756" s="10">
        <v>84359</v>
      </c>
      <c r="F756" s="45">
        <v>0.75073196344187454</v>
      </c>
      <c r="G756" s="46">
        <v>729.09090909090901</v>
      </c>
      <c r="H756" s="10">
        <v>91453</v>
      </c>
      <c r="I756" s="45">
        <v>0.79435932179834623</v>
      </c>
      <c r="J756" s="46">
        <v>958.18179999999995</v>
      </c>
      <c r="K756" s="45">
        <v>8.1695171859106283E-2</v>
      </c>
      <c r="L756" s="10">
        <v>168634</v>
      </c>
      <c r="M756" s="45">
        <v>0.83654041719373962</v>
      </c>
      <c r="N756" s="10">
        <v>1220.6060606060601</v>
      </c>
      <c r="O756" s="10">
        <v>166714</v>
      </c>
      <c r="P756" s="45">
        <v>0.77783791349787712</v>
      </c>
      <c r="Q756" s="46">
        <v>988.48484848484804</v>
      </c>
      <c r="R756" s="10">
        <v>181704</v>
      </c>
      <c r="S756" s="45">
        <v>0.81695194162316731</v>
      </c>
      <c r="T756" s="46">
        <v>1186.6666299999999</v>
      </c>
      <c r="U756" s="45">
        <v>7.7505129451949192E-2</v>
      </c>
      <c r="V756" s="10">
        <v>7513902</v>
      </c>
      <c r="W756" s="45">
        <v>0.90162965025096931</v>
      </c>
      <c r="X756" s="10">
        <v>15389.696969696901</v>
      </c>
      <c r="Y756" s="10">
        <v>7601989</v>
      </c>
      <c r="Z756" s="45">
        <v>0.87719110585549565</v>
      </c>
      <c r="AA756" s="46">
        <v>15150.303030302999</v>
      </c>
      <c r="AB756" s="10">
        <v>8095973</v>
      </c>
      <c r="AC756" s="45">
        <v>0.90372616380805759</v>
      </c>
      <c r="AD756" s="46">
        <v>16747.8789</v>
      </c>
      <c r="AE756" s="45">
        <v>7.7465875919063093E-2</v>
      </c>
    </row>
    <row r="757" spans="1:31" ht="14.4" x14ac:dyDescent="0.3">
      <c r="A757" s="64" t="s">
        <v>384</v>
      </c>
      <c r="B757" s="10">
        <v>59449</v>
      </c>
      <c r="C757" s="45">
        <v>0.57422003284072254</v>
      </c>
      <c r="D757" s="10">
        <v>812.72727272727195</v>
      </c>
      <c r="E757" s="10">
        <v>57222</v>
      </c>
      <c r="F757" s="45">
        <v>0.50923297350692809</v>
      </c>
      <c r="G757" s="46">
        <v>737.57575757575705</v>
      </c>
      <c r="H757" s="10">
        <v>60468</v>
      </c>
      <c r="I757" s="45">
        <v>0.52522409839483009</v>
      </c>
      <c r="J757" s="46">
        <v>1040.60608</v>
      </c>
      <c r="K757" s="45">
        <v>1.7140742485155343E-2</v>
      </c>
      <c r="L757" s="10">
        <v>125804</v>
      </c>
      <c r="M757" s="45">
        <v>0.62407421187092293</v>
      </c>
      <c r="N757" s="10">
        <v>1066.6666666666599</v>
      </c>
      <c r="O757" s="10">
        <v>120604</v>
      </c>
      <c r="P757" s="45">
        <v>0.56270237484253249</v>
      </c>
      <c r="Q757" s="46">
        <v>1011.51515151515</v>
      </c>
      <c r="R757" s="10">
        <v>128870</v>
      </c>
      <c r="S757" s="45">
        <v>0.57940714963334639</v>
      </c>
      <c r="T757" s="46">
        <v>1343.03027</v>
      </c>
      <c r="U757" s="45">
        <v>2.4371244157578454E-2</v>
      </c>
      <c r="V757" s="10">
        <v>5728535</v>
      </c>
      <c r="W757" s="45">
        <v>0.6873947795034373</v>
      </c>
      <c r="X757" s="10">
        <v>18764.242424242399</v>
      </c>
      <c r="Y757" s="10">
        <v>5739183</v>
      </c>
      <c r="Z757" s="45">
        <v>0.66224251080566687</v>
      </c>
      <c r="AA757" s="46">
        <v>18356.3636363636</v>
      </c>
      <c r="AB757" s="10">
        <v>6118890</v>
      </c>
      <c r="AC757" s="45">
        <v>0.68303105586734114</v>
      </c>
      <c r="AD757" s="46">
        <v>19436.363300000001</v>
      </c>
      <c r="AE757" s="45">
        <v>6.8142203896807821E-2</v>
      </c>
    </row>
    <row r="758" spans="1:31" ht="14.4" x14ac:dyDescent="0.3">
      <c r="A758" s="64" t="s">
        <v>438</v>
      </c>
      <c r="B758" s="10">
        <v>42099</v>
      </c>
      <c r="C758" s="45">
        <v>0.40663575775137639</v>
      </c>
      <c r="D758" s="10">
        <v>693.33333333333303</v>
      </c>
      <c r="E758" s="10">
        <v>40149</v>
      </c>
      <c r="F758" s="45">
        <v>0.3572960514020771</v>
      </c>
      <c r="G758" s="46">
        <v>706.66666666666595</v>
      </c>
      <c r="H758" s="10">
        <v>41420</v>
      </c>
      <c r="I758" s="45">
        <v>0.35977346952956707</v>
      </c>
      <c r="J758" s="46">
        <v>820.60609999999997</v>
      </c>
      <c r="K758" s="45">
        <v>-1.6128649136559065E-2</v>
      </c>
      <c r="L758" s="10">
        <v>93513</v>
      </c>
      <c r="M758" s="45">
        <v>0.46388868219361562</v>
      </c>
      <c r="N758" s="10">
        <v>924.24242424242402</v>
      </c>
      <c r="O758" s="10">
        <v>89059</v>
      </c>
      <c r="P758" s="45">
        <v>0.41552279195632902</v>
      </c>
      <c r="Q758" s="46">
        <v>1001.8181818181801</v>
      </c>
      <c r="R758" s="10">
        <v>93523</v>
      </c>
      <c r="S758" s="45">
        <v>0.42048494494575506</v>
      </c>
      <c r="T758" s="46">
        <v>1111.51514</v>
      </c>
      <c r="U758" s="45">
        <v>1.0693700341129041E-4</v>
      </c>
      <c r="V758" s="10">
        <v>4269967</v>
      </c>
      <c r="W758" s="45">
        <v>0.51237411038807534</v>
      </c>
      <c r="X758" s="10">
        <v>19287.272727272699</v>
      </c>
      <c r="Y758" s="10">
        <v>4087895</v>
      </c>
      <c r="Z758" s="45">
        <v>0.47170091086308485</v>
      </c>
      <c r="AA758" s="46">
        <v>18723.636363636298</v>
      </c>
      <c r="AB758" s="10">
        <v>4280103</v>
      </c>
      <c r="AC758" s="45">
        <v>0.47777346402876575</v>
      </c>
      <c r="AD758" s="46">
        <v>20001.212899999999</v>
      </c>
      <c r="AE758" s="45">
        <v>2.3737888372439412E-3</v>
      </c>
    </row>
    <row r="759" spans="1:31" ht="14.4" x14ac:dyDescent="0.3">
      <c r="A759" s="64" t="s">
        <v>439</v>
      </c>
      <c r="B759" s="10">
        <v>17350</v>
      </c>
      <c r="C759" s="45">
        <v>0.16758427508934609</v>
      </c>
      <c r="D759" s="10">
        <v>577.57575757575705</v>
      </c>
      <c r="E759" s="10">
        <v>17073</v>
      </c>
      <c r="F759" s="45">
        <v>0.15193692210485099</v>
      </c>
      <c r="G759" s="46">
        <v>504.24242424242402</v>
      </c>
      <c r="H759" s="10">
        <v>19048</v>
      </c>
      <c r="I759" s="45">
        <v>0.16545062886526302</v>
      </c>
      <c r="J759" s="46">
        <v>584.24243200000001</v>
      </c>
      <c r="K759" s="45">
        <v>9.7867435158501437E-2</v>
      </c>
      <c r="L759" s="10">
        <v>32291</v>
      </c>
      <c r="M759" s="45">
        <v>0.16018552967730734</v>
      </c>
      <c r="N759" s="10">
        <v>677.57575757575705</v>
      </c>
      <c r="O759" s="10">
        <v>31545</v>
      </c>
      <c r="P759" s="45">
        <v>0.14717958288620353</v>
      </c>
      <c r="Q759" s="46">
        <v>681.81818181818096</v>
      </c>
      <c r="R759" s="10">
        <v>35347</v>
      </c>
      <c r="S759" s="45">
        <v>0.15892220468759133</v>
      </c>
      <c r="T759" s="46">
        <v>735.15150000000006</v>
      </c>
      <c r="U759" s="45">
        <v>9.4639373199962837E-2</v>
      </c>
      <c r="V759" s="10">
        <v>1458568</v>
      </c>
      <c r="W759" s="45">
        <v>0.17502066911536185</v>
      </c>
      <c r="X759" s="10">
        <v>4941.2121212121201</v>
      </c>
      <c r="Y759" s="10">
        <v>1651288</v>
      </c>
      <c r="Z759" s="45">
        <v>0.1905415999425821</v>
      </c>
      <c r="AA759" s="46">
        <v>4872.7272727272702</v>
      </c>
      <c r="AB759" s="10">
        <v>1838787</v>
      </c>
      <c r="AC759" s="45">
        <v>0.20525759183857539</v>
      </c>
      <c r="AD759" s="46">
        <v>5169.6970000000001</v>
      </c>
      <c r="AE759" s="45">
        <v>0.26067965291985018</v>
      </c>
    </row>
    <row r="760" spans="1:31" ht="14.4" x14ac:dyDescent="0.3">
      <c r="A760" s="64" t="s">
        <v>440</v>
      </c>
      <c r="B760" s="10">
        <v>25097</v>
      </c>
      <c r="C760" s="45">
        <v>0.24241282719984544</v>
      </c>
      <c r="D760" s="10">
        <v>712.12121212121201</v>
      </c>
      <c r="E760" s="10">
        <v>27137</v>
      </c>
      <c r="F760" s="45">
        <v>0.24149898993494648</v>
      </c>
      <c r="G760" s="46">
        <v>649.69696969696895</v>
      </c>
      <c r="H760" s="10">
        <v>30985</v>
      </c>
      <c r="I760" s="45">
        <v>0.26913522340351609</v>
      </c>
      <c r="J760" s="46">
        <v>816.36364700000001</v>
      </c>
      <c r="K760" s="45">
        <v>0.2346097143084831</v>
      </c>
      <c r="L760" s="10">
        <v>42830</v>
      </c>
      <c r="M760" s="45">
        <v>0.21246620532281668</v>
      </c>
      <c r="N760" s="10">
        <v>826.06060606060601</v>
      </c>
      <c r="O760" s="10">
        <v>46110</v>
      </c>
      <c r="P760" s="45">
        <v>0.21513553865534457</v>
      </c>
      <c r="Q760" s="46">
        <v>876.36363636363603</v>
      </c>
      <c r="R760" s="10">
        <v>52834</v>
      </c>
      <c r="S760" s="45">
        <v>0.23754479198982092</v>
      </c>
      <c r="T760" s="46">
        <v>1030.3030000000001</v>
      </c>
      <c r="U760" s="45">
        <v>0.23357459724492177</v>
      </c>
      <c r="V760" s="10">
        <v>1785367</v>
      </c>
      <c r="W760" s="45">
        <v>0.214234870747532</v>
      </c>
      <c r="X760" s="10">
        <v>6440.6060606060601</v>
      </c>
      <c r="Y760" s="10">
        <v>1862806</v>
      </c>
      <c r="Z760" s="45">
        <v>0.21494859504982872</v>
      </c>
      <c r="AA760" s="46">
        <v>6389.0909090909099</v>
      </c>
      <c r="AB760" s="10">
        <v>1977083</v>
      </c>
      <c r="AC760" s="45">
        <v>0.22069510794071645</v>
      </c>
      <c r="AD760" s="46">
        <v>6067.8789999999999</v>
      </c>
      <c r="AE760" s="45">
        <v>0.1073818436209474</v>
      </c>
    </row>
    <row r="761" spans="1:31" ht="14.4" x14ac:dyDescent="0.3">
      <c r="A761" s="64" t="s">
        <v>386</v>
      </c>
      <c r="B761" s="10">
        <v>7825</v>
      </c>
      <c r="C761" s="45">
        <v>7.5581956920699314E-2</v>
      </c>
      <c r="D761" s="10">
        <v>365.45454545454498</v>
      </c>
      <c r="E761" s="10">
        <v>9380</v>
      </c>
      <c r="F761" s="45">
        <v>8.3474979754202677E-2</v>
      </c>
      <c r="G761" s="46">
        <v>386.06060606060601</v>
      </c>
      <c r="H761" s="10">
        <v>10387</v>
      </c>
      <c r="I761" s="45">
        <v>9.0221318879855461E-2</v>
      </c>
      <c r="J761" s="46">
        <v>519.39390000000003</v>
      </c>
      <c r="K761" s="45">
        <v>0.32741214057507989</v>
      </c>
      <c r="L761" s="10">
        <v>14448</v>
      </c>
      <c r="M761" s="45">
        <v>7.1671999404717607E-2</v>
      </c>
      <c r="N761" s="10">
        <v>495.15151515151501</v>
      </c>
      <c r="O761" s="10">
        <v>16755</v>
      </c>
      <c r="P761" s="45">
        <v>7.8173844072225079E-2</v>
      </c>
      <c r="Q761" s="46">
        <v>481.81818181818102</v>
      </c>
      <c r="R761" s="10">
        <v>18871</v>
      </c>
      <c r="S761" s="45">
        <v>8.4845133240714507E-2</v>
      </c>
      <c r="T761" s="46">
        <v>690.30304000000001</v>
      </c>
      <c r="U761" s="45">
        <v>0.30613233665559247</v>
      </c>
      <c r="V761" s="10">
        <v>612161</v>
      </c>
      <c r="W761" s="45">
        <v>7.3456176075663959E-2</v>
      </c>
      <c r="X761" s="10">
        <v>4046.0606060606001</v>
      </c>
      <c r="Y761" s="10">
        <v>623127</v>
      </c>
      <c r="Z761" s="45">
        <v>7.1902427406619174E-2</v>
      </c>
      <c r="AA761" s="46">
        <v>3738.1818181818098</v>
      </c>
      <c r="AB761" s="10">
        <v>677712</v>
      </c>
      <c r="AC761" s="45">
        <v>7.565070510075643E-2</v>
      </c>
      <c r="AD761" s="46">
        <v>4272.7269999999999</v>
      </c>
      <c r="AE761" s="45">
        <v>0.10708130704177496</v>
      </c>
    </row>
    <row r="762" spans="1:31" ht="14.4" x14ac:dyDescent="0.3">
      <c r="A762" s="64" t="s">
        <v>438</v>
      </c>
      <c r="B762" s="10">
        <v>3517</v>
      </c>
      <c r="C762" s="45">
        <v>3.3970829711194819E-2</v>
      </c>
      <c r="D762" s="10">
        <v>280</v>
      </c>
      <c r="E762" s="10">
        <v>4235</v>
      </c>
      <c r="F762" s="45">
        <v>3.7688330411412403E-2</v>
      </c>
      <c r="G762" s="46">
        <v>268.48484848484799</v>
      </c>
      <c r="H762" s="10">
        <v>4656</v>
      </c>
      <c r="I762" s="45">
        <v>4.0441942880967273E-2</v>
      </c>
      <c r="J762" s="46">
        <v>342.42425500000002</v>
      </c>
      <c r="K762" s="45">
        <v>0.32385555871481375</v>
      </c>
      <c r="L762" s="10">
        <v>7156</v>
      </c>
      <c r="M762" s="45">
        <v>3.5498673016345461E-2</v>
      </c>
      <c r="N762" s="10">
        <v>410.90909090909099</v>
      </c>
      <c r="O762" s="10">
        <v>7935</v>
      </c>
      <c r="P762" s="45">
        <v>3.7022348714598981E-2</v>
      </c>
      <c r="Q762" s="46">
        <v>367.87878787878702</v>
      </c>
      <c r="R762" s="10">
        <v>8906</v>
      </c>
      <c r="S762" s="45">
        <v>4.0041903271782281E-2</v>
      </c>
      <c r="T762" s="46">
        <v>423.63635299999999</v>
      </c>
      <c r="U762" s="45">
        <v>0.24455002794857461</v>
      </c>
      <c r="V762" s="10">
        <v>306467</v>
      </c>
      <c r="W762" s="45">
        <v>3.6774466052852936E-2</v>
      </c>
      <c r="X762" s="10">
        <v>2293.9393939393899</v>
      </c>
      <c r="Y762" s="10">
        <v>295524</v>
      </c>
      <c r="Z762" s="45">
        <v>3.4100420872332164E-2</v>
      </c>
      <c r="AA762" s="46">
        <v>2438.7878787878699</v>
      </c>
      <c r="AB762" s="10">
        <v>321315</v>
      </c>
      <c r="AC762" s="45">
        <v>3.5867309874178931E-2</v>
      </c>
      <c r="AD762" s="46">
        <v>2276.9697299999998</v>
      </c>
      <c r="AE762" s="45">
        <v>4.8448935774487951E-2</v>
      </c>
    </row>
    <row r="763" spans="1:31" ht="14.4" x14ac:dyDescent="0.3">
      <c r="A763" s="64" t="s">
        <v>439</v>
      </c>
      <c r="B763" s="10">
        <v>4308</v>
      </c>
      <c r="C763" s="45">
        <v>4.1611127209504495E-2</v>
      </c>
      <c r="D763" s="10">
        <v>275.75757575757501</v>
      </c>
      <c r="E763" s="10">
        <v>5145</v>
      </c>
      <c r="F763" s="45">
        <v>4.5786649342790274E-2</v>
      </c>
      <c r="G763" s="46">
        <v>326.06060606060601</v>
      </c>
      <c r="H763" s="10">
        <v>5731</v>
      </c>
      <c r="I763" s="45">
        <v>4.9779375998888195E-2</v>
      </c>
      <c r="J763" s="46">
        <v>380</v>
      </c>
      <c r="K763" s="45">
        <v>0.33031569173630454</v>
      </c>
      <c r="L763" s="10">
        <v>7292</v>
      </c>
      <c r="M763" s="45">
        <v>3.6173326388372153E-2</v>
      </c>
      <c r="N763" s="10">
        <v>322.42424242424198</v>
      </c>
      <c r="O763" s="10">
        <v>8820</v>
      </c>
      <c r="P763" s="45">
        <v>4.1151495357626092E-2</v>
      </c>
      <c r="Q763" s="46">
        <v>398.18181818181802</v>
      </c>
      <c r="R763" s="10">
        <v>9965</v>
      </c>
      <c r="S763" s="45">
        <v>4.4803229968932233E-2</v>
      </c>
      <c r="T763" s="46">
        <v>515.75756799999999</v>
      </c>
      <c r="U763" s="45">
        <v>0.36656609983543609</v>
      </c>
      <c r="V763" s="10">
        <v>305694</v>
      </c>
      <c r="W763" s="45">
        <v>3.6681710022811023E-2</v>
      </c>
      <c r="X763" s="10">
        <v>3083.6363636363599</v>
      </c>
      <c r="Y763" s="10">
        <v>327603</v>
      </c>
      <c r="Z763" s="45">
        <v>3.7802006534287003E-2</v>
      </c>
      <c r="AA763" s="46">
        <v>2856.3636363636301</v>
      </c>
      <c r="AB763" s="10">
        <v>356397</v>
      </c>
      <c r="AC763" s="45">
        <v>3.9783395226577499E-2</v>
      </c>
      <c r="AD763" s="46">
        <v>3270.3029999999999</v>
      </c>
      <c r="AE763" s="45">
        <v>0.16586194037174429</v>
      </c>
    </row>
    <row r="764" spans="1:31" ht="14.4" x14ac:dyDescent="0.3">
      <c r="A764" s="64" t="s">
        <v>387</v>
      </c>
      <c r="B764" s="10">
        <v>17272</v>
      </c>
      <c r="C764" s="45">
        <v>0.16683087027914614</v>
      </c>
      <c r="D764" s="10">
        <v>602.42424242424204</v>
      </c>
      <c r="E764" s="10">
        <v>17757</v>
      </c>
      <c r="F764" s="45">
        <v>0.1580240101807438</v>
      </c>
      <c r="G764" s="46">
        <v>504.84848484848402</v>
      </c>
      <c r="H764" s="10">
        <v>20598</v>
      </c>
      <c r="I764" s="45">
        <v>0.17891390452366063</v>
      </c>
      <c r="J764" s="46">
        <v>547.87879999999996</v>
      </c>
      <c r="K764" s="45">
        <v>0.19256600277906438</v>
      </c>
      <c r="L764" s="10">
        <v>28382</v>
      </c>
      <c r="M764" s="45">
        <v>0.14079420591809907</v>
      </c>
      <c r="N764" s="10">
        <v>687.87878787878697</v>
      </c>
      <c r="O764" s="10">
        <v>29355</v>
      </c>
      <c r="P764" s="45">
        <v>0.13696169458311949</v>
      </c>
      <c r="Q764" s="46">
        <v>714.54545454545405</v>
      </c>
      <c r="R764" s="10">
        <v>33963</v>
      </c>
      <c r="S764" s="45">
        <v>0.1526996587491064</v>
      </c>
      <c r="T764" s="46">
        <v>662.42425500000002</v>
      </c>
      <c r="U764" s="45">
        <v>0.19663871467831726</v>
      </c>
      <c r="V764" s="10">
        <v>1173206</v>
      </c>
      <c r="W764" s="45">
        <v>0.14077869467186804</v>
      </c>
      <c r="X764" s="10">
        <v>4569.69696969697</v>
      </c>
      <c r="Y764" s="10">
        <v>1239679</v>
      </c>
      <c r="Z764" s="45">
        <v>0.14304616764320957</v>
      </c>
      <c r="AA764" s="46">
        <v>4376.9696969696897</v>
      </c>
      <c r="AB764" s="10">
        <v>1299371</v>
      </c>
      <c r="AC764" s="45">
        <v>0.14504440283996001</v>
      </c>
      <c r="AD764" s="46">
        <v>4323.6360000000004</v>
      </c>
      <c r="AE764" s="45">
        <v>0.10753865902492828</v>
      </c>
    </row>
    <row r="765" spans="1:31" ht="14.4" x14ac:dyDescent="0.3">
      <c r="A765" s="64" t="s">
        <v>438</v>
      </c>
      <c r="B765" s="10">
        <v>7296</v>
      </c>
      <c r="C765" s="45">
        <v>7.0472326861779191E-2</v>
      </c>
      <c r="D765" s="10">
        <v>355.75757575757501</v>
      </c>
      <c r="E765" s="10">
        <v>7539</v>
      </c>
      <c r="F765" s="45">
        <v>6.7091457608415131E-2</v>
      </c>
      <c r="G765" s="46">
        <v>356.36363636363598</v>
      </c>
      <c r="H765" s="10">
        <v>8662</v>
      </c>
      <c r="I765" s="45">
        <v>7.5237995969703292E-2</v>
      </c>
      <c r="J765" s="46">
        <v>384.24243200000001</v>
      </c>
      <c r="K765" s="45">
        <v>0.18722587719298245</v>
      </c>
      <c r="L765" s="10">
        <v>13315</v>
      </c>
      <c r="M765" s="45">
        <v>6.6051541533348218E-2</v>
      </c>
      <c r="N765" s="10">
        <v>439.39393939393898</v>
      </c>
      <c r="O765" s="10">
        <v>13419</v>
      </c>
      <c r="P765" s="45">
        <v>6.2609060794102556E-2</v>
      </c>
      <c r="Q765" s="46">
        <v>464.84848484848402</v>
      </c>
      <c r="R765" s="10">
        <v>15584</v>
      </c>
      <c r="S765" s="45">
        <v>7.0066586636812839E-2</v>
      </c>
      <c r="T765" s="46">
        <v>546.06060000000002</v>
      </c>
      <c r="U765" s="45">
        <v>0.17040931280510702</v>
      </c>
      <c r="V765" s="10">
        <v>588459</v>
      </c>
      <c r="W765" s="45">
        <v>7.0612057803925987E-2</v>
      </c>
      <c r="X765" s="10">
        <v>2969.69696969697</v>
      </c>
      <c r="Y765" s="10">
        <v>594550</v>
      </c>
      <c r="Z765" s="45">
        <v>6.8604936416822609E-2</v>
      </c>
      <c r="AA765" s="46">
        <v>3030.9090909090901</v>
      </c>
      <c r="AB765" s="10">
        <v>616886</v>
      </c>
      <c r="AC765" s="45">
        <v>6.8860903845269425E-2</v>
      </c>
      <c r="AD765" s="46">
        <v>3237.5756799999999</v>
      </c>
      <c r="AE765" s="45">
        <v>4.8307528646855599E-2</v>
      </c>
    </row>
    <row r="766" spans="1:31" ht="14.4" x14ac:dyDescent="0.3">
      <c r="A766" s="64" t="s">
        <v>439</v>
      </c>
      <c r="B766" s="10">
        <v>9976</v>
      </c>
      <c r="C766" s="45">
        <v>9.6358543417366951E-2</v>
      </c>
      <c r="D766" s="10">
        <v>439.39393939393898</v>
      </c>
      <c r="E766" s="10">
        <v>10218</v>
      </c>
      <c r="F766" s="45">
        <v>9.093255257232867E-2</v>
      </c>
      <c r="G766" s="46">
        <v>364.84848484848402</v>
      </c>
      <c r="H766" s="10">
        <v>11936</v>
      </c>
      <c r="I766" s="45">
        <v>0.10367590855395734</v>
      </c>
      <c r="J766" s="46">
        <v>521.81820000000005</v>
      </c>
      <c r="K766" s="45">
        <v>0.19647153167602247</v>
      </c>
      <c r="L766" s="10">
        <v>15067</v>
      </c>
      <c r="M766" s="45">
        <v>7.4742664384750843E-2</v>
      </c>
      <c r="N766" s="10">
        <v>524.84848484848396</v>
      </c>
      <c r="O766" s="10">
        <v>15936</v>
      </c>
      <c r="P766" s="45">
        <v>7.4352633789016936E-2</v>
      </c>
      <c r="Q766" s="46">
        <v>549.69696969696895</v>
      </c>
      <c r="R766" s="10">
        <v>18379</v>
      </c>
      <c r="S766" s="45">
        <v>8.2633072112293579E-2</v>
      </c>
      <c r="T766" s="46">
        <v>647.27269999999999</v>
      </c>
      <c r="U766" s="45">
        <v>0.21981814561624743</v>
      </c>
      <c r="V766" s="10">
        <v>584747</v>
      </c>
      <c r="W766" s="45">
        <v>7.0166636867942056E-2</v>
      </c>
      <c r="X766" s="10">
        <v>3884.84848484848</v>
      </c>
      <c r="Y766" s="10">
        <v>645129</v>
      </c>
      <c r="Z766" s="45">
        <v>7.4441231226386947E-2</v>
      </c>
      <c r="AA766" s="46">
        <v>3694.54545454545</v>
      </c>
      <c r="AB766" s="10">
        <v>682485</v>
      </c>
      <c r="AC766" s="45">
        <v>7.6183498994690596E-2</v>
      </c>
      <c r="AD766" s="46">
        <v>4036.9697299999998</v>
      </c>
      <c r="AE766" s="45">
        <v>0.16714579125673154</v>
      </c>
    </row>
    <row r="767" spans="1:31" ht="14.4" x14ac:dyDescent="0.3">
      <c r="A767" s="432"/>
      <c r="B767" s="432"/>
      <c r="C767" s="432"/>
      <c r="D767" s="432"/>
      <c r="E767" s="432"/>
      <c r="F767" s="432"/>
      <c r="G767" s="432"/>
      <c r="H767" s="432"/>
      <c r="I767" s="432"/>
      <c r="J767" s="432"/>
      <c r="K767" s="432"/>
      <c r="L767" s="432"/>
      <c r="M767" s="432"/>
      <c r="N767" s="432"/>
      <c r="O767" s="432"/>
      <c r="P767" s="432"/>
      <c r="Q767" s="432"/>
      <c r="R767" s="432"/>
      <c r="S767" s="432"/>
      <c r="T767" s="432"/>
      <c r="U767" s="432"/>
      <c r="V767" s="432"/>
      <c r="W767" s="432"/>
      <c r="X767" s="432"/>
      <c r="Y767" s="432"/>
      <c r="Z767" s="432"/>
      <c r="AA767" s="432"/>
      <c r="AB767" s="432"/>
      <c r="AC767" s="432"/>
      <c r="AD767" s="432"/>
      <c r="AE767" s="432"/>
    </row>
    <row r="768" spans="1:31" ht="14.4" x14ac:dyDescent="0.3">
      <c r="A768" s="433" t="s">
        <v>497</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433"/>
      <c r="AE768" s="433"/>
    </row>
    <row r="769" spans="1:31" ht="14.4" x14ac:dyDescent="0.3">
      <c r="A769" s="64"/>
      <c r="B769" s="434" t="s">
        <v>332</v>
      </c>
      <c r="C769" s="434"/>
      <c r="D769" s="63" t="s">
        <v>333</v>
      </c>
      <c r="E769" s="434" t="s">
        <v>332</v>
      </c>
      <c r="F769" s="434"/>
      <c r="G769" s="63" t="s">
        <v>333</v>
      </c>
      <c r="H769" s="434" t="s">
        <v>332</v>
      </c>
      <c r="I769" s="434"/>
      <c r="J769" s="63" t="s">
        <v>333</v>
      </c>
      <c r="K769" s="64" t="s">
        <v>0</v>
      </c>
      <c r="L769" s="434" t="s">
        <v>332</v>
      </c>
      <c r="M769" s="434"/>
      <c r="N769" s="63" t="s">
        <v>333</v>
      </c>
      <c r="O769" s="434" t="s">
        <v>332</v>
      </c>
      <c r="P769" s="434"/>
      <c r="Q769" s="63" t="s">
        <v>333</v>
      </c>
      <c r="R769" s="434" t="s">
        <v>332</v>
      </c>
      <c r="S769" s="434"/>
      <c r="T769" s="63" t="s">
        <v>333</v>
      </c>
      <c r="U769" s="64" t="s">
        <v>0</v>
      </c>
      <c r="V769" s="434" t="s">
        <v>332</v>
      </c>
      <c r="W769" s="434"/>
      <c r="X769" s="63" t="s">
        <v>333</v>
      </c>
      <c r="Y769" s="434" t="s">
        <v>332</v>
      </c>
      <c r="Z769" s="434"/>
      <c r="AA769" s="63" t="s">
        <v>333</v>
      </c>
      <c r="AB769" s="434" t="s">
        <v>332</v>
      </c>
      <c r="AC769" s="434"/>
      <c r="AD769" s="63" t="s">
        <v>333</v>
      </c>
      <c r="AE769" s="64" t="s">
        <v>0</v>
      </c>
    </row>
    <row r="770" spans="1:31" ht="14.4" x14ac:dyDescent="0.3">
      <c r="A770" s="64" t="s">
        <v>18</v>
      </c>
      <c r="B770" s="10">
        <v>103530</v>
      </c>
      <c r="C770" s="45"/>
      <c r="D770" s="10">
        <v>764.84848484848396</v>
      </c>
      <c r="E770" s="10">
        <v>112369</v>
      </c>
      <c r="F770" s="45"/>
      <c r="G770" s="46">
        <v>717.57575757575705</v>
      </c>
      <c r="H770" s="10">
        <v>115128</v>
      </c>
      <c r="I770" s="45"/>
      <c r="J770" s="46">
        <v>816.96969999999999</v>
      </c>
      <c r="K770" s="45">
        <v>0.11202549985511447</v>
      </c>
      <c r="L770" s="10">
        <v>201585</v>
      </c>
      <c r="M770" s="45"/>
      <c r="N770" s="10">
        <v>1142.42424242424</v>
      </c>
      <c r="O770" s="10">
        <v>214330</v>
      </c>
      <c r="P770" s="45"/>
      <c r="Q770" s="46">
        <v>900.60606060606005</v>
      </c>
      <c r="R770" s="10">
        <v>222417</v>
      </c>
      <c r="S770" s="45"/>
      <c r="T770" s="46">
        <v>1030.9090000000001</v>
      </c>
      <c r="U770" s="45">
        <v>0.10334102239749982</v>
      </c>
      <c r="V770" s="10">
        <v>8333690</v>
      </c>
      <c r="W770" s="45"/>
      <c r="X770" s="10">
        <v>13820</v>
      </c>
      <c r="Y770" s="10">
        <v>8666286</v>
      </c>
      <c r="Z770" s="45"/>
      <c r="AA770" s="46">
        <v>13829.090909090901</v>
      </c>
      <c r="AB770" s="10">
        <v>8958436</v>
      </c>
      <c r="AC770" s="45"/>
      <c r="AD770" s="46">
        <v>14813.333000000001</v>
      </c>
      <c r="AE770" s="45">
        <v>7.4966311441870284E-2</v>
      </c>
    </row>
    <row r="771" spans="1:31" ht="14.4" x14ac:dyDescent="0.3">
      <c r="A771" s="64" t="s">
        <v>420</v>
      </c>
      <c r="B771" s="10">
        <v>18984</v>
      </c>
      <c r="C771" s="45">
        <v>0.18336713995943205</v>
      </c>
      <c r="D771" s="10">
        <v>524.24242424242402</v>
      </c>
      <c r="E771" s="10">
        <v>28010</v>
      </c>
      <c r="F771" s="45">
        <v>0.24926803655812546</v>
      </c>
      <c r="G771" s="46">
        <v>585.45454545454504</v>
      </c>
      <c r="H771" s="10">
        <v>23675</v>
      </c>
      <c r="I771" s="45">
        <v>0.2056406782016538</v>
      </c>
      <c r="J771" s="46">
        <v>623.63635299999999</v>
      </c>
      <c r="K771" s="45">
        <v>0.24710282343025705</v>
      </c>
      <c r="L771" s="10">
        <v>32951</v>
      </c>
      <c r="M771" s="45">
        <v>0.16345958280626038</v>
      </c>
      <c r="N771" s="10">
        <v>786.06060606060601</v>
      </c>
      <c r="O771" s="10">
        <v>47616</v>
      </c>
      <c r="P771" s="45">
        <v>0.22216208650212291</v>
      </c>
      <c r="Q771" s="46">
        <v>787.87878787878799</v>
      </c>
      <c r="R771" s="10">
        <v>40713</v>
      </c>
      <c r="S771" s="45">
        <v>0.18304805837683272</v>
      </c>
      <c r="T771" s="46">
        <v>810.30304000000001</v>
      </c>
      <c r="U771" s="45">
        <v>0.23556189493490334</v>
      </c>
      <c r="V771" s="10">
        <v>819788</v>
      </c>
      <c r="W771" s="45">
        <v>9.8370349749030736E-2</v>
      </c>
      <c r="X771" s="10">
        <v>4421.8181818181802</v>
      </c>
      <c r="Y771" s="10">
        <v>1064297</v>
      </c>
      <c r="Z771" s="45">
        <v>0.12280889414450434</v>
      </c>
      <c r="AA771" s="46">
        <v>3723.6363636363599</v>
      </c>
      <c r="AB771" s="10">
        <v>862463</v>
      </c>
      <c r="AC771" s="45">
        <v>9.6273836191942436E-2</v>
      </c>
      <c r="AD771" s="46">
        <v>4215.7579999999998</v>
      </c>
      <c r="AE771" s="45">
        <v>5.2056141343859635E-2</v>
      </c>
    </row>
    <row r="772" spans="1:31" ht="14.4" x14ac:dyDescent="0.3">
      <c r="A772" s="64" t="s">
        <v>384</v>
      </c>
      <c r="B772" s="10">
        <v>6405</v>
      </c>
      <c r="C772" s="45">
        <v>6.1866125760649086E-2</v>
      </c>
      <c r="D772" s="10">
        <v>325.45454545454498</v>
      </c>
      <c r="E772" s="10">
        <v>10065</v>
      </c>
      <c r="F772" s="45">
        <v>8.9570967081668437E-2</v>
      </c>
      <c r="G772" s="46">
        <v>429.69696969696901</v>
      </c>
      <c r="H772" s="10">
        <v>7819</v>
      </c>
      <c r="I772" s="45">
        <v>6.7915711208394139E-2</v>
      </c>
      <c r="J772" s="46">
        <v>410.90910000000002</v>
      </c>
      <c r="K772" s="45">
        <v>0.22076502732240438</v>
      </c>
      <c r="L772" s="10">
        <v>12900</v>
      </c>
      <c r="M772" s="45">
        <v>6.3992856611355009E-2</v>
      </c>
      <c r="N772" s="10">
        <v>472.12121212121201</v>
      </c>
      <c r="O772" s="10">
        <v>19035</v>
      </c>
      <c r="P772" s="45">
        <v>8.881164559324406E-2</v>
      </c>
      <c r="Q772" s="46">
        <v>600</v>
      </c>
      <c r="R772" s="10">
        <v>15116</v>
      </c>
      <c r="S772" s="45">
        <v>6.7962430929290482E-2</v>
      </c>
      <c r="T772" s="46">
        <v>592.12120000000004</v>
      </c>
      <c r="U772" s="45">
        <v>0.1717829457364341</v>
      </c>
      <c r="V772" s="10">
        <v>356559</v>
      </c>
      <c r="W772" s="45">
        <v>4.2785248791351732E-2</v>
      </c>
      <c r="X772" s="10">
        <v>3150.30303030303</v>
      </c>
      <c r="Y772" s="10">
        <v>456755</v>
      </c>
      <c r="Z772" s="45">
        <v>5.2704814957641601E-2</v>
      </c>
      <c r="AA772" s="46">
        <v>2805.45454545454</v>
      </c>
      <c r="AB772" s="10">
        <v>372346</v>
      </c>
      <c r="AC772" s="45">
        <v>4.1563728311504372E-2</v>
      </c>
      <c r="AD772" s="46">
        <v>2692.7272899999998</v>
      </c>
      <c r="AE772" s="45">
        <v>4.4275982375988267E-2</v>
      </c>
    </row>
    <row r="773" spans="1:31" ht="14.4" x14ac:dyDescent="0.3">
      <c r="A773" s="64" t="s">
        <v>498</v>
      </c>
      <c r="B773" s="10">
        <v>1227</v>
      </c>
      <c r="C773" s="45">
        <v>1.185163720660678E-2</v>
      </c>
      <c r="D773" s="10">
        <v>130.30303030303</v>
      </c>
      <c r="E773" s="10">
        <v>2228</v>
      </c>
      <c r="F773" s="45">
        <v>1.9827532504516372E-2</v>
      </c>
      <c r="G773" s="46">
        <v>201.81818181818099</v>
      </c>
      <c r="H773" s="10">
        <v>2401</v>
      </c>
      <c r="I773" s="45">
        <v>2.0855048294072684E-2</v>
      </c>
      <c r="J773" s="46">
        <v>204.84848</v>
      </c>
      <c r="K773" s="45">
        <v>0.9568052159739201</v>
      </c>
      <c r="L773" s="10">
        <v>2644</v>
      </c>
      <c r="M773" s="45">
        <v>1.3116055262048268E-2</v>
      </c>
      <c r="N773" s="10">
        <v>198.78787878787799</v>
      </c>
      <c r="O773" s="10">
        <v>4515</v>
      </c>
      <c r="P773" s="45">
        <v>2.10656464330705E-2</v>
      </c>
      <c r="Q773" s="46">
        <v>260</v>
      </c>
      <c r="R773" s="10">
        <v>4487</v>
      </c>
      <c r="S773" s="45">
        <v>2.0173817648830798E-2</v>
      </c>
      <c r="T773" s="46">
        <v>282.42425500000002</v>
      </c>
      <c r="U773" s="45">
        <v>0.69704992435703483</v>
      </c>
      <c r="V773" s="10">
        <v>104872</v>
      </c>
      <c r="W773" s="45">
        <v>1.258410140046006E-2</v>
      </c>
      <c r="X773" s="10">
        <v>1424.84848484848</v>
      </c>
      <c r="Y773" s="10">
        <v>147157</v>
      </c>
      <c r="Z773" s="45">
        <v>1.6980399677555068E-2</v>
      </c>
      <c r="AA773" s="46">
        <v>1630.9090909090901</v>
      </c>
      <c r="AB773" s="10">
        <v>145876</v>
      </c>
      <c r="AC773" s="45">
        <v>1.6283645939983275E-2</v>
      </c>
      <c r="AD773" s="46">
        <v>1521.8182400000001</v>
      </c>
      <c r="AE773" s="45">
        <v>0.39099092226714471</v>
      </c>
    </row>
    <row r="774" spans="1:31" ht="14.4" x14ac:dyDescent="0.3">
      <c r="A774" s="64" t="s">
        <v>499</v>
      </c>
      <c r="B774" s="10">
        <v>2437</v>
      </c>
      <c r="C774" s="45">
        <v>2.3539070800734085E-2</v>
      </c>
      <c r="D774" s="10">
        <v>186.666666666666</v>
      </c>
      <c r="E774" s="10">
        <v>3981</v>
      </c>
      <c r="F774" s="45">
        <v>3.5427920511884953E-2</v>
      </c>
      <c r="G774" s="46">
        <v>320.60606060606</v>
      </c>
      <c r="H774" s="10">
        <v>2813</v>
      </c>
      <c r="I774" s="45">
        <v>2.4433673823917725E-2</v>
      </c>
      <c r="J774" s="46">
        <v>270.90910000000002</v>
      </c>
      <c r="K774" s="45">
        <v>0.15428805908904392</v>
      </c>
      <c r="L774" s="10">
        <v>4746</v>
      </c>
      <c r="M774" s="45">
        <v>2.3543418409107821E-2</v>
      </c>
      <c r="N774" s="10">
        <v>276.36363636363598</v>
      </c>
      <c r="O774" s="10">
        <v>6890</v>
      </c>
      <c r="P774" s="45">
        <v>3.2146689684131945E-2</v>
      </c>
      <c r="Q774" s="46">
        <v>426.06060606060601</v>
      </c>
      <c r="R774" s="10">
        <v>5403</v>
      </c>
      <c r="S774" s="45">
        <v>2.4292207879793363E-2</v>
      </c>
      <c r="T774" s="46">
        <v>341.81817599999999</v>
      </c>
      <c r="U774" s="45">
        <v>0.13843236409608092</v>
      </c>
      <c r="V774" s="10">
        <v>137791</v>
      </c>
      <c r="W774" s="45">
        <v>1.6534212335712031E-2</v>
      </c>
      <c r="X774" s="10">
        <v>1829.0909090908999</v>
      </c>
      <c r="Y774" s="10">
        <v>179445</v>
      </c>
      <c r="Z774" s="45">
        <v>2.0706101783393716E-2</v>
      </c>
      <c r="AA774" s="46">
        <v>1878.7878787878701</v>
      </c>
      <c r="AB774" s="10">
        <v>132107</v>
      </c>
      <c r="AC774" s="45">
        <v>1.47466589034068E-2</v>
      </c>
      <c r="AD774" s="46">
        <v>1653.3333700000001</v>
      </c>
      <c r="AE774" s="45">
        <v>-4.1250879955875203E-2</v>
      </c>
    </row>
    <row r="775" spans="1:31" ht="14.4" x14ac:dyDescent="0.3">
      <c r="A775" s="64" t="s">
        <v>500</v>
      </c>
      <c r="B775" s="10">
        <v>2085</v>
      </c>
      <c r="C775" s="45">
        <v>2.0139090118806144E-2</v>
      </c>
      <c r="D775" s="10">
        <v>218.18181818181799</v>
      </c>
      <c r="E775" s="10">
        <v>2887</v>
      </c>
      <c r="F775" s="45">
        <v>2.569213929108562E-2</v>
      </c>
      <c r="G775" s="46">
        <v>203.636363636363</v>
      </c>
      <c r="H775" s="10">
        <v>2260</v>
      </c>
      <c r="I775" s="45">
        <v>1.9630324508373289E-2</v>
      </c>
      <c r="J775" s="46">
        <v>183.636368</v>
      </c>
      <c r="K775" s="45">
        <v>8.3932853717026384E-2</v>
      </c>
      <c r="L775" s="10">
        <v>4511</v>
      </c>
      <c r="M775" s="45">
        <v>2.2377657067738175E-2</v>
      </c>
      <c r="N775" s="10">
        <v>298.78787878787801</v>
      </c>
      <c r="O775" s="10">
        <v>6101</v>
      </c>
      <c r="P775" s="45">
        <v>2.8465450473568795E-2</v>
      </c>
      <c r="Q775" s="46">
        <v>333.93939393939303</v>
      </c>
      <c r="R775" s="10">
        <v>4352</v>
      </c>
      <c r="S775" s="45">
        <v>1.9566849656276274E-2</v>
      </c>
      <c r="T775" s="46">
        <v>298.18182400000001</v>
      </c>
      <c r="U775" s="45">
        <v>-3.5247173575703838E-2</v>
      </c>
      <c r="V775" s="10">
        <v>98585</v>
      </c>
      <c r="W775" s="45">
        <v>1.1829693689110106E-2</v>
      </c>
      <c r="X775" s="10">
        <v>1481.2121212121201</v>
      </c>
      <c r="Y775" s="10">
        <v>114377</v>
      </c>
      <c r="Z775" s="45">
        <v>1.3197925847358372E-2</v>
      </c>
      <c r="AA775" s="46">
        <v>1573.3333333333301</v>
      </c>
      <c r="AB775" s="10">
        <v>83093</v>
      </c>
      <c r="AC775" s="45">
        <v>9.2753913741193215E-3</v>
      </c>
      <c r="AD775" s="46">
        <v>1250.9090000000001</v>
      </c>
      <c r="AE775" s="45">
        <v>-0.15714358168078307</v>
      </c>
    </row>
    <row r="776" spans="1:31" ht="14.4" x14ac:dyDescent="0.3">
      <c r="A776" s="64" t="s">
        <v>501</v>
      </c>
      <c r="B776" s="10">
        <v>656</v>
      </c>
      <c r="C776" s="45">
        <v>6.3363276345020769E-3</v>
      </c>
      <c r="D776" s="10">
        <v>95.757575757575694</v>
      </c>
      <c r="E776" s="10">
        <v>969</v>
      </c>
      <c r="F776" s="45">
        <v>8.6233747741814911E-3</v>
      </c>
      <c r="G776" s="46">
        <v>116.363636363636</v>
      </c>
      <c r="H776" s="10">
        <v>345</v>
      </c>
      <c r="I776" s="45">
        <v>2.9966645820304356E-3</v>
      </c>
      <c r="J776" s="46">
        <v>85.454544100000007</v>
      </c>
      <c r="K776" s="45">
        <v>-0.47408536585365851</v>
      </c>
      <c r="L776" s="10">
        <v>999</v>
      </c>
      <c r="M776" s="45">
        <v>4.9557258724607488E-3</v>
      </c>
      <c r="N776" s="10">
        <v>108.484848484848</v>
      </c>
      <c r="O776" s="10">
        <v>1529</v>
      </c>
      <c r="P776" s="45">
        <v>7.1338590024728225E-3</v>
      </c>
      <c r="Q776" s="46">
        <v>157.575757575757</v>
      </c>
      <c r="R776" s="10">
        <v>874</v>
      </c>
      <c r="S776" s="45">
        <v>3.9295557443900422E-3</v>
      </c>
      <c r="T776" s="46">
        <v>140</v>
      </c>
      <c r="U776" s="45">
        <v>-0.12512512512512514</v>
      </c>
      <c r="V776" s="10">
        <v>15311</v>
      </c>
      <c r="W776" s="45">
        <v>1.8372413660695322E-3</v>
      </c>
      <c r="X776" s="10">
        <v>577.57575757575705</v>
      </c>
      <c r="Y776" s="10">
        <v>15776</v>
      </c>
      <c r="Z776" s="45">
        <v>1.8203876493344438E-3</v>
      </c>
      <c r="AA776" s="46">
        <v>566.66666666666595</v>
      </c>
      <c r="AB776" s="10">
        <v>11270</v>
      </c>
      <c r="AC776" s="45">
        <v>1.2580320939949785E-3</v>
      </c>
      <c r="AD776" s="46">
        <v>487.878784</v>
      </c>
      <c r="AE776" s="45">
        <v>-0.26392789497746716</v>
      </c>
    </row>
    <row r="777" spans="1:31" ht="14.4" x14ac:dyDescent="0.3">
      <c r="A777" s="64" t="s">
        <v>440</v>
      </c>
      <c r="B777" s="10">
        <v>12579</v>
      </c>
      <c r="C777" s="45">
        <v>0.12150101419878297</v>
      </c>
      <c r="D777" s="10">
        <v>448.48484848484799</v>
      </c>
      <c r="E777" s="10">
        <v>17945</v>
      </c>
      <c r="F777" s="45">
        <v>0.15969706947645704</v>
      </c>
      <c r="G777" s="46">
        <v>547.27272727272702</v>
      </c>
      <c r="H777" s="10">
        <v>15856</v>
      </c>
      <c r="I777" s="45">
        <v>0.13772496699325967</v>
      </c>
      <c r="J777" s="46">
        <v>496.96969999999999</v>
      </c>
      <c r="K777" s="45">
        <v>0.26051355433659273</v>
      </c>
      <c r="L777" s="10">
        <v>20051</v>
      </c>
      <c r="M777" s="45">
        <v>9.9466726194905375E-2</v>
      </c>
      <c r="N777" s="10">
        <v>573.33333333333303</v>
      </c>
      <c r="O777" s="10">
        <v>28581</v>
      </c>
      <c r="P777" s="45">
        <v>0.13335044090887882</v>
      </c>
      <c r="Q777" s="46">
        <v>678.18181818181802</v>
      </c>
      <c r="R777" s="10">
        <v>25597</v>
      </c>
      <c r="S777" s="45">
        <v>0.11508562744754224</v>
      </c>
      <c r="T777" s="46">
        <v>715.75756799999999</v>
      </c>
      <c r="U777" s="45">
        <v>0.27659468355692984</v>
      </c>
      <c r="V777" s="10">
        <v>463229</v>
      </c>
      <c r="W777" s="45">
        <v>5.5585100957679011E-2</v>
      </c>
      <c r="X777" s="10">
        <v>3190.9090909090901</v>
      </c>
      <c r="Y777" s="10">
        <v>607542</v>
      </c>
      <c r="Z777" s="45">
        <v>7.0104079186862747E-2</v>
      </c>
      <c r="AA777" s="46">
        <v>3246.0606060606001</v>
      </c>
      <c r="AB777" s="10">
        <v>490117</v>
      </c>
      <c r="AC777" s="45">
        <v>5.4710107880438057E-2</v>
      </c>
      <c r="AD777" s="46">
        <v>3438.78784</v>
      </c>
      <c r="AE777" s="45">
        <v>5.8044725179123069E-2</v>
      </c>
    </row>
    <row r="778" spans="1:31" ht="14.4" x14ac:dyDescent="0.3">
      <c r="A778" s="64" t="s">
        <v>386</v>
      </c>
      <c r="B778" s="10">
        <v>2063</v>
      </c>
      <c r="C778" s="45">
        <v>1.9926591326185648E-2</v>
      </c>
      <c r="D778" s="10">
        <v>176.969696969696</v>
      </c>
      <c r="E778" s="10">
        <v>4096</v>
      </c>
      <c r="F778" s="45">
        <v>3.6451334442773362E-2</v>
      </c>
      <c r="G778" s="46">
        <v>273.33333333333297</v>
      </c>
      <c r="H778" s="10">
        <v>3321</v>
      </c>
      <c r="I778" s="45">
        <v>2.8846153846153848E-2</v>
      </c>
      <c r="J778" s="46">
        <v>277.57574499999998</v>
      </c>
      <c r="K778" s="45">
        <v>0.60979156568104698</v>
      </c>
      <c r="L778" s="10">
        <v>3611</v>
      </c>
      <c r="M778" s="45">
        <v>1.7913039164620382E-2</v>
      </c>
      <c r="N778" s="10">
        <v>254.54545454545399</v>
      </c>
      <c r="O778" s="10">
        <v>6684</v>
      </c>
      <c r="P778" s="45">
        <v>3.1185554985303038E-2</v>
      </c>
      <c r="Q778" s="46">
        <v>363.636363636363</v>
      </c>
      <c r="R778" s="10">
        <v>5240</v>
      </c>
      <c r="S778" s="45">
        <v>2.3559350229523823E-2</v>
      </c>
      <c r="T778" s="46">
        <v>320</v>
      </c>
      <c r="U778" s="45">
        <v>0.45112157297147604</v>
      </c>
      <c r="V778" s="10">
        <v>88658</v>
      </c>
      <c r="W778" s="45">
        <v>1.0638504672000039E-2</v>
      </c>
      <c r="X778" s="10">
        <v>1306.6666666666599</v>
      </c>
      <c r="Y778" s="10">
        <v>127979</v>
      </c>
      <c r="Z778" s="45">
        <v>1.4767456324427788E-2</v>
      </c>
      <c r="AA778" s="46">
        <v>1629.0909090908999</v>
      </c>
      <c r="AB778" s="10">
        <v>98863</v>
      </c>
      <c r="AC778" s="45">
        <v>1.1035743292690822E-2</v>
      </c>
      <c r="AD778" s="46">
        <v>1723.63635</v>
      </c>
      <c r="AE778" s="45">
        <v>0.11510523585012068</v>
      </c>
    </row>
    <row r="779" spans="1:31" ht="14.4" x14ac:dyDescent="0.3">
      <c r="A779" s="64" t="s">
        <v>498</v>
      </c>
      <c r="B779" s="10">
        <v>647</v>
      </c>
      <c r="C779" s="45">
        <v>6.2493963102482376E-3</v>
      </c>
      <c r="D779" s="10">
        <v>112.72727272727199</v>
      </c>
      <c r="E779" s="10">
        <v>963</v>
      </c>
      <c r="F779" s="45">
        <v>8.5699792647438346E-3</v>
      </c>
      <c r="G779" s="46">
        <v>127.272727272727</v>
      </c>
      <c r="H779" s="10">
        <v>873</v>
      </c>
      <c r="I779" s="45">
        <v>7.5828642901813632E-3</v>
      </c>
      <c r="J779" s="46">
        <v>140</v>
      </c>
      <c r="K779" s="45">
        <v>0.34930448222565685</v>
      </c>
      <c r="L779" s="10">
        <v>1103</v>
      </c>
      <c r="M779" s="45">
        <v>5.4716372745988043E-3</v>
      </c>
      <c r="N779" s="10">
        <v>146.06060606060601</v>
      </c>
      <c r="O779" s="10">
        <v>1576</v>
      </c>
      <c r="P779" s="45">
        <v>7.3531470162833011E-3</v>
      </c>
      <c r="Q779" s="46">
        <v>179.39393939393901</v>
      </c>
      <c r="R779" s="10">
        <v>1757</v>
      </c>
      <c r="S779" s="45">
        <v>7.8995760216170521E-3</v>
      </c>
      <c r="T779" s="46">
        <v>187.878784</v>
      </c>
      <c r="U779" s="45">
        <v>0.59292837715321844</v>
      </c>
      <c r="V779" s="10">
        <v>27073</v>
      </c>
      <c r="W779" s="45">
        <v>3.2486209590229537E-3</v>
      </c>
      <c r="X779" s="10">
        <v>775.15151515151501</v>
      </c>
      <c r="Y779" s="10">
        <v>41795</v>
      </c>
      <c r="Z779" s="45">
        <v>4.8227118283426145E-3</v>
      </c>
      <c r="AA779" s="46">
        <v>826.66666666666595</v>
      </c>
      <c r="AB779" s="10">
        <v>37978</v>
      </c>
      <c r="AC779" s="45">
        <v>4.2393560661704785E-3</v>
      </c>
      <c r="AD779" s="46">
        <v>891.51513699999998</v>
      </c>
      <c r="AE779" s="45">
        <v>0.40279983747645254</v>
      </c>
    </row>
    <row r="780" spans="1:31" ht="18" customHeight="1" x14ac:dyDescent="0.3">
      <c r="A780" s="64" t="s">
        <v>499</v>
      </c>
      <c r="B780" s="10">
        <v>878</v>
      </c>
      <c r="C780" s="45">
        <v>8.4806336327634506E-3</v>
      </c>
      <c r="D780" s="10">
        <v>127.87878787878699</v>
      </c>
      <c r="E780" s="10">
        <v>1994</v>
      </c>
      <c r="F780" s="45">
        <v>1.7745107636447776E-2</v>
      </c>
      <c r="G780" s="46">
        <v>187.87878787878699</v>
      </c>
      <c r="H780" s="10">
        <v>1748</v>
      </c>
      <c r="I780" s="45">
        <v>1.5183100548954208E-2</v>
      </c>
      <c r="J780" s="46">
        <v>203.636368</v>
      </c>
      <c r="K780" s="45">
        <v>0.99088838268792712</v>
      </c>
      <c r="L780" s="10">
        <v>1599</v>
      </c>
      <c r="M780" s="45">
        <v>7.9321378078726096E-3</v>
      </c>
      <c r="N780" s="10">
        <v>190.30303030303</v>
      </c>
      <c r="O780" s="10">
        <v>3140</v>
      </c>
      <c r="P780" s="45">
        <v>1.4650305603508608E-2</v>
      </c>
      <c r="Q780" s="46">
        <v>230.30303030303</v>
      </c>
      <c r="R780" s="10">
        <v>2494</v>
      </c>
      <c r="S780" s="45">
        <v>1.1213171655044353E-2</v>
      </c>
      <c r="T780" s="46">
        <v>225.454544</v>
      </c>
      <c r="U780" s="45">
        <v>0.55972482801751089</v>
      </c>
      <c r="V780" s="10">
        <v>43052</v>
      </c>
      <c r="W780" s="45">
        <v>5.1660188943913202E-3</v>
      </c>
      <c r="X780" s="10">
        <v>928.48484848484804</v>
      </c>
      <c r="Y780" s="10">
        <v>60245</v>
      </c>
      <c r="Z780" s="45">
        <v>6.9516514917693697E-3</v>
      </c>
      <c r="AA780" s="46">
        <v>1130.30303030303</v>
      </c>
      <c r="AB780" s="10">
        <v>42781</v>
      </c>
      <c r="AC780" s="45">
        <v>4.775498758935153E-3</v>
      </c>
      <c r="AD780" s="46">
        <v>1002.42426</v>
      </c>
      <c r="AE780" s="45">
        <v>-6.2947133698782864E-3</v>
      </c>
    </row>
    <row r="781" spans="1:31" ht="14.4" x14ac:dyDescent="0.3">
      <c r="A781" s="64" t="s">
        <v>500</v>
      </c>
      <c r="B781" s="10">
        <v>462</v>
      </c>
      <c r="C781" s="45">
        <v>4.4624746450304259E-3</v>
      </c>
      <c r="D781" s="10">
        <v>104.84848484848401</v>
      </c>
      <c r="E781" s="10">
        <v>1018</v>
      </c>
      <c r="F781" s="45">
        <v>9.0594381012556839E-3</v>
      </c>
      <c r="G781" s="46">
        <v>140.60606060606</v>
      </c>
      <c r="H781" s="10">
        <v>566</v>
      </c>
      <c r="I781" s="45">
        <v>4.9162671113890622E-3</v>
      </c>
      <c r="J781" s="46">
        <v>103.030304</v>
      </c>
      <c r="K781" s="45">
        <v>0.22510822510822512</v>
      </c>
      <c r="L781" s="10">
        <v>756</v>
      </c>
      <c r="M781" s="45">
        <v>3.7502790386189449E-3</v>
      </c>
      <c r="N781" s="10">
        <v>131.51515151515099</v>
      </c>
      <c r="O781" s="10">
        <v>1682</v>
      </c>
      <c r="P781" s="45">
        <v>7.8477114729622547E-3</v>
      </c>
      <c r="Q781" s="46">
        <v>184.24242424242399</v>
      </c>
      <c r="R781" s="10">
        <v>833</v>
      </c>
      <c r="S781" s="45">
        <v>3.7452173170216306E-3</v>
      </c>
      <c r="T781" s="46">
        <v>130.30302399999999</v>
      </c>
      <c r="U781" s="45">
        <v>0.10185185185185185</v>
      </c>
      <c r="V781" s="10">
        <v>16263</v>
      </c>
      <c r="W781" s="45">
        <v>1.9514764768067926E-3</v>
      </c>
      <c r="X781" s="10">
        <v>647.87878787878697</v>
      </c>
      <c r="Y781" s="10">
        <v>23289</v>
      </c>
      <c r="Z781" s="45">
        <v>2.6873103426312034E-3</v>
      </c>
      <c r="AA781" s="46">
        <v>686.66666666666595</v>
      </c>
      <c r="AB781" s="10">
        <v>16096</v>
      </c>
      <c r="AC781" s="45">
        <v>1.7967421991963775E-3</v>
      </c>
      <c r="AD781" s="46">
        <v>595.75756799999999</v>
      </c>
      <c r="AE781" s="45">
        <v>-1.0268708110434729E-2</v>
      </c>
    </row>
    <row r="782" spans="1:31" ht="14.4" x14ac:dyDescent="0.3">
      <c r="A782" s="64" t="s">
        <v>501</v>
      </c>
      <c r="B782" s="10">
        <v>76</v>
      </c>
      <c r="C782" s="45">
        <v>7.3408673814353328E-4</v>
      </c>
      <c r="D782" s="10">
        <v>38.787878787878697</v>
      </c>
      <c r="E782" s="10">
        <v>121</v>
      </c>
      <c r="F782" s="45">
        <v>1.0768094403260685E-3</v>
      </c>
      <c r="G782" s="46">
        <v>49.090909090909101</v>
      </c>
      <c r="H782" s="10">
        <v>134</v>
      </c>
      <c r="I782" s="45">
        <v>1.1639218956292128E-3</v>
      </c>
      <c r="J782" s="46">
        <v>48.484848</v>
      </c>
      <c r="K782" s="45">
        <v>0.76315789473684215</v>
      </c>
      <c r="L782" s="10">
        <v>153</v>
      </c>
      <c r="M782" s="45">
        <v>7.5898504353002453E-4</v>
      </c>
      <c r="N782" s="10">
        <v>60.606060606060602</v>
      </c>
      <c r="O782" s="10">
        <v>286</v>
      </c>
      <c r="P782" s="45">
        <v>1.3343908925488733E-3</v>
      </c>
      <c r="Q782" s="46">
        <v>76.363636363636303</v>
      </c>
      <c r="R782" s="10">
        <v>156</v>
      </c>
      <c r="S782" s="45">
        <v>7.013852358407856E-4</v>
      </c>
      <c r="T782" s="46">
        <v>53.939392099999999</v>
      </c>
      <c r="U782" s="45">
        <v>1.9607843137254902E-2</v>
      </c>
      <c r="V782" s="10">
        <v>2270</v>
      </c>
      <c r="W782" s="45">
        <v>2.7238834177897186E-4</v>
      </c>
      <c r="X782" s="10">
        <v>206.666666666666</v>
      </c>
      <c r="Y782" s="10">
        <v>2650</v>
      </c>
      <c r="Z782" s="45">
        <v>3.0578266168460169E-4</v>
      </c>
      <c r="AA782" s="46">
        <v>219.39393939393901</v>
      </c>
      <c r="AB782" s="10">
        <v>2008</v>
      </c>
      <c r="AC782" s="45">
        <v>2.2414626838881252E-4</v>
      </c>
      <c r="AD782" s="46">
        <v>242.42424</v>
      </c>
      <c r="AE782" s="45">
        <v>-0.11541850220264317</v>
      </c>
    </row>
    <row r="783" spans="1:31" ht="14.4" x14ac:dyDescent="0.3">
      <c r="A783" s="64" t="s">
        <v>387</v>
      </c>
      <c r="B783" s="10">
        <v>10516</v>
      </c>
      <c r="C783" s="45">
        <v>0.10157442287259731</v>
      </c>
      <c r="D783" s="10">
        <v>444.84848484848402</v>
      </c>
      <c r="E783" s="10">
        <v>13849</v>
      </c>
      <c r="F783" s="45">
        <v>0.12324573503368366</v>
      </c>
      <c r="G783" s="46">
        <v>500.60606060606</v>
      </c>
      <c r="H783" s="10">
        <v>12535</v>
      </c>
      <c r="I783" s="45">
        <v>0.10887881314710583</v>
      </c>
      <c r="J783" s="46">
        <v>425.45455900000002</v>
      </c>
      <c r="K783" s="45">
        <v>0.19199315329022443</v>
      </c>
      <c r="L783" s="10">
        <v>16440</v>
      </c>
      <c r="M783" s="45">
        <v>8.1553687030284996E-2</v>
      </c>
      <c r="N783" s="10">
        <v>551.51515151515105</v>
      </c>
      <c r="O783" s="10">
        <v>21897</v>
      </c>
      <c r="P783" s="45">
        <v>0.1021648859235758</v>
      </c>
      <c r="Q783" s="46">
        <v>568.48484848484804</v>
      </c>
      <c r="R783" s="10">
        <v>20357</v>
      </c>
      <c r="S783" s="45">
        <v>9.1526277218018412E-2</v>
      </c>
      <c r="T783" s="46">
        <v>583.03030000000001</v>
      </c>
      <c r="U783" s="45">
        <v>0.2382603406326034</v>
      </c>
      <c r="V783" s="10">
        <v>374571</v>
      </c>
      <c r="W783" s="45">
        <v>4.4946596285678972E-2</v>
      </c>
      <c r="X783" s="10">
        <v>2864.2424242424199</v>
      </c>
      <c r="Y783" s="10">
        <v>479563</v>
      </c>
      <c r="Z783" s="45">
        <v>5.5336622862434959E-2</v>
      </c>
      <c r="AA783" s="46">
        <v>3007.2727272727202</v>
      </c>
      <c r="AB783" s="10">
        <v>391254</v>
      </c>
      <c r="AC783" s="45">
        <v>4.3674364587747233E-2</v>
      </c>
      <c r="AD783" s="46">
        <v>2970.9091800000001</v>
      </c>
      <c r="AE783" s="45">
        <v>4.453895256173062E-2</v>
      </c>
    </row>
    <row r="784" spans="1:31" ht="14.4" x14ac:dyDescent="0.3">
      <c r="A784" s="64" t="s">
        <v>498</v>
      </c>
      <c r="B784" s="10">
        <v>1401</v>
      </c>
      <c r="C784" s="45">
        <v>1.3532309475514344E-2</v>
      </c>
      <c r="D784" s="10">
        <v>150.30303030303</v>
      </c>
      <c r="E784" s="10">
        <v>2654</v>
      </c>
      <c r="F784" s="45">
        <v>2.3618613674589967E-2</v>
      </c>
      <c r="G784" s="46">
        <v>208.48484848484799</v>
      </c>
      <c r="H784" s="10">
        <v>2501</v>
      </c>
      <c r="I784" s="45">
        <v>2.1723646723646725E-2</v>
      </c>
      <c r="J784" s="46">
        <v>173.939392</v>
      </c>
      <c r="K784" s="45">
        <v>0.78515346181299073</v>
      </c>
      <c r="L784" s="10">
        <v>2279</v>
      </c>
      <c r="M784" s="45">
        <v>1.1305404668006051E-2</v>
      </c>
      <c r="N784" s="10">
        <v>211.51515151515099</v>
      </c>
      <c r="O784" s="10">
        <v>4218</v>
      </c>
      <c r="P784" s="45">
        <v>1.967993281388513E-2</v>
      </c>
      <c r="Q784" s="46">
        <v>252.12121212121201</v>
      </c>
      <c r="R784" s="10">
        <v>4122</v>
      </c>
      <c r="S784" s="45">
        <v>1.8532756039331525E-2</v>
      </c>
      <c r="T784" s="46">
        <v>277.57574499999998</v>
      </c>
      <c r="U784" s="45">
        <v>0.80868802106186921</v>
      </c>
      <c r="V784" s="10">
        <v>74606</v>
      </c>
      <c r="W784" s="45">
        <v>8.9523368399832479E-3</v>
      </c>
      <c r="X784" s="10">
        <v>1204.2424242424199</v>
      </c>
      <c r="Y784" s="10">
        <v>112953</v>
      </c>
      <c r="Z784" s="45">
        <v>1.303361093783427E-2</v>
      </c>
      <c r="AA784" s="46">
        <v>1472.72727272727</v>
      </c>
      <c r="AB784" s="10">
        <v>99297</v>
      </c>
      <c r="AC784" s="45">
        <v>1.1084189249105536E-2</v>
      </c>
      <c r="AD784" s="46">
        <v>1436.96973</v>
      </c>
      <c r="AE784" s="45">
        <v>0.33095193416079138</v>
      </c>
    </row>
    <row r="785" spans="1:31" ht="14.4" x14ac:dyDescent="0.3">
      <c r="A785" s="64" t="s">
        <v>499</v>
      </c>
      <c r="B785" s="10">
        <v>5566</v>
      </c>
      <c r="C785" s="45">
        <v>5.3762194532985606E-2</v>
      </c>
      <c r="D785" s="10">
        <v>375.75757575757501</v>
      </c>
      <c r="E785" s="10">
        <v>7124</v>
      </c>
      <c r="F785" s="45">
        <v>6.3398268205643898E-2</v>
      </c>
      <c r="G785" s="46">
        <v>336.36363636363598</v>
      </c>
      <c r="H785" s="10">
        <v>5798</v>
      </c>
      <c r="I785" s="45">
        <v>5.0361336946702799E-2</v>
      </c>
      <c r="J785" s="46">
        <v>369.69695999999999</v>
      </c>
      <c r="K785" s="45">
        <v>4.1681638519583182E-2</v>
      </c>
      <c r="L785" s="10">
        <v>8615</v>
      </c>
      <c r="M785" s="45">
        <v>4.2736314705955306E-2</v>
      </c>
      <c r="N785" s="10">
        <v>503.030303030303</v>
      </c>
      <c r="O785" s="10">
        <v>11317</v>
      </c>
      <c r="P785" s="45">
        <v>5.2801754304110486E-2</v>
      </c>
      <c r="Q785" s="46">
        <v>413.33333333333297</v>
      </c>
      <c r="R785" s="10">
        <v>9517</v>
      </c>
      <c r="S785" s="45">
        <v>4.2788995445492028E-2</v>
      </c>
      <c r="T785" s="46">
        <v>475.15152</v>
      </c>
      <c r="U785" s="45">
        <v>0.10470110272780035</v>
      </c>
      <c r="V785" s="10">
        <v>202824</v>
      </c>
      <c r="W785" s="45">
        <v>2.4337838340519027E-2</v>
      </c>
      <c r="X785" s="10">
        <v>2120</v>
      </c>
      <c r="Y785" s="10">
        <v>251887</v>
      </c>
      <c r="Z785" s="45">
        <v>2.9065161246697835E-2</v>
      </c>
      <c r="AA785" s="46">
        <v>1907.87878787878</v>
      </c>
      <c r="AB785" s="10">
        <v>198504</v>
      </c>
      <c r="AC785" s="45">
        <v>2.2158332101719542E-2</v>
      </c>
      <c r="AD785" s="46">
        <v>1887.87878</v>
      </c>
      <c r="AE785" s="45">
        <v>-2.1299254526091587E-2</v>
      </c>
    </row>
    <row r="786" spans="1:31" ht="14.4" x14ac:dyDescent="0.3">
      <c r="A786" s="64" t="s">
        <v>500</v>
      </c>
      <c r="B786" s="10">
        <v>3000</v>
      </c>
      <c r="C786" s="45">
        <v>2.8977108084613155E-2</v>
      </c>
      <c r="D786" s="10">
        <v>235.15151515151501</v>
      </c>
      <c r="E786" s="10">
        <v>3445</v>
      </c>
      <c r="F786" s="45">
        <v>3.0657921668787655E-2</v>
      </c>
      <c r="G786" s="46">
        <v>250.90909090909</v>
      </c>
      <c r="H786" s="10">
        <v>3629</v>
      </c>
      <c r="I786" s="45">
        <v>3.1521437009241884E-2</v>
      </c>
      <c r="J786" s="46">
        <v>319.39395100000002</v>
      </c>
      <c r="K786" s="45">
        <v>0.20966666666666667</v>
      </c>
      <c r="L786" s="10">
        <v>4691</v>
      </c>
      <c r="M786" s="45">
        <v>2.3270580648361735E-2</v>
      </c>
      <c r="N786" s="10">
        <v>273.33333333333297</v>
      </c>
      <c r="O786" s="10">
        <v>5428</v>
      </c>
      <c r="P786" s="45">
        <v>2.5325432743899593E-2</v>
      </c>
      <c r="Q786" s="46">
        <v>284.84848484848402</v>
      </c>
      <c r="R786" s="10">
        <v>5663</v>
      </c>
      <c r="S786" s="45">
        <v>2.5461183272861336E-2</v>
      </c>
      <c r="T786" s="46">
        <v>351.51513699999998</v>
      </c>
      <c r="U786" s="45">
        <v>0.20720528671924962</v>
      </c>
      <c r="V786" s="10">
        <v>85134</v>
      </c>
      <c r="W786" s="45">
        <v>1.0215642770489423E-2</v>
      </c>
      <c r="X786" s="10">
        <v>1393.9393939393899</v>
      </c>
      <c r="Y786" s="10">
        <v>102343</v>
      </c>
      <c r="Z786" s="45">
        <v>1.1809326394259316E-2</v>
      </c>
      <c r="AA786" s="46">
        <v>1477.57575757575</v>
      </c>
      <c r="AB786" s="10">
        <v>82401</v>
      </c>
      <c r="AC786" s="45">
        <v>9.1981457477622215E-3</v>
      </c>
      <c r="AD786" s="46">
        <v>1426.0605499999999</v>
      </c>
      <c r="AE786" s="45">
        <v>-3.210233279300867E-2</v>
      </c>
    </row>
    <row r="787" spans="1:31" ht="14.4" x14ac:dyDescent="0.3">
      <c r="A787" s="64" t="s">
        <v>501</v>
      </c>
      <c r="B787" s="10">
        <v>549</v>
      </c>
      <c r="C787" s="45">
        <v>5.3028107794842079E-3</v>
      </c>
      <c r="D787" s="10">
        <v>107.272727272727</v>
      </c>
      <c r="E787" s="10">
        <v>626</v>
      </c>
      <c r="F787" s="45">
        <v>5.5709314846621397E-3</v>
      </c>
      <c r="G787" s="46">
        <v>96.363636363636402</v>
      </c>
      <c r="H787" s="10">
        <v>607</v>
      </c>
      <c r="I787" s="45">
        <v>5.2723924675144185E-3</v>
      </c>
      <c r="J787" s="46">
        <v>141.21212800000001</v>
      </c>
      <c r="K787" s="45">
        <v>0.10564663023679417</v>
      </c>
      <c r="L787" s="10">
        <v>855</v>
      </c>
      <c r="M787" s="45">
        <v>4.2413870079619021E-3</v>
      </c>
      <c r="N787" s="10">
        <v>150.90909090909</v>
      </c>
      <c r="O787" s="10">
        <v>934</v>
      </c>
      <c r="P787" s="45">
        <v>4.3577660616805859E-3</v>
      </c>
      <c r="Q787" s="46">
        <v>116.363636363636</v>
      </c>
      <c r="R787" s="10">
        <v>1055</v>
      </c>
      <c r="S787" s="45">
        <v>4.743342460333518E-3</v>
      </c>
      <c r="T787" s="46">
        <v>158.18182400000001</v>
      </c>
      <c r="U787" s="45">
        <v>0.23391812865497075</v>
      </c>
      <c r="V787" s="10">
        <v>12007</v>
      </c>
      <c r="W787" s="45">
        <v>1.4407783346872755E-3</v>
      </c>
      <c r="X787" s="10">
        <v>538.78787878787796</v>
      </c>
      <c r="Y787" s="10">
        <v>12380</v>
      </c>
      <c r="Z787" s="45">
        <v>1.4285242836435353E-3</v>
      </c>
      <c r="AA787" s="46">
        <v>495.15151515151501</v>
      </c>
      <c r="AB787" s="10">
        <v>11052</v>
      </c>
      <c r="AC787" s="45">
        <v>1.2336974891599382E-3</v>
      </c>
      <c r="AD787" s="46">
        <v>550.90909999999997</v>
      </c>
      <c r="AE787" s="45">
        <v>-7.9536936786874318E-2</v>
      </c>
    </row>
    <row r="788" spans="1:31" ht="14.4" x14ac:dyDescent="0.3">
      <c r="A788" s="64" t="s">
        <v>436</v>
      </c>
      <c r="B788" s="10">
        <v>84546</v>
      </c>
      <c r="C788" s="45">
        <v>0.8166328600405679</v>
      </c>
      <c r="D788" s="10">
        <v>856.36363636363603</v>
      </c>
      <c r="E788" s="10">
        <v>84359</v>
      </c>
      <c r="F788" s="45">
        <v>0.75073196344187454</v>
      </c>
      <c r="G788" s="46">
        <v>729.09090909090901</v>
      </c>
      <c r="H788" s="10">
        <v>91453</v>
      </c>
      <c r="I788" s="45">
        <v>0.79435932179834623</v>
      </c>
      <c r="J788" s="46">
        <v>958.18179999999995</v>
      </c>
      <c r="K788" s="45">
        <v>8.1695171859106283E-2</v>
      </c>
      <c r="L788" s="10">
        <v>168634</v>
      </c>
      <c r="M788" s="45">
        <v>0.83654041719373962</v>
      </c>
      <c r="N788" s="10">
        <v>1220.6060606060601</v>
      </c>
      <c r="O788" s="10">
        <v>166714</v>
      </c>
      <c r="P788" s="45">
        <v>0.77783791349787712</v>
      </c>
      <c r="Q788" s="46">
        <v>988.48484848484804</v>
      </c>
      <c r="R788" s="10">
        <v>181704</v>
      </c>
      <c r="S788" s="45">
        <v>0.81695194162316731</v>
      </c>
      <c r="T788" s="46">
        <v>1186.6666299999999</v>
      </c>
      <c r="U788" s="45">
        <v>7.7505129451949192E-2</v>
      </c>
      <c r="V788" s="10">
        <v>7513902</v>
      </c>
      <c r="W788" s="45">
        <v>0.90162965025096931</v>
      </c>
      <c r="X788" s="10">
        <v>15389.696969696901</v>
      </c>
      <c r="Y788" s="10">
        <v>7601989</v>
      </c>
      <c r="Z788" s="45">
        <v>0.87719110585549565</v>
      </c>
      <c r="AA788" s="46">
        <v>15150.303030302999</v>
      </c>
      <c r="AB788" s="10">
        <v>8095973</v>
      </c>
      <c r="AC788" s="45">
        <v>0.90372616380805759</v>
      </c>
      <c r="AD788" s="46">
        <v>16747.8789</v>
      </c>
      <c r="AE788" s="45">
        <v>7.7465875919063093E-2</v>
      </c>
    </row>
    <row r="789" spans="1:31" ht="14.4" x14ac:dyDescent="0.3">
      <c r="A789" s="64" t="s">
        <v>502</v>
      </c>
      <c r="B789" s="10">
        <v>59449</v>
      </c>
      <c r="C789" s="45">
        <v>0.57422003284072254</v>
      </c>
      <c r="D789" s="10">
        <v>812.72727272727195</v>
      </c>
      <c r="E789" s="10">
        <v>57222</v>
      </c>
      <c r="F789" s="45">
        <v>0.50923297350692809</v>
      </c>
      <c r="G789" s="46">
        <v>737.57575757575705</v>
      </c>
      <c r="H789" s="10">
        <v>60468</v>
      </c>
      <c r="I789" s="45">
        <v>0.52522409839483009</v>
      </c>
      <c r="J789" s="46">
        <v>1040.60608</v>
      </c>
      <c r="K789" s="45">
        <v>1.7140742485155343E-2</v>
      </c>
      <c r="L789" s="10">
        <v>125804</v>
      </c>
      <c r="M789" s="45">
        <v>0.62407421187092293</v>
      </c>
      <c r="N789" s="10">
        <v>1066.6666666666599</v>
      </c>
      <c r="O789" s="10">
        <v>120604</v>
      </c>
      <c r="P789" s="45">
        <v>0.56270237484253249</v>
      </c>
      <c r="Q789" s="46">
        <v>1011.51515151515</v>
      </c>
      <c r="R789" s="10">
        <v>128870</v>
      </c>
      <c r="S789" s="45">
        <v>0.57940714963334639</v>
      </c>
      <c r="T789" s="46">
        <v>1343.03027</v>
      </c>
      <c r="U789" s="45">
        <v>2.4371244157578454E-2</v>
      </c>
      <c r="V789" s="10">
        <v>5728535</v>
      </c>
      <c r="W789" s="45">
        <v>0.6873947795034373</v>
      </c>
      <c r="X789" s="10">
        <v>18764.242424242399</v>
      </c>
      <c r="Y789" s="10">
        <v>5739183</v>
      </c>
      <c r="Z789" s="45">
        <v>0.66224251080566687</v>
      </c>
      <c r="AA789" s="46">
        <v>18356.3636363636</v>
      </c>
      <c r="AB789" s="10">
        <v>6118890</v>
      </c>
      <c r="AC789" s="45">
        <v>0.68303105586734114</v>
      </c>
      <c r="AD789" s="46">
        <v>19436.363300000001</v>
      </c>
      <c r="AE789" s="45">
        <v>6.8142203896807821E-2</v>
      </c>
    </row>
    <row r="790" spans="1:31" ht="14.4" x14ac:dyDescent="0.3">
      <c r="A790" s="64" t="s">
        <v>498</v>
      </c>
      <c r="B790" s="10">
        <v>28802</v>
      </c>
      <c r="C790" s="45">
        <v>0.27819955568434268</v>
      </c>
      <c r="D790" s="10">
        <v>536.969696969697</v>
      </c>
      <c r="E790" s="10">
        <v>31711</v>
      </c>
      <c r="F790" s="45">
        <v>0.28220416662958647</v>
      </c>
      <c r="G790" s="46">
        <v>547.87878787878697</v>
      </c>
      <c r="H790" s="10">
        <v>34102</v>
      </c>
      <c r="I790" s="45">
        <v>0.29620943645333891</v>
      </c>
      <c r="J790" s="46">
        <v>764.84849999999994</v>
      </c>
      <c r="K790" s="45">
        <v>0.18401499895840567</v>
      </c>
      <c r="L790" s="10">
        <v>63481</v>
      </c>
      <c r="M790" s="45">
        <v>0.31490934345313393</v>
      </c>
      <c r="N790" s="10">
        <v>717.57575757575705</v>
      </c>
      <c r="O790" s="10">
        <v>67662</v>
      </c>
      <c r="P790" s="45">
        <v>0.31569075724350298</v>
      </c>
      <c r="Q790" s="46">
        <v>643.030303030303</v>
      </c>
      <c r="R790" s="10">
        <v>73265</v>
      </c>
      <c r="S790" s="45">
        <v>0.32940377758894329</v>
      </c>
      <c r="T790" s="46">
        <v>944.84849999999994</v>
      </c>
      <c r="U790" s="45">
        <v>0.15412485625620265</v>
      </c>
      <c r="V790" s="10">
        <v>2999253</v>
      </c>
      <c r="W790" s="45">
        <v>0.35989495649586195</v>
      </c>
      <c r="X790" s="10">
        <v>6932.7272727272702</v>
      </c>
      <c r="Y790" s="10">
        <v>3207267</v>
      </c>
      <c r="Z790" s="45">
        <v>0.37008552452573107</v>
      </c>
      <c r="AA790" s="46">
        <v>7047.8787878787798</v>
      </c>
      <c r="AB790" s="10">
        <v>3543385</v>
      </c>
      <c r="AC790" s="45">
        <v>0.39553611813490658</v>
      </c>
      <c r="AD790" s="46">
        <v>8226.0609999999997</v>
      </c>
      <c r="AE790" s="45">
        <v>0.18142250753771022</v>
      </c>
    </row>
    <row r="791" spans="1:31" ht="14.4" x14ac:dyDescent="0.3">
      <c r="A791" s="64" t="s">
        <v>499</v>
      </c>
      <c r="B791" s="10">
        <v>23199</v>
      </c>
      <c r="C791" s="45">
        <v>0.22407997681831354</v>
      </c>
      <c r="D791" s="10">
        <v>651.51515151515105</v>
      </c>
      <c r="E791" s="10">
        <v>19158</v>
      </c>
      <c r="F791" s="45">
        <v>0.17049186163443655</v>
      </c>
      <c r="G791" s="46">
        <v>508.48484848484799</v>
      </c>
      <c r="H791" s="10">
        <v>19068</v>
      </c>
      <c r="I791" s="45">
        <v>0.16562434855117783</v>
      </c>
      <c r="J791" s="46">
        <v>711.51513699999998</v>
      </c>
      <c r="K791" s="45">
        <v>-0.17806802017328333</v>
      </c>
      <c r="L791" s="10">
        <v>47109</v>
      </c>
      <c r="M791" s="45">
        <v>0.23369298310886227</v>
      </c>
      <c r="N791" s="10">
        <v>837.57575757575705</v>
      </c>
      <c r="O791" s="10">
        <v>40120</v>
      </c>
      <c r="P791" s="45">
        <v>0.1871879811505622</v>
      </c>
      <c r="Q791" s="46">
        <v>673.33333333333303</v>
      </c>
      <c r="R791" s="10">
        <v>40783</v>
      </c>
      <c r="S791" s="45">
        <v>0.18336278252112023</v>
      </c>
      <c r="T791" s="46">
        <v>996.96969999999999</v>
      </c>
      <c r="U791" s="45">
        <v>-0.13428431934449891</v>
      </c>
      <c r="V791" s="10">
        <v>2169650</v>
      </c>
      <c r="W791" s="45">
        <v>0.26034685715451378</v>
      </c>
      <c r="X791" s="10">
        <v>13758.1818181818</v>
      </c>
      <c r="Y791" s="10">
        <v>2063069</v>
      </c>
      <c r="Z791" s="45">
        <v>0.23805687926754321</v>
      </c>
      <c r="AA791" s="46">
        <v>13595.7575757575</v>
      </c>
      <c r="AB791" s="10">
        <v>2108132</v>
      </c>
      <c r="AC791" s="45">
        <v>0.2353236658720339</v>
      </c>
      <c r="AD791" s="46">
        <v>14989.6973</v>
      </c>
      <c r="AE791" s="45">
        <v>-2.835388196252852E-2</v>
      </c>
    </row>
    <row r="792" spans="1:31" ht="14.4" x14ac:dyDescent="0.3">
      <c r="A792" s="64" t="s">
        <v>500</v>
      </c>
      <c r="B792" s="10">
        <v>6707</v>
      </c>
      <c r="C792" s="45">
        <v>6.478315464116681E-2</v>
      </c>
      <c r="D792" s="10">
        <v>306.666666666666</v>
      </c>
      <c r="E792" s="10">
        <v>5605</v>
      </c>
      <c r="F792" s="45">
        <v>4.9880305066343923E-2</v>
      </c>
      <c r="G792" s="46">
        <v>300.60606060606</v>
      </c>
      <c r="H792" s="10">
        <v>6693</v>
      </c>
      <c r="I792" s="45">
        <v>5.8135292891390453E-2</v>
      </c>
      <c r="J792" s="46">
        <v>344.84848</v>
      </c>
      <c r="K792" s="45">
        <v>-2.0873714030117787E-3</v>
      </c>
      <c r="L792" s="10">
        <v>13908</v>
      </c>
      <c r="M792" s="45">
        <v>6.8993228662846934E-2</v>
      </c>
      <c r="N792" s="10">
        <v>490.30303030303003</v>
      </c>
      <c r="O792" s="10">
        <v>11740</v>
      </c>
      <c r="P792" s="45">
        <v>5.4775346428404793E-2</v>
      </c>
      <c r="Q792" s="46">
        <v>422.42424242424198</v>
      </c>
      <c r="R792" s="10">
        <v>13772</v>
      </c>
      <c r="S792" s="45">
        <v>6.1919727358969862E-2</v>
      </c>
      <c r="T792" s="46">
        <v>466.66665599999999</v>
      </c>
      <c r="U792" s="45">
        <v>-9.7785447224618925E-3</v>
      </c>
      <c r="V792" s="10">
        <v>530529</v>
      </c>
      <c r="W792" s="45">
        <v>6.3660755319672316E-2</v>
      </c>
      <c r="X792" s="10">
        <v>2887.2727272727202</v>
      </c>
      <c r="Y792" s="10">
        <v>445612</v>
      </c>
      <c r="Z792" s="45">
        <v>5.1419027712678762E-2</v>
      </c>
      <c r="AA792" s="46">
        <v>2895.15151515151</v>
      </c>
      <c r="AB792" s="10">
        <v>443457</v>
      </c>
      <c r="AC792" s="45">
        <v>4.950160943271794E-2</v>
      </c>
      <c r="AD792" s="46">
        <v>2847.2727100000002</v>
      </c>
      <c r="AE792" s="45">
        <v>-0.16412297913968887</v>
      </c>
    </row>
    <row r="793" spans="1:31" ht="14.4" x14ac:dyDescent="0.3">
      <c r="A793" s="64" t="s">
        <v>501</v>
      </c>
      <c r="B793" s="10">
        <v>741</v>
      </c>
      <c r="C793" s="45">
        <v>7.1573456968994495E-3</v>
      </c>
      <c r="D793" s="10">
        <v>120.60606060606</v>
      </c>
      <c r="E793" s="10">
        <v>748</v>
      </c>
      <c r="F793" s="45">
        <v>6.6566401765611512E-3</v>
      </c>
      <c r="G793" s="46">
        <v>129.69696969696901</v>
      </c>
      <c r="H793" s="10">
        <v>605</v>
      </c>
      <c r="I793" s="45">
        <v>5.2550204989229377E-3</v>
      </c>
      <c r="J793" s="46">
        <v>140.606064</v>
      </c>
      <c r="K793" s="45">
        <v>-0.18353576248313092</v>
      </c>
      <c r="L793" s="10">
        <v>1306</v>
      </c>
      <c r="M793" s="45">
        <v>6.4786566460798174E-3</v>
      </c>
      <c r="N793" s="10">
        <v>151.51515151515099</v>
      </c>
      <c r="O793" s="10">
        <v>1082</v>
      </c>
      <c r="P793" s="45">
        <v>5.0482900200625206E-3</v>
      </c>
      <c r="Q793" s="46">
        <v>139.39393939393901</v>
      </c>
      <c r="R793" s="10">
        <v>1050</v>
      </c>
      <c r="S793" s="45">
        <v>4.72086216431298E-3</v>
      </c>
      <c r="T793" s="46">
        <v>178.78787199999999</v>
      </c>
      <c r="U793" s="45">
        <v>-0.19601837672281777</v>
      </c>
      <c r="V793" s="10">
        <v>29103</v>
      </c>
      <c r="W793" s="45">
        <v>3.4922105333891709E-3</v>
      </c>
      <c r="X793" s="10">
        <v>716.36363636363603</v>
      </c>
      <c r="Y793" s="10">
        <v>23235</v>
      </c>
      <c r="Z793" s="45">
        <v>2.6810792997138569E-3</v>
      </c>
      <c r="AA793" s="46">
        <v>661.81818181818096</v>
      </c>
      <c r="AB793" s="10">
        <v>23916</v>
      </c>
      <c r="AC793" s="45">
        <v>2.6696624276826893E-3</v>
      </c>
      <c r="AD793" s="46">
        <v>717.57574499999998</v>
      </c>
      <c r="AE793" s="45">
        <v>-0.17822904855169569</v>
      </c>
    </row>
    <row r="794" spans="1:31" ht="14.4" x14ac:dyDescent="0.3">
      <c r="A794" s="64" t="s">
        <v>440</v>
      </c>
      <c r="B794" s="10">
        <v>25097</v>
      </c>
      <c r="C794" s="45">
        <v>0.24241282719984544</v>
      </c>
      <c r="D794" s="10">
        <v>712.12121212121201</v>
      </c>
      <c r="E794" s="10">
        <v>27137</v>
      </c>
      <c r="F794" s="45">
        <v>0.24149898993494648</v>
      </c>
      <c r="G794" s="46">
        <v>649.69696969696895</v>
      </c>
      <c r="H794" s="10">
        <v>30985</v>
      </c>
      <c r="I794" s="45">
        <v>0.26913522340351609</v>
      </c>
      <c r="J794" s="46">
        <v>816.36364700000001</v>
      </c>
      <c r="K794" s="45">
        <v>0.2346097143084831</v>
      </c>
      <c r="L794" s="10">
        <v>42830</v>
      </c>
      <c r="M794" s="45">
        <v>0.21246620532281668</v>
      </c>
      <c r="N794" s="10">
        <v>826.06060606060601</v>
      </c>
      <c r="O794" s="10">
        <v>46110</v>
      </c>
      <c r="P794" s="45">
        <v>0.21513553865534457</v>
      </c>
      <c r="Q794" s="46">
        <v>876.36363636363603</v>
      </c>
      <c r="R794" s="10">
        <v>52834</v>
      </c>
      <c r="S794" s="45">
        <v>0.23754479198982092</v>
      </c>
      <c r="T794" s="46">
        <v>1030.3030000000001</v>
      </c>
      <c r="U794" s="45">
        <v>0.23357459724492177</v>
      </c>
      <c r="V794" s="10">
        <v>1785367</v>
      </c>
      <c r="W794" s="45">
        <v>0.214234870747532</v>
      </c>
      <c r="X794" s="10">
        <v>6440.6060606060601</v>
      </c>
      <c r="Y794" s="10">
        <v>1862806</v>
      </c>
      <c r="Z794" s="45">
        <v>0.21494859504982872</v>
      </c>
      <c r="AA794" s="46">
        <v>6389.0909090909099</v>
      </c>
      <c r="AB794" s="10">
        <v>1977083</v>
      </c>
      <c r="AC794" s="45">
        <v>0.22069510794071645</v>
      </c>
      <c r="AD794" s="46">
        <v>6067.8789999999999</v>
      </c>
      <c r="AE794" s="45">
        <v>0.1073818436209474</v>
      </c>
    </row>
    <row r="795" spans="1:31" ht="14.4" x14ac:dyDescent="0.3">
      <c r="A795" s="64" t="s">
        <v>386</v>
      </c>
      <c r="B795" s="10">
        <v>7825</v>
      </c>
      <c r="C795" s="45">
        <v>7.5581956920699314E-2</v>
      </c>
      <c r="D795" s="10">
        <v>365.45454545454498</v>
      </c>
      <c r="E795" s="10">
        <v>9380</v>
      </c>
      <c r="F795" s="45">
        <v>8.3474979754202677E-2</v>
      </c>
      <c r="G795" s="46">
        <v>386.06060606060601</v>
      </c>
      <c r="H795" s="10">
        <v>10387</v>
      </c>
      <c r="I795" s="45">
        <v>9.0221318879855461E-2</v>
      </c>
      <c r="J795" s="46">
        <v>519.39390000000003</v>
      </c>
      <c r="K795" s="45">
        <v>0.32741214057507989</v>
      </c>
      <c r="L795" s="10">
        <v>14448</v>
      </c>
      <c r="M795" s="45">
        <v>7.1671999404717607E-2</v>
      </c>
      <c r="N795" s="10">
        <v>495.15151515151501</v>
      </c>
      <c r="O795" s="10">
        <v>16755</v>
      </c>
      <c r="P795" s="45">
        <v>7.8173844072225079E-2</v>
      </c>
      <c r="Q795" s="46">
        <v>481.81818181818102</v>
      </c>
      <c r="R795" s="10">
        <v>18871</v>
      </c>
      <c r="S795" s="45">
        <v>8.4845133240714507E-2</v>
      </c>
      <c r="T795" s="46">
        <v>690.30304000000001</v>
      </c>
      <c r="U795" s="45">
        <v>0.30613233665559247</v>
      </c>
      <c r="V795" s="10">
        <v>612161</v>
      </c>
      <c r="W795" s="45">
        <v>7.3456176075663959E-2</v>
      </c>
      <c r="X795" s="10">
        <v>4046.0606060606001</v>
      </c>
      <c r="Y795" s="10">
        <v>623127</v>
      </c>
      <c r="Z795" s="45">
        <v>7.1902427406619174E-2</v>
      </c>
      <c r="AA795" s="46">
        <v>3738.1818181818098</v>
      </c>
      <c r="AB795" s="10">
        <v>677712</v>
      </c>
      <c r="AC795" s="45">
        <v>7.565070510075643E-2</v>
      </c>
      <c r="AD795" s="46">
        <v>4272.7269999999999</v>
      </c>
      <c r="AE795" s="45">
        <v>0.10708130704177496</v>
      </c>
    </row>
    <row r="796" spans="1:31" ht="14.4" x14ac:dyDescent="0.3">
      <c r="A796" s="64" t="s">
        <v>498</v>
      </c>
      <c r="B796" s="10">
        <v>4125</v>
      </c>
      <c r="C796" s="45">
        <v>3.9843523616343086E-2</v>
      </c>
      <c r="D796" s="10">
        <v>259.39393939393898</v>
      </c>
      <c r="E796" s="10">
        <v>4875</v>
      </c>
      <c r="F796" s="45">
        <v>4.338385141809574E-2</v>
      </c>
      <c r="G796" s="46">
        <v>264.84848484848402</v>
      </c>
      <c r="H796" s="10">
        <v>5856</v>
      </c>
      <c r="I796" s="45">
        <v>5.0865124035855747E-2</v>
      </c>
      <c r="J796" s="46">
        <v>370.30304000000001</v>
      </c>
      <c r="K796" s="45">
        <v>0.41963636363636364</v>
      </c>
      <c r="L796" s="10">
        <v>7556</v>
      </c>
      <c r="M796" s="45">
        <v>3.7482947639953371E-2</v>
      </c>
      <c r="N796" s="10">
        <v>362.42424242424198</v>
      </c>
      <c r="O796" s="10">
        <v>8612</v>
      </c>
      <c r="P796" s="45">
        <v>4.0181029253954184E-2</v>
      </c>
      <c r="Q796" s="46">
        <v>360</v>
      </c>
      <c r="R796" s="10">
        <v>10355</v>
      </c>
      <c r="S796" s="45">
        <v>4.6556693058534195E-2</v>
      </c>
      <c r="T796" s="46">
        <v>499.39395100000002</v>
      </c>
      <c r="U796" s="45">
        <v>0.37043409211222872</v>
      </c>
      <c r="V796" s="10">
        <v>341479</v>
      </c>
      <c r="W796" s="45">
        <v>4.0975726238916974E-2</v>
      </c>
      <c r="X796" s="10">
        <v>2934.54545454545</v>
      </c>
      <c r="Y796" s="10">
        <v>366645</v>
      </c>
      <c r="Z796" s="45">
        <v>4.2307050563528598E-2</v>
      </c>
      <c r="AA796" s="46">
        <v>2826.0606060606001</v>
      </c>
      <c r="AB796" s="10">
        <v>406799</v>
      </c>
      <c r="AC796" s="45">
        <v>4.540960051508991E-2</v>
      </c>
      <c r="AD796" s="46">
        <v>3138.78784</v>
      </c>
      <c r="AE796" s="45">
        <v>0.19128555489503016</v>
      </c>
    </row>
    <row r="797" spans="1:31" ht="14.4" x14ac:dyDescent="0.3">
      <c r="A797" s="64" t="s">
        <v>499</v>
      </c>
      <c r="B797" s="10">
        <v>3077</v>
      </c>
      <c r="C797" s="45">
        <v>2.9720853858784892E-2</v>
      </c>
      <c r="D797" s="10">
        <v>273.93939393939303</v>
      </c>
      <c r="E797" s="10">
        <v>3748</v>
      </c>
      <c r="F797" s="45">
        <v>3.33543948953893E-2</v>
      </c>
      <c r="G797" s="46">
        <v>307.87878787878702</v>
      </c>
      <c r="H797" s="10">
        <v>3772</v>
      </c>
      <c r="I797" s="45">
        <v>3.2763532763532763E-2</v>
      </c>
      <c r="J797" s="46">
        <v>300</v>
      </c>
      <c r="K797" s="45">
        <v>0.22586935326616833</v>
      </c>
      <c r="L797" s="10">
        <v>5708</v>
      </c>
      <c r="M797" s="45">
        <v>2.8315598878884837E-2</v>
      </c>
      <c r="N797" s="10">
        <v>375.15151515151501</v>
      </c>
      <c r="O797" s="10">
        <v>6500</v>
      </c>
      <c r="P797" s="45">
        <v>3.0327065739747118E-2</v>
      </c>
      <c r="Q797" s="46">
        <v>317.575757575757</v>
      </c>
      <c r="R797" s="10">
        <v>7235</v>
      </c>
      <c r="S797" s="45">
        <v>3.2528988341718482E-2</v>
      </c>
      <c r="T797" s="46">
        <v>427.878784</v>
      </c>
      <c r="U797" s="45">
        <v>0.26751927119831814</v>
      </c>
      <c r="V797" s="10">
        <v>234807</v>
      </c>
      <c r="W797" s="45">
        <v>2.8175634082861254E-2</v>
      </c>
      <c r="X797" s="10">
        <v>1778.1818181818101</v>
      </c>
      <c r="Y797" s="10">
        <v>220986</v>
      </c>
      <c r="Z797" s="45">
        <v>2.5499504632088072E-2</v>
      </c>
      <c r="AA797" s="46">
        <v>2193.9393939393899</v>
      </c>
      <c r="AB797" s="10">
        <v>235128</v>
      </c>
      <c r="AC797" s="45">
        <v>2.6246545714006329E-2</v>
      </c>
      <c r="AD797" s="46">
        <v>2444.8483900000001</v>
      </c>
      <c r="AE797" s="45">
        <v>1.3670801977794529E-3</v>
      </c>
    </row>
    <row r="798" spans="1:31" ht="14.4" x14ac:dyDescent="0.3">
      <c r="A798" s="64" t="s">
        <v>500</v>
      </c>
      <c r="B798" s="10">
        <v>588</v>
      </c>
      <c r="C798" s="45">
        <v>5.6795131845841784E-3</v>
      </c>
      <c r="D798" s="10">
        <v>121.818181818181</v>
      </c>
      <c r="E798" s="10">
        <v>702</v>
      </c>
      <c r="F798" s="45">
        <v>6.2472746042057867E-3</v>
      </c>
      <c r="G798" s="46">
        <v>111.515151515151</v>
      </c>
      <c r="H798" s="10">
        <v>681</v>
      </c>
      <c r="I798" s="45">
        <v>5.9151553053992077E-3</v>
      </c>
      <c r="J798" s="46">
        <v>116.969696</v>
      </c>
      <c r="K798" s="45">
        <v>0.15816326530612246</v>
      </c>
      <c r="L798" s="10">
        <v>1138</v>
      </c>
      <c r="M798" s="45">
        <v>5.645261304164496E-3</v>
      </c>
      <c r="N798" s="10">
        <v>163.636363636363</v>
      </c>
      <c r="O798" s="10">
        <v>1559</v>
      </c>
      <c r="P798" s="45">
        <v>7.2738300751178089E-3</v>
      </c>
      <c r="Q798" s="46">
        <v>180.60606060606</v>
      </c>
      <c r="R798" s="10">
        <v>1169</v>
      </c>
      <c r="S798" s="45">
        <v>5.255893209601784E-3</v>
      </c>
      <c r="T798" s="46">
        <v>147.27271999999999</v>
      </c>
      <c r="U798" s="45">
        <v>2.7240773286467488E-2</v>
      </c>
      <c r="V798" s="10">
        <v>33766</v>
      </c>
      <c r="W798" s="45">
        <v>4.0517465852461512E-3</v>
      </c>
      <c r="X798" s="10">
        <v>1007.27272727272</v>
      </c>
      <c r="Y798" s="10">
        <v>33528</v>
      </c>
      <c r="Z798" s="45">
        <v>3.8687853135703112E-3</v>
      </c>
      <c r="AA798" s="46">
        <v>863.030303030303</v>
      </c>
      <c r="AB798" s="10">
        <v>34218</v>
      </c>
      <c r="AC798" s="45">
        <v>3.8196399460798738E-3</v>
      </c>
      <c r="AD798" s="46">
        <v>872.72730000000001</v>
      </c>
      <c r="AE798" s="45">
        <v>1.3386246520168217E-2</v>
      </c>
    </row>
    <row r="799" spans="1:31" ht="14.4" x14ac:dyDescent="0.3">
      <c r="A799" s="64" t="s">
        <v>501</v>
      </c>
      <c r="B799" s="10">
        <v>35</v>
      </c>
      <c r="C799" s="45">
        <v>3.3806626098715348E-4</v>
      </c>
      <c r="D799" s="10">
        <v>23.636363636363601</v>
      </c>
      <c r="E799" s="10">
        <v>55</v>
      </c>
      <c r="F799" s="45">
        <v>4.8945883651184939E-4</v>
      </c>
      <c r="G799" s="46">
        <v>47.878787878787797</v>
      </c>
      <c r="H799" s="10">
        <v>78</v>
      </c>
      <c r="I799" s="45">
        <v>6.7750677506775068E-4</v>
      </c>
      <c r="J799" s="46">
        <v>25.454546000000001</v>
      </c>
      <c r="K799" s="45">
        <v>1.2285714285714286</v>
      </c>
      <c r="L799" s="10">
        <v>46</v>
      </c>
      <c r="M799" s="45">
        <v>2.2819158171490935E-4</v>
      </c>
      <c r="N799" s="10">
        <v>25.4545454545454</v>
      </c>
      <c r="O799" s="10">
        <v>84</v>
      </c>
      <c r="P799" s="45">
        <v>3.9191900340596275E-4</v>
      </c>
      <c r="Q799" s="46">
        <v>50.909090909090899</v>
      </c>
      <c r="R799" s="10">
        <v>112</v>
      </c>
      <c r="S799" s="45">
        <v>5.0355863086005113E-4</v>
      </c>
      <c r="T799" s="46">
        <v>29.69697</v>
      </c>
      <c r="U799" s="45">
        <v>1.4347826086956521</v>
      </c>
      <c r="V799" s="10">
        <v>2109</v>
      </c>
      <c r="W799" s="45">
        <v>2.5306916863958225E-4</v>
      </c>
      <c r="X799" s="10">
        <v>236.363636363636</v>
      </c>
      <c r="Y799" s="10">
        <v>1968</v>
      </c>
      <c r="Z799" s="45">
        <v>2.2708689743218723E-4</v>
      </c>
      <c r="AA799" s="46">
        <v>217.575757575757</v>
      </c>
      <c r="AB799" s="10">
        <v>1567</v>
      </c>
      <c r="AC799" s="45">
        <v>1.7491892558031336E-4</v>
      </c>
      <c r="AD799" s="46">
        <v>163.636368</v>
      </c>
      <c r="AE799" s="45">
        <v>-0.25699383594120434</v>
      </c>
    </row>
    <row r="800" spans="1:31" ht="14.4" x14ac:dyDescent="0.3">
      <c r="A800" s="64" t="s">
        <v>387</v>
      </c>
      <c r="B800" s="10">
        <v>17272</v>
      </c>
      <c r="C800" s="45">
        <v>0.16683087027914614</v>
      </c>
      <c r="D800" s="10">
        <v>602.42424242424204</v>
      </c>
      <c r="E800" s="10">
        <v>17757</v>
      </c>
      <c r="F800" s="45">
        <v>0.1580240101807438</v>
      </c>
      <c r="G800" s="46">
        <v>504.84848484848402</v>
      </c>
      <c r="H800" s="10">
        <v>20598</v>
      </c>
      <c r="I800" s="45">
        <v>0.17891390452366063</v>
      </c>
      <c r="J800" s="46">
        <v>547.87879999999996</v>
      </c>
      <c r="K800" s="45">
        <v>0.19256600277906438</v>
      </c>
      <c r="L800" s="10">
        <v>28382</v>
      </c>
      <c r="M800" s="45">
        <v>0.14079420591809907</v>
      </c>
      <c r="N800" s="10">
        <v>687.87878787878697</v>
      </c>
      <c r="O800" s="10">
        <v>29355</v>
      </c>
      <c r="P800" s="45">
        <v>0.13696169458311949</v>
      </c>
      <c r="Q800" s="46">
        <v>714.54545454545405</v>
      </c>
      <c r="R800" s="10">
        <v>33963</v>
      </c>
      <c r="S800" s="45">
        <v>0.1526996587491064</v>
      </c>
      <c r="T800" s="46">
        <v>662.42425500000002</v>
      </c>
      <c r="U800" s="45">
        <v>0.19663871467831726</v>
      </c>
      <c r="V800" s="10">
        <v>1173206</v>
      </c>
      <c r="W800" s="45">
        <v>0.14077869467186804</v>
      </c>
      <c r="X800" s="10">
        <v>4569.69696969697</v>
      </c>
      <c r="Y800" s="10">
        <v>1239679</v>
      </c>
      <c r="Z800" s="45">
        <v>0.14304616764320957</v>
      </c>
      <c r="AA800" s="46">
        <v>4376.9696969696897</v>
      </c>
      <c r="AB800" s="10">
        <v>1299371</v>
      </c>
      <c r="AC800" s="45">
        <v>0.14504440283996001</v>
      </c>
      <c r="AD800" s="46">
        <v>4323.6360000000004</v>
      </c>
      <c r="AE800" s="45">
        <v>0.10753865902492828</v>
      </c>
    </row>
    <row r="801" spans="1:31" ht="14.4" x14ac:dyDescent="0.3">
      <c r="A801" s="64" t="s">
        <v>498</v>
      </c>
      <c r="B801" s="10">
        <v>7934</v>
      </c>
      <c r="C801" s="45">
        <v>7.6634791847773595E-2</v>
      </c>
      <c r="D801" s="10">
        <v>384.24242424242402</v>
      </c>
      <c r="E801" s="10">
        <v>9377</v>
      </c>
      <c r="F801" s="45">
        <v>8.3448281999483842E-2</v>
      </c>
      <c r="G801" s="46">
        <v>368.48484848484799</v>
      </c>
      <c r="H801" s="10">
        <v>11070</v>
      </c>
      <c r="I801" s="45">
        <v>9.6153846153846159E-2</v>
      </c>
      <c r="J801" s="46">
        <v>436.96969999999999</v>
      </c>
      <c r="K801" s="45">
        <v>0.3952609024451727</v>
      </c>
      <c r="L801" s="10">
        <v>13841</v>
      </c>
      <c r="M801" s="45">
        <v>6.8660862663392608E-2</v>
      </c>
      <c r="N801" s="10">
        <v>485.45454545454498</v>
      </c>
      <c r="O801" s="10">
        <v>15642</v>
      </c>
      <c r="P801" s="45">
        <v>7.2980917277096061E-2</v>
      </c>
      <c r="Q801" s="46">
        <v>484.84848484848402</v>
      </c>
      <c r="R801" s="10">
        <v>18622</v>
      </c>
      <c r="S801" s="45">
        <v>8.3725614498891723E-2</v>
      </c>
      <c r="T801" s="46">
        <v>529.09090000000003</v>
      </c>
      <c r="U801" s="45">
        <v>0.34542301856802254</v>
      </c>
      <c r="V801" s="10">
        <v>604097</v>
      </c>
      <c r="W801" s="45">
        <v>7.2488537490595403E-2</v>
      </c>
      <c r="X801" s="10">
        <v>2848.4848484848399</v>
      </c>
      <c r="Y801" s="10">
        <v>707348</v>
      </c>
      <c r="Z801" s="45">
        <v>8.1620661953690429E-2</v>
      </c>
      <c r="AA801" s="46">
        <v>3307.8787878787798</v>
      </c>
      <c r="AB801" s="10">
        <v>789525</v>
      </c>
      <c r="AC801" s="45">
        <v>8.81320132219508E-2</v>
      </c>
      <c r="AD801" s="46">
        <v>3886.6667499999999</v>
      </c>
      <c r="AE801" s="45">
        <v>0.30695070493645887</v>
      </c>
    </row>
    <row r="802" spans="1:31" ht="14.4" x14ac:dyDescent="0.3">
      <c r="A802" s="64" t="s">
        <v>499</v>
      </c>
      <c r="B802" s="10">
        <v>7702</v>
      </c>
      <c r="C802" s="45">
        <v>7.4393895489230172E-2</v>
      </c>
      <c r="D802" s="10">
        <v>398.78787878787801</v>
      </c>
      <c r="E802" s="10">
        <v>7236</v>
      </c>
      <c r="F802" s="45">
        <v>6.4394984381813486E-2</v>
      </c>
      <c r="G802" s="46">
        <v>358.78787878787801</v>
      </c>
      <c r="H802" s="10">
        <v>8207</v>
      </c>
      <c r="I802" s="45">
        <v>7.128587311514141E-2</v>
      </c>
      <c r="J802" s="46">
        <v>343.03030000000001</v>
      </c>
      <c r="K802" s="45">
        <v>6.5567385094780578E-2</v>
      </c>
      <c r="L802" s="10">
        <v>12012</v>
      </c>
      <c r="M802" s="45">
        <v>5.958776694694546E-2</v>
      </c>
      <c r="N802" s="10">
        <v>462.42424242424198</v>
      </c>
      <c r="O802" s="10">
        <v>11848</v>
      </c>
      <c r="P802" s="45">
        <v>5.5279242289926749E-2</v>
      </c>
      <c r="Q802" s="46">
        <v>518.18181818181802</v>
      </c>
      <c r="R802" s="10">
        <v>12674</v>
      </c>
      <c r="S802" s="45">
        <v>5.6983054352859719E-2</v>
      </c>
      <c r="T802" s="46">
        <v>442.42425500000002</v>
      </c>
      <c r="U802" s="45">
        <v>5.5111555111555112E-2</v>
      </c>
      <c r="V802" s="10">
        <v>500876</v>
      </c>
      <c r="W802" s="45">
        <v>6.0102547610962252E-2</v>
      </c>
      <c r="X802" s="10">
        <v>3280</v>
      </c>
      <c r="Y802" s="10">
        <v>472177</v>
      </c>
      <c r="Z802" s="45">
        <v>5.4484354658962328E-2</v>
      </c>
      <c r="AA802" s="46">
        <v>2789.69696969697</v>
      </c>
      <c r="AB802" s="10">
        <v>450643</v>
      </c>
      <c r="AC802" s="45">
        <v>5.0303758379252807E-2</v>
      </c>
      <c r="AD802" s="46">
        <v>2804.2424299999998</v>
      </c>
      <c r="AE802" s="45">
        <v>-0.10029029140945064</v>
      </c>
    </row>
    <row r="803" spans="1:31" ht="14.4" x14ac:dyDescent="0.3">
      <c r="A803" s="64" t="s">
        <v>500</v>
      </c>
      <c r="B803" s="10">
        <v>1507</v>
      </c>
      <c r="C803" s="45">
        <v>1.4556167294504008E-2</v>
      </c>
      <c r="D803" s="10">
        <v>173.333333333333</v>
      </c>
      <c r="E803" s="10">
        <v>1075</v>
      </c>
      <c r="F803" s="45">
        <v>9.5666954409134187E-3</v>
      </c>
      <c r="G803" s="46">
        <v>126.666666666666</v>
      </c>
      <c r="H803" s="10">
        <v>1194</v>
      </c>
      <c r="I803" s="45">
        <v>1.037106524911403E-2</v>
      </c>
      <c r="J803" s="46">
        <v>161.81817599999999</v>
      </c>
      <c r="K803" s="45">
        <v>-0.20769741207697412</v>
      </c>
      <c r="L803" s="10">
        <v>2369</v>
      </c>
      <c r="M803" s="45">
        <v>1.1751866458317831E-2</v>
      </c>
      <c r="N803" s="10">
        <v>236.969696969697</v>
      </c>
      <c r="O803" s="10">
        <v>1698</v>
      </c>
      <c r="P803" s="45">
        <v>7.9223627117062465E-3</v>
      </c>
      <c r="Q803" s="46">
        <v>173.333333333333</v>
      </c>
      <c r="R803" s="10">
        <v>2473</v>
      </c>
      <c r="S803" s="45">
        <v>1.1118754411758094E-2</v>
      </c>
      <c r="T803" s="46">
        <v>233.939392</v>
      </c>
      <c r="U803" s="45">
        <v>4.3900379907133809E-2</v>
      </c>
      <c r="V803" s="10">
        <v>65249</v>
      </c>
      <c r="W803" s="45">
        <v>7.8295448954784734E-3</v>
      </c>
      <c r="X803" s="10">
        <v>1183.6363636363601</v>
      </c>
      <c r="Y803" s="10">
        <v>57173</v>
      </c>
      <c r="Z803" s="45">
        <v>6.5971743835825407E-3</v>
      </c>
      <c r="AA803" s="46">
        <v>1167.27272727272</v>
      </c>
      <c r="AB803" s="10">
        <v>56641</v>
      </c>
      <c r="AC803" s="45">
        <v>6.3226438186308413E-3</v>
      </c>
      <c r="AD803" s="46">
        <v>992.12120000000004</v>
      </c>
      <c r="AE803" s="45">
        <v>-0.13192539349262059</v>
      </c>
    </row>
    <row r="804" spans="1:31" ht="14.4" x14ac:dyDescent="0.3">
      <c r="A804" s="64" t="s">
        <v>501</v>
      </c>
      <c r="B804" s="10">
        <v>129</v>
      </c>
      <c r="C804" s="45">
        <v>1.2460156476383657E-3</v>
      </c>
      <c r="D804" s="10">
        <v>49.696969696969703</v>
      </c>
      <c r="E804" s="10">
        <v>69</v>
      </c>
      <c r="F804" s="45">
        <v>6.1404835853304739E-4</v>
      </c>
      <c r="G804" s="46">
        <v>47.272727272727202</v>
      </c>
      <c r="H804" s="10">
        <v>127</v>
      </c>
      <c r="I804" s="45">
        <v>1.10312000555903E-3</v>
      </c>
      <c r="J804" s="46">
        <v>52.121212</v>
      </c>
      <c r="K804" s="45">
        <v>-1.5503875968992248E-2</v>
      </c>
      <c r="L804" s="10">
        <v>160</v>
      </c>
      <c r="M804" s="45">
        <v>7.9370984944316292E-4</v>
      </c>
      <c r="N804" s="10">
        <v>51.515151515151501</v>
      </c>
      <c r="O804" s="10">
        <v>167</v>
      </c>
      <c r="P804" s="45">
        <v>7.7917230439042602E-4</v>
      </c>
      <c r="Q804" s="46">
        <v>60.606060606060602</v>
      </c>
      <c r="R804" s="10">
        <v>194</v>
      </c>
      <c r="S804" s="45">
        <v>8.722354855968743E-4</v>
      </c>
      <c r="T804" s="46">
        <v>61.212119999999999</v>
      </c>
      <c r="U804" s="45">
        <v>0.21249999999999999</v>
      </c>
      <c r="V804" s="10">
        <v>2984</v>
      </c>
      <c r="W804" s="45">
        <v>3.5806467483191719E-4</v>
      </c>
      <c r="X804" s="10">
        <v>264.24242424242402</v>
      </c>
      <c r="Y804" s="10">
        <v>2981</v>
      </c>
      <c r="Z804" s="45">
        <v>3.4397664697426324E-4</v>
      </c>
      <c r="AA804" s="46">
        <v>249.69696969696901</v>
      </c>
      <c r="AB804" s="10">
        <v>2562</v>
      </c>
      <c r="AC804" s="45">
        <v>2.8598742012556658E-4</v>
      </c>
      <c r="AD804" s="46">
        <v>220</v>
      </c>
      <c r="AE804" s="45">
        <v>-0.14142091152815014</v>
      </c>
    </row>
    <row r="805" spans="1:31" ht="14.4" x14ac:dyDescent="0.3">
      <c r="A805" s="432"/>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432"/>
    </row>
    <row r="806" spans="1:31" ht="14.4" x14ac:dyDescent="0.3">
      <c r="A806" s="433" t="s">
        <v>441</v>
      </c>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3"/>
      <c r="AD806" s="433"/>
      <c r="AE806" s="433"/>
    </row>
    <row r="807" spans="1:31" ht="14.4" x14ac:dyDescent="0.3">
      <c r="A807" s="64"/>
      <c r="B807" s="434" t="s">
        <v>332</v>
      </c>
      <c r="C807" s="434"/>
      <c r="D807" s="63" t="s">
        <v>333</v>
      </c>
      <c r="E807" s="434" t="s">
        <v>332</v>
      </c>
      <c r="F807" s="434"/>
      <c r="G807" s="63" t="s">
        <v>333</v>
      </c>
      <c r="H807" s="434" t="s">
        <v>332</v>
      </c>
      <c r="I807" s="434"/>
      <c r="J807" s="63" t="s">
        <v>333</v>
      </c>
      <c r="K807" s="64" t="s">
        <v>0</v>
      </c>
      <c r="L807" s="434" t="s">
        <v>332</v>
      </c>
      <c r="M807" s="434"/>
      <c r="N807" s="63" t="s">
        <v>333</v>
      </c>
      <c r="O807" s="434" t="s">
        <v>332</v>
      </c>
      <c r="P807" s="434"/>
      <c r="Q807" s="63" t="s">
        <v>333</v>
      </c>
      <c r="R807" s="434" t="s">
        <v>332</v>
      </c>
      <c r="S807" s="434"/>
      <c r="T807" s="63" t="s">
        <v>333</v>
      </c>
      <c r="U807" s="64" t="s">
        <v>0</v>
      </c>
      <c r="V807" s="434" t="s">
        <v>332</v>
      </c>
      <c r="W807" s="434"/>
      <c r="X807" s="63" t="s">
        <v>333</v>
      </c>
      <c r="Y807" s="434" t="s">
        <v>332</v>
      </c>
      <c r="Z807" s="434"/>
      <c r="AA807" s="63" t="s">
        <v>333</v>
      </c>
      <c r="AB807" s="434" t="s">
        <v>332</v>
      </c>
      <c r="AC807" s="434"/>
      <c r="AD807" s="63" t="s">
        <v>333</v>
      </c>
      <c r="AE807" s="64" t="s">
        <v>0</v>
      </c>
    </row>
    <row r="808" spans="1:31" ht="14.4" x14ac:dyDescent="0.3">
      <c r="A808" s="64" t="s">
        <v>442</v>
      </c>
      <c r="B808" s="47">
        <v>43036</v>
      </c>
      <c r="C808" s="45"/>
      <c r="D808" s="47">
        <v>416.36363636363598</v>
      </c>
      <c r="E808" s="47">
        <v>41455</v>
      </c>
      <c r="F808" s="45"/>
      <c r="G808" s="46">
        <v>403.030303030303</v>
      </c>
      <c r="H808" s="10">
        <v>50432</v>
      </c>
      <c r="I808" s="45"/>
      <c r="J808" s="46">
        <v>636.969696969697</v>
      </c>
      <c r="K808" s="45">
        <v>0.17185612045729157</v>
      </c>
      <c r="L808" s="47">
        <v>46230</v>
      </c>
      <c r="M808" s="45"/>
      <c r="N808" s="47">
        <v>361.81818181818102</v>
      </c>
      <c r="O808" s="47">
        <v>45201</v>
      </c>
      <c r="P808" s="45"/>
      <c r="Q808" s="46">
        <v>432.12121212121201</v>
      </c>
      <c r="R808" s="10">
        <v>53969</v>
      </c>
      <c r="S808" s="45"/>
      <c r="T808" s="46">
        <v>481.21212121212125</v>
      </c>
      <c r="U808" s="45">
        <v>0.16740211983560457</v>
      </c>
      <c r="V808" s="47">
        <v>60392</v>
      </c>
      <c r="W808" s="45"/>
      <c r="X808" s="47">
        <v>93.3333333333333</v>
      </c>
      <c r="Y808" s="47">
        <v>61489</v>
      </c>
      <c r="Z808" s="45"/>
      <c r="AA808" s="46">
        <v>93.3333333333333</v>
      </c>
      <c r="AB808" s="10">
        <v>75235</v>
      </c>
      <c r="AC808" s="45"/>
      <c r="AD808" s="46">
        <v>140.60606060606062</v>
      </c>
      <c r="AE808" s="45">
        <v>0.24577758643528944</v>
      </c>
    </row>
    <row r="809" spans="1:31" ht="14.4" x14ac:dyDescent="0.3">
      <c r="A809" s="432"/>
      <c r="B809" s="432"/>
      <c r="C809" s="432"/>
      <c r="D809" s="432"/>
      <c r="E809" s="432"/>
      <c r="F809" s="432"/>
      <c r="G809" s="432"/>
      <c r="H809" s="432"/>
      <c r="I809" s="432"/>
      <c r="J809" s="432"/>
      <c r="K809" s="432"/>
      <c r="L809" s="432"/>
      <c r="M809" s="432"/>
      <c r="N809" s="432"/>
      <c r="O809" s="432"/>
      <c r="P809" s="432"/>
      <c r="Q809" s="432"/>
      <c r="R809" s="432"/>
      <c r="S809" s="432"/>
      <c r="T809" s="432"/>
      <c r="U809" s="432"/>
      <c r="V809" s="432"/>
      <c r="W809" s="432"/>
      <c r="X809" s="432"/>
      <c r="Y809" s="432"/>
      <c r="Z809" s="432"/>
      <c r="AA809" s="432"/>
      <c r="AB809" s="432"/>
      <c r="AC809" s="432"/>
      <c r="AD809" s="432"/>
      <c r="AE809" s="432"/>
    </row>
    <row r="810" spans="1:31" ht="14.4" x14ac:dyDescent="0.3">
      <c r="A810" s="433" t="s">
        <v>687</v>
      </c>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c r="AA810" s="433"/>
      <c r="AB810" s="433"/>
      <c r="AC810" s="433"/>
      <c r="AD810" s="433"/>
      <c r="AE810" s="433"/>
    </row>
    <row r="811" spans="1:31" ht="14.4" x14ac:dyDescent="0.3">
      <c r="A811" s="64"/>
      <c r="B811" s="434" t="s">
        <v>332</v>
      </c>
      <c r="C811" s="434"/>
      <c r="D811" s="63" t="s">
        <v>333</v>
      </c>
      <c r="E811" s="434" t="s">
        <v>332</v>
      </c>
      <c r="F811" s="434"/>
      <c r="G811" s="63" t="s">
        <v>333</v>
      </c>
      <c r="H811" s="434" t="s">
        <v>332</v>
      </c>
      <c r="I811" s="434"/>
      <c r="J811" s="63" t="s">
        <v>333</v>
      </c>
      <c r="K811" s="64" t="s">
        <v>0</v>
      </c>
      <c r="L811" s="434" t="s">
        <v>332</v>
      </c>
      <c r="M811" s="434"/>
      <c r="N811" s="63" t="s">
        <v>333</v>
      </c>
      <c r="O811" s="434" t="s">
        <v>332</v>
      </c>
      <c r="P811" s="434"/>
      <c r="Q811" s="63" t="s">
        <v>333</v>
      </c>
      <c r="R811" s="434" t="s">
        <v>332</v>
      </c>
      <c r="S811" s="434"/>
      <c r="T811" s="63" t="s">
        <v>333</v>
      </c>
      <c r="U811" s="64" t="s">
        <v>0</v>
      </c>
      <c r="V811" s="434" t="s">
        <v>332</v>
      </c>
      <c r="W811" s="434"/>
      <c r="X811" s="63" t="s">
        <v>333</v>
      </c>
      <c r="Y811" s="434" t="s">
        <v>332</v>
      </c>
      <c r="Z811" s="434"/>
      <c r="AA811" s="63" t="s">
        <v>333</v>
      </c>
      <c r="AB811" s="434" t="s">
        <v>332</v>
      </c>
      <c r="AC811" s="434"/>
      <c r="AD811" s="63" t="s">
        <v>333</v>
      </c>
      <c r="AE811" s="64" t="s">
        <v>0</v>
      </c>
    </row>
    <row r="812" spans="1:31" ht="14.4" x14ac:dyDescent="0.3">
      <c r="A812" s="64" t="s">
        <v>442</v>
      </c>
      <c r="B812" s="47">
        <v>48643</v>
      </c>
      <c r="C812" s="45"/>
      <c r="D812" s="47">
        <v>756.36363636363603</v>
      </c>
      <c r="E812" s="47">
        <v>47678</v>
      </c>
      <c r="F812" s="45"/>
      <c r="G812" s="46">
        <v>702.42424242424204</v>
      </c>
      <c r="H812" s="10">
        <v>53687</v>
      </c>
      <c r="I812" s="45"/>
      <c r="J812" s="46">
        <v>629.09090909090912</v>
      </c>
      <c r="K812" s="45">
        <v>0.1036942622782312</v>
      </c>
      <c r="L812" s="47">
        <v>50516</v>
      </c>
      <c r="M812" s="45"/>
      <c r="N812" s="47">
        <v>495.15151515151501</v>
      </c>
      <c r="O812" s="47">
        <v>50398</v>
      </c>
      <c r="P812" s="45"/>
      <c r="Q812" s="46">
        <v>444.24242424242402</v>
      </c>
      <c r="R812" s="10">
        <v>57145</v>
      </c>
      <c r="S812" s="45"/>
      <c r="T812" s="46">
        <v>625.4545454545455</v>
      </c>
      <c r="U812" s="45">
        <v>0.1312257502573442</v>
      </c>
      <c r="V812" s="47">
        <v>63751</v>
      </c>
      <c r="W812" s="45"/>
      <c r="X812" s="47">
        <v>109.09090909090899</v>
      </c>
      <c r="Y812" s="47">
        <v>64405</v>
      </c>
      <c r="Z812" s="45"/>
      <c r="AA812" s="46">
        <v>124.84848484848401</v>
      </c>
      <c r="AB812" s="10">
        <v>78308</v>
      </c>
      <c r="AC812" s="45"/>
      <c r="AD812" s="46">
        <v>193.33333333333334</v>
      </c>
      <c r="AE812" s="45">
        <v>0.22834151621151041</v>
      </c>
    </row>
    <row r="813" spans="1:31" ht="14.4" x14ac:dyDescent="0.3">
      <c r="A813" s="432"/>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432"/>
      <c r="AE813" s="432"/>
    </row>
    <row r="814" spans="1:31" ht="14.4" x14ac:dyDescent="0.3">
      <c r="A814" s="433" t="s">
        <v>688</v>
      </c>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3"/>
      <c r="AD814" s="433"/>
      <c r="AE814" s="433"/>
    </row>
    <row r="815" spans="1:31" ht="14.4" x14ac:dyDescent="0.3">
      <c r="A815" s="64"/>
      <c r="B815" s="434" t="s">
        <v>332</v>
      </c>
      <c r="C815" s="434"/>
      <c r="D815" s="63" t="s">
        <v>333</v>
      </c>
      <c r="E815" s="434" t="s">
        <v>332</v>
      </c>
      <c r="F815" s="434"/>
      <c r="G815" s="63" t="s">
        <v>333</v>
      </c>
      <c r="H815" s="434" t="s">
        <v>332</v>
      </c>
      <c r="I815" s="434"/>
      <c r="J815" s="63" t="s">
        <v>333</v>
      </c>
      <c r="K815" s="64" t="s">
        <v>0</v>
      </c>
      <c r="L815" s="434" t="s">
        <v>332</v>
      </c>
      <c r="M815" s="434"/>
      <c r="N815" s="63" t="s">
        <v>333</v>
      </c>
      <c r="O815" s="434" t="s">
        <v>332</v>
      </c>
      <c r="P815" s="434"/>
      <c r="Q815" s="63" t="s">
        <v>333</v>
      </c>
      <c r="R815" s="434" t="s">
        <v>332</v>
      </c>
      <c r="S815" s="434"/>
      <c r="T815" s="63" t="s">
        <v>333</v>
      </c>
      <c r="U815" s="64" t="s">
        <v>0</v>
      </c>
      <c r="V815" s="434" t="s">
        <v>332</v>
      </c>
      <c r="W815" s="434"/>
      <c r="X815" s="63" t="s">
        <v>333</v>
      </c>
      <c r="Y815" s="434" t="s">
        <v>332</v>
      </c>
      <c r="Z815" s="434"/>
      <c r="AA815" s="63" t="s">
        <v>333</v>
      </c>
      <c r="AB815" s="434" t="s">
        <v>332</v>
      </c>
      <c r="AC815" s="434"/>
      <c r="AD815" s="63" t="s">
        <v>333</v>
      </c>
      <c r="AE815" s="64" t="s">
        <v>0</v>
      </c>
    </row>
    <row r="816" spans="1:31" ht="14.4" x14ac:dyDescent="0.3">
      <c r="A816" s="64" t="s">
        <v>442</v>
      </c>
      <c r="B816" s="47">
        <v>24456</v>
      </c>
      <c r="C816" s="45"/>
      <c r="D816" s="47">
        <v>1219.3939393939299</v>
      </c>
      <c r="E816" s="47">
        <v>24451</v>
      </c>
      <c r="F816" s="45"/>
      <c r="G816" s="46">
        <v>1143.0303030303</v>
      </c>
      <c r="H816" s="10">
        <v>30611</v>
      </c>
      <c r="I816" s="45"/>
      <c r="J816" s="46">
        <v>2187.878787878788</v>
      </c>
      <c r="K816" s="45">
        <v>0.25167648020935557</v>
      </c>
      <c r="L816" s="47">
        <v>26743</v>
      </c>
      <c r="M816" s="45"/>
      <c r="N816" s="47">
        <v>1589.0909090908999</v>
      </c>
      <c r="O816" s="47">
        <v>26738</v>
      </c>
      <c r="P816" s="45"/>
      <c r="Q816" s="46">
        <v>1950.9090909090901</v>
      </c>
      <c r="R816" s="10">
        <v>33397</v>
      </c>
      <c r="S816" s="45"/>
      <c r="T816" s="46">
        <v>2110.3030303030305</v>
      </c>
      <c r="U816" s="45">
        <v>0.24881277343603933</v>
      </c>
      <c r="V816" s="47">
        <v>43397</v>
      </c>
      <c r="W816" s="45"/>
      <c r="X816" s="47">
        <v>281.21212121212102</v>
      </c>
      <c r="Y816" s="47">
        <v>43476</v>
      </c>
      <c r="Z816" s="45"/>
      <c r="AA816" s="46">
        <v>291.51515151515099</v>
      </c>
      <c r="AB816" s="10">
        <v>51837</v>
      </c>
      <c r="AC816" s="45"/>
      <c r="AD816" s="46">
        <v>314.54545454545456</v>
      </c>
      <c r="AE816" s="45">
        <v>0.19448348964214116</v>
      </c>
    </row>
    <row r="817" spans="1:31" ht="14.4" x14ac:dyDescent="0.3">
      <c r="A817" s="432"/>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432"/>
      <c r="AE817" s="432"/>
    </row>
    <row r="818" spans="1:31" ht="14.4" x14ac:dyDescent="0.3">
      <c r="A818" s="433" t="s">
        <v>689</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433"/>
      <c r="AE818" s="433"/>
    </row>
    <row r="819" spans="1:31" ht="14.4" x14ac:dyDescent="0.3">
      <c r="A819" s="64"/>
      <c r="B819" s="434" t="s">
        <v>332</v>
      </c>
      <c r="C819" s="434"/>
      <c r="D819" s="63" t="s">
        <v>333</v>
      </c>
      <c r="E819" s="434" t="s">
        <v>332</v>
      </c>
      <c r="F819" s="434"/>
      <c r="G819" s="63" t="s">
        <v>333</v>
      </c>
      <c r="H819" s="434" t="s">
        <v>332</v>
      </c>
      <c r="I819" s="434"/>
      <c r="J819" s="63" t="s">
        <v>333</v>
      </c>
      <c r="K819" s="64" t="s">
        <v>0</v>
      </c>
      <c r="L819" s="434" t="s">
        <v>332</v>
      </c>
      <c r="M819" s="434"/>
      <c r="N819" s="63" t="s">
        <v>333</v>
      </c>
      <c r="O819" s="434" t="s">
        <v>332</v>
      </c>
      <c r="P819" s="434"/>
      <c r="Q819" s="63" t="s">
        <v>333</v>
      </c>
      <c r="R819" s="434" t="s">
        <v>332</v>
      </c>
      <c r="S819" s="434"/>
      <c r="T819" s="63" t="s">
        <v>333</v>
      </c>
      <c r="U819" s="64" t="s">
        <v>0</v>
      </c>
      <c r="V819" s="434" t="s">
        <v>332</v>
      </c>
      <c r="W819" s="434"/>
      <c r="X819" s="63" t="s">
        <v>333</v>
      </c>
      <c r="Y819" s="434" t="s">
        <v>332</v>
      </c>
      <c r="Z819" s="434"/>
      <c r="AA819" s="63" t="s">
        <v>333</v>
      </c>
      <c r="AB819" s="434" t="s">
        <v>332</v>
      </c>
      <c r="AC819" s="434"/>
      <c r="AD819" s="63" t="s">
        <v>333</v>
      </c>
      <c r="AE819" s="64" t="s">
        <v>0</v>
      </c>
    </row>
    <row r="820" spans="1:31" ht="14.4" x14ac:dyDescent="0.3">
      <c r="A820" s="64" t="s">
        <v>442</v>
      </c>
      <c r="B820" s="47">
        <v>35309</v>
      </c>
      <c r="C820" s="45"/>
      <c r="D820" s="47">
        <v>5115.7575757575696</v>
      </c>
      <c r="E820" s="47">
        <v>35289</v>
      </c>
      <c r="F820" s="45"/>
      <c r="G820" s="46">
        <v>2175.15151515151</v>
      </c>
      <c r="H820" s="10">
        <v>45417</v>
      </c>
      <c r="I820" s="45"/>
      <c r="J820" s="46">
        <v>5092.727272727273</v>
      </c>
      <c r="K820" s="45">
        <v>0.28627262171117845</v>
      </c>
      <c r="L820" s="47">
        <v>35882</v>
      </c>
      <c r="M820" s="45"/>
      <c r="N820" s="47">
        <v>3366.0606060606001</v>
      </c>
      <c r="O820" s="47">
        <v>36027</v>
      </c>
      <c r="P820" s="45"/>
      <c r="Q820" s="46">
        <v>1416.9696969696899</v>
      </c>
      <c r="R820" s="10">
        <v>46965</v>
      </c>
      <c r="S820" s="45"/>
      <c r="T820" s="46">
        <v>4545.454545454546</v>
      </c>
      <c r="U820" s="45">
        <v>0.30887352990357281</v>
      </c>
      <c r="V820" s="47">
        <v>46912</v>
      </c>
      <c r="W820" s="45"/>
      <c r="X820" s="47">
        <v>837.57575757575705</v>
      </c>
      <c r="Y820" s="47">
        <v>45319</v>
      </c>
      <c r="Z820" s="45"/>
      <c r="AA820" s="46">
        <v>930.90909090909099</v>
      </c>
      <c r="AB820" s="10">
        <v>55362</v>
      </c>
      <c r="AC820" s="45"/>
      <c r="AD820" s="46">
        <v>712.12121212121212</v>
      </c>
      <c r="AE820" s="45">
        <v>0.18012448840381992</v>
      </c>
    </row>
    <row r="821" spans="1:31" ht="14.4" x14ac:dyDescent="0.3">
      <c r="A821" s="432"/>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432"/>
      <c r="AE821" s="432"/>
    </row>
    <row r="822" spans="1:31" ht="14.4" x14ac:dyDescent="0.3">
      <c r="A822" s="433" t="s">
        <v>690</v>
      </c>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c r="AA822" s="433"/>
      <c r="AB822" s="433"/>
      <c r="AC822" s="433"/>
      <c r="AD822" s="433"/>
      <c r="AE822" s="433"/>
    </row>
    <row r="823" spans="1:31" ht="14.4" x14ac:dyDescent="0.3">
      <c r="A823" s="64"/>
      <c r="B823" s="434" t="s">
        <v>332</v>
      </c>
      <c r="C823" s="434"/>
      <c r="D823" s="63" t="s">
        <v>333</v>
      </c>
      <c r="E823" s="434" t="s">
        <v>332</v>
      </c>
      <c r="F823" s="434"/>
      <c r="G823" s="63" t="s">
        <v>333</v>
      </c>
      <c r="H823" s="434" t="s">
        <v>332</v>
      </c>
      <c r="I823" s="434"/>
      <c r="J823" s="63" t="s">
        <v>333</v>
      </c>
      <c r="K823" s="64" t="s">
        <v>0</v>
      </c>
      <c r="L823" s="434" t="s">
        <v>332</v>
      </c>
      <c r="M823" s="434"/>
      <c r="N823" s="63" t="s">
        <v>333</v>
      </c>
      <c r="O823" s="434" t="s">
        <v>332</v>
      </c>
      <c r="P823" s="434"/>
      <c r="Q823" s="63" t="s">
        <v>333</v>
      </c>
      <c r="R823" s="434" t="s">
        <v>332</v>
      </c>
      <c r="S823" s="434"/>
      <c r="T823" s="63" t="s">
        <v>333</v>
      </c>
      <c r="U823" s="64" t="s">
        <v>0</v>
      </c>
      <c r="V823" s="434" t="s">
        <v>332</v>
      </c>
      <c r="W823" s="434"/>
      <c r="X823" s="63" t="s">
        <v>333</v>
      </c>
      <c r="Y823" s="434" t="s">
        <v>332</v>
      </c>
      <c r="Z823" s="434"/>
      <c r="AA823" s="63" t="s">
        <v>333</v>
      </c>
      <c r="AB823" s="434" t="s">
        <v>332</v>
      </c>
      <c r="AC823" s="434"/>
      <c r="AD823" s="63" t="s">
        <v>333</v>
      </c>
      <c r="AE823" s="64" t="s">
        <v>0</v>
      </c>
    </row>
    <row r="824" spans="1:31" ht="18" customHeight="1" x14ac:dyDescent="0.3">
      <c r="A824" s="64" t="s">
        <v>442</v>
      </c>
      <c r="B824" s="47">
        <v>42526</v>
      </c>
      <c r="C824" s="45"/>
      <c r="D824" s="47">
        <v>2274.54545454545</v>
      </c>
      <c r="E824" s="47">
        <v>48201</v>
      </c>
      <c r="F824" s="45"/>
      <c r="G824" s="46">
        <v>1912.72727272727</v>
      </c>
      <c r="H824" s="10">
        <v>58056</v>
      </c>
      <c r="I824" s="45"/>
      <c r="J824" s="46">
        <v>2245.4545454545455</v>
      </c>
      <c r="K824" s="45">
        <v>0.36518835535907446</v>
      </c>
      <c r="L824" s="47">
        <v>50745</v>
      </c>
      <c r="M824" s="45"/>
      <c r="N824" s="47">
        <v>1100</v>
      </c>
      <c r="O824" s="47">
        <v>51149</v>
      </c>
      <c r="P824" s="45"/>
      <c r="Q824" s="46">
        <v>1056.9696969696899</v>
      </c>
      <c r="R824" s="10">
        <v>63293</v>
      </c>
      <c r="S824" s="45"/>
      <c r="T824" s="46">
        <v>1599.3939393939395</v>
      </c>
      <c r="U824" s="45">
        <v>0.24727559365454724</v>
      </c>
      <c r="V824" s="47">
        <v>73570</v>
      </c>
      <c r="W824" s="45"/>
      <c r="X824" s="47">
        <v>255.75757575757501</v>
      </c>
      <c r="Y824" s="47">
        <v>77932</v>
      </c>
      <c r="Z824" s="45"/>
      <c r="AA824" s="46">
        <v>345.45454545454498</v>
      </c>
      <c r="AB824" s="10">
        <v>96962</v>
      </c>
      <c r="AC824" s="45"/>
      <c r="AD824" s="46">
        <v>312.72727272727275</v>
      </c>
      <c r="AE824" s="45">
        <v>0.31795568845997008</v>
      </c>
    </row>
    <row r="825" spans="1:31" ht="14.4" x14ac:dyDescent="0.3">
      <c r="A825" s="432"/>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432"/>
    </row>
    <row r="826" spans="1:31" ht="14.4" x14ac:dyDescent="0.3">
      <c r="A826" s="433" t="s">
        <v>691</v>
      </c>
      <c r="B826" s="433"/>
      <c r="C826" s="433"/>
      <c r="D826" s="433"/>
      <c r="E826" s="433"/>
      <c r="F826" s="433"/>
      <c r="G826" s="433"/>
      <c r="H826" s="433"/>
      <c r="I826" s="433"/>
      <c r="J826" s="433"/>
      <c r="K826" s="433"/>
      <c r="L826" s="433"/>
      <c r="M826" s="433"/>
      <c r="N826" s="433"/>
      <c r="O826" s="433"/>
      <c r="P826" s="433"/>
      <c r="Q826" s="433"/>
      <c r="R826" s="433"/>
      <c r="S826" s="433"/>
      <c r="T826" s="433"/>
      <c r="U826" s="433"/>
      <c r="V826" s="433"/>
      <c r="W826" s="433"/>
      <c r="X826" s="433"/>
      <c r="Y826" s="433"/>
      <c r="Z826" s="433"/>
      <c r="AA826" s="433"/>
      <c r="AB826" s="433"/>
      <c r="AC826" s="433"/>
      <c r="AD826" s="433"/>
      <c r="AE826" s="433"/>
    </row>
    <row r="827" spans="1:31" ht="14.4" x14ac:dyDescent="0.3">
      <c r="A827" s="64"/>
      <c r="B827" s="434" t="s">
        <v>332</v>
      </c>
      <c r="C827" s="434"/>
      <c r="D827" s="63" t="s">
        <v>333</v>
      </c>
      <c r="E827" s="434" t="s">
        <v>332</v>
      </c>
      <c r="F827" s="434"/>
      <c r="G827" s="63" t="s">
        <v>333</v>
      </c>
      <c r="H827" s="434" t="s">
        <v>332</v>
      </c>
      <c r="I827" s="434"/>
      <c r="J827" s="63" t="s">
        <v>333</v>
      </c>
      <c r="K827" s="64" t="s">
        <v>0</v>
      </c>
      <c r="L827" s="434" t="s">
        <v>332</v>
      </c>
      <c r="M827" s="434"/>
      <c r="N827" s="63" t="s">
        <v>333</v>
      </c>
      <c r="O827" s="434" t="s">
        <v>332</v>
      </c>
      <c r="P827" s="434"/>
      <c r="Q827" s="63" t="s">
        <v>333</v>
      </c>
      <c r="R827" s="434" t="s">
        <v>332</v>
      </c>
      <c r="S827" s="434"/>
      <c r="T827" s="63" t="s">
        <v>333</v>
      </c>
      <c r="U827" s="64" t="s">
        <v>0</v>
      </c>
      <c r="V827" s="434" t="s">
        <v>332</v>
      </c>
      <c r="W827" s="434"/>
      <c r="X827" s="63" t="s">
        <v>333</v>
      </c>
      <c r="Y827" s="434" t="s">
        <v>332</v>
      </c>
      <c r="Z827" s="434"/>
      <c r="AA827" s="63" t="s">
        <v>333</v>
      </c>
      <c r="AB827" s="434" t="s">
        <v>332</v>
      </c>
      <c r="AC827" s="434"/>
      <c r="AD827" s="63" t="s">
        <v>333</v>
      </c>
      <c r="AE827" s="64" t="s">
        <v>0</v>
      </c>
    </row>
    <row r="828" spans="1:31" ht="14.4" x14ac:dyDescent="0.3">
      <c r="A828" s="64" t="s">
        <v>442</v>
      </c>
      <c r="B828" s="47">
        <v>61711</v>
      </c>
      <c r="C828" s="45"/>
      <c r="D828" s="47">
        <v>14654.545454545399</v>
      </c>
      <c r="E828" s="47">
        <v>19549</v>
      </c>
      <c r="F828" s="45"/>
      <c r="G828" s="46">
        <v>25627.878787878701</v>
      </c>
      <c r="H828" s="10">
        <v>43606</v>
      </c>
      <c r="I828" s="45"/>
      <c r="J828" s="46">
        <v>12723.636363636364</v>
      </c>
      <c r="K828" s="45">
        <v>-0.29338367551976147</v>
      </c>
      <c r="L828" s="47">
        <v>62798</v>
      </c>
      <c r="M828" s="45"/>
      <c r="N828" s="47">
        <v>8717.5757575757507</v>
      </c>
      <c r="O828" s="47">
        <v>43565</v>
      </c>
      <c r="P828" s="45"/>
      <c r="Q828" s="46">
        <v>9784.8484848484804</v>
      </c>
      <c r="R828" s="10">
        <v>42101</v>
      </c>
      <c r="S828" s="45"/>
      <c r="T828" s="46">
        <v>2616.3636363636365</v>
      </c>
      <c r="U828" s="45">
        <v>-0.32958055989044238</v>
      </c>
      <c r="V828" s="47">
        <v>63597</v>
      </c>
      <c r="W828" s="45"/>
      <c r="X828" s="47">
        <v>1005.45454545454</v>
      </c>
      <c r="Y828" s="47">
        <v>60087</v>
      </c>
      <c r="Z828" s="45"/>
      <c r="AA828" s="46">
        <v>1503.6363636363601</v>
      </c>
      <c r="AB828" s="10">
        <v>77788</v>
      </c>
      <c r="AC828" s="45"/>
      <c r="AD828" s="46">
        <v>2006.6666666666667</v>
      </c>
      <c r="AE828" s="45">
        <v>0.22313945626366025</v>
      </c>
    </row>
    <row r="829" spans="1:31" ht="14.4" x14ac:dyDescent="0.3">
      <c r="A829" s="432"/>
      <c r="B829" s="432"/>
      <c r="C829" s="432"/>
      <c r="D829" s="432"/>
      <c r="E829" s="432"/>
      <c r="F829" s="432"/>
      <c r="G829" s="432"/>
      <c r="H829" s="432"/>
      <c r="I829" s="432"/>
      <c r="J829" s="432"/>
      <c r="K829" s="432"/>
      <c r="L829" s="432"/>
      <c r="M829" s="432"/>
      <c r="N829" s="432"/>
      <c r="O829" s="432"/>
      <c r="P829" s="432"/>
      <c r="Q829" s="432"/>
      <c r="R829" s="432"/>
      <c r="S829" s="432"/>
      <c r="T829" s="432"/>
      <c r="U829" s="432"/>
      <c r="V829" s="432"/>
      <c r="W829" s="432"/>
      <c r="X829" s="432"/>
      <c r="Y829" s="432"/>
      <c r="Z829" s="432"/>
      <c r="AA829" s="432"/>
      <c r="AB829" s="432"/>
      <c r="AC829" s="432"/>
      <c r="AD829" s="432"/>
      <c r="AE829" s="432"/>
    </row>
    <row r="830" spans="1:31" ht="14.4" x14ac:dyDescent="0.3">
      <c r="A830" s="433" t="s">
        <v>692</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433"/>
      <c r="AE830" s="433"/>
    </row>
    <row r="831" spans="1:31" ht="14.4" x14ac:dyDescent="0.3">
      <c r="A831" s="64"/>
      <c r="B831" s="434" t="s">
        <v>332</v>
      </c>
      <c r="C831" s="434"/>
      <c r="D831" s="63" t="s">
        <v>333</v>
      </c>
      <c r="E831" s="434" t="s">
        <v>332</v>
      </c>
      <c r="F831" s="434"/>
      <c r="G831" s="63" t="s">
        <v>333</v>
      </c>
      <c r="H831" s="434" t="s">
        <v>332</v>
      </c>
      <c r="I831" s="434"/>
      <c r="J831" s="63" t="s">
        <v>333</v>
      </c>
      <c r="K831" s="64" t="s">
        <v>0</v>
      </c>
      <c r="L831" s="434" t="s">
        <v>332</v>
      </c>
      <c r="M831" s="434"/>
      <c r="N831" s="63" t="s">
        <v>333</v>
      </c>
      <c r="O831" s="434" t="s">
        <v>332</v>
      </c>
      <c r="P831" s="434"/>
      <c r="Q831" s="63" t="s">
        <v>333</v>
      </c>
      <c r="R831" s="434" t="s">
        <v>332</v>
      </c>
      <c r="S831" s="434"/>
      <c r="T831" s="63" t="s">
        <v>333</v>
      </c>
      <c r="U831" s="64" t="s">
        <v>0</v>
      </c>
      <c r="V831" s="434" t="s">
        <v>332</v>
      </c>
      <c r="W831" s="434"/>
      <c r="X831" s="63" t="s">
        <v>333</v>
      </c>
      <c r="Y831" s="434" t="s">
        <v>332</v>
      </c>
      <c r="Z831" s="434"/>
      <c r="AA831" s="63" t="s">
        <v>333</v>
      </c>
      <c r="AB831" s="434" t="s">
        <v>332</v>
      </c>
      <c r="AC831" s="434"/>
      <c r="AD831" s="63" t="s">
        <v>333</v>
      </c>
      <c r="AE831" s="64" t="s">
        <v>0</v>
      </c>
    </row>
    <row r="832" spans="1:31" ht="14.4" x14ac:dyDescent="0.3">
      <c r="A832" s="64" t="s">
        <v>442</v>
      </c>
      <c r="B832" s="47">
        <v>35836</v>
      </c>
      <c r="C832" s="45"/>
      <c r="D832" s="47">
        <v>1122.42424242424</v>
      </c>
      <c r="E832" s="47">
        <v>31137</v>
      </c>
      <c r="F832" s="45"/>
      <c r="G832" s="46">
        <v>793.33333333333303</v>
      </c>
      <c r="H832" s="10">
        <v>41633</v>
      </c>
      <c r="I832" s="45"/>
      <c r="J832" s="46">
        <v>991.51515151515162</v>
      </c>
      <c r="K832" s="45">
        <v>0.16176470588235295</v>
      </c>
      <c r="L832" s="47">
        <v>37110</v>
      </c>
      <c r="M832" s="45"/>
      <c r="N832" s="47">
        <v>923.63636363636294</v>
      </c>
      <c r="O832" s="47">
        <v>33548</v>
      </c>
      <c r="P832" s="45"/>
      <c r="Q832" s="46">
        <v>816.36363636363603</v>
      </c>
      <c r="R832" s="10">
        <v>41999</v>
      </c>
      <c r="S832" s="45"/>
      <c r="T832" s="46">
        <v>898.18181818181824</v>
      </c>
      <c r="U832" s="45">
        <v>0.13174346537321477</v>
      </c>
      <c r="V832" s="47">
        <v>46220</v>
      </c>
      <c r="W832" s="45"/>
      <c r="X832" s="47">
        <v>192.12121212121201</v>
      </c>
      <c r="Y832" s="47">
        <v>44969</v>
      </c>
      <c r="Z832" s="45"/>
      <c r="AA832" s="46">
        <v>149.69696969696901</v>
      </c>
      <c r="AB832" s="10">
        <v>55823</v>
      </c>
      <c r="AC832" s="45"/>
      <c r="AD832" s="46">
        <v>245.45454545454547</v>
      </c>
      <c r="AE832" s="45">
        <v>0.20776720034617049</v>
      </c>
    </row>
    <row r="833" spans="1:31" ht="14.4" x14ac:dyDescent="0.3">
      <c r="A833" s="432"/>
      <c r="B833" s="432"/>
      <c r="C833" s="432"/>
      <c r="D833" s="432"/>
      <c r="E833" s="432"/>
      <c r="F833" s="432"/>
      <c r="G833" s="432"/>
      <c r="H833" s="432"/>
      <c r="I833" s="432"/>
      <c r="J833" s="432"/>
      <c r="K833" s="432"/>
      <c r="L833" s="432"/>
      <c r="M833" s="432"/>
      <c r="N833" s="432"/>
      <c r="O833" s="432"/>
      <c r="P833" s="432"/>
      <c r="Q833" s="432"/>
      <c r="R833" s="432"/>
      <c r="S833" s="432"/>
      <c r="T833" s="432"/>
      <c r="U833" s="432"/>
      <c r="V833" s="432"/>
      <c r="W833" s="432"/>
      <c r="X833" s="432"/>
      <c r="Y833" s="432"/>
      <c r="Z833" s="432"/>
      <c r="AA833" s="432"/>
      <c r="AB833" s="432"/>
      <c r="AC833" s="432"/>
      <c r="AD833" s="432"/>
      <c r="AE833" s="432"/>
    </row>
    <row r="834" spans="1:31" ht="14.4" x14ac:dyDescent="0.3">
      <c r="A834" s="433" t="s">
        <v>693</v>
      </c>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3"/>
      <c r="AD834" s="433"/>
      <c r="AE834" s="433"/>
    </row>
    <row r="835" spans="1:31" ht="14.4" x14ac:dyDescent="0.3">
      <c r="A835" s="64"/>
      <c r="B835" s="434" t="s">
        <v>332</v>
      </c>
      <c r="C835" s="434"/>
      <c r="D835" s="63" t="s">
        <v>333</v>
      </c>
      <c r="E835" s="434" t="s">
        <v>332</v>
      </c>
      <c r="F835" s="434"/>
      <c r="G835" s="63" t="s">
        <v>333</v>
      </c>
      <c r="H835" s="434" t="s">
        <v>332</v>
      </c>
      <c r="I835" s="434"/>
      <c r="J835" s="63" t="s">
        <v>333</v>
      </c>
      <c r="K835" s="64" t="s">
        <v>0</v>
      </c>
      <c r="L835" s="434" t="s">
        <v>332</v>
      </c>
      <c r="M835" s="434"/>
      <c r="N835" s="63" t="s">
        <v>333</v>
      </c>
      <c r="O835" s="434" t="s">
        <v>332</v>
      </c>
      <c r="P835" s="434"/>
      <c r="Q835" s="63" t="s">
        <v>333</v>
      </c>
      <c r="R835" s="434" t="s">
        <v>332</v>
      </c>
      <c r="S835" s="434"/>
      <c r="T835" s="63" t="s">
        <v>333</v>
      </c>
      <c r="U835" s="64" t="s">
        <v>0</v>
      </c>
      <c r="V835" s="434" t="s">
        <v>332</v>
      </c>
      <c r="W835" s="434"/>
      <c r="X835" s="63" t="s">
        <v>333</v>
      </c>
      <c r="Y835" s="434" t="s">
        <v>332</v>
      </c>
      <c r="Z835" s="434"/>
      <c r="AA835" s="63" t="s">
        <v>333</v>
      </c>
      <c r="AB835" s="434" t="s">
        <v>332</v>
      </c>
      <c r="AC835" s="434"/>
      <c r="AD835" s="63" t="s">
        <v>333</v>
      </c>
      <c r="AE835" s="64" t="s">
        <v>0</v>
      </c>
    </row>
    <row r="836" spans="1:31" ht="14.4" x14ac:dyDescent="0.3">
      <c r="A836" s="64" t="s">
        <v>442</v>
      </c>
      <c r="B836" s="47">
        <v>45818</v>
      </c>
      <c r="C836" s="45"/>
      <c r="D836" s="47">
        <v>2412.1212121212102</v>
      </c>
      <c r="E836" s="47">
        <v>43221</v>
      </c>
      <c r="F836" s="45"/>
      <c r="G836" s="46">
        <v>2881.2121212121201</v>
      </c>
      <c r="H836" s="10">
        <v>47590</v>
      </c>
      <c r="I836" s="45"/>
      <c r="J836" s="46">
        <v>2175.1515151515155</v>
      </c>
      <c r="K836" s="45">
        <v>3.8674756645859704E-2</v>
      </c>
      <c r="L836" s="47">
        <v>47919</v>
      </c>
      <c r="M836" s="45"/>
      <c r="N836" s="47">
        <v>2006.0606060606001</v>
      </c>
      <c r="O836" s="47">
        <v>50397</v>
      </c>
      <c r="P836" s="45"/>
      <c r="Q836" s="46">
        <v>2697.5757575757498</v>
      </c>
      <c r="R836" s="10">
        <v>51579</v>
      </c>
      <c r="S836" s="45"/>
      <c r="T836" s="46">
        <v>2092.727272727273</v>
      </c>
      <c r="U836" s="45">
        <v>7.6378889375821699E-2</v>
      </c>
      <c r="V836" s="47">
        <v>57704</v>
      </c>
      <c r="W836" s="45"/>
      <c r="X836" s="47">
        <v>531.51515151515105</v>
      </c>
      <c r="Y836" s="47">
        <v>58769</v>
      </c>
      <c r="Z836" s="45"/>
      <c r="AA836" s="46">
        <v>547.87878787878697</v>
      </c>
      <c r="AB836" s="10">
        <v>76116</v>
      </c>
      <c r="AC836" s="45"/>
      <c r="AD836" s="46">
        <v>511.51515151515156</v>
      </c>
      <c r="AE836" s="45">
        <v>0.31907666712879523</v>
      </c>
    </row>
    <row r="837" spans="1:31" ht="14.4" x14ac:dyDescent="0.3">
      <c r="A837" s="432"/>
      <c r="B837" s="432"/>
      <c r="C837" s="432"/>
      <c r="D837" s="432"/>
      <c r="E837" s="432"/>
      <c r="F837" s="432"/>
      <c r="G837" s="432"/>
      <c r="H837" s="432"/>
      <c r="I837" s="432"/>
      <c r="J837" s="432"/>
      <c r="K837" s="432"/>
      <c r="L837" s="432"/>
      <c r="M837" s="432"/>
      <c r="N837" s="432"/>
      <c r="O837" s="432"/>
      <c r="P837" s="432"/>
      <c r="Q837" s="432"/>
      <c r="R837" s="432"/>
      <c r="S837" s="432"/>
      <c r="T837" s="432"/>
      <c r="U837" s="432"/>
      <c r="V837" s="432"/>
      <c r="W837" s="432"/>
      <c r="X837" s="432"/>
      <c r="Y837" s="432"/>
      <c r="Z837" s="432"/>
      <c r="AA837" s="432"/>
      <c r="AB837" s="432"/>
      <c r="AC837" s="432"/>
      <c r="AD837" s="432"/>
      <c r="AE837" s="432"/>
    </row>
    <row r="838" spans="1:31" ht="14.4" x14ac:dyDescent="0.3">
      <c r="A838" s="433" t="s">
        <v>694</v>
      </c>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3"/>
      <c r="AD838" s="433"/>
      <c r="AE838" s="433"/>
    </row>
    <row r="839" spans="1:31" ht="14.4" x14ac:dyDescent="0.3">
      <c r="A839" s="64"/>
      <c r="B839" s="434" t="s">
        <v>332</v>
      </c>
      <c r="C839" s="434"/>
      <c r="D839" s="63" t="s">
        <v>333</v>
      </c>
      <c r="E839" s="434" t="s">
        <v>332</v>
      </c>
      <c r="F839" s="434"/>
      <c r="G839" s="63" t="s">
        <v>333</v>
      </c>
      <c r="H839" s="434" t="s">
        <v>332</v>
      </c>
      <c r="I839" s="434"/>
      <c r="J839" s="63" t="s">
        <v>333</v>
      </c>
      <c r="K839" s="64" t="s">
        <v>0</v>
      </c>
      <c r="L839" s="434" t="s">
        <v>332</v>
      </c>
      <c r="M839" s="434"/>
      <c r="N839" s="63" t="s">
        <v>333</v>
      </c>
      <c r="O839" s="434" t="s">
        <v>332</v>
      </c>
      <c r="P839" s="434"/>
      <c r="Q839" s="63" t="s">
        <v>333</v>
      </c>
      <c r="R839" s="434" t="s">
        <v>332</v>
      </c>
      <c r="S839" s="434"/>
      <c r="T839" s="63" t="s">
        <v>333</v>
      </c>
      <c r="U839" s="64" t="s">
        <v>0</v>
      </c>
      <c r="V839" s="434" t="s">
        <v>332</v>
      </c>
      <c r="W839" s="434"/>
      <c r="X839" s="63" t="s">
        <v>333</v>
      </c>
      <c r="Y839" s="434" t="s">
        <v>332</v>
      </c>
      <c r="Z839" s="434"/>
      <c r="AA839" s="63" t="s">
        <v>333</v>
      </c>
      <c r="AB839" s="434" t="s">
        <v>332</v>
      </c>
      <c r="AC839" s="434"/>
      <c r="AD839" s="63" t="s">
        <v>333</v>
      </c>
      <c r="AE839" s="64" t="s">
        <v>0</v>
      </c>
    </row>
    <row r="840" spans="1:31" ht="14.4" x14ac:dyDescent="0.3">
      <c r="A840" s="64" t="s">
        <v>442</v>
      </c>
      <c r="B840" s="47">
        <v>54710</v>
      </c>
      <c r="C840" s="45"/>
      <c r="D840" s="47">
        <v>713.33333333333303</v>
      </c>
      <c r="E840" s="47">
        <v>54949</v>
      </c>
      <c r="F840" s="45"/>
      <c r="G840" s="46">
        <v>995.75757575757598</v>
      </c>
      <c r="H840" s="10">
        <v>62077</v>
      </c>
      <c r="I840" s="45"/>
      <c r="J840" s="46">
        <v>903.63636363636374</v>
      </c>
      <c r="K840" s="45">
        <v>0.13465545604094314</v>
      </c>
      <c r="L840" s="47">
        <v>59420</v>
      </c>
      <c r="M840" s="45"/>
      <c r="N840" s="47">
        <v>627.27272727272702</v>
      </c>
      <c r="O840" s="47">
        <v>60386</v>
      </c>
      <c r="P840" s="45"/>
      <c r="Q840" s="46">
        <v>696.36363636363603</v>
      </c>
      <c r="R840" s="10">
        <v>69100</v>
      </c>
      <c r="S840" s="45"/>
      <c r="T840" s="46">
        <v>842.42424242424249</v>
      </c>
      <c r="U840" s="45">
        <v>0.16290811174688657</v>
      </c>
      <c r="V840" s="47">
        <v>69828</v>
      </c>
      <c r="W840" s="45"/>
      <c r="X840" s="47">
        <v>132.12121212121201</v>
      </c>
      <c r="Y840" s="47">
        <v>72061</v>
      </c>
      <c r="Z840" s="45"/>
      <c r="AA840" s="46">
        <v>144.84848484848399</v>
      </c>
      <c r="AB840" s="10">
        <v>87089</v>
      </c>
      <c r="AC840" s="45"/>
      <c r="AD840" s="46">
        <v>184.84848484848487</v>
      </c>
      <c r="AE840" s="45">
        <v>0.24719310305321648</v>
      </c>
    </row>
    <row r="841" spans="1:31" ht="14.4" x14ac:dyDescent="0.3">
      <c r="A841" s="432"/>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432"/>
    </row>
    <row r="842" spans="1:31" ht="14.4" x14ac:dyDescent="0.3">
      <c r="A842" s="433" t="s">
        <v>695</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433"/>
      <c r="AE842" s="433"/>
    </row>
    <row r="843" spans="1:31" ht="14.4" x14ac:dyDescent="0.3">
      <c r="A843" s="64"/>
      <c r="B843" s="434" t="s">
        <v>332</v>
      </c>
      <c r="C843" s="434"/>
      <c r="D843" s="63" t="s">
        <v>333</v>
      </c>
      <c r="E843" s="434" t="s">
        <v>332</v>
      </c>
      <c r="F843" s="434"/>
      <c r="G843" s="63" t="s">
        <v>333</v>
      </c>
      <c r="H843" s="434" t="s">
        <v>332</v>
      </c>
      <c r="I843" s="434"/>
      <c r="J843" s="63" t="s">
        <v>333</v>
      </c>
      <c r="K843" s="64" t="s">
        <v>0</v>
      </c>
      <c r="L843" s="434" t="s">
        <v>332</v>
      </c>
      <c r="M843" s="434"/>
      <c r="N843" s="63" t="s">
        <v>333</v>
      </c>
      <c r="O843" s="434" t="s">
        <v>332</v>
      </c>
      <c r="P843" s="434"/>
      <c r="Q843" s="63" t="s">
        <v>333</v>
      </c>
      <c r="R843" s="434" t="s">
        <v>332</v>
      </c>
      <c r="S843" s="434"/>
      <c r="T843" s="63" t="s">
        <v>333</v>
      </c>
      <c r="U843" s="64" t="s">
        <v>0</v>
      </c>
      <c r="V843" s="434" t="s">
        <v>332</v>
      </c>
      <c r="W843" s="434"/>
      <c r="X843" s="63" t="s">
        <v>333</v>
      </c>
      <c r="Y843" s="434" t="s">
        <v>332</v>
      </c>
      <c r="Z843" s="434"/>
      <c r="AA843" s="63" t="s">
        <v>333</v>
      </c>
      <c r="AB843" s="434" t="s">
        <v>332</v>
      </c>
      <c r="AC843" s="434"/>
      <c r="AD843" s="63" t="s">
        <v>333</v>
      </c>
      <c r="AE843" s="64" t="s">
        <v>0</v>
      </c>
    </row>
    <row r="844" spans="1:31" ht="14.4" x14ac:dyDescent="0.3">
      <c r="A844" s="64" t="s">
        <v>442</v>
      </c>
      <c r="B844" s="47">
        <v>36174</v>
      </c>
      <c r="C844" s="45"/>
      <c r="D844" s="47">
        <v>793.93939393939399</v>
      </c>
      <c r="E844" s="47">
        <v>34092</v>
      </c>
      <c r="F844" s="45"/>
      <c r="G844" s="46">
        <v>587.87878787878697</v>
      </c>
      <c r="H844" s="10">
        <v>42965</v>
      </c>
      <c r="I844" s="45"/>
      <c r="J844" s="46">
        <v>869.69696969696975</v>
      </c>
      <c r="K844" s="45">
        <v>0.18773151987615413</v>
      </c>
      <c r="L844" s="47">
        <v>36739</v>
      </c>
      <c r="M844" s="45"/>
      <c r="N844" s="47">
        <v>509.69696969696901</v>
      </c>
      <c r="O844" s="47">
        <v>35745</v>
      </c>
      <c r="P844" s="45"/>
      <c r="Q844" s="46">
        <v>508.48484848484799</v>
      </c>
      <c r="R844" s="10">
        <v>44049</v>
      </c>
      <c r="S844" s="45"/>
      <c r="T844" s="46">
        <v>494.54545454545456</v>
      </c>
      <c r="U844" s="45">
        <v>0.19897112060752878</v>
      </c>
      <c r="V844" s="47">
        <v>46535</v>
      </c>
      <c r="W844" s="45"/>
      <c r="X844" s="47">
        <v>130.30303030303</v>
      </c>
      <c r="Y844" s="47">
        <v>47206</v>
      </c>
      <c r="Z844" s="45"/>
      <c r="AA844" s="46">
        <v>119.39393939393899</v>
      </c>
      <c r="AB844" s="10">
        <v>58703</v>
      </c>
      <c r="AC844" s="45"/>
      <c r="AD844" s="46">
        <v>181.21212121212122</v>
      </c>
      <c r="AE844" s="45">
        <v>0.26148060599548728</v>
      </c>
    </row>
    <row r="845" spans="1:31" ht="14.4" x14ac:dyDescent="0.3">
      <c r="A845" s="432"/>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432"/>
    </row>
    <row r="846" spans="1:31" ht="14.4" x14ac:dyDescent="0.3">
      <c r="A846" s="433" t="s">
        <v>504</v>
      </c>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c r="AA846" s="433"/>
      <c r="AB846" s="433"/>
      <c r="AC846" s="433"/>
      <c r="AD846" s="433"/>
      <c r="AE846" s="433"/>
    </row>
    <row r="847" spans="1:31" ht="14.4" x14ac:dyDescent="0.3">
      <c r="A847" s="64"/>
      <c r="B847" s="434" t="s">
        <v>332</v>
      </c>
      <c r="C847" s="434"/>
      <c r="D847" s="63" t="s">
        <v>333</v>
      </c>
      <c r="E847" s="434" t="s">
        <v>332</v>
      </c>
      <c r="F847" s="434"/>
      <c r="G847" s="63" t="s">
        <v>333</v>
      </c>
      <c r="H847" s="434" t="s">
        <v>332</v>
      </c>
      <c r="I847" s="434"/>
      <c r="J847" s="63" t="s">
        <v>333</v>
      </c>
      <c r="K847" s="64" t="s">
        <v>0</v>
      </c>
      <c r="L847" s="434" t="s">
        <v>332</v>
      </c>
      <c r="M847" s="434"/>
      <c r="N847" s="63" t="s">
        <v>333</v>
      </c>
      <c r="O847" s="434" t="s">
        <v>332</v>
      </c>
      <c r="P847" s="434"/>
      <c r="Q847" s="63" t="s">
        <v>333</v>
      </c>
      <c r="R847" s="434" t="s">
        <v>332</v>
      </c>
      <c r="S847" s="434"/>
      <c r="T847" s="63" t="s">
        <v>333</v>
      </c>
      <c r="U847" s="64" t="s">
        <v>0</v>
      </c>
      <c r="V847" s="434" t="s">
        <v>332</v>
      </c>
      <c r="W847" s="434"/>
      <c r="X847" s="63" t="s">
        <v>333</v>
      </c>
      <c r="Y847" s="434" t="s">
        <v>332</v>
      </c>
      <c r="Z847" s="434"/>
      <c r="AA847" s="63" t="s">
        <v>333</v>
      </c>
      <c r="AB847" s="434" t="s">
        <v>332</v>
      </c>
      <c r="AC847" s="434"/>
      <c r="AD847" s="63" t="s">
        <v>333</v>
      </c>
      <c r="AE847" s="64" t="s">
        <v>0</v>
      </c>
    </row>
    <row r="848" spans="1:31" ht="14.4" x14ac:dyDescent="0.3">
      <c r="A848" s="64" t="s">
        <v>18</v>
      </c>
      <c r="B848" s="10">
        <v>151392</v>
      </c>
      <c r="C848" s="45"/>
      <c r="D848" s="10">
        <v>857.57575757575705</v>
      </c>
      <c r="E848" s="10">
        <v>160172</v>
      </c>
      <c r="F848" s="45"/>
      <c r="G848" s="46">
        <v>801.21212121212102</v>
      </c>
      <c r="H848" s="10">
        <v>168625</v>
      </c>
      <c r="I848" s="45"/>
      <c r="J848" s="46">
        <v>724.84848484848487</v>
      </c>
      <c r="K848" s="45">
        <v>0.11383032128514056</v>
      </c>
      <c r="L848" s="10">
        <v>278525</v>
      </c>
      <c r="M848" s="45"/>
      <c r="N848" s="10">
        <v>910.30303030303003</v>
      </c>
      <c r="O848" s="10">
        <v>292550</v>
      </c>
      <c r="P848" s="45"/>
      <c r="Q848" s="46">
        <v>808.48484848484804</v>
      </c>
      <c r="R848" s="10">
        <v>307906</v>
      </c>
      <c r="S848" s="45"/>
      <c r="T848" s="46">
        <v>689.09090909090912</v>
      </c>
      <c r="U848" s="45">
        <v>0.10548783771654251</v>
      </c>
      <c r="V848" s="10">
        <v>12187191</v>
      </c>
      <c r="W848" s="45"/>
      <c r="X848" s="10">
        <v>12478.1818181818</v>
      </c>
      <c r="Y848" s="10">
        <v>12617280</v>
      </c>
      <c r="Z848" s="45"/>
      <c r="AA848" s="46">
        <v>12371.515151515099</v>
      </c>
      <c r="AB848" s="10">
        <v>13044266</v>
      </c>
      <c r="AC848" s="45"/>
      <c r="AD848" s="46">
        <v>12323.030303030304</v>
      </c>
      <c r="AE848" s="45">
        <v>7.0325885595786591E-2</v>
      </c>
    </row>
    <row r="849" spans="1:31" ht="14.4" x14ac:dyDescent="0.3">
      <c r="A849" s="64" t="s">
        <v>505</v>
      </c>
      <c r="B849" s="10">
        <v>10784</v>
      </c>
      <c r="C849" s="45">
        <v>7.1232297611498629E-2</v>
      </c>
      <c r="D849" s="10">
        <v>384.24242424242402</v>
      </c>
      <c r="E849" s="10">
        <v>9212</v>
      </c>
      <c r="F849" s="45">
        <v>5.751317333866094E-2</v>
      </c>
      <c r="G849" s="46">
        <v>329.09090909090901</v>
      </c>
      <c r="H849" s="10">
        <v>8039</v>
      </c>
      <c r="I849" s="45">
        <v>4.7673832468495179E-2</v>
      </c>
      <c r="J849" s="46">
        <v>333.93939393939394</v>
      </c>
      <c r="K849" s="45">
        <v>-0.25454376854599409</v>
      </c>
      <c r="L849" s="10">
        <v>16564</v>
      </c>
      <c r="M849" s="45">
        <v>5.9470424557939147E-2</v>
      </c>
      <c r="N849" s="10">
        <v>410.30303030303003</v>
      </c>
      <c r="O849" s="10">
        <v>13451</v>
      </c>
      <c r="P849" s="45">
        <v>4.5978465219620575E-2</v>
      </c>
      <c r="Q849" s="46">
        <v>423.636363636363</v>
      </c>
      <c r="R849" s="10">
        <v>11439</v>
      </c>
      <c r="S849" s="45">
        <v>3.7150948666151359E-2</v>
      </c>
      <c r="T849" s="46">
        <v>337.57575757575762</v>
      </c>
      <c r="U849" s="45">
        <v>-0.3094059405940594</v>
      </c>
      <c r="V849" s="10">
        <v>504832</v>
      </c>
      <c r="W849" s="45">
        <v>4.1423163057016175E-2</v>
      </c>
      <c r="X849" s="10">
        <v>2533.3333333333298</v>
      </c>
      <c r="Y849" s="10">
        <v>437054</v>
      </c>
      <c r="Z849" s="45">
        <v>3.4639320043622711E-2</v>
      </c>
      <c r="AA849" s="46">
        <v>2764.2424242424199</v>
      </c>
      <c r="AB849" s="10">
        <v>372614</v>
      </c>
      <c r="AC849" s="45">
        <v>2.8565348176739114E-2</v>
      </c>
      <c r="AD849" s="46">
        <v>2215.757575757576</v>
      </c>
      <c r="AE849" s="45">
        <v>-0.26190495055780932</v>
      </c>
    </row>
    <row r="850" spans="1:31" ht="14.4" x14ac:dyDescent="0.3">
      <c r="A850" s="64" t="s">
        <v>506</v>
      </c>
      <c r="B850" s="10">
        <v>2023</v>
      </c>
      <c r="C850" s="45">
        <v>1.3362661170999789E-2</v>
      </c>
      <c r="D850" s="10">
        <v>209.09090909090901</v>
      </c>
      <c r="E850" s="10">
        <v>2098</v>
      </c>
      <c r="F850" s="45">
        <v>1.3098419199360688E-2</v>
      </c>
      <c r="G850" s="46">
        <v>166.666666666666</v>
      </c>
      <c r="H850" s="10">
        <v>1280</v>
      </c>
      <c r="I850" s="45">
        <v>7.5908080059303188E-3</v>
      </c>
      <c r="J850" s="46">
        <v>143.63636363636365</v>
      </c>
      <c r="K850" s="45">
        <v>-0.36727632229362334</v>
      </c>
      <c r="L850" s="10">
        <v>2624</v>
      </c>
      <c r="M850" s="45">
        <v>9.4210573557131309E-3</v>
      </c>
      <c r="N850" s="10">
        <v>233.93939393939399</v>
      </c>
      <c r="O850" s="10">
        <v>3042</v>
      </c>
      <c r="P850" s="45">
        <v>1.039822252606392E-2</v>
      </c>
      <c r="Q850" s="46">
        <v>196.969696969697</v>
      </c>
      <c r="R850" s="10">
        <v>1778</v>
      </c>
      <c r="S850" s="45">
        <v>5.7744896169610203E-3</v>
      </c>
      <c r="T850" s="46">
        <v>164.24242424242425</v>
      </c>
      <c r="U850" s="45">
        <v>-0.32240853658536583</v>
      </c>
      <c r="V850" s="10">
        <v>75594</v>
      </c>
      <c r="W850" s="45">
        <v>6.2027418787479411E-3</v>
      </c>
      <c r="X850" s="10">
        <v>1226.6666666666599</v>
      </c>
      <c r="Y850" s="10">
        <v>85935</v>
      </c>
      <c r="Z850" s="45">
        <v>6.810897435897436E-3</v>
      </c>
      <c r="AA850" s="46">
        <v>1315.7575757575701</v>
      </c>
      <c r="AB850" s="10">
        <v>59923</v>
      </c>
      <c r="AC850" s="45">
        <v>4.593819230610599E-3</v>
      </c>
      <c r="AD850" s="46">
        <v>1050.3030303030303</v>
      </c>
      <c r="AE850" s="45">
        <v>-0.20730481255126068</v>
      </c>
    </row>
    <row r="851" spans="1:31" ht="14.4" x14ac:dyDescent="0.3">
      <c r="A851" s="64" t="s">
        <v>481</v>
      </c>
      <c r="B851" s="10">
        <v>1144</v>
      </c>
      <c r="C851" s="45">
        <v>7.5565419573028958E-3</v>
      </c>
      <c r="D851" s="10">
        <v>180.60606060606</v>
      </c>
      <c r="E851" s="10">
        <v>840</v>
      </c>
      <c r="F851" s="45">
        <v>5.244362310516195E-3</v>
      </c>
      <c r="G851" s="46">
        <v>142.42424242424201</v>
      </c>
      <c r="H851" s="10">
        <v>621</v>
      </c>
      <c r="I851" s="45">
        <v>3.6827279466271311E-3</v>
      </c>
      <c r="J851" s="46">
        <v>75.757575757575765</v>
      </c>
      <c r="K851" s="45">
        <v>-0.45716783216783219</v>
      </c>
      <c r="L851" s="10">
        <v>1684</v>
      </c>
      <c r="M851" s="45">
        <v>6.0461358944439462E-3</v>
      </c>
      <c r="N851" s="10">
        <v>212.72727272727201</v>
      </c>
      <c r="O851" s="10">
        <v>1218</v>
      </c>
      <c r="P851" s="45">
        <v>4.1633908733549824E-3</v>
      </c>
      <c r="Q851" s="46">
        <v>172.12121212121201</v>
      </c>
      <c r="R851" s="10">
        <v>884</v>
      </c>
      <c r="S851" s="45">
        <v>2.8710060862730835E-3</v>
      </c>
      <c r="T851" s="46">
        <v>106.06060606060606</v>
      </c>
      <c r="U851" s="45">
        <v>-0.47505938242280282</v>
      </c>
      <c r="V851" s="10">
        <v>38940</v>
      </c>
      <c r="W851" s="45">
        <v>3.1951579326195841E-3</v>
      </c>
      <c r="X851" s="10">
        <v>1056.9696969696899</v>
      </c>
      <c r="Y851" s="10">
        <v>35633</v>
      </c>
      <c r="Z851" s="45">
        <v>2.8241427629409825E-3</v>
      </c>
      <c r="AA851" s="46">
        <v>886.06060606060601</v>
      </c>
      <c r="AB851" s="10">
        <v>22226</v>
      </c>
      <c r="AC851" s="45">
        <v>1.7038904297106484E-3</v>
      </c>
      <c r="AD851" s="46">
        <v>752.12121212121212</v>
      </c>
      <c r="AE851" s="45">
        <v>-0.42922444786851566</v>
      </c>
    </row>
    <row r="852" spans="1:31" ht="14.4" x14ac:dyDescent="0.3">
      <c r="A852" s="64" t="s">
        <v>482</v>
      </c>
      <c r="B852" s="10">
        <v>969</v>
      </c>
      <c r="C852" s="45">
        <v>6.400602409638554E-3</v>
      </c>
      <c r="D852" s="10">
        <v>126.666666666666</v>
      </c>
      <c r="E852" s="10">
        <v>1058</v>
      </c>
      <c r="F852" s="45">
        <v>6.6053991958644458E-3</v>
      </c>
      <c r="G852" s="46">
        <v>148.48484848484799</v>
      </c>
      <c r="H852" s="10">
        <v>910</v>
      </c>
      <c r="I852" s="45">
        <v>5.3965900667160864E-3</v>
      </c>
      <c r="J852" s="46">
        <v>140</v>
      </c>
      <c r="K852" s="45">
        <v>-6.0887512899896801E-2</v>
      </c>
      <c r="L852" s="10">
        <v>1600</v>
      </c>
      <c r="M852" s="45">
        <v>5.7445471681177628E-3</v>
      </c>
      <c r="N852" s="10">
        <v>166.666666666666</v>
      </c>
      <c r="O852" s="10">
        <v>1533</v>
      </c>
      <c r="P852" s="45">
        <v>5.240129892326098E-3</v>
      </c>
      <c r="Q852" s="46">
        <v>186.666666666666</v>
      </c>
      <c r="R852" s="10">
        <v>1197</v>
      </c>
      <c r="S852" s="45">
        <v>3.88755009645801E-3</v>
      </c>
      <c r="T852" s="46">
        <v>155.15151515151516</v>
      </c>
      <c r="U852" s="45">
        <v>-0.25187500000000002</v>
      </c>
      <c r="V852" s="10">
        <v>38650</v>
      </c>
      <c r="W852" s="45">
        <v>3.1713624575178973E-3</v>
      </c>
      <c r="X852" s="10">
        <v>934.54545454545405</v>
      </c>
      <c r="Y852" s="10">
        <v>33825</v>
      </c>
      <c r="Z852" s="45">
        <v>2.6808472190519668E-3</v>
      </c>
      <c r="AA852" s="46">
        <v>818.18181818181802</v>
      </c>
      <c r="AB852" s="10">
        <v>21455</v>
      </c>
      <c r="AC852" s="45">
        <v>1.6447839993449995E-3</v>
      </c>
      <c r="AD852" s="46">
        <v>692.72727272727275</v>
      </c>
      <c r="AE852" s="45">
        <v>-0.4448900388098318</v>
      </c>
    </row>
    <row r="853" spans="1:31" ht="14.4" x14ac:dyDescent="0.3">
      <c r="A853" s="64" t="s">
        <v>483</v>
      </c>
      <c r="B853" s="10">
        <v>810</v>
      </c>
      <c r="C853" s="45">
        <v>5.3503487634749521E-3</v>
      </c>
      <c r="D853" s="10">
        <v>133.939393939393</v>
      </c>
      <c r="E853" s="10">
        <v>1270</v>
      </c>
      <c r="F853" s="45">
        <v>7.9289763504232953E-3</v>
      </c>
      <c r="G853" s="46">
        <v>188.48484848484799</v>
      </c>
      <c r="H853" s="10">
        <v>861</v>
      </c>
      <c r="I853" s="45">
        <v>5.1060044477390662E-3</v>
      </c>
      <c r="J853" s="46">
        <v>133.93939393939394</v>
      </c>
      <c r="K853" s="45">
        <v>6.2962962962962957E-2</v>
      </c>
      <c r="L853" s="10">
        <v>1528</v>
      </c>
      <c r="M853" s="45">
        <v>5.4860425455524634E-3</v>
      </c>
      <c r="N853" s="10">
        <v>172.12121212121201</v>
      </c>
      <c r="O853" s="10">
        <v>1703</v>
      </c>
      <c r="P853" s="45">
        <v>5.8212271406597165E-3</v>
      </c>
      <c r="Q853" s="46">
        <v>198.78787878787799</v>
      </c>
      <c r="R853" s="10">
        <v>1288</v>
      </c>
      <c r="S853" s="45">
        <v>4.1830948406331803E-3</v>
      </c>
      <c r="T853" s="46">
        <v>146.66666666666669</v>
      </c>
      <c r="U853" s="45">
        <v>-0.15706806282722513</v>
      </c>
      <c r="V853" s="10">
        <v>41359</v>
      </c>
      <c r="W853" s="45">
        <v>3.3936450163126186E-3</v>
      </c>
      <c r="X853" s="10">
        <v>1013.93939393939</v>
      </c>
      <c r="Y853" s="10">
        <v>34652</v>
      </c>
      <c r="Z853" s="45">
        <v>2.7463922493596083E-3</v>
      </c>
      <c r="AA853" s="46">
        <v>818.18181818181802</v>
      </c>
      <c r="AB853" s="10">
        <v>23795</v>
      </c>
      <c r="AC853" s="45">
        <v>1.8241731654352956E-3</v>
      </c>
      <c r="AD853" s="46">
        <v>576.36363636363637</v>
      </c>
      <c r="AE853" s="45">
        <v>-0.42467177639691484</v>
      </c>
    </row>
    <row r="854" spans="1:31" ht="14.4" x14ac:dyDescent="0.3">
      <c r="A854" s="64" t="s">
        <v>507</v>
      </c>
      <c r="B854" s="10">
        <v>901</v>
      </c>
      <c r="C854" s="45">
        <v>5.9514373282604097E-3</v>
      </c>
      <c r="D854" s="10">
        <v>130.30303030303</v>
      </c>
      <c r="E854" s="10">
        <v>591</v>
      </c>
      <c r="F854" s="45">
        <v>3.6897834827560373E-3</v>
      </c>
      <c r="G854" s="46">
        <v>92.121212121212096</v>
      </c>
      <c r="H854" s="10">
        <v>618</v>
      </c>
      <c r="I854" s="45">
        <v>3.6649369903632321E-3</v>
      </c>
      <c r="J854" s="46">
        <v>112.72727272727273</v>
      </c>
      <c r="K854" s="45">
        <v>-0.31409544950055496</v>
      </c>
      <c r="L854" s="10">
        <v>1399</v>
      </c>
      <c r="M854" s="45">
        <v>5.022888430122969E-3</v>
      </c>
      <c r="N854" s="10">
        <v>141.21212121212099</v>
      </c>
      <c r="O854" s="10">
        <v>897</v>
      </c>
      <c r="P854" s="45">
        <v>3.0661425397367969E-3</v>
      </c>
      <c r="Q854" s="46">
        <v>126.06060606060601</v>
      </c>
      <c r="R854" s="10">
        <v>802</v>
      </c>
      <c r="S854" s="45">
        <v>2.6046910420712815E-3</v>
      </c>
      <c r="T854" s="46">
        <v>113.33333333333334</v>
      </c>
      <c r="U854" s="45">
        <v>-0.42673338098641889</v>
      </c>
      <c r="V854" s="10">
        <v>38068</v>
      </c>
      <c r="W854" s="45">
        <v>3.1236074005896847E-3</v>
      </c>
      <c r="X854" s="10">
        <v>801.81818181818198</v>
      </c>
      <c r="Y854" s="10">
        <v>31529</v>
      </c>
      <c r="Z854" s="45">
        <v>2.4988745593345E-3</v>
      </c>
      <c r="AA854" s="46">
        <v>720</v>
      </c>
      <c r="AB854" s="10">
        <v>22424</v>
      </c>
      <c r="AC854" s="45">
        <v>1.7190695129952118E-3</v>
      </c>
      <c r="AD854" s="46">
        <v>742.42424242424249</v>
      </c>
      <c r="AE854" s="45">
        <v>-0.41094882841231478</v>
      </c>
    </row>
    <row r="855" spans="1:31" ht="14.4" x14ac:dyDescent="0.3">
      <c r="A855" s="64" t="s">
        <v>508</v>
      </c>
      <c r="B855" s="10">
        <v>674</v>
      </c>
      <c r="C855" s="45">
        <v>4.4520186007186643E-3</v>
      </c>
      <c r="D855" s="10">
        <v>129.69696969696901</v>
      </c>
      <c r="E855" s="10">
        <v>735</v>
      </c>
      <c r="F855" s="45">
        <v>4.5888170217016711E-3</v>
      </c>
      <c r="G855" s="46">
        <v>139.39393939393901</v>
      </c>
      <c r="H855" s="10">
        <v>665</v>
      </c>
      <c r="I855" s="45">
        <v>3.9436619718309857E-3</v>
      </c>
      <c r="J855" s="46">
        <v>113.33333333333334</v>
      </c>
      <c r="K855" s="45">
        <v>-1.3353115727002967E-2</v>
      </c>
      <c r="L855" s="10">
        <v>1273</v>
      </c>
      <c r="M855" s="45">
        <v>4.5705053406336956E-3</v>
      </c>
      <c r="N855" s="10">
        <v>186.06060606060601</v>
      </c>
      <c r="O855" s="10">
        <v>1099</v>
      </c>
      <c r="P855" s="45">
        <v>3.7566227995214493E-3</v>
      </c>
      <c r="Q855" s="46">
        <v>159.39393939393901</v>
      </c>
      <c r="R855" s="10">
        <v>963</v>
      </c>
      <c r="S855" s="45">
        <v>3.1275778971504289E-3</v>
      </c>
      <c r="T855" s="46">
        <v>125.45454545454547</v>
      </c>
      <c r="U855" s="45">
        <v>-0.24351924587588375</v>
      </c>
      <c r="V855" s="10">
        <v>33794</v>
      </c>
      <c r="W855" s="45">
        <v>2.772911329608275E-3</v>
      </c>
      <c r="X855" s="10">
        <v>830.30303030303003</v>
      </c>
      <c r="Y855" s="10">
        <v>28992</v>
      </c>
      <c r="Z855" s="45">
        <v>2.2978011108574906E-3</v>
      </c>
      <c r="AA855" s="46">
        <v>767.87878787878697</v>
      </c>
      <c r="AB855" s="10">
        <v>22850</v>
      </c>
      <c r="AC855" s="45">
        <v>1.7517275406680607E-3</v>
      </c>
      <c r="AD855" s="46">
        <v>682.42424242424249</v>
      </c>
      <c r="AE855" s="45">
        <v>-0.3238444694324436</v>
      </c>
    </row>
    <row r="856" spans="1:31" ht="14.4" x14ac:dyDescent="0.3">
      <c r="A856" s="64" t="s">
        <v>509</v>
      </c>
      <c r="B856" s="10">
        <v>793</v>
      </c>
      <c r="C856" s="45">
        <v>5.2380574931304167E-3</v>
      </c>
      <c r="D856" s="10">
        <v>138.78787878787799</v>
      </c>
      <c r="E856" s="10">
        <v>564</v>
      </c>
      <c r="F856" s="45">
        <v>3.5212146942037309E-3</v>
      </c>
      <c r="G856" s="46">
        <v>106.06060606060601</v>
      </c>
      <c r="H856" s="10">
        <v>372</v>
      </c>
      <c r="I856" s="45">
        <v>2.206078576723499E-3</v>
      </c>
      <c r="J856" s="46">
        <v>81.818181818181827</v>
      </c>
      <c r="K856" s="45">
        <v>-0.53089533417402268</v>
      </c>
      <c r="L856" s="10">
        <v>1098</v>
      </c>
      <c r="M856" s="45">
        <v>3.9421954941208153E-3</v>
      </c>
      <c r="N856" s="10">
        <v>159.39393939393901</v>
      </c>
      <c r="O856" s="10">
        <v>805</v>
      </c>
      <c r="P856" s="45">
        <v>2.7516663818150742E-3</v>
      </c>
      <c r="Q856" s="46">
        <v>120.60606060606</v>
      </c>
      <c r="R856" s="10">
        <v>578</v>
      </c>
      <c r="S856" s="45">
        <v>1.8771962871785544E-3</v>
      </c>
      <c r="T856" s="46">
        <v>95.151515151515156</v>
      </c>
      <c r="U856" s="45">
        <v>-0.47358834244080145</v>
      </c>
      <c r="V856" s="10">
        <v>30773</v>
      </c>
      <c r="W856" s="45">
        <v>2.5250281217386351E-3</v>
      </c>
      <c r="X856" s="10">
        <v>764.84848484848396</v>
      </c>
      <c r="Y856" s="10">
        <v>24669</v>
      </c>
      <c r="Z856" s="45">
        <v>1.9551757589591416E-3</v>
      </c>
      <c r="AA856" s="46">
        <v>676.36363636363603</v>
      </c>
      <c r="AB856" s="10">
        <v>19838</v>
      </c>
      <c r="AC856" s="45">
        <v>1.5208214858543976E-3</v>
      </c>
      <c r="AD856" s="46">
        <v>600</v>
      </c>
      <c r="AE856" s="45">
        <v>-0.35534397036363047</v>
      </c>
    </row>
    <row r="857" spans="1:31" ht="14.4" x14ac:dyDescent="0.3">
      <c r="A857" s="64" t="s">
        <v>510</v>
      </c>
      <c r="B857" s="10">
        <v>613</v>
      </c>
      <c r="C857" s="45">
        <v>4.0490911012470935E-3</v>
      </c>
      <c r="D857" s="10">
        <v>116.363636363636</v>
      </c>
      <c r="E857" s="10">
        <v>301</v>
      </c>
      <c r="F857" s="45">
        <v>1.87922982793497E-3</v>
      </c>
      <c r="G857" s="46">
        <v>71.515151515151501</v>
      </c>
      <c r="H857" s="10">
        <v>487</v>
      </c>
      <c r="I857" s="45">
        <v>2.8880652335063011E-3</v>
      </c>
      <c r="J857" s="46">
        <v>100.60606060606061</v>
      </c>
      <c r="K857" s="45">
        <v>-0.20554649265905384</v>
      </c>
      <c r="L857" s="10">
        <v>987</v>
      </c>
      <c r="M857" s="45">
        <v>3.5436675343326453E-3</v>
      </c>
      <c r="N857" s="10">
        <v>143.030303030303</v>
      </c>
      <c r="O857" s="10">
        <v>430</v>
      </c>
      <c r="P857" s="45">
        <v>1.4698342163732695E-3</v>
      </c>
      <c r="Q857" s="46">
        <v>92.121212121212096</v>
      </c>
      <c r="R857" s="10">
        <v>712</v>
      </c>
      <c r="S857" s="45">
        <v>2.3123940423375967E-3</v>
      </c>
      <c r="T857" s="46">
        <v>111.51515151515152</v>
      </c>
      <c r="U857" s="45">
        <v>-0.2786220871327254</v>
      </c>
      <c r="V857" s="10">
        <v>29689</v>
      </c>
      <c r="W857" s="45">
        <v>2.4360822768757788E-3</v>
      </c>
      <c r="X857" s="10">
        <v>878.18181818181802</v>
      </c>
      <c r="Y857" s="10">
        <v>23121</v>
      </c>
      <c r="Z857" s="45">
        <v>1.8324868751426614E-3</v>
      </c>
      <c r="AA857" s="46">
        <v>769.09090909090901</v>
      </c>
      <c r="AB857" s="10">
        <v>19726</v>
      </c>
      <c r="AC857" s="45">
        <v>1.5122353377338366E-3</v>
      </c>
      <c r="AD857" s="46">
        <v>765.4545454545455</v>
      </c>
      <c r="AE857" s="45">
        <v>-0.33557883391154975</v>
      </c>
    </row>
    <row r="858" spans="1:31" ht="14.4" x14ac:dyDescent="0.3">
      <c r="A858" s="64" t="s">
        <v>511</v>
      </c>
      <c r="B858" s="10">
        <v>397</v>
      </c>
      <c r="C858" s="45">
        <v>2.6223314309871061E-3</v>
      </c>
      <c r="D858" s="10">
        <v>95.151515151515099</v>
      </c>
      <c r="E858" s="10">
        <v>496</v>
      </c>
      <c r="F858" s="45">
        <v>3.0966710785905152E-3</v>
      </c>
      <c r="G858" s="46">
        <v>118.181818181818</v>
      </c>
      <c r="H858" s="10">
        <v>282</v>
      </c>
      <c r="I858" s="45">
        <v>1.6723498888065234E-3</v>
      </c>
      <c r="J858" s="46">
        <v>67.878787878787875</v>
      </c>
      <c r="K858" s="45">
        <v>-0.28967254408060455</v>
      </c>
      <c r="L858" s="10">
        <v>578</v>
      </c>
      <c r="M858" s="45">
        <v>2.0752176644825418E-3</v>
      </c>
      <c r="N858" s="10">
        <v>109.09090909090899</v>
      </c>
      <c r="O858" s="10">
        <v>667</v>
      </c>
      <c r="P858" s="45">
        <v>2.2799521449324901E-3</v>
      </c>
      <c r="Q858" s="46">
        <v>126.666666666666</v>
      </c>
      <c r="R858" s="10">
        <v>463</v>
      </c>
      <c r="S858" s="45">
        <v>1.5037056764077349E-3</v>
      </c>
      <c r="T858" s="46">
        <v>86.060606060606062</v>
      </c>
      <c r="U858" s="45">
        <v>-0.19896193771626297</v>
      </c>
      <c r="V858" s="10">
        <v>24376</v>
      </c>
      <c r="W858" s="45">
        <v>2.0001327623403948E-3</v>
      </c>
      <c r="X858" s="10">
        <v>812.12121212121201</v>
      </c>
      <c r="Y858" s="10">
        <v>19290</v>
      </c>
      <c r="Z858" s="45">
        <v>1.5288556646123413E-3</v>
      </c>
      <c r="AA858" s="46">
        <v>632.12121212121201</v>
      </c>
      <c r="AB858" s="10">
        <v>16236</v>
      </c>
      <c r="AC858" s="45">
        <v>1.244684829334207E-3</v>
      </c>
      <c r="AD858" s="46">
        <v>738.78787878787887</v>
      </c>
      <c r="AE858" s="45">
        <v>-0.33393501805054154</v>
      </c>
    </row>
    <row r="859" spans="1:31" ht="14.4" x14ac:dyDescent="0.3">
      <c r="A859" s="64" t="s">
        <v>512</v>
      </c>
      <c r="B859" s="10">
        <v>920</v>
      </c>
      <c r="C859" s="45">
        <v>6.0769393362925389E-3</v>
      </c>
      <c r="D859" s="10">
        <v>147.87878787878699</v>
      </c>
      <c r="E859" s="10">
        <v>381</v>
      </c>
      <c r="F859" s="45">
        <v>2.3786929051269885E-3</v>
      </c>
      <c r="G859" s="46">
        <v>80</v>
      </c>
      <c r="H859" s="10">
        <v>618</v>
      </c>
      <c r="I859" s="45">
        <v>3.6649369903632321E-3</v>
      </c>
      <c r="J859" s="46">
        <v>98.787878787878796</v>
      </c>
      <c r="K859" s="45">
        <v>-0.32826086956521738</v>
      </c>
      <c r="L859" s="10">
        <v>1452</v>
      </c>
      <c r="M859" s="45">
        <v>5.21317655506687E-3</v>
      </c>
      <c r="N859" s="10">
        <v>200</v>
      </c>
      <c r="O859" s="10">
        <v>713</v>
      </c>
      <c r="P859" s="45">
        <v>2.4371902238933514E-3</v>
      </c>
      <c r="Q859" s="46">
        <v>118.787878787878</v>
      </c>
      <c r="R859" s="10">
        <v>742</v>
      </c>
      <c r="S859" s="45">
        <v>2.4098263755821582E-3</v>
      </c>
      <c r="T859" s="46">
        <v>116.36363636363637</v>
      </c>
      <c r="U859" s="45">
        <v>-0.48898071625344353</v>
      </c>
      <c r="V859" s="10">
        <v>42377</v>
      </c>
      <c r="W859" s="45">
        <v>3.4771753392557809E-3</v>
      </c>
      <c r="X859" s="10">
        <v>1078.1818181818101</v>
      </c>
      <c r="Y859" s="10">
        <v>32281</v>
      </c>
      <c r="Z859" s="45">
        <v>2.5584753607750641E-3</v>
      </c>
      <c r="AA859" s="46">
        <v>876.36363636363603</v>
      </c>
      <c r="AB859" s="10">
        <v>30882</v>
      </c>
      <c r="AC859" s="45">
        <v>2.3674770201711618E-3</v>
      </c>
      <c r="AD859" s="46">
        <v>764.84848484848487</v>
      </c>
      <c r="AE859" s="45">
        <v>-0.27125563395237984</v>
      </c>
    </row>
    <row r="860" spans="1:31" ht="14.4" x14ac:dyDescent="0.3">
      <c r="A860" s="64" t="s">
        <v>513</v>
      </c>
      <c r="B860" s="10">
        <v>652</v>
      </c>
      <c r="C860" s="45">
        <v>4.3067004861551466E-3</v>
      </c>
      <c r="D860" s="10">
        <v>97.575757575757606</v>
      </c>
      <c r="E860" s="10">
        <v>401</v>
      </c>
      <c r="F860" s="45">
        <v>2.5035586744249932E-3</v>
      </c>
      <c r="G860" s="46">
        <v>92.727272727272705</v>
      </c>
      <c r="H860" s="10">
        <v>604</v>
      </c>
      <c r="I860" s="45">
        <v>3.5819125277983693E-3</v>
      </c>
      <c r="J860" s="46">
        <v>98.181818181818187</v>
      </c>
      <c r="K860" s="45">
        <v>-7.3619631901840496E-2</v>
      </c>
      <c r="L860" s="10">
        <v>1027</v>
      </c>
      <c r="M860" s="45">
        <v>3.6872812135355891E-3</v>
      </c>
      <c r="N860" s="10">
        <v>122.424242424242</v>
      </c>
      <c r="O860" s="10">
        <v>569</v>
      </c>
      <c r="P860" s="45">
        <v>1.9449666723636986E-3</v>
      </c>
      <c r="Q860" s="46">
        <v>109.09090909090899</v>
      </c>
      <c r="R860" s="10">
        <v>888</v>
      </c>
      <c r="S860" s="45">
        <v>2.8839970640390251E-3</v>
      </c>
      <c r="T860" s="46">
        <v>129.09090909090909</v>
      </c>
      <c r="U860" s="45">
        <v>-0.13534566699123662</v>
      </c>
      <c r="V860" s="10">
        <v>43034</v>
      </c>
      <c r="W860" s="45">
        <v>3.5310843983654642E-3</v>
      </c>
      <c r="X860" s="10">
        <v>994.54545454545405</v>
      </c>
      <c r="Y860" s="10">
        <v>31732</v>
      </c>
      <c r="Z860" s="45">
        <v>2.5149636054680566E-3</v>
      </c>
      <c r="AA860" s="46">
        <v>783.030303030303</v>
      </c>
      <c r="AB860" s="10">
        <v>33336</v>
      </c>
      <c r="AC860" s="45">
        <v>2.5556056584556002E-3</v>
      </c>
      <c r="AD860" s="46">
        <v>813.93939393939399</v>
      </c>
      <c r="AE860" s="45">
        <v>-0.22535669470651112</v>
      </c>
    </row>
    <row r="861" spans="1:31" ht="14.4" x14ac:dyDescent="0.3">
      <c r="A861" s="64" t="s">
        <v>487</v>
      </c>
      <c r="B861" s="10">
        <v>578</v>
      </c>
      <c r="C861" s="45">
        <v>3.8179031917142253E-3</v>
      </c>
      <c r="D861" s="10">
        <v>119.39393939393899</v>
      </c>
      <c r="E861" s="10">
        <v>229</v>
      </c>
      <c r="F861" s="45">
        <v>1.4297130584621531E-3</v>
      </c>
      <c r="G861" s="46">
        <v>70.303030303030297</v>
      </c>
      <c r="H861" s="10">
        <v>320</v>
      </c>
      <c r="I861" s="45">
        <v>1.8977020014825797E-3</v>
      </c>
      <c r="J861" s="46">
        <v>73.939393939393938</v>
      </c>
      <c r="K861" s="45">
        <v>-0.44636678200692043</v>
      </c>
      <c r="L861" s="10">
        <v>832</v>
      </c>
      <c r="M861" s="45">
        <v>2.9871645274212369E-3</v>
      </c>
      <c r="N861" s="10">
        <v>141.81818181818099</v>
      </c>
      <c r="O861" s="10">
        <v>384</v>
      </c>
      <c r="P861" s="45">
        <v>1.3125961374124081E-3</v>
      </c>
      <c r="Q861" s="46">
        <v>94.545454545454504</v>
      </c>
      <c r="R861" s="10">
        <v>578</v>
      </c>
      <c r="S861" s="45">
        <v>1.8771962871785544E-3</v>
      </c>
      <c r="T861" s="46">
        <v>107.87878787878789</v>
      </c>
      <c r="U861" s="45">
        <v>-0.30528846153846156</v>
      </c>
      <c r="V861" s="10">
        <v>37137</v>
      </c>
      <c r="W861" s="45">
        <v>3.0472157201770285E-3</v>
      </c>
      <c r="X861" s="10">
        <v>870.30303030303003</v>
      </c>
      <c r="Y861" s="10">
        <v>29113</v>
      </c>
      <c r="Z861" s="45">
        <v>2.3073911334297089E-3</v>
      </c>
      <c r="AA861" s="46">
        <v>775.75757575757495</v>
      </c>
      <c r="AB861" s="10">
        <v>34639</v>
      </c>
      <c r="AC861" s="45">
        <v>2.6554962923939149E-3</v>
      </c>
      <c r="AD861" s="46">
        <v>841.21212121212125</v>
      </c>
      <c r="AE861" s="45">
        <v>-6.7264453240703348E-2</v>
      </c>
    </row>
    <row r="862" spans="1:31" ht="14.4" x14ac:dyDescent="0.3">
      <c r="A862" s="64" t="s">
        <v>514</v>
      </c>
      <c r="B862" s="10">
        <v>160</v>
      </c>
      <c r="C862" s="45">
        <v>1.0568590150073979E-3</v>
      </c>
      <c r="D862" s="10">
        <v>46.6666666666666</v>
      </c>
      <c r="E862" s="10">
        <v>150</v>
      </c>
      <c r="F862" s="45">
        <v>9.3649326973503481E-4</v>
      </c>
      <c r="G862" s="46">
        <v>50.909090909090899</v>
      </c>
      <c r="H862" s="10">
        <v>226</v>
      </c>
      <c r="I862" s="45">
        <v>1.3402520385470719E-3</v>
      </c>
      <c r="J862" s="46">
        <v>72.727272727272734</v>
      </c>
      <c r="K862" s="45">
        <v>0.41249999999999998</v>
      </c>
      <c r="L862" s="10">
        <v>299</v>
      </c>
      <c r="M862" s="45">
        <v>1.073512252042007E-3</v>
      </c>
      <c r="N862" s="10">
        <v>83.030303030303003</v>
      </c>
      <c r="O862" s="10">
        <v>228</v>
      </c>
      <c r="P862" s="45">
        <v>7.7935395658861734E-4</v>
      </c>
      <c r="Q862" s="46">
        <v>68.484848484848399</v>
      </c>
      <c r="R862" s="10">
        <v>303</v>
      </c>
      <c r="S862" s="45">
        <v>9.8406656577007274E-4</v>
      </c>
      <c r="T862" s="46">
        <v>79.393939393939405</v>
      </c>
      <c r="U862" s="45">
        <v>1.3377926421404682E-2</v>
      </c>
      <c r="V862" s="10">
        <v>16012</v>
      </c>
      <c r="W862" s="45">
        <v>1.3138384390627832E-3</v>
      </c>
      <c r="X862" s="10">
        <v>527.87878787878697</v>
      </c>
      <c r="Y862" s="10">
        <v>12379</v>
      </c>
      <c r="Z862" s="45">
        <v>9.8111478860737011E-4</v>
      </c>
      <c r="AA862" s="46">
        <v>481.21212121212102</v>
      </c>
      <c r="AB862" s="10">
        <v>18207</v>
      </c>
      <c r="AC862" s="45">
        <v>1.3957857038487255E-3</v>
      </c>
      <c r="AD862" s="46">
        <v>589.09090909090912</v>
      </c>
      <c r="AE862" s="45">
        <v>0.13708468648513614</v>
      </c>
    </row>
    <row r="863" spans="1:31" ht="14.4" x14ac:dyDescent="0.3">
      <c r="A863" s="64" t="s">
        <v>515</v>
      </c>
      <c r="B863" s="10">
        <v>121</v>
      </c>
      <c r="C863" s="45">
        <v>7.9924963009934469E-4</v>
      </c>
      <c r="D863" s="10">
        <v>63.636363636363598</v>
      </c>
      <c r="E863" s="10">
        <v>23</v>
      </c>
      <c r="F863" s="45">
        <v>1.4359563469270534E-4</v>
      </c>
      <c r="G863" s="46">
        <v>20</v>
      </c>
      <c r="H863" s="10">
        <v>50</v>
      </c>
      <c r="I863" s="45">
        <v>2.9651593773165309E-4</v>
      </c>
      <c r="J863" s="46">
        <v>24.848484848484851</v>
      </c>
      <c r="K863" s="45">
        <v>-0.58677685950413228</v>
      </c>
      <c r="L863" s="10">
        <v>141</v>
      </c>
      <c r="M863" s="45">
        <v>5.0623821919037787E-4</v>
      </c>
      <c r="N863" s="10">
        <v>66.060606060606005</v>
      </c>
      <c r="O863" s="10">
        <v>59</v>
      </c>
      <c r="P863" s="45">
        <v>2.0167492736284395E-4</v>
      </c>
      <c r="Q863" s="46">
        <v>30.303030303030301</v>
      </c>
      <c r="R863" s="10">
        <v>110</v>
      </c>
      <c r="S863" s="45">
        <v>3.5725188856339273E-4</v>
      </c>
      <c r="T863" s="46">
        <v>57.575757575757578</v>
      </c>
      <c r="U863" s="45">
        <v>-0.21985815602836881</v>
      </c>
      <c r="V863" s="10">
        <v>7174</v>
      </c>
      <c r="W863" s="45">
        <v>5.8865082199827676E-4</v>
      </c>
      <c r="X863" s="10">
        <v>456.36363636363598</v>
      </c>
      <c r="Y863" s="10">
        <v>5676</v>
      </c>
      <c r="Z863" s="45">
        <v>4.4985924066042761E-4</v>
      </c>
      <c r="AA863" s="46">
        <v>310.90909090909003</v>
      </c>
      <c r="AB863" s="10">
        <v>9572</v>
      </c>
      <c r="AC863" s="45">
        <v>7.3380901616081735E-4</v>
      </c>
      <c r="AD863" s="46">
        <v>466.06060606060606</v>
      </c>
      <c r="AE863" s="45">
        <v>0.3342626149986061</v>
      </c>
    </row>
    <row r="864" spans="1:31" ht="14.4" x14ac:dyDescent="0.3">
      <c r="A864" s="64" t="s">
        <v>516</v>
      </c>
      <c r="B864" s="10">
        <v>0</v>
      </c>
      <c r="C864" s="45">
        <v>0</v>
      </c>
      <c r="D864" s="10">
        <v>80</v>
      </c>
      <c r="E864" s="10">
        <v>61</v>
      </c>
      <c r="F864" s="45">
        <v>3.8084059635891415E-4</v>
      </c>
      <c r="G864" s="46">
        <v>26.060606060605998</v>
      </c>
      <c r="H864" s="10">
        <v>75</v>
      </c>
      <c r="I864" s="45">
        <v>4.4477390659747963E-4</v>
      </c>
      <c r="J864" s="46">
        <v>41.81818181818182</v>
      </c>
      <c r="K864" s="64"/>
      <c r="L864" s="10">
        <v>13</v>
      </c>
      <c r="M864" s="45">
        <v>4.6674445740956827E-5</v>
      </c>
      <c r="N864" s="10">
        <v>12.7272727272727</v>
      </c>
      <c r="O864" s="10">
        <v>72</v>
      </c>
      <c r="P864" s="45">
        <v>2.4611177576482654E-4</v>
      </c>
      <c r="Q864" s="46">
        <v>29.090909090909101</v>
      </c>
      <c r="R864" s="10">
        <v>94</v>
      </c>
      <c r="S864" s="45">
        <v>3.052879774996265E-4</v>
      </c>
      <c r="T864" s="46">
        <v>44.848484848484851</v>
      </c>
      <c r="U864" s="45">
        <v>6.2307692307692308</v>
      </c>
      <c r="V864" s="10">
        <v>4681</v>
      </c>
      <c r="W864" s="45">
        <v>3.8409178948619086E-4</v>
      </c>
      <c r="X864" s="10">
        <v>320.60606060606</v>
      </c>
      <c r="Y864" s="10">
        <v>5180</v>
      </c>
      <c r="Z864" s="45">
        <v>4.105480737528215E-4</v>
      </c>
      <c r="AA864" s="46">
        <v>319.39393939393898</v>
      </c>
      <c r="AB864" s="10">
        <v>9321</v>
      </c>
      <c r="AC864" s="45">
        <v>7.1456684492634539E-4</v>
      </c>
      <c r="AD864" s="46">
        <v>415.15151515151518</v>
      </c>
      <c r="AE864" s="45">
        <v>0.99124118778038883</v>
      </c>
    </row>
    <row r="865" spans="1:31" ht="14.4" x14ac:dyDescent="0.3">
      <c r="A865" s="64" t="s">
        <v>517</v>
      </c>
      <c r="B865" s="10">
        <v>29</v>
      </c>
      <c r="C865" s="45">
        <v>1.915556964700909E-4</v>
      </c>
      <c r="D865" s="10">
        <v>23.636363636363601</v>
      </c>
      <c r="E865" s="10">
        <v>14</v>
      </c>
      <c r="F865" s="45">
        <v>8.7406038508603258E-5</v>
      </c>
      <c r="G865" s="46">
        <v>13.9393939393939</v>
      </c>
      <c r="H865" s="10">
        <v>50</v>
      </c>
      <c r="I865" s="45">
        <v>2.9651593773165309E-4</v>
      </c>
      <c r="J865" s="46">
        <v>30.303030303030305</v>
      </c>
      <c r="K865" s="45">
        <v>0.72413793103448276</v>
      </c>
      <c r="L865" s="10">
        <v>29</v>
      </c>
      <c r="M865" s="45">
        <v>1.0411991742213446E-4</v>
      </c>
      <c r="N865" s="10">
        <v>23.636363636363601</v>
      </c>
      <c r="O865" s="10">
        <v>32</v>
      </c>
      <c r="P865" s="45">
        <v>1.0938301145103402E-4</v>
      </c>
      <c r="Q865" s="46">
        <v>21.2121212121212</v>
      </c>
      <c r="R865" s="10">
        <v>59</v>
      </c>
      <c r="S865" s="45">
        <v>1.9161692204763792E-4</v>
      </c>
      <c r="T865" s="46">
        <v>31.515151515151516</v>
      </c>
      <c r="U865" s="45">
        <v>1.0344827586206897</v>
      </c>
      <c r="V865" s="10">
        <v>3174</v>
      </c>
      <c r="W865" s="45">
        <v>2.6043737231983975E-4</v>
      </c>
      <c r="X865" s="10">
        <v>231.51515151515099</v>
      </c>
      <c r="Y865" s="10">
        <v>3047</v>
      </c>
      <c r="Z865" s="45">
        <v>2.4149420477313652E-4</v>
      </c>
      <c r="AA865" s="46">
        <v>225.45454545454501</v>
      </c>
      <c r="AB865" s="10">
        <v>8184</v>
      </c>
      <c r="AC865" s="45">
        <v>6.2740210909529139E-4</v>
      </c>
      <c r="AD865" s="46">
        <v>440.60606060606062</v>
      </c>
      <c r="AE865" s="45">
        <v>1.5784499054820416</v>
      </c>
    </row>
    <row r="866" spans="1:31" ht="14.4" x14ac:dyDescent="0.3">
      <c r="A866" s="64" t="s">
        <v>518</v>
      </c>
      <c r="B866" s="10">
        <v>64552</v>
      </c>
      <c r="C866" s="45">
        <v>0.42638976960473474</v>
      </c>
      <c r="D866" s="10">
        <v>652.72727272727195</v>
      </c>
      <c r="E866" s="10">
        <v>63729</v>
      </c>
      <c r="F866" s="45">
        <v>0.39787853057962691</v>
      </c>
      <c r="G866" s="46">
        <v>554.54545454545405</v>
      </c>
      <c r="H866" s="10">
        <v>66461</v>
      </c>
      <c r="I866" s="45">
        <v>0.3941349147516679</v>
      </c>
      <c r="J866" s="46">
        <v>708.4848484848485</v>
      </c>
      <c r="K866" s="45">
        <v>2.9573057380096666E-2</v>
      </c>
      <c r="L866" s="10">
        <v>111561</v>
      </c>
      <c r="M866" s="45">
        <v>0.4005421416389911</v>
      </c>
      <c r="N866" s="10">
        <v>780</v>
      </c>
      <c r="O866" s="10">
        <v>109739</v>
      </c>
      <c r="P866" s="45">
        <v>0.3751119466757819</v>
      </c>
      <c r="Q866" s="46">
        <v>670.90909090909099</v>
      </c>
      <c r="R866" s="10">
        <v>114142</v>
      </c>
      <c r="S866" s="45">
        <v>0.37070404604002521</v>
      </c>
      <c r="T866" s="46">
        <v>728.4848484848485</v>
      </c>
      <c r="U866" s="45">
        <v>2.3135325068796442E-2</v>
      </c>
      <c r="V866" s="10">
        <v>4715982</v>
      </c>
      <c r="W866" s="45">
        <v>0.38696218021035367</v>
      </c>
      <c r="X866" s="10">
        <v>6895.7575757575696</v>
      </c>
      <c r="Y866" s="10">
        <v>4489340</v>
      </c>
      <c r="Z866" s="45">
        <v>0.35580885896167797</v>
      </c>
      <c r="AA866" s="46">
        <v>6222.4242424242402</v>
      </c>
      <c r="AB866" s="10">
        <v>4461835</v>
      </c>
      <c r="AC866" s="45">
        <v>0.34205335892414335</v>
      </c>
      <c r="AD866" s="46">
        <v>6820.606060606061</v>
      </c>
      <c r="AE866" s="45">
        <v>-5.3890578886857499E-2</v>
      </c>
    </row>
    <row r="867" spans="1:31" ht="14.4" x14ac:dyDescent="0.3">
      <c r="A867" s="64" t="s">
        <v>506</v>
      </c>
      <c r="B867" s="10">
        <v>5341</v>
      </c>
      <c r="C867" s="45">
        <v>3.5279274994715705E-2</v>
      </c>
      <c r="D867" s="10">
        <v>377.575757575757</v>
      </c>
      <c r="E867" s="10">
        <v>6895</v>
      </c>
      <c r="F867" s="45">
        <v>4.3047473965487103E-2</v>
      </c>
      <c r="G867" s="46">
        <v>360</v>
      </c>
      <c r="H867" s="10">
        <v>5153</v>
      </c>
      <c r="I867" s="45">
        <v>3.0558932542624165E-2</v>
      </c>
      <c r="J867" s="46">
        <v>307.27272727272731</v>
      </c>
      <c r="K867" s="45">
        <v>-3.5199400861261936E-2</v>
      </c>
      <c r="L867" s="10">
        <v>7841</v>
      </c>
      <c r="M867" s="45">
        <v>2.8151871465757112E-2</v>
      </c>
      <c r="N867" s="10">
        <v>474.54545454545399</v>
      </c>
      <c r="O867" s="10">
        <v>10376</v>
      </c>
      <c r="P867" s="45">
        <v>3.5467441462997781E-2</v>
      </c>
      <c r="Q867" s="46">
        <v>423.030303030303</v>
      </c>
      <c r="R867" s="10">
        <v>7759</v>
      </c>
      <c r="S867" s="45">
        <v>2.5199249121485127E-2</v>
      </c>
      <c r="T867" s="46">
        <v>384.84848484848487</v>
      </c>
      <c r="U867" s="45">
        <v>-1.0457849764060707E-2</v>
      </c>
      <c r="V867" s="10">
        <v>207592</v>
      </c>
      <c r="W867" s="45">
        <v>1.7033621611411521E-2</v>
      </c>
      <c r="X867" s="10">
        <v>1936.9696969696899</v>
      </c>
      <c r="Y867" s="10">
        <v>240107</v>
      </c>
      <c r="Z867" s="45">
        <v>1.90300128078318E-2</v>
      </c>
      <c r="AA867" s="46">
        <v>1935.15151515151</v>
      </c>
      <c r="AB867" s="10">
        <v>180017</v>
      </c>
      <c r="AC867" s="45">
        <v>1.3800469876955898E-2</v>
      </c>
      <c r="AD867" s="46">
        <v>2290.3030303030305</v>
      </c>
      <c r="AE867" s="45">
        <v>-0.13283267177925931</v>
      </c>
    </row>
    <row r="868" spans="1:31" ht="18" customHeight="1" x14ac:dyDescent="0.3">
      <c r="A868" s="64" t="s">
        <v>481</v>
      </c>
      <c r="B868" s="10">
        <v>4185</v>
      </c>
      <c r="C868" s="45">
        <v>2.7643468611287254E-2</v>
      </c>
      <c r="D868" s="10">
        <v>303.636363636363</v>
      </c>
      <c r="E868" s="10">
        <v>4330</v>
      </c>
      <c r="F868" s="45">
        <v>2.7033439053018006E-2</v>
      </c>
      <c r="G868" s="46">
        <v>307.27272727272702</v>
      </c>
      <c r="H868" s="10">
        <v>3536</v>
      </c>
      <c r="I868" s="45">
        <v>2.0969607116382506E-2</v>
      </c>
      <c r="J868" s="46">
        <v>260</v>
      </c>
      <c r="K868" s="45">
        <v>-0.15507765830346476</v>
      </c>
      <c r="L868" s="10">
        <v>6619</v>
      </c>
      <c r="M868" s="45">
        <v>2.3764473566107173E-2</v>
      </c>
      <c r="N868" s="10">
        <v>360.60606060606</v>
      </c>
      <c r="O868" s="10">
        <v>6568</v>
      </c>
      <c r="P868" s="45">
        <v>2.2450863100324729E-2</v>
      </c>
      <c r="Q868" s="46">
        <v>389.09090909090901</v>
      </c>
      <c r="R868" s="10">
        <v>5458</v>
      </c>
      <c r="S868" s="45">
        <v>1.772618916162725E-2</v>
      </c>
      <c r="T868" s="46">
        <v>320.60606060606062</v>
      </c>
      <c r="U868" s="45">
        <v>-0.17540413959812662</v>
      </c>
      <c r="V868" s="10">
        <v>159668</v>
      </c>
      <c r="W868" s="45">
        <v>1.3101296270814168E-2</v>
      </c>
      <c r="X868" s="10">
        <v>1933.9393939393899</v>
      </c>
      <c r="Y868" s="10">
        <v>157812</v>
      </c>
      <c r="Z868" s="45">
        <v>1.2507608612949859E-2</v>
      </c>
      <c r="AA868" s="46">
        <v>1530.9090909090901</v>
      </c>
      <c r="AB868" s="10">
        <v>111624</v>
      </c>
      <c r="AC868" s="45">
        <v>8.5573231947278592E-3</v>
      </c>
      <c r="AD868" s="46">
        <v>1351.5151515151515</v>
      </c>
      <c r="AE868" s="45">
        <v>-0.30089936618483354</v>
      </c>
    </row>
    <row r="869" spans="1:31" ht="14.4" x14ac:dyDescent="0.3">
      <c r="A869" s="64" t="s">
        <v>482</v>
      </c>
      <c r="B869" s="10">
        <v>3595</v>
      </c>
      <c r="C869" s="45">
        <v>2.3746300993447475E-2</v>
      </c>
      <c r="D869" s="10">
        <v>283.030303030303</v>
      </c>
      <c r="E869" s="10">
        <v>4433</v>
      </c>
      <c r="F869" s="45">
        <v>2.7676497764902729E-2</v>
      </c>
      <c r="G869" s="46">
        <v>285.45454545454498</v>
      </c>
      <c r="H869" s="10">
        <v>3491</v>
      </c>
      <c r="I869" s="45">
        <v>2.0702742772424017E-2</v>
      </c>
      <c r="J869" s="46">
        <v>271.5151515151515</v>
      </c>
      <c r="K869" s="45">
        <v>-2.8929068150208622E-2</v>
      </c>
      <c r="L869" s="10">
        <v>6277</v>
      </c>
      <c r="M869" s="45">
        <v>2.2536576608921999E-2</v>
      </c>
      <c r="N869" s="10">
        <v>415.75757575757501</v>
      </c>
      <c r="O869" s="10">
        <v>7183</v>
      </c>
      <c r="P869" s="45">
        <v>2.4553067851649291E-2</v>
      </c>
      <c r="Q869" s="46">
        <v>365.45454545454498</v>
      </c>
      <c r="R869" s="10">
        <v>5312</v>
      </c>
      <c r="S869" s="45">
        <v>1.7252018473170382E-2</v>
      </c>
      <c r="T869" s="46">
        <v>275.15151515151518</v>
      </c>
      <c r="U869" s="45">
        <v>-0.15373586108013382</v>
      </c>
      <c r="V869" s="10">
        <v>181066</v>
      </c>
      <c r="W869" s="45">
        <v>1.4857074119868967E-2</v>
      </c>
      <c r="X869" s="10">
        <v>2072.1212121212102</v>
      </c>
      <c r="Y869" s="10">
        <v>178259</v>
      </c>
      <c r="Z869" s="45">
        <v>1.4128163914884983E-2</v>
      </c>
      <c r="AA869" s="46">
        <v>1985.45454545454</v>
      </c>
      <c r="AB869" s="10">
        <v>122779</v>
      </c>
      <c r="AC869" s="45">
        <v>9.4124882151283944E-3</v>
      </c>
      <c r="AD869" s="46">
        <v>1707.2727272727273</v>
      </c>
      <c r="AE869" s="45">
        <v>-0.32191024267394208</v>
      </c>
    </row>
    <row r="870" spans="1:31" ht="14.4" x14ac:dyDescent="0.3">
      <c r="A870" s="64" t="s">
        <v>483</v>
      </c>
      <c r="B870" s="10">
        <v>4055</v>
      </c>
      <c r="C870" s="45">
        <v>2.6784770661593744E-2</v>
      </c>
      <c r="D870" s="10">
        <v>277.575757575757</v>
      </c>
      <c r="E870" s="10">
        <v>4110</v>
      </c>
      <c r="F870" s="45">
        <v>2.5659915590739955E-2</v>
      </c>
      <c r="G870" s="46">
        <v>258.78787878787801</v>
      </c>
      <c r="H870" s="10">
        <v>4087</v>
      </c>
      <c r="I870" s="45">
        <v>2.4237212750185321E-2</v>
      </c>
      <c r="J870" s="46">
        <v>288.4848484848485</v>
      </c>
      <c r="K870" s="45">
        <v>7.8914919852034523E-3</v>
      </c>
      <c r="L870" s="10">
        <v>7026</v>
      </c>
      <c r="M870" s="45">
        <v>2.5225742751997127E-2</v>
      </c>
      <c r="N870" s="10">
        <v>349.09090909090901</v>
      </c>
      <c r="O870" s="10">
        <v>7134</v>
      </c>
      <c r="P870" s="45">
        <v>2.4385575115364894E-2</v>
      </c>
      <c r="Q870" s="46">
        <v>346.666666666666</v>
      </c>
      <c r="R870" s="10">
        <v>6467</v>
      </c>
      <c r="S870" s="45">
        <v>2.1003163303086006E-2</v>
      </c>
      <c r="T870" s="46">
        <v>369.69696969696975</v>
      </c>
      <c r="U870" s="45">
        <v>-7.9561628237973248E-2</v>
      </c>
      <c r="V870" s="10">
        <v>205094</v>
      </c>
      <c r="W870" s="45">
        <v>1.6828652312087338E-2</v>
      </c>
      <c r="X870" s="10">
        <v>2098.7878787878699</v>
      </c>
      <c r="Y870" s="10">
        <v>195874</v>
      </c>
      <c r="Z870" s="45">
        <v>1.5524265134799259E-2</v>
      </c>
      <c r="AA870" s="46">
        <v>1926.6666666666599</v>
      </c>
      <c r="AB870" s="10">
        <v>148505</v>
      </c>
      <c r="AC870" s="45">
        <v>1.138469577360658E-2</v>
      </c>
      <c r="AD870" s="46">
        <v>1901.2121212121212</v>
      </c>
      <c r="AE870" s="45">
        <v>-0.27591738422381934</v>
      </c>
    </row>
    <row r="871" spans="1:31" ht="14.4" x14ac:dyDescent="0.3">
      <c r="A871" s="64" t="s">
        <v>507</v>
      </c>
      <c r="B871" s="10">
        <v>4129</v>
      </c>
      <c r="C871" s="45">
        <v>2.7273567956034667E-2</v>
      </c>
      <c r="D871" s="10">
        <v>284.24242424242402</v>
      </c>
      <c r="E871" s="10">
        <v>3813</v>
      </c>
      <c r="F871" s="45">
        <v>2.3805658916664585E-2</v>
      </c>
      <c r="G871" s="46">
        <v>254.54545454545399</v>
      </c>
      <c r="H871" s="10">
        <v>3672</v>
      </c>
      <c r="I871" s="45">
        <v>2.1776130467012603E-2</v>
      </c>
      <c r="J871" s="46">
        <v>284.84848484848487</v>
      </c>
      <c r="K871" s="45">
        <v>-0.110680552191814</v>
      </c>
      <c r="L871" s="10">
        <v>6903</v>
      </c>
      <c r="M871" s="45">
        <v>2.4784130688448074E-2</v>
      </c>
      <c r="N871" s="10">
        <v>390.90909090909099</v>
      </c>
      <c r="O871" s="10">
        <v>7119</v>
      </c>
      <c r="P871" s="45">
        <v>2.4334301828747223E-2</v>
      </c>
      <c r="Q871" s="46">
        <v>362.42424242424198</v>
      </c>
      <c r="R871" s="10">
        <v>6390</v>
      </c>
      <c r="S871" s="45">
        <v>2.0753086981091632E-2</v>
      </c>
      <c r="T871" s="46">
        <v>353.93939393939394</v>
      </c>
      <c r="U871" s="45">
        <v>-7.4315514993481088E-2</v>
      </c>
      <c r="V871" s="10">
        <v>209979</v>
      </c>
      <c r="W871" s="45">
        <v>1.7229482987507129E-2</v>
      </c>
      <c r="X871" s="10">
        <v>2308.4848484848399</v>
      </c>
      <c r="Y871" s="10">
        <v>196262</v>
      </c>
      <c r="Z871" s="45">
        <v>1.5555016612138274E-2</v>
      </c>
      <c r="AA871" s="46">
        <v>1996.9696969696899</v>
      </c>
      <c r="AB871" s="10">
        <v>154703</v>
      </c>
      <c r="AC871" s="45">
        <v>1.1859847077635492E-2</v>
      </c>
      <c r="AD871" s="46">
        <v>1666.6666666666667</v>
      </c>
      <c r="AE871" s="45">
        <v>-0.26324537215626326</v>
      </c>
    </row>
    <row r="872" spans="1:31" ht="14.4" x14ac:dyDescent="0.3">
      <c r="A872" s="64" t="s">
        <v>508</v>
      </c>
      <c r="B872" s="10">
        <v>3943</v>
      </c>
      <c r="C872" s="45">
        <v>2.6044969351088566E-2</v>
      </c>
      <c r="D872" s="10">
        <v>290.90909090909003</v>
      </c>
      <c r="E872" s="10">
        <v>3963</v>
      </c>
      <c r="F872" s="45">
        <v>2.4742152186399621E-2</v>
      </c>
      <c r="G872" s="46">
        <v>307.27272727272702</v>
      </c>
      <c r="H872" s="10">
        <v>3637</v>
      </c>
      <c r="I872" s="45">
        <v>2.1568569310600444E-2</v>
      </c>
      <c r="J872" s="46">
        <v>289.09090909090912</v>
      </c>
      <c r="K872" s="45">
        <v>-7.7605883844788226E-2</v>
      </c>
      <c r="L872" s="10">
        <v>6603</v>
      </c>
      <c r="M872" s="45">
        <v>2.3707028094425993E-2</v>
      </c>
      <c r="N872" s="10">
        <v>387.87878787878702</v>
      </c>
      <c r="O872" s="10">
        <v>6693</v>
      </c>
      <c r="P872" s="45">
        <v>2.2878140488805331E-2</v>
      </c>
      <c r="Q872" s="46">
        <v>389.09090909090901</v>
      </c>
      <c r="R872" s="10">
        <v>6388</v>
      </c>
      <c r="S872" s="45">
        <v>2.0746591492208661E-2</v>
      </c>
      <c r="T872" s="46">
        <v>366.66666666666669</v>
      </c>
      <c r="U872" s="45">
        <v>-3.2560957140693625E-2</v>
      </c>
      <c r="V872" s="10">
        <v>217984</v>
      </c>
      <c r="W872" s="45">
        <v>1.78863201536761E-2</v>
      </c>
      <c r="X872" s="10">
        <v>2096.9696969696902</v>
      </c>
      <c r="Y872" s="10">
        <v>207086</v>
      </c>
      <c r="Z872" s="45">
        <v>1.6412887722234905E-2</v>
      </c>
      <c r="AA872" s="46">
        <v>2258.7878787878699</v>
      </c>
      <c r="AB872" s="10">
        <v>171841</v>
      </c>
      <c r="AC872" s="45">
        <v>1.3173681064154933E-2</v>
      </c>
      <c r="AD872" s="46">
        <v>1934.5454545454547</v>
      </c>
      <c r="AE872" s="45">
        <v>-0.2116806738109219</v>
      </c>
    </row>
    <row r="873" spans="1:31" ht="14.4" x14ac:dyDescent="0.3">
      <c r="A873" s="64" t="s">
        <v>509</v>
      </c>
      <c r="B873" s="10">
        <v>3893</v>
      </c>
      <c r="C873" s="45">
        <v>2.5714700908898751E-2</v>
      </c>
      <c r="D873" s="10">
        <v>328.48484848484799</v>
      </c>
      <c r="E873" s="10">
        <v>3198</v>
      </c>
      <c r="F873" s="45">
        <v>1.9966036510750941E-2</v>
      </c>
      <c r="G873" s="46">
        <v>236.969696969697</v>
      </c>
      <c r="H873" s="10">
        <v>2874</v>
      </c>
      <c r="I873" s="45">
        <v>1.7043736100815419E-2</v>
      </c>
      <c r="J873" s="46">
        <v>313.33333333333337</v>
      </c>
      <c r="K873" s="45">
        <v>-0.26175186231697917</v>
      </c>
      <c r="L873" s="10">
        <v>6327</v>
      </c>
      <c r="M873" s="45">
        <v>2.271609370792568E-2</v>
      </c>
      <c r="N873" s="10">
        <v>420.60606060606</v>
      </c>
      <c r="O873" s="10">
        <v>5367</v>
      </c>
      <c r="P873" s="45">
        <v>1.8345581951803112E-2</v>
      </c>
      <c r="Q873" s="46">
        <v>313.93939393939303</v>
      </c>
      <c r="R873" s="10">
        <v>5196</v>
      </c>
      <c r="S873" s="45">
        <v>1.6875280117958077E-2</v>
      </c>
      <c r="T873" s="46">
        <v>391.51515151515156</v>
      </c>
      <c r="U873" s="45">
        <v>-0.17875770507349456</v>
      </c>
      <c r="V873" s="10">
        <v>213341</v>
      </c>
      <c r="W873" s="45">
        <v>1.7505346391961857E-2</v>
      </c>
      <c r="X873" s="10">
        <v>2030.9090909090901</v>
      </c>
      <c r="Y873" s="10">
        <v>191647</v>
      </c>
      <c r="Z873" s="45">
        <v>1.518924839585077E-2</v>
      </c>
      <c r="AA873" s="46">
        <v>1693.9393939393899</v>
      </c>
      <c r="AB873" s="10">
        <v>159594</v>
      </c>
      <c r="AC873" s="45">
        <v>1.2234801099578927E-2</v>
      </c>
      <c r="AD873" s="46">
        <v>1832.1212121212122</v>
      </c>
      <c r="AE873" s="45">
        <v>-0.25193000876531002</v>
      </c>
    </row>
    <row r="874" spans="1:31" ht="14.4" x14ac:dyDescent="0.3">
      <c r="A874" s="64" t="s">
        <v>510</v>
      </c>
      <c r="B874" s="10">
        <v>3613</v>
      </c>
      <c r="C874" s="45">
        <v>2.3865197632635806E-2</v>
      </c>
      <c r="D874" s="10">
        <v>252.12121212121201</v>
      </c>
      <c r="E874" s="10">
        <v>2955</v>
      </c>
      <c r="F874" s="45">
        <v>1.8448917413780186E-2</v>
      </c>
      <c r="G874" s="46">
        <v>266.06060606060601</v>
      </c>
      <c r="H874" s="10">
        <v>3241</v>
      </c>
      <c r="I874" s="45">
        <v>1.9220163083765753E-2</v>
      </c>
      <c r="J874" s="46">
        <v>229.69696969696972</v>
      </c>
      <c r="K874" s="45">
        <v>-0.10296152781621921</v>
      </c>
      <c r="L874" s="10">
        <v>6238</v>
      </c>
      <c r="M874" s="45">
        <v>2.2396553271699128E-2</v>
      </c>
      <c r="N874" s="10">
        <v>324.24242424242402</v>
      </c>
      <c r="O874" s="10">
        <v>5108</v>
      </c>
      <c r="P874" s="45">
        <v>1.7460263202871303E-2</v>
      </c>
      <c r="Q874" s="46">
        <v>297.575757575757</v>
      </c>
      <c r="R874" s="10">
        <v>5447</v>
      </c>
      <c r="S874" s="45">
        <v>1.7690463972770909E-2</v>
      </c>
      <c r="T874" s="46">
        <v>308.4848484848485</v>
      </c>
      <c r="U874" s="45">
        <v>-0.12680346264828471</v>
      </c>
      <c r="V874" s="10">
        <v>219549</v>
      </c>
      <c r="W874" s="45">
        <v>1.801473366586279E-2</v>
      </c>
      <c r="X874" s="10">
        <v>2056.9696969696902</v>
      </c>
      <c r="Y874" s="10">
        <v>197669</v>
      </c>
      <c r="Z874" s="45">
        <v>1.5666530345684649E-2</v>
      </c>
      <c r="AA874" s="46">
        <v>1991.5151515151499</v>
      </c>
      <c r="AB874" s="10">
        <v>165529</v>
      </c>
      <c r="AC874" s="45">
        <v>1.2689790287931877E-2</v>
      </c>
      <c r="AD874" s="46">
        <v>1909.6969696969697</v>
      </c>
      <c r="AE874" s="45">
        <v>-0.24604985675179572</v>
      </c>
    </row>
    <row r="875" spans="1:31" ht="14.4" x14ac:dyDescent="0.3">
      <c r="A875" s="64" t="s">
        <v>511</v>
      </c>
      <c r="B875" s="10">
        <v>2855</v>
      </c>
      <c r="C875" s="45">
        <v>1.8858328049038257E-2</v>
      </c>
      <c r="D875" s="10">
        <v>207.87878787878699</v>
      </c>
      <c r="E875" s="10">
        <v>2568</v>
      </c>
      <c r="F875" s="45">
        <v>1.6032764777863796E-2</v>
      </c>
      <c r="G875" s="46">
        <v>229.69696969696901</v>
      </c>
      <c r="H875" s="10">
        <v>2718</v>
      </c>
      <c r="I875" s="45">
        <v>1.6118606375092662E-2</v>
      </c>
      <c r="J875" s="46">
        <v>220.60606060606062</v>
      </c>
      <c r="K875" s="45">
        <v>-4.7985989492119088E-2</v>
      </c>
      <c r="L875" s="10">
        <v>5380</v>
      </c>
      <c r="M875" s="45">
        <v>1.931603985279598E-2</v>
      </c>
      <c r="N875" s="10">
        <v>270.30303030303003</v>
      </c>
      <c r="O875" s="10">
        <v>4502</v>
      </c>
      <c r="P875" s="45">
        <v>1.5388822423517348E-2</v>
      </c>
      <c r="Q875" s="46">
        <v>310.30303030303003</v>
      </c>
      <c r="R875" s="10">
        <v>4437</v>
      </c>
      <c r="S875" s="45">
        <v>1.4410242086870669E-2</v>
      </c>
      <c r="T875" s="46">
        <v>286.06060606060606</v>
      </c>
      <c r="U875" s="45">
        <v>-0.17527881040892193</v>
      </c>
      <c r="V875" s="10">
        <v>200509</v>
      </c>
      <c r="W875" s="45">
        <v>1.645243764539343E-2</v>
      </c>
      <c r="X875" s="10">
        <v>2248.4848484848399</v>
      </c>
      <c r="Y875" s="10">
        <v>177318</v>
      </c>
      <c r="Z875" s="45">
        <v>1.4053583656699384E-2</v>
      </c>
      <c r="AA875" s="46">
        <v>1972.72727272727</v>
      </c>
      <c r="AB875" s="10">
        <v>148554</v>
      </c>
      <c r="AC875" s="45">
        <v>1.1388452213409325E-2</v>
      </c>
      <c r="AD875" s="46">
        <v>1562.4242424242425</v>
      </c>
      <c r="AE875" s="45">
        <v>-0.25911555092290123</v>
      </c>
    </row>
    <row r="876" spans="1:31" ht="14.4" x14ac:dyDescent="0.3">
      <c r="A876" s="64" t="s">
        <v>512</v>
      </c>
      <c r="B876" s="10">
        <v>5381</v>
      </c>
      <c r="C876" s="45">
        <v>3.5543489748467556E-2</v>
      </c>
      <c r="D876" s="10">
        <v>325.45454545454498</v>
      </c>
      <c r="E876" s="10">
        <v>5085</v>
      </c>
      <c r="F876" s="45">
        <v>3.1747121844017678E-2</v>
      </c>
      <c r="G876" s="46">
        <v>277.575757575757</v>
      </c>
      <c r="H876" s="10">
        <v>5394</v>
      </c>
      <c r="I876" s="45">
        <v>3.1988139362490731E-2</v>
      </c>
      <c r="J876" s="46">
        <v>315.15151515151518</v>
      </c>
      <c r="K876" s="45">
        <v>2.4159078238245677E-3</v>
      </c>
      <c r="L876" s="10">
        <v>9435</v>
      </c>
      <c r="M876" s="45">
        <v>3.3874876581994437E-2</v>
      </c>
      <c r="N876" s="10">
        <v>447.87878787878702</v>
      </c>
      <c r="O876" s="10">
        <v>8983</v>
      </c>
      <c r="P876" s="45">
        <v>3.0705862245769953E-2</v>
      </c>
      <c r="Q876" s="46">
        <v>372.72727272727201</v>
      </c>
      <c r="R876" s="10">
        <v>9219</v>
      </c>
      <c r="S876" s="45">
        <v>2.9940956006053794E-2</v>
      </c>
      <c r="T876" s="46">
        <v>387.27272727272731</v>
      </c>
      <c r="U876" s="45">
        <v>-2.2893481717011128E-2</v>
      </c>
      <c r="V876" s="10">
        <v>396241</v>
      </c>
      <c r="W876" s="45">
        <v>3.2512906378508385E-2</v>
      </c>
      <c r="X876" s="10">
        <v>2672.7272727272698</v>
      </c>
      <c r="Y876" s="10">
        <v>351085</v>
      </c>
      <c r="Z876" s="45">
        <v>2.782572789063887E-2</v>
      </c>
      <c r="AA876" s="46">
        <v>2543.0303030302998</v>
      </c>
      <c r="AB876" s="10">
        <v>310207</v>
      </c>
      <c r="AC876" s="45">
        <v>2.3781100446740353E-2</v>
      </c>
      <c r="AD876" s="46">
        <v>2295.757575757576</v>
      </c>
      <c r="AE876" s="45">
        <v>-0.21712543628751188</v>
      </c>
    </row>
    <row r="877" spans="1:31" ht="14.4" x14ac:dyDescent="0.3">
      <c r="A877" s="64" t="s">
        <v>513</v>
      </c>
      <c r="B877" s="10">
        <v>6930</v>
      </c>
      <c r="C877" s="45">
        <v>4.5775206087507923E-2</v>
      </c>
      <c r="D877" s="10">
        <v>350.30303030303003</v>
      </c>
      <c r="E877" s="10">
        <v>6290</v>
      </c>
      <c r="F877" s="45">
        <v>3.927028444422246E-2</v>
      </c>
      <c r="G877" s="46">
        <v>381.21212121212102</v>
      </c>
      <c r="H877" s="10">
        <v>7385</v>
      </c>
      <c r="I877" s="45">
        <v>4.3795404002965159E-2</v>
      </c>
      <c r="J877" s="46">
        <v>423.63636363636368</v>
      </c>
      <c r="K877" s="45">
        <v>6.5656565656565663E-2</v>
      </c>
      <c r="L877" s="10">
        <v>11384</v>
      </c>
      <c r="M877" s="45">
        <v>4.0872453101157884E-2</v>
      </c>
      <c r="N877" s="10">
        <v>477.575757575757</v>
      </c>
      <c r="O877" s="10">
        <v>10632</v>
      </c>
      <c r="P877" s="45">
        <v>3.6342505554606053E-2</v>
      </c>
      <c r="Q877" s="46">
        <v>446.06060606060601</v>
      </c>
      <c r="R877" s="10">
        <v>12641</v>
      </c>
      <c r="S877" s="45">
        <v>4.1054737484816792E-2</v>
      </c>
      <c r="T877" s="46">
        <v>541.21212121212125</v>
      </c>
      <c r="U877" s="45">
        <v>0.11041813070976809</v>
      </c>
      <c r="V877" s="10">
        <v>522947</v>
      </c>
      <c r="W877" s="45">
        <v>4.2909559717247393E-2</v>
      </c>
      <c r="X877" s="10">
        <v>3040</v>
      </c>
      <c r="Y877" s="10">
        <v>456132</v>
      </c>
      <c r="Z877" s="45">
        <v>3.6151373354637452E-2</v>
      </c>
      <c r="AA877" s="46">
        <v>3027.8787878787798</v>
      </c>
      <c r="AB877" s="10">
        <v>424732</v>
      </c>
      <c r="AC877" s="45">
        <v>3.2560820210198106E-2</v>
      </c>
      <c r="AD877" s="46">
        <v>3017.575757575758</v>
      </c>
      <c r="AE877" s="45">
        <v>-0.18781061943179711</v>
      </c>
    </row>
    <row r="878" spans="1:31" ht="14.4" x14ac:dyDescent="0.3">
      <c r="A878" s="64" t="s">
        <v>487</v>
      </c>
      <c r="B878" s="10">
        <v>7608</v>
      </c>
      <c r="C878" s="45">
        <v>5.0253646163601777E-2</v>
      </c>
      <c r="D878" s="10">
        <v>367.87878787878702</v>
      </c>
      <c r="E878" s="10">
        <v>6530</v>
      </c>
      <c r="F878" s="45">
        <v>4.076867367579852E-2</v>
      </c>
      <c r="G878" s="46">
        <v>410.30303030303003</v>
      </c>
      <c r="H878" s="10">
        <v>8501</v>
      </c>
      <c r="I878" s="45">
        <v>5.0413639733135659E-2</v>
      </c>
      <c r="J878" s="46">
        <v>368.4848484848485</v>
      </c>
      <c r="K878" s="45">
        <v>0.1173764458464774</v>
      </c>
      <c r="L878" s="10">
        <v>13676</v>
      </c>
      <c r="M878" s="45">
        <v>4.9101516919486582E-2</v>
      </c>
      <c r="N878" s="10">
        <v>479.39393939393898</v>
      </c>
      <c r="O878" s="10">
        <v>11877</v>
      </c>
      <c r="P878" s="45">
        <v>4.059818834387284E-2</v>
      </c>
      <c r="Q878" s="46">
        <v>489.69696969696901</v>
      </c>
      <c r="R878" s="10">
        <v>14616</v>
      </c>
      <c r="S878" s="45">
        <v>4.7469032756750434E-2</v>
      </c>
      <c r="T878" s="46">
        <v>561.21212121212125</v>
      </c>
      <c r="U878" s="45">
        <v>6.8733547821000288E-2</v>
      </c>
      <c r="V878" s="10">
        <v>669912</v>
      </c>
      <c r="W878" s="45">
        <v>5.4968532125245266E-2</v>
      </c>
      <c r="X878" s="10">
        <v>3609.69696969697</v>
      </c>
      <c r="Y878" s="10">
        <v>595795</v>
      </c>
      <c r="Z878" s="45">
        <v>4.7220557838139443E-2</v>
      </c>
      <c r="AA878" s="46">
        <v>3410.9090909090901</v>
      </c>
      <c r="AB878" s="10">
        <v>599701</v>
      </c>
      <c r="AC878" s="45">
        <v>4.5974300125434422E-2</v>
      </c>
      <c r="AD878" s="46">
        <v>3042.4242424242425</v>
      </c>
      <c r="AE878" s="45">
        <v>-0.10480630291739811</v>
      </c>
    </row>
    <row r="879" spans="1:31" ht="14.4" x14ac:dyDescent="0.3">
      <c r="A879" s="64" t="s">
        <v>514</v>
      </c>
      <c r="B879" s="10">
        <v>4226</v>
      </c>
      <c r="C879" s="45">
        <v>2.7914288733882901E-2</v>
      </c>
      <c r="D879" s="10">
        <v>311.51515151515099</v>
      </c>
      <c r="E879" s="10">
        <v>4371</v>
      </c>
      <c r="F879" s="45">
        <v>2.7289413880078914E-2</v>
      </c>
      <c r="G879" s="46">
        <v>296.969696969697</v>
      </c>
      <c r="H879" s="10">
        <v>4780</v>
      </c>
      <c r="I879" s="45">
        <v>2.8346923647146034E-2</v>
      </c>
      <c r="J879" s="46">
        <v>373.93939393939394</v>
      </c>
      <c r="K879" s="45">
        <v>0.13109323237103643</v>
      </c>
      <c r="L879" s="10">
        <v>8342</v>
      </c>
      <c r="M879" s="45">
        <v>2.9950632797773987E-2</v>
      </c>
      <c r="N879" s="10">
        <v>393.93939393939399</v>
      </c>
      <c r="O879" s="10">
        <v>7761</v>
      </c>
      <c r="P879" s="45">
        <v>2.6528798495983594E-2</v>
      </c>
      <c r="Q879" s="46">
        <v>390.90909090909099</v>
      </c>
      <c r="R879" s="10">
        <v>8751</v>
      </c>
      <c r="S879" s="45">
        <v>2.8421011607438634E-2</v>
      </c>
      <c r="T879" s="46">
        <v>420</v>
      </c>
      <c r="U879" s="45">
        <v>4.902900982977703E-2</v>
      </c>
      <c r="V879" s="10">
        <v>467415</v>
      </c>
      <c r="W879" s="45">
        <v>3.8352972395361652E-2</v>
      </c>
      <c r="X879" s="10">
        <v>3454.54545454545</v>
      </c>
      <c r="Y879" s="10">
        <v>437197</v>
      </c>
      <c r="Z879" s="45">
        <v>3.4650653706662607E-2</v>
      </c>
      <c r="AA879" s="46">
        <v>2518.1818181818098</v>
      </c>
      <c r="AB879" s="10">
        <v>468344</v>
      </c>
      <c r="AC879" s="45">
        <v>3.5904204958715193E-2</v>
      </c>
      <c r="AD879" s="46">
        <v>3128.4848484848485</v>
      </c>
      <c r="AE879" s="45">
        <v>1.9875271439727007E-3</v>
      </c>
    </row>
    <row r="880" spans="1:31" ht="14.4" x14ac:dyDescent="0.3">
      <c r="A880" s="64" t="s">
        <v>515</v>
      </c>
      <c r="B880" s="10">
        <v>2151</v>
      </c>
      <c r="C880" s="45">
        <v>1.4208148383005707E-2</v>
      </c>
      <c r="D880" s="10">
        <v>171.51515151515099</v>
      </c>
      <c r="E880" s="10">
        <v>2039</v>
      </c>
      <c r="F880" s="45">
        <v>1.2730065179931574E-2</v>
      </c>
      <c r="G880" s="46">
        <v>195.15151515151501</v>
      </c>
      <c r="H880" s="10">
        <v>3179</v>
      </c>
      <c r="I880" s="45">
        <v>1.8852483320978504E-2</v>
      </c>
      <c r="J880" s="46">
        <v>246.66666666666669</v>
      </c>
      <c r="K880" s="45">
        <v>0.47791724779172479</v>
      </c>
      <c r="L880" s="10">
        <v>4259</v>
      </c>
      <c r="M880" s="45">
        <v>1.5291266493133471E-2</v>
      </c>
      <c r="N880" s="10">
        <v>276.969696969697</v>
      </c>
      <c r="O880" s="10">
        <v>4306</v>
      </c>
      <c r="P880" s="45">
        <v>1.4718851478379764E-2</v>
      </c>
      <c r="Q880" s="46">
        <v>280</v>
      </c>
      <c r="R880" s="10">
        <v>5955</v>
      </c>
      <c r="S880" s="45">
        <v>1.9340318149045486E-2</v>
      </c>
      <c r="T880" s="46">
        <v>355.15151515151518</v>
      </c>
      <c r="U880" s="45">
        <v>0.39821554355482508</v>
      </c>
      <c r="V880" s="10">
        <v>289427</v>
      </c>
      <c r="W880" s="45">
        <v>2.3748458525020246E-2</v>
      </c>
      <c r="X880" s="10">
        <v>2457.5757575757498</v>
      </c>
      <c r="Y880" s="10">
        <v>283700</v>
      </c>
      <c r="Z880" s="45">
        <v>2.2485036394531945E-2</v>
      </c>
      <c r="AA880" s="46">
        <v>2321.2121212121201</v>
      </c>
      <c r="AB880" s="10">
        <v>335841</v>
      </c>
      <c r="AC880" s="45">
        <v>2.5746255097833792E-2</v>
      </c>
      <c r="AD880" s="46">
        <v>2729.0909090909095</v>
      </c>
      <c r="AE880" s="45">
        <v>0.16036513524999396</v>
      </c>
    </row>
    <row r="881" spans="1:31" ht="14.4" x14ac:dyDescent="0.3">
      <c r="A881" s="64" t="s">
        <v>516</v>
      </c>
      <c r="B881" s="10">
        <v>1666</v>
      </c>
      <c r="C881" s="45">
        <v>1.1004544493764533E-2</v>
      </c>
      <c r="D881" s="10">
        <v>172.72727272727201</v>
      </c>
      <c r="E881" s="10">
        <v>1944</v>
      </c>
      <c r="F881" s="45">
        <v>1.2136952775766052E-2</v>
      </c>
      <c r="G881" s="46">
        <v>209.69696969696901</v>
      </c>
      <c r="H881" s="10">
        <v>2895</v>
      </c>
      <c r="I881" s="45">
        <v>1.7168272794662712E-2</v>
      </c>
      <c r="J881" s="46">
        <v>230.30303030303031</v>
      </c>
      <c r="K881" s="45">
        <v>0.73769507803121248</v>
      </c>
      <c r="L881" s="10">
        <v>3283</v>
      </c>
      <c r="M881" s="45">
        <v>1.1787092720581635E-2</v>
      </c>
      <c r="N881" s="10">
        <v>256.969696969697</v>
      </c>
      <c r="O881" s="10">
        <v>3657</v>
      </c>
      <c r="P881" s="45">
        <v>1.250042727738848E-2</v>
      </c>
      <c r="Q881" s="46">
        <v>295.15151515151501</v>
      </c>
      <c r="R881" s="10">
        <v>6103</v>
      </c>
      <c r="S881" s="45">
        <v>1.9820984326385325E-2</v>
      </c>
      <c r="T881" s="46">
        <v>372.12121212121212</v>
      </c>
      <c r="U881" s="45">
        <v>0.85897045385318305</v>
      </c>
      <c r="V881" s="10">
        <v>288787</v>
      </c>
      <c r="W881" s="45">
        <v>2.3695944373071695E-2</v>
      </c>
      <c r="X881" s="10">
        <v>2376.3636363636301</v>
      </c>
      <c r="Y881" s="10">
        <v>313140</v>
      </c>
      <c r="Z881" s="45">
        <v>2.4818344365822111E-2</v>
      </c>
      <c r="AA881" s="46">
        <v>2449.0909090908999</v>
      </c>
      <c r="AB881" s="10">
        <v>424069</v>
      </c>
      <c r="AC881" s="45">
        <v>3.2509993279805853E-2</v>
      </c>
      <c r="AD881" s="46">
        <v>3391.5151515151515</v>
      </c>
      <c r="AE881" s="45">
        <v>0.46844906453545349</v>
      </c>
    </row>
    <row r="882" spans="1:31" ht="14.4" x14ac:dyDescent="0.3">
      <c r="A882" s="64" t="s">
        <v>517</v>
      </c>
      <c r="B882" s="10">
        <v>981</v>
      </c>
      <c r="C882" s="45">
        <v>6.4798668357641089E-3</v>
      </c>
      <c r="D882" s="10">
        <v>118.181818181818</v>
      </c>
      <c r="E882" s="10">
        <v>1205</v>
      </c>
      <c r="F882" s="45">
        <v>7.5231626002047799E-3</v>
      </c>
      <c r="G882" s="46">
        <v>152.12121212121201</v>
      </c>
      <c r="H882" s="10">
        <v>1918</v>
      </c>
      <c r="I882" s="45">
        <v>1.1374351371386211E-2</v>
      </c>
      <c r="J882" s="46">
        <v>173.33333333333334</v>
      </c>
      <c r="K882" s="45">
        <v>0.95514780835881752</v>
      </c>
      <c r="L882" s="10">
        <v>1968</v>
      </c>
      <c r="M882" s="45">
        <v>7.0657930167848486E-3</v>
      </c>
      <c r="N882" s="10">
        <v>189.69696969696901</v>
      </c>
      <c r="O882" s="10">
        <v>2473</v>
      </c>
      <c r="P882" s="45">
        <v>8.4532558537002214E-3</v>
      </c>
      <c r="Q882" s="46">
        <v>199.39393939393901</v>
      </c>
      <c r="R882" s="10">
        <v>4003</v>
      </c>
      <c r="S882" s="45">
        <v>1.3000720999266011E-2</v>
      </c>
      <c r="T882" s="46">
        <v>245.45454545454547</v>
      </c>
      <c r="U882" s="45">
        <v>1.0340447154471544</v>
      </c>
      <c r="V882" s="10">
        <v>266471</v>
      </c>
      <c r="W882" s="45">
        <v>2.1864841537315695E-2</v>
      </c>
      <c r="X882" s="10">
        <v>2126.6666666666601</v>
      </c>
      <c r="Y882" s="10">
        <v>310257</v>
      </c>
      <c r="Z882" s="45">
        <v>2.4589848208171651E-2</v>
      </c>
      <c r="AA882" s="46">
        <v>2655.15151515151</v>
      </c>
      <c r="AB882" s="10">
        <v>535795</v>
      </c>
      <c r="AC882" s="45">
        <v>4.1075136002286371E-2</v>
      </c>
      <c r="AD882" s="46">
        <v>3584.2424242424245</v>
      </c>
      <c r="AE882" s="45">
        <v>1.0107066059721321</v>
      </c>
    </row>
    <row r="883" spans="1:31" ht="14.4" x14ac:dyDescent="0.3">
      <c r="A883" s="64" t="s">
        <v>519</v>
      </c>
      <c r="B883" s="10">
        <v>51414</v>
      </c>
      <c r="C883" s="45">
        <v>0.33960843373493976</v>
      </c>
      <c r="D883" s="10">
        <v>618.18181818181802</v>
      </c>
      <c r="E883" s="10">
        <v>58103</v>
      </c>
      <c r="F883" s="45">
        <v>0.36275378967609817</v>
      </c>
      <c r="G883" s="46">
        <v>676.36363636363603</v>
      </c>
      <c r="H883" s="10">
        <v>58884</v>
      </c>
      <c r="I883" s="45">
        <v>0.3492008895478132</v>
      </c>
      <c r="J883" s="46">
        <v>670.90909090909099</v>
      </c>
      <c r="K883" s="45">
        <v>0.14529116583031859</v>
      </c>
      <c r="L883" s="10">
        <v>100168</v>
      </c>
      <c r="M883" s="45">
        <v>0.35963737546001256</v>
      </c>
      <c r="N883" s="10">
        <v>601.81818181818096</v>
      </c>
      <c r="O883" s="10">
        <v>110778</v>
      </c>
      <c r="P883" s="45">
        <v>0.37866347632883268</v>
      </c>
      <c r="Q883" s="46">
        <v>695.15151515151501</v>
      </c>
      <c r="R883" s="10">
        <v>111945</v>
      </c>
      <c r="S883" s="45">
        <v>0.36356875150208179</v>
      </c>
      <c r="T883" s="46">
        <v>781.81818181818187</v>
      </c>
      <c r="U883" s="45">
        <v>0.11757247823656257</v>
      </c>
      <c r="V883" s="10">
        <v>4675937</v>
      </c>
      <c r="W883" s="45">
        <v>0.38367635331226041</v>
      </c>
      <c r="X883" s="10">
        <v>5233.9393939393904</v>
      </c>
      <c r="Y883" s="10">
        <v>5040490</v>
      </c>
      <c r="Z883" s="45">
        <v>0.39949101549620836</v>
      </c>
      <c r="AA883" s="46">
        <v>5358.1818181818098</v>
      </c>
      <c r="AB883" s="10">
        <v>5087413</v>
      </c>
      <c r="AC883" s="45">
        <v>0.39001144257561138</v>
      </c>
      <c r="AD883" s="46">
        <v>4910.909090909091</v>
      </c>
      <c r="AE883" s="45">
        <v>8.7998619314160989E-2</v>
      </c>
    </row>
    <row r="884" spans="1:31" ht="14.4" x14ac:dyDescent="0.3">
      <c r="A884" s="64" t="s">
        <v>506</v>
      </c>
      <c r="B884" s="10">
        <v>3707</v>
      </c>
      <c r="C884" s="45">
        <v>2.4486102303952654E-2</v>
      </c>
      <c r="D884" s="10">
        <v>253.333333333333</v>
      </c>
      <c r="E884" s="10">
        <v>4561</v>
      </c>
      <c r="F884" s="45">
        <v>2.8475638688409959E-2</v>
      </c>
      <c r="G884" s="46">
        <v>295.15151515151501</v>
      </c>
      <c r="H884" s="10">
        <v>4621</v>
      </c>
      <c r="I884" s="45">
        <v>2.7404002965159376E-2</v>
      </c>
      <c r="J884" s="46">
        <v>306.06060606060606</v>
      </c>
      <c r="K884" s="45">
        <v>0.24656056110062044</v>
      </c>
      <c r="L884" s="10">
        <v>5899</v>
      </c>
      <c r="M884" s="45">
        <v>2.1179427340454179E-2</v>
      </c>
      <c r="N884" s="10">
        <v>314.54545454545399</v>
      </c>
      <c r="O884" s="10">
        <v>7052</v>
      </c>
      <c r="P884" s="45">
        <v>2.4105281148521621E-2</v>
      </c>
      <c r="Q884" s="46">
        <v>432.72727272727201</v>
      </c>
      <c r="R884" s="10">
        <v>7171</v>
      </c>
      <c r="S884" s="45">
        <v>2.3289575389891719E-2</v>
      </c>
      <c r="T884" s="46">
        <v>427.27272727272731</v>
      </c>
      <c r="U884" s="45">
        <v>0.21562976775724699</v>
      </c>
      <c r="V884" s="10">
        <v>210398</v>
      </c>
      <c r="W884" s="45">
        <v>1.7263863346360944E-2</v>
      </c>
      <c r="X884" s="10">
        <v>2295.7575757575701</v>
      </c>
      <c r="Y884" s="10">
        <v>256045</v>
      </c>
      <c r="Z884" s="45">
        <v>2.0293201070278221E-2</v>
      </c>
      <c r="AA884" s="46">
        <v>2255.15151515151</v>
      </c>
      <c r="AB884" s="10">
        <v>219129</v>
      </c>
      <c r="AC884" s="45">
        <v>1.6798875459914726E-2</v>
      </c>
      <c r="AD884" s="46">
        <v>1819.3939393939395</v>
      </c>
      <c r="AE884" s="45">
        <v>4.1497542752307534E-2</v>
      </c>
    </row>
    <row r="885" spans="1:31" ht="14.4" x14ac:dyDescent="0.3">
      <c r="A885" s="64" t="s">
        <v>481</v>
      </c>
      <c r="B885" s="10">
        <v>3516</v>
      </c>
      <c r="C885" s="45">
        <v>2.3224476854787571E-2</v>
      </c>
      <c r="D885" s="10">
        <v>259.39393939393898</v>
      </c>
      <c r="E885" s="10">
        <v>4444</v>
      </c>
      <c r="F885" s="45">
        <v>2.7745173938016631E-2</v>
      </c>
      <c r="G885" s="46">
        <v>273.93939393939303</v>
      </c>
      <c r="H885" s="10">
        <v>3472</v>
      </c>
      <c r="I885" s="45">
        <v>2.059006671608599E-2</v>
      </c>
      <c r="J885" s="46">
        <v>247.8787878787879</v>
      </c>
      <c r="K885" s="45">
        <v>-1.2514220705346985E-2</v>
      </c>
      <c r="L885" s="10">
        <v>5376</v>
      </c>
      <c r="M885" s="45">
        <v>1.9301678484875684E-2</v>
      </c>
      <c r="N885" s="10">
        <v>304.84848484848402</v>
      </c>
      <c r="O885" s="10">
        <v>6965</v>
      </c>
      <c r="P885" s="45">
        <v>2.3807896086139122E-2</v>
      </c>
      <c r="Q885" s="46">
        <v>347.27272727272702</v>
      </c>
      <c r="R885" s="10">
        <v>5213</v>
      </c>
      <c r="S885" s="45">
        <v>1.693049177346333E-2</v>
      </c>
      <c r="T885" s="46">
        <v>310.90909090909093</v>
      </c>
      <c r="U885" s="45">
        <v>-3.0319940476190476E-2</v>
      </c>
      <c r="V885" s="10">
        <v>179662</v>
      </c>
      <c r="W885" s="45">
        <v>1.4741871199031836E-2</v>
      </c>
      <c r="X885" s="10">
        <v>1790.30303030303</v>
      </c>
      <c r="Y885" s="10">
        <v>211601</v>
      </c>
      <c r="Z885" s="45">
        <v>1.6770730300032972E-2</v>
      </c>
      <c r="AA885" s="46">
        <v>2114.54545454545</v>
      </c>
      <c r="AB885" s="10">
        <v>167426</v>
      </c>
      <c r="AC885" s="45">
        <v>1.2835218171723882E-2</v>
      </c>
      <c r="AD885" s="46">
        <v>1965.4545454545455</v>
      </c>
      <c r="AE885" s="45">
        <v>-6.8105665082209929E-2</v>
      </c>
    </row>
    <row r="886" spans="1:31" ht="14.4" x14ac:dyDescent="0.3">
      <c r="A886" s="64" t="s">
        <v>482</v>
      </c>
      <c r="B886" s="10">
        <v>2822</v>
      </c>
      <c r="C886" s="45">
        <v>1.8640350877192981E-2</v>
      </c>
      <c r="D886" s="10">
        <v>216.363636363636</v>
      </c>
      <c r="E886" s="10">
        <v>3096</v>
      </c>
      <c r="F886" s="45">
        <v>1.9329221087331119E-2</v>
      </c>
      <c r="G886" s="46">
        <v>235.15151515151501</v>
      </c>
      <c r="H886" s="10">
        <v>2861</v>
      </c>
      <c r="I886" s="45">
        <v>1.6966641957005188E-2</v>
      </c>
      <c r="J886" s="46">
        <v>235.15151515151516</v>
      </c>
      <c r="K886" s="45">
        <v>1.3819985825655563E-2</v>
      </c>
      <c r="L886" s="10">
        <v>5026</v>
      </c>
      <c r="M886" s="45">
        <v>1.8045058791849925E-2</v>
      </c>
      <c r="N886" s="10">
        <v>347.27272727272702</v>
      </c>
      <c r="O886" s="10">
        <v>5513</v>
      </c>
      <c r="P886" s="45">
        <v>1.8844641941548453E-2</v>
      </c>
      <c r="Q886" s="46">
        <v>281.81818181818102</v>
      </c>
      <c r="R886" s="10">
        <v>4514</v>
      </c>
      <c r="S886" s="45">
        <v>1.4660318408865043E-2</v>
      </c>
      <c r="T886" s="46">
        <v>315.15151515151518</v>
      </c>
      <c r="U886" s="45">
        <v>-0.10187027457222443</v>
      </c>
      <c r="V886" s="10">
        <v>153022</v>
      </c>
      <c r="W886" s="45">
        <v>1.2555969624173446E-2</v>
      </c>
      <c r="X886" s="10">
        <v>1634.54545454545</v>
      </c>
      <c r="Y886" s="10">
        <v>177787</v>
      </c>
      <c r="Z886" s="45">
        <v>1.4090754901214841E-2</v>
      </c>
      <c r="AA886" s="46">
        <v>1570.30303030303</v>
      </c>
      <c r="AB886" s="10">
        <v>133004</v>
      </c>
      <c r="AC886" s="45">
        <v>1.0196357541313554E-2</v>
      </c>
      <c r="AD886" s="46">
        <v>1574.5454545454547</v>
      </c>
      <c r="AE886" s="45">
        <v>-0.1308177909058828</v>
      </c>
    </row>
    <row r="887" spans="1:31" ht="14.4" x14ac:dyDescent="0.3">
      <c r="A887" s="64" t="s">
        <v>483</v>
      </c>
      <c r="B887" s="10">
        <v>2563</v>
      </c>
      <c r="C887" s="45">
        <v>1.6929560346649757E-2</v>
      </c>
      <c r="D887" s="10">
        <v>247.87878787878699</v>
      </c>
      <c r="E887" s="10">
        <v>3054</v>
      </c>
      <c r="F887" s="45">
        <v>1.9067002971805309E-2</v>
      </c>
      <c r="G887" s="46">
        <v>196.969696969697</v>
      </c>
      <c r="H887" s="10">
        <v>3116</v>
      </c>
      <c r="I887" s="45">
        <v>1.847887323943662E-2</v>
      </c>
      <c r="J887" s="46">
        <v>258.18181818181819</v>
      </c>
      <c r="K887" s="45">
        <v>0.21576277799453766</v>
      </c>
      <c r="L887" s="10">
        <v>4878</v>
      </c>
      <c r="M887" s="45">
        <v>1.7513688178799031E-2</v>
      </c>
      <c r="N887" s="10">
        <v>272.72727272727201</v>
      </c>
      <c r="O887" s="10">
        <v>5451</v>
      </c>
      <c r="P887" s="45">
        <v>1.8632712356862074E-2</v>
      </c>
      <c r="Q887" s="46">
        <v>286.666666666666</v>
      </c>
      <c r="R887" s="10">
        <v>5344</v>
      </c>
      <c r="S887" s="45">
        <v>1.7355946295297915E-2</v>
      </c>
      <c r="T887" s="46">
        <v>349.69696969696969</v>
      </c>
      <c r="U887" s="45">
        <v>9.5530955309553092E-2</v>
      </c>
      <c r="V887" s="10">
        <v>169162</v>
      </c>
      <c r="W887" s="45">
        <v>1.3880310893625939E-2</v>
      </c>
      <c r="X887" s="10">
        <v>1766.0606060606001</v>
      </c>
      <c r="Y887" s="10">
        <v>191555</v>
      </c>
      <c r="Z887" s="45">
        <v>1.5181956808440488E-2</v>
      </c>
      <c r="AA887" s="46">
        <v>1663.6363636363601</v>
      </c>
      <c r="AB887" s="10">
        <v>153702</v>
      </c>
      <c r="AC887" s="45">
        <v>1.1783108378807975E-2</v>
      </c>
      <c r="AD887" s="46">
        <v>1463.030303030303</v>
      </c>
      <c r="AE887" s="45">
        <v>-9.1391683711471841E-2</v>
      </c>
    </row>
    <row r="888" spans="1:31" ht="14.4" x14ac:dyDescent="0.3">
      <c r="A888" s="64" t="s">
        <v>507</v>
      </c>
      <c r="B888" s="10">
        <v>2489</v>
      </c>
      <c r="C888" s="45">
        <v>1.6440763052208835E-2</v>
      </c>
      <c r="D888" s="10">
        <v>189.09090909090901</v>
      </c>
      <c r="E888" s="10">
        <v>3351</v>
      </c>
      <c r="F888" s="45">
        <v>2.092125964588068E-2</v>
      </c>
      <c r="G888" s="46">
        <v>223.030303030303</v>
      </c>
      <c r="H888" s="10">
        <v>2216</v>
      </c>
      <c r="I888" s="45">
        <v>1.3141586360266865E-2</v>
      </c>
      <c r="J888" s="46">
        <v>240.60606060606062</v>
      </c>
      <c r="K888" s="45">
        <v>-0.10968260345520289</v>
      </c>
      <c r="L888" s="10">
        <v>4604</v>
      </c>
      <c r="M888" s="45">
        <v>1.6529934476258865E-2</v>
      </c>
      <c r="N888" s="10">
        <v>258.18181818181802</v>
      </c>
      <c r="O888" s="10">
        <v>5696</v>
      </c>
      <c r="P888" s="45">
        <v>1.9470176038284055E-2</v>
      </c>
      <c r="Q888" s="46">
        <v>304.84848484848402</v>
      </c>
      <c r="R888" s="10">
        <v>4280</v>
      </c>
      <c r="S888" s="45">
        <v>1.3900346209557463E-2</v>
      </c>
      <c r="T888" s="46">
        <v>322.42424242424244</v>
      </c>
      <c r="U888" s="45">
        <v>-7.0373588184187666E-2</v>
      </c>
      <c r="V888" s="10">
        <v>167005</v>
      </c>
      <c r="W888" s="45">
        <v>1.3703321790886841E-2</v>
      </c>
      <c r="X888" s="10">
        <v>1701.8181818181799</v>
      </c>
      <c r="Y888" s="10">
        <v>181386</v>
      </c>
      <c r="Z888" s="45">
        <v>1.4375998630449669E-2</v>
      </c>
      <c r="AA888" s="46">
        <v>1666.6666666666599</v>
      </c>
      <c r="AB888" s="10">
        <v>142425</v>
      </c>
      <c r="AC888" s="45">
        <v>1.0918590589918974E-2</v>
      </c>
      <c r="AD888" s="46">
        <v>1530.909090909091</v>
      </c>
      <c r="AE888" s="45">
        <v>-0.14718122211909823</v>
      </c>
    </row>
    <row r="889" spans="1:31" ht="14.4" x14ac:dyDescent="0.3">
      <c r="A889" s="64" t="s">
        <v>508</v>
      </c>
      <c r="B889" s="10">
        <v>2580</v>
      </c>
      <c r="C889" s="45">
        <v>1.7041851616994293E-2</v>
      </c>
      <c r="D889" s="10">
        <v>218.18181818181799</v>
      </c>
      <c r="E889" s="10">
        <v>2821</v>
      </c>
      <c r="F889" s="45">
        <v>1.7612316759483555E-2</v>
      </c>
      <c r="G889" s="46">
        <v>238.78787878787799</v>
      </c>
      <c r="H889" s="10">
        <v>2571</v>
      </c>
      <c r="I889" s="45">
        <v>1.5246849518161602E-2</v>
      </c>
      <c r="J889" s="46">
        <v>247.27272727272728</v>
      </c>
      <c r="K889" s="45">
        <v>-3.4883720930232558E-3</v>
      </c>
      <c r="L889" s="10">
        <v>4813</v>
      </c>
      <c r="M889" s="45">
        <v>1.7280315950094247E-2</v>
      </c>
      <c r="N889" s="10">
        <v>295.15151515151501</v>
      </c>
      <c r="O889" s="10">
        <v>5255</v>
      </c>
      <c r="P889" s="45">
        <v>1.7962741411724492E-2</v>
      </c>
      <c r="Q889" s="46">
        <v>318.18181818181802</v>
      </c>
      <c r="R889" s="10">
        <v>4951</v>
      </c>
      <c r="S889" s="45">
        <v>1.6079582729794158E-2</v>
      </c>
      <c r="T889" s="46">
        <v>314.54545454545456</v>
      </c>
      <c r="U889" s="45">
        <v>2.8672345730313735E-2</v>
      </c>
      <c r="V889" s="10">
        <v>173220</v>
      </c>
      <c r="W889" s="45">
        <v>1.4213283438324713E-2</v>
      </c>
      <c r="X889" s="10">
        <v>1917.57575757575</v>
      </c>
      <c r="Y889" s="10">
        <v>186712</v>
      </c>
      <c r="Z889" s="45">
        <v>1.4798118136397068E-2</v>
      </c>
      <c r="AA889" s="46">
        <v>1709.0909090908999</v>
      </c>
      <c r="AB889" s="10">
        <v>156899</v>
      </c>
      <c r="AC889" s="45">
        <v>1.2028196910427924E-2</v>
      </c>
      <c r="AD889" s="46">
        <v>1699.3939393939395</v>
      </c>
      <c r="AE889" s="45">
        <v>-9.422122156794828E-2</v>
      </c>
    </row>
    <row r="890" spans="1:31" ht="14.4" x14ac:dyDescent="0.3">
      <c r="A890" s="64" t="s">
        <v>509</v>
      </c>
      <c r="B890" s="10">
        <v>2201</v>
      </c>
      <c r="C890" s="45">
        <v>1.453841682519552E-2</v>
      </c>
      <c r="D890" s="10">
        <v>187.87878787878699</v>
      </c>
      <c r="E890" s="10">
        <v>2301</v>
      </c>
      <c r="F890" s="45">
        <v>1.4365806757735435E-2</v>
      </c>
      <c r="G890" s="46">
        <v>203.636363636363</v>
      </c>
      <c r="H890" s="10">
        <v>1965</v>
      </c>
      <c r="I890" s="45">
        <v>1.1653076352853967E-2</v>
      </c>
      <c r="J890" s="46">
        <v>193.93939393939394</v>
      </c>
      <c r="K890" s="45">
        <v>-0.10722398909586552</v>
      </c>
      <c r="L890" s="10">
        <v>4211</v>
      </c>
      <c r="M890" s="45">
        <v>1.5118930078089938E-2</v>
      </c>
      <c r="N890" s="10">
        <v>264.24242424242402</v>
      </c>
      <c r="O890" s="10">
        <v>4518</v>
      </c>
      <c r="P890" s="45">
        <v>1.5443513929242864E-2</v>
      </c>
      <c r="Q890" s="46">
        <v>283.030303030303</v>
      </c>
      <c r="R890" s="10">
        <v>3882</v>
      </c>
      <c r="S890" s="45">
        <v>1.2607743921846278E-2</v>
      </c>
      <c r="T890" s="46">
        <v>252.72727272727275</v>
      </c>
      <c r="U890" s="45">
        <v>-7.8128710520066494E-2</v>
      </c>
      <c r="V890" s="10">
        <v>174661</v>
      </c>
      <c r="W890" s="45">
        <v>1.4331522333571369E-2</v>
      </c>
      <c r="X890" s="10">
        <v>1924.2424242424199</v>
      </c>
      <c r="Y890" s="10">
        <v>179945</v>
      </c>
      <c r="Z890" s="45">
        <v>1.4261790179816885E-2</v>
      </c>
      <c r="AA890" s="46">
        <v>1969.0909090908999</v>
      </c>
      <c r="AB890" s="10">
        <v>148353</v>
      </c>
      <c r="AC890" s="45">
        <v>1.1373043144014388E-2</v>
      </c>
      <c r="AD890" s="46">
        <v>1821.2121212121212</v>
      </c>
      <c r="AE890" s="45">
        <v>-0.15062320724145631</v>
      </c>
    </row>
    <row r="891" spans="1:31" ht="14.4" x14ac:dyDescent="0.3">
      <c r="A891" s="64" t="s">
        <v>510</v>
      </c>
      <c r="B891" s="10">
        <v>2121</v>
      </c>
      <c r="C891" s="45">
        <v>1.4009987317691821E-2</v>
      </c>
      <c r="D891" s="10">
        <v>185.45454545454501</v>
      </c>
      <c r="E891" s="10">
        <v>2962</v>
      </c>
      <c r="F891" s="45">
        <v>1.8492620433034488E-2</v>
      </c>
      <c r="G891" s="46">
        <v>218.78787878787799</v>
      </c>
      <c r="H891" s="10">
        <v>2445</v>
      </c>
      <c r="I891" s="45">
        <v>1.4499629355077835E-2</v>
      </c>
      <c r="J891" s="46">
        <v>216.96969696969697</v>
      </c>
      <c r="K891" s="45">
        <v>0.15275813295615276</v>
      </c>
      <c r="L891" s="10">
        <v>4096</v>
      </c>
      <c r="M891" s="45">
        <v>1.4706040750381474E-2</v>
      </c>
      <c r="N891" s="10">
        <v>254.54545454545399</v>
      </c>
      <c r="O891" s="10">
        <v>5493</v>
      </c>
      <c r="P891" s="45">
        <v>1.8776277559391558E-2</v>
      </c>
      <c r="Q891" s="46">
        <v>324.24242424242402</v>
      </c>
      <c r="R891" s="10">
        <v>4679</v>
      </c>
      <c r="S891" s="45">
        <v>1.5196196241710133E-2</v>
      </c>
      <c r="T891" s="46">
        <v>317.57575757575762</v>
      </c>
      <c r="U891" s="45">
        <v>0.142333984375</v>
      </c>
      <c r="V891" s="10">
        <v>177946</v>
      </c>
      <c r="W891" s="45">
        <v>1.4601067629119786E-2</v>
      </c>
      <c r="X891" s="10">
        <v>1856.9696969696899</v>
      </c>
      <c r="Y891" s="10">
        <v>184847</v>
      </c>
      <c r="Z891" s="45">
        <v>1.4650304978569074E-2</v>
      </c>
      <c r="AA891" s="46">
        <v>1736.9696969696899</v>
      </c>
      <c r="AB891" s="10">
        <v>157170</v>
      </c>
      <c r="AC891" s="45">
        <v>1.2048972322398209E-2</v>
      </c>
      <c r="AD891" s="46">
        <v>1800.6060606060607</v>
      </c>
      <c r="AE891" s="45">
        <v>-0.11675452103447113</v>
      </c>
    </row>
    <row r="892" spans="1:31" ht="14.4" x14ac:dyDescent="0.3">
      <c r="A892" s="64" t="s">
        <v>511</v>
      </c>
      <c r="B892" s="10">
        <v>1893</v>
      </c>
      <c r="C892" s="45">
        <v>1.2503963221306277E-2</v>
      </c>
      <c r="D892" s="10">
        <v>163.030303030303</v>
      </c>
      <c r="E892" s="10">
        <v>2375</v>
      </c>
      <c r="F892" s="45">
        <v>1.4827810104138051E-2</v>
      </c>
      <c r="G892" s="46">
        <v>206.666666666666</v>
      </c>
      <c r="H892" s="10">
        <v>2219</v>
      </c>
      <c r="I892" s="45">
        <v>1.3159377316530763E-2</v>
      </c>
      <c r="J892" s="46">
        <v>217.57575757575759</v>
      </c>
      <c r="K892" s="45">
        <v>0.17221341785525621</v>
      </c>
      <c r="L892" s="10">
        <v>3713</v>
      </c>
      <c r="M892" s="45">
        <v>1.3330939772013285E-2</v>
      </c>
      <c r="N892" s="10">
        <v>222.42424242424201</v>
      </c>
      <c r="O892" s="10">
        <v>4395</v>
      </c>
      <c r="P892" s="45">
        <v>1.5023072978977953E-2</v>
      </c>
      <c r="Q892" s="46">
        <v>306.06060606060601</v>
      </c>
      <c r="R892" s="10">
        <v>3825</v>
      </c>
      <c r="S892" s="45">
        <v>1.242262248868161E-2</v>
      </c>
      <c r="T892" s="46">
        <v>249.69696969696972</v>
      </c>
      <c r="U892" s="45">
        <v>3.0164287638028548E-2</v>
      </c>
      <c r="V892" s="10">
        <v>166419</v>
      </c>
      <c r="W892" s="45">
        <v>1.365523852050895E-2</v>
      </c>
      <c r="X892" s="10">
        <v>1861.8181818181799</v>
      </c>
      <c r="Y892" s="10">
        <v>167666</v>
      </c>
      <c r="Z892" s="45">
        <v>1.3288601029698952E-2</v>
      </c>
      <c r="AA892" s="46">
        <v>1567.87878787878</v>
      </c>
      <c r="AB892" s="10">
        <v>150288</v>
      </c>
      <c r="AC892" s="45">
        <v>1.1521384185204441E-2</v>
      </c>
      <c r="AD892" s="46">
        <v>1575.7575757575758</v>
      </c>
      <c r="AE892" s="45">
        <v>-9.6930038036522267E-2</v>
      </c>
    </row>
    <row r="893" spans="1:31" ht="14.4" x14ac:dyDescent="0.3">
      <c r="A893" s="64" t="s">
        <v>512</v>
      </c>
      <c r="B893" s="10">
        <v>4327</v>
      </c>
      <c r="C893" s="45">
        <v>2.8581430987106322E-2</v>
      </c>
      <c r="D893" s="10">
        <v>293.33333333333297</v>
      </c>
      <c r="E893" s="10">
        <v>4526</v>
      </c>
      <c r="F893" s="45">
        <v>2.8257123592138451E-2</v>
      </c>
      <c r="G893" s="46">
        <v>310.90909090909003</v>
      </c>
      <c r="H893" s="10">
        <v>4352</v>
      </c>
      <c r="I893" s="45">
        <v>2.5808747220163082E-2</v>
      </c>
      <c r="J893" s="46">
        <v>272.12121212121212</v>
      </c>
      <c r="K893" s="45">
        <v>5.777675063554426E-3</v>
      </c>
      <c r="L893" s="10">
        <v>8085</v>
      </c>
      <c r="M893" s="45">
        <v>2.9027914908895072E-2</v>
      </c>
      <c r="N893" s="10">
        <v>363.636363636363</v>
      </c>
      <c r="O893" s="10">
        <v>8486</v>
      </c>
      <c r="P893" s="45">
        <v>2.9007007349171082E-2</v>
      </c>
      <c r="Q893" s="46">
        <v>406.06060606060601</v>
      </c>
      <c r="R893" s="10">
        <v>7450</v>
      </c>
      <c r="S893" s="45">
        <v>2.4195696089066143E-2</v>
      </c>
      <c r="T893" s="46">
        <v>352.12121212121212</v>
      </c>
      <c r="U893" s="45">
        <v>-7.8540507111935678E-2</v>
      </c>
      <c r="V893" s="10">
        <v>341756</v>
      </c>
      <c r="W893" s="45">
        <v>2.8042228927075977E-2</v>
      </c>
      <c r="X893" s="10">
        <v>2144.2424242424199</v>
      </c>
      <c r="Y893" s="10">
        <v>347597</v>
      </c>
      <c r="Z893" s="45">
        <v>2.7549281620127316E-2</v>
      </c>
      <c r="AA893" s="46">
        <v>2444.84848484848</v>
      </c>
      <c r="AB893" s="10">
        <v>307993</v>
      </c>
      <c r="AC893" s="45">
        <v>2.3611370697285687E-2</v>
      </c>
      <c r="AD893" s="46">
        <v>2587.2727272727275</v>
      </c>
      <c r="AE893" s="45">
        <v>-9.8792705907138428E-2</v>
      </c>
    </row>
    <row r="894" spans="1:31" ht="14.4" x14ac:dyDescent="0.3">
      <c r="A894" s="64" t="s">
        <v>513</v>
      </c>
      <c r="B894" s="10">
        <v>5046</v>
      </c>
      <c r="C894" s="45">
        <v>3.3330691185795812E-2</v>
      </c>
      <c r="D894" s="10">
        <v>323.030303030303</v>
      </c>
      <c r="E894" s="10">
        <v>5712</v>
      </c>
      <c r="F894" s="45">
        <v>3.5661663711510125E-2</v>
      </c>
      <c r="G894" s="46">
        <v>347.27272727272702</v>
      </c>
      <c r="H894" s="10">
        <v>5659</v>
      </c>
      <c r="I894" s="45">
        <v>3.3559673832468495E-2</v>
      </c>
      <c r="J894" s="46">
        <v>346.06060606060606</v>
      </c>
      <c r="K894" s="45">
        <v>0.12148236226714229</v>
      </c>
      <c r="L894" s="10">
        <v>9991</v>
      </c>
      <c r="M894" s="45">
        <v>3.5871106722915359E-2</v>
      </c>
      <c r="N894" s="10">
        <v>412.12121212121201</v>
      </c>
      <c r="O894" s="10">
        <v>11062</v>
      </c>
      <c r="P894" s="45">
        <v>3.7812339770979322E-2</v>
      </c>
      <c r="Q894" s="46">
        <v>475.15151515151501</v>
      </c>
      <c r="R894" s="10">
        <v>10815</v>
      </c>
      <c r="S894" s="45">
        <v>3.5124356134664476E-2</v>
      </c>
      <c r="T894" s="46">
        <v>430.30303030303031</v>
      </c>
      <c r="U894" s="45">
        <v>8.247422680412371E-2</v>
      </c>
      <c r="V894" s="10">
        <v>467928</v>
      </c>
      <c r="W894" s="45">
        <v>3.8395065770282913E-2</v>
      </c>
      <c r="X894" s="10">
        <v>2956.3636363636301</v>
      </c>
      <c r="Y894" s="10">
        <v>470335</v>
      </c>
      <c r="Z894" s="45">
        <v>3.7277051789292144E-2</v>
      </c>
      <c r="AA894" s="46">
        <v>2571.5151515151501</v>
      </c>
      <c r="AB894" s="10">
        <v>429548</v>
      </c>
      <c r="AC894" s="45">
        <v>3.2930024579382239E-2</v>
      </c>
      <c r="AD894" s="46">
        <v>2427.878787878788</v>
      </c>
      <c r="AE894" s="45">
        <v>-8.2021165649416153E-2</v>
      </c>
    </row>
    <row r="895" spans="1:31" ht="14.4" x14ac:dyDescent="0.3">
      <c r="A895" s="64" t="s">
        <v>487</v>
      </c>
      <c r="B895" s="10">
        <v>7053</v>
      </c>
      <c r="C895" s="45">
        <v>4.6587666455294864E-2</v>
      </c>
      <c r="D895" s="10">
        <v>322.42424242424198</v>
      </c>
      <c r="E895" s="10">
        <v>7151</v>
      </c>
      <c r="F895" s="45">
        <v>4.4645755812501561E-2</v>
      </c>
      <c r="G895" s="46">
        <v>347.27272727272702</v>
      </c>
      <c r="H895" s="10">
        <v>7198</v>
      </c>
      <c r="I895" s="45">
        <v>4.268643439584878E-2</v>
      </c>
      <c r="J895" s="46">
        <v>355.75757575757575</v>
      </c>
      <c r="K895" s="45">
        <v>2.0558627534382531E-2</v>
      </c>
      <c r="L895" s="10">
        <v>14699</v>
      </c>
      <c r="M895" s="45">
        <v>5.2774436765101879E-2</v>
      </c>
      <c r="N895" s="10">
        <v>436.969696969697</v>
      </c>
      <c r="O895" s="10">
        <v>14370</v>
      </c>
      <c r="P895" s="45">
        <v>4.9119808579729959E-2</v>
      </c>
      <c r="Q895" s="46">
        <v>487.27272727272702</v>
      </c>
      <c r="R895" s="10">
        <v>14748</v>
      </c>
      <c r="S895" s="45">
        <v>4.7897735023026508E-2</v>
      </c>
      <c r="T895" s="46">
        <v>476.969696969697</v>
      </c>
      <c r="U895" s="45">
        <v>3.3335601061296686E-3</v>
      </c>
      <c r="V895" s="10">
        <v>655388</v>
      </c>
      <c r="W895" s="45">
        <v>5.3776789089462866E-2</v>
      </c>
      <c r="X895" s="10">
        <v>2812.7272727272698</v>
      </c>
      <c r="Y895" s="10">
        <v>659806</v>
      </c>
      <c r="Z895" s="45">
        <v>5.2293838291612771E-2</v>
      </c>
      <c r="AA895" s="46">
        <v>2710.9090909090901</v>
      </c>
      <c r="AB895" s="10">
        <v>645886</v>
      </c>
      <c r="AC895" s="45">
        <v>4.9514936294614044E-2</v>
      </c>
      <c r="AD895" s="46">
        <v>2606.060606060606</v>
      </c>
      <c r="AE895" s="45">
        <v>-1.4498281933755271E-2</v>
      </c>
    </row>
    <row r="896" spans="1:31" ht="14.4" x14ac:dyDescent="0.3">
      <c r="A896" s="64" t="s">
        <v>514</v>
      </c>
      <c r="B896" s="10">
        <v>4173</v>
      </c>
      <c r="C896" s="45">
        <v>2.75642041851617E-2</v>
      </c>
      <c r="D896" s="10">
        <v>255.75757575757501</v>
      </c>
      <c r="E896" s="10">
        <v>4064</v>
      </c>
      <c r="F896" s="45">
        <v>2.5372724321354543E-2</v>
      </c>
      <c r="G896" s="46">
        <v>213.939393939393</v>
      </c>
      <c r="H896" s="10">
        <v>5750</v>
      </c>
      <c r="I896" s="45">
        <v>3.4099332839140101E-2</v>
      </c>
      <c r="J896" s="46">
        <v>330.30303030303031</v>
      </c>
      <c r="K896" s="45">
        <v>0.37790558351306014</v>
      </c>
      <c r="L896" s="10">
        <v>9270</v>
      </c>
      <c r="M896" s="45">
        <v>3.3282470155282289E-2</v>
      </c>
      <c r="N896" s="10">
        <v>375.15151515151501</v>
      </c>
      <c r="O896" s="10">
        <v>9171</v>
      </c>
      <c r="P896" s="45">
        <v>3.1348487438044775E-2</v>
      </c>
      <c r="Q896" s="46">
        <v>364.24242424242402</v>
      </c>
      <c r="R896" s="10">
        <v>11288</v>
      </c>
      <c r="S896" s="45">
        <v>3.6660539255487061E-2</v>
      </c>
      <c r="T896" s="46">
        <v>387.87878787878788</v>
      </c>
      <c r="U896" s="45">
        <v>0.21769147788565266</v>
      </c>
      <c r="V896" s="10">
        <v>499613</v>
      </c>
      <c r="W896" s="45">
        <v>4.0994926558548236E-2</v>
      </c>
      <c r="X896" s="10">
        <v>2655.15151515151</v>
      </c>
      <c r="Y896" s="10">
        <v>515724</v>
      </c>
      <c r="Z896" s="45">
        <v>4.0874419843262573E-2</v>
      </c>
      <c r="AA896" s="46">
        <v>2713.9393939393899</v>
      </c>
      <c r="AB896" s="10">
        <v>535114</v>
      </c>
      <c r="AC896" s="45">
        <v>4.1022929155231883E-2</v>
      </c>
      <c r="AD896" s="46">
        <v>2782.4242424242425</v>
      </c>
      <c r="AE896" s="45">
        <v>7.1056998116542203E-2</v>
      </c>
    </row>
    <row r="897" spans="1:31" ht="14.4" x14ac:dyDescent="0.3">
      <c r="A897" s="64" t="s">
        <v>515</v>
      </c>
      <c r="B897" s="10">
        <v>2544</v>
      </c>
      <c r="C897" s="45">
        <v>1.6804058338617627E-2</v>
      </c>
      <c r="D897" s="10">
        <v>211.51515151515099</v>
      </c>
      <c r="E897" s="10">
        <v>2494</v>
      </c>
      <c r="F897" s="45">
        <v>1.557076143146118E-2</v>
      </c>
      <c r="G897" s="46">
        <v>198.18181818181799</v>
      </c>
      <c r="H897" s="10">
        <v>2835</v>
      </c>
      <c r="I897" s="45">
        <v>1.681245366938473E-2</v>
      </c>
      <c r="J897" s="46">
        <v>211.51515151515153</v>
      </c>
      <c r="K897" s="45">
        <v>0.11438679245283019</v>
      </c>
      <c r="L897" s="10">
        <v>5809</v>
      </c>
      <c r="M897" s="45">
        <v>2.0856296562247554E-2</v>
      </c>
      <c r="N897" s="10">
        <v>286.666666666666</v>
      </c>
      <c r="O897" s="10">
        <v>5865</v>
      </c>
      <c r="P897" s="45">
        <v>2.0047855067509827E-2</v>
      </c>
      <c r="Q897" s="46">
        <v>291.51515151515099</v>
      </c>
      <c r="R897" s="10">
        <v>6738</v>
      </c>
      <c r="S897" s="45">
        <v>2.1883302046728548E-2</v>
      </c>
      <c r="T897" s="46">
        <v>312.72727272727275</v>
      </c>
      <c r="U897" s="45">
        <v>0.15992425546565675</v>
      </c>
      <c r="V897" s="10">
        <v>340355</v>
      </c>
      <c r="W897" s="45">
        <v>2.7927272166326105E-2</v>
      </c>
      <c r="X897" s="10">
        <v>2282.4242424242402</v>
      </c>
      <c r="Y897" s="10">
        <v>352600</v>
      </c>
      <c r="Z897" s="45">
        <v>2.7945801313753835E-2</v>
      </c>
      <c r="AA897" s="46">
        <v>2241.8181818181802</v>
      </c>
      <c r="AB897" s="10">
        <v>398924</v>
      </c>
      <c r="AC897" s="45">
        <v>3.058232636470308E-2</v>
      </c>
      <c r="AD897" s="46">
        <v>2561.2121212121215</v>
      </c>
      <c r="AE897" s="45">
        <v>0.17208209075817896</v>
      </c>
    </row>
    <row r="898" spans="1:31" ht="14.4" x14ac:dyDescent="0.3">
      <c r="A898" s="64" t="s">
        <v>516</v>
      </c>
      <c r="B898" s="10">
        <v>2439</v>
      </c>
      <c r="C898" s="45">
        <v>1.6110494610019024E-2</v>
      </c>
      <c r="D898" s="10">
        <v>205.45454545454501</v>
      </c>
      <c r="E898" s="10">
        <v>2958</v>
      </c>
      <c r="F898" s="45">
        <v>1.8467647279174888E-2</v>
      </c>
      <c r="G898" s="46">
        <v>210.90909090909</v>
      </c>
      <c r="H898" s="10">
        <v>3737</v>
      </c>
      <c r="I898" s="45">
        <v>2.2161601186063751E-2</v>
      </c>
      <c r="J898" s="46">
        <v>237.57575757575759</v>
      </c>
      <c r="K898" s="45">
        <v>0.53218532185321854</v>
      </c>
      <c r="L898" s="10">
        <v>5238</v>
      </c>
      <c r="M898" s="45">
        <v>1.8806211291625529E-2</v>
      </c>
      <c r="N898" s="10">
        <v>326.06060606060601</v>
      </c>
      <c r="O898" s="10">
        <v>6495</v>
      </c>
      <c r="P898" s="45">
        <v>2.220133310545206E-2</v>
      </c>
      <c r="Q898" s="46">
        <v>279.39393939393898</v>
      </c>
      <c r="R898" s="10">
        <v>8671</v>
      </c>
      <c r="S898" s="45">
        <v>2.8161192052119803E-2</v>
      </c>
      <c r="T898" s="46">
        <v>379.39393939393943</v>
      </c>
      <c r="U898" s="45">
        <v>0.65540282550591833</v>
      </c>
      <c r="V898" s="10">
        <v>385874</v>
      </c>
      <c r="W898" s="45">
        <v>3.1662259170304297E-2</v>
      </c>
      <c r="X898" s="10">
        <v>2175.15151515151</v>
      </c>
      <c r="Y898" s="10">
        <v>440385</v>
      </c>
      <c r="Z898" s="45">
        <v>3.4903323061705849E-2</v>
      </c>
      <c r="AA898" s="46">
        <v>2387.2727272727202</v>
      </c>
      <c r="AB898" s="10">
        <v>544375</v>
      </c>
      <c r="AC898" s="45">
        <v>4.1732896277950786E-2</v>
      </c>
      <c r="AD898" s="46">
        <v>2707.878787878788</v>
      </c>
      <c r="AE898" s="45">
        <v>0.41075843410025031</v>
      </c>
    </row>
    <row r="899" spans="1:31" ht="14.4" x14ac:dyDescent="0.3">
      <c r="A899" s="64" t="s">
        <v>517</v>
      </c>
      <c r="B899" s="10">
        <v>1940</v>
      </c>
      <c r="C899" s="45">
        <v>1.2814415556964701E-2</v>
      </c>
      <c r="D899" s="10">
        <v>148.48484848484799</v>
      </c>
      <c r="E899" s="10">
        <v>2233</v>
      </c>
      <c r="F899" s="45">
        <v>1.3941263142122219E-2</v>
      </c>
      <c r="G899" s="46">
        <v>169.09090909090901</v>
      </c>
      <c r="H899" s="10">
        <v>3867</v>
      </c>
      <c r="I899" s="45">
        <v>2.2932542624166049E-2</v>
      </c>
      <c r="J899" s="46">
        <v>258.78787878787881</v>
      </c>
      <c r="K899" s="45">
        <v>0.99329896907216497</v>
      </c>
      <c r="L899" s="10">
        <v>4460</v>
      </c>
      <c r="M899" s="45">
        <v>1.6012925231128267E-2</v>
      </c>
      <c r="N899" s="10">
        <v>215.75757575757501</v>
      </c>
      <c r="O899" s="10">
        <v>4991</v>
      </c>
      <c r="P899" s="45">
        <v>1.7060331567253461E-2</v>
      </c>
      <c r="Q899" s="46">
        <v>220</v>
      </c>
      <c r="R899" s="10">
        <v>8376</v>
      </c>
      <c r="S899" s="45">
        <v>2.7203107441881612E-2</v>
      </c>
      <c r="T899" s="46">
        <v>358.18181818181819</v>
      </c>
      <c r="U899" s="45">
        <v>0.87802690582959642</v>
      </c>
      <c r="V899" s="10">
        <v>413528</v>
      </c>
      <c r="W899" s="45">
        <v>3.3931362854656172E-2</v>
      </c>
      <c r="X899" s="10">
        <v>2446.0606060606001</v>
      </c>
      <c r="Y899" s="10">
        <v>516499</v>
      </c>
      <c r="Z899" s="45">
        <v>4.093584354155571E-2</v>
      </c>
      <c r="AA899" s="46">
        <v>2813.3333333333298</v>
      </c>
      <c r="AB899" s="10">
        <v>797177</v>
      </c>
      <c r="AC899" s="45">
        <v>6.1113212502719588E-2</v>
      </c>
      <c r="AD899" s="46">
        <v>3844.2424242424245</v>
      </c>
      <c r="AE899" s="45">
        <v>0.92774612601806894</v>
      </c>
    </row>
    <row r="900" spans="1:31" ht="14.4" x14ac:dyDescent="0.3">
      <c r="A900" s="64" t="s">
        <v>520</v>
      </c>
      <c r="B900" s="10">
        <v>24642</v>
      </c>
      <c r="C900" s="45">
        <v>0.1627694990488269</v>
      </c>
      <c r="D900" s="10">
        <v>554.54545454545405</v>
      </c>
      <c r="E900" s="10">
        <v>29128</v>
      </c>
      <c r="F900" s="45">
        <v>0.18185450640561396</v>
      </c>
      <c r="G900" s="46">
        <v>433.93939393939399</v>
      </c>
      <c r="H900" s="10">
        <v>35241</v>
      </c>
      <c r="I900" s="45">
        <v>0.20899036323202372</v>
      </c>
      <c r="J900" s="46">
        <v>457.57575757575762</v>
      </c>
      <c r="K900" s="45">
        <v>0.43011930849768687</v>
      </c>
      <c r="L900" s="10">
        <v>50232</v>
      </c>
      <c r="M900" s="45">
        <v>0.18035005834305717</v>
      </c>
      <c r="N900" s="10">
        <v>737.57575757575705</v>
      </c>
      <c r="O900" s="10">
        <v>58582</v>
      </c>
      <c r="P900" s="45">
        <v>0.20024611177576482</v>
      </c>
      <c r="Q900" s="46">
        <v>458.78787878787801</v>
      </c>
      <c r="R900" s="10">
        <v>70380</v>
      </c>
      <c r="S900" s="45">
        <v>0.22857625379174162</v>
      </c>
      <c r="T900" s="46">
        <v>463.63636363636368</v>
      </c>
      <c r="U900" s="45">
        <v>0.40109890109890112</v>
      </c>
      <c r="V900" s="10">
        <v>2290440</v>
      </c>
      <c r="W900" s="45">
        <v>0.1879383034203698</v>
      </c>
      <c r="X900" s="10">
        <v>6947.2727272727197</v>
      </c>
      <c r="Y900" s="10">
        <v>2650396</v>
      </c>
      <c r="Z900" s="45">
        <v>0.21006080549849096</v>
      </c>
      <c r="AA900" s="46">
        <v>6487.2727272727197</v>
      </c>
      <c r="AB900" s="10">
        <v>3122404</v>
      </c>
      <c r="AC900" s="45">
        <v>0.23936985032350613</v>
      </c>
      <c r="AD900" s="46">
        <v>5809.090909090909</v>
      </c>
      <c r="AE900" s="45">
        <v>0.36323326522414906</v>
      </c>
    </row>
    <row r="901" spans="1:31" ht="14.4" x14ac:dyDescent="0.3">
      <c r="A901" s="64" t="s">
        <v>506</v>
      </c>
      <c r="B901" s="10">
        <v>1836</v>
      </c>
      <c r="C901" s="45">
        <v>1.2127457197209892E-2</v>
      </c>
      <c r="D901" s="10">
        <v>170.30303030303</v>
      </c>
      <c r="E901" s="10">
        <v>1815</v>
      </c>
      <c r="F901" s="45">
        <v>1.1331568563793921E-2</v>
      </c>
      <c r="G901" s="46">
        <v>164.24242424242399</v>
      </c>
      <c r="H901" s="10">
        <v>2382</v>
      </c>
      <c r="I901" s="45">
        <v>1.4126019273535953E-2</v>
      </c>
      <c r="J901" s="46">
        <v>226.06060606060606</v>
      </c>
      <c r="K901" s="45">
        <v>0.29738562091503268</v>
      </c>
      <c r="L901" s="10">
        <v>3675</v>
      </c>
      <c r="M901" s="45">
        <v>1.3194506776770488E-2</v>
      </c>
      <c r="N901" s="10">
        <v>228.48484848484799</v>
      </c>
      <c r="O901" s="10">
        <v>3444</v>
      </c>
      <c r="P901" s="45">
        <v>1.1772346607417536E-2</v>
      </c>
      <c r="Q901" s="46">
        <v>224.24242424242399</v>
      </c>
      <c r="R901" s="10">
        <v>4317</v>
      </c>
      <c r="S901" s="45">
        <v>1.4020512753892421E-2</v>
      </c>
      <c r="T901" s="46">
        <v>278.18181818181819</v>
      </c>
      <c r="U901" s="45">
        <v>0.17469387755102042</v>
      </c>
      <c r="V901" s="10">
        <v>154629</v>
      </c>
      <c r="W901" s="45">
        <v>1.2687829377581757E-2</v>
      </c>
      <c r="X901" s="10">
        <v>1758.1818181818101</v>
      </c>
      <c r="Y901" s="10">
        <v>150280</v>
      </c>
      <c r="Z901" s="45">
        <v>1.1910649521925486E-2</v>
      </c>
      <c r="AA901" s="46">
        <v>1570.9090909090901</v>
      </c>
      <c r="AB901" s="10">
        <v>169457</v>
      </c>
      <c r="AC901" s="45">
        <v>1.2990918768445844E-2</v>
      </c>
      <c r="AD901" s="46">
        <v>1900.6060606060607</v>
      </c>
      <c r="AE901" s="45">
        <v>9.5894043161373357E-2</v>
      </c>
    </row>
    <row r="902" spans="1:31" ht="14.4" x14ac:dyDescent="0.3">
      <c r="A902" s="64" t="s">
        <v>481</v>
      </c>
      <c r="B902" s="10">
        <v>3698</v>
      </c>
      <c r="C902" s="45">
        <v>2.4426653984358487E-2</v>
      </c>
      <c r="D902" s="10">
        <v>200.60606060606</v>
      </c>
      <c r="E902" s="10">
        <v>3166</v>
      </c>
      <c r="F902" s="45">
        <v>1.9766251279874136E-2</v>
      </c>
      <c r="G902" s="46">
        <v>215.75757575757501</v>
      </c>
      <c r="H902" s="10">
        <v>3568</v>
      </c>
      <c r="I902" s="45">
        <v>2.1159377316530763E-2</v>
      </c>
      <c r="J902" s="46">
        <v>234.54545454545456</v>
      </c>
      <c r="K902" s="45">
        <v>-3.5154137371552194E-2</v>
      </c>
      <c r="L902" s="10">
        <v>6518</v>
      </c>
      <c r="M902" s="45">
        <v>2.3401849026119737E-2</v>
      </c>
      <c r="N902" s="10">
        <v>313.93939393939303</v>
      </c>
      <c r="O902" s="10">
        <v>5953</v>
      </c>
      <c r="P902" s="45">
        <v>2.0348658349000171E-2</v>
      </c>
      <c r="Q902" s="46">
        <v>278.18181818181802</v>
      </c>
      <c r="R902" s="10">
        <v>6607</v>
      </c>
      <c r="S902" s="45">
        <v>2.145784752489396E-2</v>
      </c>
      <c r="T902" s="46">
        <v>361.21212121212125</v>
      </c>
      <c r="U902" s="45">
        <v>1.3654495243939859E-2</v>
      </c>
      <c r="V902" s="10">
        <v>250070</v>
      </c>
      <c r="W902" s="45">
        <v>2.0519084340271682E-2</v>
      </c>
      <c r="X902" s="10">
        <v>2412.7272727272698</v>
      </c>
      <c r="Y902" s="10">
        <v>239995</v>
      </c>
      <c r="Z902" s="45">
        <v>1.9021136092723628E-2</v>
      </c>
      <c r="AA902" s="46">
        <v>1844.84848484848</v>
      </c>
      <c r="AB902" s="10">
        <v>232921</v>
      </c>
      <c r="AC902" s="45">
        <v>1.7856198271332401E-2</v>
      </c>
      <c r="AD902" s="46">
        <v>1945.4545454545455</v>
      </c>
      <c r="AE902" s="45">
        <v>-6.8576798496420996E-2</v>
      </c>
    </row>
    <row r="903" spans="1:31" ht="14.4" x14ac:dyDescent="0.3">
      <c r="A903" s="64" t="s">
        <v>482</v>
      </c>
      <c r="B903" s="10">
        <v>2638</v>
      </c>
      <c r="C903" s="45">
        <v>1.7424963009934475E-2</v>
      </c>
      <c r="D903" s="10">
        <v>186.06060606060601</v>
      </c>
      <c r="E903" s="10">
        <v>3181</v>
      </c>
      <c r="F903" s="45">
        <v>1.9859900606847638E-2</v>
      </c>
      <c r="G903" s="46">
        <v>194.54545454545399</v>
      </c>
      <c r="H903" s="10">
        <v>2464</v>
      </c>
      <c r="I903" s="45">
        <v>1.4612305411415864E-2</v>
      </c>
      <c r="J903" s="46">
        <v>172.72727272727275</v>
      </c>
      <c r="K903" s="45">
        <v>-6.5959059893858987E-2</v>
      </c>
      <c r="L903" s="10">
        <v>5027</v>
      </c>
      <c r="M903" s="45">
        <v>1.8048649133829996E-2</v>
      </c>
      <c r="N903" s="10">
        <v>243.030303030303</v>
      </c>
      <c r="O903" s="10">
        <v>5624</v>
      </c>
      <c r="P903" s="45">
        <v>1.9224064262519228E-2</v>
      </c>
      <c r="Q903" s="46">
        <v>246.666666666666</v>
      </c>
      <c r="R903" s="10">
        <v>4881</v>
      </c>
      <c r="S903" s="45">
        <v>1.5852240618890182E-2</v>
      </c>
      <c r="T903" s="46">
        <v>266.66666666666669</v>
      </c>
      <c r="U903" s="45">
        <v>-2.9043166898746767E-2</v>
      </c>
      <c r="V903" s="10">
        <v>194966</v>
      </c>
      <c r="W903" s="45">
        <v>1.5997615857501535E-2</v>
      </c>
      <c r="X903" s="10">
        <v>1592.12121212121</v>
      </c>
      <c r="Y903" s="10">
        <v>210242</v>
      </c>
      <c r="Z903" s="45">
        <v>1.6663020872961527E-2</v>
      </c>
      <c r="AA903" s="46">
        <v>1736.9696969696899</v>
      </c>
      <c r="AB903" s="10">
        <v>194890</v>
      </c>
      <c r="AC903" s="45">
        <v>1.4940664350144347E-2</v>
      </c>
      <c r="AD903" s="46">
        <v>1901.818181818182</v>
      </c>
      <c r="AE903" s="45">
        <v>-3.8981155688684181E-4</v>
      </c>
    </row>
    <row r="904" spans="1:31" ht="14.4" x14ac:dyDescent="0.3">
      <c r="A904" s="64" t="s">
        <v>483</v>
      </c>
      <c r="B904" s="10">
        <v>2342</v>
      </c>
      <c r="C904" s="45">
        <v>1.5469773832170788E-2</v>
      </c>
      <c r="D904" s="10">
        <v>180</v>
      </c>
      <c r="E904" s="10">
        <v>2396</v>
      </c>
      <c r="F904" s="45">
        <v>1.4958919161900957E-2</v>
      </c>
      <c r="G904" s="46">
        <v>200</v>
      </c>
      <c r="H904" s="10">
        <v>2636</v>
      </c>
      <c r="I904" s="45">
        <v>1.5632320237212751E-2</v>
      </c>
      <c r="J904" s="46">
        <v>223.63636363636365</v>
      </c>
      <c r="K904" s="45">
        <v>0.125533731853117</v>
      </c>
      <c r="L904" s="10">
        <v>4657</v>
      </c>
      <c r="M904" s="45">
        <v>1.6720222601202765E-2</v>
      </c>
      <c r="N904" s="10">
        <v>280</v>
      </c>
      <c r="O904" s="10">
        <v>4433</v>
      </c>
      <c r="P904" s="45">
        <v>1.5152965305076056E-2</v>
      </c>
      <c r="Q904" s="46">
        <v>250.30303030303</v>
      </c>
      <c r="R904" s="10">
        <v>5243</v>
      </c>
      <c r="S904" s="45">
        <v>1.7027924106707892E-2</v>
      </c>
      <c r="T904" s="46">
        <v>271.5151515151515</v>
      </c>
      <c r="U904" s="45">
        <v>0.12583208073867297</v>
      </c>
      <c r="V904" s="10">
        <v>170799</v>
      </c>
      <c r="W904" s="45">
        <v>1.401463224790684E-2</v>
      </c>
      <c r="X904" s="10">
        <v>1467.27272727272</v>
      </c>
      <c r="Y904" s="10">
        <v>180253</v>
      </c>
      <c r="Z904" s="45">
        <v>1.4286201146364351E-2</v>
      </c>
      <c r="AA904" s="46">
        <v>1524.2424242424199</v>
      </c>
      <c r="AB904" s="10">
        <v>177774</v>
      </c>
      <c r="AC904" s="45">
        <v>1.3628516928434302E-2</v>
      </c>
      <c r="AD904" s="46">
        <v>1675.1515151515152</v>
      </c>
      <c r="AE904" s="45">
        <v>4.0837475629248415E-2</v>
      </c>
    </row>
    <row r="905" spans="1:31" ht="14.4" x14ac:dyDescent="0.3">
      <c r="A905" s="64" t="s">
        <v>507</v>
      </c>
      <c r="B905" s="10">
        <v>1635</v>
      </c>
      <c r="C905" s="45">
        <v>1.0799778059606848E-2</v>
      </c>
      <c r="D905" s="10">
        <v>164.24242424242399</v>
      </c>
      <c r="E905" s="10">
        <v>2132</v>
      </c>
      <c r="F905" s="45">
        <v>1.3310691007167296E-2</v>
      </c>
      <c r="G905" s="46">
        <v>167.87878787878699</v>
      </c>
      <c r="H905" s="10">
        <v>2018</v>
      </c>
      <c r="I905" s="45">
        <v>1.1967383246849518E-2</v>
      </c>
      <c r="J905" s="46">
        <v>146.06060606060606</v>
      </c>
      <c r="K905" s="45">
        <v>0.23425076452599389</v>
      </c>
      <c r="L905" s="10">
        <v>3433</v>
      </c>
      <c r="M905" s="45">
        <v>1.2325644017592676E-2</v>
      </c>
      <c r="N905" s="10">
        <v>216.969696969697</v>
      </c>
      <c r="O905" s="10">
        <v>4238</v>
      </c>
      <c r="P905" s="45">
        <v>1.4486412579046317E-2</v>
      </c>
      <c r="Q905" s="46">
        <v>269.69696969696901</v>
      </c>
      <c r="R905" s="10">
        <v>3984</v>
      </c>
      <c r="S905" s="45">
        <v>1.2939013854877788E-2</v>
      </c>
      <c r="T905" s="46">
        <v>227.8787878787879</v>
      </c>
      <c r="U905" s="45">
        <v>0.1605010195164579</v>
      </c>
      <c r="V905" s="10">
        <v>151657</v>
      </c>
      <c r="W905" s="45">
        <v>1.2443966784470678E-2</v>
      </c>
      <c r="X905" s="10">
        <v>1603.6363636363601</v>
      </c>
      <c r="Y905" s="10">
        <v>159549</v>
      </c>
      <c r="Z905" s="45">
        <v>1.2645276953511374E-2</v>
      </c>
      <c r="AA905" s="46">
        <v>1574.54545454545</v>
      </c>
      <c r="AB905" s="10">
        <v>159060</v>
      </c>
      <c r="AC905" s="45">
        <v>1.2193863571932679E-2</v>
      </c>
      <c r="AD905" s="46">
        <v>1304.848484848485</v>
      </c>
      <c r="AE905" s="45">
        <v>4.8814100239355916E-2</v>
      </c>
    </row>
    <row r="906" spans="1:31" ht="14.4" x14ac:dyDescent="0.3">
      <c r="A906" s="64" t="s">
        <v>508</v>
      </c>
      <c r="B906" s="10">
        <v>1560</v>
      </c>
      <c r="C906" s="45">
        <v>1.0304375396322131E-2</v>
      </c>
      <c r="D906" s="10">
        <v>149.09090909090901</v>
      </c>
      <c r="E906" s="10">
        <v>1723</v>
      </c>
      <c r="F906" s="45">
        <v>1.07571860250231E-2</v>
      </c>
      <c r="G906" s="46">
        <v>133.939393939393</v>
      </c>
      <c r="H906" s="10">
        <v>1781</v>
      </c>
      <c r="I906" s="45">
        <v>1.0561897702001482E-2</v>
      </c>
      <c r="J906" s="46">
        <v>164.24242424242425</v>
      </c>
      <c r="K906" s="45">
        <v>0.14166666666666666</v>
      </c>
      <c r="L906" s="10">
        <v>3182</v>
      </c>
      <c r="M906" s="45">
        <v>1.1424468180594201E-2</v>
      </c>
      <c r="N906" s="10">
        <v>182.42424242424201</v>
      </c>
      <c r="O906" s="10">
        <v>3637</v>
      </c>
      <c r="P906" s="45">
        <v>1.2432062895231584E-2</v>
      </c>
      <c r="Q906" s="46">
        <v>223.636363636363</v>
      </c>
      <c r="R906" s="10">
        <v>4144</v>
      </c>
      <c r="S906" s="45">
        <v>1.345865296551545E-2</v>
      </c>
      <c r="T906" s="46">
        <v>248.4848484848485</v>
      </c>
      <c r="U906" s="45">
        <v>0.30232558139534882</v>
      </c>
      <c r="V906" s="10">
        <v>131075</v>
      </c>
      <c r="W906" s="45">
        <v>1.0755144479150281E-2</v>
      </c>
      <c r="X906" s="10">
        <v>1437.57575757575</v>
      </c>
      <c r="Y906" s="10">
        <v>147192</v>
      </c>
      <c r="Z906" s="45">
        <v>1.1665905805371682E-2</v>
      </c>
      <c r="AA906" s="46">
        <v>1534.54545454545</v>
      </c>
      <c r="AB906" s="10">
        <v>149043</v>
      </c>
      <c r="AC906" s="45">
        <v>1.1425939949399989E-2</v>
      </c>
      <c r="AD906" s="46">
        <v>1807.878787878788</v>
      </c>
      <c r="AE906" s="45">
        <v>0.13708182338355904</v>
      </c>
    </row>
    <row r="907" spans="1:31" ht="14.4" x14ac:dyDescent="0.3">
      <c r="A907" s="64" t="s">
        <v>509</v>
      </c>
      <c r="B907" s="10">
        <v>1318</v>
      </c>
      <c r="C907" s="45">
        <v>8.7058761361234419E-3</v>
      </c>
      <c r="D907" s="10">
        <v>139.39393939393901</v>
      </c>
      <c r="E907" s="10">
        <v>1644</v>
      </c>
      <c r="F907" s="45">
        <v>1.0263966236295982E-2</v>
      </c>
      <c r="G907" s="46">
        <v>146.666666666666</v>
      </c>
      <c r="H907" s="10">
        <v>1865</v>
      </c>
      <c r="I907" s="45">
        <v>1.106004447739066E-2</v>
      </c>
      <c r="J907" s="46">
        <v>166.66666666666669</v>
      </c>
      <c r="K907" s="45">
        <v>0.41502276176024278</v>
      </c>
      <c r="L907" s="10">
        <v>2725</v>
      </c>
      <c r="M907" s="45">
        <v>9.7836818957005647E-3</v>
      </c>
      <c r="N907" s="10">
        <v>187.87878787878699</v>
      </c>
      <c r="O907" s="10">
        <v>3425</v>
      </c>
      <c r="P907" s="45">
        <v>1.1707400444368484E-2</v>
      </c>
      <c r="Q907" s="46">
        <v>254.54545454545399</v>
      </c>
      <c r="R907" s="10">
        <v>3502</v>
      </c>
      <c r="S907" s="45">
        <v>1.137360103408183E-2</v>
      </c>
      <c r="T907" s="46">
        <v>234.54545454545456</v>
      </c>
      <c r="U907" s="45">
        <v>0.28513761467889909</v>
      </c>
      <c r="V907" s="10">
        <v>119262</v>
      </c>
      <c r="W907" s="45">
        <v>9.785848108887437E-3</v>
      </c>
      <c r="X907" s="10">
        <v>1272.72727272727</v>
      </c>
      <c r="Y907" s="10">
        <v>136160</v>
      </c>
      <c r="Z907" s="45">
        <v>1.0791549367217023E-2</v>
      </c>
      <c r="AA907" s="46">
        <v>1193.3333333333301</v>
      </c>
      <c r="AB907" s="10">
        <v>135595</v>
      </c>
      <c r="AC907" s="45">
        <v>1.0394988878638323E-2</v>
      </c>
      <c r="AD907" s="46">
        <v>1496.3636363636365</v>
      </c>
      <c r="AE907" s="45">
        <v>0.13695057939662256</v>
      </c>
    </row>
    <row r="908" spans="1:31" ht="14.4" x14ac:dyDescent="0.3">
      <c r="A908" s="64" t="s">
        <v>510</v>
      </c>
      <c r="B908" s="10">
        <v>1152</v>
      </c>
      <c r="C908" s="45">
        <v>7.6093849080532657E-3</v>
      </c>
      <c r="D908" s="10">
        <v>142.42424242424201</v>
      </c>
      <c r="E908" s="10">
        <v>1459</v>
      </c>
      <c r="F908" s="45">
        <v>9.1089578702894386E-3</v>
      </c>
      <c r="G908" s="46">
        <v>140.60606060606</v>
      </c>
      <c r="H908" s="10">
        <v>1772</v>
      </c>
      <c r="I908" s="45">
        <v>1.0508524833209786E-2</v>
      </c>
      <c r="J908" s="46">
        <v>170.30303030303031</v>
      </c>
      <c r="K908" s="45">
        <v>0.53819444444444442</v>
      </c>
      <c r="L908" s="10">
        <v>2221</v>
      </c>
      <c r="M908" s="45">
        <v>7.9741495377434694E-3</v>
      </c>
      <c r="N908" s="10">
        <v>174.54545454545399</v>
      </c>
      <c r="O908" s="10">
        <v>2820</v>
      </c>
      <c r="P908" s="45">
        <v>9.6393778841223719E-3</v>
      </c>
      <c r="Q908" s="46">
        <v>184.84848484848399</v>
      </c>
      <c r="R908" s="10">
        <v>3432</v>
      </c>
      <c r="S908" s="45">
        <v>1.1146258923177853E-2</v>
      </c>
      <c r="T908" s="46">
        <v>263.63636363636363</v>
      </c>
      <c r="U908" s="45">
        <v>0.545249887438091</v>
      </c>
      <c r="V908" s="10">
        <v>106738</v>
      </c>
      <c r="W908" s="45">
        <v>8.7582117979442507E-3</v>
      </c>
      <c r="X908" s="10">
        <v>1159.3939393939299</v>
      </c>
      <c r="Y908" s="10">
        <v>120297</v>
      </c>
      <c r="Z908" s="45">
        <v>9.5343053336376781E-3</v>
      </c>
      <c r="AA908" s="46">
        <v>1213.3333333333301</v>
      </c>
      <c r="AB908" s="10">
        <v>124836</v>
      </c>
      <c r="AC908" s="45">
        <v>9.5701820248069152E-3</v>
      </c>
      <c r="AD908" s="46">
        <v>1493.3333333333335</v>
      </c>
      <c r="AE908" s="45">
        <v>0.16955535985309825</v>
      </c>
    </row>
    <row r="909" spans="1:31" ht="14.4" x14ac:dyDescent="0.3">
      <c r="A909" s="64" t="s">
        <v>511</v>
      </c>
      <c r="B909" s="10">
        <v>1165</v>
      </c>
      <c r="C909" s="45">
        <v>7.695254703022617E-3</v>
      </c>
      <c r="D909" s="10">
        <v>129.09090909090901</v>
      </c>
      <c r="E909" s="10">
        <v>1296</v>
      </c>
      <c r="F909" s="45">
        <v>8.0913018505107005E-3</v>
      </c>
      <c r="G909" s="46">
        <v>146.666666666666</v>
      </c>
      <c r="H909" s="10">
        <v>1277</v>
      </c>
      <c r="I909" s="45">
        <v>7.5730170496664199E-3</v>
      </c>
      <c r="J909" s="46">
        <v>141.21212121212122</v>
      </c>
      <c r="K909" s="45">
        <v>9.6137339055793997E-2</v>
      </c>
      <c r="L909" s="10">
        <v>2347</v>
      </c>
      <c r="M909" s="45">
        <v>8.4265326272327436E-3</v>
      </c>
      <c r="N909" s="10">
        <v>187.272727272727</v>
      </c>
      <c r="O909" s="10">
        <v>2433</v>
      </c>
      <c r="P909" s="45">
        <v>8.3165270893864295E-3</v>
      </c>
      <c r="Q909" s="46">
        <v>207.272727272727</v>
      </c>
      <c r="R909" s="10">
        <v>2681</v>
      </c>
      <c r="S909" s="45">
        <v>8.7072028476223255E-3</v>
      </c>
      <c r="T909" s="46">
        <v>196.96969696969697</v>
      </c>
      <c r="U909" s="45">
        <v>0.14230933106092886</v>
      </c>
      <c r="V909" s="10">
        <v>96941</v>
      </c>
      <c r="W909" s="45">
        <v>7.954335006319339E-3</v>
      </c>
      <c r="X909" s="10">
        <v>1235.7575757575701</v>
      </c>
      <c r="Y909" s="10">
        <v>108652</v>
      </c>
      <c r="Z909" s="45">
        <v>8.6113647315427724E-3</v>
      </c>
      <c r="AA909" s="46">
        <v>1210.30303030303</v>
      </c>
      <c r="AB909" s="10">
        <v>117492</v>
      </c>
      <c r="AC909" s="45">
        <v>9.0071760266158332E-3</v>
      </c>
      <c r="AD909" s="46">
        <v>1567.878787878788</v>
      </c>
      <c r="AE909" s="45">
        <v>0.21199492474804263</v>
      </c>
    </row>
    <row r="910" spans="1:31" ht="14.4" x14ac:dyDescent="0.3">
      <c r="A910" s="64" t="s">
        <v>512</v>
      </c>
      <c r="B910" s="10">
        <v>1709</v>
      </c>
      <c r="C910" s="45">
        <v>1.1288575354047771E-2</v>
      </c>
      <c r="D910" s="10">
        <v>140</v>
      </c>
      <c r="E910" s="10">
        <v>2013</v>
      </c>
      <c r="F910" s="45">
        <v>1.2567739679844167E-2</v>
      </c>
      <c r="G910" s="46">
        <v>175.75757575757501</v>
      </c>
      <c r="H910" s="10">
        <v>2631</v>
      </c>
      <c r="I910" s="45">
        <v>1.5602668643439585E-2</v>
      </c>
      <c r="J910" s="46">
        <v>198.18181818181819</v>
      </c>
      <c r="K910" s="45">
        <v>0.53949678174370974</v>
      </c>
      <c r="L910" s="10">
        <v>3519</v>
      </c>
      <c r="M910" s="45">
        <v>1.2634413427879005E-2</v>
      </c>
      <c r="N910" s="10">
        <v>220.60606060606</v>
      </c>
      <c r="O910" s="10">
        <v>4222</v>
      </c>
      <c r="P910" s="45">
        <v>1.4431721073320801E-2</v>
      </c>
      <c r="Q910" s="46">
        <v>247.272727272727</v>
      </c>
      <c r="R910" s="10">
        <v>5165</v>
      </c>
      <c r="S910" s="45">
        <v>1.6774600040272029E-2</v>
      </c>
      <c r="T910" s="46">
        <v>256.36363636363637</v>
      </c>
      <c r="U910" s="45">
        <v>0.46774651889741403</v>
      </c>
      <c r="V910" s="10">
        <v>164762</v>
      </c>
      <c r="W910" s="45">
        <v>1.3519276098979658E-2</v>
      </c>
      <c r="X910" s="10">
        <v>1776.3636363636299</v>
      </c>
      <c r="Y910" s="10">
        <v>190229</v>
      </c>
      <c r="Z910" s="45">
        <v>1.5076862842070557E-2</v>
      </c>
      <c r="AA910" s="46">
        <v>1416.3636363636299</v>
      </c>
      <c r="AB910" s="10">
        <v>214965</v>
      </c>
      <c r="AC910" s="45">
        <v>1.6479654738718146E-2</v>
      </c>
      <c r="AD910" s="46">
        <v>1781.818181818182</v>
      </c>
      <c r="AE910" s="45">
        <v>0.30470011289010818</v>
      </c>
    </row>
    <row r="911" spans="1:31" ht="14.4" x14ac:dyDescent="0.3">
      <c r="A911" s="64" t="s">
        <v>513</v>
      </c>
      <c r="B911" s="10">
        <v>1710</v>
      </c>
      <c r="C911" s="45">
        <v>1.1295180722891566E-2</v>
      </c>
      <c r="D911" s="10">
        <v>138.78787878787799</v>
      </c>
      <c r="E911" s="10">
        <v>2440</v>
      </c>
      <c r="F911" s="45">
        <v>1.5233623854356566E-2</v>
      </c>
      <c r="G911" s="46">
        <v>164.84848484848399</v>
      </c>
      <c r="H911" s="10">
        <v>3116</v>
      </c>
      <c r="I911" s="45">
        <v>1.847887323943662E-2</v>
      </c>
      <c r="J911" s="46">
        <v>182.42424242424244</v>
      </c>
      <c r="K911" s="45">
        <v>0.82222222222222219</v>
      </c>
      <c r="L911" s="10">
        <v>3751</v>
      </c>
      <c r="M911" s="45">
        <v>1.3467372767256082E-2</v>
      </c>
      <c r="N911" s="10">
        <v>209.09090909090901</v>
      </c>
      <c r="O911" s="10">
        <v>5521</v>
      </c>
      <c r="P911" s="45">
        <v>1.8871987694411212E-2</v>
      </c>
      <c r="Q911" s="46">
        <v>262.42424242424198</v>
      </c>
      <c r="R911" s="10">
        <v>5989</v>
      </c>
      <c r="S911" s="45">
        <v>1.945074146005599E-2</v>
      </c>
      <c r="T911" s="46">
        <v>278.18181818181819</v>
      </c>
      <c r="U911" s="45">
        <v>0.59664089576113033</v>
      </c>
      <c r="V911" s="10">
        <v>190060</v>
      </c>
      <c r="W911" s="45">
        <v>1.5595062061470932E-2</v>
      </c>
      <c r="X911" s="10">
        <v>1636.3636363636299</v>
      </c>
      <c r="Y911" s="10">
        <v>231810</v>
      </c>
      <c r="Z911" s="45">
        <v>1.8372422582363237E-2</v>
      </c>
      <c r="AA911" s="46">
        <v>1794.54545454545</v>
      </c>
      <c r="AB911" s="10">
        <v>271155</v>
      </c>
      <c r="AC911" s="45">
        <v>2.078729458598897E-2</v>
      </c>
      <c r="AD911" s="46">
        <v>2231.5151515151515</v>
      </c>
      <c r="AE911" s="45">
        <v>0.42668104809007684</v>
      </c>
    </row>
    <row r="912" spans="1:31" ht="18" customHeight="1" x14ac:dyDescent="0.3">
      <c r="A912" s="64" t="s">
        <v>487</v>
      </c>
      <c r="B912" s="10">
        <v>1628</v>
      </c>
      <c r="C912" s="45">
        <v>1.0753540477700274E-2</v>
      </c>
      <c r="D912" s="10">
        <v>147.272727272727</v>
      </c>
      <c r="E912" s="10">
        <v>2415</v>
      </c>
      <c r="F912" s="45">
        <v>1.507754164273406E-2</v>
      </c>
      <c r="G912" s="46">
        <v>176.969696969696</v>
      </c>
      <c r="H912" s="10">
        <v>3460</v>
      </c>
      <c r="I912" s="45">
        <v>2.0518902891030394E-2</v>
      </c>
      <c r="J912" s="46">
        <v>219.39393939393941</v>
      </c>
      <c r="K912" s="45">
        <v>1.1253071253071254</v>
      </c>
      <c r="L912" s="10">
        <v>3933</v>
      </c>
      <c r="M912" s="45">
        <v>1.4120815007629477E-2</v>
      </c>
      <c r="N912" s="10">
        <v>224.24242424242399</v>
      </c>
      <c r="O912" s="10">
        <v>5166</v>
      </c>
      <c r="P912" s="45">
        <v>1.7658519911126304E-2</v>
      </c>
      <c r="Q912" s="46">
        <v>237.575757575757</v>
      </c>
      <c r="R912" s="10">
        <v>6934</v>
      </c>
      <c r="S912" s="45">
        <v>2.2519859957259684E-2</v>
      </c>
      <c r="T912" s="46">
        <v>302.42424242424244</v>
      </c>
      <c r="U912" s="45">
        <v>0.76303076531909486</v>
      </c>
      <c r="V912" s="10">
        <v>201900</v>
      </c>
      <c r="W912" s="45">
        <v>1.6566573872519107E-2</v>
      </c>
      <c r="X912" s="10">
        <v>1509.0909090908999</v>
      </c>
      <c r="Y912" s="10">
        <v>260267</v>
      </c>
      <c r="Z912" s="45">
        <v>2.0627821527302241E-2</v>
      </c>
      <c r="AA912" s="46">
        <v>1743.6363636363601</v>
      </c>
      <c r="AB912" s="10">
        <v>340240</v>
      </c>
      <c r="AC912" s="45">
        <v>2.6083491397676191E-2</v>
      </c>
      <c r="AD912" s="46">
        <v>2627.2727272727275</v>
      </c>
      <c r="AE912" s="45">
        <v>0.68519068845963349</v>
      </c>
    </row>
    <row r="913" spans="1:31" ht="14.4" x14ac:dyDescent="0.3">
      <c r="A913" s="64" t="s">
        <v>514</v>
      </c>
      <c r="B913" s="10">
        <v>865</v>
      </c>
      <c r="C913" s="45">
        <v>5.7136440498837459E-3</v>
      </c>
      <c r="D913" s="10">
        <v>115.151515151515</v>
      </c>
      <c r="E913" s="10">
        <v>1360</v>
      </c>
      <c r="F913" s="45">
        <v>8.4908723122643151E-3</v>
      </c>
      <c r="G913" s="46">
        <v>149.09090909090901</v>
      </c>
      <c r="H913" s="10">
        <v>2172</v>
      </c>
      <c r="I913" s="45">
        <v>1.288065233506301E-2</v>
      </c>
      <c r="J913" s="46">
        <v>171.51515151515153</v>
      </c>
      <c r="K913" s="45">
        <v>1.5109826589595377</v>
      </c>
      <c r="L913" s="10">
        <v>2076</v>
      </c>
      <c r="M913" s="45">
        <v>7.4535499506327976E-3</v>
      </c>
      <c r="N913" s="10">
        <v>145.45454545454501</v>
      </c>
      <c r="O913" s="10">
        <v>3040</v>
      </c>
      <c r="P913" s="45">
        <v>1.0391386087848231E-2</v>
      </c>
      <c r="Q913" s="46">
        <v>190.30303030303</v>
      </c>
      <c r="R913" s="10">
        <v>5104</v>
      </c>
      <c r="S913" s="45">
        <v>1.6576487629341424E-2</v>
      </c>
      <c r="T913" s="46">
        <v>277.57575757575756</v>
      </c>
      <c r="U913" s="45">
        <v>1.4585741811175337</v>
      </c>
      <c r="V913" s="10">
        <v>123604</v>
      </c>
      <c r="W913" s="45">
        <v>1.0142123808513381E-2</v>
      </c>
      <c r="X913" s="10">
        <v>1396.9696969696899</v>
      </c>
      <c r="Y913" s="10">
        <v>168825</v>
      </c>
      <c r="Z913" s="45">
        <v>1.3380459179791524E-2</v>
      </c>
      <c r="AA913" s="46">
        <v>1433.3333333333301</v>
      </c>
      <c r="AB913" s="10">
        <v>242782</v>
      </c>
      <c r="AC913" s="45">
        <v>1.8612162616125735E-2</v>
      </c>
      <c r="AD913" s="46">
        <v>1738.1818181818182</v>
      </c>
      <c r="AE913" s="45">
        <v>0.96419209734312805</v>
      </c>
    </row>
    <row r="914" spans="1:31" ht="14.4" x14ac:dyDescent="0.3">
      <c r="A914" s="64" t="s">
        <v>515</v>
      </c>
      <c r="B914" s="10">
        <v>503</v>
      </c>
      <c r="C914" s="45">
        <v>3.3225005284295075E-3</v>
      </c>
      <c r="D914" s="10">
        <v>74.545454545454504</v>
      </c>
      <c r="E914" s="10">
        <v>753</v>
      </c>
      <c r="F914" s="45">
        <v>4.701196214069875E-3</v>
      </c>
      <c r="G914" s="46">
        <v>89.090909090909093</v>
      </c>
      <c r="H914" s="10">
        <v>1564</v>
      </c>
      <c r="I914" s="45">
        <v>9.2750185322461078E-3</v>
      </c>
      <c r="J914" s="46">
        <v>134.54545454545456</v>
      </c>
      <c r="K914" s="45">
        <v>2.1093439363817099</v>
      </c>
      <c r="L914" s="10">
        <v>1047</v>
      </c>
      <c r="M914" s="45">
        <v>3.7590880531370614E-3</v>
      </c>
      <c r="N914" s="10">
        <v>97.575757575757606</v>
      </c>
      <c r="O914" s="10">
        <v>1632</v>
      </c>
      <c r="P914" s="45">
        <v>5.5785335840027343E-3</v>
      </c>
      <c r="Q914" s="46">
        <v>132.12121212121201</v>
      </c>
      <c r="R914" s="10">
        <v>2758</v>
      </c>
      <c r="S914" s="45">
        <v>8.9572791696167012E-3</v>
      </c>
      <c r="T914" s="46">
        <v>156.96969696969697</v>
      </c>
      <c r="U914" s="45">
        <v>1.6341929321872015</v>
      </c>
      <c r="V914" s="10">
        <v>73534</v>
      </c>
      <c r="W914" s="45">
        <v>6.0337119521635466E-3</v>
      </c>
      <c r="X914" s="10">
        <v>981.81818181818198</v>
      </c>
      <c r="Y914" s="10">
        <v>105299</v>
      </c>
      <c r="Z914" s="45">
        <v>8.3456180729919605E-3</v>
      </c>
      <c r="AA914" s="46">
        <v>1061.8181818181799</v>
      </c>
      <c r="AB914" s="10">
        <v>160237</v>
      </c>
      <c r="AC914" s="45">
        <v>1.2284094789235362E-2</v>
      </c>
      <c r="AD914" s="46">
        <v>1466.0606060606062</v>
      </c>
      <c r="AE914" s="45">
        <v>1.1790872249571627</v>
      </c>
    </row>
    <row r="915" spans="1:31" ht="14.4" x14ac:dyDescent="0.3">
      <c r="A915" s="64" t="s">
        <v>516</v>
      </c>
      <c r="B915" s="10">
        <v>343</v>
      </c>
      <c r="C915" s="45">
        <v>2.2656415134221096E-3</v>
      </c>
      <c r="D915" s="10">
        <v>57.5757575757575</v>
      </c>
      <c r="E915" s="10">
        <v>817</v>
      </c>
      <c r="F915" s="45">
        <v>5.1007666758234897E-3</v>
      </c>
      <c r="G915" s="46">
        <v>97.575757575757606</v>
      </c>
      <c r="H915" s="10">
        <v>1280</v>
      </c>
      <c r="I915" s="45">
        <v>7.5908080059303188E-3</v>
      </c>
      <c r="J915" s="46">
        <v>127.87878787878789</v>
      </c>
      <c r="K915" s="45">
        <v>2.7317784256559765</v>
      </c>
      <c r="L915" s="10">
        <v>934</v>
      </c>
      <c r="M915" s="45">
        <v>3.3533794093887443E-3</v>
      </c>
      <c r="N915" s="10">
        <v>106.06060606060601</v>
      </c>
      <c r="O915" s="10">
        <v>1593</v>
      </c>
      <c r="P915" s="45">
        <v>5.4452230387967869E-3</v>
      </c>
      <c r="Q915" s="46">
        <v>123.636363636363</v>
      </c>
      <c r="R915" s="10">
        <v>3040</v>
      </c>
      <c r="S915" s="45">
        <v>9.8731431021155808E-3</v>
      </c>
      <c r="T915" s="46">
        <v>175.75757575757578</v>
      </c>
      <c r="U915" s="45">
        <v>2.2548179871520344</v>
      </c>
      <c r="V915" s="10">
        <v>75627</v>
      </c>
      <c r="W915" s="45">
        <v>6.2054496397077885E-3</v>
      </c>
      <c r="X915" s="10">
        <v>1060.6060606060601</v>
      </c>
      <c r="Y915" s="10">
        <v>111817</v>
      </c>
      <c r="Z915" s="45">
        <v>8.8622111897334443E-3</v>
      </c>
      <c r="AA915" s="46">
        <v>1177.57575757575</v>
      </c>
      <c r="AB915" s="10">
        <v>187062</v>
      </c>
      <c r="AC915" s="45">
        <v>1.4340553926146554E-2</v>
      </c>
      <c r="AD915" s="46">
        <v>1508.4848484848485</v>
      </c>
      <c r="AE915" s="45">
        <v>1.4734816930461343</v>
      </c>
    </row>
    <row r="916" spans="1:31" ht="14.4" x14ac:dyDescent="0.3">
      <c r="A916" s="64" t="s">
        <v>517</v>
      </c>
      <c r="B916" s="10">
        <v>540</v>
      </c>
      <c r="C916" s="45">
        <v>3.5668991756499682E-3</v>
      </c>
      <c r="D916" s="10">
        <v>88.484848484848399</v>
      </c>
      <c r="E916" s="10">
        <v>518</v>
      </c>
      <c r="F916" s="45">
        <v>3.2340234248183202E-3</v>
      </c>
      <c r="G916" s="46">
        <v>90.303030303030297</v>
      </c>
      <c r="H916" s="10">
        <v>1255</v>
      </c>
      <c r="I916" s="45">
        <v>7.4425500370644921E-3</v>
      </c>
      <c r="J916" s="46">
        <v>120</v>
      </c>
      <c r="K916" s="45">
        <v>1.3240740740740742</v>
      </c>
      <c r="L916" s="10">
        <v>1187</v>
      </c>
      <c r="M916" s="45">
        <v>4.261735930347366E-3</v>
      </c>
      <c r="N916" s="10">
        <v>127.272727272727</v>
      </c>
      <c r="O916" s="10">
        <v>1401</v>
      </c>
      <c r="P916" s="45">
        <v>4.7889249700905825E-3</v>
      </c>
      <c r="Q916" s="46">
        <v>132.72727272727201</v>
      </c>
      <c r="R916" s="10">
        <v>2599</v>
      </c>
      <c r="S916" s="45">
        <v>8.4408878034205239E-3</v>
      </c>
      <c r="T916" s="46">
        <v>180</v>
      </c>
      <c r="U916" s="45">
        <v>1.18955349620893</v>
      </c>
      <c r="V916" s="10">
        <v>84816</v>
      </c>
      <c r="W916" s="45">
        <v>6.9594379869815778E-3</v>
      </c>
      <c r="X916" s="10">
        <v>1077.57575757575</v>
      </c>
      <c r="Y916" s="10">
        <v>129529</v>
      </c>
      <c r="Z916" s="45">
        <v>1.0266000278982475E-2</v>
      </c>
      <c r="AA916" s="46">
        <v>1168.4848484848401</v>
      </c>
      <c r="AB916" s="10">
        <v>244895</v>
      </c>
      <c r="AC916" s="45">
        <v>1.8774149499864539E-2</v>
      </c>
      <c r="AD916" s="46">
        <v>1870.3030303030305</v>
      </c>
      <c r="AE916" s="45">
        <v>1.8873679494435012</v>
      </c>
    </row>
    <row r="917" spans="1:31" ht="14.4" x14ac:dyDescent="0.3">
      <c r="A917" s="432"/>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432"/>
    </row>
    <row r="918" spans="1:31" ht="14.4" x14ac:dyDescent="0.3">
      <c r="A918" s="433" t="s">
        <v>558</v>
      </c>
      <c r="B918" s="433"/>
      <c r="C918" s="433"/>
      <c r="D918" s="433"/>
      <c r="E918" s="433"/>
      <c r="F918" s="433"/>
      <c r="G918" s="433"/>
      <c r="H918" s="433"/>
      <c r="I918" s="433"/>
      <c r="J918" s="433"/>
      <c r="K918" s="433"/>
      <c r="L918" s="433"/>
      <c r="M918" s="433"/>
      <c r="N918" s="433"/>
      <c r="O918" s="433"/>
      <c r="P918" s="433"/>
      <c r="Q918" s="433"/>
      <c r="R918" s="433"/>
      <c r="S918" s="433"/>
      <c r="T918" s="433"/>
      <c r="U918" s="433"/>
      <c r="V918" s="433"/>
      <c r="W918" s="433"/>
      <c r="X918" s="433"/>
      <c r="Y918" s="433"/>
      <c r="Z918" s="433"/>
      <c r="AA918" s="433"/>
      <c r="AB918" s="433"/>
      <c r="AC918" s="433"/>
      <c r="AD918" s="433"/>
      <c r="AE918" s="433"/>
    </row>
    <row r="919" spans="1:31" ht="14.4" x14ac:dyDescent="0.3">
      <c r="A919" s="64"/>
      <c r="B919" s="434" t="s">
        <v>332</v>
      </c>
      <c r="C919" s="434"/>
      <c r="D919" s="63" t="s">
        <v>333</v>
      </c>
      <c r="E919" s="434" t="s">
        <v>332</v>
      </c>
      <c r="F919" s="434"/>
      <c r="G919" s="63" t="s">
        <v>333</v>
      </c>
      <c r="H919" s="434" t="s">
        <v>332</v>
      </c>
      <c r="I919" s="434"/>
      <c r="J919" s="63" t="s">
        <v>333</v>
      </c>
      <c r="K919" s="64" t="s">
        <v>0</v>
      </c>
      <c r="L919" s="434" t="s">
        <v>332</v>
      </c>
      <c r="M919" s="434"/>
      <c r="N919" s="63" t="s">
        <v>333</v>
      </c>
      <c r="O919" s="434" t="s">
        <v>332</v>
      </c>
      <c r="P919" s="434"/>
      <c r="Q919" s="63" t="s">
        <v>333</v>
      </c>
      <c r="R919" s="434" t="s">
        <v>332</v>
      </c>
      <c r="S919" s="434"/>
      <c r="T919" s="63" t="s">
        <v>333</v>
      </c>
      <c r="U919" s="64" t="s">
        <v>0</v>
      </c>
      <c r="V919" s="434" t="s">
        <v>332</v>
      </c>
      <c r="W919" s="434"/>
      <c r="X919" s="63" t="s">
        <v>333</v>
      </c>
      <c r="Y919" s="434" t="s">
        <v>332</v>
      </c>
      <c r="Z919" s="434"/>
      <c r="AA919" s="63" t="s">
        <v>333</v>
      </c>
      <c r="AB919" s="434" t="s">
        <v>332</v>
      </c>
      <c r="AC919" s="434"/>
      <c r="AD919" s="63" t="s">
        <v>333</v>
      </c>
      <c r="AE919" s="64" t="s">
        <v>0</v>
      </c>
    </row>
    <row r="920" spans="1:31" ht="14.4" x14ac:dyDescent="0.3">
      <c r="A920" s="64" t="s">
        <v>295</v>
      </c>
      <c r="B920" s="46">
        <v>0.46399998664855957</v>
      </c>
      <c r="C920" s="45"/>
      <c r="D920" s="46">
        <v>4.7272727272699997E-3</v>
      </c>
      <c r="E920" s="46">
        <v>0.47720000000000001</v>
      </c>
      <c r="F920" s="45"/>
      <c r="G920" s="46">
        <v>3.7575757575700002E-3</v>
      </c>
      <c r="H920" s="46">
        <v>0.48199999999999998</v>
      </c>
      <c r="I920" s="45"/>
      <c r="J920" s="46">
        <v>4.1818180000000003E-3</v>
      </c>
      <c r="K920" s="45">
        <v>3.8793133339190995E-2</v>
      </c>
      <c r="L920" s="46">
        <v>0.45600000023841858</v>
      </c>
      <c r="M920" s="45"/>
      <c r="N920" s="46">
        <v>3.0909090909E-3</v>
      </c>
      <c r="O920" s="46">
        <v>0.47260000000000002</v>
      </c>
      <c r="P920" s="45"/>
      <c r="Q920" s="46">
        <v>2.9696969696900001E-3</v>
      </c>
      <c r="R920" s="46">
        <v>0.47460000000000002</v>
      </c>
      <c r="S920" s="45"/>
      <c r="T920" s="46">
        <v>2.7878787399999998E-3</v>
      </c>
      <c r="U920" s="45">
        <v>4.0789473140036128E-2</v>
      </c>
      <c r="V920" s="46">
        <v>0.46900001168251038</v>
      </c>
      <c r="W920" s="45"/>
      <c r="X920" s="46">
        <v>1.1515151515099999E-3</v>
      </c>
      <c r="Y920" s="46">
        <v>0.48230000000000001</v>
      </c>
      <c r="Z920" s="45"/>
      <c r="AA920" s="46">
        <v>4.2424242423999998E-4</v>
      </c>
      <c r="AB920" s="46">
        <v>0.48859999999999998</v>
      </c>
      <c r="AC920" s="45"/>
      <c r="AD920" s="46">
        <v>4.8484848199999999E-4</v>
      </c>
      <c r="AE920" s="45">
        <v>4.1791018825726209E-2</v>
      </c>
    </row>
    <row r="921" spans="1:31" ht="14.4" x14ac:dyDescent="0.3">
      <c r="A921" s="432"/>
      <c r="B921" s="432"/>
      <c r="C921" s="432"/>
      <c r="D921" s="432"/>
      <c r="E921" s="432"/>
      <c r="F921" s="432"/>
      <c r="G921" s="432"/>
      <c r="H921" s="432"/>
      <c r="I921" s="432"/>
      <c r="J921" s="432"/>
      <c r="K921" s="432"/>
      <c r="L921" s="432"/>
      <c r="M921" s="432"/>
      <c r="N921" s="432"/>
      <c r="O921" s="432"/>
      <c r="P921" s="432"/>
      <c r="Q921" s="432"/>
      <c r="R921" s="432"/>
      <c r="S921" s="432"/>
      <c r="T921" s="432"/>
      <c r="U921" s="432"/>
      <c r="V921" s="432"/>
      <c r="W921" s="432"/>
      <c r="X921" s="432"/>
      <c r="Y921" s="432"/>
      <c r="Z921" s="432"/>
      <c r="AA921" s="432"/>
      <c r="AB921" s="432"/>
      <c r="AC921" s="432"/>
      <c r="AD921" s="432"/>
      <c r="AE921" s="432"/>
    </row>
    <row r="922" spans="1:31" ht="14.4" x14ac:dyDescent="0.3">
      <c r="A922" s="433" t="s">
        <v>570</v>
      </c>
      <c r="B922" s="433"/>
      <c r="C922" s="433"/>
      <c r="D922" s="433"/>
      <c r="E922" s="433"/>
      <c r="F922" s="433"/>
      <c r="G922" s="433"/>
      <c r="H922" s="433"/>
      <c r="I922" s="433"/>
      <c r="J922" s="433"/>
      <c r="K922" s="433"/>
      <c r="L922" s="433"/>
      <c r="M922" s="433"/>
      <c r="N922" s="433"/>
      <c r="O922" s="433"/>
      <c r="P922" s="433"/>
      <c r="Q922" s="433"/>
      <c r="R922" s="433"/>
      <c r="S922" s="433"/>
      <c r="T922" s="433"/>
      <c r="U922" s="433"/>
      <c r="V922" s="433"/>
      <c r="W922" s="433"/>
      <c r="X922" s="433"/>
      <c r="Y922" s="433"/>
      <c r="Z922" s="433"/>
      <c r="AA922" s="433"/>
      <c r="AB922" s="433"/>
      <c r="AC922" s="433"/>
      <c r="AD922" s="433"/>
      <c r="AE922" s="433"/>
    </row>
    <row r="923" spans="1:31" ht="14.4" x14ac:dyDescent="0.3">
      <c r="A923" s="64"/>
      <c r="B923" s="434" t="s">
        <v>332</v>
      </c>
      <c r="C923" s="434"/>
      <c r="D923" s="63" t="s">
        <v>333</v>
      </c>
      <c r="E923" s="434" t="s">
        <v>332</v>
      </c>
      <c r="F923" s="434"/>
      <c r="G923" s="63" t="s">
        <v>333</v>
      </c>
      <c r="H923" s="434" t="s">
        <v>332</v>
      </c>
      <c r="I923" s="434"/>
      <c r="J923" s="63" t="s">
        <v>333</v>
      </c>
      <c r="K923" s="64" t="s">
        <v>0</v>
      </c>
      <c r="L923" s="434" t="s">
        <v>332</v>
      </c>
      <c r="M923" s="434"/>
      <c r="N923" s="63" t="s">
        <v>333</v>
      </c>
      <c r="O923" s="434" t="s">
        <v>332</v>
      </c>
      <c r="P923" s="434"/>
      <c r="Q923" s="63" t="s">
        <v>333</v>
      </c>
      <c r="R923" s="434" t="s">
        <v>332</v>
      </c>
      <c r="S923" s="434"/>
      <c r="T923" s="63" t="s">
        <v>333</v>
      </c>
      <c r="U923" s="64" t="s">
        <v>0</v>
      </c>
      <c r="V923" s="434" t="s">
        <v>332</v>
      </c>
      <c r="W923" s="434"/>
      <c r="X923" s="63" t="s">
        <v>333</v>
      </c>
      <c r="Y923" s="434" t="s">
        <v>332</v>
      </c>
      <c r="Z923" s="434"/>
      <c r="AA923" s="63" t="s">
        <v>333</v>
      </c>
      <c r="AB923" s="434" t="s">
        <v>332</v>
      </c>
      <c r="AC923" s="434"/>
      <c r="AD923" s="63" t="s">
        <v>333</v>
      </c>
      <c r="AE923" s="64" t="s">
        <v>0</v>
      </c>
    </row>
    <row r="924" spans="1:31" ht="14.4" x14ac:dyDescent="0.3">
      <c r="A924" s="64" t="s">
        <v>18</v>
      </c>
      <c r="B924" s="10">
        <v>162943</v>
      </c>
      <c r="C924" s="45"/>
      <c r="D924" s="10">
        <v>732.72727272727195</v>
      </c>
      <c r="E924" s="10">
        <v>174104</v>
      </c>
      <c r="F924" s="45"/>
      <c r="G924" s="46">
        <v>649.09090909090901</v>
      </c>
      <c r="H924" s="10">
        <v>178831</v>
      </c>
      <c r="I924" s="45"/>
      <c r="J924" s="46">
        <v>738.18179999999995</v>
      </c>
      <c r="K924" s="45">
        <v>9.75064899995704E-2</v>
      </c>
      <c r="L924" s="10">
        <v>302935</v>
      </c>
      <c r="M924" s="45"/>
      <c r="N924" s="10">
        <v>545.45454545454504</v>
      </c>
      <c r="O924" s="10">
        <v>319912</v>
      </c>
      <c r="P924" s="45"/>
      <c r="Q924" s="46">
        <v>181.21212121212099</v>
      </c>
      <c r="R924" s="10">
        <v>331142</v>
      </c>
      <c r="S924" s="45"/>
      <c r="T924" s="46">
        <v>209.090912</v>
      </c>
      <c r="U924" s="45">
        <v>9.3112383844719163E-2</v>
      </c>
      <c r="V924" s="10">
        <v>13268682</v>
      </c>
      <c r="W924" s="45"/>
      <c r="X924" s="10">
        <v>1016.36363636363</v>
      </c>
      <c r="Y924" s="10">
        <v>13781929</v>
      </c>
      <c r="Z924" s="45"/>
      <c r="AA924" s="46">
        <v>777.57575757575705</v>
      </c>
      <c r="AB924" s="10">
        <v>14175976</v>
      </c>
      <c r="AC924" s="45"/>
      <c r="AD924" s="46">
        <v>717.57574499999998</v>
      </c>
      <c r="AE924" s="45">
        <v>6.8378607611517109E-2</v>
      </c>
    </row>
    <row r="925" spans="1:31" ht="14.4" x14ac:dyDescent="0.3">
      <c r="A925" s="432"/>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432"/>
      <c r="AE925" s="432"/>
    </row>
    <row r="926" spans="1:31" ht="14.4" x14ac:dyDescent="0.3">
      <c r="A926" s="433" t="s">
        <v>571</v>
      </c>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c r="AA926" s="433"/>
      <c r="AB926" s="433"/>
      <c r="AC926" s="433"/>
      <c r="AD926" s="433"/>
      <c r="AE926" s="433"/>
    </row>
    <row r="927" spans="1:31" ht="14.4" x14ac:dyDescent="0.3">
      <c r="A927" s="64"/>
      <c r="B927" s="434" t="s">
        <v>332</v>
      </c>
      <c r="C927" s="434"/>
      <c r="D927" s="63" t="s">
        <v>333</v>
      </c>
      <c r="E927" s="434" t="s">
        <v>332</v>
      </c>
      <c r="F927" s="434"/>
      <c r="G927" s="63" t="s">
        <v>333</v>
      </c>
      <c r="H927" s="434" t="s">
        <v>332</v>
      </c>
      <c r="I927" s="434"/>
      <c r="J927" s="63" t="s">
        <v>333</v>
      </c>
      <c r="K927" s="64" t="s">
        <v>0</v>
      </c>
      <c r="L927" s="434" t="s">
        <v>332</v>
      </c>
      <c r="M927" s="434"/>
      <c r="N927" s="63" t="s">
        <v>333</v>
      </c>
      <c r="O927" s="434" t="s">
        <v>332</v>
      </c>
      <c r="P927" s="434"/>
      <c r="Q927" s="63" t="s">
        <v>333</v>
      </c>
      <c r="R927" s="434" t="s">
        <v>332</v>
      </c>
      <c r="S927" s="434"/>
      <c r="T927" s="63" t="s">
        <v>333</v>
      </c>
      <c r="U927" s="64" t="s">
        <v>0</v>
      </c>
      <c r="V927" s="434" t="s">
        <v>332</v>
      </c>
      <c r="W927" s="434"/>
      <c r="X927" s="63" t="s">
        <v>333</v>
      </c>
      <c r="Y927" s="434" t="s">
        <v>332</v>
      </c>
      <c r="Z927" s="434"/>
      <c r="AA927" s="63" t="s">
        <v>333</v>
      </c>
      <c r="AB927" s="434" t="s">
        <v>332</v>
      </c>
      <c r="AC927" s="434"/>
      <c r="AD927" s="63" t="s">
        <v>333</v>
      </c>
      <c r="AE927" s="64" t="s">
        <v>0</v>
      </c>
    </row>
    <row r="928" spans="1:31" ht="14.4" x14ac:dyDescent="0.3">
      <c r="A928" s="64" t="s">
        <v>18</v>
      </c>
      <c r="B928" s="10">
        <v>151392</v>
      </c>
      <c r="C928" s="45"/>
      <c r="D928" s="10">
        <v>857.57575757575705</v>
      </c>
      <c r="E928" s="10">
        <v>160172</v>
      </c>
      <c r="F928" s="45"/>
      <c r="G928" s="46">
        <v>801.21212121212102</v>
      </c>
      <c r="H928" s="10">
        <v>168625</v>
      </c>
      <c r="I928" s="45"/>
      <c r="J928" s="46">
        <v>724.84849999999994</v>
      </c>
      <c r="K928" s="45">
        <v>0.11383032128514056</v>
      </c>
      <c r="L928" s="10">
        <v>278525</v>
      </c>
      <c r="M928" s="45"/>
      <c r="N928" s="10">
        <v>910.30303030303003</v>
      </c>
      <c r="O928" s="10">
        <v>292550</v>
      </c>
      <c r="P928" s="45"/>
      <c r="Q928" s="46">
        <v>808.48484848484804</v>
      </c>
      <c r="R928" s="10">
        <v>307906</v>
      </c>
      <c r="S928" s="45"/>
      <c r="T928" s="46">
        <v>689.09090000000003</v>
      </c>
      <c r="U928" s="45">
        <v>0.10548783771654251</v>
      </c>
      <c r="V928" s="10">
        <v>12187191</v>
      </c>
      <c r="W928" s="45"/>
      <c r="X928" s="10">
        <v>12478.1818181818</v>
      </c>
      <c r="Y928" s="10">
        <v>12617280</v>
      </c>
      <c r="Z928" s="45"/>
      <c r="AA928" s="46">
        <v>12371.515151515099</v>
      </c>
      <c r="AB928" s="10">
        <v>13044266</v>
      </c>
      <c r="AC928" s="45"/>
      <c r="AD928" s="46">
        <v>12323.03</v>
      </c>
      <c r="AE928" s="45">
        <v>7.0325885595786591E-2</v>
      </c>
    </row>
    <row r="929" spans="1:31" ht="14.4" x14ac:dyDescent="0.3">
      <c r="A929" s="64" t="s">
        <v>252</v>
      </c>
      <c r="B929" s="10">
        <v>74857</v>
      </c>
      <c r="C929" s="45">
        <v>0.49445809554005493</v>
      </c>
      <c r="D929" s="10">
        <v>969.69696969696895</v>
      </c>
      <c r="E929" s="10">
        <v>75933</v>
      </c>
      <c r="F929" s="45">
        <v>0.47407162300526934</v>
      </c>
      <c r="G929" s="46">
        <v>950.90909090909099</v>
      </c>
      <c r="H929" s="10">
        <v>78775</v>
      </c>
      <c r="I929" s="45">
        <v>0.46716085989621942</v>
      </c>
      <c r="J929" s="46">
        <v>935.75756799999999</v>
      </c>
      <c r="K929" s="45">
        <v>5.2339794541592634E-2</v>
      </c>
      <c r="L929" s="10">
        <v>154847</v>
      </c>
      <c r="M929" s="45">
        <v>0.55595368458845706</v>
      </c>
      <c r="N929" s="10">
        <v>1137.57575757575</v>
      </c>
      <c r="O929" s="10">
        <v>155487</v>
      </c>
      <c r="P929" s="45">
        <v>0.53148863442146643</v>
      </c>
      <c r="Q929" s="46">
        <v>1310.30303030303</v>
      </c>
      <c r="R929" s="10">
        <v>164124</v>
      </c>
      <c r="S929" s="45">
        <v>0.53303280871434788</v>
      </c>
      <c r="T929" s="46">
        <v>1075.15149</v>
      </c>
      <c r="U929" s="45">
        <v>5.9910750611894319E-2</v>
      </c>
      <c r="V929" s="10">
        <v>7061432</v>
      </c>
      <c r="W929" s="45">
        <v>0.57941423909742618</v>
      </c>
      <c r="X929" s="10">
        <v>21432.727272727199</v>
      </c>
      <c r="Y929" s="10">
        <v>6908925</v>
      </c>
      <c r="Z929" s="45">
        <v>0.54757641900631515</v>
      </c>
      <c r="AA929" s="46">
        <v>20884.8484848484</v>
      </c>
      <c r="AB929" s="10">
        <v>7154580</v>
      </c>
      <c r="AC929" s="45">
        <v>0.54848467518218347</v>
      </c>
      <c r="AD929" s="46">
        <v>22952.726600000002</v>
      </c>
      <c r="AE929" s="45">
        <v>1.3191092118425838E-2</v>
      </c>
    </row>
    <row r="930" spans="1:31" ht="14.4" x14ac:dyDescent="0.3">
      <c r="A930" s="64" t="s">
        <v>253</v>
      </c>
      <c r="B930" s="10">
        <v>76535</v>
      </c>
      <c r="C930" s="45">
        <v>0.50554190445994507</v>
      </c>
      <c r="D930" s="10">
        <v>826.66666666666595</v>
      </c>
      <c r="E930" s="10">
        <v>84239</v>
      </c>
      <c r="F930" s="45">
        <v>0.52592837699473072</v>
      </c>
      <c r="G930" s="46">
        <v>924.84848484848499</v>
      </c>
      <c r="H930" s="10">
        <v>89850</v>
      </c>
      <c r="I930" s="45">
        <v>0.53283914010378053</v>
      </c>
      <c r="J930" s="46">
        <v>820.60609999999997</v>
      </c>
      <c r="K930" s="45">
        <v>0.17397269223231202</v>
      </c>
      <c r="L930" s="10">
        <v>123678</v>
      </c>
      <c r="M930" s="45">
        <v>0.44404631541154294</v>
      </c>
      <c r="N930" s="10">
        <v>1060</v>
      </c>
      <c r="O930" s="10">
        <v>137063</v>
      </c>
      <c r="P930" s="45">
        <v>0.46851136557853357</v>
      </c>
      <c r="Q930" s="46">
        <v>1242.42424242424</v>
      </c>
      <c r="R930" s="10">
        <v>143782</v>
      </c>
      <c r="S930" s="45">
        <v>0.46696719128565212</v>
      </c>
      <c r="T930" s="46">
        <v>1099.39392</v>
      </c>
      <c r="U930" s="45">
        <v>0.16255114086579667</v>
      </c>
      <c r="V930" s="10">
        <v>5125759</v>
      </c>
      <c r="W930" s="45">
        <v>0.42058576090257388</v>
      </c>
      <c r="X930" s="10">
        <v>11167.878787878701</v>
      </c>
      <c r="Y930" s="10">
        <v>5708355</v>
      </c>
      <c r="Z930" s="45">
        <v>0.45242358099368485</v>
      </c>
      <c r="AA930" s="46">
        <v>10622.4242424242</v>
      </c>
      <c r="AB930" s="10">
        <v>5889686</v>
      </c>
      <c r="AC930" s="45">
        <v>0.45151532481781648</v>
      </c>
      <c r="AD930" s="46">
        <v>12915.757799999999</v>
      </c>
      <c r="AE930" s="45">
        <v>0.14903685483457182</v>
      </c>
    </row>
    <row r="931" spans="1:31" ht="14.4" x14ac:dyDescent="0.3">
      <c r="A931" s="432"/>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432"/>
      <c r="AE931" s="432"/>
    </row>
    <row r="932" spans="1:31" ht="14.4" x14ac:dyDescent="0.3">
      <c r="A932" s="433" t="s">
        <v>572</v>
      </c>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c r="AA932" s="433"/>
      <c r="AB932" s="433"/>
      <c r="AC932" s="433"/>
      <c r="AD932" s="433"/>
      <c r="AE932" s="433"/>
    </row>
    <row r="933" spans="1:31" ht="14.4" x14ac:dyDescent="0.3">
      <c r="A933" s="64"/>
      <c r="B933" s="434" t="s">
        <v>332</v>
      </c>
      <c r="C933" s="434"/>
      <c r="D933" s="63" t="s">
        <v>333</v>
      </c>
      <c r="E933" s="434" t="s">
        <v>332</v>
      </c>
      <c r="F933" s="434"/>
      <c r="G933" s="63" t="s">
        <v>333</v>
      </c>
      <c r="H933" s="434" t="s">
        <v>332</v>
      </c>
      <c r="I933" s="434"/>
      <c r="J933" s="63" t="s">
        <v>333</v>
      </c>
      <c r="K933" s="64" t="s">
        <v>0</v>
      </c>
      <c r="L933" s="434" t="s">
        <v>332</v>
      </c>
      <c r="M933" s="434"/>
      <c r="N933" s="63" t="s">
        <v>333</v>
      </c>
      <c r="O933" s="434" t="s">
        <v>332</v>
      </c>
      <c r="P933" s="434"/>
      <c r="Q933" s="63" t="s">
        <v>333</v>
      </c>
      <c r="R933" s="434" t="s">
        <v>332</v>
      </c>
      <c r="S933" s="434"/>
      <c r="T933" s="63" t="s">
        <v>333</v>
      </c>
      <c r="U933" s="64" t="s">
        <v>0</v>
      </c>
      <c r="V933" s="434" t="s">
        <v>332</v>
      </c>
      <c r="W933" s="434"/>
      <c r="X933" s="63" t="s">
        <v>333</v>
      </c>
      <c r="Y933" s="434" t="s">
        <v>332</v>
      </c>
      <c r="Z933" s="434"/>
      <c r="AA933" s="63" t="s">
        <v>333</v>
      </c>
      <c r="AB933" s="434" t="s">
        <v>332</v>
      </c>
      <c r="AC933" s="434"/>
      <c r="AD933" s="63" t="s">
        <v>333</v>
      </c>
      <c r="AE933" s="64" t="s">
        <v>0</v>
      </c>
    </row>
    <row r="934" spans="1:31" ht="14.4" x14ac:dyDescent="0.3">
      <c r="A934" s="64" t="s">
        <v>18</v>
      </c>
      <c r="B934" s="10">
        <v>93850</v>
      </c>
      <c r="C934" s="45"/>
      <c r="D934" s="10">
        <v>930.90909090909099</v>
      </c>
      <c r="E934" s="10">
        <v>94170</v>
      </c>
      <c r="F934" s="45"/>
      <c r="G934" s="46">
        <v>987.87878787878799</v>
      </c>
      <c r="H934" s="10">
        <v>109111</v>
      </c>
      <c r="I934" s="45"/>
      <c r="J934" s="46">
        <v>927.87879999999996</v>
      </c>
      <c r="K934" s="45">
        <v>0.16261054874800213</v>
      </c>
      <c r="L934" s="10">
        <v>189312</v>
      </c>
      <c r="M934" s="45"/>
      <c r="N934" s="10">
        <v>1060.6060606060601</v>
      </c>
      <c r="O934" s="10">
        <v>190610</v>
      </c>
      <c r="P934" s="45"/>
      <c r="Q934" s="46">
        <v>1147.27272727272</v>
      </c>
      <c r="R934" s="10">
        <v>212983</v>
      </c>
      <c r="S934" s="45"/>
      <c r="T934" s="46">
        <v>870.30304000000001</v>
      </c>
      <c r="U934" s="45">
        <v>0.12503697599729546</v>
      </c>
      <c r="V934" s="10">
        <v>8204217</v>
      </c>
      <c r="W934" s="45"/>
      <c r="X934" s="10">
        <v>9363.0303030303003</v>
      </c>
      <c r="Y934" s="10">
        <v>8505440</v>
      </c>
      <c r="Z934" s="45"/>
      <c r="AA934" s="46">
        <v>10713.939393939299</v>
      </c>
      <c r="AB934" s="10">
        <v>8491976</v>
      </c>
      <c r="AC934" s="45"/>
      <c r="AD934" s="46">
        <v>9723.6370000000006</v>
      </c>
      <c r="AE934" s="45">
        <v>3.5074523260415956E-2</v>
      </c>
    </row>
    <row r="935" spans="1:31" ht="14.4" x14ac:dyDescent="0.3">
      <c r="A935" s="64" t="s">
        <v>252</v>
      </c>
      <c r="B935" s="10">
        <v>52127</v>
      </c>
      <c r="C935" s="45">
        <v>0.55542887586574319</v>
      </c>
      <c r="D935" s="10">
        <v>768.48484848484804</v>
      </c>
      <c r="E935" s="10">
        <v>52014</v>
      </c>
      <c r="F935" s="45">
        <v>0.55234151003504306</v>
      </c>
      <c r="G935" s="46">
        <v>826.06060606060601</v>
      </c>
      <c r="H935" s="10">
        <v>55501</v>
      </c>
      <c r="I935" s="45">
        <v>0.50866548743939655</v>
      </c>
      <c r="J935" s="46">
        <v>789.09090000000003</v>
      </c>
      <c r="K935" s="45">
        <v>6.4726533274502659E-2</v>
      </c>
      <c r="L935" s="10">
        <v>114616</v>
      </c>
      <c r="M935" s="45">
        <v>0.60543441514536844</v>
      </c>
      <c r="N935" s="10">
        <v>955.15151515151501</v>
      </c>
      <c r="O935" s="10">
        <v>113847</v>
      </c>
      <c r="P935" s="45">
        <v>0.59727716279313781</v>
      </c>
      <c r="Q935" s="46">
        <v>1156.9696969696899</v>
      </c>
      <c r="R935" s="10">
        <v>121294</v>
      </c>
      <c r="S935" s="45">
        <v>0.56950085218069046</v>
      </c>
      <c r="T935" s="46">
        <v>901.21209999999996</v>
      </c>
      <c r="U935" s="45">
        <v>5.8264116702729116E-2</v>
      </c>
      <c r="V935" s="10">
        <v>5115580</v>
      </c>
      <c r="W935" s="45">
        <v>0.62353055751694519</v>
      </c>
      <c r="X935" s="10">
        <v>14331.515151515099</v>
      </c>
      <c r="Y935" s="10">
        <v>5015872</v>
      </c>
      <c r="Z935" s="45">
        <v>0.58972516413025078</v>
      </c>
      <c r="AA935" s="46">
        <v>14961.2121212121</v>
      </c>
      <c r="AB935" s="10">
        <v>4995683</v>
      </c>
      <c r="AC935" s="45">
        <v>0.58828275068134905</v>
      </c>
      <c r="AD935" s="46">
        <v>15485.454100000001</v>
      </c>
      <c r="AE935" s="45">
        <v>-2.3437616066995334E-2</v>
      </c>
    </row>
    <row r="936" spans="1:31" ht="14.4" x14ac:dyDescent="0.3">
      <c r="A936" s="64" t="s">
        <v>253</v>
      </c>
      <c r="B936" s="10">
        <v>41723</v>
      </c>
      <c r="C936" s="45">
        <v>0.44457112413425681</v>
      </c>
      <c r="D936" s="10">
        <v>888.48484848484804</v>
      </c>
      <c r="E936" s="10">
        <v>42156</v>
      </c>
      <c r="F936" s="45">
        <v>0.447658489964957</v>
      </c>
      <c r="G936" s="46">
        <v>870.30303030303003</v>
      </c>
      <c r="H936" s="10">
        <v>53610</v>
      </c>
      <c r="I936" s="45">
        <v>0.4913345125606034</v>
      </c>
      <c r="J936" s="46">
        <v>747.27269999999999</v>
      </c>
      <c r="K936" s="45">
        <v>0.28490281139898854</v>
      </c>
      <c r="L936" s="10">
        <v>74696</v>
      </c>
      <c r="M936" s="45">
        <v>0.3945655848546315</v>
      </c>
      <c r="N936" s="10">
        <v>1143.6363636363601</v>
      </c>
      <c r="O936" s="10">
        <v>76763</v>
      </c>
      <c r="P936" s="45">
        <v>0.40272283720686219</v>
      </c>
      <c r="Q936" s="46">
        <v>1161.8181818181799</v>
      </c>
      <c r="R936" s="10">
        <v>91689</v>
      </c>
      <c r="S936" s="45">
        <v>0.43049914781930954</v>
      </c>
      <c r="T936" s="46">
        <v>1020</v>
      </c>
      <c r="U936" s="45">
        <v>0.22749544821677198</v>
      </c>
      <c r="V936" s="10">
        <v>3088637</v>
      </c>
      <c r="W936" s="45">
        <v>0.37646944248305475</v>
      </c>
      <c r="X936" s="10">
        <v>8980</v>
      </c>
      <c r="Y936" s="10">
        <v>3489568</v>
      </c>
      <c r="Z936" s="45">
        <v>0.41027483586974922</v>
      </c>
      <c r="AA936" s="46">
        <v>7897.5757575757498</v>
      </c>
      <c r="AB936" s="10">
        <v>3496293</v>
      </c>
      <c r="AC936" s="45">
        <v>0.41171724931865095</v>
      </c>
      <c r="AD936" s="46">
        <v>9000</v>
      </c>
      <c r="AE936" s="45">
        <v>0.13198572703752498</v>
      </c>
    </row>
    <row r="937" spans="1:31" ht="14.4" x14ac:dyDescent="0.3">
      <c r="A937" s="432"/>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432"/>
    </row>
    <row r="938" spans="1:31" ht="14.4" x14ac:dyDescent="0.3">
      <c r="A938" s="433" t="s">
        <v>573</v>
      </c>
      <c r="B938" s="433"/>
      <c r="C938" s="433"/>
      <c r="D938" s="433"/>
      <c r="E938" s="433"/>
      <c r="F938" s="433"/>
      <c r="G938" s="433"/>
      <c r="H938" s="433"/>
      <c r="I938" s="433"/>
      <c r="J938" s="433"/>
      <c r="K938" s="433"/>
      <c r="L938" s="433"/>
      <c r="M938" s="433"/>
      <c r="N938" s="433"/>
      <c r="O938" s="433"/>
      <c r="P938" s="433"/>
      <c r="Q938" s="433"/>
      <c r="R938" s="433"/>
      <c r="S938" s="433"/>
      <c r="T938" s="433"/>
      <c r="U938" s="433"/>
      <c r="V938" s="433"/>
      <c r="W938" s="433"/>
      <c r="X938" s="433"/>
      <c r="Y938" s="433"/>
      <c r="Z938" s="433"/>
      <c r="AA938" s="433"/>
      <c r="AB938" s="433"/>
      <c r="AC938" s="433"/>
      <c r="AD938" s="433"/>
      <c r="AE938" s="433"/>
    </row>
    <row r="939" spans="1:31" ht="14.4" x14ac:dyDescent="0.3">
      <c r="A939" s="64"/>
      <c r="B939" s="434" t="s">
        <v>332</v>
      </c>
      <c r="C939" s="434"/>
      <c r="D939" s="63" t="s">
        <v>333</v>
      </c>
      <c r="E939" s="434" t="s">
        <v>332</v>
      </c>
      <c r="F939" s="434"/>
      <c r="G939" s="63" t="s">
        <v>333</v>
      </c>
      <c r="H939" s="434" t="s">
        <v>332</v>
      </c>
      <c r="I939" s="434"/>
      <c r="J939" s="63" t="s">
        <v>333</v>
      </c>
      <c r="K939" s="64" t="s">
        <v>0</v>
      </c>
      <c r="L939" s="434" t="s">
        <v>332</v>
      </c>
      <c r="M939" s="434"/>
      <c r="N939" s="63" t="s">
        <v>333</v>
      </c>
      <c r="O939" s="434" t="s">
        <v>332</v>
      </c>
      <c r="P939" s="434"/>
      <c r="Q939" s="63" t="s">
        <v>333</v>
      </c>
      <c r="R939" s="434" t="s">
        <v>332</v>
      </c>
      <c r="S939" s="434"/>
      <c r="T939" s="63" t="s">
        <v>333</v>
      </c>
      <c r="U939" s="64" t="s">
        <v>0</v>
      </c>
      <c r="V939" s="434" t="s">
        <v>332</v>
      </c>
      <c r="W939" s="434"/>
      <c r="X939" s="63" t="s">
        <v>333</v>
      </c>
      <c r="Y939" s="434" t="s">
        <v>332</v>
      </c>
      <c r="Z939" s="434"/>
      <c r="AA939" s="63" t="s">
        <v>333</v>
      </c>
      <c r="AB939" s="434" t="s">
        <v>332</v>
      </c>
      <c r="AC939" s="434"/>
      <c r="AD939" s="63" t="s">
        <v>333</v>
      </c>
      <c r="AE939" s="64" t="s">
        <v>0</v>
      </c>
    </row>
    <row r="940" spans="1:31" ht="14.4" x14ac:dyDescent="0.3">
      <c r="A940" s="64" t="s">
        <v>18</v>
      </c>
      <c r="B940" s="10">
        <v>13273</v>
      </c>
      <c r="C940" s="45"/>
      <c r="D940" s="10">
        <v>341.21212121212102</v>
      </c>
      <c r="E940" s="10">
        <v>14231</v>
      </c>
      <c r="F940" s="45"/>
      <c r="G940" s="46">
        <v>312.12121212121201</v>
      </c>
      <c r="H940" s="10">
        <v>14431</v>
      </c>
      <c r="I940" s="45"/>
      <c r="J940" s="46">
        <v>387.27273600000001</v>
      </c>
      <c r="K940" s="45">
        <v>8.7244782641452578E-2</v>
      </c>
      <c r="L940" s="10">
        <v>15356</v>
      </c>
      <c r="M940" s="45"/>
      <c r="N940" s="10">
        <v>337.575757575757</v>
      </c>
      <c r="O940" s="10">
        <v>16295</v>
      </c>
      <c r="P940" s="45"/>
      <c r="Q940" s="46">
        <v>326.666666666666</v>
      </c>
      <c r="R940" s="10">
        <v>16573</v>
      </c>
      <c r="S940" s="45"/>
      <c r="T940" s="46">
        <v>373.93939999999998</v>
      </c>
      <c r="U940" s="45">
        <v>7.9252409481635838E-2</v>
      </c>
      <c r="V940" s="10">
        <v>802866</v>
      </c>
      <c r="W940" s="45"/>
      <c r="X940" s="10">
        <v>2438.7878787878699</v>
      </c>
      <c r="Y940" s="10">
        <v>817579</v>
      </c>
      <c r="Z940" s="45"/>
      <c r="AA940" s="46">
        <v>2737.5757575757498</v>
      </c>
      <c r="AB940" s="10">
        <v>818832</v>
      </c>
      <c r="AC940" s="45"/>
      <c r="AD940" s="46">
        <v>2556.9697299999998</v>
      </c>
      <c r="AE940" s="45">
        <v>1.9886257482568698E-2</v>
      </c>
    </row>
    <row r="941" spans="1:31" ht="14.4" x14ac:dyDescent="0.3">
      <c r="A941" s="64" t="s">
        <v>252</v>
      </c>
      <c r="B941" s="10">
        <v>3493</v>
      </c>
      <c r="C941" s="45">
        <v>0.26316582535975286</v>
      </c>
      <c r="D941" s="10">
        <v>237.575757575757</v>
      </c>
      <c r="E941" s="10">
        <v>3617</v>
      </c>
      <c r="F941" s="45">
        <v>0.25416344599817298</v>
      </c>
      <c r="G941" s="46">
        <v>206.666666666666</v>
      </c>
      <c r="H941" s="10">
        <v>3469</v>
      </c>
      <c r="I941" s="45">
        <v>0.24038528168526091</v>
      </c>
      <c r="J941" s="46">
        <v>182.42424</v>
      </c>
      <c r="K941" s="45">
        <v>-6.8708846263956487E-3</v>
      </c>
      <c r="L941" s="10">
        <v>4570</v>
      </c>
      <c r="M941" s="45">
        <v>0.29760354258921595</v>
      </c>
      <c r="N941" s="10">
        <v>286.06060606060601</v>
      </c>
      <c r="O941" s="10">
        <v>4412</v>
      </c>
      <c r="P941" s="45">
        <v>0.27075790119668608</v>
      </c>
      <c r="Q941" s="46">
        <v>230.30303030303</v>
      </c>
      <c r="R941" s="10">
        <v>4498</v>
      </c>
      <c r="S941" s="45">
        <v>0.27140529777348699</v>
      </c>
      <c r="T941" s="46">
        <v>219.393936</v>
      </c>
      <c r="U941" s="45">
        <v>-1.575492341356674E-2</v>
      </c>
      <c r="V941" s="10">
        <v>311199</v>
      </c>
      <c r="W941" s="45">
        <v>0.38761013668532485</v>
      </c>
      <c r="X941" s="10">
        <v>2059.3939393939299</v>
      </c>
      <c r="Y941" s="10">
        <v>289396</v>
      </c>
      <c r="Z941" s="45">
        <v>0.35396701725460172</v>
      </c>
      <c r="AA941" s="46">
        <v>1964.2424242424199</v>
      </c>
      <c r="AB941" s="10">
        <v>284566</v>
      </c>
      <c r="AC941" s="45">
        <v>0.34752672098794379</v>
      </c>
      <c r="AD941" s="46">
        <v>2112.7272899999998</v>
      </c>
      <c r="AE941" s="45">
        <v>-8.558189454336293E-2</v>
      </c>
    </row>
    <row r="942" spans="1:31" ht="14.4" x14ac:dyDescent="0.3">
      <c r="A942" s="64" t="s">
        <v>253</v>
      </c>
      <c r="B942" s="10">
        <v>9780</v>
      </c>
      <c r="C942" s="45">
        <v>0.73683417464024714</v>
      </c>
      <c r="D942" s="10">
        <v>350.90909090909003</v>
      </c>
      <c r="E942" s="10">
        <v>10614</v>
      </c>
      <c r="F942" s="45">
        <v>0.74583655400182702</v>
      </c>
      <c r="G942" s="46">
        <v>368.48484848484799</v>
      </c>
      <c r="H942" s="10">
        <v>10962</v>
      </c>
      <c r="I942" s="45">
        <v>0.75961471831473915</v>
      </c>
      <c r="J942" s="46">
        <v>403.63635299999999</v>
      </c>
      <c r="K942" s="45">
        <v>0.12085889570552147</v>
      </c>
      <c r="L942" s="10">
        <v>10786</v>
      </c>
      <c r="M942" s="45">
        <v>0.70239645741078405</v>
      </c>
      <c r="N942" s="10">
        <v>349.69696969696901</v>
      </c>
      <c r="O942" s="10">
        <v>11883</v>
      </c>
      <c r="P942" s="45">
        <v>0.72924209880331392</v>
      </c>
      <c r="Q942" s="46">
        <v>366.666666666666</v>
      </c>
      <c r="R942" s="10">
        <v>12075</v>
      </c>
      <c r="S942" s="45">
        <v>0.72859470222651301</v>
      </c>
      <c r="T942" s="46">
        <v>407.878784</v>
      </c>
      <c r="U942" s="45">
        <v>0.11950676803263489</v>
      </c>
      <c r="V942" s="10">
        <v>491667</v>
      </c>
      <c r="W942" s="45">
        <v>0.61238986331467515</v>
      </c>
      <c r="X942" s="10">
        <v>2826.0606060606001</v>
      </c>
      <c r="Y942" s="10">
        <v>528183</v>
      </c>
      <c r="Z942" s="45">
        <v>0.64603298274539833</v>
      </c>
      <c r="AA942" s="46">
        <v>2875.15151515151</v>
      </c>
      <c r="AB942" s="10">
        <v>534266</v>
      </c>
      <c r="AC942" s="45">
        <v>0.65247327901205621</v>
      </c>
      <c r="AD942" s="46">
        <v>2893.3332500000001</v>
      </c>
      <c r="AE942" s="45">
        <v>8.6641975157982942E-2</v>
      </c>
    </row>
    <row r="943" spans="1:31" ht="14.4" x14ac:dyDescent="0.3">
      <c r="A943" s="432"/>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432"/>
    </row>
    <row r="944" spans="1:31" ht="14.4" x14ac:dyDescent="0.3">
      <c r="A944" s="433" t="s">
        <v>574</v>
      </c>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c r="AA944" s="433"/>
      <c r="AB944" s="433"/>
      <c r="AC944" s="433"/>
      <c r="AD944" s="433"/>
      <c r="AE944" s="433"/>
    </row>
    <row r="945" spans="1:31" ht="14.4" x14ac:dyDescent="0.3">
      <c r="A945" s="64"/>
      <c r="B945" s="434" t="s">
        <v>332</v>
      </c>
      <c r="C945" s="434"/>
      <c r="D945" s="63" t="s">
        <v>333</v>
      </c>
      <c r="E945" s="434" t="s">
        <v>332</v>
      </c>
      <c r="F945" s="434"/>
      <c r="G945" s="63" t="s">
        <v>333</v>
      </c>
      <c r="H945" s="434" t="s">
        <v>332</v>
      </c>
      <c r="I945" s="434"/>
      <c r="J945" s="63" t="s">
        <v>333</v>
      </c>
      <c r="K945" s="64" t="s">
        <v>0</v>
      </c>
      <c r="L945" s="434" t="s">
        <v>332</v>
      </c>
      <c r="M945" s="434"/>
      <c r="N945" s="63" t="s">
        <v>333</v>
      </c>
      <c r="O945" s="434" t="s">
        <v>332</v>
      </c>
      <c r="P945" s="434"/>
      <c r="Q945" s="63" t="s">
        <v>333</v>
      </c>
      <c r="R945" s="434" t="s">
        <v>332</v>
      </c>
      <c r="S945" s="434"/>
      <c r="T945" s="63" t="s">
        <v>333</v>
      </c>
      <c r="U945" s="64" t="s">
        <v>0</v>
      </c>
      <c r="V945" s="434" t="s">
        <v>332</v>
      </c>
      <c r="W945" s="434"/>
      <c r="X945" s="63" t="s">
        <v>333</v>
      </c>
      <c r="Y945" s="434" t="s">
        <v>332</v>
      </c>
      <c r="Z945" s="434"/>
      <c r="AA945" s="63" t="s">
        <v>333</v>
      </c>
      <c r="AB945" s="434" t="s">
        <v>332</v>
      </c>
      <c r="AC945" s="434"/>
      <c r="AD945" s="63" t="s">
        <v>333</v>
      </c>
      <c r="AE945" s="64" t="s">
        <v>0</v>
      </c>
    </row>
    <row r="946" spans="1:31" ht="14.4" x14ac:dyDescent="0.3">
      <c r="A946" s="64" t="s">
        <v>18</v>
      </c>
      <c r="B946" s="10">
        <v>1684</v>
      </c>
      <c r="C946" s="45"/>
      <c r="D946" s="10">
        <v>203.636363636363</v>
      </c>
      <c r="E946" s="10">
        <v>1911</v>
      </c>
      <c r="F946" s="45"/>
      <c r="G946" s="46">
        <v>195.15151515151501</v>
      </c>
      <c r="H946" s="10">
        <v>2102</v>
      </c>
      <c r="I946" s="45"/>
      <c r="J946" s="46">
        <v>177.57576</v>
      </c>
      <c r="K946" s="45">
        <v>0.24821852731591448</v>
      </c>
      <c r="L946" s="10">
        <v>2777</v>
      </c>
      <c r="M946" s="45"/>
      <c r="N946" s="10">
        <v>208.48484848484799</v>
      </c>
      <c r="O946" s="10">
        <v>3152</v>
      </c>
      <c r="P946" s="45"/>
      <c r="Q946" s="46">
        <v>213.939393939393</v>
      </c>
      <c r="R946" s="10">
        <v>3463</v>
      </c>
      <c r="S946" s="45"/>
      <c r="T946" s="46">
        <v>209.090912</v>
      </c>
      <c r="U946" s="45">
        <v>0.24702916816708678</v>
      </c>
      <c r="V946" s="10">
        <v>96291</v>
      </c>
      <c r="W946" s="45"/>
      <c r="X946" s="10">
        <v>1207.87878787878</v>
      </c>
      <c r="Y946" s="10">
        <v>93161</v>
      </c>
      <c r="Z946" s="45"/>
      <c r="AA946" s="46">
        <v>1392.72727272727</v>
      </c>
      <c r="AB946" s="10">
        <v>96536</v>
      </c>
      <c r="AC946" s="45"/>
      <c r="AD946" s="46">
        <v>1320</v>
      </c>
      <c r="AE946" s="45">
        <v>2.5443707096197985E-3</v>
      </c>
    </row>
    <row r="947" spans="1:31" ht="14.4" x14ac:dyDescent="0.3">
      <c r="A947" s="64" t="s">
        <v>252</v>
      </c>
      <c r="B947" s="10">
        <v>548</v>
      </c>
      <c r="C947" s="45">
        <v>0.32541567695961993</v>
      </c>
      <c r="D947" s="10">
        <v>93.3333333333333</v>
      </c>
      <c r="E947" s="10">
        <v>542</v>
      </c>
      <c r="F947" s="45">
        <v>0.28362114076399791</v>
      </c>
      <c r="G947" s="46">
        <v>103.636363636363</v>
      </c>
      <c r="H947" s="10">
        <v>749</v>
      </c>
      <c r="I947" s="45">
        <v>0.35632730732635587</v>
      </c>
      <c r="J947" s="46">
        <v>104.848488</v>
      </c>
      <c r="K947" s="45">
        <v>0.36678832116788324</v>
      </c>
      <c r="L947" s="10">
        <v>1184</v>
      </c>
      <c r="M947" s="45">
        <v>0.42635938062657547</v>
      </c>
      <c r="N947" s="10">
        <v>126.06060606060601</v>
      </c>
      <c r="O947" s="10">
        <v>1056</v>
      </c>
      <c r="P947" s="45">
        <v>0.3350253807106599</v>
      </c>
      <c r="Q947" s="46">
        <v>138.78787878787799</v>
      </c>
      <c r="R947" s="10">
        <v>1617</v>
      </c>
      <c r="S947" s="45">
        <v>0.46693618250072194</v>
      </c>
      <c r="T947" s="46">
        <v>164.84848</v>
      </c>
      <c r="U947" s="45">
        <v>0.36570945945945948</v>
      </c>
      <c r="V947" s="10">
        <v>47479</v>
      </c>
      <c r="W947" s="45">
        <v>0.49307827315117714</v>
      </c>
      <c r="X947" s="10">
        <v>917.57575757575705</v>
      </c>
      <c r="Y947" s="10">
        <v>42159</v>
      </c>
      <c r="Z947" s="45">
        <v>0.45253915264971395</v>
      </c>
      <c r="AA947" s="46">
        <v>877.57575757575705</v>
      </c>
      <c r="AB947" s="10">
        <v>47048</v>
      </c>
      <c r="AC947" s="45">
        <v>0.48736222756277453</v>
      </c>
      <c r="AD947" s="46">
        <v>860.60609999999997</v>
      </c>
      <c r="AE947" s="45">
        <v>-9.0776975083721231E-3</v>
      </c>
    </row>
    <row r="948" spans="1:31" ht="14.4" x14ac:dyDescent="0.3">
      <c r="A948" s="64" t="s">
        <v>253</v>
      </c>
      <c r="B948" s="10">
        <v>1136</v>
      </c>
      <c r="C948" s="45">
        <v>0.67458432304038007</v>
      </c>
      <c r="D948" s="10">
        <v>164.84848484848399</v>
      </c>
      <c r="E948" s="10">
        <v>1369</v>
      </c>
      <c r="F948" s="45">
        <v>0.71637885923600209</v>
      </c>
      <c r="G948" s="46">
        <v>166.666666666666</v>
      </c>
      <c r="H948" s="10">
        <v>1353</v>
      </c>
      <c r="I948" s="45">
        <v>0.64367269267364413</v>
      </c>
      <c r="J948" s="46">
        <v>150.909088</v>
      </c>
      <c r="K948" s="45">
        <v>0.19102112676056338</v>
      </c>
      <c r="L948" s="10">
        <v>1593</v>
      </c>
      <c r="M948" s="45">
        <v>0.57364061937342459</v>
      </c>
      <c r="N948" s="10">
        <v>181.21212121212099</v>
      </c>
      <c r="O948" s="10">
        <v>2096</v>
      </c>
      <c r="P948" s="45">
        <v>0.6649746192893401</v>
      </c>
      <c r="Q948" s="46">
        <v>169.09090909090901</v>
      </c>
      <c r="R948" s="10">
        <v>1846</v>
      </c>
      <c r="S948" s="45">
        <v>0.53306381749927811</v>
      </c>
      <c r="T948" s="46">
        <v>172.121216</v>
      </c>
      <c r="U948" s="45">
        <v>0.15881983678593847</v>
      </c>
      <c r="V948" s="10">
        <v>48812</v>
      </c>
      <c r="W948" s="45">
        <v>0.50692172684882286</v>
      </c>
      <c r="X948" s="10">
        <v>898.18181818181802</v>
      </c>
      <c r="Y948" s="10">
        <v>51002</v>
      </c>
      <c r="Z948" s="45">
        <v>0.54746084735028611</v>
      </c>
      <c r="AA948" s="46">
        <v>1065.45454545454</v>
      </c>
      <c r="AB948" s="10">
        <v>49488</v>
      </c>
      <c r="AC948" s="45">
        <v>0.51263777243722553</v>
      </c>
      <c r="AD948" s="46">
        <v>961.21209999999996</v>
      </c>
      <c r="AE948" s="45">
        <v>1.3849053511431616E-2</v>
      </c>
    </row>
    <row r="949" spans="1:31" ht="14.4" x14ac:dyDescent="0.3">
      <c r="A949" s="432"/>
      <c r="B949" s="432"/>
      <c r="C949" s="432"/>
      <c r="D949" s="432"/>
      <c r="E949" s="432"/>
      <c r="F949" s="432"/>
      <c r="G949" s="432"/>
      <c r="H949" s="432"/>
      <c r="I949" s="432"/>
      <c r="J949" s="432"/>
      <c r="K949" s="432"/>
      <c r="L949" s="432"/>
      <c r="M949" s="432"/>
      <c r="N949" s="432"/>
      <c r="O949" s="432"/>
      <c r="P949" s="432"/>
      <c r="Q949" s="432"/>
      <c r="R949" s="432"/>
      <c r="S949" s="432"/>
      <c r="T949" s="432"/>
      <c r="U949" s="432"/>
      <c r="V949" s="432"/>
      <c r="W949" s="432"/>
      <c r="X949" s="432"/>
      <c r="Y949" s="432"/>
      <c r="Z949" s="432"/>
      <c r="AA949" s="432"/>
      <c r="AB949" s="432"/>
      <c r="AC949" s="432"/>
      <c r="AD949" s="432"/>
      <c r="AE949" s="432"/>
    </row>
    <row r="950" spans="1:31" ht="14.4" x14ac:dyDescent="0.3">
      <c r="A950" s="433" t="s">
        <v>575</v>
      </c>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c r="AA950" s="433"/>
      <c r="AB950" s="433"/>
      <c r="AC950" s="433"/>
      <c r="AD950" s="433"/>
      <c r="AE950" s="433"/>
    </row>
    <row r="951" spans="1:31" ht="14.4" x14ac:dyDescent="0.3">
      <c r="A951" s="64"/>
      <c r="B951" s="434" t="s">
        <v>332</v>
      </c>
      <c r="C951" s="434"/>
      <c r="D951" s="63" t="s">
        <v>333</v>
      </c>
      <c r="E951" s="434" t="s">
        <v>332</v>
      </c>
      <c r="F951" s="434"/>
      <c r="G951" s="63" t="s">
        <v>333</v>
      </c>
      <c r="H951" s="434" t="s">
        <v>332</v>
      </c>
      <c r="I951" s="434"/>
      <c r="J951" s="63" t="s">
        <v>333</v>
      </c>
      <c r="K951" s="64" t="s">
        <v>0</v>
      </c>
      <c r="L951" s="434" t="s">
        <v>332</v>
      </c>
      <c r="M951" s="434"/>
      <c r="N951" s="63" t="s">
        <v>333</v>
      </c>
      <c r="O951" s="434" t="s">
        <v>332</v>
      </c>
      <c r="P951" s="434"/>
      <c r="Q951" s="63" t="s">
        <v>333</v>
      </c>
      <c r="R951" s="434" t="s">
        <v>332</v>
      </c>
      <c r="S951" s="434"/>
      <c r="T951" s="63" t="s">
        <v>333</v>
      </c>
      <c r="U951" s="64" t="s">
        <v>0</v>
      </c>
      <c r="V951" s="434" t="s">
        <v>332</v>
      </c>
      <c r="W951" s="434"/>
      <c r="X951" s="63" t="s">
        <v>333</v>
      </c>
      <c r="Y951" s="434" t="s">
        <v>332</v>
      </c>
      <c r="Z951" s="434"/>
      <c r="AA951" s="63" t="s">
        <v>333</v>
      </c>
      <c r="AB951" s="434" t="s">
        <v>332</v>
      </c>
      <c r="AC951" s="434"/>
      <c r="AD951" s="63" t="s">
        <v>333</v>
      </c>
      <c r="AE951" s="64" t="s">
        <v>0</v>
      </c>
    </row>
    <row r="952" spans="1:31" ht="14.4" x14ac:dyDescent="0.3">
      <c r="A952" s="64" t="s">
        <v>18</v>
      </c>
      <c r="B952" s="10">
        <v>13459</v>
      </c>
      <c r="C952" s="45"/>
      <c r="D952" s="10">
        <v>369.69696969696901</v>
      </c>
      <c r="E952" s="10">
        <v>15901</v>
      </c>
      <c r="F952" s="45"/>
      <c r="G952" s="46">
        <v>365.45454545454498</v>
      </c>
      <c r="H952" s="10">
        <v>18898</v>
      </c>
      <c r="I952" s="45"/>
      <c r="J952" s="46">
        <v>401.81817599999999</v>
      </c>
      <c r="K952" s="45">
        <v>0.40411620477004234</v>
      </c>
      <c r="L952" s="10">
        <v>19813</v>
      </c>
      <c r="M952" s="45"/>
      <c r="N952" s="10">
        <v>321.81818181818102</v>
      </c>
      <c r="O952" s="10">
        <v>22991</v>
      </c>
      <c r="P952" s="45"/>
      <c r="Q952" s="46">
        <v>367.87878787878702</v>
      </c>
      <c r="R952" s="10">
        <v>27087</v>
      </c>
      <c r="S952" s="45"/>
      <c r="T952" s="46">
        <v>478.18182400000001</v>
      </c>
      <c r="U952" s="45">
        <v>0.36713269065764903</v>
      </c>
      <c r="V952" s="10">
        <v>1389449</v>
      </c>
      <c r="W952" s="45"/>
      <c r="X952" s="10">
        <v>3503.6363636363599</v>
      </c>
      <c r="Y952" s="10">
        <v>1600409</v>
      </c>
      <c r="Z952" s="45"/>
      <c r="AA952" s="46">
        <v>2931.5151515151501</v>
      </c>
      <c r="AB952" s="10">
        <v>1811767</v>
      </c>
      <c r="AC952" s="45"/>
      <c r="AD952" s="46">
        <v>4386.6665000000003</v>
      </c>
      <c r="AE952" s="45">
        <v>0.30394638450205802</v>
      </c>
    </row>
    <row r="953" spans="1:31" ht="14.4" x14ac:dyDescent="0.3">
      <c r="A953" s="64" t="s">
        <v>252</v>
      </c>
      <c r="B953" s="10">
        <v>6578</v>
      </c>
      <c r="C953" s="45">
        <v>0.4887435916487109</v>
      </c>
      <c r="D953" s="10">
        <v>269.69696969696901</v>
      </c>
      <c r="E953" s="10">
        <v>7459</v>
      </c>
      <c r="F953" s="45">
        <v>0.46908999433997861</v>
      </c>
      <c r="G953" s="46">
        <v>284.84848484848402</v>
      </c>
      <c r="H953" s="10">
        <v>9075</v>
      </c>
      <c r="I953" s="45">
        <v>0.48020954598370197</v>
      </c>
      <c r="J953" s="46">
        <v>300.60604899999998</v>
      </c>
      <c r="K953" s="45">
        <v>0.37959866220735788</v>
      </c>
      <c r="L953" s="10">
        <v>11086</v>
      </c>
      <c r="M953" s="45">
        <v>0.55953162065310658</v>
      </c>
      <c r="N953" s="10">
        <v>270.90909090909003</v>
      </c>
      <c r="O953" s="10">
        <v>12251</v>
      </c>
      <c r="P953" s="45">
        <v>0.53286068461571923</v>
      </c>
      <c r="Q953" s="46">
        <v>318.78787878787801</v>
      </c>
      <c r="R953" s="10">
        <v>15209</v>
      </c>
      <c r="S953" s="45">
        <v>0.56148706021338646</v>
      </c>
      <c r="T953" s="46">
        <v>344.24243200000001</v>
      </c>
      <c r="U953" s="45">
        <v>0.37191051777016054</v>
      </c>
      <c r="V953" s="10">
        <v>810103</v>
      </c>
      <c r="W953" s="45">
        <v>0.58303903201916729</v>
      </c>
      <c r="X953" s="10">
        <v>3795.15151515151</v>
      </c>
      <c r="Y953" s="10">
        <v>917795</v>
      </c>
      <c r="Z953" s="45">
        <v>0.57347528038145246</v>
      </c>
      <c r="AA953" s="46">
        <v>3792.1212121212102</v>
      </c>
      <c r="AB953" s="10">
        <v>1074491</v>
      </c>
      <c r="AC953" s="45">
        <v>0.59306246332999768</v>
      </c>
      <c r="AD953" s="46">
        <v>4818.7879999999996</v>
      </c>
      <c r="AE953" s="45">
        <v>0.32636343773569532</v>
      </c>
    </row>
    <row r="954" spans="1:31" ht="14.4" x14ac:dyDescent="0.3">
      <c r="A954" s="64" t="s">
        <v>253</v>
      </c>
      <c r="B954" s="10">
        <v>6881</v>
      </c>
      <c r="C954" s="45">
        <v>0.51125640835128905</v>
      </c>
      <c r="D954" s="10">
        <v>283.030303030303</v>
      </c>
      <c r="E954" s="10">
        <v>8442</v>
      </c>
      <c r="F954" s="45">
        <v>0.53091000566002133</v>
      </c>
      <c r="G954" s="46">
        <v>304.84848484848402</v>
      </c>
      <c r="H954" s="10">
        <v>9823</v>
      </c>
      <c r="I954" s="45">
        <v>0.51979045401629798</v>
      </c>
      <c r="J954" s="46">
        <v>407.878784</v>
      </c>
      <c r="K954" s="45">
        <v>0.42755413457346314</v>
      </c>
      <c r="L954" s="10">
        <v>8727</v>
      </c>
      <c r="M954" s="45">
        <v>0.44046837934689348</v>
      </c>
      <c r="N954" s="10">
        <v>270.90909090909003</v>
      </c>
      <c r="O954" s="10">
        <v>10740</v>
      </c>
      <c r="P954" s="45">
        <v>0.46713931538428083</v>
      </c>
      <c r="Q954" s="46">
        <v>327.27272727272702</v>
      </c>
      <c r="R954" s="10">
        <v>11878</v>
      </c>
      <c r="S954" s="45">
        <v>0.43851293978661349</v>
      </c>
      <c r="T954" s="46">
        <v>406.06060000000002</v>
      </c>
      <c r="U954" s="45">
        <v>0.36106336656353843</v>
      </c>
      <c r="V954" s="10">
        <v>579346</v>
      </c>
      <c r="W954" s="45">
        <v>0.41696096798083271</v>
      </c>
      <c r="X954" s="10">
        <v>2672.1212121212102</v>
      </c>
      <c r="Y954" s="10">
        <v>682614</v>
      </c>
      <c r="Z954" s="45">
        <v>0.42652471961854749</v>
      </c>
      <c r="AA954" s="46">
        <v>3291.5151515151501</v>
      </c>
      <c r="AB954" s="10">
        <v>737276</v>
      </c>
      <c r="AC954" s="45">
        <v>0.40693753667000226</v>
      </c>
      <c r="AD954" s="46">
        <v>3187.8789999999999</v>
      </c>
      <c r="AE954" s="45">
        <v>0.27260048399402087</v>
      </c>
    </row>
    <row r="955" spans="1:31" ht="14.4" x14ac:dyDescent="0.3">
      <c r="A955" s="432"/>
      <c r="B955" s="432"/>
      <c r="C955" s="432"/>
      <c r="D955" s="432"/>
      <c r="E955" s="432"/>
      <c r="F955" s="432"/>
      <c r="G955" s="432"/>
      <c r="H955" s="432"/>
      <c r="I955" s="432"/>
      <c r="J955" s="432"/>
      <c r="K955" s="432"/>
      <c r="L955" s="432"/>
      <c r="M955" s="432"/>
      <c r="N955" s="432"/>
      <c r="O955" s="432"/>
      <c r="P955" s="432"/>
      <c r="Q955" s="432"/>
      <c r="R955" s="432"/>
      <c r="S955" s="432"/>
      <c r="T955" s="432"/>
      <c r="U955" s="432"/>
      <c r="V955" s="432"/>
      <c r="W955" s="432"/>
      <c r="X955" s="432"/>
      <c r="Y955" s="432"/>
      <c r="Z955" s="432"/>
      <c r="AA955" s="432"/>
      <c r="AB955" s="432"/>
      <c r="AC955" s="432"/>
      <c r="AD955" s="432"/>
      <c r="AE955" s="432"/>
    </row>
    <row r="956" spans="1:31" ht="18" customHeight="1" x14ac:dyDescent="0.3">
      <c r="A956" s="433" t="s">
        <v>576</v>
      </c>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c r="AA956" s="433"/>
      <c r="AB956" s="433"/>
      <c r="AC956" s="433"/>
      <c r="AD956" s="433"/>
      <c r="AE956" s="433"/>
    </row>
    <row r="957" spans="1:31" ht="14.4" x14ac:dyDescent="0.3">
      <c r="A957" s="64"/>
      <c r="B957" s="434" t="s">
        <v>332</v>
      </c>
      <c r="C957" s="434"/>
      <c r="D957" s="63" t="s">
        <v>333</v>
      </c>
      <c r="E957" s="434" t="s">
        <v>332</v>
      </c>
      <c r="F957" s="434"/>
      <c r="G957" s="63" t="s">
        <v>333</v>
      </c>
      <c r="H957" s="434" t="s">
        <v>332</v>
      </c>
      <c r="I957" s="434"/>
      <c r="J957" s="63" t="s">
        <v>333</v>
      </c>
      <c r="K957" s="64" t="s">
        <v>0</v>
      </c>
      <c r="L957" s="434" t="s">
        <v>332</v>
      </c>
      <c r="M957" s="434"/>
      <c r="N957" s="63" t="s">
        <v>333</v>
      </c>
      <c r="O957" s="434" t="s">
        <v>332</v>
      </c>
      <c r="P957" s="434"/>
      <c r="Q957" s="63" t="s">
        <v>333</v>
      </c>
      <c r="R957" s="434" t="s">
        <v>332</v>
      </c>
      <c r="S957" s="434"/>
      <c r="T957" s="63" t="s">
        <v>333</v>
      </c>
      <c r="U957" s="64" t="s">
        <v>0</v>
      </c>
      <c r="V957" s="434" t="s">
        <v>332</v>
      </c>
      <c r="W957" s="434"/>
      <c r="X957" s="63" t="s">
        <v>333</v>
      </c>
      <c r="Y957" s="434" t="s">
        <v>332</v>
      </c>
      <c r="Z957" s="434"/>
      <c r="AA957" s="63" t="s">
        <v>333</v>
      </c>
      <c r="AB957" s="434" t="s">
        <v>332</v>
      </c>
      <c r="AC957" s="434"/>
      <c r="AD957" s="63" t="s">
        <v>333</v>
      </c>
      <c r="AE957" s="64" t="s">
        <v>0</v>
      </c>
    </row>
    <row r="958" spans="1:31" ht="14.4" x14ac:dyDescent="0.3">
      <c r="A958" s="64" t="s">
        <v>18</v>
      </c>
      <c r="B958" s="10">
        <v>170</v>
      </c>
      <c r="C958" s="45"/>
      <c r="D958" s="10">
        <v>54.545454545454497</v>
      </c>
      <c r="E958" s="10">
        <v>213</v>
      </c>
      <c r="F958" s="45"/>
      <c r="G958" s="46">
        <v>47.272727272727202</v>
      </c>
      <c r="H958" s="10">
        <v>231</v>
      </c>
      <c r="I958" s="45"/>
      <c r="J958" s="46">
        <v>57.5757561</v>
      </c>
      <c r="K958" s="45">
        <v>0.35882352941176471</v>
      </c>
      <c r="L958" s="10">
        <v>317</v>
      </c>
      <c r="M958" s="45"/>
      <c r="N958" s="10">
        <v>41.818181818181799</v>
      </c>
      <c r="O958" s="10">
        <v>365</v>
      </c>
      <c r="P958" s="45"/>
      <c r="Q958" s="46">
        <v>56.363636363636303</v>
      </c>
      <c r="R958" s="10">
        <v>435</v>
      </c>
      <c r="S958" s="45"/>
      <c r="T958" s="46">
        <v>81.212119999999999</v>
      </c>
      <c r="U958" s="45">
        <v>0.37223974763406942</v>
      </c>
      <c r="V958" s="10">
        <v>36838</v>
      </c>
      <c r="W958" s="45"/>
      <c r="X958" s="10">
        <v>652.12121212121201</v>
      </c>
      <c r="Y958" s="10">
        <v>38894</v>
      </c>
      <c r="Z958" s="45"/>
      <c r="AA958" s="46">
        <v>689.09090909090901</v>
      </c>
      <c r="AB958" s="10">
        <v>40613</v>
      </c>
      <c r="AC958" s="45"/>
      <c r="AD958" s="46">
        <v>581.21209999999996</v>
      </c>
      <c r="AE958" s="45">
        <v>0.10247570443563711</v>
      </c>
    </row>
    <row r="959" spans="1:31" ht="14.4" x14ac:dyDescent="0.3">
      <c r="A959" s="64" t="s">
        <v>252</v>
      </c>
      <c r="B959" s="10">
        <v>56</v>
      </c>
      <c r="C959" s="45">
        <v>0.32941176470588235</v>
      </c>
      <c r="D959" s="10">
        <v>30.303030303030301</v>
      </c>
      <c r="E959" s="10">
        <v>63</v>
      </c>
      <c r="F959" s="45">
        <v>0.29577464788732394</v>
      </c>
      <c r="G959" s="46">
        <v>27.878787878787801</v>
      </c>
      <c r="H959" s="10">
        <v>83</v>
      </c>
      <c r="I959" s="45">
        <v>0.3593073593073593</v>
      </c>
      <c r="J959" s="46">
        <v>33.3333321</v>
      </c>
      <c r="K959" s="45">
        <v>0.48214285714285715</v>
      </c>
      <c r="L959" s="10">
        <v>114</v>
      </c>
      <c r="M959" s="45">
        <v>0.35962145110410093</v>
      </c>
      <c r="N959" s="10">
        <v>37.5757575757575</v>
      </c>
      <c r="O959" s="10">
        <v>153</v>
      </c>
      <c r="P959" s="45">
        <v>0.41917808219178082</v>
      </c>
      <c r="Q959" s="46">
        <v>38.787878787878697</v>
      </c>
      <c r="R959" s="10">
        <v>164</v>
      </c>
      <c r="S959" s="45">
        <v>0.37701149425287356</v>
      </c>
      <c r="T959" s="46">
        <v>49.696968099999999</v>
      </c>
      <c r="U959" s="45">
        <v>0.43859649122807015</v>
      </c>
      <c r="V959" s="10">
        <v>17594</v>
      </c>
      <c r="W959" s="45">
        <v>0.4776046473749932</v>
      </c>
      <c r="X959" s="10">
        <v>523.63636363636294</v>
      </c>
      <c r="Y959" s="10">
        <v>16027</v>
      </c>
      <c r="Z959" s="45">
        <v>0.41206869954234587</v>
      </c>
      <c r="AA959" s="46">
        <v>481.81818181818102</v>
      </c>
      <c r="AB959" s="10">
        <v>18082</v>
      </c>
      <c r="AC959" s="45">
        <v>0.44522689779134761</v>
      </c>
      <c r="AD959" s="46">
        <v>469.69695999999999</v>
      </c>
      <c r="AE959" s="45">
        <v>2.7736728430146639E-2</v>
      </c>
    </row>
    <row r="960" spans="1:31" ht="14.4" x14ac:dyDescent="0.3">
      <c r="A960" s="64" t="s">
        <v>253</v>
      </c>
      <c r="B960" s="10">
        <v>114</v>
      </c>
      <c r="C960" s="45">
        <v>0.6705882352941176</v>
      </c>
      <c r="D960" s="10">
        <v>41.818181818181799</v>
      </c>
      <c r="E960" s="10">
        <v>150</v>
      </c>
      <c r="F960" s="45">
        <v>0.70422535211267601</v>
      </c>
      <c r="G960" s="46">
        <v>41.818181818181799</v>
      </c>
      <c r="H960" s="10">
        <v>148</v>
      </c>
      <c r="I960" s="45">
        <v>0.64069264069264065</v>
      </c>
      <c r="J960" s="46">
        <v>44.242424</v>
      </c>
      <c r="K960" s="45">
        <v>0.2982456140350877</v>
      </c>
      <c r="L960" s="10">
        <v>203</v>
      </c>
      <c r="M960" s="45">
        <v>0.64037854889589907</v>
      </c>
      <c r="N960" s="10">
        <v>42.424242424242401</v>
      </c>
      <c r="O960" s="10">
        <v>212</v>
      </c>
      <c r="P960" s="45">
        <v>0.58082191780821912</v>
      </c>
      <c r="Q960" s="46">
        <v>49.090909090909101</v>
      </c>
      <c r="R960" s="10">
        <v>271</v>
      </c>
      <c r="S960" s="45">
        <v>0.62298850574712639</v>
      </c>
      <c r="T960" s="46">
        <v>66.666664100000006</v>
      </c>
      <c r="U960" s="45">
        <v>0.33497536945812806</v>
      </c>
      <c r="V960" s="10">
        <v>19244</v>
      </c>
      <c r="W960" s="45">
        <v>0.5223953526250068</v>
      </c>
      <c r="X960" s="10">
        <v>663.030303030303</v>
      </c>
      <c r="Y960" s="10">
        <v>22867</v>
      </c>
      <c r="Z960" s="45">
        <v>0.58793130045765418</v>
      </c>
      <c r="AA960" s="46">
        <v>644.24242424242402</v>
      </c>
      <c r="AB960" s="10">
        <v>22531</v>
      </c>
      <c r="AC960" s="45">
        <v>0.55477310220865239</v>
      </c>
      <c r="AD960" s="46">
        <v>549.69695999999999</v>
      </c>
      <c r="AE960" s="45">
        <v>0.17080648513822491</v>
      </c>
    </row>
    <row r="961" spans="1:31" ht="14.4" x14ac:dyDescent="0.3">
      <c r="A961" s="432"/>
      <c r="B961" s="432"/>
      <c r="C961" s="432"/>
      <c r="D961" s="432"/>
      <c r="E961" s="432"/>
      <c r="F961" s="432"/>
      <c r="G961" s="432"/>
      <c r="H961" s="432"/>
      <c r="I961" s="432"/>
      <c r="J961" s="432"/>
      <c r="K961" s="432"/>
      <c r="L961" s="432"/>
      <c r="M961" s="432"/>
      <c r="N961" s="432"/>
      <c r="O961" s="432"/>
      <c r="P961" s="432"/>
      <c r="Q961" s="432"/>
      <c r="R961" s="432"/>
      <c r="S961" s="432"/>
      <c r="T961" s="432"/>
      <c r="U961" s="432"/>
      <c r="V961" s="432"/>
      <c r="W961" s="432"/>
      <c r="X961" s="432"/>
      <c r="Y961" s="432"/>
      <c r="Z961" s="432"/>
      <c r="AA961" s="432"/>
      <c r="AB961" s="432"/>
      <c r="AC961" s="432"/>
      <c r="AD961" s="432"/>
      <c r="AE961" s="432"/>
    </row>
    <row r="962" spans="1:31" ht="14.4" x14ac:dyDescent="0.3">
      <c r="A962" s="433" t="s">
        <v>577</v>
      </c>
      <c r="B962" s="433"/>
      <c r="C962" s="433"/>
      <c r="D962" s="433"/>
      <c r="E962" s="433"/>
      <c r="F962" s="433"/>
      <c r="G962" s="433"/>
      <c r="H962" s="433"/>
      <c r="I962" s="433"/>
      <c r="J962" s="433"/>
      <c r="K962" s="433"/>
      <c r="L962" s="433"/>
      <c r="M962" s="433"/>
      <c r="N962" s="433"/>
      <c r="O962" s="433"/>
      <c r="P962" s="433"/>
      <c r="Q962" s="433"/>
      <c r="R962" s="433"/>
      <c r="S962" s="433"/>
      <c r="T962" s="433"/>
      <c r="U962" s="433"/>
      <c r="V962" s="433"/>
      <c r="W962" s="433"/>
      <c r="X962" s="433"/>
      <c r="Y962" s="433"/>
      <c r="Z962" s="433"/>
      <c r="AA962" s="433"/>
      <c r="AB962" s="433"/>
      <c r="AC962" s="433"/>
      <c r="AD962" s="433"/>
      <c r="AE962" s="433"/>
    </row>
    <row r="963" spans="1:31" ht="14.4" x14ac:dyDescent="0.3">
      <c r="A963" s="64"/>
      <c r="B963" s="434" t="s">
        <v>332</v>
      </c>
      <c r="C963" s="434"/>
      <c r="D963" s="63" t="s">
        <v>333</v>
      </c>
      <c r="E963" s="434" t="s">
        <v>332</v>
      </c>
      <c r="F963" s="434"/>
      <c r="G963" s="63" t="s">
        <v>333</v>
      </c>
      <c r="H963" s="434" t="s">
        <v>332</v>
      </c>
      <c r="I963" s="434"/>
      <c r="J963" s="63" t="s">
        <v>333</v>
      </c>
      <c r="K963" s="64" t="s">
        <v>0</v>
      </c>
      <c r="L963" s="434" t="s">
        <v>332</v>
      </c>
      <c r="M963" s="434"/>
      <c r="N963" s="63" t="s">
        <v>333</v>
      </c>
      <c r="O963" s="434" t="s">
        <v>332</v>
      </c>
      <c r="P963" s="434"/>
      <c r="Q963" s="63" t="s">
        <v>333</v>
      </c>
      <c r="R963" s="434" t="s">
        <v>332</v>
      </c>
      <c r="S963" s="434"/>
      <c r="T963" s="63" t="s">
        <v>333</v>
      </c>
      <c r="U963" s="64" t="s">
        <v>0</v>
      </c>
      <c r="V963" s="434" t="s">
        <v>332</v>
      </c>
      <c r="W963" s="434"/>
      <c r="X963" s="63" t="s">
        <v>333</v>
      </c>
      <c r="Y963" s="434" t="s">
        <v>332</v>
      </c>
      <c r="Z963" s="434"/>
      <c r="AA963" s="63" t="s">
        <v>333</v>
      </c>
      <c r="AB963" s="434" t="s">
        <v>332</v>
      </c>
      <c r="AC963" s="434"/>
      <c r="AD963" s="63" t="s">
        <v>333</v>
      </c>
      <c r="AE963" s="64" t="s">
        <v>0</v>
      </c>
    </row>
    <row r="964" spans="1:31" ht="14.4" x14ac:dyDescent="0.3">
      <c r="A964" s="64" t="s">
        <v>18</v>
      </c>
      <c r="B964" s="10">
        <v>25292</v>
      </c>
      <c r="C964" s="45"/>
      <c r="D964" s="10">
        <v>611.51515151515105</v>
      </c>
      <c r="E964" s="10">
        <v>28380</v>
      </c>
      <c r="F964" s="45"/>
      <c r="G964" s="46">
        <v>645.45454545454504</v>
      </c>
      <c r="H964" s="10">
        <v>18664</v>
      </c>
      <c r="I964" s="45"/>
      <c r="J964" s="46">
        <v>541.21209999999996</v>
      </c>
      <c r="K964" s="45">
        <v>-0.26205914913806738</v>
      </c>
      <c r="L964" s="10">
        <v>44564</v>
      </c>
      <c r="M964" s="45"/>
      <c r="N964" s="10">
        <v>726.66666666666595</v>
      </c>
      <c r="O964" s="10">
        <v>50812</v>
      </c>
      <c r="P964" s="45"/>
      <c r="Q964" s="46">
        <v>904.84848484848499</v>
      </c>
      <c r="R964" s="10">
        <v>38272</v>
      </c>
      <c r="S964" s="45"/>
      <c r="T964" s="46">
        <v>737.57574499999998</v>
      </c>
      <c r="U964" s="45">
        <v>-0.1411901983663944</v>
      </c>
      <c r="V964" s="10">
        <v>1389173</v>
      </c>
      <c r="W964" s="45"/>
      <c r="X964" s="10">
        <v>4246.6666666666597</v>
      </c>
      <c r="Y964" s="10">
        <v>1183790</v>
      </c>
      <c r="Z964" s="45"/>
      <c r="AA964" s="46">
        <v>3917.5757575757498</v>
      </c>
      <c r="AB964" s="10">
        <v>1347444</v>
      </c>
      <c r="AC964" s="45"/>
      <c r="AD964" s="46">
        <v>4857.5756799999999</v>
      </c>
      <c r="AE964" s="45">
        <v>-3.0038735276311877E-2</v>
      </c>
    </row>
    <row r="965" spans="1:31" ht="14.4" x14ac:dyDescent="0.3">
      <c r="A965" s="64" t="s">
        <v>252</v>
      </c>
      <c r="B965" s="10">
        <v>10410</v>
      </c>
      <c r="C965" s="45">
        <v>0.41159259845010282</v>
      </c>
      <c r="D965" s="10">
        <v>386.666666666666</v>
      </c>
      <c r="E965" s="10">
        <v>9761</v>
      </c>
      <c r="F965" s="45">
        <v>0.34393939393939393</v>
      </c>
      <c r="G965" s="46">
        <v>359.39393939393898</v>
      </c>
      <c r="H965" s="10">
        <v>7679</v>
      </c>
      <c r="I965" s="45">
        <v>0.41143377625375055</v>
      </c>
      <c r="J965" s="46">
        <v>338.18182400000001</v>
      </c>
      <c r="K965" s="45">
        <v>-0.26234390009606146</v>
      </c>
      <c r="L965" s="10">
        <v>20049</v>
      </c>
      <c r="M965" s="45">
        <v>0.44989228974059781</v>
      </c>
      <c r="N965" s="10">
        <v>427.27272727272702</v>
      </c>
      <c r="O965" s="10">
        <v>19431</v>
      </c>
      <c r="P965" s="45">
        <v>0.38240966700779344</v>
      </c>
      <c r="Q965" s="46">
        <v>539.39393939393904</v>
      </c>
      <c r="R965" s="10">
        <v>16686</v>
      </c>
      <c r="S965" s="45">
        <v>0.43598453177257523</v>
      </c>
      <c r="T965" s="46">
        <v>563.03030000000001</v>
      </c>
      <c r="U965" s="45">
        <v>-0.16773903935358372</v>
      </c>
      <c r="V965" s="10">
        <v>623090</v>
      </c>
      <c r="W965" s="45">
        <v>0.4485330480796848</v>
      </c>
      <c r="X965" s="10">
        <v>3358.1818181818098</v>
      </c>
      <c r="Y965" s="10">
        <v>453825</v>
      </c>
      <c r="Z965" s="45">
        <v>0.38336613757507665</v>
      </c>
      <c r="AA965" s="46">
        <v>2516.9696969696902</v>
      </c>
      <c r="AB965" s="10">
        <v>532881</v>
      </c>
      <c r="AC965" s="45">
        <v>0.39547543348740283</v>
      </c>
      <c r="AD965" s="46">
        <v>2835.7575700000002</v>
      </c>
      <c r="AE965" s="45">
        <v>-0.14477683801697988</v>
      </c>
    </row>
    <row r="966" spans="1:31" ht="14.4" x14ac:dyDescent="0.3">
      <c r="A966" s="64" t="s">
        <v>253</v>
      </c>
      <c r="B966" s="10">
        <v>14882</v>
      </c>
      <c r="C966" s="45">
        <v>0.58840740154989724</v>
      </c>
      <c r="D966" s="10">
        <v>565.45454545454504</v>
      </c>
      <c r="E966" s="10">
        <v>18619</v>
      </c>
      <c r="F966" s="45">
        <v>0.65606060606060601</v>
      </c>
      <c r="G966" s="46">
        <v>582.42424242424204</v>
      </c>
      <c r="H966" s="10">
        <v>10985</v>
      </c>
      <c r="I966" s="45">
        <v>0.58856622374624945</v>
      </c>
      <c r="J966" s="46">
        <v>428.48486300000002</v>
      </c>
      <c r="K966" s="45">
        <v>-0.26185996505845988</v>
      </c>
      <c r="L966" s="10">
        <v>24515</v>
      </c>
      <c r="M966" s="45">
        <v>0.55010771025940219</v>
      </c>
      <c r="N966" s="10">
        <v>694.54545454545405</v>
      </c>
      <c r="O966" s="10">
        <v>31381</v>
      </c>
      <c r="P966" s="45">
        <v>0.61759033299220656</v>
      </c>
      <c r="Q966" s="46">
        <v>816.36363636363603</v>
      </c>
      <c r="R966" s="10">
        <v>21586</v>
      </c>
      <c r="S966" s="45">
        <v>0.56401546822742477</v>
      </c>
      <c r="T966" s="46">
        <v>624.24243200000001</v>
      </c>
      <c r="U966" s="45">
        <v>-0.11947787069141343</v>
      </c>
      <c r="V966" s="10">
        <v>766083</v>
      </c>
      <c r="W966" s="45">
        <v>0.55146695192031514</v>
      </c>
      <c r="X966" s="10">
        <v>3822.4242424242402</v>
      </c>
      <c r="Y966" s="10">
        <v>729965</v>
      </c>
      <c r="Z966" s="45">
        <v>0.61663386242492335</v>
      </c>
      <c r="AA966" s="46">
        <v>3217.5757575757498</v>
      </c>
      <c r="AB966" s="10">
        <v>814563</v>
      </c>
      <c r="AC966" s="45">
        <v>0.60452456651259723</v>
      </c>
      <c r="AD966" s="46">
        <v>4620</v>
      </c>
      <c r="AE966" s="45">
        <v>6.3282960201440308E-2</v>
      </c>
    </row>
    <row r="967" spans="1:31" ht="14.4" x14ac:dyDescent="0.3">
      <c r="A967" s="432"/>
      <c r="B967" s="432"/>
      <c r="C967" s="432"/>
      <c r="D967" s="432"/>
      <c r="E967" s="432"/>
      <c r="F967" s="432"/>
      <c r="G967" s="432"/>
      <c r="H967" s="432"/>
      <c r="I967" s="432"/>
      <c r="J967" s="432"/>
      <c r="K967" s="432"/>
      <c r="L967" s="432"/>
      <c r="M967" s="432"/>
      <c r="N967" s="432"/>
      <c r="O967" s="432"/>
      <c r="P967" s="432"/>
      <c r="Q967" s="432"/>
      <c r="R967" s="432"/>
      <c r="S967" s="432"/>
      <c r="T967" s="432"/>
      <c r="U967" s="432"/>
      <c r="V967" s="432"/>
      <c r="W967" s="432"/>
      <c r="X967" s="432"/>
      <c r="Y967" s="432"/>
      <c r="Z967" s="432"/>
      <c r="AA967" s="432"/>
      <c r="AB967" s="432"/>
      <c r="AC967" s="432"/>
      <c r="AD967" s="432"/>
      <c r="AE967" s="432"/>
    </row>
    <row r="968" spans="1:31" ht="14.4" x14ac:dyDescent="0.3">
      <c r="A968" s="433" t="s">
        <v>578</v>
      </c>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433"/>
      <c r="AE968" s="433"/>
    </row>
    <row r="969" spans="1:31" ht="14.4" x14ac:dyDescent="0.3">
      <c r="A969" s="64"/>
      <c r="B969" s="434" t="s">
        <v>332</v>
      </c>
      <c r="C969" s="434"/>
      <c r="D969" s="63" t="s">
        <v>333</v>
      </c>
      <c r="E969" s="434" t="s">
        <v>332</v>
      </c>
      <c r="F969" s="434"/>
      <c r="G969" s="63" t="s">
        <v>333</v>
      </c>
      <c r="H969" s="434" t="s">
        <v>332</v>
      </c>
      <c r="I969" s="434"/>
      <c r="J969" s="63" t="s">
        <v>333</v>
      </c>
      <c r="K969" s="64" t="s">
        <v>0</v>
      </c>
      <c r="L969" s="434" t="s">
        <v>332</v>
      </c>
      <c r="M969" s="434"/>
      <c r="N969" s="63" t="s">
        <v>333</v>
      </c>
      <c r="O969" s="434" t="s">
        <v>332</v>
      </c>
      <c r="P969" s="434"/>
      <c r="Q969" s="63" t="s">
        <v>333</v>
      </c>
      <c r="R969" s="434" t="s">
        <v>332</v>
      </c>
      <c r="S969" s="434"/>
      <c r="T969" s="63" t="s">
        <v>333</v>
      </c>
      <c r="U969" s="64" t="s">
        <v>0</v>
      </c>
      <c r="V969" s="434" t="s">
        <v>332</v>
      </c>
      <c r="W969" s="434"/>
      <c r="X969" s="63" t="s">
        <v>333</v>
      </c>
      <c r="Y969" s="434" t="s">
        <v>332</v>
      </c>
      <c r="Z969" s="434"/>
      <c r="AA969" s="63" t="s">
        <v>333</v>
      </c>
      <c r="AB969" s="434" t="s">
        <v>332</v>
      </c>
      <c r="AC969" s="434"/>
      <c r="AD969" s="63" t="s">
        <v>333</v>
      </c>
      <c r="AE969" s="64" t="s">
        <v>0</v>
      </c>
    </row>
    <row r="970" spans="1:31" ht="14.4" x14ac:dyDescent="0.3">
      <c r="A970" s="64" t="s">
        <v>18</v>
      </c>
      <c r="B970" s="10">
        <v>3664</v>
      </c>
      <c r="C970" s="45"/>
      <c r="D970" s="10">
        <v>234.54545454545399</v>
      </c>
      <c r="E970" s="10">
        <v>5366</v>
      </c>
      <c r="F970" s="45"/>
      <c r="G970" s="46">
        <v>263.636363636363</v>
      </c>
      <c r="H970" s="10">
        <v>5188</v>
      </c>
      <c r="I970" s="45"/>
      <c r="J970" s="46">
        <v>306.06060000000002</v>
      </c>
      <c r="K970" s="45">
        <v>0.41593886462882096</v>
      </c>
      <c r="L970" s="10">
        <v>6386</v>
      </c>
      <c r="M970" s="45"/>
      <c r="N970" s="10">
        <v>318.18181818181802</v>
      </c>
      <c r="O970" s="10">
        <v>8325</v>
      </c>
      <c r="P970" s="45"/>
      <c r="Q970" s="46">
        <v>317.575757575757</v>
      </c>
      <c r="R970" s="10">
        <v>9093</v>
      </c>
      <c r="S970" s="45"/>
      <c r="T970" s="46">
        <v>396.96969999999999</v>
      </c>
      <c r="U970" s="45">
        <v>0.42389602254932668</v>
      </c>
      <c r="V970" s="10">
        <v>268357</v>
      </c>
      <c r="W970" s="45"/>
      <c r="X970" s="10">
        <v>2933.9393939393899</v>
      </c>
      <c r="Y970" s="10">
        <v>378007</v>
      </c>
      <c r="Z970" s="45"/>
      <c r="AA970" s="46">
        <v>3345.45454545454</v>
      </c>
      <c r="AB970" s="10">
        <v>437098</v>
      </c>
      <c r="AC970" s="45"/>
      <c r="AD970" s="46">
        <v>3756.3635300000001</v>
      </c>
      <c r="AE970" s="45">
        <v>0.62879298844449749</v>
      </c>
    </row>
    <row r="971" spans="1:31" ht="14.4" x14ac:dyDescent="0.3">
      <c r="A971" s="64" t="s">
        <v>252</v>
      </c>
      <c r="B971" s="10">
        <v>1645</v>
      </c>
      <c r="C971" s="45">
        <v>0.44896288209606988</v>
      </c>
      <c r="D971" s="10">
        <v>153.333333333333</v>
      </c>
      <c r="E971" s="10">
        <v>2477</v>
      </c>
      <c r="F971" s="45">
        <v>0.46161013790532984</v>
      </c>
      <c r="G971" s="46">
        <v>183.030303030303</v>
      </c>
      <c r="H971" s="10">
        <v>2219</v>
      </c>
      <c r="I971" s="45">
        <v>0.42771781033153433</v>
      </c>
      <c r="J971" s="46">
        <v>212.121216</v>
      </c>
      <c r="K971" s="45">
        <v>0.34893617021276596</v>
      </c>
      <c r="L971" s="10">
        <v>3228</v>
      </c>
      <c r="M971" s="45">
        <v>0.50548073911681801</v>
      </c>
      <c r="N971" s="10">
        <v>212.72727272727201</v>
      </c>
      <c r="O971" s="10">
        <v>4337</v>
      </c>
      <c r="P971" s="45">
        <v>0.52096096096096101</v>
      </c>
      <c r="Q971" s="46">
        <v>258.18181818181802</v>
      </c>
      <c r="R971" s="10">
        <v>4656</v>
      </c>
      <c r="S971" s="45">
        <v>0.51204223028703399</v>
      </c>
      <c r="T971" s="46">
        <v>278.78787199999999</v>
      </c>
      <c r="U971" s="45">
        <v>0.44237918215613381</v>
      </c>
      <c r="V971" s="10">
        <v>136387</v>
      </c>
      <c r="W971" s="45">
        <v>0.50822970893250408</v>
      </c>
      <c r="X971" s="10">
        <v>2026.6666666666599</v>
      </c>
      <c r="Y971" s="10">
        <v>173851</v>
      </c>
      <c r="Z971" s="45">
        <v>0.45991476348321592</v>
      </c>
      <c r="AA971" s="46">
        <v>2234.54545454545</v>
      </c>
      <c r="AB971" s="10">
        <v>201829</v>
      </c>
      <c r="AC971" s="45">
        <v>0.46174770875181309</v>
      </c>
      <c r="AD971" s="46">
        <v>2323.0302700000002</v>
      </c>
      <c r="AE971" s="45">
        <v>0.47982578984800606</v>
      </c>
    </row>
    <row r="972" spans="1:31" ht="14.4" x14ac:dyDescent="0.3">
      <c r="A972" s="64" t="s">
        <v>253</v>
      </c>
      <c r="B972" s="10">
        <v>2019</v>
      </c>
      <c r="C972" s="45">
        <v>0.55103711790393017</v>
      </c>
      <c r="D972" s="10">
        <v>186.666666666666</v>
      </c>
      <c r="E972" s="10">
        <v>2889</v>
      </c>
      <c r="F972" s="45">
        <v>0.5383898620946701</v>
      </c>
      <c r="G972" s="46">
        <v>209.69696969696901</v>
      </c>
      <c r="H972" s="10">
        <v>2969</v>
      </c>
      <c r="I972" s="45">
        <v>0.57228218966846567</v>
      </c>
      <c r="J972" s="46">
        <v>236.363632</v>
      </c>
      <c r="K972" s="45">
        <v>0.47052996532937097</v>
      </c>
      <c r="L972" s="10">
        <v>3158</v>
      </c>
      <c r="M972" s="45">
        <v>0.49451926088318199</v>
      </c>
      <c r="N972" s="10">
        <v>246.666666666666</v>
      </c>
      <c r="O972" s="10">
        <v>3988</v>
      </c>
      <c r="P972" s="45">
        <v>0.47903903903903905</v>
      </c>
      <c r="Q972" s="46">
        <v>228.48484848484799</v>
      </c>
      <c r="R972" s="10">
        <v>4437</v>
      </c>
      <c r="S972" s="45">
        <v>0.48795776971296601</v>
      </c>
      <c r="T972" s="46">
        <v>283.03030000000001</v>
      </c>
      <c r="U972" s="45">
        <v>0.40500316656111462</v>
      </c>
      <c r="V972" s="10">
        <v>131970</v>
      </c>
      <c r="W972" s="45">
        <v>0.49177029106749592</v>
      </c>
      <c r="X972" s="10">
        <v>1596.9696969696899</v>
      </c>
      <c r="Y972" s="10">
        <v>204156</v>
      </c>
      <c r="Z972" s="45">
        <v>0.54008523651678408</v>
      </c>
      <c r="AA972" s="46">
        <v>2082.4242424242402</v>
      </c>
      <c r="AB972" s="10">
        <v>235269</v>
      </c>
      <c r="AC972" s="45">
        <v>0.53825229124818685</v>
      </c>
      <c r="AD972" s="46">
        <v>2207.2727100000002</v>
      </c>
      <c r="AE972" s="45">
        <v>0.78274607865423962</v>
      </c>
    </row>
    <row r="973" spans="1:31" ht="14.4" x14ac:dyDescent="0.3">
      <c r="A973" s="432"/>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432"/>
    </row>
    <row r="974" spans="1:31" ht="14.4" x14ac:dyDescent="0.3">
      <c r="A974" s="433" t="s">
        <v>579</v>
      </c>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c r="AA974" s="433"/>
      <c r="AB974" s="433"/>
      <c r="AC974" s="433"/>
      <c r="AD974" s="433"/>
      <c r="AE974" s="433"/>
    </row>
    <row r="975" spans="1:31" ht="14.4" x14ac:dyDescent="0.3">
      <c r="A975" s="64"/>
      <c r="B975" s="434" t="s">
        <v>332</v>
      </c>
      <c r="C975" s="434"/>
      <c r="D975" s="63" t="s">
        <v>333</v>
      </c>
      <c r="E975" s="434" t="s">
        <v>332</v>
      </c>
      <c r="F975" s="434"/>
      <c r="G975" s="63" t="s">
        <v>333</v>
      </c>
      <c r="H975" s="434" t="s">
        <v>332</v>
      </c>
      <c r="I975" s="434"/>
      <c r="J975" s="63" t="s">
        <v>333</v>
      </c>
      <c r="K975" s="64" t="s">
        <v>0</v>
      </c>
      <c r="L975" s="434" t="s">
        <v>332</v>
      </c>
      <c r="M975" s="434"/>
      <c r="N975" s="63" t="s">
        <v>333</v>
      </c>
      <c r="O975" s="434" t="s">
        <v>332</v>
      </c>
      <c r="P975" s="434"/>
      <c r="Q975" s="63" t="s">
        <v>333</v>
      </c>
      <c r="R975" s="434" t="s">
        <v>332</v>
      </c>
      <c r="S975" s="434"/>
      <c r="T975" s="63" t="s">
        <v>333</v>
      </c>
      <c r="U975" s="64" t="s">
        <v>0</v>
      </c>
      <c r="V975" s="434" t="s">
        <v>332</v>
      </c>
      <c r="W975" s="434"/>
      <c r="X975" s="63" t="s">
        <v>333</v>
      </c>
      <c r="Y975" s="434" t="s">
        <v>332</v>
      </c>
      <c r="Z975" s="434"/>
      <c r="AA975" s="63" t="s">
        <v>333</v>
      </c>
      <c r="AB975" s="434" t="s">
        <v>332</v>
      </c>
      <c r="AC975" s="434"/>
      <c r="AD975" s="63" t="s">
        <v>333</v>
      </c>
      <c r="AE975" s="64" t="s">
        <v>0</v>
      </c>
    </row>
    <row r="976" spans="1:31" ht="14.4" x14ac:dyDescent="0.3">
      <c r="A976" s="64" t="s">
        <v>18</v>
      </c>
      <c r="B976" s="10">
        <v>66776</v>
      </c>
      <c r="C976" s="45"/>
      <c r="D976" s="10">
        <v>809.09090909090901</v>
      </c>
      <c r="E976" s="10">
        <v>62621</v>
      </c>
      <c r="F976" s="45"/>
      <c r="G976" s="46">
        <v>716.969696969697</v>
      </c>
      <c r="H976" s="10">
        <v>61618</v>
      </c>
      <c r="I976" s="45"/>
      <c r="J976" s="46">
        <v>713.33330000000001</v>
      </c>
      <c r="K976" s="45">
        <v>-7.7243320953636035E-2</v>
      </c>
      <c r="L976" s="10">
        <v>128930</v>
      </c>
      <c r="M976" s="45"/>
      <c r="N976" s="10">
        <v>930.30303030303003</v>
      </c>
      <c r="O976" s="10">
        <v>124081</v>
      </c>
      <c r="P976" s="45"/>
      <c r="Q976" s="46">
        <v>756.36363636363603</v>
      </c>
      <c r="R976" s="10">
        <v>121425</v>
      </c>
      <c r="S976" s="45"/>
      <c r="T976" s="46">
        <v>640</v>
      </c>
      <c r="U976" s="45">
        <v>-5.8209881330954782E-2</v>
      </c>
      <c r="V976" s="10">
        <v>6519359</v>
      </c>
      <c r="W976" s="45"/>
      <c r="X976" s="10">
        <v>7172.1212121212102</v>
      </c>
      <c r="Y976" s="10">
        <v>6343422</v>
      </c>
      <c r="Z976" s="45"/>
      <c r="AA976" s="46">
        <v>7252.7272727272702</v>
      </c>
      <c r="AB976" s="10">
        <v>6231619</v>
      </c>
      <c r="AC976" s="45"/>
      <c r="AD976" s="46">
        <v>6264.8486300000004</v>
      </c>
      <c r="AE976" s="45">
        <v>-4.4136241001607672E-2</v>
      </c>
    </row>
    <row r="977" spans="1:31" ht="14.4" x14ac:dyDescent="0.3">
      <c r="A977" s="64" t="s">
        <v>252</v>
      </c>
      <c r="B977" s="10">
        <v>40835</v>
      </c>
      <c r="C977" s="45">
        <v>0.61152210374985028</v>
      </c>
      <c r="D977" s="10">
        <v>659.39393939393904</v>
      </c>
      <c r="E977" s="10">
        <v>38711</v>
      </c>
      <c r="F977" s="45">
        <v>0.61817920505900581</v>
      </c>
      <c r="G977" s="46">
        <v>601.81818181818096</v>
      </c>
      <c r="H977" s="10">
        <v>36764</v>
      </c>
      <c r="I977" s="45">
        <v>0.59664383783959229</v>
      </c>
      <c r="J977" s="46">
        <v>646.06060000000002</v>
      </c>
      <c r="K977" s="45">
        <v>-9.9693890045304268E-2</v>
      </c>
      <c r="L977" s="10">
        <v>87135</v>
      </c>
      <c r="M977" s="45">
        <v>0.67583184673854024</v>
      </c>
      <c r="N977" s="10">
        <v>927.27272727272702</v>
      </c>
      <c r="O977" s="10">
        <v>83106</v>
      </c>
      <c r="P977" s="45">
        <v>0.66977216495676206</v>
      </c>
      <c r="Q977" s="46">
        <v>943.63636363636294</v>
      </c>
      <c r="R977" s="10">
        <v>81069</v>
      </c>
      <c r="S977" s="45">
        <v>0.66764669549104383</v>
      </c>
      <c r="T977" s="46">
        <v>719.39390000000003</v>
      </c>
      <c r="U977" s="45">
        <v>-6.9616112928214832E-2</v>
      </c>
      <c r="V977" s="10">
        <v>4293144</v>
      </c>
      <c r="W977" s="45">
        <v>0.65852240994858546</v>
      </c>
      <c r="X977" s="10">
        <v>11033.333333333299</v>
      </c>
      <c r="Y977" s="10">
        <v>4034237</v>
      </c>
      <c r="Z977" s="45">
        <v>0.6359717199959265</v>
      </c>
      <c r="AA977" s="46">
        <v>9961.2121212121201</v>
      </c>
      <c r="AB977" s="10">
        <v>3949696</v>
      </c>
      <c r="AC977" s="45">
        <v>0.63381538569671858</v>
      </c>
      <c r="AD977" s="46">
        <v>9892.1209999999992</v>
      </c>
      <c r="AE977" s="45">
        <v>-7.9999180088066002E-2</v>
      </c>
    </row>
    <row r="978" spans="1:31" ht="14.4" x14ac:dyDescent="0.3">
      <c r="A978" s="64" t="s">
        <v>253</v>
      </c>
      <c r="B978" s="10">
        <v>25941</v>
      </c>
      <c r="C978" s="45">
        <v>0.38847789625014978</v>
      </c>
      <c r="D978" s="10">
        <v>654.54545454545405</v>
      </c>
      <c r="E978" s="10">
        <v>23910</v>
      </c>
      <c r="F978" s="45">
        <v>0.38182079494099425</v>
      </c>
      <c r="G978" s="46">
        <v>593.33333333333303</v>
      </c>
      <c r="H978" s="10">
        <v>24854</v>
      </c>
      <c r="I978" s="45">
        <v>0.40335616216040765</v>
      </c>
      <c r="J978" s="46">
        <v>572.12120000000004</v>
      </c>
      <c r="K978" s="45">
        <v>-4.1902779383986739E-2</v>
      </c>
      <c r="L978" s="10">
        <v>41795</v>
      </c>
      <c r="M978" s="45">
        <v>0.3241681532614597</v>
      </c>
      <c r="N978" s="10">
        <v>793.33333333333303</v>
      </c>
      <c r="O978" s="10">
        <v>40975</v>
      </c>
      <c r="P978" s="45">
        <v>0.33022783504323788</v>
      </c>
      <c r="Q978" s="46">
        <v>667.27272727272702</v>
      </c>
      <c r="R978" s="10">
        <v>40356</v>
      </c>
      <c r="S978" s="45">
        <v>0.33235330450895617</v>
      </c>
      <c r="T978" s="46">
        <v>735.75756799999999</v>
      </c>
      <c r="U978" s="45">
        <v>-3.4429955736332098E-2</v>
      </c>
      <c r="V978" s="10">
        <v>2226215</v>
      </c>
      <c r="W978" s="45">
        <v>0.34147759005141454</v>
      </c>
      <c r="X978" s="10">
        <v>7076.9696969696897</v>
      </c>
      <c r="Y978" s="10">
        <v>2309185</v>
      </c>
      <c r="Z978" s="45">
        <v>0.3640282800040735</v>
      </c>
      <c r="AA978" s="46">
        <v>5824.2424242424204</v>
      </c>
      <c r="AB978" s="10">
        <v>2281923</v>
      </c>
      <c r="AC978" s="45">
        <v>0.36618461430328136</v>
      </c>
      <c r="AD978" s="46">
        <v>6203.6360000000004</v>
      </c>
      <c r="AE978" s="45">
        <v>2.5023638777027377E-2</v>
      </c>
    </row>
    <row r="979" spans="1:31" ht="14.4" x14ac:dyDescent="0.3">
      <c r="A979" s="432"/>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432"/>
    </row>
    <row r="980" spans="1:31" ht="14.4" x14ac:dyDescent="0.3">
      <c r="A980" s="433" t="s">
        <v>580</v>
      </c>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c r="AA980" s="433"/>
      <c r="AB980" s="433"/>
      <c r="AC980" s="433"/>
      <c r="AD980" s="433"/>
      <c r="AE980" s="433"/>
    </row>
    <row r="981" spans="1:31" ht="14.4" x14ac:dyDescent="0.3">
      <c r="A981" s="64"/>
      <c r="B981" s="434" t="s">
        <v>332</v>
      </c>
      <c r="C981" s="434"/>
      <c r="D981" s="63" t="s">
        <v>333</v>
      </c>
      <c r="E981" s="434" t="s">
        <v>332</v>
      </c>
      <c r="F981" s="434"/>
      <c r="G981" s="63" t="s">
        <v>333</v>
      </c>
      <c r="H981" s="434" t="s">
        <v>332</v>
      </c>
      <c r="I981" s="434"/>
      <c r="J981" s="63" t="s">
        <v>333</v>
      </c>
      <c r="K981" s="64" t="s">
        <v>0</v>
      </c>
      <c r="L981" s="434" t="s">
        <v>332</v>
      </c>
      <c r="M981" s="434"/>
      <c r="N981" s="63" t="s">
        <v>333</v>
      </c>
      <c r="O981" s="434" t="s">
        <v>332</v>
      </c>
      <c r="P981" s="434"/>
      <c r="Q981" s="63" t="s">
        <v>333</v>
      </c>
      <c r="R981" s="434" t="s">
        <v>332</v>
      </c>
      <c r="S981" s="434"/>
      <c r="T981" s="63" t="s">
        <v>333</v>
      </c>
      <c r="U981" s="64" t="s">
        <v>0</v>
      </c>
      <c r="V981" s="434" t="s">
        <v>332</v>
      </c>
      <c r="W981" s="434"/>
      <c r="X981" s="63" t="s">
        <v>333</v>
      </c>
      <c r="Y981" s="434" t="s">
        <v>332</v>
      </c>
      <c r="Z981" s="434"/>
      <c r="AA981" s="63" t="s">
        <v>333</v>
      </c>
      <c r="AB981" s="434" t="s">
        <v>332</v>
      </c>
      <c r="AC981" s="434"/>
      <c r="AD981" s="63" t="s">
        <v>333</v>
      </c>
      <c r="AE981" s="64" t="s">
        <v>0</v>
      </c>
    </row>
    <row r="982" spans="1:31" ht="14.4" x14ac:dyDescent="0.3">
      <c r="A982" s="64" t="s">
        <v>18</v>
      </c>
      <c r="B982" s="10">
        <v>54958</v>
      </c>
      <c r="C982" s="45"/>
      <c r="D982" s="10">
        <v>732.72727272727195</v>
      </c>
      <c r="E982" s="10">
        <v>63700</v>
      </c>
      <c r="F982" s="45"/>
      <c r="G982" s="46">
        <v>619.39393939393904</v>
      </c>
      <c r="H982" s="10">
        <v>69732</v>
      </c>
      <c r="I982" s="45"/>
      <c r="J982" s="46">
        <v>609.09090000000003</v>
      </c>
      <c r="K982" s="45">
        <v>0.26882346519160089</v>
      </c>
      <c r="L982" s="10">
        <v>109176</v>
      </c>
      <c r="M982" s="45"/>
      <c r="N982" s="10">
        <v>746.06060606060601</v>
      </c>
      <c r="O982" s="10">
        <v>123020</v>
      </c>
      <c r="P982" s="45"/>
      <c r="Q982" s="46">
        <v>755.15151515151501</v>
      </c>
      <c r="R982" s="10">
        <v>135908</v>
      </c>
      <c r="S982" s="45"/>
      <c r="T982" s="46">
        <v>656.36364700000001</v>
      </c>
      <c r="U982" s="45">
        <v>0.24485234850150217</v>
      </c>
      <c r="V982" s="10">
        <v>3197413</v>
      </c>
      <c r="W982" s="45"/>
      <c r="X982" s="10">
        <v>5619.3939393939399</v>
      </c>
      <c r="Y982" s="10">
        <v>3526727</v>
      </c>
      <c r="Z982" s="45"/>
      <c r="AA982" s="46">
        <v>5303.6363636363603</v>
      </c>
      <c r="AB982" s="10">
        <v>3811789</v>
      </c>
      <c r="AC982" s="45"/>
      <c r="AD982" s="46">
        <v>5863.0302700000002</v>
      </c>
      <c r="AE982" s="45">
        <v>0.19214783951901115</v>
      </c>
    </row>
    <row r="983" spans="1:31" ht="14.4" x14ac:dyDescent="0.3">
      <c r="A983" s="64" t="s">
        <v>252</v>
      </c>
      <c r="B983" s="10">
        <v>22560</v>
      </c>
      <c r="C983" s="45">
        <v>0.41049528731030971</v>
      </c>
      <c r="D983" s="10">
        <v>531.51515151515105</v>
      </c>
      <c r="E983" s="10">
        <v>24325</v>
      </c>
      <c r="F983" s="45">
        <v>0.38186813186813184</v>
      </c>
      <c r="G983" s="46">
        <v>636.36363636363603</v>
      </c>
      <c r="H983" s="10">
        <v>27992</v>
      </c>
      <c r="I983" s="45">
        <v>0.40142258934205244</v>
      </c>
      <c r="J983" s="46">
        <v>503.03030000000001</v>
      </c>
      <c r="K983" s="45">
        <v>0.24078014184397162</v>
      </c>
      <c r="L983" s="10">
        <v>49311</v>
      </c>
      <c r="M983" s="45">
        <v>0.45166520114310837</v>
      </c>
      <c r="N983" s="10">
        <v>640.60606060606005</v>
      </c>
      <c r="O983" s="10">
        <v>52349</v>
      </c>
      <c r="P983" s="45">
        <v>0.42553243375060967</v>
      </c>
      <c r="Q983" s="46">
        <v>800.60606060606005</v>
      </c>
      <c r="R983" s="10">
        <v>60119</v>
      </c>
      <c r="S983" s="45">
        <v>0.44235070783176855</v>
      </c>
      <c r="T983" s="46">
        <v>794.54549999999995</v>
      </c>
      <c r="U983" s="45">
        <v>0.21918030459735149</v>
      </c>
      <c r="V983" s="10">
        <v>1508527</v>
      </c>
      <c r="W983" s="45">
        <v>0.47179610516376835</v>
      </c>
      <c r="X983" s="10">
        <v>7247.8787878787798</v>
      </c>
      <c r="Y983" s="10">
        <v>1514290</v>
      </c>
      <c r="Z983" s="45">
        <v>0.42937545208347572</v>
      </c>
      <c r="AA983" s="46">
        <v>7612.1212121212102</v>
      </c>
      <c r="AB983" s="10">
        <v>1670449</v>
      </c>
      <c r="AC983" s="45">
        <v>0.43823228410596704</v>
      </c>
      <c r="AD983" s="46">
        <v>8983.0300000000007</v>
      </c>
      <c r="AE983" s="45">
        <v>0.1073378202710326</v>
      </c>
    </row>
    <row r="984" spans="1:31" ht="14.4" x14ac:dyDescent="0.3">
      <c r="A984" s="64" t="s">
        <v>253</v>
      </c>
      <c r="B984" s="10">
        <v>32398</v>
      </c>
      <c r="C984" s="45">
        <v>0.58950471268969029</v>
      </c>
      <c r="D984" s="10">
        <v>662.42424242424204</v>
      </c>
      <c r="E984" s="10">
        <v>39375</v>
      </c>
      <c r="F984" s="45">
        <v>0.61813186813186816</v>
      </c>
      <c r="G984" s="46">
        <v>652.72727272727195</v>
      </c>
      <c r="H984" s="10">
        <v>41740</v>
      </c>
      <c r="I984" s="45">
        <v>0.59857741065794756</v>
      </c>
      <c r="J984" s="46">
        <v>614.54549999999995</v>
      </c>
      <c r="K984" s="45">
        <v>0.28835113278597446</v>
      </c>
      <c r="L984" s="10">
        <v>59865</v>
      </c>
      <c r="M984" s="45">
        <v>0.54833479885689163</v>
      </c>
      <c r="N984" s="10">
        <v>732.72727272727195</v>
      </c>
      <c r="O984" s="10">
        <v>70671</v>
      </c>
      <c r="P984" s="45">
        <v>0.57446756624939033</v>
      </c>
      <c r="Q984" s="46">
        <v>914.54545454545405</v>
      </c>
      <c r="R984" s="10">
        <v>75789</v>
      </c>
      <c r="S984" s="45">
        <v>0.55764929216823145</v>
      </c>
      <c r="T984" s="46">
        <v>789.09090000000003</v>
      </c>
      <c r="U984" s="45">
        <v>0.26599849661738911</v>
      </c>
      <c r="V984" s="10">
        <v>1688886</v>
      </c>
      <c r="W984" s="45">
        <v>0.52820389483623165</v>
      </c>
      <c r="X984" s="10">
        <v>4755.7575757575696</v>
      </c>
      <c r="Y984" s="10">
        <v>2012437</v>
      </c>
      <c r="Z984" s="45">
        <v>0.57062454791652428</v>
      </c>
      <c r="AA984" s="46">
        <v>5331.5151515151501</v>
      </c>
      <c r="AB984" s="10">
        <v>2141340</v>
      </c>
      <c r="AC984" s="45">
        <v>0.56176771589403296</v>
      </c>
      <c r="AD984" s="46">
        <v>5943.6360000000004</v>
      </c>
      <c r="AE984" s="45">
        <v>0.26790085298830119</v>
      </c>
    </row>
    <row r="985" spans="1:31" ht="14.4" x14ac:dyDescent="0.3">
      <c r="A985" s="432"/>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432"/>
    </row>
    <row r="986" spans="1:31" ht="14.4" x14ac:dyDescent="0.3">
      <c r="A986" s="433" t="s">
        <v>443</v>
      </c>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c r="AA986" s="433"/>
      <c r="AB986" s="433"/>
      <c r="AC986" s="433"/>
      <c r="AD986" s="433"/>
      <c r="AE986" s="433"/>
    </row>
    <row r="987" spans="1:31" ht="14.4" x14ac:dyDescent="0.3">
      <c r="A987" s="64"/>
      <c r="B987" s="434" t="s">
        <v>332</v>
      </c>
      <c r="C987" s="434"/>
      <c r="D987" s="63" t="s">
        <v>333</v>
      </c>
      <c r="E987" s="434" t="s">
        <v>332</v>
      </c>
      <c r="F987" s="434"/>
      <c r="G987" s="63" t="s">
        <v>333</v>
      </c>
      <c r="H987" s="434" t="s">
        <v>332</v>
      </c>
      <c r="I987" s="434"/>
      <c r="J987" s="63" t="s">
        <v>333</v>
      </c>
      <c r="K987" s="64" t="s">
        <v>0</v>
      </c>
      <c r="L987" s="434" t="s">
        <v>332</v>
      </c>
      <c r="M987" s="434"/>
      <c r="N987" s="63" t="s">
        <v>333</v>
      </c>
      <c r="O987" s="434" t="s">
        <v>332</v>
      </c>
      <c r="P987" s="434"/>
      <c r="Q987" s="63" t="s">
        <v>333</v>
      </c>
      <c r="R987" s="434" t="s">
        <v>332</v>
      </c>
      <c r="S987" s="434"/>
      <c r="T987" s="63" t="s">
        <v>333</v>
      </c>
      <c r="U987" s="64" t="s">
        <v>0</v>
      </c>
      <c r="V987" s="434" t="s">
        <v>332</v>
      </c>
      <c r="W987" s="434"/>
      <c r="X987" s="63" t="s">
        <v>333</v>
      </c>
      <c r="Y987" s="434" t="s">
        <v>332</v>
      </c>
      <c r="Z987" s="434"/>
      <c r="AA987" s="63" t="s">
        <v>333</v>
      </c>
      <c r="AB987" s="434" t="s">
        <v>332</v>
      </c>
      <c r="AC987" s="434"/>
      <c r="AD987" s="63" t="s">
        <v>333</v>
      </c>
      <c r="AE987" s="64" t="s">
        <v>0</v>
      </c>
    </row>
    <row r="988" spans="1:31" ht="14.4" x14ac:dyDescent="0.3">
      <c r="A988" s="64" t="s">
        <v>18</v>
      </c>
      <c r="B988" s="10">
        <v>11551</v>
      </c>
      <c r="C988" s="45"/>
      <c r="D988" s="10">
        <v>492.72727272727201</v>
      </c>
      <c r="E988" s="10">
        <v>13932</v>
      </c>
      <c r="F988" s="45"/>
      <c r="G988" s="46">
        <v>563.63636363636294</v>
      </c>
      <c r="H988" s="10">
        <v>10206</v>
      </c>
      <c r="I988" s="45"/>
      <c r="J988" s="46">
        <v>472.121216</v>
      </c>
      <c r="K988" s="45">
        <v>-0.11644013505324215</v>
      </c>
      <c r="L988" s="10">
        <v>24410</v>
      </c>
      <c r="M988" s="45"/>
      <c r="N988" s="10">
        <v>735.75757575757495</v>
      </c>
      <c r="O988" s="10">
        <v>27362</v>
      </c>
      <c r="P988" s="45"/>
      <c r="Q988" s="46">
        <v>784.24242424242402</v>
      </c>
      <c r="R988" s="10">
        <v>23236</v>
      </c>
      <c r="S988" s="45"/>
      <c r="T988" s="46">
        <v>670.30304000000001</v>
      </c>
      <c r="U988" s="45">
        <v>-4.8095043015157719E-2</v>
      </c>
      <c r="V988" s="10">
        <v>1081491</v>
      </c>
      <c r="W988" s="45"/>
      <c r="X988" s="10">
        <v>11726.060606060601</v>
      </c>
      <c r="Y988" s="10">
        <v>1164649</v>
      </c>
      <c r="Z988" s="45"/>
      <c r="AA988" s="46">
        <v>11886.060606060601</v>
      </c>
      <c r="AB988" s="10">
        <v>1131710</v>
      </c>
      <c r="AC988" s="45"/>
      <c r="AD988" s="46">
        <v>12697.5762</v>
      </c>
      <c r="AE988" s="45">
        <v>4.6434968021000639E-2</v>
      </c>
    </row>
    <row r="989" spans="1:31" ht="14.4" x14ac:dyDescent="0.3">
      <c r="A989" s="64" t="s">
        <v>246</v>
      </c>
      <c r="B989" s="10">
        <v>4710</v>
      </c>
      <c r="C989" s="45">
        <v>0.40775690416414162</v>
      </c>
      <c r="D989" s="10">
        <v>362.42424242424198</v>
      </c>
      <c r="E989" s="10">
        <v>6645</v>
      </c>
      <c r="F989" s="45">
        <v>0.47695951765719208</v>
      </c>
      <c r="G989" s="46">
        <v>377.575757575757</v>
      </c>
      <c r="H989" s="10">
        <v>3448</v>
      </c>
      <c r="I989" s="45">
        <v>0.33784048598863414</v>
      </c>
      <c r="J989" s="46">
        <v>270.30304000000001</v>
      </c>
      <c r="K989" s="45">
        <v>-0.26794055201698513</v>
      </c>
      <c r="L989" s="10">
        <v>6795</v>
      </c>
      <c r="M989" s="45">
        <v>0.2783695206882425</v>
      </c>
      <c r="N989" s="10">
        <v>429.09090909090901</v>
      </c>
      <c r="O989" s="10">
        <v>9091</v>
      </c>
      <c r="P989" s="45">
        <v>0.33224910459761714</v>
      </c>
      <c r="Q989" s="46">
        <v>450.90909090909099</v>
      </c>
      <c r="R989" s="10">
        <v>5125</v>
      </c>
      <c r="S989" s="45">
        <v>0.2205629196075056</v>
      </c>
      <c r="T989" s="46">
        <v>353.93939999999998</v>
      </c>
      <c r="U989" s="45">
        <v>-0.24576894775570271</v>
      </c>
      <c r="V989" s="10">
        <v>263819</v>
      </c>
      <c r="W989" s="45">
        <v>0.24394007902053738</v>
      </c>
      <c r="X989" s="10">
        <v>4277.5757575757498</v>
      </c>
      <c r="Y989" s="10">
        <v>275877</v>
      </c>
      <c r="Z989" s="45">
        <v>0.23687565953347317</v>
      </c>
      <c r="AA989" s="46">
        <v>4105.4545454545396</v>
      </c>
      <c r="AB989" s="10">
        <v>219832</v>
      </c>
      <c r="AC989" s="45">
        <v>0.19424764294739819</v>
      </c>
      <c r="AD989" s="46">
        <v>3689.6970000000001</v>
      </c>
      <c r="AE989" s="45">
        <v>-0.1667317365314856</v>
      </c>
    </row>
    <row r="990" spans="1:31" ht="14.4" x14ac:dyDescent="0.3">
      <c r="A990" s="64" t="s">
        <v>247</v>
      </c>
      <c r="B990" s="10">
        <v>981</v>
      </c>
      <c r="C990" s="45">
        <v>8.4927711886416762E-2</v>
      </c>
      <c r="D990" s="10">
        <v>167.272727272727</v>
      </c>
      <c r="E990" s="10">
        <v>940</v>
      </c>
      <c r="F990" s="45">
        <v>6.7470571346540345E-2</v>
      </c>
      <c r="G990" s="46">
        <v>164.24242424242399</v>
      </c>
      <c r="H990" s="10">
        <v>1084</v>
      </c>
      <c r="I990" s="45">
        <v>0.10621203213795806</v>
      </c>
      <c r="J990" s="46">
        <v>170.30302399999999</v>
      </c>
      <c r="K990" s="45">
        <v>0.10499490316004077</v>
      </c>
      <c r="L990" s="10">
        <v>1669</v>
      </c>
      <c r="M990" s="45">
        <v>6.8373617369930362E-2</v>
      </c>
      <c r="N990" s="10">
        <v>226.666666666666</v>
      </c>
      <c r="O990" s="10">
        <v>1369</v>
      </c>
      <c r="P990" s="45">
        <v>5.0032892332431841E-2</v>
      </c>
      <c r="Q990" s="46">
        <v>197.575757575757</v>
      </c>
      <c r="R990" s="10">
        <v>1629</v>
      </c>
      <c r="S990" s="45">
        <v>7.0106730934756417E-2</v>
      </c>
      <c r="T990" s="46">
        <v>188.484848</v>
      </c>
      <c r="U990" s="45">
        <v>-2.3966446974236069E-2</v>
      </c>
      <c r="V990" s="10">
        <v>58705</v>
      </c>
      <c r="W990" s="45">
        <v>5.4281542796010322E-2</v>
      </c>
      <c r="X990" s="10">
        <v>1477.57575757575</v>
      </c>
      <c r="Y990" s="10">
        <v>55678</v>
      </c>
      <c r="Z990" s="45">
        <v>4.7806678235245127E-2</v>
      </c>
      <c r="AA990" s="46">
        <v>1469.0909090908999</v>
      </c>
      <c r="AB990" s="10">
        <v>59017</v>
      </c>
      <c r="AC990" s="45">
        <v>5.2148518613425704E-2</v>
      </c>
      <c r="AD990" s="46">
        <v>1484.84851</v>
      </c>
      <c r="AE990" s="45">
        <v>5.3147091389149134E-3</v>
      </c>
    </row>
    <row r="991" spans="1:31" ht="14.4" x14ac:dyDescent="0.3">
      <c r="A991" s="64" t="s">
        <v>248</v>
      </c>
      <c r="B991" s="10">
        <v>2038</v>
      </c>
      <c r="C991" s="45">
        <v>0.17643494069777507</v>
      </c>
      <c r="D991" s="10">
        <v>247.272727272727</v>
      </c>
      <c r="E991" s="10">
        <v>1160</v>
      </c>
      <c r="F991" s="45">
        <v>8.3261556129773179E-2</v>
      </c>
      <c r="G991" s="46">
        <v>164.24242424242399</v>
      </c>
      <c r="H991" s="10">
        <v>684</v>
      </c>
      <c r="I991" s="45">
        <v>6.7019400352733682E-2</v>
      </c>
      <c r="J991" s="46">
        <v>142.42424</v>
      </c>
      <c r="K991" s="45">
        <v>-0.66437684003925412</v>
      </c>
      <c r="L991" s="10">
        <v>3830</v>
      </c>
      <c r="M991" s="45">
        <v>0.15690290864399836</v>
      </c>
      <c r="N991" s="10">
        <v>320</v>
      </c>
      <c r="O991" s="10">
        <v>2684</v>
      </c>
      <c r="P991" s="45">
        <v>9.8092244718953295E-2</v>
      </c>
      <c r="Q991" s="46">
        <v>295.15151515151501</v>
      </c>
      <c r="R991" s="10">
        <v>2127</v>
      </c>
      <c r="S991" s="45">
        <v>9.153899122051988E-2</v>
      </c>
      <c r="T991" s="46">
        <v>224.24243200000001</v>
      </c>
      <c r="U991" s="45">
        <v>-0.44464751958224541</v>
      </c>
      <c r="V991" s="10">
        <v>148415</v>
      </c>
      <c r="W991" s="45">
        <v>0.13723184011702363</v>
      </c>
      <c r="X991" s="10">
        <v>2803.0303030302998</v>
      </c>
      <c r="Y991" s="10">
        <v>114943</v>
      </c>
      <c r="Z991" s="45">
        <v>9.8693254362473157E-2</v>
      </c>
      <c r="AA991" s="46">
        <v>2556.9696969696902</v>
      </c>
      <c r="AB991" s="10">
        <v>82668</v>
      </c>
      <c r="AC991" s="45">
        <v>7.3046982000689223E-2</v>
      </c>
      <c r="AD991" s="46">
        <v>2041.21216</v>
      </c>
      <c r="AE991" s="45">
        <v>-0.44299430650540711</v>
      </c>
    </row>
    <row r="992" spans="1:31" ht="14.4" x14ac:dyDescent="0.3">
      <c r="A992" s="64" t="s">
        <v>249</v>
      </c>
      <c r="B992" s="10">
        <v>738</v>
      </c>
      <c r="C992" s="45">
        <v>6.389057224482729E-2</v>
      </c>
      <c r="D992" s="10">
        <v>133.333333333333</v>
      </c>
      <c r="E992" s="10">
        <v>439</v>
      </c>
      <c r="F992" s="45">
        <v>3.1510192362905538E-2</v>
      </c>
      <c r="G992" s="46">
        <v>119.39393939393899</v>
      </c>
      <c r="H992" s="10">
        <v>386</v>
      </c>
      <c r="I992" s="45">
        <v>3.7820889672741526E-2</v>
      </c>
      <c r="J992" s="46">
        <v>91.515150000000006</v>
      </c>
      <c r="K992" s="45">
        <v>-0.47696476964769646</v>
      </c>
      <c r="L992" s="10">
        <v>1243</v>
      </c>
      <c r="M992" s="45">
        <v>5.0921753379762395E-2</v>
      </c>
      <c r="N992" s="10">
        <v>189.69696969696901</v>
      </c>
      <c r="O992" s="10">
        <v>1010</v>
      </c>
      <c r="P992" s="45">
        <v>3.6912506395731307E-2</v>
      </c>
      <c r="Q992" s="46">
        <v>158.78787878787799</v>
      </c>
      <c r="R992" s="10">
        <v>970</v>
      </c>
      <c r="S992" s="45">
        <v>4.174556722327423E-2</v>
      </c>
      <c r="T992" s="46">
        <v>152.121216</v>
      </c>
      <c r="U992" s="45">
        <v>-0.21962992759452937</v>
      </c>
      <c r="V992" s="10">
        <v>49125</v>
      </c>
      <c r="W992" s="45">
        <v>4.5423401581705256E-2</v>
      </c>
      <c r="X992" s="10">
        <v>1301.2121212121201</v>
      </c>
      <c r="Y992" s="10">
        <v>51432</v>
      </c>
      <c r="Z992" s="45">
        <v>4.4160944627952281E-2</v>
      </c>
      <c r="AA992" s="46">
        <v>1458.1818181818101</v>
      </c>
      <c r="AB992" s="10">
        <v>53992</v>
      </c>
      <c r="AC992" s="45">
        <v>4.7708335174205405E-2</v>
      </c>
      <c r="AD992" s="46">
        <v>1557.57581</v>
      </c>
      <c r="AE992" s="45">
        <v>9.9073791348600504E-2</v>
      </c>
    </row>
    <row r="993" spans="1:31" ht="14.4" x14ac:dyDescent="0.3">
      <c r="A993" s="64" t="s">
        <v>444</v>
      </c>
      <c r="B993" s="10">
        <v>864</v>
      </c>
      <c r="C993" s="45">
        <v>7.4798718725651456E-2</v>
      </c>
      <c r="D993" s="10">
        <v>166.666666666666</v>
      </c>
      <c r="E993" s="10">
        <v>1002</v>
      </c>
      <c r="F993" s="45">
        <v>7.19207579672696E-2</v>
      </c>
      <c r="G993" s="46">
        <v>170.30303030303</v>
      </c>
      <c r="H993" s="10">
        <v>446</v>
      </c>
      <c r="I993" s="45">
        <v>4.3699784440525184E-2</v>
      </c>
      <c r="J993" s="46">
        <v>111.515152</v>
      </c>
      <c r="K993" s="45">
        <v>-0.48379629629629628</v>
      </c>
      <c r="L993" s="10">
        <v>5011</v>
      </c>
      <c r="M993" s="45">
        <v>0.20528471937730439</v>
      </c>
      <c r="N993" s="10">
        <v>261.21212121212102</v>
      </c>
      <c r="O993" s="10">
        <v>5709</v>
      </c>
      <c r="P993" s="45">
        <v>0.20864702872597032</v>
      </c>
      <c r="Q993" s="46">
        <v>281.21212121212102</v>
      </c>
      <c r="R993" s="10">
        <v>5155</v>
      </c>
      <c r="S993" s="45">
        <v>0.22185401962472026</v>
      </c>
      <c r="T993" s="46">
        <v>193.939392</v>
      </c>
      <c r="U993" s="45">
        <v>2.8736779086010775E-2</v>
      </c>
      <c r="V993" s="10">
        <v>296689</v>
      </c>
      <c r="W993" s="45">
        <v>0.27433330466920208</v>
      </c>
      <c r="X993" s="10">
        <v>2670.9090909090901</v>
      </c>
      <c r="Y993" s="10">
        <v>359537</v>
      </c>
      <c r="Z993" s="45">
        <v>0.30870846066067975</v>
      </c>
      <c r="AA993" s="46">
        <v>2955.15151515151</v>
      </c>
      <c r="AB993" s="10">
        <v>387973</v>
      </c>
      <c r="AC993" s="45">
        <v>0.34282015710738617</v>
      </c>
      <c r="AD993" s="46">
        <v>3464.2424299999998</v>
      </c>
      <c r="AE993" s="45">
        <v>0.30767571430015944</v>
      </c>
    </row>
    <row r="994" spans="1:31" ht="14.4" x14ac:dyDescent="0.3">
      <c r="A994" s="64" t="s">
        <v>250</v>
      </c>
      <c r="B994" s="10">
        <v>0</v>
      </c>
      <c r="C994" s="45">
        <v>0</v>
      </c>
      <c r="D994" s="10">
        <v>80</v>
      </c>
      <c r="E994" s="10">
        <v>0</v>
      </c>
      <c r="F994" s="45">
        <v>0</v>
      </c>
      <c r="G994" s="46">
        <v>17.5757575757575</v>
      </c>
      <c r="H994" s="10">
        <v>0</v>
      </c>
      <c r="I994" s="45">
        <v>0</v>
      </c>
      <c r="J994" s="46">
        <v>17.575758</v>
      </c>
      <c r="K994" s="64"/>
      <c r="L994" s="10">
        <v>326</v>
      </c>
      <c r="M994" s="45">
        <v>1.3355182302335109E-2</v>
      </c>
      <c r="N994" s="10">
        <v>83.030303030303003</v>
      </c>
      <c r="O994" s="10">
        <v>240</v>
      </c>
      <c r="P994" s="45">
        <v>8.771288648490607E-3</v>
      </c>
      <c r="Q994" s="46">
        <v>56.363636363636303</v>
      </c>
      <c r="R994" s="10">
        <v>356</v>
      </c>
      <c r="S994" s="45">
        <v>1.5321053537614046E-2</v>
      </c>
      <c r="T994" s="46">
        <v>76.363640000000004</v>
      </c>
      <c r="U994" s="45">
        <v>9.202453987730061E-2</v>
      </c>
      <c r="V994" s="10">
        <v>2760</v>
      </c>
      <c r="W994" s="45">
        <v>2.5520323331400816E-3</v>
      </c>
      <c r="X994" s="10">
        <v>243.030303030303</v>
      </c>
      <c r="Y994" s="10">
        <v>2659</v>
      </c>
      <c r="Z994" s="45">
        <v>2.2830913004690686E-3</v>
      </c>
      <c r="AA994" s="46">
        <v>236.363636363636</v>
      </c>
      <c r="AB994" s="10">
        <v>3459</v>
      </c>
      <c r="AC994" s="45">
        <v>3.0564367196543284E-3</v>
      </c>
      <c r="AD994" s="46">
        <v>256.96969999999999</v>
      </c>
      <c r="AE994" s="45">
        <v>0.25326086956521737</v>
      </c>
    </row>
    <row r="995" spans="1:31" ht="14.4" x14ac:dyDescent="0.3">
      <c r="A995" s="64" t="s">
        <v>251</v>
      </c>
      <c r="B995" s="10">
        <v>2220</v>
      </c>
      <c r="C995" s="45">
        <v>0.19219115228118777</v>
      </c>
      <c r="D995" s="10">
        <v>211.51515151515099</v>
      </c>
      <c r="E995" s="10">
        <v>3746</v>
      </c>
      <c r="F995" s="45">
        <v>0.26887740453631925</v>
      </c>
      <c r="G995" s="46">
        <v>283.636363636363</v>
      </c>
      <c r="H995" s="10">
        <v>4158</v>
      </c>
      <c r="I995" s="45">
        <v>0.40740740740740738</v>
      </c>
      <c r="J995" s="46">
        <v>283.63635299999999</v>
      </c>
      <c r="K995" s="45">
        <v>0.87297297297297294</v>
      </c>
      <c r="L995" s="10">
        <v>5536</v>
      </c>
      <c r="M995" s="45">
        <v>0.22679229823842686</v>
      </c>
      <c r="N995" s="10">
        <v>377.575757575757</v>
      </c>
      <c r="O995" s="10">
        <v>7259</v>
      </c>
      <c r="P995" s="45">
        <v>0.2652949345808055</v>
      </c>
      <c r="Q995" s="46">
        <v>390.90909090909099</v>
      </c>
      <c r="R995" s="10">
        <v>7874</v>
      </c>
      <c r="S995" s="45">
        <v>0.33887071785160955</v>
      </c>
      <c r="T995" s="46">
        <v>400</v>
      </c>
      <c r="U995" s="45">
        <v>0.42232658959537572</v>
      </c>
      <c r="V995" s="10">
        <v>261978</v>
      </c>
      <c r="W995" s="45">
        <v>0.24223779948238128</v>
      </c>
      <c r="X995" s="10">
        <v>3836.9696969696902</v>
      </c>
      <c r="Y995" s="10">
        <v>304523</v>
      </c>
      <c r="Z995" s="45">
        <v>0.26147191127970743</v>
      </c>
      <c r="AA995" s="46">
        <v>3907.2727272727202</v>
      </c>
      <c r="AB995" s="10">
        <v>324769</v>
      </c>
      <c r="AC995" s="45">
        <v>0.28697192743724098</v>
      </c>
      <c r="AD995" s="46">
        <v>4935.7579999999998</v>
      </c>
      <c r="AE995" s="45">
        <v>0.23968043118124421</v>
      </c>
    </row>
    <row r="996" spans="1:31" ht="14.4" x14ac:dyDescent="0.3">
      <c r="A996" s="432"/>
      <c r="B996" s="432"/>
      <c r="C996" s="432"/>
      <c r="D996" s="432"/>
      <c r="E996" s="432"/>
      <c r="F996" s="432"/>
      <c r="G996" s="432"/>
      <c r="H996" s="432"/>
      <c r="I996" s="432"/>
      <c r="J996" s="432"/>
      <c r="K996" s="432"/>
      <c r="L996" s="432"/>
      <c r="M996" s="432"/>
      <c r="N996" s="432"/>
      <c r="O996" s="432"/>
      <c r="P996" s="432"/>
      <c r="Q996" s="432"/>
      <c r="R996" s="432"/>
      <c r="S996" s="432"/>
      <c r="T996" s="432"/>
      <c r="U996" s="432"/>
      <c r="V996" s="432"/>
      <c r="W996" s="432"/>
      <c r="X996" s="432"/>
      <c r="Y996" s="432"/>
      <c r="Z996" s="432"/>
      <c r="AA996" s="432"/>
      <c r="AB996" s="432"/>
      <c r="AC996" s="432"/>
      <c r="AD996" s="432"/>
      <c r="AE996" s="432"/>
    </row>
    <row r="997" spans="1:31" ht="14.4" x14ac:dyDescent="0.3">
      <c r="A997" s="433" t="s">
        <v>521</v>
      </c>
      <c r="B997" s="433"/>
      <c r="C997" s="433"/>
      <c r="D997" s="433"/>
      <c r="E997" s="433"/>
      <c r="F997" s="433"/>
      <c r="G997" s="433"/>
      <c r="H997" s="433"/>
      <c r="I997" s="433"/>
      <c r="J997" s="433"/>
      <c r="K997" s="433"/>
      <c r="L997" s="433"/>
      <c r="M997" s="433"/>
      <c r="N997" s="433"/>
      <c r="O997" s="433"/>
      <c r="P997" s="433"/>
      <c r="Q997" s="433"/>
      <c r="R997" s="433"/>
      <c r="S997" s="433"/>
      <c r="T997" s="433"/>
      <c r="U997" s="433"/>
      <c r="V997" s="433"/>
      <c r="W997" s="433"/>
      <c r="X997" s="433"/>
      <c r="Y997" s="433"/>
      <c r="Z997" s="433"/>
      <c r="AA997" s="433"/>
      <c r="AB997" s="433"/>
      <c r="AC997" s="433"/>
      <c r="AD997" s="433"/>
      <c r="AE997" s="433"/>
    </row>
    <row r="998" spans="1:31" ht="14.4" x14ac:dyDescent="0.3">
      <c r="A998" s="64"/>
      <c r="B998" s="434" t="s">
        <v>332</v>
      </c>
      <c r="C998" s="434"/>
      <c r="D998" s="63" t="s">
        <v>333</v>
      </c>
      <c r="E998" s="434" t="s">
        <v>332</v>
      </c>
      <c r="F998" s="434"/>
      <c r="G998" s="63" t="s">
        <v>333</v>
      </c>
      <c r="H998" s="434" t="s">
        <v>332</v>
      </c>
      <c r="I998" s="434"/>
      <c r="J998" s="63" t="s">
        <v>333</v>
      </c>
      <c r="K998" s="64" t="s">
        <v>0</v>
      </c>
      <c r="L998" s="434" t="s">
        <v>332</v>
      </c>
      <c r="M998" s="434"/>
      <c r="N998" s="63" t="s">
        <v>333</v>
      </c>
      <c r="O998" s="434" t="s">
        <v>332</v>
      </c>
      <c r="P998" s="434"/>
      <c r="Q998" s="63" t="s">
        <v>333</v>
      </c>
      <c r="R998" s="434" t="s">
        <v>332</v>
      </c>
      <c r="S998" s="434"/>
      <c r="T998" s="63" t="s">
        <v>333</v>
      </c>
      <c r="U998" s="64" t="s">
        <v>0</v>
      </c>
      <c r="V998" s="434" t="s">
        <v>332</v>
      </c>
      <c r="W998" s="434"/>
      <c r="X998" s="63" t="s">
        <v>333</v>
      </c>
      <c r="Y998" s="434" t="s">
        <v>332</v>
      </c>
      <c r="Z998" s="434"/>
      <c r="AA998" s="63" t="s">
        <v>333</v>
      </c>
      <c r="AB998" s="434" t="s">
        <v>332</v>
      </c>
      <c r="AC998" s="434"/>
      <c r="AD998" s="63" t="s">
        <v>333</v>
      </c>
      <c r="AE998" s="64" t="s">
        <v>0</v>
      </c>
    </row>
    <row r="999" spans="1:31" ht="14.4" x14ac:dyDescent="0.3">
      <c r="A999" s="64" t="s">
        <v>18</v>
      </c>
      <c r="B999" s="10">
        <v>151392</v>
      </c>
      <c r="C999" s="45"/>
      <c r="D999" s="10">
        <v>857.57575757575705</v>
      </c>
      <c r="E999" s="10">
        <v>160172</v>
      </c>
      <c r="F999" s="45"/>
      <c r="G999" s="46">
        <v>801.21212121212102</v>
      </c>
      <c r="H999" s="10">
        <v>168625</v>
      </c>
      <c r="I999" s="45"/>
      <c r="J999" s="46">
        <v>724.84849999999994</v>
      </c>
      <c r="K999" s="45">
        <v>0.11383032128514056</v>
      </c>
      <c r="L999" s="10">
        <v>278525</v>
      </c>
      <c r="M999" s="45"/>
      <c r="N999" s="10">
        <v>910.30303030303003</v>
      </c>
      <c r="O999" s="10">
        <v>292550</v>
      </c>
      <c r="P999" s="45"/>
      <c r="Q999" s="46">
        <v>808.48484848484804</v>
      </c>
      <c r="R999" s="10">
        <v>307906</v>
      </c>
      <c r="S999" s="45"/>
      <c r="T999" s="46">
        <v>689.09090000000003</v>
      </c>
      <c r="U999" s="45">
        <v>0.10548783771654251</v>
      </c>
      <c r="V999" s="10">
        <v>12187191</v>
      </c>
      <c r="W999" s="45"/>
      <c r="X999" s="10">
        <v>12478.1818181818</v>
      </c>
      <c r="Y999" s="10">
        <v>12617280</v>
      </c>
      <c r="Z999" s="45"/>
      <c r="AA999" s="46">
        <v>12371.515151515099</v>
      </c>
      <c r="AB999" s="10">
        <v>13044266</v>
      </c>
      <c r="AC999" s="45"/>
      <c r="AD999" s="46">
        <v>12323.03</v>
      </c>
      <c r="AE999" s="45">
        <v>7.0325885595786591E-2</v>
      </c>
    </row>
    <row r="1000" spans="1:31" ht="18" customHeight="1" x14ac:dyDescent="0.3">
      <c r="A1000" s="64" t="s">
        <v>252</v>
      </c>
      <c r="B1000" s="10">
        <v>74857</v>
      </c>
      <c r="C1000" s="45">
        <v>0.49445809554005493</v>
      </c>
      <c r="D1000" s="10">
        <v>969.69696969696895</v>
      </c>
      <c r="E1000" s="10">
        <v>75933</v>
      </c>
      <c r="F1000" s="45">
        <v>0.47407162300526934</v>
      </c>
      <c r="G1000" s="46">
        <v>950.90909090909099</v>
      </c>
      <c r="H1000" s="10">
        <v>78775</v>
      </c>
      <c r="I1000" s="45">
        <v>0.46716085989621942</v>
      </c>
      <c r="J1000" s="46">
        <v>935.75756799999999</v>
      </c>
      <c r="K1000" s="45">
        <v>5.2339794541592634E-2</v>
      </c>
      <c r="L1000" s="10">
        <v>154847</v>
      </c>
      <c r="M1000" s="45">
        <v>0.55595368458845706</v>
      </c>
      <c r="N1000" s="10">
        <v>1137.57575757575</v>
      </c>
      <c r="O1000" s="10">
        <v>155487</v>
      </c>
      <c r="P1000" s="45">
        <v>0.53148863442146643</v>
      </c>
      <c r="Q1000" s="46">
        <v>1310.30303030303</v>
      </c>
      <c r="R1000" s="10">
        <v>164124</v>
      </c>
      <c r="S1000" s="45">
        <v>0.53303280871434788</v>
      </c>
      <c r="T1000" s="46">
        <v>1075.15149</v>
      </c>
      <c r="U1000" s="45">
        <v>5.9910750611894319E-2</v>
      </c>
      <c r="V1000" s="10">
        <v>7061432</v>
      </c>
      <c r="W1000" s="45">
        <v>0.57941423909742618</v>
      </c>
      <c r="X1000" s="10">
        <v>21432.727272727199</v>
      </c>
      <c r="Y1000" s="10">
        <v>6908925</v>
      </c>
      <c r="Z1000" s="45">
        <v>0.54757641900631515</v>
      </c>
      <c r="AA1000" s="46">
        <v>20884.8484848484</v>
      </c>
      <c r="AB1000" s="10">
        <v>7154580</v>
      </c>
      <c r="AC1000" s="45">
        <v>0.54848467518218347</v>
      </c>
      <c r="AD1000" s="46">
        <v>22952.726600000002</v>
      </c>
      <c r="AE1000" s="45">
        <v>1.3191092118425838E-2</v>
      </c>
    </row>
    <row r="1001" spans="1:31" ht="14.4" x14ac:dyDescent="0.3">
      <c r="A1001" s="64" t="s">
        <v>522</v>
      </c>
      <c r="B1001" s="10">
        <v>1202</v>
      </c>
      <c r="C1001" s="45">
        <v>7.9396533502430772E-3</v>
      </c>
      <c r="D1001" s="10">
        <v>158.78787878787799</v>
      </c>
      <c r="E1001" s="10">
        <v>699</v>
      </c>
      <c r="F1001" s="45">
        <v>4.3640586369652623E-3</v>
      </c>
      <c r="G1001" s="46">
        <v>111.515151515151</v>
      </c>
      <c r="H1001" s="10">
        <v>686</v>
      </c>
      <c r="I1001" s="45">
        <v>4.0681986656782802E-3</v>
      </c>
      <c r="J1001" s="46">
        <v>101.818184</v>
      </c>
      <c r="K1001" s="45">
        <v>-0.42928452579034942</v>
      </c>
      <c r="L1001" s="10">
        <v>1999</v>
      </c>
      <c r="M1001" s="45">
        <v>7.1770936181671302E-3</v>
      </c>
      <c r="N1001" s="10">
        <v>196.969696969697</v>
      </c>
      <c r="O1001" s="10">
        <v>1255</v>
      </c>
      <c r="P1001" s="45">
        <v>4.2898649803452399E-3</v>
      </c>
      <c r="Q1001" s="46">
        <v>164.84848484848399</v>
      </c>
      <c r="R1001" s="10">
        <v>1284</v>
      </c>
      <c r="S1001" s="45">
        <v>4.1701038628672391E-3</v>
      </c>
      <c r="T1001" s="46">
        <v>144.84848</v>
      </c>
      <c r="U1001" s="45">
        <v>-0.35767883941970985</v>
      </c>
      <c r="V1001" s="10">
        <v>53297</v>
      </c>
      <c r="W1001" s="45">
        <v>4.3731980568779139E-3</v>
      </c>
      <c r="X1001" s="10">
        <v>1033.3333333333301</v>
      </c>
      <c r="Y1001" s="10">
        <v>40783</v>
      </c>
      <c r="Z1001" s="45">
        <v>3.2323131451469731E-3</v>
      </c>
      <c r="AA1001" s="46">
        <v>813.33333333333303</v>
      </c>
      <c r="AB1001" s="10">
        <v>34903</v>
      </c>
      <c r="AC1001" s="45">
        <v>2.675735070106666E-3</v>
      </c>
      <c r="AD1001" s="46">
        <v>826.06060000000002</v>
      </c>
      <c r="AE1001" s="45">
        <v>-0.34512261478131978</v>
      </c>
    </row>
    <row r="1002" spans="1:31" ht="14.4" x14ac:dyDescent="0.3">
      <c r="A1002" s="64" t="s">
        <v>523</v>
      </c>
      <c r="B1002" s="10">
        <v>9989</v>
      </c>
      <c r="C1002" s="45">
        <v>6.5981029380680623E-2</v>
      </c>
      <c r="D1002" s="10">
        <v>375.15151515151501</v>
      </c>
      <c r="E1002" s="10">
        <v>9376</v>
      </c>
      <c r="F1002" s="45">
        <v>5.8537072646904581E-2</v>
      </c>
      <c r="G1002" s="46">
        <v>353.93939393939303</v>
      </c>
      <c r="H1002" s="10">
        <v>8603</v>
      </c>
      <c r="I1002" s="45">
        <v>5.1018532246108229E-2</v>
      </c>
      <c r="J1002" s="46">
        <v>360</v>
      </c>
      <c r="K1002" s="45">
        <v>-0.13875262789067974</v>
      </c>
      <c r="L1002" s="10">
        <v>18160</v>
      </c>
      <c r="M1002" s="45">
        <v>6.520061035813661E-2</v>
      </c>
      <c r="N1002" s="10">
        <v>476.969696969697</v>
      </c>
      <c r="O1002" s="10">
        <v>16156</v>
      </c>
      <c r="P1002" s="45">
        <v>5.5224747906340799E-2</v>
      </c>
      <c r="Q1002" s="46">
        <v>501.81818181818102</v>
      </c>
      <c r="R1002" s="10">
        <v>16337</v>
      </c>
      <c r="S1002" s="45">
        <v>5.3058400940546792E-2</v>
      </c>
      <c r="T1002" s="46">
        <v>511.51513699999998</v>
      </c>
      <c r="U1002" s="45">
        <v>-0.10038546255506609</v>
      </c>
      <c r="V1002" s="10">
        <v>655346</v>
      </c>
      <c r="W1002" s="45">
        <v>5.3773342848241243E-2</v>
      </c>
      <c r="X1002" s="10">
        <v>4177.5757575757498</v>
      </c>
      <c r="Y1002" s="10">
        <v>530794</v>
      </c>
      <c r="Z1002" s="45">
        <v>4.2068813563620688E-2</v>
      </c>
      <c r="AA1002" s="46">
        <v>3762.4242424242402</v>
      </c>
      <c r="AB1002" s="10">
        <v>531223</v>
      </c>
      <c r="AC1002" s="45">
        <v>4.0724637170079174E-2</v>
      </c>
      <c r="AD1002" s="46">
        <v>4330.9089999999997</v>
      </c>
      <c r="AE1002" s="45">
        <v>-0.18940071351621893</v>
      </c>
    </row>
    <row r="1003" spans="1:31" ht="14.4" x14ac:dyDescent="0.3">
      <c r="A1003" s="64" t="s">
        <v>524</v>
      </c>
      <c r="B1003" s="10">
        <v>15959</v>
      </c>
      <c r="C1003" s="45">
        <v>0.10541508137814415</v>
      </c>
      <c r="D1003" s="10">
        <v>473.33333333333297</v>
      </c>
      <c r="E1003" s="10">
        <v>13250</v>
      </c>
      <c r="F1003" s="45">
        <v>8.272357215992808E-2</v>
      </c>
      <c r="G1003" s="46">
        <v>441.21212121212102</v>
      </c>
      <c r="H1003" s="10">
        <v>13698</v>
      </c>
      <c r="I1003" s="45">
        <v>8.1233506300963682E-2</v>
      </c>
      <c r="J1003" s="46">
        <v>501.81817599999999</v>
      </c>
      <c r="K1003" s="45">
        <v>-0.14167554358042483</v>
      </c>
      <c r="L1003" s="10">
        <v>31857</v>
      </c>
      <c r="M1003" s="45">
        <v>0.11437752445920474</v>
      </c>
      <c r="N1003" s="10">
        <v>622.42424242424204</v>
      </c>
      <c r="O1003" s="10">
        <v>25676</v>
      </c>
      <c r="P1003" s="45">
        <v>8.7766193813023419E-2</v>
      </c>
      <c r="Q1003" s="46">
        <v>562.42424242424204</v>
      </c>
      <c r="R1003" s="10">
        <v>27780</v>
      </c>
      <c r="S1003" s="45">
        <v>9.0222340584464086E-2</v>
      </c>
      <c r="T1003" s="46">
        <v>618.78790000000004</v>
      </c>
      <c r="U1003" s="45">
        <v>-0.12797815236839627</v>
      </c>
      <c r="V1003" s="10">
        <v>1445262</v>
      </c>
      <c r="W1003" s="45">
        <v>0.11858860667728929</v>
      </c>
      <c r="X1003" s="10">
        <v>6870.30303030303</v>
      </c>
      <c r="Y1003" s="10">
        <v>1148107</v>
      </c>
      <c r="Z1003" s="45">
        <v>9.0994810291917111E-2</v>
      </c>
      <c r="AA1003" s="46">
        <v>6421.8181818181802</v>
      </c>
      <c r="AB1003" s="10">
        <v>1101081</v>
      </c>
      <c r="AC1003" s="45">
        <v>8.4411112131568003E-2</v>
      </c>
      <c r="AD1003" s="46">
        <v>6955.1513699999996</v>
      </c>
      <c r="AE1003" s="45">
        <v>-0.23814436413605283</v>
      </c>
    </row>
    <row r="1004" spans="1:31" ht="14.4" x14ac:dyDescent="0.3">
      <c r="A1004" s="64" t="s">
        <v>525</v>
      </c>
      <c r="B1004" s="10">
        <v>17184</v>
      </c>
      <c r="C1004" s="45">
        <v>0.11350665821179455</v>
      </c>
      <c r="D1004" s="10">
        <v>407.87878787878702</v>
      </c>
      <c r="E1004" s="10">
        <v>15876</v>
      </c>
      <c r="F1004" s="45">
        <v>9.9118447668756091E-2</v>
      </c>
      <c r="G1004" s="46">
        <v>424.84848484848402</v>
      </c>
      <c r="H1004" s="10">
        <v>15357</v>
      </c>
      <c r="I1004" s="45">
        <v>9.1071905114899931E-2</v>
      </c>
      <c r="J1004" s="46">
        <v>461.21212800000001</v>
      </c>
      <c r="K1004" s="45">
        <v>-0.10631983240223464</v>
      </c>
      <c r="L1004" s="10">
        <v>36108</v>
      </c>
      <c r="M1004" s="45">
        <v>0.12964006821649762</v>
      </c>
      <c r="N1004" s="10">
        <v>537.57575757575705</v>
      </c>
      <c r="O1004" s="10">
        <v>33900</v>
      </c>
      <c r="P1004" s="45">
        <v>0.11587762775593916</v>
      </c>
      <c r="Q1004" s="46">
        <v>519.39393939393904</v>
      </c>
      <c r="R1004" s="10">
        <v>32767</v>
      </c>
      <c r="S1004" s="45">
        <v>0.10641884211415172</v>
      </c>
      <c r="T1004" s="46">
        <v>591.51513699999998</v>
      </c>
      <c r="U1004" s="45">
        <v>-9.2527971640633658E-2</v>
      </c>
      <c r="V1004" s="10">
        <v>1766864</v>
      </c>
      <c r="W1004" s="45">
        <v>0.14497713213816046</v>
      </c>
      <c r="X1004" s="10">
        <v>5573.3333333333303</v>
      </c>
      <c r="Y1004" s="10">
        <v>1642314</v>
      </c>
      <c r="Z1004" s="45">
        <v>0.1301638705014076</v>
      </c>
      <c r="AA1004" s="46">
        <v>5302.4242424242402</v>
      </c>
      <c r="AB1004" s="10">
        <v>1515429</v>
      </c>
      <c r="AC1004" s="45">
        <v>0.11617587375173122</v>
      </c>
      <c r="AD1004" s="46">
        <v>5512.1210000000001</v>
      </c>
      <c r="AE1004" s="45">
        <v>-0.14230580282353367</v>
      </c>
    </row>
    <row r="1005" spans="1:31" ht="14.4" x14ac:dyDescent="0.3">
      <c r="A1005" s="64" t="s">
        <v>526</v>
      </c>
      <c r="B1005" s="10">
        <v>7978</v>
      </c>
      <c r="C1005" s="45">
        <v>5.2697632635806381E-2</v>
      </c>
      <c r="D1005" s="10">
        <v>316.969696969697</v>
      </c>
      <c r="E1005" s="10">
        <v>8688</v>
      </c>
      <c r="F1005" s="45">
        <v>5.4241690183053221E-2</v>
      </c>
      <c r="G1005" s="46">
        <v>315.15151515151501</v>
      </c>
      <c r="H1005" s="10">
        <v>9072</v>
      </c>
      <c r="I1005" s="45">
        <v>5.3799851742031134E-2</v>
      </c>
      <c r="J1005" s="46">
        <v>370.90910000000002</v>
      </c>
      <c r="K1005" s="45">
        <v>0.13712709952369015</v>
      </c>
      <c r="L1005" s="10">
        <v>16838</v>
      </c>
      <c r="M1005" s="45">
        <v>6.0454178260479309E-2</v>
      </c>
      <c r="N1005" s="10">
        <v>441.81818181818102</v>
      </c>
      <c r="O1005" s="10">
        <v>18638</v>
      </c>
      <c r="P1005" s="45">
        <v>6.3708767732011617E-2</v>
      </c>
      <c r="Q1005" s="46">
        <v>470.30303030303003</v>
      </c>
      <c r="R1005" s="10">
        <v>18871</v>
      </c>
      <c r="S1005" s="45">
        <v>6.1288185355270766E-2</v>
      </c>
      <c r="T1005" s="46">
        <v>475.15152</v>
      </c>
      <c r="U1005" s="45">
        <v>0.12073880508373916</v>
      </c>
      <c r="V1005" s="10">
        <v>788395</v>
      </c>
      <c r="W1005" s="45">
        <v>6.4690460664807825E-2</v>
      </c>
      <c r="X1005" s="10">
        <v>3041.8181818181802</v>
      </c>
      <c r="Y1005" s="10">
        <v>832027</v>
      </c>
      <c r="Z1005" s="45">
        <v>6.5943452154505561E-2</v>
      </c>
      <c r="AA1005" s="46">
        <v>3332.7272727272698</v>
      </c>
      <c r="AB1005" s="10">
        <v>863688</v>
      </c>
      <c r="AC1005" s="45">
        <v>6.6212081231707479E-2</v>
      </c>
      <c r="AD1005" s="46">
        <v>3444.8483900000001</v>
      </c>
      <c r="AE1005" s="45">
        <v>9.550162038064676E-2</v>
      </c>
    </row>
    <row r="1006" spans="1:31" ht="14.4" x14ac:dyDescent="0.3">
      <c r="A1006" s="64" t="s">
        <v>527</v>
      </c>
      <c r="B1006" s="10">
        <v>6081</v>
      </c>
      <c r="C1006" s="45">
        <v>4.016724793912492E-2</v>
      </c>
      <c r="D1006" s="10">
        <v>318.78787878787801</v>
      </c>
      <c r="E1006" s="10">
        <v>8535</v>
      </c>
      <c r="F1006" s="45">
        <v>5.3286467047923482E-2</v>
      </c>
      <c r="G1006" s="46">
        <v>295.75757575757501</v>
      </c>
      <c r="H1006" s="10">
        <v>8105</v>
      </c>
      <c r="I1006" s="45">
        <v>4.8065233506300965E-2</v>
      </c>
      <c r="J1006" s="46">
        <v>307.27273600000001</v>
      </c>
      <c r="K1006" s="45">
        <v>0.33283999342213449</v>
      </c>
      <c r="L1006" s="10">
        <v>13395</v>
      </c>
      <c r="M1006" s="45">
        <v>4.8092630823085902E-2</v>
      </c>
      <c r="N1006" s="10">
        <v>427.87878787878702</v>
      </c>
      <c r="O1006" s="10">
        <v>17013</v>
      </c>
      <c r="P1006" s="45">
        <v>5.8154161681763801E-2</v>
      </c>
      <c r="Q1006" s="46">
        <v>417.575757575757</v>
      </c>
      <c r="R1006" s="10">
        <v>17036</v>
      </c>
      <c r="S1006" s="45">
        <v>5.5328574305145074E-2</v>
      </c>
      <c r="T1006" s="46">
        <v>434.54544099999998</v>
      </c>
      <c r="U1006" s="45">
        <v>0.27181784247853674</v>
      </c>
      <c r="V1006" s="10">
        <v>641022</v>
      </c>
      <c r="W1006" s="45">
        <v>5.259801048494276E-2</v>
      </c>
      <c r="X1006" s="10">
        <v>2649.0909090908999</v>
      </c>
      <c r="Y1006" s="10">
        <v>769935</v>
      </c>
      <c r="Z1006" s="45">
        <v>6.1022264703644524E-2</v>
      </c>
      <c r="AA1006" s="46">
        <v>2972.1212121212102</v>
      </c>
      <c r="AB1006" s="10">
        <v>832439</v>
      </c>
      <c r="AC1006" s="45">
        <v>6.3816469244034127E-2</v>
      </c>
      <c r="AD1006" s="46">
        <v>3232.1210000000001</v>
      </c>
      <c r="AE1006" s="45">
        <v>0.29861221611738753</v>
      </c>
    </row>
    <row r="1007" spans="1:31" ht="14.4" x14ac:dyDescent="0.3">
      <c r="A1007" s="64" t="s">
        <v>528</v>
      </c>
      <c r="B1007" s="10">
        <v>8256</v>
      </c>
      <c r="C1007" s="45">
        <v>5.4533925174381735E-2</v>
      </c>
      <c r="D1007" s="10">
        <v>301.81818181818102</v>
      </c>
      <c r="E1007" s="10">
        <v>10957</v>
      </c>
      <c r="F1007" s="45">
        <v>6.8407711709911848E-2</v>
      </c>
      <c r="G1007" s="46">
        <v>278.78787878787801</v>
      </c>
      <c r="H1007" s="10">
        <v>13771</v>
      </c>
      <c r="I1007" s="45">
        <v>8.1666419570051885E-2</v>
      </c>
      <c r="J1007" s="46">
        <v>348.48486300000002</v>
      </c>
      <c r="K1007" s="45">
        <v>0.66799903100775193</v>
      </c>
      <c r="L1007" s="10">
        <v>19007</v>
      </c>
      <c r="M1007" s="45">
        <v>6.8241630015258958E-2</v>
      </c>
      <c r="N1007" s="10">
        <v>375.15151515151501</v>
      </c>
      <c r="O1007" s="10">
        <v>23762</v>
      </c>
      <c r="P1007" s="45">
        <v>8.1223722440608437E-2</v>
      </c>
      <c r="Q1007" s="46">
        <v>367.27272727272702</v>
      </c>
      <c r="R1007" s="10">
        <v>29186</v>
      </c>
      <c r="S1007" s="45">
        <v>9.4788669269192549E-2</v>
      </c>
      <c r="T1007" s="46">
        <v>460</v>
      </c>
      <c r="U1007" s="45">
        <v>0.53553953806492349</v>
      </c>
      <c r="V1007" s="10">
        <v>886373</v>
      </c>
      <c r="W1007" s="45">
        <v>7.272988500795631E-2</v>
      </c>
      <c r="X1007" s="10">
        <v>3464.2424242424199</v>
      </c>
      <c r="Y1007" s="10">
        <v>1069829</v>
      </c>
      <c r="Z1007" s="45">
        <v>8.4790778995155844E-2</v>
      </c>
      <c r="AA1007" s="46">
        <v>3470.30303030303</v>
      </c>
      <c r="AB1007" s="10">
        <v>1307422</v>
      </c>
      <c r="AC1007" s="45">
        <v>0.10022963346500294</v>
      </c>
      <c r="AD1007" s="46">
        <v>3636.9697299999998</v>
      </c>
      <c r="AE1007" s="45">
        <v>0.47502462281680513</v>
      </c>
    </row>
    <row r="1008" spans="1:31" ht="14.4" x14ac:dyDescent="0.3">
      <c r="A1008" s="64" t="s">
        <v>529</v>
      </c>
      <c r="B1008" s="10">
        <v>5954</v>
      </c>
      <c r="C1008" s="45">
        <v>3.9328366095962797E-2</v>
      </c>
      <c r="D1008" s="10">
        <v>269.09090909090901</v>
      </c>
      <c r="E1008" s="10">
        <v>5776</v>
      </c>
      <c r="F1008" s="45">
        <v>3.6061234173263741E-2</v>
      </c>
      <c r="G1008" s="46">
        <v>260.60606060606</v>
      </c>
      <c r="H1008" s="10">
        <v>6777</v>
      </c>
      <c r="I1008" s="45">
        <v>4.0189770200148259E-2</v>
      </c>
      <c r="J1008" s="46">
        <v>296.96969999999999</v>
      </c>
      <c r="K1008" s="45">
        <v>0.13822640241854214</v>
      </c>
      <c r="L1008" s="10">
        <v>12786</v>
      </c>
      <c r="M1008" s="45">
        <v>4.5906112557221074E-2</v>
      </c>
      <c r="N1008" s="10">
        <v>402.42424242424198</v>
      </c>
      <c r="O1008" s="10">
        <v>13195</v>
      </c>
      <c r="P1008" s="45">
        <v>4.5103401128012303E-2</v>
      </c>
      <c r="Q1008" s="46">
        <v>316.969696969697</v>
      </c>
      <c r="R1008" s="10">
        <v>14626</v>
      </c>
      <c r="S1008" s="45">
        <v>4.750151020116529E-2</v>
      </c>
      <c r="T1008" s="46">
        <v>404.84848</v>
      </c>
      <c r="U1008" s="45">
        <v>0.14390739871734709</v>
      </c>
      <c r="V1008" s="10">
        <v>613990</v>
      </c>
      <c r="W1008" s="45">
        <v>5.0379943992015883E-2</v>
      </c>
      <c r="X1008" s="10">
        <v>3029.0909090908999</v>
      </c>
      <c r="Y1008" s="10">
        <v>616792</v>
      </c>
      <c r="Z1008" s="45">
        <v>4.8884704151766468E-2</v>
      </c>
      <c r="AA1008" s="46">
        <v>2990.9090909090901</v>
      </c>
      <c r="AB1008" s="10">
        <v>683854</v>
      </c>
      <c r="AC1008" s="45">
        <v>5.2425640507484286E-2</v>
      </c>
      <c r="AD1008" s="46">
        <v>2932.1210000000001</v>
      </c>
      <c r="AE1008" s="45">
        <v>0.11378686949298848</v>
      </c>
    </row>
    <row r="1009" spans="1:31" ht="14.4" x14ac:dyDescent="0.3">
      <c r="A1009" s="64" t="s">
        <v>530</v>
      </c>
      <c r="B1009" s="10">
        <v>2254</v>
      </c>
      <c r="C1009" s="45">
        <v>1.4888501373916719E-2</v>
      </c>
      <c r="D1009" s="10">
        <v>184.24242424242399</v>
      </c>
      <c r="E1009" s="10">
        <v>2776</v>
      </c>
      <c r="F1009" s="45">
        <v>1.7331368778563044E-2</v>
      </c>
      <c r="G1009" s="46">
        <v>204.24242424242399</v>
      </c>
      <c r="H1009" s="10">
        <v>2706</v>
      </c>
      <c r="I1009" s="45">
        <v>1.6047442550037063E-2</v>
      </c>
      <c r="J1009" s="46">
        <v>160</v>
      </c>
      <c r="K1009" s="45">
        <v>0.2005323868677906</v>
      </c>
      <c r="L1009" s="10">
        <v>4697</v>
      </c>
      <c r="M1009" s="45">
        <v>1.6863836280405709E-2</v>
      </c>
      <c r="N1009" s="10">
        <v>293.33333333333297</v>
      </c>
      <c r="O1009" s="10">
        <v>5892</v>
      </c>
      <c r="P1009" s="45">
        <v>2.0140146983421637E-2</v>
      </c>
      <c r="Q1009" s="46">
        <v>246.666666666666</v>
      </c>
      <c r="R1009" s="10">
        <v>6237</v>
      </c>
      <c r="S1009" s="45">
        <v>2.0256182081544366E-2</v>
      </c>
      <c r="T1009" s="46">
        <v>261.81817599999999</v>
      </c>
      <c r="U1009" s="45">
        <v>0.32786885245901637</v>
      </c>
      <c r="V1009" s="10">
        <v>210883</v>
      </c>
      <c r="W1009" s="45">
        <v>1.7303659227134456E-2</v>
      </c>
      <c r="X1009" s="10">
        <v>1849.69696969697</v>
      </c>
      <c r="Y1009" s="10">
        <v>258344</v>
      </c>
      <c r="Z1009" s="45">
        <v>2.0475411499150373E-2</v>
      </c>
      <c r="AA1009" s="46">
        <v>1943.6363636363601</v>
      </c>
      <c r="AB1009" s="10">
        <v>284541</v>
      </c>
      <c r="AC1009" s="45">
        <v>2.1813492610469613E-2</v>
      </c>
      <c r="AD1009" s="46">
        <v>1964.24243</v>
      </c>
      <c r="AE1009" s="45">
        <v>0.34928372604714464</v>
      </c>
    </row>
    <row r="1010" spans="1:31" ht="14.4" x14ac:dyDescent="0.3">
      <c r="A1010" s="64" t="s">
        <v>253</v>
      </c>
      <c r="B1010" s="10">
        <v>76535</v>
      </c>
      <c r="C1010" s="45">
        <v>0.50554190445994507</v>
      </c>
      <c r="D1010" s="10">
        <v>826.66666666666595</v>
      </c>
      <c r="E1010" s="10">
        <v>84239</v>
      </c>
      <c r="F1010" s="45">
        <v>0.52592837699473072</v>
      </c>
      <c r="G1010" s="46">
        <v>924.84848484848499</v>
      </c>
      <c r="H1010" s="10">
        <v>89850</v>
      </c>
      <c r="I1010" s="45">
        <v>0.53283914010378053</v>
      </c>
      <c r="J1010" s="46">
        <v>820.60609999999997</v>
      </c>
      <c r="K1010" s="45">
        <v>0.17397269223231202</v>
      </c>
      <c r="L1010" s="10">
        <v>123678</v>
      </c>
      <c r="M1010" s="45">
        <v>0.44404631541154294</v>
      </c>
      <c r="N1010" s="10">
        <v>1060</v>
      </c>
      <c r="O1010" s="10">
        <v>137063</v>
      </c>
      <c r="P1010" s="45">
        <v>0.46851136557853357</v>
      </c>
      <c r="Q1010" s="46">
        <v>1242.42424242424</v>
      </c>
      <c r="R1010" s="10">
        <v>143782</v>
      </c>
      <c r="S1010" s="45">
        <v>0.46696719128565212</v>
      </c>
      <c r="T1010" s="46">
        <v>1099.39392</v>
      </c>
      <c r="U1010" s="45">
        <v>0.16255114086579667</v>
      </c>
      <c r="V1010" s="10">
        <v>5125759</v>
      </c>
      <c r="W1010" s="45">
        <v>0.42058576090257388</v>
      </c>
      <c r="X1010" s="10">
        <v>11167.878787878701</v>
      </c>
      <c r="Y1010" s="10">
        <v>5708355</v>
      </c>
      <c r="Z1010" s="45">
        <v>0.45242358099368485</v>
      </c>
      <c r="AA1010" s="46">
        <v>10622.4242424242</v>
      </c>
      <c r="AB1010" s="10">
        <v>5889686</v>
      </c>
      <c r="AC1010" s="45">
        <v>0.45151532481781648</v>
      </c>
      <c r="AD1010" s="46">
        <v>12915.757799999999</v>
      </c>
      <c r="AE1010" s="45">
        <v>0.14903685483457182</v>
      </c>
    </row>
    <row r="1011" spans="1:31" ht="14.4" x14ac:dyDescent="0.3">
      <c r="A1011" s="64" t="s">
        <v>522</v>
      </c>
      <c r="B1011" s="10">
        <v>9582</v>
      </c>
      <c r="C1011" s="45">
        <v>6.3292644261255554E-2</v>
      </c>
      <c r="D1011" s="10">
        <v>400.60606060606</v>
      </c>
      <c r="E1011" s="10">
        <v>8513</v>
      </c>
      <c r="F1011" s="45">
        <v>5.3149114701695678E-2</v>
      </c>
      <c r="G1011" s="46">
        <v>302.42424242424198</v>
      </c>
      <c r="H1011" s="10">
        <v>7353</v>
      </c>
      <c r="I1011" s="45">
        <v>4.3605633802816901E-2</v>
      </c>
      <c r="J1011" s="46">
        <v>320</v>
      </c>
      <c r="K1011" s="45">
        <v>-0.23262366938008766</v>
      </c>
      <c r="L1011" s="10">
        <v>14565</v>
      </c>
      <c r="M1011" s="45">
        <v>5.2293330939772016E-2</v>
      </c>
      <c r="N1011" s="10">
        <v>456.969696969697</v>
      </c>
      <c r="O1011" s="10">
        <v>12196</v>
      </c>
      <c r="P1011" s="45">
        <v>4.1688600239275335E-2</v>
      </c>
      <c r="Q1011" s="46">
        <v>372.72727272727201</v>
      </c>
      <c r="R1011" s="10">
        <v>10155</v>
      </c>
      <c r="S1011" s="45">
        <v>3.2980844803284122E-2</v>
      </c>
      <c r="T1011" s="46">
        <v>325.45455900000002</v>
      </c>
      <c r="U1011" s="45">
        <v>-0.30278063851699277</v>
      </c>
      <c r="V1011" s="10">
        <v>451535</v>
      </c>
      <c r="W1011" s="45">
        <v>3.7049965000138262E-2</v>
      </c>
      <c r="X1011" s="10">
        <v>2697.5757575757498</v>
      </c>
      <c r="Y1011" s="10">
        <v>396271</v>
      </c>
      <c r="Z1011" s="45">
        <v>3.1407006898475739E-2</v>
      </c>
      <c r="AA1011" s="46">
        <v>2616.3636363636301</v>
      </c>
      <c r="AB1011" s="10">
        <v>337711</v>
      </c>
      <c r="AC1011" s="45">
        <v>2.5889613106632448E-2</v>
      </c>
      <c r="AD1011" s="46">
        <v>2142.4243200000001</v>
      </c>
      <c r="AE1011" s="45">
        <v>-0.25208234134673946</v>
      </c>
    </row>
    <row r="1012" spans="1:31" ht="14.4" x14ac:dyDescent="0.3">
      <c r="A1012" s="64" t="s">
        <v>523</v>
      </c>
      <c r="B1012" s="10">
        <v>23312</v>
      </c>
      <c r="C1012" s="45">
        <v>0.15398435848657788</v>
      </c>
      <c r="D1012" s="10">
        <v>558.18181818181802</v>
      </c>
      <c r="E1012" s="10">
        <v>23473</v>
      </c>
      <c r="F1012" s="45">
        <v>0.14654871013660314</v>
      </c>
      <c r="G1012" s="46">
        <v>464.24242424242402</v>
      </c>
      <c r="H1012" s="10">
        <v>24206</v>
      </c>
      <c r="I1012" s="45">
        <v>0.14354929577464789</v>
      </c>
      <c r="J1012" s="46">
        <v>628.48486300000002</v>
      </c>
      <c r="K1012" s="45">
        <v>3.8349347975291694E-2</v>
      </c>
      <c r="L1012" s="10">
        <v>36367</v>
      </c>
      <c r="M1012" s="45">
        <v>0.13056996678933669</v>
      </c>
      <c r="N1012" s="10">
        <v>619.39393939393904</v>
      </c>
      <c r="O1012" s="10">
        <v>38011</v>
      </c>
      <c r="P1012" s="45">
        <v>0.12992992650828919</v>
      </c>
      <c r="Q1012" s="46">
        <v>652.12121212121201</v>
      </c>
      <c r="R1012" s="10">
        <v>37999</v>
      </c>
      <c r="S1012" s="45">
        <v>0.12341104103200327</v>
      </c>
      <c r="T1012" s="46">
        <v>763.63635299999999</v>
      </c>
      <c r="U1012" s="45">
        <v>4.4875848983968986E-2</v>
      </c>
      <c r="V1012" s="10">
        <v>1409154</v>
      </c>
      <c r="W1012" s="45">
        <v>0.11562582386704204</v>
      </c>
      <c r="X1012" s="10">
        <v>4360.6060606060601</v>
      </c>
      <c r="Y1012" s="10">
        <v>1473130</v>
      </c>
      <c r="Z1012" s="45">
        <v>0.11675495827943899</v>
      </c>
      <c r="AA1012" s="46">
        <v>3759.3939393939399</v>
      </c>
      <c r="AB1012" s="10">
        <v>1493227</v>
      </c>
      <c r="AC1012" s="45">
        <v>0.11447382321090355</v>
      </c>
      <c r="AD1012" s="46">
        <v>4383.6360000000004</v>
      </c>
      <c r="AE1012" s="45">
        <v>5.9662038357766435E-2</v>
      </c>
    </row>
    <row r="1013" spans="1:31" ht="14.4" x14ac:dyDescent="0.3">
      <c r="A1013" s="64" t="s">
        <v>524</v>
      </c>
      <c r="B1013" s="10">
        <v>15292</v>
      </c>
      <c r="C1013" s="45">
        <v>0.10100930035933206</v>
      </c>
      <c r="D1013" s="10">
        <v>439.39393939393898</v>
      </c>
      <c r="E1013" s="10">
        <v>17630</v>
      </c>
      <c r="F1013" s="45">
        <v>0.11006917563619109</v>
      </c>
      <c r="G1013" s="46">
        <v>584.84848484848396</v>
      </c>
      <c r="H1013" s="10">
        <v>19954</v>
      </c>
      <c r="I1013" s="45">
        <v>0.11833358042994811</v>
      </c>
      <c r="J1013" s="46">
        <v>520</v>
      </c>
      <c r="K1013" s="45">
        <v>0.30486528904002091</v>
      </c>
      <c r="L1013" s="10">
        <v>25177</v>
      </c>
      <c r="M1013" s="45">
        <v>9.0394040032313078E-2</v>
      </c>
      <c r="N1013" s="10">
        <v>598.18181818181802</v>
      </c>
      <c r="O1013" s="10">
        <v>29896</v>
      </c>
      <c r="P1013" s="45">
        <v>0.10219107844812853</v>
      </c>
      <c r="Q1013" s="46">
        <v>602.42424242424204</v>
      </c>
      <c r="R1013" s="10">
        <v>32026</v>
      </c>
      <c r="S1013" s="45">
        <v>0.10401226348301106</v>
      </c>
      <c r="T1013" s="46">
        <v>715.15150000000006</v>
      </c>
      <c r="U1013" s="45">
        <v>0.27203399928506178</v>
      </c>
      <c r="V1013" s="10">
        <v>1206220</v>
      </c>
      <c r="W1013" s="45">
        <v>9.8974406817781066E-2</v>
      </c>
      <c r="X1013" s="10">
        <v>5916.9696969696897</v>
      </c>
      <c r="Y1013" s="10">
        <v>1337309</v>
      </c>
      <c r="Z1013" s="45">
        <v>0.10599027682670116</v>
      </c>
      <c r="AA1013" s="46">
        <v>5674.5454545454504</v>
      </c>
      <c r="AB1013" s="10">
        <v>1336304</v>
      </c>
      <c r="AC1013" s="45">
        <v>0.10244378641159264</v>
      </c>
      <c r="AD1013" s="46">
        <v>5406.0605500000001</v>
      </c>
      <c r="AE1013" s="45">
        <v>0.10784434017011822</v>
      </c>
    </row>
    <row r="1014" spans="1:31" ht="14.4" x14ac:dyDescent="0.3">
      <c r="A1014" s="64" t="s">
        <v>525</v>
      </c>
      <c r="B1014" s="10">
        <v>12275</v>
      </c>
      <c r="C1014" s="45">
        <v>8.1080902557598811E-2</v>
      </c>
      <c r="D1014" s="10">
        <v>427.87878787878702</v>
      </c>
      <c r="E1014" s="10">
        <v>15076</v>
      </c>
      <c r="F1014" s="45">
        <v>9.4123816896835896E-2</v>
      </c>
      <c r="G1014" s="46">
        <v>512.12121212121201</v>
      </c>
      <c r="H1014" s="10">
        <v>14550</v>
      </c>
      <c r="I1014" s="45">
        <v>8.6286137879911046E-2</v>
      </c>
      <c r="J1014" s="46">
        <v>459.39395100000002</v>
      </c>
      <c r="K1014" s="45">
        <v>0.18533604887983707</v>
      </c>
      <c r="L1014" s="10">
        <v>21562</v>
      </c>
      <c r="M1014" s="45">
        <v>7.7414953774347012E-2</v>
      </c>
      <c r="N1014" s="10">
        <v>554.54545454545405</v>
      </c>
      <c r="O1014" s="10">
        <v>25268</v>
      </c>
      <c r="P1014" s="45">
        <v>8.6371560417022736E-2</v>
      </c>
      <c r="Q1014" s="46">
        <v>595.15151515151501</v>
      </c>
      <c r="R1014" s="10">
        <v>24006</v>
      </c>
      <c r="S1014" s="45">
        <v>7.7965353062298237E-2</v>
      </c>
      <c r="T1014" s="46">
        <v>647.87879999999996</v>
      </c>
      <c r="U1014" s="45">
        <v>0.11334755588535386</v>
      </c>
      <c r="V1014" s="10">
        <v>937891</v>
      </c>
      <c r="W1014" s="45">
        <v>7.6957110133089729E-2</v>
      </c>
      <c r="X1014" s="10">
        <v>4984.8484848484804</v>
      </c>
      <c r="Y1014" s="10">
        <v>1076600</v>
      </c>
      <c r="Z1014" s="45">
        <v>8.5327423977275607E-2</v>
      </c>
      <c r="AA1014" s="46">
        <v>5024.2424242424204</v>
      </c>
      <c r="AB1014" s="10">
        <v>1082398</v>
      </c>
      <c r="AC1014" s="45">
        <v>8.2978835298206891E-2</v>
      </c>
      <c r="AD1014" s="46">
        <v>4659.3940000000002</v>
      </c>
      <c r="AE1014" s="45">
        <v>0.15407653981112943</v>
      </c>
    </row>
    <row r="1015" spans="1:31" ht="14.4" x14ac:dyDescent="0.3">
      <c r="A1015" s="64" t="s">
        <v>526</v>
      </c>
      <c r="B1015" s="10">
        <v>4449</v>
      </c>
      <c r="C1015" s="45">
        <v>2.938728598604946E-2</v>
      </c>
      <c r="D1015" s="10">
        <v>278.18181818181802</v>
      </c>
      <c r="E1015" s="10">
        <v>5864</v>
      </c>
      <c r="F1015" s="45">
        <v>3.6610643558174963E-2</v>
      </c>
      <c r="G1015" s="46">
        <v>332.12121212121201</v>
      </c>
      <c r="H1015" s="10">
        <v>6179</v>
      </c>
      <c r="I1015" s="45">
        <v>3.6643439584877688E-2</v>
      </c>
      <c r="J1015" s="46">
        <v>309.09089999999998</v>
      </c>
      <c r="K1015" s="45">
        <v>0.38885142728703082</v>
      </c>
      <c r="L1015" s="10">
        <v>6862</v>
      </c>
      <c r="M1015" s="45">
        <v>2.4636926667265056E-2</v>
      </c>
      <c r="N1015" s="10">
        <v>359.39393939393898</v>
      </c>
      <c r="O1015" s="10">
        <v>8878</v>
      </c>
      <c r="P1015" s="45">
        <v>3.0346949239446249E-2</v>
      </c>
      <c r="Q1015" s="46">
        <v>401.21212121212102</v>
      </c>
      <c r="R1015" s="10">
        <v>10591</v>
      </c>
      <c r="S1015" s="45">
        <v>3.439686137977175E-2</v>
      </c>
      <c r="T1015" s="46">
        <v>436.96969999999999</v>
      </c>
      <c r="U1015" s="45">
        <v>0.54342757213640336</v>
      </c>
      <c r="V1015" s="10">
        <v>316739</v>
      </c>
      <c r="W1015" s="45">
        <v>2.5989499959424612E-2</v>
      </c>
      <c r="X1015" s="10">
        <v>2226.6666666666601</v>
      </c>
      <c r="Y1015" s="10">
        <v>403627</v>
      </c>
      <c r="Z1015" s="45">
        <v>3.1990016865758704E-2</v>
      </c>
      <c r="AA1015" s="46">
        <v>2690.9090909090901</v>
      </c>
      <c r="AB1015" s="10">
        <v>431284</v>
      </c>
      <c r="AC1015" s="45">
        <v>3.3063109875250934E-2</v>
      </c>
      <c r="AD1015" s="46">
        <v>2570.3029999999999</v>
      </c>
      <c r="AE1015" s="45">
        <v>0.36163844679688956</v>
      </c>
    </row>
    <row r="1016" spans="1:31" ht="14.4" x14ac:dyDescent="0.3">
      <c r="A1016" s="64" t="s">
        <v>527</v>
      </c>
      <c r="B1016" s="10">
        <v>3447</v>
      </c>
      <c r="C1016" s="45">
        <v>2.2768706404565631E-2</v>
      </c>
      <c r="D1016" s="10">
        <v>238.18181818181799</v>
      </c>
      <c r="E1016" s="10">
        <v>4064</v>
      </c>
      <c r="F1016" s="45">
        <v>2.5372724321354543E-2</v>
      </c>
      <c r="G1016" s="46">
        <v>284.24242424242402</v>
      </c>
      <c r="H1016" s="10">
        <v>5621</v>
      </c>
      <c r="I1016" s="45">
        <v>3.3334321719792441E-2</v>
      </c>
      <c r="J1016" s="46">
        <v>367.878784</v>
      </c>
      <c r="K1016" s="45">
        <v>0.63069335654192049</v>
      </c>
      <c r="L1016" s="10">
        <v>5403</v>
      </c>
      <c r="M1016" s="45">
        <v>1.9398617718337671E-2</v>
      </c>
      <c r="N1016" s="10">
        <v>289.69696969696901</v>
      </c>
      <c r="O1016" s="10">
        <v>7081</v>
      </c>
      <c r="P1016" s="45">
        <v>2.420440950264912E-2</v>
      </c>
      <c r="Q1016" s="46">
        <v>350.90909090909003</v>
      </c>
      <c r="R1016" s="10">
        <v>8674</v>
      </c>
      <c r="S1016" s="45">
        <v>2.817093528544426E-2</v>
      </c>
      <c r="T1016" s="46">
        <v>456.36364700000001</v>
      </c>
      <c r="U1016" s="45">
        <v>0.60540440496020731</v>
      </c>
      <c r="V1016" s="10">
        <v>225026</v>
      </c>
      <c r="W1016" s="45">
        <v>1.8464139931834989E-2</v>
      </c>
      <c r="X1016" s="10">
        <v>1787.27272727272</v>
      </c>
      <c r="Y1016" s="10">
        <v>315987</v>
      </c>
      <c r="Z1016" s="45">
        <v>2.5043987293616374E-2</v>
      </c>
      <c r="AA1016" s="46">
        <v>2440.6060606060601</v>
      </c>
      <c r="AB1016" s="10">
        <v>362175</v>
      </c>
      <c r="AC1016" s="45">
        <v>2.7765073174680736E-2</v>
      </c>
      <c r="AD1016" s="46">
        <v>2587.2727100000002</v>
      </c>
      <c r="AE1016" s="45">
        <v>0.60948068223227536</v>
      </c>
    </row>
    <row r="1017" spans="1:31" ht="14.4" x14ac:dyDescent="0.3">
      <c r="A1017" s="64" t="s">
        <v>528</v>
      </c>
      <c r="B1017" s="10">
        <v>3951</v>
      </c>
      <c r="C1017" s="45">
        <v>2.6097812301838934E-2</v>
      </c>
      <c r="D1017" s="10">
        <v>276.969696969697</v>
      </c>
      <c r="E1017" s="10">
        <v>5341</v>
      </c>
      <c r="F1017" s="45">
        <v>3.3345403691032144E-2</v>
      </c>
      <c r="G1017" s="46">
        <v>266.666666666666</v>
      </c>
      <c r="H1017" s="10">
        <v>7085</v>
      </c>
      <c r="I1017" s="45">
        <v>4.2016308376575238E-2</v>
      </c>
      <c r="J1017" s="46">
        <v>318.78787199999999</v>
      </c>
      <c r="K1017" s="45">
        <v>0.79321690711212356</v>
      </c>
      <c r="L1017" s="10">
        <v>6617</v>
      </c>
      <c r="M1017" s="45">
        <v>2.3757292882147025E-2</v>
      </c>
      <c r="N1017" s="10">
        <v>325.45454545454498</v>
      </c>
      <c r="O1017" s="10">
        <v>8297</v>
      </c>
      <c r="P1017" s="45">
        <v>2.8360963937788412E-2</v>
      </c>
      <c r="Q1017" s="46">
        <v>315.75757575757501</v>
      </c>
      <c r="R1017" s="10">
        <v>11792</v>
      </c>
      <c r="S1017" s="45">
        <v>3.8297402453995703E-2</v>
      </c>
      <c r="T1017" s="46">
        <v>439.39395100000002</v>
      </c>
      <c r="U1017" s="45">
        <v>0.78207646969925948</v>
      </c>
      <c r="V1017" s="10">
        <v>284308</v>
      </c>
      <c r="W1017" s="45">
        <v>2.3328427362794266E-2</v>
      </c>
      <c r="X1017" s="10">
        <v>2032.12121212121</v>
      </c>
      <c r="Y1017" s="10">
        <v>371372</v>
      </c>
      <c r="Z1017" s="45">
        <v>2.9433602170990895E-2</v>
      </c>
      <c r="AA1017" s="46">
        <v>2028.4848484848401</v>
      </c>
      <c r="AB1017" s="10">
        <v>477186</v>
      </c>
      <c r="AC1017" s="45">
        <v>3.6582050688018779E-2</v>
      </c>
      <c r="AD1017" s="46">
        <v>2932.7272899999998</v>
      </c>
      <c r="AE1017" s="45">
        <v>0.67841214457560106</v>
      </c>
    </row>
    <row r="1018" spans="1:31" ht="14.4" x14ac:dyDescent="0.3">
      <c r="A1018" s="64" t="s">
        <v>529</v>
      </c>
      <c r="B1018" s="10">
        <v>2817</v>
      </c>
      <c r="C1018" s="45">
        <v>1.8607324032974E-2</v>
      </c>
      <c r="D1018" s="10">
        <v>195.15151515151501</v>
      </c>
      <c r="E1018" s="10">
        <v>2741</v>
      </c>
      <c r="F1018" s="45">
        <v>1.7112853682291537E-2</v>
      </c>
      <c r="G1018" s="46">
        <v>199.39393939393901</v>
      </c>
      <c r="H1018" s="10">
        <v>2809</v>
      </c>
      <c r="I1018" s="45">
        <v>1.6658265381764271E-2</v>
      </c>
      <c r="J1018" s="46">
        <v>169.090912</v>
      </c>
      <c r="K1018" s="45">
        <v>-2.8399006034788782E-3</v>
      </c>
      <c r="L1018" s="10">
        <v>4804</v>
      </c>
      <c r="M1018" s="45">
        <v>1.7248002872273585E-2</v>
      </c>
      <c r="N1018" s="10">
        <v>268.48484848484799</v>
      </c>
      <c r="O1018" s="10">
        <v>4792</v>
      </c>
      <c r="P1018" s="45">
        <v>1.6380105964792342E-2</v>
      </c>
      <c r="Q1018" s="46">
        <v>245.45454545454501</v>
      </c>
      <c r="R1018" s="10">
        <v>5209</v>
      </c>
      <c r="S1018" s="45">
        <v>1.6917500795697388E-2</v>
      </c>
      <c r="T1018" s="46">
        <v>248.484848</v>
      </c>
      <c r="U1018" s="45">
        <v>8.4304746044962534E-2</v>
      </c>
      <c r="V1018" s="10">
        <v>203011</v>
      </c>
      <c r="W1018" s="45">
        <v>1.6657735158167292E-2</v>
      </c>
      <c r="X1018" s="10">
        <v>1757.57575757575</v>
      </c>
      <c r="Y1018" s="10">
        <v>212409</v>
      </c>
      <c r="Z1018" s="45">
        <v>1.6834769459027621E-2</v>
      </c>
      <c r="AA1018" s="46">
        <v>1669.0909090908999</v>
      </c>
      <c r="AB1018" s="10">
        <v>238189</v>
      </c>
      <c r="AC1018" s="45">
        <v>1.8260053881145939E-2</v>
      </c>
      <c r="AD1018" s="46">
        <v>1838.78784</v>
      </c>
      <c r="AE1018" s="45">
        <v>0.17328125076966272</v>
      </c>
    </row>
    <row r="1019" spans="1:31" ht="14.4" x14ac:dyDescent="0.3">
      <c r="A1019" s="64" t="s">
        <v>530</v>
      </c>
      <c r="B1019" s="10">
        <v>1410</v>
      </c>
      <c r="C1019" s="45">
        <v>9.3135700697526951E-3</v>
      </c>
      <c r="D1019" s="10">
        <v>152.12121212121201</v>
      </c>
      <c r="E1019" s="10">
        <v>1537</v>
      </c>
      <c r="F1019" s="45">
        <v>9.5959343705516575E-3</v>
      </c>
      <c r="G1019" s="46">
        <v>132.72727272727201</v>
      </c>
      <c r="H1019" s="10">
        <v>2093</v>
      </c>
      <c r="I1019" s="45">
        <v>1.2412157153446998E-2</v>
      </c>
      <c r="J1019" s="46">
        <v>160.606064</v>
      </c>
      <c r="K1019" s="45">
        <v>0.48439716312056735</v>
      </c>
      <c r="L1019" s="10">
        <v>2321</v>
      </c>
      <c r="M1019" s="45">
        <v>8.333183735750831E-3</v>
      </c>
      <c r="N1019" s="10">
        <v>212.12121212121201</v>
      </c>
      <c r="O1019" s="10">
        <v>2644</v>
      </c>
      <c r="P1019" s="45">
        <v>9.0377713211416844E-3</v>
      </c>
      <c r="Q1019" s="46">
        <v>166.06060606060601</v>
      </c>
      <c r="R1019" s="10">
        <v>3330</v>
      </c>
      <c r="S1019" s="45">
        <v>1.0814988990146343E-2</v>
      </c>
      <c r="T1019" s="46">
        <v>206.66667200000001</v>
      </c>
      <c r="U1019" s="45">
        <v>0.43472641102972859</v>
      </c>
      <c r="V1019" s="10">
        <v>91875</v>
      </c>
      <c r="W1019" s="45">
        <v>7.5386526723015997E-3</v>
      </c>
      <c r="X1019" s="10">
        <v>1107.87878787878</v>
      </c>
      <c r="Y1019" s="10">
        <v>121650</v>
      </c>
      <c r="Z1019" s="45">
        <v>9.6415392223997559E-3</v>
      </c>
      <c r="AA1019" s="46">
        <v>1274.54545454545</v>
      </c>
      <c r="AB1019" s="10">
        <v>131212</v>
      </c>
      <c r="AC1019" s="45">
        <v>1.0058979171384576E-2</v>
      </c>
      <c r="AD1019" s="46">
        <v>1458.78784</v>
      </c>
      <c r="AE1019" s="45">
        <v>0.42815782312925171</v>
      </c>
    </row>
    <row r="1020" spans="1:31" ht="14.4" x14ac:dyDescent="0.3">
      <c r="A1020" s="432"/>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432"/>
    </row>
    <row r="1021" spans="1:31" ht="14.4" x14ac:dyDescent="0.3">
      <c r="A1021" s="433" t="s">
        <v>503</v>
      </c>
      <c r="B1021" s="433"/>
      <c r="C1021" s="433"/>
      <c r="D1021" s="433"/>
      <c r="E1021" s="433"/>
      <c r="F1021" s="433"/>
      <c r="G1021" s="433"/>
      <c r="H1021" s="433"/>
      <c r="I1021" s="433"/>
      <c r="J1021" s="433"/>
      <c r="K1021" s="433"/>
      <c r="L1021" s="433"/>
      <c r="M1021" s="433"/>
      <c r="N1021" s="433"/>
      <c r="O1021" s="433"/>
      <c r="P1021" s="433"/>
      <c r="Q1021" s="433"/>
      <c r="R1021" s="433"/>
      <c r="S1021" s="433"/>
      <c r="T1021" s="433"/>
      <c r="U1021" s="433"/>
      <c r="V1021" s="433"/>
      <c r="W1021" s="433"/>
      <c r="X1021" s="433"/>
      <c r="Y1021" s="433"/>
      <c r="Z1021" s="433"/>
      <c r="AA1021" s="433"/>
      <c r="AB1021" s="433"/>
      <c r="AC1021" s="433"/>
      <c r="AD1021" s="433"/>
      <c r="AE1021" s="433"/>
    </row>
    <row r="1022" spans="1:31" ht="14.4" x14ac:dyDescent="0.3">
      <c r="A1022" s="64"/>
      <c r="B1022" s="434" t="s">
        <v>332</v>
      </c>
      <c r="C1022" s="434"/>
      <c r="D1022" s="63" t="s">
        <v>333</v>
      </c>
      <c r="E1022" s="434" t="s">
        <v>332</v>
      </c>
      <c r="F1022" s="434"/>
      <c r="G1022" s="63" t="s">
        <v>333</v>
      </c>
      <c r="H1022" s="434" t="s">
        <v>332</v>
      </c>
      <c r="I1022" s="434"/>
      <c r="J1022" s="63" t="s">
        <v>333</v>
      </c>
      <c r="K1022" s="64" t="s">
        <v>0</v>
      </c>
      <c r="L1022" s="434" t="s">
        <v>332</v>
      </c>
      <c r="M1022" s="434"/>
      <c r="N1022" s="63" t="s">
        <v>333</v>
      </c>
      <c r="O1022" s="434" t="s">
        <v>332</v>
      </c>
      <c r="P1022" s="434"/>
      <c r="Q1022" s="63" t="s">
        <v>333</v>
      </c>
      <c r="R1022" s="434" t="s">
        <v>332</v>
      </c>
      <c r="S1022" s="434"/>
      <c r="T1022" s="63" t="s">
        <v>333</v>
      </c>
      <c r="U1022" s="64" t="s">
        <v>0</v>
      </c>
      <c r="V1022" s="434" t="s">
        <v>332</v>
      </c>
      <c r="W1022" s="434"/>
      <c r="X1022" s="63" t="s">
        <v>333</v>
      </c>
      <c r="Y1022" s="434" t="s">
        <v>332</v>
      </c>
      <c r="Z1022" s="434"/>
      <c r="AA1022" s="63" t="s">
        <v>333</v>
      </c>
      <c r="AB1022" s="434" t="s">
        <v>332</v>
      </c>
      <c r="AC1022" s="434"/>
      <c r="AD1022" s="63" t="s">
        <v>333</v>
      </c>
      <c r="AE1022" s="64" t="s">
        <v>0</v>
      </c>
    </row>
    <row r="1023" spans="1:31" ht="14.4" x14ac:dyDescent="0.3">
      <c r="A1023" s="64" t="s">
        <v>18</v>
      </c>
      <c r="B1023" s="10">
        <v>151392</v>
      </c>
      <c r="C1023" s="45"/>
      <c r="D1023" s="10">
        <v>857.57575757575705</v>
      </c>
      <c r="E1023" s="10">
        <v>160172</v>
      </c>
      <c r="F1023" s="45"/>
      <c r="G1023" s="46">
        <v>801.21212121212102</v>
      </c>
      <c r="H1023" s="10">
        <v>168625</v>
      </c>
      <c r="I1023" s="45"/>
      <c r="J1023" s="46">
        <v>724.84849999999994</v>
      </c>
      <c r="K1023" s="45">
        <v>0.11383032128514056</v>
      </c>
      <c r="L1023" s="10">
        <v>278525</v>
      </c>
      <c r="M1023" s="45"/>
      <c r="N1023" s="10">
        <v>910.30303030303003</v>
      </c>
      <c r="O1023" s="10">
        <v>292550</v>
      </c>
      <c r="P1023" s="45"/>
      <c r="Q1023" s="46">
        <v>808.48484848484804</v>
      </c>
      <c r="R1023" s="10">
        <v>307906</v>
      </c>
      <c r="S1023" s="45"/>
      <c r="T1023" s="46">
        <v>689.09090000000003</v>
      </c>
      <c r="U1023" s="45">
        <v>0.10548783771654251</v>
      </c>
      <c r="V1023" s="10">
        <v>12187191</v>
      </c>
      <c r="W1023" s="45"/>
      <c r="X1023" s="10">
        <v>12478.1818181818</v>
      </c>
      <c r="Y1023" s="10">
        <v>12617280</v>
      </c>
      <c r="Z1023" s="45"/>
      <c r="AA1023" s="46">
        <v>12371.515151515099</v>
      </c>
      <c r="AB1023" s="10">
        <v>13044266</v>
      </c>
      <c r="AC1023" s="45"/>
      <c r="AD1023" s="46">
        <v>12323.03</v>
      </c>
      <c r="AE1023" s="45">
        <v>7.0325885595786591E-2</v>
      </c>
    </row>
    <row r="1024" spans="1:31" ht="14.4" x14ac:dyDescent="0.3">
      <c r="A1024" s="64" t="s">
        <v>252</v>
      </c>
      <c r="B1024" s="10">
        <v>74857</v>
      </c>
      <c r="C1024" s="45">
        <v>0.49445809554005493</v>
      </c>
      <c r="D1024" s="10">
        <v>969.69696969696895</v>
      </c>
      <c r="E1024" s="10">
        <v>75933</v>
      </c>
      <c r="F1024" s="45">
        <v>0.47407162300526934</v>
      </c>
      <c r="G1024" s="46">
        <v>950.90909090909099</v>
      </c>
      <c r="H1024" s="10">
        <v>78775</v>
      </c>
      <c r="I1024" s="45">
        <v>0.46716085989621942</v>
      </c>
      <c r="J1024" s="46">
        <v>935.75756799999999</v>
      </c>
      <c r="K1024" s="45">
        <v>5.2339794541592634E-2</v>
      </c>
      <c r="L1024" s="10">
        <v>154847</v>
      </c>
      <c r="M1024" s="45">
        <v>0.55595368458845706</v>
      </c>
      <c r="N1024" s="10">
        <v>1137.57575757575</v>
      </c>
      <c r="O1024" s="10">
        <v>155487</v>
      </c>
      <c r="P1024" s="45">
        <v>0.53148863442146643</v>
      </c>
      <c r="Q1024" s="46">
        <v>1310.30303030303</v>
      </c>
      <c r="R1024" s="10">
        <v>164124</v>
      </c>
      <c r="S1024" s="45">
        <v>0.53303280871434788</v>
      </c>
      <c r="T1024" s="46">
        <v>1075.15149</v>
      </c>
      <c r="U1024" s="45">
        <v>5.9910750611894319E-2</v>
      </c>
      <c r="V1024" s="10">
        <v>7061432</v>
      </c>
      <c r="W1024" s="45">
        <v>0.57941423909742618</v>
      </c>
      <c r="X1024" s="10">
        <v>21432.727272727199</v>
      </c>
      <c r="Y1024" s="10">
        <v>6908925</v>
      </c>
      <c r="Z1024" s="45">
        <v>0.54757641900631515</v>
      </c>
      <c r="AA1024" s="46">
        <v>20884.8484848484</v>
      </c>
      <c r="AB1024" s="10">
        <v>7154580</v>
      </c>
      <c r="AC1024" s="45">
        <v>0.54848467518218347</v>
      </c>
      <c r="AD1024" s="46">
        <v>22952.726600000002</v>
      </c>
      <c r="AE1024" s="45">
        <v>1.3191092118425838E-2</v>
      </c>
    </row>
    <row r="1025" spans="1:31" ht="14.4" x14ac:dyDescent="0.3">
      <c r="A1025" s="64" t="s">
        <v>119</v>
      </c>
      <c r="B1025" s="10">
        <v>15658</v>
      </c>
      <c r="C1025" s="45">
        <v>0.10342686535616148</v>
      </c>
      <c r="D1025" s="10">
        <v>475.15151515151501</v>
      </c>
      <c r="E1025" s="10">
        <v>16248</v>
      </c>
      <c r="F1025" s="45">
        <v>0.10144095097769898</v>
      </c>
      <c r="G1025" s="46">
        <v>470.90909090909099</v>
      </c>
      <c r="H1025" s="10">
        <v>16468</v>
      </c>
      <c r="I1025" s="45">
        <v>9.7660489251297264E-2</v>
      </c>
      <c r="J1025" s="46">
        <v>498.78787199999999</v>
      </c>
      <c r="K1025" s="45">
        <v>5.173074466726274E-2</v>
      </c>
      <c r="L1025" s="10">
        <v>29197</v>
      </c>
      <c r="M1025" s="45">
        <v>0.10482721479220895</v>
      </c>
      <c r="N1025" s="10">
        <v>656.969696969697</v>
      </c>
      <c r="O1025" s="10">
        <v>30486</v>
      </c>
      <c r="P1025" s="45">
        <v>0.10420782772175696</v>
      </c>
      <c r="Q1025" s="46">
        <v>599.39393939393904</v>
      </c>
      <c r="R1025" s="10">
        <v>31367</v>
      </c>
      <c r="S1025" s="45">
        <v>0.10187199989607218</v>
      </c>
      <c r="T1025" s="46">
        <v>680</v>
      </c>
      <c r="U1025" s="45">
        <v>7.4322704387437072E-2</v>
      </c>
      <c r="V1025" s="10">
        <v>1398207</v>
      </c>
      <c r="W1025" s="45">
        <v>0.11472758570863459</v>
      </c>
      <c r="X1025" s="10">
        <v>5386.6666666666597</v>
      </c>
      <c r="Y1025" s="10">
        <v>1379883</v>
      </c>
      <c r="Z1025" s="45">
        <v>0.10936453815719395</v>
      </c>
      <c r="AA1025" s="46">
        <v>5170.9090909090901</v>
      </c>
      <c r="AB1025" s="10">
        <v>1409600</v>
      </c>
      <c r="AC1025" s="45">
        <v>0.10806280706020562</v>
      </c>
      <c r="AD1025" s="46">
        <v>4227.8789999999999</v>
      </c>
      <c r="AE1025" s="45">
        <v>8.1482927778218812E-3</v>
      </c>
    </row>
    <row r="1026" spans="1:31" ht="14.4" x14ac:dyDescent="0.3">
      <c r="A1026" s="64" t="s">
        <v>112</v>
      </c>
      <c r="B1026" s="10">
        <v>22578</v>
      </c>
      <c r="C1026" s="45">
        <v>0.14913601775523144</v>
      </c>
      <c r="D1026" s="10">
        <v>577.57575757575705</v>
      </c>
      <c r="E1026" s="10">
        <v>24197</v>
      </c>
      <c r="F1026" s="45">
        <v>0.15106885098519093</v>
      </c>
      <c r="G1026" s="46">
        <v>579.39393939393904</v>
      </c>
      <c r="H1026" s="10">
        <v>24914</v>
      </c>
      <c r="I1026" s="45">
        <v>0.14774796145292809</v>
      </c>
      <c r="J1026" s="46">
        <v>635.15150000000006</v>
      </c>
      <c r="K1026" s="45">
        <v>0.1034635485871202</v>
      </c>
      <c r="L1026" s="10">
        <v>48197</v>
      </c>
      <c r="M1026" s="45">
        <v>0.17304371241360739</v>
      </c>
      <c r="N1026" s="10">
        <v>750.90909090909099</v>
      </c>
      <c r="O1026" s="10">
        <v>49841</v>
      </c>
      <c r="P1026" s="45">
        <v>0.17036745855409333</v>
      </c>
      <c r="Q1026" s="46">
        <v>762.42424242424204</v>
      </c>
      <c r="R1026" s="10">
        <v>53038</v>
      </c>
      <c r="S1026" s="45">
        <v>0.17225386968750203</v>
      </c>
      <c r="T1026" s="46">
        <v>733.93939999999998</v>
      </c>
      <c r="U1026" s="45">
        <v>0.10044193622009669</v>
      </c>
      <c r="V1026" s="10">
        <v>2309157</v>
      </c>
      <c r="W1026" s="45">
        <v>0.18947409620477762</v>
      </c>
      <c r="X1026" s="10">
        <v>6072.7272727272702</v>
      </c>
      <c r="Y1026" s="10">
        <v>2317024</v>
      </c>
      <c r="Z1026" s="45">
        <v>0.18363894595348601</v>
      </c>
      <c r="AA1026" s="46">
        <v>5203.6363636363603</v>
      </c>
      <c r="AB1026" s="10">
        <v>2398842</v>
      </c>
      <c r="AC1026" s="45">
        <v>0.18390011365913575</v>
      </c>
      <c r="AD1026" s="46">
        <v>6827.2730000000001</v>
      </c>
      <c r="AE1026" s="45">
        <v>3.8838848982550772E-2</v>
      </c>
    </row>
    <row r="1027" spans="1:31" ht="14.4" x14ac:dyDescent="0.3">
      <c r="A1027" s="64" t="s">
        <v>113</v>
      </c>
      <c r="B1027" s="10">
        <v>12097</v>
      </c>
      <c r="C1027" s="45">
        <v>7.9905146903403085E-2</v>
      </c>
      <c r="D1027" s="10">
        <v>431.51515151515099</v>
      </c>
      <c r="E1027" s="10">
        <v>12242</v>
      </c>
      <c r="F1027" s="45">
        <v>7.6430337387308644E-2</v>
      </c>
      <c r="G1027" s="46">
        <v>413.33333333333297</v>
      </c>
      <c r="H1027" s="10">
        <v>12229</v>
      </c>
      <c r="I1027" s="45">
        <v>7.2521868050407709E-2</v>
      </c>
      <c r="J1027" s="46">
        <v>500.60604899999998</v>
      </c>
      <c r="K1027" s="45">
        <v>1.0911796313135488E-2</v>
      </c>
      <c r="L1027" s="10">
        <v>24052</v>
      </c>
      <c r="M1027" s="45">
        <v>8.6354905304730278E-2</v>
      </c>
      <c r="N1027" s="10">
        <v>600</v>
      </c>
      <c r="O1027" s="10">
        <v>24756</v>
      </c>
      <c r="P1027" s="45">
        <v>8.4621432233806193E-2</v>
      </c>
      <c r="Q1027" s="46">
        <v>609.69696969696895</v>
      </c>
      <c r="R1027" s="10">
        <v>26643</v>
      </c>
      <c r="S1027" s="45">
        <v>8.6529655154495205E-2</v>
      </c>
      <c r="T1027" s="46">
        <v>712.12120000000004</v>
      </c>
      <c r="U1027" s="45">
        <v>0.10772492931980708</v>
      </c>
      <c r="V1027" s="10">
        <v>1150135</v>
      </c>
      <c r="W1027" s="45">
        <v>9.4372443986477275E-2</v>
      </c>
      <c r="X1027" s="10">
        <v>6815.7575757575696</v>
      </c>
      <c r="Y1027" s="10">
        <v>1148604</v>
      </c>
      <c r="Z1027" s="45">
        <v>9.1034200715209623E-2</v>
      </c>
      <c r="AA1027" s="46">
        <v>6270.30303030303</v>
      </c>
      <c r="AB1027" s="10">
        <v>1217196</v>
      </c>
      <c r="AC1027" s="45">
        <v>9.3312724533523003E-2</v>
      </c>
      <c r="AD1027" s="46">
        <v>7492.1210000000001</v>
      </c>
      <c r="AE1027" s="45">
        <v>5.8307068300677743E-2</v>
      </c>
    </row>
    <row r="1028" spans="1:31" ht="14.4" x14ac:dyDescent="0.3">
      <c r="A1028" s="64" t="s">
        <v>114</v>
      </c>
      <c r="B1028" s="10">
        <v>12869</v>
      </c>
      <c r="C1028" s="45">
        <v>8.5004491650813779E-2</v>
      </c>
      <c r="D1028" s="10">
        <v>430.30303030303003</v>
      </c>
      <c r="E1028" s="10">
        <v>11680</v>
      </c>
      <c r="F1028" s="45">
        <v>7.2921609270034715E-2</v>
      </c>
      <c r="G1028" s="46">
        <v>426.666666666666</v>
      </c>
      <c r="H1028" s="10">
        <v>11554</v>
      </c>
      <c r="I1028" s="45">
        <v>6.8518902891030395E-2</v>
      </c>
      <c r="J1028" s="46">
        <v>445.45455900000002</v>
      </c>
      <c r="K1028" s="45">
        <v>-0.10218354184474318</v>
      </c>
      <c r="L1028" s="10">
        <v>27496</v>
      </c>
      <c r="M1028" s="45">
        <v>9.8720043084103759E-2</v>
      </c>
      <c r="N1028" s="10">
        <v>577.57575757575705</v>
      </c>
      <c r="O1028" s="10">
        <v>24567</v>
      </c>
      <c r="P1028" s="45">
        <v>8.3975388822423516E-2</v>
      </c>
      <c r="Q1028" s="46">
        <v>695.15151515151501</v>
      </c>
      <c r="R1028" s="10">
        <v>24761</v>
      </c>
      <c r="S1028" s="45">
        <v>8.0417400115619708E-2</v>
      </c>
      <c r="T1028" s="46">
        <v>666.06060000000002</v>
      </c>
      <c r="U1028" s="45">
        <v>-9.9469013674716319E-2</v>
      </c>
      <c r="V1028" s="10">
        <v>1187995</v>
      </c>
      <c r="W1028" s="45">
        <v>9.7478984287683687E-2</v>
      </c>
      <c r="X1028" s="10">
        <v>8379.3939393939399</v>
      </c>
      <c r="Y1028" s="10">
        <v>1104617</v>
      </c>
      <c r="Z1028" s="45">
        <v>8.7547950112861095E-2</v>
      </c>
      <c r="AA1028" s="46">
        <v>8666.0606060606005</v>
      </c>
      <c r="AB1028" s="10">
        <v>1154691</v>
      </c>
      <c r="AC1028" s="45">
        <v>8.8520963923918755E-2</v>
      </c>
      <c r="AD1028" s="46">
        <v>8740.6059999999998</v>
      </c>
      <c r="AE1028" s="45">
        <v>-2.8033788020993353E-2</v>
      </c>
    </row>
    <row r="1029" spans="1:31" ht="14.4" x14ac:dyDescent="0.3">
      <c r="A1029" s="64" t="s">
        <v>115</v>
      </c>
      <c r="B1029" s="10">
        <v>6616</v>
      </c>
      <c r="C1029" s="45">
        <v>4.3701120270555907E-2</v>
      </c>
      <c r="D1029" s="10">
        <v>368.48484848484799</v>
      </c>
      <c r="E1029" s="10">
        <v>6045</v>
      </c>
      <c r="F1029" s="45">
        <v>3.7740678770321903E-2</v>
      </c>
      <c r="G1029" s="46">
        <v>305.45454545454498</v>
      </c>
      <c r="H1029" s="10">
        <v>6973</v>
      </c>
      <c r="I1029" s="45">
        <v>4.1352112676056339E-2</v>
      </c>
      <c r="J1029" s="46">
        <v>370.90910000000002</v>
      </c>
      <c r="K1029" s="45">
        <v>5.3960096735187424E-2</v>
      </c>
      <c r="L1029" s="10">
        <v>14503</v>
      </c>
      <c r="M1029" s="45">
        <v>5.2070729737007451E-2</v>
      </c>
      <c r="N1029" s="10">
        <v>544.24242424242402</v>
      </c>
      <c r="O1029" s="10">
        <v>13623</v>
      </c>
      <c r="P1029" s="45">
        <v>4.6566398906169884E-2</v>
      </c>
      <c r="Q1029" s="46">
        <v>469.09090909090901</v>
      </c>
      <c r="R1029" s="10">
        <v>14626</v>
      </c>
      <c r="S1029" s="45">
        <v>4.750151020116529E-2</v>
      </c>
      <c r="T1029" s="46">
        <v>606.06060000000002</v>
      </c>
      <c r="U1029" s="45">
        <v>8.4810039302213331E-3</v>
      </c>
      <c r="V1029" s="10">
        <v>583779</v>
      </c>
      <c r="W1029" s="45">
        <v>4.7901029859957062E-2</v>
      </c>
      <c r="X1029" s="10">
        <v>3166.0606060606001</v>
      </c>
      <c r="Y1029" s="10">
        <v>535783</v>
      </c>
      <c r="Z1029" s="45">
        <v>4.246422366785868E-2</v>
      </c>
      <c r="AA1029" s="46">
        <v>3149.69696969697</v>
      </c>
      <c r="AB1029" s="10">
        <v>553291</v>
      </c>
      <c r="AC1029" s="45">
        <v>4.2416414997976888E-2</v>
      </c>
      <c r="AD1029" s="46">
        <v>3087.8789999999999</v>
      </c>
      <c r="AE1029" s="45">
        <v>-5.2225242771665306E-2</v>
      </c>
    </row>
    <row r="1030" spans="1:31" ht="14.4" x14ac:dyDescent="0.3">
      <c r="A1030" s="64" t="s">
        <v>116</v>
      </c>
      <c r="B1030" s="10">
        <v>2509</v>
      </c>
      <c r="C1030" s="45">
        <v>1.6572870429084761E-2</v>
      </c>
      <c r="D1030" s="10">
        <v>213.333333333333</v>
      </c>
      <c r="E1030" s="10">
        <v>2521</v>
      </c>
      <c r="F1030" s="45">
        <v>1.5739330220013486E-2</v>
      </c>
      <c r="G1030" s="46">
        <v>229.69696969696901</v>
      </c>
      <c r="H1030" s="10">
        <v>3594</v>
      </c>
      <c r="I1030" s="45">
        <v>2.1313565604151222E-2</v>
      </c>
      <c r="J1030" s="46">
        <v>272.72726399999999</v>
      </c>
      <c r="K1030" s="45">
        <v>0.43244320446392986</v>
      </c>
      <c r="L1030" s="10">
        <v>6171</v>
      </c>
      <c r="M1030" s="45">
        <v>2.2156000359034197E-2</v>
      </c>
      <c r="N1030" s="10">
        <v>324.84848484848402</v>
      </c>
      <c r="O1030" s="10">
        <v>6471</v>
      </c>
      <c r="P1030" s="45">
        <v>2.2119295846863785E-2</v>
      </c>
      <c r="Q1030" s="46">
        <v>321.21212121212102</v>
      </c>
      <c r="R1030" s="10">
        <v>7544</v>
      </c>
      <c r="S1030" s="45">
        <v>2.450098406656577E-2</v>
      </c>
      <c r="T1030" s="46">
        <v>360</v>
      </c>
      <c r="U1030" s="45">
        <v>0.22249230270620646</v>
      </c>
      <c r="V1030" s="10">
        <v>243320</v>
      </c>
      <c r="W1030" s="45">
        <v>1.9965224143939322E-2</v>
      </c>
      <c r="X1030" s="10">
        <v>2097.5757575757498</v>
      </c>
      <c r="Y1030" s="10">
        <v>233395</v>
      </c>
      <c r="Z1030" s="45">
        <v>1.8498043952420808E-2</v>
      </c>
      <c r="AA1030" s="46">
        <v>2038.1818181818101</v>
      </c>
      <c r="AB1030" s="10">
        <v>234257</v>
      </c>
      <c r="AC1030" s="45">
        <v>1.795861875248481E-2</v>
      </c>
      <c r="AD1030" s="46">
        <v>2044.24243</v>
      </c>
      <c r="AE1030" s="45">
        <v>-3.7247246424461616E-2</v>
      </c>
    </row>
    <row r="1031" spans="1:31" ht="14.4" x14ac:dyDescent="0.3">
      <c r="A1031" s="64" t="s">
        <v>255</v>
      </c>
      <c r="B1031" s="10">
        <v>2530</v>
      </c>
      <c r="C1031" s="45">
        <v>1.6711583174804482E-2</v>
      </c>
      <c r="D1031" s="10">
        <v>185.45454545454501</v>
      </c>
      <c r="E1031" s="10">
        <v>3000</v>
      </c>
      <c r="F1031" s="45">
        <v>1.8729865394700698E-2</v>
      </c>
      <c r="G1031" s="46">
        <v>223.030303030303</v>
      </c>
      <c r="H1031" s="10">
        <v>3043</v>
      </c>
      <c r="I1031" s="45">
        <v>1.8045959970348406E-2</v>
      </c>
      <c r="J1031" s="46">
        <v>229.090912</v>
      </c>
      <c r="K1031" s="45">
        <v>0.20276679841897233</v>
      </c>
      <c r="L1031" s="10">
        <v>5231</v>
      </c>
      <c r="M1031" s="45">
        <v>1.8781078897765011E-2</v>
      </c>
      <c r="N1031" s="10">
        <v>268.48484848484799</v>
      </c>
      <c r="O1031" s="10">
        <v>5743</v>
      </c>
      <c r="P1031" s="45">
        <v>1.9630832336352759E-2</v>
      </c>
      <c r="Q1031" s="46">
        <v>321.21212121212102</v>
      </c>
      <c r="R1031" s="10">
        <v>6145</v>
      </c>
      <c r="S1031" s="45">
        <v>1.9957389592927713E-2</v>
      </c>
      <c r="T1031" s="46">
        <v>334.54544099999998</v>
      </c>
      <c r="U1031" s="45">
        <v>0.17472758554769643</v>
      </c>
      <c r="V1031" s="10">
        <v>188839</v>
      </c>
      <c r="W1031" s="45">
        <v>1.549487490595659E-2</v>
      </c>
      <c r="X1031" s="10">
        <v>1565.45454545454</v>
      </c>
      <c r="Y1031" s="10">
        <v>189619</v>
      </c>
      <c r="Z1031" s="45">
        <v>1.5028516447284992E-2</v>
      </c>
      <c r="AA1031" s="46">
        <v>1647.87878787878</v>
      </c>
      <c r="AB1031" s="10">
        <v>186703</v>
      </c>
      <c r="AC1031" s="45">
        <v>1.4313032254938683E-2</v>
      </c>
      <c r="AD1031" s="46">
        <v>1615.15149</v>
      </c>
      <c r="AE1031" s="45">
        <v>-1.1311222787665684E-2</v>
      </c>
    </row>
    <row r="1032" spans="1:31" ht="14.4" x14ac:dyDescent="0.3">
      <c r="A1032" s="64" t="s">
        <v>253</v>
      </c>
      <c r="B1032" s="10">
        <v>76535</v>
      </c>
      <c r="C1032" s="45">
        <v>0.50554190445994507</v>
      </c>
      <c r="D1032" s="10">
        <v>826.66666666666595</v>
      </c>
      <c r="E1032" s="10">
        <v>84239</v>
      </c>
      <c r="F1032" s="45">
        <v>0.52592837699473072</v>
      </c>
      <c r="G1032" s="46">
        <v>924.84848484848499</v>
      </c>
      <c r="H1032" s="10">
        <v>89850</v>
      </c>
      <c r="I1032" s="45">
        <v>0.53283914010378053</v>
      </c>
      <c r="J1032" s="46">
        <v>820.60609999999997</v>
      </c>
      <c r="K1032" s="45">
        <v>0.17397269223231202</v>
      </c>
      <c r="L1032" s="10">
        <v>123678</v>
      </c>
      <c r="M1032" s="45">
        <v>0.44404631541154294</v>
      </c>
      <c r="N1032" s="10">
        <v>1060</v>
      </c>
      <c r="O1032" s="10">
        <v>137063</v>
      </c>
      <c r="P1032" s="45">
        <v>0.46851136557853357</v>
      </c>
      <c r="Q1032" s="46">
        <v>1242.42424242424</v>
      </c>
      <c r="R1032" s="10">
        <v>143782</v>
      </c>
      <c r="S1032" s="45">
        <v>0.46696719128565212</v>
      </c>
      <c r="T1032" s="46">
        <v>1099.39392</v>
      </c>
      <c r="U1032" s="45">
        <v>0.16255114086579667</v>
      </c>
      <c r="V1032" s="10">
        <v>5125759</v>
      </c>
      <c r="W1032" s="45">
        <v>0.42058576090257388</v>
      </c>
      <c r="X1032" s="10">
        <v>11167.878787878701</v>
      </c>
      <c r="Y1032" s="10">
        <v>5708355</v>
      </c>
      <c r="Z1032" s="45">
        <v>0.45242358099368485</v>
      </c>
      <c r="AA1032" s="46">
        <v>10622.4242424242</v>
      </c>
      <c r="AB1032" s="10">
        <v>5889686</v>
      </c>
      <c r="AC1032" s="45">
        <v>0.45151532481781648</v>
      </c>
      <c r="AD1032" s="46">
        <v>12915.757799999999</v>
      </c>
      <c r="AE1032" s="45">
        <v>0.14903685483457182</v>
      </c>
    </row>
    <row r="1033" spans="1:31" ht="14.4" x14ac:dyDescent="0.3">
      <c r="A1033" s="64" t="s">
        <v>119</v>
      </c>
      <c r="B1033" s="10">
        <v>21707</v>
      </c>
      <c r="C1033" s="45">
        <v>0.14338274149228494</v>
      </c>
      <c r="D1033" s="10">
        <v>647.27272727272702</v>
      </c>
      <c r="E1033" s="10">
        <v>20503</v>
      </c>
      <c r="F1033" s="45">
        <v>0.12800614339584945</v>
      </c>
      <c r="G1033" s="46">
        <v>677.57575757575705</v>
      </c>
      <c r="H1033" s="10">
        <v>25288</v>
      </c>
      <c r="I1033" s="45">
        <v>0.14996590066716087</v>
      </c>
      <c r="J1033" s="46">
        <v>652.12120000000004</v>
      </c>
      <c r="K1033" s="45">
        <v>0.16496982540194408</v>
      </c>
      <c r="L1033" s="10">
        <v>32176</v>
      </c>
      <c r="M1033" s="45">
        <v>0.11552284355084821</v>
      </c>
      <c r="N1033" s="10">
        <v>681.21212121212102</v>
      </c>
      <c r="O1033" s="10">
        <v>31173</v>
      </c>
      <c r="P1033" s="45">
        <v>0.10655614424884635</v>
      </c>
      <c r="Q1033" s="46">
        <v>744.84848484848396</v>
      </c>
      <c r="R1033" s="10">
        <v>36873</v>
      </c>
      <c r="S1033" s="45">
        <v>0.11975408079089073</v>
      </c>
      <c r="T1033" s="46">
        <v>793.93939999999998</v>
      </c>
      <c r="U1033" s="45">
        <v>0.14597836897066135</v>
      </c>
      <c r="V1033" s="10">
        <v>1595744</v>
      </c>
      <c r="W1033" s="45">
        <v>0.13093616076091694</v>
      </c>
      <c r="X1033" s="10">
        <v>4913.9393939393904</v>
      </c>
      <c r="Y1033" s="10">
        <v>1661507</v>
      </c>
      <c r="Z1033" s="45">
        <v>0.13168503829668518</v>
      </c>
      <c r="AA1033" s="46">
        <v>5221.8181818181802</v>
      </c>
      <c r="AB1033" s="10">
        <v>1696504</v>
      </c>
      <c r="AC1033" s="45">
        <v>0.13005745206361172</v>
      </c>
      <c r="AD1033" s="46">
        <v>6133.3334999999997</v>
      </c>
      <c r="AE1033" s="45">
        <v>6.3142960274329724E-2</v>
      </c>
    </row>
    <row r="1034" spans="1:31" ht="14.4" x14ac:dyDescent="0.3">
      <c r="A1034" s="64" t="s">
        <v>112</v>
      </c>
      <c r="B1034" s="10">
        <v>17960</v>
      </c>
      <c r="C1034" s="45">
        <v>0.11863242443458043</v>
      </c>
      <c r="D1034" s="10">
        <v>546.06060606060601</v>
      </c>
      <c r="E1034" s="10">
        <v>19725</v>
      </c>
      <c r="F1034" s="45">
        <v>0.12314886497015708</v>
      </c>
      <c r="G1034" s="46">
        <v>580</v>
      </c>
      <c r="H1034" s="10">
        <v>20832</v>
      </c>
      <c r="I1034" s="45">
        <v>0.12354040029651593</v>
      </c>
      <c r="J1034" s="46">
        <v>627.87879999999996</v>
      </c>
      <c r="K1034" s="45">
        <v>0.15991091314031181</v>
      </c>
      <c r="L1034" s="10">
        <v>27634</v>
      </c>
      <c r="M1034" s="45">
        <v>9.9215510277353924E-2</v>
      </c>
      <c r="N1034" s="10">
        <v>720.60606060606005</v>
      </c>
      <c r="O1034" s="10">
        <v>30234</v>
      </c>
      <c r="P1034" s="45">
        <v>0.10334643650658007</v>
      </c>
      <c r="Q1034" s="46">
        <v>729.09090909090901</v>
      </c>
      <c r="R1034" s="10">
        <v>32128</v>
      </c>
      <c r="S1034" s="45">
        <v>0.10434353341604256</v>
      </c>
      <c r="T1034" s="46">
        <v>786.06060000000002</v>
      </c>
      <c r="U1034" s="45">
        <v>0.16262575088658898</v>
      </c>
      <c r="V1034" s="10">
        <v>1333793</v>
      </c>
      <c r="W1034" s="45">
        <v>0.10944220042173787</v>
      </c>
      <c r="X1034" s="10">
        <v>5269.0909090908999</v>
      </c>
      <c r="Y1034" s="10">
        <v>1463330</v>
      </c>
      <c r="Z1034" s="45">
        <v>0.1159782457074742</v>
      </c>
      <c r="AA1034" s="46">
        <v>4672.7272727272702</v>
      </c>
      <c r="AB1034" s="10">
        <v>1569047</v>
      </c>
      <c r="AC1034" s="45">
        <v>0.1202863388403763</v>
      </c>
      <c r="AD1034" s="46">
        <v>5081.2120000000004</v>
      </c>
      <c r="AE1034" s="45">
        <v>0.17637969310080351</v>
      </c>
    </row>
    <row r="1035" spans="1:31" ht="14.4" x14ac:dyDescent="0.3">
      <c r="A1035" s="64" t="s">
        <v>113</v>
      </c>
      <c r="B1035" s="10">
        <v>13427</v>
      </c>
      <c r="C1035" s="45">
        <v>8.8690287465652079E-2</v>
      </c>
      <c r="D1035" s="10">
        <v>526.06060606060601</v>
      </c>
      <c r="E1035" s="10">
        <v>15231</v>
      </c>
      <c r="F1035" s="45">
        <v>9.5091526608895444E-2</v>
      </c>
      <c r="G1035" s="46">
        <v>556.969696969697</v>
      </c>
      <c r="H1035" s="10">
        <v>15725</v>
      </c>
      <c r="I1035" s="45">
        <v>9.3254262416604894E-2</v>
      </c>
      <c r="J1035" s="46">
        <v>533.93939999999998</v>
      </c>
      <c r="K1035" s="45">
        <v>0.1711476874953452</v>
      </c>
      <c r="L1035" s="10">
        <v>21028</v>
      </c>
      <c r="M1035" s="45">
        <v>7.549771115698771E-2</v>
      </c>
      <c r="N1035" s="10">
        <v>687.87878787878697</v>
      </c>
      <c r="O1035" s="10">
        <v>24339</v>
      </c>
      <c r="P1035" s="45">
        <v>8.3196034865834906E-2</v>
      </c>
      <c r="Q1035" s="46">
        <v>687.87878787878697</v>
      </c>
      <c r="R1035" s="10">
        <v>24545</v>
      </c>
      <c r="S1035" s="45">
        <v>7.9715887316258852E-2</v>
      </c>
      <c r="T1035" s="46">
        <v>675.15150000000006</v>
      </c>
      <c r="U1035" s="45">
        <v>0.16725318622788662</v>
      </c>
      <c r="V1035" s="10">
        <v>813585</v>
      </c>
      <c r="W1035" s="45">
        <v>6.675738486415779E-2</v>
      </c>
      <c r="X1035" s="10">
        <v>3906.0606060606001</v>
      </c>
      <c r="Y1035" s="10">
        <v>929971</v>
      </c>
      <c r="Z1035" s="45">
        <v>7.3706139516599462E-2</v>
      </c>
      <c r="AA1035" s="46">
        <v>3755.7575757575701</v>
      </c>
      <c r="AB1035" s="10">
        <v>960116</v>
      </c>
      <c r="AC1035" s="45">
        <v>7.3604448115363486E-2</v>
      </c>
      <c r="AD1035" s="46">
        <v>4470.3029999999999</v>
      </c>
      <c r="AE1035" s="45">
        <v>0.18010533625865766</v>
      </c>
    </row>
    <row r="1036" spans="1:31" ht="14.4" x14ac:dyDescent="0.3">
      <c r="A1036" s="64" t="s">
        <v>114</v>
      </c>
      <c r="B1036" s="10">
        <v>10182</v>
      </c>
      <c r="C1036" s="45">
        <v>6.7255865567533296E-2</v>
      </c>
      <c r="D1036" s="10">
        <v>501.81818181818102</v>
      </c>
      <c r="E1036" s="10">
        <v>12419</v>
      </c>
      <c r="F1036" s="45">
        <v>7.7535399445595982E-2</v>
      </c>
      <c r="G1036" s="46">
        <v>495.15151515151501</v>
      </c>
      <c r="H1036" s="10">
        <v>12778</v>
      </c>
      <c r="I1036" s="45">
        <v>7.5777613046701262E-2</v>
      </c>
      <c r="J1036" s="46">
        <v>449.69695999999999</v>
      </c>
      <c r="K1036" s="45">
        <v>0.2549597328619132</v>
      </c>
      <c r="L1036" s="10">
        <v>18116</v>
      </c>
      <c r="M1036" s="45">
        <v>6.5042635311013369E-2</v>
      </c>
      <c r="N1036" s="10">
        <v>613.93939393939399</v>
      </c>
      <c r="O1036" s="10">
        <v>21332</v>
      </c>
      <c r="P1036" s="45">
        <v>7.2917450008545548E-2</v>
      </c>
      <c r="Q1036" s="46">
        <v>590.90909090909099</v>
      </c>
      <c r="R1036" s="10">
        <v>22341</v>
      </c>
      <c r="S1036" s="45">
        <v>7.2557858567225061E-2</v>
      </c>
      <c r="T1036" s="46">
        <v>559.39390000000003</v>
      </c>
      <c r="U1036" s="45">
        <v>0.23321925369838817</v>
      </c>
      <c r="V1036" s="10">
        <v>687934</v>
      </c>
      <c r="W1036" s="45">
        <v>5.6447297822771463E-2</v>
      </c>
      <c r="X1036" s="10">
        <v>4178.1818181818098</v>
      </c>
      <c r="Y1036" s="10">
        <v>800848</v>
      </c>
      <c r="Z1036" s="45">
        <v>6.3472317329884093E-2</v>
      </c>
      <c r="AA1036" s="46">
        <v>3315.15151515151</v>
      </c>
      <c r="AB1036" s="10">
        <v>834200</v>
      </c>
      <c r="AC1036" s="45">
        <v>6.3951471090822581E-2</v>
      </c>
      <c r="AD1036" s="46">
        <v>3825.4545899999998</v>
      </c>
      <c r="AE1036" s="45">
        <v>0.21261632656621129</v>
      </c>
    </row>
    <row r="1037" spans="1:31" ht="14.4" x14ac:dyDescent="0.3">
      <c r="A1037" s="64" t="s">
        <v>115</v>
      </c>
      <c r="B1037" s="10">
        <v>6746</v>
      </c>
      <c r="C1037" s="45">
        <v>4.4559818220249417E-2</v>
      </c>
      <c r="D1037" s="10">
        <v>354.54545454545399</v>
      </c>
      <c r="E1037" s="10">
        <v>7984</v>
      </c>
      <c r="F1037" s="45">
        <v>4.9846415103763454E-2</v>
      </c>
      <c r="G1037" s="46">
        <v>430.90909090909099</v>
      </c>
      <c r="H1037" s="10">
        <v>8174</v>
      </c>
      <c r="I1037" s="45">
        <v>4.8474425500370642E-2</v>
      </c>
      <c r="J1037" s="46">
        <v>426.66665599999999</v>
      </c>
      <c r="K1037" s="45">
        <v>0.21168099614586422</v>
      </c>
      <c r="L1037" s="10">
        <v>12480</v>
      </c>
      <c r="M1037" s="45">
        <v>4.4807467911318552E-2</v>
      </c>
      <c r="N1037" s="10">
        <v>443.636363636363</v>
      </c>
      <c r="O1037" s="10">
        <v>15572</v>
      </c>
      <c r="P1037" s="45">
        <v>5.3228507947359428E-2</v>
      </c>
      <c r="Q1037" s="46">
        <v>629.69696969696895</v>
      </c>
      <c r="R1037" s="10">
        <v>14848</v>
      </c>
      <c r="S1037" s="45">
        <v>4.8222509467175045E-2</v>
      </c>
      <c r="T1037" s="46">
        <v>544.24243200000001</v>
      </c>
      <c r="U1037" s="45">
        <v>0.18974358974358974</v>
      </c>
      <c r="V1037" s="10">
        <v>387820</v>
      </c>
      <c r="W1037" s="45">
        <v>3.1821935013572854E-2</v>
      </c>
      <c r="X1037" s="10">
        <v>3290.9090909090901</v>
      </c>
      <c r="Y1037" s="10">
        <v>467837</v>
      </c>
      <c r="Z1037" s="45">
        <v>3.7079069339826014E-2</v>
      </c>
      <c r="AA1037" s="46">
        <v>3435.15151515151</v>
      </c>
      <c r="AB1037" s="10">
        <v>468420</v>
      </c>
      <c r="AC1037" s="45">
        <v>3.5910031273511285E-2</v>
      </c>
      <c r="AD1037" s="46">
        <v>3191.51514</v>
      </c>
      <c r="AE1037" s="45">
        <v>0.20782837398793255</v>
      </c>
    </row>
    <row r="1038" spans="1:31" ht="14.4" x14ac:dyDescent="0.3">
      <c r="A1038" s="64" t="s">
        <v>116</v>
      </c>
      <c r="B1038" s="10">
        <v>3493</v>
      </c>
      <c r="C1038" s="45">
        <v>2.3072553371380259E-2</v>
      </c>
      <c r="D1038" s="10">
        <v>288.48484848484799</v>
      </c>
      <c r="E1038" s="10">
        <v>4372</v>
      </c>
      <c r="F1038" s="45">
        <v>2.7295657168543815E-2</v>
      </c>
      <c r="G1038" s="46">
        <v>287.87878787878702</v>
      </c>
      <c r="H1038" s="10">
        <v>4038</v>
      </c>
      <c r="I1038" s="45">
        <v>2.3946627131208303E-2</v>
      </c>
      <c r="J1038" s="46">
        <v>288.48486300000002</v>
      </c>
      <c r="K1038" s="45">
        <v>0.15602633839106786</v>
      </c>
      <c r="L1038" s="10">
        <v>6796</v>
      </c>
      <c r="M1038" s="45">
        <v>2.4399964096580198E-2</v>
      </c>
      <c r="N1038" s="10">
        <v>420</v>
      </c>
      <c r="O1038" s="10">
        <v>7795</v>
      </c>
      <c r="P1038" s="45">
        <v>2.6645017945650315E-2</v>
      </c>
      <c r="Q1038" s="46">
        <v>378.18181818181802</v>
      </c>
      <c r="R1038" s="10">
        <v>7677</v>
      </c>
      <c r="S1038" s="45">
        <v>2.4932934077283326E-2</v>
      </c>
      <c r="T1038" s="46">
        <v>360.60604899999998</v>
      </c>
      <c r="U1038" s="45">
        <v>0.129635079458505</v>
      </c>
      <c r="V1038" s="10">
        <v>174371</v>
      </c>
      <c r="W1038" s="45">
        <v>1.4307726858469684E-2</v>
      </c>
      <c r="X1038" s="10">
        <v>2323.0303030302998</v>
      </c>
      <c r="Y1038" s="10">
        <v>217613</v>
      </c>
      <c r="Z1038" s="45">
        <v>1.7247219686017907E-2</v>
      </c>
      <c r="AA1038" s="46">
        <v>2210.30303030303</v>
      </c>
      <c r="AB1038" s="10">
        <v>210873</v>
      </c>
      <c r="AC1038" s="45">
        <v>1.6165953684170502E-2</v>
      </c>
      <c r="AD1038" s="46">
        <v>2560.6060000000002</v>
      </c>
      <c r="AE1038" s="45">
        <v>0.20933526790578708</v>
      </c>
    </row>
    <row r="1039" spans="1:31" ht="14.4" x14ac:dyDescent="0.3">
      <c r="A1039" s="64" t="s">
        <v>255</v>
      </c>
      <c r="B1039" s="10">
        <v>3020</v>
      </c>
      <c r="C1039" s="45">
        <v>1.9948213908264636E-2</v>
      </c>
      <c r="D1039" s="10">
        <v>221.21212121212099</v>
      </c>
      <c r="E1039" s="10">
        <v>4005</v>
      </c>
      <c r="F1039" s="45">
        <v>2.5004370301925431E-2</v>
      </c>
      <c r="G1039" s="46">
        <v>258.18181818181802</v>
      </c>
      <c r="H1039" s="10">
        <v>3015</v>
      </c>
      <c r="I1039" s="45">
        <v>1.7879911045218681E-2</v>
      </c>
      <c r="J1039" s="46">
        <v>240</v>
      </c>
      <c r="K1039" s="45">
        <v>-1.6556291390728477E-3</v>
      </c>
      <c r="L1039" s="10">
        <v>5448</v>
      </c>
      <c r="M1039" s="45">
        <v>1.9560183107440985E-2</v>
      </c>
      <c r="N1039" s="10">
        <v>294.54545454545399</v>
      </c>
      <c r="O1039" s="10">
        <v>6618</v>
      </c>
      <c r="P1039" s="45">
        <v>2.262177405571697E-2</v>
      </c>
      <c r="Q1039" s="46">
        <v>340.60606060606</v>
      </c>
      <c r="R1039" s="10">
        <v>5370</v>
      </c>
      <c r="S1039" s="45">
        <v>1.7440387650776535E-2</v>
      </c>
      <c r="T1039" s="46">
        <v>315.75756799999999</v>
      </c>
      <c r="U1039" s="45">
        <v>-1.4317180616740088E-2</v>
      </c>
      <c r="V1039" s="10">
        <v>132512</v>
      </c>
      <c r="W1039" s="45">
        <v>1.087305516094726E-2</v>
      </c>
      <c r="X1039" s="10">
        <v>1871.5151515151499</v>
      </c>
      <c r="Y1039" s="10">
        <v>167249</v>
      </c>
      <c r="Z1039" s="45">
        <v>1.3255551117198002E-2</v>
      </c>
      <c r="AA1039" s="46">
        <v>1947.87878787878</v>
      </c>
      <c r="AB1039" s="10">
        <v>150526</v>
      </c>
      <c r="AC1039" s="45">
        <v>1.1539629749960634E-2</v>
      </c>
      <c r="AD1039" s="46">
        <v>2204.2424299999998</v>
      </c>
      <c r="AE1039" s="45">
        <v>0.13594240521613138</v>
      </c>
    </row>
    <row r="1040" spans="1:31" ht="14.4" x14ac:dyDescent="0.3">
      <c r="A1040" s="432"/>
      <c r="B1040" s="432"/>
      <c r="C1040" s="432"/>
      <c r="D1040" s="432"/>
      <c r="E1040" s="432"/>
      <c r="F1040" s="432"/>
      <c r="G1040" s="432"/>
      <c r="H1040" s="432"/>
      <c r="I1040" s="432"/>
      <c r="J1040" s="432"/>
      <c r="K1040" s="432"/>
      <c r="L1040" s="432"/>
      <c r="M1040" s="432"/>
      <c r="N1040" s="432"/>
      <c r="O1040" s="432"/>
      <c r="P1040" s="432"/>
      <c r="Q1040" s="432"/>
      <c r="R1040" s="432"/>
      <c r="S1040" s="432"/>
      <c r="T1040" s="432"/>
      <c r="U1040" s="432"/>
      <c r="V1040" s="432"/>
      <c r="W1040" s="432"/>
      <c r="X1040" s="432"/>
      <c r="Y1040" s="432"/>
      <c r="Z1040" s="432"/>
      <c r="AA1040" s="432"/>
      <c r="AB1040" s="432"/>
      <c r="AC1040" s="432"/>
      <c r="AD1040" s="432"/>
      <c r="AE1040" s="432"/>
    </row>
    <row r="1041" spans="1:31" ht="14.4" x14ac:dyDescent="0.3">
      <c r="A1041" s="433" t="s">
        <v>445</v>
      </c>
      <c r="B1041" s="433"/>
      <c r="C1041" s="433"/>
      <c r="D1041" s="433"/>
      <c r="E1041" s="433"/>
      <c r="F1041" s="433"/>
      <c r="G1041" s="433"/>
      <c r="H1041" s="433"/>
      <c r="I1041" s="433"/>
      <c r="J1041" s="433"/>
      <c r="K1041" s="433"/>
      <c r="L1041" s="433"/>
      <c r="M1041" s="433"/>
      <c r="N1041" s="433"/>
      <c r="O1041" s="433"/>
      <c r="P1041" s="433"/>
      <c r="Q1041" s="433"/>
      <c r="R1041" s="433"/>
      <c r="S1041" s="433"/>
      <c r="T1041" s="433"/>
      <c r="U1041" s="433"/>
      <c r="V1041" s="433"/>
      <c r="W1041" s="433"/>
      <c r="X1041" s="433"/>
      <c r="Y1041" s="433"/>
      <c r="Z1041" s="433"/>
      <c r="AA1041" s="433"/>
      <c r="AB1041" s="433"/>
      <c r="AC1041" s="433"/>
      <c r="AD1041" s="433"/>
      <c r="AE1041" s="433"/>
    </row>
    <row r="1042" spans="1:31" ht="14.4" x14ac:dyDescent="0.3">
      <c r="A1042" s="64"/>
      <c r="B1042" s="434" t="s">
        <v>332</v>
      </c>
      <c r="C1042" s="434"/>
      <c r="D1042" s="63" t="s">
        <v>333</v>
      </c>
      <c r="E1042" s="434" t="s">
        <v>332</v>
      </c>
      <c r="F1042" s="434"/>
      <c r="G1042" s="63" t="s">
        <v>333</v>
      </c>
      <c r="H1042" s="434" t="s">
        <v>332</v>
      </c>
      <c r="I1042" s="434"/>
      <c r="J1042" s="63" t="s">
        <v>333</v>
      </c>
      <c r="K1042" s="64" t="s">
        <v>0</v>
      </c>
      <c r="L1042" s="434" t="s">
        <v>332</v>
      </c>
      <c r="M1042" s="434"/>
      <c r="N1042" s="63" t="s">
        <v>333</v>
      </c>
      <c r="O1042" s="434" t="s">
        <v>332</v>
      </c>
      <c r="P1042" s="434"/>
      <c r="Q1042" s="63" t="s">
        <v>333</v>
      </c>
      <c r="R1042" s="434" t="s">
        <v>332</v>
      </c>
      <c r="S1042" s="434"/>
      <c r="T1042" s="63" t="s">
        <v>333</v>
      </c>
      <c r="U1042" s="64" t="s">
        <v>0</v>
      </c>
      <c r="V1042" s="434" t="s">
        <v>332</v>
      </c>
      <c r="W1042" s="434"/>
      <c r="X1042" s="63" t="s">
        <v>333</v>
      </c>
      <c r="Y1042" s="434" t="s">
        <v>332</v>
      </c>
      <c r="Z1042" s="434"/>
      <c r="AA1042" s="63" t="s">
        <v>333</v>
      </c>
      <c r="AB1042" s="434" t="s">
        <v>332</v>
      </c>
      <c r="AC1042" s="434"/>
      <c r="AD1042" s="63" t="s">
        <v>333</v>
      </c>
      <c r="AE1042" s="64" t="s">
        <v>0</v>
      </c>
    </row>
    <row r="1043" spans="1:31" ht="14.4" x14ac:dyDescent="0.3">
      <c r="A1043" s="64" t="s">
        <v>446</v>
      </c>
      <c r="B1043" s="46">
        <v>3.02</v>
      </c>
      <c r="C1043" s="45"/>
      <c r="D1043" s="46">
        <v>1.818181818181E-2</v>
      </c>
      <c r="E1043" s="46">
        <v>3.1</v>
      </c>
      <c r="F1043" s="45"/>
      <c r="G1043" s="46">
        <v>1.818181818181E-2</v>
      </c>
      <c r="H1043" s="46">
        <v>3.06</v>
      </c>
      <c r="I1043" s="45"/>
      <c r="J1043" s="46">
        <v>1.21212117E-2</v>
      </c>
      <c r="K1043" s="45">
        <v>1.3245033112582794E-2</v>
      </c>
      <c r="L1043" s="46">
        <v>3.12</v>
      </c>
      <c r="M1043" s="45"/>
      <c r="N1043" s="46">
        <v>1.212121212121E-2</v>
      </c>
      <c r="O1043" s="46">
        <v>3.18</v>
      </c>
      <c r="P1043" s="45"/>
      <c r="Q1043" s="46">
        <v>1.212121212121E-2</v>
      </c>
      <c r="R1043" s="46">
        <v>3.14</v>
      </c>
      <c r="S1043" s="45"/>
      <c r="T1043" s="46">
        <v>1.21212117E-2</v>
      </c>
      <c r="U1043" s="45">
        <v>6.4102564102564161E-3</v>
      </c>
      <c r="V1043" s="46">
        <v>2.91</v>
      </c>
      <c r="W1043" s="45"/>
      <c r="X1043" s="46">
        <v>6.0606060606000003E-3</v>
      </c>
      <c r="Y1043" s="46">
        <v>2.95</v>
      </c>
      <c r="Z1043" s="45"/>
      <c r="AA1043" s="46">
        <v>6.0606060606000003E-3</v>
      </c>
      <c r="AB1043" s="46">
        <v>2.95</v>
      </c>
      <c r="AC1043" s="45"/>
      <c r="AD1043" s="46">
        <v>6.0606059999999996E-3</v>
      </c>
      <c r="AE1043" s="45">
        <v>1.3745704467353964E-2</v>
      </c>
    </row>
    <row r="1044" spans="1:31" ht="18" customHeight="1" x14ac:dyDescent="0.3">
      <c r="A1044" s="64" t="s">
        <v>447</v>
      </c>
      <c r="B1044" s="46">
        <v>3.04</v>
      </c>
      <c r="C1044" s="45"/>
      <c r="D1044" s="46">
        <v>2.4242424242419999E-2</v>
      </c>
      <c r="E1044" s="46">
        <v>3.02</v>
      </c>
      <c r="F1044" s="45"/>
      <c r="G1044" s="46">
        <v>2.4242424242419999E-2</v>
      </c>
      <c r="H1044" s="46">
        <v>3.12</v>
      </c>
      <c r="I1044" s="45"/>
      <c r="J1044" s="46">
        <v>2.4242423499999999E-2</v>
      </c>
      <c r="K1044" s="45">
        <v>2.6315789473684233E-2</v>
      </c>
      <c r="L1044" s="46">
        <v>3.1</v>
      </c>
      <c r="M1044" s="45"/>
      <c r="N1044" s="46">
        <v>1.818181818181E-2</v>
      </c>
      <c r="O1044" s="46">
        <v>3.09</v>
      </c>
      <c r="P1044" s="45"/>
      <c r="Q1044" s="46">
        <v>1.818181818181E-2</v>
      </c>
      <c r="R1044" s="46">
        <v>3.14</v>
      </c>
      <c r="S1044" s="45"/>
      <c r="T1044" s="46">
        <v>1.21212117E-2</v>
      </c>
      <c r="U1044" s="45">
        <v>1.2903225806451623E-2</v>
      </c>
      <c r="V1044" s="46">
        <v>2.99</v>
      </c>
      <c r="W1044" s="45"/>
      <c r="X1044" s="46">
        <v>1.212121212121E-2</v>
      </c>
      <c r="Y1044" s="46">
        <v>2.99</v>
      </c>
      <c r="Z1044" s="45"/>
      <c r="AA1044" s="46">
        <v>6.0606060606000003E-3</v>
      </c>
      <c r="AB1044" s="46">
        <v>3.01</v>
      </c>
      <c r="AC1044" s="45"/>
      <c r="AD1044" s="46">
        <v>1.21212117E-2</v>
      </c>
      <c r="AE1044" s="45">
        <v>6.6889632107021979E-3</v>
      </c>
    </row>
    <row r="1045" spans="1:31" ht="14.4" x14ac:dyDescent="0.3">
      <c r="A1045" s="64" t="s">
        <v>448</v>
      </c>
      <c r="B1045" s="46">
        <v>3.01</v>
      </c>
      <c r="C1045" s="45"/>
      <c r="D1045" s="46">
        <v>2.4242424242419999E-2</v>
      </c>
      <c r="E1045" s="46">
        <v>3.18</v>
      </c>
      <c r="F1045" s="45"/>
      <c r="G1045" s="46">
        <v>2.4242424242419999E-2</v>
      </c>
      <c r="H1045" s="46">
        <v>3</v>
      </c>
      <c r="I1045" s="45"/>
      <c r="J1045" s="46">
        <v>2.4242423499999999E-2</v>
      </c>
      <c r="K1045" s="45">
        <v>-3.322259136212554E-3</v>
      </c>
      <c r="L1045" s="46">
        <v>3.15</v>
      </c>
      <c r="M1045" s="45"/>
      <c r="N1045" s="46">
        <v>1.818181818181E-2</v>
      </c>
      <c r="O1045" s="46">
        <v>3.29</v>
      </c>
      <c r="P1045" s="45"/>
      <c r="Q1045" s="46">
        <v>2.4242424242419999E-2</v>
      </c>
      <c r="R1045" s="46">
        <v>3.15</v>
      </c>
      <c r="S1045" s="45"/>
      <c r="T1045" s="46">
        <v>1.81818176E-2</v>
      </c>
      <c r="U1045" s="45">
        <v>0</v>
      </c>
      <c r="V1045" s="46">
        <v>2.79</v>
      </c>
      <c r="W1045" s="45"/>
      <c r="X1045" s="46">
        <v>6.0606060606000003E-3</v>
      </c>
      <c r="Y1045" s="46">
        <v>2.91</v>
      </c>
      <c r="Z1045" s="45"/>
      <c r="AA1045" s="46">
        <v>1.818181818181E-2</v>
      </c>
      <c r="AB1045" s="46">
        <v>2.88</v>
      </c>
      <c r="AC1045" s="45"/>
      <c r="AD1045" s="46">
        <v>6.0606059999999996E-3</v>
      </c>
      <c r="AE1045" s="45">
        <v>3.2258064516128983E-2</v>
      </c>
    </row>
    <row r="1046" spans="1:31" ht="14.4" x14ac:dyDescent="0.3">
      <c r="A1046" s="432"/>
      <c r="B1046" s="432"/>
      <c r="C1046" s="432"/>
      <c r="D1046" s="432"/>
      <c r="E1046" s="432"/>
      <c r="F1046" s="432"/>
      <c r="G1046" s="432"/>
      <c r="H1046" s="432"/>
      <c r="I1046" s="432"/>
      <c r="J1046" s="432"/>
      <c r="K1046" s="432"/>
      <c r="L1046" s="432"/>
      <c r="M1046" s="432"/>
      <c r="N1046" s="432"/>
      <c r="O1046" s="432"/>
      <c r="P1046" s="432"/>
      <c r="Q1046" s="432"/>
      <c r="R1046" s="432"/>
      <c r="S1046" s="432"/>
      <c r="T1046" s="432"/>
      <c r="U1046" s="432"/>
      <c r="V1046" s="432"/>
      <c r="W1046" s="432"/>
      <c r="X1046" s="432"/>
      <c r="Y1046" s="432"/>
      <c r="Z1046" s="432"/>
      <c r="AA1046" s="432"/>
      <c r="AB1046" s="432"/>
      <c r="AC1046" s="432"/>
      <c r="AD1046" s="432"/>
      <c r="AE1046" s="432"/>
    </row>
    <row r="1047" spans="1:31" ht="14.4" x14ac:dyDescent="0.3">
      <c r="A1047" s="433" t="s">
        <v>449</v>
      </c>
      <c r="B1047" s="433"/>
      <c r="C1047" s="433"/>
      <c r="D1047" s="433"/>
      <c r="E1047" s="433"/>
      <c r="F1047" s="433"/>
      <c r="G1047" s="433"/>
      <c r="H1047" s="433"/>
      <c r="I1047" s="433"/>
      <c r="J1047" s="433"/>
      <c r="K1047" s="433"/>
      <c r="L1047" s="433"/>
      <c r="M1047" s="433"/>
      <c r="N1047" s="433"/>
      <c r="O1047" s="433"/>
      <c r="P1047" s="433"/>
      <c r="Q1047" s="433"/>
      <c r="R1047" s="433"/>
      <c r="S1047" s="433"/>
      <c r="T1047" s="433"/>
      <c r="U1047" s="433"/>
      <c r="V1047" s="433"/>
      <c r="W1047" s="433"/>
      <c r="X1047" s="433"/>
      <c r="Y1047" s="433"/>
      <c r="Z1047" s="433"/>
      <c r="AA1047" s="433"/>
      <c r="AB1047" s="433"/>
      <c r="AC1047" s="433"/>
      <c r="AD1047" s="433"/>
      <c r="AE1047" s="433"/>
    </row>
    <row r="1048" spans="1:31" ht="18" customHeight="1" x14ac:dyDescent="0.3">
      <c r="A1048" s="64"/>
      <c r="B1048" s="434" t="s">
        <v>332</v>
      </c>
      <c r="C1048" s="434"/>
      <c r="D1048" s="63" t="s">
        <v>333</v>
      </c>
      <c r="E1048" s="434" t="s">
        <v>332</v>
      </c>
      <c r="F1048" s="434"/>
      <c r="G1048" s="63" t="s">
        <v>333</v>
      </c>
      <c r="H1048" s="434" t="s">
        <v>332</v>
      </c>
      <c r="I1048" s="434"/>
      <c r="J1048" s="63" t="s">
        <v>333</v>
      </c>
      <c r="K1048" s="64" t="s">
        <v>0</v>
      </c>
      <c r="L1048" s="434" t="s">
        <v>332</v>
      </c>
      <c r="M1048" s="434"/>
      <c r="N1048" s="63" t="s">
        <v>333</v>
      </c>
      <c r="O1048" s="434" t="s">
        <v>332</v>
      </c>
      <c r="P1048" s="434"/>
      <c r="Q1048" s="63" t="s">
        <v>333</v>
      </c>
      <c r="R1048" s="434" t="s">
        <v>332</v>
      </c>
      <c r="S1048" s="434"/>
      <c r="T1048" s="63" t="s">
        <v>333</v>
      </c>
      <c r="U1048" s="64" t="s">
        <v>0</v>
      </c>
      <c r="V1048" s="434" t="s">
        <v>332</v>
      </c>
      <c r="W1048" s="434"/>
      <c r="X1048" s="63" t="s">
        <v>333</v>
      </c>
      <c r="Y1048" s="434" t="s">
        <v>332</v>
      </c>
      <c r="Z1048" s="434"/>
      <c r="AA1048" s="63" t="s">
        <v>333</v>
      </c>
      <c r="AB1048" s="434" t="s">
        <v>332</v>
      </c>
      <c r="AC1048" s="434"/>
      <c r="AD1048" s="63" t="s">
        <v>333</v>
      </c>
      <c r="AE1048" s="64" t="s">
        <v>0</v>
      </c>
    </row>
    <row r="1049" spans="1:31" ht="14.4" x14ac:dyDescent="0.3">
      <c r="A1049" s="64" t="s">
        <v>18</v>
      </c>
      <c r="B1049" s="10">
        <v>151392</v>
      </c>
      <c r="C1049" s="45"/>
      <c r="D1049" s="10">
        <v>857.57575757575705</v>
      </c>
      <c r="E1049" s="10">
        <v>160172</v>
      </c>
      <c r="F1049" s="45"/>
      <c r="G1049" s="46">
        <v>801.21212121212102</v>
      </c>
      <c r="H1049" s="10">
        <v>168625</v>
      </c>
      <c r="I1049" s="45"/>
      <c r="J1049" s="46">
        <v>724.84849999999994</v>
      </c>
      <c r="K1049" s="45">
        <v>0.11383032128514056</v>
      </c>
      <c r="L1049" s="10">
        <v>278525</v>
      </c>
      <c r="M1049" s="45"/>
      <c r="N1049" s="10">
        <v>910.30303030303003</v>
      </c>
      <c r="O1049" s="10">
        <v>292550</v>
      </c>
      <c r="P1049" s="45"/>
      <c r="Q1049" s="46">
        <v>808.48484848484804</v>
      </c>
      <c r="R1049" s="10">
        <v>307906</v>
      </c>
      <c r="S1049" s="45"/>
      <c r="T1049" s="46">
        <v>689.09090000000003</v>
      </c>
      <c r="U1049" s="45">
        <v>0.10548783771654251</v>
      </c>
      <c r="V1049" s="10">
        <v>12187191</v>
      </c>
      <c r="W1049" s="45"/>
      <c r="X1049" s="10">
        <v>12478.1818181818</v>
      </c>
      <c r="Y1049" s="10">
        <v>12617280</v>
      </c>
      <c r="Z1049" s="45"/>
      <c r="AA1049" s="46">
        <v>12371.515151515099</v>
      </c>
      <c r="AB1049" s="10">
        <v>13044266</v>
      </c>
      <c r="AC1049" s="45"/>
      <c r="AD1049" s="46">
        <v>12323.03</v>
      </c>
      <c r="AE1049" s="45">
        <v>7.0325885595786591E-2</v>
      </c>
    </row>
    <row r="1050" spans="1:31" ht="14.4" x14ac:dyDescent="0.3">
      <c r="A1050" s="64" t="s">
        <v>252</v>
      </c>
      <c r="B1050" s="10">
        <v>74857</v>
      </c>
      <c r="C1050" s="45">
        <v>0.49445809554005493</v>
      </c>
      <c r="D1050" s="10">
        <v>969.69696969696895</v>
      </c>
      <c r="E1050" s="10">
        <v>75933</v>
      </c>
      <c r="F1050" s="45">
        <v>0.47407162300526934</v>
      </c>
      <c r="G1050" s="46">
        <v>950.90909090909099</v>
      </c>
      <c r="H1050" s="10">
        <v>78775</v>
      </c>
      <c r="I1050" s="45">
        <v>0.46716085989621942</v>
      </c>
      <c r="J1050" s="46">
        <v>935.75756799999999</v>
      </c>
      <c r="K1050" s="45">
        <v>5.2339794541592634E-2</v>
      </c>
      <c r="L1050" s="10">
        <v>154847</v>
      </c>
      <c r="M1050" s="45">
        <v>0.55595368458845706</v>
      </c>
      <c r="N1050" s="10">
        <v>1137.57575757575</v>
      </c>
      <c r="O1050" s="10">
        <v>155487</v>
      </c>
      <c r="P1050" s="45">
        <v>0.53148863442146643</v>
      </c>
      <c r="Q1050" s="46">
        <v>1310.30303030303</v>
      </c>
      <c r="R1050" s="10">
        <v>164124</v>
      </c>
      <c r="S1050" s="45">
        <v>0.53303280871434788</v>
      </c>
      <c r="T1050" s="46">
        <v>1075.15149</v>
      </c>
      <c r="U1050" s="45">
        <v>5.9910750611894319E-2</v>
      </c>
      <c r="V1050" s="10">
        <v>7061432</v>
      </c>
      <c r="W1050" s="45">
        <v>0.57941423909742618</v>
      </c>
      <c r="X1050" s="10">
        <v>21432.727272727199</v>
      </c>
      <c r="Y1050" s="10">
        <v>6908925</v>
      </c>
      <c r="Z1050" s="45">
        <v>0.54757641900631515</v>
      </c>
      <c r="AA1050" s="46">
        <v>20884.8484848484</v>
      </c>
      <c r="AB1050" s="10">
        <v>7154580</v>
      </c>
      <c r="AC1050" s="45">
        <v>0.54848467518218347</v>
      </c>
      <c r="AD1050" s="46">
        <v>22952.726600000002</v>
      </c>
      <c r="AE1050" s="45">
        <v>1.3191092118425838E-2</v>
      </c>
    </row>
    <row r="1051" spans="1:31" ht="14.4" x14ac:dyDescent="0.3">
      <c r="A1051" s="64" t="s">
        <v>450</v>
      </c>
      <c r="B1051" s="10">
        <v>47923</v>
      </c>
      <c r="C1051" s="45">
        <v>0.31654909110124707</v>
      </c>
      <c r="D1051" s="10">
        <v>796.969696969697</v>
      </c>
      <c r="E1051" s="10">
        <v>50468</v>
      </c>
      <c r="F1051" s="45">
        <v>0.31508628224658491</v>
      </c>
      <c r="G1051" s="46">
        <v>790.30303030303003</v>
      </c>
      <c r="H1051" s="10">
        <v>51550</v>
      </c>
      <c r="I1051" s="45">
        <v>0.30570793180133432</v>
      </c>
      <c r="J1051" s="46">
        <v>884.84849999999994</v>
      </c>
      <c r="K1051" s="45">
        <v>7.5683909604991342E-2</v>
      </c>
      <c r="L1051" s="10">
        <v>97207</v>
      </c>
      <c r="M1051" s="45">
        <v>0.34900637285701464</v>
      </c>
      <c r="N1051" s="10">
        <v>921.21212121212102</v>
      </c>
      <c r="O1051" s="10">
        <v>101307</v>
      </c>
      <c r="P1051" s="45">
        <v>0.34628952315843448</v>
      </c>
      <c r="Q1051" s="46">
        <v>1076.3636363636299</v>
      </c>
      <c r="R1051" s="10">
        <v>107154</v>
      </c>
      <c r="S1051" s="45">
        <v>0.34800880788292532</v>
      </c>
      <c r="T1051" s="46">
        <v>975.75756799999999</v>
      </c>
      <c r="U1051" s="45">
        <v>0.10232802164453177</v>
      </c>
      <c r="V1051" s="10">
        <v>4672678</v>
      </c>
      <c r="W1051" s="45">
        <v>0.3834089414041349</v>
      </c>
      <c r="X1051" s="10">
        <v>13364.2424242424</v>
      </c>
      <c r="Y1051" s="10">
        <v>4686977</v>
      </c>
      <c r="Z1051" s="45">
        <v>0.37147285310304601</v>
      </c>
      <c r="AA1051" s="46">
        <v>12804.2424242424</v>
      </c>
      <c r="AB1051" s="10">
        <v>4846295</v>
      </c>
      <c r="AC1051" s="45">
        <v>0.37152684558870541</v>
      </c>
      <c r="AD1051" s="46">
        <v>14684.242200000001</v>
      </c>
      <c r="AE1051" s="45">
        <v>3.7155780903370614E-2</v>
      </c>
    </row>
    <row r="1052" spans="1:31" ht="14.4" x14ac:dyDescent="0.3">
      <c r="A1052" s="64" t="s">
        <v>451</v>
      </c>
      <c r="B1052" s="10">
        <v>23199</v>
      </c>
      <c r="C1052" s="45">
        <v>0.15323795180722891</v>
      </c>
      <c r="D1052" s="10">
        <v>559.39393939393904</v>
      </c>
      <c r="E1052" s="10">
        <v>21522</v>
      </c>
      <c r="F1052" s="45">
        <v>0.1343680543415828</v>
      </c>
      <c r="G1052" s="46">
        <v>531.51515151515105</v>
      </c>
      <c r="H1052" s="10">
        <v>22756</v>
      </c>
      <c r="I1052" s="45">
        <v>0.13495033358042996</v>
      </c>
      <c r="J1052" s="46">
        <v>546.66669999999999</v>
      </c>
      <c r="K1052" s="45">
        <v>-1.9095650674598043E-2</v>
      </c>
      <c r="L1052" s="10">
        <v>50073</v>
      </c>
      <c r="M1052" s="45">
        <v>0.17977919396822548</v>
      </c>
      <c r="N1052" s="10">
        <v>695.75757575757495</v>
      </c>
      <c r="O1052" s="10">
        <v>45901</v>
      </c>
      <c r="P1052" s="45">
        <v>0.15689967526918475</v>
      </c>
      <c r="Q1052" s="46">
        <v>863.63636363636294</v>
      </c>
      <c r="R1052" s="10">
        <v>48456</v>
      </c>
      <c r="S1052" s="45">
        <v>0.15737270465661599</v>
      </c>
      <c r="T1052" s="46">
        <v>793.93939999999998</v>
      </c>
      <c r="U1052" s="45">
        <v>-3.2292852435444254E-2</v>
      </c>
      <c r="V1052" s="10">
        <v>2104209</v>
      </c>
      <c r="W1052" s="45">
        <v>0.17265742368360354</v>
      </c>
      <c r="X1052" s="10">
        <v>9183.6363636363603</v>
      </c>
      <c r="Y1052" s="10">
        <v>1939256</v>
      </c>
      <c r="Z1052" s="45">
        <v>0.15369841994471076</v>
      </c>
      <c r="AA1052" s="46">
        <v>9261.2121212121201</v>
      </c>
      <c r="AB1052" s="10">
        <v>2021274</v>
      </c>
      <c r="AC1052" s="45">
        <v>0.15495498175213537</v>
      </c>
      <c r="AD1052" s="46">
        <v>9309.6970000000001</v>
      </c>
      <c r="AE1052" s="45">
        <v>-3.9413860505301518E-2</v>
      </c>
    </row>
    <row r="1053" spans="1:31" ht="14.4" x14ac:dyDescent="0.3">
      <c r="A1053" s="64" t="s">
        <v>452</v>
      </c>
      <c r="B1053" s="10">
        <v>2665</v>
      </c>
      <c r="C1053" s="45">
        <v>1.7603307968716973E-2</v>
      </c>
      <c r="D1053" s="10">
        <v>203.636363636363</v>
      </c>
      <c r="E1053" s="10">
        <v>3075</v>
      </c>
      <c r="F1053" s="45">
        <v>1.9198112029568216E-2</v>
      </c>
      <c r="G1053" s="46">
        <v>208.48484848484799</v>
      </c>
      <c r="H1053" s="10">
        <v>3517</v>
      </c>
      <c r="I1053" s="45">
        <v>2.0856931060044478E-2</v>
      </c>
      <c r="J1053" s="46">
        <v>247.27271999999999</v>
      </c>
      <c r="K1053" s="45">
        <v>0.3196998123827392</v>
      </c>
      <c r="L1053" s="10">
        <v>5629</v>
      </c>
      <c r="M1053" s="45">
        <v>2.0210035005834306E-2</v>
      </c>
      <c r="N1053" s="10">
        <v>303.030303030303</v>
      </c>
      <c r="O1053" s="10">
        <v>6612</v>
      </c>
      <c r="P1053" s="45">
        <v>2.2601264741069903E-2</v>
      </c>
      <c r="Q1053" s="46">
        <v>358.78787878787801</v>
      </c>
      <c r="R1053" s="10">
        <v>6599</v>
      </c>
      <c r="S1053" s="45">
        <v>2.143186556936208E-2</v>
      </c>
      <c r="T1053" s="46">
        <v>332.121216</v>
      </c>
      <c r="U1053" s="45">
        <v>0.17232190442352105</v>
      </c>
      <c r="V1053" s="10">
        <v>220605</v>
      </c>
      <c r="W1053" s="45">
        <v>1.8101382016577898E-2</v>
      </c>
      <c r="X1053" s="10">
        <v>1776.9696969696899</v>
      </c>
      <c r="Y1053" s="10">
        <v>212424</v>
      </c>
      <c r="Z1053" s="45">
        <v>1.6835958304801033E-2</v>
      </c>
      <c r="AA1053" s="46">
        <v>2132.1212121212102</v>
      </c>
      <c r="AB1053" s="10">
        <v>212707</v>
      </c>
      <c r="AC1053" s="45">
        <v>1.6306551859644691E-2</v>
      </c>
      <c r="AD1053" s="46">
        <v>2138.1819999999998</v>
      </c>
      <c r="AE1053" s="45">
        <v>-3.5801545749189728E-2</v>
      </c>
    </row>
    <row r="1054" spans="1:31" ht="14.4" x14ac:dyDescent="0.3">
      <c r="A1054" s="64" t="s">
        <v>453</v>
      </c>
      <c r="B1054" s="10">
        <v>982</v>
      </c>
      <c r="C1054" s="45">
        <v>6.4864722046079053E-3</v>
      </c>
      <c r="D1054" s="10">
        <v>136.363636363636</v>
      </c>
      <c r="E1054" s="10">
        <v>664</v>
      </c>
      <c r="F1054" s="45">
        <v>4.1455435406937543E-3</v>
      </c>
      <c r="G1054" s="46">
        <v>97.575757575757606</v>
      </c>
      <c r="H1054" s="10">
        <v>637</v>
      </c>
      <c r="I1054" s="45">
        <v>3.77761304670126E-3</v>
      </c>
      <c r="J1054" s="46">
        <v>104.848488</v>
      </c>
      <c r="K1054" s="45">
        <v>-0.35132382892057029</v>
      </c>
      <c r="L1054" s="10">
        <v>1649</v>
      </c>
      <c r="M1054" s="45">
        <v>5.9204739251413696E-3</v>
      </c>
      <c r="N1054" s="10">
        <v>172.72727272727201</v>
      </c>
      <c r="O1054" s="10">
        <v>1233</v>
      </c>
      <c r="P1054" s="45">
        <v>4.214664159972654E-3</v>
      </c>
      <c r="Q1054" s="46">
        <v>135.15151515151501</v>
      </c>
      <c r="R1054" s="10">
        <v>1397</v>
      </c>
      <c r="S1054" s="45">
        <v>4.5370989847550872E-3</v>
      </c>
      <c r="T1054" s="46">
        <v>136.96969999999999</v>
      </c>
      <c r="U1054" s="45">
        <v>-0.15281989084293512</v>
      </c>
      <c r="V1054" s="10">
        <v>51045</v>
      </c>
      <c r="W1054" s="45">
        <v>4.1884138847089539E-3</v>
      </c>
      <c r="X1054" s="10">
        <v>898.18181818181802</v>
      </c>
      <c r="Y1054" s="10">
        <v>50915</v>
      </c>
      <c r="Z1054" s="45">
        <v>4.0353388368967007E-3</v>
      </c>
      <c r="AA1054" s="46">
        <v>939.39393939393904</v>
      </c>
      <c r="AB1054" s="10">
        <v>52370</v>
      </c>
      <c r="AC1054" s="45">
        <v>4.0147908667302551E-3</v>
      </c>
      <c r="AD1054" s="46">
        <v>876.96969999999999</v>
      </c>
      <c r="AE1054" s="45">
        <v>2.5957488490547555E-2</v>
      </c>
    </row>
    <row r="1055" spans="1:31" ht="14.4" x14ac:dyDescent="0.3">
      <c r="A1055" s="64" t="s">
        <v>454</v>
      </c>
      <c r="B1055" s="10">
        <v>88</v>
      </c>
      <c r="C1055" s="45">
        <v>5.8127245825406889E-4</v>
      </c>
      <c r="D1055" s="10">
        <v>36.969696969696898</v>
      </c>
      <c r="E1055" s="10">
        <v>204</v>
      </c>
      <c r="F1055" s="45">
        <v>1.2736308468396474E-3</v>
      </c>
      <c r="G1055" s="46">
        <v>66.6666666666666</v>
      </c>
      <c r="H1055" s="10">
        <v>315</v>
      </c>
      <c r="I1055" s="45">
        <v>1.8680504077094144E-3</v>
      </c>
      <c r="J1055" s="46">
        <v>77.575760000000002</v>
      </c>
      <c r="K1055" s="45">
        <v>2.5795454545454546</v>
      </c>
      <c r="L1055" s="10">
        <v>289</v>
      </c>
      <c r="M1055" s="45">
        <v>1.0376088322412709E-3</v>
      </c>
      <c r="N1055" s="10">
        <v>66.6666666666666</v>
      </c>
      <c r="O1055" s="10">
        <v>434</v>
      </c>
      <c r="P1055" s="45">
        <v>1.4835070928046487E-3</v>
      </c>
      <c r="Q1055" s="46">
        <v>83.636363636363598</v>
      </c>
      <c r="R1055" s="10">
        <v>518</v>
      </c>
      <c r="S1055" s="45">
        <v>1.6823316206894313E-3</v>
      </c>
      <c r="T1055" s="46">
        <v>91.515150000000006</v>
      </c>
      <c r="U1055" s="45">
        <v>0.79238754325259519</v>
      </c>
      <c r="V1055" s="10">
        <v>12895</v>
      </c>
      <c r="W1055" s="45">
        <v>1.0580781084008613E-3</v>
      </c>
      <c r="X1055" s="10">
        <v>464.84848484848402</v>
      </c>
      <c r="Y1055" s="10">
        <v>19353</v>
      </c>
      <c r="Z1055" s="45">
        <v>1.5338488168606863E-3</v>
      </c>
      <c r="AA1055" s="46">
        <v>484.24242424242402</v>
      </c>
      <c r="AB1055" s="10">
        <v>21934</v>
      </c>
      <c r="AC1055" s="45">
        <v>1.6815051149677567E-3</v>
      </c>
      <c r="AD1055" s="46">
        <v>589.69695999999999</v>
      </c>
      <c r="AE1055" s="45">
        <v>0.7009693679720822</v>
      </c>
    </row>
    <row r="1056" spans="1:31" ht="14.4" x14ac:dyDescent="0.3">
      <c r="A1056" s="64" t="s">
        <v>253</v>
      </c>
      <c r="B1056" s="10">
        <v>76535</v>
      </c>
      <c r="C1056" s="45">
        <v>0.50554190445994507</v>
      </c>
      <c r="D1056" s="10">
        <v>826.66666666666595</v>
      </c>
      <c r="E1056" s="10">
        <v>84239</v>
      </c>
      <c r="F1056" s="45">
        <v>0.52592837699473072</v>
      </c>
      <c r="G1056" s="46">
        <v>924.84848484848499</v>
      </c>
      <c r="H1056" s="10">
        <v>89850</v>
      </c>
      <c r="I1056" s="45">
        <v>0.53283914010378053</v>
      </c>
      <c r="J1056" s="46">
        <v>820.60609999999997</v>
      </c>
      <c r="K1056" s="45">
        <v>0.17397269223231202</v>
      </c>
      <c r="L1056" s="10">
        <v>123678</v>
      </c>
      <c r="M1056" s="45">
        <v>0.44404631541154294</v>
      </c>
      <c r="N1056" s="10">
        <v>1060</v>
      </c>
      <c r="O1056" s="10">
        <v>137063</v>
      </c>
      <c r="P1056" s="45">
        <v>0.46851136557853357</v>
      </c>
      <c r="Q1056" s="46">
        <v>1242.42424242424</v>
      </c>
      <c r="R1056" s="10">
        <v>143782</v>
      </c>
      <c r="S1056" s="45">
        <v>0.46696719128565212</v>
      </c>
      <c r="T1056" s="46">
        <v>1099.39392</v>
      </c>
      <c r="U1056" s="45">
        <v>0.16255114086579667</v>
      </c>
      <c r="V1056" s="10">
        <v>5125759</v>
      </c>
      <c r="W1056" s="45">
        <v>0.42058576090257388</v>
      </c>
      <c r="X1056" s="10">
        <v>11167.878787878701</v>
      </c>
      <c r="Y1056" s="10">
        <v>5708355</v>
      </c>
      <c r="Z1056" s="45">
        <v>0.45242358099368485</v>
      </c>
      <c r="AA1056" s="46">
        <v>10622.4242424242</v>
      </c>
      <c r="AB1056" s="10">
        <v>5889686</v>
      </c>
      <c r="AC1056" s="45">
        <v>0.45151532481781648</v>
      </c>
      <c r="AD1056" s="46">
        <v>12915.757799999999</v>
      </c>
      <c r="AE1056" s="45">
        <v>0.14903685483457182</v>
      </c>
    </row>
    <row r="1057" spans="1:31" ht="14.4" x14ac:dyDescent="0.3">
      <c r="A1057" s="64" t="s">
        <v>450</v>
      </c>
      <c r="B1057" s="10">
        <v>36104</v>
      </c>
      <c r="C1057" s="45">
        <v>0.23848023673641935</v>
      </c>
      <c r="D1057" s="10">
        <v>690.30303030303003</v>
      </c>
      <c r="E1057" s="10">
        <v>35981</v>
      </c>
      <c r="F1057" s="45">
        <v>0.22463976225557525</v>
      </c>
      <c r="G1057" s="46">
        <v>776.36363636363603</v>
      </c>
      <c r="H1057" s="10">
        <v>38483</v>
      </c>
      <c r="I1057" s="45">
        <v>0.2282164566345441</v>
      </c>
      <c r="J1057" s="46">
        <v>758.18179999999995</v>
      </c>
      <c r="K1057" s="45">
        <v>6.5892975847551521E-2</v>
      </c>
      <c r="L1057" s="10">
        <v>54967</v>
      </c>
      <c r="M1057" s="45">
        <v>0.19735032761870569</v>
      </c>
      <c r="N1057" s="10">
        <v>801.21212121212102</v>
      </c>
      <c r="O1057" s="10">
        <v>56327</v>
      </c>
      <c r="P1057" s="45">
        <v>0.19253802768757478</v>
      </c>
      <c r="Q1057" s="46">
        <v>889.09090909090901</v>
      </c>
      <c r="R1057" s="10">
        <v>60365</v>
      </c>
      <c r="S1057" s="45">
        <v>0.19605009321026548</v>
      </c>
      <c r="T1057" s="46">
        <v>959.39390000000003</v>
      </c>
      <c r="U1057" s="45">
        <v>9.8204377171757604E-2</v>
      </c>
      <c r="V1057" s="10">
        <v>2444598</v>
      </c>
      <c r="W1057" s="45">
        <v>0.20058748566425191</v>
      </c>
      <c r="X1057" s="10">
        <v>6413.9393939393904</v>
      </c>
      <c r="Y1057" s="10">
        <v>2624748</v>
      </c>
      <c r="Z1057" s="45">
        <v>0.20802803773872022</v>
      </c>
      <c r="AA1057" s="46">
        <v>5987.2727272727197</v>
      </c>
      <c r="AB1057" s="10">
        <v>2624640</v>
      </c>
      <c r="AC1057" s="45">
        <v>0.20121024824240782</v>
      </c>
      <c r="AD1057" s="46">
        <v>7135.1513699999996</v>
      </c>
      <c r="AE1057" s="45">
        <v>7.36489189633633E-2</v>
      </c>
    </row>
    <row r="1058" spans="1:31" ht="14.4" x14ac:dyDescent="0.3">
      <c r="A1058" s="64" t="s">
        <v>451</v>
      </c>
      <c r="B1058" s="10">
        <v>30322</v>
      </c>
      <c r="C1058" s="45">
        <v>0.20028799408158951</v>
      </c>
      <c r="D1058" s="10">
        <v>732.12121212121201</v>
      </c>
      <c r="E1058" s="10">
        <v>35648</v>
      </c>
      <c r="F1058" s="45">
        <v>0.22256074719676347</v>
      </c>
      <c r="G1058" s="46">
        <v>712.72727272727195</v>
      </c>
      <c r="H1058" s="10">
        <v>38740</v>
      </c>
      <c r="I1058" s="45">
        <v>0.22974054855448481</v>
      </c>
      <c r="J1058" s="46">
        <v>769.09090000000003</v>
      </c>
      <c r="K1058" s="45">
        <v>0.27762020974869733</v>
      </c>
      <c r="L1058" s="10">
        <v>50207</v>
      </c>
      <c r="M1058" s="45">
        <v>0.18026029979355535</v>
      </c>
      <c r="N1058" s="10">
        <v>863.030303030303</v>
      </c>
      <c r="O1058" s="10">
        <v>59705</v>
      </c>
      <c r="P1058" s="45">
        <v>0.20408477183387455</v>
      </c>
      <c r="Q1058" s="46">
        <v>1010.90909090909</v>
      </c>
      <c r="R1058" s="10">
        <v>63078</v>
      </c>
      <c r="S1058" s="45">
        <v>0.20486122388001532</v>
      </c>
      <c r="T1058" s="46">
        <v>984.24243200000001</v>
      </c>
      <c r="U1058" s="45">
        <v>0.25635867508514748</v>
      </c>
      <c r="V1058" s="10">
        <v>2014892</v>
      </c>
      <c r="W1058" s="45">
        <v>0.1653286635123713</v>
      </c>
      <c r="X1058" s="10">
        <v>7516.3636363636297</v>
      </c>
      <c r="Y1058" s="10">
        <v>2327161</v>
      </c>
      <c r="Z1058" s="45">
        <v>0.18444236792716021</v>
      </c>
      <c r="AA1058" s="46">
        <v>7432.7272727272702</v>
      </c>
      <c r="AB1058" s="10">
        <v>2478269</v>
      </c>
      <c r="AC1058" s="45">
        <v>0.18998914925531263</v>
      </c>
      <c r="AD1058" s="46">
        <v>8078.7879999999996</v>
      </c>
      <c r="AE1058" s="45">
        <v>0.22997609797448201</v>
      </c>
    </row>
    <row r="1059" spans="1:31" ht="14.4" x14ac:dyDescent="0.3">
      <c r="A1059" s="64" t="s">
        <v>452</v>
      </c>
      <c r="B1059" s="10">
        <v>6654</v>
      </c>
      <c r="C1059" s="45">
        <v>4.3952124286620167E-2</v>
      </c>
      <c r="D1059" s="10">
        <v>324.84848484848402</v>
      </c>
      <c r="E1059" s="10">
        <v>8231</v>
      </c>
      <c r="F1059" s="45">
        <v>5.1388507354593813E-2</v>
      </c>
      <c r="G1059" s="46">
        <v>420</v>
      </c>
      <c r="H1059" s="10">
        <v>7732</v>
      </c>
      <c r="I1059" s="45">
        <v>4.5853224610822835E-2</v>
      </c>
      <c r="J1059" s="46">
        <v>360</v>
      </c>
      <c r="K1059" s="45">
        <v>0.16200781484821161</v>
      </c>
      <c r="L1059" s="10">
        <v>12784</v>
      </c>
      <c r="M1059" s="45">
        <v>4.5898931873260926E-2</v>
      </c>
      <c r="N1059" s="10">
        <v>492.12121212121201</v>
      </c>
      <c r="O1059" s="10">
        <v>14545</v>
      </c>
      <c r="P1059" s="45">
        <v>4.9717996923602806E-2</v>
      </c>
      <c r="Q1059" s="46">
        <v>522.42424242424204</v>
      </c>
      <c r="R1059" s="10">
        <v>13071</v>
      </c>
      <c r="S1059" s="45">
        <v>4.2451267594655513E-2</v>
      </c>
      <c r="T1059" s="46">
        <v>471.51513699999998</v>
      </c>
      <c r="U1059" s="45">
        <v>2.244993742177722E-2</v>
      </c>
      <c r="V1059" s="10">
        <v>418964</v>
      </c>
      <c r="W1059" s="45">
        <v>3.4377404932769168E-2</v>
      </c>
      <c r="X1059" s="10">
        <v>3315.15151515151</v>
      </c>
      <c r="Y1059" s="10">
        <v>470092</v>
      </c>
      <c r="Z1059" s="45">
        <v>3.7257792487762814E-2</v>
      </c>
      <c r="AA1059" s="46">
        <v>2719.3939393939299</v>
      </c>
      <c r="AB1059" s="10">
        <v>475421</v>
      </c>
      <c r="AC1059" s="45">
        <v>3.6446742193083151E-2</v>
      </c>
      <c r="AD1059" s="46">
        <v>3407.2727100000002</v>
      </c>
      <c r="AE1059" s="45">
        <v>0.13475382133071098</v>
      </c>
    </row>
    <row r="1060" spans="1:31" ht="14.4" x14ac:dyDescent="0.3">
      <c r="A1060" s="64" t="s">
        <v>453</v>
      </c>
      <c r="B1060" s="10">
        <v>2311</v>
      </c>
      <c r="C1060" s="45">
        <v>1.5265007398013106E-2</v>
      </c>
      <c r="D1060" s="10">
        <v>208.48484848484799</v>
      </c>
      <c r="E1060" s="10">
        <v>3185</v>
      </c>
      <c r="F1060" s="45">
        <v>1.9884873760707241E-2</v>
      </c>
      <c r="G1060" s="46">
        <v>232.72727272727201</v>
      </c>
      <c r="H1060" s="10">
        <v>2702</v>
      </c>
      <c r="I1060" s="45">
        <v>1.6023721275018533E-2</v>
      </c>
      <c r="J1060" s="46">
        <v>237.57576</v>
      </c>
      <c r="K1060" s="45">
        <v>0.16919082648204239</v>
      </c>
      <c r="L1060" s="10">
        <v>4185</v>
      </c>
      <c r="M1060" s="45">
        <v>1.5025581186608024E-2</v>
      </c>
      <c r="N1060" s="10">
        <v>284.84848484848402</v>
      </c>
      <c r="O1060" s="10">
        <v>4804</v>
      </c>
      <c r="P1060" s="45">
        <v>1.642112459408648E-2</v>
      </c>
      <c r="Q1060" s="46">
        <v>286.06060606060601</v>
      </c>
      <c r="R1060" s="10">
        <v>4337</v>
      </c>
      <c r="S1060" s="45">
        <v>1.408546764272213E-2</v>
      </c>
      <c r="T1060" s="46">
        <v>311.51513699999998</v>
      </c>
      <c r="U1060" s="45">
        <v>3.6320191158900839E-2</v>
      </c>
      <c r="V1060" s="10">
        <v>176898</v>
      </c>
      <c r="W1060" s="45">
        <v>1.4515075705304036E-2</v>
      </c>
      <c r="X1060" s="10">
        <v>1910.9090909090901</v>
      </c>
      <c r="Y1060" s="10">
        <v>204420</v>
      </c>
      <c r="Z1060" s="45">
        <v>1.620159020010652E-2</v>
      </c>
      <c r="AA1060" s="46">
        <v>1858.1818181818101</v>
      </c>
      <c r="AB1060" s="10">
        <v>227699</v>
      </c>
      <c r="AC1060" s="45">
        <v>1.7455869115211235E-2</v>
      </c>
      <c r="AD1060" s="46">
        <v>2037.57581</v>
      </c>
      <c r="AE1060" s="45">
        <v>0.28717679114517969</v>
      </c>
    </row>
    <row r="1061" spans="1:31" ht="14.4" x14ac:dyDescent="0.3">
      <c r="A1061" s="64" t="s">
        <v>454</v>
      </c>
      <c r="B1061" s="10">
        <v>1144</v>
      </c>
      <c r="C1061" s="45">
        <v>7.5565419573028958E-3</v>
      </c>
      <c r="D1061" s="10">
        <v>149.09090909090901</v>
      </c>
      <c r="E1061" s="10">
        <v>1194</v>
      </c>
      <c r="F1061" s="45">
        <v>7.4544864270908772E-3</v>
      </c>
      <c r="G1061" s="46">
        <v>198.18181818181799</v>
      </c>
      <c r="H1061" s="10">
        <v>2193</v>
      </c>
      <c r="I1061" s="45">
        <v>1.3005189028910303E-2</v>
      </c>
      <c r="J1061" s="46">
        <v>218.18182400000001</v>
      </c>
      <c r="K1061" s="45">
        <v>0.91695804195804198</v>
      </c>
      <c r="L1061" s="10">
        <v>1535</v>
      </c>
      <c r="M1061" s="45">
        <v>5.5111749394129795E-3</v>
      </c>
      <c r="N1061" s="10">
        <v>164.84848484848399</v>
      </c>
      <c r="O1061" s="10">
        <v>1682</v>
      </c>
      <c r="P1061" s="45">
        <v>5.7494445393949751E-3</v>
      </c>
      <c r="Q1061" s="46">
        <v>212.72727272727201</v>
      </c>
      <c r="R1061" s="10">
        <v>2931</v>
      </c>
      <c r="S1061" s="45">
        <v>9.5191389579936739E-3</v>
      </c>
      <c r="T1061" s="46">
        <v>234.545456</v>
      </c>
      <c r="U1061" s="45">
        <v>0.90944625407166124</v>
      </c>
      <c r="V1061" s="10">
        <v>70407</v>
      </c>
      <c r="W1061" s="45">
        <v>5.777131087877428E-3</v>
      </c>
      <c r="X1061" s="10">
        <v>1117.57575757575</v>
      </c>
      <c r="Y1061" s="10">
        <v>81934</v>
      </c>
      <c r="Z1061" s="45">
        <v>6.4937926399350728E-3</v>
      </c>
      <c r="AA1061" s="46">
        <v>1059.3939393939299</v>
      </c>
      <c r="AB1061" s="10">
        <v>83657</v>
      </c>
      <c r="AC1061" s="45">
        <v>6.4133160118016608E-3</v>
      </c>
      <c r="AD1061" s="46">
        <v>1240</v>
      </c>
      <c r="AE1061" s="45">
        <v>0.18819151504821963</v>
      </c>
    </row>
    <row r="1062" spans="1:31" ht="14.4" x14ac:dyDescent="0.3">
      <c r="A1062" s="432"/>
      <c r="B1062" s="432"/>
      <c r="C1062" s="432"/>
      <c r="D1062" s="432"/>
      <c r="E1062" s="432"/>
      <c r="F1062" s="432"/>
      <c r="G1062" s="432"/>
      <c r="H1062" s="432"/>
      <c r="I1062" s="432"/>
      <c r="J1062" s="432"/>
      <c r="K1062" s="432"/>
      <c r="L1062" s="432"/>
      <c r="M1062" s="432"/>
      <c r="N1062" s="432"/>
      <c r="O1062" s="432"/>
      <c r="P1062" s="432"/>
      <c r="Q1062" s="432"/>
      <c r="R1062" s="432"/>
      <c r="S1062" s="432"/>
      <c r="T1062" s="432"/>
      <c r="U1062" s="432"/>
      <c r="V1062" s="432"/>
      <c r="W1062" s="432"/>
      <c r="X1062" s="432"/>
      <c r="Y1062" s="432"/>
      <c r="Z1062" s="432"/>
      <c r="AA1062" s="432"/>
      <c r="AB1062" s="432"/>
      <c r="AC1062" s="432"/>
      <c r="AD1062" s="432"/>
      <c r="AE1062" s="432"/>
    </row>
    <row r="1063" spans="1:31" ht="14.4" x14ac:dyDescent="0.3">
      <c r="A1063" s="433" t="s">
        <v>531</v>
      </c>
      <c r="B1063" s="433"/>
      <c r="C1063" s="433"/>
      <c r="D1063" s="433"/>
      <c r="E1063" s="433"/>
      <c r="F1063" s="433"/>
      <c r="G1063" s="433"/>
      <c r="H1063" s="433"/>
      <c r="I1063" s="433"/>
      <c r="J1063" s="433"/>
      <c r="K1063" s="433"/>
      <c r="L1063" s="433"/>
      <c r="M1063" s="433"/>
      <c r="N1063" s="433"/>
      <c r="O1063" s="433"/>
      <c r="P1063" s="433"/>
      <c r="Q1063" s="433"/>
      <c r="R1063" s="433"/>
      <c r="S1063" s="433"/>
      <c r="T1063" s="433"/>
      <c r="U1063" s="433"/>
      <c r="V1063" s="433"/>
      <c r="W1063" s="433"/>
      <c r="X1063" s="433"/>
      <c r="Y1063" s="433"/>
      <c r="Z1063" s="433"/>
      <c r="AA1063" s="433"/>
      <c r="AB1063" s="433"/>
      <c r="AC1063" s="433"/>
      <c r="AD1063" s="433"/>
      <c r="AE1063" s="433"/>
    </row>
    <row r="1064" spans="1:31" ht="14.4" x14ac:dyDescent="0.3">
      <c r="A1064" s="64"/>
      <c r="B1064" s="434" t="s">
        <v>332</v>
      </c>
      <c r="C1064" s="434"/>
      <c r="D1064" s="63" t="s">
        <v>333</v>
      </c>
      <c r="E1064" s="434" t="s">
        <v>332</v>
      </c>
      <c r="F1064" s="434"/>
      <c r="G1064" s="63" t="s">
        <v>333</v>
      </c>
      <c r="H1064" s="434" t="s">
        <v>332</v>
      </c>
      <c r="I1064" s="434"/>
      <c r="J1064" s="63" t="s">
        <v>333</v>
      </c>
      <c r="K1064" s="64" t="s">
        <v>0</v>
      </c>
      <c r="L1064" s="434" t="s">
        <v>332</v>
      </c>
      <c r="M1064" s="434"/>
      <c r="N1064" s="63" t="s">
        <v>333</v>
      </c>
      <c r="O1064" s="434" t="s">
        <v>332</v>
      </c>
      <c r="P1064" s="434"/>
      <c r="Q1064" s="63" t="s">
        <v>333</v>
      </c>
      <c r="R1064" s="434" t="s">
        <v>332</v>
      </c>
      <c r="S1064" s="434"/>
      <c r="T1064" s="63" t="s">
        <v>333</v>
      </c>
      <c r="U1064" s="64" t="s">
        <v>0</v>
      </c>
      <c r="V1064" s="434" t="s">
        <v>332</v>
      </c>
      <c r="W1064" s="434"/>
      <c r="X1064" s="63" t="s">
        <v>333</v>
      </c>
      <c r="Y1064" s="434" t="s">
        <v>332</v>
      </c>
      <c r="Z1064" s="434"/>
      <c r="AA1064" s="63" t="s">
        <v>333</v>
      </c>
      <c r="AB1064" s="434" t="s">
        <v>332</v>
      </c>
      <c r="AC1064" s="434"/>
      <c r="AD1064" s="63" t="s">
        <v>333</v>
      </c>
      <c r="AE1064" s="64" t="s">
        <v>0</v>
      </c>
    </row>
    <row r="1065" spans="1:31" ht="14.4" x14ac:dyDescent="0.3">
      <c r="A1065" s="64" t="s">
        <v>18</v>
      </c>
      <c r="B1065" s="10">
        <v>151392</v>
      </c>
      <c r="C1065" s="45"/>
      <c r="D1065" s="10">
        <v>857.57575757575705</v>
      </c>
      <c r="E1065" s="10">
        <v>160172</v>
      </c>
      <c r="F1065" s="45"/>
      <c r="G1065" s="46">
        <v>801.21212121212102</v>
      </c>
      <c r="H1065" s="10">
        <v>168625</v>
      </c>
      <c r="I1065" s="45"/>
      <c r="J1065" s="46">
        <v>724.84849999999994</v>
      </c>
      <c r="K1065" s="45">
        <v>0.11383032128514056</v>
      </c>
      <c r="L1065" s="10">
        <v>278525</v>
      </c>
      <c r="M1065" s="45"/>
      <c r="N1065" s="10">
        <v>910.30303030303003</v>
      </c>
      <c r="O1065" s="10">
        <v>292550</v>
      </c>
      <c r="P1065" s="45"/>
      <c r="Q1065" s="46">
        <v>808.48484848484804</v>
      </c>
      <c r="R1065" s="10">
        <v>307906</v>
      </c>
      <c r="S1065" s="45"/>
      <c r="T1065" s="46">
        <v>689.09090000000003</v>
      </c>
      <c r="U1065" s="45">
        <v>0.10548783771654251</v>
      </c>
      <c r="V1065" s="10">
        <v>12187191</v>
      </c>
      <c r="W1065" s="45"/>
      <c r="X1065" s="10">
        <v>12478.1818181818</v>
      </c>
      <c r="Y1065" s="10">
        <v>12617280</v>
      </c>
      <c r="Z1065" s="45"/>
      <c r="AA1065" s="46">
        <v>12371.515151515099</v>
      </c>
      <c r="AB1065" s="10">
        <v>13044266</v>
      </c>
      <c r="AC1065" s="45"/>
      <c r="AD1065" s="46">
        <v>12323.03</v>
      </c>
      <c r="AE1065" s="45">
        <v>7.0325885595786591E-2</v>
      </c>
    </row>
    <row r="1066" spans="1:31" ht="14.4" x14ac:dyDescent="0.3">
      <c r="A1066" s="64" t="s">
        <v>252</v>
      </c>
      <c r="B1066" s="10">
        <v>74857</v>
      </c>
      <c r="C1066" s="45">
        <v>0.49445809554005493</v>
      </c>
      <c r="D1066" s="10">
        <v>969.69696969696895</v>
      </c>
      <c r="E1066" s="10">
        <v>75933</v>
      </c>
      <c r="F1066" s="45">
        <v>0.47407162300526934</v>
      </c>
      <c r="G1066" s="46">
        <v>950.90909090909099</v>
      </c>
      <c r="H1066" s="10">
        <v>78775</v>
      </c>
      <c r="I1066" s="45">
        <v>0.46716085989621942</v>
      </c>
      <c r="J1066" s="46">
        <v>935.75756799999999</v>
      </c>
      <c r="K1066" s="45">
        <v>5.2339794541592634E-2</v>
      </c>
      <c r="L1066" s="10">
        <v>154847</v>
      </c>
      <c r="M1066" s="45">
        <v>0.55595368458845706</v>
      </c>
      <c r="N1066" s="10">
        <v>1137.57575757575</v>
      </c>
      <c r="O1066" s="10">
        <v>155487</v>
      </c>
      <c r="P1066" s="45">
        <v>0.53148863442146643</v>
      </c>
      <c r="Q1066" s="46">
        <v>1310.30303030303</v>
      </c>
      <c r="R1066" s="10">
        <v>164124</v>
      </c>
      <c r="S1066" s="45">
        <v>0.53303280871434788</v>
      </c>
      <c r="T1066" s="46">
        <v>1075.15149</v>
      </c>
      <c r="U1066" s="45">
        <v>5.9910750611894319E-2</v>
      </c>
      <c r="V1066" s="10">
        <v>7061432</v>
      </c>
      <c r="W1066" s="45">
        <v>0.57941423909742618</v>
      </c>
      <c r="X1066" s="10">
        <v>21432.727272727199</v>
      </c>
      <c r="Y1066" s="10">
        <v>6908925</v>
      </c>
      <c r="Z1066" s="45">
        <v>0.54757641900631515</v>
      </c>
      <c r="AA1066" s="46">
        <v>20884.8484848484</v>
      </c>
      <c r="AB1066" s="10">
        <v>7154580</v>
      </c>
      <c r="AC1066" s="45">
        <v>0.54848467518218347</v>
      </c>
      <c r="AD1066" s="46">
        <v>22952.726600000002</v>
      </c>
      <c r="AE1066" s="45">
        <v>1.3191092118425838E-2</v>
      </c>
    </row>
    <row r="1067" spans="1:31" ht="14.4" x14ac:dyDescent="0.3">
      <c r="A1067" s="64" t="s">
        <v>532</v>
      </c>
      <c r="B1067" s="10">
        <v>11191</v>
      </c>
      <c r="C1067" s="45">
        <v>7.3920682730923698E-2</v>
      </c>
      <c r="D1067" s="10">
        <v>376.36363636363598</v>
      </c>
      <c r="E1067" s="10">
        <v>10075</v>
      </c>
      <c r="F1067" s="45">
        <v>6.2901131283869843E-2</v>
      </c>
      <c r="G1067" s="46">
        <v>384.84848484848402</v>
      </c>
      <c r="H1067" s="10">
        <v>9289</v>
      </c>
      <c r="I1067" s="45">
        <v>5.5086730911786508E-2</v>
      </c>
      <c r="J1067" s="46">
        <v>367.27273600000001</v>
      </c>
      <c r="K1067" s="45">
        <v>-0.16995800196586544</v>
      </c>
      <c r="L1067" s="10">
        <v>20159</v>
      </c>
      <c r="M1067" s="45">
        <v>7.2377703976303748E-2</v>
      </c>
      <c r="N1067" s="10">
        <v>490.90909090909099</v>
      </c>
      <c r="O1067" s="10">
        <v>17411</v>
      </c>
      <c r="P1067" s="45">
        <v>5.9514612886686039E-2</v>
      </c>
      <c r="Q1067" s="46">
        <v>549.69696969696895</v>
      </c>
      <c r="R1067" s="10">
        <v>17621</v>
      </c>
      <c r="S1067" s="45">
        <v>5.7228504803414029E-2</v>
      </c>
      <c r="T1067" s="46">
        <v>525.45450000000005</v>
      </c>
      <c r="U1067" s="45">
        <v>-0.12589910213800287</v>
      </c>
      <c r="V1067" s="10">
        <v>708643</v>
      </c>
      <c r="W1067" s="45">
        <v>5.8146540905119157E-2</v>
      </c>
      <c r="X1067" s="10">
        <v>4365.4545454545396</v>
      </c>
      <c r="Y1067" s="10">
        <v>571577</v>
      </c>
      <c r="Z1067" s="45">
        <v>4.530112670876766E-2</v>
      </c>
      <c r="AA1067" s="46">
        <v>4020</v>
      </c>
      <c r="AB1067" s="10">
        <v>566126</v>
      </c>
      <c r="AC1067" s="45">
        <v>4.3400372240185843E-2</v>
      </c>
      <c r="AD1067" s="46">
        <v>4596.3639999999996</v>
      </c>
      <c r="AE1067" s="45">
        <v>-0.20111254891391012</v>
      </c>
    </row>
    <row r="1068" spans="1:31" ht="14.4" x14ac:dyDescent="0.3">
      <c r="A1068" s="64" t="s">
        <v>533</v>
      </c>
      <c r="B1068" s="10">
        <v>10281</v>
      </c>
      <c r="C1068" s="45">
        <v>6.7909797083069115E-2</v>
      </c>
      <c r="D1068" s="10">
        <v>391.51515151515099</v>
      </c>
      <c r="E1068" s="10">
        <v>9240</v>
      </c>
      <c r="F1068" s="45">
        <v>5.7687985415678149E-2</v>
      </c>
      <c r="G1068" s="46">
        <v>389.09090909090901</v>
      </c>
      <c r="H1068" s="10">
        <v>8694</v>
      </c>
      <c r="I1068" s="45">
        <v>5.1558191252779835E-2</v>
      </c>
      <c r="J1068" s="46">
        <v>374.54544099999998</v>
      </c>
      <c r="K1068" s="45">
        <v>-0.15436241610738255</v>
      </c>
      <c r="L1068" s="10">
        <v>18665</v>
      </c>
      <c r="M1068" s="45">
        <v>6.7013733058073788E-2</v>
      </c>
      <c r="N1068" s="10">
        <v>518.78787878787796</v>
      </c>
      <c r="O1068" s="10">
        <v>16087</v>
      </c>
      <c r="P1068" s="45">
        <v>5.4988890787899501E-2</v>
      </c>
      <c r="Q1068" s="46">
        <v>527.87878787878697</v>
      </c>
      <c r="R1068" s="10">
        <v>16504</v>
      </c>
      <c r="S1068" s="45">
        <v>5.3600774262274851E-2</v>
      </c>
      <c r="T1068" s="46">
        <v>543.03030000000001</v>
      </c>
      <c r="U1068" s="45">
        <v>-0.11577819448165015</v>
      </c>
      <c r="V1068" s="10">
        <v>660605</v>
      </c>
      <c r="W1068" s="45">
        <v>5.4204861481205964E-2</v>
      </c>
      <c r="X1068" s="10">
        <v>4220.6060606060601</v>
      </c>
      <c r="Y1068" s="10">
        <v>536157</v>
      </c>
      <c r="Z1068" s="45">
        <v>4.2493865555809175E-2</v>
      </c>
      <c r="AA1068" s="46">
        <v>3905.45454545454</v>
      </c>
      <c r="AB1068" s="10">
        <v>532512</v>
      </c>
      <c r="AC1068" s="45">
        <v>4.0823454535502422E-2</v>
      </c>
      <c r="AD1068" s="46">
        <v>4406.6665000000003</v>
      </c>
      <c r="AE1068" s="45">
        <v>-0.19390255901786999</v>
      </c>
    </row>
    <row r="1069" spans="1:31" ht="14.4" x14ac:dyDescent="0.3">
      <c r="A1069" s="64" t="s">
        <v>534</v>
      </c>
      <c r="B1069" s="10">
        <v>540</v>
      </c>
      <c r="C1069" s="45">
        <v>3.5668991756499682E-3</v>
      </c>
      <c r="D1069" s="10">
        <v>104.84848484848401</v>
      </c>
      <c r="E1069" s="10">
        <v>687</v>
      </c>
      <c r="F1069" s="45">
        <v>4.2891391753864597E-3</v>
      </c>
      <c r="G1069" s="46">
        <v>90.303030303030297</v>
      </c>
      <c r="H1069" s="10">
        <v>463</v>
      </c>
      <c r="I1069" s="45">
        <v>2.7457375833951077E-3</v>
      </c>
      <c r="J1069" s="46">
        <v>93.939390000000003</v>
      </c>
      <c r="K1069" s="45">
        <v>-0.1425925925925926</v>
      </c>
      <c r="L1069" s="10">
        <v>1068</v>
      </c>
      <c r="M1069" s="45">
        <v>3.8344852347186069E-3</v>
      </c>
      <c r="N1069" s="10">
        <v>165.45454545454501</v>
      </c>
      <c r="O1069" s="10">
        <v>1068</v>
      </c>
      <c r="P1069" s="45">
        <v>3.6506580071782599E-3</v>
      </c>
      <c r="Q1069" s="46">
        <v>112.72727272727199</v>
      </c>
      <c r="R1069" s="10">
        <v>886</v>
      </c>
      <c r="S1069" s="45">
        <v>2.8775015751560541E-3</v>
      </c>
      <c r="T1069" s="46">
        <v>146.060608</v>
      </c>
      <c r="U1069" s="45">
        <v>-0.17041198501872659</v>
      </c>
      <c r="V1069" s="10">
        <v>36760</v>
      </c>
      <c r="W1069" s="45">
        <v>3.0162816025448356E-3</v>
      </c>
      <c r="X1069" s="10">
        <v>858.78787878787898</v>
      </c>
      <c r="Y1069" s="10">
        <v>26794</v>
      </c>
      <c r="Z1069" s="45">
        <v>2.1235955768596718E-3</v>
      </c>
      <c r="AA1069" s="46">
        <v>685.45454545454504</v>
      </c>
      <c r="AB1069" s="10">
        <v>24006</v>
      </c>
      <c r="AC1069" s="45">
        <v>1.8403488551981383E-3</v>
      </c>
      <c r="AD1069" s="46">
        <v>743.63635299999999</v>
      </c>
      <c r="AE1069" s="45">
        <v>-0.34695321001088142</v>
      </c>
    </row>
    <row r="1070" spans="1:31" ht="14.4" x14ac:dyDescent="0.3">
      <c r="A1070" s="64" t="s">
        <v>535</v>
      </c>
      <c r="B1070" s="10">
        <v>370</v>
      </c>
      <c r="C1070" s="45">
        <v>2.4439864722046079E-3</v>
      </c>
      <c r="D1070" s="10">
        <v>103.030303030303</v>
      </c>
      <c r="E1070" s="10">
        <v>148</v>
      </c>
      <c r="F1070" s="45">
        <v>9.2400669280523441E-4</v>
      </c>
      <c r="G1070" s="46">
        <v>47.272727272727202</v>
      </c>
      <c r="H1070" s="10">
        <v>132</v>
      </c>
      <c r="I1070" s="45">
        <v>7.8280207561156408E-4</v>
      </c>
      <c r="J1070" s="46">
        <v>40</v>
      </c>
      <c r="K1070" s="45">
        <v>-0.64324324324324322</v>
      </c>
      <c r="L1070" s="10">
        <v>426</v>
      </c>
      <c r="M1070" s="45">
        <v>1.5294856835113544E-3</v>
      </c>
      <c r="N1070" s="10">
        <v>106.666666666666</v>
      </c>
      <c r="O1070" s="10">
        <v>256</v>
      </c>
      <c r="P1070" s="45">
        <v>8.7506409160827213E-4</v>
      </c>
      <c r="Q1070" s="46">
        <v>60.606060606060602</v>
      </c>
      <c r="R1070" s="10">
        <v>231</v>
      </c>
      <c r="S1070" s="45">
        <v>7.5022896598312468E-4</v>
      </c>
      <c r="T1070" s="46">
        <v>53.3333321</v>
      </c>
      <c r="U1070" s="45">
        <v>-0.45774647887323944</v>
      </c>
      <c r="V1070" s="10">
        <v>11278</v>
      </c>
      <c r="W1070" s="45">
        <v>9.25397821368353E-4</v>
      </c>
      <c r="X1070" s="10">
        <v>489.69696969696901</v>
      </c>
      <c r="Y1070" s="10">
        <v>8626</v>
      </c>
      <c r="Z1070" s="45">
        <v>6.8366557609881055E-4</v>
      </c>
      <c r="AA1070" s="46">
        <v>354.54545454545399</v>
      </c>
      <c r="AB1070" s="10">
        <v>9608</v>
      </c>
      <c r="AC1070" s="45">
        <v>7.3656884948528338E-4</v>
      </c>
      <c r="AD1070" s="46">
        <v>465.45455900000002</v>
      </c>
      <c r="AE1070" s="45">
        <v>-0.14807589998226636</v>
      </c>
    </row>
    <row r="1071" spans="1:31" ht="14.4" x14ac:dyDescent="0.3">
      <c r="A1071" s="64" t="s">
        <v>536</v>
      </c>
      <c r="B1071" s="10">
        <v>47202</v>
      </c>
      <c r="C1071" s="45">
        <v>0.31178662016487002</v>
      </c>
      <c r="D1071" s="10">
        <v>743.63636363636294</v>
      </c>
      <c r="E1071" s="10">
        <v>46349</v>
      </c>
      <c r="F1071" s="45">
        <v>0.28937017705966084</v>
      </c>
      <c r="G1071" s="46">
        <v>722.42424242424204</v>
      </c>
      <c r="H1071" s="10">
        <v>46232</v>
      </c>
      <c r="I1071" s="45">
        <v>0.27417049666419568</v>
      </c>
      <c r="J1071" s="46">
        <v>791.51513699999998</v>
      </c>
      <c r="K1071" s="45">
        <v>-2.0549976695902715E-2</v>
      </c>
      <c r="L1071" s="10">
        <v>98198</v>
      </c>
      <c r="M1071" s="45">
        <v>0.35256440175926756</v>
      </c>
      <c r="N1071" s="10">
        <v>903.030303030303</v>
      </c>
      <c r="O1071" s="10">
        <v>95227</v>
      </c>
      <c r="P1071" s="45">
        <v>0.32550675098273801</v>
      </c>
      <c r="Q1071" s="46">
        <v>923.63636363636294</v>
      </c>
      <c r="R1071" s="10">
        <v>96454</v>
      </c>
      <c r="S1071" s="45">
        <v>0.31325794235903165</v>
      </c>
      <c r="T1071" s="46">
        <v>934.54549999999995</v>
      </c>
      <c r="U1071" s="45">
        <v>-1.7760035845943909E-2</v>
      </c>
      <c r="V1071" s="10">
        <v>4641543</v>
      </c>
      <c r="W1071" s="45">
        <v>0.38085420996520036</v>
      </c>
      <c r="X1071" s="10">
        <v>13780.606060606</v>
      </c>
      <c r="Y1071" s="10">
        <v>4392383</v>
      </c>
      <c r="Z1071" s="45">
        <v>0.34812439765147479</v>
      </c>
      <c r="AA1071" s="46">
        <v>13238.7878787878</v>
      </c>
      <c r="AB1071" s="10">
        <v>4312637</v>
      </c>
      <c r="AC1071" s="45">
        <v>0.33061553635904084</v>
      </c>
      <c r="AD1071" s="46">
        <v>14422.4238</v>
      </c>
      <c r="AE1071" s="45">
        <v>-7.0861349340079371E-2</v>
      </c>
    </row>
    <row r="1072" spans="1:31" ht="18" customHeight="1" x14ac:dyDescent="0.3">
      <c r="A1072" s="64" t="s">
        <v>533</v>
      </c>
      <c r="B1072" s="10">
        <v>44477</v>
      </c>
      <c r="C1072" s="45">
        <v>0.29378699006552528</v>
      </c>
      <c r="D1072" s="10">
        <v>721.21212121212102</v>
      </c>
      <c r="E1072" s="10">
        <v>43506</v>
      </c>
      <c r="F1072" s="45">
        <v>0.27162050795394949</v>
      </c>
      <c r="G1072" s="46">
        <v>748.48484848484804</v>
      </c>
      <c r="H1072" s="10">
        <v>42680</v>
      </c>
      <c r="I1072" s="45">
        <v>0.25310600444773906</v>
      </c>
      <c r="J1072" s="46">
        <v>767.87879999999996</v>
      </c>
      <c r="K1072" s="45">
        <v>-4.0402904872181129E-2</v>
      </c>
      <c r="L1072" s="10">
        <v>92510</v>
      </c>
      <c r="M1072" s="45">
        <v>0.33214253657660892</v>
      </c>
      <c r="N1072" s="10">
        <v>831.51515151515105</v>
      </c>
      <c r="O1072" s="10">
        <v>88931</v>
      </c>
      <c r="P1072" s="45">
        <v>0.30398564347974705</v>
      </c>
      <c r="Q1072" s="46">
        <v>967.87878787878799</v>
      </c>
      <c r="R1072" s="10">
        <v>89840</v>
      </c>
      <c r="S1072" s="45">
        <v>0.29177736062304727</v>
      </c>
      <c r="T1072" s="46">
        <v>938.78790000000004</v>
      </c>
      <c r="U1072" s="45">
        <v>-2.8861744676251216E-2</v>
      </c>
      <c r="V1072" s="10">
        <v>4421874</v>
      </c>
      <c r="W1072" s="45">
        <v>0.36282962989584722</v>
      </c>
      <c r="X1072" s="10">
        <v>13211.515151515099</v>
      </c>
      <c r="Y1072" s="10">
        <v>4169917</v>
      </c>
      <c r="Z1072" s="45">
        <v>0.33049254672956452</v>
      </c>
      <c r="AA1072" s="46">
        <v>12447.878787878701</v>
      </c>
      <c r="AB1072" s="10">
        <v>4092254</v>
      </c>
      <c r="AC1072" s="45">
        <v>0.31372052670499051</v>
      </c>
      <c r="AD1072" s="46">
        <v>13988.484399999999</v>
      </c>
      <c r="AE1072" s="45">
        <v>-7.4543055727051472E-2</v>
      </c>
    </row>
    <row r="1073" spans="1:31" ht="14.4" x14ac:dyDescent="0.3">
      <c r="A1073" s="64" t="s">
        <v>534</v>
      </c>
      <c r="B1073" s="10">
        <v>2088</v>
      </c>
      <c r="C1073" s="45">
        <v>1.3792010145846544E-2</v>
      </c>
      <c r="D1073" s="10">
        <v>185.45454545454501</v>
      </c>
      <c r="E1073" s="10">
        <v>2144</v>
      </c>
      <c r="F1073" s="45">
        <v>1.3385610468746098E-2</v>
      </c>
      <c r="G1073" s="46">
        <v>181.21212121212099</v>
      </c>
      <c r="H1073" s="10">
        <v>2837</v>
      </c>
      <c r="I1073" s="45">
        <v>1.6824314306893996E-2</v>
      </c>
      <c r="J1073" s="46">
        <v>232.121216</v>
      </c>
      <c r="K1073" s="45">
        <v>0.35871647509578541</v>
      </c>
      <c r="L1073" s="10">
        <v>4343</v>
      </c>
      <c r="M1073" s="45">
        <v>1.5592855219459653E-2</v>
      </c>
      <c r="N1073" s="10">
        <v>273.93939393939303</v>
      </c>
      <c r="O1073" s="10">
        <v>5082</v>
      </c>
      <c r="P1073" s="45">
        <v>1.7371389506067338E-2</v>
      </c>
      <c r="Q1073" s="46">
        <v>303.636363636363</v>
      </c>
      <c r="R1073" s="10">
        <v>5217</v>
      </c>
      <c r="S1073" s="45">
        <v>1.6943482751229273E-2</v>
      </c>
      <c r="T1073" s="46">
        <v>317.57574499999998</v>
      </c>
      <c r="U1073" s="45">
        <v>0.20124338015196869</v>
      </c>
      <c r="V1073" s="10">
        <v>171277</v>
      </c>
      <c r="W1073" s="45">
        <v>1.4053853755143413E-2</v>
      </c>
      <c r="X1073" s="10">
        <v>1326.0606060606001</v>
      </c>
      <c r="Y1073" s="10">
        <v>168387</v>
      </c>
      <c r="Z1073" s="45">
        <v>1.3345744883207791E-2</v>
      </c>
      <c r="AA1073" s="46">
        <v>1843.6363636363601</v>
      </c>
      <c r="AB1073" s="10">
        <v>165576</v>
      </c>
      <c r="AC1073" s="45">
        <v>1.2693393403661041E-2</v>
      </c>
      <c r="AD1073" s="46">
        <v>1851.51514</v>
      </c>
      <c r="AE1073" s="45">
        <v>-3.3285263053416399E-2</v>
      </c>
    </row>
    <row r="1074" spans="1:31" ht="14.4" x14ac:dyDescent="0.3">
      <c r="A1074" s="64" t="s">
        <v>535</v>
      </c>
      <c r="B1074" s="10">
        <v>637</v>
      </c>
      <c r="C1074" s="45">
        <v>4.2076199534982033E-3</v>
      </c>
      <c r="D1074" s="10">
        <v>99.393939393939405</v>
      </c>
      <c r="E1074" s="10">
        <v>699</v>
      </c>
      <c r="F1074" s="45">
        <v>4.3640586369652623E-3</v>
      </c>
      <c r="G1074" s="46">
        <v>117.575757575757</v>
      </c>
      <c r="H1074" s="10">
        <v>715</v>
      </c>
      <c r="I1074" s="45">
        <v>4.2401779095626391E-3</v>
      </c>
      <c r="J1074" s="46">
        <v>116.969696</v>
      </c>
      <c r="K1074" s="45">
        <v>0.12244897959183673</v>
      </c>
      <c r="L1074" s="10">
        <v>1345</v>
      </c>
      <c r="M1074" s="45">
        <v>4.8290099631989949E-3</v>
      </c>
      <c r="N1074" s="10">
        <v>137.575757575757</v>
      </c>
      <c r="O1074" s="10">
        <v>1214</v>
      </c>
      <c r="P1074" s="45">
        <v>4.1497179969236025E-3</v>
      </c>
      <c r="Q1074" s="46">
        <v>152.72727272727201</v>
      </c>
      <c r="R1074" s="10">
        <v>1397</v>
      </c>
      <c r="S1074" s="45">
        <v>4.5370989847550872E-3</v>
      </c>
      <c r="T1074" s="46">
        <v>142.42424</v>
      </c>
      <c r="U1074" s="45">
        <v>3.8661710037174724E-2</v>
      </c>
      <c r="V1074" s="10">
        <v>48392</v>
      </c>
      <c r="W1074" s="45">
        <v>3.9707263142097302E-3</v>
      </c>
      <c r="X1074" s="10">
        <v>787.27272727272702</v>
      </c>
      <c r="Y1074" s="10">
        <v>54079</v>
      </c>
      <c r="Z1074" s="45">
        <v>4.2861060387024775E-3</v>
      </c>
      <c r="AA1074" s="46">
        <v>953.93939393939399</v>
      </c>
      <c r="AB1074" s="10">
        <v>54807</v>
      </c>
      <c r="AC1074" s="45">
        <v>4.2016162503892519E-3</v>
      </c>
      <c r="AD1074" s="46">
        <v>925.45450000000005</v>
      </c>
      <c r="AE1074" s="45">
        <v>0.1325632335923293</v>
      </c>
    </row>
    <row r="1075" spans="1:31" ht="14.4" x14ac:dyDescent="0.3">
      <c r="A1075" s="64" t="s">
        <v>537</v>
      </c>
      <c r="B1075" s="10">
        <v>16464</v>
      </c>
      <c r="C1075" s="45">
        <v>0.10875079264426125</v>
      </c>
      <c r="D1075" s="10">
        <v>462.42424242424198</v>
      </c>
      <c r="E1075" s="10">
        <v>19509</v>
      </c>
      <c r="F1075" s="45">
        <v>0.12180031466173863</v>
      </c>
      <c r="G1075" s="46">
        <v>409.09090909090901</v>
      </c>
      <c r="H1075" s="10">
        <v>23254</v>
      </c>
      <c r="I1075" s="45">
        <v>0.13790363232023722</v>
      </c>
      <c r="J1075" s="46">
        <v>421.21212800000001</v>
      </c>
      <c r="K1075" s="45">
        <v>0.41241496598639454</v>
      </c>
      <c r="L1075" s="10">
        <v>36490</v>
      </c>
      <c r="M1075" s="45">
        <v>0.13101157885288572</v>
      </c>
      <c r="N1075" s="10">
        <v>667.87878787878697</v>
      </c>
      <c r="O1075" s="10">
        <v>42849</v>
      </c>
      <c r="P1075" s="45">
        <v>0.14646727055204239</v>
      </c>
      <c r="Q1075" s="46">
        <v>467.87878787878799</v>
      </c>
      <c r="R1075" s="10">
        <v>50049</v>
      </c>
      <c r="S1075" s="45">
        <v>0.16254636155190219</v>
      </c>
      <c r="T1075" s="46">
        <v>477.57574499999998</v>
      </c>
      <c r="U1075" s="45">
        <v>0.37158125513839407</v>
      </c>
      <c r="V1075" s="10">
        <v>1711246</v>
      </c>
      <c r="W1075" s="45">
        <v>0.14041348822710664</v>
      </c>
      <c r="X1075" s="10">
        <v>6280</v>
      </c>
      <c r="Y1075" s="10">
        <v>1944965</v>
      </c>
      <c r="Z1075" s="45">
        <v>0.15415089464607268</v>
      </c>
      <c r="AA1075" s="46">
        <v>5916.9696969696897</v>
      </c>
      <c r="AB1075" s="10">
        <v>2275817</v>
      </c>
      <c r="AC1075" s="45">
        <v>0.17446876658295685</v>
      </c>
      <c r="AD1075" s="46">
        <v>6104.8486300000004</v>
      </c>
      <c r="AE1075" s="45">
        <v>0.32991808308098308</v>
      </c>
    </row>
    <row r="1076" spans="1:31" ht="14.4" x14ac:dyDescent="0.3">
      <c r="A1076" s="64" t="s">
        <v>533</v>
      </c>
      <c r="B1076" s="10">
        <v>16364</v>
      </c>
      <c r="C1076" s="45">
        <v>0.10809025575988163</v>
      </c>
      <c r="D1076" s="10">
        <v>460.60606060606</v>
      </c>
      <c r="E1076" s="10">
        <v>19244</v>
      </c>
      <c r="F1076" s="45">
        <v>0.12014584321854006</v>
      </c>
      <c r="G1076" s="46">
        <v>412.12121212121201</v>
      </c>
      <c r="H1076" s="10">
        <v>22932</v>
      </c>
      <c r="I1076" s="45">
        <v>0.13599406968124536</v>
      </c>
      <c r="J1076" s="46">
        <v>414.54544099999998</v>
      </c>
      <c r="K1076" s="45">
        <v>0.4013688584698118</v>
      </c>
      <c r="L1076" s="10">
        <v>36105</v>
      </c>
      <c r="M1076" s="45">
        <v>0.12962929719055741</v>
      </c>
      <c r="N1076" s="10">
        <v>647.87878787878697</v>
      </c>
      <c r="O1076" s="10">
        <v>42190</v>
      </c>
      <c r="P1076" s="45">
        <v>0.14421466415997267</v>
      </c>
      <c r="Q1076" s="46">
        <v>479.39393939393898</v>
      </c>
      <c r="R1076" s="10">
        <v>49266</v>
      </c>
      <c r="S1076" s="45">
        <v>0.16000337765421915</v>
      </c>
      <c r="T1076" s="46">
        <v>469.09089999999998</v>
      </c>
      <c r="U1076" s="45">
        <v>0.36452014956377232</v>
      </c>
      <c r="V1076" s="10">
        <v>1694408</v>
      </c>
      <c r="W1076" s="45">
        <v>0.13903187371068526</v>
      </c>
      <c r="X1076" s="10">
        <v>6270.30303030303</v>
      </c>
      <c r="Y1076" s="10">
        <v>1920159</v>
      </c>
      <c r="Z1076" s="45">
        <v>0.15218486076238302</v>
      </c>
      <c r="AA1076" s="46">
        <v>5955.7575757575696</v>
      </c>
      <c r="AB1076" s="10">
        <v>2242803</v>
      </c>
      <c r="AC1076" s="45">
        <v>0.17193784610034785</v>
      </c>
      <c r="AD1076" s="46">
        <v>5972.7269999999999</v>
      </c>
      <c r="AE1076" s="45">
        <v>0.32364991194564707</v>
      </c>
    </row>
    <row r="1077" spans="1:31" ht="14.4" x14ac:dyDescent="0.3">
      <c r="A1077" s="64" t="s">
        <v>534</v>
      </c>
      <c r="B1077" s="10">
        <v>37</v>
      </c>
      <c r="C1077" s="45">
        <v>2.4439864722046077E-4</v>
      </c>
      <c r="D1077" s="10">
        <v>21.2121212121212</v>
      </c>
      <c r="E1077" s="10">
        <v>244</v>
      </c>
      <c r="F1077" s="45">
        <v>1.5233623854356566E-3</v>
      </c>
      <c r="G1077" s="46">
        <v>59.393939393939398</v>
      </c>
      <c r="H1077" s="10">
        <v>217</v>
      </c>
      <c r="I1077" s="45">
        <v>1.2868791697553744E-3</v>
      </c>
      <c r="J1077" s="46">
        <v>56.969695999999999</v>
      </c>
      <c r="K1077" s="45">
        <v>4.8648648648648649</v>
      </c>
      <c r="L1077" s="10">
        <v>218</v>
      </c>
      <c r="M1077" s="45">
        <v>7.8269455165604529E-4</v>
      </c>
      <c r="N1077" s="10">
        <v>53.3333333333333</v>
      </c>
      <c r="O1077" s="10">
        <v>462</v>
      </c>
      <c r="P1077" s="45">
        <v>1.5792172278243036E-3</v>
      </c>
      <c r="Q1077" s="46">
        <v>75.151515151515099</v>
      </c>
      <c r="R1077" s="10">
        <v>496</v>
      </c>
      <c r="S1077" s="45">
        <v>1.6108812429767526E-3</v>
      </c>
      <c r="T1077" s="46">
        <v>90.303030000000007</v>
      </c>
      <c r="U1077" s="45">
        <v>1.275229357798165</v>
      </c>
      <c r="V1077" s="10">
        <v>12568</v>
      </c>
      <c r="W1077" s="45">
        <v>1.031246658889649E-3</v>
      </c>
      <c r="X1077" s="10">
        <v>433.33333333333297</v>
      </c>
      <c r="Y1077" s="10">
        <v>17243</v>
      </c>
      <c r="Z1077" s="45">
        <v>1.3666178447335718E-3</v>
      </c>
      <c r="AA1077" s="46">
        <v>476.36363636363598</v>
      </c>
      <c r="AB1077" s="10">
        <v>23125</v>
      </c>
      <c r="AC1077" s="45">
        <v>1.7728096007855099E-3</v>
      </c>
      <c r="AD1077" s="46">
        <v>572.12120000000004</v>
      </c>
      <c r="AE1077" s="45">
        <v>0.83999045194143862</v>
      </c>
    </row>
    <row r="1078" spans="1:31" ht="14.4" x14ac:dyDescent="0.3">
      <c r="A1078" s="64" t="s">
        <v>535</v>
      </c>
      <c r="B1078" s="10">
        <v>63</v>
      </c>
      <c r="C1078" s="45">
        <v>4.1613823715916295E-4</v>
      </c>
      <c r="D1078" s="10">
        <v>32.121212121212103</v>
      </c>
      <c r="E1078" s="10">
        <v>21</v>
      </c>
      <c r="F1078" s="45">
        <v>1.3110905776290489E-4</v>
      </c>
      <c r="G1078" s="46">
        <v>14.545454545454501</v>
      </c>
      <c r="H1078" s="10">
        <v>105</v>
      </c>
      <c r="I1078" s="45">
        <v>6.2268346923647147E-4</v>
      </c>
      <c r="J1078" s="46">
        <v>41.818179999999998</v>
      </c>
      <c r="K1078" s="45">
        <v>0.66666666666666663</v>
      </c>
      <c r="L1078" s="10">
        <v>167</v>
      </c>
      <c r="M1078" s="45">
        <v>5.9958711067229149E-4</v>
      </c>
      <c r="N1078" s="10">
        <v>53.3333333333333</v>
      </c>
      <c r="O1078" s="10">
        <v>197</v>
      </c>
      <c r="P1078" s="45">
        <v>6.7338916424542817E-4</v>
      </c>
      <c r="Q1078" s="46">
        <v>56.969696969696898</v>
      </c>
      <c r="R1078" s="10">
        <v>287</v>
      </c>
      <c r="S1078" s="45">
        <v>9.321026547063065E-4</v>
      </c>
      <c r="T1078" s="46">
        <v>65.454544100000007</v>
      </c>
      <c r="U1078" s="45">
        <v>0.71856287425149701</v>
      </c>
      <c r="V1078" s="10">
        <v>4270</v>
      </c>
      <c r="W1078" s="45">
        <v>3.5036785753173147E-4</v>
      </c>
      <c r="X1078" s="10">
        <v>307.87878787878702</v>
      </c>
      <c r="Y1078" s="10">
        <v>7563</v>
      </c>
      <c r="Z1078" s="45">
        <v>5.994160389560983E-4</v>
      </c>
      <c r="AA1078" s="46">
        <v>332.72727272727201</v>
      </c>
      <c r="AB1078" s="10">
        <v>9889</v>
      </c>
      <c r="AC1078" s="45">
        <v>7.5811088182347708E-4</v>
      </c>
      <c r="AD1078" s="46">
        <v>353.33334400000001</v>
      </c>
      <c r="AE1078" s="45">
        <v>1.3159250585480093</v>
      </c>
    </row>
    <row r="1079" spans="1:31" ht="14.4" x14ac:dyDescent="0.3">
      <c r="A1079" s="64" t="s">
        <v>253</v>
      </c>
      <c r="B1079" s="10">
        <v>76535</v>
      </c>
      <c r="C1079" s="45">
        <v>0.50554190445994507</v>
      </c>
      <c r="D1079" s="10">
        <v>826.66666666666595</v>
      </c>
      <c r="E1079" s="10">
        <v>84239</v>
      </c>
      <c r="F1079" s="45">
        <v>0.52592837699473072</v>
      </c>
      <c r="G1079" s="46">
        <v>924.84848484848499</v>
      </c>
      <c r="H1079" s="10">
        <v>89850</v>
      </c>
      <c r="I1079" s="45">
        <v>0.53283914010378053</v>
      </c>
      <c r="J1079" s="46">
        <v>820.60609999999997</v>
      </c>
      <c r="K1079" s="45">
        <v>0.17397269223231202</v>
      </c>
      <c r="L1079" s="10">
        <v>123678</v>
      </c>
      <c r="M1079" s="45">
        <v>0.44404631541154294</v>
      </c>
      <c r="N1079" s="10">
        <v>1060</v>
      </c>
      <c r="O1079" s="10">
        <v>137063</v>
      </c>
      <c r="P1079" s="45">
        <v>0.46851136557853357</v>
      </c>
      <c r="Q1079" s="46">
        <v>1242.42424242424</v>
      </c>
      <c r="R1079" s="10">
        <v>143782</v>
      </c>
      <c r="S1079" s="45">
        <v>0.46696719128565212</v>
      </c>
      <c r="T1079" s="46">
        <v>1099.39392</v>
      </c>
      <c r="U1079" s="45">
        <v>0.16255114086579667</v>
      </c>
      <c r="V1079" s="10">
        <v>5125759</v>
      </c>
      <c r="W1079" s="45">
        <v>0.42058576090257388</v>
      </c>
      <c r="X1079" s="10">
        <v>11167.878787878701</v>
      </c>
      <c r="Y1079" s="10">
        <v>5708355</v>
      </c>
      <c r="Z1079" s="45">
        <v>0.45242358099368485</v>
      </c>
      <c r="AA1079" s="46">
        <v>10622.4242424242</v>
      </c>
      <c r="AB1079" s="10">
        <v>5889686</v>
      </c>
      <c r="AC1079" s="45">
        <v>0.45151532481781648</v>
      </c>
      <c r="AD1079" s="46">
        <v>12915.757799999999</v>
      </c>
      <c r="AE1079" s="45">
        <v>0.14903685483457182</v>
      </c>
    </row>
    <row r="1080" spans="1:31" ht="14.4" x14ac:dyDescent="0.3">
      <c r="A1080" s="64" t="s">
        <v>532</v>
      </c>
      <c r="B1080" s="10">
        <v>32894</v>
      </c>
      <c r="C1080" s="45">
        <v>0.21727700274783343</v>
      </c>
      <c r="D1080" s="10">
        <v>596.969696969697</v>
      </c>
      <c r="E1080" s="10">
        <v>31986</v>
      </c>
      <c r="F1080" s="45">
        <v>0.19969782483829882</v>
      </c>
      <c r="G1080" s="46">
        <v>533.33333333333303</v>
      </c>
      <c r="H1080" s="10">
        <v>31559</v>
      </c>
      <c r="I1080" s="45">
        <v>0.1871549295774648</v>
      </c>
      <c r="J1080" s="46">
        <v>676.96969999999999</v>
      </c>
      <c r="K1080" s="45">
        <v>-4.0584909101963884E-2</v>
      </c>
      <c r="L1080" s="10">
        <v>50932</v>
      </c>
      <c r="M1080" s="45">
        <v>0.1828632977291087</v>
      </c>
      <c r="N1080" s="10">
        <v>739.39393939393904</v>
      </c>
      <c r="O1080" s="10">
        <v>50207</v>
      </c>
      <c r="P1080" s="45">
        <v>0.17161852674756453</v>
      </c>
      <c r="Q1080" s="46">
        <v>722.42424242424204</v>
      </c>
      <c r="R1080" s="10">
        <v>48154</v>
      </c>
      <c r="S1080" s="45">
        <v>0.1563918858352874</v>
      </c>
      <c r="T1080" s="46">
        <v>792.72730000000001</v>
      </c>
      <c r="U1080" s="45">
        <v>-5.4543312652163667E-2</v>
      </c>
      <c r="V1080" s="10">
        <v>1860689</v>
      </c>
      <c r="W1080" s="45">
        <v>0.15267578886718031</v>
      </c>
      <c r="X1080" s="10">
        <v>4433.9393939393904</v>
      </c>
      <c r="Y1080" s="10">
        <v>1869401</v>
      </c>
      <c r="Z1080" s="45">
        <v>0.14816196517791475</v>
      </c>
      <c r="AA1080" s="46">
        <v>4358.1818181818098</v>
      </c>
      <c r="AB1080" s="10">
        <v>1830938</v>
      </c>
      <c r="AC1080" s="45">
        <v>0.14036343631753601</v>
      </c>
      <c r="AD1080" s="46">
        <v>4887.8789999999999</v>
      </c>
      <c r="AE1080" s="45">
        <v>-1.5989238395024637E-2</v>
      </c>
    </row>
    <row r="1081" spans="1:31" ht="14.4" x14ac:dyDescent="0.3">
      <c r="A1081" s="64" t="s">
        <v>533</v>
      </c>
      <c r="B1081" s="10">
        <v>28052</v>
      </c>
      <c r="C1081" s="45">
        <v>0.18529380680617205</v>
      </c>
      <c r="D1081" s="10">
        <v>547.27272727272702</v>
      </c>
      <c r="E1081" s="10">
        <v>26188</v>
      </c>
      <c r="F1081" s="45">
        <v>0.16349923831880728</v>
      </c>
      <c r="G1081" s="46">
        <v>536.969696969697</v>
      </c>
      <c r="H1081" s="10">
        <v>26098</v>
      </c>
      <c r="I1081" s="45">
        <v>0.15476945885841364</v>
      </c>
      <c r="J1081" s="46">
        <v>695.15150000000006</v>
      </c>
      <c r="K1081" s="45">
        <v>-6.9656352488236137E-2</v>
      </c>
      <c r="L1081" s="10">
        <v>42067</v>
      </c>
      <c r="M1081" s="45">
        <v>0.15103491607575623</v>
      </c>
      <c r="N1081" s="10">
        <v>678.18181818181802</v>
      </c>
      <c r="O1081" s="10">
        <v>40459</v>
      </c>
      <c r="P1081" s="45">
        <v>0.13829772688429329</v>
      </c>
      <c r="Q1081" s="46">
        <v>718.78787878787796</v>
      </c>
      <c r="R1081" s="10">
        <v>39706</v>
      </c>
      <c r="S1081" s="45">
        <v>0.12895494079361883</v>
      </c>
      <c r="T1081" s="46">
        <v>804.84849999999994</v>
      </c>
      <c r="U1081" s="45">
        <v>-5.612475336962465E-2</v>
      </c>
      <c r="V1081" s="10">
        <v>1581889</v>
      </c>
      <c r="W1081" s="45">
        <v>0.12979931142459325</v>
      </c>
      <c r="X1081" s="10">
        <v>5021.2121212121201</v>
      </c>
      <c r="Y1081" s="10">
        <v>1593027</v>
      </c>
      <c r="Z1081" s="45">
        <v>0.12625756105911892</v>
      </c>
      <c r="AA1081" s="46">
        <v>4810.9090909090901</v>
      </c>
      <c r="AB1081" s="10">
        <v>1565449</v>
      </c>
      <c r="AC1081" s="45">
        <v>0.12001050883200327</v>
      </c>
      <c r="AD1081" s="46">
        <v>4795.1513699999996</v>
      </c>
      <c r="AE1081" s="45">
        <v>-1.0392638168670495E-2</v>
      </c>
    </row>
    <row r="1082" spans="1:31" ht="14.4" x14ac:dyDescent="0.3">
      <c r="A1082" s="64" t="s">
        <v>534</v>
      </c>
      <c r="B1082" s="10">
        <v>3276</v>
      </c>
      <c r="C1082" s="45">
        <v>2.1639188332276474E-2</v>
      </c>
      <c r="D1082" s="10">
        <v>272.12121212121201</v>
      </c>
      <c r="E1082" s="10">
        <v>3680</v>
      </c>
      <c r="F1082" s="45">
        <v>2.2975301550832855E-2</v>
      </c>
      <c r="G1082" s="46">
        <v>273.93939393939303</v>
      </c>
      <c r="H1082" s="10">
        <v>3221</v>
      </c>
      <c r="I1082" s="45">
        <v>1.9101556708673091E-2</v>
      </c>
      <c r="J1082" s="46">
        <v>256.36364700000001</v>
      </c>
      <c r="K1082" s="45">
        <v>-1.6788766788766788E-2</v>
      </c>
      <c r="L1082" s="10">
        <v>6221</v>
      </c>
      <c r="M1082" s="45">
        <v>2.2335517458037878E-2</v>
      </c>
      <c r="N1082" s="10">
        <v>373.93939393939303</v>
      </c>
      <c r="O1082" s="10">
        <v>6634</v>
      </c>
      <c r="P1082" s="45">
        <v>2.267646556144249E-2</v>
      </c>
      <c r="Q1082" s="46">
        <v>390.90909090909099</v>
      </c>
      <c r="R1082" s="10">
        <v>5183</v>
      </c>
      <c r="S1082" s="45">
        <v>1.6833059440218769E-2</v>
      </c>
      <c r="T1082" s="46">
        <v>289.09089999999998</v>
      </c>
      <c r="U1082" s="45">
        <v>-0.16685420350425975</v>
      </c>
      <c r="V1082" s="10">
        <v>173796</v>
      </c>
      <c r="W1082" s="45">
        <v>1.4260546175078407E-2</v>
      </c>
      <c r="X1082" s="10">
        <v>1845.45454545454</v>
      </c>
      <c r="Y1082" s="10">
        <v>168530</v>
      </c>
      <c r="Z1082" s="45">
        <v>1.3357078546247686E-2</v>
      </c>
      <c r="AA1082" s="46">
        <v>1830.30303030303</v>
      </c>
      <c r="AB1082" s="10">
        <v>153041</v>
      </c>
      <c r="AC1082" s="45">
        <v>1.1732434772489307E-2</v>
      </c>
      <c r="AD1082" s="46">
        <v>1829.6969999999999</v>
      </c>
      <c r="AE1082" s="45">
        <v>-0.11942162075076526</v>
      </c>
    </row>
    <row r="1083" spans="1:31" ht="14.4" x14ac:dyDescent="0.3">
      <c r="A1083" s="64" t="s">
        <v>535</v>
      </c>
      <c r="B1083" s="10">
        <v>1566</v>
      </c>
      <c r="C1083" s="45">
        <v>1.0344007609384908E-2</v>
      </c>
      <c r="D1083" s="10">
        <v>184.84848484848399</v>
      </c>
      <c r="E1083" s="10">
        <v>2118</v>
      </c>
      <c r="F1083" s="45">
        <v>1.3223284968658692E-2</v>
      </c>
      <c r="G1083" s="46">
        <v>232.12121212121201</v>
      </c>
      <c r="H1083" s="10">
        <v>2240</v>
      </c>
      <c r="I1083" s="45">
        <v>1.3283914010378059E-2</v>
      </c>
      <c r="J1083" s="46">
        <v>251.515152</v>
      </c>
      <c r="K1083" s="45">
        <v>0.43039591315453385</v>
      </c>
      <c r="L1083" s="10">
        <v>2644</v>
      </c>
      <c r="M1083" s="45">
        <v>9.4928641953146032E-3</v>
      </c>
      <c r="N1083" s="10">
        <v>197.575757575757</v>
      </c>
      <c r="O1083" s="10">
        <v>3114</v>
      </c>
      <c r="P1083" s="45">
        <v>1.0644334301828748E-2</v>
      </c>
      <c r="Q1083" s="46">
        <v>275.75757575757501</v>
      </c>
      <c r="R1083" s="10">
        <v>3265</v>
      </c>
      <c r="S1083" s="45">
        <v>1.0603885601449793E-2</v>
      </c>
      <c r="T1083" s="46">
        <v>264.84848</v>
      </c>
      <c r="U1083" s="45">
        <v>0.23487140695915279</v>
      </c>
      <c r="V1083" s="10">
        <v>105004</v>
      </c>
      <c r="W1083" s="45">
        <v>8.6159312675086492E-3</v>
      </c>
      <c r="X1083" s="10">
        <v>1380.6060606060601</v>
      </c>
      <c r="Y1083" s="10">
        <v>107844</v>
      </c>
      <c r="Z1083" s="45">
        <v>8.5473255725481249E-3</v>
      </c>
      <c r="AA1083" s="46">
        <v>1343.6363636363601</v>
      </c>
      <c r="AB1083" s="10">
        <v>112448</v>
      </c>
      <c r="AC1083" s="45">
        <v>8.6204927130434164E-3</v>
      </c>
      <c r="AD1083" s="46">
        <v>1430.3030000000001</v>
      </c>
      <c r="AE1083" s="45">
        <v>7.089253742714563E-2</v>
      </c>
    </row>
    <row r="1084" spans="1:31" ht="14.4" x14ac:dyDescent="0.3">
      <c r="A1084" s="64" t="s">
        <v>536</v>
      </c>
      <c r="B1084" s="10">
        <v>35463</v>
      </c>
      <c r="C1084" s="45">
        <v>0.23424619530754598</v>
      </c>
      <c r="D1084" s="10">
        <v>681.81818181818096</v>
      </c>
      <c r="E1084" s="10">
        <v>42634</v>
      </c>
      <c r="F1084" s="45">
        <v>0.26617636041255649</v>
      </c>
      <c r="G1084" s="46">
        <v>834.54545454545405</v>
      </c>
      <c r="H1084" s="10">
        <v>46304</v>
      </c>
      <c r="I1084" s="45">
        <v>0.27459747961452929</v>
      </c>
      <c r="J1084" s="46">
        <v>774.54549999999995</v>
      </c>
      <c r="K1084" s="45">
        <v>0.30569889744240475</v>
      </c>
      <c r="L1084" s="10">
        <v>59004</v>
      </c>
      <c r="M1084" s="45">
        <v>0.21184453819226282</v>
      </c>
      <c r="N1084" s="10">
        <v>854.54545454545405</v>
      </c>
      <c r="O1084" s="10">
        <v>71123</v>
      </c>
      <c r="P1084" s="45">
        <v>0.24311399760724661</v>
      </c>
      <c r="Q1084" s="46">
        <v>1010.90909090909</v>
      </c>
      <c r="R1084" s="10">
        <v>75297</v>
      </c>
      <c r="S1084" s="45">
        <v>0.24454541321052528</v>
      </c>
      <c r="T1084" s="46">
        <v>1177.57581</v>
      </c>
      <c r="U1084" s="45">
        <v>0.27613382143583487</v>
      </c>
      <c r="V1084" s="10">
        <v>2685876</v>
      </c>
      <c r="W1084" s="45">
        <v>0.22038515684213039</v>
      </c>
      <c r="X1084" s="10">
        <v>11100</v>
      </c>
      <c r="Y1084" s="10">
        <v>3133523</v>
      </c>
      <c r="Z1084" s="45">
        <v>0.24835170496335185</v>
      </c>
      <c r="AA1084" s="46">
        <v>10688.484848484801</v>
      </c>
      <c r="AB1084" s="10">
        <v>3212161</v>
      </c>
      <c r="AC1084" s="45">
        <v>0.24625080475973121</v>
      </c>
      <c r="AD1084" s="46">
        <v>10886.0605</v>
      </c>
      <c r="AE1084" s="45">
        <v>0.19594538243761067</v>
      </c>
    </row>
    <row r="1085" spans="1:31" ht="14.4" x14ac:dyDescent="0.3">
      <c r="A1085" s="64" t="s">
        <v>533</v>
      </c>
      <c r="B1085" s="10">
        <v>30402</v>
      </c>
      <c r="C1085" s="45">
        <v>0.20081642358909321</v>
      </c>
      <c r="D1085" s="10">
        <v>681.81818181818096</v>
      </c>
      <c r="E1085" s="10">
        <v>36211</v>
      </c>
      <c r="F1085" s="45">
        <v>0.22607571860250231</v>
      </c>
      <c r="G1085" s="46">
        <v>838.78787878787898</v>
      </c>
      <c r="H1085" s="10">
        <v>39434</v>
      </c>
      <c r="I1085" s="45">
        <v>0.23385618977020015</v>
      </c>
      <c r="J1085" s="46">
        <v>741.21209999999996</v>
      </c>
      <c r="K1085" s="45">
        <v>0.29708571804486544</v>
      </c>
      <c r="L1085" s="10">
        <v>49699</v>
      </c>
      <c r="M1085" s="45">
        <v>0.17843640606767794</v>
      </c>
      <c r="N1085" s="10">
        <v>806.66666666666595</v>
      </c>
      <c r="O1085" s="10">
        <v>60387</v>
      </c>
      <c r="P1085" s="45">
        <v>0.2064159972654247</v>
      </c>
      <c r="Q1085" s="46">
        <v>926.66666666666595</v>
      </c>
      <c r="R1085" s="10">
        <v>63950</v>
      </c>
      <c r="S1085" s="45">
        <v>0.20769325703299057</v>
      </c>
      <c r="T1085" s="46">
        <v>1000.60608</v>
      </c>
      <c r="U1085" s="45">
        <v>0.28674621219742852</v>
      </c>
      <c r="V1085" s="10">
        <v>2314971</v>
      </c>
      <c r="W1085" s="45">
        <v>0.18995115445388522</v>
      </c>
      <c r="X1085" s="10">
        <v>10191.515151515099</v>
      </c>
      <c r="Y1085" s="10">
        <v>2677487</v>
      </c>
      <c r="Z1085" s="45">
        <v>0.21220794022166425</v>
      </c>
      <c r="AA1085" s="46">
        <v>9831.5151515151501</v>
      </c>
      <c r="AB1085" s="10">
        <v>2727192</v>
      </c>
      <c r="AC1085" s="45">
        <v>0.20907209343937022</v>
      </c>
      <c r="AD1085" s="46">
        <v>9440.6059999999998</v>
      </c>
      <c r="AE1085" s="45">
        <v>0.17806745743251212</v>
      </c>
    </row>
    <row r="1086" spans="1:31" ht="14.4" x14ac:dyDescent="0.3">
      <c r="A1086" s="64" t="s">
        <v>534</v>
      </c>
      <c r="B1086" s="10">
        <v>3185</v>
      </c>
      <c r="C1086" s="45">
        <v>2.1038099767491016E-2</v>
      </c>
      <c r="D1086" s="10">
        <v>199.39393939393901</v>
      </c>
      <c r="E1086" s="10">
        <v>4352</v>
      </c>
      <c r="F1086" s="45">
        <v>2.717079139924581E-2</v>
      </c>
      <c r="G1086" s="46">
        <v>320</v>
      </c>
      <c r="H1086" s="10">
        <v>4330</v>
      </c>
      <c r="I1086" s="45">
        <v>2.5678280207561157E-2</v>
      </c>
      <c r="J1086" s="46">
        <v>302.42425500000002</v>
      </c>
      <c r="K1086" s="45">
        <v>0.35949764521193095</v>
      </c>
      <c r="L1086" s="10">
        <v>6299</v>
      </c>
      <c r="M1086" s="45">
        <v>2.2615564132483619E-2</v>
      </c>
      <c r="N1086" s="10">
        <v>331.51515151515099</v>
      </c>
      <c r="O1086" s="10">
        <v>7587</v>
      </c>
      <c r="P1086" s="45">
        <v>2.5934028371218595E-2</v>
      </c>
      <c r="Q1086" s="46">
        <v>374.54545454545399</v>
      </c>
      <c r="R1086" s="10">
        <v>7569</v>
      </c>
      <c r="S1086" s="45">
        <v>2.4582177677602905E-2</v>
      </c>
      <c r="T1086" s="46">
        <v>403.63635299999999</v>
      </c>
      <c r="U1086" s="45">
        <v>0.20161930465153199</v>
      </c>
      <c r="V1086" s="10">
        <v>237090</v>
      </c>
      <c r="W1086" s="45">
        <v>1.9454031696065157E-2</v>
      </c>
      <c r="X1086" s="10">
        <v>2246.0606060606001</v>
      </c>
      <c r="Y1086" s="10">
        <v>290506</v>
      </c>
      <c r="Z1086" s="45">
        <v>2.3024455350123006E-2</v>
      </c>
      <c r="AA1086" s="46">
        <v>2155.15151515151</v>
      </c>
      <c r="AB1086" s="10">
        <v>307589</v>
      </c>
      <c r="AC1086" s="45">
        <v>2.3580399234422237E-2</v>
      </c>
      <c r="AD1086" s="46">
        <v>2715.7575700000002</v>
      </c>
      <c r="AE1086" s="45">
        <v>0.29735121683748789</v>
      </c>
    </row>
    <row r="1087" spans="1:31" ht="14.4" x14ac:dyDescent="0.3">
      <c r="A1087" s="64" t="s">
        <v>535</v>
      </c>
      <c r="B1087" s="10">
        <v>1876</v>
      </c>
      <c r="C1087" s="45">
        <v>1.2391671950961742E-2</v>
      </c>
      <c r="D1087" s="10">
        <v>198.78787878787799</v>
      </c>
      <c r="E1087" s="10">
        <v>2071</v>
      </c>
      <c r="F1087" s="45">
        <v>1.2929850410808382E-2</v>
      </c>
      <c r="G1087" s="46">
        <v>187.87878787878699</v>
      </c>
      <c r="H1087" s="10">
        <v>2540</v>
      </c>
      <c r="I1087" s="45">
        <v>1.5063009636767976E-2</v>
      </c>
      <c r="J1087" s="46">
        <v>210.909088</v>
      </c>
      <c r="K1087" s="45">
        <v>0.35394456289978676</v>
      </c>
      <c r="L1087" s="10">
        <v>3006</v>
      </c>
      <c r="M1087" s="45">
        <v>1.0792567992101248E-2</v>
      </c>
      <c r="N1087" s="10">
        <v>247.272727272727</v>
      </c>
      <c r="O1087" s="10">
        <v>3149</v>
      </c>
      <c r="P1087" s="45">
        <v>1.0763971970603315E-2</v>
      </c>
      <c r="Q1087" s="46">
        <v>242.42424242424201</v>
      </c>
      <c r="R1087" s="10">
        <v>3778</v>
      </c>
      <c r="S1087" s="45">
        <v>1.2269978499931798E-2</v>
      </c>
      <c r="T1087" s="46">
        <v>268.48486300000002</v>
      </c>
      <c r="U1087" s="45">
        <v>0.25681969394544246</v>
      </c>
      <c r="V1087" s="10">
        <v>133815</v>
      </c>
      <c r="W1087" s="45">
        <v>1.0979970692180012E-2</v>
      </c>
      <c r="X1087" s="10">
        <v>1537.57575757575</v>
      </c>
      <c r="Y1087" s="10">
        <v>165530</v>
      </c>
      <c r="Z1087" s="45">
        <v>1.3119309391564584E-2</v>
      </c>
      <c r="AA1087" s="46">
        <v>1553.3333333333301</v>
      </c>
      <c r="AB1087" s="10">
        <v>177380</v>
      </c>
      <c r="AC1087" s="45">
        <v>1.3598312085938757E-2</v>
      </c>
      <c r="AD1087" s="46">
        <v>1632.12122</v>
      </c>
      <c r="AE1087" s="45">
        <v>0.32556140940851175</v>
      </c>
    </row>
    <row r="1088" spans="1:31" ht="18" customHeight="1" x14ac:dyDescent="0.3">
      <c r="A1088" s="64" t="s">
        <v>537</v>
      </c>
      <c r="B1088" s="10">
        <v>8178</v>
      </c>
      <c r="C1088" s="45">
        <v>5.4018706404565631E-2</v>
      </c>
      <c r="D1088" s="10">
        <v>352.12121212121201</v>
      </c>
      <c r="E1088" s="10">
        <v>9619</v>
      </c>
      <c r="F1088" s="45">
        <v>6.0054191743875336E-2</v>
      </c>
      <c r="G1088" s="46">
        <v>347.87878787878702</v>
      </c>
      <c r="H1088" s="10">
        <v>11987</v>
      </c>
      <c r="I1088" s="45">
        <v>7.1086730911786508E-2</v>
      </c>
      <c r="J1088" s="46">
        <v>345.45455900000002</v>
      </c>
      <c r="K1088" s="45">
        <v>0.4657617999510883</v>
      </c>
      <c r="L1088" s="10">
        <v>13742</v>
      </c>
      <c r="M1088" s="45">
        <v>4.9338479490171436E-2</v>
      </c>
      <c r="N1088" s="10">
        <v>491.51515151515099</v>
      </c>
      <c r="O1088" s="10">
        <v>15733</v>
      </c>
      <c r="P1088" s="45">
        <v>5.3778841223722437E-2</v>
      </c>
      <c r="Q1088" s="46">
        <v>429.09090909090901</v>
      </c>
      <c r="R1088" s="10">
        <v>20331</v>
      </c>
      <c r="S1088" s="45">
        <v>6.6029892239839433E-2</v>
      </c>
      <c r="T1088" s="46">
        <v>471.51513699999998</v>
      </c>
      <c r="U1088" s="45">
        <v>0.47947896958230241</v>
      </c>
      <c r="V1088" s="10">
        <v>579194</v>
      </c>
      <c r="W1088" s="45">
        <v>4.7524815193263154E-2</v>
      </c>
      <c r="X1088" s="10">
        <v>2506.6666666666601</v>
      </c>
      <c r="Y1088" s="10">
        <v>705431</v>
      </c>
      <c r="Z1088" s="45">
        <v>5.5909910852418268E-2</v>
      </c>
      <c r="AA1088" s="46">
        <v>2840.6060606060601</v>
      </c>
      <c r="AB1088" s="10">
        <v>846587</v>
      </c>
      <c r="AC1088" s="45">
        <v>6.4901083740549301E-2</v>
      </c>
      <c r="AD1088" s="46">
        <v>3393.9394499999999</v>
      </c>
      <c r="AE1088" s="45">
        <v>0.4616639675134756</v>
      </c>
    </row>
    <row r="1089" spans="1:31" ht="14.4" x14ac:dyDescent="0.3">
      <c r="A1089" s="64" t="s">
        <v>533</v>
      </c>
      <c r="B1089" s="10">
        <v>7972</v>
      </c>
      <c r="C1089" s="45">
        <v>5.2658000422743607E-2</v>
      </c>
      <c r="D1089" s="10">
        <v>354.54545454545399</v>
      </c>
      <c r="E1089" s="10">
        <v>9230</v>
      </c>
      <c r="F1089" s="45">
        <v>5.7625552531029141E-2</v>
      </c>
      <c r="G1089" s="46">
        <v>333.93939393939303</v>
      </c>
      <c r="H1089" s="10">
        <v>11691</v>
      </c>
      <c r="I1089" s="45">
        <v>6.9331356560415128E-2</v>
      </c>
      <c r="J1089" s="46">
        <v>338.78787199999999</v>
      </c>
      <c r="K1089" s="45">
        <v>0.46650777722027092</v>
      </c>
      <c r="L1089" s="10">
        <v>13408</v>
      </c>
      <c r="M1089" s="45">
        <v>4.8139305268826857E-2</v>
      </c>
      <c r="N1089" s="10">
        <v>489.09090909090901</v>
      </c>
      <c r="O1089" s="10">
        <v>15186</v>
      </c>
      <c r="P1089" s="45">
        <v>5.1909075371731325E-2</v>
      </c>
      <c r="Q1089" s="46">
        <v>409.69696969696901</v>
      </c>
      <c r="R1089" s="10">
        <v>19787</v>
      </c>
      <c r="S1089" s="45">
        <v>6.4263119263671384E-2</v>
      </c>
      <c r="T1089" s="46">
        <v>464.24243200000001</v>
      </c>
      <c r="U1089" s="45">
        <v>0.4757607398568019</v>
      </c>
      <c r="V1089" s="10">
        <v>562630</v>
      </c>
      <c r="W1089" s="45">
        <v>4.6165683298144751E-2</v>
      </c>
      <c r="X1089" s="10">
        <v>2564.84848484848</v>
      </c>
      <c r="Y1089" s="10">
        <v>681395</v>
      </c>
      <c r="Z1089" s="45">
        <v>5.4004904385097266E-2</v>
      </c>
      <c r="AA1089" s="46">
        <v>2824.2424242424199</v>
      </c>
      <c r="AB1089" s="10">
        <v>810268</v>
      </c>
      <c r="AC1089" s="45">
        <v>6.2116795226346964E-2</v>
      </c>
      <c r="AD1089" s="46">
        <v>3281.21216</v>
      </c>
      <c r="AE1089" s="45">
        <v>0.44014361125428791</v>
      </c>
    </row>
    <row r="1090" spans="1:31" ht="14.4" x14ac:dyDescent="0.3">
      <c r="A1090" s="64" t="s">
        <v>534</v>
      </c>
      <c r="B1090" s="10">
        <v>193</v>
      </c>
      <c r="C1090" s="45">
        <v>1.2748361868526739E-3</v>
      </c>
      <c r="D1090" s="10">
        <v>60</v>
      </c>
      <c r="E1090" s="10">
        <v>199</v>
      </c>
      <c r="F1090" s="45">
        <v>1.2424144045151463E-3</v>
      </c>
      <c r="G1090" s="46">
        <v>51.515151515151501</v>
      </c>
      <c r="H1090" s="10">
        <v>181</v>
      </c>
      <c r="I1090" s="45">
        <v>1.0733876945885842E-3</v>
      </c>
      <c r="J1090" s="46">
        <v>47.272728000000001</v>
      </c>
      <c r="K1090" s="45">
        <v>-6.2176165803108807E-2</v>
      </c>
      <c r="L1090" s="10">
        <v>264</v>
      </c>
      <c r="M1090" s="45">
        <v>9.4785028273943091E-4</v>
      </c>
      <c r="N1090" s="10">
        <v>72.727272727272705</v>
      </c>
      <c r="O1090" s="10">
        <v>324</v>
      </c>
      <c r="P1090" s="45">
        <v>1.1075029909417193E-3</v>
      </c>
      <c r="Q1090" s="46">
        <v>66.6666666666666</v>
      </c>
      <c r="R1090" s="10">
        <v>319</v>
      </c>
      <c r="S1090" s="45">
        <v>1.036030476833839E-3</v>
      </c>
      <c r="T1090" s="46">
        <v>70.909090000000006</v>
      </c>
      <c r="U1090" s="45">
        <v>0.20833333333333334</v>
      </c>
      <c r="V1090" s="10">
        <v>8078</v>
      </c>
      <c r="W1090" s="45">
        <v>6.6282706162560344E-4</v>
      </c>
      <c r="X1090" s="10">
        <v>411.51515151515099</v>
      </c>
      <c r="Y1090" s="10">
        <v>11056</v>
      </c>
      <c r="Z1090" s="45">
        <v>8.7625859139212254E-4</v>
      </c>
      <c r="AA1090" s="46">
        <v>376.969696969697</v>
      </c>
      <c r="AB1090" s="10">
        <v>14791</v>
      </c>
      <c r="AC1090" s="45">
        <v>1.1339081861716099E-3</v>
      </c>
      <c r="AD1090" s="46">
        <v>493.33334400000001</v>
      </c>
      <c r="AE1090" s="45">
        <v>0.83102253032928941</v>
      </c>
    </row>
    <row r="1091" spans="1:31" ht="14.4" x14ac:dyDescent="0.3">
      <c r="A1091" s="64" t="s">
        <v>535</v>
      </c>
      <c r="B1091" s="10">
        <v>13</v>
      </c>
      <c r="C1091" s="45">
        <v>8.5869794969351091E-5</v>
      </c>
      <c r="D1091" s="10">
        <v>10.909090909090899</v>
      </c>
      <c r="E1091" s="10">
        <v>190</v>
      </c>
      <c r="F1091" s="45">
        <v>1.1862248083310441E-3</v>
      </c>
      <c r="G1091" s="46">
        <v>55.151515151515099</v>
      </c>
      <c r="H1091" s="10">
        <v>115</v>
      </c>
      <c r="I1091" s="45">
        <v>6.8198665678280207E-4</v>
      </c>
      <c r="J1091" s="46">
        <v>44.848483999999999</v>
      </c>
      <c r="K1091" s="45">
        <v>7.8461538461538458</v>
      </c>
      <c r="L1091" s="10">
        <v>70</v>
      </c>
      <c r="M1091" s="45">
        <v>2.5132393860515212E-4</v>
      </c>
      <c r="N1091" s="10">
        <v>33.939393939393902</v>
      </c>
      <c r="O1091" s="10">
        <v>223</v>
      </c>
      <c r="P1091" s="45">
        <v>7.6226286104939323E-4</v>
      </c>
      <c r="Q1091" s="46">
        <v>57.5757575757575</v>
      </c>
      <c r="R1091" s="10">
        <v>225</v>
      </c>
      <c r="S1091" s="45">
        <v>7.3074249933421237E-4</v>
      </c>
      <c r="T1091" s="46">
        <v>58.181820000000002</v>
      </c>
      <c r="U1091" s="45">
        <v>2.2142857142857144</v>
      </c>
      <c r="V1091" s="10">
        <v>8486</v>
      </c>
      <c r="W1091" s="45">
        <v>6.9630483349280409E-4</v>
      </c>
      <c r="X1091" s="10">
        <v>396.969696969697</v>
      </c>
      <c r="Y1091" s="10">
        <v>12980</v>
      </c>
      <c r="Z1091" s="45">
        <v>1.0287478759288848E-3</v>
      </c>
      <c r="AA1091" s="46">
        <v>387.87878787878702</v>
      </c>
      <c r="AB1091" s="10">
        <v>21528</v>
      </c>
      <c r="AC1091" s="45">
        <v>1.6503803280307225E-3</v>
      </c>
      <c r="AD1091" s="46">
        <v>614.54549999999995</v>
      </c>
      <c r="AE1091" s="45">
        <v>1.5368842799905726</v>
      </c>
    </row>
    <row r="1092" spans="1:31" ht="18" customHeight="1" x14ac:dyDescent="0.3">
      <c r="A1092" s="432"/>
      <c r="B1092" s="432"/>
      <c r="C1092" s="432"/>
      <c r="D1092" s="432"/>
      <c r="E1092" s="432"/>
      <c r="F1092" s="432"/>
      <c r="G1092" s="432"/>
      <c r="H1092" s="432"/>
      <c r="I1092" s="432"/>
      <c r="J1092" s="432"/>
      <c r="K1092" s="432"/>
      <c r="L1092" s="432"/>
      <c r="M1092" s="432"/>
      <c r="N1092" s="432"/>
      <c r="O1092" s="432"/>
      <c r="P1092" s="432"/>
      <c r="Q1092" s="432"/>
      <c r="R1092" s="432"/>
      <c r="S1092" s="432"/>
      <c r="T1092" s="432"/>
      <c r="U1092" s="432"/>
      <c r="V1092" s="432"/>
      <c r="W1092" s="432"/>
      <c r="X1092" s="432"/>
      <c r="Y1092" s="432"/>
      <c r="Z1092" s="432"/>
      <c r="AA1092" s="432"/>
      <c r="AB1092" s="432"/>
      <c r="AC1092" s="432"/>
      <c r="AD1092" s="432"/>
      <c r="AE1092" s="432"/>
    </row>
    <row r="1093" spans="1:31" ht="14.4" x14ac:dyDescent="0.3">
      <c r="A1093" s="433" t="s">
        <v>455</v>
      </c>
      <c r="B1093" s="433"/>
      <c r="C1093" s="433"/>
      <c r="D1093" s="433"/>
      <c r="E1093" s="433"/>
      <c r="F1093" s="433"/>
      <c r="G1093" s="433"/>
      <c r="H1093" s="433"/>
      <c r="I1093" s="433"/>
      <c r="J1093" s="433"/>
      <c r="K1093" s="433"/>
      <c r="L1093" s="433"/>
      <c r="M1093" s="433"/>
      <c r="N1093" s="433"/>
      <c r="O1093" s="433"/>
      <c r="P1093" s="433"/>
      <c r="Q1093" s="433"/>
      <c r="R1093" s="433"/>
      <c r="S1093" s="433"/>
      <c r="T1093" s="433"/>
      <c r="U1093" s="433"/>
      <c r="V1093" s="433"/>
      <c r="W1093" s="433"/>
      <c r="X1093" s="433"/>
      <c r="Y1093" s="433"/>
      <c r="Z1093" s="433"/>
      <c r="AA1093" s="433"/>
      <c r="AB1093" s="433"/>
      <c r="AC1093" s="433"/>
      <c r="AD1093" s="433"/>
      <c r="AE1093" s="433"/>
    </row>
    <row r="1094" spans="1:31" ht="14.4" x14ac:dyDescent="0.3">
      <c r="A1094" s="64"/>
      <c r="B1094" s="434" t="s">
        <v>332</v>
      </c>
      <c r="C1094" s="434"/>
      <c r="D1094" s="63" t="s">
        <v>333</v>
      </c>
      <c r="E1094" s="434" t="s">
        <v>332</v>
      </c>
      <c r="F1094" s="434"/>
      <c r="G1094" s="63" t="s">
        <v>333</v>
      </c>
      <c r="H1094" s="434" t="s">
        <v>332</v>
      </c>
      <c r="I1094" s="434"/>
      <c r="J1094" s="63" t="s">
        <v>333</v>
      </c>
      <c r="K1094" s="64" t="s">
        <v>0</v>
      </c>
      <c r="L1094" s="434" t="s">
        <v>332</v>
      </c>
      <c r="M1094" s="434"/>
      <c r="N1094" s="63" t="s">
        <v>333</v>
      </c>
      <c r="O1094" s="434" t="s">
        <v>332</v>
      </c>
      <c r="P1094" s="434"/>
      <c r="Q1094" s="63" t="s">
        <v>333</v>
      </c>
      <c r="R1094" s="434" t="s">
        <v>332</v>
      </c>
      <c r="S1094" s="434"/>
      <c r="T1094" s="63" t="s">
        <v>333</v>
      </c>
      <c r="U1094" s="64" t="s">
        <v>0</v>
      </c>
      <c r="V1094" s="434" t="s">
        <v>332</v>
      </c>
      <c r="W1094" s="434"/>
      <c r="X1094" s="63" t="s">
        <v>333</v>
      </c>
      <c r="Y1094" s="434" t="s">
        <v>332</v>
      </c>
      <c r="Z1094" s="434"/>
      <c r="AA1094" s="63" t="s">
        <v>333</v>
      </c>
      <c r="AB1094" s="434" t="s">
        <v>332</v>
      </c>
      <c r="AC1094" s="434"/>
      <c r="AD1094" s="63" t="s">
        <v>333</v>
      </c>
      <c r="AE1094" s="64" t="s">
        <v>0</v>
      </c>
    </row>
    <row r="1095" spans="1:31" ht="14.4" x14ac:dyDescent="0.3">
      <c r="A1095" s="64" t="s">
        <v>18</v>
      </c>
      <c r="B1095" s="10">
        <v>162943</v>
      </c>
      <c r="C1095" s="45"/>
      <c r="D1095" s="10">
        <v>732.72727272727195</v>
      </c>
      <c r="E1095" s="10">
        <v>174104</v>
      </c>
      <c r="F1095" s="45"/>
      <c r="G1095" s="46">
        <v>649.09090909090901</v>
      </c>
      <c r="H1095" s="10">
        <v>178831</v>
      </c>
      <c r="I1095" s="45"/>
      <c r="J1095" s="46">
        <v>738.18179999999995</v>
      </c>
      <c r="K1095" s="45">
        <v>9.75064899995704E-2</v>
      </c>
      <c r="L1095" s="10">
        <v>302935</v>
      </c>
      <c r="M1095" s="45"/>
      <c r="N1095" s="10">
        <v>545.45454545454504</v>
      </c>
      <c r="O1095" s="10">
        <v>319912</v>
      </c>
      <c r="P1095" s="45"/>
      <c r="Q1095" s="46">
        <v>181.21212121212099</v>
      </c>
      <c r="R1095" s="10">
        <v>331142</v>
      </c>
      <c r="S1095" s="45"/>
      <c r="T1095" s="46">
        <v>209.090912</v>
      </c>
      <c r="U1095" s="45">
        <v>9.3112383844719163E-2</v>
      </c>
      <c r="V1095" s="10">
        <v>13268682</v>
      </c>
      <c r="W1095" s="45"/>
      <c r="X1095" s="10">
        <v>1016.36363636363</v>
      </c>
      <c r="Y1095" s="10">
        <v>13781929</v>
      </c>
      <c r="Z1095" s="45"/>
      <c r="AA1095" s="46">
        <v>777.57575757575705</v>
      </c>
      <c r="AB1095" s="10">
        <v>14175976</v>
      </c>
      <c r="AC1095" s="45"/>
      <c r="AD1095" s="46">
        <v>717.57574499999998</v>
      </c>
      <c r="AE1095" s="45">
        <v>6.8378607611517109E-2</v>
      </c>
    </row>
    <row r="1096" spans="1:31" ht="14.4" x14ac:dyDescent="0.3">
      <c r="A1096" s="64" t="s">
        <v>219</v>
      </c>
      <c r="B1096" s="10">
        <v>98897</v>
      </c>
      <c r="C1096" s="45">
        <v>0.60694230497781432</v>
      </c>
      <c r="D1096" s="10">
        <v>823.63636363636294</v>
      </c>
      <c r="E1096" s="10">
        <v>105315</v>
      </c>
      <c r="F1096" s="45">
        <v>0.60489707301383078</v>
      </c>
      <c r="G1096" s="46">
        <v>892.72727272727195</v>
      </c>
      <c r="H1096" s="10">
        <v>109788</v>
      </c>
      <c r="I1096" s="45">
        <v>0.61392040529885761</v>
      </c>
      <c r="J1096" s="46">
        <v>863.03030000000001</v>
      </c>
      <c r="K1096" s="45">
        <v>0.11012467516709304</v>
      </c>
      <c r="L1096" s="10">
        <v>202978</v>
      </c>
      <c r="M1096" s="45">
        <v>0.67003812699093868</v>
      </c>
      <c r="N1096" s="10">
        <v>1024.2424242424199</v>
      </c>
      <c r="O1096" s="10">
        <v>215325</v>
      </c>
      <c r="P1096" s="45">
        <v>0.67307572082322642</v>
      </c>
      <c r="Q1096" s="46">
        <v>1121.2121212121201</v>
      </c>
      <c r="R1096" s="10">
        <v>226028</v>
      </c>
      <c r="S1096" s="45">
        <v>0.68257122322145791</v>
      </c>
      <c r="T1096" s="46">
        <v>973.93939999999998</v>
      </c>
      <c r="U1096" s="45">
        <v>0.11355910492762762</v>
      </c>
      <c r="V1096" s="10">
        <v>7714419</v>
      </c>
      <c r="W1096" s="45">
        <v>0.58140054905227212</v>
      </c>
      <c r="X1096" s="10">
        <v>6526.0606060605996</v>
      </c>
      <c r="Y1096" s="10">
        <v>8017091</v>
      </c>
      <c r="Z1096" s="45">
        <v>0.58171036870092718</v>
      </c>
      <c r="AA1096" s="46">
        <v>7465.4545454545396</v>
      </c>
      <c r="AB1096" s="10">
        <v>8185405</v>
      </c>
      <c r="AC1096" s="45">
        <v>0.57741385848847371</v>
      </c>
      <c r="AD1096" s="46">
        <v>6962.4243200000001</v>
      </c>
      <c r="AE1096" s="45">
        <v>6.1052685886001268E-2</v>
      </c>
    </row>
    <row r="1097" spans="1:31" ht="14.4" x14ac:dyDescent="0.3">
      <c r="A1097" s="64" t="s">
        <v>220</v>
      </c>
      <c r="B1097" s="10">
        <v>4621</v>
      </c>
      <c r="C1097" s="45">
        <v>2.8359610415912312E-2</v>
      </c>
      <c r="D1097" s="10">
        <v>283.030303030303</v>
      </c>
      <c r="E1097" s="10">
        <v>5178</v>
      </c>
      <c r="F1097" s="45">
        <v>2.9740844552681157E-2</v>
      </c>
      <c r="G1097" s="46">
        <v>284.24242424242402</v>
      </c>
      <c r="H1097" s="10">
        <v>4557</v>
      </c>
      <c r="I1097" s="45">
        <v>2.5482159133483569E-2</v>
      </c>
      <c r="J1097" s="46">
        <v>264.84848</v>
      </c>
      <c r="K1097" s="45">
        <v>-1.384981605713049E-2</v>
      </c>
      <c r="L1097" s="10">
        <v>7630</v>
      </c>
      <c r="M1097" s="45">
        <v>2.5186921286744681E-2</v>
      </c>
      <c r="N1097" s="10">
        <v>336.969696969697</v>
      </c>
      <c r="O1097" s="10">
        <v>8607</v>
      </c>
      <c r="P1097" s="45">
        <v>2.6904273675260697E-2</v>
      </c>
      <c r="Q1097" s="46">
        <v>386.666666666666</v>
      </c>
      <c r="R1097" s="10">
        <v>7406</v>
      </c>
      <c r="S1097" s="45">
        <v>2.2365027692047519E-2</v>
      </c>
      <c r="T1097" s="46">
        <v>296.96969999999999</v>
      </c>
      <c r="U1097" s="45">
        <v>-2.9357798165137616E-2</v>
      </c>
      <c r="V1097" s="10">
        <v>935722</v>
      </c>
      <c r="W1097" s="45">
        <v>7.0521096217393706E-2</v>
      </c>
      <c r="X1097" s="10">
        <v>4224.8484848484804</v>
      </c>
      <c r="Y1097" s="10">
        <v>960230</v>
      </c>
      <c r="Z1097" s="45">
        <v>6.9673120504393837E-2</v>
      </c>
      <c r="AA1097" s="46">
        <v>4574.5454545454504</v>
      </c>
      <c r="AB1097" s="10">
        <v>998444</v>
      </c>
      <c r="AC1097" s="45">
        <v>7.0432116984396706E-2</v>
      </c>
      <c r="AD1097" s="46">
        <v>4116.3639999999996</v>
      </c>
      <c r="AE1097" s="45">
        <v>6.7030592419543414E-2</v>
      </c>
    </row>
    <row r="1098" spans="1:31" ht="18" customHeight="1" x14ac:dyDescent="0.3">
      <c r="A1098" s="64" t="s">
        <v>221</v>
      </c>
      <c r="B1098" s="10">
        <v>6184</v>
      </c>
      <c r="C1098" s="45">
        <v>3.7951921837697848E-2</v>
      </c>
      <c r="D1098" s="10">
        <v>309.69696969696901</v>
      </c>
      <c r="E1098" s="10">
        <v>5937</v>
      </c>
      <c r="F1098" s="45">
        <v>3.4100307861967556E-2</v>
      </c>
      <c r="G1098" s="46">
        <v>328.48484848484799</v>
      </c>
      <c r="H1098" s="10">
        <v>5817</v>
      </c>
      <c r="I1098" s="45">
        <v>3.2527917419239397E-2</v>
      </c>
      <c r="J1098" s="46">
        <v>318.78787199999999</v>
      </c>
      <c r="K1098" s="45">
        <v>-5.9346701164294954E-2</v>
      </c>
      <c r="L1098" s="10">
        <v>9458</v>
      </c>
      <c r="M1098" s="45">
        <v>3.1221219073398584E-2</v>
      </c>
      <c r="N1098" s="10">
        <v>374.54545454545399</v>
      </c>
      <c r="O1098" s="10">
        <v>8927</v>
      </c>
      <c r="P1098" s="45">
        <v>2.7904548750906498E-2</v>
      </c>
      <c r="Q1098" s="46">
        <v>415.75757575757501</v>
      </c>
      <c r="R1098" s="10">
        <v>9182</v>
      </c>
      <c r="S1098" s="45">
        <v>2.7728285750523943E-2</v>
      </c>
      <c r="T1098" s="46">
        <v>415.75756799999999</v>
      </c>
      <c r="U1098" s="45">
        <v>-2.9181645168111652E-2</v>
      </c>
      <c r="V1098" s="10">
        <v>338170</v>
      </c>
      <c r="W1098" s="45">
        <v>2.5486329388254236E-2</v>
      </c>
      <c r="X1098" s="10">
        <v>2863.6363636363599</v>
      </c>
      <c r="Y1098" s="10">
        <v>349481</v>
      </c>
      <c r="Z1098" s="45">
        <v>2.5357916152376057E-2</v>
      </c>
      <c r="AA1098" s="46">
        <v>2568.4848484848399</v>
      </c>
      <c r="AB1098" s="10">
        <v>342007</v>
      </c>
      <c r="AC1098" s="45">
        <v>2.4125816804430256E-2</v>
      </c>
      <c r="AD1098" s="46">
        <v>2588.48486</v>
      </c>
      <c r="AE1098" s="45">
        <v>1.1346364254664813E-2</v>
      </c>
    </row>
    <row r="1099" spans="1:31" ht="14.4" x14ac:dyDescent="0.3">
      <c r="A1099" s="64" t="s">
        <v>222</v>
      </c>
      <c r="B1099" s="10">
        <v>16154</v>
      </c>
      <c r="C1099" s="45">
        <v>9.913896270474952E-2</v>
      </c>
      <c r="D1099" s="10">
        <v>595.15151515151501</v>
      </c>
      <c r="E1099" s="10">
        <v>15394</v>
      </c>
      <c r="F1099" s="45">
        <v>8.8418416578596698E-2</v>
      </c>
      <c r="G1099" s="46">
        <v>516.969696969697</v>
      </c>
      <c r="H1099" s="10">
        <v>18464</v>
      </c>
      <c r="I1099" s="45">
        <v>0.10324831824459965</v>
      </c>
      <c r="J1099" s="46">
        <v>500</v>
      </c>
      <c r="K1099" s="45">
        <v>0.14299863810820848</v>
      </c>
      <c r="L1099" s="10">
        <v>23736</v>
      </c>
      <c r="M1099" s="45">
        <v>7.8353442157558559E-2</v>
      </c>
      <c r="N1099" s="10">
        <v>756.36363636363603</v>
      </c>
      <c r="O1099" s="10">
        <v>23533</v>
      </c>
      <c r="P1099" s="45">
        <v>7.3560854234914597E-2</v>
      </c>
      <c r="Q1099" s="46">
        <v>665.45454545454504</v>
      </c>
      <c r="R1099" s="10">
        <v>27664</v>
      </c>
      <c r="S1099" s="45">
        <v>8.3541199847799438E-2</v>
      </c>
      <c r="T1099" s="46">
        <v>659.39390000000003</v>
      </c>
      <c r="U1099" s="45">
        <v>0.1654870239298955</v>
      </c>
      <c r="V1099" s="10">
        <v>750640</v>
      </c>
      <c r="W1099" s="45">
        <v>5.6572310648487924E-2</v>
      </c>
      <c r="X1099" s="10">
        <v>3507.2727272727202</v>
      </c>
      <c r="Y1099" s="10">
        <v>763015</v>
      </c>
      <c r="Z1099" s="45">
        <v>5.5363440052549971E-2</v>
      </c>
      <c r="AA1099" s="46">
        <v>3414.54545454545</v>
      </c>
      <c r="AB1099" s="10">
        <v>779145</v>
      </c>
      <c r="AC1099" s="45">
        <v>5.4962353209401599E-2</v>
      </c>
      <c r="AD1099" s="46">
        <v>3985.4545899999998</v>
      </c>
      <c r="AE1099" s="45">
        <v>3.7974261963124797E-2</v>
      </c>
    </row>
    <row r="1100" spans="1:31" ht="14.4" x14ac:dyDescent="0.3">
      <c r="A1100" s="64" t="s">
        <v>223</v>
      </c>
      <c r="B1100" s="10">
        <v>16094</v>
      </c>
      <c r="C1100" s="45">
        <v>9.877073577876927E-2</v>
      </c>
      <c r="D1100" s="10">
        <v>580</v>
      </c>
      <c r="E1100" s="10">
        <v>17957</v>
      </c>
      <c r="F1100" s="45">
        <v>0.10313950282589716</v>
      </c>
      <c r="G1100" s="46">
        <v>528.48484848484804</v>
      </c>
      <c r="H1100" s="10">
        <v>17391</v>
      </c>
      <c r="I1100" s="45">
        <v>9.7248239958396474E-2</v>
      </c>
      <c r="J1100" s="46">
        <v>662.42425500000002</v>
      </c>
      <c r="K1100" s="45">
        <v>8.0589039393562822E-2</v>
      </c>
      <c r="L1100" s="10">
        <v>22103</v>
      </c>
      <c r="M1100" s="45">
        <v>7.2962846815323418E-2</v>
      </c>
      <c r="N1100" s="10">
        <v>650.90909090909099</v>
      </c>
      <c r="O1100" s="10">
        <v>24092</v>
      </c>
      <c r="P1100" s="45">
        <v>7.5308209757683361E-2</v>
      </c>
      <c r="Q1100" s="46">
        <v>617.57575757575705</v>
      </c>
      <c r="R1100" s="10">
        <v>23396</v>
      </c>
      <c r="S1100" s="45">
        <v>7.0652469333397763E-2</v>
      </c>
      <c r="T1100" s="46">
        <v>761.21209999999996</v>
      </c>
      <c r="U1100" s="45">
        <v>5.8498846310455592E-2</v>
      </c>
      <c r="V1100" s="10">
        <v>819223</v>
      </c>
      <c r="W1100" s="45">
        <v>6.174109832461129E-2</v>
      </c>
      <c r="X1100" s="10">
        <v>4300.6060606060601</v>
      </c>
      <c r="Y1100" s="10">
        <v>844044</v>
      </c>
      <c r="Z1100" s="45">
        <v>6.1242805705935648E-2</v>
      </c>
      <c r="AA1100" s="46">
        <v>4476.3636363636297</v>
      </c>
      <c r="AB1100" s="10">
        <v>857546</v>
      </c>
      <c r="AC1100" s="45">
        <v>6.0492907155034685E-2</v>
      </c>
      <c r="AD1100" s="46">
        <v>4884.8486300000004</v>
      </c>
      <c r="AE1100" s="45">
        <v>4.6779692464689104E-2</v>
      </c>
    </row>
    <row r="1101" spans="1:31" ht="14.4" x14ac:dyDescent="0.3">
      <c r="A1101" s="64" t="s">
        <v>224</v>
      </c>
      <c r="B1101" s="10">
        <v>5620</v>
      </c>
      <c r="C1101" s="45">
        <v>3.4490588733483485E-2</v>
      </c>
      <c r="D1101" s="10">
        <v>302.42424242424198</v>
      </c>
      <c r="E1101" s="10">
        <v>7961</v>
      </c>
      <c r="F1101" s="45">
        <v>4.5725543353397971E-2</v>
      </c>
      <c r="G1101" s="46">
        <v>390.90909090909099</v>
      </c>
      <c r="H1101" s="10">
        <v>6855</v>
      </c>
      <c r="I1101" s="45">
        <v>3.8332280197504905E-2</v>
      </c>
      <c r="J1101" s="46">
        <v>376.36364700000001</v>
      </c>
      <c r="K1101" s="45">
        <v>0.21975088967971529</v>
      </c>
      <c r="L1101" s="10">
        <v>7583</v>
      </c>
      <c r="M1101" s="45">
        <v>2.5031772492448874E-2</v>
      </c>
      <c r="N1101" s="10">
        <v>383.636363636363</v>
      </c>
      <c r="O1101" s="10">
        <v>10156</v>
      </c>
      <c r="P1101" s="45">
        <v>3.1746230213308663E-2</v>
      </c>
      <c r="Q1101" s="46">
        <v>421.21212121212102</v>
      </c>
      <c r="R1101" s="10">
        <v>8556</v>
      </c>
      <c r="S1101" s="45">
        <v>2.5837858079011421E-2</v>
      </c>
      <c r="T1101" s="46">
        <v>431.51513699999998</v>
      </c>
      <c r="U1101" s="45">
        <v>0.12831333245417381</v>
      </c>
      <c r="V1101" s="10">
        <v>702071</v>
      </c>
      <c r="W1101" s="45">
        <v>5.2911886802321437E-2</v>
      </c>
      <c r="X1101" s="10">
        <v>3996.3636363636301</v>
      </c>
      <c r="Y1101" s="10">
        <v>725781</v>
      </c>
      <c r="Z1101" s="45">
        <v>5.2661786314528246E-2</v>
      </c>
      <c r="AA1101" s="46">
        <v>3780.6060606060601</v>
      </c>
      <c r="AB1101" s="10">
        <v>736195</v>
      </c>
      <c r="AC1101" s="45">
        <v>5.193257945696296E-2</v>
      </c>
      <c r="AD1101" s="46">
        <v>4156.9697299999998</v>
      </c>
      <c r="AE1101" s="45">
        <v>4.8604770742560227E-2</v>
      </c>
    </row>
    <row r="1102" spans="1:31" ht="14.4" x14ac:dyDescent="0.3">
      <c r="A1102" s="64" t="s">
        <v>225</v>
      </c>
      <c r="B1102" s="10">
        <v>3106</v>
      </c>
      <c r="C1102" s="45">
        <v>1.906188053491098E-2</v>
      </c>
      <c r="D1102" s="10">
        <v>257.575757575757</v>
      </c>
      <c r="E1102" s="10">
        <v>3694</v>
      </c>
      <c r="F1102" s="45">
        <v>2.1217203510545422E-2</v>
      </c>
      <c r="G1102" s="46">
        <v>219.39393939393901</v>
      </c>
      <c r="H1102" s="10">
        <v>3735</v>
      </c>
      <c r="I1102" s="45">
        <v>2.0885640632776196E-2</v>
      </c>
      <c r="J1102" s="46">
        <v>255.15152</v>
      </c>
      <c r="K1102" s="45">
        <v>0.20251126851255635</v>
      </c>
      <c r="L1102" s="10">
        <v>4396</v>
      </c>
      <c r="M1102" s="45">
        <v>1.4511363823922624E-2</v>
      </c>
      <c r="N1102" s="10">
        <v>287.87878787878702</v>
      </c>
      <c r="O1102" s="10">
        <v>5033</v>
      </c>
      <c r="P1102" s="45">
        <v>1.573245142414164E-2</v>
      </c>
      <c r="Q1102" s="46">
        <v>252.12121212121201</v>
      </c>
      <c r="R1102" s="10">
        <v>5145</v>
      </c>
      <c r="S1102" s="45">
        <v>1.5537141166025451E-2</v>
      </c>
      <c r="T1102" s="46">
        <v>313.93939999999998</v>
      </c>
      <c r="U1102" s="45">
        <v>0.17038216560509553</v>
      </c>
      <c r="V1102" s="10">
        <v>653230</v>
      </c>
      <c r="W1102" s="45">
        <v>4.9230963557646494E-2</v>
      </c>
      <c r="X1102" s="10">
        <v>3161.2121212121201</v>
      </c>
      <c r="Y1102" s="10">
        <v>680056</v>
      </c>
      <c r="Z1102" s="45">
        <v>4.9344035947362669E-2</v>
      </c>
      <c r="AA1102" s="46">
        <v>2952.1212121212102</v>
      </c>
      <c r="AB1102" s="10">
        <v>702174</v>
      </c>
      <c r="AC1102" s="45">
        <v>4.9532674152382876E-2</v>
      </c>
      <c r="AD1102" s="46">
        <v>3007.2727100000002</v>
      </c>
      <c r="AE1102" s="45">
        <v>7.4926136276656008E-2</v>
      </c>
    </row>
    <row r="1103" spans="1:31" ht="14.4" x14ac:dyDescent="0.3">
      <c r="A1103" s="64" t="s">
        <v>226</v>
      </c>
      <c r="B1103" s="10">
        <v>7796</v>
      </c>
      <c r="C1103" s="45">
        <v>4.7844951915700581E-2</v>
      </c>
      <c r="D1103" s="10">
        <v>278.78787878787801</v>
      </c>
      <c r="E1103" s="10">
        <v>8355</v>
      </c>
      <c r="F1103" s="45">
        <v>4.798855856269816E-2</v>
      </c>
      <c r="G1103" s="46">
        <v>333.93939393939303</v>
      </c>
      <c r="H1103" s="10">
        <v>8552</v>
      </c>
      <c r="I1103" s="45">
        <v>4.7821686396653823E-2</v>
      </c>
      <c r="J1103" s="46">
        <v>284.24243200000001</v>
      </c>
      <c r="K1103" s="45">
        <v>9.6972806567470496E-2</v>
      </c>
      <c r="L1103" s="10">
        <v>10589</v>
      </c>
      <c r="M1103" s="45">
        <v>3.4954693251027451E-2</v>
      </c>
      <c r="N1103" s="10">
        <v>346.666666666666</v>
      </c>
      <c r="O1103" s="10">
        <v>10854</v>
      </c>
      <c r="P1103" s="45">
        <v>3.3928080222061063E-2</v>
      </c>
      <c r="Q1103" s="46">
        <v>381.81818181818102</v>
      </c>
      <c r="R1103" s="10">
        <v>10848</v>
      </c>
      <c r="S1103" s="45">
        <v>3.2759360032855997E-2</v>
      </c>
      <c r="T1103" s="46">
        <v>317.57574499999998</v>
      </c>
      <c r="U1103" s="45">
        <v>2.4459344602889791E-2</v>
      </c>
      <c r="V1103" s="10">
        <v>808879</v>
      </c>
      <c r="W1103" s="45">
        <v>6.0961518257804354E-2</v>
      </c>
      <c r="X1103" s="10">
        <v>3255.7575757575701</v>
      </c>
      <c r="Y1103" s="10">
        <v>907838</v>
      </c>
      <c r="Z1103" s="45">
        <v>6.5871620728854427E-2</v>
      </c>
      <c r="AA1103" s="46">
        <v>3933.3333333333298</v>
      </c>
      <c r="AB1103" s="10">
        <v>1038764</v>
      </c>
      <c r="AC1103" s="45">
        <v>7.3276365592041065E-2</v>
      </c>
      <c r="AD1103" s="46">
        <v>3206.6667499999999</v>
      </c>
      <c r="AE1103" s="45">
        <v>0.28420196345806975</v>
      </c>
    </row>
    <row r="1104" spans="1:31" ht="18" customHeight="1" x14ac:dyDescent="0.3">
      <c r="A1104" s="64" t="s">
        <v>227</v>
      </c>
      <c r="B1104" s="10">
        <v>4273</v>
      </c>
      <c r="C1104" s="45">
        <v>2.6223894245226857E-2</v>
      </c>
      <c r="D1104" s="10">
        <v>235.15151515151501</v>
      </c>
      <c r="E1104" s="10">
        <v>4217</v>
      </c>
      <c r="F1104" s="45">
        <v>2.4221155171621558E-2</v>
      </c>
      <c r="G1104" s="46">
        <v>212.72727272727201</v>
      </c>
      <c r="H1104" s="10">
        <v>3525</v>
      </c>
      <c r="I1104" s="45">
        <v>1.9711347585150224E-2</v>
      </c>
      <c r="J1104" s="46">
        <v>249.090912</v>
      </c>
      <c r="K1104" s="45">
        <v>-0.17505265621343319</v>
      </c>
      <c r="L1104" s="10">
        <v>14035</v>
      </c>
      <c r="M1104" s="45">
        <v>4.6330070807268885E-2</v>
      </c>
      <c r="N1104" s="10">
        <v>450.90909090909099</v>
      </c>
      <c r="O1104" s="10">
        <v>13103</v>
      </c>
      <c r="P1104" s="45">
        <v>4.0958138488084224E-2</v>
      </c>
      <c r="Q1104" s="46">
        <v>363.636363636363</v>
      </c>
      <c r="R1104" s="10">
        <v>12469</v>
      </c>
      <c r="S1104" s="45">
        <v>3.7654540952219893E-2</v>
      </c>
      <c r="T1104" s="46">
        <v>460</v>
      </c>
      <c r="U1104" s="45">
        <v>-0.11157819736373352</v>
      </c>
      <c r="V1104" s="10">
        <v>529289</v>
      </c>
      <c r="W1104" s="45">
        <v>3.9890096092437814E-2</v>
      </c>
      <c r="X1104" s="10">
        <v>2532.1212121212102</v>
      </c>
      <c r="Y1104" s="10">
        <v>518547</v>
      </c>
      <c r="Z1104" s="45">
        <v>3.7625139412632298E-2</v>
      </c>
      <c r="AA1104" s="46">
        <v>2389.69696969697</v>
      </c>
      <c r="AB1104" s="10">
        <v>521135</v>
      </c>
      <c r="AC1104" s="45">
        <v>3.6761842711923329E-2</v>
      </c>
      <c r="AD1104" s="46">
        <v>2872.7272899999998</v>
      </c>
      <c r="AE1104" s="45">
        <v>-1.5405572381062141E-2</v>
      </c>
    </row>
    <row r="1105" spans="1:31" ht="14.4" x14ac:dyDescent="0.3">
      <c r="A1105" s="64" t="s">
        <v>228</v>
      </c>
      <c r="B1105" s="10">
        <v>198</v>
      </c>
      <c r="C1105" s="45">
        <v>1.2151488557348275E-3</v>
      </c>
      <c r="D1105" s="10">
        <v>52.727272727272698</v>
      </c>
      <c r="E1105" s="10">
        <v>96</v>
      </c>
      <c r="F1105" s="45">
        <v>5.5139456876349764E-4</v>
      </c>
      <c r="G1105" s="46">
        <v>41.212121212121197</v>
      </c>
      <c r="H1105" s="10">
        <v>147</v>
      </c>
      <c r="I1105" s="45">
        <v>8.2200513333817958E-4</v>
      </c>
      <c r="J1105" s="46">
        <v>49.0909081</v>
      </c>
      <c r="K1105" s="45">
        <v>-0.25757575757575757</v>
      </c>
      <c r="L1105" s="10">
        <v>427</v>
      </c>
      <c r="M1105" s="45">
        <v>1.4095433013682802E-3</v>
      </c>
      <c r="N1105" s="10">
        <v>75.151515151515099</v>
      </c>
      <c r="O1105" s="10">
        <v>282</v>
      </c>
      <c r="P1105" s="45">
        <v>8.8149241041286352E-4</v>
      </c>
      <c r="Q1105" s="46">
        <v>61.212121212121197</v>
      </c>
      <c r="R1105" s="10">
        <v>448</v>
      </c>
      <c r="S1105" s="45">
        <v>1.3528939246607195E-3</v>
      </c>
      <c r="T1105" s="46">
        <v>103.030304</v>
      </c>
      <c r="U1105" s="45">
        <v>4.9180327868852458E-2</v>
      </c>
      <c r="V1105" s="10">
        <v>17039</v>
      </c>
      <c r="W1105" s="45">
        <v>1.2841516587706299E-3</v>
      </c>
      <c r="X1105" s="10">
        <v>529.69696969696895</v>
      </c>
      <c r="Y1105" s="10">
        <v>15846</v>
      </c>
      <c r="Z1105" s="45">
        <v>1.1497664804397121E-3</v>
      </c>
      <c r="AA1105" s="46">
        <v>552.12121212121201</v>
      </c>
      <c r="AB1105" s="10">
        <v>15161</v>
      </c>
      <c r="AC1105" s="45">
        <v>1.0694854449527849E-3</v>
      </c>
      <c r="AD1105" s="46">
        <v>522.42425500000002</v>
      </c>
      <c r="AE1105" s="45">
        <v>-0.11021773578261634</v>
      </c>
    </row>
    <row r="1106" spans="1:31" ht="14.4" x14ac:dyDescent="0.3">
      <c r="A1106" s="432"/>
      <c r="B1106" s="432"/>
      <c r="C1106" s="432"/>
      <c r="D1106" s="432"/>
      <c r="E1106" s="432"/>
      <c r="F1106" s="432"/>
      <c r="G1106" s="432"/>
      <c r="H1106" s="432"/>
      <c r="I1106" s="432"/>
      <c r="J1106" s="432"/>
      <c r="K1106" s="432"/>
      <c r="L1106" s="432"/>
      <c r="M1106" s="432"/>
      <c r="N1106" s="432"/>
      <c r="O1106" s="432"/>
      <c r="P1106" s="432"/>
      <c r="Q1106" s="432"/>
      <c r="R1106" s="432"/>
      <c r="S1106" s="432"/>
      <c r="T1106" s="432"/>
      <c r="U1106" s="432"/>
      <c r="V1106" s="432"/>
      <c r="W1106" s="432"/>
      <c r="X1106" s="432"/>
      <c r="Y1106" s="432"/>
      <c r="Z1106" s="432"/>
      <c r="AA1106" s="432"/>
      <c r="AB1106" s="432"/>
      <c r="AC1106" s="432"/>
      <c r="AD1106" s="432"/>
      <c r="AE1106" s="432"/>
    </row>
    <row r="1107" spans="1:31" ht="14.4" x14ac:dyDescent="0.3">
      <c r="A1107" s="433" t="s">
        <v>456</v>
      </c>
      <c r="B1107" s="433"/>
      <c r="C1107" s="433"/>
      <c r="D1107" s="433"/>
      <c r="E1107" s="433"/>
      <c r="F1107" s="433"/>
      <c r="G1107" s="433"/>
      <c r="H1107" s="433"/>
      <c r="I1107" s="433"/>
      <c r="J1107" s="433"/>
      <c r="K1107" s="433"/>
      <c r="L1107" s="433"/>
      <c r="M1107" s="433"/>
      <c r="N1107" s="433"/>
      <c r="O1107" s="433"/>
      <c r="P1107" s="433"/>
      <c r="Q1107" s="433"/>
      <c r="R1107" s="433"/>
      <c r="S1107" s="433"/>
      <c r="T1107" s="433"/>
      <c r="U1107" s="433"/>
      <c r="V1107" s="433"/>
      <c r="W1107" s="433"/>
      <c r="X1107" s="433"/>
      <c r="Y1107" s="433"/>
      <c r="Z1107" s="433"/>
      <c r="AA1107" s="433"/>
      <c r="AB1107" s="433"/>
      <c r="AC1107" s="433"/>
      <c r="AD1107" s="433"/>
      <c r="AE1107" s="433"/>
    </row>
    <row r="1108" spans="1:31" ht="14.4" x14ac:dyDescent="0.3">
      <c r="A1108" s="64"/>
      <c r="B1108" s="434" t="s">
        <v>332</v>
      </c>
      <c r="C1108" s="434"/>
      <c r="D1108" s="63" t="s">
        <v>333</v>
      </c>
      <c r="E1108" s="434" t="s">
        <v>332</v>
      </c>
      <c r="F1108" s="434"/>
      <c r="G1108" s="63" t="s">
        <v>333</v>
      </c>
      <c r="H1108" s="434" t="s">
        <v>332</v>
      </c>
      <c r="I1108" s="434"/>
      <c r="J1108" s="63" t="s">
        <v>333</v>
      </c>
      <c r="K1108" s="64" t="s">
        <v>0</v>
      </c>
      <c r="L1108" s="434" t="s">
        <v>332</v>
      </c>
      <c r="M1108" s="434"/>
      <c r="N1108" s="63" t="s">
        <v>333</v>
      </c>
      <c r="O1108" s="434" t="s">
        <v>332</v>
      </c>
      <c r="P1108" s="434"/>
      <c r="Q1108" s="63" t="s">
        <v>333</v>
      </c>
      <c r="R1108" s="434" t="s">
        <v>332</v>
      </c>
      <c r="S1108" s="434"/>
      <c r="T1108" s="63" t="s">
        <v>333</v>
      </c>
      <c r="U1108" s="64" t="s">
        <v>0</v>
      </c>
      <c r="V1108" s="434" t="s">
        <v>332</v>
      </c>
      <c r="W1108" s="434"/>
      <c r="X1108" s="63" t="s">
        <v>333</v>
      </c>
      <c r="Y1108" s="434" t="s">
        <v>332</v>
      </c>
      <c r="Z1108" s="434"/>
      <c r="AA1108" s="63" t="s">
        <v>333</v>
      </c>
      <c r="AB1108" s="434" t="s">
        <v>332</v>
      </c>
      <c r="AC1108" s="434"/>
      <c r="AD1108" s="63" t="s">
        <v>333</v>
      </c>
      <c r="AE1108" s="64" t="s">
        <v>0</v>
      </c>
    </row>
    <row r="1109" spans="1:31" ht="14.4" x14ac:dyDescent="0.3">
      <c r="A1109" s="64" t="s">
        <v>18</v>
      </c>
      <c r="B1109" s="10">
        <v>151392</v>
      </c>
      <c r="C1109" s="45"/>
      <c r="D1109" s="10">
        <v>857.57575757575705</v>
      </c>
      <c r="E1109" s="10">
        <v>160172</v>
      </c>
      <c r="F1109" s="45"/>
      <c r="G1109" s="46">
        <v>801.21212121212102</v>
      </c>
      <c r="H1109" s="10">
        <v>168625</v>
      </c>
      <c r="I1109" s="45"/>
      <c r="J1109" s="46">
        <v>724.84849999999994</v>
      </c>
      <c r="K1109" s="45">
        <v>0.11383032128514056</v>
      </c>
      <c r="L1109" s="10">
        <v>278525</v>
      </c>
      <c r="M1109" s="45"/>
      <c r="N1109" s="10">
        <v>910.30303030303003</v>
      </c>
      <c r="O1109" s="10">
        <v>292550</v>
      </c>
      <c r="P1109" s="45"/>
      <c r="Q1109" s="46">
        <v>808.48484848484804</v>
      </c>
      <c r="R1109" s="10">
        <v>307906</v>
      </c>
      <c r="S1109" s="45"/>
      <c r="T1109" s="46">
        <v>689.09090000000003</v>
      </c>
      <c r="U1109" s="45">
        <v>0.10548783771654251</v>
      </c>
      <c r="V1109" s="10">
        <v>12187191</v>
      </c>
      <c r="W1109" s="45"/>
      <c r="X1109" s="10">
        <v>12478.1818181818</v>
      </c>
      <c r="Y1109" s="10">
        <v>12617280</v>
      </c>
      <c r="Z1109" s="45"/>
      <c r="AA1109" s="46">
        <v>12371.515151515099</v>
      </c>
      <c r="AB1109" s="10">
        <v>13044266</v>
      </c>
      <c r="AC1109" s="45"/>
      <c r="AD1109" s="46">
        <v>12323.03</v>
      </c>
      <c r="AE1109" s="45">
        <v>7.0325885595786591E-2</v>
      </c>
    </row>
    <row r="1110" spans="1:31" ht="18" customHeight="1" x14ac:dyDescent="0.3">
      <c r="A1110" s="64" t="s">
        <v>457</v>
      </c>
      <c r="B1110" s="10">
        <v>74857</v>
      </c>
      <c r="C1110" s="45">
        <v>0.49445809554005493</v>
      </c>
      <c r="D1110" s="10">
        <v>969.69696969696895</v>
      </c>
      <c r="E1110" s="10">
        <v>75933</v>
      </c>
      <c r="F1110" s="45">
        <v>0.47407162300526934</v>
      </c>
      <c r="G1110" s="46">
        <v>950.90909090909099</v>
      </c>
      <c r="H1110" s="10">
        <v>78775</v>
      </c>
      <c r="I1110" s="45">
        <v>0.46716085989621942</v>
      </c>
      <c r="J1110" s="46">
        <v>935.75756799999999</v>
      </c>
      <c r="K1110" s="45">
        <v>5.2339794541592634E-2</v>
      </c>
      <c r="L1110" s="10">
        <v>154847</v>
      </c>
      <c r="M1110" s="45">
        <v>0.55595368458845706</v>
      </c>
      <c r="N1110" s="10">
        <v>1137.57575757575</v>
      </c>
      <c r="O1110" s="10">
        <v>155487</v>
      </c>
      <c r="P1110" s="45">
        <v>0.53148863442146643</v>
      </c>
      <c r="Q1110" s="46">
        <v>1310.30303030303</v>
      </c>
      <c r="R1110" s="10">
        <v>164124</v>
      </c>
      <c r="S1110" s="45">
        <v>0.53303280871434788</v>
      </c>
      <c r="T1110" s="46">
        <v>1075.15149</v>
      </c>
      <c r="U1110" s="45">
        <v>5.9910750611894319E-2</v>
      </c>
      <c r="V1110" s="10">
        <v>7061432</v>
      </c>
      <c r="W1110" s="45">
        <v>0.57941423909742618</v>
      </c>
      <c r="X1110" s="10">
        <v>21432.727272727199</v>
      </c>
      <c r="Y1110" s="10">
        <v>6908925</v>
      </c>
      <c r="Z1110" s="45">
        <v>0.54757641900631515</v>
      </c>
      <c r="AA1110" s="46">
        <v>20884.8484848484</v>
      </c>
      <c r="AB1110" s="10">
        <v>7154580</v>
      </c>
      <c r="AC1110" s="45">
        <v>0.54848467518218347</v>
      </c>
      <c r="AD1110" s="46">
        <v>22952.726600000002</v>
      </c>
      <c r="AE1110" s="45">
        <v>1.3191092118425838E-2</v>
      </c>
    </row>
    <row r="1111" spans="1:31" ht="14.4" x14ac:dyDescent="0.3">
      <c r="A1111" s="64" t="s">
        <v>458</v>
      </c>
      <c r="B1111" s="10">
        <v>68337</v>
      </c>
      <c r="C1111" s="45">
        <v>0.45139109067850347</v>
      </c>
      <c r="D1111" s="10">
        <v>901.81818181818198</v>
      </c>
      <c r="E1111" s="10">
        <v>69551</v>
      </c>
      <c r="F1111" s="45">
        <v>0.43422695602227607</v>
      </c>
      <c r="G1111" s="46">
        <v>892.12121212121201</v>
      </c>
      <c r="H1111" s="10">
        <v>73481</v>
      </c>
      <c r="I1111" s="45">
        <v>0.43576575240919202</v>
      </c>
      <c r="J1111" s="46">
        <v>926.06060000000002</v>
      </c>
      <c r="K1111" s="45">
        <v>7.5274009687285079E-2</v>
      </c>
      <c r="L1111" s="10">
        <v>141476</v>
      </c>
      <c r="M1111" s="45">
        <v>0.50794722197289288</v>
      </c>
      <c r="N1111" s="10">
        <v>1096.9696969696899</v>
      </c>
      <c r="O1111" s="10">
        <v>142661</v>
      </c>
      <c r="P1111" s="45">
        <v>0.48764655614424884</v>
      </c>
      <c r="Q1111" s="46">
        <v>1315.7575757575701</v>
      </c>
      <c r="R1111" s="10">
        <v>152810</v>
      </c>
      <c r="S1111" s="45">
        <v>0.49628782810338218</v>
      </c>
      <c r="T1111" s="46">
        <v>1125.4545900000001</v>
      </c>
      <c r="U1111" s="45">
        <v>8.0112527919929885E-2</v>
      </c>
      <c r="V1111" s="10">
        <v>5771441</v>
      </c>
      <c r="W1111" s="45">
        <v>0.47356614005639197</v>
      </c>
      <c r="X1111" s="10">
        <v>17469.696969696899</v>
      </c>
      <c r="Y1111" s="10">
        <v>5696776</v>
      </c>
      <c r="Z1111" s="45">
        <v>0.45150587131299297</v>
      </c>
      <c r="AA1111" s="46">
        <v>17646.666666666599</v>
      </c>
      <c r="AB1111" s="10">
        <v>5895967</v>
      </c>
      <c r="AC1111" s="45">
        <v>0.45199683907089905</v>
      </c>
      <c r="AD1111" s="46">
        <v>18444.847699999998</v>
      </c>
      <c r="AE1111" s="45">
        <v>2.1576240665026291E-2</v>
      </c>
    </row>
    <row r="1112" spans="1:31" ht="14.4" x14ac:dyDescent="0.3">
      <c r="A1112" s="64" t="s">
        <v>459</v>
      </c>
      <c r="B1112" s="10">
        <v>2358</v>
      </c>
      <c r="C1112" s="45">
        <v>1.5575459733671528E-2</v>
      </c>
      <c r="D1112" s="10">
        <v>188.48484848484799</v>
      </c>
      <c r="E1112" s="10">
        <v>2324</v>
      </c>
      <c r="F1112" s="45">
        <v>1.450940239242814E-2</v>
      </c>
      <c r="G1112" s="46">
        <v>188.48484848484799</v>
      </c>
      <c r="H1112" s="10">
        <v>1719</v>
      </c>
      <c r="I1112" s="45">
        <v>1.0194217939214233E-2</v>
      </c>
      <c r="J1112" s="46">
        <v>147.27271999999999</v>
      </c>
      <c r="K1112" s="45">
        <v>-0.27099236641221375</v>
      </c>
      <c r="L1112" s="10">
        <v>3775</v>
      </c>
      <c r="M1112" s="45">
        <v>1.3553540974777848E-2</v>
      </c>
      <c r="N1112" s="10">
        <v>230.90909090909</v>
      </c>
      <c r="O1112" s="10">
        <v>3865</v>
      </c>
      <c r="P1112" s="45">
        <v>1.3211416851820201E-2</v>
      </c>
      <c r="Q1112" s="46">
        <v>215.15151515151501</v>
      </c>
      <c r="R1112" s="10">
        <v>3054</v>
      </c>
      <c r="S1112" s="45">
        <v>9.9186115242963762E-3</v>
      </c>
      <c r="T1112" s="46">
        <v>188.484848</v>
      </c>
      <c r="U1112" s="45">
        <v>-0.19099337748344372</v>
      </c>
      <c r="V1112" s="10">
        <v>515052</v>
      </c>
      <c r="W1112" s="45">
        <v>4.226174842094458E-2</v>
      </c>
      <c r="X1112" s="10">
        <v>3649.69696969697</v>
      </c>
      <c r="Y1112" s="10">
        <v>485745</v>
      </c>
      <c r="Z1112" s="45">
        <v>3.8498392680514346E-2</v>
      </c>
      <c r="AA1112" s="46">
        <v>3774.54545454545</v>
      </c>
      <c r="AB1112" s="10">
        <v>506902</v>
      </c>
      <c r="AC1112" s="45">
        <v>3.886013977329196E-2</v>
      </c>
      <c r="AD1112" s="46">
        <v>3735.1516099999999</v>
      </c>
      <c r="AE1112" s="45">
        <v>-1.5823644991185357E-2</v>
      </c>
    </row>
    <row r="1113" spans="1:31" ht="14.4" x14ac:dyDescent="0.3">
      <c r="A1113" s="64" t="s">
        <v>460</v>
      </c>
      <c r="B1113" s="10">
        <v>387</v>
      </c>
      <c r="C1113" s="45">
        <v>2.5562777425491437E-3</v>
      </c>
      <c r="D1113" s="10">
        <v>75.757575757575694</v>
      </c>
      <c r="E1113" s="10">
        <v>491</v>
      </c>
      <c r="F1113" s="45">
        <v>3.0654546362660138E-3</v>
      </c>
      <c r="G1113" s="46">
        <v>146.06060606060601</v>
      </c>
      <c r="H1113" s="10">
        <v>264</v>
      </c>
      <c r="I1113" s="45">
        <v>1.5656041512231282E-3</v>
      </c>
      <c r="J1113" s="46">
        <v>71.515150000000006</v>
      </c>
      <c r="K1113" s="45">
        <v>-0.31782945736434109</v>
      </c>
      <c r="L1113" s="10">
        <v>497</v>
      </c>
      <c r="M1113" s="45">
        <v>1.7843999640965802E-3</v>
      </c>
      <c r="N1113" s="10">
        <v>80</v>
      </c>
      <c r="O1113" s="10">
        <v>598</v>
      </c>
      <c r="P1113" s="45">
        <v>2.0440950264911982E-3</v>
      </c>
      <c r="Q1113" s="46">
        <v>147.272727272727</v>
      </c>
      <c r="R1113" s="10">
        <v>347</v>
      </c>
      <c r="S1113" s="45">
        <v>1.1269673211954298E-3</v>
      </c>
      <c r="T1113" s="46">
        <v>77.575760000000002</v>
      </c>
      <c r="U1113" s="45">
        <v>-0.30181086519114686</v>
      </c>
      <c r="V1113" s="10">
        <v>51364</v>
      </c>
      <c r="W1113" s="45">
        <v>4.2145889073208088E-3</v>
      </c>
      <c r="X1113" s="10">
        <v>947.27272727272702</v>
      </c>
      <c r="Y1113" s="10">
        <v>48838</v>
      </c>
      <c r="Z1113" s="45">
        <v>3.8707233254711001E-3</v>
      </c>
      <c r="AA1113" s="46">
        <v>987.87878787878799</v>
      </c>
      <c r="AB1113" s="10">
        <v>51222</v>
      </c>
      <c r="AC1113" s="45">
        <v>3.9267828484945031E-3</v>
      </c>
      <c r="AD1113" s="46">
        <v>793.93939999999998</v>
      </c>
      <c r="AE1113" s="45">
        <v>-2.7645821976481581E-3</v>
      </c>
    </row>
    <row r="1114" spans="1:31" ht="14.4" x14ac:dyDescent="0.3">
      <c r="A1114" s="64" t="s">
        <v>461</v>
      </c>
      <c r="B1114" s="10">
        <v>398</v>
      </c>
      <c r="C1114" s="45">
        <v>2.6289367998309026E-3</v>
      </c>
      <c r="D1114" s="10">
        <v>72.121212121212096</v>
      </c>
      <c r="E1114" s="10">
        <v>354</v>
      </c>
      <c r="F1114" s="45">
        <v>2.2101241165746821E-3</v>
      </c>
      <c r="G1114" s="46">
        <v>86.060606060606005</v>
      </c>
      <c r="H1114" s="10">
        <v>401</v>
      </c>
      <c r="I1114" s="45">
        <v>2.3780578206078575E-3</v>
      </c>
      <c r="J1114" s="46">
        <v>81.212119999999999</v>
      </c>
      <c r="K1114" s="45">
        <v>7.537688442211055E-3</v>
      </c>
      <c r="L1114" s="10">
        <v>577</v>
      </c>
      <c r="M1114" s="45">
        <v>2.0716273225024682E-3</v>
      </c>
      <c r="N1114" s="10">
        <v>89.696969696969703</v>
      </c>
      <c r="O1114" s="10">
        <v>465</v>
      </c>
      <c r="P1114" s="45">
        <v>1.5894718851478379E-3</v>
      </c>
      <c r="Q1114" s="46">
        <v>90.303030303030297</v>
      </c>
      <c r="R1114" s="10">
        <v>573</v>
      </c>
      <c r="S1114" s="45">
        <v>1.8609575649711275E-3</v>
      </c>
      <c r="T1114" s="46">
        <v>94.545455899999993</v>
      </c>
      <c r="U1114" s="45">
        <v>-6.9324090121317154E-3</v>
      </c>
      <c r="V1114" s="10">
        <v>83526</v>
      </c>
      <c r="W1114" s="45">
        <v>6.853589149460282E-3</v>
      </c>
      <c r="X1114" s="10">
        <v>1193.9393939393899</v>
      </c>
      <c r="Y1114" s="10">
        <v>77282</v>
      </c>
      <c r="Z1114" s="45">
        <v>6.1250919374064771E-3</v>
      </c>
      <c r="AA1114" s="46">
        <v>1128.4848484848401</v>
      </c>
      <c r="AB1114" s="10">
        <v>81455</v>
      </c>
      <c r="AC1114" s="45">
        <v>6.2445062067884843E-3</v>
      </c>
      <c r="AD1114" s="46">
        <v>1066.0605499999999</v>
      </c>
      <c r="AE1114" s="45">
        <v>-2.4794674712065704E-2</v>
      </c>
    </row>
    <row r="1115" spans="1:31" ht="14.4" x14ac:dyDescent="0.3">
      <c r="A1115" s="64" t="s">
        <v>462</v>
      </c>
      <c r="B1115" s="10">
        <v>262</v>
      </c>
      <c r="C1115" s="45">
        <v>1.7306066370746142E-3</v>
      </c>
      <c r="D1115" s="10">
        <v>66.060606060606005</v>
      </c>
      <c r="E1115" s="10">
        <v>255</v>
      </c>
      <c r="F1115" s="45">
        <v>1.5920385585495593E-3</v>
      </c>
      <c r="G1115" s="46">
        <v>77.575757575757507</v>
      </c>
      <c r="H1115" s="10">
        <v>283</v>
      </c>
      <c r="I1115" s="45">
        <v>1.6782802075611565E-3</v>
      </c>
      <c r="J1115" s="46">
        <v>73.939390000000003</v>
      </c>
      <c r="K1115" s="45">
        <v>8.0152671755725186E-2</v>
      </c>
      <c r="L1115" s="10">
        <v>281</v>
      </c>
      <c r="M1115" s="45">
        <v>1.0088860964006822E-3</v>
      </c>
      <c r="N1115" s="10">
        <v>67.878787878787804</v>
      </c>
      <c r="O1115" s="10">
        <v>295</v>
      </c>
      <c r="P1115" s="45">
        <v>1.0083746368142199E-3</v>
      </c>
      <c r="Q1115" s="46">
        <v>84.242424242424207</v>
      </c>
      <c r="R1115" s="10">
        <v>363</v>
      </c>
      <c r="S1115" s="45">
        <v>1.1789312322591961E-3</v>
      </c>
      <c r="T1115" s="46">
        <v>80.606063800000001</v>
      </c>
      <c r="U1115" s="45">
        <v>0.29181494661921709</v>
      </c>
      <c r="V1115" s="10">
        <v>81024</v>
      </c>
      <c r="W1115" s="45">
        <v>6.6482916366864195E-3</v>
      </c>
      <c r="X1115" s="10">
        <v>1172.12121212121</v>
      </c>
      <c r="Y1115" s="10">
        <v>76898</v>
      </c>
      <c r="Z1115" s="45">
        <v>6.0946574856070405E-3</v>
      </c>
      <c r="AA1115" s="46">
        <v>1039.3939393939299</v>
      </c>
      <c r="AB1115" s="10">
        <v>78540</v>
      </c>
      <c r="AC1115" s="45">
        <v>6.0210363695435221E-3</v>
      </c>
      <c r="AD1115" s="46">
        <v>1010.90912</v>
      </c>
      <c r="AE1115" s="45">
        <v>-3.0657582938388626E-2</v>
      </c>
    </row>
    <row r="1116" spans="1:31" ht="18" customHeight="1" x14ac:dyDescent="0.3">
      <c r="A1116" s="64" t="s">
        <v>463</v>
      </c>
      <c r="B1116" s="10">
        <v>88</v>
      </c>
      <c r="C1116" s="45">
        <v>5.8127245825406889E-4</v>
      </c>
      <c r="D1116" s="10">
        <v>50.303030303030297</v>
      </c>
      <c r="E1116" s="10">
        <v>105</v>
      </c>
      <c r="F1116" s="45">
        <v>6.5554528881452438E-4</v>
      </c>
      <c r="G1116" s="46">
        <v>36.363636363636303</v>
      </c>
      <c r="H1116" s="10">
        <v>67</v>
      </c>
      <c r="I1116" s="45">
        <v>3.973313565604151E-4</v>
      </c>
      <c r="J1116" s="46">
        <v>30.909089999999999</v>
      </c>
      <c r="K1116" s="45">
        <v>-0.23863636363636365</v>
      </c>
      <c r="L1116" s="10">
        <v>122</v>
      </c>
      <c r="M1116" s="45">
        <v>4.3802172156897945E-4</v>
      </c>
      <c r="N1116" s="10">
        <v>51.515151515151501</v>
      </c>
      <c r="O1116" s="10">
        <v>135</v>
      </c>
      <c r="P1116" s="45">
        <v>4.6145957955904973E-4</v>
      </c>
      <c r="Q1116" s="46">
        <v>41.212121212121197</v>
      </c>
      <c r="R1116" s="10">
        <v>102</v>
      </c>
      <c r="S1116" s="45">
        <v>3.3126993303150961E-4</v>
      </c>
      <c r="T1116" s="46">
        <v>35.151516000000001</v>
      </c>
      <c r="U1116" s="45">
        <v>-0.16393442622950818</v>
      </c>
      <c r="V1116" s="10">
        <v>56039</v>
      </c>
      <c r="W1116" s="45">
        <v>4.5981883766324826E-3</v>
      </c>
      <c r="X1116" s="10">
        <v>904.84848484848499</v>
      </c>
      <c r="Y1116" s="10">
        <v>51762</v>
      </c>
      <c r="Z1116" s="45">
        <v>4.1024689949022289E-3</v>
      </c>
      <c r="AA1116" s="46">
        <v>917.57575757575705</v>
      </c>
      <c r="AB1116" s="10">
        <v>55663</v>
      </c>
      <c r="AC1116" s="45">
        <v>4.2672389538821118E-3</v>
      </c>
      <c r="AD1116" s="46">
        <v>913.93939999999998</v>
      </c>
      <c r="AE1116" s="45">
        <v>-6.7096129481254126E-3</v>
      </c>
    </row>
    <row r="1117" spans="1:31" ht="14.4" x14ac:dyDescent="0.3">
      <c r="A1117" s="64" t="s">
        <v>464</v>
      </c>
      <c r="B1117" s="10">
        <v>35</v>
      </c>
      <c r="C1117" s="45">
        <v>2.3118790953286831E-4</v>
      </c>
      <c r="D1117" s="10">
        <v>20.606060606060598</v>
      </c>
      <c r="E1117" s="10">
        <v>60</v>
      </c>
      <c r="F1117" s="45">
        <v>3.7459730789401395E-4</v>
      </c>
      <c r="G1117" s="46">
        <v>19.393939393939299</v>
      </c>
      <c r="H1117" s="10">
        <v>58</v>
      </c>
      <c r="I1117" s="45">
        <v>3.4395848776871756E-4</v>
      </c>
      <c r="J1117" s="46">
        <v>30.30303</v>
      </c>
      <c r="K1117" s="45">
        <v>0.65714285714285714</v>
      </c>
      <c r="L1117" s="10">
        <v>108</v>
      </c>
      <c r="M1117" s="45">
        <v>3.8775693384794901E-4</v>
      </c>
      <c r="N1117" s="10">
        <v>30.303030303030301</v>
      </c>
      <c r="O1117" s="10">
        <v>94</v>
      </c>
      <c r="P1117" s="45">
        <v>3.2131259613741241E-4</v>
      </c>
      <c r="Q1117" s="46">
        <v>27.272727272727199</v>
      </c>
      <c r="R1117" s="10">
        <v>66</v>
      </c>
      <c r="S1117" s="45">
        <v>2.1435113313803564E-4</v>
      </c>
      <c r="T1117" s="46">
        <v>30.909089999999999</v>
      </c>
      <c r="U1117" s="45">
        <v>-0.3888888888888889</v>
      </c>
      <c r="V1117" s="10">
        <v>57240</v>
      </c>
      <c r="W1117" s="45">
        <v>4.6967344648984333E-3</v>
      </c>
      <c r="X1117" s="10">
        <v>1024.2424242424199</v>
      </c>
      <c r="Y1117" s="10">
        <v>57439</v>
      </c>
      <c r="Z1117" s="45">
        <v>4.5524074919475509E-3</v>
      </c>
      <c r="AA1117" s="46">
        <v>995.15151515151501</v>
      </c>
      <c r="AB1117" s="10">
        <v>59252</v>
      </c>
      <c r="AC1117" s="45">
        <v>4.5423790039240226E-3</v>
      </c>
      <c r="AD1117" s="46">
        <v>805.45450000000005</v>
      </c>
      <c r="AE1117" s="45">
        <v>3.5150244584206847E-2</v>
      </c>
    </row>
    <row r="1118" spans="1:31" ht="14.4" x14ac:dyDescent="0.3">
      <c r="A1118" s="64" t="s">
        <v>465</v>
      </c>
      <c r="B1118" s="10">
        <v>95</v>
      </c>
      <c r="C1118" s="45">
        <v>6.2751004016064257E-4</v>
      </c>
      <c r="D1118" s="10">
        <v>27.878787878787801</v>
      </c>
      <c r="E1118" s="10">
        <v>90</v>
      </c>
      <c r="F1118" s="45">
        <v>5.6189596184102087E-4</v>
      </c>
      <c r="G1118" s="46">
        <v>30.303030303030301</v>
      </c>
      <c r="H1118" s="10">
        <v>112</v>
      </c>
      <c r="I1118" s="45">
        <v>6.6419570051890289E-4</v>
      </c>
      <c r="J1118" s="46">
        <v>34.5454559</v>
      </c>
      <c r="K1118" s="45">
        <v>0.17894736842105263</v>
      </c>
      <c r="L1118" s="10">
        <v>127</v>
      </c>
      <c r="M1118" s="45">
        <v>4.5597343146934748E-4</v>
      </c>
      <c r="N1118" s="10">
        <v>32.121212121212103</v>
      </c>
      <c r="O1118" s="10">
        <v>108</v>
      </c>
      <c r="P1118" s="45">
        <v>3.6916766364723981E-4</v>
      </c>
      <c r="Q1118" s="46">
        <v>33.3333333333333</v>
      </c>
      <c r="R1118" s="10">
        <v>132</v>
      </c>
      <c r="S1118" s="45">
        <v>4.2870226627607128E-4</v>
      </c>
      <c r="T1118" s="46">
        <v>39.393940000000001</v>
      </c>
      <c r="U1118" s="45">
        <v>3.937007874015748E-2</v>
      </c>
      <c r="V1118" s="10">
        <v>80858</v>
      </c>
      <c r="W1118" s="45">
        <v>6.6346707785247643E-3</v>
      </c>
      <c r="X1118" s="10">
        <v>1081.2121212121201</v>
      </c>
      <c r="Y1118" s="10">
        <v>83489</v>
      </c>
      <c r="Z1118" s="45">
        <v>6.6170363184458137E-3</v>
      </c>
      <c r="AA1118" s="46">
        <v>1153.9393939393899</v>
      </c>
      <c r="AB1118" s="10">
        <v>91181</v>
      </c>
      <c r="AC1118" s="45">
        <v>6.9901211766150734E-3</v>
      </c>
      <c r="AD1118" s="46">
        <v>1147.87878</v>
      </c>
      <c r="AE1118" s="45">
        <v>0.12766825793366149</v>
      </c>
    </row>
    <row r="1119" spans="1:31" ht="14.4" x14ac:dyDescent="0.3">
      <c r="A1119" s="64" t="s">
        <v>466</v>
      </c>
      <c r="B1119" s="10">
        <v>2699</v>
      </c>
      <c r="C1119" s="45">
        <v>1.7827890509406044E-2</v>
      </c>
      <c r="D1119" s="10">
        <v>173.333333333333</v>
      </c>
      <c r="E1119" s="10">
        <v>2666</v>
      </c>
      <c r="F1119" s="45">
        <v>1.6644607047424018E-2</v>
      </c>
      <c r="G1119" s="46">
        <v>198.18181818181799</v>
      </c>
      <c r="H1119" s="10">
        <v>2337</v>
      </c>
      <c r="I1119" s="45">
        <v>1.3859154929577466E-2</v>
      </c>
      <c r="J1119" s="46">
        <v>213.939392</v>
      </c>
      <c r="K1119" s="45">
        <v>-0.13412374953686551</v>
      </c>
      <c r="L1119" s="10">
        <v>7591</v>
      </c>
      <c r="M1119" s="45">
        <v>2.7254285970738711E-2</v>
      </c>
      <c r="N1119" s="10">
        <v>298.18181818181802</v>
      </c>
      <c r="O1119" s="10">
        <v>7187</v>
      </c>
      <c r="P1119" s="45">
        <v>2.4566740728080669E-2</v>
      </c>
      <c r="Q1119" s="46">
        <v>330.90909090909003</v>
      </c>
      <c r="R1119" s="10">
        <v>6528</v>
      </c>
      <c r="S1119" s="45">
        <v>2.1201275714016615E-2</v>
      </c>
      <c r="T1119" s="46">
        <v>332.121216</v>
      </c>
      <c r="U1119" s="45">
        <v>-0.14003425108681333</v>
      </c>
      <c r="V1119" s="10">
        <v>354037</v>
      </c>
      <c r="W1119" s="45">
        <v>2.9049926270951199E-2</v>
      </c>
      <c r="X1119" s="10">
        <v>2039.3939393939299</v>
      </c>
      <c r="Y1119" s="10">
        <v>321403</v>
      </c>
      <c r="Z1119" s="45">
        <v>2.5473239874204266E-2</v>
      </c>
      <c r="AA1119" s="46">
        <v>1815.7575757575701</v>
      </c>
      <c r="AB1119" s="10">
        <v>326766</v>
      </c>
      <c r="AC1119" s="45">
        <v>2.5050547113957964E-2</v>
      </c>
      <c r="AD1119" s="46">
        <v>2463.6364699999999</v>
      </c>
      <c r="AE1119" s="45">
        <v>-7.7028672144436885E-2</v>
      </c>
    </row>
    <row r="1120" spans="1:31" ht="14.4" x14ac:dyDescent="0.3">
      <c r="A1120" s="64" t="s">
        <v>467</v>
      </c>
      <c r="B1120" s="10">
        <v>198</v>
      </c>
      <c r="C1120" s="45">
        <v>1.3078630310716551E-3</v>
      </c>
      <c r="D1120" s="10">
        <v>52.727272727272698</v>
      </c>
      <c r="E1120" s="10">
        <v>37</v>
      </c>
      <c r="F1120" s="45">
        <v>2.310016732013086E-4</v>
      </c>
      <c r="G1120" s="46">
        <v>18.7878787878787</v>
      </c>
      <c r="H1120" s="10">
        <v>53</v>
      </c>
      <c r="I1120" s="45">
        <v>3.1430689399555227E-4</v>
      </c>
      <c r="J1120" s="46">
        <v>29.090910000000001</v>
      </c>
      <c r="K1120" s="45">
        <v>-0.73232323232323238</v>
      </c>
      <c r="L1120" s="10">
        <v>293</v>
      </c>
      <c r="M1120" s="45">
        <v>1.0519702001615654E-3</v>
      </c>
      <c r="N1120" s="10">
        <v>60.606060606060602</v>
      </c>
      <c r="O1120" s="10">
        <v>79</v>
      </c>
      <c r="P1120" s="45">
        <v>2.7003930951974021E-4</v>
      </c>
      <c r="Q1120" s="46">
        <v>25.4545454545454</v>
      </c>
      <c r="R1120" s="10">
        <v>149</v>
      </c>
      <c r="S1120" s="45">
        <v>4.8391392178132286E-4</v>
      </c>
      <c r="T1120" s="46">
        <v>44.848483999999999</v>
      </c>
      <c r="U1120" s="45">
        <v>-0.49146757679180886</v>
      </c>
      <c r="V1120" s="10">
        <v>10851</v>
      </c>
      <c r="W1120" s="45">
        <v>8.9036103561517985E-4</v>
      </c>
      <c r="X1120" s="10">
        <v>389.09090909090901</v>
      </c>
      <c r="Y1120" s="10">
        <v>9293</v>
      </c>
      <c r="Z1120" s="45">
        <v>7.3652958482335335E-4</v>
      </c>
      <c r="AA1120" s="46">
        <v>386.06060606060601</v>
      </c>
      <c r="AB1120" s="10">
        <v>7632</v>
      </c>
      <c r="AC1120" s="45">
        <v>5.8508466478681136E-4</v>
      </c>
      <c r="AD1120" s="46">
        <v>350.30304000000001</v>
      </c>
      <c r="AE1120" s="45">
        <v>-0.29665468620403651</v>
      </c>
    </row>
    <row r="1121" spans="1:31" ht="14.4" x14ac:dyDescent="0.3">
      <c r="A1121" s="64" t="s">
        <v>468</v>
      </c>
      <c r="B1121" s="10">
        <v>76535</v>
      </c>
      <c r="C1121" s="45">
        <v>0.50554190445994507</v>
      </c>
      <c r="D1121" s="10">
        <v>826.66666666666595</v>
      </c>
      <c r="E1121" s="10">
        <v>84239</v>
      </c>
      <c r="F1121" s="45">
        <v>0.52592837699473072</v>
      </c>
      <c r="G1121" s="46">
        <v>924.84848484848499</v>
      </c>
      <c r="H1121" s="10">
        <v>89850</v>
      </c>
      <c r="I1121" s="45">
        <v>0.53283914010378053</v>
      </c>
      <c r="J1121" s="46">
        <v>820.60609999999997</v>
      </c>
      <c r="K1121" s="45">
        <v>0.17397269223231202</v>
      </c>
      <c r="L1121" s="10">
        <v>123678</v>
      </c>
      <c r="M1121" s="45">
        <v>0.44404631541154294</v>
      </c>
      <c r="N1121" s="10">
        <v>1060</v>
      </c>
      <c r="O1121" s="10">
        <v>137063</v>
      </c>
      <c r="P1121" s="45">
        <v>0.46851136557853357</v>
      </c>
      <c r="Q1121" s="46">
        <v>1242.42424242424</v>
      </c>
      <c r="R1121" s="10">
        <v>143782</v>
      </c>
      <c r="S1121" s="45">
        <v>0.46696719128565212</v>
      </c>
      <c r="T1121" s="46">
        <v>1099.39392</v>
      </c>
      <c r="U1121" s="45">
        <v>0.16255114086579667</v>
      </c>
      <c r="V1121" s="10">
        <v>5125759</v>
      </c>
      <c r="W1121" s="45">
        <v>0.42058576090257388</v>
      </c>
      <c r="X1121" s="10">
        <v>11167.878787878701</v>
      </c>
      <c r="Y1121" s="10">
        <v>5708355</v>
      </c>
      <c r="Z1121" s="45">
        <v>0.45242358099368485</v>
      </c>
      <c r="AA1121" s="46">
        <v>10622.4242424242</v>
      </c>
      <c r="AB1121" s="10">
        <v>5889686</v>
      </c>
      <c r="AC1121" s="45">
        <v>0.45151532481781648</v>
      </c>
      <c r="AD1121" s="46">
        <v>12915.757799999999</v>
      </c>
      <c r="AE1121" s="45">
        <v>0.14903685483457182</v>
      </c>
    </row>
    <row r="1122" spans="1:31" ht="18" customHeight="1" x14ac:dyDescent="0.3">
      <c r="A1122" s="64" t="s">
        <v>458</v>
      </c>
      <c r="B1122" s="10">
        <v>24945</v>
      </c>
      <c r="C1122" s="45">
        <v>0.16477092580849714</v>
      </c>
      <c r="D1122" s="10">
        <v>752.12121212121201</v>
      </c>
      <c r="E1122" s="10">
        <v>29614</v>
      </c>
      <c r="F1122" s="45">
        <v>0.18488874459955548</v>
      </c>
      <c r="G1122" s="46">
        <v>680.60606060606005</v>
      </c>
      <c r="H1122" s="10">
        <v>31612</v>
      </c>
      <c r="I1122" s="45">
        <v>0.18746923647146035</v>
      </c>
      <c r="J1122" s="46">
        <v>701.81820000000005</v>
      </c>
      <c r="K1122" s="45">
        <v>0.26726798957706954</v>
      </c>
      <c r="L1122" s="10">
        <v>46953</v>
      </c>
      <c r="M1122" s="45">
        <v>0.16857732699039585</v>
      </c>
      <c r="N1122" s="10">
        <v>910.90909090909099</v>
      </c>
      <c r="O1122" s="10">
        <v>56853</v>
      </c>
      <c r="P1122" s="45">
        <v>0.19433601093830113</v>
      </c>
      <c r="Q1122" s="46">
        <v>884.84848484848499</v>
      </c>
      <c r="R1122" s="10">
        <v>59009</v>
      </c>
      <c r="S1122" s="45">
        <v>0.19164615174761129</v>
      </c>
      <c r="T1122" s="46">
        <v>899.39390000000003</v>
      </c>
      <c r="U1122" s="45">
        <v>0.25676740570357592</v>
      </c>
      <c r="V1122" s="10">
        <v>1393353</v>
      </c>
      <c r="W1122" s="45">
        <v>0.1143292986874498</v>
      </c>
      <c r="X1122" s="10">
        <v>8598.1818181818107</v>
      </c>
      <c r="Y1122" s="10">
        <v>1714068</v>
      </c>
      <c r="Z1122" s="45">
        <v>0.13585083314311802</v>
      </c>
      <c r="AA1122" s="46">
        <v>8418.7878787878799</v>
      </c>
      <c r="AB1122" s="10">
        <v>1697995</v>
      </c>
      <c r="AC1122" s="45">
        <v>0.13017175516046667</v>
      </c>
      <c r="AD1122" s="46">
        <v>7968.4849999999997</v>
      </c>
      <c r="AE1122" s="45">
        <v>0.21863949767216204</v>
      </c>
    </row>
    <row r="1123" spans="1:31" ht="14.4" x14ac:dyDescent="0.3">
      <c r="A1123" s="64" t="s">
        <v>459</v>
      </c>
      <c r="B1123" s="10">
        <v>2036</v>
      </c>
      <c r="C1123" s="45">
        <v>1.344853096596914E-2</v>
      </c>
      <c r="D1123" s="10">
        <v>166.06060606060601</v>
      </c>
      <c r="E1123" s="10">
        <v>2539</v>
      </c>
      <c r="F1123" s="45">
        <v>1.585170941238169E-2</v>
      </c>
      <c r="G1123" s="46">
        <v>207.87878787878699</v>
      </c>
      <c r="H1123" s="10">
        <v>2619</v>
      </c>
      <c r="I1123" s="45">
        <v>1.5531504818383989E-2</v>
      </c>
      <c r="J1123" s="46">
        <v>201.21212800000001</v>
      </c>
      <c r="K1123" s="45">
        <v>0.28634577603143418</v>
      </c>
      <c r="L1123" s="10">
        <v>3507</v>
      </c>
      <c r="M1123" s="45">
        <v>1.2591329324118123E-2</v>
      </c>
      <c r="N1123" s="10">
        <v>195.15151515151501</v>
      </c>
      <c r="O1123" s="10">
        <v>4318</v>
      </c>
      <c r="P1123" s="45">
        <v>1.4759870107673902E-2</v>
      </c>
      <c r="Q1123" s="46">
        <v>298.18181818181802</v>
      </c>
      <c r="R1123" s="10">
        <v>3884</v>
      </c>
      <c r="S1123" s="45">
        <v>1.2614239410729249E-2</v>
      </c>
      <c r="T1123" s="46">
        <v>268.48486300000002</v>
      </c>
      <c r="U1123" s="45">
        <v>0.1074992871400057</v>
      </c>
      <c r="V1123" s="10">
        <v>351854</v>
      </c>
      <c r="W1123" s="45">
        <v>2.8870803780789191E-2</v>
      </c>
      <c r="X1123" s="10">
        <v>2632.1212121212102</v>
      </c>
      <c r="Y1123" s="10">
        <v>400832</v>
      </c>
      <c r="Z1123" s="45">
        <v>3.176849526997895E-2</v>
      </c>
      <c r="AA1123" s="46">
        <v>2562.4242424242402</v>
      </c>
      <c r="AB1123" s="10">
        <v>422046</v>
      </c>
      <c r="AC1123" s="45">
        <v>3.2354905979378221E-2</v>
      </c>
      <c r="AD1123" s="46">
        <v>2525.4545899999998</v>
      </c>
      <c r="AE1123" s="45">
        <v>0.19949183468143036</v>
      </c>
    </row>
    <row r="1124" spans="1:31" ht="14.4" x14ac:dyDescent="0.3">
      <c r="A1124" s="64" t="s">
        <v>460</v>
      </c>
      <c r="B1124" s="10">
        <v>5219</v>
      </c>
      <c r="C1124" s="45">
        <v>3.4473419995772567E-2</v>
      </c>
      <c r="D1124" s="10">
        <v>286.666666666666</v>
      </c>
      <c r="E1124" s="10">
        <v>4909</v>
      </c>
      <c r="F1124" s="45">
        <v>3.0648303074195238E-2</v>
      </c>
      <c r="G1124" s="46">
        <v>297.575757575757</v>
      </c>
      <c r="H1124" s="10">
        <v>5030</v>
      </c>
      <c r="I1124" s="45">
        <v>2.9829503335804298E-2</v>
      </c>
      <c r="J1124" s="46">
        <v>298.18182400000001</v>
      </c>
      <c r="K1124" s="45">
        <v>-3.6213834067829083E-2</v>
      </c>
      <c r="L1124" s="10">
        <v>8105</v>
      </c>
      <c r="M1124" s="45">
        <v>2.9099721748496545E-2</v>
      </c>
      <c r="N1124" s="10">
        <v>341.21212121212102</v>
      </c>
      <c r="O1124" s="10">
        <v>7528</v>
      </c>
      <c r="P1124" s="45">
        <v>2.573235344385575E-2</v>
      </c>
      <c r="Q1124" s="46">
        <v>386.06060606060601</v>
      </c>
      <c r="R1124" s="10">
        <v>8004</v>
      </c>
      <c r="S1124" s="45">
        <v>2.599494650964905E-2</v>
      </c>
      <c r="T1124" s="46">
        <v>396.36364700000001</v>
      </c>
      <c r="U1124" s="45">
        <v>-1.2461443553362123E-2</v>
      </c>
      <c r="V1124" s="10">
        <v>248192</v>
      </c>
      <c r="W1124" s="45">
        <v>2.0364988125647656E-2</v>
      </c>
      <c r="X1124" s="10">
        <v>2515.7575757575701</v>
      </c>
      <c r="Y1124" s="10">
        <v>261815</v>
      </c>
      <c r="Z1124" s="45">
        <v>2.0750510411118719E-2</v>
      </c>
      <c r="AA1124" s="46">
        <v>2129.69696969697</v>
      </c>
      <c r="AB1124" s="10">
        <v>255130</v>
      </c>
      <c r="AC1124" s="45">
        <v>1.9558785446417606E-2</v>
      </c>
      <c r="AD1124" s="46">
        <v>2239.3939999999998</v>
      </c>
      <c r="AE1124" s="45">
        <v>2.7954164517792677E-2</v>
      </c>
    </row>
    <row r="1125" spans="1:31" ht="14.4" x14ac:dyDescent="0.3">
      <c r="A1125" s="64" t="s">
        <v>461</v>
      </c>
      <c r="B1125" s="10">
        <v>14324</v>
      </c>
      <c r="C1125" s="45">
        <v>9.4615303318537305E-2</v>
      </c>
      <c r="D1125" s="10">
        <v>581.81818181818096</v>
      </c>
      <c r="E1125" s="10">
        <v>13366</v>
      </c>
      <c r="F1125" s="45">
        <v>8.3447793621856503E-2</v>
      </c>
      <c r="G1125" s="46">
        <v>461.81818181818102</v>
      </c>
      <c r="H1125" s="10">
        <v>16405</v>
      </c>
      <c r="I1125" s="45">
        <v>9.7286879169755369E-2</v>
      </c>
      <c r="J1125" s="46">
        <v>527.27269999999999</v>
      </c>
      <c r="K1125" s="45">
        <v>0.14528064786372522</v>
      </c>
      <c r="L1125" s="10">
        <v>20737</v>
      </c>
      <c r="M1125" s="45">
        <v>7.445292164078629E-2</v>
      </c>
      <c r="N1125" s="10">
        <v>733.93939393939399</v>
      </c>
      <c r="O1125" s="10">
        <v>20576</v>
      </c>
      <c r="P1125" s="45">
        <v>7.0333276363014868E-2</v>
      </c>
      <c r="Q1125" s="46">
        <v>606.66666666666595</v>
      </c>
      <c r="R1125" s="10">
        <v>24642</v>
      </c>
      <c r="S1125" s="45">
        <v>8.0030918527082939E-2</v>
      </c>
      <c r="T1125" s="46">
        <v>646.06060000000002</v>
      </c>
      <c r="U1125" s="45">
        <v>0.18831074890292712</v>
      </c>
      <c r="V1125" s="10">
        <v>592540</v>
      </c>
      <c r="W1125" s="45">
        <v>4.8619899368115262E-2</v>
      </c>
      <c r="X1125" s="10">
        <v>2990.9090909090901</v>
      </c>
      <c r="Y1125" s="10">
        <v>613393</v>
      </c>
      <c r="Z1125" s="45">
        <v>4.8615311699510513E-2</v>
      </c>
      <c r="AA1125" s="46">
        <v>3002.4242424242402</v>
      </c>
      <c r="AB1125" s="10">
        <v>632754</v>
      </c>
      <c r="AC1125" s="45">
        <v>4.850821042747825E-2</v>
      </c>
      <c r="AD1125" s="46">
        <v>3800</v>
      </c>
      <c r="AE1125" s="45">
        <v>6.786714820940358E-2</v>
      </c>
    </row>
    <row r="1126" spans="1:31" ht="14.4" x14ac:dyDescent="0.3">
      <c r="A1126" s="64" t="s">
        <v>462</v>
      </c>
      <c r="B1126" s="10">
        <v>14058</v>
      </c>
      <c r="C1126" s="45">
        <v>9.2858275206087512E-2</v>
      </c>
      <c r="D1126" s="10">
        <v>543.63636363636294</v>
      </c>
      <c r="E1126" s="10">
        <v>14897</v>
      </c>
      <c r="F1126" s="45">
        <v>9.3006268261618757E-2</v>
      </c>
      <c r="G1126" s="46">
        <v>520.60606060606005</v>
      </c>
      <c r="H1126" s="10">
        <v>15632</v>
      </c>
      <c r="I1126" s="45">
        <v>9.2702742772424018E-2</v>
      </c>
      <c r="J1126" s="46">
        <v>615.75756799999999</v>
      </c>
      <c r="K1126" s="45">
        <v>0.11196471759852042</v>
      </c>
      <c r="L1126" s="10">
        <v>19532</v>
      </c>
      <c r="M1126" s="45">
        <v>7.0126559554797588E-2</v>
      </c>
      <c r="N1126" s="10">
        <v>636.36363636363603</v>
      </c>
      <c r="O1126" s="10">
        <v>20351</v>
      </c>
      <c r="P1126" s="45">
        <v>6.9564177063749788E-2</v>
      </c>
      <c r="Q1126" s="46">
        <v>593.33333333333303</v>
      </c>
      <c r="R1126" s="10">
        <v>21163</v>
      </c>
      <c r="S1126" s="45">
        <v>6.8732015615155281E-2</v>
      </c>
      <c r="T1126" s="46">
        <v>696.96969999999999</v>
      </c>
      <c r="U1126" s="45">
        <v>8.3503993446651645E-2</v>
      </c>
      <c r="V1126" s="10">
        <v>661175</v>
      </c>
      <c r="W1126" s="45">
        <v>5.4251631897785139E-2</v>
      </c>
      <c r="X1126" s="10">
        <v>3644.84848484848</v>
      </c>
      <c r="Y1126" s="10">
        <v>686658</v>
      </c>
      <c r="Z1126" s="45">
        <v>5.4422030738796319E-2</v>
      </c>
      <c r="AA1126" s="46">
        <v>3709.0909090909099</v>
      </c>
      <c r="AB1126" s="10">
        <v>707963</v>
      </c>
      <c r="AC1126" s="45">
        <v>5.4273885552471868E-2</v>
      </c>
      <c r="AD1126" s="46">
        <v>4195.7579999999998</v>
      </c>
      <c r="AE1126" s="45">
        <v>7.0764926078572238E-2</v>
      </c>
    </row>
    <row r="1127" spans="1:31" ht="14.4" x14ac:dyDescent="0.3">
      <c r="A1127" s="64" t="s">
        <v>463</v>
      </c>
      <c r="B1127" s="10">
        <v>4702</v>
      </c>
      <c r="C1127" s="45">
        <v>3.1058444303529911E-2</v>
      </c>
      <c r="D1127" s="10">
        <v>258.78787878787801</v>
      </c>
      <c r="E1127" s="10">
        <v>6647</v>
      </c>
      <c r="F1127" s="45">
        <v>4.1499138426191844E-2</v>
      </c>
      <c r="G1127" s="46">
        <v>357.575757575757</v>
      </c>
      <c r="H1127" s="10">
        <v>5877</v>
      </c>
      <c r="I1127" s="45">
        <v>3.4852483320978504E-2</v>
      </c>
      <c r="J1127" s="46">
        <v>321.21212800000001</v>
      </c>
      <c r="K1127" s="45">
        <v>0.24989366227137388</v>
      </c>
      <c r="L1127" s="10">
        <v>6482</v>
      </c>
      <c r="M1127" s="45">
        <v>2.3272596714837088E-2</v>
      </c>
      <c r="N1127" s="10">
        <v>329.69696969696901</v>
      </c>
      <c r="O1127" s="10">
        <v>8642</v>
      </c>
      <c r="P1127" s="45">
        <v>2.9540249529994872E-2</v>
      </c>
      <c r="Q1127" s="46">
        <v>380.60606060606</v>
      </c>
      <c r="R1127" s="10">
        <v>7432</v>
      </c>
      <c r="S1127" s="45">
        <v>2.4137236689119407E-2</v>
      </c>
      <c r="T1127" s="46">
        <v>389.69695999999999</v>
      </c>
      <c r="U1127" s="45">
        <v>0.14655970379512495</v>
      </c>
      <c r="V1127" s="10">
        <v>574457</v>
      </c>
      <c r="W1127" s="45">
        <v>4.7136128415481468E-2</v>
      </c>
      <c r="X1127" s="10">
        <v>3192.7272727272698</v>
      </c>
      <c r="Y1127" s="10">
        <v>605095</v>
      </c>
      <c r="Z1127" s="45">
        <v>4.7957642217657054E-2</v>
      </c>
      <c r="AA1127" s="46">
        <v>3283.0303030302998</v>
      </c>
      <c r="AB1127" s="10">
        <v>614492</v>
      </c>
      <c r="AC1127" s="45">
        <v>4.7108208311606031E-2</v>
      </c>
      <c r="AD1127" s="46">
        <v>3611.51514</v>
      </c>
      <c r="AE1127" s="45">
        <v>6.969190035111418E-2</v>
      </c>
    </row>
    <row r="1128" spans="1:31" ht="18" customHeight="1" x14ac:dyDescent="0.3">
      <c r="A1128" s="64" t="s">
        <v>464</v>
      </c>
      <c r="B1128" s="10">
        <v>2847</v>
      </c>
      <c r="C1128" s="45">
        <v>1.8805485098287889E-2</v>
      </c>
      <c r="D1128" s="10">
        <v>260</v>
      </c>
      <c r="E1128" s="10">
        <v>3176</v>
      </c>
      <c r="F1128" s="45">
        <v>1.9828684164523137E-2</v>
      </c>
      <c r="G1128" s="46">
        <v>199.39393939393901</v>
      </c>
      <c r="H1128" s="10">
        <v>3460</v>
      </c>
      <c r="I1128" s="45">
        <v>2.0518902891030394E-2</v>
      </c>
      <c r="J1128" s="46">
        <v>241.81817599999999</v>
      </c>
      <c r="K1128" s="45">
        <v>0.21531436599929751</v>
      </c>
      <c r="L1128" s="10">
        <v>4064</v>
      </c>
      <c r="M1128" s="45">
        <v>1.4591149807019119E-2</v>
      </c>
      <c r="N1128" s="10">
        <v>292.12121212121201</v>
      </c>
      <c r="O1128" s="10">
        <v>4332</v>
      </c>
      <c r="P1128" s="45">
        <v>1.4807725175183729E-2</v>
      </c>
      <c r="Q1128" s="46">
        <v>235.15151515151501</v>
      </c>
      <c r="R1128" s="10">
        <v>4816</v>
      </c>
      <c r="S1128" s="45">
        <v>1.5641137230193631E-2</v>
      </c>
      <c r="T1128" s="46">
        <v>307.27273600000001</v>
      </c>
      <c r="U1128" s="45">
        <v>0.18503937007874016</v>
      </c>
      <c r="V1128" s="10">
        <v>537200</v>
      </c>
      <c r="W1128" s="45">
        <v>4.4079066291814087E-2</v>
      </c>
      <c r="X1128" s="10">
        <v>2749.69696969697</v>
      </c>
      <c r="Y1128" s="10">
        <v>562312</v>
      </c>
      <c r="Z1128" s="45">
        <v>4.456681630272135E-2</v>
      </c>
      <c r="AA1128" s="46">
        <v>2976.9696969696902</v>
      </c>
      <c r="AB1128" s="10">
        <v>584015</v>
      </c>
      <c r="AC1128" s="45">
        <v>4.4771779416335117E-2</v>
      </c>
      <c r="AD1128" s="46">
        <v>3104.2424299999998</v>
      </c>
      <c r="AE1128" s="45">
        <v>8.7146314221891286E-2</v>
      </c>
    </row>
    <row r="1129" spans="1:31" ht="14.4" x14ac:dyDescent="0.3">
      <c r="A1129" s="64" t="s">
        <v>465</v>
      </c>
      <c r="B1129" s="10">
        <v>7295</v>
      </c>
      <c r="C1129" s="45">
        <v>4.8186165715493556E-2</v>
      </c>
      <c r="D1129" s="10">
        <v>273.93939393939303</v>
      </c>
      <c r="E1129" s="10">
        <v>7905</v>
      </c>
      <c r="F1129" s="45">
        <v>4.9353195315036333E-2</v>
      </c>
      <c r="G1129" s="46">
        <v>326.666666666666</v>
      </c>
      <c r="H1129" s="10">
        <v>8042</v>
      </c>
      <c r="I1129" s="45">
        <v>4.7691623424759078E-2</v>
      </c>
      <c r="J1129" s="46">
        <v>274.54544099999998</v>
      </c>
      <c r="K1129" s="45">
        <v>0.1023989033584647</v>
      </c>
      <c r="L1129" s="10">
        <v>9768</v>
      </c>
      <c r="M1129" s="45">
        <v>3.5070460461358942E-2</v>
      </c>
      <c r="N1129" s="10">
        <v>341.81818181818102</v>
      </c>
      <c r="O1129" s="10">
        <v>10173</v>
      </c>
      <c r="P1129" s="45">
        <v>3.4773542984105281E-2</v>
      </c>
      <c r="Q1129" s="46">
        <v>387.27272727272702</v>
      </c>
      <c r="R1129" s="10">
        <v>10243</v>
      </c>
      <c r="S1129" s="45">
        <v>3.3266646314134833E-2</v>
      </c>
      <c r="T1129" s="46">
        <v>309.69695999999999</v>
      </c>
      <c r="U1129" s="45">
        <v>4.8628173628173628E-2</v>
      </c>
      <c r="V1129" s="10">
        <v>653860</v>
      </c>
      <c r="W1129" s="45">
        <v>5.36514115516857E-2</v>
      </c>
      <c r="X1129" s="10">
        <v>3167.2727272727202</v>
      </c>
      <c r="Y1129" s="10">
        <v>736470</v>
      </c>
      <c r="Z1129" s="45">
        <v>5.8369949783154532E-2</v>
      </c>
      <c r="AA1129" s="46">
        <v>3923.6363636363599</v>
      </c>
      <c r="AB1129" s="10">
        <v>847255</v>
      </c>
      <c r="AC1129" s="45">
        <v>6.4952293981125495E-2</v>
      </c>
      <c r="AD1129" s="46">
        <v>3400.6060000000002</v>
      </c>
      <c r="AE1129" s="45">
        <v>0.29577432477900467</v>
      </c>
    </row>
    <row r="1130" spans="1:31" ht="14.4" x14ac:dyDescent="0.3">
      <c r="A1130" s="64" t="s">
        <v>466</v>
      </c>
      <c r="B1130" s="10">
        <v>1109</v>
      </c>
      <c r="C1130" s="45">
        <v>7.3253540477700276E-3</v>
      </c>
      <c r="D1130" s="10">
        <v>137.575757575757</v>
      </c>
      <c r="E1130" s="10">
        <v>1127</v>
      </c>
      <c r="F1130" s="45">
        <v>7.0361860999425619E-3</v>
      </c>
      <c r="G1130" s="46">
        <v>156.969696969696</v>
      </c>
      <c r="H1130" s="10">
        <v>1079</v>
      </c>
      <c r="I1130" s="45">
        <v>6.3988139362490737E-3</v>
      </c>
      <c r="J1130" s="46">
        <v>180</v>
      </c>
      <c r="K1130" s="45">
        <v>-2.7051397655545536E-2</v>
      </c>
      <c r="L1130" s="10">
        <v>4396</v>
      </c>
      <c r="M1130" s="45">
        <v>1.5783143344403554E-2</v>
      </c>
      <c r="N1130" s="10">
        <v>306.666666666666</v>
      </c>
      <c r="O1130" s="10">
        <v>4087</v>
      </c>
      <c r="P1130" s="45">
        <v>1.397026149376175E-2</v>
      </c>
      <c r="Q1130" s="46">
        <v>224.24242424242399</v>
      </c>
      <c r="R1130" s="10">
        <v>4290</v>
      </c>
      <c r="S1130" s="45">
        <v>1.3932823653972316E-2</v>
      </c>
      <c r="T1130" s="46">
        <v>311.51513699999998</v>
      </c>
      <c r="U1130" s="45">
        <v>-2.4112829845313922E-2</v>
      </c>
      <c r="V1130" s="10">
        <v>106940</v>
      </c>
      <c r="W1130" s="45">
        <v>8.7747865771530126E-3</v>
      </c>
      <c r="X1130" s="10">
        <v>1663.6363636363601</v>
      </c>
      <c r="Y1130" s="10">
        <v>121159</v>
      </c>
      <c r="Z1130" s="45">
        <v>9.602624337416623E-3</v>
      </c>
      <c r="AA1130" s="46">
        <v>1593.9393939393899</v>
      </c>
      <c r="AB1130" s="10">
        <v>120507</v>
      </c>
      <c r="AC1130" s="45">
        <v>9.2383120675398681E-3</v>
      </c>
      <c r="AD1130" s="46">
        <v>1669.0909999999999</v>
      </c>
      <c r="AE1130" s="45">
        <v>0.12686553207406023</v>
      </c>
    </row>
    <row r="1131" spans="1:31" ht="14.4" x14ac:dyDescent="0.3">
      <c r="A1131" s="64" t="s">
        <v>467</v>
      </c>
      <c r="B1131" s="10">
        <v>0</v>
      </c>
      <c r="C1131" s="45">
        <v>0</v>
      </c>
      <c r="D1131" s="10">
        <v>80</v>
      </c>
      <c r="E1131" s="10">
        <v>59</v>
      </c>
      <c r="F1131" s="45">
        <v>3.6835401942911369E-4</v>
      </c>
      <c r="G1131" s="46">
        <v>29.696969696969699</v>
      </c>
      <c r="H1131" s="10">
        <v>94</v>
      </c>
      <c r="I1131" s="45">
        <v>5.5744996293550782E-4</v>
      </c>
      <c r="J1131" s="46">
        <v>35.151516000000001</v>
      </c>
      <c r="K1131" s="64"/>
      <c r="L1131" s="10">
        <v>134</v>
      </c>
      <c r="M1131" s="45">
        <v>4.8110582532986268E-4</v>
      </c>
      <c r="N1131" s="10">
        <v>55.757575757575701</v>
      </c>
      <c r="O1131" s="10">
        <v>203</v>
      </c>
      <c r="P1131" s="45">
        <v>6.9389847889249703E-4</v>
      </c>
      <c r="Q1131" s="46">
        <v>51.515151515151501</v>
      </c>
      <c r="R1131" s="10">
        <v>299</v>
      </c>
      <c r="S1131" s="45">
        <v>9.7107558800413113E-4</v>
      </c>
      <c r="T1131" s="46">
        <v>95.757576</v>
      </c>
      <c r="U1131" s="45">
        <v>1.2313432835820894</v>
      </c>
      <c r="V1131" s="10">
        <v>6188</v>
      </c>
      <c r="W1131" s="45">
        <v>5.0774620665254198E-4</v>
      </c>
      <c r="X1131" s="10">
        <v>360.60606060606</v>
      </c>
      <c r="Y1131" s="10">
        <v>6553</v>
      </c>
      <c r="Z1131" s="45">
        <v>5.1936709021278751E-4</v>
      </c>
      <c r="AA1131" s="46">
        <v>401.21212121212102</v>
      </c>
      <c r="AB1131" s="10">
        <v>7529</v>
      </c>
      <c r="AC1131" s="45">
        <v>5.7718847499736671E-4</v>
      </c>
      <c r="AD1131" s="46">
        <v>423.63635299999999</v>
      </c>
      <c r="AE1131" s="45">
        <v>0.21670976082740789</v>
      </c>
    </row>
    <row r="1132" spans="1:31" ht="14.4" x14ac:dyDescent="0.3">
      <c r="A1132" s="432"/>
      <c r="B1132" s="432"/>
      <c r="C1132" s="432"/>
      <c r="D1132" s="432"/>
      <c r="E1132" s="432"/>
      <c r="F1132" s="432"/>
      <c r="G1132" s="432"/>
      <c r="H1132" s="432"/>
      <c r="I1132" s="432"/>
      <c r="J1132" s="432"/>
      <c r="K1132" s="432"/>
      <c r="L1132" s="432"/>
      <c r="M1132" s="432"/>
      <c r="N1132" s="432"/>
      <c r="O1132" s="432"/>
      <c r="P1132" s="432"/>
      <c r="Q1132" s="432"/>
      <c r="R1132" s="432"/>
      <c r="S1132" s="432"/>
      <c r="T1132" s="432"/>
      <c r="U1132" s="432"/>
      <c r="V1132" s="432"/>
      <c r="W1132" s="432"/>
      <c r="X1132" s="432"/>
      <c r="Y1132" s="432"/>
      <c r="Z1132" s="432"/>
      <c r="AA1132" s="432"/>
      <c r="AB1132" s="432"/>
      <c r="AC1132" s="432"/>
      <c r="AD1132" s="432"/>
      <c r="AE1132" s="432"/>
    </row>
    <row r="1133" spans="1:31" ht="14.4" x14ac:dyDescent="0.3">
      <c r="A1133" s="433" t="s">
        <v>469</v>
      </c>
      <c r="B1133" s="433"/>
      <c r="C1133" s="433"/>
      <c r="D1133" s="433"/>
      <c r="E1133" s="433"/>
      <c r="F1133" s="433"/>
      <c r="G1133" s="433"/>
      <c r="H1133" s="433"/>
      <c r="I1133" s="433"/>
      <c r="J1133" s="433"/>
      <c r="K1133" s="433"/>
      <c r="L1133" s="433"/>
      <c r="M1133" s="433"/>
      <c r="N1133" s="433"/>
      <c r="O1133" s="433"/>
      <c r="P1133" s="433"/>
      <c r="Q1133" s="433"/>
      <c r="R1133" s="433"/>
      <c r="S1133" s="433"/>
      <c r="T1133" s="433"/>
      <c r="U1133" s="433"/>
      <c r="V1133" s="433"/>
      <c r="W1133" s="433"/>
      <c r="X1133" s="433"/>
      <c r="Y1133" s="433"/>
      <c r="Z1133" s="433"/>
      <c r="AA1133" s="433"/>
      <c r="AB1133" s="433"/>
      <c r="AC1133" s="433"/>
      <c r="AD1133" s="433"/>
      <c r="AE1133" s="433"/>
    </row>
    <row r="1134" spans="1:31" ht="18" customHeight="1" x14ac:dyDescent="0.3">
      <c r="A1134" s="64"/>
      <c r="B1134" s="434" t="s">
        <v>332</v>
      </c>
      <c r="C1134" s="434"/>
      <c r="D1134" s="63" t="s">
        <v>333</v>
      </c>
      <c r="E1134" s="434" t="s">
        <v>332</v>
      </c>
      <c r="F1134" s="434"/>
      <c r="G1134" s="63" t="s">
        <v>333</v>
      </c>
      <c r="H1134" s="434" t="s">
        <v>332</v>
      </c>
      <c r="I1134" s="434"/>
      <c r="J1134" s="63" t="s">
        <v>333</v>
      </c>
      <c r="K1134" s="64" t="s">
        <v>0</v>
      </c>
      <c r="L1134" s="434" t="s">
        <v>332</v>
      </c>
      <c r="M1134" s="434"/>
      <c r="N1134" s="63" t="s">
        <v>333</v>
      </c>
      <c r="O1134" s="434" t="s">
        <v>332</v>
      </c>
      <c r="P1134" s="434"/>
      <c r="Q1134" s="63" t="s">
        <v>333</v>
      </c>
      <c r="R1134" s="434" t="s">
        <v>332</v>
      </c>
      <c r="S1134" s="434"/>
      <c r="T1134" s="63" t="s">
        <v>333</v>
      </c>
      <c r="U1134" s="64" t="s">
        <v>0</v>
      </c>
      <c r="V1134" s="434" t="s">
        <v>332</v>
      </c>
      <c r="W1134" s="434"/>
      <c r="X1134" s="63" t="s">
        <v>333</v>
      </c>
      <c r="Y1134" s="434" t="s">
        <v>332</v>
      </c>
      <c r="Z1134" s="434"/>
      <c r="AA1134" s="63" t="s">
        <v>333</v>
      </c>
      <c r="AB1134" s="434" t="s">
        <v>332</v>
      </c>
      <c r="AC1134" s="434"/>
      <c r="AD1134" s="63" t="s">
        <v>333</v>
      </c>
      <c r="AE1134" s="64" t="s">
        <v>0</v>
      </c>
    </row>
    <row r="1135" spans="1:31" ht="14.4" x14ac:dyDescent="0.3">
      <c r="A1135" s="64" t="s">
        <v>18</v>
      </c>
      <c r="B1135" s="10">
        <v>162943</v>
      </c>
      <c r="C1135" s="45"/>
      <c r="D1135" s="10">
        <v>732.72727272727195</v>
      </c>
      <c r="E1135" s="10">
        <v>174104</v>
      </c>
      <c r="F1135" s="45"/>
      <c r="G1135" s="46">
        <v>649.09090909090901</v>
      </c>
      <c r="H1135" s="10">
        <v>178831</v>
      </c>
      <c r="I1135" s="45"/>
      <c r="J1135" s="46">
        <v>738.18179999999995</v>
      </c>
      <c r="K1135" s="45">
        <v>9.75064899995704E-2</v>
      </c>
      <c r="L1135" s="10">
        <v>302935</v>
      </c>
      <c r="M1135" s="45"/>
      <c r="N1135" s="10">
        <v>545.45454545454504</v>
      </c>
      <c r="O1135" s="10">
        <v>319912</v>
      </c>
      <c r="P1135" s="45"/>
      <c r="Q1135" s="46">
        <v>181.21212121212099</v>
      </c>
      <c r="R1135" s="10">
        <v>331142</v>
      </c>
      <c r="S1135" s="45"/>
      <c r="T1135" s="46">
        <v>209.090912</v>
      </c>
      <c r="U1135" s="45">
        <v>9.3112383844719163E-2</v>
      </c>
      <c r="V1135" s="10">
        <v>13268682</v>
      </c>
      <c r="W1135" s="45"/>
      <c r="X1135" s="10">
        <v>1016.36363636363</v>
      </c>
      <c r="Y1135" s="10">
        <v>13781929</v>
      </c>
      <c r="Z1135" s="45"/>
      <c r="AA1135" s="46">
        <v>777.57575757575705</v>
      </c>
      <c r="AB1135" s="10">
        <v>14175976</v>
      </c>
      <c r="AC1135" s="45"/>
      <c r="AD1135" s="46">
        <v>717.57574499999998</v>
      </c>
      <c r="AE1135" s="45">
        <v>6.8378607611517109E-2</v>
      </c>
    </row>
    <row r="1136" spans="1:31" ht="14.4" x14ac:dyDescent="0.3">
      <c r="A1136" s="64" t="s">
        <v>93</v>
      </c>
      <c r="B1136" s="10">
        <v>4120</v>
      </c>
      <c r="C1136" s="45">
        <v>2.5284915583977219E-2</v>
      </c>
      <c r="D1136" s="10">
        <v>276.969696969697</v>
      </c>
      <c r="E1136" s="10">
        <v>5436</v>
      </c>
      <c r="F1136" s="45">
        <v>3.1222717456233055E-2</v>
      </c>
      <c r="G1136" s="46">
        <v>374.54545454545399</v>
      </c>
      <c r="H1136" s="10">
        <v>9385</v>
      </c>
      <c r="I1136" s="45">
        <v>5.2479715485570178E-2</v>
      </c>
      <c r="J1136" s="46">
        <v>421.81817599999999</v>
      </c>
      <c r="K1136" s="45">
        <v>1.2779126213592233</v>
      </c>
      <c r="L1136" s="10">
        <v>5744</v>
      </c>
      <c r="M1136" s="45">
        <v>1.89611632858534E-2</v>
      </c>
      <c r="N1136" s="10">
        <v>357.575757575757</v>
      </c>
      <c r="O1136" s="10">
        <v>7944</v>
      </c>
      <c r="P1136" s="45">
        <v>2.4831828752907049E-2</v>
      </c>
      <c r="Q1136" s="46">
        <v>415.15151515151501</v>
      </c>
      <c r="R1136" s="10">
        <v>12595</v>
      </c>
      <c r="S1136" s="45">
        <v>3.8035042368530718E-2</v>
      </c>
      <c r="T1136" s="46">
        <v>487.878784</v>
      </c>
      <c r="U1136" s="45">
        <v>1.1927228412256268</v>
      </c>
      <c r="V1136" s="10">
        <v>404846</v>
      </c>
      <c r="W1136" s="45">
        <v>3.0511395178511324E-2</v>
      </c>
      <c r="X1136" s="10">
        <v>2693.9393939393899</v>
      </c>
      <c r="Y1136" s="10">
        <v>490846</v>
      </c>
      <c r="Z1136" s="45">
        <v>3.561518855597065E-2</v>
      </c>
      <c r="AA1136" s="46">
        <v>2885.45454545454</v>
      </c>
      <c r="AB1136" s="10">
        <v>622795</v>
      </c>
      <c r="AC1136" s="45">
        <v>4.3933130247963172E-2</v>
      </c>
      <c r="AD1136" s="46">
        <v>2879.3939999999998</v>
      </c>
      <c r="AE1136" s="45">
        <v>0.5383503850846989</v>
      </c>
    </row>
    <row r="1137" spans="1:31" ht="14.4" x14ac:dyDescent="0.3">
      <c r="A1137" s="64" t="s">
        <v>94</v>
      </c>
      <c r="B1137" s="10">
        <v>18431</v>
      </c>
      <c r="C1137" s="45">
        <v>0.11311317454570002</v>
      </c>
      <c r="D1137" s="10">
        <v>506.06060606060601</v>
      </c>
      <c r="E1137" s="10">
        <v>18276</v>
      </c>
      <c r="F1137" s="45">
        <v>0.10497174102835087</v>
      </c>
      <c r="G1137" s="46">
        <v>579.39393939393904</v>
      </c>
      <c r="H1137" s="10">
        <v>17907</v>
      </c>
      <c r="I1137" s="45">
        <v>0.10013364573256314</v>
      </c>
      <c r="J1137" s="46">
        <v>592.72730000000001</v>
      </c>
      <c r="K1137" s="45">
        <v>-2.8430361890293528E-2</v>
      </c>
      <c r="L1137" s="10">
        <v>28057</v>
      </c>
      <c r="M1137" s="45">
        <v>9.2617228118243189E-2</v>
      </c>
      <c r="N1137" s="10">
        <v>602.42424242424204</v>
      </c>
      <c r="O1137" s="10">
        <v>27302</v>
      </c>
      <c r="P1137" s="45">
        <v>8.5342219110255316E-2</v>
      </c>
      <c r="Q1137" s="46">
        <v>691.51515151515105</v>
      </c>
      <c r="R1137" s="10">
        <v>27034</v>
      </c>
      <c r="S1137" s="45">
        <v>8.1638692766245302E-2</v>
      </c>
      <c r="T1137" s="46">
        <v>781.21209999999996</v>
      </c>
      <c r="U1137" s="45">
        <v>-3.6461489111451688E-2</v>
      </c>
      <c r="V1137" s="10">
        <v>1932388</v>
      </c>
      <c r="W1137" s="45">
        <v>0.14563526354765305</v>
      </c>
      <c r="X1137" s="10">
        <v>4084.2424242424199</v>
      </c>
      <c r="Y1137" s="10">
        <v>1945111</v>
      </c>
      <c r="Z1137" s="45">
        <v>0.14113488757633275</v>
      </c>
      <c r="AA1137" s="46">
        <v>4985.4545454545396</v>
      </c>
      <c r="AB1137" s="10">
        <v>1901893</v>
      </c>
      <c r="AC1137" s="45">
        <v>0.13416310806395271</v>
      </c>
      <c r="AD1137" s="46">
        <v>6010.3029999999999</v>
      </c>
      <c r="AE1137" s="45">
        <v>-1.5780992223093912E-2</v>
      </c>
    </row>
    <row r="1138" spans="1:31" ht="14.4" x14ac:dyDescent="0.3">
      <c r="A1138" s="64" t="s">
        <v>95</v>
      </c>
      <c r="B1138" s="10">
        <v>50366</v>
      </c>
      <c r="C1138" s="45">
        <v>0.3091019558986885</v>
      </c>
      <c r="D1138" s="10">
        <v>762.42424242424204</v>
      </c>
      <c r="E1138" s="10">
        <v>52174</v>
      </c>
      <c r="F1138" s="45">
        <v>0.29967146073611173</v>
      </c>
      <c r="G1138" s="46">
        <v>785.45454545454504</v>
      </c>
      <c r="H1138" s="10">
        <v>50080</v>
      </c>
      <c r="I1138" s="45">
        <v>0.28004093250051726</v>
      </c>
      <c r="J1138" s="46">
        <v>830.90909999999997</v>
      </c>
      <c r="K1138" s="45">
        <v>-5.6784338641146809E-3</v>
      </c>
      <c r="L1138" s="10">
        <v>83728</v>
      </c>
      <c r="M1138" s="45">
        <v>0.27638932444253717</v>
      </c>
      <c r="N1138" s="10">
        <v>1154.54545454545</v>
      </c>
      <c r="O1138" s="10">
        <v>85875</v>
      </c>
      <c r="P1138" s="45">
        <v>0.26843319412838529</v>
      </c>
      <c r="Q1138" s="46">
        <v>920</v>
      </c>
      <c r="R1138" s="10">
        <v>82199</v>
      </c>
      <c r="S1138" s="45">
        <v>0.24822885650264842</v>
      </c>
      <c r="T1138" s="46">
        <v>1012.12122</v>
      </c>
      <c r="U1138" s="45">
        <v>-1.8261513472195682E-2</v>
      </c>
      <c r="V1138" s="10">
        <v>3810824</v>
      </c>
      <c r="W1138" s="45">
        <v>0.2872044111088049</v>
      </c>
      <c r="X1138" s="10">
        <v>7294.5454545454504</v>
      </c>
      <c r="Y1138" s="10">
        <v>3860385</v>
      </c>
      <c r="Z1138" s="45">
        <v>0.28010483873483893</v>
      </c>
      <c r="AA1138" s="46">
        <v>6916.3636363636297</v>
      </c>
      <c r="AB1138" s="10">
        <v>3882434</v>
      </c>
      <c r="AC1138" s="45">
        <v>0.27387419391793555</v>
      </c>
      <c r="AD1138" s="46">
        <v>7546.0605500000001</v>
      </c>
      <c r="AE1138" s="45">
        <v>1.8791211559494744E-2</v>
      </c>
    </row>
    <row r="1139" spans="1:31" ht="14.4" x14ac:dyDescent="0.3">
      <c r="A1139" s="64" t="s">
        <v>96</v>
      </c>
      <c r="B1139" s="10">
        <v>65312</v>
      </c>
      <c r="C1139" s="45">
        <v>0.40082728316036897</v>
      </c>
      <c r="D1139" s="10">
        <v>843.63636363636294</v>
      </c>
      <c r="E1139" s="10">
        <v>68649</v>
      </c>
      <c r="F1139" s="45">
        <v>0.39429880990672239</v>
      </c>
      <c r="G1139" s="46">
        <v>767.87878787878697</v>
      </c>
      <c r="H1139" s="10">
        <v>71739</v>
      </c>
      <c r="I1139" s="45">
        <v>0.40115528068399775</v>
      </c>
      <c r="J1139" s="46">
        <v>976.96969999999999</v>
      </c>
      <c r="K1139" s="45">
        <v>9.84045810877021E-2</v>
      </c>
      <c r="L1139" s="10">
        <v>130665</v>
      </c>
      <c r="M1139" s="45">
        <v>0.43133015333322328</v>
      </c>
      <c r="N1139" s="10">
        <v>1131.5151515151499</v>
      </c>
      <c r="O1139" s="10">
        <v>136688</v>
      </c>
      <c r="P1139" s="45">
        <v>0.42726749856210455</v>
      </c>
      <c r="Q1139" s="46">
        <v>1147.27272727272</v>
      </c>
      <c r="R1139" s="10">
        <v>142393</v>
      </c>
      <c r="S1139" s="45">
        <v>0.43000585851387019</v>
      </c>
      <c r="T1139" s="46">
        <v>1226.6666299999999</v>
      </c>
      <c r="U1139" s="45">
        <v>8.9756246890904223E-2</v>
      </c>
      <c r="V1139" s="10">
        <v>4461297</v>
      </c>
      <c r="W1139" s="45">
        <v>0.33622759216024622</v>
      </c>
      <c r="X1139" s="10">
        <v>6841.8181818181802</v>
      </c>
      <c r="Y1139" s="10">
        <v>4611065</v>
      </c>
      <c r="Z1139" s="45">
        <v>0.33457326619517486</v>
      </c>
      <c r="AA1139" s="46">
        <v>6517.5757575757498</v>
      </c>
      <c r="AB1139" s="10">
        <v>4732658</v>
      </c>
      <c r="AC1139" s="45">
        <v>0.33385059342651258</v>
      </c>
      <c r="AD1139" s="46">
        <v>7803.0302700000002</v>
      </c>
      <c r="AE1139" s="45">
        <v>6.0825585026058566E-2</v>
      </c>
    </row>
    <row r="1140" spans="1:31" ht="18" customHeight="1" x14ac:dyDescent="0.3">
      <c r="A1140" s="64" t="s">
        <v>97</v>
      </c>
      <c r="B1140" s="10">
        <v>20837</v>
      </c>
      <c r="C1140" s="45">
        <v>0.12787907427750808</v>
      </c>
      <c r="D1140" s="10">
        <v>504.24242424242402</v>
      </c>
      <c r="E1140" s="10">
        <v>24568</v>
      </c>
      <c r="F1140" s="45">
        <v>0.14111106005605845</v>
      </c>
      <c r="G1140" s="46">
        <v>571.51515151515105</v>
      </c>
      <c r="H1140" s="10">
        <v>24737</v>
      </c>
      <c r="I1140" s="45">
        <v>0.138326129138684</v>
      </c>
      <c r="J1140" s="46">
        <v>629.09090000000003</v>
      </c>
      <c r="K1140" s="45">
        <v>0.18716705859768681</v>
      </c>
      <c r="L1140" s="10">
        <v>45896</v>
      </c>
      <c r="M1140" s="45">
        <v>0.15150444814894284</v>
      </c>
      <c r="N1140" s="10">
        <v>740</v>
      </c>
      <c r="O1140" s="10">
        <v>52215</v>
      </c>
      <c r="P1140" s="45">
        <v>0.16321675960889245</v>
      </c>
      <c r="Q1140" s="46">
        <v>810.90909090909099</v>
      </c>
      <c r="R1140" s="10">
        <v>55888</v>
      </c>
      <c r="S1140" s="45">
        <v>0.16877351710142477</v>
      </c>
      <c r="T1140" s="46">
        <v>946.06060000000002</v>
      </c>
      <c r="U1140" s="45">
        <v>0.2177096043228168</v>
      </c>
      <c r="V1140" s="10">
        <v>2138609</v>
      </c>
      <c r="W1140" s="45">
        <v>0.16117719906167019</v>
      </c>
      <c r="X1140" s="10">
        <v>5321.2121212121201</v>
      </c>
      <c r="Y1140" s="10">
        <v>2280896</v>
      </c>
      <c r="Z1140" s="45">
        <v>0.16549903863240045</v>
      </c>
      <c r="AA1140" s="46">
        <v>5644.2424242424204</v>
      </c>
      <c r="AB1140" s="10">
        <v>2427818</v>
      </c>
      <c r="AC1140" s="45">
        <v>0.17126284638179409</v>
      </c>
      <c r="AD1140" s="46">
        <v>6203.0302700000002</v>
      </c>
      <c r="AE1140" s="45">
        <v>0.13523229351414867</v>
      </c>
    </row>
    <row r="1141" spans="1:31" ht="14.4" x14ac:dyDescent="0.3">
      <c r="A1141" s="64" t="s">
        <v>98</v>
      </c>
      <c r="B1141" s="10">
        <v>3877</v>
      </c>
      <c r="C1141" s="45">
        <v>2.3793596533757202E-2</v>
      </c>
      <c r="D1141" s="10">
        <v>248.48484848484799</v>
      </c>
      <c r="E1141" s="10">
        <v>5001</v>
      </c>
      <c r="F1141" s="45">
        <v>2.8724210816523457E-2</v>
      </c>
      <c r="G1141" s="46">
        <v>290.30303030303003</v>
      </c>
      <c r="H1141" s="10">
        <v>4983</v>
      </c>
      <c r="I1141" s="45">
        <v>2.786429645866768E-2</v>
      </c>
      <c r="J1141" s="46">
        <v>286.06060000000002</v>
      </c>
      <c r="K1141" s="45">
        <v>0.28527211761671395</v>
      </c>
      <c r="L1141" s="10">
        <v>8845</v>
      </c>
      <c r="M1141" s="45">
        <v>2.9197682671200091E-2</v>
      </c>
      <c r="N1141" s="10">
        <v>349.69696969696901</v>
      </c>
      <c r="O1141" s="10">
        <v>9888</v>
      </c>
      <c r="P1141" s="45">
        <v>3.0908499837455299E-2</v>
      </c>
      <c r="Q1141" s="46">
        <v>395.15151515151501</v>
      </c>
      <c r="R1141" s="10">
        <v>11033</v>
      </c>
      <c r="S1141" s="45">
        <v>3.3318032747280624E-2</v>
      </c>
      <c r="T1141" s="46">
        <v>401.81817599999999</v>
      </c>
      <c r="U1141" s="45">
        <v>0.24737139626907859</v>
      </c>
      <c r="V1141" s="10">
        <v>520718</v>
      </c>
      <c r="W1141" s="45">
        <v>3.9244138943114321E-2</v>
      </c>
      <c r="X1141" s="10">
        <v>2747.8787878787798</v>
      </c>
      <c r="Y1141" s="10">
        <v>593626</v>
      </c>
      <c r="Z1141" s="45">
        <v>4.3072780305282374E-2</v>
      </c>
      <c r="AA1141" s="46">
        <v>2968.4848484848399</v>
      </c>
      <c r="AB1141" s="10">
        <v>608378</v>
      </c>
      <c r="AC1141" s="45">
        <v>4.2916127961841924E-2</v>
      </c>
      <c r="AD1141" s="46">
        <v>3200</v>
      </c>
      <c r="AE1141" s="45">
        <v>0.1683444782012529</v>
      </c>
    </row>
    <row r="1142" spans="1:31" ht="14.4" x14ac:dyDescent="0.3">
      <c r="A1142" s="432"/>
      <c r="B1142" s="432"/>
      <c r="C1142" s="432"/>
      <c r="D1142" s="432"/>
      <c r="E1142" s="432"/>
      <c r="F1142" s="432"/>
      <c r="G1142" s="432"/>
      <c r="H1142" s="432"/>
      <c r="I1142" s="432"/>
      <c r="J1142" s="432"/>
      <c r="K1142" s="432"/>
      <c r="L1142" s="432"/>
      <c r="M1142" s="432"/>
      <c r="N1142" s="432"/>
      <c r="O1142" s="432"/>
      <c r="P1142" s="432"/>
      <c r="Q1142" s="432"/>
      <c r="R1142" s="432"/>
      <c r="S1142" s="432"/>
      <c r="T1142" s="432"/>
      <c r="U1142" s="432"/>
      <c r="V1142" s="432"/>
      <c r="W1142" s="432"/>
      <c r="X1142" s="432"/>
      <c r="Y1142" s="432"/>
      <c r="Z1142" s="432"/>
      <c r="AA1142" s="432"/>
      <c r="AB1142" s="432"/>
      <c r="AC1142" s="432"/>
      <c r="AD1142" s="432"/>
      <c r="AE1142" s="432"/>
    </row>
    <row r="1143" spans="1:31" ht="14.4" x14ac:dyDescent="0.3">
      <c r="A1143" s="433" t="s">
        <v>470</v>
      </c>
      <c r="B1143" s="433"/>
      <c r="C1143" s="433"/>
      <c r="D1143" s="433"/>
      <c r="E1143" s="433"/>
      <c r="F1143" s="433"/>
      <c r="G1143" s="433"/>
      <c r="H1143" s="433"/>
      <c r="I1143" s="433"/>
      <c r="J1143" s="433"/>
      <c r="K1143" s="433"/>
      <c r="L1143" s="433"/>
      <c r="M1143" s="433"/>
      <c r="N1143" s="433"/>
      <c r="O1143" s="433"/>
      <c r="P1143" s="433"/>
      <c r="Q1143" s="433"/>
      <c r="R1143" s="433"/>
      <c r="S1143" s="433"/>
      <c r="T1143" s="433"/>
      <c r="U1143" s="433"/>
      <c r="V1143" s="433"/>
      <c r="W1143" s="433"/>
      <c r="X1143" s="433"/>
      <c r="Y1143" s="433"/>
      <c r="Z1143" s="433"/>
      <c r="AA1143" s="433"/>
      <c r="AB1143" s="433"/>
      <c r="AC1143" s="433"/>
      <c r="AD1143" s="433"/>
      <c r="AE1143" s="433"/>
    </row>
    <row r="1144" spans="1:31" ht="14.4" x14ac:dyDescent="0.3">
      <c r="A1144" s="64"/>
      <c r="B1144" s="434" t="s">
        <v>332</v>
      </c>
      <c r="C1144" s="434"/>
      <c r="D1144" s="63" t="s">
        <v>333</v>
      </c>
      <c r="E1144" s="434" t="s">
        <v>332</v>
      </c>
      <c r="F1144" s="434"/>
      <c r="G1144" s="63" t="s">
        <v>333</v>
      </c>
      <c r="H1144" s="434" t="s">
        <v>332</v>
      </c>
      <c r="I1144" s="434"/>
      <c r="J1144" s="63" t="s">
        <v>333</v>
      </c>
      <c r="K1144" s="64" t="s">
        <v>0</v>
      </c>
      <c r="L1144" s="434" t="s">
        <v>332</v>
      </c>
      <c r="M1144" s="434"/>
      <c r="N1144" s="63" t="s">
        <v>333</v>
      </c>
      <c r="O1144" s="434" t="s">
        <v>332</v>
      </c>
      <c r="P1144" s="434"/>
      <c r="Q1144" s="63" t="s">
        <v>333</v>
      </c>
      <c r="R1144" s="434" t="s">
        <v>332</v>
      </c>
      <c r="S1144" s="434"/>
      <c r="T1144" s="63" t="s">
        <v>333</v>
      </c>
      <c r="U1144" s="64" t="s">
        <v>0</v>
      </c>
      <c r="V1144" s="434" t="s">
        <v>332</v>
      </c>
      <c r="W1144" s="434"/>
      <c r="X1144" s="63" t="s">
        <v>333</v>
      </c>
      <c r="Y1144" s="434" t="s">
        <v>332</v>
      </c>
      <c r="Z1144" s="434"/>
      <c r="AA1144" s="63" t="s">
        <v>333</v>
      </c>
      <c r="AB1144" s="434" t="s">
        <v>332</v>
      </c>
      <c r="AC1144" s="434"/>
      <c r="AD1144" s="63" t="s">
        <v>333</v>
      </c>
      <c r="AE1144" s="64" t="s">
        <v>0</v>
      </c>
    </row>
    <row r="1145" spans="1:31" ht="14.4" x14ac:dyDescent="0.3">
      <c r="A1145" s="64" t="s">
        <v>18</v>
      </c>
      <c r="B1145" s="10">
        <v>151392</v>
      </c>
      <c r="C1145" s="45"/>
      <c r="D1145" s="10">
        <v>857.57575757575705</v>
      </c>
      <c r="E1145" s="10">
        <v>160172</v>
      </c>
      <c r="F1145" s="45"/>
      <c r="G1145" s="46">
        <v>801.21212121212102</v>
      </c>
      <c r="H1145" s="10">
        <v>168625</v>
      </c>
      <c r="I1145" s="45"/>
      <c r="J1145" s="46">
        <v>724.84849999999994</v>
      </c>
      <c r="K1145" s="45">
        <v>0.11383032128514056</v>
      </c>
      <c r="L1145" s="10">
        <v>278525</v>
      </c>
      <c r="M1145" s="45"/>
      <c r="N1145" s="10">
        <v>910.30303030303003</v>
      </c>
      <c r="O1145" s="10">
        <v>292550</v>
      </c>
      <c r="P1145" s="45"/>
      <c r="Q1145" s="46">
        <v>808.48484848484804</v>
      </c>
      <c r="R1145" s="10">
        <v>307906</v>
      </c>
      <c r="S1145" s="45"/>
      <c r="T1145" s="46">
        <v>689.09090000000003</v>
      </c>
      <c r="U1145" s="45">
        <v>0.10548783771654251</v>
      </c>
      <c r="V1145" s="10">
        <v>12187191</v>
      </c>
      <c r="W1145" s="45"/>
      <c r="X1145" s="10">
        <v>12478.1818181818</v>
      </c>
      <c r="Y1145" s="10">
        <v>12617280</v>
      </c>
      <c r="Z1145" s="45"/>
      <c r="AA1145" s="46">
        <v>12371.515151515099</v>
      </c>
      <c r="AB1145" s="10">
        <v>13044266</v>
      </c>
      <c r="AC1145" s="45"/>
      <c r="AD1145" s="46">
        <v>12323.03</v>
      </c>
      <c r="AE1145" s="45">
        <v>7.0325885595786591E-2</v>
      </c>
    </row>
    <row r="1146" spans="1:31" ht="18" customHeight="1" x14ac:dyDescent="0.3">
      <c r="A1146" s="64" t="s">
        <v>252</v>
      </c>
      <c r="B1146" s="10">
        <v>74857</v>
      </c>
      <c r="C1146" s="45">
        <v>0.49445809554005493</v>
      </c>
      <c r="D1146" s="10">
        <v>969.69696969696895</v>
      </c>
      <c r="E1146" s="10">
        <v>75933</v>
      </c>
      <c r="F1146" s="45">
        <v>0.47407162300526934</v>
      </c>
      <c r="G1146" s="46">
        <v>950.90909090909099</v>
      </c>
      <c r="H1146" s="10">
        <v>78775</v>
      </c>
      <c r="I1146" s="45">
        <v>0.46716085989621942</v>
      </c>
      <c r="J1146" s="46">
        <v>935.75756799999999</v>
      </c>
      <c r="K1146" s="45">
        <v>5.2339794541592634E-2</v>
      </c>
      <c r="L1146" s="10">
        <v>154847</v>
      </c>
      <c r="M1146" s="45">
        <v>0.55595368458845706</v>
      </c>
      <c r="N1146" s="10">
        <v>1137.57575757575</v>
      </c>
      <c r="O1146" s="10">
        <v>155487</v>
      </c>
      <c r="P1146" s="45">
        <v>0.53148863442146643</v>
      </c>
      <c r="Q1146" s="46">
        <v>1310.30303030303</v>
      </c>
      <c r="R1146" s="10">
        <v>164124</v>
      </c>
      <c r="S1146" s="45">
        <v>0.53303280871434788</v>
      </c>
      <c r="T1146" s="46">
        <v>1075.15149</v>
      </c>
      <c r="U1146" s="45">
        <v>5.9910750611894319E-2</v>
      </c>
      <c r="V1146" s="10">
        <v>7061432</v>
      </c>
      <c r="W1146" s="45">
        <v>0.57941423909742618</v>
      </c>
      <c r="X1146" s="10">
        <v>21432.727272727199</v>
      </c>
      <c r="Y1146" s="10">
        <v>6908925</v>
      </c>
      <c r="Z1146" s="45">
        <v>0.54757641900631515</v>
      </c>
      <c r="AA1146" s="46">
        <v>20884.8484848484</v>
      </c>
      <c r="AB1146" s="10">
        <v>7154580</v>
      </c>
      <c r="AC1146" s="45">
        <v>0.54848467518218347</v>
      </c>
      <c r="AD1146" s="46">
        <v>22952.726600000002</v>
      </c>
      <c r="AE1146" s="45">
        <v>1.3191092118425838E-2</v>
      </c>
    </row>
    <row r="1147" spans="1:31" ht="14.4" x14ac:dyDescent="0.3">
      <c r="A1147" s="64" t="s">
        <v>256</v>
      </c>
      <c r="B1147" s="10">
        <v>370</v>
      </c>
      <c r="C1147" s="45">
        <v>2.4439864722046079E-3</v>
      </c>
      <c r="D1147" s="10">
        <v>92.727272727272705</v>
      </c>
      <c r="E1147" s="10">
        <v>461</v>
      </c>
      <c r="F1147" s="45">
        <v>2.8781559823190072E-3</v>
      </c>
      <c r="G1147" s="46">
        <v>94.545454545454504</v>
      </c>
      <c r="H1147" s="10">
        <v>420</v>
      </c>
      <c r="I1147" s="45">
        <v>2.4907338769458859E-3</v>
      </c>
      <c r="J1147" s="46">
        <v>83.636359999999996</v>
      </c>
      <c r="K1147" s="45">
        <v>0.13513513513513514</v>
      </c>
      <c r="L1147" s="10">
        <v>621</v>
      </c>
      <c r="M1147" s="45">
        <v>2.229602369625707E-3</v>
      </c>
      <c r="N1147" s="10">
        <v>107.272727272727</v>
      </c>
      <c r="O1147" s="10">
        <v>909</v>
      </c>
      <c r="P1147" s="45">
        <v>3.1071611690309349E-3</v>
      </c>
      <c r="Q1147" s="46">
        <v>129.09090909090901</v>
      </c>
      <c r="R1147" s="10">
        <v>851</v>
      </c>
      <c r="S1147" s="45">
        <v>2.7638305197040655E-3</v>
      </c>
      <c r="T1147" s="46">
        <v>112.727272</v>
      </c>
      <c r="U1147" s="45">
        <v>0.37037037037037035</v>
      </c>
      <c r="V1147" s="10">
        <v>26942</v>
      </c>
      <c r="W1147" s="45">
        <v>2.2106816903091123E-3</v>
      </c>
      <c r="X1147" s="10">
        <v>675.15151515151501</v>
      </c>
      <c r="Y1147" s="10">
        <v>35660</v>
      </c>
      <c r="Z1147" s="45">
        <v>2.8262826853331304E-3</v>
      </c>
      <c r="AA1147" s="46">
        <v>741.81818181818096</v>
      </c>
      <c r="AB1147" s="10">
        <v>49774</v>
      </c>
      <c r="AC1147" s="45">
        <v>3.8157762192215336E-3</v>
      </c>
      <c r="AD1147" s="46">
        <v>859.39390000000003</v>
      </c>
      <c r="AE1147" s="45">
        <v>0.84745007794521565</v>
      </c>
    </row>
    <row r="1148" spans="1:31" ht="14.4" x14ac:dyDescent="0.3">
      <c r="A1148" s="64" t="s">
        <v>257</v>
      </c>
      <c r="B1148" s="10">
        <v>957</v>
      </c>
      <c r="C1148" s="45">
        <v>6.3213379835129991E-3</v>
      </c>
      <c r="D1148" s="10">
        <v>144.24242424242399</v>
      </c>
      <c r="E1148" s="10">
        <v>818</v>
      </c>
      <c r="F1148" s="45">
        <v>5.1070099642883896E-3</v>
      </c>
      <c r="G1148" s="46">
        <v>109.09090909090899</v>
      </c>
      <c r="H1148" s="10">
        <v>731</v>
      </c>
      <c r="I1148" s="45">
        <v>4.3350630096367681E-3</v>
      </c>
      <c r="J1148" s="46">
        <v>120.606064</v>
      </c>
      <c r="K1148" s="45">
        <v>-0.2361546499477534</v>
      </c>
      <c r="L1148" s="10">
        <v>1993</v>
      </c>
      <c r="M1148" s="45">
        <v>7.155551566286689E-3</v>
      </c>
      <c r="N1148" s="10">
        <v>211.51515151515099</v>
      </c>
      <c r="O1148" s="10">
        <v>1690</v>
      </c>
      <c r="P1148" s="45">
        <v>5.776790292257734E-3</v>
      </c>
      <c r="Q1148" s="46">
        <v>151.51515151515099</v>
      </c>
      <c r="R1148" s="10">
        <v>1692</v>
      </c>
      <c r="S1148" s="45">
        <v>5.4951835949932776E-3</v>
      </c>
      <c r="T1148" s="46">
        <v>159.393936</v>
      </c>
      <c r="U1148" s="45">
        <v>-0.15102860010035124</v>
      </c>
      <c r="V1148" s="10">
        <v>200047</v>
      </c>
      <c r="W1148" s="45">
        <v>1.6414528991955571E-2</v>
      </c>
      <c r="X1148" s="10">
        <v>1730.9090909090901</v>
      </c>
      <c r="Y1148" s="10">
        <v>183360</v>
      </c>
      <c r="Z1148" s="45">
        <v>1.453245073423115E-2</v>
      </c>
      <c r="AA1148" s="46">
        <v>1690.9090909090901</v>
      </c>
      <c r="AB1148" s="10">
        <v>172062</v>
      </c>
      <c r="AC1148" s="45">
        <v>1.3190623374285683E-2</v>
      </c>
      <c r="AD1148" s="46">
        <v>1593.3333700000001</v>
      </c>
      <c r="AE1148" s="45">
        <v>-0.13989212535054263</v>
      </c>
    </row>
    <row r="1149" spans="1:31" ht="14.4" x14ac:dyDescent="0.3">
      <c r="A1149" s="64" t="s">
        <v>258</v>
      </c>
      <c r="B1149" s="10">
        <v>11989</v>
      </c>
      <c r="C1149" s="45">
        <v>7.9191767068273092E-2</v>
      </c>
      <c r="D1149" s="10">
        <v>404.84848484848402</v>
      </c>
      <c r="E1149" s="10">
        <v>11188</v>
      </c>
      <c r="F1149" s="45">
        <v>6.98499113453038E-2</v>
      </c>
      <c r="G1149" s="46">
        <v>397.575757575757</v>
      </c>
      <c r="H1149" s="10">
        <v>9950</v>
      </c>
      <c r="I1149" s="45">
        <v>5.900667160859896E-2</v>
      </c>
      <c r="J1149" s="46">
        <v>335.75756799999999</v>
      </c>
      <c r="K1149" s="45">
        <v>-0.17007256651930935</v>
      </c>
      <c r="L1149" s="10">
        <v>21725</v>
      </c>
      <c r="M1149" s="45">
        <v>7.8000179517099005E-2</v>
      </c>
      <c r="N1149" s="10">
        <v>555.15151515151501</v>
      </c>
      <c r="O1149" s="10">
        <v>20822</v>
      </c>
      <c r="P1149" s="45">
        <v>7.1174158263544687E-2</v>
      </c>
      <c r="Q1149" s="46">
        <v>561.81818181818096</v>
      </c>
      <c r="R1149" s="10">
        <v>19049</v>
      </c>
      <c r="S1149" s="45">
        <v>6.1866283865855166E-2</v>
      </c>
      <c r="T1149" s="46">
        <v>477.57574499999998</v>
      </c>
      <c r="U1149" s="45">
        <v>-0.12317606444188722</v>
      </c>
      <c r="V1149" s="10">
        <v>1398403</v>
      </c>
      <c r="W1149" s="45">
        <v>0.11474366816766883</v>
      </c>
      <c r="X1149" s="10">
        <v>5295.7575757575696</v>
      </c>
      <c r="Y1149" s="10">
        <v>1283025</v>
      </c>
      <c r="Z1149" s="45">
        <v>0.10168792322909534</v>
      </c>
      <c r="AA1149" s="46">
        <v>5369.0909090908999</v>
      </c>
      <c r="AB1149" s="10">
        <v>1288130</v>
      </c>
      <c r="AC1149" s="45">
        <v>9.875066945123627E-2</v>
      </c>
      <c r="AD1149" s="46">
        <v>6446.0605500000001</v>
      </c>
      <c r="AE1149" s="45">
        <v>-7.8856381171951151E-2</v>
      </c>
    </row>
    <row r="1150" spans="1:31" ht="14.4" x14ac:dyDescent="0.3">
      <c r="A1150" s="64" t="s">
        <v>259</v>
      </c>
      <c r="B1150" s="10">
        <v>42660</v>
      </c>
      <c r="C1150" s="45">
        <v>0.28178503487634748</v>
      </c>
      <c r="D1150" s="10">
        <v>769.69696969696895</v>
      </c>
      <c r="E1150" s="10">
        <v>42179</v>
      </c>
      <c r="F1150" s="45">
        <v>0.26333566416102688</v>
      </c>
      <c r="G1150" s="46">
        <v>775.75757575757495</v>
      </c>
      <c r="H1150" s="10">
        <v>44787</v>
      </c>
      <c r="I1150" s="45">
        <v>0.26560118606375094</v>
      </c>
      <c r="J1150" s="46">
        <v>826.66669999999999</v>
      </c>
      <c r="K1150" s="45">
        <v>4.9859353023909987E-2</v>
      </c>
      <c r="L1150" s="10">
        <v>87904</v>
      </c>
      <c r="M1150" s="45">
        <v>0.31560542141638992</v>
      </c>
      <c r="N1150" s="10">
        <v>962.42424242424204</v>
      </c>
      <c r="O1150" s="10">
        <v>85663</v>
      </c>
      <c r="P1150" s="45">
        <v>0.29281490343531019</v>
      </c>
      <c r="Q1150" s="46">
        <v>1155.15151515151</v>
      </c>
      <c r="R1150" s="10">
        <v>91107</v>
      </c>
      <c r="S1150" s="45">
        <v>0.29589225283040926</v>
      </c>
      <c r="T1150" s="46">
        <v>1104.84851</v>
      </c>
      <c r="U1150" s="45">
        <v>3.6437477247906809E-2</v>
      </c>
      <c r="V1150" s="10">
        <v>3215139</v>
      </c>
      <c r="W1150" s="45">
        <v>0.26381296559642003</v>
      </c>
      <c r="X1150" s="10">
        <v>11341.8181818181</v>
      </c>
      <c r="Y1150" s="10">
        <v>3110632</v>
      </c>
      <c r="Z1150" s="45">
        <v>0.24653744705673489</v>
      </c>
      <c r="AA1150" s="46">
        <v>11073.939393939299</v>
      </c>
      <c r="AB1150" s="10">
        <v>3203997</v>
      </c>
      <c r="AC1150" s="45">
        <v>0.24562493589137174</v>
      </c>
      <c r="AD1150" s="46">
        <v>12066.666999999999</v>
      </c>
      <c r="AE1150" s="45">
        <v>-3.4654800305678854E-3</v>
      </c>
    </row>
    <row r="1151" spans="1:31" ht="14.4" x14ac:dyDescent="0.3">
      <c r="A1151" s="64" t="s">
        <v>260</v>
      </c>
      <c r="B1151" s="10">
        <v>16063</v>
      </c>
      <c r="C1151" s="45">
        <v>0.10610203973789896</v>
      </c>
      <c r="D1151" s="10">
        <v>396.969696969697</v>
      </c>
      <c r="E1151" s="10">
        <v>17711</v>
      </c>
      <c r="F1151" s="45">
        <v>0.11057488200184801</v>
      </c>
      <c r="G1151" s="46">
        <v>504.84848484848402</v>
      </c>
      <c r="H1151" s="10">
        <v>18921</v>
      </c>
      <c r="I1151" s="45">
        <v>0.11220756115641216</v>
      </c>
      <c r="J1151" s="46">
        <v>536.96969999999999</v>
      </c>
      <c r="K1151" s="45">
        <v>0.17792442258606736</v>
      </c>
      <c r="L1151" s="10">
        <v>35748</v>
      </c>
      <c r="M1151" s="45">
        <v>0.12834754510367113</v>
      </c>
      <c r="N1151" s="10">
        <v>683.63636363636294</v>
      </c>
      <c r="O1151" s="10">
        <v>39136</v>
      </c>
      <c r="P1151" s="45">
        <v>0.13377542300461459</v>
      </c>
      <c r="Q1151" s="46">
        <v>691.51515151515105</v>
      </c>
      <c r="R1151" s="10">
        <v>42532</v>
      </c>
      <c r="S1151" s="45">
        <v>0.13813306658525654</v>
      </c>
      <c r="T1151" s="46">
        <v>860</v>
      </c>
      <c r="U1151" s="45">
        <v>0.18977285442542241</v>
      </c>
      <c r="V1151" s="10">
        <v>1779017</v>
      </c>
      <c r="W1151" s="45">
        <v>0.14597432665164597</v>
      </c>
      <c r="X1151" s="10">
        <v>6936.3636363636297</v>
      </c>
      <c r="Y1151" s="10">
        <v>1811557</v>
      </c>
      <c r="Z1151" s="45">
        <v>0.14357745885008497</v>
      </c>
      <c r="AA1151" s="46">
        <v>6700.6060606060601</v>
      </c>
      <c r="AB1151" s="10">
        <v>1933038</v>
      </c>
      <c r="AC1151" s="45">
        <v>0.148190630273869</v>
      </c>
      <c r="AD1151" s="46">
        <v>7558.1816399999998</v>
      </c>
      <c r="AE1151" s="45">
        <v>8.6576463294055092E-2</v>
      </c>
    </row>
    <row r="1152" spans="1:31" ht="18" customHeight="1" x14ac:dyDescent="0.3">
      <c r="A1152" s="64" t="s">
        <v>471</v>
      </c>
      <c r="B1152" s="10">
        <v>2818</v>
      </c>
      <c r="C1152" s="45">
        <v>1.8613929401817799E-2</v>
      </c>
      <c r="D1152" s="10">
        <v>224.24242424242399</v>
      </c>
      <c r="E1152" s="10">
        <v>3576</v>
      </c>
      <c r="F1152" s="45">
        <v>2.2325999550483231E-2</v>
      </c>
      <c r="G1152" s="46">
        <v>243.636363636363</v>
      </c>
      <c r="H1152" s="10">
        <v>3966</v>
      </c>
      <c r="I1152" s="45">
        <v>2.3519644180874721E-2</v>
      </c>
      <c r="J1152" s="46">
        <v>247.878784</v>
      </c>
      <c r="K1152" s="45">
        <v>0.40738112136266857</v>
      </c>
      <c r="L1152" s="10">
        <v>6856</v>
      </c>
      <c r="M1152" s="45">
        <v>2.4615384615384615E-2</v>
      </c>
      <c r="N1152" s="10">
        <v>284.84848484848402</v>
      </c>
      <c r="O1152" s="10">
        <v>7267</v>
      </c>
      <c r="P1152" s="45">
        <v>2.4840198256708256E-2</v>
      </c>
      <c r="Q1152" s="46">
        <v>310.90909090909003</v>
      </c>
      <c r="R1152" s="10">
        <v>8893</v>
      </c>
      <c r="S1152" s="45">
        <v>2.8882191318129559E-2</v>
      </c>
      <c r="T1152" s="46">
        <v>367.878784</v>
      </c>
      <c r="U1152" s="45">
        <v>0.29711201866977832</v>
      </c>
      <c r="V1152" s="10">
        <v>441884</v>
      </c>
      <c r="W1152" s="45">
        <v>3.6258067999426609E-2</v>
      </c>
      <c r="X1152" s="10">
        <v>2573.3333333333298</v>
      </c>
      <c r="Y1152" s="10">
        <v>484691</v>
      </c>
      <c r="Z1152" s="45">
        <v>3.8414856450835679E-2</v>
      </c>
      <c r="AA1152" s="46">
        <v>2769.69696969697</v>
      </c>
      <c r="AB1152" s="10">
        <v>507579</v>
      </c>
      <c r="AC1152" s="45">
        <v>3.8912039972199282E-2</v>
      </c>
      <c r="AD1152" s="46">
        <v>3095.7575700000002</v>
      </c>
      <c r="AE1152" s="45">
        <v>0.14867023924830952</v>
      </c>
    </row>
    <row r="1153" spans="1:31" ht="14.4" x14ac:dyDescent="0.3">
      <c r="A1153" s="64" t="s">
        <v>253</v>
      </c>
      <c r="B1153" s="10">
        <v>76535</v>
      </c>
      <c r="C1153" s="45">
        <v>0.50554190445994507</v>
      </c>
      <c r="D1153" s="10">
        <v>826.66666666666595</v>
      </c>
      <c r="E1153" s="10">
        <v>84239</v>
      </c>
      <c r="F1153" s="45">
        <v>0.52592837699473072</v>
      </c>
      <c r="G1153" s="46">
        <v>924.84848484848499</v>
      </c>
      <c r="H1153" s="10">
        <v>89850</v>
      </c>
      <c r="I1153" s="45">
        <v>0.53283914010378053</v>
      </c>
      <c r="J1153" s="46">
        <v>820.60609999999997</v>
      </c>
      <c r="K1153" s="45">
        <v>0.17397269223231202</v>
      </c>
      <c r="L1153" s="10">
        <v>123678</v>
      </c>
      <c r="M1153" s="45">
        <v>0.44404631541154294</v>
      </c>
      <c r="N1153" s="10">
        <v>1060</v>
      </c>
      <c r="O1153" s="10">
        <v>137063</v>
      </c>
      <c r="P1153" s="45">
        <v>0.46851136557853357</v>
      </c>
      <c r="Q1153" s="46">
        <v>1242.42424242424</v>
      </c>
      <c r="R1153" s="10">
        <v>143782</v>
      </c>
      <c r="S1153" s="45">
        <v>0.46696719128565212</v>
      </c>
      <c r="T1153" s="46">
        <v>1099.39392</v>
      </c>
      <c r="U1153" s="45">
        <v>0.16255114086579667</v>
      </c>
      <c r="V1153" s="10">
        <v>5125759</v>
      </c>
      <c r="W1153" s="45">
        <v>0.42058576090257388</v>
      </c>
      <c r="X1153" s="10">
        <v>11167.878787878701</v>
      </c>
      <c r="Y1153" s="10">
        <v>5708355</v>
      </c>
      <c r="Z1153" s="45">
        <v>0.45242358099368485</v>
      </c>
      <c r="AA1153" s="46">
        <v>10622.4242424242</v>
      </c>
      <c r="AB1153" s="10">
        <v>5889686</v>
      </c>
      <c r="AC1153" s="45">
        <v>0.45151532481781648</v>
      </c>
      <c r="AD1153" s="46">
        <v>12915.757799999999</v>
      </c>
      <c r="AE1153" s="45">
        <v>0.14903685483457182</v>
      </c>
    </row>
    <row r="1154" spans="1:31" ht="14.4" x14ac:dyDescent="0.3">
      <c r="A1154" s="64" t="s">
        <v>256</v>
      </c>
      <c r="B1154" s="10">
        <v>3251</v>
      </c>
      <c r="C1154" s="45">
        <v>2.1474054111181567E-2</v>
      </c>
      <c r="D1154" s="10">
        <v>264.24242424242402</v>
      </c>
      <c r="E1154" s="10">
        <v>3948</v>
      </c>
      <c r="F1154" s="45">
        <v>2.4648502859426116E-2</v>
      </c>
      <c r="G1154" s="46">
        <v>315.75757575757501</v>
      </c>
      <c r="H1154" s="10">
        <v>7893</v>
      </c>
      <c r="I1154" s="45">
        <v>4.6808005930318752E-2</v>
      </c>
      <c r="J1154" s="46">
        <v>380</v>
      </c>
      <c r="K1154" s="45">
        <v>1.4278683482005536</v>
      </c>
      <c r="L1154" s="10">
        <v>4206</v>
      </c>
      <c r="M1154" s="45">
        <v>1.510097836818957E-2</v>
      </c>
      <c r="N1154" s="10">
        <v>316.969696969697</v>
      </c>
      <c r="O1154" s="10">
        <v>5532</v>
      </c>
      <c r="P1154" s="45">
        <v>1.8909588104597506E-2</v>
      </c>
      <c r="Q1154" s="46">
        <v>354.54545454545399</v>
      </c>
      <c r="R1154" s="10">
        <v>10140</v>
      </c>
      <c r="S1154" s="45">
        <v>3.2932128636661839E-2</v>
      </c>
      <c r="T1154" s="46">
        <v>432.121216</v>
      </c>
      <c r="U1154" s="45">
        <v>1.4108416547788873</v>
      </c>
      <c r="V1154" s="10">
        <v>311745</v>
      </c>
      <c r="W1154" s="45">
        <v>2.5579725467501084E-2</v>
      </c>
      <c r="X1154" s="10">
        <v>2283.0303030302998</v>
      </c>
      <c r="Y1154" s="10">
        <v>368744</v>
      </c>
      <c r="Z1154" s="45">
        <v>2.9225316391488499E-2</v>
      </c>
      <c r="AA1154" s="46">
        <v>2523.6363636363599</v>
      </c>
      <c r="AB1154" s="10">
        <v>486479</v>
      </c>
      <c r="AC1154" s="45">
        <v>3.7294470995914986E-2</v>
      </c>
      <c r="AD1154" s="46">
        <v>2543.6364699999999</v>
      </c>
      <c r="AE1154" s="45">
        <v>0.56050297518805436</v>
      </c>
    </row>
    <row r="1155" spans="1:31" ht="14.4" x14ac:dyDescent="0.3">
      <c r="A1155" s="64" t="s">
        <v>257</v>
      </c>
      <c r="B1155" s="10">
        <v>15814</v>
      </c>
      <c r="C1155" s="45">
        <v>0.1044573028957937</v>
      </c>
      <c r="D1155" s="10">
        <v>489.69696969696901</v>
      </c>
      <c r="E1155" s="10">
        <v>15312</v>
      </c>
      <c r="F1155" s="45">
        <v>9.559723297455236E-2</v>
      </c>
      <c r="G1155" s="46">
        <v>523.030303030303</v>
      </c>
      <c r="H1155" s="10">
        <v>15358</v>
      </c>
      <c r="I1155" s="45">
        <v>9.1077835433654553E-2</v>
      </c>
      <c r="J1155" s="46">
        <v>555.75756799999999</v>
      </c>
      <c r="K1155" s="45">
        <v>-2.8835209308207918E-2</v>
      </c>
      <c r="L1155" s="10">
        <v>23205</v>
      </c>
      <c r="M1155" s="45">
        <v>8.331388564760793E-2</v>
      </c>
      <c r="N1155" s="10">
        <v>623.63636363636294</v>
      </c>
      <c r="O1155" s="10">
        <v>22002</v>
      </c>
      <c r="P1155" s="45">
        <v>7.5207656810801576E-2</v>
      </c>
      <c r="Q1155" s="46">
        <v>605.45454545454504</v>
      </c>
      <c r="R1155" s="10">
        <v>22118</v>
      </c>
      <c r="S1155" s="45">
        <v>7.1833611556773827E-2</v>
      </c>
      <c r="T1155" s="46">
        <v>712.12120000000004</v>
      </c>
      <c r="U1155" s="45">
        <v>-4.6843352725705667E-2</v>
      </c>
      <c r="V1155" s="10">
        <v>1531336</v>
      </c>
      <c r="W1155" s="45">
        <v>0.12565126779419475</v>
      </c>
      <c r="X1155" s="10">
        <v>4127.8787878787798</v>
      </c>
      <c r="Y1155" s="10">
        <v>1556829</v>
      </c>
      <c r="Z1155" s="45">
        <v>0.12338863843871262</v>
      </c>
      <c r="AA1155" s="46">
        <v>4460</v>
      </c>
      <c r="AB1155" s="10">
        <v>1518964</v>
      </c>
      <c r="AC1155" s="45">
        <v>0.11644687405178643</v>
      </c>
      <c r="AD1155" s="46">
        <v>5184.2420000000002</v>
      </c>
      <c r="AE1155" s="45">
        <v>-8.0792197140274902E-3</v>
      </c>
    </row>
    <row r="1156" spans="1:31" ht="18" customHeight="1" x14ac:dyDescent="0.3">
      <c r="A1156" s="64" t="s">
        <v>258</v>
      </c>
      <c r="B1156" s="10">
        <v>33579</v>
      </c>
      <c r="C1156" s="45">
        <v>0.22180168040583387</v>
      </c>
      <c r="D1156" s="10">
        <v>672.72727272727195</v>
      </c>
      <c r="E1156" s="10">
        <v>35717</v>
      </c>
      <c r="F1156" s="45">
        <v>0.2229915341008416</v>
      </c>
      <c r="G1156" s="46">
        <v>641.81818181818096</v>
      </c>
      <c r="H1156" s="10">
        <v>36650</v>
      </c>
      <c r="I1156" s="45">
        <v>0.21734618235730171</v>
      </c>
      <c r="J1156" s="46">
        <v>766.06060000000002</v>
      </c>
      <c r="K1156" s="45">
        <v>9.145596950474999E-2</v>
      </c>
      <c r="L1156" s="10">
        <v>52912</v>
      </c>
      <c r="M1156" s="45">
        <v>0.18997217484965442</v>
      </c>
      <c r="N1156" s="10">
        <v>982.42424242424204</v>
      </c>
      <c r="O1156" s="10">
        <v>56012</v>
      </c>
      <c r="P1156" s="45">
        <v>0.19146128866860365</v>
      </c>
      <c r="Q1156" s="46">
        <v>842.42424242424204</v>
      </c>
      <c r="R1156" s="10">
        <v>55800</v>
      </c>
      <c r="S1156" s="45">
        <v>0.18122413983488467</v>
      </c>
      <c r="T1156" s="46">
        <v>971.51513699999998</v>
      </c>
      <c r="U1156" s="45">
        <v>5.4581191412156033E-2</v>
      </c>
      <c r="V1156" s="10">
        <v>2035195</v>
      </c>
      <c r="W1156" s="45">
        <v>0.16699459292957664</v>
      </c>
      <c r="X1156" s="10">
        <v>5947.8787878787798</v>
      </c>
      <c r="Y1156" s="10">
        <v>2181256</v>
      </c>
      <c r="Z1156" s="45">
        <v>0.17287846508914759</v>
      </c>
      <c r="AA1156" s="46">
        <v>5362.4242424242402</v>
      </c>
      <c r="AB1156" s="10">
        <v>2229467</v>
      </c>
      <c r="AC1156" s="45">
        <v>0.17091548117770675</v>
      </c>
      <c r="AD1156" s="46">
        <v>6686.0605500000001</v>
      </c>
      <c r="AE1156" s="45">
        <v>9.5456209355860244E-2</v>
      </c>
    </row>
    <row r="1157" spans="1:31" ht="14.4" x14ac:dyDescent="0.3">
      <c r="A1157" s="64" t="s">
        <v>259</v>
      </c>
      <c r="B1157" s="10">
        <v>19358</v>
      </c>
      <c r="C1157" s="45">
        <v>0.12786673007820756</v>
      </c>
      <c r="D1157" s="10">
        <v>558.18181818181802</v>
      </c>
      <c r="E1157" s="10">
        <v>22535</v>
      </c>
      <c r="F1157" s="45">
        <v>0.14069250555652674</v>
      </c>
      <c r="G1157" s="46">
        <v>620.60606060606005</v>
      </c>
      <c r="H1157" s="10">
        <v>24022</v>
      </c>
      <c r="I1157" s="45">
        <v>0.14245811712379541</v>
      </c>
      <c r="J1157" s="46">
        <v>563.03030000000001</v>
      </c>
      <c r="K1157" s="45">
        <v>0.24093398078313874</v>
      </c>
      <c r="L1157" s="10">
        <v>34718</v>
      </c>
      <c r="M1157" s="45">
        <v>0.12464949286419531</v>
      </c>
      <c r="N1157" s="10">
        <v>693.93939393939399</v>
      </c>
      <c r="O1157" s="10">
        <v>41525</v>
      </c>
      <c r="P1157" s="45">
        <v>0.14194154845325585</v>
      </c>
      <c r="Q1157" s="46">
        <v>764.84848484848396</v>
      </c>
      <c r="R1157" s="10">
        <v>43215</v>
      </c>
      <c r="S1157" s="45">
        <v>0.14035127603879105</v>
      </c>
      <c r="T1157" s="46">
        <v>789.09090000000003</v>
      </c>
      <c r="U1157" s="45">
        <v>0.24474336079267239</v>
      </c>
      <c r="V1157" s="10">
        <v>944934</v>
      </c>
      <c r="W1157" s="45">
        <v>7.7535011964611045E-2</v>
      </c>
      <c r="X1157" s="10">
        <v>5765.4545454545396</v>
      </c>
      <c r="Y1157" s="10">
        <v>1170938</v>
      </c>
      <c r="Z1157" s="45">
        <v>9.280431281544041E-2</v>
      </c>
      <c r="AA1157" s="46">
        <v>5957.5757575757498</v>
      </c>
      <c r="AB1157" s="10">
        <v>1210556</v>
      </c>
      <c r="AC1157" s="45">
        <v>9.280368860923259E-2</v>
      </c>
      <c r="AD1157" s="46">
        <v>6052.1210000000001</v>
      </c>
      <c r="AE1157" s="45">
        <v>0.28110111394023285</v>
      </c>
    </row>
    <row r="1158" spans="1:31" ht="14.4" x14ac:dyDescent="0.3">
      <c r="A1158" s="64" t="s">
        <v>260</v>
      </c>
      <c r="B1158" s="10">
        <v>3805</v>
      </c>
      <c r="C1158" s="45">
        <v>2.5133428450644684E-2</v>
      </c>
      <c r="D1158" s="10">
        <v>275.75757575757501</v>
      </c>
      <c r="E1158" s="10">
        <v>5727</v>
      </c>
      <c r="F1158" s="45">
        <v>3.575531303848363E-2</v>
      </c>
      <c r="G1158" s="46">
        <v>343.636363636363</v>
      </c>
      <c r="H1158" s="10">
        <v>5061</v>
      </c>
      <c r="I1158" s="45">
        <v>3.0013343217197924E-2</v>
      </c>
      <c r="J1158" s="46">
        <v>295.75756799999999</v>
      </c>
      <c r="K1158" s="45">
        <v>0.33009198423127462</v>
      </c>
      <c r="L1158" s="10">
        <v>7339</v>
      </c>
      <c r="M1158" s="45">
        <v>2.6349519791760166E-2</v>
      </c>
      <c r="N1158" s="10">
        <v>366.06060606060601</v>
      </c>
      <c r="O1158" s="10">
        <v>10182</v>
      </c>
      <c r="P1158" s="45">
        <v>3.4804306956075885E-2</v>
      </c>
      <c r="Q1158" s="46">
        <v>444.24242424242402</v>
      </c>
      <c r="R1158" s="10">
        <v>10911</v>
      </c>
      <c r="S1158" s="45">
        <v>3.5436139601047072E-2</v>
      </c>
      <c r="T1158" s="46">
        <v>391.51513699999998</v>
      </c>
      <c r="U1158" s="45">
        <v>0.48671481128219102</v>
      </c>
      <c r="V1158" s="10">
        <v>252058</v>
      </c>
      <c r="W1158" s="45">
        <v>2.0682206424761866E-2</v>
      </c>
      <c r="X1158" s="10">
        <v>2886.0606060606001</v>
      </c>
      <c r="Y1158" s="10">
        <v>353581</v>
      </c>
      <c r="Z1158" s="45">
        <v>2.8023551827335211E-2</v>
      </c>
      <c r="AA1158" s="46">
        <v>3360</v>
      </c>
      <c r="AB1158" s="10">
        <v>374328</v>
      </c>
      <c r="AC1158" s="45">
        <v>2.8696746907798415E-2</v>
      </c>
      <c r="AD1158" s="46">
        <v>3584.2424299999998</v>
      </c>
      <c r="AE1158" s="45">
        <v>0.48508676574439219</v>
      </c>
    </row>
    <row r="1159" spans="1:31" ht="14.4" x14ac:dyDescent="0.3">
      <c r="A1159" s="64" t="s">
        <v>471</v>
      </c>
      <c r="B1159" s="10">
        <v>728</v>
      </c>
      <c r="C1159" s="45">
        <v>4.8087085182836609E-3</v>
      </c>
      <c r="D1159" s="10">
        <v>125.454545454545</v>
      </c>
      <c r="E1159" s="10">
        <v>1000</v>
      </c>
      <c r="F1159" s="45">
        <v>6.2432884649002325E-3</v>
      </c>
      <c r="G1159" s="46">
        <v>123.636363636363</v>
      </c>
      <c r="H1159" s="10">
        <v>866</v>
      </c>
      <c r="I1159" s="45">
        <v>5.1356560415122309E-3</v>
      </c>
      <c r="J1159" s="46">
        <v>138.78787199999999</v>
      </c>
      <c r="K1159" s="45">
        <v>0.18956043956043955</v>
      </c>
      <c r="L1159" s="10">
        <v>1298</v>
      </c>
      <c r="M1159" s="45">
        <v>4.6602638901355352E-3</v>
      </c>
      <c r="N1159" s="10">
        <v>163.030303030303</v>
      </c>
      <c r="O1159" s="10">
        <v>1810</v>
      </c>
      <c r="P1159" s="45">
        <v>6.1869765851991117E-3</v>
      </c>
      <c r="Q1159" s="46">
        <v>175.15151515151501</v>
      </c>
      <c r="R1159" s="10">
        <v>1598</v>
      </c>
      <c r="S1159" s="45">
        <v>5.1898956174936508E-3</v>
      </c>
      <c r="T1159" s="46">
        <v>165.454544</v>
      </c>
      <c r="U1159" s="45">
        <v>0.23112480739599384</v>
      </c>
      <c r="V1159" s="10">
        <v>50491</v>
      </c>
      <c r="W1159" s="45">
        <v>4.1429563219284905E-3</v>
      </c>
      <c r="X1159" s="10">
        <v>1032.12121212121</v>
      </c>
      <c r="Y1159" s="10">
        <v>77007</v>
      </c>
      <c r="Z1159" s="45">
        <v>6.1032964315605263E-3</v>
      </c>
      <c r="AA1159" s="46">
        <v>1448.4848484848401</v>
      </c>
      <c r="AB1159" s="10">
        <v>69892</v>
      </c>
      <c r="AC1159" s="45">
        <v>5.3580630753773343E-3</v>
      </c>
      <c r="AD1159" s="46">
        <v>1170.9090000000001</v>
      </c>
      <c r="AE1159" s="45">
        <v>0.38424669743122536</v>
      </c>
    </row>
    <row r="1160" spans="1:31" ht="14.4" x14ac:dyDescent="0.3">
      <c r="A1160" s="432"/>
      <c r="B1160" s="432"/>
      <c r="C1160" s="432"/>
      <c r="D1160" s="432"/>
      <c r="E1160" s="432"/>
      <c r="F1160" s="432"/>
      <c r="G1160" s="432"/>
      <c r="H1160" s="432"/>
      <c r="I1160" s="432"/>
      <c r="J1160" s="432"/>
      <c r="K1160" s="432"/>
      <c r="L1160" s="432"/>
      <c r="M1160" s="432"/>
      <c r="N1160" s="432"/>
      <c r="O1160" s="432"/>
      <c r="P1160" s="432"/>
      <c r="Q1160" s="432"/>
      <c r="R1160" s="432"/>
      <c r="S1160" s="432"/>
      <c r="T1160" s="432"/>
      <c r="U1160" s="432"/>
      <c r="V1160" s="432"/>
      <c r="W1160" s="432"/>
      <c r="X1160" s="432"/>
      <c r="Y1160" s="432"/>
      <c r="Z1160" s="432"/>
      <c r="AA1160" s="432"/>
      <c r="AB1160" s="432"/>
      <c r="AC1160" s="432"/>
      <c r="AD1160" s="432"/>
      <c r="AE1160" s="432"/>
    </row>
    <row r="1161" spans="1:31" ht="14.4" x14ac:dyDescent="0.3">
      <c r="A1161" s="433" t="s">
        <v>472</v>
      </c>
      <c r="B1161" s="433"/>
      <c r="C1161" s="433"/>
      <c r="D1161" s="433"/>
      <c r="E1161" s="433"/>
      <c r="F1161" s="433"/>
      <c r="G1161" s="433"/>
      <c r="H1161" s="433"/>
      <c r="I1161" s="433"/>
      <c r="J1161" s="433"/>
      <c r="K1161" s="433"/>
      <c r="L1161" s="433"/>
      <c r="M1161" s="433"/>
      <c r="N1161" s="433"/>
      <c r="O1161" s="433"/>
      <c r="P1161" s="433"/>
      <c r="Q1161" s="433"/>
      <c r="R1161" s="433"/>
      <c r="S1161" s="433"/>
      <c r="T1161" s="433"/>
      <c r="U1161" s="433"/>
      <c r="V1161" s="433"/>
      <c r="W1161" s="433"/>
      <c r="X1161" s="433"/>
      <c r="Y1161" s="433"/>
      <c r="Z1161" s="433"/>
      <c r="AA1161" s="433"/>
      <c r="AB1161" s="433"/>
      <c r="AC1161" s="433"/>
      <c r="AD1161" s="433"/>
      <c r="AE1161" s="433"/>
    </row>
    <row r="1162" spans="1:31" ht="18" customHeight="1" x14ac:dyDescent="0.3">
      <c r="A1162" s="64"/>
      <c r="B1162" s="434" t="s">
        <v>332</v>
      </c>
      <c r="C1162" s="434"/>
      <c r="D1162" s="63" t="s">
        <v>333</v>
      </c>
      <c r="E1162" s="434" t="s">
        <v>332</v>
      </c>
      <c r="F1162" s="434"/>
      <c r="G1162" s="63" t="s">
        <v>333</v>
      </c>
      <c r="H1162" s="434" t="s">
        <v>332</v>
      </c>
      <c r="I1162" s="434"/>
      <c r="J1162" s="63" t="s">
        <v>333</v>
      </c>
      <c r="K1162" s="64" t="s">
        <v>0</v>
      </c>
      <c r="L1162" s="434" t="s">
        <v>332</v>
      </c>
      <c r="M1162" s="434"/>
      <c r="N1162" s="63" t="s">
        <v>333</v>
      </c>
      <c r="O1162" s="434" t="s">
        <v>332</v>
      </c>
      <c r="P1162" s="434"/>
      <c r="Q1162" s="63" t="s">
        <v>333</v>
      </c>
      <c r="R1162" s="434" t="s">
        <v>332</v>
      </c>
      <c r="S1162" s="434"/>
      <c r="T1162" s="63" t="s">
        <v>333</v>
      </c>
      <c r="U1162" s="64" t="s">
        <v>0</v>
      </c>
      <c r="V1162" s="434" t="s">
        <v>332</v>
      </c>
      <c r="W1162" s="434"/>
      <c r="X1162" s="63" t="s">
        <v>333</v>
      </c>
      <c r="Y1162" s="434" t="s">
        <v>332</v>
      </c>
      <c r="Z1162" s="434"/>
      <c r="AA1162" s="63" t="s">
        <v>333</v>
      </c>
      <c r="AB1162" s="434" t="s">
        <v>332</v>
      </c>
      <c r="AC1162" s="434"/>
      <c r="AD1162" s="63" t="s">
        <v>333</v>
      </c>
      <c r="AE1162" s="64" t="s">
        <v>0</v>
      </c>
    </row>
    <row r="1163" spans="1:31" ht="14.4" x14ac:dyDescent="0.3">
      <c r="A1163" s="64" t="s">
        <v>18</v>
      </c>
      <c r="B1163" s="10">
        <v>151392</v>
      </c>
      <c r="C1163" s="45"/>
      <c r="D1163" s="10">
        <v>857.57575757575705</v>
      </c>
      <c r="E1163" s="10">
        <v>160172</v>
      </c>
      <c r="F1163" s="45"/>
      <c r="G1163" s="46">
        <v>801.21212121212102</v>
      </c>
      <c r="H1163" s="10">
        <v>168625</v>
      </c>
      <c r="I1163" s="45"/>
      <c r="J1163" s="46">
        <v>724.84849999999994</v>
      </c>
      <c r="K1163" s="45">
        <v>0.11383032128514056</v>
      </c>
      <c r="L1163" s="10">
        <v>278525</v>
      </c>
      <c r="M1163" s="45"/>
      <c r="N1163" s="10">
        <v>910.30303030303003</v>
      </c>
      <c r="O1163" s="10">
        <v>292550</v>
      </c>
      <c r="P1163" s="45"/>
      <c r="Q1163" s="46">
        <v>808.48484848484804</v>
      </c>
      <c r="R1163" s="10">
        <v>307906</v>
      </c>
      <c r="S1163" s="45"/>
      <c r="T1163" s="46">
        <v>689.09090000000003</v>
      </c>
      <c r="U1163" s="45">
        <v>0.10548783771654251</v>
      </c>
      <c r="V1163" s="10">
        <v>12187191</v>
      </c>
      <c r="W1163" s="45"/>
      <c r="X1163" s="10">
        <v>12478.1818181818</v>
      </c>
      <c r="Y1163" s="10">
        <v>12617280</v>
      </c>
      <c r="Z1163" s="45"/>
      <c r="AA1163" s="46">
        <v>12371.515151515099</v>
      </c>
      <c r="AB1163" s="10">
        <v>13044266</v>
      </c>
      <c r="AC1163" s="45"/>
      <c r="AD1163" s="46">
        <v>12323.03</v>
      </c>
      <c r="AE1163" s="45">
        <v>7.0325885595786591E-2</v>
      </c>
    </row>
    <row r="1164" spans="1:31" ht="14.4" x14ac:dyDescent="0.3">
      <c r="A1164" s="64" t="s">
        <v>252</v>
      </c>
      <c r="B1164" s="10">
        <v>74857</v>
      </c>
      <c r="C1164" s="45">
        <v>0.49445809554005493</v>
      </c>
      <c r="D1164" s="10">
        <v>969.69696969696895</v>
      </c>
      <c r="E1164" s="10">
        <v>75933</v>
      </c>
      <c r="F1164" s="45">
        <v>0.47407162300526934</v>
      </c>
      <c r="G1164" s="46">
        <v>950.90909090909099</v>
      </c>
      <c r="H1164" s="10">
        <v>78775</v>
      </c>
      <c r="I1164" s="45">
        <v>0.46716085989621942</v>
      </c>
      <c r="J1164" s="46">
        <v>935.75756799999999</v>
      </c>
      <c r="K1164" s="45">
        <v>5.2339794541592634E-2</v>
      </c>
      <c r="L1164" s="10">
        <v>154847</v>
      </c>
      <c r="M1164" s="45">
        <v>0.55595368458845706</v>
      </c>
      <c r="N1164" s="10">
        <v>1137.57575757575</v>
      </c>
      <c r="O1164" s="10">
        <v>155487</v>
      </c>
      <c r="P1164" s="45">
        <v>0.53148863442146643</v>
      </c>
      <c r="Q1164" s="46">
        <v>1310.30303030303</v>
      </c>
      <c r="R1164" s="10">
        <v>164124</v>
      </c>
      <c r="S1164" s="45">
        <v>0.53303280871434788</v>
      </c>
      <c r="T1164" s="46">
        <v>1075.15149</v>
      </c>
      <c r="U1164" s="45">
        <v>5.9910750611894319E-2</v>
      </c>
      <c r="V1164" s="10">
        <v>7061432</v>
      </c>
      <c r="W1164" s="45">
        <v>0.57941423909742618</v>
      </c>
      <c r="X1164" s="10">
        <v>21432.727272727199</v>
      </c>
      <c r="Y1164" s="10">
        <v>6908925</v>
      </c>
      <c r="Z1164" s="45">
        <v>0.54757641900631515</v>
      </c>
      <c r="AA1164" s="46">
        <v>20884.8484848484</v>
      </c>
      <c r="AB1164" s="10">
        <v>7154580</v>
      </c>
      <c r="AC1164" s="45">
        <v>0.54848467518218347</v>
      </c>
      <c r="AD1164" s="46">
        <v>22952.726600000002</v>
      </c>
      <c r="AE1164" s="45">
        <v>1.3191092118425838E-2</v>
      </c>
    </row>
    <row r="1165" spans="1:31" ht="14.4" x14ac:dyDescent="0.3">
      <c r="A1165" s="64" t="s">
        <v>473</v>
      </c>
      <c r="B1165" s="10">
        <v>74447</v>
      </c>
      <c r="C1165" s="45">
        <v>0.49174989431409849</v>
      </c>
      <c r="D1165" s="10">
        <v>967.87878787878799</v>
      </c>
      <c r="E1165" s="10">
        <v>75742</v>
      </c>
      <c r="F1165" s="45">
        <v>0.47287915490847338</v>
      </c>
      <c r="G1165" s="46">
        <v>943.63636363636294</v>
      </c>
      <c r="H1165" s="10">
        <v>78647</v>
      </c>
      <c r="I1165" s="45">
        <v>0.46640177909562641</v>
      </c>
      <c r="J1165" s="46">
        <v>935.15150000000006</v>
      </c>
      <c r="K1165" s="45">
        <v>5.6415973780004569E-2</v>
      </c>
      <c r="L1165" s="10">
        <v>153746</v>
      </c>
      <c r="M1165" s="45">
        <v>0.55200071806839601</v>
      </c>
      <c r="N1165" s="10">
        <v>1148.4848484848401</v>
      </c>
      <c r="O1165" s="10">
        <v>155114</v>
      </c>
      <c r="P1165" s="45">
        <v>0.53021363869424032</v>
      </c>
      <c r="Q1165" s="46">
        <v>1295.15151515151</v>
      </c>
      <c r="R1165" s="10">
        <v>163799</v>
      </c>
      <c r="S1165" s="45">
        <v>0.53197729177086517</v>
      </c>
      <c r="T1165" s="46">
        <v>1080.60608</v>
      </c>
      <c r="U1165" s="45">
        <v>6.5387066980604369E-2</v>
      </c>
      <c r="V1165" s="10">
        <v>7036923</v>
      </c>
      <c r="W1165" s="45">
        <v>0.57740319323788392</v>
      </c>
      <c r="X1165" s="10">
        <v>21539.3939393939</v>
      </c>
      <c r="Y1165" s="10">
        <v>6890264</v>
      </c>
      <c r="Z1165" s="45">
        <v>0.54609741560780134</v>
      </c>
      <c r="AA1165" s="46">
        <v>20989.090909090901</v>
      </c>
      <c r="AB1165" s="10">
        <v>7137341</v>
      </c>
      <c r="AC1165" s="45">
        <v>0.54716309832994814</v>
      </c>
      <c r="AD1165" s="46">
        <v>22931.515599999999</v>
      </c>
      <c r="AE1165" s="45">
        <v>1.4270157567448158E-2</v>
      </c>
    </row>
    <row r="1166" spans="1:31" ht="14.4" x14ac:dyDescent="0.3">
      <c r="A1166" s="64" t="s">
        <v>474</v>
      </c>
      <c r="B1166" s="10">
        <v>410</v>
      </c>
      <c r="C1166" s="45">
        <v>2.7082012259564575E-3</v>
      </c>
      <c r="D1166" s="10">
        <v>82.424242424242394</v>
      </c>
      <c r="E1166" s="10">
        <v>191</v>
      </c>
      <c r="F1166" s="45">
        <v>1.1924680967959444E-3</v>
      </c>
      <c r="G1166" s="46">
        <v>64.242424242424207</v>
      </c>
      <c r="H1166" s="10">
        <v>128</v>
      </c>
      <c r="I1166" s="45">
        <v>7.5908080059303184E-4</v>
      </c>
      <c r="J1166" s="46">
        <v>36.969695999999999</v>
      </c>
      <c r="K1166" s="45">
        <v>-0.68780487804878043</v>
      </c>
      <c r="L1166" s="10">
        <v>1101</v>
      </c>
      <c r="M1166" s="45">
        <v>3.9529665200610355E-3</v>
      </c>
      <c r="N1166" s="10">
        <v>158.78787878787799</v>
      </c>
      <c r="O1166" s="10">
        <v>373</v>
      </c>
      <c r="P1166" s="45">
        <v>1.2749957272261152E-3</v>
      </c>
      <c r="Q1166" s="46">
        <v>92.727272727272705</v>
      </c>
      <c r="R1166" s="10">
        <v>325</v>
      </c>
      <c r="S1166" s="45">
        <v>1.0555169434827512E-3</v>
      </c>
      <c r="T1166" s="46">
        <v>62.4242439</v>
      </c>
      <c r="U1166" s="45">
        <v>-0.70481380563124429</v>
      </c>
      <c r="V1166" s="10">
        <v>24509</v>
      </c>
      <c r="W1166" s="45">
        <v>2.011045859542203E-3</v>
      </c>
      <c r="X1166" s="10">
        <v>695.15151515151501</v>
      </c>
      <c r="Y1166" s="10">
        <v>18661</v>
      </c>
      <c r="Z1166" s="45">
        <v>1.4790033985137843E-3</v>
      </c>
      <c r="AA1166" s="46">
        <v>767.27272727272702</v>
      </c>
      <c r="AB1166" s="10">
        <v>17239</v>
      </c>
      <c r="AC1166" s="45">
        <v>1.3215768522353039E-3</v>
      </c>
      <c r="AD1166" s="46">
        <v>529.09090000000003</v>
      </c>
      <c r="AE1166" s="45">
        <v>-0.29662572932392184</v>
      </c>
    </row>
    <row r="1167" spans="1:31" ht="14.4" x14ac:dyDescent="0.3">
      <c r="A1167" s="64" t="s">
        <v>253</v>
      </c>
      <c r="B1167" s="10">
        <v>76535</v>
      </c>
      <c r="C1167" s="45">
        <v>0.50554190445994507</v>
      </c>
      <c r="D1167" s="10">
        <v>826.66666666666595</v>
      </c>
      <c r="E1167" s="10">
        <v>84239</v>
      </c>
      <c r="F1167" s="45">
        <v>0.52592837699473072</v>
      </c>
      <c r="G1167" s="46">
        <v>924.84848484848499</v>
      </c>
      <c r="H1167" s="10">
        <v>89850</v>
      </c>
      <c r="I1167" s="45">
        <v>0.53283914010378053</v>
      </c>
      <c r="J1167" s="46">
        <v>820.60609999999997</v>
      </c>
      <c r="K1167" s="45">
        <v>0.17397269223231202</v>
      </c>
      <c r="L1167" s="10">
        <v>123678</v>
      </c>
      <c r="M1167" s="45">
        <v>0.44404631541154294</v>
      </c>
      <c r="N1167" s="10">
        <v>1060</v>
      </c>
      <c r="O1167" s="10">
        <v>137063</v>
      </c>
      <c r="P1167" s="45">
        <v>0.46851136557853357</v>
      </c>
      <c r="Q1167" s="46">
        <v>1242.42424242424</v>
      </c>
      <c r="R1167" s="10">
        <v>143782</v>
      </c>
      <c r="S1167" s="45">
        <v>0.46696719128565212</v>
      </c>
      <c r="T1167" s="46">
        <v>1099.39392</v>
      </c>
      <c r="U1167" s="45">
        <v>0.16255114086579667</v>
      </c>
      <c r="V1167" s="10">
        <v>5125759</v>
      </c>
      <c r="W1167" s="45">
        <v>0.42058576090257388</v>
      </c>
      <c r="X1167" s="10">
        <v>11167.878787878701</v>
      </c>
      <c r="Y1167" s="10">
        <v>5708355</v>
      </c>
      <c r="Z1167" s="45">
        <v>0.45242358099368485</v>
      </c>
      <c r="AA1167" s="46">
        <v>10622.4242424242</v>
      </c>
      <c r="AB1167" s="10">
        <v>5889686</v>
      </c>
      <c r="AC1167" s="45">
        <v>0.45151532481781648</v>
      </c>
      <c r="AD1167" s="46">
        <v>12915.757799999999</v>
      </c>
      <c r="AE1167" s="45">
        <v>0.14903685483457182</v>
      </c>
    </row>
    <row r="1168" spans="1:31" ht="18" customHeight="1" x14ac:dyDescent="0.3">
      <c r="A1168" s="64" t="s">
        <v>473</v>
      </c>
      <c r="B1168" s="10">
        <v>75747</v>
      </c>
      <c r="C1168" s="45">
        <v>0.50033687381103364</v>
      </c>
      <c r="D1168" s="10">
        <v>813.93939393939399</v>
      </c>
      <c r="E1168" s="10">
        <v>83705</v>
      </c>
      <c r="F1168" s="45">
        <v>0.52259446095447393</v>
      </c>
      <c r="G1168" s="46">
        <v>908.48484848484804</v>
      </c>
      <c r="H1168" s="10">
        <v>89318</v>
      </c>
      <c r="I1168" s="45">
        <v>0.52968421052631576</v>
      </c>
      <c r="J1168" s="46">
        <v>830.90909999999997</v>
      </c>
      <c r="K1168" s="45">
        <v>0.17916221104466185</v>
      </c>
      <c r="L1168" s="10">
        <v>122385</v>
      </c>
      <c r="M1168" s="45">
        <v>0.43940400323130779</v>
      </c>
      <c r="N1168" s="10">
        <v>1027.27272727272</v>
      </c>
      <c r="O1168" s="10">
        <v>135932</v>
      </c>
      <c r="P1168" s="45">
        <v>0.46464535976756111</v>
      </c>
      <c r="Q1168" s="46">
        <v>1237.57575757575</v>
      </c>
      <c r="R1168" s="10">
        <v>142722</v>
      </c>
      <c r="S1168" s="45">
        <v>0.46352458217767761</v>
      </c>
      <c r="T1168" s="46">
        <v>1110.9090000000001</v>
      </c>
      <c r="U1168" s="45">
        <v>0.16617232503983331</v>
      </c>
      <c r="V1168" s="10">
        <v>5088046</v>
      </c>
      <c r="W1168" s="45">
        <v>0.41749128244564315</v>
      </c>
      <c r="X1168" s="10">
        <v>10812.727272727199</v>
      </c>
      <c r="Y1168" s="10">
        <v>5665880</v>
      </c>
      <c r="Z1168" s="45">
        <v>0.44905716604529661</v>
      </c>
      <c r="AA1168" s="46">
        <v>10323.0303030303</v>
      </c>
      <c r="AB1168" s="10">
        <v>5850378</v>
      </c>
      <c r="AC1168" s="45">
        <v>0.44850189347564667</v>
      </c>
      <c r="AD1168" s="46">
        <v>12720</v>
      </c>
      <c r="AE1168" s="45">
        <v>0.14982804793824583</v>
      </c>
    </row>
    <row r="1169" spans="1:31" ht="14.4" x14ac:dyDescent="0.3">
      <c r="A1169" s="64" t="s">
        <v>474</v>
      </c>
      <c r="B1169" s="10">
        <v>788</v>
      </c>
      <c r="C1169" s="45">
        <v>5.2050306489114352E-3</v>
      </c>
      <c r="D1169" s="10">
        <v>145.45454545454501</v>
      </c>
      <c r="E1169" s="10">
        <v>534</v>
      </c>
      <c r="F1169" s="45">
        <v>3.3339160402567239E-3</v>
      </c>
      <c r="G1169" s="46">
        <v>78.787878787878796</v>
      </c>
      <c r="H1169" s="10">
        <v>532</v>
      </c>
      <c r="I1169" s="45">
        <v>3.1549295774647886E-3</v>
      </c>
      <c r="J1169" s="46">
        <v>113.333336</v>
      </c>
      <c r="K1169" s="45">
        <v>-0.32487309644670048</v>
      </c>
      <c r="L1169" s="10">
        <v>1293</v>
      </c>
      <c r="M1169" s="45">
        <v>4.6423121802351671E-3</v>
      </c>
      <c r="N1169" s="10">
        <v>170.30303030303</v>
      </c>
      <c r="O1169" s="10">
        <v>1131</v>
      </c>
      <c r="P1169" s="45">
        <v>3.8660058109724832E-3</v>
      </c>
      <c r="Q1169" s="46">
        <v>135.75757575757501</v>
      </c>
      <c r="R1169" s="10">
        <v>1060</v>
      </c>
      <c r="S1169" s="45">
        <v>3.4426091079745118E-3</v>
      </c>
      <c r="T1169" s="46">
        <v>147.878784</v>
      </c>
      <c r="U1169" s="45">
        <v>-0.18020108275328692</v>
      </c>
      <c r="V1169" s="10">
        <v>37713</v>
      </c>
      <c r="W1169" s="45">
        <v>3.0944784569307236E-3</v>
      </c>
      <c r="X1169" s="10">
        <v>929.69696969696895</v>
      </c>
      <c r="Y1169" s="10">
        <v>42475</v>
      </c>
      <c r="Z1169" s="45">
        <v>3.3664149483882424E-3</v>
      </c>
      <c r="AA1169" s="46">
        <v>956.36363636363603</v>
      </c>
      <c r="AB1169" s="10">
        <v>39308</v>
      </c>
      <c r="AC1169" s="45">
        <v>3.0134313421698086E-3</v>
      </c>
      <c r="AD1169" s="46">
        <v>1049.6969999999999</v>
      </c>
      <c r="AE1169" s="45">
        <v>4.2293108477182935E-2</v>
      </c>
    </row>
    <row r="1170" spans="1:31" ht="14.4" x14ac:dyDescent="0.3">
      <c r="A1170" s="432"/>
      <c r="B1170" s="432"/>
      <c r="C1170" s="432"/>
      <c r="D1170" s="432"/>
      <c r="E1170" s="432"/>
      <c r="F1170" s="432"/>
      <c r="G1170" s="432"/>
      <c r="H1170" s="432"/>
      <c r="I1170" s="432"/>
      <c r="J1170" s="432"/>
      <c r="K1170" s="432"/>
      <c r="L1170" s="432"/>
      <c r="M1170" s="432"/>
      <c r="N1170" s="432"/>
      <c r="O1170" s="432"/>
      <c r="P1170" s="432"/>
      <c r="Q1170" s="432"/>
      <c r="R1170" s="432"/>
      <c r="S1170" s="432"/>
      <c r="T1170" s="432"/>
      <c r="U1170" s="432"/>
      <c r="V1170" s="432"/>
      <c r="W1170" s="432"/>
      <c r="X1170" s="432"/>
      <c r="Y1170" s="432"/>
      <c r="Z1170" s="432"/>
      <c r="AA1170" s="432"/>
      <c r="AB1170" s="432"/>
      <c r="AC1170" s="432"/>
      <c r="AD1170" s="432"/>
      <c r="AE1170" s="432"/>
    </row>
    <row r="1171" spans="1:31" ht="14.4" x14ac:dyDescent="0.3">
      <c r="A1171" s="433" t="s">
        <v>475</v>
      </c>
      <c r="B1171" s="433"/>
      <c r="C1171" s="433"/>
      <c r="D1171" s="433"/>
      <c r="E1171" s="433"/>
      <c r="F1171" s="433"/>
      <c r="G1171" s="433"/>
      <c r="H1171" s="433"/>
      <c r="I1171" s="433"/>
      <c r="J1171" s="433"/>
      <c r="K1171" s="433"/>
      <c r="L1171" s="433"/>
      <c r="M1171" s="433"/>
      <c r="N1171" s="433"/>
      <c r="O1171" s="433"/>
      <c r="P1171" s="433"/>
      <c r="Q1171" s="433"/>
      <c r="R1171" s="433"/>
      <c r="S1171" s="433"/>
      <c r="T1171" s="433"/>
      <c r="U1171" s="433"/>
      <c r="V1171" s="433"/>
      <c r="W1171" s="433"/>
      <c r="X1171" s="433"/>
      <c r="Y1171" s="433"/>
      <c r="Z1171" s="433"/>
      <c r="AA1171" s="433"/>
      <c r="AB1171" s="433"/>
      <c r="AC1171" s="433"/>
      <c r="AD1171" s="433"/>
      <c r="AE1171" s="433"/>
    </row>
    <row r="1172" spans="1:31" ht="14.4" x14ac:dyDescent="0.3">
      <c r="A1172" s="64"/>
      <c r="B1172" s="434" t="s">
        <v>332</v>
      </c>
      <c r="C1172" s="434"/>
      <c r="D1172" s="63" t="s">
        <v>333</v>
      </c>
      <c r="E1172" s="434" t="s">
        <v>332</v>
      </c>
      <c r="F1172" s="434"/>
      <c r="G1172" s="63" t="s">
        <v>333</v>
      </c>
      <c r="H1172" s="434" t="s">
        <v>332</v>
      </c>
      <c r="I1172" s="434"/>
      <c r="J1172" s="63" t="s">
        <v>333</v>
      </c>
      <c r="K1172" s="64" t="s">
        <v>0</v>
      </c>
      <c r="L1172" s="434" t="s">
        <v>332</v>
      </c>
      <c r="M1172" s="434"/>
      <c r="N1172" s="63" t="s">
        <v>333</v>
      </c>
      <c r="O1172" s="434" t="s">
        <v>332</v>
      </c>
      <c r="P1172" s="434"/>
      <c r="Q1172" s="63" t="s">
        <v>333</v>
      </c>
      <c r="R1172" s="434" t="s">
        <v>332</v>
      </c>
      <c r="S1172" s="434"/>
      <c r="T1172" s="63" t="s">
        <v>333</v>
      </c>
      <c r="U1172" s="64" t="s">
        <v>0</v>
      </c>
      <c r="V1172" s="434" t="s">
        <v>332</v>
      </c>
      <c r="W1172" s="434"/>
      <c r="X1172" s="63" t="s">
        <v>333</v>
      </c>
      <c r="Y1172" s="434" t="s">
        <v>332</v>
      </c>
      <c r="Z1172" s="434"/>
      <c r="AA1172" s="63" t="s">
        <v>333</v>
      </c>
      <c r="AB1172" s="434" t="s">
        <v>332</v>
      </c>
      <c r="AC1172" s="434"/>
      <c r="AD1172" s="63" t="s">
        <v>333</v>
      </c>
      <c r="AE1172" s="64" t="s">
        <v>0</v>
      </c>
    </row>
    <row r="1173" spans="1:31" ht="14.4" x14ac:dyDescent="0.3">
      <c r="A1173" s="64" t="s">
        <v>18</v>
      </c>
      <c r="B1173" s="10">
        <v>151392</v>
      </c>
      <c r="C1173" s="45"/>
      <c r="D1173" s="10">
        <v>857.57575757575705</v>
      </c>
      <c r="E1173" s="10">
        <v>160172</v>
      </c>
      <c r="F1173" s="45"/>
      <c r="G1173" s="46">
        <v>801.21212121212102</v>
      </c>
      <c r="H1173" s="10">
        <v>168625</v>
      </c>
      <c r="I1173" s="45"/>
      <c r="J1173" s="46">
        <v>724.84849999999994</v>
      </c>
      <c r="K1173" s="45">
        <v>0.11383032128514056</v>
      </c>
      <c r="L1173" s="10">
        <v>278525</v>
      </c>
      <c r="M1173" s="45"/>
      <c r="N1173" s="10">
        <v>910.30303030303003</v>
      </c>
      <c r="O1173" s="10">
        <v>292550</v>
      </c>
      <c r="P1173" s="45"/>
      <c r="Q1173" s="46">
        <v>808.48484848484804</v>
      </c>
      <c r="R1173" s="10">
        <v>307906</v>
      </c>
      <c r="S1173" s="45"/>
      <c r="T1173" s="46">
        <v>689.09090000000003</v>
      </c>
      <c r="U1173" s="45">
        <v>0.10548783771654251</v>
      </c>
      <c r="V1173" s="10">
        <v>12187191</v>
      </c>
      <c r="W1173" s="45"/>
      <c r="X1173" s="10">
        <v>12478.1818181818</v>
      </c>
      <c r="Y1173" s="10">
        <v>12617280</v>
      </c>
      <c r="Z1173" s="45"/>
      <c r="AA1173" s="46">
        <v>12371.515151515099</v>
      </c>
      <c r="AB1173" s="10">
        <v>13044266</v>
      </c>
      <c r="AC1173" s="45"/>
      <c r="AD1173" s="46">
        <v>12323.03</v>
      </c>
      <c r="AE1173" s="45">
        <v>7.0325885595786591E-2</v>
      </c>
    </row>
    <row r="1174" spans="1:31" ht="14.4" x14ac:dyDescent="0.3">
      <c r="A1174" s="64" t="s">
        <v>252</v>
      </c>
      <c r="B1174" s="10">
        <v>74857</v>
      </c>
      <c r="C1174" s="45">
        <v>0.49445809554005493</v>
      </c>
      <c r="D1174" s="10">
        <v>969.69696969696895</v>
      </c>
      <c r="E1174" s="10">
        <v>75933</v>
      </c>
      <c r="F1174" s="45">
        <v>0.47407162300526934</v>
      </c>
      <c r="G1174" s="46">
        <v>950.90909090909099</v>
      </c>
      <c r="H1174" s="10">
        <v>78775</v>
      </c>
      <c r="I1174" s="45">
        <v>0.46716085989621942</v>
      </c>
      <c r="J1174" s="46">
        <v>935.75756799999999</v>
      </c>
      <c r="K1174" s="45">
        <v>5.2339794541592634E-2</v>
      </c>
      <c r="L1174" s="10">
        <v>154847</v>
      </c>
      <c r="M1174" s="45">
        <v>0.55595368458845706</v>
      </c>
      <c r="N1174" s="10">
        <v>1137.57575757575</v>
      </c>
      <c r="O1174" s="10">
        <v>155487</v>
      </c>
      <c r="P1174" s="45">
        <v>0.53148863442146643</v>
      </c>
      <c r="Q1174" s="46">
        <v>1310.30303030303</v>
      </c>
      <c r="R1174" s="10">
        <v>164124</v>
      </c>
      <c r="S1174" s="45">
        <v>0.53303280871434788</v>
      </c>
      <c r="T1174" s="46">
        <v>1075.15149</v>
      </c>
      <c r="U1174" s="45">
        <v>5.9910750611894319E-2</v>
      </c>
      <c r="V1174" s="10">
        <v>7061432</v>
      </c>
      <c r="W1174" s="45">
        <v>0.57941423909742618</v>
      </c>
      <c r="X1174" s="10">
        <v>21432.727272727199</v>
      </c>
      <c r="Y1174" s="10">
        <v>6908925</v>
      </c>
      <c r="Z1174" s="45">
        <v>0.54757641900631515</v>
      </c>
      <c r="AA1174" s="46">
        <v>20884.8484848484</v>
      </c>
      <c r="AB1174" s="10">
        <v>7154580</v>
      </c>
      <c r="AC1174" s="45">
        <v>0.54848467518218347</v>
      </c>
      <c r="AD1174" s="46">
        <v>22952.726600000002</v>
      </c>
      <c r="AE1174" s="45">
        <v>1.3191092118425838E-2</v>
      </c>
    </row>
    <row r="1175" spans="1:31" ht="14.4" x14ac:dyDescent="0.3">
      <c r="A1175" s="64" t="s">
        <v>476</v>
      </c>
      <c r="B1175" s="10">
        <v>74478</v>
      </c>
      <c r="C1175" s="45">
        <v>0.49195466074825617</v>
      </c>
      <c r="D1175" s="10">
        <v>970.90909090909099</v>
      </c>
      <c r="E1175" s="10">
        <v>75753</v>
      </c>
      <c r="F1175" s="45">
        <v>0.47294783108158728</v>
      </c>
      <c r="G1175" s="46">
        <v>946.66666666666595</v>
      </c>
      <c r="H1175" s="10">
        <v>78615</v>
      </c>
      <c r="I1175" s="45">
        <v>0.46621200889547815</v>
      </c>
      <c r="J1175" s="46">
        <v>925.45450000000005</v>
      </c>
      <c r="K1175" s="45">
        <v>5.5546604366390077E-2</v>
      </c>
      <c r="L1175" s="10">
        <v>153861</v>
      </c>
      <c r="M1175" s="45">
        <v>0.55241360739610446</v>
      </c>
      <c r="N1175" s="10">
        <v>1155.15151515151</v>
      </c>
      <c r="O1175" s="10">
        <v>154909</v>
      </c>
      <c r="P1175" s="45">
        <v>0.52951290377713212</v>
      </c>
      <c r="Q1175" s="46">
        <v>1298.7878787878701</v>
      </c>
      <c r="R1175" s="10">
        <v>163798</v>
      </c>
      <c r="S1175" s="45">
        <v>0.53197404402642368</v>
      </c>
      <c r="T1175" s="46">
        <v>1070.9090000000001</v>
      </c>
      <c r="U1175" s="45">
        <v>6.4584267618174845E-2</v>
      </c>
      <c r="V1175" s="10">
        <v>7037754</v>
      </c>
      <c r="W1175" s="45">
        <v>0.57747137958205463</v>
      </c>
      <c r="X1175" s="10">
        <v>21560.606060605998</v>
      </c>
      <c r="Y1175" s="10">
        <v>6883913</v>
      </c>
      <c r="Z1175" s="45">
        <v>0.5455940583073372</v>
      </c>
      <c r="AA1175" s="46">
        <v>20986.666666666599</v>
      </c>
      <c r="AB1175" s="10">
        <v>7132107</v>
      </c>
      <c r="AC1175" s="45">
        <v>0.54676184922938553</v>
      </c>
      <c r="AD1175" s="46">
        <v>22936.363300000001</v>
      </c>
      <c r="AE1175" s="45">
        <v>1.3406691964510269E-2</v>
      </c>
    </row>
    <row r="1176" spans="1:31" ht="14.4" x14ac:dyDescent="0.3">
      <c r="A1176" s="64" t="s">
        <v>477</v>
      </c>
      <c r="B1176" s="10">
        <v>379</v>
      </c>
      <c r="C1176" s="45">
        <v>2.5034347917987742E-3</v>
      </c>
      <c r="D1176" s="10">
        <v>83.030303030303003</v>
      </c>
      <c r="E1176" s="10">
        <v>180</v>
      </c>
      <c r="F1176" s="45">
        <v>1.1237919236820417E-3</v>
      </c>
      <c r="G1176" s="46">
        <v>53.939393939393902</v>
      </c>
      <c r="H1176" s="10">
        <v>160</v>
      </c>
      <c r="I1176" s="45">
        <v>9.4885100074128985E-4</v>
      </c>
      <c r="J1176" s="46">
        <v>32.727271999999999</v>
      </c>
      <c r="K1176" s="45">
        <v>-0.57783641160949872</v>
      </c>
      <c r="L1176" s="10">
        <v>986</v>
      </c>
      <c r="M1176" s="45">
        <v>3.5400771923525718E-3</v>
      </c>
      <c r="N1176" s="10">
        <v>166.666666666666</v>
      </c>
      <c r="O1176" s="10">
        <v>578</v>
      </c>
      <c r="P1176" s="45">
        <v>1.9757306443343018E-3</v>
      </c>
      <c r="Q1176" s="46">
        <v>106.06060606060601</v>
      </c>
      <c r="R1176" s="10">
        <v>326</v>
      </c>
      <c r="S1176" s="45">
        <v>1.0587646879242367E-3</v>
      </c>
      <c r="T1176" s="46">
        <v>56.969695999999999</v>
      </c>
      <c r="U1176" s="45">
        <v>-0.66937119675456391</v>
      </c>
      <c r="V1176" s="10">
        <v>23678</v>
      </c>
      <c r="W1176" s="45">
        <v>1.9428595153715077E-3</v>
      </c>
      <c r="X1176" s="10">
        <v>626.06060606060601</v>
      </c>
      <c r="Y1176" s="10">
        <v>25012</v>
      </c>
      <c r="Z1176" s="45">
        <v>1.9823606989779097E-3</v>
      </c>
      <c r="AA1176" s="46">
        <v>675.15151515151501</v>
      </c>
      <c r="AB1176" s="10">
        <v>22473</v>
      </c>
      <c r="AC1176" s="45">
        <v>1.7228259527979574E-3</v>
      </c>
      <c r="AD1176" s="46">
        <v>536.96969999999999</v>
      </c>
      <c r="AE1176" s="45">
        <v>-5.0891122561027111E-2</v>
      </c>
    </row>
    <row r="1177" spans="1:31" ht="14.4" x14ac:dyDescent="0.3">
      <c r="A1177" s="64" t="s">
        <v>253</v>
      </c>
      <c r="B1177" s="10">
        <v>76535</v>
      </c>
      <c r="C1177" s="45">
        <v>0.50554190445994507</v>
      </c>
      <c r="D1177" s="10">
        <v>826.66666666666595</v>
      </c>
      <c r="E1177" s="10">
        <v>84239</v>
      </c>
      <c r="F1177" s="45">
        <v>0.52592837699473072</v>
      </c>
      <c r="G1177" s="46">
        <v>924.84848484848499</v>
      </c>
      <c r="H1177" s="10">
        <v>89850</v>
      </c>
      <c r="I1177" s="45">
        <v>0.53283914010378053</v>
      </c>
      <c r="J1177" s="46">
        <v>820.60609999999997</v>
      </c>
      <c r="K1177" s="45">
        <v>0.17397269223231202</v>
      </c>
      <c r="L1177" s="10">
        <v>123678</v>
      </c>
      <c r="M1177" s="45">
        <v>0.44404631541154294</v>
      </c>
      <c r="N1177" s="10">
        <v>1060</v>
      </c>
      <c r="O1177" s="10">
        <v>137063</v>
      </c>
      <c r="P1177" s="45">
        <v>0.46851136557853357</v>
      </c>
      <c r="Q1177" s="46">
        <v>1242.42424242424</v>
      </c>
      <c r="R1177" s="10">
        <v>143782</v>
      </c>
      <c r="S1177" s="45">
        <v>0.46696719128565212</v>
      </c>
      <c r="T1177" s="46">
        <v>1099.39392</v>
      </c>
      <c r="U1177" s="45">
        <v>0.16255114086579667</v>
      </c>
      <c r="V1177" s="10">
        <v>5125759</v>
      </c>
      <c r="W1177" s="45">
        <v>0.42058576090257388</v>
      </c>
      <c r="X1177" s="10">
        <v>11167.878787878701</v>
      </c>
      <c r="Y1177" s="10">
        <v>5708355</v>
      </c>
      <c r="Z1177" s="45">
        <v>0.45242358099368485</v>
      </c>
      <c r="AA1177" s="46">
        <v>10622.4242424242</v>
      </c>
      <c r="AB1177" s="10">
        <v>5889686</v>
      </c>
      <c r="AC1177" s="45">
        <v>0.45151532481781648</v>
      </c>
      <c r="AD1177" s="46">
        <v>12915.757799999999</v>
      </c>
      <c r="AE1177" s="45">
        <v>0.14903685483457182</v>
      </c>
    </row>
    <row r="1178" spans="1:31" ht="14.4" x14ac:dyDescent="0.3">
      <c r="A1178" s="64" t="s">
        <v>476</v>
      </c>
      <c r="B1178" s="10">
        <v>75331</v>
      </c>
      <c r="C1178" s="45">
        <v>0.49758904037201435</v>
      </c>
      <c r="D1178" s="10">
        <v>833.33333333333303</v>
      </c>
      <c r="E1178" s="10">
        <v>83017</v>
      </c>
      <c r="F1178" s="45">
        <v>0.51829907849062262</v>
      </c>
      <c r="G1178" s="46">
        <v>910.30303030303003</v>
      </c>
      <c r="H1178" s="10">
        <v>88156</v>
      </c>
      <c r="I1178" s="45">
        <v>0.52279318013343212</v>
      </c>
      <c r="J1178" s="46">
        <v>855.75756799999999</v>
      </c>
      <c r="K1178" s="45">
        <v>0.17024863601969972</v>
      </c>
      <c r="L1178" s="10">
        <v>121731</v>
      </c>
      <c r="M1178" s="45">
        <v>0.43705591957633966</v>
      </c>
      <c r="N1178" s="10">
        <v>1041.8181818181799</v>
      </c>
      <c r="O1178" s="10">
        <v>134812</v>
      </c>
      <c r="P1178" s="45">
        <v>0.46081695436677489</v>
      </c>
      <c r="Q1178" s="46">
        <v>1198.1818181818101</v>
      </c>
      <c r="R1178" s="10">
        <v>141136</v>
      </c>
      <c r="S1178" s="45">
        <v>0.4583736594934818</v>
      </c>
      <c r="T1178" s="46">
        <v>1120.60608</v>
      </c>
      <c r="U1178" s="45">
        <v>0.1594088605203276</v>
      </c>
      <c r="V1178" s="10">
        <v>5030483</v>
      </c>
      <c r="W1178" s="45">
        <v>0.41276804474468315</v>
      </c>
      <c r="X1178" s="10">
        <v>11101.2121212121</v>
      </c>
      <c r="Y1178" s="10">
        <v>5581640</v>
      </c>
      <c r="Z1178" s="45">
        <v>0.44238060818179514</v>
      </c>
      <c r="AA1178" s="46">
        <v>10640.606060606</v>
      </c>
      <c r="AB1178" s="10">
        <v>5762899</v>
      </c>
      <c r="AC1178" s="45">
        <v>0.4417955751592309</v>
      </c>
      <c r="AD1178" s="46">
        <v>12929.0908</v>
      </c>
      <c r="AE1178" s="45">
        <v>0.14559556209612476</v>
      </c>
    </row>
    <row r="1179" spans="1:31" ht="14.4" x14ac:dyDescent="0.3">
      <c r="A1179" s="64" t="s">
        <v>477</v>
      </c>
      <c r="B1179" s="10">
        <v>1204</v>
      </c>
      <c r="C1179" s="45">
        <v>7.9528640879306702E-3</v>
      </c>
      <c r="D1179" s="10">
        <v>157.575757575757</v>
      </c>
      <c r="E1179" s="10">
        <v>1222</v>
      </c>
      <c r="F1179" s="45">
        <v>7.6292985041080839E-3</v>
      </c>
      <c r="G1179" s="46">
        <v>130.90909090909</v>
      </c>
      <c r="H1179" s="10">
        <v>1694</v>
      </c>
      <c r="I1179" s="45">
        <v>1.0045959970348406E-2</v>
      </c>
      <c r="J1179" s="46">
        <v>187.27271999999999</v>
      </c>
      <c r="K1179" s="45">
        <v>0.40697674418604651</v>
      </c>
      <c r="L1179" s="10">
        <v>1947</v>
      </c>
      <c r="M1179" s="45">
        <v>6.9903958352033032E-3</v>
      </c>
      <c r="N1179" s="10">
        <v>211.51515151515099</v>
      </c>
      <c r="O1179" s="10">
        <v>2251</v>
      </c>
      <c r="P1179" s="45">
        <v>7.6944112117586739E-3</v>
      </c>
      <c r="Q1179" s="46">
        <v>196.363636363636</v>
      </c>
      <c r="R1179" s="10">
        <v>2646</v>
      </c>
      <c r="S1179" s="45">
        <v>8.5935317921703377E-3</v>
      </c>
      <c r="T1179" s="46">
        <v>218.78787199999999</v>
      </c>
      <c r="U1179" s="45">
        <v>0.35901386748844377</v>
      </c>
      <c r="V1179" s="10">
        <v>95276</v>
      </c>
      <c r="W1179" s="45">
        <v>7.8177161578906907E-3</v>
      </c>
      <c r="X1179" s="10">
        <v>1303.0303030303</v>
      </c>
      <c r="Y1179" s="10">
        <v>126715</v>
      </c>
      <c r="Z1179" s="45">
        <v>1.0042972811889726E-2</v>
      </c>
      <c r="AA1179" s="46">
        <v>1388.4848484848401</v>
      </c>
      <c r="AB1179" s="10">
        <v>126787</v>
      </c>
      <c r="AC1179" s="45">
        <v>9.7197496585856198E-3</v>
      </c>
      <c r="AD1179" s="46">
        <v>1529.0909999999999</v>
      </c>
      <c r="AE1179" s="45">
        <v>0.33073386792056764</v>
      </c>
    </row>
    <row r="1180" spans="1:31" ht="14.4" x14ac:dyDescent="0.3">
      <c r="A1180" s="432"/>
      <c r="B1180" s="432"/>
      <c r="C1180" s="432"/>
      <c r="D1180" s="432"/>
      <c r="E1180" s="432"/>
      <c r="F1180" s="432"/>
      <c r="G1180" s="432"/>
      <c r="H1180" s="432"/>
      <c r="I1180" s="432"/>
      <c r="J1180" s="432"/>
      <c r="K1180" s="432"/>
      <c r="L1180" s="432"/>
      <c r="M1180" s="432"/>
      <c r="N1180" s="432"/>
      <c r="O1180" s="432"/>
      <c r="P1180" s="432"/>
      <c r="Q1180" s="432"/>
      <c r="R1180" s="432"/>
      <c r="S1180" s="432"/>
      <c r="T1180" s="432"/>
      <c r="U1180" s="432"/>
      <c r="V1180" s="432"/>
      <c r="W1180" s="432"/>
      <c r="X1180" s="432"/>
      <c r="Y1180" s="432"/>
      <c r="Z1180" s="432"/>
      <c r="AA1180" s="432"/>
      <c r="AB1180" s="432"/>
      <c r="AC1180" s="432"/>
      <c r="AD1180" s="432"/>
      <c r="AE1180" s="432"/>
    </row>
    <row r="1181" spans="1:31" ht="14.4" x14ac:dyDescent="0.3">
      <c r="A1181" s="433" t="s">
        <v>494</v>
      </c>
      <c r="B1181" s="433"/>
      <c r="C1181" s="433"/>
      <c r="D1181" s="433"/>
      <c r="E1181" s="433"/>
      <c r="F1181" s="433"/>
      <c r="G1181" s="433"/>
      <c r="H1181" s="433"/>
      <c r="I1181" s="433"/>
      <c r="J1181" s="433"/>
      <c r="K1181" s="433"/>
      <c r="L1181" s="433"/>
      <c r="M1181" s="433"/>
      <c r="N1181" s="433"/>
      <c r="O1181" s="433"/>
      <c r="P1181" s="433"/>
      <c r="Q1181" s="433"/>
      <c r="R1181" s="433"/>
      <c r="S1181" s="433"/>
      <c r="T1181" s="433"/>
      <c r="U1181" s="433"/>
      <c r="V1181" s="433"/>
      <c r="W1181" s="433"/>
      <c r="X1181" s="433"/>
      <c r="Y1181" s="433"/>
      <c r="Z1181" s="433"/>
      <c r="AA1181" s="433"/>
      <c r="AB1181" s="433"/>
      <c r="AC1181" s="433"/>
      <c r="AD1181" s="433"/>
      <c r="AE1181" s="433"/>
    </row>
    <row r="1182" spans="1:31" ht="14.4" x14ac:dyDescent="0.3">
      <c r="A1182" s="64"/>
      <c r="B1182" s="434" t="s">
        <v>332</v>
      </c>
      <c r="C1182" s="434"/>
      <c r="D1182" s="63" t="s">
        <v>333</v>
      </c>
      <c r="E1182" s="434" t="s">
        <v>332</v>
      </c>
      <c r="F1182" s="434"/>
      <c r="G1182" s="63" t="s">
        <v>333</v>
      </c>
      <c r="H1182" s="434" t="s">
        <v>332</v>
      </c>
      <c r="I1182" s="434"/>
      <c r="J1182" s="63" t="s">
        <v>333</v>
      </c>
      <c r="K1182" s="64" t="s">
        <v>0</v>
      </c>
      <c r="L1182" s="434" t="s">
        <v>332</v>
      </c>
      <c r="M1182" s="434"/>
      <c r="N1182" s="63" t="s">
        <v>333</v>
      </c>
      <c r="O1182" s="434" t="s">
        <v>332</v>
      </c>
      <c r="P1182" s="434"/>
      <c r="Q1182" s="63" t="s">
        <v>333</v>
      </c>
      <c r="R1182" s="434" t="s">
        <v>332</v>
      </c>
      <c r="S1182" s="434"/>
      <c r="T1182" s="63" t="s">
        <v>333</v>
      </c>
      <c r="U1182" s="64" t="s">
        <v>0</v>
      </c>
      <c r="V1182" s="434" t="s">
        <v>332</v>
      </c>
      <c r="W1182" s="434"/>
      <c r="X1182" s="63" t="s">
        <v>333</v>
      </c>
      <c r="Y1182" s="434" t="s">
        <v>332</v>
      </c>
      <c r="Z1182" s="434"/>
      <c r="AA1182" s="63" t="s">
        <v>333</v>
      </c>
      <c r="AB1182" s="434" t="s">
        <v>332</v>
      </c>
      <c r="AC1182" s="434"/>
      <c r="AD1182" s="63" t="s">
        <v>333</v>
      </c>
      <c r="AE1182" s="64" t="s">
        <v>0</v>
      </c>
    </row>
    <row r="1183" spans="1:31" ht="14.4" x14ac:dyDescent="0.3">
      <c r="A1183" s="64" t="s">
        <v>279</v>
      </c>
      <c r="B1183" s="10">
        <v>820</v>
      </c>
      <c r="C1183" s="45"/>
      <c r="D1183" s="10">
        <v>5.4545454545454497</v>
      </c>
      <c r="E1183" s="10">
        <v>890</v>
      </c>
      <c r="F1183" s="45"/>
      <c r="G1183" s="46">
        <v>6.0606060606060597</v>
      </c>
      <c r="H1183" s="10">
        <v>1005</v>
      </c>
      <c r="I1183" s="45"/>
      <c r="J1183" s="46">
        <v>9.0909089999999999</v>
      </c>
      <c r="K1183" s="45">
        <v>0.22560975609756098</v>
      </c>
      <c r="L1183" s="10">
        <v>801</v>
      </c>
      <c r="M1183" s="45"/>
      <c r="N1183" s="10">
        <v>4.8484848484848397</v>
      </c>
      <c r="O1183" s="10">
        <v>884</v>
      </c>
      <c r="P1183" s="45"/>
      <c r="Q1183" s="46">
        <v>5.4545454545454497</v>
      </c>
      <c r="R1183" s="10">
        <v>998</v>
      </c>
      <c r="S1183" s="45"/>
      <c r="T1183" s="46">
        <v>6.0606059999999999</v>
      </c>
      <c r="U1183" s="45">
        <v>0.2459425717852684</v>
      </c>
      <c r="V1183" s="10">
        <v>1116</v>
      </c>
      <c r="W1183" s="45"/>
      <c r="X1183" s="10">
        <v>1.2121212121212099</v>
      </c>
      <c r="Y1183" s="10">
        <v>1243</v>
      </c>
      <c r="Z1183" s="45"/>
      <c r="AA1183" s="46">
        <v>1.2121212121212099</v>
      </c>
      <c r="AB1183" s="10">
        <v>1503</v>
      </c>
      <c r="AC1183" s="45"/>
      <c r="AD1183" s="46">
        <v>2.4242425000000001</v>
      </c>
      <c r="AE1183" s="45">
        <v>0.34677419354838712</v>
      </c>
    </row>
    <row r="1184" spans="1:31" ht="14.4" x14ac:dyDescent="0.3">
      <c r="A1184" s="432"/>
      <c r="B1184" s="432"/>
      <c r="C1184" s="432"/>
      <c r="D1184" s="432"/>
      <c r="E1184" s="432"/>
      <c r="F1184" s="432"/>
      <c r="G1184" s="432"/>
      <c r="H1184" s="432"/>
      <c r="I1184" s="432"/>
      <c r="J1184" s="432"/>
      <c r="K1184" s="432"/>
      <c r="L1184" s="432"/>
      <c r="M1184" s="432"/>
      <c r="N1184" s="432"/>
      <c r="O1184" s="432"/>
      <c r="P1184" s="432"/>
      <c r="Q1184" s="432"/>
      <c r="R1184" s="432"/>
      <c r="S1184" s="432"/>
      <c r="T1184" s="432"/>
      <c r="U1184" s="432"/>
      <c r="V1184" s="432"/>
      <c r="W1184" s="432"/>
      <c r="X1184" s="432"/>
      <c r="Y1184" s="432"/>
      <c r="Z1184" s="432"/>
      <c r="AA1184" s="432"/>
      <c r="AB1184" s="432"/>
      <c r="AC1184" s="432"/>
      <c r="AD1184" s="432"/>
      <c r="AE1184" s="432"/>
    </row>
    <row r="1185" spans="1:31" ht="14.4" x14ac:dyDescent="0.3">
      <c r="A1185" s="433" t="s">
        <v>603</v>
      </c>
      <c r="B1185" s="433"/>
      <c r="C1185" s="433"/>
      <c r="D1185" s="433"/>
      <c r="E1185" s="433"/>
      <c r="F1185" s="433"/>
      <c r="G1185" s="433"/>
      <c r="H1185" s="433"/>
      <c r="I1185" s="433"/>
      <c r="J1185" s="433"/>
      <c r="K1185" s="433"/>
      <c r="L1185" s="433"/>
      <c r="M1185" s="433"/>
      <c r="N1185" s="433"/>
      <c r="O1185" s="433"/>
      <c r="P1185" s="433"/>
      <c r="Q1185" s="433"/>
      <c r="R1185" s="433"/>
      <c r="S1185" s="433"/>
      <c r="T1185" s="433"/>
      <c r="U1185" s="433"/>
      <c r="V1185" s="433"/>
      <c r="W1185" s="433"/>
      <c r="X1185" s="433"/>
      <c r="Y1185" s="433"/>
      <c r="Z1185" s="433"/>
      <c r="AA1185" s="433"/>
      <c r="AB1185" s="433"/>
      <c r="AC1185" s="433"/>
      <c r="AD1185" s="433"/>
      <c r="AE1185" s="433"/>
    </row>
    <row r="1186" spans="1:31" ht="14.4" x14ac:dyDescent="0.3">
      <c r="A1186" s="64"/>
      <c r="B1186" s="434" t="s">
        <v>332</v>
      </c>
      <c r="C1186" s="434"/>
      <c r="D1186" s="63" t="s">
        <v>333</v>
      </c>
      <c r="E1186" s="434" t="s">
        <v>332</v>
      </c>
      <c r="F1186" s="434"/>
      <c r="G1186" s="63" t="s">
        <v>333</v>
      </c>
      <c r="H1186" s="434" t="s">
        <v>332</v>
      </c>
      <c r="I1186" s="434"/>
      <c r="J1186" s="63" t="s">
        <v>333</v>
      </c>
      <c r="K1186" s="64" t="s">
        <v>0</v>
      </c>
      <c r="L1186" s="434" t="s">
        <v>332</v>
      </c>
      <c r="M1186" s="434"/>
      <c r="N1186" s="63" t="s">
        <v>333</v>
      </c>
      <c r="O1186" s="434" t="s">
        <v>332</v>
      </c>
      <c r="P1186" s="434"/>
      <c r="Q1186" s="63" t="s">
        <v>333</v>
      </c>
      <c r="R1186" s="434" t="s">
        <v>332</v>
      </c>
      <c r="S1186" s="434"/>
      <c r="T1186" s="63" t="s">
        <v>333</v>
      </c>
      <c r="U1186" s="64" t="s">
        <v>0</v>
      </c>
      <c r="V1186" s="434" t="s">
        <v>332</v>
      </c>
      <c r="W1186" s="434"/>
      <c r="X1186" s="63" t="s">
        <v>333</v>
      </c>
      <c r="Y1186" s="434" t="s">
        <v>332</v>
      </c>
      <c r="Z1186" s="434"/>
      <c r="AA1186" s="63" t="s">
        <v>333</v>
      </c>
      <c r="AB1186" s="434" t="s">
        <v>332</v>
      </c>
      <c r="AC1186" s="434"/>
      <c r="AD1186" s="63" t="s">
        <v>333</v>
      </c>
      <c r="AE1186" s="64" t="s">
        <v>0</v>
      </c>
    </row>
    <row r="1187" spans="1:31" ht="14.4" x14ac:dyDescent="0.3">
      <c r="A1187" s="64" t="s">
        <v>18</v>
      </c>
      <c r="B1187" s="10">
        <v>76535</v>
      </c>
      <c r="C1187" s="45"/>
      <c r="D1187" s="10">
        <v>826.66666666666595</v>
      </c>
      <c r="E1187" s="10">
        <v>84239</v>
      </c>
      <c r="F1187" s="45"/>
      <c r="G1187" s="46">
        <v>924.84848484848499</v>
      </c>
      <c r="H1187" s="10">
        <v>89850</v>
      </c>
      <c r="I1187" s="45"/>
      <c r="J1187" s="46">
        <v>820.60609999999997</v>
      </c>
      <c r="K1187" s="45">
        <v>0.17397269223231202</v>
      </c>
      <c r="L1187" s="10">
        <v>123678</v>
      </c>
      <c r="M1187" s="45"/>
      <c r="N1187" s="10">
        <v>1060</v>
      </c>
      <c r="O1187" s="10">
        <v>137063</v>
      </c>
      <c r="P1187" s="45"/>
      <c r="Q1187" s="46">
        <v>1242.42424242424</v>
      </c>
      <c r="R1187" s="10">
        <v>143782</v>
      </c>
      <c r="S1187" s="45"/>
      <c r="T1187" s="46">
        <v>1099.39392</v>
      </c>
      <c r="U1187" s="45">
        <v>0.16255114086579667</v>
      </c>
      <c r="V1187" s="10">
        <v>5125759</v>
      </c>
      <c r="W1187" s="45"/>
      <c r="X1187" s="10">
        <v>11167.878787878701</v>
      </c>
      <c r="Y1187" s="10">
        <v>5708355</v>
      </c>
      <c r="Z1187" s="45"/>
      <c r="AA1187" s="46">
        <v>10622.4242424242</v>
      </c>
      <c r="AB1187" s="10">
        <v>5889686</v>
      </c>
      <c r="AC1187" s="45"/>
      <c r="AD1187" s="46">
        <v>12915.757799999999</v>
      </c>
      <c r="AE1187" s="45">
        <v>0.14903685483457182</v>
      </c>
    </row>
    <row r="1188" spans="1:31" ht="14.4" x14ac:dyDescent="0.3">
      <c r="A1188" s="64" t="s">
        <v>604</v>
      </c>
      <c r="B1188" s="10">
        <v>2319</v>
      </c>
      <c r="C1188" s="45">
        <v>3.0299862807865681E-2</v>
      </c>
      <c r="D1188" s="10">
        <v>238.18181818181799</v>
      </c>
      <c r="E1188" s="10">
        <v>2019</v>
      </c>
      <c r="F1188" s="45">
        <v>2.3967520981967971E-2</v>
      </c>
      <c r="G1188" s="46">
        <v>193.333333333333</v>
      </c>
      <c r="H1188" s="10">
        <v>2845</v>
      </c>
      <c r="I1188" s="45">
        <v>3.1663884251530328E-2</v>
      </c>
      <c r="J1188" s="46">
        <v>224.84848</v>
      </c>
      <c r="K1188" s="45">
        <v>0.2268219059939629</v>
      </c>
      <c r="L1188" s="10">
        <v>4390</v>
      </c>
      <c r="M1188" s="45">
        <v>3.5495399343456392E-2</v>
      </c>
      <c r="N1188" s="10">
        <v>312.72727272727201</v>
      </c>
      <c r="O1188" s="10">
        <v>3772</v>
      </c>
      <c r="P1188" s="45">
        <v>2.7520191444810049E-2</v>
      </c>
      <c r="Q1188" s="46">
        <v>247.272727272727</v>
      </c>
      <c r="R1188" s="10">
        <v>4755</v>
      </c>
      <c r="S1188" s="45">
        <v>3.3070898999874809E-2</v>
      </c>
      <c r="T1188" s="46">
        <v>353.93939999999998</v>
      </c>
      <c r="U1188" s="45">
        <v>8.3143507972665148E-2</v>
      </c>
      <c r="V1188" s="10">
        <v>138866</v>
      </c>
      <c r="W1188" s="45">
        <v>2.7091792649634912E-2</v>
      </c>
      <c r="X1188" s="10">
        <v>1693.9393939393899</v>
      </c>
      <c r="Y1188" s="10">
        <v>136980</v>
      </c>
      <c r="Z1188" s="45">
        <v>2.3996405269118688E-2</v>
      </c>
      <c r="AA1188" s="46">
        <v>1604.84848484848</v>
      </c>
      <c r="AB1188" s="10">
        <v>176756</v>
      </c>
      <c r="AC1188" s="45">
        <v>3.0011107553102153E-2</v>
      </c>
      <c r="AD1188" s="46">
        <v>2081.8180000000002</v>
      </c>
      <c r="AE1188" s="45">
        <v>0.2728529661688246</v>
      </c>
    </row>
    <row r="1189" spans="1:31" ht="14.4" x14ac:dyDescent="0.3">
      <c r="A1189" s="64" t="s">
        <v>605</v>
      </c>
      <c r="B1189" s="10">
        <v>5684</v>
      </c>
      <c r="C1189" s="45">
        <v>7.4266675377278366E-2</v>
      </c>
      <c r="D1189" s="10">
        <v>305.45454545454498</v>
      </c>
      <c r="E1189" s="10">
        <v>4362</v>
      </c>
      <c r="F1189" s="45">
        <v>5.1781241467728722E-2</v>
      </c>
      <c r="G1189" s="46">
        <v>267.27272727272702</v>
      </c>
      <c r="H1189" s="10">
        <v>5215</v>
      </c>
      <c r="I1189" s="45">
        <v>5.8041179744017804E-2</v>
      </c>
      <c r="J1189" s="46">
        <v>376.96969999999999</v>
      </c>
      <c r="K1189" s="45">
        <v>-8.2512315270935957E-2</v>
      </c>
      <c r="L1189" s="10">
        <v>9669</v>
      </c>
      <c r="M1189" s="45">
        <v>7.8178819191772178E-2</v>
      </c>
      <c r="N1189" s="10">
        <v>378.18181818181802</v>
      </c>
      <c r="O1189" s="10">
        <v>7763</v>
      </c>
      <c r="P1189" s="45">
        <v>5.6638188278382934E-2</v>
      </c>
      <c r="Q1189" s="46">
        <v>355.75757575757501</v>
      </c>
      <c r="R1189" s="10">
        <v>9535</v>
      </c>
      <c r="S1189" s="45">
        <v>6.6315672337288398E-2</v>
      </c>
      <c r="T1189" s="46">
        <v>497.57574499999998</v>
      </c>
      <c r="U1189" s="45">
        <v>-1.3858723756334677E-2</v>
      </c>
      <c r="V1189" s="10">
        <v>344570</v>
      </c>
      <c r="W1189" s="45">
        <v>6.7223215137504511E-2</v>
      </c>
      <c r="X1189" s="10">
        <v>2450.9090909090901</v>
      </c>
      <c r="Y1189" s="10">
        <v>340081</v>
      </c>
      <c r="Z1189" s="45">
        <v>5.9576007448730851E-2</v>
      </c>
      <c r="AA1189" s="46">
        <v>2863.0303030302998</v>
      </c>
      <c r="AB1189" s="10">
        <v>400069</v>
      </c>
      <c r="AC1189" s="45">
        <v>6.7927050779956685E-2</v>
      </c>
      <c r="AD1189" s="46">
        <v>2516.3635300000001</v>
      </c>
      <c r="AE1189" s="45">
        <v>0.16106741736076849</v>
      </c>
    </row>
    <row r="1190" spans="1:31" ht="14.4" x14ac:dyDescent="0.3">
      <c r="A1190" s="64" t="s">
        <v>606</v>
      </c>
      <c r="B1190" s="10">
        <v>7603</v>
      </c>
      <c r="C1190" s="45">
        <v>9.9340171163519952E-2</v>
      </c>
      <c r="D1190" s="10">
        <v>460</v>
      </c>
      <c r="E1190" s="10">
        <v>7651</v>
      </c>
      <c r="F1190" s="45">
        <v>9.0824914825674563E-2</v>
      </c>
      <c r="G1190" s="46">
        <v>415.75757575757501</v>
      </c>
      <c r="H1190" s="10">
        <v>8747</v>
      </c>
      <c r="I1190" s="45">
        <v>9.7351140790205903E-2</v>
      </c>
      <c r="J1190" s="46">
        <v>465.45455900000002</v>
      </c>
      <c r="K1190" s="45">
        <v>0.15046692095225569</v>
      </c>
      <c r="L1190" s="10">
        <v>12815</v>
      </c>
      <c r="M1190" s="45">
        <v>0.10361584113585277</v>
      </c>
      <c r="N1190" s="10">
        <v>578.78787878787796</v>
      </c>
      <c r="O1190" s="10">
        <v>13056</v>
      </c>
      <c r="P1190" s="45">
        <v>9.525546646432663E-2</v>
      </c>
      <c r="Q1190" s="46">
        <v>507.87878787878799</v>
      </c>
      <c r="R1190" s="10">
        <v>14460</v>
      </c>
      <c r="S1190" s="45">
        <v>0.10056891683242687</v>
      </c>
      <c r="T1190" s="46">
        <v>513.93939999999998</v>
      </c>
      <c r="U1190" s="45">
        <v>0.12836519703472493</v>
      </c>
      <c r="V1190" s="10">
        <v>551307</v>
      </c>
      <c r="W1190" s="45">
        <v>0.10755616875471516</v>
      </c>
      <c r="X1190" s="10">
        <v>2849.0909090908999</v>
      </c>
      <c r="Y1190" s="10">
        <v>569192</v>
      </c>
      <c r="Z1190" s="45">
        <v>9.9712088684042952E-2</v>
      </c>
      <c r="AA1190" s="46">
        <v>2987.2727272727202</v>
      </c>
      <c r="AB1190" s="10">
        <v>624925</v>
      </c>
      <c r="AC1190" s="45">
        <v>0.10610497741305733</v>
      </c>
      <c r="AD1190" s="46">
        <v>3243.0302700000002</v>
      </c>
      <c r="AE1190" s="45">
        <v>0.1335335847359094</v>
      </c>
    </row>
    <row r="1191" spans="1:31" ht="14.4" x14ac:dyDescent="0.3">
      <c r="A1191" s="64" t="s">
        <v>607</v>
      </c>
      <c r="B1191" s="10">
        <v>8093</v>
      </c>
      <c r="C1191" s="45">
        <v>0.10574247076500948</v>
      </c>
      <c r="D1191" s="10">
        <v>391.51515151515099</v>
      </c>
      <c r="E1191" s="10">
        <v>8907</v>
      </c>
      <c r="F1191" s="45">
        <v>0.105734873395933</v>
      </c>
      <c r="G1191" s="46">
        <v>404.24242424242402</v>
      </c>
      <c r="H1191" s="10">
        <v>9267</v>
      </c>
      <c r="I1191" s="45">
        <v>0.10313856427378965</v>
      </c>
      <c r="J1191" s="46">
        <v>390.30304000000001</v>
      </c>
      <c r="K1191" s="45">
        <v>0.14506363524033114</v>
      </c>
      <c r="L1191" s="10">
        <v>13292</v>
      </c>
      <c r="M1191" s="45">
        <v>0.10747263054059736</v>
      </c>
      <c r="N1191" s="10">
        <v>484.84848484848402</v>
      </c>
      <c r="O1191" s="10">
        <v>14594</v>
      </c>
      <c r="P1191" s="45">
        <v>0.10647658376075235</v>
      </c>
      <c r="Q1191" s="46">
        <v>510.30303030303003</v>
      </c>
      <c r="R1191" s="10">
        <v>15233</v>
      </c>
      <c r="S1191" s="45">
        <v>0.10594511134912576</v>
      </c>
      <c r="T1191" s="46">
        <v>519.39390000000003</v>
      </c>
      <c r="U1191" s="45">
        <v>0.14602768582606079</v>
      </c>
      <c r="V1191" s="10">
        <v>607116</v>
      </c>
      <c r="W1191" s="45">
        <v>0.11844411725170848</v>
      </c>
      <c r="X1191" s="10">
        <v>3222.4242424242402</v>
      </c>
      <c r="Y1191" s="10">
        <v>647962</v>
      </c>
      <c r="Z1191" s="45">
        <v>0.11351116039559558</v>
      </c>
      <c r="AA1191" s="46">
        <v>3270.9090909090901</v>
      </c>
      <c r="AB1191" s="10">
        <v>683540</v>
      </c>
      <c r="AC1191" s="45">
        <v>0.11605712087197857</v>
      </c>
      <c r="AD1191" s="46">
        <v>3187.2727100000002</v>
      </c>
      <c r="AE1191" s="45">
        <v>0.12588039188557046</v>
      </c>
    </row>
    <row r="1192" spans="1:31" ht="14.4" x14ac:dyDescent="0.3">
      <c r="A1192" s="64" t="s">
        <v>608</v>
      </c>
      <c r="B1192" s="10">
        <v>7554</v>
      </c>
      <c r="C1192" s="45">
        <v>9.8699941203371E-2</v>
      </c>
      <c r="D1192" s="10">
        <v>387.87878787878702</v>
      </c>
      <c r="E1192" s="10">
        <v>8048</v>
      </c>
      <c r="F1192" s="45">
        <v>9.553769631643301E-2</v>
      </c>
      <c r="G1192" s="46">
        <v>472.12121212121201</v>
      </c>
      <c r="H1192" s="10">
        <v>9312</v>
      </c>
      <c r="I1192" s="45">
        <v>0.10363939899833055</v>
      </c>
      <c r="J1192" s="46">
        <v>469.69695999999999</v>
      </c>
      <c r="K1192" s="45">
        <v>0.23272438443208895</v>
      </c>
      <c r="L1192" s="10">
        <v>12225</v>
      </c>
      <c r="M1192" s="45">
        <v>9.8845388832290298E-2</v>
      </c>
      <c r="N1192" s="10">
        <v>457.575757575757</v>
      </c>
      <c r="O1192" s="10">
        <v>13696</v>
      </c>
      <c r="P1192" s="45">
        <v>9.992485207532302E-2</v>
      </c>
      <c r="Q1192" s="46">
        <v>555.75757575757495</v>
      </c>
      <c r="R1192" s="10">
        <v>14639</v>
      </c>
      <c r="S1192" s="45">
        <v>0.10181385708920448</v>
      </c>
      <c r="T1192" s="46">
        <v>507.878784</v>
      </c>
      <c r="U1192" s="45">
        <v>0.1974642126789366</v>
      </c>
      <c r="V1192" s="10">
        <v>580322</v>
      </c>
      <c r="W1192" s="45">
        <v>0.1132167938445799</v>
      </c>
      <c r="X1192" s="10">
        <v>3343.6363636363599</v>
      </c>
      <c r="Y1192" s="10">
        <v>622291</v>
      </c>
      <c r="Z1192" s="45">
        <v>0.10901406797580038</v>
      </c>
      <c r="AA1192" s="46">
        <v>3045.45454545454</v>
      </c>
      <c r="AB1192" s="10">
        <v>646550</v>
      </c>
      <c r="AC1192" s="45">
        <v>0.10977665023228743</v>
      </c>
      <c r="AD1192" s="46">
        <v>3756.9697299999998</v>
      </c>
      <c r="AE1192" s="45">
        <v>0.1141228490389818</v>
      </c>
    </row>
    <row r="1193" spans="1:31" ht="14.4" x14ac:dyDescent="0.3">
      <c r="A1193" s="64" t="s">
        <v>609</v>
      </c>
      <c r="B1193" s="10">
        <v>6489</v>
      </c>
      <c r="C1193" s="45">
        <v>8.4784739008296861E-2</v>
      </c>
      <c r="D1193" s="10">
        <v>401.21212121212102</v>
      </c>
      <c r="E1193" s="10">
        <v>7019</v>
      </c>
      <c r="F1193" s="45">
        <v>8.3322451596054087E-2</v>
      </c>
      <c r="G1193" s="46">
        <v>465.45454545454498</v>
      </c>
      <c r="H1193" s="10">
        <v>7610</v>
      </c>
      <c r="I1193" s="45">
        <v>8.4696716750139123E-2</v>
      </c>
      <c r="J1193" s="46">
        <v>393.33334400000001</v>
      </c>
      <c r="K1193" s="45">
        <v>0.17275389120049314</v>
      </c>
      <c r="L1193" s="10">
        <v>10415</v>
      </c>
      <c r="M1193" s="45">
        <v>8.4210611426446091E-2</v>
      </c>
      <c r="N1193" s="10">
        <v>499.39393939393898</v>
      </c>
      <c r="O1193" s="10">
        <v>11348</v>
      </c>
      <c r="P1193" s="45">
        <v>8.2794043614979967E-2</v>
      </c>
      <c r="Q1193" s="46">
        <v>527.87878787878697</v>
      </c>
      <c r="R1193" s="10">
        <v>12197</v>
      </c>
      <c r="S1193" s="45">
        <v>8.4829811798417046E-2</v>
      </c>
      <c r="T1193" s="46">
        <v>532.72730000000001</v>
      </c>
      <c r="U1193" s="45">
        <v>0.17109937590014401</v>
      </c>
      <c r="V1193" s="10">
        <v>461221</v>
      </c>
      <c r="W1193" s="45">
        <v>8.9981015494485797E-2</v>
      </c>
      <c r="X1193" s="10">
        <v>3081.8181818181802</v>
      </c>
      <c r="Y1193" s="10">
        <v>508660</v>
      </c>
      <c r="Z1193" s="45">
        <v>8.910798294780195E-2</v>
      </c>
      <c r="AA1193" s="46">
        <v>3070.9090909090901</v>
      </c>
      <c r="AB1193" s="10">
        <v>534670</v>
      </c>
      <c r="AC1193" s="45">
        <v>9.0780730925214007E-2</v>
      </c>
      <c r="AD1193" s="46">
        <v>2964.2424299999998</v>
      </c>
      <c r="AE1193" s="45">
        <v>0.15924903679580937</v>
      </c>
    </row>
    <row r="1194" spans="1:31" ht="18" customHeight="1" x14ac:dyDescent="0.3">
      <c r="A1194" s="64" t="s">
        <v>610</v>
      </c>
      <c r="B1194" s="10">
        <v>5153</v>
      </c>
      <c r="C1194" s="45">
        <v>6.7328673156072383E-2</v>
      </c>
      <c r="D1194" s="10">
        <v>333.93939393939303</v>
      </c>
      <c r="E1194" s="10">
        <v>5487</v>
      </c>
      <c r="F1194" s="45">
        <v>6.5136100855898105E-2</v>
      </c>
      <c r="G1194" s="46">
        <v>342.42424242424198</v>
      </c>
      <c r="H1194" s="10">
        <v>6006</v>
      </c>
      <c r="I1194" s="45">
        <v>6.6844741235392316E-2</v>
      </c>
      <c r="J1194" s="46">
        <v>330.90910000000002</v>
      </c>
      <c r="K1194" s="45">
        <v>0.16553464001552493</v>
      </c>
      <c r="L1194" s="10">
        <v>8016</v>
      </c>
      <c r="M1194" s="45">
        <v>6.4813467229418331E-2</v>
      </c>
      <c r="N1194" s="10">
        <v>396.969696969697</v>
      </c>
      <c r="O1194" s="10">
        <v>8955</v>
      </c>
      <c r="P1194" s="45">
        <v>6.5334918978863732E-2</v>
      </c>
      <c r="Q1194" s="46">
        <v>402.42424242424198</v>
      </c>
      <c r="R1194" s="10">
        <v>9011</v>
      </c>
      <c r="S1194" s="45">
        <v>6.2671266222475694E-2</v>
      </c>
      <c r="T1194" s="46">
        <v>406.06060000000002</v>
      </c>
      <c r="U1194" s="45">
        <v>0.12412674650698603</v>
      </c>
      <c r="V1194" s="10">
        <v>353648</v>
      </c>
      <c r="W1194" s="45">
        <v>6.8994269921781343E-2</v>
      </c>
      <c r="X1194" s="10">
        <v>2939.3939393939299</v>
      </c>
      <c r="Y1194" s="10">
        <v>398434</v>
      </c>
      <c r="Z1194" s="45">
        <v>6.9798392006103341E-2</v>
      </c>
      <c r="AA1194" s="46">
        <v>2524.2424242424199</v>
      </c>
      <c r="AB1194" s="10">
        <v>397260</v>
      </c>
      <c r="AC1194" s="45">
        <v>6.7450115337218314E-2</v>
      </c>
      <c r="AD1194" s="46">
        <v>3071.51514</v>
      </c>
      <c r="AE1194" s="45">
        <v>0.12332036375152694</v>
      </c>
    </row>
    <row r="1195" spans="1:31" ht="14.4" x14ac:dyDescent="0.3">
      <c r="A1195" s="64" t="s">
        <v>611</v>
      </c>
      <c r="B1195" s="10">
        <v>8226</v>
      </c>
      <c r="C1195" s="45">
        <v>0.10748023779969948</v>
      </c>
      <c r="D1195" s="10">
        <v>392.12121212121201</v>
      </c>
      <c r="E1195" s="10">
        <v>8175</v>
      </c>
      <c r="F1195" s="45">
        <v>9.7045311554030789E-2</v>
      </c>
      <c r="G1195" s="46">
        <v>370.90909090909003</v>
      </c>
      <c r="H1195" s="10">
        <v>8911</v>
      </c>
      <c r="I1195" s="45">
        <v>9.9176405119643846E-2</v>
      </c>
      <c r="J1195" s="46">
        <v>467.27273600000001</v>
      </c>
      <c r="K1195" s="45">
        <v>8.3272550449793342E-2</v>
      </c>
      <c r="L1195" s="10">
        <v>12585</v>
      </c>
      <c r="M1195" s="45">
        <v>0.1017561732887013</v>
      </c>
      <c r="N1195" s="10">
        <v>461.21212121212102</v>
      </c>
      <c r="O1195" s="10">
        <v>13371</v>
      </c>
      <c r="P1195" s="45">
        <v>9.755367969473891E-2</v>
      </c>
      <c r="Q1195" s="46">
        <v>489.09090909090901</v>
      </c>
      <c r="R1195" s="10">
        <v>14165</v>
      </c>
      <c r="S1195" s="45">
        <v>9.8517199649469339E-2</v>
      </c>
      <c r="T1195" s="46">
        <v>526.66669999999999</v>
      </c>
      <c r="U1195" s="45">
        <v>0.12554628526023043</v>
      </c>
      <c r="V1195" s="10">
        <v>501168</v>
      </c>
      <c r="W1195" s="45">
        <v>9.7774397898925794E-2</v>
      </c>
      <c r="X1195" s="10">
        <v>3413.9393939393899</v>
      </c>
      <c r="Y1195" s="10">
        <v>562102</v>
      </c>
      <c r="Z1195" s="45">
        <v>9.8470049602731438E-2</v>
      </c>
      <c r="AA1195" s="46">
        <v>3699.3939393939399</v>
      </c>
      <c r="AB1195" s="10">
        <v>566575</v>
      </c>
      <c r="AC1195" s="45">
        <v>9.6197827863828397E-2</v>
      </c>
      <c r="AD1195" s="46">
        <v>3680</v>
      </c>
      <c r="AE1195" s="45">
        <v>0.13050913067075312</v>
      </c>
    </row>
    <row r="1196" spans="1:31" ht="14.4" x14ac:dyDescent="0.3">
      <c r="A1196" s="64" t="s">
        <v>612</v>
      </c>
      <c r="B1196" s="10">
        <v>22220</v>
      </c>
      <c r="C1196" s="45">
        <v>0.29032468805121842</v>
      </c>
      <c r="D1196" s="10">
        <v>634.54545454545405</v>
      </c>
      <c r="E1196" s="10">
        <v>28780</v>
      </c>
      <c r="F1196" s="45">
        <v>0.34164698061467969</v>
      </c>
      <c r="G1196" s="46">
        <v>646.06060606060601</v>
      </c>
      <c r="H1196" s="10">
        <v>27750</v>
      </c>
      <c r="I1196" s="45">
        <v>0.30884808013355591</v>
      </c>
      <c r="J1196" s="46">
        <v>649.69695999999999</v>
      </c>
      <c r="K1196" s="45">
        <v>0.24887488748874886</v>
      </c>
      <c r="L1196" s="10">
        <v>32872</v>
      </c>
      <c r="M1196" s="45">
        <v>0.26578696291984022</v>
      </c>
      <c r="N1196" s="10">
        <v>775.15151515151501</v>
      </c>
      <c r="O1196" s="10">
        <v>41782</v>
      </c>
      <c r="P1196" s="45">
        <v>0.30483792124789333</v>
      </c>
      <c r="Q1196" s="46">
        <v>806.66666666666595</v>
      </c>
      <c r="R1196" s="10">
        <v>40855</v>
      </c>
      <c r="S1196" s="45">
        <v>0.28414544240586442</v>
      </c>
      <c r="T1196" s="46">
        <v>713.93939999999998</v>
      </c>
      <c r="U1196" s="45">
        <v>0.24285105865174009</v>
      </c>
      <c r="V1196" s="10">
        <v>1338664</v>
      </c>
      <c r="W1196" s="45">
        <v>0.26116405394791287</v>
      </c>
      <c r="X1196" s="10">
        <v>6106.0606060605996</v>
      </c>
      <c r="Y1196" s="10">
        <v>1627159</v>
      </c>
      <c r="Z1196" s="45">
        <v>0.28504866988826028</v>
      </c>
      <c r="AA1196" s="46">
        <v>5307.2727272727197</v>
      </c>
      <c r="AB1196" s="10">
        <v>1567929</v>
      </c>
      <c r="AC1196" s="45">
        <v>0.26621605973561241</v>
      </c>
      <c r="AD1196" s="46">
        <v>6939.3940000000002</v>
      </c>
      <c r="AE1196" s="45">
        <v>0.17126403638254259</v>
      </c>
    </row>
    <row r="1197" spans="1:31" ht="14.4" x14ac:dyDescent="0.3">
      <c r="A1197" s="64" t="s">
        <v>613</v>
      </c>
      <c r="B1197" s="10">
        <v>3194</v>
      </c>
      <c r="C1197" s="45">
        <v>4.1732540667668384E-2</v>
      </c>
      <c r="D1197" s="10">
        <v>273.33333333333297</v>
      </c>
      <c r="E1197" s="10">
        <v>3791</v>
      </c>
      <c r="F1197" s="45">
        <v>4.5002908391600087E-2</v>
      </c>
      <c r="G1197" s="46">
        <v>245.45454545454501</v>
      </c>
      <c r="H1197" s="10">
        <v>4187</v>
      </c>
      <c r="I1197" s="45">
        <v>4.6599888703394543E-2</v>
      </c>
      <c r="J1197" s="46">
        <v>268.48486300000002</v>
      </c>
      <c r="K1197" s="45">
        <v>0.31089542892924232</v>
      </c>
      <c r="L1197" s="10">
        <v>7399</v>
      </c>
      <c r="M1197" s="45">
        <v>5.9824706091625025E-2</v>
      </c>
      <c r="N1197" s="10">
        <v>323.636363636363</v>
      </c>
      <c r="O1197" s="10">
        <v>8726</v>
      </c>
      <c r="P1197" s="45">
        <v>6.366415443992908E-2</v>
      </c>
      <c r="Q1197" s="46">
        <v>349.69696969696901</v>
      </c>
      <c r="R1197" s="10">
        <v>8932</v>
      </c>
      <c r="S1197" s="45">
        <v>6.212182331585317E-2</v>
      </c>
      <c r="T1197" s="46">
        <v>394.54544099999998</v>
      </c>
      <c r="U1197" s="45">
        <v>0.20719016083254493</v>
      </c>
      <c r="V1197" s="10">
        <v>248877</v>
      </c>
      <c r="W1197" s="45">
        <v>4.8554175098751227E-2</v>
      </c>
      <c r="X1197" s="10">
        <v>2210.30303030303</v>
      </c>
      <c r="Y1197" s="10">
        <v>295494</v>
      </c>
      <c r="Z1197" s="45">
        <v>5.1765175781814554E-2</v>
      </c>
      <c r="AA1197" s="46">
        <v>2283.0303030302998</v>
      </c>
      <c r="AB1197" s="10">
        <v>291412</v>
      </c>
      <c r="AC1197" s="45">
        <v>4.947835928774471E-2</v>
      </c>
      <c r="AD1197" s="46">
        <v>2348.48486</v>
      </c>
      <c r="AE1197" s="45">
        <v>0.17090771746686115</v>
      </c>
    </row>
    <row r="1198" spans="1:31" ht="14.4" x14ac:dyDescent="0.3">
      <c r="A1198" s="432"/>
      <c r="B1198" s="432"/>
      <c r="C1198" s="432"/>
      <c r="D1198" s="432"/>
      <c r="E1198" s="432"/>
      <c r="F1198" s="432"/>
      <c r="G1198" s="432"/>
      <c r="H1198" s="432"/>
      <c r="I1198" s="432"/>
      <c r="J1198" s="432"/>
      <c r="K1198" s="432"/>
      <c r="L1198" s="432"/>
      <c r="M1198" s="432"/>
      <c r="N1198" s="432"/>
      <c r="O1198" s="432"/>
      <c r="P1198" s="432"/>
      <c r="Q1198" s="432"/>
      <c r="R1198" s="432"/>
      <c r="S1198" s="432"/>
      <c r="T1198" s="432"/>
      <c r="U1198" s="432"/>
      <c r="V1198" s="432"/>
      <c r="W1198" s="432"/>
      <c r="X1198" s="432"/>
      <c r="Y1198" s="432"/>
      <c r="Z1198" s="432"/>
      <c r="AA1198" s="432"/>
      <c r="AB1198" s="432"/>
      <c r="AC1198" s="432"/>
      <c r="AD1198" s="432"/>
      <c r="AE1198" s="432"/>
    </row>
    <row r="1199" spans="1:31" ht="14.4" x14ac:dyDescent="0.3">
      <c r="A1199" s="433" t="s">
        <v>495</v>
      </c>
      <c r="B1199" s="433"/>
      <c r="C1199" s="433"/>
      <c r="D1199" s="433"/>
      <c r="E1199" s="433"/>
      <c r="F1199" s="433"/>
      <c r="G1199" s="433"/>
      <c r="H1199" s="433"/>
      <c r="I1199" s="433"/>
      <c r="J1199" s="433"/>
      <c r="K1199" s="433"/>
      <c r="L1199" s="433"/>
      <c r="M1199" s="433"/>
      <c r="N1199" s="433"/>
      <c r="O1199" s="433"/>
      <c r="P1199" s="433"/>
      <c r="Q1199" s="433"/>
      <c r="R1199" s="433"/>
      <c r="S1199" s="433"/>
      <c r="T1199" s="433"/>
      <c r="U1199" s="433"/>
      <c r="V1199" s="433"/>
      <c r="W1199" s="433"/>
      <c r="X1199" s="433"/>
      <c r="Y1199" s="433"/>
      <c r="Z1199" s="433"/>
      <c r="AA1199" s="433"/>
      <c r="AB1199" s="433"/>
      <c r="AC1199" s="433"/>
      <c r="AD1199" s="433"/>
      <c r="AE1199" s="433"/>
    </row>
    <row r="1200" spans="1:31" ht="14.4" x14ac:dyDescent="0.3">
      <c r="A1200" s="64"/>
      <c r="B1200" s="434" t="s">
        <v>332</v>
      </c>
      <c r="C1200" s="434"/>
      <c r="D1200" s="63" t="s">
        <v>333</v>
      </c>
      <c r="E1200" s="434" t="s">
        <v>332</v>
      </c>
      <c r="F1200" s="434"/>
      <c r="G1200" s="63" t="s">
        <v>333</v>
      </c>
      <c r="H1200" s="434" t="s">
        <v>332</v>
      </c>
      <c r="I1200" s="434"/>
      <c r="J1200" s="63" t="s">
        <v>333</v>
      </c>
      <c r="K1200" s="64" t="s">
        <v>0</v>
      </c>
      <c r="L1200" s="434" t="s">
        <v>332</v>
      </c>
      <c r="M1200" s="434"/>
      <c r="N1200" s="63" t="s">
        <v>333</v>
      </c>
      <c r="O1200" s="434" t="s">
        <v>332</v>
      </c>
      <c r="P1200" s="434"/>
      <c r="Q1200" s="63" t="s">
        <v>333</v>
      </c>
      <c r="R1200" s="434" t="s">
        <v>332</v>
      </c>
      <c r="S1200" s="434"/>
      <c r="T1200" s="63" t="s">
        <v>333</v>
      </c>
      <c r="U1200" s="64" t="s">
        <v>0</v>
      </c>
      <c r="V1200" s="434" t="s">
        <v>332</v>
      </c>
      <c r="W1200" s="434"/>
      <c r="X1200" s="63" t="s">
        <v>333</v>
      </c>
      <c r="Y1200" s="434" t="s">
        <v>332</v>
      </c>
      <c r="Z1200" s="434"/>
      <c r="AA1200" s="63" t="s">
        <v>333</v>
      </c>
      <c r="AB1200" s="434" t="s">
        <v>332</v>
      </c>
      <c r="AC1200" s="434"/>
      <c r="AD1200" s="63" t="s">
        <v>333</v>
      </c>
      <c r="AE1200" s="64" t="s">
        <v>0</v>
      </c>
    </row>
    <row r="1201" spans="1:31" ht="14.4" x14ac:dyDescent="0.3">
      <c r="A1201" s="64" t="s">
        <v>496</v>
      </c>
      <c r="B1201" s="48">
        <v>0.34200000762939453</v>
      </c>
      <c r="C1201" s="45"/>
      <c r="D1201" s="48">
        <v>4.2424242424241995E-3</v>
      </c>
      <c r="E1201" s="46">
        <v>37</v>
      </c>
      <c r="F1201" s="45"/>
      <c r="G1201" s="46">
        <v>0.48484848484847998</v>
      </c>
      <c r="H1201" s="46">
        <v>34.9</v>
      </c>
      <c r="I1201" s="45"/>
      <c r="J1201" s="46">
        <v>0.48484850000000002</v>
      </c>
      <c r="K1201" s="45">
        <v>2.0467813492539271E-2</v>
      </c>
      <c r="L1201" s="48">
        <v>0.32799999237060545</v>
      </c>
      <c r="M1201" s="45"/>
      <c r="N1201" s="48">
        <v>3.0303030303029999E-3</v>
      </c>
      <c r="O1201" s="46">
        <v>35</v>
      </c>
      <c r="P1201" s="45"/>
      <c r="Q1201" s="46">
        <v>0.36363636363635998</v>
      </c>
      <c r="R1201" s="46">
        <v>33.6</v>
      </c>
      <c r="S1201" s="45"/>
      <c r="T1201" s="46">
        <v>0.30303029999999997</v>
      </c>
      <c r="U1201" s="45">
        <v>2.4390267730114393E-2</v>
      </c>
      <c r="V1201" s="48">
        <v>0.32299999237060545</v>
      </c>
      <c r="W1201" s="45"/>
      <c r="X1201" s="48">
        <v>1.2121212121212E-3</v>
      </c>
      <c r="Y1201" s="46">
        <v>33.799999999999997</v>
      </c>
      <c r="Z1201" s="45"/>
      <c r="AA1201" s="46">
        <v>6.0606060606059997E-2</v>
      </c>
      <c r="AB1201" s="46">
        <v>32.5</v>
      </c>
      <c r="AC1201" s="45"/>
      <c r="AD1201" s="46">
        <v>6.0606062400000001E-2</v>
      </c>
      <c r="AE1201" s="45">
        <v>6.1919742310698007E-3</v>
      </c>
    </row>
    <row r="1202" spans="1:31" ht="14.4" x14ac:dyDescent="0.3">
      <c r="A1202" s="432"/>
      <c r="B1202" s="432"/>
      <c r="C1202" s="432"/>
      <c r="D1202" s="432"/>
      <c r="E1202" s="432"/>
      <c r="F1202" s="432"/>
      <c r="G1202" s="432"/>
      <c r="H1202" s="432"/>
      <c r="I1202" s="432"/>
      <c r="J1202" s="432"/>
      <c r="K1202" s="432"/>
      <c r="L1202" s="432"/>
      <c r="M1202" s="432"/>
      <c r="N1202" s="432"/>
      <c r="O1202" s="432"/>
      <c r="P1202" s="432"/>
      <c r="Q1202" s="432"/>
      <c r="R1202" s="432"/>
      <c r="S1202" s="432"/>
      <c r="T1202" s="432"/>
      <c r="U1202" s="432"/>
      <c r="V1202" s="432"/>
      <c r="W1202" s="432"/>
      <c r="X1202" s="432"/>
      <c r="Y1202" s="432"/>
      <c r="Z1202" s="432"/>
      <c r="AA1202" s="432"/>
      <c r="AB1202" s="432"/>
      <c r="AC1202" s="432"/>
      <c r="AD1202" s="432"/>
      <c r="AE1202" s="432"/>
    </row>
    <row r="1203" spans="1:31" ht="14.4" x14ac:dyDescent="0.3">
      <c r="A1203" s="433" t="s">
        <v>581</v>
      </c>
      <c r="B1203" s="433"/>
      <c r="C1203" s="433"/>
      <c r="D1203" s="433"/>
      <c r="E1203" s="433"/>
      <c r="F1203" s="433"/>
      <c r="G1203" s="433"/>
      <c r="H1203" s="433"/>
      <c r="I1203" s="433"/>
      <c r="J1203" s="433"/>
      <c r="K1203" s="433"/>
      <c r="L1203" s="433"/>
      <c r="M1203" s="433"/>
      <c r="N1203" s="433"/>
      <c r="O1203" s="433"/>
      <c r="P1203" s="433"/>
      <c r="Q1203" s="433"/>
      <c r="R1203" s="433"/>
      <c r="S1203" s="433"/>
      <c r="T1203" s="433"/>
      <c r="U1203" s="433"/>
      <c r="V1203" s="433"/>
      <c r="W1203" s="433"/>
      <c r="X1203" s="433"/>
      <c r="Y1203" s="433"/>
      <c r="Z1203" s="433"/>
      <c r="AA1203" s="433"/>
      <c r="AB1203" s="433"/>
      <c r="AC1203" s="433"/>
      <c r="AD1203" s="433"/>
      <c r="AE1203" s="433"/>
    </row>
    <row r="1204" spans="1:31" ht="14.4" x14ac:dyDescent="0.3">
      <c r="A1204" s="64"/>
      <c r="B1204" s="434" t="s">
        <v>332</v>
      </c>
      <c r="C1204" s="434"/>
      <c r="D1204" s="63" t="s">
        <v>333</v>
      </c>
      <c r="E1204" s="434" t="s">
        <v>332</v>
      </c>
      <c r="F1204" s="434"/>
      <c r="G1204" s="63" t="s">
        <v>333</v>
      </c>
      <c r="H1204" s="434" t="s">
        <v>332</v>
      </c>
      <c r="I1204" s="434"/>
      <c r="J1204" s="63" t="s">
        <v>333</v>
      </c>
      <c r="K1204" s="64" t="s">
        <v>0</v>
      </c>
      <c r="L1204" s="434" t="s">
        <v>332</v>
      </c>
      <c r="M1204" s="434"/>
      <c r="N1204" s="63" t="s">
        <v>333</v>
      </c>
      <c r="O1204" s="434" t="s">
        <v>332</v>
      </c>
      <c r="P1204" s="434"/>
      <c r="Q1204" s="63" t="s">
        <v>333</v>
      </c>
      <c r="R1204" s="434" t="s">
        <v>332</v>
      </c>
      <c r="S1204" s="434"/>
      <c r="T1204" s="63" t="s">
        <v>333</v>
      </c>
      <c r="U1204" s="64" t="s">
        <v>0</v>
      </c>
      <c r="V1204" s="434" t="s">
        <v>332</v>
      </c>
      <c r="W1204" s="434"/>
      <c r="X1204" s="63" t="s">
        <v>333</v>
      </c>
      <c r="Y1204" s="434" t="s">
        <v>332</v>
      </c>
      <c r="Z1204" s="434"/>
      <c r="AA1204" s="63" t="s">
        <v>333</v>
      </c>
      <c r="AB1204" s="434" t="s">
        <v>332</v>
      </c>
      <c r="AC1204" s="434"/>
      <c r="AD1204" s="63" t="s">
        <v>333</v>
      </c>
      <c r="AE1204" s="64" t="s">
        <v>0</v>
      </c>
    </row>
    <row r="1205" spans="1:31" ht="14.4" x14ac:dyDescent="0.3">
      <c r="A1205" s="64" t="s">
        <v>271</v>
      </c>
      <c r="B1205" s="47">
        <v>256100</v>
      </c>
      <c r="C1205" s="45"/>
      <c r="D1205" s="47">
        <v>2106.6666666666601</v>
      </c>
      <c r="E1205" s="10">
        <v>175600</v>
      </c>
      <c r="F1205" s="45"/>
      <c r="G1205" s="46">
        <v>1960</v>
      </c>
      <c r="H1205" s="10">
        <v>242000</v>
      </c>
      <c r="I1205" s="45"/>
      <c r="J1205" s="46">
        <v>1621.21216</v>
      </c>
      <c r="K1205" s="45">
        <v>-5.5056618508395161E-2</v>
      </c>
      <c r="L1205" s="47">
        <v>268800</v>
      </c>
      <c r="M1205" s="45"/>
      <c r="N1205" s="47">
        <v>1689.0909090908999</v>
      </c>
      <c r="O1205" s="10">
        <v>191700</v>
      </c>
      <c r="P1205" s="45"/>
      <c r="Q1205" s="46">
        <v>1698.1818181818101</v>
      </c>
      <c r="R1205" s="10">
        <v>255000</v>
      </c>
      <c r="S1205" s="45"/>
      <c r="T1205" s="46">
        <v>1418.1817599999999</v>
      </c>
      <c r="U1205" s="45">
        <v>-5.1339285714285712E-2</v>
      </c>
      <c r="V1205" s="47">
        <v>479200</v>
      </c>
      <c r="W1205" s="45"/>
      <c r="X1205" s="47">
        <v>489.09090909090901</v>
      </c>
      <c r="Y1205" s="10">
        <v>371400</v>
      </c>
      <c r="Z1205" s="45"/>
      <c r="AA1205" s="46">
        <v>321.21212121212102</v>
      </c>
      <c r="AB1205" s="10">
        <v>505000</v>
      </c>
      <c r="AC1205" s="45"/>
      <c r="AD1205" s="46">
        <v>695.15150000000006</v>
      </c>
      <c r="AE1205" s="45">
        <v>5.3839732888146911E-2</v>
      </c>
    </row>
    <row r="1206" spans="1:31" ht="14.4" x14ac:dyDescent="0.3">
      <c r="A1206" s="432"/>
      <c r="B1206" s="432"/>
      <c r="C1206" s="432"/>
      <c r="D1206" s="432"/>
      <c r="E1206" s="432"/>
      <c r="F1206" s="432"/>
      <c r="G1206" s="432"/>
      <c r="H1206" s="432"/>
      <c r="I1206" s="432"/>
      <c r="J1206" s="432"/>
      <c r="K1206" s="432"/>
      <c r="L1206" s="432"/>
      <c r="M1206" s="432"/>
      <c r="N1206" s="432"/>
      <c r="O1206" s="432"/>
      <c r="P1206" s="432"/>
      <c r="Q1206" s="432"/>
      <c r="R1206" s="432"/>
      <c r="S1206" s="432"/>
      <c r="T1206" s="432"/>
      <c r="U1206" s="432"/>
      <c r="V1206" s="432"/>
      <c r="W1206" s="432"/>
      <c r="X1206" s="432"/>
      <c r="Y1206" s="432"/>
      <c r="Z1206" s="432"/>
      <c r="AA1206" s="432"/>
      <c r="AB1206" s="432"/>
      <c r="AC1206" s="432"/>
      <c r="AD1206" s="432"/>
      <c r="AE1206" s="432"/>
    </row>
    <row r="1207" spans="1:31" ht="14.4" x14ac:dyDescent="0.3">
      <c r="A1207" s="433" t="s">
        <v>582</v>
      </c>
      <c r="B1207" s="433"/>
      <c r="C1207" s="433"/>
      <c r="D1207" s="433"/>
      <c r="E1207" s="433"/>
      <c r="F1207" s="433"/>
      <c r="G1207" s="433"/>
      <c r="H1207" s="433"/>
      <c r="I1207" s="433"/>
      <c r="J1207" s="433"/>
      <c r="K1207" s="433"/>
      <c r="L1207" s="433"/>
      <c r="M1207" s="433"/>
      <c r="N1207" s="433"/>
      <c r="O1207" s="433"/>
      <c r="P1207" s="433"/>
      <c r="Q1207" s="433"/>
      <c r="R1207" s="433"/>
      <c r="S1207" s="433"/>
      <c r="T1207" s="433"/>
      <c r="U1207" s="433"/>
      <c r="V1207" s="433"/>
      <c r="W1207" s="433"/>
      <c r="X1207" s="433"/>
      <c r="Y1207" s="433"/>
      <c r="Z1207" s="433"/>
      <c r="AA1207" s="433"/>
      <c r="AB1207" s="433"/>
      <c r="AC1207" s="433"/>
      <c r="AD1207" s="433"/>
      <c r="AE1207" s="433"/>
    </row>
    <row r="1208" spans="1:31" ht="18" customHeight="1" x14ac:dyDescent="0.3">
      <c r="A1208" s="64"/>
      <c r="B1208" s="434" t="s">
        <v>332</v>
      </c>
      <c r="C1208" s="434"/>
      <c r="D1208" s="63" t="s">
        <v>333</v>
      </c>
      <c r="E1208" s="434" t="s">
        <v>332</v>
      </c>
      <c r="F1208" s="434"/>
      <c r="G1208" s="63" t="s">
        <v>333</v>
      </c>
      <c r="H1208" s="434" t="s">
        <v>332</v>
      </c>
      <c r="I1208" s="434"/>
      <c r="J1208" s="63" t="s">
        <v>333</v>
      </c>
      <c r="K1208" s="64" t="s">
        <v>0</v>
      </c>
      <c r="L1208" s="434" t="s">
        <v>332</v>
      </c>
      <c r="M1208" s="434"/>
      <c r="N1208" s="63" t="s">
        <v>333</v>
      </c>
      <c r="O1208" s="434" t="s">
        <v>332</v>
      </c>
      <c r="P1208" s="434"/>
      <c r="Q1208" s="63" t="s">
        <v>333</v>
      </c>
      <c r="R1208" s="434" t="s">
        <v>332</v>
      </c>
      <c r="S1208" s="434"/>
      <c r="T1208" s="63" t="s">
        <v>333</v>
      </c>
      <c r="U1208" s="64" t="s">
        <v>0</v>
      </c>
      <c r="V1208" s="434" t="s">
        <v>332</v>
      </c>
      <c r="W1208" s="434"/>
      <c r="X1208" s="63" t="s">
        <v>333</v>
      </c>
      <c r="Y1208" s="434" t="s">
        <v>332</v>
      </c>
      <c r="Z1208" s="434"/>
      <c r="AA1208" s="63" t="s">
        <v>333</v>
      </c>
      <c r="AB1208" s="434" t="s">
        <v>332</v>
      </c>
      <c r="AC1208" s="434"/>
      <c r="AD1208" s="63" t="s">
        <v>333</v>
      </c>
      <c r="AE1208" s="64" t="s">
        <v>0</v>
      </c>
    </row>
    <row r="1209" spans="1:31" ht="14.4" x14ac:dyDescent="0.3">
      <c r="A1209" s="64" t="s">
        <v>583</v>
      </c>
      <c r="B1209" s="47">
        <v>1349</v>
      </c>
      <c r="C1209" s="45"/>
      <c r="D1209" s="47">
        <v>13.9393939393939</v>
      </c>
      <c r="E1209" s="10">
        <v>1228</v>
      </c>
      <c r="F1209" s="45"/>
      <c r="G1209" s="46">
        <v>15.151515151515101</v>
      </c>
      <c r="H1209" s="10">
        <v>1280</v>
      </c>
      <c r="I1209" s="45"/>
      <c r="J1209" s="46">
        <v>13.939394</v>
      </c>
      <c r="K1209" s="45">
        <v>-5.1148999258710158E-2</v>
      </c>
      <c r="L1209" s="47">
        <v>1313</v>
      </c>
      <c r="M1209" s="45"/>
      <c r="N1209" s="47">
        <v>11.5151515151515</v>
      </c>
      <c r="O1209" s="10">
        <v>1237</v>
      </c>
      <c r="P1209" s="45"/>
      <c r="Q1209" s="46">
        <v>10.303030303030299</v>
      </c>
      <c r="R1209" s="10">
        <v>1289</v>
      </c>
      <c r="S1209" s="45"/>
      <c r="T1209" s="46">
        <v>9.0909089999999999</v>
      </c>
      <c r="U1209" s="45">
        <v>-1.827875095201828E-2</v>
      </c>
      <c r="V1209" s="47">
        <v>1844</v>
      </c>
      <c r="W1209" s="45"/>
      <c r="X1209" s="47">
        <v>2.4242424242424199</v>
      </c>
      <c r="Y1209" s="10">
        <v>1746</v>
      </c>
      <c r="Z1209" s="45"/>
      <c r="AA1209" s="46">
        <v>3.0303030303030298</v>
      </c>
      <c r="AB1209" s="10">
        <v>1815</v>
      </c>
      <c r="AC1209" s="45"/>
      <c r="AD1209" s="46">
        <v>3.030303</v>
      </c>
      <c r="AE1209" s="45">
        <v>-1.5726681127982648E-2</v>
      </c>
    </row>
    <row r="1210" spans="1:31" ht="14.4" x14ac:dyDescent="0.3">
      <c r="A1210" s="64" t="s">
        <v>584</v>
      </c>
      <c r="B1210" s="47">
        <v>1618</v>
      </c>
      <c r="C1210" s="45"/>
      <c r="D1210" s="47">
        <v>13.9393939393939</v>
      </c>
      <c r="E1210" s="10">
        <v>1505</v>
      </c>
      <c r="F1210" s="45"/>
      <c r="G1210" s="46">
        <v>15.151515151515101</v>
      </c>
      <c r="H1210" s="10">
        <v>1584</v>
      </c>
      <c r="I1210" s="45"/>
      <c r="J1210" s="46">
        <v>12.727273</v>
      </c>
      <c r="K1210" s="45">
        <v>-2.1013597033374538E-2</v>
      </c>
      <c r="L1210" s="47">
        <v>1636</v>
      </c>
      <c r="M1210" s="45"/>
      <c r="N1210" s="47">
        <v>9.6969696969696901</v>
      </c>
      <c r="O1210" s="10">
        <v>1562</v>
      </c>
      <c r="P1210" s="45"/>
      <c r="Q1210" s="46">
        <v>9.6969696969696901</v>
      </c>
      <c r="R1210" s="10">
        <v>1631</v>
      </c>
      <c r="S1210" s="45"/>
      <c r="T1210" s="46">
        <v>9.0909089999999999</v>
      </c>
      <c r="U1210" s="45">
        <v>-3.0562347188264061E-3</v>
      </c>
      <c r="V1210" s="47">
        <v>2292</v>
      </c>
      <c r="W1210" s="45"/>
      <c r="X1210" s="47">
        <v>2.4242424242424199</v>
      </c>
      <c r="Y1210" s="10">
        <v>2214</v>
      </c>
      <c r="Z1210" s="45"/>
      <c r="AA1210" s="46">
        <v>2.4242424242424199</v>
      </c>
      <c r="AB1210" s="10">
        <v>2357</v>
      </c>
      <c r="AC1210" s="45"/>
      <c r="AD1210" s="46">
        <v>2.4242425000000001</v>
      </c>
      <c r="AE1210" s="45">
        <v>2.8359511343804537E-2</v>
      </c>
    </row>
    <row r="1211" spans="1:31" ht="14.4" x14ac:dyDescent="0.3">
      <c r="A1211" s="64" t="s">
        <v>585</v>
      </c>
      <c r="B1211" s="47">
        <v>383</v>
      </c>
      <c r="C1211" s="45"/>
      <c r="D1211" s="47">
        <v>5.4545454545454497</v>
      </c>
      <c r="E1211" s="10">
        <v>396</v>
      </c>
      <c r="F1211" s="45"/>
      <c r="G1211" s="46">
        <v>5.4545454545454497</v>
      </c>
      <c r="H1211" s="10">
        <v>474</v>
      </c>
      <c r="I1211" s="45"/>
      <c r="J1211" s="46">
        <v>6.6666665099999998</v>
      </c>
      <c r="K1211" s="45">
        <v>0.23759791122715404</v>
      </c>
      <c r="L1211" s="47">
        <v>385</v>
      </c>
      <c r="M1211" s="45"/>
      <c r="N1211" s="47">
        <v>3.63636363636363</v>
      </c>
      <c r="O1211" s="10">
        <v>415</v>
      </c>
      <c r="P1211" s="45"/>
      <c r="Q1211" s="46">
        <v>6.0606060606060597</v>
      </c>
      <c r="R1211" s="10">
        <v>484</v>
      </c>
      <c r="S1211" s="45"/>
      <c r="T1211" s="46">
        <v>4.8484850000000002</v>
      </c>
      <c r="U1211" s="45">
        <v>0.25714285714285712</v>
      </c>
      <c r="V1211" s="47">
        <v>439</v>
      </c>
      <c r="W1211" s="45"/>
      <c r="X1211" s="47">
        <v>1.2121212121212099</v>
      </c>
      <c r="Y1211" s="10">
        <v>493</v>
      </c>
      <c r="Z1211" s="45"/>
      <c r="AA1211" s="46">
        <v>1.2121212121212099</v>
      </c>
      <c r="AB1211" s="10">
        <v>594</v>
      </c>
      <c r="AC1211" s="45"/>
      <c r="AD1211" s="46">
        <v>1.21212125</v>
      </c>
      <c r="AE1211" s="45">
        <v>0.35307517084282458</v>
      </c>
    </row>
    <row r="1212" spans="1:31" ht="14.4" x14ac:dyDescent="0.3">
      <c r="A1212" s="432"/>
      <c r="B1212" s="432"/>
      <c r="C1212" s="432"/>
      <c r="D1212" s="432"/>
      <c r="E1212" s="432"/>
      <c r="F1212" s="432"/>
      <c r="G1212" s="432"/>
      <c r="H1212" s="432"/>
      <c r="I1212" s="432"/>
      <c r="J1212" s="432"/>
      <c r="K1212" s="432"/>
      <c r="L1212" s="432"/>
      <c r="M1212" s="432"/>
      <c r="N1212" s="432"/>
      <c r="O1212" s="432"/>
      <c r="P1212" s="432"/>
      <c r="Q1212" s="432"/>
      <c r="R1212" s="432"/>
      <c r="S1212" s="432"/>
      <c r="T1212" s="432"/>
      <c r="U1212" s="432"/>
      <c r="V1212" s="432"/>
      <c r="W1212" s="432"/>
      <c r="X1212" s="432"/>
      <c r="Y1212" s="432"/>
      <c r="Z1212" s="432"/>
      <c r="AA1212" s="432"/>
      <c r="AB1212" s="432"/>
      <c r="AC1212" s="432"/>
      <c r="AD1212" s="432"/>
      <c r="AE1212" s="432"/>
    </row>
    <row r="1213" spans="1:31" ht="14.4" x14ac:dyDescent="0.3">
      <c r="A1213" s="433" t="s">
        <v>590</v>
      </c>
      <c r="B1213" s="433"/>
      <c r="C1213" s="433"/>
      <c r="D1213" s="433"/>
      <c r="E1213" s="433"/>
      <c r="F1213" s="433"/>
      <c r="G1213" s="433"/>
      <c r="H1213" s="433"/>
      <c r="I1213" s="433"/>
      <c r="J1213" s="433"/>
      <c r="K1213" s="433"/>
      <c r="L1213" s="433"/>
      <c r="M1213" s="433"/>
      <c r="N1213" s="433"/>
      <c r="O1213" s="433"/>
      <c r="P1213" s="433"/>
      <c r="Q1213" s="433"/>
      <c r="R1213" s="433"/>
      <c r="S1213" s="433"/>
      <c r="T1213" s="433"/>
      <c r="U1213" s="433"/>
      <c r="V1213" s="433"/>
      <c r="W1213" s="433"/>
      <c r="X1213" s="433"/>
      <c r="Y1213" s="433"/>
      <c r="Z1213" s="433"/>
      <c r="AA1213" s="433"/>
      <c r="AB1213" s="433"/>
      <c r="AC1213" s="433"/>
      <c r="AD1213" s="433"/>
      <c r="AE1213" s="433"/>
    </row>
    <row r="1214" spans="1:31" ht="14.4" x14ac:dyDescent="0.3">
      <c r="A1214" s="64"/>
      <c r="B1214" s="434" t="s">
        <v>332</v>
      </c>
      <c r="C1214" s="434"/>
      <c r="D1214" s="63" t="s">
        <v>333</v>
      </c>
      <c r="E1214" s="434" t="s">
        <v>332</v>
      </c>
      <c r="F1214" s="434"/>
      <c r="G1214" s="63" t="s">
        <v>333</v>
      </c>
      <c r="H1214" s="434" t="s">
        <v>332</v>
      </c>
      <c r="I1214" s="434"/>
      <c r="J1214" s="63" t="s">
        <v>333</v>
      </c>
      <c r="K1214" s="64" t="s">
        <v>0</v>
      </c>
      <c r="L1214" s="434" t="s">
        <v>332</v>
      </c>
      <c r="M1214" s="434"/>
      <c r="N1214" s="63" t="s">
        <v>333</v>
      </c>
      <c r="O1214" s="434" t="s">
        <v>332</v>
      </c>
      <c r="P1214" s="434"/>
      <c r="Q1214" s="63" t="s">
        <v>333</v>
      </c>
      <c r="R1214" s="434" t="s">
        <v>332</v>
      </c>
      <c r="S1214" s="434"/>
      <c r="T1214" s="63" t="s">
        <v>333</v>
      </c>
      <c r="U1214" s="64" t="s">
        <v>0</v>
      </c>
      <c r="V1214" s="434" t="s">
        <v>332</v>
      </c>
      <c r="W1214" s="434"/>
      <c r="X1214" s="63" t="s">
        <v>333</v>
      </c>
      <c r="Y1214" s="434" t="s">
        <v>332</v>
      </c>
      <c r="Z1214" s="434"/>
      <c r="AA1214" s="63" t="s">
        <v>333</v>
      </c>
      <c r="AB1214" s="434" t="s">
        <v>332</v>
      </c>
      <c r="AC1214" s="434"/>
      <c r="AD1214" s="63" t="s">
        <v>333</v>
      </c>
      <c r="AE1214" s="64" t="s">
        <v>0</v>
      </c>
    </row>
    <row r="1215" spans="1:31" ht="14.4" x14ac:dyDescent="0.3">
      <c r="A1215" s="64" t="s">
        <v>18</v>
      </c>
      <c r="B1215" s="10">
        <v>74857</v>
      </c>
      <c r="C1215" s="45"/>
      <c r="D1215" s="10">
        <v>969.69696969696895</v>
      </c>
      <c r="E1215" s="10">
        <v>75933</v>
      </c>
      <c r="F1215" s="45"/>
      <c r="G1215" s="46">
        <v>950.90909090909099</v>
      </c>
      <c r="H1215" s="10">
        <v>78775</v>
      </c>
      <c r="I1215" s="45"/>
      <c r="J1215" s="46">
        <v>935.75756799999999</v>
      </c>
      <c r="K1215" s="45">
        <v>5.2339794541592634E-2</v>
      </c>
      <c r="L1215" s="10">
        <v>154847</v>
      </c>
      <c r="M1215" s="45"/>
      <c r="N1215" s="10">
        <v>1137.57575757575</v>
      </c>
      <c r="O1215" s="10">
        <v>155487</v>
      </c>
      <c r="P1215" s="45"/>
      <c r="Q1215" s="46">
        <v>1310.30303030303</v>
      </c>
      <c r="R1215" s="10">
        <v>164124</v>
      </c>
      <c r="S1215" s="45"/>
      <c r="T1215" s="46">
        <v>1075.15149</v>
      </c>
      <c r="U1215" s="45">
        <v>5.9910750611894319E-2</v>
      </c>
      <c r="V1215" s="10">
        <v>7061432</v>
      </c>
      <c r="W1215" s="45"/>
      <c r="X1215" s="10">
        <v>21432.727272727199</v>
      </c>
      <c r="Y1215" s="10">
        <v>6908925</v>
      </c>
      <c r="Z1215" s="45"/>
      <c r="AA1215" s="46">
        <v>20884.8484848484</v>
      </c>
      <c r="AB1215" s="10">
        <v>7154580</v>
      </c>
      <c r="AC1215" s="45"/>
      <c r="AD1215" s="46">
        <v>22952.726600000002</v>
      </c>
      <c r="AE1215" s="45">
        <v>1.3191092118425838E-2</v>
      </c>
    </row>
    <row r="1216" spans="1:31" ht="14.4" x14ac:dyDescent="0.3">
      <c r="A1216" s="64" t="s">
        <v>591</v>
      </c>
      <c r="B1216" s="10">
        <v>57847</v>
      </c>
      <c r="C1216" s="45">
        <v>0.77276674192126316</v>
      </c>
      <c r="D1216" s="10">
        <v>843.63636363636294</v>
      </c>
      <c r="E1216" s="10">
        <v>56479</v>
      </c>
      <c r="F1216" s="45">
        <v>0.74380045566486241</v>
      </c>
      <c r="G1216" s="46">
        <v>793.93939393939399</v>
      </c>
      <c r="H1216" s="10">
        <v>55966</v>
      </c>
      <c r="I1216" s="45">
        <v>0.71045382418279912</v>
      </c>
      <c r="J1216" s="46">
        <v>849.09090000000003</v>
      </c>
      <c r="K1216" s="45">
        <v>-3.2516811589192181E-2</v>
      </c>
      <c r="L1216" s="10">
        <v>115795</v>
      </c>
      <c r="M1216" s="45">
        <v>0.74780266973205811</v>
      </c>
      <c r="N1216" s="10">
        <v>1006.0606060606</v>
      </c>
      <c r="O1216" s="10">
        <v>112467</v>
      </c>
      <c r="P1216" s="45">
        <v>0.72332092072006016</v>
      </c>
      <c r="Q1216" s="46">
        <v>1129.69696969696</v>
      </c>
      <c r="R1216" s="10">
        <v>114884</v>
      </c>
      <c r="S1216" s="45">
        <v>0.69998293972849801</v>
      </c>
      <c r="T1216" s="46">
        <v>1025.4545900000001</v>
      </c>
      <c r="U1216" s="45">
        <v>-7.867351785482965E-3</v>
      </c>
      <c r="V1216" s="10">
        <v>5374216</v>
      </c>
      <c r="W1216" s="45">
        <v>0.76106602740067453</v>
      </c>
      <c r="X1216" s="10">
        <v>15920</v>
      </c>
      <c r="Y1216" s="10">
        <v>5088986</v>
      </c>
      <c r="Z1216" s="45">
        <v>0.73658145080457527</v>
      </c>
      <c r="AA1216" s="46">
        <v>14186.666666666601</v>
      </c>
      <c r="AB1216" s="10">
        <v>5030939</v>
      </c>
      <c r="AC1216" s="45">
        <v>0.70317740524251593</v>
      </c>
      <c r="AD1216" s="46">
        <v>14623.636699999999</v>
      </c>
      <c r="AE1216" s="45">
        <v>-6.3874805180885924E-2</v>
      </c>
    </row>
    <row r="1217" spans="1:31" ht="14.4" x14ac:dyDescent="0.3">
      <c r="A1217" s="64" t="s">
        <v>592</v>
      </c>
      <c r="B1217" s="10">
        <v>2150</v>
      </c>
      <c r="C1217" s="45">
        <v>2.872142885768866E-2</v>
      </c>
      <c r="D1217" s="10">
        <v>170.90909090909</v>
      </c>
      <c r="E1217" s="10">
        <v>2470</v>
      </c>
      <c r="F1217" s="45">
        <v>3.2528676596473204E-2</v>
      </c>
      <c r="G1217" s="46">
        <v>202.42424242424201</v>
      </c>
      <c r="H1217" s="10">
        <v>3945</v>
      </c>
      <c r="I1217" s="45">
        <v>5.0079339892097743E-2</v>
      </c>
      <c r="J1217" s="46">
        <v>310.30304000000001</v>
      </c>
      <c r="K1217" s="45">
        <v>0.83488372093023255</v>
      </c>
      <c r="L1217" s="10">
        <v>4820</v>
      </c>
      <c r="M1217" s="45">
        <v>3.1127500048434908E-2</v>
      </c>
      <c r="N1217" s="10">
        <v>246.666666666666</v>
      </c>
      <c r="O1217" s="10">
        <v>5340</v>
      </c>
      <c r="P1217" s="45">
        <v>3.4343707190954871E-2</v>
      </c>
      <c r="Q1217" s="46">
        <v>327.87878787878702</v>
      </c>
      <c r="R1217" s="10">
        <v>7936</v>
      </c>
      <c r="S1217" s="45">
        <v>4.8353683800053615E-2</v>
      </c>
      <c r="T1217" s="46">
        <v>420.60604899999998</v>
      </c>
      <c r="U1217" s="45">
        <v>0.64647302904564319</v>
      </c>
      <c r="V1217" s="10">
        <v>189208</v>
      </c>
      <c r="W1217" s="45">
        <v>2.6794565181679865E-2</v>
      </c>
      <c r="X1217" s="10">
        <v>1812.12121212121</v>
      </c>
      <c r="Y1217" s="10">
        <v>218045</v>
      </c>
      <c r="Z1217" s="45">
        <v>3.1559902589766133E-2</v>
      </c>
      <c r="AA1217" s="46">
        <v>1624.2424242424199</v>
      </c>
      <c r="AB1217" s="10">
        <v>270874</v>
      </c>
      <c r="AC1217" s="45">
        <v>3.7860223800698291E-2</v>
      </c>
      <c r="AD1217" s="46">
        <v>2264.2424299999998</v>
      </c>
      <c r="AE1217" s="45">
        <v>0.43162022747452539</v>
      </c>
    </row>
    <row r="1218" spans="1:31" ht="14.4" x14ac:dyDescent="0.3">
      <c r="A1218" s="64" t="s">
        <v>593</v>
      </c>
      <c r="B1218" s="10">
        <v>5331</v>
      </c>
      <c r="C1218" s="45">
        <v>7.1215784762948015E-2</v>
      </c>
      <c r="D1218" s="10">
        <v>283.636363636363</v>
      </c>
      <c r="E1218" s="10">
        <v>5701</v>
      </c>
      <c r="F1218" s="45">
        <v>7.5079346265786939E-2</v>
      </c>
      <c r="G1218" s="46">
        <v>293.93939393939303</v>
      </c>
      <c r="H1218" s="10">
        <v>7510</v>
      </c>
      <c r="I1218" s="45">
        <v>9.5334814344652491E-2</v>
      </c>
      <c r="J1218" s="46">
        <v>349.09089999999998</v>
      </c>
      <c r="K1218" s="45">
        <v>0.40874132432939408</v>
      </c>
      <c r="L1218" s="10">
        <v>11386</v>
      </c>
      <c r="M1218" s="45">
        <v>7.353064637997507E-2</v>
      </c>
      <c r="N1218" s="10">
        <v>416.969696969697</v>
      </c>
      <c r="O1218" s="10">
        <v>11644</v>
      </c>
      <c r="P1218" s="45">
        <v>7.4887289612636423E-2</v>
      </c>
      <c r="Q1218" s="46">
        <v>377.575757575757</v>
      </c>
      <c r="R1218" s="10">
        <v>16004</v>
      </c>
      <c r="S1218" s="45">
        <v>9.7511637542346027E-2</v>
      </c>
      <c r="T1218" s="46">
        <v>471.51513699999998</v>
      </c>
      <c r="U1218" s="45">
        <v>0.40558580713156506</v>
      </c>
      <c r="V1218" s="10">
        <v>409796</v>
      </c>
      <c r="W1218" s="45">
        <v>5.8032988209756886E-2</v>
      </c>
      <c r="X1218" s="10">
        <v>3012.1212121212102</v>
      </c>
      <c r="Y1218" s="10">
        <v>456324</v>
      </c>
      <c r="Z1218" s="45">
        <v>6.6048480769439533E-2</v>
      </c>
      <c r="AA1218" s="46">
        <v>2788.4848484848399</v>
      </c>
      <c r="AB1218" s="10">
        <v>592381</v>
      </c>
      <c r="AC1218" s="45">
        <v>8.2797452820431106E-2</v>
      </c>
      <c r="AD1218" s="46">
        <v>3573.3332500000001</v>
      </c>
      <c r="AE1218" s="45">
        <v>0.44555095706156234</v>
      </c>
    </row>
    <row r="1219" spans="1:31" ht="14.4" x14ac:dyDescent="0.3">
      <c r="A1219" s="64" t="s">
        <v>594</v>
      </c>
      <c r="B1219" s="10">
        <v>7683</v>
      </c>
      <c r="C1219" s="45">
        <v>0.10263569205284744</v>
      </c>
      <c r="D1219" s="10">
        <v>300</v>
      </c>
      <c r="E1219" s="10">
        <v>8884</v>
      </c>
      <c r="F1219" s="45">
        <v>0.11699787970974411</v>
      </c>
      <c r="G1219" s="46">
        <v>398.18181818181802</v>
      </c>
      <c r="H1219" s="10">
        <v>9932</v>
      </c>
      <c r="I1219" s="45">
        <v>0.12608060933037132</v>
      </c>
      <c r="J1219" s="46">
        <v>403.03030000000001</v>
      </c>
      <c r="K1219" s="45">
        <v>0.2927241962774958</v>
      </c>
      <c r="L1219" s="10">
        <v>15814</v>
      </c>
      <c r="M1219" s="45">
        <v>0.10212661530413893</v>
      </c>
      <c r="N1219" s="10">
        <v>511.51515151515099</v>
      </c>
      <c r="O1219" s="10">
        <v>17421</v>
      </c>
      <c r="P1219" s="45">
        <v>0.11204152115610952</v>
      </c>
      <c r="Q1219" s="46">
        <v>572.12121212121201</v>
      </c>
      <c r="R1219" s="10">
        <v>20563</v>
      </c>
      <c r="S1219" s="45">
        <v>0.1252894153201238</v>
      </c>
      <c r="T1219" s="46">
        <v>515.75756799999999</v>
      </c>
      <c r="U1219" s="45">
        <v>0.30030352851903375</v>
      </c>
      <c r="V1219" s="10">
        <v>625455</v>
      </c>
      <c r="W1219" s="45">
        <v>8.857339417840461E-2</v>
      </c>
      <c r="X1219" s="10">
        <v>3855.15151515151</v>
      </c>
      <c r="Y1219" s="10">
        <v>692980</v>
      </c>
      <c r="Z1219" s="45">
        <v>0.10030214541336026</v>
      </c>
      <c r="AA1219" s="46">
        <v>4281.2121212121201</v>
      </c>
      <c r="AB1219" s="10">
        <v>831819</v>
      </c>
      <c r="AC1219" s="45">
        <v>0.11626384777303489</v>
      </c>
      <c r="AD1219" s="46">
        <v>4877.5756799999999</v>
      </c>
      <c r="AE1219" s="45">
        <v>0.32994220207688801</v>
      </c>
    </row>
    <row r="1220" spans="1:31" ht="14.4" x14ac:dyDescent="0.3">
      <c r="A1220" s="64" t="s">
        <v>595</v>
      </c>
      <c r="B1220" s="10">
        <v>8635</v>
      </c>
      <c r="C1220" s="45">
        <v>0.11535327357494957</v>
      </c>
      <c r="D1220" s="10">
        <v>386.06060606060601</v>
      </c>
      <c r="E1220" s="10">
        <v>9039</v>
      </c>
      <c r="F1220" s="45">
        <v>0.11903915293745802</v>
      </c>
      <c r="G1220" s="46">
        <v>404.24242424242402</v>
      </c>
      <c r="H1220" s="10">
        <v>9215</v>
      </c>
      <c r="I1220" s="45">
        <v>0.1169787369089178</v>
      </c>
      <c r="J1220" s="46">
        <v>364.24243200000001</v>
      </c>
      <c r="K1220" s="45">
        <v>6.7168500289519401E-2</v>
      </c>
      <c r="L1220" s="10">
        <v>17347</v>
      </c>
      <c r="M1220" s="45">
        <v>0.11202671023655608</v>
      </c>
      <c r="N1220" s="10">
        <v>532.12121212121201</v>
      </c>
      <c r="O1220" s="10">
        <v>17888</v>
      </c>
      <c r="P1220" s="45">
        <v>0.11504498768385782</v>
      </c>
      <c r="Q1220" s="46">
        <v>526.06060606060601</v>
      </c>
      <c r="R1220" s="10">
        <v>18948</v>
      </c>
      <c r="S1220" s="45">
        <v>0.11544929443591431</v>
      </c>
      <c r="T1220" s="46">
        <v>530.30304000000001</v>
      </c>
      <c r="U1220" s="45">
        <v>9.2292615437827866E-2</v>
      </c>
      <c r="V1220" s="10">
        <v>705446</v>
      </c>
      <c r="W1220" s="45">
        <v>9.9901266485324783E-2</v>
      </c>
      <c r="X1220" s="10">
        <v>4450.9090909090901</v>
      </c>
      <c r="Y1220" s="10">
        <v>741877</v>
      </c>
      <c r="Z1220" s="45">
        <v>0.10737951273172021</v>
      </c>
      <c r="AA1220" s="46">
        <v>4346.6666666666597</v>
      </c>
      <c r="AB1220" s="10">
        <v>779951</v>
      </c>
      <c r="AC1220" s="45">
        <v>0.10901422585253083</v>
      </c>
      <c r="AD1220" s="46">
        <v>4653.9394499999999</v>
      </c>
      <c r="AE1220" s="45">
        <v>0.10561403707725325</v>
      </c>
    </row>
    <row r="1221" spans="1:31" ht="14.4" x14ac:dyDescent="0.3">
      <c r="A1221" s="64" t="s">
        <v>596</v>
      </c>
      <c r="B1221" s="10">
        <v>6618</v>
      </c>
      <c r="C1221" s="45">
        <v>8.8408565665201652E-2</v>
      </c>
      <c r="D1221" s="10">
        <v>333.93939393939303</v>
      </c>
      <c r="E1221" s="10">
        <v>6598</v>
      </c>
      <c r="F1221" s="45">
        <v>8.6892391977137745E-2</v>
      </c>
      <c r="G1221" s="46">
        <v>295.15151515151501</v>
      </c>
      <c r="H1221" s="10">
        <v>7071</v>
      </c>
      <c r="I1221" s="45">
        <v>8.9761980323706761E-2</v>
      </c>
      <c r="J1221" s="46">
        <v>364.84848</v>
      </c>
      <c r="K1221" s="45">
        <v>6.844968268359021E-2</v>
      </c>
      <c r="L1221" s="10">
        <v>13851</v>
      </c>
      <c r="M1221" s="45">
        <v>8.944958572009791E-2</v>
      </c>
      <c r="N1221" s="10">
        <v>469.09090909090901</v>
      </c>
      <c r="O1221" s="10">
        <v>13689</v>
      </c>
      <c r="P1221" s="45">
        <v>8.8039514557487125E-2</v>
      </c>
      <c r="Q1221" s="46">
        <v>424.24242424242402</v>
      </c>
      <c r="R1221" s="10">
        <v>14092</v>
      </c>
      <c r="S1221" s="45">
        <v>8.5861909288099239E-2</v>
      </c>
      <c r="T1221" s="46">
        <v>537.57574499999998</v>
      </c>
      <c r="U1221" s="45">
        <v>1.7399465742545663E-2</v>
      </c>
      <c r="V1221" s="10">
        <v>656360</v>
      </c>
      <c r="W1221" s="45">
        <v>9.2949985215463382E-2</v>
      </c>
      <c r="X1221" s="10">
        <v>4219.3939393939399</v>
      </c>
      <c r="Y1221" s="10">
        <v>639174</v>
      </c>
      <c r="Z1221" s="45">
        <v>9.2514247875031208E-2</v>
      </c>
      <c r="AA1221" s="46">
        <v>3699.3939393939399</v>
      </c>
      <c r="AB1221" s="10">
        <v>616708</v>
      </c>
      <c r="AC1221" s="45">
        <v>8.619765241286001E-2</v>
      </c>
      <c r="AD1221" s="46">
        <v>3583.0302700000002</v>
      </c>
      <c r="AE1221" s="45">
        <v>-6.0411969041379729E-2</v>
      </c>
    </row>
    <row r="1222" spans="1:31" ht="14.4" x14ac:dyDescent="0.3">
      <c r="A1222" s="64" t="s">
        <v>597</v>
      </c>
      <c r="B1222" s="10">
        <v>5928</v>
      </c>
      <c r="C1222" s="45">
        <v>7.919099082250157E-2</v>
      </c>
      <c r="D1222" s="10">
        <v>331.51515151515099</v>
      </c>
      <c r="E1222" s="10">
        <v>5859</v>
      </c>
      <c r="F1222" s="45">
        <v>7.7160128007585635E-2</v>
      </c>
      <c r="G1222" s="46">
        <v>338.18181818181802</v>
      </c>
      <c r="H1222" s="10">
        <v>4263</v>
      </c>
      <c r="I1222" s="45">
        <v>5.4116153602031099E-2</v>
      </c>
      <c r="J1222" s="46">
        <v>274.54544099999998</v>
      </c>
      <c r="K1222" s="45">
        <v>-0.28087044534412958</v>
      </c>
      <c r="L1222" s="10">
        <v>11603</v>
      </c>
      <c r="M1222" s="45">
        <v>7.4932029680910839E-2</v>
      </c>
      <c r="N1222" s="10">
        <v>420</v>
      </c>
      <c r="O1222" s="10">
        <v>11272</v>
      </c>
      <c r="P1222" s="45">
        <v>7.2494806639783388E-2</v>
      </c>
      <c r="Q1222" s="46">
        <v>457.575757575757</v>
      </c>
      <c r="R1222" s="10">
        <v>8574</v>
      </c>
      <c r="S1222" s="45">
        <v>5.2240988520874464E-2</v>
      </c>
      <c r="T1222" s="46">
        <v>404.84848</v>
      </c>
      <c r="U1222" s="45">
        <v>-0.26105317590278376</v>
      </c>
      <c r="V1222" s="10">
        <v>547801</v>
      </c>
      <c r="W1222" s="45">
        <v>7.7576474573429297E-2</v>
      </c>
      <c r="X1222" s="10">
        <v>3001.2121212121201</v>
      </c>
      <c r="Y1222" s="10">
        <v>499776</v>
      </c>
      <c r="Z1222" s="45">
        <v>7.2337737057501711E-2</v>
      </c>
      <c r="AA1222" s="46">
        <v>3410.30303030303</v>
      </c>
      <c r="AB1222" s="10">
        <v>441046</v>
      </c>
      <c r="AC1222" s="45">
        <v>6.1645267786508778E-2</v>
      </c>
      <c r="AD1222" s="46">
        <v>2949.0908199999999</v>
      </c>
      <c r="AE1222" s="45">
        <v>-0.19487916232354449</v>
      </c>
    </row>
    <row r="1223" spans="1:31" ht="14.4" x14ac:dyDescent="0.3">
      <c r="A1223" s="64" t="s">
        <v>598</v>
      </c>
      <c r="B1223" s="10">
        <v>4871</v>
      </c>
      <c r="C1223" s="45">
        <v>6.5070734867814631E-2</v>
      </c>
      <c r="D1223" s="10">
        <v>315.15151515151501</v>
      </c>
      <c r="E1223" s="10">
        <v>4041</v>
      </c>
      <c r="F1223" s="45">
        <v>5.3217968472205758E-2</v>
      </c>
      <c r="G1223" s="46">
        <v>252.72727272727201</v>
      </c>
      <c r="H1223" s="10">
        <v>2893</v>
      </c>
      <c r="I1223" s="45">
        <v>3.6724849254205015E-2</v>
      </c>
      <c r="J1223" s="46">
        <v>221.81817599999999</v>
      </c>
      <c r="K1223" s="45">
        <v>-0.40607678094847055</v>
      </c>
      <c r="L1223" s="10">
        <v>8724</v>
      </c>
      <c r="M1223" s="45">
        <v>5.6339483490154801E-2</v>
      </c>
      <c r="N1223" s="10">
        <v>420</v>
      </c>
      <c r="O1223" s="10">
        <v>7602</v>
      </c>
      <c r="P1223" s="45">
        <v>4.8891547203303173E-2</v>
      </c>
      <c r="Q1223" s="46">
        <v>336.969696969697</v>
      </c>
      <c r="R1223" s="10">
        <v>5819</v>
      </c>
      <c r="S1223" s="45">
        <v>3.5454899953693546E-2</v>
      </c>
      <c r="T1223" s="46">
        <v>263.03030000000001</v>
      </c>
      <c r="U1223" s="45">
        <v>-0.33298945437872535</v>
      </c>
      <c r="V1223" s="10">
        <v>433149</v>
      </c>
      <c r="W1223" s="45">
        <v>6.1340107785502994E-2</v>
      </c>
      <c r="X1223" s="10">
        <v>2740</v>
      </c>
      <c r="Y1223" s="10">
        <v>365007</v>
      </c>
      <c r="Z1223" s="45">
        <v>5.2831229170963646E-2</v>
      </c>
      <c r="AA1223" s="46">
        <v>2566.0606060606001</v>
      </c>
      <c r="AB1223" s="10">
        <v>306510</v>
      </c>
      <c r="AC1223" s="45">
        <v>4.2841089204397741E-2</v>
      </c>
      <c r="AD1223" s="46">
        <v>2239.3939999999998</v>
      </c>
      <c r="AE1223" s="45">
        <v>-0.29236821509457483</v>
      </c>
    </row>
    <row r="1224" spans="1:31" ht="14.4" x14ac:dyDescent="0.3">
      <c r="A1224" s="64" t="s">
        <v>599</v>
      </c>
      <c r="B1224" s="10">
        <v>5705</v>
      </c>
      <c r="C1224" s="45">
        <v>7.6211977503773856E-2</v>
      </c>
      <c r="D1224" s="10">
        <v>327.27272727272702</v>
      </c>
      <c r="E1224" s="10">
        <v>4446</v>
      </c>
      <c r="F1224" s="45">
        <v>5.8551617873651769E-2</v>
      </c>
      <c r="G1224" s="46">
        <v>269.69696969696901</v>
      </c>
      <c r="H1224" s="10">
        <v>3585</v>
      </c>
      <c r="I1224" s="45">
        <v>4.5509362107267533E-2</v>
      </c>
      <c r="J1224" s="46">
        <v>227.878784</v>
      </c>
      <c r="K1224" s="45">
        <v>-0.37160385626643294</v>
      </c>
      <c r="L1224" s="10">
        <v>11037</v>
      </c>
      <c r="M1224" s="45">
        <v>7.1276808720866405E-2</v>
      </c>
      <c r="N1224" s="10">
        <v>463.030303030303</v>
      </c>
      <c r="O1224" s="10">
        <v>8705</v>
      </c>
      <c r="P1224" s="45">
        <v>5.5985387845929241E-2</v>
      </c>
      <c r="Q1224" s="46">
        <v>392.72727272727201</v>
      </c>
      <c r="R1224" s="10">
        <v>7639</v>
      </c>
      <c r="S1224" s="45">
        <v>4.6544076430016332E-2</v>
      </c>
      <c r="T1224" s="46">
        <v>319.39395100000002</v>
      </c>
      <c r="U1224" s="45">
        <v>-0.30787351635408172</v>
      </c>
      <c r="V1224" s="10">
        <v>584173</v>
      </c>
      <c r="W1224" s="45">
        <v>8.2727271182389067E-2</v>
      </c>
      <c r="X1224" s="10">
        <v>3864.2424242424199</v>
      </c>
      <c r="Y1224" s="10">
        <v>464491</v>
      </c>
      <c r="Z1224" s="45">
        <v>6.7230574944727298E-2</v>
      </c>
      <c r="AA1224" s="46">
        <v>2396.9696969696902</v>
      </c>
      <c r="AB1224" s="10">
        <v>378307</v>
      </c>
      <c r="AC1224" s="45">
        <v>5.2876199581247257E-2</v>
      </c>
      <c r="AD1224" s="46">
        <v>2345.4545899999998</v>
      </c>
      <c r="AE1224" s="45">
        <v>-0.3524058797650696</v>
      </c>
    </row>
    <row r="1225" spans="1:31" ht="14.4" x14ac:dyDescent="0.3">
      <c r="A1225" s="64" t="s">
        <v>600</v>
      </c>
      <c r="B1225" s="10">
        <v>10603</v>
      </c>
      <c r="C1225" s="45">
        <v>0.14164340008282458</v>
      </c>
      <c r="D1225" s="10">
        <v>376.969696969697</v>
      </c>
      <c r="E1225" s="10">
        <v>9123</v>
      </c>
      <c r="F1225" s="45">
        <v>0.12014539133183201</v>
      </c>
      <c r="G1225" s="46">
        <v>395.75757575757501</v>
      </c>
      <c r="H1225" s="10">
        <v>7323</v>
      </c>
      <c r="I1225" s="45">
        <v>9.2960964773087906E-2</v>
      </c>
      <c r="J1225" s="46">
        <v>420</v>
      </c>
      <c r="K1225" s="45">
        <v>-0.30934641139300201</v>
      </c>
      <c r="L1225" s="10">
        <v>20704</v>
      </c>
      <c r="M1225" s="45">
        <v>0.13370617448190794</v>
      </c>
      <c r="N1225" s="10">
        <v>508.48484848484799</v>
      </c>
      <c r="O1225" s="10">
        <v>18393</v>
      </c>
      <c r="P1225" s="45">
        <v>0.11829284763356422</v>
      </c>
      <c r="Q1225" s="46">
        <v>526.66666666666595</v>
      </c>
      <c r="R1225" s="10">
        <v>14747</v>
      </c>
      <c r="S1225" s="45">
        <v>8.9852794228753863E-2</v>
      </c>
      <c r="T1225" s="46">
        <v>576.96969999999999</v>
      </c>
      <c r="U1225" s="45">
        <v>-0.28772217928902627</v>
      </c>
      <c r="V1225" s="10">
        <v>1199026</v>
      </c>
      <c r="W1225" s="45">
        <v>0.16979927017636082</v>
      </c>
      <c r="X1225" s="10">
        <v>4482.4242424242402</v>
      </c>
      <c r="Y1225" s="10">
        <v>978465</v>
      </c>
      <c r="Z1225" s="45">
        <v>0.14162333503403207</v>
      </c>
      <c r="AA1225" s="46">
        <v>4130.9090909090901</v>
      </c>
      <c r="AB1225" s="10">
        <v>786824</v>
      </c>
      <c r="AC1225" s="45">
        <v>0.10997486924459576</v>
      </c>
      <c r="AD1225" s="46">
        <v>3731.51514</v>
      </c>
      <c r="AE1225" s="45">
        <v>-0.34378070200312588</v>
      </c>
    </row>
    <row r="1226" spans="1:31" ht="14.4" x14ac:dyDescent="0.3">
      <c r="A1226" s="64" t="s">
        <v>601</v>
      </c>
      <c r="B1226" s="10">
        <v>323</v>
      </c>
      <c r="C1226" s="45">
        <v>4.3148937307132262E-3</v>
      </c>
      <c r="D1226" s="10">
        <v>76.363636363636303</v>
      </c>
      <c r="E1226" s="10">
        <v>318</v>
      </c>
      <c r="F1226" s="45">
        <v>4.187902492987239E-3</v>
      </c>
      <c r="G1226" s="46">
        <v>94.545454545454504</v>
      </c>
      <c r="H1226" s="10">
        <v>229</v>
      </c>
      <c r="I1226" s="45">
        <v>2.9070136464614408E-3</v>
      </c>
      <c r="J1226" s="46">
        <v>53.939392099999999</v>
      </c>
      <c r="K1226" s="45">
        <v>-0.29102167182662536</v>
      </c>
      <c r="L1226" s="10">
        <v>509</v>
      </c>
      <c r="M1226" s="45">
        <v>3.2871156690152214E-3</v>
      </c>
      <c r="N1226" s="10">
        <v>101.212121212121</v>
      </c>
      <c r="O1226" s="10">
        <v>513</v>
      </c>
      <c r="P1226" s="45">
        <v>3.2993111964344287E-3</v>
      </c>
      <c r="Q1226" s="46">
        <v>112.72727272727199</v>
      </c>
      <c r="R1226" s="10">
        <v>562</v>
      </c>
      <c r="S1226" s="45">
        <v>3.4242402086227487E-3</v>
      </c>
      <c r="T1226" s="46">
        <v>91.515150000000006</v>
      </c>
      <c r="U1226" s="45">
        <v>0.10412573673870335</v>
      </c>
      <c r="V1226" s="10">
        <v>23802</v>
      </c>
      <c r="W1226" s="45">
        <v>3.3707044123628183E-3</v>
      </c>
      <c r="X1226" s="10">
        <v>661.21212121212102</v>
      </c>
      <c r="Y1226" s="10">
        <v>32847</v>
      </c>
      <c r="Z1226" s="45">
        <v>4.7542852180331961E-3</v>
      </c>
      <c r="AA1226" s="46">
        <v>889.69696969696895</v>
      </c>
      <c r="AB1226" s="10">
        <v>26519</v>
      </c>
      <c r="AC1226" s="45">
        <v>3.7065767662112941E-3</v>
      </c>
      <c r="AD1226" s="46">
        <v>735.75756799999999</v>
      </c>
      <c r="AE1226" s="45">
        <v>0.11415007142256953</v>
      </c>
    </row>
    <row r="1227" spans="1:31" ht="14.4" x14ac:dyDescent="0.3">
      <c r="A1227" s="64" t="s">
        <v>602</v>
      </c>
      <c r="B1227" s="10">
        <v>17010</v>
      </c>
      <c r="C1227" s="45">
        <v>0.22723325807873679</v>
      </c>
      <c r="D1227" s="10">
        <v>470.30303030303003</v>
      </c>
      <c r="E1227" s="10">
        <v>19454</v>
      </c>
      <c r="F1227" s="45">
        <v>0.25619954433513753</v>
      </c>
      <c r="G1227" s="46">
        <v>570.90909090909099</v>
      </c>
      <c r="H1227" s="10">
        <v>22809</v>
      </c>
      <c r="I1227" s="45">
        <v>0.28954617581720088</v>
      </c>
      <c r="J1227" s="46">
        <v>561.21209999999996</v>
      </c>
      <c r="K1227" s="45">
        <v>0.34091710758377425</v>
      </c>
      <c r="L1227" s="10">
        <v>39052</v>
      </c>
      <c r="M1227" s="45">
        <v>0.25219733026794189</v>
      </c>
      <c r="N1227" s="10">
        <v>783.63636363636294</v>
      </c>
      <c r="O1227" s="10">
        <v>43020</v>
      </c>
      <c r="P1227" s="45">
        <v>0.27667907927993979</v>
      </c>
      <c r="Q1227" s="46">
        <v>748.48484848484804</v>
      </c>
      <c r="R1227" s="10">
        <v>49240</v>
      </c>
      <c r="S1227" s="45">
        <v>0.30001706027150205</v>
      </c>
      <c r="T1227" s="46">
        <v>687.87879999999996</v>
      </c>
      <c r="U1227" s="45">
        <v>0.26088292533032881</v>
      </c>
      <c r="V1227" s="10">
        <v>1687216</v>
      </c>
      <c r="W1227" s="45">
        <v>0.23893397259932547</v>
      </c>
      <c r="X1227" s="10">
        <v>7281.2121212121201</v>
      </c>
      <c r="Y1227" s="10">
        <v>1819939</v>
      </c>
      <c r="Z1227" s="45">
        <v>0.26341854919542473</v>
      </c>
      <c r="AA1227" s="46">
        <v>8776.9696969696906</v>
      </c>
      <c r="AB1227" s="10">
        <v>2123641</v>
      </c>
      <c r="AC1227" s="45">
        <v>0.29682259475748402</v>
      </c>
      <c r="AD1227" s="46">
        <v>10394.545899999999</v>
      </c>
      <c r="AE1227" s="45">
        <v>0.25866575471071873</v>
      </c>
    </row>
    <row r="1228" spans="1:31" ht="14.4" x14ac:dyDescent="0.3">
      <c r="A1228" s="64" t="s">
        <v>592</v>
      </c>
      <c r="B1228" s="10">
        <v>7117</v>
      </c>
      <c r="C1228" s="45">
        <v>9.5074608921009385E-2</v>
      </c>
      <c r="D1228" s="10">
        <v>299.39393939393898</v>
      </c>
      <c r="E1228" s="10">
        <v>8663</v>
      </c>
      <c r="F1228" s="45">
        <v>0.11408741917216493</v>
      </c>
      <c r="G1228" s="46">
        <v>380</v>
      </c>
      <c r="H1228" s="10">
        <v>11299</v>
      </c>
      <c r="I1228" s="45">
        <v>0.14343383052999048</v>
      </c>
      <c r="J1228" s="46">
        <v>452.121216</v>
      </c>
      <c r="K1228" s="45">
        <v>0.58760713783897711</v>
      </c>
      <c r="L1228" s="10">
        <v>17387</v>
      </c>
      <c r="M1228" s="45">
        <v>0.11228502973903272</v>
      </c>
      <c r="N1228" s="10">
        <v>529.09090909090901</v>
      </c>
      <c r="O1228" s="10">
        <v>19471</v>
      </c>
      <c r="P1228" s="45">
        <v>0.12522590313016521</v>
      </c>
      <c r="Q1228" s="46">
        <v>555.15151515151501</v>
      </c>
      <c r="R1228" s="10">
        <v>23681</v>
      </c>
      <c r="S1228" s="45">
        <v>0.1442872462284614</v>
      </c>
      <c r="T1228" s="46">
        <v>552.12120000000004</v>
      </c>
      <c r="U1228" s="45">
        <v>0.36199459366193132</v>
      </c>
      <c r="V1228" s="10">
        <v>756169</v>
      </c>
      <c r="W1228" s="45">
        <v>0.10708437042231661</v>
      </c>
      <c r="X1228" s="10">
        <v>4149.69696969697</v>
      </c>
      <c r="Y1228" s="10">
        <v>810809</v>
      </c>
      <c r="Z1228" s="45">
        <v>0.1173567523167497</v>
      </c>
      <c r="AA1228" s="46">
        <v>5290.30303030303</v>
      </c>
      <c r="AB1228" s="10">
        <v>982803</v>
      </c>
      <c r="AC1228" s="45">
        <v>0.13736697332338166</v>
      </c>
      <c r="AD1228" s="46">
        <v>6675.1513699999996</v>
      </c>
      <c r="AE1228" s="45">
        <v>0.29971342385101746</v>
      </c>
    </row>
    <row r="1229" spans="1:31" ht="14.4" x14ac:dyDescent="0.3">
      <c r="A1229" s="64" t="s">
        <v>593</v>
      </c>
      <c r="B1229" s="10">
        <v>3521</v>
      </c>
      <c r="C1229" s="45">
        <v>4.7036349306010125E-2</v>
      </c>
      <c r="D1229" s="10">
        <v>221.21212121212099</v>
      </c>
      <c r="E1229" s="10">
        <v>3829</v>
      </c>
      <c r="F1229" s="45">
        <v>5.0426033476880933E-2</v>
      </c>
      <c r="G1229" s="46">
        <v>235.75757575757501</v>
      </c>
      <c r="H1229" s="10">
        <v>4010</v>
      </c>
      <c r="I1229" s="45">
        <v>5.0904474769914311E-2</v>
      </c>
      <c r="J1229" s="46">
        <v>268.48486300000002</v>
      </c>
      <c r="K1229" s="45">
        <v>0.13888099971598977</v>
      </c>
      <c r="L1229" s="10">
        <v>7876</v>
      </c>
      <c r="M1229" s="45">
        <v>5.0863110037650067E-2</v>
      </c>
      <c r="N1229" s="10">
        <v>345.45454545454498</v>
      </c>
      <c r="O1229" s="10">
        <v>8263</v>
      </c>
      <c r="P1229" s="45">
        <v>5.3142706464206012E-2</v>
      </c>
      <c r="Q1229" s="46">
        <v>358.78787878787801</v>
      </c>
      <c r="R1229" s="10">
        <v>8860</v>
      </c>
      <c r="S1229" s="45">
        <v>5.3983573395725182E-2</v>
      </c>
      <c r="T1229" s="46">
        <v>349.09089999999998</v>
      </c>
      <c r="U1229" s="45">
        <v>0.12493651599796851</v>
      </c>
      <c r="V1229" s="10">
        <v>307166</v>
      </c>
      <c r="W1229" s="45">
        <v>4.3499108962601354E-2</v>
      </c>
      <c r="X1229" s="10">
        <v>2205.45454545454</v>
      </c>
      <c r="Y1229" s="10">
        <v>324951</v>
      </c>
      <c r="Z1229" s="45">
        <v>4.7033511002073404E-2</v>
      </c>
      <c r="AA1229" s="46">
        <v>2299.3939393939299</v>
      </c>
      <c r="AB1229" s="10">
        <v>363581</v>
      </c>
      <c r="AC1229" s="45">
        <v>5.0817937600809548E-2</v>
      </c>
      <c r="AD1229" s="46">
        <v>2958.78784</v>
      </c>
      <c r="AE1229" s="45">
        <v>0.18366290539968616</v>
      </c>
    </row>
    <row r="1230" spans="1:31" ht="14.4" x14ac:dyDescent="0.3">
      <c r="A1230" s="64" t="s">
        <v>594</v>
      </c>
      <c r="B1230" s="10">
        <v>2039</v>
      </c>
      <c r="C1230" s="45">
        <v>2.7238601600384733E-2</v>
      </c>
      <c r="D1230" s="10">
        <v>174.54545454545399</v>
      </c>
      <c r="E1230" s="10">
        <v>2106</v>
      </c>
      <c r="F1230" s="45">
        <v>2.7734976887519261E-2</v>
      </c>
      <c r="G1230" s="46">
        <v>164.84848484848399</v>
      </c>
      <c r="H1230" s="10">
        <v>2413</v>
      </c>
      <c r="I1230" s="45">
        <v>3.0631545541098065E-2</v>
      </c>
      <c r="J1230" s="46">
        <v>215.15152</v>
      </c>
      <c r="K1230" s="45">
        <v>0.1834232466895537</v>
      </c>
      <c r="L1230" s="10">
        <v>4331</v>
      </c>
      <c r="M1230" s="45">
        <v>2.7969544130658004E-2</v>
      </c>
      <c r="N1230" s="10">
        <v>270.90909090909003</v>
      </c>
      <c r="O1230" s="10">
        <v>4534</v>
      </c>
      <c r="P1230" s="45">
        <v>2.9159994083106627E-2</v>
      </c>
      <c r="Q1230" s="46">
        <v>239.39393939393901</v>
      </c>
      <c r="R1230" s="10">
        <v>5052</v>
      </c>
      <c r="S1230" s="45">
        <v>3.0781604152957519E-2</v>
      </c>
      <c r="T1230" s="46">
        <v>247.878784</v>
      </c>
      <c r="U1230" s="45">
        <v>0.16647425536827523</v>
      </c>
      <c r="V1230" s="10">
        <v>175923</v>
      </c>
      <c r="W1230" s="45">
        <v>2.4913218735236706E-2</v>
      </c>
      <c r="X1230" s="10">
        <v>1621.2121212121201</v>
      </c>
      <c r="Y1230" s="10">
        <v>189630</v>
      </c>
      <c r="Z1230" s="45">
        <v>2.7447106460122234E-2</v>
      </c>
      <c r="AA1230" s="46">
        <v>1630.9090909090901</v>
      </c>
      <c r="AB1230" s="10">
        <v>208342</v>
      </c>
      <c r="AC1230" s="45">
        <v>2.9120088111391586E-2</v>
      </c>
      <c r="AD1230" s="46">
        <v>2025.4545900000001</v>
      </c>
      <c r="AE1230" s="45">
        <v>0.18427948591144991</v>
      </c>
    </row>
    <row r="1231" spans="1:31" ht="14.4" x14ac:dyDescent="0.3">
      <c r="A1231" s="64" t="s">
        <v>595</v>
      </c>
      <c r="B1231" s="10">
        <v>978</v>
      </c>
      <c r="C1231" s="45">
        <v>1.3064910429218377E-2</v>
      </c>
      <c r="D1231" s="10">
        <v>118.181818181818</v>
      </c>
      <c r="E1231" s="10">
        <v>1561</v>
      </c>
      <c r="F1231" s="45">
        <v>2.0557596828783269E-2</v>
      </c>
      <c r="G1231" s="46">
        <v>147.272727272727</v>
      </c>
      <c r="H1231" s="10">
        <v>1293</v>
      </c>
      <c r="I1231" s="45">
        <v>1.6413836877181846E-2</v>
      </c>
      <c r="J1231" s="46">
        <v>169.090912</v>
      </c>
      <c r="K1231" s="45">
        <v>0.32208588957055212</v>
      </c>
      <c r="L1231" s="10">
        <v>2547</v>
      </c>
      <c r="M1231" s="45">
        <v>1.644849432019994E-2</v>
      </c>
      <c r="N1231" s="10">
        <v>180</v>
      </c>
      <c r="O1231" s="10">
        <v>3198</v>
      </c>
      <c r="P1231" s="45">
        <v>2.0567635879526907E-2</v>
      </c>
      <c r="Q1231" s="46">
        <v>192.12121212121201</v>
      </c>
      <c r="R1231" s="10">
        <v>2960</v>
      </c>
      <c r="S1231" s="45">
        <v>1.8035144159294192E-2</v>
      </c>
      <c r="T1231" s="46">
        <v>215.15152</v>
      </c>
      <c r="U1231" s="45">
        <v>0.16215155084413035</v>
      </c>
      <c r="V1231" s="10">
        <v>111986</v>
      </c>
      <c r="W1231" s="45">
        <v>1.5858822969618627E-2</v>
      </c>
      <c r="X1231" s="10">
        <v>1318.1818181818101</v>
      </c>
      <c r="Y1231" s="10">
        <v>119621</v>
      </c>
      <c r="Z1231" s="45">
        <v>1.73139815528465E-2</v>
      </c>
      <c r="AA1231" s="46">
        <v>1231.5151515151499</v>
      </c>
      <c r="AB1231" s="10">
        <v>132827</v>
      </c>
      <c r="AC1231" s="45">
        <v>1.8565310612223218E-2</v>
      </c>
      <c r="AD1231" s="46">
        <v>1395.15149</v>
      </c>
      <c r="AE1231" s="45">
        <v>0.18610362009536907</v>
      </c>
    </row>
    <row r="1232" spans="1:31" ht="18" customHeight="1" x14ac:dyDescent="0.3">
      <c r="A1232" s="64" t="s">
        <v>596</v>
      </c>
      <c r="B1232" s="10">
        <v>796</v>
      </c>
      <c r="C1232" s="45">
        <v>1.0633608079404732E-2</v>
      </c>
      <c r="D1232" s="10">
        <v>106.666666666666</v>
      </c>
      <c r="E1232" s="10">
        <v>863</v>
      </c>
      <c r="F1232" s="45">
        <v>1.136528255172323E-2</v>
      </c>
      <c r="G1232" s="46">
        <v>121.818181818181</v>
      </c>
      <c r="H1232" s="10">
        <v>798</v>
      </c>
      <c r="I1232" s="45">
        <v>1.0130117423040305E-2</v>
      </c>
      <c r="J1232" s="46">
        <v>103.030304</v>
      </c>
      <c r="K1232" s="45">
        <v>2.5125628140703518E-3</v>
      </c>
      <c r="L1232" s="10">
        <v>1450</v>
      </c>
      <c r="M1232" s="45">
        <v>9.3640819647781356E-3</v>
      </c>
      <c r="N1232" s="10">
        <v>141.21212121212099</v>
      </c>
      <c r="O1232" s="10">
        <v>1745</v>
      </c>
      <c r="P1232" s="45">
        <v>1.122280319254986E-2</v>
      </c>
      <c r="Q1232" s="46">
        <v>144.84848484848399</v>
      </c>
      <c r="R1232" s="10">
        <v>1830</v>
      </c>
      <c r="S1232" s="45">
        <v>1.1150106017401478E-2</v>
      </c>
      <c r="T1232" s="46">
        <v>166.66667200000001</v>
      </c>
      <c r="U1232" s="45">
        <v>0.2620689655172414</v>
      </c>
      <c r="V1232" s="10">
        <v>73732</v>
      </c>
      <c r="W1232" s="45">
        <v>1.0441508181343387E-2</v>
      </c>
      <c r="X1232" s="10">
        <v>1072.12121212121</v>
      </c>
      <c r="Y1232" s="10">
        <v>78688</v>
      </c>
      <c r="Z1232" s="45">
        <v>1.1389326125265508E-2</v>
      </c>
      <c r="AA1232" s="46">
        <v>1070.9090909090901</v>
      </c>
      <c r="AB1232" s="10">
        <v>90864</v>
      </c>
      <c r="AC1232" s="45">
        <v>1.270011656868747E-2</v>
      </c>
      <c r="AD1232" s="46">
        <v>1149.6969999999999</v>
      </c>
      <c r="AE1232" s="45">
        <v>0.23235501546140075</v>
      </c>
    </row>
    <row r="1233" spans="1:31" ht="14.4" x14ac:dyDescent="0.3">
      <c r="A1233" s="64" t="s">
        <v>597</v>
      </c>
      <c r="B1233" s="10">
        <v>624</v>
      </c>
      <c r="C1233" s="45">
        <v>8.3358937707896392E-3</v>
      </c>
      <c r="D1233" s="10">
        <v>106.666666666666</v>
      </c>
      <c r="E1233" s="10">
        <v>391</v>
      </c>
      <c r="F1233" s="45">
        <v>5.1492763357170136E-3</v>
      </c>
      <c r="G1233" s="46">
        <v>64.848484848484802</v>
      </c>
      <c r="H1233" s="10">
        <v>665</v>
      </c>
      <c r="I1233" s="45">
        <v>8.4417645192002531E-3</v>
      </c>
      <c r="J1233" s="46">
        <v>110.303032</v>
      </c>
      <c r="K1233" s="45">
        <v>6.5705128205128208E-2</v>
      </c>
      <c r="L1233" s="10">
        <v>1222</v>
      </c>
      <c r="M1233" s="45">
        <v>7.8916608006612977E-3</v>
      </c>
      <c r="N1233" s="10">
        <v>133.333333333333</v>
      </c>
      <c r="O1233" s="10">
        <v>1132</v>
      </c>
      <c r="P1233" s="45">
        <v>7.280351412015152E-3</v>
      </c>
      <c r="Q1233" s="46">
        <v>106.06060606060601</v>
      </c>
      <c r="R1233" s="10">
        <v>1475</v>
      </c>
      <c r="S1233" s="45">
        <v>8.9871073091077475E-3</v>
      </c>
      <c r="T1233" s="46">
        <v>172.72728000000001</v>
      </c>
      <c r="U1233" s="45">
        <v>0.20703764320785598</v>
      </c>
      <c r="V1233" s="10">
        <v>50370</v>
      </c>
      <c r="W1233" s="45">
        <v>7.1331140765782354E-3</v>
      </c>
      <c r="X1233" s="10">
        <v>978.18181818181802</v>
      </c>
      <c r="Y1233" s="10">
        <v>56180</v>
      </c>
      <c r="Z1233" s="45">
        <v>8.1315110527325155E-3</v>
      </c>
      <c r="AA1233" s="46">
        <v>1015.15151515151</v>
      </c>
      <c r="AB1233" s="10">
        <v>62413</v>
      </c>
      <c r="AC1233" s="45">
        <v>8.723502986897903E-3</v>
      </c>
      <c r="AD1233" s="46">
        <v>801.21209999999996</v>
      </c>
      <c r="AE1233" s="45">
        <v>0.23909072860829858</v>
      </c>
    </row>
    <row r="1234" spans="1:31" ht="14.4" x14ac:dyDescent="0.3">
      <c r="A1234" s="64" t="s">
        <v>598</v>
      </c>
      <c r="B1234" s="10">
        <v>407</v>
      </c>
      <c r="C1234" s="45">
        <v>5.4370332767810624E-3</v>
      </c>
      <c r="D1234" s="10">
        <v>49.090909090909101</v>
      </c>
      <c r="E1234" s="10">
        <v>319</v>
      </c>
      <c r="F1234" s="45">
        <v>4.2010719976821676E-3</v>
      </c>
      <c r="G1234" s="46">
        <v>60.606060606060602</v>
      </c>
      <c r="H1234" s="10">
        <v>487</v>
      </c>
      <c r="I1234" s="45">
        <v>6.1821643922564265E-3</v>
      </c>
      <c r="J1234" s="46">
        <v>95.757576</v>
      </c>
      <c r="K1234" s="45">
        <v>0.19656019656019655</v>
      </c>
      <c r="L1234" s="10">
        <v>856</v>
      </c>
      <c r="M1234" s="45">
        <v>5.5280373530000584E-3</v>
      </c>
      <c r="N1234" s="10">
        <v>75.151515151515099</v>
      </c>
      <c r="O1234" s="10">
        <v>750</v>
      </c>
      <c r="P1234" s="45">
        <v>4.8235543807520886E-3</v>
      </c>
      <c r="Q1234" s="46">
        <v>83.636363636363598</v>
      </c>
      <c r="R1234" s="10">
        <v>1117</v>
      </c>
      <c r="S1234" s="45">
        <v>6.8058297384904097E-3</v>
      </c>
      <c r="T1234" s="46">
        <v>110.303032</v>
      </c>
      <c r="U1234" s="45">
        <v>0.30490654205607476</v>
      </c>
      <c r="V1234" s="10">
        <v>38559</v>
      </c>
      <c r="W1234" s="45">
        <v>5.4605071605872578E-3</v>
      </c>
      <c r="X1234" s="10">
        <v>898.78787878787898</v>
      </c>
      <c r="Y1234" s="10">
        <v>40584</v>
      </c>
      <c r="Z1234" s="45">
        <v>5.8741410566766896E-3</v>
      </c>
      <c r="AA1234" s="46">
        <v>762.42424242424204</v>
      </c>
      <c r="AB1234" s="10">
        <v>45006</v>
      </c>
      <c r="AC1234" s="45">
        <v>6.2905160051323766E-3</v>
      </c>
      <c r="AD1234" s="46">
        <v>908.48486300000002</v>
      </c>
      <c r="AE1234" s="45">
        <v>0.16719831945849217</v>
      </c>
    </row>
    <row r="1235" spans="1:31" ht="14.4" x14ac:dyDescent="0.3">
      <c r="A1235" s="64" t="s">
        <v>599</v>
      </c>
      <c r="B1235" s="10">
        <v>434</v>
      </c>
      <c r="C1235" s="45">
        <v>5.7977209880171526E-3</v>
      </c>
      <c r="D1235" s="10">
        <v>81.818181818181799</v>
      </c>
      <c r="E1235" s="10">
        <v>604</v>
      </c>
      <c r="F1235" s="45">
        <v>7.9543808357367685E-3</v>
      </c>
      <c r="G1235" s="46">
        <v>88.484848484848399</v>
      </c>
      <c r="H1235" s="10">
        <v>472</v>
      </c>
      <c r="I1235" s="45">
        <v>5.9917486512218341E-3</v>
      </c>
      <c r="J1235" s="46">
        <v>90.303030000000007</v>
      </c>
      <c r="K1235" s="45">
        <v>8.755760368663594E-2</v>
      </c>
      <c r="L1235" s="10">
        <v>961</v>
      </c>
      <c r="M1235" s="45">
        <v>6.2061260470012338E-3</v>
      </c>
      <c r="N1235" s="10">
        <v>128.48484848484799</v>
      </c>
      <c r="O1235" s="10">
        <v>1467</v>
      </c>
      <c r="P1235" s="45">
        <v>9.4348723687510856E-3</v>
      </c>
      <c r="Q1235" s="46">
        <v>137.575757575757</v>
      </c>
      <c r="R1235" s="10">
        <v>1335</v>
      </c>
      <c r="S1235" s="45">
        <v>8.1340937340059951E-3</v>
      </c>
      <c r="T1235" s="46">
        <v>142.42424</v>
      </c>
      <c r="U1235" s="45">
        <v>0.3891779396462019</v>
      </c>
      <c r="V1235" s="10">
        <v>47962</v>
      </c>
      <c r="W1235" s="45">
        <v>6.7921067568164645E-3</v>
      </c>
      <c r="X1235" s="10">
        <v>774.54545454545405</v>
      </c>
      <c r="Y1235" s="10">
        <v>52342</v>
      </c>
      <c r="Z1235" s="45">
        <v>7.5759977131029787E-3</v>
      </c>
      <c r="AA1235" s="46">
        <v>859.39393939393904</v>
      </c>
      <c r="AB1235" s="10">
        <v>59634</v>
      </c>
      <c r="AC1235" s="45">
        <v>8.335080465939301E-3</v>
      </c>
      <c r="AD1235" s="46">
        <v>1049.6969999999999</v>
      </c>
      <c r="AE1235" s="45">
        <v>0.24335932613318878</v>
      </c>
    </row>
    <row r="1236" spans="1:31" ht="14.4" x14ac:dyDescent="0.3">
      <c r="A1236" s="64" t="s">
        <v>600</v>
      </c>
      <c r="B1236" s="10">
        <v>955</v>
      </c>
      <c r="C1236" s="45">
        <v>1.2757657934461706E-2</v>
      </c>
      <c r="D1236" s="10">
        <v>138.18181818181799</v>
      </c>
      <c r="E1236" s="10">
        <v>812</v>
      </c>
      <c r="F1236" s="45">
        <v>1.069363781228188E-2</v>
      </c>
      <c r="G1236" s="46">
        <v>113.939393939393</v>
      </c>
      <c r="H1236" s="10">
        <v>1171</v>
      </c>
      <c r="I1236" s="45">
        <v>1.486512218343383E-2</v>
      </c>
      <c r="J1236" s="46">
        <v>118.181816</v>
      </c>
      <c r="K1236" s="45">
        <v>0.2261780104712042</v>
      </c>
      <c r="L1236" s="10">
        <v>2081</v>
      </c>
      <c r="M1236" s="45">
        <v>1.3439072116347104E-2</v>
      </c>
      <c r="N1236" s="10">
        <v>206.06060606060601</v>
      </c>
      <c r="O1236" s="10">
        <v>1993</v>
      </c>
      <c r="P1236" s="45">
        <v>1.281779184111855E-2</v>
      </c>
      <c r="Q1236" s="46">
        <v>201.81818181818099</v>
      </c>
      <c r="R1236" s="10">
        <v>2364</v>
      </c>
      <c r="S1236" s="45">
        <v>1.4403743511003875E-2</v>
      </c>
      <c r="T1236" s="46">
        <v>180</v>
      </c>
      <c r="U1236" s="45">
        <v>0.13599231138875539</v>
      </c>
      <c r="V1236" s="10">
        <v>108422</v>
      </c>
      <c r="W1236" s="45">
        <v>1.5354109478077534E-2</v>
      </c>
      <c r="X1236" s="10">
        <v>1350.9090909090901</v>
      </c>
      <c r="Y1236" s="10">
        <v>122793</v>
      </c>
      <c r="Z1236" s="45">
        <v>1.7773097840836308E-2</v>
      </c>
      <c r="AA1236" s="46">
        <v>1644.84848484848</v>
      </c>
      <c r="AB1236" s="10">
        <v>148056</v>
      </c>
      <c r="AC1236" s="45">
        <v>2.069387720872504E-2</v>
      </c>
      <c r="AD1236" s="46">
        <v>1571.51514</v>
      </c>
      <c r="AE1236" s="45">
        <v>0.36555311652616629</v>
      </c>
    </row>
    <row r="1237" spans="1:31" ht="14.4" x14ac:dyDescent="0.3">
      <c r="A1237" s="64" t="s">
        <v>601</v>
      </c>
      <c r="B1237" s="10">
        <v>139</v>
      </c>
      <c r="C1237" s="45">
        <v>1.8568737726598714E-3</v>
      </c>
      <c r="D1237" s="10">
        <v>52.121212121212103</v>
      </c>
      <c r="E1237" s="10">
        <v>306</v>
      </c>
      <c r="F1237" s="45">
        <v>4.0298684366480977E-3</v>
      </c>
      <c r="G1237" s="46">
        <v>86.060606060606005</v>
      </c>
      <c r="H1237" s="10">
        <v>201</v>
      </c>
      <c r="I1237" s="45">
        <v>2.5515709298635355E-3</v>
      </c>
      <c r="J1237" s="46">
        <v>56.363636</v>
      </c>
      <c r="K1237" s="45">
        <v>0.4460431654676259</v>
      </c>
      <c r="L1237" s="10">
        <v>341</v>
      </c>
      <c r="M1237" s="45">
        <v>2.202173758613341E-3</v>
      </c>
      <c r="N1237" s="10">
        <v>80</v>
      </c>
      <c r="O1237" s="10">
        <v>467</v>
      </c>
      <c r="P1237" s="45">
        <v>3.0034665277483006E-3</v>
      </c>
      <c r="Q1237" s="46">
        <v>95.151515151515099</v>
      </c>
      <c r="R1237" s="10">
        <v>566</v>
      </c>
      <c r="S1237" s="45">
        <v>3.4486120250542271E-3</v>
      </c>
      <c r="T1237" s="46">
        <v>104.848488</v>
      </c>
      <c r="U1237" s="45">
        <v>0.65982404692082108</v>
      </c>
      <c r="V1237" s="10">
        <v>16927</v>
      </c>
      <c r="W1237" s="45">
        <v>2.3971058561492909E-3</v>
      </c>
      <c r="X1237" s="10">
        <v>472.12121212121201</v>
      </c>
      <c r="Y1237" s="10">
        <v>24341</v>
      </c>
      <c r="Z1237" s="45">
        <v>3.5231240750189068E-3</v>
      </c>
      <c r="AA1237" s="46">
        <v>612.12121212121201</v>
      </c>
      <c r="AB1237" s="10">
        <v>30115</v>
      </c>
      <c r="AC1237" s="45">
        <v>4.2091918742959058E-3</v>
      </c>
      <c r="AD1237" s="46">
        <v>796.96969999999999</v>
      </c>
      <c r="AE1237" s="45">
        <v>0.77911029715838598</v>
      </c>
    </row>
    <row r="1238" spans="1:31" ht="14.4" x14ac:dyDescent="0.3">
      <c r="A1238" s="432"/>
      <c r="B1238" s="432"/>
      <c r="C1238" s="432"/>
      <c r="D1238" s="432"/>
      <c r="E1238" s="432"/>
      <c r="F1238" s="432"/>
      <c r="G1238" s="432"/>
      <c r="H1238" s="432"/>
      <c r="I1238" s="432"/>
      <c r="J1238" s="432"/>
      <c r="K1238" s="432"/>
      <c r="L1238" s="432"/>
      <c r="M1238" s="432"/>
      <c r="N1238" s="432"/>
      <c r="O1238" s="432"/>
      <c r="P1238" s="432"/>
      <c r="Q1238" s="432"/>
      <c r="R1238" s="432"/>
      <c r="S1238" s="432"/>
      <c r="T1238" s="432"/>
      <c r="U1238" s="432"/>
      <c r="V1238" s="432"/>
      <c r="W1238" s="432"/>
      <c r="X1238" s="432"/>
      <c r="Y1238" s="432"/>
      <c r="Z1238" s="432"/>
      <c r="AA1238" s="432"/>
      <c r="AB1238" s="432"/>
      <c r="AC1238" s="432"/>
      <c r="AD1238" s="432"/>
      <c r="AE1238" s="432"/>
    </row>
    <row r="1239" spans="1:31" ht="14.4" x14ac:dyDescent="0.3">
      <c r="A1239" s="433" t="s">
        <v>586</v>
      </c>
      <c r="B1239" s="433"/>
      <c r="C1239" s="433"/>
      <c r="D1239" s="433"/>
      <c r="E1239" s="433"/>
      <c r="F1239" s="433"/>
      <c r="G1239" s="433"/>
      <c r="H1239" s="433"/>
      <c r="I1239" s="433"/>
      <c r="J1239" s="433"/>
      <c r="K1239" s="433"/>
      <c r="L1239" s="433"/>
      <c r="M1239" s="433"/>
      <c r="N1239" s="433"/>
      <c r="O1239" s="433"/>
      <c r="P1239" s="433"/>
      <c r="Q1239" s="433"/>
      <c r="R1239" s="433"/>
      <c r="S1239" s="433"/>
      <c r="T1239" s="433"/>
      <c r="U1239" s="433"/>
      <c r="V1239" s="433"/>
      <c r="W1239" s="433"/>
      <c r="X1239" s="433"/>
      <c r="Y1239" s="433"/>
      <c r="Z1239" s="433"/>
      <c r="AA1239" s="433"/>
      <c r="AB1239" s="433"/>
      <c r="AC1239" s="433"/>
      <c r="AD1239" s="433"/>
      <c r="AE1239" s="433"/>
    </row>
    <row r="1240" spans="1:31" ht="14.4" x14ac:dyDescent="0.3">
      <c r="A1240" s="64"/>
      <c r="B1240" s="434" t="s">
        <v>332</v>
      </c>
      <c r="C1240" s="434"/>
      <c r="D1240" s="63" t="s">
        <v>333</v>
      </c>
      <c r="E1240" s="434" t="s">
        <v>332</v>
      </c>
      <c r="F1240" s="434"/>
      <c r="G1240" s="63" t="s">
        <v>333</v>
      </c>
      <c r="H1240" s="434" t="s">
        <v>332</v>
      </c>
      <c r="I1240" s="434"/>
      <c r="J1240" s="63" t="s">
        <v>333</v>
      </c>
      <c r="K1240" s="64" t="s">
        <v>0</v>
      </c>
      <c r="L1240" s="434" t="s">
        <v>332</v>
      </c>
      <c r="M1240" s="434"/>
      <c r="N1240" s="63" t="s">
        <v>333</v>
      </c>
      <c r="O1240" s="434" t="s">
        <v>332</v>
      </c>
      <c r="P1240" s="434"/>
      <c r="Q1240" s="63" t="s">
        <v>333</v>
      </c>
      <c r="R1240" s="434" t="s">
        <v>332</v>
      </c>
      <c r="S1240" s="434"/>
      <c r="T1240" s="63" t="s">
        <v>333</v>
      </c>
      <c r="U1240" s="64" t="s">
        <v>0</v>
      </c>
      <c r="V1240" s="434" t="s">
        <v>332</v>
      </c>
      <c r="W1240" s="434"/>
      <c r="X1240" s="63" t="s">
        <v>333</v>
      </c>
      <c r="Y1240" s="434" t="s">
        <v>332</v>
      </c>
      <c r="Z1240" s="434"/>
      <c r="AA1240" s="63" t="s">
        <v>333</v>
      </c>
      <c r="AB1240" s="434" t="s">
        <v>332</v>
      </c>
      <c r="AC1240" s="434"/>
      <c r="AD1240" s="63" t="s">
        <v>333</v>
      </c>
      <c r="AE1240" s="64" t="s">
        <v>0</v>
      </c>
    </row>
    <row r="1241" spans="1:31" ht="14.4" x14ac:dyDescent="0.3">
      <c r="A1241" s="64" t="s">
        <v>587</v>
      </c>
      <c r="B1241" s="46">
        <v>24.899999618530273</v>
      </c>
      <c r="C1241" s="45"/>
      <c r="D1241" s="46">
        <v>0.30303030303029999</v>
      </c>
      <c r="E1241" s="46">
        <v>22.8</v>
      </c>
      <c r="F1241" s="45"/>
      <c r="G1241" s="46">
        <v>0.24242424242423999</v>
      </c>
      <c r="H1241" s="46">
        <v>20</v>
      </c>
      <c r="I1241" s="45"/>
      <c r="J1241" s="46">
        <v>0.24242425000000001</v>
      </c>
      <c r="K1241" s="45">
        <v>-0.19678713628910074</v>
      </c>
      <c r="L1241" s="46">
        <v>23.899999618530273</v>
      </c>
      <c r="M1241" s="45"/>
      <c r="N1241" s="46">
        <v>0.18181818181817999</v>
      </c>
      <c r="O1241" s="46">
        <v>22.5</v>
      </c>
      <c r="P1241" s="45"/>
      <c r="Q1241" s="46">
        <v>0.18181818181817999</v>
      </c>
      <c r="R1241" s="46">
        <v>19.899999999999999</v>
      </c>
      <c r="S1241" s="45"/>
      <c r="T1241" s="46">
        <v>0.18181818699999999</v>
      </c>
      <c r="U1241" s="45">
        <v>-0.16736400344663496</v>
      </c>
      <c r="V1241" s="46">
        <v>26.600000381469727</v>
      </c>
      <c r="W1241" s="45"/>
      <c r="X1241" s="46">
        <v>0.12121212121211999</v>
      </c>
      <c r="Y1241" s="46">
        <v>24.3</v>
      </c>
      <c r="Z1241" s="45"/>
      <c r="AA1241" s="46">
        <v>0.18181818181817999</v>
      </c>
      <c r="AB1241" s="46">
        <v>21.6</v>
      </c>
      <c r="AC1241" s="45"/>
      <c r="AD1241" s="46">
        <v>6.0606062400000001E-2</v>
      </c>
      <c r="AE1241" s="45">
        <v>-0.18796993645732649</v>
      </c>
    </row>
    <row r="1242" spans="1:31" ht="14.4" x14ac:dyDescent="0.3">
      <c r="A1242" s="64" t="s">
        <v>588</v>
      </c>
      <c r="B1242" s="46">
        <v>28.700000762939453</v>
      </c>
      <c r="C1242" s="45"/>
      <c r="D1242" s="46">
        <v>0.36363636363635998</v>
      </c>
      <c r="E1242" s="46">
        <v>26.5</v>
      </c>
      <c r="F1242" s="45"/>
      <c r="G1242" s="46">
        <v>0.42424242424241998</v>
      </c>
      <c r="H1242" s="46">
        <v>23.5</v>
      </c>
      <c r="I1242" s="45"/>
      <c r="J1242" s="46">
        <v>0.24242425000000001</v>
      </c>
      <c r="K1242" s="45">
        <v>-0.18118469075632418</v>
      </c>
      <c r="L1242" s="46">
        <v>28</v>
      </c>
      <c r="M1242" s="45"/>
      <c r="N1242" s="46">
        <v>0.24242424242423999</v>
      </c>
      <c r="O1242" s="46">
        <v>26.3</v>
      </c>
      <c r="P1242" s="45"/>
      <c r="Q1242" s="46">
        <v>0.24242424242423999</v>
      </c>
      <c r="R1242" s="46">
        <v>23.3</v>
      </c>
      <c r="S1242" s="45"/>
      <c r="T1242" s="46">
        <v>0.18181818699999999</v>
      </c>
      <c r="U1242" s="45">
        <v>-0.16785714285714284</v>
      </c>
      <c r="V1242" s="46">
        <v>30.799999237060547</v>
      </c>
      <c r="W1242" s="45"/>
      <c r="X1242" s="46">
        <v>6.0606060606059997E-2</v>
      </c>
      <c r="Y1242" s="46">
        <v>28.3</v>
      </c>
      <c r="Z1242" s="45"/>
      <c r="AA1242" s="46">
        <v>6.0606060606059997E-2</v>
      </c>
      <c r="AB1242" s="46">
        <v>25.2</v>
      </c>
      <c r="AC1242" s="45"/>
      <c r="AD1242" s="46">
        <v>6.0606062400000001E-2</v>
      </c>
      <c r="AE1242" s="45">
        <v>-0.18181816155119468</v>
      </c>
    </row>
    <row r="1243" spans="1:31" ht="14.4" x14ac:dyDescent="0.3">
      <c r="A1243" s="64" t="s">
        <v>589</v>
      </c>
      <c r="B1243" s="46">
        <v>11.899999618530273</v>
      </c>
      <c r="C1243" s="45"/>
      <c r="D1243" s="46">
        <v>0.30303030303029999</v>
      </c>
      <c r="E1243" s="46">
        <v>11.2</v>
      </c>
      <c r="F1243" s="45"/>
      <c r="G1243" s="46">
        <v>0.30303030303029999</v>
      </c>
      <c r="H1243" s="46">
        <v>10</v>
      </c>
      <c r="I1243" s="45"/>
      <c r="J1243" s="46">
        <v>0.36363637399999998</v>
      </c>
      <c r="K1243" s="45">
        <v>-0.15966383860816757</v>
      </c>
      <c r="L1243" s="46">
        <v>11.199999809265137</v>
      </c>
      <c r="M1243" s="45"/>
      <c r="N1243" s="46">
        <v>0.24242424242423999</v>
      </c>
      <c r="O1243" s="46">
        <v>11.1</v>
      </c>
      <c r="P1243" s="45"/>
      <c r="Q1243" s="46">
        <v>0.24242424242423999</v>
      </c>
      <c r="R1243" s="46">
        <v>10.4</v>
      </c>
      <c r="S1243" s="45"/>
      <c r="T1243" s="46">
        <v>0.24242425000000001</v>
      </c>
      <c r="U1243" s="45">
        <v>-7.1428555615093939E-2</v>
      </c>
      <c r="V1243" s="46">
        <v>11.300000190734863</v>
      </c>
      <c r="W1243" s="45"/>
      <c r="X1243" s="46">
        <v>6.0606060606059997E-2</v>
      </c>
      <c r="Y1243" s="46">
        <v>11.3</v>
      </c>
      <c r="Z1243" s="45"/>
      <c r="AA1243" s="46">
        <v>6.0606060606059997E-2</v>
      </c>
      <c r="AB1243" s="46">
        <v>10.9</v>
      </c>
      <c r="AC1243" s="45"/>
      <c r="AD1243" s="46">
        <v>6.0606062400000001E-2</v>
      </c>
      <c r="AE1243" s="45">
        <v>-3.5398246370193211E-2</v>
      </c>
    </row>
    <row r="1244" spans="1:31" ht="14.4" x14ac:dyDescent="0.3">
      <c r="A1244" s="432"/>
      <c r="B1244" s="432"/>
      <c r="C1244" s="432"/>
      <c r="D1244" s="432"/>
      <c r="E1244" s="432"/>
      <c r="F1244" s="432"/>
      <c r="G1244" s="432"/>
      <c r="H1244" s="432"/>
      <c r="I1244" s="432"/>
      <c r="J1244" s="432"/>
      <c r="K1244" s="432"/>
      <c r="L1244" s="432"/>
      <c r="M1244" s="432"/>
      <c r="N1244" s="432"/>
      <c r="O1244" s="432"/>
      <c r="P1244" s="432"/>
      <c r="Q1244" s="432"/>
      <c r="R1244" s="432"/>
      <c r="S1244" s="432"/>
      <c r="T1244" s="432"/>
      <c r="U1244" s="432"/>
      <c r="V1244" s="432"/>
      <c r="W1244" s="432"/>
      <c r="X1244" s="432"/>
      <c r="Y1244" s="432"/>
      <c r="Z1244" s="432"/>
      <c r="AA1244" s="432"/>
      <c r="AB1244" s="432"/>
      <c r="AC1244" s="432"/>
      <c r="AD1244" s="432"/>
      <c r="AE1244" s="432"/>
    </row>
    <row r="1245" spans="1:31" ht="14.4" x14ac:dyDescent="0.3">
      <c r="A1245" s="433" t="s">
        <v>538</v>
      </c>
      <c r="B1245" s="433"/>
      <c r="C1245" s="433"/>
      <c r="D1245" s="433"/>
      <c r="E1245" s="433"/>
      <c r="F1245" s="433"/>
      <c r="G1245" s="433"/>
      <c r="H1245" s="433"/>
      <c r="I1245" s="433"/>
      <c r="J1245" s="433"/>
      <c r="K1245" s="433"/>
      <c r="L1245" s="433"/>
      <c r="M1245" s="433"/>
      <c r="N1245" s="433"/>
      <c r="O1245" s="433"/>
      <c r="P1245" s="433"/>
      <c r="Q1245" s="433"/>
      <c r="R1245" s="433"/>
      <c r="S1245" s="433"/>
      <c r="T1245" s="433"/>
      <c r="U1245" s="433"/>
      <c r="V1245" s="433"/>
      <c r="W1245" s="433"/>
      <c r="X1245" s="433"/>
      <c r="Y1245" s="433"/>
      <c r="Z1245" s="433"/>
      <c r="AA1245" s="433"/>
      <c r="AB1245" s="433"/>
      <c r="AC1245" s="433"/>
      <c r="AD1245" s="433"/>
      <c r="AE1245" s="433"/>
    </row>
    <row r="1246" spans="1:31" ht="14.4" x14ac:dyDescent="0.3">
      <c r="A1246" s="64"/>
      <c r="B1246" s="434" t="s">
        <v>332</v>
      </c>
      <c r="C1246" s="434"/>
      <c r="D1246" s="63" t="s">
        <v>333</v>
      </c>
      <c r="E1246" s="434" t="s">
        <v>332</v>
      </c>
      <c r="F1246" s="434"/>
      <c r="G1246" s="63" t="s">
        <v>333</v>
      </c>
      <c r="H1246" s="434" t="s">
        <v>332</v>
      </c>
      <c r="I1246" s="434"/>
      <c r="J1246" s="63" t="s">
        <v>333</v>
      </c>
      <c r="K1246" s="64" t="s">
        <v>0</v>
      </c>
      <c r="L1246" s="434" t="s">
        <v>332</v>
      </c>
      <c r="M1246" s="434"/>
      <c r="N1246" s="63" t="s">
        <v>333</v>
      </c>
      <c r="O1246" s="434" t="s">
        <v>332</v>
      </c>
      <c r="P1246" s="434"/>
      <c r="Q1246" s="63" t="s">
        <v>333</v>
      </c>
      <c r="R1246" s="434" t="s">
        <v>332</v>
      </c>
      <c r="S1246" s="434"/>
      <c r="T1246" s="63" t="s">
        <v>333</v>
      </c>
      <c r="U1246" s="64" t="s">
        <v>0</v>
      </c>
      <c r="V1246" s="434" t="s">
        <v>332</v>
      </c>
      <c r="W1246" s="434"/>
      <c r="X1246" s="63" t="s">
        <v>333</v>
      </c>
      <c r="Y1246" s="434" t="s">
        <v>332</v>
      </c>
      <c r="Z1246" s="434"/>
      <c r="AA1246" s="63" t="s">
        <v>333</v>
      </c>
      <c r="AB1246" s="434" t="s">
        <v>332</v>
      </c>
      <c r="AC1246" s="434"/>
      <c r="AD1246" s="63" t="s">
        <v>333</v>
      </c>
      <c r="AE1246" s="64" t="s">
        <v>0</v>
      </c>
    </row>
    <row r="1247" spans="1:31" ht="14.4" x14ac:dyDescent="0.3">
      <c r="A1247" s="64" t="s">
        <v>22</v>
      </c>
      <c r="B1247" s="47">
        <v>958</v>
      </c>
      <c r="C1247" s="45"/>
      <c r="D1247" s="47">
        <v>6.0606060606060597</v>
      </c>
      <c r="E1247" s="10">
        <v>990</v>
      </c>
      <c r="F1247" s="45"/>
      <c r="G1247" s="46">
        <v>6.0606060606060597</v>
      </c>
      <c r="H1247" s="10">
        <v>1094</v>
      </c>
      <c r="I1247" s="45"/>
      <c r="J1247" s="46">
        <v>7.2727274900000003</v>
      </c>
      <c r="K1247" s="45">
        <v>0.14196242171189979</v>
      </c>
      <c r="L1247" s="47">
        <v>966</v>
      </c>
      <c r="M1247" s="45"/>
      <c r="N1247" s="47">
        <v>5.4545454545454497</v>
      </c>
      <c r="O1247" s="10">
        <v>1003</v>
      </c>
      <c r="P1247" s="45"/>
      <c r="Q1247" s="46">
        <v>5.4545454545454497</v>
      </c>
      <c r="R1247" s="10">
        <v>1106</v>
      </c>
      <c r="S1247" s="45"/>
      <c r="T1247" s="46">
        <v>5.4545455</v>
      </c>
      <c r="U1247" s="45">
        <v>0.14492753623188406</v>
      </c>
      <c r="V1247" s="47">
        <v>1381</v>
      </c>
      <c r="W1247" s="45"/>
      <c r="X1247" s="47">
        <v>1.2121212121212099</v>
      </c>
      <c r="Y1247" s="10">
        <v>1427</v>
      </c>
      <c r="Z1247" s="45"/>
      <c r="AA1247" s="46">
        <v>1.2121212121212099</v>
      </c>
      <c r="AB1247" s="10">
        <v>1629</v>
      </c>
      <c r="AC1247" s="45"/>
      <c r="AD1247" s="46">
        <v>1.8181818700000001</v>
      </c>
      <c r="AE1247" s="45">
        <v>0.17958001448225924</v>
      </c>
    </row>
    <row r="1248" spans="1:31" ht="14.4" x14ac:dyDescent="0.3">
      <c r="A1248" s="432"/>
      <c r="B1248" s="432"/>
      <c r="C1248" s="432"/>
      <c r="D1248" s="432"/>
      <c r="E1248" s="432"/>
      <c r="F1248" s="432"/>
      <c r="G1248" s="432"/>
      <c r="H1248" s="432"/>
      <c r="I1248" s="432"/>
      <c r="J1248" s="432"/>
      <c r="K1248" s="432"/>
      <c r="L1248" s="432"/>
      <c r="M1248" s="432"/>
      <c r="N1248" s="432"/>
      <c r="O1248" s="432"/>
      <c r="P1248" s="432"/>
      <c r="Q1248" s="432"/>
      <c r="R1248" s="432"/>
      <c r="S1248" s="432"/>
      <c r="T1248" s="432"/>
      <c r="U1248" s="432"/>
      <c r="V1248" s="432"/>
      <c r="W1248" s="432"/>
      <c r="X1248" s="432"/>
      <c r="Y1248" s="432"/>
      <c r="Z1248" s="432"/>
      <c r="AA1248" s="432"/>
      <c r="AB1248" s="432"/>
      <c r="AC1248" s="432"/>
      <c r="AD1248" s="432"/>
      <c r="AE1248" s="432"/>
    </row>
    <row r="1249" spans="1:31" ht="14.4" x14ac:dyDescent="0.3">
      <c r="A1249" s="433" t="s">
        <v>478</v>
      </c>
      <c r="B1249" s="433"/>
      <c r="C1249" s="433"/>
      <c r="D1249" s="433"/>
      <c r="E1249" s="433"/>
      <c r="F1249" s="433"/>
      <c r="G1249" s="433"/>
      <c r="H1249" s="433"/>
      <c r="I1249" s="433"/>
      <c r="J1249" s="433"/>
      <c r="K1249" s="433"/>
      <c r="L1249" s="433"/>
      <c r="M1249" s="433"/>
      <c r="N1249" s="433"/>
      <c r="O1249" s="433"/>
      <c r="P1249" s="433"/>
      <c r="Q1249" s="433"/>
      <c r="R1249" s="433"/>
      <c r="S1249" s="433"/>
      <c r="T1249" s="433"/>
      <c r="U1249" s="433"/>
      <c r="V1249" s="433"/>
      <c r="W1249" s="433"/>
      <c r="X1249" s="433"/>
      <c r="Y1249" s="433"/>
      <c r="Z1249" s="433"/>
      <c r="AA1249" s="433"/>
      <c r="AB1249" s="433"/>
      <c r="AC1249" s="433"/>
      <c r="AD1249" s="433"/>
      <c r="AE1249" s="433"/>
    </row>
    <row r="1250" spans="1:31" ht="14.4" x14ac:dyDescent="0.3">
      <c r="A1250" s="64"/>
      <c r="B1250" s="434" t="s">
        <v>332</v>
      </c>
      <c r="C1250" s="434"/>
      <c r="D1250" s="63" t="s">
        <v>333</v>
      </c>
      <c r="E1250" s="434" t="s">
        <v>332</v>
      </c>
      <c r="F1250" s="434"/>
      <c r="G1250" s="63" t="s">
        <v>333</v>
      </c>
      <c r="H1250" s="434" t="s">
        <v>332</v>
      </c>
      <c r="I1250" s="434"/>
      <c r="J1250" s="63" t="s">
        <v>333</v>
      </c>
      <c r="K1250" s="64" t="s">
        <v>0</v>
      </c>
      <c r="L1250" s="434" t="s">
        <v>332</v>
      </c>
      <c r="M1250" s="434"/>
      <c r="N1250" s="63" t="s">
        <v>333</v>
      </c>
      <c r="O1250" s="434" t="s">
        <v>332</v>
      </c>
      <c r="P1250" s="434"/>
      <c r="Q1250" s="63" t="s">
        <v>333</v>
      </c>
      <c r="R1250" s="434" t="s">
        <v>332</v>
      </c>
      <c r="S1250" s="434"/>
      <c r="T1250" s="63" t="s">
        <v>333</v>
      </c>
      <c r="U1250" s="64" t="s">
        <v>0</v>
      </c>
      <c r="V1250" s="434" t="s">
        <v>332</v>
      </c>
      <c r="W1250" s="434"/>
      <c r="X1250" s="63" t="s">
        <v>333</v>
      </c>
      <c r="Y1250" s="434" t="s">
        <v>332</v>
      </c>
      <c r="Z1250" s="434"/>
      <c r="AA1250" s="63" t="s">
        <v>333</v>
      </c>
      <c r="AB1250" s="434" t="s">
        <v>332</v>
      </c>
      <c r="AC1250" s="434"/>
      <c r="AD1250" s="63" t="s">
        <v>333</v>
      </c>
      <c r="AE1250" s="64" t="s">
        <v>0</v>
      </c>
    </row>
    <row r="1251" spans="1:31" ht="14.4" x14ac:dyDescent="0.3">
      <c r="A1251" s="64" t="s">
        <v>18</v>
      </c>
      <c r="B1251" s="10">
        <v>151392</v>
      </c>
      <c r="C1251" s="45"/>
      <c r="D1251" s="10">
        <v>857.57575757575705</v>
      </c>
      <c r="E1251" s="10">
        <v>160172</v>
      </c>
      <c r="F1251" s="45"/>
      <c r="G1251" s="46">
        <v>801.21212121212102</v>
      </c>
      <c r="H1251" s="10">
        <v>168625</v>
      </c>
      <c r="I1251" s="45"/>
      <c r="J1251" s="46">
        <v>724.84848484848487</v>
      </c>
      <c r="K1251" s="45">
        <v>0.11383032128514056</v>
      </c>
      <c r="L1251" s="10">
        <v>278525</v>
      </c>
      <c r="M1251" s="45"/>
      <c r="N1251" s="10">
        <v>910.30303030303003</v>
      </c>
      <c r="O1251" s="10">
        <v>292550</v>
      </c>
      <c r="P1251" s="45"/>
      <c r="Q1251" s="46">
        <v>808.48484848484804</v>
      </c>
      <c r="R1251" s="10">
        <v>307906</v>
      </c>
      <c r="S1251" s="45"/>
      <c r="T1251" s="46">
        <v>689.09090909090912</v>
      </c>
      <c r="U1251" s="45">
        <v>0.10548783771654251</v>
      </c>
      <c r="V1251" s="10">
        <v>12187191</v>
      </c>
      <c r="W1251" s="45"/>
      <c r="X1251" s="10">
        <v>12478.1818181818</v>
      </c>
      <c r="Y1251" s="10">
        <v>12617280</v>
      </c>
      <c r="Z1251" s="45"/>
      <c r="AA1251" s="46">
        <v>12371.515151515099</v>
      </c>
      <c r="AB1251" s="10">
        <v>13044266</v>
      </c>
      <c r="AC1251" s="45"/>
      <c r="AD1251" s="46">
        <v>12323.030303030304</v>
      </c>
      <c r="AE1251" s="45">
        <v>7.0325885595786591E-2</v>
      </c>
    </row>
    <row r="1252" spans="1:31" ht="14.4" x14ac:dyDescent="0.3">
      <c r="A1252" s="64" t="s">
        <v>252</v>
      </c>
      <c r="B1252" s="10">
        <v>74857</v>
      </c>
      <c r="C1252" s="45">
        <v>0.49445809554005493</v>
      </c>
      <c r="D1252" s="10">
        <v>969.69696969696895</v>
      </c>
      <c r="E1252" s="10">
        <v>75933</v>
      </c>
      <c r="F1252" s="45">
        <v>0.47407162300526934</v>
      </c>
      <c r="G1252" s="46">
        <v>950.90909090909099</v>
      </c>
      <c r="H1252" s="10">
        <v>78775</v>
      </c>
      <c r="I1252" s="45">
        <v>0.46716085989621942</v>
      </c>
      <c r="J1252" s="46">
        <v>935.75757575757586</v>
      </c>
      <c r="K1252" s="45">
        <v>5.2339794541592634E-2</v>
      </c>
      <c r="L1252" s="10">
        <v>154847</v>
      </c>
      <c r="M1252" s="45">
        <v>0.55595368458845706</v>
      </c>
      <c r="N1252" s="10">
        <v>1137.57575757575</v>
      </c>
      <c r="O1252" s="10">
        <v>155487</v>
      </c>
      <c r="P1252" s="45">
        <v>0.53148863442146643</v>
      </c>
      <c r="Q1252" s="46">
        <v>1310.30303030303</v>
      </c>
      <c r="R1252" s="10">
        <v>164124</v>
      </c>
      <c r="S1252" s="45">
        <v>0.53303280871434788</v>
      </c>
      <c r="T1252" s="46">
        <v>1075.1515151515152</v>
      </c>
      <c r="U1252" s="45">
        <v>5.9910750611894319E-2</v>
      </c>
      <c r="V1252" s="10">
        <v>7061432</v>
      </c>
      <c r="W1252" s="45">
        <v>0.57941423909742618</v>
      </c>
      <c r="X1252" s="10">
        <v>21432.727272727199</v>
      </c>
      <c r="Y1252" s="10">
        <v>6908925</v>
      </c>
      <c r="Z1252" s="45">
        <v>0.54757641900631515</v>
      </c>
      <c r="AA1252" s="46">
        <v>20884.8484848484</v>
      </c>
      <c r="AB1252" s="10">
        <v>7154580</v>
      </c>
      <c r="AC1252" s="45">
        <v>0.54848467518218347</v>
      </c>
      <c r="AD1252" s="46">
        <v>22952.727272727276</v>
      </c>
      <c r="AE1252" s="45">
        <v>1.3191092118425838E-2</v>
      </c>
    </row>
    <row r="1253" spans="1:31" ht="14.4" x14ac:dyDescent="0.3">
      <c r="A1253" s="64" t="s">
        <v>479</v>
      </c>
      <c r="B1253" s="10">
        <v>1259</v>
      </c>
      <c r="C1253" s="45">
        <v>8.3161593743394623E-3</v>
      </c>
      <c r="D1253" s="10">
        <v>131.51515151515099</v>
      </c>
      <c r="E1253" s="10">
        <v>1115</v>
      </c>
      <c r="F1253" s="45">
        <v>6.9612666383637592E-3</v>
      </c>
      <c r="G1253" s="46">
        <v>158.18181818181799</v>
      </c>
      <c r="H1253" s="10">
        <v>1129</v>
      </c>
      <c r="I1253" s="45">
        <v>6.6953298739807262E-3</v>
      </c>
      <c r="J1253" s="46">
        <v>135.15151515151516</v>
      </c>
      <c r="K1253" s="45">
        <v>-0.10325655281969817</v>
      </c>
      <c r="L1253" s="10">
        <v>2305</v>
      </c>
      <c r="M1253" s="45">
        <v>8.2757382640696528E-3</v>
      </c>
      <c r="N1253" s="10">
        <v>173.333333333333</v>
      </c>
      <c r="O1253" s="10">
        <v>2178</v>
      </c>
      <c r="P1253" s="45">
        <v>7.4448812168860026E-3</v>
      </c>
      <c r="Q1253" s="46">
        <v>201.21212121212099</v>
      </c>
      <c r="R1253" s="10">
        <v>2406</v>
      </c>
      <c r="S1253" s="45">
        <v>7.8140731262138444E-3</v>
      </c>
      <c r="T1253" s="46">
        <v>169.69696969696972</v>
      </c>
      <c r="U1253" s="45">
        <v>4.3817787418655101E-2</v>
      </c>
      <c r="V1253" s="10">
        <v>98890</v>
      </c>
      <c r="W1253" s="45">
        <v>8.114257009675158E-3</v>
      </c>
      <c r="X1253" s="10">
        <v>1372.72727272727</v>
      </c>
      <c r="Y1253" s="10">
        <v>116310</v>
      </c>
      <c r="Z1253" s="45">
        <v>9.2183101270638355E-3</v>
      </c>
      <c r="AA1253" s="46">
        <v>1444.2424242424199</v>
      </c>
      <c r="AB1253" s="10">
        <v>120233</v>
      </c>
      <c r="AC1253" s="45">
        <v>9.2173066694592083E-3</v>
      </c>
      <c r="AD1253" s="46">
        <v>1512.1212121212122</v>
      </c>
      <c r="AE1253" s="45">
        <v>0.21582566488016988</v>
      </c>
    </row>
    <row r="1254" spans="1:31" ht="14.4" x14ac:dyDescent="0.3">
      <c r="A1254" s="64" t="s">
        <v>480</v>
      </c>
      <c r="B1254" s="10">
        <v>1036</v>
      </c>
      <c r="C1254" s="45">
        <v>6.8431621221729019E-3</v>
      </c>
      <c r="D1254" s="10">
        <v>114.54545454545401</v>
      </c>
      <c r="E1254" s="10">
        <v>1072</v>
      </c>
      <c r="F1254" s="45">
        <v>6.6928052343730492E-3</v>
      </c>
      <c r="G1254" s="46">
        <v>127.87878787878699</v>
      </c>
      <c r="H1254" s="10">
        <v>1126</v>
      </c>
      <c r="I1254" s="45">
        <v>6.6775389177168272E-3</v>
      </c>
      <c r="J1254" s="46">
        <v>133.33333333333334</v>
      </c>
      <c r="K1254" s="45">
        <v>8.6872586872586879E-2</v>
      </c>
      <c r="L1254" s="10">
        <v>2462</v>
      </c>
      <c r="M1254" s="45">
        <v>8.8394219549412078E-3</v>
      </c>
      <c r="N1254" s="10">
        <v>173.333333333333</v>
      </c>
      <c r="O1254" s="10">
        <v>2509</v>
      </c>
      <c r="P1254" s="45">
        <v>8.5763117415826352E-3</v>
      </c>
      <c r="Q1254" s="46">
        <v>184.84848484848399</v>
      </c>
      <c r="R1254" s="10">
        <v>2263</v>
      </c>
      <c r="S1254" s="45">
        <v>7.3496456710814336E-3</v>
      </c>
      <c r="T1254" s="46">
        <v>201.21212121212122</v>
      </c>
      <c r="U1254" s="45">
        <v>-8.082859463850528E-2</v>
      </c>
      <c r="V1254" s="10">
        <v>91771</v>
      </c>
      <c r="W1254" s="45">
        <v>7.5301191226099596E-3</v>
      </c>
      <c r="X1254" s="10">
        <v>1163.0303030303</v>
      </c>
      <c r="Y1254" s="10">
        <v>89111</v>
      </c>
      <c r="Z1254" s="45">
        <v>7.0626157143219457E-3</v>
      </c>
      <c r="AA1254" s="46">
        <v>1417.57575757575</v>
      </c>
      <c r="AB1254" s="10">
        <v>77147</v>
      </c>
      <c r="AC1254" s="45">
        <v>5.9142461522940426E-3</v>
      </c>
      <c r="AD1254" s="46">
        <v>1158.7878787878788</v>
      </c>
      <c r="AE1254" s="45">
        <v>-0.15935317257085571</v>
      </c>
    </row>
    <row r="1255" spans="1:31" ht="14.4" x14ac:dyDescent="0.3">
      <c r="A1255" s="64" t="s">
        <v>481</v>
      </c>
      <c r="B1255" s="10">
        <v>2809</v>
      </c>
      <c r="C1255" s="45">
        <v>1.8554481082223632E-2</v>
      </c>
      <c r="D1255" s="10">
        <v>172.72727272727201</v>
      </c>
      <c r="E1255" s="10">
        <v>2528</v>
      </c>
      <c r="F1255" s="45">
        <v>1.5783033239267788E-2</v>
      </c>
      <c r="G1255" s="46">
        <v>192.72727272727201</v>
      </c>
      <c r="H1255" s="10">
        <v>2013</v>
      </c>
      <c r="I1255" s="45">
        <v>1.1937731653076353E-2</v>
      </c>
      <c r="J1255" s="46">
        <v>180.60606060606062</v>
      </c>
      <c r="K1255" s="45">
        <v>-0.28337486650053401</v>
      </c>
      <c r="L1255" s="10">
        <v>5545</v>
      </c>
      <c r="M1255" s="45">
        <v>1.9908446279508125E-2</v>
      </c>
      <c r="N1255" s="10">
        <v>310.90909090909003</v>
      </c>
      <c r="O1255" s="10">
        <v>5492</v>
      </c>
      <c r="P1255" s="45">
        <v>1.8772859340283714E-2</v>
      </c>
      <c r="Q1255" s="46">
        <v>290.90909090909003</v>
      </c>
      <c r="R1255" s="10">
        <v>4138</v>
      </c>
      <c r="S1255" s="45">
        <v>1.3439166498866537E-2</v>
      </c>
      <c r="T1255" s="46">
        <v>254.54545454545456</v>
      </c>
      <c r="U1255" s="45">
        <v>-0.25374211000901714</v>
      </c>
      <c r="V1255" s="10">
        <v>190623</v>
      </c>
      <c r="W1255" s="45">
        <v>1.5641258104513174E-2</v>
      </c>
      <c r="X1255" s="10">
        <v>1816.9696969696899</v>
      </c>
      <c r="Y1255" s="10">
        <v>170055</v>
      </c>
      <c r="Z1255" s="45">
        <v>1.3477944533211595E-2</v>
      </c>
      <c r="AA1255" s="46">
        <v>1659.3939393939299</v>
      </c>
      <c r="AB1255" s="10">
        <v>141539</v>
      </c>
      <c r="AC1255" s="45">
        <v>1.0850668025322391E-2</v>
      </c>
      <c r="AD1255" s="46">
        <v>1513.3333333333335</v>
      </c>
      <c r="AE1255" s="45">
        <v>-0.25749253762662427</v>
      </c>
    </row>
    <row r="1256" spans="1:31" ht="14.4" x14ac:dyDescent="0.3">
      <c r="A1256" s="64" t="s">
        <v>482</v>
      </c>
      <c r="B1256" s="10">
        <v>2691</v>
      </c>
      <c r="C1256" s="45">
        <v>1.7775047558655676E-2</v>
      </c>
      <c r="D1256" s="10">
        <v>175.75757575757501</v>
      </c>
      <c r="E1256" s="10">
        <v>3425</v>
      </c>
      <c r="F1256" s="45">
        <v>2.1383262992283294E-2</v>
      </c>
      <c r="G1256" s="46">
        <v>236.363636363636</v>
      </c>
      <c r="H1256" s="10">
        <v>2123</v>
      </c>
      <c r="I1256" s="45">
        <v>1.259006671608599E-2</v>
      </c>
      <c r="J1256" s="46">
        <v>209.69696969696972</v>
      </c>
      <c r="K1256" s="45">
        <v>-0.21107395020438499</v>
      </c>
      <c r="L1256" s="10">
        <v>5675</v>
      </c>
      <c r="M1256" s="45">
        <v>2.0375190736917691E-2</v>
      </c>
      <c r="N1256" s="10">
        <v>260</v>
      </c>
      <c r="O1256" s="10">
        <v>6463</v>
      </c>
      <c r="P1256" s="45">
        <v>2.2091950094001025E-2</v>
      </c>
      <c r="Q1256" s="46">
        <v>280.60606060606</v>
      </c>
      <c r="R1256" s="10">
        <v>4348</v>
      </c>
      <c r="S1256" s="45">
        <v>1.4121192831578469E-2</v>
      </c>
      <c r="T1256" s="46">
        <v>272.12121212121212</v>
      </c>
      <c r="U1256" s="45">
        <v>-0.23383259911894272</v>
      </c>
      <c r="V1256" s="10">
        <v>195217</v>
      </c>
      <c r="W1256" s="45">
        <v>1.6018211251468857E-2</v>
      </c>
      <c r="X1256" s="10">
        <v>1905.45454545454</v>
      </c>
      <c r="Y1256" s="10">
        <v>197778</v>
      </c>
      <c r="Z1256" s="45">
        <v>1.5675169291638133E-2</v>
      </c>
      <c r="AA1256" s="46">
        <v>1672.12121212121</v>
      </c>
      <c r="AB1256" s="10">
        <v>157430</v>
      </c>
      <c r="AC1256" s="45">
        <v>1.2068904451963798E-2</v>
      </c>
      <c r="AD1256" s="46">
        <v>1462.4242424242425</v>
      </c>
      <c r="AE1256" s="45">
        <v>-0.19356408509504808</v>
      </c>
    </row>
    <row r="1257" spans="1:31" ht="14.4" x14ac:dyDescent="0.3">
      <c r="A1257" s="64" t="s">
        <v>483</v>
      </c>
      <c r="B1257" s="10">
        <v>3234</v>
      </c>
      <c r="C1257" s="45">
        <v>2.1361762840837031E-2</v>
      </c>
      <c r="D1257" s="10">
        <v>253.333333333333</v>
      </c>
      <c r="E1257" s="10">
        <v>3715</v>
      </c>
      <c r="F1257" s="45">
        <v>2.3193816647104362E-2</v>
      </c>
      <c r="G1257" s="46">
        <v>227.272727272727</v>
      </c>
      <c r="H1257" s="10">
        <v>2688</v>
      </c>
      <c r="I1257" s="45">
        <v>1.5940696812453671E-2</v>
      </c>
      <c r="J1257" s="46">
        <v>208.4848484848485</v>
      </c>
      <c r="K1257" s="45">
        <v>-0.16883116883116883</v>
      </c>
      <c r="L1257" s="10">
        <v>6373</v>
      </c>
      <c r="M1257" s="45">
        <v>2.2881249439009065E-2</v>
      </c>
      <c r="N1257" s="10">
        <v>296.969696969697</v>
      </c>
      <c r="O1257" s="10">
        <v>6418</v>
      </c>
      <c r="P1257" s="45">
        <v>2.193813023414801E-2</v>
      </c>
      <c r="Q1257" s="46">
        <v>275.75757575757501</v>
      </c>
      <c r="R1257" s="10">
        <v>5876</v>
      </c>
      <c r="S1257" s="45">
        <v>1.9083746338168141E-2</v>
      </c>
      <c r="T1257" s="46">
        <v>281.21212121212125</v>
      </c>
      <c r="U1257" s="45">
        <v>-7.7985250274595949E-2</v>
      </c>
      <c r="V1257" s="10">
        <v>226085</v>
      </c>
      <c r="W1257" s="45">
        <v>1.8551034442637355E-2</v>
      </c>
      <c r="X1257" s="10">
        <v>1902.42424242424</v>
      </c>
      <c r="Y1257" s="10">
        <v>217734</v>
      </c>
      <c r="Z1257" s="45">
        <v>1.7256809708590126E-2</v>
      </c>
      <c r="AA1257" s="46">
        <v>1806.0606060606001</v>
      </c>
      <c r="AB1257" s="10">
        <v>180039</v>
      </c>
      <c r="AC1257" s="45">
        <v>1.3802156441765294E-2</v>
      </c>
      <c r="AD1257" s="46">
        <v>1755.1515151515152</v>
      </c>
      <c r="AE1257" s="45">
        <v>-0.20366676250082932</v>
      </c>
    </row>
    <row r="1258" spans="1:31" ht="14.4" x14ac:dyDescent="0.3">
      <c r="A1258" s="64" t="s">
        <v>484</v>
      </c>
      <c r="B1258" s="10">
        <v>7220</v>
      </c>
      <c r="C1258" s="45">
        <v>4.7690763052208839E-2</v>
      </c>
      <c r="D1258" s="10">
        <v>356.969696969697</v>
      </c>
      <c r="E1258" s="10">
        <v>6825</v>
      </c>
      <c r="F1258" s="45">
        <v>4.2610443772944089E-2</v>
      </c>
      <c r="G1258" s="46">
        <v>359.39393939393898</v>
      </c>
      <c r="H1258" s="10">
        <v>5798</v>
      </c>
      <c r="I1258" s="45">
        <v>3.4383988139362491E-2</v>
      </c>
      <c r="J1258" s="46">
        <v>326.06060606060606</v>
      </c>
      <c r="K1258" s="45">
        <v>-0.19695290858725761</v>
      </c>
      <c r="L1258" s="10">
        <v>14244</v>
      </c>
      <c r="M1258" s="45">
        <v>5.1140831164168385E-2</v>
      </c>
      <c r="N1258" s="10">
        <v>419.39393939393898</v>
      </c>
      <c r="O1258" s="10">
        <v>13752</v>
      </c>
      <c r="P1258" s="45">
        <v>4.7007349171081868E-2</v>
      </c>
      <c r="Q1258" s="46">
        <v>495.75757575757501</v>
      </c>
      <c r="R1258" s="10">
        <v>12300</v>
      </c>
      <c r="S1258" s="45">
        <v>3.9947256630270274E-2</v>
      </c>
      <c r="T1258" s="46">
        <v>470.30303030303031</v>
      </c>
      <c r="U1258" s="45">
        <v>-0.13647851727042964</v>
      </c>
      <c r="V1258" s="10">
        <v>479378</v>
      </c>
      <c r="W1258" s="45">
        <v>3.9334576769987438E-2</v>
      </c>
      <c r="X1258" s="10">
        <v>2620.6060606060601</v>
      </c>
      <c r="Y1258" s="10">
        <v>454884</v>
      </c>
      <c r="Z1258" s="45">
        <v>3.6052461386289279E-2</v>
      </c>
      <c r="AA1258" s="46">
        <v>2524.2424242424199</v>
      </c>
      <c r="AB1258" s="10">
        <v>380764</v>
      </c>
      <c r="AC1258" s="45">
        <v>2.9190143776583518E-2</v>
      </c>
      <c r="AD1258" s="46">
        <v>2587.2727272727275</v>
      </c>
      <c r="AE1258" s="45">
        <v>-0.20571240232134141</v>
      </c>
    </row>
    <row r="1259" spans="1:31" ht="14.4" x14ac:dyDescent="0.3">
      <c r="A1259" s="64" t="s">
        <v>485</v>
      </c>
      <c r="B1259" s="10">
        <v>10147</v>
      </c>
      <c r="C1259" s="45">
        <v>6.7024677658000423E-2</v>
      </c>
      <c r="D1259" s="10">
        <v>413.93939393939399</v>
      </c>
      <c r="E1259" s="10">
        <v>10366</v>
      </c>
      <c r="F1259" s="45">
        <v>6.4717928227155802E-2</v>
      </c>
      <c r="G1259" s="46">
        <v>383.636363636363</v>
      </c>
      <c r="H1259" s="10">
        <v>8467</v>
      </c>
      <c r="I1259" s="45">
        <v>5.0212008895478132E-2</v>
      </c>
      <c r="J1259" s="46">
        <v>421.81818181818181</v>
      </c>
      <c r="K1259" s="45">
        <v>-0.16556617719523012</v>
      </c>
      <c r="L1259" s="10">
        <v>20164</v>
      </c>
      <c r="M1259" s="45">
        <v>7.2395655686204111E-2</v>
      </c>
      <c r="N1259" s="10">
        <v>589.69696969696895</v>
      </c>
      <c r="O1259" s="10">
        <v>20490</v>
      </c>
      <c r="P1259" s="45">
        <v>7.0039309519740217E-2</v>
      </c>
      <c r="Q1259" s="46">
        <v>621.21212121212102</v>
      </c>
      <c r="R1259" s="10">
        <v>17368</v>
      </c>
      <c r="S1259" s="45">
        <v>5.6406825459718223E-2</v>
      </c>
      <c r="T1259" s="46">
        <v>577.57575757575762</v>
      </c>
      <c r="U1259" s="45">
        <v>-0.13866296369767903</v>
      </c>
      <c r="V1259" s="10">
        <v>752446</v>
      </c>
      <c r="W1259" s="45">
        <v>6.1740724339185295E-2</v>
      </c>
      <c r="X1259" s="10">
        <v>3666.6666666666601</v>
      </c>
      <c r="Y1259" s="10">
        <v>701592</v>
      </c>
      <c r="Z1259" s="45">
        <v>5.5605645590808793E-2</v>
      </c>
      <c r="AA1259" s="46">
        <v>3430.9090909090901</v>
      </c>
      <c r="AB1259" s="10">
        <v>590302</v>
      </c>
      <c r="AC1259" s="45">
        <v>4.5253753641638403E-2</v>
      </c>
      <c r="AD1259" s="46">
        <v>3146.060606060606</v>
      </c>
      <c r="AE1259" s="45">
        <v>-0.21548921783091413</v>
      </c>
    </row>
    <row r="1260" spans="1:31" ht="14.4" x14ac:dyDescent="0.3">
      <c r="A1260" s="64" t="s">
        <v>486</v>
      </c>
      <c r="B1260" s="10">
        <v>15660</v>
      </c>
      <c r="C1260" s="45">
        <v>0.10344007609384909</v>
      </c>
      <c r="D1260" s="10">
        <v>450.90909090909099</v>
      </c>
      <c r="E1260" s="10">
        <v>15274</v>
      </c>
      <c r="F1260" s="45">
        <v>9.5359988012886143E-2</v>
      </c>
      <c r="G1260" s="46">
        <v>480.60606060606</v>
      </c>
      <c r="H1260" s="10">
        <v>15186</v>
      </c>
      <c r="I1260" s="45">
        <v>9.0057820607857678E-2</v>
      </c>
      <c r="J1260" s="46">
        <v>516.969696969697</v>
      </c>
      <c r="K1260" s="45">
        <v>-3.0268199233716476E-2</v>
      </c>
      <c r="L1260" s="10">
        <v>31375</v>
      </c>
      <c r="M1260" s="45">
        <v>0.11264697962480927</v>
      </c>
      <c r="N1260" s="10">
        <v>695.15151515151501</v>
      </c>
      <c r="O1260" s="10">
        <v>30631</v>
      </c>
      <c r="P1260" s="45">
        <v>0.10470346949239447</v>
      </c>
      <c r="Q1260" s="46">
        <v>611.51515151515105</v>
      </c>
      <c r="R1260" s="10">
        <v>29745</v>
      </c>
      <c r="S1260" s="45">
        <v>9.6604158411982874E-2</v>
      </c>
      <c r="T1260" s="46">
        <v>707.27272727272737</v>
      </c>
      <c r="U1260" s="45">
        <v>-5.1952191235059758E-2</v>
      </c>
      <c r="V1260" s="10">
        <v>1250586</v>
      </c>
      <c r="W1260" s="45">
        <v>0.10261478629488945</v>
      </c>
      <c r="X1260" s="10">
        <v>5538.1818181818098</v>
      </c>
      <c r="Y1260" s="10">
        <v>1139988</v>
      </c>
      <c r="Z1260" s="45">
        <v>9.0351327702959755E-2</v>
      </c>
      <c r="AA1260" s="46">
        <v>4841.2121212121201</v>
      </c>
      <c r="AB1260" s="10">
        <v>1009852</v>
      </c>
      <c r="AC1260" s="45">
        <v>7.7417311177186976E-2</v>
      </c>
      <c r="AD1260" s="46">
        <v>4505.454545454546</v>
      </c>
      <c r="AE1260" s="45">
        <v>-0.19249695742635853</v>
      </c>
    </row>
    <row r="1261" spans="1:31" ht="14.4" x14ac:dyDescent="0.3">
      <c r="A1261" s="64" t="s">
        <v>487</v>
      </c>
      <c r="B1261" s="10">
        <v>12189</v>
      </c>
      <c r="C1261" s="45">
        <v>8.0512840837032335E-2</v>
      </c>
      <c r="D1261" s="10">
        <v>442.42424242424198</v>
      </c>
      <c r="E1261" s="10">
        <v>11662</v>
      </c>
      <c r="F1261" s="45">
        <v>7.2809230077666515E-2</v>
      </c>
      <c r="G1261" s="46">
        <v>461.81818181818102</v>
      </c>
      <c r="H1261" s="10">
        <v>12605</v>
      </c>
      <c r="I1261" s="45">
        <v>7.4751667902149738E-2</v>
      </c>
      <c r="J1261" s="46">
        <v>473.93939393939394</v>
      </c>
      <c r="K1261" s="45">
        <v>3.4129132824677985E-2</v>
      </c>
      <c r="L1261" s="10">
        <v>24997</v>
      </c>
      <c r="M1261" s="45">
        <v>8.9747778475899834E-2</v>
      </c>
      <c r="N1261" s="10">
        <v>653.33333333333303</v>
      </c>
      <c r="O1261" s="10">
        <v>23316</v>
      </c>
      <c r="P1261" s="45">
        <v>7.9699196718509654E-2</v>
      </c>
      <c r="Q1261" s="46">
        <v>568.48484848484804</v>
      </c>
      <c r="R1261" s="10">
        <v>25280</v>
      </c>
      <c r="S1261" s="45">
        <v>8.2102979480750612E-2</v>
      </c>
      <c r="T1261" s="46">
        <v>647.87878787878788</v>
      </c>
      <c r="U1261" s="45">
        <v>1.1321358563027564E-2</v>
      </c>
      <c r="V1261" s="10">
        <v>1058222</v>
      </c>
      <c r="W1261" s="45">
        <v>8.6830673286403731E-2</v>
      </c>
      <c r="X1261" s="10">
        <v>5376.9696969696897</v>
      </c>
      <c r="Y1261" s="10">
        <v>969121</v>
      </c>
      <c r="Z1261" s="45">
        <v>7.6809026985213927E-2</v>
      </c>
      <c r="AA1261" s="46">
        <v>4666.6666666666597</v>
      </c>
      <c r="AB1261" s="10">
        <v>928252</v>
      </c>
      <c r="AC1261" s="45">
        <v>7.1161688975063836E-2</v>
      </c>
      <c r="AD1261" s="46">
        <v>4796.3636363636369</v>
      </c>
      <c r="AE1261" s="45">
        <v>-0.12281921940764792</v>
      </c>
    </row>
    <row r="1262" spans="1:31" ht="14.4" x14ac:dyDescent="0.3">
      <c r="A1262" s="64" t="s">
        <v>488</v>
      </c>
      <c r="B1262" s="10">
        <v>11597</v>
      </c>
      <c r="C1262" s="45">
        <v>7.6602462481504971E-2</v>
      </c>
      <c r="D1262" s="10">
        <v>423.636363636363</v>
      </c>
      <c r="E1262" s="10">
        <v>11605</v>
      </c>
      <c r="F1262" s="45">
        <v>7.245336263516719E-2</v>
      </c>
      <c r="G1262" s="46">
        <v>402.42424242424198</v>
      </c>
      <c r="H1262" s="10">
        <v>14900</v>
      </c>
      <c r="I1262" s="45">
        <v>8.836174944403262E-2</v>
      </c>
      <c r="J1262" s="46">
        <v>456.36363636363637</v>
      </c>
      <c r="K1262" s="45">
        <v>0.28481503837199273</v>
      </c>
      <c r="L1262" s="10">
        <v>26061</v>
      </c>
      <c r="M1262" s="45">
        <v>9.3567902342698142E-2</v>
      </c>
      <c r="N1262" s="10">
        <v>655.75757575757495</v>
      </c>
      <c r="O1262" s="10">
        <v>25855</v>
      </c>
      <c r="P1262" s="45">
        <v>8.8378055033327643E-2</v>
      </c>
      <c r="Q1262" s="46">
        <v>633.33333333333303</v>
      </c>
      <c r="R1262" s="10">
        <v>31506</v>
      </c>
      <c r="S1262" s="45">
        <v>0.10232343637343864</v>
      </c>
      <c r="T1262" s="46">
        <v>725.4545454545455</v>
      </c>
      <c r="U1262" s="45">
        <v>0.20893288822378267</v>
      </c>
      <c r="V1262" s="10">
        <v>1404636</v>
      </c>
      <c r="W1262" s="45">
        <v>0.11525510677563025</v>
      </c>
      <c r="X1262" s="10">
        <v>6852.7272727272702</v>
      </c>
      <c r="Y1262" s="10">
        <v>1347412</v>
      </c>
      <c r="Z1262" s="45">
        <v>0.10679100408328895</v>
      </c>
      <c r="AA1262" s="46">
        <v>6283.0303030303003</v>
      </c>
      <c r="AB1262" s="10">
        <v>1436464</v>
      </c>
      <c r="AC1262" s="45">
        <v>0.11012225601655164</v>
      </c>
      <c r="AD1262" s="46">
        <v>6447.2727272727279</v>
      </c>
      <c r="AE1262" s="45">
        <v>2.2659251222380744E-2</v>
      </c>
    </row>
    <row r="1263" spans="1:31" ht="14.4" x14ac:dyDescent="0.3">
      <c r="A1263" s="64" t="s">
        <v>489</v>
      </c>
      <c r="B1263" s="10">
        <v>7015</v>
      </c>
      <c r="C1263" s="45">
        <v>4.6336662439230604E-2</v>
      </c>
      <c r="D1263" s="10">
        <v>294.54545454545399</v>
      </c>
      <c r="E1263" s="10">
        <v>8346</v>
      </c>
      <c r="F1263" s="45">
        <v>5.2106485528057335E-2</v>
      </c>
      <c r="G1263" s="46">
        <v>344.24242424242402</v>
      </c>
      <c r="H1263" s="10">
        <v>12740</v>
      </c>
      <c r="I1263" s="45">
        <v>7.55522609340252E-2</v>
      </c>
      <c r="J1263" s="46">
        <v>478.78787878787881</v>
      </c>
      <c r="K1263" s="45">
        <v>0.81610833927298643</v>
      </c>
      <c r="L1263" s="10">
        <v>15646</v>
      </c>
      <c r="M1263" s="45">
        <v>5.6174490620231575E-2</v>
      </c>
      <c r="N1263" s="10">
        <v>453.33333333333297</v>
      </c>
      <c r="O1263" s="10">
        <v>18383</v>
      </c>
      <c r="P1263" s="45">
        <v>6.2837121859511194E-2</v>
      </c>
      <c r="Q1263" s="46">
        <v>526.66666666666595</v>
      </c>
      <c r="R1263" s="10">
        <v>28894</v>
      </c>
      <c r="S1263" s="45">
        <v>9.3840327892278808E-2</v>
      </c>
      <c r="T1263" s="46">
        <v>658.78787878787887</v>
      </c>
      <c r="U1263" s="45">
        <v>0.84673398951808765</v>
      </c>
      <c r="V1263" s="10">
        <v>1313578</v>
      </c>
      <c r="W1263" s="45">
        <v>0.10778349170042548</v>
      </c>
      <c r="X1263" s="10">
        <v>5677.5757575757498</v>
      </c>
      <c r="Y1263" s="10">
        <v>1504940</v>
      </c>
      <c r="Z1263" s="45">
        <v>0.11927610388292881</v>
      </c>
      <c r="AA1263" s="46">
        <v>6807.8787878787798</v>
      </c>
      <c r="AB1263" s="10">
        <v>2132558</v>
      </c>
      <c r="AC1263" s="45">
        <v>0.1634862398543544</v>
      </c>
      <c r="AD1263" s="46">
        <v>10418.78787878788</v>
      </c>
      <c r="AE1263" s="45">
        <v>0.6234726830077848</v>
      </c>
    </row>
    <row r="1264" spans="1:31" ht="14.4" x14ac:dyDescent="0.3">
      <c r="A1264" s="64" t="s">
        <v>253</v>
      </c>
      <c r="B1264" s="10">
        <v>76535</v>
      </c>
      <c r="C1264" s="45">
        <v>0.50554190445994507</v>
      </c>
      <c r="D1264" s="10">
        <v>826.66666666666595</v>
      </c>
      <c r="E1264" s="10">
        <v>84239</v>
      </c>
      <c r="F1264" s="45">
        <v>0.52592837699473072</v>
      </c>
      <c r="G1264" s="46">
        <v>924.84848484848499</v>
      </c>
      <c r="H1264" s="10">
        <v>89850</v>
      </c>
      <c r="I1264" s="45">
        <v>0.53283914010378053</v>
      </c>
      <c r="J1264" s="46">
        <v>820.60606060606062</v>
      </c>
      <c r="K1264" s="45">
        <v>0.17397269223231202</v>
      </c>
      <c r="L1264" s="10">
        <v>123678</v>
      </c>
      <c r="M1264" s="45">
        <v>0.44404631541154294</v>
      </c>
      <c r="N1264" s="10">
        <v>1060</v>
      </c>
      <c r="O1264" s="10">
        <v>137063</v>
      </c>
      <c r="P1264" s="45">
        <v>0.46851136557853357</v>
      </c>
      <c r="Q1264" s="46">
        <v>1242.42424242424</v>
      </c>
      <c r="R1264" s="10">
        <v>143782</v>
      </c>
      <c r="S1264" s="45">
        <v>0.46696719128565212</v>
      </c>
      <c r="T1264" s="46">
        <v>1099.3939393939395</v>
      </c>
      <c r="U1264" s="45">
        <v>0.16255114086579667</v>
      </c>
      <c r="V1264" s="10">
        <v>5125759</v>
      </c>
      <c r="W1264" s="45">
        <v>0.42058576090257388</v>
      </c>
      <c r="X1264" s="10">
        <v>11167.878787878701</v>
      </c>
      <c r="Y1264" s="10">
        <v>5708355</v>
      </c>
      <c r="Z1264" s="45">
        <v>0.45242358099368485</v>
      </c>
      <c r="AA1264" s="46">
        <v>10622.4242424242</v>
      </c>
      <c r="AB1264" s="10">
        <v>5889686</v>
      </c>
      <c r="AC1264" s="45">
        <v>0.45151532481781648</v>
      </c>
      <c r="AD1264" s="46">
        <v>12915.757575757576</v>
      </c>
      <c r="AE1264" s="45">
        <v>0.14903685483457182</v>
      </c>
    </row>
    <row r="1265" spans="1:31" ht="14.4" x14ac:dyDescent="0.3">
      <c r="A1265" s="64" t="s">
        <v>479</v>
      </c>
      <c r="B1265" s="10">
        <v>4421</v>
      </c>
      <c r="C1265" s="45">
        <v>2.9202335658423166E-2</v>
      </c>
      <c r="D1265" s="10">
        <v>301.21212121212102</v>
      </c>
      <c r="E1265" s="10">
        <v>5722</v>
      </c>
      <c r="F1265" s="45">
        <v>3.5724096596159126E-2</v>
      </c>
      <c r="G1265" s="46">
        <v>316.36363636363598</v>
      </c>
      <c r="H1265" s="10">
        <v>5865</v>
      </c>
      <c r="I1265" s="45">
        <v>3.4781319495922905E-2</v>
      </c>
      <c r="J1265" s="46">
        <v>324.84848484848487</v>
      </c>
      <c r="K1265" s="45">
        <v>0.32662293598733316</v>
      </c>
      <c r="L1265" s="10">
        <v>6043</v>
      </c>
      <c r="M1265" s="45">
        <v>2.1696436585584778E-2</v>
      </c>
      <c r="N1265" s="10">
        <v>351.51515151515099</v>
      </c>
      <c r="O1265" s="10">
        <v>8599</v>
      </c>
      <c r="P1265" s="45">
        <v>2.9393266108357546E-2</v>
      </c>
      <c r="Q1265" s="46">
        <v>356.36363636363598</v>
      </c>
      <c r="R1265" s="10">
        <v>8563</v>
      </c>
      <c r="S1265" s="45">
        <v>2.7810435652439382E-2</v>
      </c>
      <c r="T1265" s="46">
        <v>378.78787878787881</v>
      </c>
      <c r="U1265" s="45">
        <v>0.41701141816978321</v>
      </c>
      <c r="V1265" s="10">
        <v>216631</v>
      </c>
      <c r="W1265" s="45">
        <v>1.7775301954322371E-2</v>
      </c>
      <c r="X1265" s="10">
        <v>1982.42424242424</v>
      </c>
      <c r="Y1265" s="10">
        <v>274045</v>
      </c>
      <c r="Z1265" s="45">
        <v>2.1719815998376829E-2</v>
      </c>
      <c r="AA1265" s="46">
        <v>2194.54545454545</v>
      </c>
      <c r="AB1265" s="10">
        <v>247908</v>
      </c>
      <c r="AC1265" s="45">
        <v>1.9005132216714991E-2</v>
      </c>
      <c r="AD1265" s="46">
        <v>2071.5151515151515</v>
      </c>
      <c r="AE1265" s="45">
        <v>0.14437915164496309</v>
      </c>
    </row>
    <row r="1266" spans="1:31" ht="14.4" x14ac:dyDescent="0.3">
      <c r="A1266" s="64" t="s">
        <v>480</v>
      </c>
      <c r="B1266" s="10">
        <v>6191</v>
      </c>
      <c r="C1266" s="45">
        <v>4.0893838511942504E-2</v>
      </c>
      <c r="D1266" s="10">
        <v>436.969696969697</v>
      </c>
      <c r="E1266" s="10">
        <v>7460</v>
      </c>
      <c r="F1266" s="45">
        <v>4.6574931948155734E-2</v>
      </c>
      <c r="G1266" s="46">
        <v>434.54545454545399</v>
      </c>
      <c r="H1266" s="10">
        <v>5316</v>
      </c>
      <c r="I1266" s="45">
        <v>3.1525574499629352E-2</v>
      </c>
      <c r="J1266" s="46">
        <v>311.51515151515156</v>
      </c>
      <c r="K1266" s="45">
        <v>-0.14133419479890164</v>
      </c>
      <c r="L1266" s="10">
        <v>9229</v>
      </c>
      <c r="M1266" s="45">
        <v>3.313526613409927E-2</v>
      </c>
      <c r="N1266" s="10">
        <v>558.18181818181802</v>
      </c>
      <c r="O1266" s="10">
        <v>10628</v>
      </c>
      <c r="P1266" s="45">
        <v>3.6328832678174668E-2</v>
      </c>
      <c r="Q1266" s="46">
        <v>493.33333333333297</v>
      </c>
      <c r="R1266" s="10">
        <v>7793</v>
      </c>
      <c r="S1266" s="45">
        <v>2.5309672432495631E-2</v>
      </c>
      <c r="T1266" s="46">
        <v>409.09090909090912</v>
      </c>
      <c r="U1266" s="45">
        <v>-0.15559648932712103</v>
      </c>
      <c r="V1266" s="10">
        <v>240921</v>
      </c>
      <c r="W1266" s="45">
        <v>1.9768378127494678E-2</v>
      </c>
      <c r="X1266" s="10">
        <v>2236.3636363636301</v>
      </c>
      <c r="Y1266" s="10">
        <v>252901</v>
      </c>
      <c r="Z1266" s="45">
        <v>2.0044018996170331E-2</v>
      </c>
      <c r="AA1266" s="46">
        <v>2004.2424242424199</v>
      </c>
      <c r="AB1266" s="10">
        <v>183238</v>
      </c>
      <c r="AC1266" s="45">
        <v>1.4047398297458822E-2</v>
      </c>
      <c r="AD1266" s="46">
        <v>2040</v>
      </c>
      <c r="AE1266" s="45">
        <v>-0.23942703209765856</v>
      </c>
    </row>
    <row r="1267" spans="1:31" ht="14.4" x14ac:dyDescent="0.3">
      <c r="A1267" s="64" t="s">
        <v>481</v>
      </c>
      <c r="B1267" s="10">
        <v>9734</v>
      </c>
      <c r="C1267" s="45">
        <v>6.4296660325512581E-2</v>
      </c>
      <c r="D1267" s="10">
        <v>434.54545454545399</v>
      </c>
      <c r="E1267" s="10">
        <v>10252</v>
      </c>
      <c r="F1267" s="45">
        <v>6.400619334215718E-2</v>
      </c>
      <c r="G1267" s="46">
        <v>444.24242424242402</v>
      </c>
      <c r="H1267" s="10">
        <v>9184</v>
      </c>
      <c r="I1267" s="45">
        <v>5.446404744255004E-2</v>
      </c>
      <c r="J1267" s="46">
        <v>389.09090909090912</v>
      </c>
      <c r="K1267" s="45">
        <v>-5.6502979247996715E-2</v>
      </c>
      <c r="L1267" s="10">
        <v>14652</v>
      </c>
      <c r="M1267" s="45">
        <v>5.2605690692038416E-2</v>
      </c>
      <c r="N1267" s="10">
        <v>498.18181818181802</v>
      </c>
      <c r="O1267" s="10">
        <v>15212</v>
      </c>
      <c r="P1267" s="45">
        <v>5.199794906853529E-2</v>
      </c>
      <c r="Q1267" s="46">
        <v>563.63636363636294</v>
      </c>
      <c r="R1267" s="10">
        <v>14024</v>
      </c>
      <c r="S1267" s="45">
        <v>4.5546368047391088E-2</v>
      </c>
      <c r="T1267" s="46">
        <v>542.42424242424249</v>
      </c>
      <c r="U1267" s="45">
        <v>-4.2861042861042864E-2</v>
      </c>
      <c r="V1267" s="10">
        <v>437717</v>
      </c>
      <c r="W1267" s="45">
        <v>3.5916151638224099E-2</v>
      </c>
      <c r="X1267" s="10">
        <v>2978.7878787878699</v>
      </c>
      <c r="Y1267" s="10">
        <v>474986</v>
      </c>
      <c r="Z1267" s="45">
        <v>3.7645673235435849E-2</v>
      </c>
      <c r="AA1267" s="46">
        <v>2455.15151515151</v>
      </c>
      <c r="AB1267" s="10">
        <v>392658</v>
      </c>
      <c r="AC1267" s="45">
        <v>3.01019620421724E-2</v>
      </c>
      <c r="AD1267" s="46">
        <v>2787.878787878788</v>
      </c>
      <c r="AE1267" s="45">
        <v>-0.10294094129311861</v>
      </c>
    </row>
    <row r="1268" spans="1:31" ht="14.4" x14ac:dyDescent="0.3">
      <c r="A1268" s="64" t="s">
        <v>482</v>
      </c>
      <c r="B1268" s="10">
        <v>7333</v>
      </c>
      <c r="C1268" s="45">
        <v>4.843716973155781E-2</v>
      </c>
      <c r="D1268" s="10">
        <v>388.48484848484799</v>
      </c>
      <c r="E1268" s="10">
        <v>8343</v>
      </c>
      <c r="F1268" s="45">
        <v>5.208775566266264E-2</v>
      </c>
      <c r="G1268" s="46">
        <v>364.24242424242402</v>
      </c>
      <c r="H1268" s="10">
        <v>7603</v>
      </c>
      <c r="I1268" s="45">
        <v>4.5088213491475168E-2</v>
      </c>
      <c r="J1268" s="46">
        <v>347.27272727272731</v>
      </c>
      <c r="K1268" s="45">
        <v>3.6819855447974906E-2</v>
      </c>
      <c r="L1268" s="10">
        <v>12255</v>
      </c>
      <c r="M1268" s="45">
        <v>4.3999640965801994E-2</v>
      </c>
      <c r="N1268" s="10">
        <v>503.636363636363</v>
      </c>
      <c r="O1268" s="10">
        <v>13390</v>
      </c>
      <c r="P1268" s="45">
        <v>4.5769953854042048E-2</v>
      </c>
      <c r="Q1268" s="46">
        <v>485.45454545454498</v>
      </c>
      <c r="R1268" s="10">
        <v>11556</v>
      </c>
      <c r="S1268" s="45">
        <v>3.753093476580515E-2</v>
      </c>
      <c r="T1268" s="46">
        <v>380.60606060606062</v>
      </c>
      <c r="U1268" s="45">
        <v>-5.7037943696450426E-2</v>
      </c>
      <c r="V1268" s="10">
        <v>372487</v>
      </c>
      <c r="W1268" s="45">
        <v>3.0563810807592989E-2</v>
      </c>
      <c r="X1268" s="10">
        <v>2653.3333333333298</v>
      </c>
      <c r="Y1268" s="10">
        <v>402335</v>
      </c>
      <c r="Z1268" s="45">
        <v>3.1887617616475183E-2</v>
      </c>
      <c r="AA1268" s="46">
        <v>2884.2424242424199</v>
      </c>
      <c r="AB1268" s="10">
        <v>314698</v>
      </c>
      <c r="AC1268" s="45">
        <v>2.4125389653967499E-2</v>
      </c>
      <c r="AD1268" s="46">
        <v>2666.060606060606</v>
      </c>
      <c r="AE1268" s="45">
        <v>-0.15514366944349736</v>
      </c>
    </row>
    <row r="1269" spans="1:31" ht="14.4" x14ac:dyDescent="0.3">
      <c r="A1269" s="64" t="s">
        <v>483</v>
      </c>
      <c r="B1269" s="10">
        <v>6536</v>
      </c>
      <c r="C1269" s="45">
        <v>4.3172690763052211E-2</v>
      </c>
      <c r="D1269" s="10">
        <v>370.90909090909003</v>
      </c>
      <c r="E1269" s="10">
        <v>7115</v>
      </c>
      <c r="F1269" s="45">
        <v>4.4420997427765153E-2</v>
      </c>
      <c r="G1269" s="46">
        <v>341.21212121212102</v>
      </c>
      <c r="H1269" s="10">
        <v>8012</v>
      </c>
      <c r="I1269" s="45">
        <v>4.751371386212009E-2</v>
      </c>
      <c r="J1269" s="46">
        <v>440</v>
      </c>
      <c r="K1269" s="45">
        <v>0.22582619339045287</v>
      </c>
      <c r="L1269" s="10">
        <v>11716</v>
      </c>
      <c r="M1269" s="45">
        <v>4.2064446638542322E-2</v>
      </c>
      <c r="N1269" s="10">
        <v>446.06060606060601</v>
      </c>
      <c r="O1269" s="10">
        <v>12303</v>
      </c>
      <c r="P1269" s="45">
        <v>4.2054349683814732E-2</v>
      </c>
      <c r="Q1269" s="46">
        <v>412.72727272727201</v>
      </c>
      <c r="R1269" s="10">
        <v>12466</v>
      </c>
      <c r="S1269" s="45">
        <v>4.0486382207556855E-2</v>
      </c>
      <c r="T1269" s="46">
        <v>554.54545454545462</v>
      </c>
      <c r="U1269" s="45">
        <v>6.4015022191874354E-2</v>
      </c>
      <c r="V1269" s="10">
        <v>360329</v>
      </c>
      <c r="W1269" s="45">
        <v>2.9566206027295379E-2</v>
      </c>
      <c r="X1269" s="10">
        <v>3130.9090909090901</v>
      </c>
      <c r="Y1269" s="10">
        <v>384600</v>
      </c>
      <c r="Z1269" s="45">
        <v>3.0482005630373583E-2</v>
      </c>
      <c r="AA1269" s="46">
        <v>2581.2121212121201</v>
      </c>
      <c r="AB1269" s="10">
        <v>323737</v>
      </c>
      <c r="AC1269" s="45">
        <v>2.4818337804518861E-2</v>
      </c>
      <c r="AD1269" s="46">
        <v>2239.3939393939395</v>
      </c>
      <c r="AE1269" s="45">
        <v>-0.10155163753125616</v>
      </c>
    </row>
    <row r="1270" spans="1:31" ht="14.4" x14ac:dyDescent="0.3">
      <c r="A1270" s="64" t="s">
        <v>484</v>
      </c>
      <c r="B1270" s="10">
        <v>10691</v>
      </c>
      <c r="C1270" s="45">
        <v>7.061799830902557E-2</v>
      </c>
      <c r="D1270" s="10">
        <v>490.90909090909099</v>
      </c>
      <c r="E1270" s="10">
        <v>12304</v>
      </c>
      <c r="F1270" s="45">
        <v>7.6817421272132452E-2</v>
      </c>
      <c r="G1270" s="46">
        <v>425.45454545454498</v>
      </c>
      <c r="H1270" s="10">
        <v>11380</v>
      </c>
      <c r="I1270" s="45">
        <v>6.7487027427724236E-2</v>
      </c>
      <c r="J1270" s="46">
        <v>478.78787878787881</v>
      </c>
      <c r="K1270" s="45">
        <v>6.4446730895145452E-2</v>
      </c>
      <c r="L1270" s="10">
        <v>17966</v>
      </c>
      <c r="M1270" s="45">
        <v>6.450408401400233E-2</v>
      </c>
      <c r="N1270" s="10">
        <v>563.63636363636294</v>
      </c>
      <c r="O1270" s="10">
        <v>20882</v>
      </c>
      <c r="P1270" s="45">
        <v>7.1379251410015387E-2</v>
      </c>
      <c r="Q1270" s="46">
        <v>549.69696969696895</v>
      </c>
      <c r="R1270" s="10">
        <v>19602</v>
      </c>
      <c r="S1270" s="45">
        <v>6.3662286541996585E-2</v>
      </c>
      <c r="T1270" s="46">
        <v>664.84848484848487</v>
      </c>
      <c r="U1270" s="45">
        <v>9.1060892797506399E-2</v>
      </c>
      <c r="V1270" s="10">
        <v>643404</v>
      </c>
      <c r="W1270" s="45">
        <v>5.2793461594226265E-2</v>
      </c>
      <c r="X1270" s="10">
        <v>3669.0909090909099</v>
      </c>
      <c r="Y1270" s="10">
        <v>683824</v>
      </c>
      <c r="Z1270" s="45">
        <v>5.419741814400568E-2</v>
      </c>
      <c r="AA1270" s="46">
        <v>3614.54545454545</v>
      </c>
      <c r="AB1270" s="10">
        <v>598481</v>
      </c>
      <c r="AC1270" s="45">
        <v>4.5880772440549743E-2</v>
      </c>
      <c r="AD1270" s="46">
        <v>3728.4848484848485</v>
      </c>
      <c r="AE1270" s="45">
        <v>-6.9820827971228031E-2</v>
      </c>
    </row>
    <row r="1271" spans="1:31" ht="14.4" x14ac:dyDescent="0.3">
      <c r="A1271" s="64" t="s">
        <v>485</v>
      </c>
      <c r="B1271" s="10">
        <v>11867</v>
      </c>
      <c r="C1271" s="45">
        <v>7.8385912069329947E-2</v>
      </c>
      <c r="D1271" s="10">
        <v>469.09090909090901</v>
      </c>
      <c r="E1271" s="10">
        <v>11753</v>
      </c>
      <c r="F1271" s="45">
        <v>7.3377369327972425E-2</v>
      </c>
      <c r="G1271" s="46">
        <v>464.24242424242402</v>
      </c>
      <c r="H1271" s="10">
        <v>13050</v>
      </c>
      <c r="I1271" s="45">
        <v>7.7390659747961457E-2</v>
      </c>
      <c r="J1271" s="46">
        <v>529.09090909090912</v>
      </c>
      <c r="K1271" s="45">
        <v>9.9688211005308835E-2</v>
      </c>
      <c r="L1271" s="10">
        <v>19757</v>
      </c>
      <c r="M1271" s="45">
        <v>7.0934386500314153E-2</v>
      </c>
      <c r="N1271" s="10">
        <v>607.87878787878697</v>
      </c>
      <c r="O1271" s="10">
        <v>19473</v>
      </c>
      <c r="P1271" s="45">
        <v>6.656298068706204E-2</v>
      </c>
      <c r="Q1271" s="46">
        <v>616.969696969697</v>
      </c>
      <c r="R1271" s="10">
        <v>21466</v>
      </c>
      <c r="S1271" s="45">
        <v>6.9716082180925343E-2</v>
      </c>
      <c r="T1271" s="46">
        <v>629.69696969696975</v>
      </c>
      <c r="U1271" s="45">
        <v>8.6500986991952217E-2</v>
      </c>
      <c r="V1271" s="10">
        <v>807758</v>
      </c>
      <c r="W1271" s="45">
        <v>6.6279259921338721E-2</v>
      </c>
      <c r="X1271" s="10">
        <v>4443.0303030303003</v>
      </c>
      <c r="Y1271" s="10">
        <v>829689</v>
      </c>
      <c r="Z1271" s="45">
        <v>6.5758150726622541E-2</v>
      </c>
      <c r="AA1271" s="46">
        <v>3809.0909090909099</v>
      </c>
      <c r="AB1271" s="10">
        <v>772909</v>
      </c>
      <c r="AC1271" s="45">
        <v>5.9252778193882277E-2</v>
      </c>
      <c r="AD1271" s="46">
        <v>4416.3636363636369</v>
      </c>
      <c r="AE1271" s="45">
        <v>-4.3142871998791715E-2</v>
      </c>
    </row>
    <row r="1272" spans="1:31" ht="14.4" x14ac:dyDescent="0.3">
      <c r="A1272" s="64" t="s">
        <v>486</v>
      </c>
      <c r="B1272" s="10">
        <v>11015</v>
      </c>
      <c r="C1272" s="45">
        <v>7.2758137814415563E-2</v>
      </c>
      <c r="D1272" s="10">
        <v>444.84848484848402</v>
      </c>
      <c r="E1272" s="10">
        <v>11574</v>
      </c>
      <c r="F1272" s="45">
        <v>7.2259820692755286E-2</v>
      </c>
      <c r="G1272" s="46">
        <v>468.48484848484799</v>
      </c>
      <c r="H1272" s="10">
        <v>14573</v>
      </c>
      <c r="I1272" s="45">
        <v>8.6422535211267609E-2</v>
      </c>
      <c r="J1272" s="46">
        <v>535.15151515151513</v>
      </c>
      <c r="K1272" s="45">
        <v>0.32301407172038132</v>
      </c>
      <c r="L1272" s="10">
        <v>17269</v>
      </c>
      <c r="M1272" s="45">
        <v>6.2001615653891035E-2</v>
      </c>
      <c r="N1272" s="10">
        <v>590.90909090909099</v>
      </c>
      <c r="O1272" s="10">
        <v>19557</v>
      </c>
      <c r="P1272" s="45">
        <v>6.6850111092121009E-2</v>
      </c>
      <c r="Q1272" s="46">
        <v>643.63636363636294</v>
      </c>
      <c r="R1272" s="10">
        <v>23164</v>
      </c>
      <c r="S1272" s="45">
        <v>7.5230752242567533E-2</v>
      </c>
      <c r="T1272" s="46">
        <v>660</v>
      </c>
      <c r="U1272" s="45">
        <v>0.34136313625571835</v>
      </c>
      <c r="V1272" s="10">
        <v>918519</v>
      </c>
      <c r="W1272" s="45">
        <v>7.5367572396297058E-2</v>
      </c>
      <c r="X1272" s="10">
        <v>4432.7272727272702</v>
      </c>
      <c r="Y1272" s="10">
        <v>971213</v>
      </c>
      <c r="Z1272" s="45">
        <v>7.6974831342412939E-2</v>
      </c>
      <c r="AA1272" s="46">
        <v>4479.3939393939399</v>
      </c>
      <c r="AB1272" s="10">
        <v>1012966</v>
      </c>
      <c r="AC1272" s="45">
        <v>7.7656036759753286E-2</v>
      </c>
      <c r="AD1272" s="46">
        <v>4662.4242424242429</v>
      </c>
      <c r="AE1272" s="45">
        <v>0.10282530900286221</v>
      </c>
    </row>
    <row r="1273" spans="1:31" ht="14.4" x14ac:dyDescent="0.3">
      <c r="A1273" s="64" t="s">
        <v>487</v>
      </c>
      <c r="B1273" s="10">
        <v>4678</v>
      </c>
      <c r="C1273" s="45">
        <v>3.0899915451278799E-2</v>
      </c>
      <c r="D1273" s="10">
        <v>312.12121212121201</v>
      </c>
      <c r="E1273" s="10">
        <v>4663</v>
      </c>
      <c r="F1273" s="45">
        <v>2.9112454111829784E-2</v>
      </c>
      <c r="G1273" s="46">
        <v>272.12121212121201</v>
      </c>
      <c r="H1273" s="10">
        <v>6874</v>
      </c>
      <c r="I1273" s="45">
        <v>4.0765011119347667E-2</v>
      </c>
      <c r="J1273" s="46">
        <v>386.06060606060606</v>
      </c>
      <c r="K1273" s="45">
        <v>0.46943138093202225</v>
      </c>
      <c r="L1273" s="10">
        <v>8143</v>
      </c>
      <c r="M1273" s="45">
        <v>2.9236154743739341E-2</v>
      </c>
      <c r="N1273" s="10">
        <v>382.42424242424198</v>
      </c>
      <c r="O1273" s="10">
        <v>8481</v>
      </c>
      <c r="P1273" s="45">
        <v>2.8989916253631856E-2</v>
      </c>
      <c r="Q1273" s="46">
        <v>410.30303030303003</v>
      </c>
      <c r="R1273" s="10">
        <v>11596</v>
      </c>
      <c r="S1273" s="45">
        <v>3.7660844543464564E-2</v>
      </c>
      <c r="T1273" s="46">
        <v>510.30303030303031</v>
      </c>
      <c r="U1273" s="45">
        <v>0.42404519218961073</v>
      </c>
      <c r="V1273" s="10">
        <v>506115</v>
      </c>
      <c r="W1273" s="45">
        <v>4.1528437521000536E-2</v>
      </c>
      <c r="X1273" s="10">
        <v>3175.15151515151</v>
      </c>
      <c r="Y1273" s="10">
        <v>575860</v>
      </c>
      <c r="Z1273" s="45">
        <v>4.5640581805270232E-2</v>
      </c>
      <c r="AA1273" s="46">
        <v>3386.0606060606001</v>
      </c>
      <c r="AB1273" s="10">
        <v>692214</v>
      </c>
      <c r="AC1273" s="45">
        <v>5.3066535135054743E-2</v>
      </c>
      <c r="AD1273" s="46">
        <v>3447.2727272727275</v>
      </c>
      <c r="AE1273" s="45">
        <v>0.36770101656738091</v>
      </c>
    </row>
    <row r="1274" spans="1:31" ht="18" customHeight="1" x14ac:dyDescent="0.3">
      <c r="A1274" s="64" t="s">
        <v>488</v>
      </c>
      <c r="B1274" s="10">
        <v>3146</v>
      </c>
      <c r="C1274" s="45">
        <v>2.0780490382582964E-2</v>
      </c>
      <c r="D1274" s="10">
        <v>317.575757575757</v>
      </c>
      <c r="E1274" s="10">
        <v>3649</v>
      </c>
      <c r="F1274" s="45">
        <v>2.2781759608420948E-2</v>
      </c>
      <c r="G1274" s="46">
        <v>318.18181818181802</v>
      </c>
      <c r="H1274" s="10">
        <v>5656</v>
      </c>
      <c r="I1274" s="45">
        <v>3.3541882876204597E-2</v>
      </c>
      <c r="J1274" s="46">
        <v>375.15151515151518</v>
      </c>
      <c r="K1274" s="45">
        <v>0.79783852511125242</v>
      </c>
      <c r="L1274" s="10">
        <v>5182</v>
      </c>
      <c r="M1274" s="45">
        <v>1.8605152140741404E-2</v>
      </c>
      <c r="N1274" s="10">
        <v>397.575757575757</v>
      </c>
      <c r="O1274" s="10">
        <v>6207</v>
      </c>
      <c r="P1274" s="45">
        <v>2.1216886002392753E-2</v>
      </c>
      <c r="Q1274" s="46">
        <v>413.33333333333297</v>
      </c>
      <c r="R1274" s="10">
        <v>9501</v>
      </c>
      <c r="S1274" s="45">
        <v>3.0856819938552674E-2</v>
      </c>
      <c r="T1274" s="46">
        <v>463.03030303030306</v>
      </c>
      <c r="U1274" s="45">
        <v>0.83346198379004244</v>
      </c>
      <c r="V1274" s="10">
        <v>412498</v>
      </c>
      <c r="W1274" s="45">
        <v>3.3846847891363975E-2</v>
      </c>
      <c r="X1274" s="10">
        <v>2881.2121212121201</v>
      </c>
      <c r="Y1274" s="10">
        <v>533988</v>
      </c>
      <c r="Z1274" s="45">
        <v>4.2321958456973292E-2</v>
      </c>
      <c r="AA1274" s="46">
        <v>3287.2727272727202</v>
      </c>
      <c r="AB1274" s="10">
        <v>732557</v>
      </c>
      <c r="AC1274" s="45">
        <v>5.615931168530295E-2</v>
      </c>
      <c r="AD1274" s="46">
        <v>3686.0606060606065</v>
      </c>
      <c r="AE1274" s="45">
        <v>0.77590436802117824</v>
      </c>
    </row>
    <row r="1275" spans="1:31" ht="14.4" x14ac:dyDescent="0.3">
      <c r="A1275" s="64" t="s">
        <v>489</v>
      </c>
      <c r="B1275" s="10">
        <v>923</v>
      </c>
      <c r="C1275" s="45">
        <v>6.0967554428239274E-3</v>
      </c>
      <c r="D1275" s="10">
        <v>133.939393939393</v>
      </c>
      <c r="E1275" s="10">
        <v>1404</v>
      </c>
      <c r="F1275" s="45">
        <v>8.7655770047199259E-3</v>
      </c>
      <c r="G1275" s="46">
        <v>166.666666666666</v>
      </c>
      <c r="H1275" s="10">
        <v>2337</v>
      </c>
      <c r="I1275" s="45">
        <v>1.3859154929577466E-2</v>
      </c>
      <c r="J1275" s="46">
        <v>213.33333333333334</v>
      </c>
      <c r="K1275" s="45">
        <v>1.5319609967497292</v>
      </c>
      <c r="L1275" s="10">
        <v>1466</v>
      </c>
      <c r="M1275" s="45">
        <v>5.2634413427879003E-3</v>
      </c>
      <c r="N1275" s="10">
        <v>166.666666666666</v>
      </c>
      <c r="O1275" s="10">
        <v>2331</v>
      </c>
      <c r="P1275" s="45">
        <v>7.9678687403862587E-3</v>
      </c>
      <c r="Q1275" s="46">
        <v>207.87878787878699</v>
      </c>
      <c r="R1275" s="10">
        <v>4051</v>
      </c>
      <c r="S1275" s="45">
        <v>1.3156612732457308E-2</v>
      </c>
      <c r="T1275" s="46">
        <v>267.87878787878788</v>
      </c>
      <c r="U1275" s="45">
        <v>1.7633015006821282</v>
      </c>
      <c r="V1275" s="10">
        <v>209380</v>
      </c>
      <c r="W1275" s="45">
        <v>1.7180333023417784E-2</v>
      </c>
      <c r="X1275" s="10">
        <v>2101.2121212121201</v>
      </c>
      <c r="Y1275" s="10">
        <v>324914</v>
      </c>
      <c r="Z1275" s="45">
        <v>2.575150904156839E-2</v>
      </c>
      <c r="AA1275" s="46">
        <v>2504.2424242424199</v>
      </c>
      <c r="AB1275" s="10">
        <v>618320</v>
      </c>
      <c r="AC1275" s="45">
        <v>4.7401670588440928E-2</v>
      </c>
      <c r="AD1275" s="46">
        <v>3447.878787878788</v>
      </c>
      <c r="AE1275" s="45">
        <v>1.9530996274715828</v>
      </c>
    </row>
    <row r="1276" spans="1:31" ht="14.4" x14ac:dyDescent="0.3">
      <c r="A1276" s="432"/>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432"/>
    </row>
    <row r="1277" spans="1:31" ht="14.4" x14ac:dyDescent="0.3">
      <c r="A1277" s="433" t="s">
        <v>490</v>
      </c>
      <c r="B1277" s="433"/>
      <c r="C1277" s="433"/>
      <c r="D1277" s="433"/>
      <c r="E1277" s="433"/>
      <c r="F1277" s="433"/>
      <c r="G1277" s="433"/>
      <c r="H1277" s="433"/>
      <c r="I1277" s="433"/>
      <c r="J1277" s="433"/>
      <c r="K1277" s="433"/>
      <c r="L1277" s="433"/>
      <c r="M1277" s="433"/>
      <c r="N1277" s="433"/>
      <c r="O1277" s="433"/>
      <c r="P1277" s="433"/>
      <c r="Q1277" s="433"/>
      <c r="R1277" s="433"/>
      <c r="S1277" s="433"/>
      <c r="T1277" s="433"/>
      <c r="U1277" s="433"/>
      <c r="V1277" s="433"/>
      <c r="W1277" s="433"/>
      <c r="X1277" s="433"/>
      <c r="Y1277" s="433"/>
      <c r="Z1277" s="433"/>
      <c r="AA1277" s="433"/>
      <c r="AB1277" s="433"/>
      <c r="AC1277" s="433"/>
      <c r="AD1277" s="433"/>
      <c r="AE1277" s="433"/>
    </row>
    <row r="1278" spans="1:31" ht="14.4" x14ac:dyDescent="0.3">
      <c r="A1278" s="64"/>
      <c r="B1278" s="434" t="s">
        <v>332</v>
      </c>
      <c r="C1278" s="434"/>
      <c r="D1278" s="63" t="s">
        <v>333</v>
      </c>
      <c r="E1278" s="434" t="s">
        <v>332</v>
      </c>
      <c r="F1278" s="434"/>
      <c r="G1278" s="63" t="s">
        <v>333</v>
      </c>
      <c r="H1278" s="434" t="s">
        <v>332</v>
      </c>
      <c r="I1278" s="434"/>
      <c r="J1278" s="63" t="s">
        <v>333</v>
      </c>
      <c r="K1278" s="64" t="s">
        <v>0</v>
      </c>
      <c r="L1278" s="434" t="s">
        <v>332</v>
      </c>
      <c r="M1278" s="434"/>
      <c r="N1278" s="63" t="s">
        <v>333</v>
      </c>
      <c r="O1278" s="434" t="s">
        <v>332</v>
      </c>
      <c r="P1278" s="434"/>
      <c r="Q1278" s="63" t="s">
        <v>333</v>
      </c>
      <c r="R1278" s="434" t="s">
        <v>332</v>
      </c>
      <c r="S1278" s="434"/>
      <c r="T1278" s="63" t="s">
        <v>333</v>
      </c>
      <c r="U1278" s="64" t="s">
        <v>0</v>
      </c>
      <c r="V1278" s="434" t="s">
        <v>332</v>
      </c>
      <c r="W1278" s="434"/>
      <c r="X1278" s="63" t="s">
        <v>333</v>
      </c>
      <c r="Y1278" s="434" t="s">
        <v>332</v>
      </c>
      <c r="Z1278" s="434"/>
      <c r="AA1278" s="63" t="s">
        <v>333</v>
      </c>
      <c r="AB1278" s="434" t="s">
        <v>332</v>
      </c>
      <c r="AC1278" s="434"/>
      <c r="AD1278" s="63" t="s">
        <v>333</v>
      </c>
      <c r="AE1278" s="64" t="s">
        <v>0</v>
      </c>
    </row>
    <row r="1279" spans="1:31" ht="14.4" x14ac:dyDescent="0.3">
      <c r="A1279" s="64" t="s">
        <v>18</v>
      </c>
      <c r="B1279" s="46"/>
      <c r="C1279" s="45"/>
      <c r="D1279" s="46"/>
      <c r="E1279" s="46"/>
      <c r="F1279" s="45"/>
      <c r="G1279" s="46"/>
      <c r="H1279" s="46"/>
      <c r="I1279" s="45"/>
      <c r="J1279" s="46"/>
      <c r="K1279" s="64"/>
      <c r="L1279" s="46">
        <v>5.3</v>
      </c>
      <c r="M1279" s="45"/>
      <c r="N1279" s="46">
        <v>-0.60606060606059997</v>
      </c>
      <c r="O1279" s="46">
        <v>7.4</v>
      </c>
      <c r="P1279" s="45"/>
      <c r="Q1279" s="46">
        <v>-0.60606060606059997</v>
      </c>
      <c r="R1279" s="46">
        <v>11.2</v>
      </c>
      <c r="S1279" s="45"/>
      <c r="T1279" s="46"/>
      <c r="U1279" s="45">
        <v>1.1132075471698113</v>
      </c>
      <c r="V1279" s="46">
        <v>5</v>
      </c>
      <c r="W1279" s="45"/>
      <c r="X1279" s="46">
        <v>-0.60606060606059997</v>
      </c>
      <c r="Y1279" s="46">
        <v>7.2</v>
      </c>
      <c r="Z1279" s="45"/>
      <c r="AA1279" s="46">
        <v>-0.60606060606059997</v>
      </c>
      <c r="AB1279" s="46">
        <v>11</v>
      </c>
      <c r="AC1279" s="45"/>
      <c r="AD1279" s="46"/>
      <c r="AE1279" s="45">
        <v>1.2</v>
      </c>
    </row>
    <row r="1280" spans="1:31" ht="14.4" x14ac:dyDescent="0.3">
      <c r="A1280" s="432"/>
      <c r="B1280" s="432"/>
      <c r="C1280" s="432"/>
      <c r="D1280" s="432"/>
      <c r="E1280" s="432"/>
      <c r="F1280" s="432"/>
      <c r="G1280" s="432"/>
      <c r="H1280" s="432"/>
      <c r="I1280" s="432"/>
      <c r="J1280" s="432"/>
      <c r="K1280" s="432"/>
      <c r="L1280" s="432"/>
      <c r="M1280" s="432"/>
      <c r="N1280" s="432"/>
      <c r="O1280" s="432"/>
      <c r="P1280" s="432"/>
      <c r="Q1280" s="432"/>
      <c r="R1280" s="432"/>
      <c r="S1280" s="432"/>
      <c r="T1280" s="432"/>
      <c r="U1280" s="432"/>
      <c r="V1280" s="432"/>
      <c r="W1280" s="432"/>
      <c r="X1280" s="432"/>
      <c r="Y1280" s="432"/>
      <c r="Z1280" s="432"/>
      <c r="AA1280" s="432"/>
      <c r="AB1280" s="432"/>
      <c r="AC1280" s="432"/>
      <c r="AD1280" s="432"/>
      <c r="AE1280" s="432"/>
    </row>
    <row r="1281" spans="1:31" ht="14.4" x14ac:dyDescent="0.3">
      <c r="A1281" s="433" t="s">
        <v>491</v>
      </c>
      <c r="B1281" s="433"/>
      <c r="C1281" s="433"/>
      <c r="D1281" s="433"/>
      <c r="E1281" s="433"/>
      <c r="F1281" s="433"/>
      <c r="G1281" s="433"/>
      <c r="H1281" s="433"/>
      <c r="I1281" s="433"/>
      <c r="J1281" s="433"/>
      <c r="K1281" s="433"/>
      <c r="L1281" s="433"/>
      <c r="M1281" s="433"/>
      <c r="N1281" s="433"/>
      <c r="O1281" s="433"/>
      <c r="P1281" s="433"/>
      <c r="Q1281" s="433"/>
      <c r="R1281" s="433"/>
      <c r="S1281" s="433"/>
      <c r="T1281" s="433"/>
      <c r="U1281" s="433"/>
      <c r="V1281" s="433"/>
      <c r="W1281" s="433"/>
      <c r="X1281" s="433"/>
      <c r="Y1281" s="433"/>
      <c r="Z1281" s="433"/>
      <c r="AA1281" s="433"/>
      <c r="AB1281" s="433"/>
      <c r="AC1281" s="433"/>
      <c r="AD1281" s="433"/>
      <c r="AE1281" s="433"/>
    </row>
    <row r="1282" spans="1:31" ht="14.4" x14ac:dyDescent="0.3">
      <c r="A1282" s="64"/>
      <c r="B1282" s="434" t="s">
        <v>332</v>
      </c>
      <c r="C1282" s="434"/>
      <c r="D1282" s="63" t="s">
        <v>333</v>
      </c>
      <c r="E1282" s="434" t="s">
        <v>332</v>
      </c>
      <c r="F1282" s="434"/>
      <c r="G1282" s="63" t="s">
        <v>333</v>
      </c>
      <c r="H1282" s="434" t="s">
        <v>332</v>
      </c>
      <c r="I1282" s="434"/>
      <c r="J1282" s="63" t="s">
        <v>333</v>
      </c>
      <c r="K1282" s="64" t="s">
        <v>0</v>
      </c>
      <c r="L1282" s="434" t="s">
        <v>332</v>
      </c>
      <c r="M1282" s="434"/>
      <c r="N1282" s="63" t="s">
        <v>333</v>
      </c>
      <c r="O1282" s="434" t="s">
        <v>332</v>
      </c>
      <c r="P1282" s="434"/>
      <c r="Q1282" s="63" t="s">
        <v>333</v>
      </c>
      <c r="R1282" s="434" t="s">
        <v>332</v>
      </c>
      <c r="S1282" s="434"/>
      <c r="T1282" s="63" t="s">
        <v>333</v>
      </c>
      <c r="U1282" s="64" t="s">
        <v>0</v>
      </c>
      <c r="V1282" s="434" t="s">
        <v>332</v>
      </c>
      <c r="W1282" s="434"/>
      <c r="X1282" s="63" t="s">
        <v>333</v>
      </c>
      <c r="Y1282" s="434" t="s">
        <v>332</v>
      </c>
      <c r="Z1282" s="434"/>
      <c r="AA1282" s="63" t="s">
        <v>333</v>
      </c>
      <c r="AB1282" s="434" t="s">
        <v>332</v>
      </c>
      <c r="AC1282" s="434"/>
      <c r="AD1282" s="63" t="s">
        <v>333</v>
      </c>
      <c r="AE1282" s="64" t="s">
        <v>0</v>
      </c>
    </row>
    <row r="1283" spans="1:31" ht="14.4" x14ac:dyDescent="0.3">
      <c r="A1283" s="64" t="s">
        <v>18</v>
      </c>
      <c r="B1283" s="10">
        <v>11551</v>
      </c>
      <c r="C1283" s="45"/>
      <c r="D1283" s="10">
        <v>-0.60606060606059997</v>
      </c>
      <c r="E1283" s="10">
        <v>13932</v>
      </c>
      <c r="F1283" s="45"/>
      <c r="G1283" s="10">
        <v>-1</v>
      </c>
      <c r="H1283" s="10">
        <v>10206</v>
      </c>
      <c r="I1283" s="45"/>
      <c r="J1283" s="46"/>
      <c r="K1283" s="45">
        <v>-0.11644013505324215</v>
      </c>
      <c r="L1283" s="10">
        <v>24410</v>
      </c>
      <c r="M1283" s="45"/>
      <c r="N1283" s="10">
        <v>-0.60606060606059997</v>
      </c>
      <c r="O1283" s="10">
        <v>27362</v>
      </c>
      <c r="P1283" s="45"/>
      <c r="Q1283" s="10">
        <v>-1</v>
      </c>
      <c r="R1283" s="10">
        <v>23236</v>
      </c>
      <c r="S1283" s="45"/>
      <c r="T1283" s="46"/>
      <c r="U1283" s="45">
        <v>-4.8095043015157719E-2</v>
      </c>
      <c r="V1283" s="10">
        <v>1081491</v>
      </c>
      <c r="W1283" s="45"/>
      <c r="X1283" s="10">
        <v>-0.60606060606059997</v>
      </c>
      <c r="Y1283" s="10">
        <v>1164649</v>
      </c>
      <c r="Z1283" s="45"/>
      <c r="AA1283" s="10">
        <v>-1</v>
      </c>
      <c r="AB1283" s="10">
        <v>1131710</v>
      </c>
      <c r="AC1283" s="45"/>
      <c r="AD1283" s="46"/>
      <c r="AE1283" s="45">
        <v>4.6434968021000639E-2</v>
      </c>
    </row>
    <row r="1284" spans="1:31" ht="14.4" x14ac:dyDescent="0.3">
      <c r="A1284" s="64" t="s">
        <v>492</v>
      </c>
      <c r="B1284" s="10">
        <v>503</v>
      </c>
      <c r="C1284" s="45">
        <v>4.3546013332179029E-2</v>
      </c>
      <c r="D1284" s="10">
        <v>-0.60606060606059997</v>
      </c>
      <c r="E1284" s="10">
        <v>318</v>
      </c>
      <c r="F1284" s="45">
        <v>2.2825150732127476E-2</v>
      </c>
      <c r="G1284" s="10">
        <v>-1</v>
      </c>
      <c r="H1284" s="10">
        <v>334</v>
      </c>
      <c r="I1284" s="45">
        <v>3.2725847540662358E-2</v>
      </c>
      <c r="J1284" s="46"/>
      <c r="K1284" s="45">
        <v>-0.3359840954274354</v>
      </c>
      <c r="L1284" s="10">
        <v>915</v>
      </c>
      <c r="M1284" s="45">
        <v>3.7484637443670629E-2</v>
      </c>
      <c r="N1284" s="10">
        <v>-0.60606060606059997</v>
      </c>
      <c r="O1284" s="10">
        <v>581</v>
      </c>
      <c r="P1284" s="45">
        <v>2.1233827936554345E-2</v>
      </c>
      <c r="Q1284" s="10">
        <v>-1</v>
      </c>
      <c r="R1284" s="10">
        <v>556</v>
      </c>
      <c r="S1284" s="45">
        <v>2.3928386985711828E-2</v>
      </c>
      <c r="T1284" s="46"/>
      <c r="U1284" s="45">
        <v>-0.39234972677595631</v>
      </c>
      <c r="V1284" s="10">
        <v>22937</v>
      </c>
      <c r="W1284" s="45">
        <v>2.120868319754857E-2</v>
      </c>
      <c r="X1284" s="10">
        <v>-0.60606060606059997</v>
      </c>
      <c r="Y1284" s="10">
        <v>28299</v>
      </c>
      <c r="Z1284" s="45">
        <v>2.4298307902209163E-2</v>
      </c>
      <c r="AA1284" s="10">
        <v>-1</v>
      </c>
      <c r="AB1284" s="10">
        <v>36466</v>
      </c>
      <c r="AC1284" s="45">
        <v>3.222203568051886E-2</v>
      </c>
      <c r="AD1284" s="46"/>
      <c r="AE1284" s="45">
        <v>0.58983302088328904</v>
      </c>
    </row>
    <row r="1285" spans="1:31" ht="14.4" x14ac:dyDescent="0.3">
      <c r="A1285" s="64" t="s">
        <v>493</v>
      </c>
      <c r="B1285" s="10">
        <v>11048</v>
      </c>
      <c r="C1285" s="45">
        <v>0.956453986667821</v>
      </c>
      <c r="D1285" s="10">
        <v>-0.60606060606059997</v>
      </c>
      <c r="E1285" s="10">
        <v>13614</v>
      </c>
      <c r="F1285" s="45">
        <v>0.97717484926787257</v>
      </c>
      <c r="G1285" s="10">
        <v>-1</v>
      </c>
      <c r="H1285" s="10">
        <v>9872</v>
      </c>
      <c r="I1285" s="45">
        <v>0.96727415245933768</v>
      </c>
      <c r="J1285" s="46"/>
      <c r="K1285" s="45">
        <v>-0.10644460535843592</v>
      </c>
      <c r="L1285" s="10">
        <v>23495</v>
      </c>
      <c r="M1285" s="45">
        <v>0.96251536255632941</v>
      </c>
      <c r="N1285" s="10">
        <v>-0.60606060606059997</v>
      </c>
      <c r="O1285" s="10">
        <v>26781</v>
      </c>
      <c r="P1285" s="45">
        <v>0.97876617206344563</v>
      </c>
      <c r="Q1285" s="10">
        <v>-1</v>
      </c>
      <c r="R1285" s="10">
        <v>22680</v>
      </c>
      <c r="S1285" s="45">
        <v>0.97607161301428813</v>
      </c>
      <c r="T1285" s="46"/>
      <c r="U1285" s="45">
        <v>-3.4688231538625242E-2</v>
      </c>
      <c r="V1285" s="10">
        <v>1058554</v>
      </c>
      <c r="W1285" s="45">
        <v>0.97879131680245146</v>
      </c>
      <c r="X1285" s="10">
        <v>-0.60606060606059997</v>
      </c>
      <c r="Y1285" s="10">
        <v>1136350</v>
      </c>
      <c r="Z1285" s="45">
        <v>0.97570169209779078</v>
      </c>
      <c r="AA1285" s="10">
        <v>-1</v>
      </c>
      <c r="AB1285" s="10">
        <v>1095244</v>
      </c>
      <c r="AC1285" s="45">
        <v>0.96777796431948115</v>
      </c>
      <c r="AD1285" s="46"/>
      <c r="AE1285" s="45">
        <v>3.4660489686874733E-2</v>
      </c>
    </row>
    <row r="1286" spans="1:31" ht="14.4" x14ac:dyDescent="0.3">
      <c r="A1286" s="432"/>
      <c r="B1286" s="432"/>
      <c r="C1286" s="432"/>
      <c r="D1286" s="432"/>
      <c r="E1286" s="432"/>
      <c r="F1286" s="432"/>
      <c r="G1286" s="432"/>
      <c r="H1286" s="432"/>
      <c r="I1286" s="432"/>
      <c r="J1286" s="432"/>
      <c r="K1286" s="432"/>
      <c r="L1286" s="432"/>
      <c r="M1286" s="432"/>
      <c r="N1286" s="432"/>
      <c r="O1286" s="432"/>
      <c r="P1286" s="432"/>
      <c r="Q1286" s="432"/>
      <c r="R1286" s="432"/>
      <c r="S1286" s="432"/>
      <c r="T1286" s="432"/>
      <c r="U1286" s="432"/>
      <c r="V1286" s="432"/>
      <c r="W1286" s="432"/>
      <c r="X1286" s="432"/>
      <c r="Y1286" s="432"/>
      <c r="Z1286" s="432"/>
      <c r="AA1286" s="432"/>
      <c r="AB1286" s="432"/>
      <c r="AC1286" s="432"/>
      <c r="AD1286" s="432"/>
      <c r="AE1286" s="432"/>
    </row>
    <row r="1287" spans="1:31" ht="14.4" x14ac:dyDescent="0.3">
      <c r="A1287" s="433" t="s">
        <v>614</v>
      </c>
      <c r="B1287" s="433"/>
      <c r="C1287" s="433"/>
      <c r="D1287" s="433"/>
      <c r="E1287" s="433"/>
      <c r="F1287" s="433"/>
      <c r="G1287" s="433"/>
      <c r="H1287" s="433"/>
      <c r="I1287" s="433"/>
      <c r="J1287" s="433"/>
      <c r="K1287" s="433"/>
      <c r="L1287" s="433"/>
      <c r="M1287" s="433"/>
      <c r="N1287" s="433"/>
      <c r="O1287" s="433"/>
      <c r="P1287" s="433"/>
      <c r="Q1287" s="433"/>
      <c r="R1287" s="433"/>
      <c r="S1287" s="433"/>
      <c r="T1287" s="433"/>
      <c r="U1287" s="433"/>
      <c r="V1287" s="433"/>
      <c r="W1287" s="433"/>
      <c r="X1287" s="433"/>
      <c r="Y1287" s="433"/>
      <c r="Z1287" s="433"/>
      <c r="AA1287" s="433"/>
      <c r="AB1287" s="433"/>
      <c r="AC1287" s="433"/>
      <c r="AD1287" s="433"/>
      <c r="AE1287" s="433"/>
    </row>
    <row r="1288" spans="1:31" ht="14.4" x14ac:dyDescent="0.3">
      <c r="A1288" s="64"/>
      <c r="B1288" s="64" t="s">
        <v>0</v>
      </c>
      <c r="C1288" s="64" t="s">
        <v>0</v>
      </c>
      <c r="D1288" s="64" t="s">
        <v>0</v>
      </c>
      <c r="E1288" s="434" t="s">
        <v>332</v>
      </c>
      <c r="F1288" s="434"/>
      <c r="G1288" s="63" t="s">
        <v>333</v>
      </c>
      <c r="H1288" s="434" t="s">
        <v>332</v>
      </c>
      <c r="I1288" s="434"/>
      <c r="J1288" s="63" t="s">
        <v>333</v>
      </c>
      <c r="K1288" s="64" t="s">
        <v>0</v>
      </c>
      <c r="L1288" s="64" t="s">
        <v>0</v>
      </c>
      <c r="M1288" s="64" t="s">
        <v>0</v>
      </c>
      <c r="N1288" s="64" t="s">
        <v>0</v>
      </c>
      <c r="O1288" s="434" t="s">
        <v>332</v>
      </c>
      <c r="P1288" s="434"/>
      <c r="Q1288" s="63" t="s">
        <v>333</v>
      </c>
      <c r="R1288" s="434" t="s">
        <v>332</v>
      </c>
      <c r="S1288" s="434"/>
      <c r="T1288" s="63" t="s">
        <v>333</v>
      </c>
      <c r="U1288" s="64" t="s">
        <v>0</v>
      </c>
      <c r="V1288" s="64" t="s">
        <v>0</v>
      </c>
      <c r="W1288" s="64" t="s">
        <v>0</v>
      </c>
      <c r="X1288" s="64" t="s">
        <v>0</v>
      </c>
      <c r="Y1288" s="434" t="s">
        <v>332</v>
      </c>
      <c r="Z1288" s="434"/>
      <c r="AA1288" s="63" t="s">
        <v>333</v>
      </c>
      <c r="AB1288" s="434" t="s">
        <v>332</v>
      </c>
      <c r="AC1288" s="434"/>
      <c r="AD1288" s="63" t="s">
        <v>333</v>
      </c>
      <c r="AE1288" s="64" t="s">
        <v>0</v>
      </c>
    </row>
    <row r="1289" spans="1:31" ht="14.4" x14ac:dyDescent="0.3">
      <c r="A1289" s="64" t="s">
        <v>18</v>
      </c>
      <c r="B1289" s="64" t="s">
        <v>0</v>
      </c>
      <c r="C1289" s="64" t="s">
        <v>0</v>
      </c>
      <c r="D1289" s="64" t="s">
        <v>0</v>
      </c>
      <c r="E1289" s="10">
        <v>48764</v>
      </c>
      <c r="F1289" s="45"/>
      <c r="G1289" s="46">
        <v>472.12121212121201</v>
      </c>
      <c r="H1289" s="10">
        <v>58538</v>
      </c>
      <c r="I1289" s="45"/>
      <c r="J1289" s="46">
        <v>636.96969999999999</v>
      </c>
      <c r="K1289" s="64"/>
      <c r="L1289" s="64" t="s">
        <v>0</v>
      </c>
      <c r="M1289" s="64" t="s">
        <v>0</v>
      </c>
      <c r="N1289" s="64" t="s">
        <v>0</v>
      </c>
      <c r="O1289" s="10">
        <v>100564</v>
      </c>
      <c r="P1289" s="45"/>
      <c r="Q1289" s="46">
        <v>29.090909090909101</v>
      </c>
      <c r="R1289" s="10">
        <v>117777</v>
      </c>
      <c r="S1289" s="45"/>
      <c r="T1289" s="46">
        <v>27.272728000000001</v>
      </c>
      <c r="U1289" s="64"/>
      <c r="V1289" s="64" t="s">
        <v>0</v>
      </c>
      <c r="W1289" s="64" t="s">
        <v>0</v>
      </c>
      <c r="X1289" s="64" t="s">
        <v>0</v>
      </c>
      <c r="Y1289" s="10">
        <v>4617907</v>
      </c>
      <c r="Z1289" s="45"/>
      <c r="AA1289" s="46">
        <v>337.575757575757</v>
      </c>
      <c r="AB1289" s="10">
        <v>5486041</v>
      </c>
      <c r="AC1289" s="45"/>
      <c r="AD1289" s="46">
        <v>386.06060000000002</v>
      </c>
      <c r="AE1289" s="64"/>
    </row>
    <row r="1290" spans="1:31" ht="14.4" x14ac:dyDescent="0.3">
      <c r="A1290" s="64" t="s">
        <v>615</v>
      </c>
      <c r="B1290" s="64" t="s">
        <v>0</v>
      </c>
      <c r="C1290" s="64" t="s">
        <v>0</v>
      </c>
      <c r="D1290" s="64" t="s">
        <v>0</v>
      </c>
      <c r="E1290" s="10">
        <v>46823</v>
      </c>
      <c r="F1290" s="45">
        <v>0.96019604626363708</v>
      </c>
      <c r="G1290" s="46">
        <v>476.36363636363598</v>
      </c>
      <c r="H1290" s="10">
        <v>56705</v>
      </c>
      <c r="I1290" s="45">
        <v>0.96868700673067065</v>
      </c>
      <c r="J1290" s="46">
        <v>655.15150000000006</v>
      </c>
      <c r="K1290" s="64"/>
      <c r="L1290" s="64" t="s">
        <v>0</v>
      </c>
      <c r="M1290" s="64" t="s">
        <v>0</v>
      </c>
      <c r="N1290" s="64" t="s">
        <v>0</v>
      </c>
      <c r="O1290" s="10">
        <v>97153</v>
      </c>
      <c r="P1290" s="45">
        <v>0.96608130145976689</v>
      </c>
      <c r="Q1290" s="46">
        <v>295.15151515151501</v>
      </c>
      <c r="R1290" s="10">
        <v>114607</v>
      </c>
      <c r="S1290" s="45">
        <v>0.97308472791801459</v>
      </c>
      <c r="T1290" s="46">
        <v>213.33332799999999</v>
      </c>
      <c r="U1290" s="64"/>
      <c r="V1290" s="64" t="s">
        <v>0</v>
      </c>
      <c r="W1290" s="64" t="s">
        <v>0</v>
      </c>
      <c r="X1290" s="64" t="s">
        <v>0</v>
      </c>
      <c r="Y1290" s="10">
        <v>4482795</v>
      </c>
      <c r="Z1290" s="45">
        <v>0.97074172346909537</v>
      </c>
      <c r="AA1290" s="46">
        <v>1264.84848484848</v>
      </c>
      <c r="AB1290" s="10">
        <v>5349856</v>
      </c>
      <c r="AC1290" s="45">
        <v>0.975176087819978</v>
      </c>
      <c r="AD1290" s="46">
        <v>999.39390000000003</v>
      </c>
      <c r="AE1290" s="64"/>
    </row>
    <row r="1291" spans="1:31" ht="14.4" x14ac:dyDescent="0.3">
      <c r="A1291" s="64" t="s">
        <v>616</v>
      </c>
      <c r="B1291" s="64" t="s">
        <v>0</v>
      </c>
      <c r="C1291" s="64" t="s">
        <v>0</v>
      </c>
      <c r="D1291" s="64" t="s">
        <v>0</v>
      </c>
      <c r="E1291" s="10">
        <v>31971</v>
      </c>
      <c r="F1291" s="45">
        <v>0.65562710196046259</v>
      </c>
      <c r="G1291" s="46">
        <v>475.75757575757501</v>
      </c>
      <c r="H1291" s="10">
        <v>37970</v>
      </c>
      <c r="I1291" s="45">
        <v>0.64863849123646178</v>
      </c>
      <c r="J1291" s="46">
        <v>708.48486300000002</v>
      </c>
      <c r="K1291" s="64"/>
      <c r="L1291" s="64" t="s">
        <v>0</v>
      </c>
      <c r="M1291" s="64" t="s">
        <v>0</v>
      </c>
      <c r="N1291" s="64" t="s">
        <v>0</v>
      </c>
      <c r="O1291" s="10">
        <v>69432</v>
      </c>
      <c r="P1291" s="45">
        <v>0.69042599737480614</v>
      </c>
      <c r="Q1291" s="46">
        <v>520</v>
      </c>
      <c r="R1291" s="10">
        <v>80298</v>
      </c>
      <c r="S1291" s="45">
        <v>0.68177997401869639</v>
      </c>
      <c r="T1291" s="46">
        <v>657.57574499999998</v>
      </c>
      <c r="U1291" s="64"/>
      <c r="V1291" s="64" t="s">
        <v>0</v>
      </c>
      <c r="W1291" s="64" t="s">
        <v>0</v>
      </c>
      <c r="X1291" s="64" t="s">
        <v>0</v>
      </c>
      <c r="Y1291" s="10">
        <v>3206865</v>
      </c>
      <c r="Z1291" s="45">
        <v>0.69444122629580896</v>
      </c>
      <c r="AA1291" s="46">
        <v>6579.3939393939399</v>
      </c>
      <c r="AB1291" s="10">
        <v>3862683</v>
      </c>
      <c r="AC1291" s="45">
        <v>0.70409298800355302</v>
      </c>
      <c r="AD1291" s="46">
        <v>5815.1513699999996</v>
      </c>
      <c r="AE1291" s="64"/>
    </row>
    <row r="1292" spans="1:31" ht="14.4" x14ac:dyDescent="0.3">
      <c r="A1292" s="64" t="s">
        <v>617</v>
      </c>
      <c r="B1292" s="64" t="s">
        <v>0</v>
      </c>
      <c r="C1292" s="64" t="s">
        <v>0</v>
      </c>
      <c r="D1292" s="64" t="s">
        <v>0</v>
      </c>
      <c r="E1292" s="10">
        <v>15084</v>
      </c>
      <c r="F1292" s="45">
        <v>0.30932655237470263</v>
      </c>
      <c r="G1292" s="46">
        <v>317.575757575757</v>
      </c>
      <c r="H1292" s="10">
        <v>17750</v>
      </c>
      <c r="I1292" s="45">
        <v>0.30322183880556219</v>
      </c>
      <c r="J1292" s="46">
        <v>381.21212800000001</v>
      </c>
      <c r="K1292" s="64"/>
      <c r="L1292" s="64" t="s">
        <v>0</v>
      </c>
      <c r="M1292" s="64" t="s">
        <v>0</v>
      </c>
      <c r="N1292" s="64" t="s">
        <v>0</v>
      </c>
      <c r="O1292" s="10">
        <v>32427</v>
      </c>
      <c r="P1292" s="45">
        <v>0.32245137424923431</v>
      </c>
      <c r="Q1292" s="46">
        <v>393.33333333333297</v>
      </c>
      <c r="R1292" s="10">
        <v>38467</v>
      </c>
      <c r="S1292" s="45">
        <v>0.32660876062389094</v>
      </c>
      <c r="T1292" s="46">
        <v>481.21212800000001</v>
      </c>
      <c r="U1292" s="64"/>
      <c r="V1292" s="64" t="s">
        <v>0</v>
      </c>
      <c r="W1292" s="64" t="s">
        <v>0</v>
      </c>
      <c r="X1292" s="64" t="s">
        <v>0</v>
      </c>
      <c r="Y1292" s="10">
        <v>1462793</v>
      </c>
      <c r="Z1292" s="45">
        <v>0.31676536578151099</v>
      </c>
      <c r="AA1292" s="46">
        <v>3476.3636363636301</v>
      </c>
      <c r="AB1292" s="10">
        <v>1755245</v>
      </c>
      <c r="AC1292" s="45">
        <v>0.31994748125287437</v>
      </c>
      <c r="AD1292" s="46">
        <v>3826.6667499999999</v>
      </c>
      <c r="AE1292" s="64"/>
    </row>
    <row r="1293" spans="1:31" ht="14.4" x14ac:dyDescent="0.3">
      <c r="A1293" s="64" t="s">
        <v>618</v>
      </c>
      <c r="B1293" s="64" t="s">
        <v>0</v>
      </c>
      <c r="C1293" s="64" t="s">
        <v>0</v>
      </c>
      <c r="D1293" s="64" t="s">
        <v>0</v>
      </c>
      <c r="E1293" s="10">
        <v>9655</v>
      </c>
      <c r="F1293" s="45">
        <v>0.19799442211467477</v>
      </c>
      <c r="G1293" s="46">
        <v>286.666666666666</v>
      </c>
      <c r="H1293" s="10">
        <v>10689</v>
      </c>
      <c r="I1293" s="45">
        <v>0.18259933718268476</v>
      </c>
      <c r="J1293" s="46">
        <v>316.96969999999999</v>
      </c>
      <c r="K1293" s="64"/>
      <c r="L1293" s="64" t="s">
        <v>0</v>
      </c>
      <c r="M1293" s="64" t="s">
        <v>0</v>
      </c>
      <c r="N1293" s="64" t="s">
        <v>0</v>
      </c>
      <c r="O1293" s="10">
        <v>21450</v>
      </c>
      <c r="P1293" s="45">
        <v>0.21329700489240683</v>
      </c>
      <c r="Q1293" s="46">
        <v>435.15151515151501</v>
      </c>
      <c r="R1293" s="10">
        <v>23464</v>
      </c>
      <c r="S1293" s="45">
        <v>0.1992239571393396</v>
      </c>
      <c r="T1293" s="46">
        <v>480.60604899999998</v>
      </c>
      <c r="U1293" s="64"/>
      <c r="V1293" s="64" t="s">
        <v>0</v>
      </c>
      <c r="W1293" s="64" t="s">
        <v>0</v>
      </c>
      <c r="X1293" s="64" t="s">
        <v>0</v>
      </c>
      <c r="Y1293" s="10">
        <v>966317</v>
      </c>
      <c r="Z1293" s="45">
        <v>0.20925432235859232</v>
      </c>
      <c r="AA1293" s="46">
        <v>3008.4848484848399</v>
      </c>
      <c r="AB1293" s="10">
        <v>1094072</v>
      </c>
      <c r="AC1293" s="45">
        <v>0.19942833092206202</v>
      </c>
      <c r="AD1293" s="46">
        <v>3129.6970000000001</v>
      </c>
      <c r="AE1293" s="64"/>
    </row>
    <row r="1294" spans="1:31" ht="14.4" x14ac:dyDescent="0.3">
      <c r="A1294" s="64" t="s">
        <v>619</v>
      </c>
      <c r="B1294" s="64" t="s">
        <v>0</v>
      </c>
      <c r="C1294" s="64" t="s">
        <v>0</v>
      </c>
      <c r="D1294" s="64" t="s">
        <v>0</v>
      </c>
      <c r="E1294" s="10">
        <v>5429</v>
      </c>
      <c r="F1294" s="45">
        <v>0.11133213026002789</v>
      </c>
      <c r="G1294" s="46">
        <v>256.36363636363598</v>
      </c>
      <c r="H1294" s="10">
        <v>7061</v>
      </c>
      <c r="I1294" s="45">
        <v>0.12062250162287745</v>
      </c>
      <c r="J1294" s="46">
        <v>291.51513699999998</v>
      </c>
      <c r="K1294" s="64"/>
      <c r="L1294" s="64" t="s">
        <v>0</v>
      </c>
      <c r="M1294" s="64" t="s">
        <v>0</v>
      </c>
      <c r="N1294" s="64" t="s">
        <v>0</v>
      </c>
      <c r="O1294" s="10">
        <v>10977</v>
      </c>
      <c r="P1294" s="45">
        <v>0.1091543693568275</v>
      </c>
      <c r="Q1294" s="46">
        <v>360.60606060606</v>
      </c>
      <c r="R1294" s="10">
        <v>15003</v>
      </c>
      <c r="S1294" s="45">
        <v>0.12738480348455131</v>
      </c>
      <c r="T1294" s="46">
        <v>395.75756799999999</v>
      </c>
      <c r="U1294" s="64"/>
      <c r="V1294" s="64" t="s">
        <v>0</v>
      </c>
      <c r="W1294" s="64" t="s">
        <v>0</v>
      </c>
      <c r="X1294" s="64" t="s">
        <v>0</v>
      </c>
      <c r="Y1294" s="10">
        <v>496476</v>
      </c>
      <c r="Z1294" s="45">
        <v>0.10751104342291865</v>
      </c>
      <c r="AA1294" s="46">
        <v>2440</v>
      </c>
      <c r="AB1294" s="10">
        <v>661173</v>
      </c>
      <c r="AC1294" s="45">
        <v>0.12051915033081233</v>
      </c>
      <c r="AD1294" s="46">
        <v>2900.6060000000002</v>
      </c>
      <c r="AE1294" s="64"/>
    </row>
    <row r="1295" spans="1:31" ht="14.4" x14ac:dyDescent="0.3">
      <c r="A1295" s="64" t="s">
        <v>620</v>
      </c>
      <c r="B1295" s="64" t="s">
        <v>0</v>
      </c>
      <c r="C1295" s="64" t="s">
        <v>0</v>
      </c>
      <c r="D1295" s="64" t="s">
        <v>0</v>
      </c>
      <c r="E1295" s="10">
        <v>9508</v>
      </c>
      <c r="F1295" s="45">
        <v>0.19497990320728406</v>
      </c>
      <c r="G1295" s="46">
        <v>307.27272727272702</v>
      </c>
      <c r="H1295" s="10">
        <v>11313</v>
      </c>
      <c r="I1295" s="45">
        <v>0.19325907957224367</v>
      </c>
      <c r="J1295" s="46">
        <v>372.121216</v>
      </c>
      <c r="K1295" s="64"/>
      <c r="L1295" s="64" t="s">
        <v>0</v>
      </c>
      <c r="M1295" s="64" t="s">
        <v>0</v>
      </c>
      <c r="N1295" s="64" t="s">
        <v>0</v>
      </c>
      <c r="O1295" s="10">
        <v>21908</v>
      </c>
      <c r="P1295" s="45">
        <v>0.21785131856330298</v>
      </c>
      <c r="Q1295" s="46">
        <v>399.39393939393898</v>
      </c>
      <c r="R1295" s="10">
        <v>25486</v>
      </c>
      <c r="S1295" s="45">
        <v>0.21639199504147669</v>
      </c>
      <c r="T1295" s="46">
        <v>470.30304000000001</v>
      </c>
      <c r="U1295" s="64"/>
      <c r="V1295" s="64" t="s">
        <v>0</v>
      </c>
      <c r="W1295" s="64" t="s">
        <v>0</v>
      </c>
      <c r="X1295" s="64" t="s">
        <v>0</v>
      </c>
      <c r="Y1295" s="10">
        <v>999204</v>
      </c>
      <c r="Z1295" s="45">
        <v>0.21637594693873219</v>
      </c>
      <c r="AA1295" s="46">
        <v>2785.45454545454</v>
      </c>
      <c r="AB1295" s="10">
        <v>1228240</v>
      </c>
      <c r="AC1295" s="45">
        <v>0.22388458270727471</v>
      </c>
      <c r="AD1295" s="46">
        <v>3227.8789999999999</v>
      </c>
      <c r="AE1295" s="64"/>
    </row>
    <row r="1296" spans="1:31" ht="14.4" x14ac:dyDescent="0.3">
      <c r="A1296" s="64" t="s">
        <v>621</v>
      </c>
      <c r="B1296" s="64" t="s">
        <v>0</v>
      </c>
      <c r="C1296" s="64" t="s">
        <v>0</v>
      </c>
      <c r="D1296" s="64" t="s">
        <v>0</v>
      </c>
      <c r="E1296" s="10">
        <v>4594</v>
      </c>
      <c r="F1296" s="45">
        <v>9.4208842588795014E-2</v>
      </c>
      <c r="G1296" s="46">
        <v>303.030303030303</v>
      </c>
      <c r="H1296" s="10">
        <v>5443</v>
      </c>
      <c r="I1296" s="45">
        <v>9.2982336260207049E-2</v>
      </c>
      <c r="J1296" s="46">
        <v>411.51513699999998</v>
      </c>
      <c r="K1296" s="64"/>
      <c r="L1296" s="64" t="s">
        <v>0</v>
      </c>
      <c r="M1296" s="64" t="s">
        <v>0</v>
      </c>
      <c r="N1296" s="64" t="s">
        <v>0</v>
      </c>
      <c r="O1296" s="10">
        <v>8796</v>
      </c>
      <c r="P1296" s="45">
        <v>8.7466687880354804E-2</v>
      </c>
      <c r="Q1296" s="46">
        <v>436.969696969697</v>
      </c>
      <c r="R1296" s="10">
        <v>9607</v>
      </c>
      <c r="S1296" s="45">
        <v>8.1569406590420876E-2</v>
      </c>
      <c r="T1296" s="46">
        <v>451.51513699999998</v>
      </c>
      <c r="U1296" s="64"/>
      <c r="V1296" s="64" t="s">
        <v>0</v>
      </c>
      <c r="W1296" s="64" t="s">
        <v>0</v>
      </c>
      <c r="X1296" s="64" t="s">
        <v>0</v>
      </c>
      <c r="Y1296" s="10">
        <v>432613</v>
      </c>
      <c r="Z1296" s="45">
        <v>9.3681618101014164E-2</v>
      </c>
      <c r="AA1296" s="46">
        <v>4023.6363636363599</v>
      </c>
      <c r="AB1296" s="10">
        <v>494537</v>
      </c>
      <c r="AC1296" s="45">
        <v>9.0144605189789867E-2</v>
      </c>
      <c r="AD1296" s="46">
        <v>3974.5454100000002</v>
      </c>
      <c r="AE1296" s="64"/>
    </row>
    <row r="1297" spans="1:31" ht="14.4" x14ac:dyDescent="0.3">
      <c r="A1297" s="64" t="s">
        <v>622</v>
      </c>
      <c r="B1297" s="64" t="s">
        <v>0</v>
      </c>
      <c r="C1297" s="64" t="s">
        <v>0</v>
      </c>
      <c r="D1297" s="64" t="s">
        <v>0</v>
      </c>
      <c r="E1297" s="10">
        <v>1378</v>
      </c>
      <c r="F1297" s="45">
        <v>2.8258551390369945E-2</v>
      </c>
      <c r="G1297" s="46">
        <v>216.363636363636</v>
      </c>
      <c r="H1297" s="10">
        <v>1385</v>
      </c>
      <c r="I1297" s="45">
        <v>2.3659844887081897E-2</v>
      </c>
      <c r="J1297" s="46">
        <v>190.909088</v>
      </c>
      <c r="K1297" s="64"/>
      <c r="L1297" s="64" t="s">
        <v>0</v>
      </c>
      <c r="M1297" s="64" t="s">
        <v>0</v>
      </c>
      <c r="N1297" s="64" t="s">
        <v>0</v>
      </c>
      <c r="O1297" s="10">
        <v>2874</v>
      </c>
      <c r="P1297" s="45">
        <v>2.8578815480688916E-2</v>
      </c>
      <c r="Q1297" s="46">
        <v>238.18181818181799</v>
      </c>
      <c r="R1297" s="10">
        <v>2839</v>
      </c>
      <c r="S1297" s="45">
        <v>2.4104876164276555E-2</v>
      </c>
      <c r="T1297" s="46">
        <v>283.03030000000001</v>
      </c>
      <c r="U1297" s="64"/>
      <c r="V1297" s="64" t="s">
        <v>0</v>
      </c>
      <c r="W1297" s="64" t="s">
        <v>0</v>
      </c>
      <c r="X1297" s="64" t="s">
        <v>0</v>
      </c>
      <c r="Y1297" s="10">
        <v>133924</v>
      </c>
      <c r="Z1297" s="45">
        <v>2.9001017127456227E-2</v>
      </c>
      <c r="AA1297" s="46">
        <v>1712.72727272727</v>
      </c>
      <c r="AB1297" s="10">
        <v>152980</v>
      </c>
      <c r="AC1297" s="45">
        <v>2.7885318392625938E-2</v>
      </c>
      <c r="AD1297" s="46">
        <v>1690.3030000000001</v>
      </c>
      <c r="AE1297" s="64"/>
    </row>
    <row r="1298" spans="1:31" ht="14.4" x14ac:dyDescent="0.3">
      <c r="A1298" s="64" t="s">
        <v>623</v>
      </c>
      <c r="B1298" s="64" t="s">
        <v>0</v>
      </c>
      <c r="C1298" s="64" t="s">
        <v>0</v>
      </c>
      <c r="D1298" s="64" t="s">
        <v>0</v>
      </c>
      <c r="E1298" s="10">
        <v>1052</v>
      </c>
      <c r="F1298" s="45">
        <v>2.1573291772619144E-2</v>
      </c>
      <c r="G1298" s="46">
        <v>147.272727272727</v>
      </c>
      <c r="H1298" s="10">
        <v>1547</v>
      </c>
      <c r="I1298" s="45">
        <v>2.6427278007448152E-2</v>
      </c>
      <c r="J1298" s="46">
        <v>195.75756799999999</v>
      </c>
      <c r="K1298" s="64"/>
      <c r="L1298" s="64" t="s">
        <v>0</v>
      </c>
      <c r="M1298" s="64" t="s">
        <v>0</v>
      </c>
      <c r="N1298" s="64" t="s">
        <v>0</v>
      </c>
      <c r="O1298" s="10">
        <v>2505</v>
      </c>
      <c r="P1298" s="45">
        <v>2.4909510361560798E-2</v>
      </c>
      <c r="Q1298" s="46">
        <v>238.18181818181799</v>
      </c>
      <c r="R1298" s="10">
        <v>2994</v>
      </c>
      <c r="S1298" s="45">
        <v>2.5420922590998242E-2</v>
      </c>
      <c r="T1298" s="46">
        <v>263.03030000000001</v>
      </c>
      <c r="U1298" s="64"/>
      <c r="V1298" s="64" t="s">
        <v>0</v>
      </c>
      <c r="W1298" s="64" t="s">
        <v>0</v>
      </c>
      <c r="X1298" s="64" t="s">
        <v>0</v>
      </c>
      <c r="Y1298" s="10">
        <v>133597</v>
      </c>
      <c r="Z1298" s="45">
        <v>2.8930205827012109E-2</v>
      </c>
      <c r="AA1298" s="46">
        <v>2230.9090909090901</v>
      </c>
      <c r="AB1298" s="10">
        <v>169331</v>
      </c>
      <c r="AC1298" s="45">
        <v>3.0865791925361111E-2</v>
      </c>
      <c r="AD1298" s="46">
        <v>2501.21216</v>
      </c>
      <c r="AE1298" s="64"/>
    </row>
    <row r="1299" spans="1:31" ht="14.4" x14ac:dyDescent="0.3">
      <c r="A1299" s="64" t="s">
        <v>624</v>
      </c>
      <c r="B1299" s="64" t="s">
        <v>0</v>
      </c>
      <c r="C1299" s="64" t="s">
        <v>0</v>
      </c>
      <c r="D1299" s="64" t="s">
        <v>0</v>
      </c>
      <c r="E1299" s="10">
        <v>355</v>
      </c>
      <c r="F1299" s="45">
        <v>7.279960626691822E-3</v>
      </c>
      <c r="G1299" s="46">
        <v>69.090909090909093</v>
      </c>
      <c r="H1299" s="10">
        <v>532</v>
      </c>
      <c r="I1299" s="45">
        <v>9.0881137039188226E-3</v>
      </c>
      <c r="J1299" s="46">
        <v>107.272728</v>
      </c>
      <c r="K1299" s="64"/>
      <c r="L1299" s="64" t="s">
        <v>0</v>
      </c>
      <c r="M1299" s="64" t="s">
        <v>0</v>
      </c>
      <c r="N1299" s="64" t="s">
        <v>0</v>
      </c>
      <c r="O1299" s="10">
        <v>922</v>
      </c>
      <c r="P1299" s="45">
        <v>9.1682908396642938E-3</v>
      </c>
      <c r="Q1299" s="46">
        <v>126.666666666666</v>
      </c>
      <c r="R1299" s="10">
        <v>905</v>
      </c>
      <c r="S1299" s="45">
        <v>7.6840130076330695E-3</v>
      </c>
      <c r="T1299" s="46">
        <v>125.454544</v>
      </c>
      <c r="U1299" s="64"/>
      <c r="V1299" s="64" t="s">
        <v>0</v>
      </c>
      <c r="W1299" s="64" t="s">
        <v>0</v>
      </c>
      <c r="X1299" s="64" t="s">
        <v>0</v>
      </c>
      <c r="Y1299" s="10">
        <v>44734</v>
      </c>
      <c r="Z1299" s="45">
        <v>9.6870725200832331E-3</v>
      </c>
      <c r="AA1299" s="46">
        <v>1229.0909090908999</v>
      </c>
      <c r="AB1299" s="10">
        <v>62350</v>
      </c>
      <c r="AC1299" s="45">
        <v>1.1365208535627058E-2</v>
      </c>
      <c r="AD1299" s="46">
        <v>1370.9090000000001</v>
      </c>
      <c r="AE1299" s="64"/>
    </row>
    <row r="1300" spans="1:31" ht="14.4" x14ac:dyDescent="0.3">
      <c r="A1300" s="64" t="s">
        <v>625</v>
      </c>
      <c r="B1300" s="64" t="s">
        <v>0</v>
      </c>
      <c r="C1300" s="64" t="s">
        <v>0</v>
      </c>
      <c r="D1300" s="64" t="s">
        <v>0</v>
      </c>
      <c r="E1300" s="10">
        <v>14852</v>
      </c>
      <c r="F1300" s="45">
        <v>0.30456894430317449</v>
      </c>
      <c r="G1300" s="46">
        <v>352.12121212121201</v>
      </c>
      <c r="H1300" s="10">
        <v>18735</v>
      </c>
      <c r="I1300" s="45">
        <v>0.32004851549420887</v>
      </c>
      <c r="J1300" s="46">
        <v>447.878784</v>
      </c>
      <c r="K1300" s="64"/>
      <c r="L1300" s="64" t="s">
        <v>0</v>
      </c>
      <c r="M1300" s="64" t="s">
        <v>0</v>
      </c>
      <c r="N1300" s="64" t="s">
        <v>0</v>
      </c>
      <c r="O1300" s="10">
        <v>27721</v>
      </c>
      <c r="P1300" s="45">
        <v>0.27565530408496081</v>
      </c>
      <c r="Q1300" s="46">
        <v>495.15151515151501</v>
      </c>
      <c r="R1300" s="10">
        <v>34309</v>
      </c>
      <c r="S1300" s="45">
        <v>0.2913047538993182</v>
      </c>
      <c r="T1300" s="46">
        <v>655.15150000000006</v>
      </c>
      <c r="U1300" s="64"/>
      <c r="V1300" s="64" t="s">
        <v>0</v>
      </c>
      <c r="W1300" s="64" t="s">
        <v>0</v>
      </c>
      <c r="X1300" s="64" t="s">
        <v>0</v>
      </c>
      <c r="Y1300" s="10">
        <v>1275930</v>
      </c>
      <c r="Z1300" s="45">
        <v>0.27630049717328653</v>
      </c>
      <c r="AA1300" s="46">
        <v>6402.4242424242402</v>
      </c>
      <c r="AB1300" s="10">
        <v>1487173</v>
      </c>
      <c r="AC1300" s="45">
        <v>0.27108309981642498</v>
      </c>
      <c r="AD1300" s="46">
        <v>5780.6059999999998</v>
      </c>
      <c r="AE1300" s="64"/>
    </row>
    <row r="1301" spans="1:31" ht="14.4" x14ac:dyDescent="0.3">
      <c r="A1301" s="64" t="s">
        <v>617</v>
      </c>
      <c r="B1301" s="64" t="s">
        <v>0</v>
      </c>
      <c r="C1301" s="64" t="s">
        <v>0</v>
      </c>
      <c r="D1301" s="64" t="s">
        <v>0</v>
      </c>
      <c r="E1301" s="10">
        <v>14044</v>
      </c>
      <c r="F1301" s="45">
        <v>0.28799934377819703</v>
      </c>
      <c r="G1301" s="46">
        <v>344.24242424242402</v>
      </c>
      <c r="H1301" s="10">
        <v>17491</v>
      </c>
      <c r="I1301" s="45">
        <v>0.29879736239707538</v>
      </c>
      <c r="J1301" s="46">
        <v>424.24243200000001</v>
      </c>
      <c r="K1301" s="64"/>
      <c r="L1301" s="64" t="s">
        <v>0</v>
      </c>
      <c r="M1301" s="64" t="s">
        <v>0</v>
      </c>
      <c r="N1301" s="64" t="s">
        <v>0</v>
      </c>
      <c r="O1301" s="10">
        <v>26155</v>
      </c>
      <c r="P1301" s="45">
        <v>0.2600831311403683</v>
      </c>
      <c r="Q1301" s="46">
        <v>475.75757575757501</v>
      </c>
      <c r="R1301" s="10">
        <v>31913</v>
      </c>
      <c r="S1301" s="45">
        <v>0.27096122332883332</v>
      </c>
      <c r="T1301" s="46">
        <v>609.69695999999999</v>
      </c>
      <c r="U1301" s="64"/>
      <c r="V1301" s="64" t="s">
        <v>0</v>
      </c>
      <c r="W1301" s="64" t="s">
        <v>0</v>
      </c>
      <c r="X1301" s="64" t="s">
        <v>0</v>
      </c>
      <c r="Y1301" s="10">
        <v>1187603</v>
      </c>
      <c r="Z1301" s="45">
        <v>0.25717343376555657</v>
      </c>
      <c r="AA1301" s="46">
        <v>6241.2121212121201</v>
      </c>
      <c r="AB1301" s="10">
        <v>1367159</v>
      </c>
      <c r="AC1301" s="45">
        <v>0.24920685062324544</v>
      </c>
      <c r="AD1301" s="46">
        <v>5556.9697299999998</v>
      </c>
      <c r="AE1301" s="64"/>
    </row>
    <row r="1302" spans="1:31" ht="14.4" x14ac:dyDescent="0.3">
      <c r="A1302" s="64" t="s">
        <v>618</v>
      </c>
      <c r="B1302" s="64" t="s">
        <v>0</v>
      </c>
      <c r="C1302" s="64" t="s">
        <v>0</v>
      </c>
      <c r="D1302" s="64" t="s">
        <v>0</v>
      </c>
      <c r="E1302" s="10">
        <v>4826</v>
      </c>
      <c r="F1302" s="45">
        <v>9.8966450660323182E-2</v>
      </c>
      <c r="G1302" s="46">
        <v>244.24242424242399</v>
      </c>
      <c r="H1302" s="10">
        <v>6032</v>
      </c>
      <c r="I1302" s="45">
        <v>0.10304417643240288</v>
      </c>
      <c r="J1302" s="46">
        <v>302.42425500000002</v>
      </c>
      <c r="K1302" s="64"/>
      <c r="L1302" s="64" t="s">
        <v>0</v>
      </c>
      <c r="M1302" s="64" t="s">
        <v>0</v>
      </c>
      <c r="N1302" s="64" t="s">
        <v>0</v>
      </c>
      <c r="O1302" s="10">
        <v>8533</v>
      </c>
      <c r="P1302" s="45">
        <v>8.4851437890298712E-2</v>
      </c>
      <c r="Q1302" s="46">
        <v>312.12121212121201</v>
      </c>
      <c r="R1302" s="10">
        <v>11179</v>
      </c>
      <c r="S1302" s="45">
        <v>9.491666454401114E-2</v>
      </c>
      <c r="T1302" s="46">
        <v>391.51513699999998</v>
      </c>
      <c r="U1302" s="64"/>
      <c r="V1302" s="64" t="s">
        <v>0</v>
      </c>
      <c r="W1302" s="64" t="s">
        <v>0</v>
      </c>
      <c r="X1302" s="64" t="s">
        <v>0</v>
      </c>
      <c r="Y1302" s="10">
        <v>383617</v>
      </c>
      <c r="Z1302" s="45">
        <v>8.3071616643643972E-2</v>
      </c>
      <c r="AA1302" s="46">
        <v>2684.84848484848</v>
      </c>
      <c r="AB1302" s="10">
        <v>464023</v>
      </c>
      <c r="AC1302" s="45">
        <v>8.458248853772693E-2</v>
      </c>
      <c r="AD1302" s="46">
        <v>3011.51514</v>
      </c>
      <c r="AE1302" s="64"/>
    </row>
    <row r="1303" spans="1:31" ht="14.4" x14ac:dyDescent="0.3">
      <c r="A1303" s="64" t="s">
        <v>626</v>
      </c>
      <c r="B1303" s="64" t="s">
        <v>0</v>
      </c>
      <c r="C1303" s="64" t="s">
        <v>0</v>
      </c>
      <c r="D1303" s="64" t="s">
        <v>0</v>
      </c>
      <c r="E1303" s="10">
        <v>4244</v>
      </c>
      <c r="F1303" s="45">
        <v>8.7031416618817165E-2</v>
      </c>
      <c r="G1303" s="46">
        <v>236.363636363636</v>
      </c>
      <c r="H1303" s="10">
        <v>5280</v>
      </c>
      <c r="I1303" s="45">
        <v>9.0197820219344693E-2</v>
      </c>
      <c r="J1303" s="46">
        <v>289.09089999999998</v>
      </c>
      <c r="K1303" s="64"/>
      <c r="L1303" s="64" t="s">
        <v>0</v>
      </c>
      <c r="M1303" s="64" t="s">
        <v>0</v>
      </c>
      <c r="N1303" s="64" t="s">
        <v>0</v>
      </c>
      <c r="O1303" s="10">
        <v>7517</v>
      </c>
      <c r="P1303" s="45">
        <v>7.4748418917306395E-2</v>
      </c>
      <c r="Q1303" s="46">
        <v>306.666666666666</v>
      </c>
      <c r="R1303" s="10">
        <v>9862</v>
      </c>
      <c r="S1303" s="45">
        <v>8.3734515227930753E-2</v>
      </c>
      <c r="T1303" s="46">
        <v>391.51513699999998</v>
      </c>
      <c r="U1303" s="64"/>
      <c r="V1303" s="64" t="s">
        <v>0</v>
      </c>
      <c r="W1303" s="64" t="s">
        <v>0</v>
      </c>
      <c r="X1303" s="64" t="s">
        <v>0</v>
      </c>
      <c r="Y1303" s="10">
        <v>337028</v>
      </c>
      <c r="Z1303" s="45">
        <v>7.2982846991071923E-2</v>
      </c>
      <c r="AA1303" s="46">
        <v>2527.2727272727202</v>
      </c>
      <c r="AB1303" s="10">
        <v>403763</v>
      </c>
      <c r="AC1303" s="45">
        <v>7.3598246896076788E-2</v>
      </c>
      <c r="AD1303" s="46">
        <v>2744.2424299999998</v>
      </c>
      <c r="AE1303" s="64"/>
    </row>
    <row r="1304" spans="1:31" ht="14.4" x14ac:dyDescent="0.3">
      <c r="A1304" s="64" t="s">
        <v>627</v>
      </c>
      <c r="B1304" s="64" t="s">
        <v>0</v>
      </c>
      <c r="C1304" s="64" t="s">
        <v>0</v>
      </c>
      <c r="D1304" s="64" t="s">
        <v>0</v>
      </c>
      <c r="E1304" s="10">
        <v>582</v>
      </c>
      <c r="F1304" s="45">
        <v>1.1935034041506028E-2</v>
      </c>
      <c r="G1304" s="46">
        <v>116.363636363636</v>
      </c>
      <c r="H1304" s="10">
        <v>752</v>
      </c>
      <c r="I1304" s="45">
        <v>1.2846356213058184E-2</v>
      </c>
      <c r="J1304" s="46">
        <v>112.727272</v>
      </c>
      <c r="K1304" s="64"/>
      <c r="L1304" s="64" t="s">
        <v>0</v>
      </c>
      <c r="M1304" s="64" t="s">
        <v>0</v>
      </c>
      <c r="N1304" s="64" t="s">
        <v>0</v>
      </c>
      <c r="O1304" s="10">
        <v>1016</v>
      </c>
      <c r="P1304" s="45">
        <v>1.0103018972992324E-2</v>
      </c>
      <c r="Q1304" s="46">
        <v>130.90909090909</v>
      </c>
      <c r="R1304" s="10">
        <v>1317</v>
      </c>
      <c r="S1304" s="45">
        <v>1.118214931608039E-2</v>
      </c>
      <c r="T1304" s="46">
        <v>158.18182400000001</v>
      </c>
      <c r="U1304" s="64"/>
      <c r="V1304" s="64" t="s">
        <v>0</v>
      </c>
      <c r="W1304" s="64" t="s">
        <v>0</v>
      </c>
      <c r="X1304" s="64" t="s">
        <v>0</v>
      </c>
      <c r="Y1304" s="10">
        <v>46589</v>
      </c>
      <c r="Z1304" s="45">
        <v>1.0088769652572042E-2</v>
      </c>
      <c r="AA1304" s="46">
        <v>840</v>
      </c>
      <c r="AB1304" s="10">
        <v>60260</v>
      </c>
      <c r="AC1304" s="45">
        <v>1.0984241641650145E-2</v>
      </c>
      <c r="AD1304" s="46">
        <v>1018.7879</v>
      </c>
      <c r="AE1304" s="64"/>
    </row>
    <row r="1305" spans="1:31" ht="14.4" x14ac:dyDescent="0.3">
      <c r="A1305" s="64" t="s">
        <v>619</v>
      </c>
      <c r="B1305" s="64" t="s">
        <v>0</v>
      </c>
      <c r="C1305" s="64" t="s">
        <v>0</v>
      </c>
      <c r="D1305" s="64" t="s">
        <v>0</v>
      </c>
      <c r="E1305" s="10">
        <v>9218</v>
      </c>
      <c r="F1305" s="45">
        <v>0.18903289311787383</v>
      </c>
      <c r="G1305" s="46">
        <v>303.636363636363</v>
      </c>
      <c r="H1305" s="10">
        <v>11459</v>
      </c>
      <c r="I1305" s="45">
        <v>0.19575318596467253</v>
      </c>
      <c r="J1305" s="46">
        <v>336.36364700000001</v>
      </c>
      <c r="K1305" s="64"/>
      <c r="L1305" s="64" t="s">
        <v>0</v>
      </c>
      <c r="M1305" s="64" t="s">
        <v>0</v>
      </c>
      <c r="N1305" s="64" t="s">
        <v>0</v>
      </c>
      <c r="O1305" s="10">
        <v>17622</v>
      </c>
      <c r="P1305" s="45">
        <v>0.1752316932500696</v>
      </c>
      <c r="Q1305" s="46">
        <v>382.42424242424198</v>
      </c>
      <c r="R1305" s="10">
        <v>20734</v>
      </c>
      <c r="S1305" s="45">
        <v>0.17604455878482217</v>
      </c>
      <c r="T1305" s="46">
        <v>421.21212800000001</v>
      </c>
      <c r="U1305" s="64"/>
      <c r="V1305" s="64" t="s">
        <v>0</v>
      </c>
      <c r="W1305" s="64" t="s">
        <v>0</v>
      </c>
      <c r="X1305" s="64" t="s">
        <v>0</v>
      </c>
      <c r="Y1305" s="10">
        <v>803986</v>
      </c>
      <c r="Z1305" s="45">
        <v>0.17410181712191258</v>
      </c>
      <c r="AA1305" s="46">
        <v>4502.4242424242402</v>
      </c>
      <c r="AB1305" s="10">
        <v>903136</v>
      </c>
      <c r="AC1305" s="45">
        <v>0.16462436208551851</v>
      </c>
      <c r="AD1305" s="46">
        <v>3610.3029999999999</v>
      </c>
      <c r="AE1305" s="64"/>
    </row>
    <row r="1306" spans="1:31" ht="14.4" x14ac:dyDescent="0.3">
      <c r="A1306" s="64" t="s">
        <v>626</v>
      </c>
      <c r="B1306" s="64" t="s">
        <v>0</v>
      </c>
      <c r="C1306" s="64" t="s">
        <v>0</v>
      </c>
      <c r="D1306" s="64" t="s">
        <v>0</v>
      </c>
      <c r="E1306" s="10">
        <v>8840</v>
      </c>
      <c r="F1306" s="45">
        <v>0.18128127307029776</v>
      </c>
      <c r="G1306" s="46">
        <v>301.81818181818102</v>
      </c>
      <c r="H1306" s="10">
        <v>10807</v>
      </c>
      <c r="I1306" s="45">
        <v>0.18461512180122314</v>
      </c>
      <c r="J1306" s="46">
        <v>318.78787199999999</v>
      </c>
      <c r="K1306" s="64"/>
      <c r="L1306" s="64" t="s">
        <v>0</v>
      </c>
      <c r="M1306" s="64" t="s">
        <v>0</v>
      </c>
      <c r="N1306" s="64" t="s">
        <v>0</v>
      </c>
      <c r="O1306" s="10">
        <v>16836</v>
      </c>
      <c r="P1306" s="45">
        <v>0.16741577502883737</v>
      </c>
      <c r="Q1306" s="46">
        <v>389.69696969696901</v>
      </c>
      <c r="R1306" s="10">
        <v>19584</v>
      </c>
      <c r="S1306" s="45">
        <v>0.16628034336075803</v>
      </c>
      <c r="T1306" s="46">
        <v>400</v>
      </c>
      <c r="U1306" s="64"/>
      <c r="V1306" s="64" t="s">
        <v>0</v>
      </c>
      <c r="W1306" s="64" t="s">
        <v>0</v>
      </c>
      <c r="X1306" s="64" t="s">
        <v>0</v>
      </c>
      <c r="Y1306" s="10">
        <v>753569</v>
      </c>
      <c r="Z1306" s="45">
        <v>0.16318410050267362</v>
      </c>
      <c r="AA1306" s="46">
        <v>4463.0303030303003</v>
      </c>
      <c r="AB1306" s="10">
        <v>836525</v>
      </c>
      <c r="AC1306" s="45">
        <v>0.15248245501628588</v>
      </c>
      <c r="AD1306" s="46">
        <v>3528.48486</v>
      </c>
      <c r="AE1306" s="64"/>
    </row>
    <row r="1307" spans="1:31" ht="14.4" x14ac:dyDescent="0.3">
      <c r="A1307" s="64" t="s">
        <v>627</v>
      </c>
      <c r="B1307" s="64" t="s">
        <v>0</v>
      </c>
      <c r="C1307" s="64" t="s">
        <v>0</v>
      </c>
      <c r="D1307" s="64" t="s">
        <v>0</v>
      </c>
      <c r="E1307" s="10">
        <v>378</v>
      </c>
      <c r="F1307" s="45">
        <v>7.751620047576081E-3</v>
      </c>
      <c r="G1307" s="46">
        <v>65.454545454545396</v>
      </c>
      <c r="H1307" s="10">
        <v>652</v>
      </c>
      <c r="I1307" s="45">
        <v>1.1138064163449384E-2</v>
      </c>
      <c r="J1307" s="46">
        <v>87.272729999999996</v>
      </c>
      <c r="K1307" s="64"/>
      <c r="L1307" s="64" t="s">
        <v>0</v>
      </c>
      <c r="M1307" s="64" t="s">
        <v>0</v>
      </c>
      <c r="N1307" s="64" t="s">
        <v>0</v>
      </c>
      <c r="O1307" s="10">
        <v>786</v>
      </c>
      <c r="P1307" s="45">
        <v>7.8159182212322494E-3</v>
      </c>
      <c r="Q1307" s="46">
        <v>101.212121212121</v>
      </c>
      <c r="R1307" s="10">
        <v>1150</v>
      </c>
      <c r="S1307" s="45">
        <v>9.7642154240641203E-3</v>
      </c>
      <c r="T1307" s="46">
        <v>124.242424</v>
      </c>
      <c r="U1307" s="64"/>
      <c r="V1307" s="64" t="s">
        <v>0</v>
      </c>
      <c r="W1307" s="64" t="s">
        <v>0</v>
      </c>
      <c r="X1307" s="64" t="s">
        <v>0</v>
      </c>
      <c r="Y1307" s="10">
        <v>50417</v>
      </c>
      <c r="Z1307" s="45">
        <v>1.0917716619238975E-2</v>
      </c>
      <c r="AA1307" s="46">
        <v>674.54545454545405</v>
      </c>
      <c r="AB1307" s="10">
        <v>66611</v>
      </c>
      <c r="AC1307" s="45">
        <v>1.2141907069232622E-2</v>
      </c>
      <c r="AD1307" s="46">
        <v>1078.78784</v>
      </c>
      <c r="AE1307" s="64"/>
    </row>
    <row r="1308" spans="1:31" ht="14.4" x14ac:dyDescent="0.3">
      <c r="A1308" s="64" t="s">
        <v>624</v>
      </c>
      <c r="B1308" s="64" t="s">
        <v>0</v>
      </c>
      <c r="C1308" s="64" t="s">
        <v>0</v>
      </c>
      <c r="D1308" s="64" t="s">
        <v>0</v>
      </c>
      <c r="E1308" s="10">
        <v>808</v>
      </c>
      <c r="F1308" s="45">
        <v>1.6569600524977444E-2</v>
      </c>
      <c r="G1308" s="46">
        <v>126.06060606060601</v>
      </c>
      <c r="H1308" s="10">
        <v>1244</v>
      </c>
      <c r="I1308" s="45">
        <v>2.1251153097133487E-2</v>
      </c>
      <c r="J1308" s="46">
        <v>152.72728000000001</v>
      </c>
      <c r="K1308" s="64"/>
      <c r="L1308" s="64" t="s">
        <v>0</v>
      </c>
      <c r="M1308" s="64" t="s">
        <v>0</v>
      </c>
      <c r="N1308" s="64" t="s">
        <v>0</v>
      </c>
      <c r="O1308" s="10">
        <v>1566</v>
      </c>
      <c r="P1308" s="45">
        <v>1.5572172944592498E-2</v>
      </c>
      <c r="Q1308" s="46">
        <v>157.575757575757</v>
      </c>
      <c r="R1308" s="10">
        <v>2396</v>
      </c>
      <c r="S1308" s="45">
        <v>2.0343530570484901E-2</v>
      </c>
      <c r="T1308" s="46">
        <v>206.060608</v>
      </c>
      <c r="U1308" s="64"/>
      <c r="V1308" s="64" t="s">
        <v>0</v>
      </c>
      <c r="W1308" s="64" t="s">
        <v>0</v>
      </c>
      <c r="X1308" s="64" t="s">
        <v>0</v>
      </c>
      <c r="Y1308" s="10">
        <v>88327</v>
      </c>
      <c r="Z1308" s="45">
        <v>1.9127063407729954E-2</v>
      </c>
      <c r="AA1308" s="46">
        <v>1369.69696969696</v>
      </c>
      <c r="AB1308" s="10">
        <v>120014</v>
      </c>
      <c r="AC1308" s="45">
        <v>2.1876249193179563E-2</v>
      </c>
      <c r="AD1308" s="46">
        <v>1787.87878</v>
      </c>
      <c r="AE1308" s="64"/>
    </row>
    <row r="1309" spans="1:31" ht="14.4" x14ac:dyDescent="0.3">
      <c r="A1309" s="64" t="s">
        <v>628</v>
      </c>
      <c r="B1309" s="64" t="s">
        <v>0</v>
      </c>
      <c r="C1309" s="64" t="s">
        <v>0</v>
      </c>
      <c r="D1309" s="64" t="s">
        <v>0</v>
      </c>
      <c r="E1309" s="10">
        <v>1941</v>
      </c>
      <c r="F1309" s="45">
        <v>3.980395373636289E-2</v>
      </c>
      <c r="G1309" s="46">
        <v>230.30303030303</v>
      </c>
      <c r="H1309" s="10">
        <v>1833</v>
      </c>
      <c r="I1309" s="45">
        <v>3.1312993269329327E-2</v>
      </c>
      <c r="J1309" s="46">
        <v>164.84848</v>
      </c>
      <c r="K1309" s="64"/>
      <c r="L1309" s="64" t="s">
        <v>0</v>
      </c>
      <c r="M1309" s="64" t="s">
        <v>0</v>
      </c>
      <c r="N1309" s="64" t="s">
        <v>0</v>
      </c>
      <c r="O1309" s="10">
        <v>3411</v>
      </c>
      <c r="P1309" s="45">
        <v>3.3918698540233085E-2</v>
      </c>
      <c r="Q1309" s="46">
        <v>294.54545454545399</v>
      </c>
      <c r="R1309" s="10">
        <v>3170</v>
      </c>
      <c r="S1309" s="45">
        <v>2.6915272081985447E-2</v>
      </c>
      <c r="T1309" s="46">
        <v>213.33332799999999</v>
      </c>
      <c r="U1309" s="64"/>
      <c r="V1309" s="64" t="s">
        <v>0</v>
      </c>
      <c r="W1309" s="64" t="s">
        <v>0</v>
      </c>
      <c r="X1309" s="64" t="s">
        <v>0</v>
      </c>
      <c r="Y1309" s="10">
        <v>135112</v>
      </c>
      <c r="Z1309" s="45">
        <v>2.9258276530904584E-2</v>
      </c>
      <c r="AA1309" s="46">
        <v>1250.30303030303</v>
      </c>
      <c r="AB1309" s="10">
        <v>136185</v>
      </c>
      <c r="AC1309" s="45">
        <v>2.4823912180021987E-2</v>
      </c>
      <c r="AD1309" s="46">
        <v>986.66669999999999</v>
      </c>
      <c r="AE1309" s="64"/>
    </row>
    <row r="1310" spans="1:31" ht="14.4" x14ac:dyDescent="0.3">
      <c r="A1310" s="432"/>
      <c r="B1310" s="432"/>
      <c r="C1310" s="432"/>
      <c r="D1310" s="432"/>
      <c r="E1310" s="432"/>
      <c r="F1310" s="432"/>
      <c r="G1310" s="432"/>
      <c r="H1310" s="432"/>
      <c r="I1310" s="432"/>
      <c r="J1310" s="432"/>
      <c r="K1310" s="432"/>
      <c r="L1310" s="432"/>
      <c r="M1310" s="432"/>
      <c r="N1310" s="432"/>
      <c r="O1310" s="432"/>
      <c r="P1310" s="432"/>
      <c r="Q1310" s="432"/>
      <c r="R1310" s="432"/>
      <c r="S1310" s="432"/>
      <c r="T1310" s="432"/>
      <c r="U1310" s="432"/>
      <c r="V1310" s="432"/>
      <c r="W1310" s="432"/>
      <c r="X1310" s="432"/>
      <c r="Y1310" s="432"/>
      <c r="Z1310" s="432"/>
      <c r="AA1310" s="432"/>
      <c r="AB1310" s="432"/>
      <c r="AC1310" s="432"/>
      <c r="AD1310" s="432"/>
      <c r="AE1310" s="432"/>
    </row>
    <row r="1311" spans="1:31" ht="14.4" x14ac:dyDescent="0.3">
      <c r="A1311" s="433" t="s">
        <v>629</v>
      </c>
      <c r="B1311" s="433"/>
      <c r="C1311" s="433"/>
      <c r="D1311" s="433"/>
      <c r="E1311" s="433"/>
      <c r="F1311" s="433"/>
      <c r="G1311" s="433"/>
      <c r="H1311" s="433"/>
      <c r="I1311" s="433"/>
      <c r="J1311" s="433"/>
      <c r="K1311" s="433"/>
      <c r="L1311" s="433"/>
      <c r="M1311" s="433"/>
      <c r="N1311" s="433"/>
      <c r="O1311" s="433"/>
      <c r="P1311" s="433"/>
      <c r="Q1311" s="433"/>
      <c r="R1311" s="433"/>
      <c r="S1311" s="433"/>
      <c r="T1311" s="433"/>
      <c r="U1311" s="433"/>
      <c r="V1311" s="433"/>
      <c r="W1311" s="433"/>
      <c r="X1311" s="433"/>
      <c r="Y1311" s="433"/>
      <c r="Z1311" s="433"/>
      <c r="AA1311" s="433"/>
      <c r="AB1311" s="433"/>
      <c r="AC1311" s="433"/>
      <c r="AD1311" s="433"/>
      <c r="AE1311" s="433"/>
    </row>
    <row r="1312" spans="1:31" ht="14.4" x14ac:dyDescent="0.3">
      <c r="A1312" s="64"/>
      <c r="B1312" s="64" t="s">
        <v>0</v>
      </c>
      <c r="C1312" s="64" t="s">
        <v>0</v>
      </c>
      <c r="D1312" s="64" t="s">
        <v>0</v>
      </c>
      <c r="E1312" s="434" t="s">
        <v>332</v>
      </c>
      <c r="F1312" s="434"/>
      <c r="G1312" s="63" t="s">
        <v>333</v>
      </c>
      <c r="H1312" s="434" t="s">
        <v>332</v>
      </c>
      <c r="I1312" s="434"/>
      <c r="J1312" s="63" t="s">
        <v>333</v>
      </c>
      <c r="K1312" s="64" t="s">
        <v>0</v>
      </c>
      <c r="L1312" s="64" t="s">
        <v>0</v>
      </c>
      <c r="M1312" s="64" t="s">
        <v>0</v>
      </c>
      <c r="N1312" s="64" t="s">
        <v>0</v>
      </c>
      <c r="O1312" s="434" t="s">
        <v>332</v>
      </c>
      <c r="P1312" s="434"/>
      <c r="Q1312" s="63" t="s">
        <v>333</v>
      </c>
      <c r="R1312" s="434" t="s">
        <v>332</v>
      </c>
      <c r="S1312" s="434"/>
      <c r="T1312" s="63" t="s">
        <v>333</v>
      </c>
      <c r="U1312" s="64" t="s">
        <v>0</v>
      </c>
      <c r="V1312" s="64" t="s">
        <v>0</v>
      </c>
      <c r="W1312" s="64" t="s">
        <v>0</v>
      </c>
      <c r="X1312" s="64" t="s">
        <v>0</v>
      </c>
      <c r="Y1312" s="434" t="s">
        <v>332</v>
      </c>
      <c r="Z1312" s="434"/>
      <c r="AA1312" s="63" t="s">
        <v>333</v>
      </c>
      <c r="AB1312" s="434" t="s">
        <v>332</v>
      </c>
      <c r="AC1312" s="434"/>
      <c r="AD1312" s="63" t="s">
        <v>333</v>
      </c>
      <c r="AE1312" s="64" t="s">
        <v>0</v>
      </c>
    </row>
    <row r="1313" spans="1:31" ht="14.4" x14ac:dyDescent="0.3">
      <c r="A1313" s="64" t="s">
        <v>18</v>
      </c>
      <c r="B1313" s="64" t="s">
        <v>0</v>
      </c>
      <c r="C1313" s="64" t="s">
        <v>0</v>
      </c>
      <c r="D1313" s="64" t="s">
        <v>0</v>
      </c>
      <c r="E1313" s="10">
        <v>501717</v>
      </c>
      <c r="F1313" s="45"/>
      <c r="G1313" s="46">
        <v>313.93939393939303</v>
      </c>
      <c r="H1313" s="10">
        <v>519765</v>
      </c>
      <c r="I1313" s="45"/>
      <c r="J1313" s="46">
        <v>288.48486300000002</v>
      </c>
      <c r="K1313" s="64"/>
      <c r="L1313" s="64" t="s">
        <v>0</v>
      </c>
      <c r="M1313" s="64" t="s">
        <v>0</v>
      </c>
      <c r="N1313" s="64" t="s">
        <v>0</v>
      </c>
      <c r="O1313" s="10">
        <v>937522</v>
      </c>
      <c r="P1313" s="45"/>
      <c r="Q1313" s="46">
        <v>447.87878787878702</v>
      </c>
      <c r="R1313" s="10">
        <v>973266</v>
      </c>
      <c r="S1313" s="45"/>
      <c r="T1313" s="46">
        <v>317.57574499999998</v>
      </c>
      <c r="U1313" s="64"/>
      <c r="V1313" s="64" t="s">
        <v>0</v>
      </c>
      <c r="W1313" s="64" t="s">
        <v>0</v>
      </c>
      <c r="X1313" s="64" t="s">
        <v>0</v>
      </c>
      <c r="Y1313" s="10">
        <v>37551064</v>
      </c>
      <c r="Z1313" s="45"/>
      <c r="AA1313" s="46">
        <v>1344.2424242424199</v>
      </c>
      <c r="AB1313" s="10">
        <v>38787337</v>
      </c>
      <c r="AC1313" s="45"/>
      <c r="AD1313" s="46">
        <v>1424.24243</v>
      </c>
      <c r="AE1313" s="64"/>
    </row>
    <row r="1314" spans="1:31" ht="14.4" x14ac:dyDescent="0.3">
      <c r="A1314" s="64" t="s">
        <v>334</v>
      </c>
      <c r="B1314" s="64" t="s">
        <v>0</v>
      </c>
      <c r="C1314" s="64" t="s">
        <v>0</v>
      </c>
      <c r="D1314" s="64" t="s">
        <v>0</v>
      </c>
      <c r="E1314" s="10">
        <v>246173</v>
      </c>
      <c r="F1314" s="45">
        <v>0.49066106988601144</v>
      </c>
      <c r="G1314" s="46">
        <v>795.75757575757495</v>
      </c>
      <c r="H1314" s="10">
        <v>254207</v>
      </c>
      <c r="I1314" s="45">
        <v>0.48908064221330794</v>
      </c>
      <c r="J1314" s="46">
        <v>1012.72729</v>
      </c>
      <c r="K1314" s="64"/>
      <c r="L1314" s="64" t="s">
        <v>0</v>
      </c>
      <c r="M1314" s="64" t="s">
        <v>0</v>
      </c>
      <c r="N1314" s="64" t="s">
        <v>0</v>
      </c>
      <c r="O1314" s="10">
        <v>464322</v>
      </c>
      <c r="P1314" s="45">
        <v>0.4952651777771615</v>
      </c>
      <c r="Q1314" s="46">
        <v>380.60606060606</v>
      </c>
      <c r="R1314" s="10">
        <v>482478</v>
      </c>
      <c r="S1314" s="45">
        <v>0.49573086905327013</v>
      </c>
      <c r="T1314" s="46">
        <v>311.51513699999998</v>
      </c>
      <c r="U1314" s="64"/>
      <c r="V1314" s="64" t="s">
        <v>0</v>
      </c>
      <c r="W1314" s="64" t="s">
        <v>0</v>
      </c>
      <c r="X1314" s="64" t="s">
        <v>0</v>
      </c>
      <c r="Y1314" s="10">
        <v>18509352</v>
      </c>
      <c r="Z1314" s="45">
        <v>0.49291151909836695</v>
      </c>
      <c r="AA1314" s="46">
        <v>1792.72727272727</v>
      </c>
      <c r="AB1314" s="10">
        <v>19138665</v>
      </c>
      <c r="AC1314" s="45">
        <v>0.49342559918459988</v>
      </c>
      <c r="AD1314" s="46">
        <v>1775.75757</v>
      </c>
      <c r="AE1314" s="64"/>
    </row>
    <row r="1315" spans="1:31" ht="14.4" x14ac:dyDescent="0.3">
      <c r="A1315" s="64" t="s">
        <v>169</v>
      </c>
      <c r="B1315" s="64" t="s">
        <v>0</v>
      </c>
      <c r="C1315" s="64" t="s">
        <v>0</v>
      </c>
      <c r="D1315" s="64" t="s">
        <v>0</v>
      </c>
      <c r="E1315" s="10">
        <v>22757</v>
      </c>
      <c r="F1315" s="45">
        <v>4.5358239804511306E-2</v>
      </c>
      <c r="G1315" s="46">
        <v>461.21212121212102</v>
      </c>
      <c r="H1315" s="10">
        <v>22683</v>
      </c>
      <c r="I1315" s="45">
        <v>4.3640876165190037E-2</v>
      </c>
      <c r="J1315" s="46">
        <v>443.63635299999999</v>
      </c>
      <c r="K1315" s="64"/>
      <c r="L1315" s="64" t="s">
        <v>0</v>
      </c>
      <c r="M1315" s="64" t="s">
        <v>0</v>
      </c>
      <c r="N1315" s="64" t="s">
        <v>0</v>
      </c>
      <c r="O1315" s="10">
        <v>40542</v>
      </c>
      <c r="P1315" s="45">
        <v>4.3243785212507012E-2</v>
      </c>
      <c r="Q1315" s="46">
        <v>30.303030303030301</v>
      </c>
      <c r="R1315" s="10">
        <v>39690</v>
      </c>
      <c r="S1315" s="45">
        <v>4.0780218357571313E-2</v>
      </c>
      <c r="T1315" s="46">
        <v>32.121212</v>
      </c>
      <c r="U1315" s="64"/>
      <c r="V1315" s="64" t="s">
        <v>0</v>
      </c>
      <c r="W1315" s="64" t="s">
        <v>0</v>
      </c>
      <c r="X1315" s="64" t="s">
        <v>0</v>
      </c>
      <c r="Y1315" s="10">
        <v>1288033</v>
      </c>
      <c r="Z1315" s="45">
        <v>3.4300838985547789E-2</v>
      </c>
      <c r="AA1315" s="46">
        <v>353.93939393939303</v>
      </c>
      <c r="AB1315" s="10">
        <v>1254489</v>
      </c>
      <c r="AC1315" s="45">
        <v>3.234274629371952E-2</v>
      </c>
      <c r="AD1315" s="46">
        <v>326.06060000000002</v>
      </c>
      <c r="AE1315" s="64"/>
    </row>
    <row r="1316" spans="1:31" ht="18" customHeight="1" x14ac:dyDescent="0.3">
      <c r="A1316" s="64" t="s">
        <v>630</v>
      </c>
      <c r="B1316" s="64" t="s">
        <v>0</v>
      </c>
      <c r="C1316" s="64" t="s">
        <v>0</v>
      </c>
      <c r="D1316" s="64" t="s">
        <v>0</v>
      </c>
      <c r="E1316" s="10">
        <v>137</v>
      </c>
      <c r="F1316" s="45">
        <v>2.7306230404789951E-4</v>
      </c>
      <c r="G1316" s="46">
        <v>44.2424242424242</v>
      </c>
      <c r="H1316" s="10">
        <v>122</v>
      </c>
      <c r="I1316" s="45">
        <v>2.34721460660106E-4</v>
      </c>
      <c r="J1316" s="46">
        <v>43.030304000000001</v>
      </c>
      <c r="K1316" s="64"/>
      <c r="L1316" s="64" t="s">
        <v>0</v>
      </c>
      <c r="M1316" s="64" t="s">
        <v>0</v>
      </c>
      <c r="N1316" s="64" t="s">
        <v>0</v>
      </c>
      <c r="O1316" s="10">
        <v>215</v>
      </c>
      <c r="P1316" s="45">
        <v>2.2932795177073179E-4</v>
      </c>
      <c r="Q1316" s="46">
        <v>57.5757575757575</v>
      </c>
      <c r="R1316" s="10">
        <v>225</v>
      </c>
      <c r="S1316" s="45">
        <v>2.311803761767081E-4</v>
      </c>
      <c r="T1316" s="46">
        <v>70.303030000000007</v>
      </c>
      <c r="U1316" s="64"/>
      <c r="V1316" s="64" t="s">
        <v>0</v>
      </c>
      <c r="W1316" s="64" t="s">
        <v>0</v>
      </c>
      <c r="X1316" s="64" t="s">
        <v>0</v>
      </c>
      <c r="Y1316" s="10">
        <v>6627</v>
      </c>
      <c r="Z1316" s="45">
        <v>1.7647968643445098E-4</v>
      </c>
      <c r="AA1316" s="46">
        <v>350.90909090909003</v>
      </c>
      <c r="AB1316" s="10">
        <v>6847</v>
      </c>
      <c r="AC1316" s="45">
        <v>1.7652668446921219E-4</v>
      </c>
      <c r="AD1316" s="46">
        <v>455.75756799999999</v>
      </c>
      <c r="AE1316" s="64"/>
    </row>
    <row r="1317" spans="1:31" ht="14.4" x14ac:dyDescent="0.3">
      <c r="A1317" s="64" t="s">
        <v>631</v>
      </c>
      <c r="B1317" s="64" t="s">
        <v>0</v>
      </c>
      <c r="C1317" s="64" t="s">
        <v>0</v>
      </c>
      <c r="D1317" s="64" t="s">
        <v>0</v>
      </c>
      <c r="E1317" s="10">
        <v>22620</v>
      </c>
      <c r="F1317" s="45">
        <v>4.5085177500463411E-2</v>
      </c>
      <c r="G1317" s="46">
        <v>470.90909090909099</v>
      </c>
      <c r="H1317" s="10">
        <v>22561</v>
      </c>
      <c r="I1317" s="45">
        <v>4.340615470452993E-2</v>
      </c>
      <c r="J1317" s="46">
        <v>445.45455900000002</v>
      </c>
      <c r="K1317" s="64"/>
      <c r="L1317" s="64" t="s">
        <v>0</v>
      </c>
      <c r="M1317" s="64" t="s">
        <v>0</v>
      </c>
      <c r="N1317" s="64" t="s">
        <v>0</v>
      </c>
      <c r="O1317" s="10">
        <v>40327</v>
      </c>
      <c r="P1317" s="45">
        <v>4.3014457260736279E-2</v>
      </c>
      <c r="Q1317" s="46">
        <v>62.424242424242401</v>
      </c>
      <c r="R1317" s="10">
        <v>39465</v>
      </c>
      <c r="S1317" s="45">
        <v>4.0549037981394601E-2</v>
      </c>
      <c r="T1317" s="46">
        <v>73.939390000000003</v>
      </c>
      <c r="U1317" s="64"/>
      <c r="V1317" s="64" t="s">
        <v>0</v>
      </c>
      <c r="W1317" s="64" t="s">
        <v>0</v>
      </c>
      <c r="X1317" s="64" t="s">
        <v>0</v>
      </c>
      <c r="Y1317" s="10">
        <v>1281406</v>
      </c>
      <c r="Z1317" s="45">
        <v>3.4124359299113338E-2</v>
      </c>
      <c r="AA1317" s="46">
        <v>501.21212121212102</v>
      </c>
      <c r="AB1317" s="10">
        <v>1247642</v>
      </c>
      <c r="AC1317" s="45">
        <v>3.2166219609250306E-2</v>
      </c>
      <c r="AD1317" s="46">
        <v>529.69695999999999</v>
      </c>
      <c r="AE1317" s="64"/>
    </row>
    <row r="1318" spans="1:31" ht="14.4" x14ac:dyDescent="0.3">
      <c r="A1318" s="64" t="s">
        <v>632</v>
      </c>
      <c r="B1318" s="64" t="s">
        <v>0</v>
      </c>
      <c r="C1318" s="64" t="s">
        <v>0</v>
      </c>
      <c r="D1318" s="64" t="s">
        <v>0</v>
      </c>
      <c r="E1318" s="10">
        <v>53768</v>
      </c>
      <c r="F1318" s="45">
        <v>0.10716798513903256</v>
      </c>
      <c r="G1318" s="46">
        <v>585.45454545454504</v>
      </c>
      <c r="H1318" s="10">
        <v>52674</v>
      </c>
      <c r="I1318" s="45">
        <v>0.1013419526132002</v>
      </c>
      <c r="J1318" s="46">
        <v>736.96969999999999</v>
      </c>
      <c r="K1318" s="64"/>
      <c r="L1318" s="64" t="s">
        <v>0</v>
      </c>
      <c r="M1318" s="64" t="s">
        <v>0</v>
      </c>
      <c r="N1318" s="64" t="s">
        <v>0</v>
      </c>
      <c r="O1318" s="10">
        <v>100940</v>
      </c>
      <c r="P1318" s="45">
        <v>0.10766680675226821</v>
      </c>
      <c r="Q1318" s="46">
        <v>60.606060606060602</v>
      </c>
      <c r="R1318" s="10">
        <v>103401</v>
      </c>
      <c r="S1318" s="45">
        <v>0.10624125367576798</v>
      </c>
      <c r="T1318" s="46">
        <v>55.757576</v>
      </c>
      <c r="U1318" s="64"/>
      <c r="V1318" s="64" t="s">
        <v>0</v>
      </c>
      <c r="W1318" s="64" t="s">
        <v>0</v>
      </c>
      <c r="X1318" s="64" t="s">
        <v>0</v>
      </c>
      <c r="Y1318" s="10">
        <v>3407236</v>
      </c>
      <c r="Z1318" s="45">
        <v>9.0736070754213513E-2</v>
      </c>
      <c r="AA1318" s="46">
        <v>532.72727272727195</v>
      </c>
      <c r="AB1318" s="10">
        <v>3345539</v>
      </c>
      <c r="AC1318" s="45">
        <v>8.6253382128296155E-2</v>
      </c>
      <c r="AD1318" s="46">
        <v>596.36364700000001</v>
      </c>
      <c r="AE1318" s="64"/>
    </row>
    <row r="1319" spans="1:31" ht="14.4" x14ac:dyDescent="0.3">
      <c r="A1319" s="64" t="s">
        <v>630</v>
      </c>
      <c r="B1319" s="64" t="s">
        <v>0</v>
      </c>
      <c r="C1319" s="64" t="s">
        <v>0</v>
      </c>
      <c r="D1319" s="64" t="s">
        <v>0</v>
      </c>
      <c r="E1319" s="10">
        <v>791</v>
      </c>
      <c r="F1319" s="45">
        <v>1.5765860036634199E-3</v>
      </c>
      <c r="G1319" s="46">
        <v>149.09090909090901</v>
      </c>
      <c r="H1319" s="10">
        <v>334</v>
      </c>
      <c r="I1319" s="45">
        <v>6.4259809721701154E-4</v>
      </c>
      <c r="J1319" s="46">
        <v>80</v>
      </c>
      <c r="K1319" s="64"/>
      <c r="L1319" s="64" t="s">
        <v>0</v>
      </c>
      <c r="M1319" s="64" t="s">
        <v>0</v>
      </c>
      <c r="N1319" s="64" t="s">
        <v>0</v>
      </c>
      <c r="O1319" s="10">
        <v>1136</v>
      </c>
      <c r="P1319" s="45">
        <v>1.211704898658378E-3</v>
      </c>
      <c r="Q1319" s="46">
        <v>185.45454545454501</v>
      </c>
      <c r="R1319" s="10">
        <v>767</v>
      </c>
      <c r="S1319" s="45">
        <v>7.880682156779339E-4</v>
      </c>
      <c r="T1319" s="46">
        <v>143.03030000000001</v>
      </c>
      <c r="U1319" s="64"/>
      <c r="V1319" s="64" t="s">
        <v>0</v>
      </c>
      <c r="W1319" s="64" t="s">
        <v>0</v>
      </c>
      <c r="X1319" s="64" t="s">
        <v>0</v>
      </c>
      <c r="Y1319" s="10">
        <v>20149</v>
      </c>
      <c r="Z1319" s="45">
        <v>5.3657600754002598E-4</v>
      </c>
      <c r="AA1319" s="46">
        <v>651.51515151515105</v>
      </c>
      <c r="AB1319" s="10">
        <v>19106</v>
      </c>
      <c r="AC1319" s="45">
        <v>4.925834428901371E-4</v>
      </c>
      <c r="AD1319" s="46">
        <v>682.42425500000002</v>
      </c>
      <c r="AE1319" s="64"/>
    </row>
    <row r="1320" spans="1:31" ht="14.4" x14ac:dyDescent="0.3">
      <c r="A1320" s="64" t="s">
        <v>631</v>
      </c>
      <c r="B1320" s="64" t="s">
        <v>0</v>
      </c>
      <c r="C1320" s="64" t="s">
        <v>0</v>
      </c>
      <c r="D1320" s="64" t="s">
        <v>0</v>
      </c>
      <c r="E1320" s="10">
        <v>52977</v>
      </c>
      <c r="F1320" s="45">
        <v>0.10559139913536915</v>
      </c>
      <c r="G1320" s="46">
        <v>595.15151515151501</v>
      </c>
      <c r="H1320" s="10">
        <v>52340</v>
      </c>
      <c r="I1320" s="45">
        <v>0.10069935451598319</v>
      </c>
      <c r="J1320" s="46">
        <v>737.57574499999998</v>
      </c>
      <c r="K1320" s="64"/>
      <c r="L1320" s="64" t="s">
        <v>0</v>
      </c>
      <c r="M1320" s="64" t="s">
        <v>0</v>
      </c>
      <c r="N1320" s="64" t="s">
        <v>0</v>
      </c>
      <c r="O1320" s="10">
        <v>99804</v>
      </c>
      <c r="P1320" s="45">
        <v>0.10645510185360983</v>
      </c>
      <c r="Q1320" s="46">
        <v>187.272727272727</v>
      </c>
      <c r="R1320" s="10">
        <v>102634</v>
      </c>
      <c r="S1320" s="45">
        <v>0.10545318546009005</v>
      </c>
      <c r="T1320" s="46">
        <v>152.121216</v>
      </c>
      <c r="U1320" s="64"/>
      <c r="V1320" s="64" t="s">
        <v>0</v>
      </c>
      <c r="W1320" s="64" t="s">
        <v>0</v>
      </c>
      <c r="X1320" s="64" t="s">
        <v>0</v>
      </c>
      <c r="Y1320" s="10">
        <v>3387087</v>
      </c>
      <c r="Z1320" s="45">
        <v>9.0199494746673492E-2</v>
      </c>
      <c r="AA1320" s="46">
        <v>866.66666666666595</v>
      </c>
      <c r="AB1320" s="10">
        <v>3326433</v>
      </c>
      <c r="AC1320" s="45">
        <v>8.5760798685406009E-2</v>
      </c>
      <c r="AD1320" s="46">
        <v>902.42425500000002</v>
      </c>
      <c r="AE1320" s="64"/>
    </row>
    <row r="1321" spans="1:31" ht="14.4" x14ac:dyDescent="0.3">
      <c r="A1321" s="64" t="s">
        <v>633</v>
      </c>
      <c r="B1321" s="64" t="s">
        <v>0</v>
      </c>
      <c r="C1321" s="64" t="s">
        <v>0</v>
      </c>
      <c r="D1321" s="64" t="s">
        <v>0</v>
      </c>
      <c r="E1321" s="10">
        <v>69392</v>
      </c>
      <c r="F1321" s="45">
        <v>0.1383090467335171</v>
      </c>
      <c r="G1321" s="46">
        <v>786.06060606060601</v>
      </c>
      <c r="H1321" s="10">
        <v>70510</v>
      </c>
      <c r="I1321" s="45">
        <v>0.13565746058314815</v>
      </c>
      <c r="J1321" s="46">
        <v>836.36364700000001</v>
      </c>
      <c r="K1321" s="64"/>
      <c r="L1321" s="64" t="s">
        <v>0</v>
      </c>
      <c r="M1321" s="64" t="s">
        <v>0</v>
      </c>
      <c r="N1321" s="64" t="s">
        <v>0</v>
      </c>
      <c r="O1321" s="10">
        <v>122422</v>
      </c>
      <c r="P1321" s="45">
        <v>0.13058040237989083</v>
      </c>
      <c r="Q1321" s="46">
        <v>188.48484848484799</v>
      </c>
      <c r="R1321" s="10">
        <v>123947</v>
      </c>
      <c r="S1321" s="45">
        <v>0.12735161815988641</v>
      </c>
      <c r="T1321" s="46">
        <v>217.57576</v>
      </c>
      <c r="U1321" s="64"/>
      <c r="V1321" s="64" t="s">
        <v>0</v>
      </c>
      <c r="W1321" s="64" t="s">
        <v>0</v>
      </c>
      <c r="X1321" s="64" t="s">
        <v>0</v>
      </c>
      <c r="Y1321" s="10">
        <v>4680829</v>
      </c>
      <c r="Z1321" s="45">
        <v>0.12465236670790474</v>
      </c>
      <c r="AA1321" s="46">
        <v>1689.0909090908999</v>
      </c>
      <c r="AB1321" s="10">
        <v>4836233</v>
      </c>
      <c r="AC1321" s="45">
        <v>0.12468587363963657</v>
      </c>
      <c r="AD1321" s="46">
        <v>1413.3333700000001</v>
      </c>
      <c r="AE1321" s="64"/>
    </row>
    <row r="1322" spans="1:31" ht="14.4" x14ac:dyDescent="0.3">
      <c r="A1322" s="64" t="s">
        <v>630</v>
      </c>
      <c r="B1322" s="64" t="s">
        <v>0</v>
      </c>
      <c r="C1322" s="64" t="s">
        <v>0</v>
      </c>
      <c r="D1322" s="64" t="s">
        <v>0</v>
      </c>
      <c r="E1322" s="10">
        <v>787</v>
      </c>
      <c r="F1322" s="45">
        <v>1.5686133816474228E-3</v>
      </c>
      <c r="G1322" s="46">
        <v>131.51515151515099</v>
      </c>
      <c r="H1322" s="10">
        <v>1185</v>
      </c>
      <c r="I1322" s="45">
        <v>2.2798764826411936E-3</v>
      </c>
      <c r="J1322" s="46">
        <v>193.33332799999999</v>
      </c>
      <c r="K1322" s="64"/>
      <c r="L1322" s="64" t="s">
        <v>0</v>
      </c>
      <c r="M1322" s="64" t="s">
        <v>0</v>
      </c>
      <c r="N1322" s="64" t="s">
        <v>0</v>
      </c>
      <c r="O1322" s="10">
        <v>1359</v>
      </c>
      <c r="P1322" s="45">
        <v>1.4495659835182535E-3</v>
      </c>
      <c r="Q1322" s="46">
        <v>206.666666666666</v>
      </c>
      <c r="R1322" s="10">
        <v>1510</v>
      </c>
      <c r="S1322" s="45">
        <v>1.5514771912303522E-3</v>
      </c>
      <c r="T1322" s="46">
        <v>221.21212800000001</v>
      </c>
      <c r="U1322" s="64"/>
      <c r="V1322" s="64" t="s">
        <v>0</v>
      </c>
      <c r="W1322" s="64" t="s">
        <v>0</v>
      </c>
      <c r="X1322" s="64" t="s">
        <v>0</v>
      </c>
      <c r="Y1322" s="10">
        <v>36554</v>
      </c>
      <c r="Z1322" s="45">
        <v>9.7344778299757369E-4</v>
      </c>
      <c r="AA1322" s="46">
        <v>884.24242424242402</v>
      </c>
      <c r="AB1322" s="10">
        <v>37603</v>
      </c>
      <c r="AC1322" s="45">
        <v>9.6946588521918894E-4</v>
      </c>
      <c r="AD1322" s="46">
        <v>1029.0909999999999</v>
      </c>
      <c r="AE1322" s="64"/>
    </row>
    <row r="1323" spans="1:31" ht="14.4" x14ac:dyDescent="0.3">
      <c r="A1323" s="64" t="s">
        <v>631</v>
      </c>
      <c r="B1323" s="64" t="s">
        <v>0</v>
      </c>
      <c r="C1323" s="64" t="s">
        <v>0</v>
      </c>
      <c r="D1323" s="64" t="s">
        <v>0</v>
      </c>
      <c r="E1323" s="10">
        <v>68605</v>
      </c>
      <c r="F1323" s="45">
        <v>0.13674043335186967</v>
      </c>
      <c r="G1323" s="46">
        <v>760.60606060606005</v>
      </c>
      <c r="H1323" s="10">
        <v>69325</v>
      </c>
      <c r="I1323" s="45">
        <v>0.13337758410050696</v>
      </c>
      <c r="J1323" s="46">
        <v>830.90909999999997</v>
      </c>
      <c r="K1323" s="64"/>
      <c r="L1323" s="64" t="s">
        <v>0</v>
      </c>
      <c r="M1323" s="64" t="s">
        <v>0</v>
      </c>
      <c r="N1323" s="64" t="s">
        <v>0</v>
      </c>
      <c r="O1323" s="10">
        <v>121063</v>
      </c>
      <c r="P1323" s="45">
        <v>0.12913083639637257</v>
      </c>
      <c r="Q1323" s="46">
        <v>284.24242424242402</v>
      </c>
      <c r="R1323" s="10">
        <v>122437</v>
      </c>
      <c r="S1323" s="45">
        <v>0.12580014096865605</v>
      </c>
      <c r="T1323" s="46">
        <v>321.21212800000001</v>
      </c>
      <c r="U1323" s="64"/>
      <c r="V1323" s="64" t="s">
        <v>0</v>
      </c>
      <c r="W1323" s="64" t="s">
        <v>0</v>
      </c>
      <c r="X1323" s="64" t="s">
        <v>0</v>
      </c>
      <c r="Y1323" s="10">
        <v>4644275</v>
      </c>
      <c r="Z1323" s="45">
        <v>0.12367891892490716</v>
      </c>
      <c r="AA1323" s="46">
        <v>1886.6666666666599</v>
      </c>
      <c r="AB1323" s="10">
        <v>4798630</v>
      </c>
      <c r="AC1323" s="45">
        <v>0.12371640775441738</v>
      </c>
      <c r="AD1323" s="46">
        <v>1803.03027</v>
      </c>
      <c r="AE1323" s="64"/>
    </row>
    <row r="1324" spans="1:31" ht="14.4" x14ac:dyDescent="0.3">
      <c r="A1324" s="64" t="s">
        <v>634</v>
      </c>
      <c r="B1324" s="64" t="s">
        <v>0</v>
      </c>
      <c r="C1324" s="64" t="s">
        <v>0</v>
      </c>
      <c r="D1324" s="64" t="s">
        <v>0</v>
      </c>
      <c r="E1324" s="10">
        <v>79439</v>
      </c>
      <c r="F1324" s="45">
        <v>0.15833428008219774</v>
      </c>
      <c r="G1324" s="46">
        <v>590.30303030303003</v>
      </c>
      <c r="H1324" s="10">
        <v>83683</v>
      </c>
      <c r="I1324" s="45">
        <v>0.16100160649524303</v>
      </c>
      <c r="J1324" s="46">
        <v>638.18179999999995</v>
      </c>
      <c r="K1324" s="64"/>
      <c r="L1324" s="64" t="s">
        <v>0</v>
      </c>
      <c r="M1324" s="64" t="s">
        <v>0</v>
      </c>
      <c r="N1324" s="64" t="s">
        <v>0</v>
      </c>
      <c r="O1324" s="10">
        <v>157042</v>
      </c>
      <c r="P1324" s="45">
        <v>0.16750753582315936</v>
      </c>
      <c r="Q1324" s="46">
        <v>253.93939393939399</v>
      </c>
      <c r="R1324" s="10">
        <v>163605</v>
      </c>
      <c r="S1324" s="45">
        <v>0.1680989575306237</v>
      </c>
      <c r="T1324" s="46">
        <v>210.909088</v>
      </c>
      <c r="U1324" s="64"/>
      <c r="V1324" s="64" t="s">
        <v>0</v>
      </c>
      <c r="W1324" s="64" t="s">
        <v>0</v>
      </c>
      <c r="X1324" s="64" t="s">
        <v>0</v>
      </c>
      <c r="Y1324" s="10">
        <v>7141012</v>
      </c>
      <c r="Z1324" s="45">
        <v>0.19016803358754361</v>
      </c>
      <c r="AA1324" s="46">
        <v>1329.69696969696</v>
      </c>
      <c r="AB1324" s="10">
        <v>7303247</v>
      </c>
      <c r="AC1324" s="45">
        <v>0.18828946674013738</v>
      </c>
      <c r="AD1324" s="46">
        <v>1261.21216</v>
      </c>
      <c r="AE1324" s="64"/>
    </row>
    <row r="1325" spans="1:31" ht="14.4" x14ac:dyDescent="0.3">
      <c r="A1325" s="64" t="s">
        <v>630</v>
      </c>
      <c r="B1325" s="64" t="s">
        <v>0</v>
      </c>
      <c r="C1325" s="64" t="s">
        <v>0</v>
      </c>
      <c r="D1325" s="64" t="s">
        <v>0</v>
      </c>
      <c r="E1325" s="10">
        <v>3687</v>
      </c>
      <c r="F1325" s="45">
        <v>7.3487643432452957E-3</v>
      </c>
      <c r="G1325" s="46">
        <v>295.75757575757501</v>
      </c>
      <c r="H1325" s="10">
        <v>3859</v>
      </c>
      <c r="I1325" s="45">
        <v>7.4245091531749928E-3</v>
      </c>
      <c r="J1325" s="46">
        <v>277.57574499999998</v>
      </c>
      <c r="K1325" s="64"/>
      <c r="L1325" s="64" t="s">
        <v>0</v>
      </c>
      <c r="M1325" s="64" t="s">
        <v>0</v>
      </c>
      <c r="N1325" s="64" t="s">
        <v>0</v>
      </c>
      <c r="O1325" s="10">
        <v>6195</v>
      </c>
      <c r="P1325" s="45">
        <v>6.607844935905504E-3</v>
      </c>
      <c r="Q1325" s="46">
        <v>345.45454545454498</v>
      </c>
      <c r="R1325" s="10">
        <v>6359</v>
      </c>
      <c r="S1325" s="45">
        <v>6.5336711649230531E-3</v>
      </c>
      <c r="T1325" s="46">
        <v>328.48486300000002</v>
      </c>
      <c r="U1325" s="64"/>
      <c r="V1325" s="64" t="s">
        <v>0</v>
      </c>
      <c r="W1325" s="64" t="s">
        <v>0</v>
      </c>
      <c r="X1325" s="64" t="s">
        <v>0</v>
      </c>
      <c r="Y1325" s="10">
        <v>185361</v>
      </c>
      <c r="Z1325" s="45">
        <v>4.9362382914103315E-3</v>
      </c>
      <c r="AA1325" s="46">
        <v>1598.1818181818101</v>
      </c>
      <c r="AB1325" s="10">
        <v>175870</v>
      </c>
      <c r="AC1325" s="45">
        <v>4.5342117712283267E-3</v>
      </c>
      <c r="AD1325" s="46">
        <v>1905.4545900000001</v>
      </c>
      <c r="AE1325" s="64"/>
    </row>
    <row r="1326" spans="1:31" ht="14.4" x14ac:dyDescent="0.3">
      <c r="A1326" s="64" t="s">
        <v>631</v>
      </c>
      <c r="B1326" s="64" t="s">
        <v>0</v>
      </c>
      <c r="C1326" s="64" t="s">
        <v>0</v>
      </c>
      <c r="D1326" s="64" t="s">
        <v>0</v>
      </c>
      <c r="E1326" s="10">
        <v>75752</v>
      </c>
      <c r="F1326" s="45">
        <v>0.15098551573895244</v>
      </c>
      <c r="G1326" s="46">
        <v>700.60606060606005</v>
      </c>
      <c r="H1326" s="10">
        <v>79824</v>
      </c>
      <c r="I1326" s="45">
        <v>0.15357709734206804</v>
      </c>
      <c r="J1326" s="46">
        <v>626.06060000000002</v>
      </c>
      <c r="K1326" s="64"/>
      <c r="L1326" s="64" t="s">
        <v>0</v>
      </c>
      <c r="M1326" s="64" t="s">
        <v>0</v>
      </c>
      <c r="N1326" s="64" t="s">
        <v>0</v>
      </c>
      <c r="O1326" s="10">
        <v>150847</v>
      </c>
      <c r="P1326" s="45">
        <v>0.16089969088725384</v>
      </c>
      <c r="Q1326" s="46">
        <v>443.636363636363</v>
      </c>
      <c r="R1326" s="10">
        <v>157246</v>
      </c>
      <c r="S1326" s="45">
        <v>0.16156528636570064</v>
      </c>
      <c r="T1326" s="46">
        <v>392.121216</v>
      </c>
      <c r="U1326" s="64"/>
      <c r="V1326" s="64" t="s">
        <v>0</v>
      </c>
      <c r="W1326" s="64" t="s">
        <v>0</v>
      </c>
      <c r="X1326" s="64" t="s">
        <v>0</v>
      </c>
      <c r="Y1326" s="10">
        <v>6955651</v>
      </c>
      <c r="Z1326" s="45">
        <v>0.18523179529613329</v>
      </c>
      <c r="AA1326" s="46">
        <v>2133.3333333333298</v>
      </c>
      <c r="AB1326" s="10">
        <v>7127377</v>
      </c>
      <c r="AC1326" s="45">
        <v>0.18375525496890904</v>
      </c>
      <c r="AD1326" s="46">
        <v>2317.5756799999999</v>
      </c>
      <c r="AE1326" s="64"/>
    </row>
    <row r="1327" spans="1:31" ht="14.4" x14ac:dyDescent="0.3">
      <c r="A1327" s="64" t="s">
        <v>635</v>
      </c>
      <c r="B1327" s="64" t="s">
        <v>0</v>
      </c>
      <c r="C1327" s="64" t="s">
        <v>0</v>
      </c>
      <c r="D1327" s="64" t="s">
        <v>0</v>
      </c>
      <c r="E1327" s="10">
        <v>12305</v>
      </c>
      <c r="F1327" s="45">
        <v>2.4525778476710974E-2</v>
      </c>
      <c r="G1327" s="46">
        <v>281.81818181818102</v>
      </c>
      <c r="H1327" s="10">
        <v>15437</v>
      </c>
      <c r="I1327" s="45">
        <v>2.9699960559098824E-2</v>
      </c>
      <c r="J1327" s="46">
        <v>313.93939999999998</v>
      </c>
      <c r="K1327" s="64"/>
      <c r="L1327" s="64" t="s">
        <v>0</v>
      </c>
      <c r="M1327" s="64" t="s">
        <v>0</v>
      </c>
      <c r="N1327" s="64" t="s">
        <v>0</v>
      </c>
      <c r="O1327" s="10">
        <v>25684</v>
      </c>
      <c r="P1327" s="45">
        <v>2.7395623782695232E-2</v>
      </c>
      <c r="Q1327" s="46">
        <v>58.181818181818201</v>
      </c>
      <c r="R1327" s="10">
        <v>32232</v>
      </c>
      <c r="S1327" s="45">
        <v>3.3117359488567359E-2</v>
      </c>
      <c r="T1327" s="46">
        <v>48.484848</v>
      </c>
      <c r="U1327" s="64"/>
      <c r="V1327" s="64" t="s">
        <v>0</v>
      </c>
      <c r="W1327" s="64" t="s">
        <v>0</v>
      </c>
      <c r="X1327" s="64" t="s">
        <v>0</v>
      </c>
      <c r="Y1327" s="10">
        <v>1173065</v>
      </c>
      <c r="Z1327" s="45">
        <v>3.1239194713630486E-2</v>
      </c>
      <c r="AA1327" s="46">
        <v>747.27272727272702</v>
      </c>
      <c r="AB1327" s="10">
        <v>1458970</v>
      </c>
      <c r="AC1327" s="45">
        <v>3.7614595711997448E-2</v>
      </c>
      <c r="AD1327" s="46">
        <v>507.27273600000001</v>
      </c>
      <c r="AE1327" s="64"/>
    </row>
    <row r="1328" spans="1:31" ht="14.4" x14ac:dyDescent="0.3">
      <c r="A1328" s="64" t="s">
        <v>630</v>
      </c>
      <c r="B1328" s="64" t="s">
        <v>0</v>
      </c>
      <c r="C1328" s="64" t="s">
        <v>0</v>
      </c>
      <c r="D1328" s="64" t="s">
        <v>0</v>
      </c>
      <c r="E1328" s="10">
        <v>1906</v>
      </c>
      <c r="F1328" s="45">
        <v>3.7989543906226022E-3</v>
      </c>
      <c r="G1328" s="46">
        <v>174.54545454545399</v>
      </c>
      <c r="H1328" s="10">
        <v>2436</v>
      </c>
      <c r="I1328" s="45">
        <v>4.6867334276067072E-3</v>
      </c>
      <c r="J1328" s="46">
        <v>189.69697600000001</v>
      </c>
      <c r="K1328" s="64"/>
      <c r="L1328" s="64" t="s">
        <v>0</v>
      </c>
      <c r="M1328" s="64" t="s">
        <v>0</v>
      </c>
      <c r="N1328" s="64" t="s">
        <v>0</v>
      </c>
      <c r="O1328" s="10">
        <v>3963</v>
      </c>
      <c r="P1328" s="45">
        <v>4.227100804034465E-3</v>
      </c>
      <c r="Q1328" s="46">
        <v>227.272727272727</v>
      </c>
      <c r="R1328" s="10">
        <v>4878</v>
      </c>
      <c r="S1328" s="45">
        <v>5.0119905555110322E-3</v>
      </c>
      <c r="T1328" s="46">
        <v>255.75756799999999</v>
      </c>
      <c r="U1328" s="64"/>
      <c r="V1328" s="64" t="s">
        <v>0</v>
      </c>
      <c r="W1328" s="64" t="s">
        <v>0</v>
      </c>
      <c r="X1328" s="64" t="s">
        <v>0</v>
      </c>
      <c r="Y1328" s="10">
        <v>128424</v>
      </c>
      <c r="Z1328" s="45">
        <v>3.4199829863675768E-3</v>
      </c>
      <c r="AA1328" s="46">
        <v>1238.1818181818101</v>
      </c>
      <c r="AB1328" s="10">
        <v>155172</v>
      </c>
      <c r="AC1328" s="45">
        <v>4.000584005032364E-3</v>
      </c>
      <c r="AD1328" s="46">
        <v>1587.27271</v>
      </c>
      <c r="AE1328" s="64"/>
    </row>
    <row r="1329" spans="1:31" ht="14.4" x14ac:dyDescent="0.3">
      <c r="A1329" s="64" t="s">
        <v>631</v>
      </c>
      <c r="B1329" s="64" t="s">
        <v>0</v>
      </c>
      <c r="C1329" s="64" t="s">
        <v>0</v>
      </c>
      <c r="D1329" s="64" t="s">
        <v>0</v>
      </c>
      <c r="E1329" s="10">
        <v>10399</v>
      </c>
      <c r="F1329" s="45">
        <v>2.0726824086088374E-2</v>
      </c>
      <c r="G1329" s="46">
        <v>293.93939393939303</v>
      </c>
      <c r="H1329" s="10">
        <v>13001</v>
      </c>
      <c r="I1329" s="45">
        <v>2.5013227131492118E-2</v>
      </c>
      <c r="J1329" s="46">
        <v>316.36364700000001</v>
      </c>
      <c r="K1329" s="64"/>
      <c r="L1329" s="64" t="s">
        <v>0</v>
      </c>
      <c r="M1329" s="64" t="s">
        <v>0</v>
      </c>
      <c r="N1329" s="64" t="s">
        <v>0</v>
      </c>
      <c r="O1329" s="10">
        <v>21721</v>
      </c>
      <c r="P1329" s="45">
        <v>2.3168522978660767E-2</v>
      </c>
      <c r="Q1329" s="46">
        <v>238.78787878787799</v>
      </c>
      <c r="R1329" s="10">
        <v>27354</v>
      </c>
      <c r="S1329" s="45">
        <v>2.8105368933056329E-2</v>
      </c>
      <c r="T1329" s="46">
        <v>256.96969999999999</v>
      </c>
      <c r="U1329" s="64"/>
      <c r="V1329" s="64" t="s">
        <v>0</v>
      </c>
      <c r="W1329" s="64" t="s">
        <v>0</v>
      </c>
      <c r="X1329" s="64" t="s">
        <v>0</v>
      </c>
      <c r="Y1329" s="10">
        <v>1044641</v>
      </c>
      <c r="Z1329" s="45">
        <v>2.781921172726291E-2</v>
      </c>
      <c r="AA1329" s="46">
        <v>1420</v>
      </c>
      <c r="AB1329" s="10">
        <v>1303798</v>
      </c>
      <c r="AC1329" s="45">
        <v>3.3614011706965083E-2</v>
      </c>
      <c r="AD1329" s="46">
        <v>1669.0909999999999</v>
      </c>
      <c r="AE1329" s="64"/>
    </row>
    <row r="1330" spans="1:31" ht="14.4" x14ac:dyDescent="0.3">
      <c r="A1330" s="64" t="s">
        <v>636</v>
      </c>
      <c r="B1330" s="64" t="s">
        <v>0</v>
      </c>
      <c r="C1330" s="64" t="s">
        <v>0</v>
      </c>
      <c r="D1330" s="64" t="s">
        <v>0</v>
      </c>
      <c r="E1330" s="10">
        <v>8512</v>
      </c>
      <c r="F1330" s="45">
        <v>1.6965739650041757E-2</v>
      </c>
      <c r="G1330" s="46">
        <v>201.81818181818099</v>
      </c>
      <c r="H1330" s="10">
        <v>9220</v>
      </c>
      <c r="I1330" s="45">
        <v>1.7738785797427683E-2</v>
      </c>
      <c r="J1330" s="46">
        <v>280.60604899999998</v>
      </c>
      <c r="K1330" s="64"/>
      <c r="L1330" s="64" t="s">
        <v>0</v>
      </c>
      <c r="M1330" s="64" t="s">
        <v>0</v>
      </c>
      <c r="N1330" s="64" t="s">
        <v>0</v>
      </c>
      <c r="O1330" s="10">
        <v>17692</v>
      </c>
      <c r="P1330" s="45">
        <v>1.8871023826640868E-2</v>
      </c>
      <c r="Q1330" s="46">
        <v>98.181818181818201</v>
      </c>
      <c r="R1330" s="10">
        <v>19603</v>
      </c>
      <c r="S1330" s="45">
        <v>2.0141461840853372E-2</v>
      </c>
      <c r="T1330" s="46">
        <v>81.818183899999994</v>
      </c>
      <c r="U1330" s="64"/>
      <c r="V1330" s="64" t="s">
        <v>0</v>
      </c>
      <c r="W1330" s="64" t="s">
        <v>0</v>
      </c>
      <c r="X1330" s="64" t="s">
        <v>0</v>
      </c>
      <c r="Y1330" s="10">
        <v>819177</v>
      </c>
      <c r="Z1330" s="45">
        <v>2.1815014349526821E-2</v>
      </c>
      <c r="AA1330" s="46">
        <v>614.54545454545405</v>
      </c>
      <c r="AB1330" s="10">
        <v>940187</v>
      </c>
      <c r="AC1330" s="45">
        <v>2.4239534670812798E-2</v>
      </c>
      <c r="AD1330" s="46">
        <v>498.18182400000001</v>
      </c>
      <c r="AE1330" s="64"/>
    </row>
    <row r="1331" spans="1:31" ht="14.4" x14ac:dyDescent="0.3">
      <c r="A1331" s="64" t="s">
        <v>630</v>
      </c>
      <c r="B1331" s="64" t="s">
        <v>0</v>
      </c>
      <c r="C1331" s="64" t="s">
        <v>0</v>
      </c>
      <c r="D1331" s="64" t="s">
        <v>0</v>
      </c>
      <c r="E1331" s="10">
        <v>2975</v>
      </c>
      <c r="F1331" s="45">
        <v>5.9296376243978179E-3</v>
      </c>
      <c r="G1331" s="46">
        <v>190.30303030303</v>
      </c>
      <c r="H1331" s="10">
        <v>2992</v>
      </c>
      <c r="I1331" s="45">
        <v>5.7564476253691571E-3</v>
      </c>
      <c r="J1331" s="46">
        <v>232.121216</v>
      </c>
      <c r="K1331" s="64"/>
      <c r="L1331" s="64" t="s">
        <v>0</v>
      </c>
      <c r="M1331" s="64" t="s">
        <v>0</v>
      </c>
      <c r="N1331" s="64" t="s">
        <v>0</v>
      </c>
      <c r="O1331" s="10">
        <v>5730</v>
      </c>
      <c r="P1331" s="45">
        <v>6.1118565750990375E-3</v>
      </c>
      <c r="Q1331" s="46">
        <v>246.666666666666</v>
      </c>
      <c r="R1331" s="10">
        <v>6621</v>
      </c>
      <c r="S1331" s="45">
        <v>6.8028678696265971E-3</v>
      </c>
      <c r="T1331" s="46">
        <v>269.69695999999999</v>
      </c>
      <c r="U1331" s="64"/>
      <c r="V1331" s="64" t="s">
        <v>0</v>
      </c>
      <c r="W1331" s="64" t="s">
        <v>0</v>
      </c>
      <c r="X1331" s="64" t="s">
        <v>0</v>
      </c>
      <c r="Y1331" s="10">
        <v>220756</v>
      </c>
      <c r="Z1331" s="45">
        <v>5.8788214363246806E-3</v>
      </c>
      <c r="AA1331" s="46">
        <v>1573.9393939393899</v>
      </c>
      <c r="AB1331" s="10">
        <v>244443</v>
      </c>
      <c r="AC1331" s="45">
        <v>6.3021341217624708E-3</v>
      </c>
      <c r="AD1331" s="46">
        <v>1615.15149</v>
      </c>
      <c r="AE1331" s="64"/>
    </row>
    <row r="1332" spans="1:31" ht="14.4" x14ac:dyDescent="0.3">
      <c r="A1332" s="64" t="s">
        <v>631</v>
      </c>
      <c r="B1332" s="64" t="s">
        <v>0</v>
      </c>
      <c r="C1332" s="64" t="s">
        <v>0</v>
      </c>
      <c r="D1332" s="64" t="s">
        <v>0</v>
      </c>
      <c r="E1332" s="10">
        <v>5537</v>
      </c>
      <c r="F1332" s="45">
        <v>1.1036102025643939E-2</v>
      </c>
      <c r="G1332" s="46">
        <v>239.39393939393901</v>
      </c>
      <c r="H1332" s="10">
        <v>6228</v>
      </c>
      <c r="I1332" s="45">
        <v>1.1982338172058526E-2</v>
      </c>
      <c r="J1332" s="46">
        <v>248.484848</v>
      </c>
      <c r="K1332" s="64"/>
      <c r="L1332" s="64" t="s">
        <v>0</v>
      </c>
      <c r="M1332" s="64" t="s">
        <v>0</v>
      </c>
      <c r="N1332" s="64" t="s">
        <v>0</v>
      </c>
      <c r="O1332" s="10">
        <v>11962</v>
      </c>
      <c r="P1332" s="45">
        <v>1.2759167251541831E-2</v>
      </c>
      <c r="Q1332" s="46">
        <v>241.81818181818099</v>
      </c>
      <c r="R1332" s="10">
        <v>12982</v>
      </c>
      <c r="S1332" s="45">
        <v>1.3338593971226777E-2</v>
      </c>
      <c r="T1332" s="46">
        <v>281.21212800000001</v>
      </c>
      <c r="U1332" s="64"/>
      <c r="V1332" s="64" t="s">
        <v>0</v>
      </c>
      <c r="W1332" s="64" t="s">
        <v>0</v>
      </c>
      <c r="X1332" s="64" t="s">
        <v>0</v>
      </c>
      <c r="Y1332" s="10">
        <v>598421</v>
      </c>
      <c r="Z1332" s="45">
        <v>1.5936192913202141E-2</v>
      </c>
      <c r="AA1332" s="46">
        <v>1608.4848484848401</v>
      </c>
      <c r="AB1332" s="10">
        <v>695744</v>
      </c>
      <c r="AC1332" s="45">
        <v>1.7937400549050325E-2</v>
      </c>
      <c r="AD1332" s="46">
        <v>1549.6969999999999</v>
      </c>
      <c r="AE1332" s="64"/>
    </row>
    <row r="1333" spans="1:31" ht="14.4" x14ac:dyDescent="0.3">
      <c r="A1333" s="64" t="s">
        <v>355</v>
      </c>
      <c r="B1333" s="64" t="s">
        <v>0</v>
      </c>
      <c r="C1333" s="64" t="s">
        <v>0</v>
      </c>
      <c r="D1333" s="64" t="s">
        <v>0</v>
      </c>
      <c r="E1333" s="10">
        <v>255544</v>
      </c>
      <c r="F1333" s="45">
        <v>0.50933893011398856</v>
      </c>
      <c r="G1333" s="46">
        <v>832.12121212121201</v>
      </c>
      <c r="H1333" s="10">
        <v>265558</v>
      </c>
      <c r="I1333" s="45">
        <v>0.51091935778669206</v>
      </c>
      <c r="J1333" s="46">
        <v>1003.63635</v>
      </c>
      <c r="K1333" s="64"/>
      <c r="L1333" s="64" t="s">
        <v>0</v>
      </c>
      <c r="M1333" s="64" t="s">
        <v>0</v>
      </c>
      <c r="N1333" s="64" t="s">
        <v>0</v>
      </c>
      <c r="O1333" s="10">
        <v>473200</v>
      </c>
      <c r="P1333" s="45">
        <v>0.5047348222228385</v>
      </c>
      <c r="Q1333" s="46">
        <v>220</v>
      </c>
      <c r="R1333" s="10">
        <v>490788</v>
      </c>
      <c r="S1333" s="45">
        <v>0.50426913094672987</v>
      </c>
      <c r="T1333" s="46">
        <v>193.939392</v>
      </c>
      <c r="U1333" s="64"/>
      <c r="V1333" s="64" t="s">
        <v>0</v>
      </c>
      <c r="W1333" s="64" t="s">
        <v>0</v>
      </c>
      <c r="X1333" s="64" t="s">
        <v>0</v>
      </c>
      <c r="Y1333" s="10">
        <v>19041712</v>
      </c>
      <c r="Z1333" s="45">
        <v>0.50708848090163305</v>
      </c>
      <c r="AA1333" s="46">
        <v>1375.7575757575701</v>
      </c>
      <c r="AB1333" s="10">
        <v>19648672</v>
      </c>
      <c r="AC1333" s="45">
        <v>0.50657440081540017</v>
      </c>
      <c r="AD1333" s="46">
        <v>1203.03027</v>
      </c>
      <c r="AE1333" s="64"/>
    </row>
    <row r="1334" spans="1:31" ht="14.4" x14ac:dyDescent="0.3">
      <c r="A1334" s="64" t="s">
        <v>169</v>
      </c>
      <c r="B1334" s="64" t="s">
        <v>0</v>
      </c>
      <c r="C1334" s="64" t="s">
        <v>0</v>
      </c>
      <c r="D1334" s="64" t="s">
        <v>0</v>
      </c>
      <c r="E1334" s="10">
        <v>22113</v>
      </c>
      <c r="F1334" s="45">
        <v>4.4074647659935781E-2</v>
      </c>
      <c r="G1334" s="46">
        <v>490.90909090909099</v>
      </c>
      <c r="H1334" s="10">
        <v>20583</v>
      </c>
      <c r="I1334" s="45">
        <v>3.960058872759805E-2</v>
      </c>
      <c r="J1334" s="46">
        <v>457.57574499999998</v>
      </c>
      <c r="K1334" s="64"/>
      <c r="L1334" s="64" t="s">
        <v>0</v>
      </c>
      <c r="M1334" s="64" t="s">
        <v>0</v>
      </c>
      <c r="N1334" s="64" t="s">
        <v>0</v>
      </c>
      <c r="O1334" s="10">
        <v>39070</v>
      </c>
      <c r="P1334" s="45">
        <v>4.167368872410461E-2</v>
      </c>
      <c r="Q1334" s="46">
        <v>18.7878787878787</v>
      </c>
      <c r="R1334" s="10">
        <v>38015</v>
      </c>
      <c r="S1334" s="45">
        <v>3.9059208890478037E-2</v>
      </c>
      <c r="T1334" s="46">
        <v>32.727271999999999</v>
      </c>
      <c r="U1334" s="64"/>
      <c r="V1334" s="64" t="s">
        <v>0</v>
      </c>
      <c r="W1334" s="64" t="s">
        <v>0</v>
      </c>
      <c r="X1334" s="64" t="s">
        <v>0</v>
      </c>
      <c r="Y1334" s="10">
        <v>1233122</v>
      </c>
      <c r="Z1334" s="45">
        <v>3.283853687874197E-2</v>
      </c>
      <c r="AA1334" s="46">
        <v>320</v>
      </c>
      <c r="AB1334" s="10">
        <v>1196857</v>
      </c>
      <c r="AC1334" s="45">
        <v>3.0856900539472456E-2</v>
      </c>
      <c r="AD1334" s="46">
        <v>385.45455900000002</v>
      </c>
      <c r="AE1334" s="64"/>
    </row>
    <row r="1335" spans="1:31" ht="14.4" x14ac:dyDescent="0.3">
      <c r="A1335" s="64" t="s">
        <v>630</v>
      </c>
      <c r="B1335" s="64" t="s">
        <v>0</v>
      </c>
      <c r="C1335" s="64" t="s">
        <v>0</v>
      </c>
      <c r="D1335" s="64" t="s">
        <v>0</v>
      </c>
      <c r="E1335" s="10">
        <v>60</v>
      </c>
      <c r="F1335" s="45">
        <v>1.19589330239956E-4</v>
      </c>
      <c r="G1335" s="46">
        <v>30.909090909090899</v>
      </c>
      <c r="H1335" s="10">
        <v>78</v>
      </c>
      <c r="I1335" s="45">
        <v>1.5006781911055958E-4</v>
      </c>
      <c r="J1335" s="46">
        <v>34.5454559</v>
      </c>
      <c r="K1335" s="64"/>
      <c r="L1335" s="64" t="s">
        <v>0</v>
      </c>
      <c r="M1335" s="64" t="s">
        <v>0</v>
      </c>
      <c r="N1335" s="64" t="s">
        <v>0</v>
      </c>
      <c r="O1335" s="10">
        <v>170</v>
      </c>
      <c r="P1335" s="45">
        <v>1.8132907814429956E-4</v>
      </c>
      <c r="Q1335" s="46">
        <v>66.6666666666666</v>
      </c>
      <c r="R1335" s="10">
        <v>147</v>
      </c>
      <c r="S1335" s="45">
        <v>1.5103784576878264E-4</v>
      </c>
      <c r="T1335" s="46">
        <v>58.787880000000001</v>
      </c>
      <c r="U1335" s="64"/>
      <c r="V1335" s="64" t="s">
        <v>0</v>
      </c>
      <c r="W1335" s="64" t="s">
        <v>0</v>
      </c>
      <c r="X1335" s="64" t="s">
        <v>0</v>
      </c>
      <c r="Y1335" s="10">
        <v>5409</v>
      </c>
      <c r="Z1335" s="45">
        <v>1.4404385452300366E-4</v>
      </c>
      <c r="AA1335" s="46">
        <v>385.45454545454498</v>
      </c>
      <c r="AB1335" s="10">
        <v>5346</v>
      </c>
      <c r="AC1335" s="45">
        <v>1.3782848768400884E-4</v>
      </c>
      <c r="AD1335" s="46">
        <v>335.15152</v>
      </c>
      <c r="AE1335" s="64"/>
    </row>
    <row r="1336" spans="1:31" ht="14.4" x14ac:dyDescent="0.3">
      <c r="A1336" s="64" t="s">
        <v>631</v>
      </c>
      <c r="B1336" s="64" t="s">
        <v>0</v>
      </c>
      <c r="C1336" s="64" t="s">
        <v>0</v>
      </c>
      <c r="D1336" s="64" t="s">
        <v>0</v>
      </c>
      <c r="E1336" s="10">
        <v>22053</v>
      </c>
      <c r="F1336" s="45">
        <v>4.3955058329695824E-2</v>
      </c>
      <c r="G1336" s="46">
        <v>490.30303030303003</v>
      </c>
      <c r="H1336" s="10">
        <v>20505</v>
      </c>
      <c r="I1336" s="45">
        <v>3.9450520908487489E-2</v>
      </c>
      <c r="J1336" s="46">
        <v>457.57574499999998</v>
      </c>
      <c r="K1336" s="64"/>
      <c r="L1336" s="64" t="s">
        <v>0</v>
      </c>
      <c r="M1336" s="64" t="s">
        <v>0</v>
      </c>
      <c r="N1336" s="64" t="s">
        <v>0</v>
      </c>
      <c r="O1336" s="10">
        <v>38900</v>
      </c>
      <c r="P1336" s="45">
        <v>4.1492359645960306E-2</v>
      </c>
      <c r="Q1336" s="46">
        <v>70.909090909090907</v>
      </c>
      <c r="R1336" s="10">
        <v>37868</v>
      </c>
      <c r="S1336" s="45">
        <v>3.8908171044709255E-2</v>
      </c>
      <c r="T1336" s="46">
        <v>71.515150000000006</v>
      </c>
      <c r="U1336" s="64"/>
      <c r="V1336" s="64" t="s">
        <v>0</v>
      </c>
      <c r="W1336" s="64" t="s">
        <v>0</v>
      </c>
      <c r="X1336" s="64" t="s">
        <v>0</v>
      </c>
      <c r="Y1336" s="10">
        <v>1227713</v>
      </c>
      <c r="Z1336" s="45">
        <v>3.2694493024218965E-2</v>
      </c>
      <c r="AA1336" s="46">
        <v>507.87878787878799</v>
      </c>
      <c r="AB1336" s="10">
        <v>1191511</v>
      </c>
      <c r="AC1336" s="45">
        <v>3.0719072051788449E-2</v>
      </c>
      <c r="AD1336" s="46">
        <v>487.878784</v>
      </c>
      <c r="AE1336" s="64"/>
    </row>
    <row r="1337" spans="1:31" ht="14.4" x14ac:dyDescent="0.3">
      <c r="A1337" s="64" t="s">
        <v>632</v>
      </c>
      <c r="B1337" s="64" t="s">
        <v>0</v>
      </c>
      <c r="C1337" s="64" t="s">
        <v>0</v>
      </c>
      <c r="D1337" s="64" t="s">
        <v>0</v>
      </c>
      <c r="E1337" s="10">
        <v>51016</v>
      </c>
      <c r="F1337" s="45">
        <v>0.10168282119202658</v>
      </c>
      <c r="G1337" s="46">
        <v>682.42424242424204</v>
      </c>
      <c r="H1337" s="10">
        <v>53067</v>
      </c>
      <c r="I1337" s="45">
        <v>0.10209806354794955</v>
      </c>
      <c r="J1337" s="46">
        <v>644.24243200000001</v>
      </c>
      <c r="K1337" s="64"/>
      <c r="L1337" s="64" t="s">
        <v>0</v>
      </c>
      <c r="M1337" s="64" t="s">
        <v>0</v>
      </c>
      <c r="N1337" s="64" t="s">
        <v>0</v>
      </c>
      <c r="O1337" s="10">
        <v>96909</v>
      </c>
      <c r="P1337" s="45">
        <v>0.10336717431697603</v>
      </c>
      <c r="Q1337" s="46">
        <v>21.818181818181799</v>
      </c>
      <c r="R1337" s="10">
        <v>99445</v>
      </c>
      <c r="S1337" s="45">
        <v>0.10217658892841217</v>
      </c>
      <c r="T1337" s="46">
        <v>26.666665999999999</v>
      </c>
      <c r="U1337" s="64"/>
      <c r="V1337" s="64" t="s">
        <v>0</v>
      </c>
      <c r="W1337" s="64" t="s">
        <v>0</v>
      </c>
      <c r="X1337" s="64" t="s">
        <v>0</v>
      </c>
      <c r="Y1337" s="10">
        <v>3267393</v>
      </c>
      <c r="Z1337" s="45">
        <v>8.701199518607515E-2</v>
      </c>
      <c r="AA1337" s="46">
        <v>431.51515151515099</v>
      </c>
      <c r="AB1337" s="10">
        <v>3211659</v>
      </c>
      <c r="AC1337" s="45">
        <v>8.2801740165869081E-2</v>
      </c>
      <c r="AD1337" s="46">
        <v>514.54549999999995</v>
      </c>
      <c r="AE1337" s="64"/>
    </row>
    <row r="1338" spans="1:31" ht="14.4" x14ac:dyDescent="0.3">
      <c r="A1338" s="64" t="s">
        <v>630</v>
      </c>
      <c r="B1338" s="64" t="s">
        <v>0</v>
      </c>
      <c r="C1338" s="64" t="s">
        <v>0</v>
      </c>
      <c r="D1338" s="64" t="s">
        <v>0</v>
      </c>
      <c r="E1338" s="10">
        <v>301</v>
      </c>
      <c r="F1338" s="45">
        <v>5.9993980670377926E-4</v>
      </c>
      <c r="G1338" s="46">
        <v>70.909090909090907</v>
      </c>
      <c r="H1338" s="10">
        <v>328</v>
      </c>
      <c r="I1338" s="45">
        <v>6.3105441882389162E-4</v>
      </c>
      <c r="J1338" s="46">
        <v>82.424239999999998</v>
      </c>
      <c r="K1338" s="64"/>
      <c r="L1338" s="64" t="s">
        <v>0</v>
      </c>
      <c r="M1338" s="64" t="s">
        <v>0</v>
      </c>
      <c r="N1338" s="64" t="s">
        <v>0</v>
      </c>
      <c r="O1338" s="10">
        <v>440</v>
      </c>
      <c r="P1338" s="45">
        <v>4.6932231990289296E-4</v>
      </c>
      <c r="Q1338" s="46">
        <v>90.909090909090907</v>
      </c>
      <c r="R1338" s="10">
        <v>696</v>
      </c>
      <c r="S1338" s="45">
        <v>7.1511796363995042E-4</v>
      </c>
      <c r="T1338" s="46">
        <v>120</v>
      </c>
      <c r="U1338" s="64"/>
      <c r="V1338" s="64" t="s">
        <v>0</v>
      </c>
      <c r="W1338" s="64" t="s">
        <v>0</v>
      </c>
      <c r="X1338" s="64" t="s">
        <v>0</v>
      </c>
      <c r="Y1338" s="10">
        <v>15868</v>
      </c>
      <c r="Z1338" s="45">
        <v>4.2257124858033319E-4</v>
      </c>
      <c r="AA1338" s="46">
        <v>586.06060606060601</v>
      </c>
      <c r="AB1338" s="10">
        <v>15243</v>
      </c>
      <c r="AC1338" s="45">
        <v>3.9298908300923057E-4</v>
      </c>
      <c r="AD1338" s="46">
        <v>564.24243200000001</v>
      </c>
      <c r="AE1338" s="64"/>
    </row>
    <row r="1339" spans="1:31" ht="14.4" x14ac:dyDescent="0.3">
      <c r="A1339" s="64" t="s">
        <v>631</v>
      </c>
      <c r="B1339" s="64" t="s">
        <v>0</v>
      </c>
      <c r="C1339" s="64" t="s">
        <v>0</v>
      </c>
      <c r="D1339" s="64" t="s">
        <v>0</v>
      </c>
      <c r="E1339" s="10">
        <v>50715</v>
      </c>
      <c r="F1339" s="45">
        <v>0.1010828813853228</v>
      </c>
      <c r="G1339" s="46">
        <v>672.12121212121201</v>
      </c>
      <c r="H1339" s="10">
        <v>52739</v>
      </c>
      <c r="I1339" s="45">
        <v>0.10146700912912567</v>
      </c>
      <c r="J1339" s="46">
        <v>664.84849999999994</v>
      </c>
      <c r="K1339" s="64"/>
      <c r="L1339" s="64" t="s">
        <v>0</v>
      </c>
      <c r="M1339" s="64" t="s">
        <v>0</v>
      </c>
      <c r="N1339" s="64" t="s">
        <v>0</v>
      </c>
      <c r="O1339" s="10">
        <v>96469</v>
      </c>
      <c r="P1339" s="45">
        <v>0.10289785199707313</v>
      </c>
      <c r="Q1339" s="46">
        <v>99.393939393939405</v>
      </c>
      <c r="R1339" s="10">
        <v>98749</v>
      </c>
      <c r="S1339" s="45">
        <v>0.10146147096477222</v>
      </c>
      <c r="T1339" s="46">
        <v>118.181816</v>
      </c>
      <c r="U1339" s="64"/>
      <c r="V1339" s="64" t="s">
        <v>0</v>
      </c>
      <c r="W1339" s="64" t="s">
        <v>0</v>
      </c>
      <c r="X1339" s="64" t="s">
        <v>0</v>
      </c>
      <c r="Y1339" s="10">
        <v>3251525</v>
      </c>
      <c r="Z1339" s="45">
        <v>8.6589423937494817E-2</v>
      </c>
      <c r="AA1339" s="46">
        <v>745.45454545454504</v>
      </c>
      <c r="AB1339" s="10">
        <v>3196416</v>
      </c>
      <c r="AC1339" s="45">
        <v>8.2408751082859846E-2</v>
      </c>
      <c r="AD1339" s="46">
        <v>740</v>
      </c>
      <c r="AE1339" s="64"/>
    </row>
    <row r="1340" spans="1:31" ht="14.4" x14ac:dyDescent="0.3">
      <c r="A1340" s="64" t="s">
        <v>633</v>
      </c>
      <c r="B1340" s="64" t="s">
        <v>0</v>
      </c>
      <c r="C1340" s="64" t="s">
        <v>0</v>
      </c>
      <c r="D1340" s="64" t="s">
        <v>0</v>
      </c>
      <c r="E1340" s="10">
        <v>70325</v>
      </c>
      <c r="F1340" s="45">
        <v>0.14016866081874843</v>
      </c>
      <c r="G1340" s="46">
        <v>549.09090909090901</v>
      </c>
      <c r="H1340" s="10">
        <v>71065</v>
      </c>
      <c r="I1340" s="45">
        <v>0.13672525083451176</v>
      </c>
      <c r="J1340" s="46">
        <v>694.54549999999995</v>
      </c>
      <c r="K1340" s="64"/>
      <c r="L1340" s="64" t="s">
        <v>0</v>
      </c>
      <c r="M1340" s="64" t="s">
        <v>0</v>
      </c>
      <c r="N1340" s="64" t="s">
        <v>0</v>
      </c>
      <c r="O1340" s="10">
        <v>119810</v>
      </c>
      <c r="P1340" s="45">
        <v>0.12779433442628546</v>
      </c>
      <c r="Q1340" s="46">
        <v>76.969696969696898</v>
      </c>
      <c r="R1340" s="10">
        <v>121799</v>
      </c>
      <c r="S1340" s="45">
        <v>0.12514461616865277</v>
      </c>
      <c r="T1340" s="46">
        <v>76.363640000000004</v>
      </c>
      <c r="U1340" s="64"/>
      <c r="V1340" s="64" t="s">
        <v>0</v>
      </c>
      <c r="W1340" s="64" t="s">
        <v>0</v>
      </c>
      <c r="X1340" s="64" t="s">
        <v>0</v>
      </c>
      <c r="Y1340" s="10">
        <v>4589517</v>
      </c>
      <c r="Z1340" s="45">
        <v>0.12222069126989318</v>
      </c>
      <c r="AA1340" s="46">
        <v>836.36363636363603</v>
      </c>
      <c r="AB1340" s="10">
        <v>4705111</v>
      </c>
      <c r="AC1340" s="45">
        <v>0.12130533735791142</v>
      </c>
      <c r="AD1340" s="46">
        <v>829.69695999999999</v>
      </c>
      <c r="AE1340" s="64"/>
    </row>
    <row r="1341" spans="1:31" ht="14.4" x14ac:dyDescent="0.3">
      <c r="A1341" s="64" t="s">
        <v>630</v>
      </c>
      <c r="B1341" s="64" t="s">
        <v>0</v>
      </c>
      <c r="C1341" s="64" t="s">
        <v>0</v>
      </c>
      <c r="D1341" s="64" t="s">
        <v>0</v>
      </c>
      <c r="E1341" s="10">
        <v>692</v>
      </c>
      <c r="F1341" s="45">
        <v>1.3792636087674925E-3</v>
      </c>
      <c r="G1341" s="46">
        <v>139.39393939393901</v>
      </c>
      <c r="H1341" s="10">
        <v>564</v>
      </c>
      <c r="I1341" s="45">
        <v>1.085105768953277E-3</v>
      </c>
      <c r="J1341" s="46">
        <v>93.939390000000003</v>
      </c>
      <c r="K1341" s="64"/>
      <c r="L1341" s="64" t="s">
        <v>0</v>
      </c>
      <c r="M1341" s="64" t="s">
        <v>0</v>
      </c>
      <c r="N1341" s="64" t="s">
        <v>0</v>
      </c>
      <c r="O1341" s="10">
        <v>1311</v>
      </c>
      <c r="P1341" s="45">
        <v>1.3983671849833923E-3</v>
      </c>
      <c r="Q1341" s="46">
        <v>168.48484848484799</v>
      </c>
      <c r="R1341" s="10">
        <v>1001</v>
      </c>
      <c r="S1341" s="45">
        <v>1.0284958069017103E-3</v>
      </c>
      <c r="T1341" s="46">
        <v>138.78787199999999</v>
      </c>
      <c r="U1341" s="64"/>
      <c r="V1341" s="64" t="s">
        <v>0</v>
      </c>
      <c r="W1341" s="64" t="s">
        <v>0</v>
      </c>
      <c r="X1341" s="64" t="s">
        <v>0</v>
      </c>
      <c r="Y1341" s="10">
        <v>25340</v>
      </c>
      <c r="Z1341" s="45">
        <v>6.7481443401976569E-4</v>
      </c>
      <c r="AA1341" s="46">
        <v>736.969696969697</v>
      </c>
      <c r="AB1341" s="10">
        <v>28244</v>
      </c>
      <c r="AC1341" s="45">
        <v>7.2817579613676498E-4</v>
      </c>
      <c r="AD1341" s="46">
        <v>823.63635299999999</v>
      </c>
      <c r="AE1341" s="64"/>
    </row>
    <row r="1342" spans="1:31" ht="14.4" x14ac:dyDescent="0.3">
      <c r="A1342" s="64" t="s">
        <v>631</v>
      </c>
      <c r="B1342" s="64" t="s">
        <v>0</v>
      </c>
      <c r="C1342" s="64" t="s">
        <v>0</v>
      </c>
      <c r="D1342" s="64" t="s">
        <v>0</v>
      </c>
      <c r="E1342" s="10">
        <v>69633</v>
      </c>
      <c r="F1342" s="45">
        <v>0.13878939720998093</v>
      </c>
      <c r="G1342" s="46">
        <v>554.54545454545405</v>
      </c>
      <c r="H1342" s="10">
        <v>70501</v>
      </c>
      <c r="I1342" s="45">
        <v>0.13564014506555847</v>
      </c>
      <c r="J1342" s="46">
        <v>686.06060000000002</v>
      </c>
      <c r="K1342" s="64"/>
      <c r="L1342" s="64" t="s">
        <v>0</v>
      </c>
      <c r="M1342" s="64" t="s">
        <v>0</v>
      </c>
      <c r="N1342" s="64" t="s">
        <v>0</v>
      </c>
      <c r="O1342" s="10">
        <v>118499</v>
      </c>
      <c r="P1342" s="45">
        <v>0.12639596724130206</v>
      </c>
      <c r="Q1342" s="46">
        <v>180.60606060606</v>
      </c>
      <c r="R1342" s="10">
        <v>120798</v>
      </c>
      <c r="S1342" s="45">
        <v>0.12411612036175106</v>
      </c>
      <c r="T1342" s="46">
        <v>160</v>
      </c>
      <c r="U1342" s="64"/>
      <c r="V1342" s="64" t="s">
        <v>0</v>
      </c>
      <c r="W1342" s="64" t="s">
        <v>0</v>
      </c>
      <c r="X1342" s="64" t="s">
        <v>0</v>
      </c>
      <c r="Y1342" s="10">
        <v>4564177</v>
      </c>
      <c r="Z1342" s="45">
        <v>0.12154587683587341</v>
      </c>
      <c r="AA1342" s="46">
        <v>1157.57575757575</v>
      </c>
      <c r="AB1342" s="10">
        <v>4676867</v>
      </c>
      <c r="AC1342" s="45">
        <v>0.12057716156177466</v>
      </c>
      <c r="AD1342" s="46">
        <v>1266.6666299999999</v>
      </c>
      <c r="AE1342" s="64"/>
    </row>
    <row r="1343" spans="1:31" ht="14.4" x14ac:dyDescent="0.3">
      <c r="A1343" s="64" t="s">
        <v>634</v>
      </c>
      <c r="B1343" s="64" t="s">
        <v>0</v>
      </c>
      <c r="C1343" s="64" t="s">
        <v>0</v>
      </c>
      <c r="D1343" s="64" t="s">
        <v>0</v>
      </c>
      <c r="E1343" s="10">
        <v>85529</v>
      </c>
      <c r="F1343" s="45">
        <v>0.17047259710155327</v>
      </c>
      <c r="G1343" s="46">
        <v>629.69696969696895</v>
      </c>
      <c r="H1343" s="10">
        <v>88458</v>
      </c>
      <c r="I1343" s="45">
        <v>0.17018845054976769</v>
      </c>
      <c r="J1343" s="46">
        <v>709.69695999999999</v>
      </c>
      <c r="K1343" s="64"/>
      <c r="L1343" s="64" t="s">
        <v>0</v>
      </c>
      <c r="M1343" s="64" t="s">
        <v>0</v>
      </c>
      <c r="N1343" s="64" t="s">
        <v>0</v>
      </c>
      <c r="O1343" s="10">
        <v>162713</v>
      </c>
      <c r="P1343" s="45">
        <v>0.17355646054172597</v>
      </c>
      <c r="Q1343" s="46">
        <v>80.606060606060595</v>
      </c>
      <c r="R1343" s="10">
        <v>168059</v>
      </c>
      <c r="S1343" s="45">
        <v>0.17267530151058394</v>
      </c>
      <c r="T1343" s="46">
        <v>73.939390000000003</v>
      </c>
      <c r="U1343" s="64"/>
      <c r="V1343" s="64" t="s">
        <v>0</v>
      </c>
      <c r="W1343" s="64" t="s">
        <v>0</v>
      </c>
      <c r="X1343" s="64" t="s">
        <v>0</v>
      </c>
      <c r="Y1343" s="10">
        <v>7422868</v>
      </c>
      <c r="Z1343" s="45">
        <v>0.19767397270021431</v>
      </c>
      <c r="AA1343" s="46">
        <v>749.69696969696895</v>
      </c>
      <c r="AB1343" s="10">
        <v>7543832</v>
      </c>
      <c r="AC1343" s="45">
        <v>0.19449213541006952</v>
      </c>
      <c r="AD1343" s="46">
        <v>799.39390000000003</v>
      </c>
      <c r="AE1343" s="64"/>
    </row>
    <row r="1344" spans="1:31" ht="14.4" x14ac:dyDescent="0.3">
      <c r="A1344" s="64" t="s">
        <v>630</v>
      </c>
      <c r="B1344" s="64" t="s">
        <v>0</v>
      </c>
      <c r="C1344" s="64" t="s">
        <v>0</v>
      </c>
      <c r="D1344" s="64" t="s">
        <v>0</v>
      </c>
      <c r="E1344" s="10">
        <v>2236</v>
      </c>
      <c r="F1344" s="45">
        <v>4.4566957069423598E-3</v>
      </c>
      <c r="G1344" s="46">
        <v>193.333333333333</v>
      </c>
      <c r="H1344" s="10">
        <v>2626</v>
      </c>
      <c r="I1344" s="45">
        <v>5.0522832433888389E-3</v>
      </c>
      <c r="J1344" s="46">
        <v>233.33332799999999</v>
      </c>
      <c r="K1344" s="64"/>
      <c r="L1344" s="64" t="s">
        <v>0</v>
      </c>
      <c r="M1344" s="64" t="s">
        <v>0</v>
      </c>
      <c r="N1344" s="64" t="s">
        <v>0</v>
      </c>
      <c r="O1344" s="10">
        <v>3701</v>
      </c>
      <c r="P1344" s="45">
        <v>3.9476406953650152E-3</v>
      </c>
      <c r="Q1344" s="46">
        <v>255.75757575757501</v>
      </c>
      <c r="R1344" s="10">
        <v>4461</v>
      </c>
      <c r="S1344" s="45">
        <v>4.5835362583301993E-3</v>
      </c>
      <c r="T1344" s="46">
        <v>333.93939999999998</v>
      </c>
      <c r="U1344" s="64"/>
      <c r="V1344" s="64" t="s">
        <v>0</v>
      </c>
      <c r="W1344" s="64" t="s">
        <v>0</v>
      </c>
      <c r="X1344" s="64" t="s">
        <v>0</v>
      </c>
      <c r="Y1344" s="10">
        <v>118460</v>
      </c>
      <c r="Z1344" s="45">
        <v>3.1546376422249981E-3</v>
      </c>
      <c r="AA1344" s="46">
        <v>1654.54545454545</v>
      </c>
      <c r="AB1344" s="10">
        <v>117836</v>
      </c>
      <c r="AC1344" s="45">
        <v>3.0380018097143405E-3</v>
      </c>
      <c r="AD1344" s="46">
        <v>1627.27271</v>
      </c>
      <c r="AE1344" s="64"/>
    </row>
    <row r="1345" spans="1:31" ht="14.4" x14ac:dyDescent="0.3">
      <c r="A1345" s="64" t="s">
        <v>631</v>
      </c>
      <c r="B1345" s="64" t="s">
        <v>0</v>
      </c>
      <c r="C1345" s="64" t="s">
        <v>0</v>
      </c>
      <c r="D1345" s="64" t="s">
        <v>0</v>
      </c>
      <c r="E1345" s="10">
        <v>83293</v>
      </c>
      <c r="F1345" s="45">
        <v>0.16601590139461089</v>
      </c>
      <c r="G1345" s="46">
        <v>676.36363636363603</v>
      </c>
      <c r="H1345" s="10">
        <v>85832</v>
      </c>
      <c r="I1345" s="45">
        <v>0.16513616730637884</v>
      </c>
      <c r="J1345" s="46">
        <v>737.57574499999998</v>
      </c>
      <c r="K1345" s="64"/>
      <c r="L1345" s="64" t="s">
        <v>0</v>
      </c>
      <c r="M1345" s="64" t="s">
        <v>0</v>
      </c>
      <c r="N1345" s="64" t="s">
        <v>0</v>
      </c>
      <c r="O1345" s="10">
        <v>159012</v>
      </c>
      <c r="P1345" s="45">
        <v>0.16960881984636095</v>
      </c>
      <c r="Q1345" s="46">
        <v>252.72727272727201</v>
      </c>
      <c r="R1345" s="10">
        <v>163598</v>
      </c>
      <c r="S1345" s="45">
        <v>0.16809176525225375</v>
      </c>
      <c r="T1345" s="46">
        <v>349.69695999999999</v>
      </c>
      <c r="U1345" s="64"/>
      <c r="V1345" s="64" t="s">
        <v>0</v>
      </c>
      <c r="W1345" s="64" t="s">
        <v>0</v>
      </c>
      <c r="X1345" s="64" t="s">
        <v>0</v>
      </c>
      <c r="Y1345" s="10">
        <v>7304408</v>
      </c>
      <c r="Z1345" s="45">
        <v>0.1945193350579893</v>
      </c>
      <c r="AA1345" s="46">
        <v>1820.6060606060601</v>
      </c>
      <c r="AB1345" s="10">
        <v>7425996</v>
      </c>
      <c r="AC1345" s="45">
        <v>0.19145413360035518</v>
      </c>
      <c r="AD1345" s="46">
        <v>1683.03027</v>
      </c>
      <c r="AE1345" s="64"/>
    </row>
    <row r="1346" spans="1:31" ht="14.4" x14ac:dyDescent="0.3">
      <c r="A1346" s="64" t="s">
        <v>635</v>
      </c>
      <c r="B1346" s="64" t="s">
        <v>0</v>
      </c>
      <c r="C1346" s="64" t="s">
        <v>0</v>
      </c>
      <c r="D1346" s="64" t="s">
        <v>0</v>
      </c>
      <c r="E1346" s="10">
        <v>14582</v>
      </c>
      <c r="F1346" s="45">
        <v>2.9064193559317303E-2</v>
      </c>
      <c r="G1346" s="46">
        <v>324.84848484848402</v>
      </c>
      <c r="H1346" s="10">
        <v>18256</v>
      </c>
      <c r="I1346" s="45">
        <v>3.5123565457466352E-2</v>
      </c>
      <c r="J1346" s="46">
        <v>375.75756799999999</v>
      </c>
      <c r="K1346" s="64"/>
      <c r="L1346" s="64" t="s">
        <v>0</v>
      </c>
      <c r="M1346" s="64" t="s">
        <v>0</v>
      </c>
      <c r="N1346" s="64" t="s">
        <v>0</v>
      </c>
      <c r="O1346" s="10">
        <v>29108</v>
      </c>
      <c r="P1346" s="45">
        <v>3.1047804744848653E-2</v>
      </c>
      <c r="Q1346" s="46">
        <v>66.060606060606005</v>
      </c>
      <c r="R1346" s="10">
        <v>35886</v>
      </c>
      <c r="S1346" s="45">
        <v>3.6871728797677097E-2</v>
      </c>
      <c r="T1346" s="46">
        <v>68.484849999999994</v>
      </c>
      <c r="U1346" s="64"/>
      <c r="V1346" s="64" t="s">
        <v>0</v>
      </c>
      <c r="W1346" s="64" t="s">
        <v>0</v>
      </c>
      <c r="X1346" s="64" t="s">
        <v>0</v>
      </c>
      <c r="Y1346" s="10">
        <v>1356168</v>
      </c>
      <c r="Z1346" s="45">
        <v>3.6115301553106459E-2</v>
      </c>
      <c r="AA1346" s="46">
        <v>467.87878787878799</v>
      </c>
      <c r="AB1346" s="10">
        <v>1683473</v>
      </c>
      <c r="AC1346" s="45">
        <v>4.3402644528032434E-2</v>
      </c>
      <c r="AD1346" s="46">
        <v>510.30304000000001</v>
      </c>
      <c r="AE1346" s="64"/>
    </row>
    <row r="1347" spans="1:31" ht="14.4" x14ac:dyDescent="0.3">
      <c r="A1347" s="64" t="s">
        <v>630</v>
      </c>
      <c r="B1347" s="64" t="s">
        <v>0</v>
      </c>
      <c r="C1347" s="64" t="s">
        <v>0</v>
      </c>
      <c r="D1347" s="64" t="s">
        <v>0</v>
      </c>
      <c r="E1347" s="10">
        <v>1369</v>
      </c>
      <c r="F1347" s="45">
        <v>2.7286298849749958E-3</v>
      </c>
      <c r="G1347" s="46">
        <v>155.15151515151501</v>
      </c>
      <c r="H1347" s="10">
        <v>1591</v>
      </c>
      <c r="I1347" s="45">
        <v>3.0609987205756448E-3</v>
      </c>
      <c r="J1347" s="46">
        <v>186.66667200000001</v>
      </c>
      <c r="K1347" s="64"/>
      <c r="L1347" s="64" t="s">
        <v>0</v>
      </c>
      <c r="M1347" s="64" t="s">
        <v>0</v>
      </c>
      <c r="N1347" s="64" t="s">
        <v>0</v>
      </c>
      <c r="O1347" s="10">
        <v>2573</v>
      </c>
      <c r="P1347" s="45">
        <v>2.7444689297957806E-3</v>
      </c>
      <c r="Q1347" s="46">
        <v>193.939393939393</v>
      </c>
      <c r="R1347" s="10">
        <v>2758</v>
      </c>
      <c r="S1347" s="45">
        <v>2.83375767775716E-3</v>
      </c>
      <c r="T1347" s="46">
        <v>222.42424</v>
      </c>
      <c r="U1347" s="64"/>
      <c r="V1347" s="64" t="s">
        <v>0</v>
      </c>
      <c r="W1347" s="64" t="s">
        <v>0</v>
      </c>
      <c r="X1347" s="64" t="s">
        <v>0</v>
      </c>
      <c r="Y1347" s="10">
        <v>73703</v>
      </c>
      <c r="Z1347" s="45">
        <v>1.9627406562967163E-3</v>
      </c>
      <c r="AA1347" s="46">
        <v>1192.12121212121</v>
      </c>
      <c r="AB1347" s="10">
        <v>86370</v>
      </c>
      <c r="AC1347" s="45">
        <v>2.2267576657814896E-3</v>
      </c>
      <c r="AD1347" s="46">
        <v>1026.6666299999999</v>
      </c>
      <c r="AE1347" s="64"/>
    </row>
    <row r="1348" spans="1:31" ht="14.4" x14ac:dyDescent="0.3">
      <c r="A1348" s="64" t="s">
        <v>631</v>
      </c>
      <c r="B1348" s="64" t="s">
        <v>0</v>
      </c>
      <c r="C1348" s="64" t="s">
        <v>0</v>
      </c>
      <c r="D1348" s="64" t="s">
        <v>0</v>
      </c>
      <c r="E1348" s="10">
        <v>13213</v>
      </c>
      <c r="F1348" s="45">
        <v>2.6335563674342307E-2</v>
      </c>
      <c r="G1348" s="46">
        <v>343.636363636363</v>
      </c>
      <c r="H1348" s="10">
        <v>16665</v>
      </c>
      <c r="I1348" s="45">
        <v>3.2062566736890709E-2</v>
      </c>
      <c r="J1348" s="46">
        <v>390.90910000000002</v>
      </c>
      <c r="K1348" s="64"/>
      <c r="L1348" s="64" t="s">
        <v>0</v>
      </c>
      <c r="M1348" s="64" t="s">
        <v>0</v>
      </c>
      <c r="N1348" s="64" t="s">
        <v>0</v>
      </c>
      <c r="O1348" s="10">
        <v>26535</v>
      </c>
      <c r="P1348" s="45">
        <v>2.8303335815052875E-2</v>
      </c>
      <c r="Q1348" s="46">
        <v>198.18181818181799</v>
      </c>
      <c r="R1348" s="10">
        <v>33128</v>
      </c>
      <c r="S1348" s="45">
        <v>3.4037971119919942E-2</v>
      </c>
      <c r="T1348" s="46">
        <v>230.909088</v>
      </c>
      <c r="U1348" s="64"/>
      <c r="V1348" s="64" t="s">
        <v>0</v>
      </c>
      <c r="W1348" s="64" t="s">
        <v>0</v>
      </c>
      <c r="X1348" s="64" t="s">
        <v>0</v>
      </c>
      <c r="Y1348" s="10">
        <v>1282465</v>
      </c>
      <c r="Z1348" s="45">
        <v>3.4152560896809743E-2</v>
      </c>
      <c r="AA1348" s="46">
        <v>1216.9696969696899</v>
      </c>
      <c r="AB1348" s="10">
        <v>1597103</v>
      </c>
      <c r="AC1348" s="45">
        <v>4.1175886862250946E-2</v>
      </c>
      <c r="AD1348" s="46">
        <v>1079.39392</v>
      </c>
      <c r="AE1348" s="64"/>
    </row>
    <row r="1349" spans="1:31" ht="14.4" x14ac:dyDescent="0.3">
      <c r="A1349" s="64" t="s">
        <v>636</v>
      </c>
      <c r="B1349" s="64" t="s">
        <v>0</v>
      </c>
      <c r="C1349" s="64" t="s">
        <v>0</v>
      </c>
      <c r="D1349" s="64" t="s">
        <v>0</v>
      </c>
      <c r="E1349" s="10">
        <v>11979</v>
      </c>
      <c r="F1349" s="45">
        <v>2.3876009782407212E-2</v>
      </c>
      <c r="G1349" s="46">
        <v>300.60606060606</v>
      </c>
      <c r="H1349" s="10">
        <v>14129</v>
      </c>
      <c r="I1349" s="45">
        <v>2.7183438669398669E-2</v>
      </c>
      <c r="J1349" s="46">
        <v>357.57574499999998</v>
      </c>
      <c r="K1349" s="64"/>
      <c r="L1349" s="64" t="s">
        <v>0</v>
      </c>
      <c r="M1349" s="64" t="s">
        <v>0</v>
      </c>
      <c r="N1349" s="64" t="s">
        <v>0</v>
      </c>
      <c r="O1349" s="10">
        <v>25590</v>
      </c>
      <c r="P1349" s="45">
        <v>2.7295359468897797E-2</v>
      </c>
      <c r="Q1349" s="46">
        <v>185.45454545454501</v>
      </c>
      <c r="R1349" s="10">
        <v>27584</v>
      </c>
      <c r="S1349" s="45">
        <v>2.8341686650925853E-2</v>
      </c>
      <c r="T1349" s="46">
        <v>134.545456</v>
      </c>
      <c r="U1349" s="64"/>
      <c r="V1349" s="64" t="s">
        <v>0</v>
      </c>
      <c r="W1349" s="64" t="s">
        <v>0</v>
      </c>
      <c r="X1349" s="64" t="s">
        <v>0</v>
      </c>
      <c r="Y1349" s="10">
        <v>1172644</v>
      </c>
      <c r="Z1349" s="45">
        <v>3.1227983313601979E-2</v>
      </c>
      <c r="AA1349" s="46">
        <v>722.42424242424204</v>
      </c>
      <c r="AB1349" s="10">
        <v>1307740</v>
      </c>
      <c r="AC1349" s="45">
        <v>3.371564281404521E-2</v>
      </c>
      <c r="AD1349" s="46">
        <v>584.24243200000001</v>
      </c>
      <c r="AE1349" s="64"/>
    </row>
    <row r="1350" spans="1:31" ht="14.4" x14ac:dyDescent="0.3">
      <c r="A1350" s="64" t="s">
        <v>630</v>
      </c>
      <c r="B1350" s="64" t="s">
        <v>0</v>
      </c>
      <c r="C1350" s="64" t="s">
        <v>0</v>
      </c>
      <c r="D1350" s="64" t="s">
        <v>0</v>
      </c>
      <c r="E1350" s="10">
        <v>2782</v>
      </c>
      <c r="F1350" s="45">
        <v>5.5449586121259593E-3</v>
      </c>
      <c r="G1350" s="46">
        <v>207.87878787878699</v>
      </c>
      <c r="H1350" s="10">
        <v>3248</v>
      </c>
      <c r="I1350" s="45">
        <v>6.2489779034756087E-3</v>
      </c>
      <c r="J1350" s="46">
        <v>266.66665599999999</v>
      </c>
      <c r="K1350" s="64"/>
      <c r="L1350" s="64" t="s">
        <v>0</v>
      </c>
      <c r="M1350" s="64" t="s">
        <v>0</v>
      </c>
      <c r="N1350" s="64" t="s">
        <v>0</v>
      </c>
      <c r="O1350" s="10">
        <v>5687</v>
      </c>
      <c r="P1350" s="45">
        <v>6.0659909847448909E-3</v>
      </c>
      <c r="Q1350" s="46">
        <v>243.030303030303</v>
      </c>
      <c r="R1350" s="10">
        <v>6058</v>
      </c>
      <c r="S1350" s="45">
        <v>6.2244031950155453E-3</v>
      </c>
      <c r="T1350" s="46">
        <v>289.09089999999998</v>
      </c>
      <c r="U1350" s="64"/>
      <c r="V1350" s="64" t="s">
        <v>0</v>
      </c>
      <c r="W1350" s="64" t="s">
        <v>0</v>
      </c>
      <c r="X1350" s="64" t="s">
        <v>0</v>
      </c>
      <c r="Y1350" s="10">
        <v>235072</v>
      </c>
      <c r="Z1350" s="45">
        <v>6.2600622981015932E-3</v>
      </c>
      <c r="AA1350" s="46">
        <v>1790.9090909090901</v>
      </c>
      <c r="AB1350" s="10">
        <v>251262</v>
      </c>
      <c r="AC1350" s="45">
        <v>6.4779389211484153E-3</v>
      </c>
      <c r="AD1350" s="46">
        <v>2070.3029999999999</v>
      </c>
      <c r="AE1350" s="64"/>
    </row>
    <row r="1351" spans="1:31" ht="14.4" x14ac:dyDescent="0.3">
      <c r="A1351" s="64" t="s">
        <v>631</v>
      </c>
      <c r="B1351" s="64" t="s">
        <v>0</v>
      </c>
      <c r="C1351" s="64" t="s">
        <v>0</v>
      </c>
      <c r="D1351" s="64" t="s">
        <v>0</v>
      </c>
      <c r="E1351" s="10">
        <v>9197</v>
      </c>
      <c r="F1351" s="45">
        <v>1.8331051170281255E-2</v>
      </c>
      <c r="G1351" s="46">
        <v>269.69696969696901</v>
      </c>
      <c r="H1351" s="10">
        <v>10881</v>
      </c>
      <c r="I1351" s="45">
        <v>2.0934460765923063E-2</v>
      </c>
      <c r="J1351" s="46">
        <v>373.93939999999998</v>
      </c>
      <c r="K1351" s="64"/>
      <c r="L1351" s="64" t="s">
        <v>0</v>
      </c>
      <c r="M1351" s="64" t="s">
        <v>0</v>
      </c>
      <c r="N1351" s="64" t="s">
        <v>0</v>
      </c>
      <c r="O1351" s="10">
        <v>19903</v>
      </c>
      <c r="P1351" s="45">
        <v>2.1229368484152904E-2</v>
      </c>
      <c r="Q1351" s="46">
        <v>292.12121212121201</v>
      </c>
      <c r="R1351" s="10">
        <v>21526</v>
      </c>
      <c r="S1351" s="45">
        <v>2.2117283455910308E-2</v>
      </c>
      <c r="T1351" s="46">
        <v>314.54544099999998</v>
      </c>
      <c r="U1351" s="64"/>
      <c r="V1351" s="64" t="s">
        <v>0</v>
      </c>
      <c r="W1351" s="64" t="s">
        <v>0</v>
      </c>
      <c r="X1351" s="64" t="s">
        <v>0</v>
      </c>
      <c r="Y1351" s="10">
        <v>937572</v>
      </c>
      <c r="Z1351" s="45">
        <v>2.4967921015500386E-2</v>
      </c>
      <c r="AA1351" s="46">
        <v>1849.69696969697</v>
      </c>
      <c r="AB1351" s="10">
        <v>1056478</v>
      </c>
      <c r="AC1351" s="45">
        <v>2.7237703892896797E-2</v>
      </c>
      <c r="AD1351" s="46">
        <v>2075.1516099999999</v>
      </c>
      <c r="AE1351" s="64"/>
    </row>
    <row r="1352" spans="1:31" ht="18" customHeight="1" x14ac:dyDescent="0.3">
      <c r="A1352" s="432"/>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432"/>
    </row>
    <row r="1353" spans="1:31" ht="14.4" x14ac:dyDescent="0.3">
      <c r="A1353" s="433" t="s">
        <v>637</v>
      </c>
      <c r="B1353" s="433"/>
      <c r="C1353" s="433"/>
      <c r="D1353" s="433"/>
      <c r="E1353" s="433"/>
      <c r="F1353" s="433"/>
      <c r="G1353" s="433"/>
      <c r="H1353" s="433"/>
      <c r="I1353" s="433"/>
      <c r="J1353" s="433"/>
      <c r="K1353" s="433"/>
      <c r="L1353" s="433"/>
      <c r="M1353" s="433"/>
      <c r="N1353" s="433"/>
      <c r="O1353" s="433"/>
      <c r="P1353" s="433"/>
      <c r="Q1353" s="433"/>
      <c r="R1353" s="433"/>
      <c r="S1353" s="433"/>
      <c r="T1353" s="433"/>
      <c r="U1353" s="433"/>
      <c r="V1353" s="433"/>
      <c r="W1353" s="433"/>
      <c r="X1353" s="433"/>
      <c r="Y1353" s="433"/>
      <c r="Z1353" s="433"/>
      <c r="AA1353" s="433"/>
      <c r="AB1353" s="433"/>
      <c r="AC1353" s="433"/>
      <c r="AD1353" s="433"/>
      <c r="AE1353" s="433"/>
    </row>
    <row r="1354" spans="1:31" ht="14.4" x14ac:dyDescent="0.3">
      <c r="A1354" s="64"/>
      <c r="B1354" s="64" t="s">
        <v>0</v>
      </c>
      <c r="C1354" s="64" t="s">
        <v>0</v>
      </c>
      <c r="D1354" s="64" t="s">
        <v>0</v>
      </c>
      <c r="E1354" s="434" t="s">
        <v>332</v>
      </c>
      <c r="F1354" s="434"/>
      <c r="G1354" s="63" t="s">
        <v>333</v>
      </c>
      <c r="H1354" s="434" t="s">
        <v>332</v>
      </c>
      <c r="I1354" s="434"/>
      <c r="J1354" s="63" t="s">
        <v>333</v>
      </c>
      <c r="K1354" s="64" t="s">
        <v>0</v>
      </c>
      <c r="L1354" s="64" t="s">
        <v>0</v>
      </c>
      <c r="M1354" s="64" t="s">
        <v>0</v>
      </c>
      <c r="N1354" s="64" t="s">
        <v>0</v>
      </c>
      <c r="O1354" s="434" t="s">
        <v>332</v>
      </c>
      <c r="P1354" s="434"/>
      <c r="Q1354" s="63" t="s">
        <v>333</v>
      </c>
      <c r="R1354" s="434" t="s">
        <v>332</v>
      </c>
      <c r="S1354" s="434"/>
      <c r="T1354" s="63" t="s">
        <v>333</v>
      </c>
      <c r="U1354" s="64" t="s">
        <v>0</v>
      </c>
      <c r="V1354" s="64" t="s">
        <v>0</v>
      </c>
      <c r="W1354" s="64" t="s">
        <v>0</v>
      </c>
      <c r="X1354" s="64" t="s">
        <v>0</v>
      </c>
      <c r="Y1354" s="434" t="s">
        <v>332</v>
      </c>
      <c r="Z1354" s="434"/>
      <c r="AA1354" s="63" t="s">
        <v>333</v>
      </c>
      <c r="AB1354" s="434" t="s">
        <v>332</v>
      </c>
      <c r="AC1354" s="434"/>
      <c r="AD1354" s="63" t="s">
        <v>333</v>
      </c>
      <c r="AE1354" s="64" t="s">
        <v>0</v>
      </c>
    </row>
    <row r="1355" spans="1:31" ht="14.4" x14ac:dyDescent="0.3">
      <c r="A1355" s="64" t="s">
        <v>18</v>
      </c>
      <c r="B1355" s="64" t="s">
        <v>0</v>
      </c>
      <c r="C1355" s="64" t="s">
        <v>0</v>
      </c>
      <c r="D1355" s="64" t="s">
        <v>0</v>
      </c>
      <c r="E1355" s="10">
        <v>501717</v>
      </c>
      <c r="F1355" s="45"/>
      <c r="G1355" s="46">
        <v>313.93939393939303</v>
      </c>
      <c r="H1355" s="10">
        <v>519765</v>
      </c>
      <c r="I1355" s="45"/>
      <c r="J1355" s="46">
        <v>288.48486300000002</v>
      </c>
      <c r="K1355" s="64"/>
      <c r="L1355" s="64" t="s">
        <v>0</v>
      </c>
      <c r="M1355" s="64" t="s">
        <v>0</v>
      </c>
      <c r="N1355" s="64" t="s">
        <v>0</v>
      </c>
      <c r="O1355" s="10">
        <v>937522</v>
      </c>
      <c r="P1355" s="45"/>
      <c r="Q1355" s="46">
        <v>447.87878787878702</v>
      </c>
      <c r="R1355" s="10">
        <v>973266</v>
      </c>
      <c r="S1355" s="45"/>
      <c r="T1355" s="46">
        <v>317.57574499999998</v>
      </c>
      <c r="U1355" s="64"/>
      <c r="V1355" s="64" t="s">
        <v>0</v>
      </c>
      <c r="W1355" s="64" t="s">
        <v>0</v>
      </c>
      <c r="X1355" s="64" t="s">
        <v>0</v>
      </c>
      <c r="Y1355" s="10">
        <v>37551064</v>
      </c>
      <c r="Z1355" s="45"/>
      <c r="AA1355" s="46">
        <v>1344.2424242424199</v>
      </c>
      <c r="AB1355" s="10">
        <v>38787337</v>
      </c>
      <c r="AC1355" s="45"/>
      <c r="AD1355" s="46">
        <v>1424.24243</v>
      </c>
      <c r="AE1355" s="64"/>
    </row>
    <row r="1356" spans="1:31" ht="14.4" x14ac:dyDescent="0.3">
      <c r="A1356" s="64" t="s">
        <v>334</v>
      </c>
      <c r="B1356" s="64" t="s">
        <v>0</v>
      </c>
      <c r="C1356" s="64" t="s">
        <v>0</v>
      </c>
      <c r="D1356" s="64" t="s">
        <v>0</v>
      </c>
      <c r="E1356" s="10">
        <v>246173</v>
      </c>
      <c r="F1356" s="45">
        <v>0.49066106988601144</v>
      </c>
      <c r="G1356" s="46">
        <v>795.75757575757495</v>
      </c>
      <c r="H1356" s="10">
        <v>254207</v>
      </c>
      <c r="I1356" s="45">
        <v>0.48908064221330794</v>
      </c>
      <c r="J1356" s="46">
        <v>1012.72729</v>
      </c>
      <c r="K1356" s="64"/>
      <c r="L1356" s="64" t="s">
        <v>0</v>
      </c>
      <c r="M1356" s="64" t="s">
        <v>0</v>
      </c>
      <c r="N1356" s="64" t="s">
        <v>0</v>
      </c>
      <c r="O1356" s="10">
        <v>464322</v>
      </c>
      <c r="P1356" s="45">
        <v>0.4952651777771615</v>
      </c>
      <c r="Q1356" s="46">
        <v>380.60606060606</v>
      </c>
      <c r="R1356" s="10">
        <v>482478</v>
      </c>
      <c r="S1356" s="45">
        <v>0.49573086905327013</v>
      </c>
      <c r="T1356" s="46">
        <v>311.51513699999998</v>
      </c>
      <c r="U1356" s="64"/>
      <c r="V1356" s="64" t="s">
        <v>0</v>
      </c>
      <c r="W1356" s="64" t="s">
        <v>0</v>
      </c>
      <c r="X1356" s="64" t="s">
        <v>0</v>
      </c>
      <c r="Y1356" s="10">
        <v>18509352</v>
      </c>
      <c r="Z1356" s="45">
        <v>0.49291151909836695</v>
      </c>
      <c r="AA1356" s="46">
        <v>1792.72727272727</v>
      </c>
      <c r="AB1356" s="10">
        <v>19138665</v>
      </c>
      <c r="AC1356" s="45">
        <v>0.49342559918459988</v>
      </c>
      <c r="AD1356" s="46">
        <v>1775.75757</v>
      </c>
      <c r="AE1356" s="64"/>
    </row>
    <row r="1357" spans="1:31" ht="14.4" x14ac:dyDescent="0.3">
      <c r="A1357" s="64" t="s">
        <v>169</v>
      </c>
      <c r="B1357" s="64" t="s">
        <v>0</v>
      </c>
      <c r="C1357" s="64" t="s">
        <v>0</v>
      </c>
      <c r="D1357" s="64" t="s">
        <v>0</v>
      </c>
      <c r="E1357" s="10">
        <v>22757</v>
      </c>
      <c r="F1357" s="45">
        <v>4.5358239804511306E-2</v>
      </c>
      <c r="G1357" s="46">
        <v>461.21212121212102</v>
      </c>
      <c r="H1357" s="10">
        <v>22683</v>
      </c>
      <c r="I1357" s="45">
        <v>4.3640876165190037E-2</v>
      </c>
      <c r="J1357" s="46">
        <v>443.63635299999999</v>
      </c>
      <c r="K1357" s="64"/>
      <c r="L1357" s="64" t="s">
        <v>0</v>
      </c>
      <c r="M1357" s="64" t="s">
        <v>0</v>
      </c>
      <c r="N1357" s="64" t="s">
        <v>0</v>
      </c>
      <c r="O1357" s="10">
        <v>40542</v>
      </c>
      <c r="P1357" s="45">
        <v>4.3243785212507012E-2</v>
      </c>
      <c r="Q1357" s="46">
        <v>30.303030303030301</v>
      </c>
      <c r="R1357" s="10">
        <v>39690</v>
      </c>
      <c r="S1357" s="45">
        <v>4.0780218357571313E-2</v>
      </c>
      <c r="T1357" s="46">
        <v>32.121212</v>
      </c>
      <c r="U1357" s="64"/>
      <c r="V1357" s="64" t="s">
        <v>0</v>
      </c>
      <c r="W1357" s="64" t="s">
        <v>0</v>
      </c>
      <c r="X1357" s="64" t="s">
        <v>0</v>
      </c>
      <c r="Y1357" s="10">
        <v>1288033</v>
      </c>
      <c r="Z1357" s="45">
        <v>3.4300838985547789E-2</v>
      </c>
      <c r="AA1357" s="46">
        <v>353.93939393939303</v>
      </c>
      <c r="AB1357" s="10">
        <v>1254489</v>
      </c>
      <c r="AC1357" s="45">
        <v>3.234274629371952E-2</v>
      </c>
      <c r="AD1357" s="46">
        <v>326.06060000000002</v>
      </c>
      <c r="AE1357" s="64"/>
    </row>
    <row r="1358" spans="1:31" ht="14.4" x14ac:dyDescent="0.3">
      <c r="A1358" s="64" t="s">
        <v>638</v>
      </c>
      <c r="B1358" s="64" t="s">
        <v>0</v>
      </c>
      <c r="C1358" s="64" t="s">
        <v>0</v>
      </c>
      <c r="D1358" s="64" t="s">
        <v>0</v>
      </c>
      <c r="E1358" s="10">
        <v>70</v>
      </c>
      <c r="F1358" s="45">
        <v>1.3952088527994865E-4</v>
      </c>
      <c r="G1358" s="46">
        <v>28.484848484848399</v>
      </c>
      <c r="H1358" s="10">
        <v>42</v>
      </c>
      <c r="I1358" s="45">
        <v>8.0805748751839769E-5</v>
      </c>
      <c r="J1358" s="46">
        <v>23.030304000000001</v>
      </c>
      <c r="K1358" s="64"/>
      <c r="L1358" s="64" t="s">
        <v>0</v>
      </c>
      <c r="M1358" s="64" t="s">
        <v>0</v>
      </c>
      <c r="N1358" s="64" t="s">
        <v>0</v>
      </c>
      <c r="O1358" s="10">
        <v>168</v>
      </c>
      <c r="P1358" s="45">
        <v>1.7919579487201366E-4</v>
      </c>
      <c r="Q1358" s="46">
        <v>55.757575757575701</v>
      </c>
      <c r="R1358" s="10">
        <v>239</v>
      </c>
      <c r="S1358" s="45">
        <v>2.4556493291659216E-4</v>
      </c>
      <c r="T1358" s="46">
        <v>96.969695999999999</v>
      </c>
      <c r="U1358" s="64"/>
      <c r="V1358" s="64" t="s">
        <v>0</v>
      </c>
      <c r="W1358" s="64" t="s">
        <v>0</v>
      </c>
      <c r="X1358" s="64" t="s">
        <v>0</v>
      </c>
      <c r="Y1358" s="10">
        <v>6174</v>
      </c>
      <c r="Z1358" s="45">
        <v>1.6441611348216393E-4</v>
      </c>
      <c r="AA1358" s="46">
        <v>335.75757575757501</v>
      </c>
      <c r="AB1358" s="10">
        <v>5087</v>
      </c>
      <c r="AC1358" s="45">
        <v>1.3115105066377719E-4</v>
      </c>
      <c r="AD1358" s="46">
        <v>378.18182400000001</v>
      </c>
      <c r="AE1358" s="64"/>
    </row>
    <row r="1359" spans="1:31" ht="14.4" x14ac:dyDescent="0.3">
      <c r="A1359" s="64" t="s">
        <v>639</v>
      </c>
      <c r="B1359" s="64" t="s">
        <v>0</v>
      </c>
      <c r="C1359" s="64" t="s">
        <v>0</v>
      </c>
      <c r="D1359" s="64" t="s">
        <v>0</v>
      </c>
      <c r="E1359" s="10">
        <v>22687</v>
      </c>
      <c r="F1359" s="45">
        <v>4.5218718919231363E-2</v>
      </c>
      <c r="G1359" s="46">
        <v>460.60606060606</v>
      </c>
      <c r="H1359" s="10">
        <v>22641</v>
      </c>
      <c r="I1359" s="45">
        <v>4.3560070416438196E-2</v>
      </c>
      <c r="J1359" s="46">
        <v>444.84848</v>
      </c>
      <c r="K1359" s="64"/>
      <c r="L1359" s="64" t="s">
        <v>0</v>
      </c>
      <c r="M1359" s="64" t="s">
        <v>0</v>
      </c>
      <c r="N1359" s="64" t="s">
        <v>0</v>
      </c>
      <c r="O1359" s="10">
        <v>40374</v>
      </c>
      <c r="P1359" s="45">
        <v>4.3064589417634996E-2</v>
      </c>
      <c r="Q1359" s="46">
        <v>65.454545454545396</v>
      </c>
      <c r="R1359" s="10">
        <v>39451</v>
      </c>
      <c r="S1359" s="45">
        <v>4.0534653424654718E-2</v>
      </c>
      <c r="T1359" s="46">
        <v>109.090912</v>
      </c>
      <c r="U1359" s="64"/>
      <c r="V1359" s="64" t="s">
        <v>0</v>
      </c>
      <c r="W1359" s="64" t="s">
        <v>0</v>
      </c>
      <c r="X1359" s="64" t="s">
        <v>0</v>
      </c>
      <c r="Y1359" s="10">
        <v>1281859</v>
      </c>
      <c r="Z1359" s="45">
        <v>3.4136422872065621E-2</v>
      </c>
      <c r="AA1359" s="46">
        <v>513.33333333333303</v>
      </c>
      <c r="AB1359" s="10">
        <v>1249402</v>
      </c>
      <c r="AC1359" s="45">
        <v>3.2211595243055745E-2</v>
      </c>
      <c r="AD1359" s="46">
        <v>531.51513699999998</v>
      </c>
      <c r="AE1359" s="64"/>
    </row>
    <row r="1360" spans="1:31" ht="14.4" x14ac:dyDescent="0.3">
      <c r="A1360" s="64" t="s">
        <v>632</v>
      </c>
      <c r="B1360" s="64" t="s">
        <v>0</v>
      </c>
      <c r="C1360" s="64" t="s">
        <v>0</v>
      </c>
      <c r="D1360" s="64" t="s">
        <v>0</v>
      </c>
      <c r="E1360" s="10">
        <v>53768</v>
      </c>
      <c r="F1360" s="45">
        <v>0.10716798513903256</v>
      </c>
      <c r="G1360" s="46">
        <v>585.45454545454504</v>
      </c>
      <c r="H1360" s="10">
        <v>52674</v>
      </c>
      <c r="I1360" s="45">
        <v>0.1013419526132002</v>
      </c>
      <c r="J1360" s="46">
        <v>736.96969999999999</v>
      </c>
      <c r="K1360" s="64"/>
      <c r="L1360" s="64" t="s">
        <v>0</v>
      </c>
      <c r="M1360" s="64" t="s">
        <v>0</v>
      </c>
      <c r="N1360" s="64" t="s">
        <v>0</v>
      </c>
      <c r="O1360" s="10">
        <v>100940</v>
      </c>
      <c r="P1360" s="45">
        <v>0.10766680675226821</v>
      </c>
      <c r="Q1360" s="46">
        <v>60.606060606060602</v>
      </c>
      <c r="R1360" s="10">
        <v>103401</v>
      </c>
      <c r="S1360" s="45">
        <v>0.10624125367576798</v>
      </c>
      <c r="T1360" s="46">
        <v>55.757576</v>
      </c>
      <c r="U1360" s="64"/>
      <c r="V1360" s="64" t="s">
        <v>0</v>
      </c>
      <c r="W1360" s="64" t="s">
        <v>0</v>
      </c>
      <c r="X1360" s="64" t="s">
        <v>0</v>
      </c>
      <c r="Y1360" s="10">
        <v>3407236</v>
      </c>
      <c r="Z1360" s="45">
        <v>9.0736070754213513E-2</v>
      </c>
      <c r="AA1360" s="46">
        <v>532.72727272727195</v>
      </c>
      <c r="AB1360" s="10">
        <v>3345539</v>
      </c>
      <c r="AC1360" s="45">
        <v>8.6253382128296155E-2</v>
      </c>
      <c r="AD1360" s="46">
        <v>596.36364700000001</v>
      </c>
      <c r="AE1360" s="64"/>
    </row>
    <row r="1361" spans="1:31" ht="14.4" x14ac:dyDescent="0.3">
      <c r="A1361" s="64" t="s">
        <v>638</v>
      </c>
      <c r="B1361" s="64" t="s">
        <v>0</v>
      </c>
      <c r="C1361" s="64" t="s">
        <v>0</v>
      </c>
      <c r="D1361" s="64" t="s">
        <v>0</v>
      </c>
      <c r="E1361" s="10">
        <v>723</v>
      </c>
      <c r="F1361" s="45">
        <v>1.4410514293914697E-3</v>
      </c>
      <c r="G1361" s="46">
        <v>133.939393939393</v>
      </c>
      <c r="H1361" s="10">
        <v>889</v>
      </c>
      <c r="I1361" s="45">
        <v>1.7103883485806086E-3</v>
      </c>
      <c r="J1361" s="46">
        <v>120</v>
      </c>
      <c r="K1361" s="64"/>
      <c r="L1361" s="64" t="s">
        <v>0</v>
      </c>
      <c r="M1361" s="64" t="s">
        <v>0</v>
      </c>
      <c r="N1361" s="64" t="s">
        <v>0</v>
      </c>
      <c r="O1361" s="10">
        <v>1131</v>
      </c>
      <c r="P1361" s="45">
        <v>1.2063716904776635E-3</v>
      </c>
      <c r="Q1361" s="46">
        <v>153.333333333333</v>
      </c>
      <c r="R1361" s="10">
        <v>1288</v>
      </c>
      <c r="S1361" s="45">
        <v>1.3233792200693336E-3</v>
      </c>
      <c r="T1361" s="46">
        <v>165.454544</v>
      </c>
      <c r="U1361" s="64"/>
      <c r="V1361" s="64" t="s">
        <v>0</v>
      </c>
      <c r="W1361" s="64" t="s">
        <v>0</v>
      </c>
      <c r="X1361" s="64" t="s">
        <v>0</v>
      </c>
      <c r="Y1361" s="10">
        <v>26094</v>
      </c>
      <c r="Z1361" s="45">
        <v>6.9489375853637599E-4</v>
      </c>
      <c r="AA1361" s="46">
        <v>635.75757575757495</v>
      </c>
      <c r="AB1361" s="10">
        <v>24726</v>
      </c>
      <c r="AC1361" s="45">
        <v>6.3747609174612837E-4</v>
      </c>
      <c r="AD1361" s="46">
        <v>839.39390000000003</v>
      </c>
      <c r="AE1361" s="64"/>
    </row>
    <row r="1362" spans="1:31" ht="14.4" x14ac:dyDescent="0.3">
      <c r="A1362" s="64" t="s">
        <v>639</v>
      </c>
      <c r="B1362" s="64" t="s">
        <v>0</v>
      </c>
      <c r="C1362" s="64" t="s">
        <v>0</v>
      </c>
      <c r="D1362" s="64" t="s">
        <v>0</v>
      </c>
      <c r="E1362" s="10">
        <v>53045</v>
      </c>
      <c r="F1362" s="45">
        <v>0.10572693370964109</v>
      </c>
      <c r="G1362" s="46">
        <v>593.33333333333303</v>
      </c>
      <c r="H1362" s="10">
        <v>51785</v>
      </c>
      <c r="I1362" s="45">
        <v>9.9631564264619582E-2</v>
      </c>
      <c r="J1362" s="46">
        <v>706.06060000000002</v>
      </c>
      <c r="K1362" s="64"/>
      <c r="L1362" s="64" t="s">
        <v>0</v>
      </c>
      <c r="M1362" s="64" t="s">
        <v>0</v>
      </c>
      <c r="N1362" s="64" t="s">
        <v>0</v>
      </c>
      <c r="O1362" s="10">
        <v>99809</v>
      </c>
      <c r="P1362" s="45">
        <v>0.10646043506179055</v>
      </c>
      <c r="Q1362" s="46">
        <v>160.60606060606</v>
      </c>
      <c r="R1362" s="10">
        <v>102113</v>
      </c>
      <c r="S1362" s="45">
        <v>0.10491787445569865</v>
      </c>
      <c r="T1362" s="46">
        <v>178.78787199999999</v>
      </c>
      <c r="U1362" s="64"/>
      <c r="V1362" s="64" t="s">
        <v>0</v>
      </c>
      <c r="W1362" s="64" t="s">
        <v>0</v>
      </c>
      <c r="X1362" s="64" t="s">
        <v>0</v>
      </c>
      <c r="Y1362" s="10">
        <v>3381142</v>
      </c>
      <c r="Z1362" s="45">
        <v>9.0041176995677139E-2</v>
      </c>
      <c r="AA1362" s="46">
        <v>772.72727272727195</v>
      </c>
      <c r="AB1362" s="10">
        <v>3320813</v>
      </c>
      <c r="AC1362" s="45">
        <v>8.5615906036550019E-2</v>
      </c>
      <c r="AD1362" s="46">
        <v>981.21209999999996</v>
      </c>
      <c r="AE1362" s="64"/>
    </row>
    <row r="1363" spans="1:31" ht="14.4" x14ac:dyDescent="0.3">
      <c r="A1363" s="64" t="s">
        <v>633</v>
      </c>
      <c r="B1363" s="64" t="s">
        <v>0</v>
      </c>
      <c r="C1363" s="64" t="s">
        <v>0</v>
      </c>
      <c r="D1363" s="64" t="s">
        <v>0</v>
      </c>
      <c r="E1363" s="10">
        <v>69392</v>
      </c>
      <c r="F1363" s="45">
        <v>0.1383090467335171</v>
      </c>
      <c r="G1363" s="46">
        <v>786.06060606060601</v>
      </c>
      <c r="H1363" s="10">
        <v>70510</v>
      </c>
      <c r="I1363" s="45">
        <v>0.13565746058314815</v>
      </c>
      <c r="J1363" s="46">
        <v>836.36364700000001</v>
      </c>
      <c r="K1363" s="64"/>
      <c r="L1363" s="64" t="s">
        <v>0</v>
      </c>
      <c r="M1363" s="64" t="s">
        <v>0</v>
      </c>
      <c r="N1363" s="64" t="s">
        <v>0</v>
      </c>
      <c r="O1363" s="10">
        <v>122422</v>
      </c>
      <c r="P1363" s="45">
        <v>0.13058040237989083</v>
      </c>
      <c r="Q1363" s="46">
        <v>188.48484848484799</v>
      </c>
      <c r="R1363" s="10">
        <v>123947</v>
      </c>
      <c r="S1363" s="45">
        <v>0.12735161815988641</v>
      </c>
      <c r="T1363" s="46">
        <v>217.57576</v>
      </c>
      <c r="U1363" s="64"/>
      <c r="V1363" s="64" t="s">
        <v>0</v>
      </c>
      <c r="W1363" s="64" t="s">
        <v>0</v>
      </c>
      <c r="X1363" s="64" t="s">
        <v>0</v>
      </c>
      <c r="Y1363" s="10">
        <v>4680829</v>
      </c>
      <c r="Z1363" s="45">
        <v>0.12465236670790474</v>
      </c>
      <c r="AA1363" s="46">
        <v>1689.0909090908999</v>
      </c>
      <c r="AB1363" s="10">
        <v>4836233</v>
      </c>
      <c r="AC1363" s="45">
        <v>0.12468587363963657</v>
      </c>
      <c r="AD1363" s="46">
        <v>1413.3333700000001</v>
      </c>
      <c r="AE1363" s="64"/>
    </row>
    <row r="1364" spans="1:31" ht="14.4" x14ac:dyDescent="0.3">
      <c r="A1364" s="64" t="s">
        <v>638</v>
      </c>
      <c r="B1364" s="64" t="s">
        <v>0</v>
      </c>
      <c r="C1364" s="64" t="s">
        <v>0</v>
      </c>
      <c r="D1364" s="64" t="s">
        <v>0</v>
      </c>
      <c r="E1364" s="10">
        <v>1104</v>
      </c>
      <c r="F1364" s="45">
        <v>2.2004436764151902E-3</v>
      </c>
      <c r="G1364" s="46">
        <v>155.75757575757501</v>
      </c>
      <c r="H1364" s="10">
        <v>1314</v>
      </c>
      <c r="I1364" s="45">
        <v>2.5280655680932729E-3</v>
      </c>
      <c r="J1364" s="46">
        <v>178.78787199999999</v>
      </c>
      <c r="K1364" s="64"/>
      <c r="L1364" s="64" t="s">
        <v>0</v>
      </c>
      <c r="M1364" s="64" t="s">
        <v>0</v>
      </c>
      <c r="N1364" s="64" t="s">
        <v>0</v>
      </c>
      <c r="O1364" s="10">
        <v>1569</v>
      </c>
      <c r="P1364" s="45">
        <v>1.6735607271082704E-3</v>
      </c>
      <c r="Q1364" s="46">
        <v>181.21212121212099</v>
      </c>
      <c r="R1364" s="10">
        <v>2114</v>
      </c>
      <c r="S1364" s="45">
        <v>2.1720680677224931E-3</v>
      </c>
      <c r="T1364" s="46">
        <v>236.96969999999999</v>
      </c>
      <c r="U1364" s="64"/>
      <c r="V1364" s="64" t="s">
        <v>0</v>
      </c>
      <c r="W1364" s="64" t="s">
        <v>0</v>
      </c>
      <c r="X1364" s="64" t="s">
        <v>0</v>
      </c>
      <c r="Y1364" s="10">
        <v>40084</v>
      </c>
      <c r="Z1364" s="45">
        <v>1.0674531086522609E-3</v>
      </c>
      <c r="AA1364" s="46">
        <v>983.030303030303</v>
      </c>
      <c r="AB1364" s="10">
        <v>46036</v>
      </c>
      <c r="AC1364" s="45">
        <v>1.186882203333526E-3</v>
      </c>
      <c r="AD1364" s="46">
        <v>1001.2121</v>
      </c>
      <c r="AE1364" s="64"/>
    </row>
    <row r="1365" spans="1:31" ht="14.4" x14ac:dyDescent="0.3">
      <c r="A1365" s="64" t="s">
        <v>639</v>
      </c>
      <c r="B1365" s="64" t="s">
        <v>0</v>
      </c>
      <c r="C1365" s="64" t="s">
        <v>0</v>
      </c>
      <c r="D1365" s="64" t="s">
        <v>0</v>
      </c>
      <c r="E1365" s="10">
        <v>68288</v>
      </c>
      <c r="F1365" s="45">
        <v>0.1361086030571019</v>
      </c>
      <c r="G1365" s="46">
        <v>738.18181818181802</v>
      </c>
      <c r="H1365" s="10">
        <v>69196</v>
      </c>
      <c r="I1365" s="45">
        <v>0.13312939501505489</v>
      </c>
      <c r="J1365" s="46">
        <v>839.39390000000003</v>
      </c>
      <c r="K1365" s="64"/>
      <c r="L1365" s="64" t="s">
        <v>0</v>
      </c>
      <c r="M1365" s="64" t="s">
        <v>0</v>
      </c>
      <c r="N1365" s="64" t="s">
        <v>0</v>
      </c>
      <c r="O1365" s="10">
        <v>120853</v>
      </c>
      <c r="P1365" s="45">
        <v>0.12890684165278254</v>
      </c>
      <c r="Q1365" s="46">
        <v>241.81818181818099</v>
      </c>
      <c r="R1365" s="10">
        <v>121833</v>
      </c>
      <c r="S1365" s="45">
        <v>0.12517955009216392</v>
      </c>
      <c r="T1365" s="46">
        <v>323.03030000000001</v>
      </c>
      <c r="U1365" s="64"/>
      <c r="V1365" s="64" t="s">
        <v>0</v>
      </c>
      <c r="W1365" s="64" t="s">
        <v>0</v>
      </c>
      <c r="X1365" s="64" t="s">
        <v>0</v>
      </c>
      <c r="Y1365" s="10">
        <v>4640745</v>
      </c>
      <c r="Z1365" s="45">
        <v>0.12358491359925247</v>
      </c>
      <c r="AA1365" s="46">
        <v>2007.27272727272</v>
      </c>
      <c r="AB1365" s="10">
        <v>4790197</v>
      </c>
      <c r="AC1365" s="45">
        <v>0.12349899143630304</v>
      </c>
      <c r="AD1365" s="46">
        <v>1570.3030000000001</v>
      </c>
      <c r="AE1365" s="64"/>
    </row>
    <row r="1366" spans="1:31" ht="14.4" x14ac:dyDescent="0.3">
      <c r="A1366" s="64" t="s">
        <v>634</v>
      </c>
      <c r="B1366" s="64" t="s">
        <v>0</v>
      </c>
      <c r="C1366" s="64" t="s">
        <v>0</v>
      </c>
      <c r="D1366" s="64" t="s">
        <v>0</v>
      </c>
      <c r="E1366" s="10">
        <v>79439</v>
      </c>
      <c r="F1366" s="45">
        <v>0.15833428008219774</v>
      </c>
      <c r="G1366" s="46">
        <v>590.30303030303003</v>
      </c>
      <c r="H1366" s="10">
        <v>83683</v>
      </c>
      <c r="I1366" s="45">
        <v>0.16100160649524303</v>
      </c>
      <c r="J1366" s="46">
        <v>638.18179999999995</v>
      </c>
      <c r="K1366" s="64"/>
      <c r="L1366" s="64" t="s">
        <v>0</v>
      </c>
      <c r="M1366" s="64" t="s">
        <v>0</v>
      </c>
      <c r="N1366" s="64" t="s">
        <v>0</v>
      </c>
      <c r="O1366" s="10">
        <v>157042</v>
      </c>
      <c r="P1366" s="45">
        <v>0.16750753582315936</v>
      </c>
      <c r="Q1366" s="46">
        <v>253.93939393939399</v>
      </c>
      <c r="R1366" s="10">
        <v>163605</v>
      </c>
      <c r="S1366" s="45">
        <v>0.1680989575306237</v>
      </c>
      <c r="T1366" s="46">
        <v>210.909088</v>
      </c>
      <c r="U1366" s="64"/>
      <c r="V1366" s="64" t="s">
        <v>0</v>
      </c>
      <c r="W1366" s="64" t="s">
        <v>0</v>
      </c>
      <c r="X1366" s="64" t="s">
        <v>0</v>
      </c>
      <c r="Y1366" s="10">
        <v>7141012</v>
      </c>
      <c r="Z1366" s="45">
        <v>0.19016803358754361</v>
      </c>
      <c r="AA1366" s="46">
        <v>1329.69696969696</v>
      </c>
      <c r="AB1366" s="10">
        <v>7303247</v>
      </c>
      <c r="AC1366" s="45">
        <v>0.18828946674013738</v>
      </c>
      <c r="AD1366" s="46">
        <v>1261.21216</v>
      </c>
      <c r="AE1366" s="64"/>
    </row>
    <row r="1367" spans="1:31" ht="14.4" x14ac:dyDescent="0.3">
      <c r="A1367" s="64" t="s">
        <v>638</v>
      </c>
      <c r="B1367" s="64" t="s">
        <v>0</v>
      </c>
      <c r="C1367" s="64" t="s">
        <v>0</v>
      </c>
      <c r="D1367" s="64" t="s">
        <v>0</v>
      </c>
      <c r="E1367" s="10">
        <v>2787</v>
      </c>
      <c r="F1367" s="45">
        <v>5.5549243896459554E-3</v>
      </c>
      <c r="G1367" s="46">
        <v>199.39393939393901</v>
      </c>
      <c r="H1367" s="10">
        <v>3897</v>
      </c>
      <c r="I1367" s="45">
        <v>7.497619116331419E-3</v>
      </c>
      <c r="J1367" s="46">
        <v>270.30304000000001</v>
      </c>
      <c r="K1367" s="64"/>
      <c r="L1367" s="64" t="s">
        <v>0</v>
      </c>
      <c r="M1367" s="64" t="s">
        <v>0</v>
      </c>
      <c r="N1367" s="64" t="s">
        <v>0</v>
      </c>
      <c r="O1367" s="10">
        <v>4880</v>
      </c>
      <c r="P1367" s="45">
        <v>5.2052111843775397E-3</v>
      </c>
      <c r="Q1367" s="46">
        <v>311.51515151515099</v>
      </c>
      <c r="R1367" s="10">
        <v>5990</v>
      </c>
      <c r="S1367" s="45">
        <v>6.1545353479932514E-3</v>
      </c>
      <c r="T1367" s="46">
        <v>366.66665599999999</v>
      </c>
      <c r="U1367" s="64"/>
      <c r="V1367" s="64" t="s">
        <v>0</v>
      </c>
      <c r="W1367" s="64" t="s">
        <v>0</v>
      </c>
      <c r="X1367" s="64" t="s">
        <v>0</v>
      </c>
      <c r="Y1367" s="10">
        <v>133062</v>
      </c>
      <c r="Z1367" s="45">
        <v>3.5434947995082108E-3</v>
      </c>
      <c r="AA1367" s="46">
        <v>1486.0606060606001</v>
      </c>
      <c r="AB1367" s="10">
        <v>136131</v>
      </c>
      <c r="AC1367" s="45">
        <v>3.5096763667998142E-3</v>
      </c>
      <c r="AD1367" s="46">
        <v>1793.9394500000001</v>
      </c>
      <c r="AE1367" s="64"/>
    </row>
    <row r="1368" spans="1:31" ht="14.4" x14ac:dyDescent="0.3">
      <c r="A1368" s="64" t="s">
        <v>639</v>
      </c>
      <c r="B1368" s="64" t="s">
        <v>0</v>
      </c>
      <c r="C1368" s="64" t="s">
        <v>0</v>
      </c>
      <c r="D1368" s="64" t="s">
        <v>0</v>
      </c>
      <c r="E1368" s="10">
        <v>76652</v>
      </c>
      <c r="F1368" s="45">
        <v>0.15277935569255177</v>
      </c>
      <c r="G1368" s="46">
        <v>615.75757575757495</v>
      </c>
      <c r="H1368" s="10">
        <v>79786</v>
      </c>
      <c r="I1368" s="45">
        <v>0.15350398737891163</v>
      </c>
      <c r="J1368" s="46">
        <v>664.84849999999994</v>
      </c>
      <c r="K1368" s="64"/>
      <c r="L1368" s="64" t="s">
        <v>0</v>
      </c>
      <c r="M1368" s="64" t="s">
        <v>0</v>
      </c>
      <c r="N1368" s="64" t="s">
        <v>0</v>
      </c>
      <c r="O1368" s="10">
        <v>152162</v>
      </c>
      <c r="P1368" s="45">
        <v>0.1623023246387818</v>
      </c>
      <c r="Q1368" s="46">
        <v>386.666666666666</v>
      </c>
      <c r="R1368" s="10">
        <v>157615</v>
      </c>
      <c r="S1368" s="45">
        <v>0.16194442218263044</v>
      </c>
      <c r="T1368" s="46">
        <v>380</v>
      </c>
      <c r="U1368" s="64"/>
      <c r="V1368" s="64" t="s">
        <v>0</v>
      </c>
      <c r="W1368" s="64" t="s">
        <v>0</v>
      </c>
      <c r="X1368" s="64" t="s">
        <v>0</v>
      </c>
      <c r="Y1368" s="10">
        <v>7007950</v>
      </c>
      <c r="Z1368" s="45">
        <v>0.18662453878803539</v>
      </c>
      <c r="AA1368" s="46">
        <v>1760.6060606060601</v>
      </c>
      <c r="AB1368" s="10">
        <v>7167116</v>
      </c>
      <c r="AC1368" s="45">
        <v>0.18477979037333755</v>
      </c>
      <c r="AD1368" s="46">
        <v>2039.39392</v>
      </c>
      <c r="AE1368" s="64"/>
    </row>
    <row r="1369" spans="1:31" ht="14.4" x14ac:dyDescent="0.3">
      <c r="A1369" s="64" t="s">
        <v>635</v>
      </c>
      <c r="B1369" s="64" t="s">
        <v>0</v>
      </c>
      <c r="C1369" s="64" t="s">
        <v>0</v>
      </c>
      <c r="D1369" s="64" t="s">
        <v>0</v>
      </c>
      <c r="E1369" s="10">
        <v>12305</v>
      </c>
      <c r="F1369" s="45">
        <v>2.4525778476710974E-2</v>
      </c>
      <c r="G1369" s="46">
        <v>281.81818181818102</v>
      </c>
      <c r="H1369" s="10">
        <v>15437</v>
      </c>
      <c r="I1369" s="45">
        <v>2.9699960559098824E-2</v>
      </c>
      <c r="J1369" s="46">
        <v>313.93939999999998</v>
      </c>
      <c r="K1369" s="64"/>
      <c r="L1369" s="64" t="s">
        <v>0</v>
      </c>
      <c r="M1369" s="64" t="s">
        <v>0</v>
      </c>
      <c r="N1369" s="64" t="s">
        <v>0</v>
      </c>
      <c r="O1369" s="10">
        <v>25684</v>
      </c>
      <c r="P1369" s="45">
        <v>2.7395623782695232E-2</v>
      </c>
      <c r="Q1369" s="46">
        <v>58.181818181818201</v>
      </c>
      <c r="R1369" s="10">
        <v>32232</v>
      </c>
      <c r="S1369" s="45">
        <v>3.3117359488567359E-2</v>
      </c>
      <c r="T1369" s="46">
        <v>48.484848</v>
      </c>
      <c r="U1369" s="64"/>
      <c r="V1369" s="64" t="s">
        <v>0</v>
      </c>
      <c r="W1369" s="64" t="s">
        <v>0</v>
      </c>
      <c r="X1369" s="64" t="s">
        <v>0</v>
      </c>
      <c r="Y1369" s="10">
        <v>1173065</v>
      </c>
      <c r="Z1369" s="45">
        <v>3.1239194713630486E-2</v>
      </c>
      <c r="AA1369" s="46">
        <v>747.27272727272702</v>
      </c>
      <c r="AB1369" s="10">
        <v>1458970</v>
      </c>
      <c r="AC1369" s="45">
        <v>3.7614595711997448E-2</v>
      </c>
      <c r="AD1369" s="46">
        <v>507.27273600000001</v>
      </c>
      <c r="AE1369" s="64"/>
    </row>
    <row r="1370" spans="1:31" ht="14.4" x14ac:dyDescent="0.3">
      <c r="A1370" s="64" t="s">
        <v>638</v>
      </c>
      <c r="B1370" s="64" t="s">
        <v>0</v>
      </c>
      <c r="C1370" s="64" t="s">
        <v>0</v>
      </c>
      <c r="D1370" s="64" t="s">
        <v>0</v>
      </c>
      <c r="E1370" s="10">
        <v>831</v>
      </c>
      <c r="F1370" s="45">
        <v>1.6563122238233904E-3</v>
      </c>
      <c r="G1370" s="46">
        <v>113.939393939393</v>
      </c>
      <c r="H1370" s="10">
        <v>1107</v>
      </c>
      <c r="I1370" s="45">
        <v>2.129808663530634E-3</v>
      </c>
      <c r="J1370" s="46">
        <v>137.57576</v>
      </c>
      <c r="K1370" s="64"/>
      <c r="L1370" s="64" t="s">
        <v>0</v>
      </c>
      <c r="M1370" s="64" t="s">
        <v>0</v>
      </c>
      <c r="N1370" s="64" t="s">
        <v>0</v>
      </c>
      <c r="O1370" s="10">
        <v>1478</v>
      </c>
      <c r="P1370" s="45">
        <v>1.5764963382192631E-3</v>
      </c>
      <c r="Q1370" s="46">
        <v>166.06060606060601</v>
      </c>
      <c r="R1370" s="10">
        <v>1962</v>
      </c>
      <c r="S1370" s="45">
        <v>2.0158928802608946E-3</v>
      </c>
      <c r="T1370" s="46">
        <v>175.15152</v>
      </c>
      <c r="U1370" s="64"/>
      <c r="V1370" s="64" t="s">
        <v>0</v>
      </c>
      <c r="W1370" s="64" t="s">
        <v>0</v>
      </c>
      <c r="X1370" s="64" t="s">
        <v>0</v>
      </c>
      <c r="Y1370" s="10">
        <v>46355</v>
      </c>
      <c r="Z1370" s="45">
        <v>1.2344523713096384E-3</v>
      </c>
      <c r="AA1370" s="46">
        <v>768.48484848484804</v>
      </c>
      <c r="AB1370" s="10">
        <v>58836</v>
      </c>
      <c r="AC1370" s="45">
        <v>1.5168868128275989E-3</v>
      </c>
      <c r="AD1370" s="46">
        <v>1025.4545900000001</v>
      </c>
      <c r="AE1370" s="64"/>
    </row>
    <row r="1371" spans="1:31" ht="14.4" x14ac:dyDescent="0.3">
      <c r="A1371" s="64" t="s">
        <v>639</v>
      </c>
      <c r="B1371" s="64" t="s">
        <v>0</v>
      </c>
      <c r="C1371" s="64" t="s">
        <v>0</v>
      </c>
      <c r="D1371" s="64" t="s">
        <v>0</v>
      </c>
      <c r="E1371" s="10">
        <v>11474</v>
      </c>
      <c r="F1371" s="45">
        <v>2.2869466252887584E-2</v>
      </c>
      <c r="G1371" s="46">
        <v>287.87878787878702</v>
      </c>
      <c r="H1371" s="10">
        <v>14330</v>
      </c>
      <c r="I1371" s="45">
        <v>2.757015189556819E-2</v>
      </c>
      <c r="J1371" s="46">
        <v>306.66665599999999</v>
      </c>
      <c r="K1371" s="64"/>
      <c r="L1371" s="64" t="s">
        <v>0</v>
      </c>
      <c r="M1371" s="64" t="s">
        <v>0</v>
      </c>
      <c r="N1371" s="64" t="s">
        <v>0</v>
      </c>
      <c r="O1371" s="10">
        <v>24206</v>
      </c>
      <c r="P1371" s="45">
        <v>2.5819127444475971E-2</v>
      </c>
      <c r="Q1371" s="46">
        <v>172.72727272727201</v>
      </c>
      <c r="R1371" s="10">
        <v>30270</v>
      </c>
      <c r="S1371" s="45">
        <v>3.1101466608306465E-2</v>
      </c>
      <c r="T1371" s="46">
        <v>178.78787199999999</v>
      </c>
      <c r="U1371" s="64"/>
      <c r="V1371" s="64" t="s">
        <v>0</v>
      </c>
      <c r="W1371" s="64" t="s">
        <v>0</v>
      </c>
      <c r="X1371" s="64" t="s">
        <v>0</v>
      </c>
      <c r="Y1371" s="10">
        <v>1126710</v>
      </c>
      <c r="Z1371" s="45">
        <v>3.0004742342320846E-2</v>
      </c>
      <c r="AA1371" s="46">
        <v>1019.3939393939301</v>
      </c>
      <c r="AB1371" s="10">
        <v>1400134</v>
      </c>
      <c r="AC1371" s="45">
        <v>3.6097708899169849E-2</v>
      </c>
      <c r="AD1371" s="46">
        <v>1114.5454099999999</v>
      </c>
      <c r="AE1371" s="64"/>
    </row>
    <row r="1372" spans="1:31" ht="14.4" x14ac:dyDescent="0.3">
      <c r="A1372" s="64" t="s">
        <v>636</v>
      </c>
      <c r="B1372" s="64" t="s">
        <v>0</v>
      </c>
      <c r="C1372" s="64" t="s">
        <v>0</v>
      </c>
      <c r="D1372" s="64" t="s">
        <v>0</v>
      </c>
      <c r="E1372" s="10">
        <v>8512</v>
      </c>
      <c r="F1372" s="45">
        <v>1.6965739650041757E-2</v>
      </c>
      <c r="G1372" s="46">
        <v>201.81818181818099</v>
      </c>
      <c r="H1372" s="10">
        <v>9220</v>
      </c>
      <c r="I1372" s="45">
        <v>1.7738785797427683E-2</v>
      </c>
      <c r="J1372" s="46">
        <v>280.60604899999998</v>
      </c>
      <c r="K1372" s="64"/>
      <c r="L1372" s="64" t="s">
        <v>0</v>
      </c>
      <c r="M1372" s="64" t="s">
        <v>0</v>
      </c>
      <c r="N1372" s="64" t="s">
        <v>0</v>
      </c>
      <c r="O1372" s="10">
        <v>17692</v>
      </c>
      <c r="P1372" s="45">
        <v>1.8871023826640868E-2</v>
      </c>
      <c r="Q1372" s="46">
        <v>98.181818181818201</v>
      </c>
      <c r="R1372" s="10">
        <v>19603</v>
      </c>
      <c r="S1372" s="45">
        <v>2.0141461840853372E-2</v>
      </c>
      <c r="T1372" s="46">
        <v>81.818183899999994</v>
      </c>
      <c r="U1372" s="64"/>
      <c r="V1372" s="64" t="s">
        <v>0</v>
      </c>
      <c r="W1372" s="64" t="s">
        <v>0</v>
      </c>
      <c r="X1372" s="64" t="s">
        <v>0</v>
      </c>
      <c r="Y1372" s="10">
        <v>819177</v>
      </c>
      <c r="Z1372" s="45">
        <v>2.1815014349526821E-2</v>
      </c>
      <c r="AA1372" s="46">
        <v>614.54545454545405</v>
      </c>
      <c r="AB1372" s="10">
        <v>940187</v>
      </c>
      <c r="AC1372" s="45">
        <v>2.4239534670812798E-2</v>
      </c>
      <c r="AD1372" s="46">
        <v>498.18182400000001</v>
      </c>
      <c r="AE1372" s="64"/>
    </row>
    <row r="1373" spans="1:31" ht="14.4" x14ac:dyDescent="0.3">
      <c r="A1373" s="64" t="s">
        <v>638</v>
      </c>
      <c r="B1373" s="64" t="s">
        <v>0</v>
      </c>
      <c r="C1373" s="64" t="s">
        <v>0</v>
      </c>
      <c r="D1373" s="64" t="s">
        <v>0</v>
      </c>
      <c r="E1373" s="10">
        <v>1129</v>
      </c>
      <c r="F1373" s="45">
        <v>2.250272564015172E-3</v>
      </c>
      <c r="G1373" s="46">
        <v>143.636363636363</v>
      </c>
      <c r="H1373" s="10">
        <v>1350</v>
      </c>
      <c r="I1373" s="45">
        <v>2.5973276384519926E-3</v>
      </c>
      <c r="J1373" s="46">
        <v>167.878784</v>
      </c>
      <c r="K1373" s="64"/>
      <c r="L1373" s="64" t="s">
        <v>0</v>
      </c>
      <c r="M1373" s="64" t="s">
        <v>0</v>
      </c>
      <c r="N1373" s="64" t="s">
        <v>0</v>
      </c>
      <c r="O1373" s="10">
        <v>2110</v>
      </c>
      <c r="P1373" s="45">
        <v>2.2506138522616001E-3</v>
      </c>
      <c r="Q1373" s="46">
        <v>163.030303030303</v>
      </c>
      <c r="R1373" s="10">
        <v>2309</v>
      </c>
      <c r="S1373" s="45">
        <v>2.3724243937423067E-3</v>
      </c>
      <c r="T1373" s="46">
        <v>200</v>
      </c>
      <c r="U1373" s="64"/>
      <c r="V1373" s="64" t="s">
        <v>0</v>
      </c>
      <c r="W1373" s="64" t="s">
        <v>0</v>
      </c>
      <c r="X1373" s="64" t="s">
        <v>0</v>
      </c>
      <c r="Y1373" s="10">
        <v>75440</v>
      </c>
      <c r="Z1373" s="45">
        <v>2.0089976678157508E-3</v>
      </c>
      <c r="AA1373" s="46">
        <v>1089.69696969696</v>
      </c>
      <c r="AB1373" s="10">
        <v>79336</v>
      </c>
      <c r="AC1373" s="45">
        <v>2.0454098202204499E-3</v>
      </c>
      <c r="AD1373" s="46">
        <v>1281.21216</v>
      </c>
      <c r="AE1373" s="64"/>
    </row>
    <row r="1374" spans="1:31" ht="14.4" x14ac:dyDescent="0.3">
      <c r="A1374" s="64" t="s">
        <v>639</v>
      </c>
      <c r="B1374" s="64" t="s">
        <v>0</v>
      </c>
      <c r="C1374" s="64" t="s">
        <v>0</v>
      </c>
      <c r="D1374" s="64" t="s">
        <v>0</v>
      </c>
      <c r="E1374" s="10">
        <v>7383</v>
      </c>
      <c r="F1374" s="45">
        <v>1.4715467086026585E-2</v>
      </c>
      <c r="G1374" s="46">
        <v>252.12121212121201</v>
      </c>
      <c r="H1374" s="10">
        <v>7870</v>
      </c>
      <c r="I1374" s="45">
        <v>1.514145815897569E-2</v>
      </c>
      <c r="J1374" s="46">
        <v>270.30304000000001</v>
      </c>
      <c r="K1374" s="64"/>
      <c r="L1374" s="64" t="s">
        <v>0</v>
      </c>
      <c r="M1374" s="64" t="s">
        <v>0</v>
      </c>
      <c r="N1374" s="64" t="s">
        <v>0</v>
      </c>
      <c r="O1374" s="10">
        <v>15582</v>
      </c>
      <c r="P1374" s="45">
        <v>1.6620409974379267E-2</v>
      </c>
      <c r="Q1374" s="46">
        <v>169.69696969696901</v>
      </c>
      <c r="R1374" s="10">
        <v>17294</v>
      </c>
      <c r="S1374" s="45">
        <v>1.7769037447111068E-2</v>
      </c>
      <c r="T1374" s="46">
        <v>206.66667200000001</v>
      </c>
      <c r="U1374" s="64"/>
      <c r="V1374" s="64" t="s">
        <v>0</v>
      </c>
      <c r="W1374" s="64" t="s">
        <v>0</v>
      </c>
      <c r="X1374" s="64" t="s">
        <v>0</v>
      </c>
      <c r="Y1374" s="10">
        <v>743737</v>
      </c>
      <c r="Z1374" s="45">
        <v>1.9806016681711069E-2</v>
      </c>
      <c r="AA1374" s="46">
        <v>1196.3636363636299</v>
      </c>
      <c r="AB1374" s="10">
        <v>860851</v>
      </c>
      <c r="AC1374" s="45">
        <v>2.2194124850592346E-2</v>
      </c>
      <c r="AD1374" s="46">
        <v>1415.75757</v>
      </c>
      <c r="AE1374" s="64"/>
    </row>
    <row r="1375" spans="1:31" ht="14.4" x14ac:dyDescent="0.3">
      <c r="A1375" s="64" t="s">
        <v>355</v>
      </c>
      <c r="B1375" s="64" t="s">
        <v>0</v>
      </c>
      <c r="C1375" s="64" t="s">
        <v>0</v>
      </c>
      <c r="D1375" s="64" t="s">
        <v>0</v>
      </c>
      <c r="E1375" s="10">
        <v>255544</v>
      </c>
      <c r="F1375" s="45">
        <v>0.50933893011398856</v>
      </c>
      <c r="G1375" s="46">
        <v>832.12121212121201</v>
      </c>
      <c r="H1375" s="10">
        <v>265558</v>
      </c>
      <c r="I1375" s="45">
        <v>0.51091935778669206</v>
      </c>
      <c r="J1375" s="46">
        <v>1003.63635</v>
      </c>
      <c r="K1375" s="64"/>
      <c r="L1375" s="64" t="s">
        <v>0</v>
      </c>
      <c r="M1375" s="64" t="s">
        <v>0</v>
      </c>
      <c r="N1375" s="64" t="s">
        <v>0</v>
      </c>
      <c r="O1375" s="10">
        <v>473200</v>
      </c>
      <c r="P1375" s="45">
        <v>0.5047348222228385</v>
      </c>
      <c r="Q1375" s="46">
        <v>220</v>
      </c>
      <c r="R1375" s="10">
        <v>490788</v>
      </c>
      <c r="S1375" s="45">
        <v>0.50426913094672987</v>
      </c>
      <c r="T1375" s="46">
        <v>193.939392</v>
      </c>
      <c r="U1375" s="64"/>
      <c r="V1375" s="64" t="s">
        <v>0</v>
      </c>
      <c r="W1375" s="64" t="s">
        <v>0</v>
      </c>
      <c r="X1375" s="64" t="s">
        <v>0</v>
      </c>
      <c r="Y1375" s="10">
        <v>19041712</v>
      </c>
      <c r="Z1375" s="45">
        <v>0.50708848090163305</v>
      </c>
      <c r="AA1375" s="46">
        <v>1375.7575757575701</v>
      </c>
      <c r="AB1375" s="10">
        <v>19648672</v>
      </c>
      <c r="AC1375" s="45">
        <v>0.50657440081540017</v>
      </c>
      <c r="AD1375" s="46">
        <v>1203.03027</v>
      </c>
      <c r="AE1375" s="64"/>
    </row>
    <row r="1376" spans="1:31" ht="14.4" x14ac:dyDescent="0.3">
      <c r="A1376" s="64" t="s">
        <v>169</v>
      </c>
      <c r="B1376" s="64" t="s">
        <v>0</v>
      </c>
      <c r="C1376" s="64" t="s">
        <v>0</v>
      </c>
      <c r="D1376" s="64" t="s">
        <v>0</v>
      </c>
      <c r="E1376" s="10">
        <v>22113</v>
      </c>
      <c r="F1376" s="45">
        <v>4.4074647659935781E-2</v>
      </c>
      <c r="G1376" s="46">
        <v>490.90909090909099</v>
      </c>
      <c r="H1376" s="10">
        <v>20583</v>
      </c>
      <c r="I1376" s="45">
        <v>3.960058872759805E-2</v>
      </c>
      <c r="J1376" s="46">
        <v>457.57574499999998</v>
      </c>
      <c r="K1376" s="64"/>
      <c r="L1376" s="64" t="s">
        <v>0</v>
      </c>
      <c r="M1376" s="64" t="s">
        <v>0</v>
      </c>
      <c r="N1376" s="64" t="s">
        <v>0</v>
      </c>
      <c r="O1376" s="10">
        <v>39070</v>
      </c>
      <c r="P1376" s="45">
        <v>4.167368872410461E-2</v>
      </c>
      <c r="Q1376" s="46">
        <v>18.7878787878787</v>
      </c>
      <c r="R1376" s="10">
        <v>38015</v>
      </c>
      <c r="S1376" s="45">
        <v>3.9059208890478037E-2</v>
      </c>
      <c r="T1376" s="46">
        <v>32.727271999999999</v>
      </c>
      <c r="U1376" s="64"/>
      <c r="V1376" s="64" t="s">
        <v>0</v>
      </c>
      <c r="W1376" s="64" t="s">
        <v>0</v>
      </c>
      <c r="X1376" s="64" t="s">
        <v>0</v>
      </c>
      <c r="Y1376" s="10">
        <v>1233122</v>
      </c>
      <c r="Z1376" s="45">
        <v>3.283853687874197E-2</v>
      </c>
      <c r="AA1376" s="46">
        <v>320</v>
      </c>
      <c r="AB1376" s="10">
        <v>1196857</v>
      </c>
      <c r="AC1376" s="45">
        <v>3.0856900539472456E-2</v>
      </c>
      <c r="AD1376" s="46">
        <v>385.45455900000002</v>
      </c>
      <c r="AE1376" s="64"/>
    </row>
    <row r="1377" spans="1:31" ht="14.4" x14ac:dyDescent="0.3">
      <c r="A1377" s="64" t="s">
        <v>638</v>
      </c>
      <c r="B1377" s="64" t="s">
        <v>0</v>
      </c>
      <c r="C1377" s="64" t="s">
        <v>0</v>
      </c>
      <c r="D1377" s="64" t="s">
        <v>0</v>
      </c>
      <c r="E1377" s="10">
        <v>58</v>
      </c>
      <c r="F1377" s="45">
        <v>1.1560301923195745E-4</v>
      </c>
      <c r="G1377" s="46">
        <v>32.727272727272698</v>
      </c>
      <c r="H1377" s="10">
        <v>114</v>
      </c>
      <c r="I1377" s="45">
        <v>2.1932988946927939E-4</v>
      </c>
      <c r="J1377" s="46">
        <v>65.454544100000007</v>
      </c>
      <c r="K1377" s="64"/>
      <c r="L1377" s="64" t="s">
        <v>0</v>
      </c>
      <c r="M1377" s="64" t="s">
        <v>0</v>
      </c>
      <c r="N1377" s="64" t="s">
        <v>0</v>
      </c>
      <c r="O1377" s="10">
        <v>129</v>
      </c>
      <c r="P1377" s="45">
        <v>1.3759677106243908E-4</v>
      </c>
      <c r="Q1377" s="46">
        <v>60.606060606060602</v>
      </c>
      <c r="R1377" s="10">
        <v>167</v>
      </c>
      <c r="S1377" s="45">
        <v>1.7158721254004558E-4</v>
      </c>
      <c r="T1377" s="46">
        <v>76.363640000000004</v>
      </c>
      <c r="U1377" s="64"/>
      <c r="V1377" s="64" t="s">
        <v>0</v>
      </c>
      <c r="W1377" s="64" t="s">
        <v>0</v>
      </c>
      <c r="X1377" s="64" t="s">
        <v>0</v>
      </c>
      <c r="Y1377" s="10">
        <v>4839</v>
      </c>
      <c r="Z1377" s="45">
        <v>1.2886452431813916E-4</v>
      </c>
      <c r="AA1377" s="46">
        <v>372.72727272727201</v>
      </c>
      <c r="AB1377" s="10">
        <v>4501</v>
      </c>
      <c r="AC1377" s="45">
        <v>1.1604302713537668E-4</v>
      </c>
      <c r="AD1377" s="46">
        <v>355.15152</v>
      </c>
      <c r="AE1377" s="64"/>
    </row>
    <row r="1378" spans="1:31" ht="14.4" x14ac:dyDescent="0.3">
      <c r="A1378" s="64" t="s">
        <v>639</v>
      </c>
      <c r="B1378" s="64" t="s">
        <v>0</v>
      </c>
      <c r="C1378" s="64" t="s">
        <v>0</v>
      </c>
      <c r="D1378" s="64" t="s">
        <v>0</v>
      </c>
      <c r="E1378" s="10">
        <v>22055</v>
      </c>
      <c r="F1378" s="45">
        <v>4.3959044640703826E-2</v>
      </c>
      <c r="G1378" s="46">
        <v>493.33333333333297</v>
      </c>
      <c r="H1378" s="10">
        <v>20469</v>
      </c>
      <c r="I1378" s="45">
        <v>3.938125883812877E-2</v>
      </c>
      <c r="J1378" s="46">
        <v>459.39395100000002</v>
      </c>
      <c r="K1378" s="64"/>
      <c r="L1378" s="64" t="s">
        <v>0</v>
      </c>
      <c r="M1378" s="64" t="s">
        <v>0</v>
      </c>
      <c r="N1378" s="64" t="s">
        <v>0</v>
      </c>
      <c r="O1378" s="10">
        <v>38941</v>
      </c>
      <c r="P1378" s="45">
        <v>4.153609195304217E-2</v>
      </c>
      <c r="Q1378" s="46">
        <v>64.848484848484802</v>
      </c>
      <c r="R1378" s="10">
        <v>37848</v>
      </c>
      <c r="S1378" s="45">
        <v>3.8887621677937995E-2</v>
      </c>
      <c r="T1378" s="46">
        <v>83.636359999999996</v>
      </c>
      <c r="U1378" s="64"/>
      <c r="V1378" s="64" t="s">
        <v>0</v>
      </c>
      <c r="W1378" s="64" t="s">
        <v>0</v>
      </c>
      <c r="X1378" s="64" t="s">
        <v>0</v>
      </c>
      <c r="Y1378" s="10">
        <v>1228283</v>
      </c>
      <c r="Z1378" s="45">
        <v>3.2709672354423833E-2</v>
      </c>
      <c r="AA1378" s="46">
        <v>483.636363636363</v>
      </c>
      <c r="AB1378" s="10">
        <v>1192356</v>
      </c>
      <c r="AC1378" s="45">
        <v>3.0740857512337079E-2</v>
      </c>
      <c r="AD1378" s="46">
        <v>521.21209999999996</v>
      </c>
      <c r="AE1378" s="64"/>
    </row>
    <row r="1379" spans="1:31" ht="14.4" x14ac:dyDescent="0.3">
      <c r="A1379" s="64" t="s">
        <v>632</v>
      </c>
      <c r="B1379" s="64" t="s">
        <v>0</v>
      </c>
      <c r="C1379" s="64" t="s">
        <v>0</v>
      </c>
      <c r="D1379" s="64" t="s">
        <v>0</v>
      </c>
      <c r="E1379" s="10">
        <v>51016</v>
      </c>
      <c r="F1379" s="45">
        <v>0.10168282119202658</v>
      </c>
      <c r="G1379" s="46">
        <v>682.42424242424204</v>
      </c>
      <c r="H1379" s="10">
        <v>53067</v>
      </c>
      <c r="I1379" s="45">
        <v>0.10209806354794955</v>
      </c>
      <c r="J1379" s="46">
        <v>644.24243200000001</v>
      </c>
      <c r="K1379" s="64"/>
      <c r="L1379" s="64" t="s">
        <v>0</v>
      </c>
      <c r="M1379" s="64" t="s">
        <v>0</v>
      </c>
      <c r="N1379" s="64" t="s">
        <v>0</v>
      </c>
      <c r="O1379" s="10">
        <v>96909</v>
      </c>
      <c r="P1379" s="45">
        <v>0.10336717431697603</v>
      </c>
      <c r="Q1379" s="46">
        <v>21.818181818181799</v>
      </c>
      <c r="R1379" s="10">
        <v>99445</v>
      </c>
      <c r="S1379" s="45">
        <v>0.10217658892841217</v>
      </c>
      <c r="T1379" s="46">
        <v>26.666665999999999</v>
      </c>
      <c r="U1379" s="64"/>
      <c r="V1379" s="64" t="s">
        <v>0</v>
      </c>
      <c r="W1379" s="64" t="s">
        <v>0</v>
      </c>
      <c r="X1379" s="64" t="s">
        <v>0</v>
      </c>
      <c r="Y1379" s="10">
        <v>3267393</v>
      </c>
      <c r="Z1379" s="45">
        <v>8.701199518607515E-2</v>
      </c>
      <c r="AA1379" s="46">
        <v>431.51515151515099</v>
      </c>
      <c r="AB1379" s="10">
        <v>3211659</v>
      </c>
      <c r="AC1379" s="45">
        <v>8.2801740165869081E-2</v>
      </c>
      <c r="AD1379" s="46">
        <v>514.54549999999995</v>
      </c>
      <c r="AE1379" s="64"/>
    </row>
    <row r="1380" spans="1:31" ht="14.4" x14ac:dyDescent="0.3">
      <c r="A1380" s="64" t="s">
        <v>638</v>
      </c>
      <c r="B1380" s="64" t="s">
        <v>0</v>
      </c>
      <c r="C1380" s="64" t="s">
        <v>0</v>
      </c>
      <c r="D1380" s="64" t="s">
        <v>0</v>
      </c>
      <c r="E1380" s="10">
        <v>637</v>
      </c>
      <c r="F1380" s="45">
        <v>1.2696400560475328E-3</v>
      </c>
      <c r="G1380" s="46">
        <v>118.181818181818</v>
      </c>
      <c r="H1380" s="10">
        <v>882</v>
      </c>
      <c r="I1380" s="45">
        <v>1.6969207237886353E-3</v>
      </c>
      <c r="J1380" s="46">
        <v>146.060608</v>
      </c>
      <c r="K1380" s="64"/>
      <c r="L1380" s="64" t="s">
        <v>0</v>
      </c>
      <c r="M1380" s="64" t="s">
        <v>0</v>
      </c>
      <c r="N1380" s="64" t="s">
        <v>0</v>
      </c>
      <c r="O1380" s="10">
        <v>974</v>
      </c>
      <c r="P1380" s="45">
        <v>1.0389089536032221E-3</v>
      </c>
      <c r="Q1380" s="46">
        <v>139.39393939393901</v>
      </c>
      <c r="R1380" s="10">
        <v>1376</v>
      </c>
      <c r="S1380" s="45">
        <v>1.4137964338628904E-3</v>
      </c>
      <c r="T1380" s="46">
        <v>168.484848</v>
      </c>
      <c r="U1380" s="64"/>
      <c r="V1380" s="64" t="s">
        <v>0</v>
      </c>
      <c r="W1380" s="64" t="s">
        <v>0</v>
      </c>
      <c r="X1380" s="64" t="s">
        <v>0</v>
      </c>
      <c r="Y1380" s="10">
        <v>23404</v>
      </c>
      <c r="Z1380" s="45">
        <v>6.2325797213096275E-4</v>
      </c>
      <c r="AA1380" s="46">
        <v>680</v>
      </c>
      <c r="AB1380" s="10">
        <v>22955</v>
      </c>
      <c r="AC1380" s="45">
        <v>5.9181686022940941E-4</v>
      </c>
      <c r="AD1380" s="46">
        <v>700</v>
      </c>
      <c r="AE1380" s="64"/>
    </row>
    <row r="1381" spans="1:31" ht="14.4" x14ac:dyDescent="0.3">
      <c r="A1381" s="64" t="s">
        <v>639</v>
      </c>
      <c r="B1381" s="64" t="s">
        <v>0</v>
      </c>
      <c r="C1381" s="64" t="s">
        <v>0</v>
      </c>
      <c r="D1381" s="64" t="s">
        <v>0</v>
      </c>
      <c r="E1381" s="10">
        <v>50379</v>
      </c>
      <c r="F1381" s="45">
        <v>0.10041318113597905</v>
      </c>
      <c r="G1381" s="46">
        <v>666.66666666666595</v>
      </c>
      <c r="H1381" s="10">
        <v>52185</v>
      </c>
      <c r="I1381" s="45">
        <v>0.10040114282416092</v>
      </c>
      <c r="J1381" s="46">
        <v>645.45450000000005</v>
      </c>
      <c r="K1381" s="64"/>
      <c r="L1381" s="64" t="s">
        <v>0</v>
      </c>
      <c r="M1381" s="64" t="s">
        <v>0</v>
      </c>
      <c r="N1381" s="64" t="s">
        <v>0</v>
      </c>
      <c r="O1381" s="10">
        <v>95935</v>
      </c>
      <c r="P1381" s="45">
        <v>0.10232826536337281</v>
      </c>
      <c r="Q1381" s="46">
        <v>139.39393939393901</v>
      </c>
      <c r="R1381" s="10">
        <v>98069</v>
      </c>
      <c r="S1381" s="45">
        <v>0.10076279249454928</v>
      </c>
      <c r="T1381" s="46">
        <v>166.060608</v>
      </c>
      <c r="U1381" s="64"/>
      <c r="V1381" s="64" t="s">
        <v>0</v>
      </c>
      <c r="W1381" s="64" t="s">
        <v>0</v>
      </c>
      <c r="X1381" s="64" t="s">
        <v>0</v>
      </c>
      <c r="Y1381" s="10">
        <v>3243989</v>
      </c>
      <c r="Z1381" s="45">
        <v>8.6388737213944189E-2</v>
      </c>
      <c r="AA1381" s="46">
        <v>866.66666666666595</v>
      </c>
      <c r="AB1381" s="10">
        <v>3188704</v>
      </c>
      <c r="AC1381" s="45">
        <v>8.2209923305639671E-2</v>
      </c>
      <c r="AD1381" s="46">
        <v>915.75756799999999</v>
      </c>
      <c r="AE1381" s="64"/>
    </row>
    <row r="1382" spans="1:31" ht="14.4" x14ac:dyDescent="0.3">
      <c r="A1382" s="64" t="s">
        <v>633</v>
      </c>
      <c r="B1382" s="64" t="s">
        <v>0</v>
      </c>
      <c r="C1382" s="64" t="s">
        <v>0</v>
      </c>
      <c r="D1382" s="64" t="s">
        <v>0</v>
      </c>
      <c r="E1382" s="10">
        <v>70325</v>
      </c>
      <c r="F1382" s="45">
        <v>0.14016866081874843</v>
      </c>
      <c r="G1382" s="46">
        <v>549.09090909090901</v>
      </c>
      <c r="H1382" s="10">
        <v>71065</v>
      </c>
      <c r="I1382" s="45">
        <v>0.13672525083451176</v>
      </c>
      <c r="J1382" s="46">
        <v>694.54549999999995</v>
      </c>
      <c r="K1382" s="64"/>
      <c r="L1382" s="64" t="s">
        <v>0</v>
      </c>
      <c r="M1382" s="64" t="s">
        <v>0</v>
      </c>
      <c r="N1382" s="64" t="s">
        <v>0</v>
      </c>
      <c r="O1382" s="10">
        <v>119810</v>
      </c>
      <c r="P1382" s="45">
        <v>0.12779433442628546</v>
      </c>
      <c r="Q1382" s="46">
        <v>76.969696969696898</v>
      </c>
      <c r="R1382" s="10">
        <v>121799</v>
      </c>
      <c r="S1382" s="45">
        <v>0.12514461616865277</v>
      </c>
      <c r="T1382" s="46">
        <v>76.363640000000004</v>
      </c>
      <c r="U1382" s="64"/>
      <c r="V1382" s="64" t="s">
        <v>0</v>
      </c>
      <c r="W1382" s="64" t="s">
        <v>0</v>
      </c>
      <c r="X1382" s="64" t="s">
        <v>0</v>
      </c>
      <c r="Y1382" s="10">
        <v>4589517</v>
      </c>
      <c r="Z1382" s="45">
        <v>0.12222069126989318</v>
      </c>
      <c r="AA1382" s="46">
        <v>836.36363636363603</v>
      </c>
      <c r="AB1382" s="10">
        <v>4705111</v>
      </c>
      <c r="AC1382" s="45">
        <v>0.12130533735791142</v>
      </c>
      <c r="AD1382" s="46">
        <v>829.69695999999999</v>
      </c>
      <c r="AE1382" s="64"/>
    </row>
    <row r="1383" spans="1:31" ht="14.4" x14ac:dyDescent="0.3">
      <c r="A1383" s="64" t="s">
        <v>638</v>
      </c>
      <c r="B1383" s="64" t="s">
        <v>0</v>
      </c>
      <c r="C1383" s="64" t="s">
        <v>0</v>
      </c>
      <c r="D1383" s="64" t="s">
        <v>0</v>
      </c>
      <c r="E1383" s="10">
        <v>1221</v>
      </c>
      <c r="F1383" s="45">
        <v>2.4336428703831043E-3</v>
      </c>
      <c r="G1383" s="46">
        <v>151.51515151515099</v>
      </c>
      <c r="H1383" s="10">
        <v>1324</v>
      </c>
      <c r="I1383" s="45">
        <v>2.5473050320818061E-3</v>
      </c>
      <c r="J1383" s="46">
        <v>186.060608</v>
      </c>
      <c r="K1383" s="64"/>
      <c r="L1383" s="64" t="s">
        <v>0</v>
      </c>
      <c r="M1383" s="64" t="s">
        <v>0</v>
      </c>
      <c r="N1383" s="64" t="s">
        <v>0</v>
      </c>
      <c r="O1383" s="10">
        <v>1719</v>
      </c>
      <c r="P1383" s="45">
        <v>1.8335569725297114E-3</v>
      </c>
      <c r="Q1383" s="46">
        <v>192.12121212121201</v>
      </c>
      <c r="R1383" s="10">
        <v>2299</v>
      </c>
      <c r="S1383" s="45">
        <v>2.3621497103566754E-3</v>
      </c>
      <c r="T1383" s="46">
        <v>204.24243200000001</v>
      </c>
      <c r="U1383" s="64"/>
      <c r="V1383" s="64" t="s">
        <v>0</v>
      </c>
      <c r="W1383" s="64" t="s">
        <v>0</v>
      </c>
      <c r="X1383" s="64" t="s">
        <v>0</v>
      </c>
      <c r="Y1383" s="10">
        <v>38425</v>
      </c>
      <c r="Z1383" s="45">
        <v>1.0232732686349447E-3</v>
      </c>
      <c r="AA1383" s="46">
        <v>854.54545454545405</v>
      </c>
      <c r="AB1383" s="10">
        <v>44398</v>
      </c>
      <c r="AC1383" s="45">
        <v>1.1446519259623316E-3</v>
      </c>
      <c r="AD1383" s="46">
        <v>850.30304000000001</v>
      </c>
      <c r="AE1383" s="64"/>
    </row>
    <row r="1384" spans="1:31" ht="14.4" x14ac:dyDescent="0.3">
      <c r="A1384" s="64" t="s">
        <v>639</v>
      </c>
      <c r="B1384" s="64" t="s">
        <v>0</v>
      </c>
      <c r="C1384" s="64" t="s">
        <v>0</v>
      </c>
      <c r="D1384" s="64" t="s">
        <v>0</v>
      </c>
      <c r="E1384" s="10">
        <v>69104</v>
      </c>
      <c r="F1384" s="45">
        <v>0.13773501794836532</v>
      </c>
      <c r="G1384" s="46">
        <v>574.54545454545405</v>
      </c>
      <c r="H1384" s="10">
        <v>69741</v>
      </c>
      <c r="I1384" s="45">
        <v>0.13417794580242995</v>
      </c>
      <c r="J1384" s="46">
        <v>695.15150000000006</v>
      </c>
      <c r="K1384" s="64"/>
      <c r="L1384" s="64" t="s">
        <v>0</v>
      </c>
      <c r="M1384" s="64" t="s">
        <v>0</v>
      </c>
      <c r="N1384" s="64" t="s">
        <v>0</v>
      </c>
      <c r="O1384" s="10">
        <v>118091</v>
      </c>
      <c r="P1384" s="45">
        <v>0.12596077745375575</v>
      </c>
      <c r="Q1384" s="46">
        <v>206.666666666666</v>
      </c>
      <c r="R1384" s="10">
        <v>119500</v>
      </c>
      <c r="S1384" s="45">
        <v>0.12278246645829609</v>
      </c>
      <c r="T1384" s="46">
        <v>209.090912</v>
      </c>
      <c r="U1384" s="64"/>
      <c r="V1384" s="64" t="s">
        <v>0</v>
      </c>
      <c r="W1384" s="64" t="s">
        <v>0</v>
      </c>
      <c r="X1384" s="64" t="s">
        <v>0</v>
      </c>
      <c r="Y1384" s="10">
        <v>4551092</v>
      </c>
      <c r="Z1384" s="45">
        <v>0.12119741800125823</v>
      </c>
      <c r="AA1384" s="46">
        <v>1152.72727272727</v>
      </c>
      <c r="AB1384" s="10">
        <v>4660713</v>
      </c>
      <c r="AC1384" s="45">
        <v>0.12016068543194909</v>
      </c>
      <c r="AD1384" s="46">
        <v>1228.48486</v>
      </c>
      <c r="AE1384" s="64"/>
    </row>
    <row r="1385" spans="1:31" ht="14.4" x14ac:dyDescent="0.3">
      <c r="A1385" s="64" t="s">
        <v>634</v>
      </c>
      <c r="B1385" s="64" t="s">
        <v>0</v>
      </c>
      <c r="C1385" s="64" t="s">
        <v>0</v>
      </c>
      <c r="D1385" s="64" t="s">
        <v>0</v>
      </c>
      <c r="E1385" s="10">
        <v>85529</v>
      </c>
      <c r="F1385" s="45">
        <v>0.17047259710155327</v>
      </c>
      <c r="G1385" s="46">
        <v>629.69696969696895</v>
      </c>
      <c r="H1385" s="10">
        <v>88458</v>
      </c>
      <c r="I1385" s="45">
        <v>0.17018845054976769</v>
      </c>
      <c r="J1385" s="46">
        <v>709.69695999999999</v>
      </c>
      <c r="K1385" s="64"/>
      <c r="L1385" s="64" t="s">
        <v>0</v>
      </c>
      <c r="M1385" s="64" t="s">
        <v>0</v>
      </c>
      <c r="N1385" s="64" t="s">
        <v>0</v>
      </c>
      <c r="O1385" s="10">
        <v>162713</v>
      </c>
      <c r="P1385" s="45">
        <v>0.17355646054172597</v>
      </c>
      <c r="Q1385" s="46">
        <v>80.606060606060595</v>
      </c>
      <c r="R1385" s="10">
        <v>168059</v>
      </c>
      <c r="S1385" s="45">
        <v>0.17267530151058394</v>
      </c>
      <c r="T1385" s="46">
        <v>73.939390000000003</v>
      </c>
      <c r="U1385" s="64"/>
      <c r="V1385" s="64" t="s">
        <v>0</v>
      </c>
      <c r="W1385" s="64" t="s">
        <v>0</v>
      </c>
      <c r="X1385" s="64" t="s">
        <v>0</v>
      </c>
      <c r="Y1385" s="10">
        <v>7422868</v>
      </c>
      <c r="Z1385" s="45">
        <v>0.19767397270021431</v>
      </c>
      <c r="AA1385" s="46">
        <v>749.69696969696895</v>
      </c>
      <c r="AB1385" s="10">
        <v>7543832</v>
      </c>
      <c r="AC1385" s="45">
        <v>0.19449213541006952</v>
      </c>
      <c r="AD1385" s="46">
        <v>799.39390000000003</v>
      </c>
      <c r="AE1385" s="64"/>
    </row>
    <row r="1386" spans="1:31" ht="14.4" x14ac:dyDescent="0.3">
      <c r="A1386" s="64" t="s">
        <v>638</v>
      </c>
      <c r="B1386" s="64" t="s">
        <v>0</v>
      </c>
      <c r="C1386" s="64" t="s">
        <v>0</v>
      </c>
      <c r="D1386" s="64" t="s">
        <v>0</v>
      </c>
      <c r="E1386" s="10">
        <v>3496</v>
      </c>
      <c r="F1386" s="45">
        <v>6.9680716419814361E-3</v>
      </c>
      <c r="G1386" s="46">
        <v>265.45454545454498</v>
      </c>
      <c r="H1386" s="10">
        <v>4854</v>
      </c>
      <c r="I1386" s="45">
        <v>9.338835820034053E-3</v>
      </c>
      <c r="J1386" s="46">
        <v>300.60604899999998</v>
      </c>
      <c r="K1386" s="64"/>
      <c r="L1386" s="64" t="s">
        <v>0</v>
      </c>
      <c r="M1386" s="64" t="s">
        <v>0</v>
      </c>
      <c r="N1386" s="64" t="s">
        <v>0</v>
      </c>
      <c r="O1386" s="10">
        <v>5229</v>
      </c>
      <c r="P1386" s="45">
        <v>5.5774691153914254E-3</v>
      </c>
      <c r="Q1386" s="46">
        <v>315.75757575757501</v>
      </c>
      <c r="R1386" s="10">
        <v>7476</v>
      </c>
      <c r="S1386" s="45">
        <v>7.6813532990980884E-3</v>
      </c>
      <c r="T1386" s="46">
        <v>381.21212800000001</v>
      </c>
      <c r="U1386" s="64"/>
      <c r="V1386" s="64" t="s">
        <v>0</v>
      </c>
      <c r="W1386" s="64" t="s">
        <v>0</v>
      </c>
      <c r="X1386" s="64" t="s">
        <v>0</v>
      </c>
      <c r="Y1386" s="10">
        <v>141407</v>
      </c>
      <c r="Z1386" s="45">
        <v>3.7657255197882009E-3</v>
      </c>
      <c r="AA1386" s="46">
        <v>1419.3939393939299</v>
      </c>
      <c r="AB1386" s="10">
        <v>146210</v>
      </c>
      <c r="AC1386" s="45">
        <v>3.7695292151662795E-3</v>
      </c>
      <c r="AD1386" s="46">
        <v>1730.9090000000001</v>
      </c>
      <c r="AE1386" s="64"/>
    </row>
    <row r="1387" spans="1:31" ht="14.4" x14ac:dyDescent="0.3">
      <c r="A1387" s="64" t="s">
        <v>639</v>
      </c>
      <c r="B1387" s="64" t="s">
        <v>0</v>
      </c>
      <c r="C1387" s="64" t="s">
        <v>0</v>
      </c>
      <c r="D1387" s="64" t="s">
        <v>0</v>
      </c>
      <c r="E1387" s="10">
        <v>82033</v>
      </c>
      <c r="F1387" s="45">
        <v>0.16350452545957184</v>
      </c>
      <c r="G1387" s="46">
        <v>658.18181818181802</v>
      </c>
      <c r="H1387" s="10">
        <v>83604</v>
      </c>
      <c r="I1387" s="45">
        <v>0.16084961472973364</v>
      </c>
      <c r="J1387" s="46">
        <v>733.93939999999998</v>
      </c>
      <c r="K1387" s="64"/>
      <c r="L1387" s="64" t="s">
        <v>0</v>
      </c>
      <c r="M1387" s="64" t="s">
        <v>0</v>
      </c>
      <c r="N1387" s="64" t="s">
        <v>0</v>
      </c>
      <c r="O1387" s="10">
        <v>157484</v>
      </c>
      <c r="P1387" s="45">
        <v>0.16797899142633452</v>
      </c>
      <c r="Q1387" s="46">
        <v>324.24242424242402</v>
      </c>
      <c r="R1387" s="10">
        <v>160583</v>
      </c>
      <c r="S1387" s="45">
        <v>0.16499394821148586</v>
      </c>
      <c r="T1387" s="46">
        <v>390.90910000000002</v>
      </c>
      <c r="U1387" s="64"/>
      <c r="V1387" s="64" t="s">
        <v>0</v>
      </c>
      <c r="W1387" s="64" t="s">
        <v>0</v>
      </c>
      <c r="X1387" s="64" t="s">
        <v>0</v>
      </c>
      <c r="Y1387" s="10">
        <v>7281461</v>
      </c>
      <c r="Z1387" s="45">
        <v>0.1939082471804261</v>
      </c>
      <c r="AA1387" s="46">
        <v>1675.7575757575701</v>
      </c>
      <c r="AB1387" s="10">
        <v>7397622</v>
      </c>
      <c r="AC1387" s="45">
        <v>0.19072260619490325</v>
      </c>
      <c r="AD1387" s="46">
        <v>1907.27271</v>
      </c>
      <c r="AE1387" s="64"/>
    </row>
    <row r="1388" spans="1:31" ht="18" customHeight="1" x14ac:dyDescent="0.3">
      <c r="A1388" s="64" t="s">
        <v>635</v>
      </c>
      <c r="B1388" s="64" t="s">
        <v>0</v>
      </c>
      <c r="C1388" s="64" t="s">
        <v>0</v>
      </c>
      <c r="D1388" s="64" t="s">
        <v>0</v>
      </c>
      <c r="E1388" s="10">
        <v>14582</v>
      </c>
      <c r="F1388" s="45">
        <v>2.9064193559317303E-2</v>
      </c>
      <c r="G1388" s="46">
        <v>324.84848484848402</v>
      </c>
      <c r="H1388" s="10">
        <v>18256</v>
      </c>
      <c r="I1388" s="45">
        <v>3.5123565457466352E-2</v>
      </c>
      <c r="J1388" s="46">
        <v>375.75756799999999</v>
      </c>
      <c r="K1388" s="64"/>
      <c r="L1388" s="64" t="s">
        <v>0</v>
      </c>
      <c r="M1388" s="64" t="s">
        <v>0</v>
      </c>
      <c r="N1388" s="64" t="s">
        <v>0</v>
      </c>
      <c r="O1388" s="10">
        <v>29108</v>
      </c>
      <c r="P1388" s="45">
        <v>3.1047804744848653E-2</v>
      </c>
      <c r="Q1388" s="46">
        <v>66.060606060606005</v>
      </c>
      <c r="R1388" s="10">
        <v>35886</v>
      </c>
      <c r="S1388" s="45">
        <v>3.6871728797677097E-2</v>
      </c>
      <c r="T1388" s="46">
        <v>68.484849999999994</v>
      </c>
      <c r="U1388" s="64"/>
      <c r="V1388" s="64" t="s">
        <v>0</v>
      </c>
      <c r="W1388" s="64" t="s">
        <v>0</v>
      </c>
      <c r="X1388" s="64" t="s">
        <v>0</v>
      </c>
      <c r="Y1388" s="10">
        <v>1356168</v>
      </c>
      <c r="Z1388" s="45">
        <v>3.6115301553106459E-2</v>
      </c>
      <c r="AA1388" s="46">
        <v>467.87878787878799</v>
      </c>
      <c r="AB1388" s="10">
        <v>1683473</v>
      </c>
      <c r="AC1388" s="45">
        <v>4.3402644528032434E-2</v>
      </c>
      <c r="AD1388" s="46">
        <v>510.30304000000001</v>
      </c>
      <c r="AE1388" s="64"/>
    </row>
    <row r="1389" spans="1:31" ht="14.4" x14ac:dyDescent="0.3">
      <c r="A1389" s="64" t="s">
        <v>638</v>
      </c>
      <c r="B1389" s="64" t="s">
        <v>0</v>
      </c>
      <c r="C1389" s="64" t="s">
        <v>0</v>
      </c>
      <c r="D1389" s="64" t="s">
        <v>0</v>
      </c>
      <c r="E1389" s="10">
        <v>924</v>
      </c>
      <c r="F1389" s="45">
        <v>1.8416756856953222E-3</v>
      </c>
      <c r="G1389" s="46">
        <v>116.363636363636</v>
      </c>
      <c r="H1389" s="10">
        <v>1721</v>
      </c>
      <c r="I1389" s="45">
        <v>3.3111117524265775E-3</v>
      </c>
      <c r="J1389" s="46">
        <v>144.24243200000001</v>
      </c>
      <c r="K1389" s="64"/>
      <c r="L1389" s="64" t="s">
        <v>0</v>
      </c>
      <c r="M1389" s="64" t="s">
        <v>0</v>
      </c>
      <c r="N1389" s="64" t="s">
        <v>0</v>
      </c>
      <c r="O1389" s="10">
        <v>1565</v>
      </c>
      <c r="P1389" s="45">
        <v>1.6692941605636988E-3</v>
      </c>
      <c r="Q1389" s="46">
        <v>138.78787878787799</v>
      </c>
      <c r="R1389" s="10">
        <v>2967</v>
      </c>
      <c r="S1389" s="45">
        <v>3.0484985605168575E-3</v>
      </c>
      <c r="T1389" s="46">
        <v>224.24243200000001</v>
      </c>
      <c r="U1389" s="64"/>
      <c r="V1389" s="64" t="s">
        <v>0</v>
      </c>
      <c r="W1389" s="64" t="s">
        <v>0</v>
      </c>
      <c r="X1389" s="64" t="s">
        <v>0</v>
      </c>
      <c r="Y1389" s="10">
        <v>56130</v>
      </c>
      <c r="Z1389" s="45">
        <v>1.4947645691211306E-3</v>
      </c>
      <c r="AA1389" s="46">
        <v>1021.8181818181801</v>
      </c>
      <c r="AB1389" s="10">
        <v>67215</v>
      </c>
      <c r="AC1389" s="45">
        <v>1.7329109239956329E-3</v>
      </c>
      <c r="AD1389" s="46">
        <v>1121.8182400000001</v>
      </c>
      <c r="AE1389" s="64"/>
    </row>
    <row r="1390" spans="1:31" ht="14.4" x14ac:dyDescent="0.3">
      <c r="A1390" s="64" t="s">
        <v>639</v>
      </c>
      <c r="B1390" s="64" t="s">
        <v>0</v>
      </c>
      <c r="C1390" s="64" t="s">
        <v>0</v>
      </c>
      <c r="D1390" s="64" t="s">
        <v>0</v>
      </c>
      <c r="E1390" s="10">
        <v>13658</v>
      </c>
      <c r="F1390" s="45">
        <v>2.7222517873621982E-2</v>
      </c>
      <c r="G1390" s="46">
        <v>311.51515151515099</v>
      </c>
      <c r="H1390" s="10">
        <v>16535</v>
      </c>
      <c r="I1390" s="45">
        <v>3.1812453705039781E-2</v>
      </c>
      <c r="J1390" s="46">
        <v>378.78787199999999</v>
      </c>
      <c r="K1390" s="64"/>
      <c r="L1390" s="64" t="s">
        <v>0</v>
      </c>
      <c r="M1390" s="64" t="s">
        <v>0</v>
      </c>
      <c r="N1390" s="64" t="s">
        <v>0</v>
      </c>
      <c r="O1390" s="10">
        <v>27543</v>
      </c>
      <c r="P1390" s="45">
        <v>2.9378510584284954E-2</v>
      </c>
      <c r="Q1390" s="46">
        <v>150.30303030303</v>
      </c>
      <c r="R1390" s="10">
        <v>32919</v>
      </c>
      <c r="S1390" s="45">
        <v>3.3823230237160239E-2</v>
      </c>
      <c r="T1390" s="46">
        <v>230.909088</v>
      </c>
      <c r="U1390" s="64"/>
      <c r="V1390" s="64" t="s">
        <v>0</v>
      </c>
      <c r="W1390" s="64" t="s">
        <v>0</v>
      </c>
      <c r="X1390" s="64" t="s">
        <v>0</v>
      </c>
      <c r="Y1390" s="10">
        <v>1300038</v>
      </c>
      <c r="Z1390" s="45">
        <v>3.4620536983985324E-2</v>
      </c>
      <c r="AA1390" s="46">
        <v>1027.87878787878</v>
      </c>
      <c r="AB1390" s="10">
        <v>1616258</v>
      </c>
      <c r="AC1390" s="45">
        <v>4.16697336040368E-2</v>
      </c>
      <c r="AD1390" s="46">
        <v>1228.48486</v>
      </c>
      <c r="AE1390" s="64"/>
    </row>
    <row r="1391" spans="1:31" ht="14.4" x14ac:dyDescent="0.3">
      <c r="A1391" s="64" t="s">
        <v>636</v>
      </c>
      <c r="B1391" s="64" t="s">
        <v>0</v>
      </c>
      <c r="C1391" s="64" t="s">
        <v>0</v>
      </c>
      <c r="D1391" s="64" t="s">
        <v>0</v>
      </c>
      <c r="E1391" s="10">
        <v>11979</v>
      </c>
      <c r="F1391" s="45">
        <v>2.3876009782407212E-2</v>
      </c>
      <c r="G1391" s="46">
        <v>300.60606060606</v>
      </c>
      <c r="H1391" s="10">
        <v>14129</v>
      </c>
      <c r="I1391" s="45">
        <v>2.7183438669398669E-2</v>
      </c>
      <c r="J1391" s="46">
        <v>357.57574499999998</v>
      </c>
      <c r="K1391" s="64"/>
      <c r="L1391" s="64" t="s">
        <v>0</v>
      </c>
      <c r="M1391" s="64" t="s">
        <v>0</v>
      </c>
      <c r="N1391" s="64" t="s">
        <v>0</v>
      </c>
      <c r="O1391" s="10">
        <v>25590</v>
      </c>
      <c r="P1391" s="45">
        <v>2.7295359468897797E-2</v>
      </c>
      <c r="Q1391" s="46">
        <v>185.45454545454501</v>
      </c>
      <c r="R1391" s="10">
        <v>27584</v>
      </c>
      <c r="S1391" s="45">
        <v>2.8341686650925853E-2</v>
      </c>
      <c r="T1391" s="46">
        <v>134.545456</v>
      </c>
      <c r="U1391" s="64"/>
      <c r="V1391" s="64" t="s">
        <v>0</v>
      </c>
      <c r="W1391" s="64" t="s">
        <v>0</v>
      </c>
      <c r="X1391" s="64" t="s">
        <v>0</v>
      </c>
      <c r="Y1391" s="10">
        <v>1172644</v>
      </c>
      <c r="Z1391" s="45">
        <v>3.1227983313601979E-2</v>
      </c>
      <c r="AA1391" s="46">
        <v>722.42424242424204</v>
      </c>
      <c r="AB1391" s="10">
        <v>1307740</v>
      </c>
      <c r="AC1391" s="45">
        <v>3.371564281404521E-2</v>
      </c>
      <c r="AD1391" s="46">
        <v>584.24243200000001</v>
      </c>
      <c r="AE1391" s="64"/>
    </row>
    <row r="1392" spans="1:31" ht="14.4" x14ac:dyDescent="0.3">
      <c r="A1392" s="64" t="s">
        <v>638</v>
      </c>
      <c r="B1392" s="64" t="s">
        <v>0</v>
      </c>
      <c r="C1392" s="64" t="s">
        <v>0</v>
      </c>
      <c r="D1392" s="64" t="s">
        <v>0</v>
      </c>
      <c r="E1392" s="10">
        <v>1529</v>
      </c>
      <c r="F1392" s="45">
        <v>3.0475347656148785E-3</v>
      </c>
      <c r="G1392" s="46">
        <v>158.78787878787799</v>
      </c>
      <c r="H1392" s="10">
        <v>1822</v>
      </c>
      <c r="I1392" s="45">
        <v>3.5054303387107633E-3</v>
      </c>
      <c r="J1392" s="46">
        <v>188.484848</v>
      </c>
      <c r="K1392" s="64"/>
      <c r="L1392" s="64" t="s">
        <v>0</v>
      </c>
      <c r="M1392" s="64" t="s">
        <v>0</v>
      </c>
      <c r="N1392" s="64" t="s">
        <v>0</v>
      </c>
      <c r="O1392" s="10">
        <v>2892</v>
      </c>
      <c r="P1392" s="45">
        <v>3.084727611725378E-3</v>
      </c>
      <c r="Q1392" s="46">
        <v>197.575757575757</v>
      </c>
      <c r="R1392" s="10">
        <v>3074</v>
      </c>
      <c r="S1392" s="45">
        <v>3.1584376727431143E-3</v>
      </c>
      <c r="T1392" s="46">
        <v>235.15152</v>
      </c>
      <c r="U1392" s="64"/>
      <c r="V1392" s="64" t="s">
        <v>0</v>
      </c>
      <c r="W1392" s="64" t="s">
        <v>0</v>
      </c>
      <c r="X1392" s="64" t="s">
        <v>0</v>
      </c>
      <c r="Y1392" s="10">
        <v>130795</v>
      </c>
      <c r="Z1392" s="45">
        <v>3.4831236739390394E-3</v>
      </c>
      <c r="AA1392" s="46">
        <v>1678.7878787878701</v>
      </c>
      <c r="AB1392" s="10">
        <v>131987</v>
      </c>
      <c r="AC1392" s="45">
        <v>3.4028373744761078E-3</v>
      </c>
      <c r="AD1392" s="46">
        <v>1492.12122</v>
      </c>
      <c r="AE1392" s="64"/>
    </row>
    <row r="1393" spans="1:31" ht="14.4" x14ac:dyDescent="0.3">
      <c r="A1393" s="64" t="s">
        <v>639</v>
      </c>
      <c r="B1393" s="64" t="s">
        <v>0</v>
      </c>
      <c r="C1393" s="64" t="s">
        <v>0</v>
      </c>
      <c r="D1393" s="64" t="s">
        <v>0</v>
      </c>
      <c r="E1393" s="10">
        <v>10450</v>
      </c>
      <c r="F1393" s="45">
        <v>2.0828475016792334E-2</v>
      </c>
      <c r="G1393" s="46">
        <v>295.15151515151501</v>
      </c>
      <c r="H1393" s="10">
        <v>12307</v>
      </c>
      <c r="I1393" s="45">
        <v>2.3678008330687908E-2</v>
      </c>
      <c r="J1393" s="46">
        <v>330.90910000000002</v>
      </c>
      <c r="K1393" s="64"/>
      <c r="L1393" s="64" t="s">
        <v>0</v>
      </c>
      <c r="M1393" s="64" t="s">
        <v>0</v>
      </c>
      <c r="N1393" s="64" t="s">
        <v>0</v>
      </c>
      <c r="O1393" s="10">
        <v>22698</v>
      </c>
      <c r="P1393" s="45">
        <v>2.421063185717242E-2</v>
      </c>
      <c r="Q1393" s="46">
        <v>277.575757575757</v>
      </c>
      <c r="R1393" s="10">
        <v>24510</v>
      </c>
      <c r="S1393" s="45">
        <v>2.5183248978182738E-2</v>
      </c>
      <c r="T1393" s="46">
        <v>245.454544</v>
      </c>
      <c r="U1393" s="64"/>
      <c r="V1393" s="64" t="s">
        <v>0</v>
      </c>
      <c r="W1393" s="64" t="s">
        <v>0</v>
      </c>
      <c r="X1393" s="64" t="s">
        <v>0</v>
      </c>
      <c r="Y1393" s="10">
        <v>1041849</v>
      </c>
      <c r="Z1393" s="45">
        <v>2.7744859639662941E-2</v>
      </c>
      <c r="AA1393" s="46">
        <v>1718.1818181818101</v>
      </c>
      <c r="AB1393" s="10">
        <v>1175753</v>
      </c>
      <c r="AC1393" s="45">
        <v>3.0312805439569105E-2</v>
      </c>
      <c r="AD1393" s="46">
        <v>1492.72729</v>
      </c>
      <c r="AE1393" s="64"/>
    </row>
    <row r="1394" spans="1:31" ht="14.4" x14ac:dyDescent="0.3">
      <c r="A1394" s="432"/>
      <c r="B1394" s="432"/>
      <c r="C1394" s="432"/>
      <c r="D1394" s="432"/>
      <c r="E1394" s="432"/>
      <c r="F1394" s="432"/>
      <c r="G1394" s="432"/>
      <c r="H1394" s="432"/>
      <c r="I1394" s="432"/>
      <c r="J1394" s="432"/>
      <c r="K1394" s="432"/>
      <c r="L1394" s="432"/>
      <c r="M1394" s="432"/>
      <c r="N1394" s="432"/>
      <c r="O1394" s="432"/>
      <c r="P1394" s="432"/>
      <c r="Q1394" s="432"/>
      <c r="R1394" s="432"/>
      <c r="S1394" s="432"/>
      <c r="T1394" s="432"/>
      <c r="U1394" s="432"/>
      <c r="V1394" s="432"/>
      <c r="W1394" s="432"/>
      <c r="X1394" s="432"/>
      <c r="Y1394" s="432"/>
      <c r="Z1394" s="432"/>
      <c r="AA1394" s="432"/>
      <c r="AB1394" s="432"/>
      <c r="AC1394" s="432"/>
      <c r="AD1394" s="432"/>
      <c r="AE1394" s="432"/>
    </row>
    <row r="1395" spans="1:31" ht="14.4" x14ac:dyDescent="0.3">
      <c r="A1395" s="433" t="s">
        <v>640</v>
      </c>
      <c r="B1395" s="433"/>
      <c r="C1395" s="433"/>
      <c r="D1395" s="433"/>
      <c r="E1395" s="433"/>
      <c r="F1395" s="433"/>
      <c r="G1395" s="433"/>
      <c r="H1395" s="433"/>
      <c r="I1395" s="433"/>
      <c r="J1395" s="433"/>
      <c r="K1395" s="433"/>
      <c r="L1395" s="433"/>
      <c r="M1395" s="433"/>
      <c r="N1395" s="433"/>
      <c r="O1395" s="433"/>
      <c r="P1395" s="433"/>
      <c r="Q1395" s="433"/>
      <c r="R1395" s="433"/>
      <c r="S1395" s="433"/>
      <c r="T1395" s="433"/>
      <c r="U1395" s="433"/>
      <c r="V1395" s="433"/>
      <c r="W1395" s="433"/>
      <c r="X1395" s="433"/>
      <c r="Y1395" s="433"/>
      <c r="Z1395" s="433"/>
      <c r="AA1395" s="433"/>
      <c r="AB1395" s="433"/>
      <c r="AC1395" s="433"/>
      <c r="AD1395" s="433"/>
      <c r="AE1395" s="433"/>
    </row>
    <row r="1396" spans="1:31" ht="14.4" x14ac:dyDescent="0.3">
      <c r="A1396" s="64"/>
      <c r="B1396" s="64" t="s">
        <v>0</v>
      </c>
      <c r="C1396" s="64" t="s">
        <v>0</v>
      </c>
      <c r="D1396" s="64" t="s">
        <v>0</v>
      </c>
      <c r="E1396" s="434" t="s">
        <v>332</v>
      </c>
      <c r="F1396" s="434"/>
      <c r="G1396" s="63" t="s">
        <v>333</v>
      </c>
      <c r="H1396" s="434" t="s">
        <v>332</v>
      </c>
      <c r="I1396" s="434"/>
      <c r="J1396" s="63" t="s">
        <v>333</v>
      </c>
      <c r="K1396" s="64" t="s">
        <v>0</v>
      </c>
      <c r="L1396" s="64" t="s">
        <v>0</v>
      </c>
      <c r="M1396" s="64" t="s">
        <v>0</v>
      </c>
      <c r="N1396" s="64" t="s">
        <v>0</v>
      </c>
      <c r="O1396" s="434" t="s">
        <v>332</v>
      </c>
      <c r="P1396" s="434"/>
      <c r="Q1396" s="63" t="s">
        <v>333</v>
      </c>
      <c r="R1396" s="434" t="s">
        <v>332</v>
      </c>
      <c r="S1396" s="434"/>
      <c r="T1396" s="63" t="s">
        <v>333</v>
      </c>
      <c r="U1396" s="64" t="s">
        <v>0</v>
      </c>
      <c r="V1396" s="64" t="s">
        <v>0</v>
      </c>
      <c r="W1396" s="64" t="s">
        <v>0</v>
      </c>
      <c r="X1396" s="64" t="s">
        <v>0</v>
      </c>
      <c r="Y1396" s="434" t="s">
        <v>332</v>
      </c>
      <c r="Z1396" s="434"/>
      <c r="AA1396" s="63" t="s">
        <v>333</v>
      </c>
      <c r="AB1396" s="434" t="s">
        <v>332</v>
      </c>
      <c r="AC1396" s="434"/>
      <c r="AD1396" s="63" t="s">
        <v>333</v>
      </c>
      <c r="AE1396" s="64" t="s">
        <v>0</v>
      </c>
    </row>
    <row r="1397" spans="1:31" ht="14.4" x14ac:dyDescent="0.3">
      <c r="A1397" s="64" t="s">
        <v>18</v>
      </c>
      <c r="B1397" s="64" t="s">
        <v>0</v>
      </c>
      <c r="C1397" s="64" t="s">
        <v>0</v>
      </c>
      <c r="D1397" s="64" t="s">
        <v>0</v>
      </c>
      <c r="E1397" s="10">
        <v>456847</v>
      </c>
      <c r="F1397" s="45"/>
      <c r="G1397" s="46">
        <v>790.30303030303003</v>
      </c>
      <c r="H1397" s="10">
        <v>476499</v>
      </c>
      <c r="I1397" s="45"/>
      <c r="J1397" s="46">
        <v>666.06060000000002</v>
      </c>
      <c r="K1397" s="64"/>
      <c r="L1397" s="64" t="s">
        <v>0</v>
      </c>
      <c r="M1397" s="64" t="s">
        <v>0</v>
      </c>
      <c r="N1397" s="64" t="s">
        <v>0</v>
      </c>
      <c r="O1397" s="10">
        <v>857910</v>
      </c>
      <c r="P1397" s="45"/>
      <c r="Q1397" s="46">
        <v>450.30303030303003</v>
      </c>
      <c r="R1397" s="10">
        <v>895561</v>
      </c>
      <c r="S1397" s="45"/>
      <c r="T1397" s="46">
        <v>326.66665599999999</v>
      </c>
      <c r="U1397" s="64"/>
      <c r="V1397" s="64" t="s">
        <v>0</v>
      </c>
      <c r="W1397" s="64" t="s">
        <v>0</v>
      </c>
      <c r="X1397" s="64" t="s">
        <v>0</v>
      </c>
      <c r="Y1397" s="10">
        <v>35029909</v>
      </c>
      <c r="Z1397" s="45"/>
      <c r="AA1397" s="46">
        <v>1412.12121212121</v>
      </c>
      <c r="AB1397" s="10">
        <v>36335991</v>
      </c>
      <c r="AC1397" s="45"/>
      <c r="AD1397" s="46">
        <v>1430.3030000000001</v>
      </c>
      <c r="AE1397" s="64"/>
    </row>
    <row r="1398" spans="1:31" ht="14.4" x14ac:dyDescent="0.3">
      <c r="A1398" s="64" t="s">
        <v>334</v>
      </c>
      <c r="B1398" s="64" t="s">
        <v>0</v>
      </c>
      <c r="C1398" s="64" t="s">
        <v>0</v>
      </c>
      <c r="D1398" s="64" t="s">
        <v>0</v>
      </c>
      <c r="E1398" s="10">
        <v>223416</v>
      </c>
      <c r="F1398" s="45">
        <v>0.48903899992776573</v>
      </c>
      <c r="G1398" s="46">
        <v>849.09090909090901</v>
      </c>
      <c r="H1398" s="10">
        <v>231524</v>
      </c>
      <c r="I1398" s="45">
        <v>0.48588559472317883</v>
      </c>
      <c r="J1398" s="46">
        <v>1081.21216</v>
      </c>
      <c r="K1398" s="64"/>
      <c r="L1398" s="64" t="s">
        <v>0</v>
      </c>
      <c r="M1398" s="64" t="s">
        <v>0</v>
      </c>
      <c r="N1398" s="64" t="s">
        <v>0</v>
      </c>
      <c r="O1398" s="10">
        <v>423780</v>
      </c>
      <c r="P1398" s="45">
        <v>0.49396789873063607</v>
      </c>
      <c r="Q1398" s="46">
        <v>381.81818181818102</v>
      </c>
      <c r="R1398" s="10">
        <v>442788</v>
      </c>
      <c r="S1398" s="45">
        <v>0.49442528202992314</v>
      </c>
      <c r="T1398" s="46">
        <v>313.33334400000001</v>
      </c>
      <c r="U1398" s="64"/>
      <c r="V1398" s="64" t="s">
        <v>0</v>
      </c>
      <c r="W1398" s="64" t="s">
        <v>0</v>
      </c>
      <c r="X1398" s="64" t="s">
        <v>0</v>
      </c>
      <c r="Y1398" s="10">
        <v>17221319</v>
      </c>
      <c r="Z1398" s="45">
        <v>0.49161757742505124</v>
      </c>
      <c r="AA1398" s="46">
        <v>1775.7575757575701</v>
      </c>
      <c r="AB1398" s="10">
        <v>17884176</v>
      </c>
      <c r="AC1398" s="45">
        <v>0.49218902547614568</v>
      </c>
      <c r="AD1398" s="46">
        <v>1727.87878</v>
      </c>
      <c r="AE1398" s="64"/>
    </row>
    <row r="1399" spans="1:31" ht="14.4" x14ac:dyDescent="0.3">
      <c r="A1399" s="64" t="s">
        <v>632</v>
      </c>
      <c r="B1399" s="64" t="s">
        <v>0</v>
      </c>
      <c r="C1399" s="64" t="s">
        <v>0</v>
      </c>
      <c r="D1399" s="64" t="s">
        <v>0</v>
      </c>
      <c r="E1399" s="10">
        <v>53768</v>
      </c>
      <c r="F1399" s="45">
        <v>0.11769366987197026</v>
      </c>
      <c r="G1399" s="46">
        <v>585.45454545454504</v>
      </c>
      <c r="H1399" s="10">
        <v>52674</v>
      </c>
      <c r="I1399" s="45">
        <v>0.11054377868578948</v>
      </c>
      <c r="J1399" s="46">
        <v>736.96969999999999</v>
      </c>
      <c r="K1399" s="64"/>
      <c r="L1399" s="64" t="s">
        <v>0</v>
      </c>
      <c r="M1399" s="64" t="s">
        <v>0</v>
      </c>
      <c r="N1399" s="64" t="s">
        <v>0</v>
      </c>
      <c r="O1399" s="10">
        <v>100940</v>
      </c>
      <c r="P1399" s="45">
        <v>0.117658029397023</v>
      </c>
      <c r="Q1399" s="46">
        <v>60.606060606060602</v>
      </c>
      <c r="R1399" s="10">
        <v>103401</v>
      </c>
      <c r="S1399" s="45">
        <v>0.11545947177244208</v>
      </c>
      <c r="T1399" s="46">
        <v>55.757576</v>
      </c>
      <c r="U1399" s="64"/>
      <c r="V1399" s="64" t="s">
        <v>0</v>
      </c>
      <c r="W1399" s="64" t="s">
        <v>0</v>
      </c>
      <c r="X1399" s="64" t="s">
        <v>0</v>
      </c>
      <c r="Y1399" s="10">
        <v>3407236</v>
      </c>
      <c r="Z1399" s="45">
        <v>9.7266481622889742E-2</v>
      </c>
      <c r="AA1399" s="46">
        <v>532.72727272727195</v>
      </c>
      <c r="AB1399" s="10">
        <v>3345539</v>
      </c>
      <c r="AC1399" s="45">
        <v>9.2072320251290238E-2</v>
      </c>
      <c r="AD1399" s="46">
        <v>596.36364700000001</v>
      </c>
      <c r="AE1399" s="64"/>
    </row>
    <row r="1400" spans="1:31" ht="14.4" x14ac:dyDescent="0.3">
      <c r="A1400" s="64" t="s">
        <v>641</v>
      </c>
      <c r="B1400" s="64" t="s">
        <v>0</v>
      </c>
      <c r="C1400" s="64" t="s">
        <v>0</v>
      </c>
      <c r="D1400" s="64" t="s">
        <v>0</v>
      </c>
      <c r="E1400" s="10">
        <v>2698</v>
      </c>
      <c r="F1400" s="45">
        <v>5.9056970933375943E-3</v>
      </c>
      <c r="G1400" s="46">
        <v>253.333333333333</v>
      </c>
      <c r="H1400" s="10">
        <v>2713</v>
      </c>
      <c r="I1400" s="45">
        <v>5.6936111093622444E-3</v>
      </c>
      <c r="J1400" s="46">
        <v>230.909088</v>
      </c>
      <c r="K1400" s="64"/>
      <c r="L1400" s="64" t="s">
        <v>0</v>
      </c>
      <c r="M1400" s="64" t="s">
        <v>0</v>
      </c>
      <c r="N1400" s="64" t="s">
        <v>0</v>
      </c>
      <c r="O1400" s="10">
        <v>4308</v>
      </c>
      <c r="P1400" s="45">
        <v>5.0215057523516453E-3</v>
      </c>
      <c r="Q1400" s="46">
        <v>339.39393939393898</v>
      </c>
      <c r="R1400" s="10">
        <v>4708</v>
      </c>
      <c r="S1400" s="45">
        <v>5.2570400006253064E-3</v>
      </c>
      <c r="T1400" s="46">
        <v>296.96969999999999</v>
      </c>
      <c r="U1400" s="64"/>
      <c r="V1400" s="64" t="s">
        <v>0</v>
      </c>
      <c r="W1400" s="64" t="s">
        <v>0</v>
      </c>
      <c r="X1400" s="64" t="s">
        <v>0</v>
      </c>
      <c r="Y1400" s="10">
        <v>128307</v>
      </c>
      <c r="Z1400" s="45">
        <v>3.6627842795709234E-3</v>
      </c>
      <c r="AA1400" s="46">
        <v>1536.3636363636299</v>
      </c>
      <c r="AB1400" s="10">
        <v>140615</v>
      </c>
      <c r="AC1400" s="45">
        <v>3.8698545472449068E-3</v>
      </c>
      <c r="AD1400" s="46">
        <v>1636.96973</v>
      </c>
      <c r="AE1400" s="64"/>
    </row>
    <row r="1401" spans="1:31" ht="14.4" x14ac:dyDescent="0.3">
      <c r="A1401" s="64" t="s">
        <v>642</v>
      </c>
      <c r="B1401" s="64" t="s">
        <v>0</v>
      </c>
      <c r="C1401" s="64" t="s">
        <v>0</v>
      </c>
      <c r="D1401" s="64" t="s">
        <v>0</v>
      </c>
      <c r="E1401" s="10">
        <v>51070</v>
      </c>
      <c r="F1401" s="45">
        <v>0.11178797277863267</v>
      </c>
      <c r="G1401" s="46">
        <v>646.06060606060601</v>
      </c>
      <c r="H1401" s="10">
        <v>49961</v>
      </c>
      <c r="I1401" s="45">
        <v>0.10485016757642723</v>
      </c>
      <c r="J1401" s="46">
        <v>671.51513699999998</v>
      </c>
      <c r="K1401" s="64"/>
      <c r="L1401" s="64" t="s">
        <v>0</v>
      </c>
      <c r="M1401" s="64" t="s">
        <v>0</v>
      </c>
      <c r="N1401" s="64" t="s">
        <v>0</v>
      </c>
      <c r="O1401" s="10">
        <v>96632</v>
      </c>
      <c r="P1401" s="45">
        <v>0.11263652364467135</v>
      </c>
      <c r="Q1401" s="46">
        <v>330.30303030303003</v>
      </c>
      <c r="R1401" s="10">
        <v>98693</v>
      </c>
      <c r="S1401" s="45">
        <v>0.11020243177181677</v>
      </c>
      <c r="T1401" s="46">
        <v>293.93939999999998</v>
      </c>
      <c r="U1401" s="64"/>
      <c r="V1401" s="64" t="s">
        <v>0</v>
      </c>
      <c r="W1401" s="64" t="s">
        <v>0</v>
      </c>
      <c r="X1401" s="64" t="s">
        <v>0</v>
      </c>
      <c r="Y1401" s="10">
        <v>3278929</v>
      </c>
      <c r="Z1401" s="45">
        <v>9.3603697343318817E-2</v>
      </c>
      <c r="AA1401" s="46">
        <v>1570.30303030303</v>
      </c>
      <c r="AB1401" s="10">
        <v>3204924</v>
      </c>
      <c r="AC1401" s="45">
        <v>8.820246570404533E-2</v>
      </c>
      <c r="AD1401" s="46">
        <v>1697.57581</v>
      </c>
      <c r="AE1401" s="64"/>
    </row>
    <row r="1402" spans="1:31" ht="14.4" x14ac:dyDescent="0.3">
      <c r="A1402" s="64" t="s">
        <v>633</v>
      </c>
      <c r="B1402" s="64" t="s">
        <v>0</v>
      </c>
      <c r="C1402" s="64" t="s">
        <v>0</v>
      </c>
      <c r="D1402" s="64" t="s">
        <v>0</v>
      </c>
      <c r="E1402" s="10">
        <v>69392</v>
      </c>
      <c r="F1402" s="45">
        <v>0.15189330344732482</v>
      </c>
      <c r="G1402" s="46">
        <v>786.06060606060601</v>
      </c>
      <c r="H1402" s="10">
        <v>70510</v>
      </c>
      <c r="I1402" s="45">
        <v>0.14797512691527159</v>
      </c>
      <c r="J1402" s="46">
        <v>836.36364700000001</v>
      </c>
      <c r="K1402" s="64"/>
      <c r="L1402" s="64" t="s">
        <v>0</v>
      </c>
      <c r="M1402" s="64" t="s">
        <v>0</v>
      </c>
      <c r="N1402" s="64" t="s">
        <v>0</v>
      </c>
      <c r="O1402" s="10">
        <v>122422</v>
      </c>
      <c r="P1402" s="45">
        <v>0.14269795199962701</v>
      </c>
      <c r="Q1402" s="46">
        <v>188.48484848484799</v>
      </c>
      <c r="R1402" s="10">
        <v>123947</v>
      </c>
      <c r="S1402" s="45">
        <v>0.1384015159213052</v>
      </c>
      <c r="T1402" s="46">
        <v>217.57576</v>
      </c>
      <c r="U1402" s="64"/>
      <c r="V1402" s="64" t="s">
        <v>0</v>
      </c>
      <c r="W1402" s="64" t="s">
        <v>0</v>
      </c>
      <c r="X1402" s="64" t="s">
        <v>0</v>
      </c>
      <c r="Y1402" s="10">
        <v>4680829</v>
      </c>
      <c r="Z1402" s="45">
        <v>0.13362378417825749</v>
      </c>
      <c r="AA1402" s="46">
        <v>1689.0909090908999</v>
      </c>
      <c r="AB1402" s="10">
        <v>4836233</v>
      </c>
      <c r="AC1402" s="45">
        <v>0.13309759461356097</v>
      </c>
      <c r="AD1402" s="46">
        <v>1413.3333700000001</v>
      </c>
      <c r="AE1402" s="64"/>
    </row>
    <row r="1403" spans="1:31" ht="14.4" x14ac:dyDescent="0.3">
      <c r="A1403" s="64" t="s">
        <v>641</v>
      </c>
      <c r="B1403" s="64" t="s">
        <v>0</v>
      </c>
      <c r="C1403" s="64" t="s">
        <v>0</v>
      </c>
      <c r="D1403" s="64" t="s">
        <v>0</v>
      </c>
      <c r="E1403" s="10">
        <v>3369</v>
      </c>
      <c r="F1403" s="45">
        <v>7.3744601584337863E-3</v>
      </c>
      <c r="G1403" s="46">
        <v>312.12121212121201</v>
      </c>
      <c r="H1403" s="10">
        <v>3581</v>
      </c>
      <c r="I1403" s="45">
        <v>7.5152308819116092E-3</v>
      </c>
      <c r="J1403" s="46">
        <v>283.03030000000001</v>
      </c>
      <c r="K1403" s="64"/>
      <c r="L1403" s="64" t="s">
        <v>0</v>
      </c>
      <c r="M1403" s="64" t="s">
        <v>0</v>
      </c>
      <c r="N1403" s="64" t="s">
        <v>0</v>
      </c>
      <c r="O1403" s="10">
        <v>5120</v>
      </c>
      <c r="P1403" s="45">
        <v>5.9679919805107765E-3</v>
      </c>
      <c r="Q1403" s="46">
        <v>334.54545454545399</v>
      </c>
      <c r="R1403" s="10">
        <v>5650</v>
      </c>
      <c r="S1403" s="45">
        <v>6.308894648159087E-3</v>
      </c>
      <c r="T1403" s="46">
        <v>353.33334400000001</v>
      </c>
      <c r="U1403" s="64"/>
      <c r="V1403" s="64" t="s">
        <v>0</v>
      </c>
      <c r="W1403" s="64" t="s">
        <v>0</v>
      </c>
      <c r="X1403" s="64" t="s">
        <v>0</v>
      </c>
      <c r="Y1403" s="10">
        <v>144390</v>
      </c>
      <c r="Z1403" s="45">
        <v>4.1219062259054114E-3</v>
      </c>
      <c r="AA1403" s="46">
        <v>1996.9696969696899</v>
      </c>
      <c r="AB1403" s="10">
        <v>173297</v>
      </c>
      <c r="AC1403" s="45">
        <v>4.7692933433410413E-3</v>
      </c>
      <c r="AD1403" s="46">
        <v>1844.24243</v>
      </c>
      <c r="AE1403" s="64"/>
    </row>
    <row r="1404" spans="1:31" ht="14.4" x14ac:dyDescent="0.3">
      <c r="A1404" s="64" t="s">
        <v>642</v>
      </c>
      <c r="B1404" s="64" t="s">
        <v>0</v>
      </c>
      <c r="C1404" s="64" t="s">
        <v>0</v>
      </c>
      <c r="D1404" s="64" t="s">
        <v>0</v>
      </c>
      <c r="E1404" s="10">
        <v>66023</v>
      </c>
      <c r="F1404" s="45">
        <v>0.14451884328889103</v>
      </c>
      <c r="G1404" s="46">
        <v>800</v>
      </c>
      <c r="H1404" s="10">
        <v>66929</v>
      </c>
      <c r="I1404" s="45">
        <v>0.14045989603335998</v>
      </c>
      <c r="J1404" s="46">
        <v>940.60609999999997</v>
      </c>
      <c r="K1404" s="64"/>
      <c r="L1404" s="64" t="s">
        <v>0</v>
      </c>
      <c r="M1404" s="64" t="s">
        <v>0</v>
      </c>
      <c r="N1404" s="64" t="s">
        <v>0</v>
      </c>
      <c r="O1404" s="10">
        <v>117302</v>
      </c>
      <c r="P1404" s="45">
        <v>0.13672996001911622</v>
      </c>
      <c r="Q1404" s="46">
        <v>417.575757575757</v>
      </c>
      <c r="R1404" s="10">
        <v>118297</v>
      </c>
      <c r="S1404" s="45">
        <v>0.13209262127314611</v>
      </c>
      <c r="T1404" s="46">
        <v>400.60604899999998</v>
      </c>
      <c r="U1404" s="64"/>
      <c r="V1404" s="64" t="s">
        <v>0</v>
      </c>
      <c r="W1404" s="64" t="s">
        <v>0</v>
      </c>
      <c r="X1404" s="64" t="s">
        <v>0</v>
      </c>
      <c r="Y1404" s="10">
        <v>4536439</v>
      </c>
      <c r="Z1404" s="45">
        <v>0.1295018779523521</v>
      </c>
      <c r="AA1404" s="46">
        <v>2640.6060606060601</v>
      </c>
      <c r="AB1404" s="10">
        <v>4662936</v>
      </c>
      <c r="AC1404" s="45">
        <v>0.12832830127021994</v>
      </c>
      <c r="AD1404" s="46">
        <v>2307.8789999999999</v>
      </c>
      <c r="AE1404" s="64"/>
    </row>
    <row r="1405" spans="1:31" ht="14.4" x14ac:dyDescent="0.3">
      <c r="A1405" s="64" t="s">
        <v>634</v>
      </c>
      <c r="B1405" s="64" t="s">
        <v>0</v>
      </c>
      <c r="C1405" s="64" t="s">
        <v>0</v>
      </c>
      <c r="D1405" s="64" t="s">
        <v>0</v>
      </c>
      <c r="E1405" s="10">
        <v>79439</v>
      </c>
      <c r="F1405" s="45">
        <v>0.17388534892425692</v>
      </c>
      <c r="G1405" s="46">
        <v>590.30303030303003</v>
      </c>
      <c r="H1405" s="10">
        <v>83683</v>
      </c>
      <c r="I1405" s="45">
        <v>0.17562051546802826</v>
      </c>
      <c r="J1405" s="46">
        <v>638.18179999999995</v>
      </c>
      <c r="K1405" s="64"/>
      <c r="L1405" s="64" t="s">
        <v>0</v>
      </c>
      <c r="M1405" s="64" t="s">
        <v>0</v>
      </c>
      <c r="N1405" s="64" t="s">
        <v>0</v>
      </c>
      <c r="O1405" s="10">
        <v>157042</v>
      </c>
      <c r="P1405" s="45">
        <v>0.18305183527409635</v>
      </c>
      <c r="Q1405" s="46">
        <v>253.93939393939399</v>
      </c>
      <c r="R1405" s="10">
        <v>163605</v>
      </c>
      <c r="S1405" s="45">
        <v>0.18268437325877299</v>
      </c>
      <c r="T1405" s="46">
        <v>210.909088</v>
      </c>
      <c r="U1405" s="64"/>
      <c r="V1405" s="64" t="s">
        <v>0</v>
      </c>
      <c r="W1405" s="64" t="s">
        <v>0</v>
      </c>
      <c r="X1405" s="64" t="s">
        <v>0</v>
      </c>
      <c r="Y1405" s="10">
        <v>7141012</v>
      </c>
      <c r="Z1405" s="45">
        <v>0.2038547116979379</v>
      </c>
      <c r="AA1405" s="46">
        <v>1329.69696969696</v>
      </c>
      <c r="AB1405" s="10">
        <v>7303247</v>
      </c>
      <c r="AC1405" s="45">
        <v>0.20099209623868522</v>
      </c>
      <c r="AD1405" s="46">
        <v>1261.21216</v>
      </c>
      <c r="AE1405" s="64"/>
    </row>
    <row r="1406" spans="1:31" ht="14.4" x14ac:dyDescent="0.3">
      <c r="A1406" s="64" t="s">
        <v>641</v>
      </c>
      <c r="B1406" s="64" t="s">
        <v>0</v>
      </c>
      <c r="C1406" s="64" t="s">
        <v>0</v>
      </c>
      <c r="D1406" s="64" t="s">
        <v>0</v>
      </c>
      <c r="E1406" s="10">
        <v>5085</v>
      </c>
      <c r="F1406" s="45">
        <v>1.1130641111794539E-2</v>
      </c>
      <c r="G1406" s="46">
        <v>315.15151515151501</v>
      </c>
      <c r="H1406" s="10">
        <v>6130</v>
      </c>
      <c r="I1406" s="45">
        <v>1.2864664983557154E-2</v>
      </c>
      <c r="J1406" s="46">
        <v>353.33334400000001</v>
      </c>
      <c r="K1406" s="64"/>
      <c r="L1406" s="64" t="s">
        <v>0</v>
      </c>
      <c r="M1406" s="64" t="s">
        <v>0</v>
      </c>
      <c r="N1406" s="64" t="s">
        <v>0</v>
      </c>
      <c r="O1406" s="10">
        <v>8282</v>
      </c>
      <c r="P1406" s="45">
        <v>9.6536932778496579E-3</v>
      </c>
      <c r="Q1406" s="46">
        <v>384.24242424242402</v>
      </c>
      <c r="R1406" s="10">
        <v>9748</v>
      </c>
      <c r="S1406" s="45">
        <v>1.0884797350487571E-2</v>
      </c>
      <c r="T1406" s="46">
        <v>418.78787199999999</v>
      </c>
      <c r="U1406" s="64"/>
      <c r="V1406" s="64" t="s">
        <v>0</v>
      </c>
      <c r="W1406" s="64" t="s">
        <v>0</v>
      </c>
      <c r="X1406" s="64" t="s">
        <v>0</v>
      </c>
      <c r="Y1406" s="10">
        <v>278092</v>
      </c>
      <c r="Z1406" s="45">
        <v>7.9387017534073533E-3</v>
      </c>
      <c r="AA1406" s="46">
        <v>2720</v>
      </c>
      <c r="AB1406" s="10">
        <v>271883</v>
      </c>
      <c r="AC1406" s="45">
        <v>7.4824710298942998E-3</v>
      </c>
      <c r="AD1406" s="46">
        <v>2411.51514</v>
      </c>
      <c r="AE1406" s="64"/>
    </row>
    <row r="1407" spans="1:31" ht="14.4" x14ac:dyDescent="0.3">
      <c r="A1407" s="64" t="s">
        <v>642</v>
      </c>
      <c r="B1407" s="64" t="s">
        <v>0</v>
      </c>
      <c r="C1407" s="64" t="s">
        <v>0</v>
      </c>
      <c r="D1407" s="64" t="s">
        <v>0</v>
      </c>
      <c r="E1407" s="10">
        <v>74354</v>
      </c>
      <c r="F1407" s="45">
        <v>0.16275470781246237</v>
      </c>
      <c r="G1407" s="46">
        <v>664.24242424242402</v>
      </c>
      <c r="H1407" s="10">
        <v>77553</v>
      </c>
      <c r="I1407" s="45">
        <v>0.16275585048447111</v>
      </c>
      <c r="J1407" s="46">
        <v>631.51513699999998</v>
      </c>
      <c r="K1407" s="64"/>
      <c r="L1407" s="64" t="s">
        <v>0</v>
      </c>
      <c r="M1407" s="64" t="s">
        <v>0</v>
      </c>
      <c r="N1407" s="64" t="s">
        <v>0</v>
      </c>
      <c r="O1407" s="10">
        <v>148760</v>
      </c>
      <c r="P1407" s="45">
        <v>0.1733981419962467</v>
      </c>
      <c r="Q1407" s="46">
        <v>492.12121212121201</v>
      </c>
      <c r="R1407" s="10">
        <v>153857</v>
      </c>
      <c r="S1407" s="45">
        <v>0.17179957590828543</v>
      </c>
      <c r="T1407" s="46">
        <v>429.09089999999998</v>
      </c>
      <c r="U1407" s="64"/>
      <c r="V1407" s="64" t="s">
        <v>0</v>
      </c>
      <c r="W1407" s="64" t="s">
        <v>0</v>
      </c>
      <c r="X1407" s="64" t="s">
        <v>0</v>
      </c>
      <c r="Y1407" s="10">
        <v>6862920</v>
      </c>
      <c r="Z1407" s="45">
        <v>0.19591600994453054</v>
      </c>
      <c r="AA1407" s="46">
        <v>3067.8787878787798</v>
      </c>
      <c r="AB1407" s="10">
        <v>7031364</v>
      </c>
      <c r="AC1407" s="45">
        <v>0.19350962520879092</v>
      </c>
      <c r="AD1407" s="46">
        <v>2823.6364699999999</v>
      </c>
      <c r="AE1407" s="64"/>
    </row>
    <row r="1408" spans="1:31" ht="14.4" x14ac:dyDescent="0.3">
      <c r="A1408" s="64" t="s">
        <v>635</v>
      </c>
      <c r="B1408" s="64" t="s">
        <v>0</v>
      </c>
      <c r="C1408" s="64" t="s">
        <v>0</v>
      </c>
      <c r="D1408" s="64" t="s">
        <v>0</v>
      </c>
      <c r="E1408" s="10">
        <v>12305</v>
      </c>
      <c r="F1408" s="45">
        <v>2.6934619248895144E-2</v>
      </c>
      <c r="G1408" s="46">
        <v>281.81818181818102</v>
      </c>
      <c r="H1408" s="10">
        <v>15437</v>
      </c>
      <c r="I1408" s="45">
        <v>3.2396710171479895E-2</v>
      </c>
      <c r="J1408" s="46">
        <v>313.93939999999998</v>
      </c>
      <c r="K1408" s="64"/>
      <c r="L1408" s="64" t="s">
        <v>0</v>
      </c>
      <c r="M1408" s="64" t="s">
        <v>0</v>
      </c>
      <c r="N1408" s="64" t="s">
        <v>0</v>
      </c>
      <c r="O1408" s="10">
        <v>25684</v>
      </c>
      <c r="P1408" s="45">
        <v>2.9937872270984135E-2</v>
      </c>
      <c r="Q1408" s="46">
        <v>58.181818181818201</v>
      </c>
      <c r="R1408" s="10">
        <v>32232</v>
      </c>
      <c r="S1408" s="45">
        <v>3.5990848194595346E-2</v>
      </c>
      <c r="T1408" s="46">
        <v>48.484848</v>
      </c>
      <c r="U1408" s="64"/>
      <c r="V1408" s="64" t="s">
        <v>0</v>
      </c>
      <c r="W1408" s="64" t="s">
        <v>0</v>
      </c>
      <c r="X1408" s="64" t="s">
        <v>0</v>
      </c>
      <c r="Y1408" s="10">
        <v>1173065</v>
      </c>
      <c r="Z1408" s="45">
        <v>3.3487526330713564E-2</v>
      </c>
      <c r="AA1408" s="46">
        <v>747.27272727272702</v>
      </c>
      <c r="AB1408" s="10">
        <v>1458970</v>
      </c>
      <c r="AC1408" s="45">
        <v>4.0152200610133353E-2</v>
      </c>
      <c r="AD1408" s="46">
        <v>507.27273600000001</v>
      </c>
      <c r="AE1408" s="64"/>
    </row>
    <row r="1409" spans="1:31" ht="14.4" x14ac:dyDescent="0.3">
      <c r="A1409" s="64" t="s">
        <v>641</v>
      </c>
      <c r="B1409" s="64" t="s">
        <v>0</v>
      </c>
      <c r="C1409" s="64" t="s">
        <v>0</v>
      </c>
      <c r="D1409" s="64" t="s">
        <v>0</v>
      </c>
      <c r="E1409" s="10">
        <v>1175</v>
      </c>
      <c r="F1409" s="45">
        <v>2.5719770513979515E-3</v>
      </c>
      <c r="G1409" s="46">
        <v>134.54545454545399</v>
      </c>
      <c r="H1409" s="10">
        <v>1533</v>
      </c>
      <c r="I1409" s="45">
        <v>3.2172155660347662E-3</v>
      </c>
      <c r="J1409" s="46">
        <v>170.909088</v>
      </c>
      <c r="K1409" s="64"/>
      <c r="L1409" s="64" t="s">
        <v>0</v>
      </c>
      <c r="M1409" s="64" t="s">
        <v>0</v>
      </c>
      <c r="N1409" s="64" t="s">
        <v>0</v>
      </c>
      <c r="O1409" s="10">
        <v>1992</v>
      </c>
      <c r="P1409" s="45">
        <v>2.3219218799174737E-3</v>
      </c>
      <c r="Q1409" s="46">
        <v>170.30303030303</v>
      </c>
      <c r="R1409" s="10">
        <v>2646</v>
      </c>
      <c r="S1409" s="45">
        <v>2.9545726086776893E-3</v>
      </c>
      <c r="T1409" s="46">
        <v>183.636368</v>
      </c>
      <c r="U1409" s="64"/>
      <c r="V1409" s="64" t="s">
        <v>0</v>
      </c>
      <c r="W1409" s="64" t="s">
        <v>0</v>
      </c>
      <c r="X1409" s="64" t="s">
        <v>0</v>
      </c>
      <c r="Y1409" s="10">
        <v>65765</v>
      </c>
      <c r="Z1409" s="45">
        <v>1.8773956849274145E-3</v>
      </c>
      <c r="AA1409" s="46">
        <v>979.39393939393904</v>
      </c>
      <c r="AB1409" s="10">
        <v>80693</v>
      </c>
      <c r="AC1409" s="45">
        <v>2.2207458164550955E-3</v>
      </c>
      <c r="AD1409" s="46">
        <v>1103.03027</v>
      </c>
      <c r="AE1409" s="64"/>
    </row>
    <row r="1410" spans="1:31" ht="14.4" x14ac:dyDescent="0.3">
      <c r="A1410" s="64" t="s">
        <v>642</v>
      </c>
      <c r="B1410" s="64" t="s">
        <v>0</v>
      </c>
      <c r="C1410" s="64" t="s">
        <v>0</v>
      </c>
      <c r="D1410" s="64" t="s">
        <v>0</v>
      </c>
      <c r="E1410" s="10">
        <v>11130</v>
      </c>
      <c r="F1410" s="45">
        <v>2.4362642197497193E-2</v>
      </c>
      <c r="G1410" s="46">
        <v>300</v>
      </c>
      <c r="H1410" s="10">
        <v>13904</v>
      </c>
      <c r="I1410" s="45">
        <v>2.9179494605445132E-2</v>
      </c>
      <c r="J1410" s="46">
        <v>312.72726399999999</v>
      </c>
      <c r="K1410" s="64"/>
      <c r="L1410" s="64" t="s">
        <v>0</v>
      </c>
      <c r="M1410" s="64" t="s">
        <v>0</v>
      </c>
      <c r="N1410" s="64" t="s">
        <v>0</v>
      </c>
      <c r="O1410" s="10">
        <v>23692</v>
      </c>
      <c r="P1410" s="45">
        <v>2.7615950391066662E-2</v>
      </c>
      <c r="Q1410" s="46">
        <v>186.666666666666</v>
      </c>
      <c r="R1410" s="10">
        <v>29586</v>
      </c>
      <c r="S1410" s="45">
        <v>3.3036275585917652E-2</v>
      </c>
      <c r="T1410" s="46">
        <v>183.03030000000001</v>
      </c>
      <c r="U1410" s="64"/>
      <c r="V1410" s="64" t="s">
        <v>0</v>
      </c>
      <c r="W1410" s="64" t="s">
        <v>0</v>
      </c>
      <c r="X1410" s="64" t="s">
        <v>0</v>
      </c>
      <c r="Y1410" s="10">
        <v>1107300</v>
      </c>
      <c r="Z1410" s="45">
        <v>3.1610130645786147E-2</v>
      </c>
      <c r="AA1410" s="46">
        <v>1152.12121212121</v>
      </c>
      <c r="AB1410" s="10">
        <v>1378277</v>
      </c>
      <c r="AC1410" s="45">
        <v>3.7931454793678258E-2</v>
      </c>
      <c r="AD1410" s="46">
        <v>1267.87878</v>
      </c>
      <c r="AE1410" s="64"/>
    </row>
    <row r="1411" spans="1:31" ht="14.4" x14ac:dyDescent="0.3">
      <c r="A1411" s="64" t="s">
        <v>636</v>
      </c>
      <c r="B1411" s="64" t="s">
        <v>0</v>
      </c>
      <c r="C1411" s="64" t="s">
        <v>0</v>
      </c>
      <c r="D1411" s="64" t="s">
        <v>0</v>
      </c>
      <c r="E1411" s="10">
        <v>8512</v>
      </c>
      <c r="F1411" s="45">
        <v>1.8632058435318608E-2</v>
      </c>
      <c r="G1411" s="46">
        <v>201.81818181818099</v>
      </c>
      <c r="H1411" s="10">
        <v>9220</v>
      </c>
      <c r="I1411" s="45">
        <v>1.9349463482609616E-2</v>
      </c>
      <c r="J1411" s="46">
        <v>280.60604899999998</v>
      </c>
      <c r="K1411" s="64"/>
      <c r="L1411" s="64" t="s">
        <v>0</v>
      </c>
      <c r="M1411" s="64" t="s">
        <v>0</v>
      </c>
      <c r="N1411" s="64" t="s">
        <v>0</v>
      </c>
      <c r="O1411" s="10">
        <v>17692</v>
      </c>
      <c r="P1411" s="45">
        <v>2.0622209788905596E-2</v>
      </c>
      <c r="Q1411" s="46">
        <v>98.181818181818201</v>
      </c>
      <c r="R1411" s="10">
        <v>19603</v>
      </c>
      <c r="S1411" s="45">
        <v>2.1889072882807538E-2</v>
      </c>
      <c r="T1411" s="46">
        <v>81.818183899999994</v>
      </c>
      <c r="U1411" s="64"/>
      <c r="V1411" s="64" t="s">
        <v>0</v>
      </c>
      <c r="W1411" s="64" t="s">
        <v>0</v>
      </c>
      <c r="X1411" s="64" t="s">
        <v>0</v>
      </c>
      <c r="Y1411" s="10">
        <v>819177</v>
      </c>
      <c r="Z1411" s="45">
        <v>2.3385073595252558E-2</v>
      </c>
      <c r="AA1411" s="46">
        <v>614.54545454545405</v>
      </c>
      <c r="AB1411" s="10">
        <v>940187</v>
      </c>
      <c r="AC1411" s="45">
        <v>2.5874813762475888E-2</v>
      </c>
      <c r="AD1411" s="46">
        <v>498.18182400000001</v>
      </c>
      <c r="AE1411" s="64"/>
    </row>
    <row r="1412" spans="1:31" ht="14.4" x14ac:dyDescent="0.3">
      <c r="A1412" s="64" t="s">
        <v>641</v>
      </c>
      <c r="B1412" s="64" t="s">
        <v>0</v>
      </c>
      <c r="C1412" s="64" t="s">
        <v>0</v>
      </c>
      <c r="D1412" s="64" t="s">
        <v>0</v>
      </c>
      <c r="E1412" s="10">
        <v>1516</v>
      </c>
      <c r="F1412" s="45">
        <v>3.3183976254632297E-3</v>
      </c>
      <c r="G1412" s="46">
        <v>157.575757575757</v>
      </c>
      <c r="H1412" s="10">
        <v>1784</v>
      </c>
      <c r="I1412" s="45">
        <v>3.7439742790645941E-3</v>
      </c>
      <c r="J1412" s="46">
        <v>192.72728000000001</v>
      </c>
      <c r="K1412" s="64"/>
      <c r="L1412" s="64" t="s">
        <v>0</v>
      </c>
      <c r="M1412" s="64" t="s">
        <v>0</v>
      </c>
      <c r="N1412" s="64" t="s">
        <v>0</v>
      </c>
      <c r="O1412" s="10">
        <v>2627</v>
      </c>
      <c r="P1412" s="45">
        <v>3.0620927603128532E-3</v>
      </c>
      <c r="Q1412" s="46">
        <v>199.39393939393901</v>
      </c>
      <c r="R1412" s="10">
        <v>3422</v>
      </c>
      <c r="S1412" s="45">
        <v>3.8210685815929903E-3</v>
      </c>
      <c r="T1412" s="46">
        <v>231.515152</v>
      </c>
      <c r="U1412" s="64"/>
      <c r="V1412" s="64" t="s">
        <v>0</v>
      </c>
      <c r="W1412" s="64" t="s">
        <v>0</v>
      </c>
      <c r="X1412" s="64" t="s">
        <v>0</v>
      </c>
      <c r="Y1412" s="10">
        <v>114334</v>
      </c>
      <c r="Z1412" s="45">
        <v>3.2638965747812821E-3</v>
      </c>
      <c r="AA1412" s="46">
        <v>1421.2121212121201</v>
      </c>
      <c r="AB1412" s="10">
        <v>124117</v>
      </c>
      <c r="AC1412" s="45">
        <v>3.4158143643309466E-3</v>
      </c>
      <c r="AD1412" s="46">
        <v>1397.57581</v>
      </c>
      <c r="AE1412" s="64"/>
    </row>
    <row r="1413" spans="1:31" ht="14.4" x14ac:dyDescent="0.3">
      <c r="A1413" s="64" t="s">
        <v>642</v>
      </c>
      <c r="B1413" s="64" t="s">
        <v>0</v>
      </c>
      <c r="C1413" s="64" t="s">
        <v>0</v>
      </c>
      <c r="D1413" s="64" t="s">
        <v>0</v>
      </c>
      <c r="E1413" s="10">
        <v>6996</v>
      </c>
      <c r="F1413" s="45">
        <v>1.5313660809855379E-2</v>
      </c>
      <c r="G1413" s="46">
        <v>246.06060606060601</v>
      </c>
      <c r="H1413" s="10">
        <v>7436</v>
      </c>
      <c r="I1413" s="45">
        <v>1.5605489203545023E-2</v>
      </c>
      <c r="J1413" s="46">
        <v>258.18182400000001</v>
      </c>
      <c r="K1413" s="64"/>
      <c r="L1413" s="64" t="s">
        <v>0</v>
      </c>
      <c r="M1413" s="64" t="s">
        <v>0</v>
      </c>
      <c r="N1413" s="64" t="s">
        <v>0</v>
      </c>
      <c r="O1413" s="10">
        <v>15065</v>
      </c>
      <c r="P1413" s="45">
        <v>1.7560117028592743E-2</v>
      </c>
      <c r="Q1413" s="46">
        <v>215.15151515151501</v>
      </c>
      <c r="R1413" s="10">
        <v>16181</v>
      </c>
      <c r="S1413" s="45">
        <v>1.8068004301214545E-2</v>
      </c>
      <c r="T1413" s="46">
        <v>242.42424</v>
      </c>
      <c r="U1413" s="64"/>
      <c r="V1413" s="64" t="s">
        <v>0</v>
      </c>
      <c r="W1413" s="64" t="s">
        <v>0</v>
      </c>
      <c r="X1413" s="64" t="s">
        <v>0</v>
      </c>
      <c r="Y1413" s="10">
        <v>704843</v>
      </c>
      <c r="Z1413" s="45">
        <v>2.0121177020471278E-2</v>
      </c>
      <c r="AA1413" s="46">
        <v>1401.8181818181799</v>
      </c>
      <c r="AB1413" s="10">
        <v>816070</v>
      </c>
      <c r="AC1413" s="45">
        <v>2.2458999398144941E-2</v>
      </c>
      <c r="AD1413" s="46">
        <v>1500.60608</v>
      </c>
      <c r="AE1413" s="64"/>
    </row>
    <row r="1414" spans="1:31" ht="14.4" x14ac:dyDescent="0.3">
      <c r="A1414" s="64" t="s">
        <v>355</v>
      </c>
      <c r="B1414" s="64" t="s">
        <v>0</v>
      </c>
      <c r="C1414" s="64" t="s">
        <v>0</v>
      </c>
      <c r="D1414" s="64" t="s">
        <v>0</v>
      </c>
      <c r="E1414" s="10">
        <v>233431</v>
      </c>
      <c r="F1414" s="45">
        <v>0.51096100007223422</v>
      </c>
      <c r="G1414" s="46">
        <v>841.81818181818198</v>
      </c>
      <c r="H1414" s="10">
        <v>244975</v>
      </c>
      <c r="I1414" s="45">
        <v>0.51411440527682117</v>
      </c>
      <c r="J1414" s="46">
        <v>990.30304000000001</v>
      </c>
      <c r="K1414" s="64"/>
      <c r="L1414" s="64" t="s">
        <v>0</v>
      </c>
      <c r="M1414" s="64" t="s">
        <v>0</v>
      </c>
      <c r="N1414" s="64" t="s">
        <v>0</v>
      </c>
      <c r="O1414" s="10">
        <v>434130</v>
      </c>
      <c r="P1414" s="45">
        <v>0.50603210126936393</v>
      </c>
      <c r="Q1414" s="46">
        <v>220.60606060606</v>
      </c>
      <c r="R1414" s="10">
        <v>452773</v>
      </c>
      <c r="S1414" s="45">
        <v>0.5055747179700768</v>
      </c>
      <c r="T1414" s="46">
        <v>192.72728000000001</v>
      </c>
      <c r="U1414" s="64"/>
      <c r="V1414" s="64" t="s">
        <v>0</v>
      </c>
      <c r="W1414" s="64" t="s">
        <v>0</v>
      </c>
      <c r="X1414" s="64" t="s">
        <v>0</v>
      </c>
      <c r="Y1414" s="10">
        <v>17808590</v>
      </c>
      <c r="Z1414" s="45">
        <v>0.5083824225749487</v>
      </c>
      <c r="AA1414" s="46">
        <v>1333.9393939393899</v>
      </c>
      <c r="AB1414" s="10">
        <v>18451815</v>
      </c>
      <c r="AC1414" s="45">
        <v>0.50781097452385437</v>
      </c>
      <c r="AD1414" s="46">
        <v>1152.72729</v>
      </c>
      <c r="AE1414" s="64"/>
    </row>
    <row r="1415" spans="1:31" ht="14.4" x14ac:dyDescent="0.3">
      <c r="A1415" s="64" t="s">
        <v>632</v>
      </c>
      <c r="B1415" s="64" t="s">
        <v>0</v>
      </c>
      <c r="C1415" s="64" t="s">
        <v>0</v>
      </c>
      <c r="D1415" s="64" t="s">
        <v>0</v>
      </c>
      <c r="E1415" s="10">
        <v>51016</v>
      </c>
      <c r="F1415" s="45">
        <v>0.11166977128010035</v>
      </c>
      <c r="G1415" s="46">
        <v>682.42424242424204</v>
      </c>
      <c r="H1415" s="10">
        <v>53067</v>
      </c>
      <c r="I1415" s="45">
        <v>0.11136854432013499</v>
      </c>
      <c r="J1415" s="46">
        <v>644.24243200000001</v>
      </c>
      <c r="K1415" s="64"/>
      <c r="L1415" s="64" t="s">
        <v>0</v>
      </c>
      <c r="M1415" s="64" t="s">
        <v>0</v>
      </c>
      <c r="N1415" s="64" t="s">
        <v>0</v>
      </c>
      <c r="O1415" s="10">
        <v>96909</v>
      </c>
      <c r="P1415" s="45">
        <v>0.11295940133580445</v>
      </c>
      <c r="Q1415" s="46">
        <v>21.818181818181799</v>
      </c>
      <c r="R1415" s="10">
        <v>99445</v>
      </c>
      <c r="S1415" s="45">
        <v>0.11104212890020893</v>
      </c>
      <c r="T1415" s="46">
        <v>26.666665999999999</v>
      </c>
      <c r="U1415" s="64"/>
      <c r="V1415" s="64" t="s">
        <v>0</v>
      </c>
      <c r="W1415" s="64" t="s">
        <v>0</v>
      </c>
      <c r="X1415" s="64" t="s">
        <v>0</v>
      </c>
      <c r="Y1415" s="10">
        <v>3267393</v>
      </c>
      <c r="Z1415" s="45">
        <v>9.3274378760161786E-2</v>
      </c>
      <c r="AA1415" s="46">
        <v>431.51515151515099</v>
      </c>
      <c r="AB1415" s="10">
        <v>3211659</v>
      </c>
      <c r="AC1415" s="45">
        <v>8.8387819118515301E-2</v>
      </c>
      <c r="AD1415" s="46">
        <v>514.54549999999995</v>
      </c>
      <c r="AE1415" s="64"/>
    </row>
    <row r="1416" spans="1:31" ht="14.4" x14ac:dyDescent="0.3">
      <c r="A1416" s="64" t="s">
        <v>641</v>
      </c>
      <c r="B1416" s="64" t="s">
        <v>0</v>
      </c>
      <c r="C1416" s="64" t="s">
        <v>0</v>
      </c>
      <c r="D1416" s="64" t="s">
        <v>0</v>
      </c>
      <c r="E1416" s="10">
        <v>1192</v>
      </c>
      <c r="F1416" s="45">
        <v>2.609188634269241E-3</v>
      </c>
      <c r="G1416" s="46">
        <v>141.81818181818099</v>
      </c>
      <c r="H1416" s="10">
        <v>1701</v>
      </c>
      <c r="I1416" s="45">
        <v>3.5697871349152882E-3</v>
      </c>
      <c r="J1416" s="46">
        <v>209.69697600000001</v>
      </c>
      <c r="K1416" s="64"/>
      <c r="L1416" s="64" t="s">
        <v>0</v>
      </c>
      <c r="M1416" s="64" t="s">
        <v>0</v>
      </c>
      <c r="N1416" s="64" t="s">
        <v>0</v>
      </c>
      <c r="O1416" s="10">
        <v>1928</v>
      </c>
      <c r="P1416" s="45">
        <v>2.2473219801610891E-3</v>
      </c>
      <c r="Q1416" s="46">
        <v>172.12121212121201</v>
      </c>
      <c r="R1416" s="10">
        <v>2625</v>
      </c>
      <c r="S1416" s="45">
        <v>2.9311236197199298E-3</v>
      </c>
      <c r="T1416" s="46">
        <v>247.878784</v>
      </c>
      <c r="U1416" s="64"/>
      <c r="V1416" s="64" t="s">
        <v>0</v>
      </c>
      <c r="W1416" s="64" t="s">
        <v>0</v>
      </c>
      <c r="X1416" s="64" t="s">
        <v>0</v>
      </c>
      <c r="Y1416" s="10">
        <v>62528</v>
      </c>
      <c r="Z1416" s="45">
        <v>1.7849889361688037E-3</v>
      </c>
      <c r="AA1416" s="46">
        <v>1061.2121212121201</v>
      </c>
      <c r="AB1416" s="10">
        <v>67315</v>
      </c>
      <c r="AC1416" s="45">
        <v>1.8525709124047284E-3</v>
      </c>
      <c r="AD1416" s="46">
        <v>1196.36365</v>
      </c>
      <c r="AE1416" s="64"/>
    </row>
    <row r="1417" spans="1:31" ht="14.4" x14ac:dyDescent="0.3">
      <c r="A1417" s="64" t="s">
        <v>642</v>
      </c>
      <c r="B1417" s="64" t="s">
        <v>0</v>
      </c>
      <c r="C1417" s="64" t="s">
        <v>0</v>
      </c>
      <c r="D1417" s="64" t="s">
        <v>0</v>
      </c>
      <c r="E1417" s="10">
        <v>49824</v>
      </c>
      <c r="F1417" s="45">
        <v>0.1090605826458311</v>
      </c>
      <c r="G1417" s="46">
        <v>661.81818181818096</v>
      </c>
      <c r="H1417" s="10">
        <v>51366</v>
      </c>
      <c r="I1417" s="45">
        <v>0.1077987571852197</v>
      </c>
      <c r="J1417" s="46">
        <v>684.24243200000001</v>
      </c>
      <c r="K1417" s="64"/>
      <c r="L1417" s="64" t="s">
        <v>0</v>
      </c>
      <c r="M1417" s="64" t="s">
        <v>0</v>
      </c>
      <c r="N1417" s="64" t="s">
        <v>0</v>
      </c>
      <c r="O1417" s="10">
        <v>94981</v>
      </c>
      <c r="P1417" s="45">
        <v>0.11071207935564337</v>
      </c>
      <c r="Q1417" s="46">
        <v>178.18181818181799</v>
      </c>
      <c r="R1417" s="10">
        <v>96820</v>
      </c>
      <c r="S1417" s="45">
        <v>0.10811100528048899</v>
      </c>
      <c r="T1417" s="46">
        <v>241.21212800000001</v>
      </c>
      <c r="U1417" s="64"/>
      <c r="V1417" s="64" t="s">
        <v>0</v>
      </c>
      <c r="W1417" s="64" t="s">
        <v>0</v>
      </c>
      <c r="X1417" s="64" t="s">
        <v>0</v>
      </c>
      <c r="Y1417" s="10">
        <v>3204865</v>
      </c>
      <c r="Z1417" s="45">
        <v>9.1489389823992975E-2</v>
      </c>
      <c r="AA1417" s="46">
        <v>1173.3333333333301</v>
      </c>
      <c r="AB1417" s="10">
        <v>3144344</v>
      </c>
      <c r="AC1417" s="45">
        <v>8.6535248206110568E-2</v>
      </c>
      <c r="AD1417" s="46">
        <v>1304.84851</v>
      </c>
      <c r="AE1417" s="64"/>
    </row>
    <row r="1418" spans="1:31" ht="14.4" x14ac:dyDescent="0.3">
      <c r="A1418" s="64" t="s">
        <v>633</v>
      </c>
      <c r="B1418" s="64" t="s">
        <v>0</v>
      </c>
      <c r="C1418" s="64" t="s">
        <v>0</v>
      </c>
      <c r="D1418" s="64" t="s">
        <v>0</v>
      </c>
      <c r="E1418" s="10">
        <v>70325</v>
      </c>
      <c r="F1418" s="45">
        <v>0.15393556267196676</v>
      </c>
      <c r="G1418" s="46">
        <v>549.09090909090901</v>
      </c>
      <c r="H1418" s="10">
        <v>71065</v>
      </c>
      <c r="I1418" s="45">
        <v>0.14913987227675191</v>
      </c>
      <c r="J1418" s="46">
        <v>694.54549999999995</v>
      </c>
      <c r="K1418" s="64"/>
      <c r="L1418" s="64" t="s">
        <v>0</v>
      </c>
      <c r="M1418" s="64" t="s">
        <v>0</v>
      </c>
      <c r="N1418" s="64" t="s">
        <v>0</v>
      </c>
      <c r="O1418" s="10">
        <v>119810</v>
      </c>
      <c r="P1418" s="45">
        <v>0.13965334359081955</v>
      </c>
      <c r="Q1418" s="46">
        <v>76.969696969696898</v>
      </c>
      <c r="R1418" s="10">
        <v>121799</v>
      </c>
      <c r="S1418" s="45">
        <v>0.13600301933648296</v>
      </c>
      <c r="T1418" s="46">
        <v>76.363640000000004</v>
      </c>
      <c r="U1418" s="64"/>
      <c r="V1418" s="64" t="s">
        <v>0</v>
      </c>
      <c r="W1418" s="64" t="s">
        <v>0</v>
      </c>
      <c r="X1418" s="64" t="s">
        <v>0</v>
      </c>
      <c r="Y1418" s="10">
        <v>4589517</v>
      </c>
      <c r="Z1418" s="45">
        <v>0.13101709741809492</v>
      </c>
      <c r="AA1418" s="46">
        <v>836.36363636363603</v>
      </c>
      <c r="AB1418" s="10">
        <v>4705111</v>
      </c>
      <c r="AC1418" s="45">
        <v>0.12948899618562762</v>
      </c>
      <c r="AD1418" s="46">
        <v>829.69695999999999</v>
      </c>
      <c r="AE1418" s="64"/>
    </row>
    <row r="1419" spans="1:31" ht="14.4" x14ac:dyDescent="0.3">
      <c r="A1419" s="64" t="s">
        <v>641</v>
      </c>
      <c r="B1419" s="64" t="s">
        <v>0</v>
      </c>
      <c r="C1419" s="64" t="s">
        <v>0</v>
      </c>
      <c r="D1419" s="64" t="s">
        <v>0</v>
      </c>
      <c r="E1419" s="10">
        <v>1977</v>
      </c>
      <c r="F1419" s="45">
        <v>4.3274881962670217E-3</v>
      </c>
      <c r="G1419" s="46">
        <v>211.51515151515099</v>
      </c>
      <c r="H1419" s="10">
        <v>2926</v>
      </c>
      <c r="I1419" s="45">
        <v>6.1406214913357635E-3</v>
      </c>
      <c r="J1419" s="46">
        <v>260</v>
      </c>
      <c r="K1419" s="64"/>
      <c r="L1419" s="64" t="s">
        <v>0</v>
      </c>
      <c r="M1419" s="64" t="s">
        <v>0</v>
      </c>
      <c r="N1419" s="64" t="s">
        <v>0</v>
      </c>
      <c r="O1419" s="10">
        <v>3196</v>
      </c>
      <c r="P1419" s="45">
        <v>3.7253324940844609E-3</v>
      </c>
      <c r="Q1419" s="46">
        <v>288.48484848484799</v>
      </c>
      <c r="R1419" s="10">
        <v>4550</v>
      </c>
      <c r="S1419" s="45">
        <v>5.0806142741812114E-3</v>
      </c>
      <c r="T1419" s="46">
        <v>322.42425500000002</v>
      </c>
      <c r="U1419" s="64"/>
      <c r="V1419" s="64" t="s">
        <v>0</v>
      </c>
      <c r="W1419" s="64" t="s">
        <v>0</v>
      </c>
      <c r="X1419" s="64" t="s">
        <v>0</v>
      </c>
      <c r="Y1419" s="10">
        <v>100649</v>
      </c>
      <c r="Z1419" s="45">
        <v>2.8732304157570035E-3</v>
      </c>
      <c r="AA1419" s="46">
        <v>1547.87878787878</v>
      </c>
      <c r="AB1419" s="10">
        <v>121555</v>
      </c>
      <c r="AC1419" s="45">
        <v>3.3453057603410347E-3</v>
      </c>
      <c r="AD1419" s="46">
        <v>1976.36365</v>
      </c>
      <c r="AE1419" s="64"/>
    </row>
    <row r="1420" spans="1:31" ht="14.4" x14ac:dyDescent="0.3">
      <c r="A1420" s="64" t="s">
        <v>642</v>
      </c>
      <c r="B1420" s="64" t="s">
        <v>0</v>
      </c>
      <c r="C1420" s="64" t="s">
        <v>0</v>
      </c>
      <c r="D1420" s="64" t="s">
        <v>0</v>
      </c>
      <c r="E1420" s="10">
        <v>68348</v>
      </c>
      <c r="F1420" s="45">
        <v>0.14960807447569974</v>
      </c>
      <c r="G1420" s="46">
        <v>570.30303030303003</v>
      </c>
      <c r="H1420" s="10">
        <v>68139</v>
      </c>
      <c r="I1420" s="45">
        <v>0.14299925078541612</v>
      </c>
      <c r="J1420" s="46">
        <v>722.42425500000002</v>
      </c>
      <c r="K1420" s="64"/>
      <c r="L1420" s="64" t="s">
        <v>0</v>
      </c>
      <c r="M1420" s="64" t="s">
        <v>0</v>
      </c>
      <c r="N1420" s="64" t="s">
        <v>0</v>
      </c>
      <c r="O1420" s="10">
        <v>116614</v>
      </c>
      <c r="P1420" s="45">
        <v>0.13592801109673508</v>
      </c>
      <c r="Q1420" s="46">
        <v>284.84848484848402</v>
      </c>
      <c r="R1420" s="10">
        <v>117249</v>
      </c>
      <c r="S1420" s="45">
        <v>0.13092240506230174</v>
      </c>
      <c r="T1420" s="46">
        <v>334.54544099999998</v>
      </c>
      <c r="U1420" s="64"/>
      <c r="V1420" s="64" t="s">
        <v>0</v>
      </c>
      <c r="W1420" s="64" t="s">
        <v>0</v>
      </c>
      <c r="X1420" s="64" t="s">
        <v>0</v>
      </c>
      <c r="Y1420" s="10">
        <v>4488868</v>
      </c>
      <c r="Z1420" s="45">
        <v>0.12814386700233793</v>
      </c>
      <c r="AA1420" s="46">
        <v>1710.9090909090901</v>
      </c>
      <c r="AB1420" s="10">
        <v>4583556</v>
      </c>
      <c r="AC1420" s="45">
        <v>0.12614369042528659</v>
      </c>
      <c r="AD1420" s="46">
        <v>2181.21216</v>
      </c>
      <c r="AE1420" s="64"/>
    </row>
    <row r="1421" spans="1:31" ht="14.4" x14ac:dyDescent="0.3">
      <c r="A1421" s="64" t="s">
        <v>634</v>
      </c>
      <c r="B1421" s="64" t="s">
        <v>0</v>
      </c>
      <c r="C1421" s="64" t="s">
        <v>0</v>
      </c>
      <c r="D1421" s="64" t="s">
        <v>0</v>
      </c>
      <c r="E1421" s="10">
        <v>85529</v>
      </c>
      <c r="F1421" s="45">
        <v>0.18721585125873652</v>
      </c>
      <c r="G1421" s="46">
        <v>629.69696969696895</v>
      </c>
      <c r="H1421" s="10">
        <v>88458</v>
      </c>
      <c r="I1421" s="45">
        <v>0.18564152285734073</v>
      </c>
      <c r="J1421" s="46">
        <v>709.69695999999999</v>
      </c>
      <c r="K1421" s="64"/>
      <c r="L1421" s="64" t="s">
        <v>0</v>
      </c>
      <c r="M1421" s="64" t="s">
        <v>0</v>
      </c>
      <c r="N1421" s="64" t="s">
        <v>0</v>
      </c>
      <c r="O1421" s="10">
        <v>162713</v>
      </c>
      <c r="P1421" s="45">
        <v>0.18966208576657226</v>
      </c>
      <c r="Q1421" s="46">
        <v>80.606060606060595</v>
      </c>
      <c r="R1421" s="10">
        <v>168059</v>
      </c>
      <c r="S1421" s="45">
        <v>0.18765779215486159</v>
      </c>
      <c r="T1421" s="46">
        <v>73.939390000000003</v>
      </c>
      <c r="U1421" s="64"/>
      <c r="V1421" s="64" t="s">
        <v>0</v>
      </c>
      <c r="W1421" s="64" t="s">
        <v>0</v>
      </c>
      <c r="X1421" s="64" t="s">
        <v>0</v>
      </c>
      <c r="Y1421" s="10">
        <v>7422868</v>
      </c>
      <c r="Z1421" s="45">
        <v>0.21190086448697312</v>
      </c>
      <c r="AA1421" s="46">
        <v>749.69696969696895</v>
      </c>
      <c r="AB1421" s="10">
        <v>7543832</v>
      </c>
      <c r="AC1421" s="45">
        <v>0.20761321742951774</v>
      </c>
      <c r="AD1421" s="46">
        <v>799.39390000000003</v>
      </c>
      <c r="AE1421" s="64"/>
    </row>
    <row r="1422" spans="1:31" ht="14.4" x14ac:dyDescent="0.3">
      <c r="A1422" s="64" t="s">
        <v>641</v>
      </c>
      <c r="B1422" s="64" t="s">
        <v>0</v>
      </c>
      <c r="C1422" s="64" t="s">
        <v>0</v>
      </c>
      <c r="D1422" s="64" t="s">
        <v>0</v>
      </c>
      <c r="E1422" s="10">
        <v>6254</v>
      </c>
      <c r="F1422" s="45">
        <v>1.3689484663355565E-2</v>
      </c>
      <c r="G1422" s="46">
        <v>362.42424242424198</v>
      </c>
      <c r="H1422" s="10">
        <v>6853</v>
      </c>
      <c r="I1422" s="45">
        <v>1.4381981913917973E-2</v>
      </c>
      <c r="J1422" s="46">
        <v>419.39395100000002</v>
      </c>
      <c r="K1422" s="64"/>
      <c r="L1422" s="64" t="s">
        <v>0</v>
      </c>
      <c r="M1422" s="64" t="s">
        <v>0</v>
      </c>
      <c r="N1422" s="64" t="s">
        <v>0</v>
      </c>
      <c r="O1422" s="10">
        <v>9242</v>
      </c>
      <c r="P1422" s="45">
        <v>1.0772691774195429E-2</v>
      </c>
      <c r="Q1422" s="46">
        <v>440.60606060606</v>
      </c>
      <c r="R1422" s="10">
        <v>10046</v>
      </c>
      <c r="S1422" s="45">
        <v>1.1217549669983395E-2</v>
      </c>
      <c r="T1422" s="46">
        <v>503.63635299999999</v>
      </c>
      <c r="U1422" s="64"/>
      <c r="V1422" s="64" t="s">
        <v>0</v>
      </c>
      <c r="W1422" s="64" t="s">
        <v>0</v>
      </c>
      <c r="X1422" s="64" t="s">
        <v>0</v>
      </c>
      <c r="Y1422" s="10">
        <v>289368</v>
      </c>
      <c r="Z1422" s="45">
        <v>8.2605981077484378E-3</v>
      </c>
      <c r="AA1422" s="46">
        <v>2381.2121212121201</v>
      </c>
      <c r="AB1422" s="10">
        <v>272083</v>
      </c>
      <c r="AC1422" s="45">
        <v>7.4879752144368372E-3</v>
      </c>
      <c r="AD1422" s="46">
        <v>2184.8483900000001</v>
      </c>
      <c r="AE1422" s="64"/>
    </row>
    <row r="1423" spans="1:31" ht="14.4" x14ac:dyDescent="0.3">
      <c r="A1423" s="64" t="s">
        <v>642</v>
      </c>
      <c r="B1423" s="64" t="s">
        <v>0</v>
      </c>
      <c r="C1423" s="64" t="s">
        <v>0</v>
      </c>
      <c r="D1423" s="64" t="s">
        <v>0</v>
      </c>
      <c r="E1423" s="10">
        <v>79275</v>
      </c>
      <c r="F1423" s="45">
        <v>0.17352636659538095</v>
      </c>
      <c r="G1423" s="46">
        <v>664.24242424242402</v>
      </c>
      <c r="H1423" s="10">
        <v>81605</v>
      </c>
      <c r="I1423" s="45">
        <v>0.17125954094342274</v>
      </c>
      <c r="J1423" s="46">
        <v>764.24243200000001</v>
      </c>
      <c r="K1423" s="64"/>
      <c r="L1423" s="64" t="s">
        <v>0</v>
      </c>
      <c r="M1423" s="64" t="s">
        <v>0</v>
      </c>
      <c r="N1423" s="64" t="s">
        <v>0</v>
      </c>
      <c r="O1423" s="10">
        <v>153471</v>
      </c>
      <c r="P1423" s="45">
        <v>0.17888939399237683</v>
      </c>
      <c r="Q1423" s="46">
        <v>444.84848484848402</v>
      </c>
      <c r="R1423" s="10">
        <v>158013</v>
      </c>
      <c r="S1423" s="45">
        <v>0.17644024248487819</v>
      </c>
      <c r="T1423" s="46">
        <v>520.60609999999997</v>
      </c>
      <c r="U1423" s="64"/>
      <c r="V1423" s="64" t="s">
        <v>0</v>
      </c>
      <c r="W1423" s="64" t="s">
        <v>0</v>
      </c>
      <c r="X1423" s="64" t="s">
        <v>0</v>
      </c>
      <c r="Y1423" s="10">
        <v>7133500</v>
      </c>
      <c r="Z1423" s="45">
        <v>0.20364026637922467</v>
      </c>
      <c r="AA1423" s="46">
        <v>2524.2424242424199</v>
      </c>
      <c r="AB1423" s="10">
        <v>7271749</v>
      </c>
      <c r="AC1423" s="45">
        <v>0.20012524221508091</v>
      </c>
      <c r="AD1423" s="46">
        <v>2284.8483900000001</v>
      </c>
      <c r="AE1423" s="64"/>
    </row>
    <row r="1424" spans="1:31" ht="18" customHeight="1" x14ac:dyDescent="0.3">
      <c r="A1424" s="64" t="s">
        <v>635</v>
      </c>
      <c r="B1424" s="64" t="s">
        <v>0</v>
      </c>
      <c r="C1424" s="64" t="s">
        <v>0</v>
      </c>
      <c r="D1424" s="64" t="s">
        <v>0</v>
      </c>
      <c r="E1424" s="10">
        <v>14582</v>
      </c>
      <c r="F1424" s="45">
        <v>3.191878243700845E-2</v>
      </c>
      <c r="G1424" s="46">
        <v>324.84848484848402</v>
      </c>
      <c r="H1424" s="10">
        <v>18256</v>
      </c>
      <c r="I1424" s="45">
        <v>3.8312777151683422E-2</v>
      </c>
      <c r="J1424" s="46">
        <v>375.75756799999999</v>
      </c>
      <c r="K1424" s="64"/>
      <c r="L1424" s="64" t="s">
        <v>0</v>
      </c>
      <c r="M1424" s="64" t="s">
        <v>0</v>
      </c>
      <c r="N1424" s="64" t="s">
        <v>0</v>
      </c>
      <c r="O1424" s="10">
        <v>29108</v>
      </c>
      <c r="P1424" s="45">
        <v>3.3928966907950719E-2</v>
      </c>
      <c r="Q1424" s="46">
        <v>66.060606060606005</v>
      </c>
      <c r="R1424" s="10">
        <v>35886</v>
      </c>
      <c r="S1424" s="45">
        <v>4.0070972273245485E-2</v>
      </c>
      <c r="T1424" s="46">
        <v>68.484849999999994</v>
      </c>
      <c r="U1424" s="64"/>
      <c r="V1424" s="64" t="s">
        <v>0</v>
      </c>
      <c r="W1424" s="64" t="s">
        <v>0</v>
      </c>
      <c r="X1424" s="64" t="s">
        <v>0</v>
      </c>
      <c r="Y1424" s="10">
        <v>1356168</v>
      </c>
      <c r="Z1424" s="45">
        <v>3.871457388028042E-2</v>
      </c>
      <c r="AA1424" s="46">
        <v>467.87878787878799</v>
      </c>
      <c r="AB1424" s="10">
        <v>1683473</v>
      </c>
      <c r="AC1424" s="45">
        <v>4.6330730321900396E-2</v>
      </c>
      <c r="AD1424" s="46">
        <v>510.30304000000001</v>
      </c>
      <c r="AE1424" s="64"/>
    </row>
    <row r="1425" spans="1:31" ht="14.4" x14ac:dyDescent="0.3">
      <c r="A1425" s="64" t="s">
        <v>641</v>
      </c>
      <c r="B1425" s="64" t="s">
        <v>0</v>
      </c>
      <c r="C1425" s="64" t="s">
        <v>0</v>
      </c>
      <c r="D1425" s="64" t="s">
        <v>0</v>
      </c>
      <c r="E1425" s="10">
        <v>1225</v>
      </c>
      <c r="F1425" s="45">
        <v>2.6814228833723325E-3</v>
      </c>
      <c r="G1425" s="46">
        <v>163.636363636363</v>
      </c>
      <c r="H1425" s="10">
        <v>1852</v>
      </c>
      <c r="I1425" s="45">
        <v>3.8866818188495675E-3</v>
      </c>
      <c r="J1425" s="46">
        <v>164.24243200000001</v>
      </c>
      <c r="K1425" s="64"/>
      <c r="L1425" s="64" t="s">
        <v>0</v>
      </c>
      <c r="M1425" s="64" t="s">
        <v>0</v>
      </c>
      <c r="N1425" s="64" t="s">
        <v>0</v>
      </c>
      <c r="O1425" s="10">
        <v>2018</v>
      </c>
      <c r="P1425" s="45">
        <v>2.3522280891935051E-3</v>
      </c>
      <c r="Q1425" s="46">
        <v>198.18181818181799</v>
      </c>
      <c r="R1425" s="10">
        <v>3240</v>
      </c>
      <c r="S1425" s="45">
        <v>3.6178440106257419E-3</v>
      </c>
      <c r="T1425" s="46">
        <v>241.81817599999999</v>
      </c>
      <c r="U1425" s="64"/>
      <c r="V1425" s="64" t="s">
        <v>0</v>
      </c>
      <c r="W1425" s="64" t="s">
        <v>0</v>
      </c>
      <c r="X1425" s="64" t="s">
        <v>0</v>
      </c>
      <c r="Y1425" s="10">
        <v>78799</v>
      </c>
      <c r="Z1425" s="45">
        <v>2.2494777248779035E-3</v>
      </c>
      <c r="AA1425" s="46">
        <v>1173.9393939393899</v>
      </c>
      <c r="AB1425" s="10">
        <v>89997</v>
      </c>
      <c r="AC1425" s="45">
        <v>2.4768004813739632E-3</v>
      </c>
      <c r="AD1425" s="46">
        <v>1351.51514</v>
      </c>
      <c r="AE1425" s="64"/>
    </row>
    <row r="1426" spans="1:31" ht="14.4" x14ac:dyDescent="0.3">
      <c r="A1426" s="64" t="s">
        <v>642</v>
      </c>
      <c r="B1426" s="64" t="s">
        <v>0</v>
      </c>
      <c r="C1426" s="64" t="s">
        <v>0</v>
      </c>
      <c r="D1426" s="64" t="s">
        <v>0</v>
      </c>
      <c r="E1426" s="10">
        <v>13357</v>
      </c>
      <c r="F1426" s="45">
        <v>2.9237359553636121E-2</v>
      </c>
      <c r="G1426" s="46">
        <v>344.24242424242402</v>
      </c>
      <c r="H1426" s="10">
        <v>16404</v>
      </c>
      <c r="I1426" s="45">
        <v>3.4426095332833855E-2</v>
      </c>
      <c r="J1426" s="46">
        <v>413.33334400000001</v>
      </c>
      <c r="K1426" s="64"/>
      <c r="L1426" s="64" t="s">
        <v>0</v>
      </c>
      <c r="M1426" s="64" t="s">
        <v>0</v>
      </c>
      <c r="N1426" s="64" t="s">
        <v>0</v>
      </c>
      <c r="O1426" s="10">
        <v>27090</v>
      </c>
      <c r="P1426" s="45">
        <v>3.1576738818757215E-2</v>
      </c>
      <c r="Q1426" s="46">
        <v>206.666666666666</v>
      </c>
      <c r="R1426" s="10">
        <v>32646</v>
      </c>
      <c r="S1426" s="45">
        <v>3.6453128262619747E-2</v>
      </c>
      <c r="T1426" s="46">
        <v>259.39395100000002</v>
      </c>
      <c r="U1426" s="64"/>
      <c r="V1426" s="64" t="s">
        <v>0</v>
      </c>
      <c r="W1426" s="64" t="s">
        <v>0</v>
      </c>
      <c r="X1426" s="64" t="s">
        <v>0</v>
      </c>
      <c r="Y1426" s="10">
        <v>1277369</v>
      </c>
      <c r="Z1426" s="45">
        <v>3.646509615540252E-2</v>
      </c>
      <c r="AA1426" s="46">
        <v>1218.7878787878701</v>
      </c>
      <c r="AB1426" s="10">
        <v>1593476</v>
      </c>
      <c r="AC1426" s="45">
        <v>4.3853929840526433E-2</v>
      </c>
      <c r="AD1426" s="46">
        <v>1424.24243</v>
      </c>
      <c r="AE1426" s="64"/>
    </row>
    <row r="1427" spans="1:31" ht="14.4" x14ac:dyDescent="0.3">
      <c r="A1427" s="64" t="s">
        <v>636</v>
      </c>
      <c r="B1427" s="64" t="s">
        <v>0</v>
      </c>
      <c r="C1427" s="64" t="s">
        <v>0</v>
      </c>
      <c r="D1427" s="64" t="s">
        <v>0</v>
      </c>
      <c r="E1427" s="10">
        <v>11979</v>
      </c>
      <c r="F1427" s="45">
        <v>2.622103242442218E-2</v>
      </c>
      <c r="G1427" s="46">
        <v>300.60606060606</v>
      </c>
      <c r="H1427" s="10">
        <v>14129</v>
      </c>
      <c r="I1427" s="45">
        <v>2.9651688670910118E-2</v>
      </c>
      <c r="J1427" s="46">
        <v>357.57574499999998</v>
      </c>
      <c r="K1427" s="64"/>
      <c r="L1427" s="64" t="s">
        <v>0</v>
      </c>
      <c r="M1427" s="64" t="s">
        <v>0</v>
      </c>
      <c r="N1427" s="64" t="s">
        <v>0</v>
      </c>
      <c r="O1427" s="10">
        <v>25590</v>
      </c>
      <c r="P1427" s="45">
        <v>2.9828303668216948E-2</v>
      </c>
      <c r="Q1427" s="46">
        <v>185.45454545454501</v>
      </c>
      <c r="R1427" s="10">
        <v>27584</v>
      </c>
      <c r="S1427" s="45">
        <v>3.0800805305277922E-2</v>
      </c>
      <c r="T1427" s="46">
        <v>134.545456</v>
      </c>
      <c r="U1427" s="64"/>
      <c r="V1427" s="64" t="s">
        <v>0</v>
      </c>
      <c r="W1427" s="64" t="s">
        <v>0</v>
      </c>
      <c r="X1427" s="64" t="s">
        <v>0</v>
      </c>
      <c r="Y1427" s="10">
        <v>1172644</v>
      </c>
      <c r="Z1427" s="45">
        <v>3.3475508029438501E-2</v>
      </c>
      <c r="AA1427" s="46">
        <v>722.42424242424204</v>
      </c>
      <c r="AB1427" s="10">
        <v>1307740</v>
      </c>
      <c r="AC1427" s="45">
        <v>3.5990211468293239E-2</v>
      </c>
      <c r="AD1427" s="46">
        <v>584.24243200000001</v>
      </c>
      <c r="AE1427" s="64"/>
    </row>
    <row r="1428" spans="1:31" ht="14.4" x14ac:dyDescent="0.3">
      <c r="A1428" s="64" t="s">
        <v>641</v>
      </c>
      <c r="B1428" s="64" t="s">
        <v>0</v>
      </c>
      <c r="C1428" s="64" t="s">
        <v>0</v>
      </c>
      <c r="D1428" s="64" t="s">
        <v>0</v>
      </c>
      <c r="E1428" s="10">
        <v>2398</v>
      </c>
      <c r="F1428" s="45">
        <v>5.2490221014913092E-3</v>
      </c>
      <c r="G1428" s="46">
        <v>219.39393939393901</v>
      </c>
      <c r="H1428" s="10">
        <v>3174</v>
      </c>
      <c r="I1428" s="45">
        <v>6.6610842834927252E-3</v>
      </c>
      <c r="J1428" s="46">
        <v>224.84848</v>
      </c>
      <c r="K1428" s="64"/>
      <c r="L1428" s="64" t="s">
        <v>0</v>
      </c>
      <c r="M1428" s="64" t="s">
        <v>0</v>
      </c>
      <c r="N1428" s="64" t="s">
        <v>0</v>
      </c>
      <c r="O1428" s="10">
        <v>4982</v>
      </c>
      <c r="P1428" s="45">
        <v>5.8071359466610713E-3</v>
      </c>
      <c r="Q1428" s="46">
        <v>285.45454545454498</v>
      </c>
      <c r="R1428" s="10">
        <v>5433</v>
      </c>
      <c r="S1428" s="45">
        <v>6.0665884289289058E-3</v>
      </c>
      <c r="T1428" s="46">
        <v>275.75756799999999</v>
      </c>
      <c r="U1428" s="64"/>
      <c r="V1428" s="64" t="s">
        <v>0</v>
      </c>
      <c r="W1428" s="64" t="s">
        <v>0</v>
      </c>
      <c r="X1428" s="64" t="s">
        <v>0</v>
      </c>
      <c r="Y1428" s="10">
        <v>214009</v>
      </c>
      <c r="Z1428" s="45">
        <v>6.1093221795123706E-3</v>
      </c>
      <c r="AA1428" s="46">
        <v>1768.4848484848401</v>
      </c>
      <c r="AB1428" s="10">
        <v>226267</v>
      </c>
      <c r="AC1428" s="45">
        <v>6.2270766194322319E-3</v>
      </c>
      <c r="AD1428" s="46">
        <v>1766.0605499999999</v>
      </c>
      <c r="AE1428" s="64"/>
    </row>
    <row r="1429" spans="1:31" ht="14.4" x14ac:dyDescent="0.3">
      <c r="A1429" s="64" t="s">
        <v>642</v>
      </c>
      <c r="B1429" s="64" t="s">
        <v>0</v>
      </c>
      <c r="C1429" s="64" t="s">
        <v>0</v>
      </c>
      <c r="D1429" s="64" t="s">
        <v>0</v>
      </c>
      <c r="E1429" s="10">
        <v>9581</v>
      </c>
      <c r="F1429" s="45">
        <v>2.0972010322930872E-2</v>
      </c>
      <c r="G1429" s="46">
        <v>263.030303030303</v>
      </c>
      <c r="H1429" s="10">
        <v>10955</v>
      </c>
      <c r="I1429" s="45">
        <v>2.2990604387417391E-2</v>
      </c>
      <c r="J1429" s="46">
        <v>341.81817599999999</v>
      </c>
      <c r="K1429" s="64"/>
      <c r="L1429" s="64" t="s">
        <v>0</v>
      </c>
      <c r="M1429" s="64" t="s">
        <v>0</v>
      </c>
      <c r="N1429" s="64" t="s">
        <v>0</v>
      </c>
      <c r="O1429" s="10">
        <v>20608</v>
      </c>
      <c r="P1429" s="45">
        <v>2.4021167721555874E-2</v>
      </c>
      <c r="Q1429" s="46">
        <v>323.636363636363</v>
      </c>
      <c r="R1429" s="10">
        <v>22151</v>
      </c>
      <c r="S1429" s="45">
        <v>2.4734216876349014E-2</v>
      </c>
      <c r="T1429" s="46">
        <v>291.51513699999998</v>
      </c>
      <c r="U1429" s="64"/>
      <c r="V1429" s="64" t="s">
        <v>0</v>
      </c>
      <c r="W1429" s="64" t="s">
        <v>0</v>
      </c>
      <c r="X1429" s="64" t="s">
        <v>0</v>
      </c>
      <c r="Y1429" s="10">
        <v>958635</v>
      </c>
      <c r="Z1429" s="45">
        <v>2.7366185849926131E-2</v>
      </c>
      <c r="AA1429" s="46">
        <v>1869.0909090908999</v>
      </c>
      <c r="AB1429" s="10">
        <v>1081473</v>
      </c>
      <c r="AC1429" s="45">
        <v>2.9763134848861009E-2</v>
      </c>
      <c r="AD1429" s="46">
        <v>1806.6666299999999</v>
      </c>
      <c r="AE1429" s="64"/>
    </row>
    <row r="1430" spans="1:31" ht="14.4" x14ac:dyDescent="0.3">
      <c r="A1430" s="432"/>
      <c r="B1430" s="432"/>
      <c r="C1430" s="432"/>
      <c r="D1430" s="432"/>
      <c r="E1430" s="432"/>
      <c r="F1430" s="432"/>
      <c r="G1430" s="432"/>
      <c r="H1430" s="432"/>
      <c r="I1430" s="432"/>
      <c r="J1430" s="432"/>
      <c r="K1430" s="432"/>
      <c r="L1430" s="432"/>
      <c r="M1430" s="432"/>
      <c r="N1430" s="432"/>
      <c r="O1430" s="432"/>
      <c r="P1430" s="432"/>
      <c r="Q1430" s="432"/>
      <c r="R1430" s="432"/>
      <c r="S1430" s="432"/>
      <c r="T1430" s="432"/>
      <c r="U1430" s="432"/>
      <c r="V1430" s="432"/>
      <c r="W1430" s="432"/>
      <c r="X1430" s="432"/>
      <c r="Y1430" s="432"/>
      <c r="Z1430" s="432"/>
      <c r="AA1430" s="432"/>
      <c r="AB1430" s="432"/>
      <c r="AC1430" s="432"/>
      <c r="AD1430" s="432"/>
      <c r="AE1430" s="432"/>
    </row>
    <row r="1431" spans="1:31" ht="14.4" x14ac:dyDescent="0.3">
      <c r="A1431" s="433" t="s">
        <v>643</v>
      </c>
      <c r="B1431" s="433"/>
      <c r="C1431" s="433"/>
      <c r="D1431" s="433"/>
      <c r="E1431" s="433"/>
      <c r="F1431" s="433"/>
      <c r="G1431" s="433"/>
      <c r="H1431" s="433"/>
      <c r="I1431" s="433"/>
      <c r="J1431" s="433"/>
      <c r="K1431" s="433"/>
      <c r="L1431" s="433"/>
      <c r="M1431" s="433"/>
      <c r="N1431" s="433"/>
      <c r="O1431" s="433"/>
      <c r="P1431" s="433"/>
      <c r="Q1431" s="433"/>
      <c r="R1431" s="433"/>
      <c r="S1431" s="433"/>
      <c r="T1431" s="433"/>
      <c r="U1431" s="433"/>
      <c r="V1431" s="433"/>
      <c r="W1431" s="433"/>
      <c r="X1431" s="433"/>
      <c r="Y1431" s="433"/>
      <c r="Z1431" s="433"/>
      <c r="AA1431" s="433"/>
      <c r="AB1431" s="433"/>
      <c r="AC1431" s="433"/>
      <c r="AD1431" s="433"/>
      <c r="AE1431" s="433"/>
    </row>
    <row r="1432" spans="1:31" ht="14.4" x14ac:dyDescent="0.3">
      <c r="A1432" s="64"/>
      <c r="B1432" s="64" t="s">
        <v>0</v>
      </c>
      <c r="C1432" s="64" t="s">
        <v>0</v>
      </c>
      <c r="D1432" s="64" t="s">
        <v>0</v>
      </c>
      <c r="E1432" s="434" t="s">
        <v>332</v>
      </c>
      <c r="F1432" s="434"/>
      <c r="G1432" s="63" t="s">
        <v>333</v>
      </c>
      <c r="H1432" s="434" t="s">
        <v>332</v>
      </c>
      <c r="I1432" s="434"/>
      <c r="J1432" s="63" t="s">
        <v>333</v>
      </c>
      <c r="K1432" s="64" t="s">
        <v>0</v>
      </c>
      <c r="L1432" s="64" t="s">
        <v>0</v>
      </c>
      <c r="M1432" s="64" t="s">
        <v>0</v>
      </c>
      <c r="N1432" s="64" t="s">
        <v>0</v>
      </c>
      <c r="O1432" s="434" t="s">
        <v>332</v>
      </c>
      <c r="P1432" s="434"/>
      <c r="Q1432" s="63" t="s">
        <v>333</v>
      </c>
      <c r="R1432" s="434" t="s">
        <v>332</v>
      </c>
      <c r="S1432" s="434"/>
      <c r="T1432" s="63" t="s">
        <v>333</v>
      </c>
      <c r="U1432" s="64" t="s">
        <v>0</v>
      </c>
      <c r="V1432" s="64" t="s">
        <v>0</v>
      </c>
      <c r="W1432" s="64" t="s">
        <v>0</v>
      </c>
      <c r="X1432" s="64" t="s">
        <v>0</v>
      </c>
      <c r="Y1432" s="434" t="s">
        <v>332</v>
      </c>
      <c r="Z1432" s="434"/>
      <c r="AA1432" s="63" t="s">
        <v>333</v>
      </c>
      <c r="AB1432" s="434" t="s">
        <v>332</v>
      </c>
      <c r="AC1432" s="434"/>
      <c r="AD1432" s="63" t="s">
        <v>333</v>
      </c>
      <c r="AE1432" s="64" t="s">
        <v>0</v>
      </c>
    </row>
    <row r="1433" spans="1:31" ht="14.4" x14ac:dyDescent="0.3">
      <c r="A1433" s="64" t="s">
        <v>18</v>
      </c>
      <c r="B1433" s="64" t="s">
        <v>0</v>
      </c>
      <c r="C1433" s="64" t="s">
        <v>0</v>
      </c>
      <c r="D1433" s="64" t="s">
        <v>0</v>
      </c>
      <c r="E1433" s="10">
        <v>456847</v>
      </c>
      <c r="F1433" s="45"/>
      <c r="G1433" s="46">
        <v>790.30303030303003</v>
      </c>
      <c r="H1433" s="10">
        <v>476499</v>
      </c>
      <c r="I1433" s="45"/>
      <c r="J1433" s="46">
        <v>666.06060000000002</v>
      </c>
      <c r="K1433" s="64"/>
      <c r="L1433" s="64" t="s">
        <v>0</v>
      </c>
      <c r="M1433" s="64" t="s">
        <v>0</v>
      </c>
      <c r="N1433" s="64" t="s">
        <v>0</v>
      </c>
      <c r="O1433" s="10">
        <v>857910</v>
      </c>
      <c r="P1433" s="45"/>
      <c r="Q1433" s="46">
        <v>450.30303030303003</v>
      </c>
      <c r="R1433" s="10">
        <v>895561</v>
      </c>
      <c r="S1433" s="45"/>
      <c r="T1433" s="46">
        <v>326.66665599999999</v>
      </c>
      <c r="U1433" s="64"/>
      <c r="V1433" s="64" t="s">
        <v>0</v>
      </c>
      <c r="W1433" s="64" t="s">
        <v>0</v>
      </c>
      <c r="X1433" s="64" t="s">
        <v>0</v>
      </c>
      <c r="Y1433" s="10">
        <v>35029909</v>
      </c>
      <c r="Z1433" s="45"/>
      <c r="AA1433" s="46">
        <v>1412.12121212121</v>
      </c>
      <c r="AB1433" s="10">
        <v>36335991</v>
      </c>
      <c r="AC1433" s="45"/>
      <c r="AD1433" s="46">
        <v>1430.3030000000001</v>
      </c>
      <c r="AE1433" s="64"/>
    </row>
    <row r="1434" spans="1:31" ht="14.4" x14ac:dyDescent="0.3">
      <c r="A1434" s="64" t="s">
        <v>334</v>
      </c>
      <c r="B1434" s="64" t="s">
        <v>0</v>
      </c>
      <c r="C1434" s="64" t="s">
        <v>0</v>
      </c>
      <c r="D1434" s="64" t="s">
        <v>0</v>
      </c>
      <c r="E1434" s="10">
        <v>223416</v>
      </c>
      <c r="F1434" s="45">
        <v>0.48903899992776573</v>
      </c>
      <c r="G1434" s="46">
        <v>849.09090909090901</v>
      </c>
      <c r="H1434" s="10">
        <v>231524</v>
      </c>
      <c r="I1434" s="45">
        <v>0.48588559472317883</v>
      </c>
      <c r="J1434" s="46">
        <v>1081.21216</v>
      </c>
      <c r="K1434" s="64"/>
      <c r="L1434" s="64" t="s">
        <v>0</v>
      </c>
      <c r="M1434" s="64" t="s">
        <v>0</v>
      </c>
      <c r="N1434" s="64" t="s">
        <v>0</v>
      </c>
      <c r="O1434" s="10">
        <v>423780</v>
      </c>
      <c r="P1434" s="45">
        <v>0.49396789873063607</v>
      </c>
      <c r="Q1434" s="46">
        <v>381.81818181818102</v>
      </c>
      <c r="R1434" s="10">
        <v>442788</v>
      </c>
      <c r="S1434" s="45">
        <v>0.49442528202992314</v>
      </c>
      <c r="T1434" s="46">
        <v>313.33334400000001</v>
      </c>
      <c r="U1434" s="64"/>
      <c r="V1434" s="64" t="s">
        <v>0</v>
      </c>
      <c r="W1434" s="64" t="s">
        <v>0</v>
      </c>
      <c r="X1434" s="64" t="s">
        <v>0</v>
      </c>
      <c r="Y1434" s="10">
        <v>17221319</v>
      </c>
      <c r="Z1434" s="45">
        <v>0.49161757742505124</v>
      </c>
      <c r="AA1434" s="46">
        <v>1775.7575757575701</v>
      </c>
      <c r="AB1434" s="10">
        <v>17884176</v>
      </c>
      <c r="AC1434" s="45">
        <v>0.49218902547614568</v>
      </c>
      <c r="AD1434" s="46">
        <v>1727.87878</v>
      </c>
      <c r="AE1434" s="64"/>
    </row>
    <row r="1435" spans="1:31" ht="14.4" x14ac:dyDescent="0.3">
      <c r="A1435" s="64" t="s">
        <v>632</v>
      </c>
      <c r="B1435" s="64" t="s">
        <v>0</v>
      </c>
      <c r="C1435" s="64" t="s">
        <v>0</v>
      </c>
      <c r="D1435" s="64" t="s">
        <v>0</v>
      </c>
      <c r="E1435" s="10">
        <v>53768</v>
      </c>
      <c r="F1435" s="45">
        <v>0.11769366987197026</v>
      </c>
      <c r="G1435" s="46">
        <v>585.45454545454504</v>
      </c>
      <c r="H1435" s="10">
        <v>52674</v>
      </c>
      <c r="I1435" s="45">
        <v>0.11054377868578948</v>
      </c>
      <c r="J1435" s="46">
        <v>736.96969999999999</v>
      </c>
      <c r="K1435" s="64"/>
      <c r="L1435" s="64" t="s">
        <v>0</v>
      </c>
      <c r="M1435" s="64" t="s">
        <v>0</v>
      </c>
      <c r="N1435" s="64" t="s">
        <v>0</v>
      </c>
      <c r="O1435" s="10">
        <v>100940</v>
      </c>
      <c r="P1435" s="45">
        <v>0.117658029397023</v>
      </c>
      <c r="Q1435" s="46">
        <v>60.606060606060602</v>
      </c>
      <c r="R1435" s="10">
        <v>103401</v>
      </c>
      <c r="S1435" s="45">
        <v>0.11545947177244208</v>
      </c>
      <c r="T1435" s="46">
        <v>55.757576</v>
      </c>
      <c r="U1435" s="64"/>
      <c r="V1435" s="64" t="s">
        <v>0</v>
      </c>
      <c r="W1435" s="64" t="s">
        <v>0</v>
      </c>
      <c r="X1435" s="64" t="s">
        <v>0</v>
      </c>
      <c r="Y1435" s="10">
        <v>3407236</v>
      </c>
      <c r="Z1435" s="45">
        <v>9.7266481622889742E-2</v>
      </c>
      <c r="AA1435" s="46">
        <v>532.72727272727195</v>
      </c>
      <c r="AB1435" s="10">
        <v>3345539</v>
      </c>
      <c r="AC1435" s="45">
        <v>9.2072320251290238E-2</v>
      </c>
      <c r="AD1435" s="46">
        <v>596.36364700000001</v>
      </c>
      <c r="AE1435" s="64"/>
    </row>
    <row r="1436" spans="1:31" ht="14.4" x14ac:dyDescent="0.3">
      <c r="A1436" s="64" t="s">
        <v>644</v>
      </c>
      <c r="B1436" s="64" t="s">
        <v>0</v>
      </c>
      <c r="C1436" s="64" t="s">
        <v>0</v>
      </c>
      <c r="D1436" s="64" t="s">
        <v>0</v>
      </c>
      <c r="E1436" s="10">
        <v>539</v>
      </c>
      <c r="F1436" s="45">
        <v>1.1798260686838263E-3</v>
      </c>
      <c r="G1436" s="46">
        <v>96.363636363636402</v>
      </c>
      <c r="H1436" s="10">
        <v>389</v>
      </c>
      <c r="I1436" s="45">
        <v>8.1637107318168563E-4</v>
      </c>
      <c r="J1436" s="46">
        <v>88.484849999999994</v>
      </c>
      <c r="K1436" s="64"/>
      <c r="L1436" s="64" t="s">
        <v>0</v>
      </c>
      <c r="M1436" s="64" t="s">
        <v>0</v>
      </c>
      <c r="N1436" s="64" t="s">
        <v>0</v>
      </c>
      <c r="O1436" s="10">
        <v>1063</v>
      </c>
      <c r="P1436" s="45">
        <v>1.2390577100162021E-3</v>
      </c>
      <c r="Q1436" s="46">
        <v>151.51515151515099</v>
      </c>
      <c r="R1436" s="10">
        <v>755</v>
      </c>
      <c r="S1436" s="45">
        <v>8.4304698395754171E-4</v>
      </c>
      <c r="T1436" s="46">
        <v>125.454544</v>
      </c>
      <c r="U1436" s="64"/>
      <c r="V1436" s="64" t="s">
        <v>0</v>
      </c>
      <c r="W1436" s="64" t="s">
        <v>0</v>
      </c>
      <c r="X1436" s="64" t="s">
        <v>0</v>
      </c>
      <c r="Y1436" s="10">
        <v>22128</v>
      </c>
      <c r="Z1436" s="45">
        <v>6.3168876630538778E-4</v>
      </c>
      <c r="AA1436" s="46">
        <v>643.63636363636294</v>
      </c>
      <c r="AB1436" s="10">
        <v>20118</v>
      </c>
      <c r="AC1436" s="45">
        <v>5.5366592313389773E-4</v>
      </c>
      <c r="AD1436" s="46">
        <v>666.06060000000002</v>
      </c>
      <c r="AE1436" s="64"/>
    </row>
    <row r="1437" spans="1:31" ht="14.4" x14ac:dyDescent="0.3">
      <c r="A1437" s="64" t="s">
        <v>645</v>
      </c>
      <c r="B1437" s="64" t="s">
        <v>0</v>
      </c>
      <c r="C1437" s="64" t="s">
        <v>0</v>
      </c>
      <c r="D1437" s="64" t="s">
        <v>0</v>
      </c>
      <c r="E1437" s="10">
        <v>53229</v>
      </c>
      <c r="F1437" s="45">
        <v>0.11651384380328644</v>
      </c>
      <c r="G1437" s="46">
        <v>606.06060606060601</v>
      </c>
      <c r="H1437" s="10">
        <v>52285</v>
      </c>
      <c r="I1437" s="45">
        <v>0.1097274076126078</v>
      </c>
      <c r="J1437" s="46">
        <v>733.93939999999998</v>
      </c>
      <c r="K1437" s="64"/>
      <c r="L1437" s="64" t="s">
        <v>0</v>
      </c>
      <c r="M1437" s="64" t="s">
        <v>0</v>
      </c>
      <c r="N1437" s="64" t="s">
        <v>0</v>
      </c>
      <c r="O1437" s="10">
        <v>99877</v>
      </c>
      <c r="P1437" s="45">
        <v>0.11641897168700679</v>
      </c>
      <c r="Q1437" s="46">
        <v>160</v>
      </c>
      <c r="R1437" s="10">
        <v>102646</v>
      </c>
      <c r="S1437" s="45">
        <v>0.11461642478848454</v>
      </c>
      <c r="T1437" s="46">
        <v>131.515152</v>
      </c>
      <c r="U1437" s="64"/>
      <c r="V1437" s="64" t="s">
        <v>0</v>
      </c>
      <c r="W1437" s="64" t="s">
        <v>0</v>
      </c>
      <c r="X1437" s="64" t="s">
        <v>0</v>
      </c>
      <c r="Y1437" s="10">
        <v>3385108</v>
      </c>
      <c r="Z1437" s="45">
        <v>9.6634792856584356E-2</v>
      </c>
      <c r="AA1437" s="46">
        <v>793.33333333333303</v>
      </c>
      <c r="AB1437" s="10">
        <v>3325421</v>
      </c>
      <c r="AC1437" s="45">
        <v>9.151865432815634E-2</v>
      </c>
      <c r="AD1437" s="46">
        <v>830.90909999999997</v>
      </c>
      <c r="AE1437" s="64"/>
    </row>
    <row r="1438" spans="1:31" ht="14.4" x14ac:dyDescent="0.3">
      <c r="A1438" s="64" t="s">
        <v>633</v>
      </c>
      <c r="B1438" s="64" t="s">
        <v>0</v>
      </c>
      <c r="C1438" s="64" t="s">
        <v>0</v>
      </c>
      <c r="D1438" s="64" t="s">
        <v>0</v>
      </c>
      <c r="E1438" s="10">
        <v>69392</v>
      </c>
      <c r="F1438" s="45">
        <v>0.15189330344732482</v>
      </c>
      <c r="G1438" s="46">
        <v>786.06060606060601</v>
      </c>
      <c r="H1438" s="10">
        <v>70510</v>
      </c>
      <c r="I1438" s="45">
        <v>0.14797512691527159</v>
      </c>
      <c r="J1438" s="46">
        <v>836.36364700000001</v>
      </c>
      <c r="K1438" s="64"/>
      <c r="L1438" s="64" t="s">
        <v>0</v>
      </c>
      <c r="M1438" s="64" t="s">
        <v>0</v>
      </c>
      <c r="N1438" s="64" t="s">
        <v>0</v>
      </c>
      <c r="O1438" s="10">
        <v>122422</v>
      </c>
      <c r="P1438" s="45">
        <v>0.14269795199962701</v>
      </c>
      <c r="Q1438" s="46">
        <v>188.48484848484799</v>
      </c>
      <c r="R1438" s="10">
        <v>123947</v>
      </c>
      <c r="S1438" s="45">
        <v>0.1384015159213052</v>
      </c>
      <c r="T1438" s="46">
        <v>217.57576</v>
      </c>
      <c r="U1438" s="64"/>
      <c r="V1438" s="64" t="s">
        <v>0</v>
      </c>
      <c r="W1438" s="64" t="s">
        <v>0</v>
      </c>
      <c r="X1438" s="64" t="s">
        <v>0</v>
      </c>
      <c r="Y1438" s="10">
        <v>4680829</v>
      </c>
      <c r="Z1438" s="45">
        <v>0.13362378417825749</v>
      </c>
      <c r="AA1438" s="46">
        <v>1689.0909090908999</v>
      </c>
      <c r="AB1438" s="10">
        <v>4836233</v>
      </c>
      <c r="AC1438" s="45">
        <v>0.13309759461356097</v>
      </c>
      <c r="AD1438" s="46">
        <v>1413.3333700000001</v>
      </c>
      <c r="AE1438" s="64"/>
    </row>
    <row r="1439" spans="1:31" ht="14.4" x14ac:dyDescent="0.3">
      <c r="A1439" s="64" t="s">
        <v>644</v>
      </c>
      <c r="B1439" s="64" t="s">
        <v>0</v>
      </c>
      <c r="C1439" s="64" t="s">
        <v>0</v>
      </c>
      <c r="D1439" s="64" t="s">
        <v>0</v>
      </c>
      <c r="E1439" s="10">
        <v>1383</v>
      </c>
      <c r="F1439" s="45">
        <v>3.0272717124113762E-3</v>
      </c>
      <c r="G1439" s="46">
        <v>167.272727272727</v>
      </c>
      <c r="H1439" s="10">
        <v>1251</v>
      </c>
      <c r="I1439" s="45">
        <v>2.6253990039853178E-3</v>
      </c>
      <c r="J1439" s="46">
        <v>178.78787199999999</v>
      </c>
      <c r="K1439" s="64"/>
      <c r="L1439" s="64" t="s">
        <v>0</v>
      </c>
      <c r="M1439" s="64" t="s">
        <v>0</v>
      </c>
      <c r="N1439" s="64" t="s">
        <v>0</v>
      </c>
      <c r="O1439" s="10">
        <v>2136</v>
      </c>
      <c r="P1439" s="45">
        <v>2.4897716543693395E-3</v>
      </c>
      <c r="Q1439" s="46">
        <v>207.272727272727</v>
      </c>
      <c r="R1439" s="10">
        <v>1897</v>
      </c>
      <c r="S1439" s="45">
        <v>2.1182253358509361E-3</v>
      </c>
      <c r="T1439" s="46">
        <v>246.66667200000001</v>
      </c>
      <c r="U1439" s="64"/>
      <c r="V1439" s="64" t="s">
        <v>0</v>
      </c>
      <c r="W1439" s="64" t="s">
        <v>0</v>
      </c>
      <c r="X1439" s="64" t="s">
        <v>0</v>
      </c>
      <c r="Y1439" s="10">
        <v>53518</v>
      </c>
      <c r="Z1439" s="45">
        <v>1.5277801606621358E-3</v>
      </c>
      <c r="AA1439" s="46">
        <v>1023.0303030303</v>
      </c>
      <c r="AB1439" s="10">
        <v>55479</v>
      </c>
      <c r="AC1439" s="45">
        <v>1.5268332711773293E-3</v>
      </c>
      <c r="AD1439" s="46">
        <v>1116.96973</v>
      </c>
      <c r="AE1439" s="64"/>
    </row>
    <row r="1440" spans="1:31" ht="14.4" x14ac:dyDescent="0.3">
      <c r="A1440" s="64" t="s">
        <v>645</v>
      </c>
      <c r="B1440" s="64" t="s">
        <v>0</v>
      </c>
      <c r="C1440" s="64" t="s">
        <v>0</v>
      </c>
      <c r="D1440" s="64" t="s">
        <v>0</v>
      </c>
      <c r="E1440" s="10">
        <v>68009</v>
      </c>
      <c r="F1440" s="45">
        <v>0.14886603173491345</v>
      </c>
      <c r="G1440" s="46">
        <v>763.63636363636294</v>
      </c>
      <c r="H1440" s="10">
        <v>69259</v>
      </c>
      <c r="I1440" s="45">
        <v>0.14534972791128628</v>
      </c>
      <c r="J1440" s="46">
        <v>862.42425500000002</v>
      </c>
      <c r="K1440" s="64"/>
      <c r="L1440" s="64" t="s">
        <v>0</v>
      </c>
      <c r="M1440" s="64" t="s">
        <v>0</v>
      </c>
      <c r="N1440" s="64" t="s">
        <v>0</v>
      </c>
      <c r="O1440" s="10">
        <v>120286</v>
      </c>
      <c r="P1440" s="45">
        <v>0.14020818034525767</v>
      </c>
      <c r="Q1440" s="46">
        <v>288.48484848484799</v>
      </c>
      <c r="R1440" s="10">
        <v>122050</v>
      </c>
      <c r="S1440" s="45">
        <v>0.13628329058545427</v>
      </c>
      <c r="T1440" s="46">
        <v>324.84848</v>
      </c>
      <c r="U1440" s="64"/>
      <c r="V1440" s="64" t="s">
        <v>0</v>
      </c>
      <c r="W1440" s="64" t="s">
        <v>0</v>
      </c>
      <c r="X1440" s="64" t="s">
        <v>0</v>
      </c>
      <c r="Y1440" s="10">
        <v>4627311</v>
      </c>
      <c r="Z1440" s="45">
        <v>0.13209600401759536</v>
      </c>
      <c r="AA1440" s="46">
        <v>2053.9393939393899</v>
      </c>
      <c r="AB1440" s="10">
        <v>4780754</v>
      </c>
      <c r="AC1440" s="45">
        <v>0.13157076134238366</v>
      </c>
      <c r="AD1440" s="46">
        <v>1538.1817599999999</v>
      </c>
      <c r="AE1440" s="64"/>
    </row>
    <row r="1441" spans="1:31" ht="14.4" x14ac:dyDescent="0.3">
      <c r="A1441" s="64" t="s">
        <v>634</v>
      </c>
      <c r="B1441" s="64" t="s">
        <v>0</v>
      </c>
      <c r="C1441" s="64" t="s">
        <v>0</v>
      </c>
      <c r="D1441" s="64" t="s">
        <v>0</v>
      </c>
      <c r="E1441" s="10">
        <v>79439</v>
      </c>
      <c r="F1441" s="45">
        <v>0.17388534892425692</v>
      </c>
      <c r="G1441" s="46">
        <v>590.30303030303003</v>
      </c>
      <c r="H1441" s="10">
        <v>83683</v>
      </c>
      <c r="I1441" s="45">
        <v>0.17562051546802826</v>
      </c>
      <c r="J1441" s="46">
        <v>638.18179999999995</v>
      </c>
      <c r="K1441" s="64"/>
      <c r="L1441" s="64" t="s">
        <v>0</v>
      </c>
      <c r="M1441" s="64" t="s">
        <v>0</v>
      </c>
      <c r="N1441" s="64" t="s">
        <v>0</v>
      </c>
      <c r="O1441" s="10">
        <v>157042</v>
      </c>
      <c r="P1441" s="45">
        <v>0.18305183527409635</v>
      </c>
      <c r="Q1441" s="46">
        <v>253.93939393939399</v>
      </c>
      <c r="R1441" s="10">
        <v>163605</v>
      </c>
      <c r="S1441" s="45">
        <v>0.18268437325877299</v>
      </c>
      <c r="T1441" s="46">
        <v>210.909088</v>
      </c>
      <c r="U1441" s="64"/>
      <c r="V1441" s="64" t="s">
        <v>0</v>
      </c>
      <c r="W1441" s="64" t="s">
        <v>0</v>
      </c>
      <c r="X1441" s="64" t="s">
        <v>0</v>
      </c>
      <c r="Y1441" s="10">
        <v>7141012</v>
      </c>
      <c r="Z1441" s="45">
        <v>0.2038547116979379</v>
      </c>
      <c r="AA1441" s="46">
        <v>1329.69696969696</v>
      </c>
      <c r="AB1441" s="10">
        <v>7303247</v>
      </c>
      <c r="AC1441" s="45">
        <v>0.20099209623868522</v>
      </c>
      <c r="AD1441" s="46">
        <v>1261.21216</v>
      </c>
      <c r="AE1441" s="64"/>
    </row>
    <row r="1442" spans="1:31" ht="14.4" x14ac:dyDescent="0.3">
      <c r="A1442" s="64" t="s">
        <v>644</v>
      </c>
      <c r="B1442" s="64" t="s">
        <v>0</v>
      </c>
      <c r="C1442" s="64" t="s">
        <v>0</v>
      </c>
      <c r="D1442" s="64" t="s">
        <v>0</v>
      </c>
      <c r="E1442" s="10">
        <v>6601</v>
      </c>
      <c r="F1442" s="45">
        <v>1.444903873725777E-2</v>
      </c>
      <c r="G1442" s="46">
        <v>339.39393939393898</v>
      </c>
      <c r="H1442" s="10">
        <v>7755</v>
      </c>
      <c r="I1442" s="45">
        <v>1.6274955456359826E-2</v>
      </c>
      <c r="J1442" s="46">
        <v>400.60604899999998</v>
      </c>
      <c r="K1442" s="64"/>
      <c r="L1442" s="64" t="s">
        <v>0</v>
      </c>
      <c r="M1442" s="64" t="s">
        <v>0</v>
      </c>
      <c r="N1442" s="64" t="s">
        <v>0</v>
      </c>
      <c r="O1442" s="10">
        <v>11825</v>
      </c>
      <c r="P1442" s="45">
        <v>1.3783497103425767E-2</v>
      </c>
      <c r="Q1442" s="46">
        <v>445.45454545454498</v>
      </c>
      <c r="R1442" s="10">
        <v>12114</v>
      </c>
      <c r="S1442" s="45">
        <v>1.3526716773061801E-2</v>
      </c>
      <c r="T1442" s="46">
        <v>450.90910000000002</v>
      </c>
      <c r="U1442" s="64"/>
      <c r="V1442" s="64" t="s">
        <v>0</v>
      </c>
      <c r="W1442" s="64" t="s">
        <v>0</v>
      </c>
      <c r="X1442" s="64" t="s">
        <v>0</v>
      </c>
      <c r="Y1442" s="10">
        <v>363166</v>
      </c>
      <c r="Z1442" s="45">
        <v>1.0367312116054883E-2</v>
      </c>
      <c r="AA1442" s="46">
        <v>2660</v>
      </c>
      <c r="AB1442" s="10">
        <v>353996</v>
      </c>
      <c r="AC1442" s="45">
        <v>9.7422965566014152E-3</v>
      </c>
      <c r="AD1442" s="46">
        <v>3037.5756799999999</v>
      </c>
      <c r="AE1442" s="64"/>
    </row>
    <row r="1443" spans="1:31" ht="14.4" x14ac:dyDescent="0.3">
      <c r="A1443" s="64" t="s">
        <v>645</v>
      </c>
      <c r="B1443" s="64" t="s">
        <v>0</v>
      </c>
      <c r="C1443" s="64" t="s">
        <v>0</v>
      </c>
      <c r="D1443" s="64" t="s">
        <v>0</v>
      </c>
      <c r="E1443" s="10">
        <v>72838</v>
      </c>
      <c r="F1443" s="45">
        <v>0.15943631018699914</v>
      </c>
      <c r="G1443" s="46">
        <v>657.57575757575705</v>
      </c>
      <c r="H1443" s="10">
        <v>75928</v>
      </c>
      <c r="I1443" s="45">
        <v>0.15934556001166844</v>
      </c>
      <c r="J1443" s="46">
        <v>666.06060000000002</v>
      </c>
      <c r="K1443" s="64"/>
      <c r="L1443" s="64" t="s">
        <v>0</v>
      </c>
      <c r="M1443" s="64" t="s">
        <v>0</v>
      </c>
      <c r="N1443" s="64" t="s">
        <v>0</v>
      </c>
      <c r="O1443" s="10">
        <v>145217</v>
      </c>
      <c r="P1443" s="45">
        <v>0.16926833817067058</v>
      </c>
      <c r="Q1443" s="46">
        <v>512.12121212121201</v>
      </c>
      <c r="R1443" s="10">
        <v>151491</v>
      </c>
      <c r="S1443" s="45">
        <v>0.16915765648571118</v>
      </c>
      <c r="T1443" s="46">
        <v>447.27273600000001</v>
      </c>
      <c r="U1443" s="64"/>
      <c r="V1443" s="64" t="s">
        <v>0</v>
      </c>
      <c r="W1443" s="64" t="s">
        <v>0</v>
      </c>
      <c r="X1443" s="64" t="s">
        <v>0</v>
      </c>
      <c r="Y1443" s="10">
        <v>6777846</v>
      </c>
      <c r="Z1443" s="45">
        <v>0.19348739958188302</v>
      </c>
      <c r="AA1443" s="46">
        <v>3144.2424242424199</v>
      </c>
      <c r="AB1443" s="10">
        <v>6949251</v>
      </c>
      <c r="AC1443" s="45">
        <v>0.1912497996820838</v>
      </c>
      <c r="AD1443" s="46">
        <v>3307.8789999999999</v>
      </c>
      <c r="AE1443" s="64"/>
    </row>
    <row r="1444" spans="1:31" ht="14.4" x14ac:dyDescent="0.3">
      <c r="A1444" s="64" t="s">
        <v>635</v>
      </c>
      <c r="B1444" s="64" t="s">
        <v>0</v>
      </c>
      <c r="C1444" s="64" t="s">
        <v>0</v>
      </c>
      <c r="D1444" s="64" t="s">
        <v>0</v>
      </c>
      <c r="E1444" s="10">
        <v>12305</v>
      </c>
      <c r="F1444" s="45">
        <v>2.6934619248895144E-2</v>
      </c>
      <c r="G1444" s="46">
        <v>281.81818181818102</v>
      </c>
      <c r="H1444" s="10">
        <v>15437</v>
      </c>
      <c r="I1444" s="45">
        <v>3.2396710171479895E-2</v>
      </c>
      <c r="J1444" s="46">
        <v>313.93939999999998</v>
      </c>
      <c r="K1444" s="64"/>
      <c r="L1444" s="64" t="s">
        <v>0</v>
      </c>
      <c r="M1444" s="64" t="s">
        <v>0</v>
      </c>
      <c r="N1444" s="64" t="s">
        <v>0</v>
      </c>
      <c r="O1444" s="10">
        <v>25684</v>
      </c>
      <c r="P1444" s="45">
        <v>2.9937872270984135E-2</v>
      </c>
      <c r="Q1444" s="46">
        <v>58.181818181818201</v>
      </c>
      <c r="R1444" s="10">
        <v>32232</v>
      </c>
      <c r="S1444" s="45">
        <v>3.5990848194595346E-2</v>
      </c>
      <c r="T1444" s="46">
        <v>48.484848</v>
      </c>
      <c r="U1444" s="64"/>
      <c r="V1444" s="64" t="s">
        <v>0</v>
      </c>
      <c r="W1444" s="64" t="s">
        <v>0</v>
      </c>
      <c r="X1444" s="64" t="s">
        <v>0</v>
      </c>
      <c r="Y1444" s="10">
        <v>1173065</v>
      </c>
      <c r="Z1444" s="45">
        <v>3.3487526330713564E-2</v>
      </c>
      <c r="AA1444" s="46">
        <v>747.27272727272702</v>
      </c>
      <c r="AB1444" s="10">
        <v>1458970</v>
      </c>
      <c r="AC1444" s="45">
        <v>4.0152200610133353E-2</v>
      </c>
      <c r="AD1444" s="46">
        <v>507.27273600000001</v>
      </c>
      <c r="AE1444" s="64"/>
    </row>
    <row r="1445" spans="1:31" ht="14.4" x14ac:dyDescent="0.3">
      <c r="A1445" s="64" t="s">
        <v>644</v>
      </c>
      <c r="B1445" s="64" t="s">
        <v>0</v>
      </c>
      <c r="C1445" s="64" t="s">
        <v>0</v>
      </c>
      <c r="D1445" s="64" t="s">
        <v>0</v>
      </c>
      <c r="E1445" s="10">
        <v>2437</v>
      </c>
      <c r="F1445" s="45">
        <v>5.3343898504313262E-3</v>
      </c>
      <c r="G1445" s="46">
        <v>186.06060606060601</v>
      </c>
      <c r="H1445" s="10">
        <v>2953</v>
      </c>
      <c r="I1445" s="45">
        <v>6.1972847791915619E-3</v>
      </c>
      <c r="J1445" s="46">
        <v>216.363632</v>
      </c>
      <c r="K1445" s="64"/>
      <c r="L1445" s="64" t="s">
        <v>0</v>
      </c>
      <c r="M1445" s="64" t="s">
        <v>0</v>
      </c>
      <c r="N1445" s="64" t="s">
        <v>0</v>
      </c>
      <c r="O1445" s="10">
        <v>4523</v>
      </c>
      <c r="P1445" s="45">
        <v>5.2721147905957499E-3</v>
      </c>
      <c r="Q1445" s="46">
        <v>269.69696969696901</v>
      </c>
      <c r="R1445" s="10">
        <v>5373</v>
      </c>
      <c r="S1445" s="45">
        <v>5.9995913176210218E-3</v>
      </c>
      <c r="T1445" s="46">
        <v>276.96969999999999</v>
      </c>
      <c r="U1445" s="64"/>
      <c r="V1445" s="64" t="s">
        <v>0</v>
      </c>
      <c r="W1445" s="64" t="s">
        <v>0</v>
      </c>
      <c r="X1445" s="64" t="s">
        <v>0</v>
      </c>
      <c r="Y1445" s="10">
        <v>150144</v>
      </c>
      <c r="Z1445" s="45">
        <v>4.2861658590092255E-3</v>
      </c>
      <c r="AA1445" s="46">
        <v>1419.3939393939299</v>
      </c>
      <c r="AB1445" s="10">
        <v>182548</v>
      </c>
      <c r="AC1445" s="45">
        <v>5.0238893993561368E-3</v>
      </c>
      <c r="AD1445" s="46">
        <v>1564.84851</v>
      </c>
      <c r="AE1445" s="64"/>
    </row>
    <row r="1446" spans="1:31" ht="14.4" x14ac:dyDescent="0.3">
      <c r="A1446" s="64" t="s">
        <v>645</v>
      </c>
      <c r="B1446" s="64" t="s">
        <v>0</v>
      </c>
      <c r="C1446" s="64" t="s">
        <v>0</v>
      </c>
      <c r="D1446" s="64" t="s">
        <v>0</v>
      </c>
      <c r="E1446" s="10">
        <v>9868</v>
      </c>
      <c r="F1446" s="45">
        <v>2.160022939846382E-2</v>
      </c>
      <c r="G1446" s="46">
        <v>262.42424242424198</v>
      </c>
      <c r="H1446" s="10">
        <v>12484</v>
      </c>
      <c r="I1446" s="45">
        <v>2.6199425392288336E-2</v>
      </c>
      <c r="J1446" s="46">
        <v>292.121216</v>
      </c>
      <c r="K1446" s="64"/>
      <c r="L1446" s="64" t="s">
        <v>0</v>
      </c>
      <c r="M1446" s="64" t="s">
        <v>0</v>
      </c>
      <c r="N1446" s="64" t="s">
        <v>0</v>
      </c>
      <c r="O1446" s="10">
        <v>21161</v>
      </c>
      <c r="P1446" s="45">
        <v>2.4665757480388385E-2</v>
      </c>
      <c r="Q1446" s="46">
        <v>282.42424242424198</v>
      </c>
      <c r="R1446" s="10">
        <v>26859</v>
      </c>
      <c r="S1446" s="45">
        <v>2.999125687697432E-2</v>
      </c>
      <c r="T1446" s="46">
        <v>284.84848</v>
      </c>
      <c r="U1446" s="64"/>
      <c r="V1446" s="64" t="s">
        <v>0</v>
      </c>
      <c r="W1446" s="64" t="s">
        <v>0</v>
      </c>
      <c r="X1446" s="64" t="s">
        <v>0</v>
      </c>
      <c r="Y1446" s="10">
        <v>1022921</v>
      </c>
      <c r="Z1446" s="45">
        <v>2.9201360471704338E-2</v>
      </c>
      <c r="AA1446" s="46">
        <v>1663.6363636363601</v>
      </c>
      <c r="AB1446" s="10">
        <v>1276422</v>
      </c>
      <c r="AC1446" s="45">
        <v>3.5128311210777217E-2</v>
      </c>
      <c r="AD1446" s="46">
        <v>1624.84851</v>
      </c>
      <c r="AE1446" s="64"/>
    </row>
    <row r="1447" spans="1:31" ht="14.4" x14ac:dyDescent="0.3">
      <c r="A1447" s="64" t="s">
        <v>636</v>
      </c>
      <c r="B1447" s="64" t="s">
        <v>0</v>
      </c>
      <c r="C1447" s="64" t="s">
        <v>0</v>
      </c>
      <c r="D1447" s="64" t="s">
        <v>0</v>
      </c>
      <c r="E1447" s="10">
        <v>8512</v>
      </c>
      <c r="F1447" s="45">
        <v>1.8632058435318608E-2</v>
      </c>
      <c r="G1447" s="46">
        <v>201.81818181818099</v>
      </c>
      <c r="H1447" s="10">
        <v>9220</v>
      </c>
      <c r="I1447" s="45">
        <v>1.9349463482609616E-2</v>
      </c>
      <c r="J1447" s="46">
        <v>280.60604899999998</v>
      </c>
      <c r="K1447" s="64"/>
      <c r="L1447" s="64" t="s">
        <v>0</v>
      </c>
      <c r="M1447" s="64" t="s">
        <v>0</v>
      </c>
      <c r="N1447" s="64" t="s">
        <v>0</v>
      </c>
      <c r="O1447" s="10">
        <v>17692</v>
      </c>
      <c r="P1447" s="45">
        <v>2.0622209788905596E-2</v>
      </c>
      <c r="Q1447" s="46">
        <v>98.181818181818201</v>
      </c>
      <c r="R1447" s="10">
        <v>19603</v>
      </c>
      <c r="S1447" s="45">
        <v>2.1889072882807538E-2</v>
      </c>
      <c r="T1447" s="46">
        <v>81.818183899999994</v>
      </c>
      <c r="U1447" s="64"/>
      <c r="V1447" s="64" t="s">
        <v>0</v>
      </c>
      <c r="W1447" s="64" t="s">
        <v>0</v>
      </c>
      <c r="X1447" s="64" t="s">
        <v>0</v>
      </c>
      <c r="Y1447" s="10">
        <v>819177</v>
      </c>
      <c r="Z1447" s="45">
        <v>2.3385073595252558E-2</v>
      </c>
      <c r="AA1447" s="46">
        <v>614.54545454545405</v>
      </c>
      <c r="AB1447" s="10">
        <v>940187</v>
      </c>
      <c r="AC1447" s="45">
        <v>2.5874813762475888E-2</v>
      </c>
      <c r="AD1447" s="46">
        <v>498.18182400000001</v>
      </c>
      <c r="AE1447" s="64"/>
    </row>
    <row r="1448" spans="1:31" ht="14.4" x14ac:dyDescent="0.3">
      <c r="A1448" s="64" t="s">
        <v>644</v>
      </c>
      <c r="B1448" s="64" t="s">
        <v>0</v>
      </c>
      <c r="C1448" s="64" t="s">
        <v>0</v>
      </c>
      <c r="D1448" s="64" t="s">
        <v>0</v>
      </c>
      <c r="E1448" s="10">
        <v>3245</v>
      </c>
      <c r="F1448" s="45">
        <v>7.103034495137322E-3</v>
      </c>
      <c r="G1448" s="46">
        <v>192.12121212121201</v>
      </c>
      <c r="H1448" s="10">
        <v>3405</v>
      </c>
      <c r="I1448" s="45">
        <v>7.145870190703443E-3</v>
      </c>
      <c r="J1448" s="46">
        <v>247.27271999999999</v>
      </c>
      <c r="K1448" s="64"/>
      <c r="L1448" s="64" t="s">
        <v>0</v>
      </c>
      <c r="M1448" s="64" t="s">
        <v>0</v>
      </c>
      <c r="N1448" s="64" t="s">
        <v>0</v>
      </c>
      <c r="O1448" s="10">
        <v>5732</v>
      </c>
      <c r="P1448" s="45">
        <v>6.681353521931205E-3</v>
      </c>
      <c r="Q1448" s="46">
        <v>231.51515151515099</v>
      </c>
      <c r="R1448" s="10">
        <v>7103</v>
      </c>
      <c r="S1448" s="45">
        <v>7.9313413603316809E-3</v>
      </c>
      <c r="T1448" s="46">
        <v>262.42425500000002</v>
      </c>
      <c r="U1448" s="64"/>
      <c r="V1448" s="64" t="s">
        <v>0</v>
      </c>
      <c r="W1448" s="64" t="s">
        <v>0</v>
      </c>
      <c r="X1448" s="64" t="s">
        <v>0</v>
      </c>
      <c r="Y1448" s="10">
        <v>232967</v>
      </c>
      <c r="Z1448" s="45">
        <v>6.6505168483309502E-3</v>
      </c>
      <c r="AA1448" s="46">
        <v>1583.6363636363601</v>
      </c>
      <c r="AB1448" s="10">
        <v>260480</v>
      </c>
      <c r="AC1448" s="45">
        <v>7.1686499482014956E-3</v>
      </c>
      <c r="AD1448" s="46">
        <v>1986.6666299999999</v>
      </c>
      <c r="AE1448" s="64"/>
    </row>
    <row r="1449" spans="1:31" ht="14.4" x14ac:dyDescent="0.3">
      <c r="A1449" s="64" t="s">
        <v>645</v>
      </c>
      <c r="B1449" s="64" t="s">
        <v>0</v>
      </c>
      <c r="C1449" s="64" t="s">
        <v>0</v>
      </c>
      <c r="D1449" s="64" t="s">
        <v>0</v>
      </c>
      <c r="E1449" s="10">
        <v>5267</v>
      </c>
      <c r="F1449" s="45">
        <v>1.1529023940181286E-2</v>
      </c>
      <c r="G1449" s="46">
        <v>207.272727272727</v>
      </c>
      <c r="H1449" s="10">
        <v>5815</v>
      </c>
      <c r="I1449" s="45">
        <v>1.2203593291906173E-2</v>
      </c>
      <c r="J1449" s="46">
        <v>227.27271999999999</v>
      </c>
      <c r="K1449" s="64"/>
      <c r="L1449" s="64" t="s">
        <v>0</v>
      </c>
      <c r="M1449" s="64" t="s">
        <v>0</v>
      </c>
      <c r="N1449" s="64" t="s">
        <v>0</v>
      </c>
      <c r="O1449" s="10">
        <v>11960</v>
      </c>
      <c r="P1449" s="45">
        <v>1.3940856266974392E-2</v>
      </c>
      <c r="Q1449" s="46">
        <v>238.78787878787799</v>
      </c>
      <c r="R1449" s="10">
        <v>12500</v>
      </c>
      <c r="S1449" s="45">
        <v>1.3957731522475855E-2</v>
      </c>
      <c r="T1449" s="46">
        <v>278.78787199999999</v>
      </c>
      <c r="U1449" s="64"/>
      <c r="V1449" s="64" t="s">
        <v>0</v>
      </c>
      <c r="W1449" s="64" t="s">
        <v>0</v>
      </c>
      <c r="X1449" s="64" t="s">
        <v>0</v>
      </c>
      <c r="Y1449" s="10">
        <v>586210</v>
      </c>
      <c r="Z1449" s="45">
        <v>1.6734556746921609E-2</v>
      </c>
      <c r="AA1449" s="46">
        <v>1511.5151515151499</v>
      </c>
      <c r="AB1449" s="10">
        <v>679707</v>
      </c>
      <c r="AC1449" s="45">
        <v>1.8706163814274392E-2</v>
      </c>
      <c r="AD1449" s="46">
        <v>2051.51514</v>
      </c>
      <c r="AE1449" s="64"/>
    </row>
    <row r="1450" spans="1:31" ht="14.4" x14ac:dyDescent="0.3">
      <c r="A1450" s="64" t="s">
        <v>355</v>
      </c>
      <c r="B1450" s="64" t="s">
        <v>0</v>
      </c>
      <c r="C1450" s="64" t="s">
        <v>0</v>
      </c>
      <c r="D1450" s="64" t="s">
        <v>0</v>
      </c>
      <c r="E1450" s="10">
        <v>233431</v>
      </c>
      <c r="F1450" s="45">
        <v>0.51096100007223422</v>
      </c>
      <c r="G1450" s="46">
        <v>841.81818181818198</v>
      </c>
      <c r="H1450" s="10">
        <v>244975</v>
      </c>
      <c r="I1450" s="45">
        <v>0.51411440527682117</v>
      </c>
      <c r="J1450" s="46">
        <v>990.30304000000001</v>
      </c>
      <c r="K1450" s="64"/>
      <c r="L1450" s="64" t="s">
        <v>0</v>
      </c>
      <c r="M1450" s="64" t="s">
        <v>0</v>
      </c>
      <c r="N1450" s="64" t="s">
        <v>0</v>
      </c>
      <c r="O1450" s="10">
        <v>434130</v>
      </c>
      <c r="P1450" s="45">
        <v>0.50603210126936393</v>
      </c>
      <c r="Q1450" s="46">
        <v>220.60606060606</v>
      </c>
      <c r="R1450" s="10">
        <v>452773</v>
      </c>
      <c r="S1450" s="45">
        <v>0.5055747179700768</v>
      </c>
      <c r="T1450" s="46">
        <v>192.72728000000001</v>
      </c>
      <c r="U1450" s="64"/>
      <c r="V1450" s="64" t="s">
        <v>0</v>
      </c>
      <c r="W1450" s="64" t="s">
        <v>0</v>
      </c>
      <c r="X1450" s="64" t="s">
        <v>0</v>
      </c>
      <c r="Y1450" s="10">
        <v>17808590</v>
      </c>
      <c r="Z1450" s="45">
        <v>0.5083824225749487</v>
      </c>
      <c r="AA1450" s="46">
        <v>1333.9393939393899</v>
      </c>
      <c r="AB1450" s="10">
        <v>18451815</v>
      </c>
      <c r="AC1450" s="45">
        <v>0.50781097452385437</v>
      </c>
      <c r="AD1450" s="46">
        <v>1152.72729</v>
      </c>
      <c r="AE1450" s="64"/>
    </row>
    <row r="1451" spans="1:31" ht="14.4" x14ac:dyDescent="0.3">
      <c r="A1451" s="64" t="s">
        <v>632</v>
      </c>
      <c r="B1451" s="64" t="s">
        <v>0</v>
      </c>
      <c r="C1451" s="64" t="s">
        <v>0</v>
      </c>
      <c r="D1451" s="64" t="s">
        <v>0</v>
      </c>
      <c r="E1451" s="10">
        <v>51016</v>
      </c>
      <c r="F1451" s="45">
        <v>0.11166977128010035</v>
      </c>
      <c r="G1451" s="46">
        <v>682.42424242424204</v>
      </c>
      <c r="H1451" s="10">
        <v>53067</v>
      </c>
      <c r="I1451" s="45">
        <v>0.11136854432013499</v>
      </c>
      <c r="J1451" s="46">
        <v>644.24243200000001</v>
      </c>
      <c r="K1451" s="64"/>
      <c r="L1451" s="64" t="s">
        <v>0</v>
      </c>
      <c r="M1451" s="64" t="s">
        <v>0</v>
      </c>
      <c r="N1451" s="64" t="s">
        <v>0</v>
      </c>
      <c r="O1451" s="10">
        <v>96909</v>
      </c>
      <c r="P1451" s="45">
        <v>0.11295940133580445</v>
      </c>
      <c r="Q1451" s="46">
        <v>21.818181818181799</v>
      </c>
      <c r="R1451" s="10">
        <v>99445</v>
      </c>
      <c r="S1451" s="45">
        <v>0.11104212890020893</v>
      </c>
      <c r="T1451" s="46">
        <v>26.666665999999999</v>
      </c>
      <c r="U1451" s="64"/>
      <c r="V1451" s="64" t="s">
        <v>0</v>
      </c>
      <c r="W1451" s="64" t="s">
        <v>0</v>
      </c>
      <c r="X1451" s="64" t="s">
        <v>0</v>
      </c>
      <c r="Y1451" s="10">
        <v>3267393</v>
      </c>
      <c r="Z1451" s="45">
        <v>9.3274378760161786E-2</v>
      </c>
      <c r="AA1451" s="46">
        <v>431.51515151515099</v>
      </c>
      <c r="AB1451" s="10">
        <v>3211659</v>
      </c>
      <c r="AC1451" s="45">
        <v>8.8387819118515301E-2</v>
      </c>
      <c r="AD1451" s="46">
        <v>514.54549999999995</v>
      </c>
      <c r="AE1451" s="64"/>
    </row>
    <row r="1452" spans="1:31" ht="14.4" x14ac:dyDescent="0.3">
      <c r="A1452" s="64" t="s">
        <v>644</v>
      </c>
      <c r="B1452" s="64" t="s">
        <v>0</v>
      </c>
      <c r="C1452" s="64" t="s">
        <v>0</v>
      </c>
      <c r="D1452" s="64" t="s">
        <v>0</v>
      </c>
      <c r="E1452" s="10">
        <v>262</v>
      </c>
      <c r="F1452" s="45">
        <v>5.73496159545756E-4</v>
      </c>
      <c r="G1452" s="46">
        <v>74.545454545454504</v>
      </c>
      <c r="H1452" s="10">
        <v>206</v>
      </c>
      <c r="I1452" s="45">
        <v>4.3231989993683091E-4</v>
      </c>
      <c r="J1452" s="46">
        <v>55.151516000000001</v>
      </c>
      <c r="K1452" s="64"/>
      <c r="L1452" s="64" t="s">
        <v>0</v>
      </c>
      <c r="M1452" s="64" t="s">
        <v>0</v>
      </c>
      <c r="N1452" s="64" t="s">
        <v>0</v>
      </c>
      <c r="O1452" s="10">
        <v>420</v>
      </c>
      <c r="P1452" s="45">
        <v>4.8956184215127462E-4</v>
      </c>
      <c r="Q1452" s="46">
        <v>90.909090909090907</v>
      </c>
      <c r="R1452" s="10">
        <v>431</v>
      </c>
      <c r="S1452" s="45">
        <v>4.8126258289496752E-4</v>
      </c>
      <c r="T1452" s="46">
        <v>90.909090000000006</v>
      </c>
      <c r="U1452" s="64"/>
      <c r="V1452" s="64" t="s">
        <v>0</v>
      </c>
      <c r="W1452" s="64" t="s">
        <v>0</v>
      </c>
      <c r="X1452" s="64" t="s">
        <v>0</v>
      </c>
      <c r="Y1452" s="10">
        <v>17265</v>
      </c>
      <c r="Z1452" s="45">
        <v>4.9286454041316526E-4</v>
      </c>
      <c r="AA1452" s="46">
        <v>647.87878787878697</v>
      </c>
      <c r="AB1452" s="10">
        <v>17037</v>
      </c>
      <c r="AC1452" s="45">
        <v>4.6887396025609981E-4</v>
      </c>
      <c r="AD1452" s="46">
        <v>535.75756799999999</v>
      </c>
      <c r="AE1452" s="64"/>
    </row>
    <row r="1453" spans="1:31" ht="14.4" x14ac:dyDescent="0.3">
      <c r="A1453" s="64" t="s">
        <v>645</v>
      </c>
      <c r="B1453" s="64" t="s">
        <v>0</v>
      </c>
      <c r="C1453" s="64" t="s">
        <v>0</v>
      </c>
      <c r="D1453" s="64" t="s">
        <v>0</v>
      </c>
      <c r="E1453" s="10">
        <v>50754</v>
      </c>
      <c r="F1453" s="45">
        <v>0.11109627512055459</v>
      </c>
      <c r="G1453" s="46">
        <v>683.030303030303</v>
      </c>
      <c r="H1453" s="10">
        <v>52861</v>
      </c>
      <c r="I1453" s="45">
        <v>0.11093622442019815</v>
      </c>
      <c r="J1453" s="46">
        <v>652.72730000000001</v>
      </c>
      <c r="K1453" s="64"/>
      <c r="L1453" s="64" t="s">
        <v>0</v>
      </c>
      <c r="M1453" s="64" t="s">
        <v>0</v>
      </c>
      <c r="N1453" s="64" t="s">
        <v>0</v>
      </c>
      <c r="O1453" s="10">
        <v>96489</v>
      </c>
      <c r="P1453" s="45">
        <v>0.11246983949365318</v>
      </c>
      <c r="Q1453" s="46">
        <v>93.3333333333333</v>
      </c>
      <c r="R1453" s="10">
        <v>99014</v>
      </c>
      <c r="S1453" s="45">
        <v>0.11056086631731395</v>
      </c>
      <c r="T1453" s="46">
        <v>86.666664100000006</v>
      </c>
      <c r="U1453" s="64"/>
      <c r="V1453" s="64" t="s">
        <v>0</v>
      </c>
      <c r="W1453" s="64" t="s">
        <v>0</v>
      </c>
      <c r="X1453" s="64" t="s">
        <v>0</v>
      </c>
      <c r="Y1453" s="10">
        <v>3250128</v>
      </c>
      <c r="Z1453" s="45">
        <v>9.2781514219748618E-2</v>
      </c>
      <c r="AA1453" s="46">
        <v>763.030303030303</v>
      </c>
      <c r="AB1453" s="10">
        <v>3194622</v>
      </c>
      <c r="AC1453" s="45">
        <v>8.791894515825921E-2</v>
      </c>
      <c r="AD1453" s="46">
        <v>678.18179999999995</v>
      </c>
      <c r="AE1453" s="64"/>
    </row>
    <row r="1454" spans="1:31" ht="18" customHeight="1" x14ac:dyDescent="0.3">
      <c r="A1454" s="64" t="s">
        <v>633</v>
      </c>
      <c r="B1454" s="64" t="s">
        <v>0</v>
      </c>
      <c r="C1454" s="64" t="s">
        <v>0</v>
      </c>
      <c r="D1454" s="64" t="s">
        <v>0</v>
      </c>
      <c r="E1454" s="10">
        <v>70325</v>
      </c>
      <c r="F1454" s="45">
        <v>0.15393556267196676</v>
      </c>
      <c r="G1454" s="46">
        <v>549.09090909090901</v>
      </c>
      <c r="H1454" s="10">
        <v>71065</v>
      </c>
      <c r="I1454" s="45">
        <v>0.14913987227675191</v>
      </c>
      <c r="J1454" s="46">
        <v>694.54549999999995</v>
      </c>
      <c r="K1454" s="64"/>
      <c r="L1454" s="64" t="s">
        <v>0</v>
      </c>
      <c r="M1454" s="64" t="s">
        <v>0</v>
      </c>
      <c r="N1454" s="64" t="s">
        <v>0</v>
      </c>
      <c r="O1454" s="10">
        <v>119810</v>
      </c>
      <c r="P1454" s="45">
        <v>0.13965334359081955</v>
      </c>
      <c r="Q1454" s="46">
        <v>76.969696969696898</v>
      </c>
      <c r="R1454" s="10">
        <v>121799</v>
      </c>
      <c r="S1454" s="45">
        <v>0.13600301933648296</v>
      </c>
      <c r="T1454" s="46">
        <v>76.363640000000004</v>
      </c>
      <c r="U1454" s="64"/>
      <c r="V1454" s="64" t="s">
        <v>0</v>
      </c>
      <c r="W1454" s="64" t="s">
        <v>0</v>
      </c>
      <c r="X1454" s="64" t="s">
        <v>0</v>
      </c>
      <c r="Y1454" s="10">
        <v>4589517</v>
      </c>
      <c r="Z1454" s="45">
        <v>0.13101709741809492</v>
      </c>
      <c r="AA1454" s="46">
        <v>836.36363636363603</v>
      </c>
      <c r="AB1454" s="10">
        <v>4705111</v>
      </c>
      <c r="AC1454" s="45">
        <v>0.12948899618562762</v>
      </c>
      <c r="AD1454" s="46">
        <v>829.69695999999999</v>
      </c>
      <c r="AE1454" s="64"/>
    </row>
    <row r="1455" spans="1:31" ht="14.4" x14ac:dyDescent="0.3">
      <c r="A1455" s="64" t="s">
        <v>644</v>
      </c>
      <c r="B1455" s="64" t="s">
        <v>0</v>
      </c>
      <c r="C1455" s="64" t="s">
        <v>0</v>
      </c>
      <c r="D1455" s="64" t="s">
        <v>0</v>
      </c>
      <c r="E1455" s="10">
        <v>1227</v>
      </c>
      <c r="F1455" s="45">
        <v>2.6858007166513076E-3</v>
      </c>
      <c r="G1455" s="46">
        <v>182.42424242424201</v>
      </c>
      <c r="H1455" s="10">
        <v>1290</v>
      </c>
      <c r="I1455" s="45">
        <v>2.7072459753325821E-3</v>
      </c>
      <c r="J1455" s="46">
        <v>181.21212800000001</v>
      </c>
      <c r="K1455" s="64"/>
      <c r="L1455" s="64" t="s">
        <v>0</v>
      </c>
      <c r="M1455" s="64" t="s">
        <v>0</v>
      </c>
      <c r="N1455" s="64" t="s">
        <v>0</v>
      </c>
      <c r="O1455" s="10">
        <v>2087</v>
      </c>
      <c r="P1455" s="45">
        <v>2.4326561061183572E-3</v>
      </c>
      <c r="Q1455" s="46">
        <v>221.81818181818099</v>
      </c>
      <c r="R1455" s="10">
        <v>2102</v>
      </c>
      <c r="S1455" s="45">
        <v>2.3471321328195401E-3</v>
      </c>
      <c r="T1455" s="46">
        <v>261.81817599999999</v>
      </c>
      <c r="U1455" s="64"/>
      <c r="V1455" s="64" t="s">
        <v>0</v>
      </c>
      <c r="W1455" s="64" t="s">
        <v>0</v>
      </c>
      <c r="X1455" s="64" t="s">
        <v>0</v>
      </c>
      <c r="Y1455" s="10">
        <v>49963</v>
      </c>
      <c r="Z1455" s="45">
        <v>1.4262954551209368E-3</v>
      </c>
      <c r="AA1455" s="46">
        <v>1177.57575757575</v>
      </c>
      <c r="AB1455" s="10">
        <v>47980</v>
      </c>
      <c r="AC1455" s="45">
        <v>1.3204538717548669E-3</v>
      </c>
      <c r="AD1455" s="46">
        <v>1021.2121</v>
      </c>
      <c r="AE1455" s="64"/>
    </row>
    <row r="1456" spans="1:31" ht="14.4" x14ac:dyDescent="0.3">
      <c r="A1456" s="64" t="s">
        <v>645</v>
      </c>
      <c r="B1456" s="64" t="s">
        <v>0</v>
      </c>
      <c r="C1456" s="64" t="s">
        <v>0</v>
      </c>
      <c r="D1456" s="64" t="s">
        <v>0</v>
      </c>
      <c r="E1456" s="10">
        <v>69098</v>
      </c>
      <c r="F1456" s="45">
        <v>0.15124976195531545</v>
      </c>
      <c r="G1456" s="46">
        <v>561.21212121212102</v>
      </c>
      <c r="H1456" s="10">
        <v>69775</v>
      </c>
      <c r="I1456" s="45">
        <v>0.14643262630141932</v>
      </c>
      <c r="J1456" s="46">
        <v>700.60609999999997</v>
      </c>
      <c r="K1456" s="64"/>
      <c r="L1456" s="64" t="s">
        <v>0</v>
      </c>
      <c r="M1456" s="64" t="s">
        <v>0</v>
      </c>
      <c r="N1456" s="64" t="s">
        <v>0</v>
      </c>
      <c r="O1456" s="10">
        <v>117723</v>
      </c>
      <c r="P1456" s="45">
        <v>0.1372206874847012</v>
      </c>
      <c r="Q1456" s="46">
        <v>228.48484848484799</v>
      </c>
      <c r="R1456" s="10">
        <v>119697</v>
      </c>
      <c r="S1456" s="45">
        <v>0.13365588720366339</v>
      </c>
      <c r="T1456" s="46">
        <v>287.27273600000001</v>
      </c>
      <c r="U1456" s="64"/>
      <c r="V1456" s="64" t="s">
        <v>0</v>
      </c>
      <c r="W1456" s="64" t="s">
        <v>0</v>
      </c>
      <c r="X1456" s="64" t="s">
        <v>0</v>
      </c>
      <c r="Y1456" s="10">
        <v>4539554</v>
      </c>
      <c r="Z1456" s="45">
        <v>0.12959080196297398</v>
      </c>
      <c r="AA1456" s="46">
        <v>1446.0606060606001</v>
      </c>
      <c r="AB1456" s="10">
        <v>4657131</v>
      </c>
      <c r="AC1456" s="45">
        <v>0.12816854231387276</v>
      </c>
      <c r="AD1456" s="46">
        <v>1259.39392</v>
      </c>
      <c r="AE1456" s="64"/>
    </row>
    <row r="1457" spans="1:31" ht="14.4" x14ac:dyDescent="0.3">
      <c r="A1457" s="64" t="s">
        <v>634</v>
      </c>
      <c r="B1457" s="64" t="s">
        <v>0</v>
      </c>
      <c r="C1457" s="64" t="s">
        <v>0</v>
      </c>
      <c r="D1457" s="64" t="s">
        <v>0</v>
      </c>
      <c r="E1457" s="10">
        <v>85529</v>
      </c>
      <c r="F1457" s="45">
        <v>0.18721585125873652</v>
      </c>
      <c r="G1457" s="46">
        <v>629.69696969696895</v>
      </c>
      <c r="H1457" s="10">
        <v>88458</v>
      </c>
      <c r="I1457" s="45">
        <v>0.18564152285734073</v>
      </c>
      <c r="J1457" s="46">
        <v>709.69695999999999</v>
      </c>
      <c r="K1457" s="64"/>
      <c r="L1457" s="64" t="s">
        <v>0</v>
      </c>
      <c r="M1457" s="64" t="s">
        <v>0</v>
      </c>
      <c r="N1457" s="64" t="s">
        <v>0</v>
      </c>
      <c r="O1457" s="10">
        <v>162713</v>
      </c>
      <c r="P1457" s="45">
        <v>0.18966208576657226</v>
      </c>
      <c r="Q1457" s="46">
        <v>80.606060606060595</v>
      </c>
      <c r="R1457" s="10">
        <v>168059</v>
      </c>
      <c r="S1457" s="45">
        <v>0.18765779215486159</v>
      </c>
      <c r="T1457" s="46">
        <v>73.939390000000003</v>
      </c>
      <c r="U1457" s="64"/>
      <c r="V1457" s="64" t="s">
        <v>0</v>
      </c>
      <c r="W1457" s="64" t="s">
        <v>0</v>
      </c>
      <c r="X1457" s="64" t="s">
        <v>0</v>
      </c>
      <c r="Y1457" s="10">
        <v>7422868</v>
      </c>
      <c r="Z1457" s="45">
        <v>0.21190086448697312</v>
      </c>
      <c r="AA1457" s="46">
        <v>749.69696969696895</v>
      </c>
      <c r="AB1457" s="10">
        <v>7543832</v>
      </c>
      <c r="AC1457" s="45">
        <v>0.20761321742951774</v>
      </c>
      <c r="AD1457" s="46">
        <v>799.39390000000003</v>
      </c>
      <c r="AE1457" s="64"/>
    </row>
    <row r="1458" spans="1:31" ht="14.4" x14ac:dyDescent="0.3">
      <c r="A1458" s="64" t="s">
        <v>644</v>
      </c>
      <c r="B1458" s="64" t="s">
        <v>0</v>
      </c>
      <c r="C1458" s="64" t="s">
        <v>0</v>
      </c>
      <c r="D1458" s="64" t="s">
        <v>0</v>
      </c>
      <c r="E1458" s="10">
        <v>9405</v>
      </c>
      <c r="F1458" s="45">
        <v>2.0586760994381052E-2</v>
      </c>
      <c r="G1458" s="46">
        <v>405.45454545454498</v>
      </c>
      <c r="H1458" s="10">
        <v>9249</v>
      </c>
      <c r="I1458" s="45">
        <v>1.9410324051047326E-2</v>
      </c>
      <c r="J1458" s="46">
        <v>390.30304000000001</v>
      </c>
      <c r="K1458" s="64"/>
      <c r="L1458" s="64" t="s">
        <v>0</v>
      </c>
      <c r="M1458" s="64" t="s">
        <v>0</v>
      </c>
      <c r="N1458" s="64" t="s">
        <v>0</v>
      </c>
      <c r="O1458" s="10">
        <v>15368</v>
      </c>
      <c r="P1458" s="45">
        <v>1.7913300929001875E-2</v>
      </c>
      <c r="Q1458" s="46">
        <v>446.06060606060601</v>
      </c>
      <c r="R1458" s="10">
        <v>14771</v>
      </c>
      <c r="S1458" s="45">
        <v>1.6493572185479269E-2</v>
      </c>
      <c r="T1458" s="46">
        <v>515.75756799999999</v>
      </c>
      <c r="U1458" s="64"/>
      <c r="V1458" s="64" t="s">
        <v>0</v>
      </c>
      <c r="W1458" s="64" t="s">
        <v>0</v>
      </c>
      <c r="X1458" s="64" t="s">
        <v>0</v>
      </c>
      <c r="Y1458" s="10">
        <v>454178</v>
      </c>
      <c r="Z1458" s="45">
        <v>1.296543476604521E-2</v>
      </c>
      <c r="AA1458" s="46">
        <v>2512.1212121212102</v>
      </c>
      <c r="AB1458" s="10">
        <v>429006</v>
      </c>
      <c r="AC1458" s="45">
        <v>1.1806640969280293E-2</v>
      </c>
      <c r="AD1458" s="46">
        <v>2673.9394499999999</v>
      </c>
      <c r="AE1458" s="64"/>
    </row>
    <row r="1459" spans="1:31" ht="14.4" x14ac:dyDescent="0.3">
      <c r="A1459" s="64" t="s">
        <v>645</v>
      </c>
      <c r="B1459" s="64" t="s">
        <v>0</v>
      </c>
      <c r="C1459" s="64" t="s">
        <v>0</v>
      </c>
      <c r="D1459" s="64" t="s">
        <v>0</v>
      </c>
      <c r="E1459" s="10">
        <v>76124</v>
      </c>
      <c r="F1459" s="45">
        <v>0.16662909026435546</v>
      </c>
      <c r="G1459" s="46">
        <v>724.24242424242402</v>
      </c>
      <c r="H1459" s="10">
        <v>79209</v>
      </c>
      <c r="I1459" s="45">
        <v>0.16623119880629339</v>
      </c>
      <c r="J1459" s="46">
        <v>749.69695999999999</v>
      </c>
      <c r="K1459" s="64"/>
      <c r="L1459" s="64" t="s">
        <v>0</v>
      </c>
      <c r="M1459" s="64" t="s">
        <v>0</v>
      </c>
      <c r="N1459" s="64" t="s">
        <v>0</v>
      </c>
      <c r="O1459" s="10">
        <v>147345</v>
      </c>
      <c r="P1459" s="45">
        <v>0.17174878483757036</v>
      </c>
      <c r="Q1459" s="46">
        <v>441.81818181818102</v>
      </c>
      <c r="R1459" s="10">
        <v>153288</v>
      </c>
      <c r="S1459" s="45">
        <v>0.17116421996938233</v>
      </c>
      <c r="T1459" s="46">
        <v>535.15150000000006</v>
      </c>
      <c r="U1459" s="64"/>
      <c r="V1459" s="64" t="s">
        <v>0</v>
      </c>
      <c r="W1459" s="64" t="s">
        <v>0</v>
      </c>
      <c r="X1459" s="64" t="s">
        <v>0</v>
      </c>
      <c r="Y1459" s="10">
        <v>6968690</v>
      </c>
      <c r="Z1459" s="45">
        <v>0.1989354297209279</v>
      </c>
      <c r="AA1459" s="46">
        <v>2750.30303030303</v>
      </c>
      <c r="AB1459" s="10">
        <v>7114826</v>
      </c>
      <c r="AC1459" s="45">
        <v>0.19580657646023744</v>
      </c>
      <c r="AD1459" s="46">
        <v>2715.1516099999999</v>
      </c>
      <c r="AE1459" s="64"/>
    </row>
    <row r="1460" spans="1:31" ht="14.4" x14ac:dyDescent="0.3">
      <c r="A1460" s="64" t="s">
        <v>635</v>
      </c>
      <c r="B1460" s="64" t="s">
        <v>0</v>
      </c>
      <c r="C1460" s="64" t="s">
        <v>0</v>
      </c>
      <c r="D1460" s="64" t="s">
        <v>0</v>
      </c>
      <c r="E1460" s="10">
        <v>14582</v>
      </c>
      <c r="F1460" s="45">
        <v>3.191878243700845E-2</v>
      </c>
      <c r="G1460" s="46">
        <v>324.84848484848402</v>
      </c>
      <c r="H1460" s="10">
        <v>18256</v>
      </c>
      <c r="I1460" s="45">
        <v>3.8312777151683422E-2</v>
      </c>
      <c r="J1460" s="46">
        <v>375.75756799999999</v>
      </c>
      <c r="K1460" s="64"/>
      <c r="L1460" s="64" t="s">
        <v>0</v>
      </c>
      <c r="M1460" s="64" t="s">
        <v>0</v>
      </c>
      <c r="N1460" s="64" t="s">
        <v>0</v>
      </c>
      <c r="O1460" s="10">
        <v>29108</v>
      </c>
      <c r="P1460" s="45">
        <v>3.3928966907950719E-2</v>
      </c>
      <c r="Q1460" s="46">
        <v>66.060606060606005</v>
      </c>
      <c r="R1460" s="10">
        <v>35886</v>
      </c>
      <c r="S1460" s="45">
        <v>4.0070972273245485E-2</v>
      </c>
      <c r="T1460" s="46">
        <v>68.484849999999994</v>
      </c>
      <c r="U1460" s="64"/>
      <c r="V1460" s="64" t="s">
        <v>0</v>
      </c>
      <c r="W1460" s="64" t="s">
        <v>0</v>
      </c>
      <c r="X1460" s="64" t="s">
        <v>0</v>
      </c>
      <c r="Y1460" s="10">
        <v>1356168</v>
      </c>
      <c r="Z1460" s="45">
        <v>3.871457388028042E-2</v>
      </c>
      <c r="AA1460" s="46">
        <v>467.87878787878799</v>
      </c>
      <c r="AB1460" s="10">
        <v>1683473</v>
      </c>
      <c r="AC1460" s="45">
        <v>4.6330730321900396E-2</v>
      </c>
      <c r="AD1460" s="46">
        <v>510.30304000000001</v>
      </c>
      <c r="AE1460" s="64"/>
    </row>
    <row r="1461" spans="1:31" ht="14.4" x14ac:dyDescent="0.3">
      <c r="A1461" s="64" t="s">
        <v>644</v>
      </c>
      <c r="B1461" s="64" t="s">
        <v>0</v>
      </c>
      <c r="C1461" s="64" t="s">
        <v>0</v>
      </c>
      <c r="D1461" s="64" t="s">
        <v>0</v>
      </c>
      <c r="E1461" s="10">
        <v>3348</v>
      </c>
      <c r="F1461" s="45">
        <v>7.3284929090045468E-3</v>
      </c>
      <c r="G1461" s="46">
        <v>224.24242424242399</v>
      </c>
      <c r="H1461" s="10">
        <v>4843</v>
      </c>
      <c r="I1461" s="45">
        <v>1.0163714929097437E-2</v>
      </c>
      <c r="J1461" s="46">
        <v>237.57576</v>
      </c>
      <c r="K1461" s="64"/>
      <c r="L1461" s="64" t="s">
        <v>0</v>
      </c>
      <c r="M1461" s="64" t="s">
        <v>0</v>
      </c>
      <c r="N1461" s="64" t="s">
        <v>0</v>
      </c>
      <c r="O1461" s="10">
        <v>5750</v>
      </c>
      <c r="P1461" s="45">
        <v>6.7023347437376885E-3</v>
      </c>
      <c r="Q1461" s="46">
        <v>267.27272727272702</v>
      </c>
      <c r="R1461" s="10">
        <v>8255</v>
      </c>
      <c r="S1461" s="45">
        <v>9.2176858974430554E-3</v>
      </c>
      <c r="T1461" s="46">
        <v>356.36364700000001</v>
      </c>
      <c r="U1461" s="64"/>
      <c r="V1461" s="64" t="s">
        <v>0</v>
      </c>
      <c r="W1461" s="64" t="s">
        <v>0</v>
      </c>
      <c r="X1461" s="64" t="s">
        <v>0</v>
      </c>
      <c r="Y1461" s="10">
        <v>230543</v>
      </c>
      <c r="Z1461" s="45">
        <v>6.5813188381391458E-3</v>
      </c>
      <c r="AA1461" s="46">
        <v>1898.1818181818101</v>
      </c>
      <c r="AB1461" s="10">
        <v>265732</v>
      </c>
      <c r="AC1461" s="45">
        <v>7.3131898342885431E-3</v>
      </c>
      <c r="AD1461" s="46">
        <v>1872.72729</v>
      </c>
      <c r="AE1461" s="64"/>
    </row>
    <row r="1462" spans="1:31" ht="14.4" x14ac:dyDescent="0.3">
      <c r="A1462" s="64" t="s">
        <v>645</v>
      </c>
      <c r="B1462" s="64" t="s">
        <v>0</v>
      </c>
      <c r="C1462" s="64" t="s">
        <v>0</v>
      </c>
      <c r="D1462" s="64" t="s">
        <v>0</v>
      </c>
      <c r="E1462" s="10">
        <v>11234</v>
      </c>
      <c r="F1462" s="45">
        <v>2.4590289528003906E-2</v>
      </c>
      <c r="G1462" s="46">
        <v>344.24242424242402</v>
      </c>
      <c r="H1462" s="10">
        <v>13413</v>
      </c>
      <c r="I1462" s="45">
        <v>2.8149062222585987E-2</v>
      </c>
      <c r="J1462" s="46">
        <v>370.30304000000001</v>
      </c>
      <c r="K1462" s="64"/>
      <c r="L1462" s="64" t="s">
        <v>0</v>
      </c>
      <c r="M1462" s="64" t="s">
        <v>0</v>
      </c>
      <c r="N1462" s="64" t="s">
        <v>0</v>
      </c>
      <c r="O1462" s="10">
        <v>23358</v>
      </c>
      <c r="P1462" s="45">
        <v>2.7226632164213029E-2</v>
      </c>
      <c r="Q1462" s="46">
        <v>269.69696969696901</v>
      </c>
      <c r="R1462" s="10">
        <v>27631</v>
      </c>
      <c r="S1462" s="45">
        <v>3.0853286375802431E-2</v>
      </c>
      <c r="T1462" s="46">
        <v>358.78787199999999</v>
      </c>
      <c r="U1462" s="64"/>
      <c r="V1462" s="64" t="s">
        <v>0</v>
      </c>
      <c r="W1462" s="64" t="s">
        <v>0</v>
      </c>
      <c r="X1462" s="64" t="s">
        <v>0</v>
      </c>
      <c r="Y1462" s="10">
        <v>1125625</v>
      </c>
      <c r="Z1462" s="45">
        <v>3.2133255042141276E-2</v>
      </c>
      <c r="AA1462" s="46">
        <v>1895.7575757575701</v>
      </c>
      <c r="AB1462" s="10">
        <v>1417741</v>
      </c>
      <c r="AC1462" s="45">
        <v>3.9017540487611857E-2</v>
      </c>
      <c r="AD1462" s="46">
        <v>1935.75757</v>
      </c>
      <c r="AE1462" s="64"/>
    </row>
    <row r="1463" spans="1:31" ht="14.4" x14ac:dyDescent="0.3">
      <c r="A1463" s="64" t="s">
        <v>636</v>
      </c>
      <c r="B1463" s="64" t="s">
        <v>0</v>
      </c>
      <c r="C1463" s="64" t="s">
        <v>0</v>
      </c>
      <c r="D1463" s="64" t="s">
        <v>0</v>
      </c>
      <c r="E1463" s="10">
        <v>11979</v>
      </c>
      <c r="F1463" s="45">
        <v>2.622103242442218E-2</v>
      </c>
      <c r="G1463" s="46">
        <v>300.60606060606</v>
      </c>
      <c r="H1463" s="10">
        <v>14129</v>
      </c>
      <c r="I1463" s="45">
        <v>2.9651688670910118E-2</v>
      </c>
      <c r="J1463" s="46">
        <v>357.57574499999998</v>
      </c>
      <c r="K1463" s="64"/>
      <c r="L1463" s="64" t="s">
        <v>0</v>
      </c>
      <c r="M1463" s="64" t="s">
        <v>0</v>
      </c>
      <c r="N1463" s="64" t="s">
        <v>0</v>
      </c>
      <c r="O1463" s="10">
        <v>25590</v>
      </c>
      <c r="P1463" s="45">
        <v>2.9828303668216948E-2</v>
      </c>
      <c r="Q1463" s="46">
        <v>185.45454545454501</v>
      </c>
      <c r="R1463" s="10">
        <v>27584</v>
      </c>
      <c r="S1463" s="45">
        <v>3.0800805305277922E-2</v>
      </c>
      <c r="T1463" s="46">
        <v>134.545456</v>
      </c>
      <c r="U1463" s="64"/>
      <c r="V1463" s="64" t="s">
        <v>0</v>
      </c>
      <c r="W1463" s="64" t="s">
        <v>0</v>
      </c>
      <c r="X1463" s="64" t="s">
        <v>0</v>
      </c>
      <c r="Y1463" s="10">
        <v>1172644</v>
      </c>
      <c r="Z1463" s="45">
        <v>3.3475508029438501E-2</v>
      </c>
      <c r="AA1463" s="46">
        <v>722.42424242424204</v>
      </c>
      <c r="AB1463" s="10">
        <v>1307740</v>
      </c>
      <c r="AC1463" s="45">
        <v>3.5990211468293239E-2</v>
      </c>
      <c r="AD1463" s="46">
        <v>584.24243200000001</v>
      </c>
      <c r="AE1463" s="64"/>
    </row>
    <row r="1464" spans="1:31" ht="14.4" x14ac:dyDescent="0.3">
      <c r="A1464" s="64" t="s">
        <v>644</v>
      </c>
      <c r="B1464" s="64" t="s">
        <v>0</v>
      </c>
      <c r="C1464" s="64" t="s">
        <v>0</v>
      </c>
      <c r="D1464" s="64" t="s">
        <v>0</v>
      </c>
      <c r="E1464" s="10">
        <v>5013</v>
      </c>
      <c r="F1464" s="45">
        <v>1.0973039113751431E-2</v>
      </c>
      <c r="G1464" s="46">
        <v>270.90909090909003</v>
      </c>
      <c r="H1464" s="10">
        <v>6527</v>
      </c>
      <c r="I1464" s="45">
        <v>1.3697825179066482E-2</v>
      </c>
      <c r="J1464" s="46">
        <v>280</v>
      </c>
      <c r="K1464" s="64"/>
      <c r="L1464" s="64" t="s">
        <v>0</v>
      </c>
      <c r="M1464" s="64" t="s">
        <v>0</v>
      </c>
      <c r="N1464" s="64" t="s">
        <v>0</v>
      </c>
      <c r="O1464" s="10">
        <v>10725</v>
      </c>
      <c r="P1464" s="45">
        <v>1.2501311326362905E-2</v>
      </c>
      <c r="Q1464" s="46">
        <v>318.78787878787801</v>
      </c>
      <c r="R1464" s="10">
        <v>12097</v>
      </c>
      <c r="S1464" s="45">
        <v>1.3507734258191234E-2</v>
      </c>
      <c r="T1464" s="46">
        <v>346.66665599999999</v>
      </c>
      <c r="U1464" s="64"/>
      <c r="V1464" s="64" t="s">
        <v>0</v>
      </c>
      <c r="W1464" s="64" t="s">
        <v>0</v>
      </c>
      <c r="X1464" s="64" t="s">
        <v>0</v>
      </c>
      <c r="Y1464" s="10">
        <v>457699</v>
      </c>
      <c r="Z1464" s="45">
        <v>1.3065948872433553E-2</v>
      </c>
      <c r="AA1464" s="46">
        <v>2020.6060606060601</v>
      </c>
      <c r="AB1464" s="10">
        <v>492182</v>
      </c>
      <c r="AC1464" s="45">
        <v>1.3545302782577198E-2</v>
      </c>
      <c r="AD1464" s="46">
        <v>2069.6970000000001</v>
      </c>
      <c r="AE1464" s="64"/>
    </row>
    <row r="1465" spans="1:31" ht="14.4" x14ac:dyDescent="0.3">
      <c r="A1465" s="64" t="s">
        <v>645</v>
      </c>
      <c r="B1465" s="64" t="s">
        <v>0</v>
      </c>
      <c r="C1465" s="64" t="s">
        <v>0</v>
      </c>
      <c r="D1465" s="64" t="s">
        <v>0</v>
      </c>
      <c r="E1465" s="10">
        <v>6966</v>
      </c>
      <c r="F1465" s="45">
        <v>1.5247993310670749E-2</v>
      </c>
      <c r="G1465" s="46">
        <v>220</v>
      </c>
      <c r="H1465" s="10">
        <v>7602</v>
      </c>
      <c r="I1465" s="45">
        <v>1.5953863491843634E-2</v>
      </c>
      <c r="J1465" s="46">
        <v>268.48486300000002</v>
      </c>
      <c r="K1465" s="64"/>
      <c r="L1465" s="64" t="s">
        <v>0</v>
      </c>
      <c r="M1465" s="64" t="s">
        <v>0</v>
      </c>
      <c r="N1465" s="64" t="s">
        <v>0</v>
      </c>
      <c r="O1465" s="10">
        <v>14865</v>
      </c>
      <c r="P1465" s="45">
        <v>1.7326992341854041E-2</v>
      </c>
      <c r="Q1465" s="46">
        <v>322.42424242424198</v>
      </c>
      <c r="R1465" s="10">
        <v>15487</v>
      </c>
      <c r="S1465" s="45">
        <v>1.7293071047086685E-2</v>
      </c>
      <c r="T1465" s="46">
        <v>321.21212800000001</v>
      </c>
      <c r="U1465" s="64"/>
      <c r="V1465" s="64" t="s">
        <v>0</v>
      </c>
      <c r="W1465" s="64" t="s">
        <v>0</v>
      </c>
      <c r="X1465" s="64" t="s">
        <v>0</v>
      </c>
      <c r="Y1465" s="10">
        <v>714945</v>
      </c>
      <c r="Z1465" s="45">
        <v>2.0409559157004948E-2</v>
      </c>
      <c r="AA1465" s="46">
        <v>2078.7878787878699</v>
      </c>
      <c r="AB1465" s="10">
        <v>815558</v>
      </c>
      <c r="AC1465" s="45">
        <v>2.2444908685716043E-2</v>
      </c>
      <c r="AD1465" s="46">
        <v>2083.6364699999999</v>
      </c>
      <c r="AE1465" s="64"/>
    </row>
    <row r="1466" spans="1:31" ht="14.4" x14ac:dyDescent="0.3">
      <c r="A1466" s="432"/>
      <c r="B1466" s="432"/>
      <c r="C1466" s="432"/>
      <c r="D1466" s="432"/>
      <c r="E1466" s="432"/>
      <c r="F1466" s="432"/>
      <c r="G1466" s="432"/>
      <c r="H1466" s="432"/>
      <c r="I1466" s="432"/>
      <c r="J1466" s="432"/>
      <c r="K1466" s="432"/>
      <c r="L1466" s="432"/>
      <c r="M1466" s="432"/>
      <c r="N1466" s="432"/>
      <c r="O1466" s="432"/>
      <c r="P1466" s="432"/>
      <c r="Q1466" s="432"/>
      <c r="R1466" s="432"/>
      <c r="S1466" s="432"/>
      <c r="T1466" s="432"/>
      <c r="U1466" s="432"/>
      <c r="V1466" s="432"/>
      <c r="W1466" s="432"/>
      <c r="X1466" s="432"/>
      <c r="Y1466" s="432"/>
      <c r="Z1466" s="432"/>
      <c r="AA1466" s="432"/>
      <c r="AB1466" s="432"/>
      <c r="AC1466" s="432"/>
      <c r="AD1466" s="432"/>
      <c r="AE1466" s="432"/>
    </row>
    <row r="1467" spans="1:31" ht="14.4" x14ac:dyDescent="0.3">
      <c r="A1467" s="433" t="s">
        <v>646</v>
      </c>
      <c r="B1467" s="433"/>
      <c r="C1467" s="433"/>
      <c r="D1467" s="433"/>
      <c r="E1467" s="433"/>
      <c r="F1467" s="433"/>
      <c r="G1467" s="433"/>
      <c r="H1467" s="433"/>
      <c r="I1467" s="433"/>
      <c r="J1467" s="433"/>
      <c r="K1467" s="433"/>
      <c r="L1467" s="433"/>
      <c r="M1467" s="433"/>
      <c r="N1467" s="433"/>
      <c r="O1467" s="433"/>
      <c r="P1467" s="433"/>
      <c r="Q1467" s="433"/>
      <c r="R1467" s="433"/>
      <c r="S1467" s="433"/>
      <c r="T1467" s="433"/>
      <c r="U1467" s="433"/>
      <c r="V1467" s="433"/>
      <c r="W1467" s="433"/>
      <c r="X1467" s="433"/>
      <c r="Y1467" s="433"/>
      <c r="Z1467" s="433"/>
      <c r="AA1467" s="433"/>
      <c r="AB1467" s="433"/>
      <c r="AC1467" s="433"/>
      <c r="AD1467" s="433"/>
      <c r="AE1467" s="433"/>
    </row>
    <row r="1468" spans="1:31" ht="14.4" x14ac:dyDescent="0.3">
      <c r="A1468" s="64"/>
      <c r="B1468" s="64" t="s">
        <v>0</v>
      </c>
      <c r="C1468" s="64" t="s">
        <v>0</v>
      </c>
      <c r="D1468" s="64" t="s">
        <v>0</v>
      </c>
      <c r="E1468" s="434" t="s">
        <v>332</v>
      </c>
      <c r="F1468" s="434"/>
      <c r="G1468" s="63" t="s">
        <v>333</v>
      </c>
      <c r="H1468" s="434" t="s">
        <v>332</v>
      </c>
      <c r="I1468" s="434"/>
      <c r="J1468" s="63" t="s">
        <v>333</v>
      </c>
      <c r="K1468" s="64" t="s">
        <v>0</v>
      </c>
      <c r="L1468" s="64" t="s">
        <v>0</v>
      </c>
      <c r="M1468" s="64" t="s">
        <v>0</v>
      </c>
      <c r="N1468" s="64" t="s">
        <v>0</v>
      </c>
      <c r="O1468" s="434" t="s">
        <v>332</v>
      </c>
      <c r="P1468" s="434"/>
      <c r="Q1468" s="63" t="s">
        <v>333</v>
      </c>
      <c r="R1468" s="434" t="s">
        <v>332</v>
      </c>
      <c r="S1468" s="434"/>
      <c r="T1468" s="63" t="s">
        <v>333</v>
      </c>
      <c r="U1468" s="64" t="s">
        <v>0</v>
      </c>
      <c r="V1468" s="64" t="s">
        <v>0</v>
      </c>
      <c r="W1468" s="64" t="s">
        <v>0</v>
      </c>
      <c r="X1468" s="64" t="s">
        <v>0</v>
      </c>
      <c r="Y1468" s="434" t="s">
        <v>332</v>
      </c>
      <c r="Z1468" s="434"/>
      <c r="AA1468" s="63" t="s">
        <v>333</v>
      </c>
      <c r="AB1468" s="434" t="s">
        <v>332</v>
      </c>
      <c r="AC1468" s="434"/>
      <c r="AD1468" s="63" t="s">
        <v>333</v>
      </c>
      <c r="AE1468" s="64" t="s">
        <v>0</v>
      </c>
    </row>
    <row r="1469" spans="1:31" ht="14.4" x14ac:dyDescent="0.3">
      <c r="A1469" s="64" t="s">
        <v>18</v>
      </c>
      <c r="B1469" s="64" t="s">
        <v>0</v>
      </c>
      <c r="C1469" s="64" t="s">
        <v>0</v>
      </c>
      <c r="D1469" s="64" t="s">
        <v>0</v>
      </c>
      <c r="E1469" s="10">
        <v>456847</v>
      </c>
      <c r="F1469" s="45"/>
      <c r="G1469" s="46">
        <v>790.30303030303003</v>
      </c>
      <c r="H1469" s="10">
        <v>476499</v>
      </c>
      <c r="I1469" s="45"/>
      <c r="J1469" s="46">
        <v>666.06060000000002</v>
      </c>
      <c r="K1469" s="64"/>
      <c r="L1469" s="64" t="s">
        <v>0</v>
      </c>
      <c r="M1469" s="64" t="s">
        <v>0</v>
      </c>
      <c r="N1469" s="64" t="s">
        <v>0</v>
      </c>
      <c r="O1469" s="10">
        <v>857910</v>
      </c>
      <c r="P1469" s="45"/>
      <c r="Q1469" s="46">
        <v>450.30303030303003</v>
      </c>
      <c r="R1469" s="10">
        <v>895561</v>
      </c>
      <c r="S1469" s="45"/>
      <c r="T1469" s="46">
        <v>326.66665599999999</v>
      </c>
      <c r="U1469" s="64"/>
      <c r="V1469" s="64" t="s">
        <v>0</v>
      </c>
      <c r="W1469" s="64" t="s">
        <v>0</v>
      </c>
      <c r="X1469" s="64" t="s">
        <v>0</v>
      </c>
      <c r="Y1469" s="10">
        <v>35029909</v>
      </c>
      <c r="Z1469" s="45"/>
      <c r="AA1469" s="46">
        <v>1412.12121212121</v>
      </c>
      <c r="AB1469" s="10">
        <v>36335991</v>
      </c>
      <c r="AC1469" s="45"/>
      <c r="AD1469" s="46">
        <v>1430.3030000000001</v>
      </c>
      <c r="AE1469" s="64"/>
    </row>
    <row r="1470" spans="1:31" ht="18" customHeight="1" x14ac:dyDescent="0.3">
      <c r="A1470" s="64" t="s">
        <v>334</v>
      </c>
      <c r="B1470" s="64" t="s">
        <v>0</v>
      </c>
      <c r="C1470" s="64" t="s">
        <v>0</v>
      </c>
      <c r="D1470" s="64" t="s">
        <v>0</v>
      </c>
      <c r="E1470" s="10">
        <v>223416</v>
      </c>
      <c r="F1470" s="45">
        <v>0.48903899992776573</v>
      </c>
      <c r="G1470" s="46">
        <v>849.09090909090901</v>
      </c>
      <c r="H1470" s="10">
        <v>231524</v>
      </c>
      <c r="I1470" s="45">
        <v>0.48588559472317883</v>
      </c>
      <c r="J1470" s="46">
        <v>1081.21216</v>
      </c>
      <c r="K1470" s="64"/>
      <c r="L1470" s="64" t="s">
        <v>0</v>
      </c>
      <c r="M1470" s="64" t="s">
        <v>0</v>
      </c>
      <c r="N1470" s="64" t="s">
        <v>0</v>
      </c>
      <c r="O1470" s="10">
        <v>423780</v>
      </c>
      <c r="P1470" s="45">
        <v>0.49396789873063607</v>
      </c>
      <c r="Q1470" s="46">
        <v>381.81818181818102</v>
      </c>
      <c r="R1470" s="10">
        <v>442788</v>
      </c>
      <c r="S1470" s="45">
        <v>0.49442528202992314</v>
      </c>
      <c r="T1470" s="46">
        <v>313.33334400000001</v>
      </c>
      <c r="U1470" s="64"/>
      <c r="V1470" s="64" t="s">
        <v>0</v>
      </c>
      <c r="W1470" s="64" t="s">
        <v>0</v>
      </c>
      <c r="X1470" s="64" t="s">
        <v>0</v>
      </c>
      <c r="Y1470" s="10">
        <v>17221319</v>
      </c>
      <c r="Z1470" s="45">
        <v>0.49161757742505124</v>
      </c>
      <c r="AA1470" s="46">
        <v>1775.7575757575701</v>
      </c>
      <c r="AB1470" s="10">
        <v>17884176</v>
      </c>
      <c r="AC1470" s="45">
        <v>0.49218902547614568</v>
      </c>
      <c r="AD1470" s="46">
        <v>1727.87878</v>
      </c>
      <c r="AE1470" s="64"/>
    </row>
    <row r="1471" spans="1:31" ht="14.4" x14ac:dyDescent="0.3">
      <c r="A1471" s="64" t="s">
        <v>632</v>
      </c>
      <c r="B1471" s="64" t="s">
        <v>0</v>
      </c>
      <c r="C1471" s="64" t="s">
        <v>0</v>
      </c>
      <c r="D1471" s="64" t="s">
        <v>0</v>
      </c>
      <c r="E1471" s="10">
        <v>53768</v>
      </c>
      <c r="F1471" s="45">
        <v>0.11769366987197026</v>
      </c>
      <c r="G1471" s="46">
        <v>585.45454545454504</v>
      </c>
      <c r="H1471" s="10">
        <v>52674</v>
      </c>
      <c r="I1471" s="45">
        <v>0.11054377868578948</v>
      </c>
      <c r="J1471" s="46">
        <v>736.96969999999999</v>
      </c>
      <c r="K1471" s="64"/>
      <c r="L1471" s="64" t="s">
        <v>0</v>
      </c>
      <c r="M1471" s="64" t="s">
        <v>0</v>
      </c>
      <c r="N1471" s="64" t="s">
        <v>0</v>
      </c>
      <c r="O1471" s="10">
        <v>100940</v>
      </c>
      <c r="P1471" s="45">
        <v>0.117658029397023</v>
      </c>
      <c r="Q1471" s="46">
        <v>60.606060606060602</v>
      </c>
      <c r="R1471" s="10">
        <v>103401</v>
      </c>
      <c r="S1471" s="45">
        <v>0.11545947177244208</v>
      </c>
      <c r="T1471" s="46">
        <v>55.757576</v>
      </c>
      <c r="U1471" s="64"/>
      <c r="V1471" s="64" t="s">
        <v>0</v>
      </c>
      <c r="W1471" s="64" t="s">
        <v>0</v>
      </c>
      <c r="X1471" s="64" t="s">
        <v>0</v>
      </c>
      <c r="Y1471" s="10">
        <v>3407236</v>
      </c>
      <c r="Z1471" s="45">
        <v>9.7266481622889742E-2</v>
      </c>
      <c r="AA1471" s="46">
        <v>532.72727272727195</v>
      </c>
      <c r="AB1471" s="10">
        <v>3345539</v>
      </c>
      <c r="AC1471" s="45">
        <v>9.2072320251290238E-2</v>
      </c>
      <c r="AD1471" s="46">
        <v>596.36364700000001</v>
      </c>
      <c r="AE1471" s="64"/>
    </row>
    <row r="1472" spans="1:31" ht="14.4" x14ac:dyDescent="0.3">
      <c r="A1472" s="64" t="s">
        <v>647</v>
      </c>
      <c r="B1472" s="64" t="s">
        <v>0</v>
      </c>
      <c r="C1472" s="64" t="s">
        <v>0</v>
      </c>
      <c r="D1472" s="64" t="s">
        <v>0</v>
      </c>
      <c r="E1472" s="10">
        <v>577</v>
      </c>
      <c r="F1472" s="45">
        <v>1.2630049009843558E-3</v>
      </c>
      <c r="G1472" s="46">
        <v>92.121212121212096</v>
      </c>
      <c r="H1472" s="10">
        <v>537</v>
      </c>
      <c r="I1472" s="45">
        <v>1.126969836243098E-3</v>
      </c>
      <c r="J1472" s="46">
        <v>104.848488</v>
      </c>
      <c r="K1472" s="64"/>
      <c r="L1472" s="64" t="s">
        <v>0</v>
      </c>
      <c r="M1472" s="64" t="s">
        <v>0</v>
      </c>
      <c r="N1472" s="64" t="s">
        <v>0</v>
      </c>
      <c r="O1472" s="10">
        <v>1144</v>
      </c>
      <c r="P1472" s="45">
        <v>1.3334732081453765E-3</v>
      </c>
      <c r="Q1472" s="46">
        <v>140.60606060606</v>
      </c>
      <c r="R1472" s="10">
        <v>1126</v>
      </c>
      <c r="S1472" s="45">
        <v>1.257312455544625E-3</v>
      </c>
      <c r="T1472" s="46">
        <v>152.72728000000001</v>
      </c>
      <c r="U1472" s="64"/>
      <c r="V1472" s="64" t="s">
        <v>0</v>
      </c>
      <c r="W1472" s="64" t="s">
        <v>0</v>
      </c>
      <c r="X1472" s="64" t="s">
        <v>0</v>
      </c>
      <c r="Y1472" s="10">
        <v>37727</v>
      </c>
      <c r="Z1472" s="45">
        <v>1.0769939482286408E-3</v>
      </c>
      <c r="AA1472" s="46">
        <v>771.51515151515105</v>
      </c>
      <c r="AB1472" s="10">
        <v>43851</v>
      </c>
      <c r="AC1472" s="45">
        <v>1.2068199818741699E-3</v>
      </c>
      <c r="AD1472" s="46">
        <v>859.39390000000003</v>
      </c>
      <c r="AE1472" s="64"/>
    </row>
    <row r="1473" spans="1:31" ht="14.4" x14ac:dyDescent="0.3">
      <c r="A1473" s="64" t="s">
        <v>648</v>
      </c>
      <c r="B1473" s="64" t="s">
        <v>0</v>
      </c>
      <c r="C1473" s="64" t="s">
        <v>0</v>
      </c>
      <c r="D1473" s="64" t="s">
        <v>0</v>
      </c>
      <c r="E1473" s="10">
        <v>53191</v>
      </c>
      <c r="F1473" s="45">
        <v>0.11643066497098591</v>
      </c>
      <c r="G1473" s="46">
        <v>604.24242424242402</v>
      </c>
      <c r="H1473" s="10">
        <v>52137</v>
      </c>
      <c r="I1473" s="45">
        <v>0.10941680884954638</v>
      </c>
      <c r="J1473" s="46">
        <v>728.48486300000002</v>
      </c>
      <c r="K1473" s="64"/>
      <c r="L1473" s="64" t="s">
        <v>0</v>
      </c>
      <c r="M1473" s="64" t="s">
        <v>0</v>
      </c>
      <c r="N1473" s="64" t="s">
        <v>0</v>
      </c>
      <c r="O1473" s="10">
        <v>99796</v>
      </c>
      <c r="P1473" s="45">
        <v>0.11632455618887762</v>
      </c>
      <c r="Q1473" s="46">
        <v>152.12121212121201</v>
      </c>
      <c r="R1473" s="10">
        <v>102275</v>
      </c>
      <c r="S1473" s="45">
        <v>0.11420215931689745</v>
      </c>
      <c r="T1473" s="46">
        <v>156.96969999999999</v>
      </c>
      <c r="U1473" s="64"/>
      <c r="V1473" s="64" t="s">
        <v>0</v>
      </c>
      <c r="W1473" s="64" t="s">
        <v>0</v>
      </c>
      <c r="X1473" s="64" t="s">
        <v>0</v>
      </c>
      <c r="Y1473" s="10">
        <v>3369509</v>
      </c>
      <c r="Z1473" s="45">
        <v>9.6189487674661095E-2</v>
      </c>
      <c r="AA1473" s="46">
        <v>956.969696969697</v>
      </c>
      <c r="AB1473" s="10">
        <v>3301688</v>
      </c>
      <c r="AC1473" s="45">
        <v>9.0865500269416075E-2</v>
      </c>
      <c r="AD1473" s="46">
        <v>1022.42426</v>
      </c>
      <c r="AE1473" s="64"/>
    </row>
    <row r="1474" spans="1:31" ht="14.4" x14ac:dyDescent="0.3">
      <c r="A1474" s="64" t="s">
        <v>633</v>
      </c>
      <c r="B1474" s="64" t="s">
        <v>0</v>
      </c>
      <c r="C1474" s="64" t="s">
        <v>0</v>
      </c>
      <c r="D1474" s="64" t="s">
        <v>0</v>
      </c>
      <c r="E1474" s="10">
        <v>69392</v>
      </c>
      <c r="F1474" s="45">
        <v>0.15189330344732482</v>
      </c>
      <c r="G1474" s="46">
        <v>786.06060606060601</v>
      </c>
      <c r="H1474" s="10">
        <v>70510</v>
      </c>
      <c r="I1474" s="45">
        <v>0.14797512691527159</v>
      </c>
      <c r="J1474" s="46">
        <v>836.36364700000001</v>
      </c>
      <c r="K1474" s="64"/>
      <c r="L1474" s="64" t="s">
        <v>0</v>
      </c>
      <c r="M1474" s="64" t="s">
        <v>0</v>
      </c>
      <c r="N1474" s="64" t="s">
        <v>0</v>
      </c>
      <c r="O1474" s="10">
        <v>122422</v>
      </c>
      <c r="P1474" s="45">
        <v>0.14269795199962701</v>
      </c>
      <c r="Q1474" s="46">
        <v>188.48484848484799</v>
      </c>
      <c r="R1474" s="10">
        <v>123947</v>
      </c>
      <c r="S1474" s="45">
        <v>0.1384015159213052</v>
      </c>
      <c r="T1474" s="46">
        <v>217.57576</v>
      </c>
      <c r="U1474" s="64"/>
      <c r="V1474" s="64" t="s">
        <v>0</v>
      </c>
      <c r="W1474" s="64" t="s">
        <v>0</v>
      </c>
      <c r="X1474" s="64" t="s">
        <v>0</v>
      </c>
      <c r="Y1474" s="10">
        <v>4680829</v>
      </c>
      <c r="Z1474" s="45">
        <v>0.13362378417825749</v>
      </c>
      <c r="AA1474" s="46">
        <v>1689.0909090908999</v>
      </c>
      <c r="AB1474" s="10">
        <v>4836233</v>
      </c>
      <c r="AC1474" s="45">
        <v>0.13309759461356097</v>
      </c>
      <c r="AD1474" s="46">
        <v>1413.3333700000001</v>
      </c>
      <c r="AE1474" s="64"/>
    </row>
    <row r="1475" spans="1:31" ht="14.4" x14ac:dyDescent="0.3">
      <c r="A1475" s="64" t="s">
        <v>647</v>
      </c>
      <c r="B1475" s="64" t="s">
        <v>0</v>
      </c>
      <c r="C1475" s="64" t="s">
        <v>0</v>
      </c>
      <c r="D1475" s="64" t="s">
        <v>0</v>
      </c>
      <c r="E1475" s="10">
        <v>715</v>
      </c>
      <c r="F1475" s="45">
        <v>1.5650753972336472E-3</v>
      </c>
      <c r="G1475" s="46">
        <v>126.06060606060601</v>
      </c>
      <c r="H1475" s="10">
        <v>916</v>
      </c>
      <c r="I1475" s="45">
        <v>1.9223545065152289E-3</v>
      </c>
      <c r="J1475" s="46">
        <v>158.78787199999999</v>
      </c>
      <c r="K1475" s="64"/>
      <c r="L1475" s="64" t="s">
        <v>0</v>
      </c>
      <c r="M1475" s="64" t="s">
        <v>0</v>
      </c>
      <c r="N1475" s="64" t="s">
        <v>0</v>
      </c>
      <c r="O1475" s="10">
        <v>1106</v>
      </c>
      <c r="P1475" s="45">
        <v>1.2891795176650231E-3</v>
      </c>
      <c r="Q1475" s="46">
        <v>135.15151515151501</v>
      </c>
      <c r="R1475" s="10">
        <v>1518</v>
      </c>
      <c r="S1475" s="45">
        <v>1.695026916089468E-3</v>
      </c>
      <c r="T1475" s="46">
        <v>240.606064</v>
      </c>
      <c r="U1475" s="64"/>
      <c r="V1475" s="64" t="s">
        <v>0</v>
      </c>
      <c r="W1475" s="64" t="s">
        <v>0</v>
      </c>
      <c r="X1475" s="64" t="s">
        <v>0</v>
      </c>
      <c r="Y1475" s="10">
        <v>38380</v>
      </c>
      <c r="Z1475" s="45">
        <v>1.095635161370245E-3</v>
      </c>
      <c r="AA1475" s="46">
        <v>837.57575757575705</v>
      </c>
      <c r="AB1475" s="10">
        <v>43464</v>
      </c>
      <c r="AC1475" s="45">
        <v>1.1961693847843589E-3</v>
      </c>
      <c r="AD1475" s="46">
        <v>856.96969999999999</v>
      </c>
      <c r="AE1475" s="64"/>
    </row>
    <row r="1476" spans="1:31" ht="14.4" x14ac:dyDescent="0.3">
      <c r="A1476" s="64" t="s">
        <v>648</v>
      </c>
      <c r="B1476" s="64" t="s">
        <v>0</v>
      </c>
      <c r="C1476" s="64" t="s">
        <v>0</v>
      </c>
      <c r="D1476" s="64" t="s">
        <v>0</v>
      </c>
      <c r="E1476" s="10">
        <v>68677</v>
      </c>
      <c r="F1476" s="45">
        <v>0.15032822805009116</v>
      </c>
      <c r="G1476" s="46">
        <v>772.72727272727195</v>
      </c>
      <c r="H1476" s="10">
        <v>69594</v>
      </c>
      <c r="I1476" s="45">
        <v>0.14605277240875636</v>
      </c>
      <c r="J1476" s="46">
        <v>876.96969999999999</v>
      </c>
      <c r="K1476" s="64"/>
      <c r="L1476" s="64" t="s">
        <v>0</v>
      </c>
      <c r="M1476" s="64" t="s">
        <v>0</v>
      </c>
      <c r="N1476" s="64" t="s">
        <v>0</v>
      </c>
      <c r="O1476" s="10">
        <v>121316</v>
      </c>
      <c r="P1476" s="45">
        <v>0.14140877248196199</v>
      </c>
      <c r="Q1476" s="46">
        <v>238.78787878787799</v>
      </c>
      <c r="R1476" s="10">
        <v>122429</v>
      </c>
      <c r="S1476" s="45">
        <v>0.13670648900521573</v>
      </c>
      <c r="T1476" s="46">
        <v>323.63635299999999</v>
      </c>
      <c r="U1476" s="64"/>
      <c r="V1476" s="64" t="s">
        <v>0</v>
      </c>
      <c r="W1476" s="64" t="s">
        <v>0</v>
      </c>
      <c r="X1476" s="64" t="s">
        <v>0</v>
      </c>
      <c r="Y1476" s="10">
        <v>4642449</v>
      </c>
      <c r="Z1476" s="45">
        <v>0.13252814901688725</v>
      </c>
      <c r="AA1476" s="46">
        <v>1990.9090909090901</v>
      </c>
      <c r="AB1476" s="10">
        <v>4792769</v>
      </c>
      <c r="AC1476" s="45">
        <v>0.13190142522877663</v>
      </c>
      <c r="AD1476" s="46">
        <v>1588.48486</v>
      </c>
      <c r="AE1476" s="64"/>
    </row>
    <row r="1477" spans="1:31" ht="14.4" x14ac:dyDescent="0.3">
      <c r="A1477" s="64" t="s">
        <v>634</v>
      </c>
      <c r="B1477" s="64" t="s">
        <v>0</v>
      </c>
      <c r="C1477" s="64" t="s">
        <v>0</v>
      </c>
      <c r="D1477" s="64" t="s">
        <v>0</v>
      </c>
      <c r="E1477" s="10">
        <v>79439</v>
      </c>
      <c r="F1477" s="45">
        <v>0.17388534892425692</v>
      </c>
      <c r="G1477" s="46">
        <v>590.30303030303003</v>
      </c>
      <c r="H1477" s="10">
        <v>83683</v>
      </c>
      <c r="I1477" s="45">
        <v>0.17562051546802826</v>
      </c>
      <c r="J1477" s="46">
        <v>638.18179999999995</v>
      </c>
      <c r="K1477" s="64"/>
      <c r="L1477" s="64" t="s">
        <v>0</v>
      </c>
      <c r="M1477" s="64" t="s">
        <v>0</v>
      </c>
      <c r="N1477" s="64" t="s">
        <v>0</v>
      </c>
      <c r="O1477" s="10">
        <v>157042</v>
      </c>
      <c r="P1477" s="45">
        <v>0.18305183527409635</v>
      </c>
      <c r="Q1477" s="46">
        <v>253.93939393939399</v>
      </c>
      <c r="R1477" s="10">
        <v>163605</v>
      </c>
      <c r="S1477" s="45">
        <v>0.18268437325877299</v>
      </c>
      <c r="T1477" s="46">
        <v>210.909088</v>
      </c>
      <c r="U1477" s="64"/>
      <c r="V1477" s="64" t="s">
        <v>0</v>
      </c>
      <c r="W1477" s="64" t="s">
        <v>0</v>
      </c>
      <c r="X1477" s="64" t="s">
        <v>0</v>
      </c>
      <c r="Y1477" s="10">
        <v>7141012</v>
      </c>
      <c r="Z1477" s="45">
        <v>0.2038547116979379</v>
      </c>
      <c r="AA1477" s="46">
        <v>1329.69696969696</v>
      </c>
      <c r="AB1477" s="10">
        <v>7303247</v>
      </c>
      <c r="AC1477" s="45">
        <v>0.20099209623868522</v>
      </c>
      <c r="AD1477" s="46">
        <v>1261.21216</v>
      </c>
      <c r="AE1477" s="64"/>
    </row>
    <row r="1478" spans="1:31" ht="14.4" x14ac:dyDescent="0.3">
      <c r="A1478" s="64" t="s">
        <v>647</v>
      </c>
      <c r="B1478" s="64" t="s">
        <v>0</v>
      </c>
      <c r="C1478" s="64" t="s">
        <v>0</v>
      </c>
      <c r="D1478" s="64" t="s">
        <v>0</v>
      </c>
      <c r="E1478" s="10">
        <v>2585</v>
      </c>
      <c r="F1478" s="45">
        <v>5.6583495130754936E-3</v>
      </c>
      <c r="G1478" s="46">
        <v>196.363636363636</v>
      </c>
      <c r="H1478" s="10">
        <v>3169</v>
      </c>
      <c r="I1478" s="45">
        <v>6.6505910820379476E-3</v>
      </c>
      <c r="J1478" s="46">
        <v>293.93939999999998</v>
      </c>
      <c r="K1478" s="64"/>
      <c r="L1478" s="64" t="s">
        <v>0</v>
      </c>
      <c r="M1478" s="64" t="s">
        <v>0</v>
      </c>
      <c r="N1478" s="64" t="s">
        <v>0</v>
      </c>
      <c r="O1478" s="10">
        <v>4225</v>
      </c>
      <c r="P1478" s="45">
        <v>4.9247590073550835E-3</v>
      </c>
      <c r="Q1478" s="46">
        <v>295.75757575757501</v>
      </c>
      <c r="R1478" s="10">
        <v>4659</v>
      </c>
      <c r="S1478" s="45">
        <v>5.2023256930572009E-3</v>
      </c>
      <c r="T1478" s="46">
        <v>346.06060000000002</v>
      </c>
      <c r="U1478" s="64"/>
      <c r="V1478" s="64" t="s">
        <v>0</v>
      </c>
      <c r="W1478" s="64" t="s">
        <v>0</v>
      </c>
      <c r="X1478" s="64" t="s">
        <v>0</v>
      </c>
      <c r="Y1478" s="10">
        <v>139951</v>
      </c>
      <c r="Z1478" s="45">
        <v>3.9951859423899734E-3</v>
      </c>
      <c r="AA1478" s="46">
        <v>1542.42424242424</v>
      </c>
      <c r="AB1478" s="10">
        <v>141458</v>
      </c>
      <c r="AC1478" s="45">
        <v>3.8930546850917042E-3</v>
      </c>
      <c r="AD1478" s="46">
        <v>1855.75757</v>
      </c>
      <c r="AE1478" s="64"/>
    </row>
    <row r="1479" spans="1:31" ht="14.4" x14ac:dyDescent="0.3">
      <c r="A1479" s="64" t="s">
        <v>648</v>
      </c>
      <c r="B1479" s="64" t="s">
        <v>0</v>
      </c>
      <c r="C1479" s="64" t="s">
        <v>0</v>
      </c>
      <c r="D1479" s="64" t="s">
        <v>0</v>
      </c>
      <c r="E1479" s="10">
        <v>76854</v>
      </c>
      <c r="F1479" s="45">
        <v>0.16822699941118141</v>
      </c>
      <c r="G1479" s="46">
        <v>609.09090909090901</v>
      </c>
      <c r="H1479" s="10">
        <v>80514</v>
      </c>
      <c r="I1479" s="45">
        <v>0.16896992438599032</v>
      </c>
      <c r="J1479" s="46">
        <v>653.33330000000001</v>
      </c>
      <c r="K1479" s="64"/>
      <c r="L1479" s="64" t="s">
        <v>0</v>
      </c>
      <c r="M1479" s="64" t="s">
        <v>0</v>
      </c>
      <c r="N1479" s="64" t="s">
        <v>0</v>
      </c>
      <c r="O1479" s="10">
        <v>152817</v>
      </c>
      <c r="P1479" s="45">
        <v>0.17812707626674126</v>
      </c>
      <c r="Q1479" s="46">
        <v>393.33333333333297</v>
      </c>
      <c r="R1479" s="10">
        <v>158946</v>
      </c>
      <c r="S1479" s="45">
        <v>0.17748204756571578</v>
      </c>
      <c r="T1479" s="46">
        <v>407.878784</v>
      </c>
      <c r="U1479" s="64"/>
      <c r="V1479" s="64" t="s">
        <v>0</v>
      </c>
      <c r="W1479" s="64" t="s">
        <v>0</v>
      </c>
      <c r="X1479" s="64" t="s">
        <v>0</v>
      </c>
      <c r="Y1479" s="10">
        <v>7001061</v>
      </c>
      <c r="Z1479" s="45">
        <v>0.19985952575554791</v>
      </c>
      <c r="AA1479" s="46">
        <v>2215.7575757575701</v>
      </c>
      <c r="AB1479" s="10">
        <v>7161789</v>
      </c>
      <c r="AC1479" s="45">
        <v>0.19709904155359351</v>
      </c>
      <c r="AD1479" s="46">
        <v>2396.3635300000001</v>
      </c>
      <c r="AE1479" s="64"/>
    </row>
    <row r="1480" spans="1:31" ht="14.4" x14ac:dyDescent="0.3">
      <c r="A1480" s="64" t="s">
        <v>635</v>
      </c>
      <c r="B1480" s="64" t="s">
        <v>0</v>
      </c>
      <c r="C1480" s="64" t="s">
        <v>0</v>
      </c>
      <c r="D1480" s="64" t="s">
        <v>0</v>
      </c>
      <c r="E1480" s="10">
        <v>12305</v>
      </c>
      <c r="F1480" s="45">
        <v>2.6934619248895144E-2</v>
      </c>
      <c r="G1480" s="46">
        <v>281.81818181818102</v>
      </c>
      <c r="H1480" s="10">
        <v>15437</v>
      </c>
      <c r="I1480" s="45">
        <v>3.2396710171479895E-2</v>
      </c>
      <c r="J1480" s="46">
        <v>313.93939999999998</v>
      </c>
      <c r="K1480" s="64"/>
      <c r="L1480" s="64" t="s">
        <v>0</v>
      </c>
      <c r="M1480" s="64" t="s">
        <v>0</v>
      </c>
      <c r="N1480" s="64" t="s">
        <v>0</v>
      </c>
      <c r="O1480" s="10">
        <v>25684</v>
      </c>
      <c r="P1480" s="45">
        <v>2.9937872270984135E-2</v>
      </c>
      <c r="Q1480" s="46">
        <v>58.181818181818201</v>
      </c>
      <c r="R1480" s="10">
        <v>32232</v>
      </c>
      <c r="S1480" s="45">
        <v>3.5990848194595346E-2</v>
      </c>
      <c r="T1480" s="46">
        <v>48.484848</v>
      </c>
      <c r="U1480" s="64"/>
      <c r="V1480" s="64" t="s">
        <v>0</v>
      </c>
      <c r="W1480" s="64" t="s">
        <v>0</v>
      </c>
      <c r="X1480" s="64" t="s">
        <v>0</v>
      </c>
      <c r="Y1480" s="10">
        <v>1173065</v>
      </c>
      <c r="Z1480" s="45">
        <v>3.3487526330713564E-2</v>
      </c>
      <c r="AA1480" s="46">
        <v>747.27272727272702</v>
      </c>
      <c r="AB1480" s="10">
        <v>1458970</v>
      </c>
      <c r="AC1480" s="45">
        <v>4.0152200610133353E-2</v>
      </c>
      <c r="AD1480" s="46">
        <v>507.27273600000001</v>
      </c>
      <c r="AE1480" s="64"/>
    </row>
    <row r="1481" spans="1:31" ht="14.4" x14ac:dyDescent="0.3">
      <c r="A1481" s="64" t="s">
        <v>647</v>
      </c>
      <c r="B1481" s="64" t="s">
        <v>0</v>
      </c>
      <c r="C1481" s="64" t="s">
        <v>0</v>
      </c>
      <c r="D1481" s="64" t="s">
        <v>0</v>
      </c>
      <c r="E1481" s="10">
        <v>749</v>
      </c>
      <c r="F1481" s="45">
        <v>1.6394985629762263E-3</v>
      </c>
      <c r="G1481" s="46">
        <v>112.72727272727199</v>
      </c>
      <c r="H1481" s="10">
        <v>989</v>
      </c>
      <c r="I1481" s="45">
        <v>2.0755552477549795E-3</v>
      </c>
      <c r="J1481" s="46">
        <v>113.939392</v>
      </c>
      <c r="K1481" s="64"/>
      <c r="L1481" s="64" t="s">
        <v>0</v>
      </c>
      <c r="M1481" s="64" t="s">
        <v>0</v>
      </c>
      <c r="N1481" s="64" t="s">
        <v>0</v>
      </c>
      <c r="O1481" s="10">
        <v>1416</v>
      </c>
      <c r="P1481" s="45">
        <v>1.6505227821100115E-3</v>
      </c>
      <c r="Q1481" s="46">
        <v>158.18181818181799</v>
      </c>
      <c r="R1481" s="10">
        <v>1721</v>
      </c>
      <c r="S1481" s="45">
        <v>1.9217004760144758E-3</v>
      </c>
      <c r="T1481" s="46">
        <v>139.393936</v>
      </c>
      <c r="U1481" s="64"/>
      <c r="V1481" s="64" t="s">
        <v>0</v>
      </c>
      <c r="W1481" s="64" t="s">
        <v>0</v>
      </c>
      <c r="X1481" s="64" t="s">
        <v>0</v>
      </c>
      <c r="Y1481" s="10">
        <v>51816</v>
      </c>
      <c r="Z1481" s="45">
        <v>1.4791931089515535E-3</v>
      </c>
      <c r="AA1481" s="46">
        <v>815.75757575757495</v>
      </c>
      <c r="AB1481" s="10">
        <v>63172</v>
      </c>
      <c r="AC1481" s="45">
        <v>1.7385517296060536E-3</v>
      </c>
      <c r="AD1481" s="46">
        <v>1001.2121</v>
      </c>
      <c r="AE1481" s="64"/>
    </row>
    <row r="1482" spans="1:31" ht="14.4" x14ac:dyDescent="0.3">
      <c r="A1482" s="64" t="s">
        <v>648</v>
      </c>
      <c r="B1482" s="64" t="s">
        <v>0</v>
      </c>
      <c r="C1482" s="64" t="s">
        <v>0</v>
      </c>
      <c r="D1482" s="64" t="s">
        <v>0</v>
      </c>
      <c r="E1482" s="10">
        <v>11556</v>
      </c>
      <c r="F1482" s="45">
        <v>2.529512068591892E-2</v>
      </c>
      <c r="G1482" s="46">
        <v>275.15151515151501</v>
      </c>
      <c r="H1482" s="10">
        <v>14448</v>
      </c>
      <c r="I1482" s="45">
        <v>3.0321154923724919E-2</v>
      </c>
      <c r="J1482" s="46">
        <v>282.42425500000002</v>
      </c>
      <c r="K1482" s="64"/>
      <c r="L1482" s="64" t="s">
        <v>0</v>
      </c>
      <c r="M1482" s="64" t="s">
        <v>0</v>
      </c>
      <c r="N1482" s="64" t="s">
        <v>0</v>
      </c>
      <c r="O1482" s="10">
        <v>24268</v>
      </c>
      <c r="P1482" s="45">
        <v>2.8287349488874125E-2</v>
      </c>
      <c r="Q1482" s="46">
        <v>169.69696969696901</v>
      </c>
      <c r="R1482" s="10">
        <v>30511</v>
      </c>
      <c r="S1482" s="45">
        <v>3.4069147718580869E-2</v>
      </c>
      <c r="T1482" s="46">
        <v>153.939392</v>
      </c>
      <c r="U1482" s="64"/>
      <c r="V1482" s="64" t="s">
        <v>0</v>
      </c>
      <c r="W1482" s="64" t="s">
        <v>0</v>
      </c>
      <c r="X1482" s="64" t="s">
        <v>0</v>
      </c>
      <c r="Y1482" s="10">
        <v>1121249</v>
      </c>
      <c r="Z1482" s="45">
        <v>3.2008333221762011E-2</v>
      </c>
      <c r="AA1482" s="46">
        <v>1184.84848484848</v>
      </c>
      <c r="AB1482" s="10">
        <v>1395798</v>
      </c>
      <c r="AC1482" s="45">
        <v>3.8413648880527299E-2</v>
      </c>
      <c r="AD1482" s="46">
        <v>1101.21216</v>
      </c>
      <c r="AE1482" s="64"/>
    </row>
    <row r="1483" spans="1:31" ht="14.4" x14ac:dyDescent="0.3">
      <c r="A1483" s="64" t="s">
        <v>636</v>
      </c>
      <c r="B1483" s="64" t="s">
        <v>0</v>
      </c>
      <c r="C1483" s="64" t="s">
        <v>0</v>
      </c>
      <c r="D1483" s="64" t="s">
        <v>0</v>
      </c>
      <c r="E1483" s="10">
        <v>8512</v>
      </c>
      <c r="F1483" s="45">
        <v>1.8632058435318608E-2</v>
      </c>
      <c r="G1483" s="46">
        <v>201.81818181818099</v>
      </c>
      <c r="H1483" s="10">
        <v>9220</v>
      </c>
      <c r="I1483" s="45">
        <v>1.9349463482609616E-2</v>
      </c>
      <c r="J1483" s="46">
        <v>280.60604899999998</v>
      </c>
      <c r="K1483" s="64"/>
      <c r="L1483" s="64" t="s">
        <v>0</v>
      </c>
      <c r="M1483" s="64" t="s">
        <v>0</v>
      </c>
      <c r="N1483" s="64" t="s">
        <v>0</v>
      </c>
      <c r="O1483" s="10">
        <v>17692</v>
      </c>
      <c r="P1483" s="45">
        <v>2.0622209788905596E-2</v>
      </c>
      <c r="Q1483" s="46">
        <v>98.181818181818201</v>
      </c>
      <c r="R1483" s="10">
        <v>19603</v>
      </c>
      <c r="S1483" s="45">
        <v>2.1889072882807538E-2</v>
      </c>
      <c r="T1483" s="46">
        <v>81.818183899999994</v>
      </c>
      <c r="U1483" s="64"/>
      <c r="V1483" s="64" t="s">
        <v>0</v>
      </c>
      <c r="W1483" s="64" t="s">
        <v>0</v>
      </c>
      <c r="X1483" s="64" t="s">
        <v>0</v>
      </c>
      <c r="Y1483" s="10">
        <v>819177</v>
      </c>
      <c r="Z1483" s="45">
        <v>2.3385073595252558E-2</v>
      </c>
      <c r="AA1483" s="46">
        <v>614.54545454545405</v>
      </c>
      <c r="AB1483" s="10">
        <v>940187</v>
      </c>
      <c r="AC1483" s="45">
        <v>2.5874813762475888E-2</v>
      </c>
      <c r="AD1483" s="46">
        <v>498.18182400000001</v>
      </c>
      <c r="AE1483" s="64"/>
    </row>
    <row r="1484" spans="1:31" ht="14.4" x14ac:dyDescent="0.3">
      <c r="A1484" s="64" t="s">
        <v>647</v>
      </c>
      <c r="B1484" s="64" t="s">
        <v>0</v>
      </c>
      <c r="C1484" s="64" t="s">
        <v>0</v>
      </c>
      <c r="D1484" s="64" t="s">
        <v>0</v>
      </c>
      <c r="E1484" s="10">
        <v>1363</v>
      </c>
      <c r="F1484" s="45">
        <v>2.9834933796216239E-3</v>
      </c>
      <c r="G1484" s="46">
        <v>135.15151515151501</v>
      </c>
      <c r="H1484" s="10">
        <v>1512</v>
      </c>
      <c r="I1484" s="45">
        <v>3.173144119924701E-3</v>
      </c>
      <c r="J1484" s="46">
        <v>161.81817599999999</v>
      </c>
      <c r="K1484" s="64"/>
      <c r="L1484" s="64" t="s">
        <v>0</v>
      </c>
      <c r="M1484" s="64" t="s">
        <v>0</v>
      </c>
      <c r="N1484" s="64" t="s">
        <v>0</v>
      </c>
      <c r="O1484" s="10">
        <v>2384</v>
      </c>
      <c r="P1484" s="45">
        <v>2.7788462659253301E-3</v>
      </c>
      <c r="Q1484" s="46">
        <v>157.575757575757</v>
      </c>
      <c r="R1484" s="10">
        <v>3047</v>
      </c>
      <c r="S1484" s="45">
        <v>3.4023366359187146E-3</v>
      </c>
      <c r="T1484" s="46">
        <v>207.878784</v>
      </c>
      <c r="U1484" s="64"/>
      <c r="V1484" s="64" t="s">
        <v>0</v>
      </c>
      <c r="W1484" s="64" t="s">
        <v>0</v>
      </c>
      <c r="X1484" s="64" t="s">
        <v>0</v>
      </c>
      <c r="Y1484" s="10">
        <v>107344</v>
      </c>
      <c r="Z1484" s="45">
        <v>3.0643528077677847E-3</v>
      </c>
      <c r="AA1484" s="46">
        <v>1369.69696969696</v>
      </c>
      <c r="AB1484" s="10">
        <v>120637</v>
      </c>
      <c r="AC1484" s="45">
        <v>3.3200415532907853E-3</v>
      </c>
      <c r="AD1484" s="46">
        <v>1597.57581</v>
      </c>
      <c r="AE1484" s="64"/>
    </row>
    <row r="1485" spans="1:31" ht="14.4" x14ac:dyDescent="0.3">
      <c r="A1485" s="64" t="s">
        <v>648</v>
      </c>
      <c r="B1485" s="64" t="s">
        <v>0</v>
      </c>
      <c r="C1485" s="64" t="s">
        <v>0</v>
      </c>
      <c r="D1485" s="64" t="s">
        <v>0</v>
      </c>
      <c r="E1485" s="10">
        <v>7149</v>
      </c>
      <c r="F1485" s="45">
        <v>1.5648565055696985E-2</v>
      </c>
      <c r="G1485" s="46">
        <v>222.42424242424201</v>
      </c>
      <c r="H1485" s="10">
        <v>7708</v>
      </c>
      <c r="I1485" s="45">
        <v>1.6176319362684915E-2</v>
      </c>
      <c r="J1485" s="46">
        <v>247.27271999999999</v>
      </c>
      <c r="K1485" s="64"/>
      <c r="L1485" s="64" t="s">
        <v>0</v>
      </c>
      <c r="M1485" s="64" t="s">
        <v>0</v>
      </c>
      <c r="N1485" s="64" t="s">
        <v>0</v>
      </c>
      <c r="O1485" s="10">
        <v>15308</v>
      </c>
      <c r="P1485" s="45">
        <v>1.7843363522980268E-2</v>
      </c>
      <c r="Q1485" s="46">
        <v>191.51515151515099</v>
      </c>
      <c r="R1485" s="10">
        <v>16556</v>
      </c>
      <c r="S1485" s="45">
        <v>1.8486736246888822E-2</v>
      </c>
      <c r="T1485" s="46">
        <v>221.21212800000001</v>
      </c>
      <c r="U1485" s="64"/>
      <c r="V1485" s="64" t="s">
        <v>0</v>
      </c>
      <c r="W1485" s="64" t="s">
        <v>0</v>
      </c>
      <c r="X1485" s="64" t="s">
        <v>0</v>
      </c>
      <c r="Y1485" s="10">
        <v>711833</v>
      </c>
      <c r="Z1485" s="45">
        <v>2.0320720787484776E-2</v>
      </c>
      <c r="AA1485" s="46">
        <v>1347.27272727272</v>
      </c>
      <c r="AB1485" s="10">
        <v>819550</v>
      </c>
      <c r="AC1485" s="45">
        <v>2.2554772209185104E-2</v>
      </c>
      <c r="AD1485" s="46">
        <v>1615.15149</v>
      </c>
      <c r="AE1485" s="64"/>
    </row>
    <row r="1486" spans="1:31" ht="14.4" x14ac:dyDescent="0.3">
      <c r="A1486" s="64" t="s">
        <v>355</v>
      </c>
      <c r="B1486" s="64" t="s">
        <v>0</v>
      </c>
      <c r="C1486" s="64" t="s">
        <v>0</v>
      </c>
      <c r="D1486" s="64" t="s">
        <v>0</v>
      </c>
      <c r="E1486" s="10">
        <v>233431</v>
      </c>
      <c r="F1486" s="45">
        <v>0.51096100007223422</v>
      </c>
      <c r="G1486" s="46">
        <v>841.81818181818198</v>
      </c>
      <c r="H1486" s="10">
        <v>244975</v>
      </c>
      <c r="I1486" s="45">
        <v>0.51411440527682117</v>
      </c>
      <c r="J1486" s="46">
        <v>990.30304000000001</v>
      </c>
      <c r="K1486" s="64"/>
      <c r="L1486" s="64" t="s">
        <v>0</v>
      </c>
      <c r="M1486" s="64" t="s">
        <v>0</v>
      </c>
      <c r="N1486" s="64" t="s">
        <v>0</v>
      </c>
      <c r="O1486" s="10">
        <v>434130</v>
      </c>
      <c r="P1486" s="45">
        <v>0.50603210126936393</v>
      </c>
      <c r="Q1486" s="46">
        <v>220.60606060606</v>
      </c>
      <c r="R1486" s="10">
        <v>452773</v>
      </c>
      <c r="S1486" s="45">
        <v>0.5055747179700768</v>
      </c>
      <c r="T1486" s="46">
        <v>192.72728000000001</v>
      </c>
      <c r="U1486" s="64"/>
      <c r="V1486" s="64" t="s">
        <v>0</v>
      </c>
      <c r="W1486" s="64" t="s">
        <v>0</v>
      </c>
      <c r="X1486" s="64" t="s">
        <v>0</v>
      </c>
      <c r="Y1486" s="10">
        <v>17808590</v>
      </c>
      <c r="Z1486" s="45">
        <v>0.5083824225749487</v>
      </c>
      <c r="AA1486" s="46">
        <v>1333.9393939393899</v>
      </c>
      <c r="AB1486" s="10">
        <v>18451815</v>
      </c>
      <c r="AC1486" s="45">
        <v>0.50781097452385437</v>
      </c>
      <c r="AD1486" s="46">
        <v>1152.72729</v>
      </c>
      <c r="AE1486" s="64"/>
    </row>
    <row r="1487" spans="1:31" ht="14.4" x14ac:dyDescent="0.3">
      <c r="A1487" s="64" t="s">
        <v>632</v>
      </c>
      <c r="B1487" s="64" t="s">
        <v>0</v>
      </c>
      <c r="C1487" s="64" t="s">
        <v>0</v>
      </c>
      <c r="D1487" s="64" t="s">
        <v>0</v>
      </c>
      <c r="E1487" s="10">
        <v>51016</v>
      </c>
      <c r="F1487" s="45">
        <v>0.11166977128010035</v>
      </c>
      <c r="G1487" s="46">
        <v>682.42424242424204</v>
      </c>
      <c r="H1487" s="10">
        <v>53067</v>
      </c>
      <c r="I1487" s="45">
        <v>0.11136854432013499</v>
      </c>
      <c r="J1487" s="46">
        <v>644.24243200000001</v>
      </c>
      <c r="K1487" s="64"/>
      <c r="L1487" s="64" t="s">
        <v>0</v>
      </c>
      <c r="M1487" s="64" t="s">
        <v>0</v>
      </c>
      <c r="N1487" s="64" t="s">
        <v>0</v>
      </c>
      <c r="O1487" s="10">
        <v>96909</v>
      </c>
      <c r="P1487" s="45">
        <v>0.11295940133580445</v>
      </c>
      <c r="Q1487" s="46">
        <v>21.818181818181799</v>
      </c>
      <c r="R1487" s="10">
        <v>99445</v>
      </c>
      <c r="S1487" s="45">
        <v>0.11104212890020893</v>
      </c>
      <c r="T1487" s="46">
        <v>26.666665999999999</v>
      </c>
      <c r="U1487" s="64"/>
      <c r="V1487" s="64" t="s">
        <v>0</v>
      </c>
      <c r="W1487" s="64" t="s">
        <v>0</v>
      </c>
      <c r="X1487" s="64" t="s">
        <v>0</v>
      </c>
      <c r="Y1487" s="10">
        <v>3267393</v>
      </c>
      <c r="Z1487" s="45">
        <v>9.3274378760161786E-2</v>
      </c>
      <c r="AA1487" s="46">
        <v>431.51515151515099</v>
      </c>
      <c r="AB1487" s="10">
        <v>3211659</v>
      </c>
      <c r="AC1487" s="45">
        <v>8.8387819118515301E-2</v>
      </c>
      <c r="AD1487" s="46">
        <v>514.54549999999995</v>
      </c>
      <c r="AE1487" s="64"/>
    </row>
    <row r="1488" spans="1:31" ht="14.4" x14ac:dyDescent="0.3">
      <c r="A1488" s="64" t="s">
        <v>647</v>
      </c>
      <c r="B1488" s="64" t="s">
        <v>0</v>
      </c>
      <c r="C1488" s="64" t="s">
        <v>0</v>
      </c>
      <c r="D1488" s="64" t="s">
        <v>0</v>
      </c>
      <c r="E1488" s="10">
        <v>381</v>
      </c>
      <c r="F1488" s="45">
        <v>8.339772396447826E-4</v>
      </c>
      <c r="G1488" s="46">
        <v>66.060606060606005</v>
      </c>
      <c r="H1488" s="10">
        <v>388</v>
      </c>
      <c r="I1488" s="45">
        <v>8.142724328907301E-4</v>
      </c>
      <c r="J1488" s="46">
        <v>78.787880000000001</v>
      </c>
      <c r="K1488" s="64"/>
      <c r="L1488" s="64" t="s">
        <v>0</v>
      </c>
      <c r="M1488" s="64" t="s">
        <v>0</v>
      </c>
      <c r="N1488" s="64" t="s">
        <v>0</v>
      </c>
      <c r="O1488" s="10">
        <v>709</v>
      </c>
      <c r="P1488" s="45">
        <v>8.2642701448869932E-4</v>
      </c>
      <c r="Q1488" s="46">
        <v>101.818181818181</v>
      </c>
      <c r="R1488" s="10">
        <v>771</v>
      </c>
      <c r="S1488" s="45">
        <v>8.6091288030631084E-4</v>
      </c>
      <c r="T1488" s="46">
        <v>119.393936</v>
      </c>
      <c r="U1488" s="64"/>
      <c r="V1488" s="64" t="s">
        <v>0</v>
      </c>
      <c r="W1488" s="64" t="s">
        <v>0</v>
      </c>
      <c r="X1488" s="64" t="s">
        <v>0</v>
      </c>
      <c r="Y1488" s="10">
        <v>22650</v>
      </c>
      <c r="Z1488" s="45">
        <v>6.465903180051082E-4</v>
      </c>
      <c r="AA1488" s="46">
        <v>809.69696969696895</v>
      </c>
      <c r="AB1488" s="10">
        <v>24867</v>
      </c>
      <c r="AC1488" s="45">
        <v>6.8436278509646266E-4</v>
      </c>
      <c r="AD1488" s="46">
        <v>666.06060000000002</v>
      </c>
      <c r="AE1488" s="64"/>
    </row>
    <row r="1489" spans="1:31" ht="14.4" x14ac:dyDescent="0.3">
      <c r="A1489" s="64" t="s">
        <v>648</v>
      </c>
      <c r="B1489" s="64" t="s">
        <v>0</v>
      </c>
      <c r="C1489" s="64" t="s">
        <v>0</v>
      </c>
      <c r="D1489" s="64" t="s">
        <v>0</v>
      </c>
      <c r="E1489" s="10">
        <v>50635</v>
      </c>
      <c r="F1489" s="45">
        <v>0.11083579404045556</v>
      </c>
      <c r="G1489" s="46">
        <v>681.81818181818096</v>
      </c>
      <c r="H1489" s="10">
        <v>52679</v>
      </c>
      <c r="I1489" s="45">
        <v>0.11055427188724426</v>
      </c>
      <c r="J1489" s="46">
        <v>655.15150000000006</v>
      </c>
      <c r="K1489" s="64"/>
      <c r="L1489" s="64" t="s">
        <v>0</v>
      </c>
      <c r="M1489" s="64" t="s">
        <v>0</v>
      </c>
      <c r="N1489" s="64" t="s">
        <v>0</v>
      </c>
      <c r="O1489" s="10">
        <v>96200</v>
      </c>
      <c r="P1489" s="45">
        <v>0.11213297432131576</v>
      </c>
      <c r="Q1489" s="46">
        <v>101.818181818181</v>
      </c>
      <c r="R1489" s="10">
        <v>98674</v>
      </c>
      <c r="S1489" s="45">
        <v>0.11018121601990261</v>
      </c>
      <c r="T1489" s="46">
        <v>116.969696</v>
      </c>
      <c r="U1489" s="64"/>
      <c r="V1489" s="64" t="s">
        <v>0</v>
      </c>
      <c r="W1489" s="64" t="s">
        <v>0</v>
      </c>
      <c r="X1489" s="64" t="s">
        <v>0</v>
      </c>
      <c r="Y1489" s="10">
        <v>3244743</v>
      </c>
      <c r="Z1489" s="45">
        <v>9.2627788442156675E-2</v>
      </c>
      <c r="AA1489" s="46">
        <v>937.57575757575705</v>
      </c>
      <c r="AB1489" s="10">
        <v>3186792</v>
      </c>
      <c r="AC1489" s="45">
        <v>8.7703456333418847E-2</v>
      </c>
      <c r="AD1489" s="46">
        <v>712.72730000000001</v>
      </c>
      <c r="AE1489" s="64"/>
    </row>
    <row r="1490" spans="1:31" ht="14.4" x14ac:dyDescent="0.3">
      <c r="A1490" s="64" t="s">
        <v>633</v>
      </c>
      <c r="B1490" s="64" t="s">
        <v>0</v>
      </c>
      <c r="C1490" s="64" t="s">
        <v>0</v>
      </c>
      <c r="D1490" s="64" t="s">
        <v>0</v>
      </c>
      <c r="E1490" s="10">
        <v>70325</v>
      </c>
      <c r="F1490" s="45">
        <v>0.15393556267196676</v>
      </c>
      <c r="G1490" s="46">
        <v>549.09090909090901</v>
      </c>
      <c r="H1490" s="10">
        <v>71065</v>
      </c>
      <c r="I1490" s="45">
        <v>0.14913987227675191</v>
      </c>
      <c r="J1490" s="46">
        <v>694.54549999999995</v>
      </c>
      <c r="K1490" s="64"/>
      <c r="L1490" s="64" t="s">
        <v>0</v>
      </c>
      <c r="M1490" s="64" t="s">
        <v>0</v>
      </c>
      <c r="N1490" s="64" t="s">
        <v>0</v>
      </c>
      <c r="O1490" s="10">
        <v>119810</v>
      </c>
      <c r="P1490" s="45">
        <v>0.13965334359081955</v>
      </c>
      <c r="Q1490" s="46">
        <v>76.969696969696898</v>
      </c>
      <c r="R1490" s="10">
        <v>121799</v>
      </c>
      <c r="S1490" s="45">
        <v>0.13600301933648296</v>
      </c>
      <c r="T1490" s="46">
        <v>76.363640000000004</v>
      </c>
      <c r="U1490" s="64"/>
      <c r="V1490" s="64" t="s">
        <v>0</v>
      </c>
      <c r="W1490" s="64" t="s">
        <v>0</v>
      </c>
      <c r="X1490" s="64" t="s">
        <v>0</v>
      </c>
      <c r="Y1490" s="10">
        <v>4589517</v>
      </c>
      <c r="Z1490" s="45">
        <v>0.13101709741809492</v>
      </c>
      <c r="AA1490" s="46">
        <v>836.36363636363603</v>
      </c>
      <c r="AB1490" s="10">
        <v>4705111</v>
      </c>
      <c r="AC1490" s="45">
        <v>0.12948899618562762</v>
      </c>
      <c r="AD1490" s="46">
        <v>829.69695999999999</v>
      </c>
      <c r="AE1490" s="64"/>
    </row>
    <row r="1491" spans="1:31" ht="14.4" x14ac:dyDescent="0.3">
      <c r="A1491" s="64" t="s">
        <v>647</v>
      </c>
      <c r="B1491" s="64" t="s">
        <v>0</v>
      </c>
      <c r="C1491" s="64" t="s">
        <v>0</v>
      </c>
      <c r="D1491" s="64" t="s">
        <v>0</v>
      </c>
      <c r="E1491" s="10">
        <v>627</v>
      </c>
      <c r="F1491" s="45">
        <v>1.3724507329587368E-3</v>
      </c>
      <c r="G1491" s="46">
        <v>122.424242424242</v>
      </c>
      <c r="H1491" s="10">
        <v>813</v>
      </c>
      <c r="I1491" s="45">
        <v>1.7061945565468133E-3</v>
      </c>
      <c r="J1491" s="46">
        <v>140.606064</v>
      </c>
      <c r="K1491" s="64"/>
      <c r="L1491" s="64" t="s">
        <v>0</v>
      </c>
      <c r="M1491" s="64" t="s">
        <v>0</v>
      </c>
      <c r="N1491" s="64" t="s">
        <v>0</v>
      </c>
      <c r="O1491" s="10">
        <v>1144</v>
      </c>
      <c r="P1491" s="45">
        <v>1.3334732081453765E-3</v>
      </c>
      <c r="Q1491" s="46">
        <v>169.69696969696901</v>
      </c>
      <c r="R1491" s="10">
        <v>1170</v>
      </c>
      <c r="S1491" s="45">
        <v>1.3064436705037402E-3</v>
      </c>
      <c r="T1491" s="46">
        <v>178.18182400000001</v>
      </c>
      <c r="U1491" s="64"/>
      <c r="V1491" s="64" t="s">
        <v>0</v>
      </c>
      <c r="W1491" s="64" t="s">
        <v>0</v>
      </c>
      <c r="X1491" s="64" t="s">
        <v>0</v>
      </c>
      <c r="Y1491" s="10">
        <v>31055</v>
      </c>
      <c r="Z1491" s="45">
        <v>8.865281379977322E-4</v>
      </c>
      <c r="AA1491" s="46">
        <v>836.969696969697</v>
      </c>
      <c r="AB1491" s="10">
        <v>32598</v>
      </c>
      <c r="AC1491" s="45">
        <v>8.9712703858826914E-4</v>
      </c>
      <c r="AD1491" s="46">
        <v>798.78790000000004</v>
      </c>
      <c r="AE1491" s="64"/>
    </row>
    <row r="1492" spans="1:31" ht="14.4" x14ac:dyDescent="0.3">
      <c r="A1492" s="64" t="s">
        <v>648</v>
      </c>
      <c r="B1492" s="64" t="s">
        <v>0</v>
      </c>
      <c r="C1492" s="64" t="s">
        <v>0</v>
      </c>
      <c r="D1492" s="64" t="s">
        <v>0</v>
      </c>
      <c r="E1492" s="10">
        <v>69698</v>
      </c>
      <c r="F1492" s="45">
        <v>0.15256311193900804</v>
      </c>
      <c r="G1492" s="46">
        <v>543.63636363636294</v>
      </c>
      <c r="H1492" s="10">
        <v>70252</v>
      </c>
      <c r="I1492" s="45">
        <v>0.14743367772020508</v>
      </c>
      <c r="J1492" s="46">
        <v>693.93939999999998</v>
      </c>
      <c r="K1492" s="64"/>
      <c r="L1492" s="64" t="s">
        <v>0</v>
      </c>
      <c r="M1492" s="64" t="s">
        <v>0</v>
      </c>
      <c r="N1492" s="64" t="s">
        <v>0</v>
      </c>
      <c r="O1492" s="10">
        <v>118666</v>
      </c>
      <c r="P1492" s="45">
        <v>0.13831987038267418</v>
      </c>
      <c r="Q1492" s="46">
        <v>186.666666666666</v>
      </c>
      <c r="R1492" s="10">
        <v>120629</v>
      </c>
      <c r="S1492" s="45">
        <v>0.1346965756659792</v>
      </c>
      <c r="T1492" s="46">
        <v>187.27271999999999</v>
      </c>
      <c r="U1492" s="64"/>
      <c r="V1492" s="64" t="s">
        <v>0</v>
      </c>
      <c r="W1492" s="64" t="s">
        <v>0</v>
      </c>
      <c r="X1492" s="64" t="s">
        <v>0</v>
      </c>
      <c r="Y1492" s="10">
        <v>4558462</v>
      </c>
      <c r="Z1492" s="45">
        <v>0.1301305692800972</v>
      </c>
      <c r="AA1492" s="46">
        <v>1207.87878787878</v>
      </c>
      <c r="AB1492" s="10">
        <v>4672513</v>
      </c>
      <c r="AC1492" s="45">
        <v>0.12859186914703935</v>
      </c>
      <c r="AD1492" s="46">
        <v>1101.8182400000001</v>
      </c>
      <c r="AE1492" s="64"/>
    </row>
    <row r="1493" spans="1:31" ht="14.4" x14ac:dyDescent="0.3">
      <c r="A1493" s="64" t="s">
        <v>634</v>
      </c>
      <c r="B1493" s="64" t="s">
        <v>0</v>
      </c>
      <c r="C1493" s="64" t="s">
        <v>0</v>
      </c>
      <c r="D1493" s="64" t="s">
        <v>0</v>
      </c>
      <c r="E1493" s="10">
        <v>85529</v>
      </c>
      <c r="F1493" s="45">
        <v>0.18721585125873652</v>
      </c>
      <c r="G1493" s="46">
        <v>629.69696969696895</v>
      </c>
      <c r="H1493" s="10">
        <v>88458</v>
      </c>
      <c r="I1493" s="45">
        <v>0.18564152285734073</v>
      </c>
      <c r="J1493" s="46">
        <v>709.69695999999999</v>
      </c>
      <c r="K1493" s="64"/>
      <c r="L1493" s="64" t="s">
        <v>0</v>
      </c>
      <c r="M1493" s="64" t="s">
        <v>0</v>
      </c>
      <c r="N1493" s="64" t="s">
        <v>0</v>
      </c>
      <c r="O1493" s="10">
        <v>162713</v>
      </c>
      <c r="P1493" s="45">
        <v>0.18966208576657226</v>
      </c>
      <c r="Q1493" s="46">
        <v>80.606060606060595</v>
      </c>
      <c r="R1493" s="10">
        <v>168059</v>
      </c>
      <c r="S1493" s="45">
        <v>0.18765779215486159</v>
      </c>
      <c r="T1493" s="46">
        <v>73.939390000000003</v>
      </c>
      <c r="U1493" s="64"/>
      <c r="V1493" s="64" t="s">
        <v>0</v>
      </c>
      <c r="W1493" s="64" t="s">
        <v>0</v>
      </c>
      <c r="X1493" s="64" t="s">
        <v>0</v>
      </c>
      <c r="Y1493" s="10">
        <v>7422868</v>
      </c>
      <c r="Z1493" s="45">
        <v>0.21190086448697312</v>
      </c>
      <c r="AA1493" s="46">
        <v>749.69696969696895</v>
      </c>
      <c r="AB1493" s="10">
        <v>7543832</v>
      </c>
      <c r="AC1493" s="45">
        <v>0.20761321742951774</v>
      </c>
      <c r="AD1493" s="46">
        <v>799.39390000000003</v>
      </c>
      <c r="AE1493" s="64"/>
    </row>
    <row r="1494" spans="1:31" ht="14.4" x14ac:dyDescent="0.3">
      <c r="A1494" s="64" t="s">
        <v>647</v>
      </c>
      <c r="B1494" s="64" t="s">
        <v>0</v>
      </c>
      <c r="C1494" s="64" t="s">
        <v>0</v>
      </c>
      <c r="D1494" s="64" t="s">
        <v>0</v>
      </c>
      <c r="E1494" s="10">
        <v>2952</v>
      </c>
      <c r="F1494" s="45">
        <v>6.4616819197674492E-3</v>
      </c>
      <c r="G1494" s="46">
        <v>256.36363636363598</v>
      </c>
      <c r="H1494" s="10">
        <v>3884</v>
      </c>
      <c r="I1494" s="45">
        <v>8.1511188900711233E-3</v>
      </c>
      <c r="J1494" s="46">
        <v>298.18182400000001</v>
      </c>
      <c r="K1494" s="64"/>
      <c r="L1494" s="64" t="s">
        <v>0</v>
      </c>
      <c r="M1494" s="64" t="s">
        <v>0</v>
      </c>
      <c r="N1494" s="64" t="s">
        <v>0</v>
      </c>
      <c r="O1494" s="10">
        <v>5312</v>
      </c>
      <c r="P1494" s="45">
        <v>6.1917916797799306E-3</v>
      </c>
      <c r="Q1494" s="46">
        <v>296.969696969697</v>
      </c>
      <c r="R1494" s="10">
        <v>5386</v>
      </c>
      <c r="S1494" s="45">
        <v>6.0141073584043967E-3</v>
      </c>
      <c r="T1494" s="46">
        <v>336.96969999999999</v>
      </c>
      <c r="U1494" s="64"/>
      <c r="V1494" s="64" t="s">
        <v>0</v>
      </c>
      <c r="W1494" s="64" t="s">
        <v>0</v>
      </c>
      <c r="X1494" s="64" t="s">
        <v>0</v>
      </c>
      <c r="Y1494" s="10">
        <v>166592</v>
      </c>
      <c r="Z1494" s="45">
        <v>4.7557074727199548E-3</v>
      </c>
      <c r="AA1494" s="46">
        <v>1769.69696969697</v>
      </c>
      <c r="AB1494" s="10">
        <v>153901</v>
      </c>
      <c r="AC1494" s="45">
        <v>4.2354975264057059E-3</v>
      </c>
      <c r="AD1494" s="46">
        <v>1890.9090000000001</v>
      </c>
      <c r="AE1494" s="64"/>
    </row>
    <row r="1495" spans="1:31" ht="14.4" x14ac:dyDescent="0.3">
      <c r="A1495" s="64" t="s">
        <v>648</v>
      </c>
      <c r="B1495" s="64" t="s">
        <v>0</v>
      </c>
      <c r="C1495" s="64" t="s">
        <v>0</v>
      </c>
      <c r="D1495" s="64" t="s">
        <v>0</v>
      </c>
      <c r="E1495" s="10">
        <v>82577</v>
      </c>
      <c r="F1495" s="45">
        <v>0.18075416933896907</v>
      </c>
      <c r="G1495" s="46">
        <v>637.57575757575705</v>
      </c>
      <c r="H1495" s="10">
        <v>84574</v>
      </c>
      <c r="I1495" s="45">
        <v>0.17749040396726962</v>
      </c>
      <c r="J1495" s="46">
        <v>706.06060000000002</v>
      </c>
      <c r="K1495" s="64"/>
      <c r="L1495" s="64" t="s">
        <v>0</v>
      </c>
      <c r="M1495" s="64" t="s">
        <v>0</v>
      </c>
      <c r="N1495" s="64" t="s">
        <v>0</v>
      </c>
      <c r="O1495" s="10">
        <v>157401</v>
      </c>
      <c r="P1495" s="45">
        <v>0.18347029408679233</v>
      </c>
      <c r="Q1495" s="46">
        <v>298.78787878787801</v>
      </c>
      <c r="R1495" s="10">
        <v>162673</v>
      </c>
      <c r="S1495" s="45">
        <v>0.18164368479645721</v>
      </c>
      <c r="T1495" s="46">
        <v>350.30304000000001</v>
      </c>
      <c r="U1495" s="64"/>
      <c r="V1495" s="64" t="s">
        <v>0</v>
      </c>
      <c r="W1495" s="64" t="s">
        <v>0</v>
      </c>
      <c r="X1495" s="64" t="s">
        <v>0</v>
      </c>
      <c r="Y1495" s="10">
        <v>7256276</v>
      </c>
      <c r="Z1495" s="45">
        <v>0.20714515701425315</v>
      </c>
      <c r="AA1495" s="46">
        <v>1951.5151515151499</v>
      </c>
      <c r="AB1495" s="10">
        <v>7389931</v>
      </c>
      <c r="AC1495" s="45">
        <v>0.20337771990311204</v>
      </c>
      <c r="AD1495" s="46">
        <v>2080</v>
      </c>
      <c r="AE1495" s="64"/>
    </row>
    <row r="1496" spans="1:31" ht="14.4" x14ac:dyDescent="0.3">
      <c r="A1496" s="64" t="s">
        <v>635</v>
      </c>
      <c r="B1496" s="64" t="s">
        <v>0</v>
      </c>
      <c r="C1496" s="64" t="s">
        <v>0</v>
      </c>
      <c r="D1496" s="64" t="s">
        <v>0</v>
      </c>
      <c r="E1496" s="10">
        <v>14582</v>
      </c>
      <c r="F1496" s="45">
        <v>3.191878243700845E-2</v>
      </c>
      <c r="G1496" s="46">
        <v>324.84848484848402</v>
      </c>
      <c r="H1496" s="10">
        <v>18256</v>
      </c>
      <c r="I1496" s="45">
        <v>3.8312777151683422E-2</v>
      </c>
      <c r="J1496" s="46">
        <v>375.75756799999999</v>
      </c>
      <c r="K1496" s="64"/>
      <c r="L1496" s="64" t="s">
        <v>0</v>
      </c>
      <c r="M1496" s="64" t="s">
        <v>0</v>
      </c>
      <c r="N1496" s="64" t="s">
        <v>0</v>
      </c>
      <c r="O1496" s="10">
        <v>29108</v>
      </c>
      <c r="P1496" s="45">
        <v>3.3928966907950719E-2</v>
      </c>
      <c r="Q1496" s="46">
        <v>66.060606060606005</v>
      </c>
      <c r="R1496" s="10">
        <v>35886</v>
      </c>
      <c r="S1496" s="45">
        <v>4.0070972273245485E-2</v>
      </c>
      <c r="T1496" s="46">
        <v>68.484849999999994</v>
      </c>
      <c r="U1496" s="64"/>
      <c r="V1496" s="64" t="s">
        <v>0</v>
      </c>
      <c r="W1496" s="64" t="s">
        <v>0</v>
      </c>
      <c r="X1496" s="64" t="s">
        <v>0</v>
      </c>
      <c r="Y1496" s="10">
        <v>1356168</v>
      </c>
      <c r="Z1496" s="45">
        <v>3.871457388028042E-2</v>
      </c>
      <c r="AA1496" s="46">
        <v>467.87878787878799</v>
      </c>
      <c r="AB1496" s="10">
        <v>1683473</v>
      </c>
      <c r="AC1496" s="45">
        <v>4.6330730321900396E-2</v>
      </c>
      <c r="AD1496" s="46">
        <v>510.30304000000001</v>
      </c>
      <c r="AE1496" s="64"/>
    </row>
    <row r="1497" spans="1:31" ht="14.4" x14ac:dyDescent="0.3">
      <c r="A1497" s="64" t="s">
        <v>647</v>
      </c>
      <c r="B1497" s="64" t="s">
        <v>0</v>
      </c>
      <c r="C1497" s="64" t="s">
        <v>0</v>
      </c>
      <c r="D1497" s="64" t="s">
        <v>0</v>
      </c>
      <c r="E1497" s="10">
        <v>1196</v>
      </c>
      <c r="F1497" s="45">
        <v>2.6179443008271918E-3</v>
      </c>
      <c r="G1497" s="46">
        <v>146.666666666666</v>
      </c>
      <c r="H1497" s="10">
        <v>1651</v>
      </c>
      <c r="I1497" s="45">
        <v>3.4648551203675139E-3</v>
      </c>
      <c r="J1497" s="46">
        <v>166.060608</v>
      </c>
      <c r="K1497" s="64"/>
      <c r="L1497" s="64" t="s">
        <v>0</v>
      </c>
      <c r="M1497" s="64" t="s">
        <v>0</v>
      </c>
      <c r="N1497" s="64" t="s">
        <v>0</v>
      </c>
      <c r="O1497" s="10">
        <v>1906</v>
      </c>
      <c r="P1497" s="45">
        <v>2.2216782646198321E-3</v>
      </c>
      <c r="Q1497" s="46">
        <v>182.42424242424201</v>
      </c>
      <c r="R1497" s="10">
        <v>2744</v>
      </c>
      <c r="S1497" s="45">
        <v>3.0640012238138999E-3</v>
      </c>
      <c r="T1497" s="46">
        <v>196.363632</v>
      </c>
      <c r="U1497" s="64"/>
      <c r="V1497" s="64" t="s">
        <v>0</v>
      </c>
      <c r="W1497" s="64" t="s">
        <v>0</v>
      </c>
      <c r="X1497" s="64" t="s">
        <v>0</v>
      </c>
      <c r="Y1497" s="10">
        <v>79118</v>
      </c>
      <c r="Z1497" s="45">
        <v>2.2585842286943995E-3</v>
      </c>
      <c r="AA1497" s="46">
        <v>1283.6363636363601</v>
      </c>
      <c r="AB1497" s="10">
        <v>86300</v>
      </c>
      <c r="AC1497" s="45">
        <v>2.3750556301051482E-3</v>
      </c>
      <c r="AD1497" s="46">
        <v>1086.6666299999999</v>
      </c>
      <c r="AE1497" s="64"/>
    </row>
    <row r="1498" spans="1:31" ht="14.4" x14ac:dyDescent="0.3">
      <c r="A1498" s="64" t="s">
        <v>648</v>
      </c>
      <c r="B1498" s="64" t="s">
        <v>0</v>
      </c>
      <c r="C1498" s="64" t="s">
        <v>0</v>
      </c>
      <c r="D1498" s="64" t="s">
        <v>0</v>
      </c>
      <c r="E1498" s="10">
        <v>13386</v>
      </c>
      <c r="F1498" s="45">
        <v>2.930083813618126E-2</v>
      </c>
      <c r="G1498" s="46">
        <v>321.21212121212102</v>
      </c>
      <c r="H1498" s="10">
        <v>16605</v>
      </c>
      <c r="I1498" s="45">
        <v>3.4847922031315912E-2</v>
      </c>
      <c r="J1498" s="46">
        <v>409.69695999999999</v>
      </c>
      <c r="K1498" s="64"/>
      <c r="L1498" s="64" t="s">
        <v>0</v>
      </c>
      <c r="M1498" s="64" t="s">
        <v>0</v>
      </c>
      <c r="N1498" s="64" t="s">
        <v>0</v>
      </c>
      <c r="O1498" s="10">
        <v>27202</v>
      </c>
      <c r="P1498" s="45">
        <v>3.1707288643330889E-2</v>
      </c>
      <c r="Q1498" s="46">
        <v>196.363636363636</v>
      </c>
      <c r="R1498" s="10">
        <v>33142</v>
      </c>
      <c r="S1498" s="45">
        <v>3.7006971049431583E-2</v>
      </c>
      <c r="T1498" s="46">
        <v>201.81817599999999</v>
      </c>
      <c r="U1498" s="64"/>
      <c r="V1498" s="64" t="s">
        <v>0</v>
      </c>
      <c r="W1498" s="64" t="s">
        <v>0</v>
      </c>
      <c r="X1498" s="64" t="s">
        <v>0</v>
      </c>
      <c r="Y1498" s="10">
        <v>1277050</v>
      </c>
      <c r="Z1498" s="45">
        <v>3.6455989651586022E-2</v>
      </c>
      <c r="AA1498" s="46">
        <v>1342.42424242424</v>
      </c>
      <c r="AB1498" s="10">
        <v>1597173</v>
      </c>
      <c r="AC1498" s="45">
        <v>4.3955674691795253E-2</v>
      </c>
      <c r="AD1498" s="46">
        <v>1193.9394500000001</v>
      </c>
      <c r="AE1498" s="64"/>
    </row>
    <row r="1499" spans="1:31" ht="14.4" x14ac:dyDescent="0.3">
      <c r="A1499" s="64" t="s">
        <v>636</v>
      </c>
      <c r="B1499" s="64" t="s">
        <v>0</v>
      </c>
      <c r="C1499" s="64" t="s">
        <v>0</v>
      </c>
      <c r="D1499" s="64" t="s">
        <v>0</v>
      </c>
      <c r="E1499" s="10">
        <v>11979</v>
      </c>
      <c r="F1499" s="45">
        <v>2.622103242442218E-2</v>
      </c>
      <c r="G1499" s="46">
        <v>300.60606060606</v>
      </c>
      <c r="H1499" s="10">
        <v>14129</v>
      </c>
      <c r="I1499" s="45">
        <v>2.9651688670910118E-2</v>
      </c>
      <c r="J1499" s="46">
        <v>357.57574499999998</v>
      </c>
      <c r="K1499" s="64"/>
      <c r="L1499" s="64" t="s">
        <v>0</v>
      </c>
      <c r="M1499" s="64" t="s">
        <v>0</v>
      </c>
      <c r="N1499" s="64" t="s">
        <v>0</v>
      </c>
      <c r="O1499" s="10">
        <v>25590</v>
      </c>
      <c r="P1499" s="45">
        <v>2.9828303668216948E-2</v>
      </c>
      <c r="Q1499" s="46">
        <v>185.45454545454501</v>
      </c>
      <c r="R1499" s="10">
        <v>27584</v>
      </c>
      <c r="S1499" s="45">
        <v>3.0800805305277922E-2</v>
      </c>
      <c r="T1499" s="46">
        <v>134.545456</v>
      </c>
      <c r="U1499" s="64"/>
      <c r="V1499" s="64" t="s">
        <v>0</v>
      </c>
      <c r="W1499" s="64" t="s">
        <v>0</v>
      </c>
      <c r="X1499" s="64" t="s">
        <v>0</v>
      </c>
      <c r="Y1499" s="10">
        <v>1172644</v>
      </c>
      <c r="Z1499" s="45">
        <v>3.3475508029438501E-2</v>
      </c>
      <c r="AA1499" s="46">
        <v>722.42424242424204</v>
      </c>
      <c r="AB1499" s="10">
        <v>1307740</v>
      </c>
      <c r="AC1499" s="45">
        <v>3.5990211468293239E-2</v>
      </c>
      <c r="AD1499" s="46">
        <v>584.24243200000001</v>
      </c>
      <c r="AE1499" s="64"/>
    </row>
    <row r="1500" spans="1:31" ht="14.4" x14ac:dyDescent="0.3">
      <c r="A1500" s="64" t="s">
        <v>647</v>
      </c>
      <c r="B1500" s="64" t="s">
        <v>0</v>
      </c>
      <c r="C1500" s="64" t="s">
        <v>0</v>
      </c>
      <c r="D1500" s="64" t="s">
        <v>0</v>
      </c>
      <c r="E1500" s="10">
        <v>2628</v>
      </c>
      <c r="F1500" s="45">
        <v>5.752472928573461E-3</v>
      </c>
      <c r="G1500" s="46">
        <v>208.48484848484799</v>
      </c>
      <c r="H1500" s="10">
        <v>3458</v>
      </c>
      <c r="I1500" s="45">
        <v>7.2570981261240843E-3</v>
      </c>
      <c r="J1500" s="46">
        <v>212.72728000000001</v>
      </c>
      <c r="K1500" s="64"/>
      <c r="L1500" s="64" t="s">
        <v>0</v>
      </c>
      <c r="M1500" s="64" t="s">
        <v>0</v>
      </c>
      <c r="N1500" s="64" t="s">
        <v>0</v>
      </c>
      <c r="O1500" s="10">
        <v>4879</v>
      </c>
      <c r="P1500" s="45">
        <v>5.6870767329906396E-3</v>
      </c>
      <c r="Q1500" s="46">
        <v>233.333333333333</v>
      </c>
      <c r="R1500" s="10">
        <v>5876</v>
      </c>
      <c r="S1500" s="45">
        <v>6.5612504340854501E-3</v>
      </c>
      <c r="T1500" s="46">
        <v>288.48486300000002</v>
      </c>
      <c r="U1500" s="64"/>
      <c r="V1500" s="64" t="s">
        <v>0</v>
      </c>
      <c r="W1500" s="64" t="s">
        <v>0</v>
      </c>
      <c r="X1500" s="64" t="s">
        <v>0</v>
      </c>
      <c r="Y1500" s="10">
        <v>231955</v>
      </c>
      <c r="Z1500" s="45">
        <v>6.6216272500165497E-3</v>
      </c>
      <c r="AA1500" s="46">
        <v>1672.72727272727</v>
      </c>
      <c r="AB1500" s="10">
        <v>246490</v>
      </c>
      <c r="AC1500" s="45">
        <v>6.783632239450962E-3</v>
      </c>
      <c r="AD1500" s="46">
        <v>1963.03027</v>
      </c>
      <c r="AE1500" s="64"/>
    </row>
    <row r="1501" spans="1:31" ht="14.4" x14ac:dyDescent="0.3">
      <c r="A1501" s="64" t="s">
        <v>648</v>
      </c>
      <c r="B1501" s="64" t="s">
        <v>0</v>
      </c>
      <c r="C1501" s="64" t="s">
        <v>0</v>
      </c>
      <c r="D1501" s="64" t="s">
        <v>0</v>
      </c>
      <c r="E1501" s="10">
        <v>9351</v>
      </c>
      <c r="F1501" s="45">
        <v>2.046855949584872E-2</v>
      </c>
      <c r="G1501" s="46">
        <v>256.36363636363598</v>
      </c>
      <c r="H1501" s="10">
        <v>10671</v>
      </c>
      <c r="I1501" s="45">
        <v>2.2394590544786035E-2</v>
      </c>
      <c r="J1501" s="46">
        <v>347.27273600000001</v>
      </c>
      <c r="K1501" s="64"/>
      <c r="L1501" s="64" t="s">
        <v>0</v>
      </c>
      <c r="M1501" s="64" t="s">
        <v>0</v>
      </c>
      <c r="N1501" s="64" t="s">
        <v>0</v>
      </c>
      <c r="O1501" s="10">
        <v>20711</v>
      </c>
      <c r="P1501" s="45">
        <v>2.4141226935226304E-2</v>
      </c>
      <c r="Q1501" s="46">
        <v>283.030303030303</v>
      </c>
      <c r="R1501" s="10">
        <v>21708</v>
      </c>
      <c r="S1501" s="45">
        <v>2.4239554871192469E-2</v>
      </c>
      <c r="T1501" s="46">
        <v>286.06060000000002</v>
      </c>
      <c r="U1501" s="64"/>
      <c r="V1501" s="64" t="s">
        <v>0</v>
      </c>
      <c r="W1501" s="64" t="s">
        <v>0</v>
      </c>
      <c r="X1501" s="64" t="s">
        <v>0</v>
      </c>
      <c r="Y1501" s="10">
        <v>940689</v>
      </c>
      <c r="Z1501" s="45">
        <v>2.6853880779421951E-2</v>
      </c>
      <c r="AA1501" s="46">
        <v>1791.5151515151499</v>
      </c>
      <c r="AB1501" s="10">
        <v>1061250</v>
      </c>
      <c r="AC1501" s="45">
        <v>2.9206579228842278E-2</v>
      </c>
      <c r="AD1501" s="46">
        <v>2008.48486</v>
      </c>
      <c r="AE1501" s="64"/>
    </row>
    <row r="1502" spans="1:31" ht="14.4" x14ac:dyDescent="0.3">
      <c r="A1502" s="432"/>
      <c r="B1502" s="432"/>
      <c r="C1502" s="432"/>
      <c r="D1502" s="432"/>
      <c r="E1502" s="432"/>
      <c r="F1502" s="432"/>
      <c r="G1502" s="432"/>
      <c r="H1502" s="432"/>
      <c r="I1502" s="432"/>
      <c r="J1502" s="432"/>
      <c r="K1502" s="432"/>
      <c r="L1502" s="432"/>
      <c r="M1502" s="432"/>
      <c r="N1502" s="432"/>
      <c r="O1502" s="432"/>
      <c r="P1502" s="432"/>
      <c r="Q1502" s="432"/>
      <c r="R1502" s="432"/>
      <c r="S1502" s="432"/>
      <c r="T1502" s="432"/>
      <c r="U1502" s="432"/>
      <c r="V1502" s="432"/>
      <c r="W1502" s="432"/>
      <c r="X1502" s="432"/>
      <c r="Y1502" s="432"/>
      <c r="Z1502" s="432"/>
      <c r="AA1502" s="432"/>
      <c r="AB1502" s="432"/>
      <c r="AC1502" s="432"/>
      <c r="AD1502" s="432"/>
      <c r="AE1502" s="432"/>
    </row>
    <row r="1503" spans="1:31" ht="14.4" x14ac:dyDescent="0.3">
      <c r="A1503" s="433" t="s">
        <v>649</v>
      </c>
      <c r="B1503" s="433"/>
      <c r="C1503" s="433"/>
      <c r="D1503" s="433"/>
      <c r="E1503" s="433"/>
      <c r="F1503" s="433"/>
      <c r="G1503" s="433"/>
      <c r="H1503" s="433"/>
      <c r="I1503" s="433"/>
      <c r="J1503" s="433"/>
      <c r="K1503" s="433"/>
      <c r="L1503" s="433"/>
      <c r="M1503" s="433"/>
      <c r="N1503" s="433"/>
      <c r="O1503" s="433"/>
      <c r="P1503" s="433"/>
      <c r="Q1503" s="433"/>
      <c r="R1503" s="433"/>
      <c r="S1503" s="433"/>
      <c r="T1503" s="433"/>
      <c r="U1503" s="433"/>
      <c r="V1503" s="433"/>
      <c r="W1503" s="433"/>
      <c r="X1503" s="433"/>
      <c r="Y1503" s="433"/>
      <c r="Z1503" s="433"/>
      <c r="AA1503" s="433"/>
      <c r="AB1503" s="433"/>
      <c r="AC1503" s="433"/>
      <c r="AD1503" s="433"/>
      <c r="AE1503" s="433"/>
    </row>
    <row r="1504" spans="1:31" ht="14.4" x14ac:dyDescent="0.3">
      <c r="A1504" s="64"/>
      <c r="B1504" s="64" t="s">
        <v>0</v>
      </c>
      <c r="C1504" s="64" t="s">
        <v>0</v>
      </c>
      <c r="D1504" s="64" t="s">
        <v>0</v>
      </c>
      <c r="E1504" s="434" t="s">
        <v>332</v>
      </c>
      <c r="F1504" s="434"/>
      <c r="G1504" s="63" t="s">
        <v>333</v>
      </c>
      <c r="H1504" s="434" t="s">
        <v>332</v>
      </c>
      <c r="I1504" s="434"/>
      <c r="J1504" s="63" t="s">
        <v>333</v>
      </c>
      <c r="K1504" s="64" t="s">
        <v>0</v>
      </c>
      <c r="L1504" s="64" t="s">
        <v>0</v>
      </c>
      <c r="M1504" s="64" t="s">
        <v>0</v>
      </c>
      <c r="N1504" s="64" t="s">
        <v>0</v>
      </c>
      <c r="O1504" s="434" t="s">
        <v>332</v>
      </c>
      <c r="P1504" s="434"/>
      <c r="Q1504" s="63" t="s">
        <v>333</v>
      </c>
      <c r="R1504" s="434" t="s">
        <v>332</v>
      </c>
      <c r="S1504" s="434"/>
      <c r="T1504" s="63" t="s">
        <v>333</v>
      </c>
      <c r="U1504" s="64" t="s">
        <v>0</v>
      </c>
      <c r="V1504" s="64" t="s">
        <v>0</v>
      </c>
      <c r="W1504" s="64" t="s">
        <v>0</v>
      </c>
      <c r="X1504" s="64" t="s">
        <v>0</v>
      </c>
      <c r="Y1504" s="434" t="s">
        <v>332</v>
      </c>
      <c r="Z1504" s="434"/>
      <c r="AA1504" s="63" t="s">
        <v>333</v>
      </c>
      <c r="AB1504" s="434" t="s">
        <v>332</v>
      </c>
      <c r="AC1504" s="434"/>
      <c r="AD1504" s="63" t="s">
        <v>333</v>
      </c>
      <c r="AE1504" s="64" t="s">
        <v>0</v>
      </c>
    </row>
    <row r="1505" spans="1:31" ht="14.4" x14ac:dyDescent="0.3">
      <c r="A1505" s="64" t="s">
        <v>18</v>
      </c>
      <c r="B1505" s="64" t="s">
        <v>0</v>
      </c>
      <c r="C1505" s="64" t="s">
        <v>0</v>
      </c>
      <c r="D1505" s="64" t="s">
        <v>0</v>
      </c>
      <c r="E1505" s="10">
        <v>352063</v>
      </c>
      <c r="F1505" s="45"/>
      <c r="G1505" s="46">
        <v>929.09090909090901</v>
      </c>
      <c r="H1505" s="10">
        <v>370758</v>
      </c>
      <c r="I1505" s="45"/>
      <c r="J1505" s="46">
        <v>1011.51514</v>
      </c>
      <c r="K1505" s="64"/>
      <c r="L1505" s="64" t="s">
        <v>0</v>
      </c>
      <c r="M1505" s="64" t="s">
        <v>0</v>
      </c>
      <c r="N1505" s="64" t="s">
        <v>0</v>
      </c>
      <c r="O1505" s="10">
        <v>660061</v>
      </c>
      <c r="P1505" s="45"/>
      <c r="Q1505" s="46">
        <v>434.54545454545399</v>
      </c>
      <c r="R1505" s="10">
        <v>692715</v>
      </c>
      <c r="S1505" s="45"/>
      <c r="T1505" s="46">
        <v>323.63635299999999</v>
      </c>
      <c r="U1505" s="64"/>
      <c r="V1505" s="64" t="s">
        <v>0</v>
      </c>
      <c r="W1505" s="64" t="s">
        <v>0</v>
      </c>
      <c r="X1505" s="64" t="s">
        <v>0</v>
      </c>
      <c r="Y1505" s="10">
        <v>28355280</v>
      </c>
      <c r="Z1505" s="45"/>
      <c r="AA1505" s="46">
        <v>1387.87878787878</v>
      </c>
      <c r="AB1505" s="10">
        <v>29778793</v>
      </c>
      <c r="AC1505" s="45"/>
      <c r="AD1505" s="46">
        <v>1499.39392</v>
      </c>
      <c r="AE1505" s="64"/>
    </row>
    <row r="1506" spans="1:31" ht="14.4" x14ac:dyDescent="0.3">
      <c r="A1506" s="64" t="s">
        <v>334</v>
      </c>
      <c r="B1506" s="64" t="s">
        <v>0</v>
      </c>
      <c r="C1506" s="64" t="s">
        <v>0</v>
      </c>
      <c r="D1506" s="64" t="s">
        <v>0</v>
      </c>
      <c r="E1506" s="10">
        <v>169648</v>
      </c>
      <c r="F1506" s="45">
        <v>0.48186830198004332</v>
      </c>
      <c r="G1506" s="46">
        <v>753.33333333333303</v>
      </c>
      <c r="H1506" s="10">
        <v>178850</v>
      </c>
      <c r="I1506" s="45">
        <v>0.48239013048942975</v>
      </c>
      <c r="J1506" s="46">
        <v>1018.18182</v>
      </c>
      <c r="K1506" s="64"/>
      <c r="L1506" s="64" t="s">
        <v>0</v>
      </c>
      <c r="M1506" s="64" t="s">
        <v>0</v>
      </c>
      <c r="N1506" s="64" t="s">
        <v>0</v>
      </c>
      <c r="O1506" s="10">
        <v>322840</v>
      </c>
      <c r="P1506" s="45">
        <v>0.48910630987136039</v>
      </c>
      <c r="Q1506" s="46">
        <v>364.84848484848402</v>
      </c>
      <c r="R1506" s="10">
        <v>339387</v>
      </c>
      <c r="S1506" s="45">
        <v>0.48993742015114439</v>
      </c>
      <c r="T1506" s="46">
        <v>307.878784</v>
      </c>
      <c r="U1506" s="64"/>
      <c r="V1506" s="64" t="s">
        <v>0</v>
      </c>
      <c r="W1506" s="64" t="s">
        <v>0</v>
      </c>
      <c r="X1506" s="64" t="s">
        <v>0</v>
      </c>
      <c r="Y1506" s="10">
        <v>13814083</v>
      </c>
      <c r="Z1506" s="45">
        <v>0.48717850784756844</v>
      </c>
      <c r="AA1506" s="46">
        <v>1719.3939393939299</v>
      </c>
      <c r="AB1506" s="10">
        <v>14538637</v>
      </c>
      <c r="AC1506" s="45">
        <v>0.48822116463887572</v>
      </c>
      <c r="AD1506" s="46">
        <v>1671.51514</v>
      </c>
      <c r="AE1506" s="64"/>
    </row>
    <row r="1507" spans="1:31" ht="14.4" x14ac:dyDescent="0.3">
      <c r="A1507" s="64" t="s">
        <v>633</v>
      </c>
      <c r="B1507" s="64" t="s">
        <v>0</v>
      </c>
      <c r="C1507" s="64" t="s">
        <v>0</v>
      </c>
      <c r="D1507" s="64" t="s">
        <v>0</v>
      </c>
      <c r="E1507" s="10">
        <v>69392</v>
      </c>
      <c r="F1507" s="45">
        <v>0.19710108702135698</v>
      </c>
      <c r="G1507" s="46">
        <v>786.06060606060601</v>
      </c>
      <c r="H1507" s="10">
        <v>70510</v>
      </c>
      <c r="I1507" s="45">
        <v>0.19017795974732846</v>
      </c>
      <c r="J1507" s="46">
        <v>836.36364700000001</v>
      </c>
      <c r="K1507" s="64"/>
      <c r="L1507" s="64" t="s">
        <v>0</v>
      </c>
      <c r="M1507" s="64" t="s">
        <v>0</v>
      </c>
      <c r="N1507" s="64" t="s">
        <v>0</v>
      </c>
      <c r="O1507" s="10">
        <v>122422</v>
      </c>
      <c r="P1507" s="45">
        <v>0.1854707367955386</v>
      </c>
      <c r="Q1507" s="46">
        <v>188.48484848484799</v>
      </c>
      <c r="R1507" s="10">
        <v>123947</v>
      </c>
      <c r="S1507" s="45">
        <v>0.17892928549259074</v>
      </c>
      <c r="T1507" s="46">
        <v>217.57576</v>
      </c>
      <c r="U1507" s="64"/>
      <c r="V1507" s="64" t="s">
        <v>0</v>
      </c>
      <c r="W1507" s="64" t="s">
        <v>0</v>
      </c>
      <c r="X1507" s="64" t="s">
        <v>0</v>
      </c>
      <c r="Y1507" s="10">
        <v>4680829</v>
      </c>
      <c r="Z1507" s="45">
        <v>0.16507786204191954</v>
      </c>
      <c r="AA1507" s="46">
        <v>1689.0909090908999</v>
      </c>
      <c r="AB1507" s="10">
        <v>4836233</v>
      </c>
      <c r="AC1507" s="45">
        <v>0.16240527277247269</v>
      </c>
      <c r="AD1507" s="46">
        <v>1413.3333700000001</v>
      </c>
      <c r="AE1507" s="64"/>
    </row>
    <row r="1508" spans="1:31" ht="14.4" x14ac:dyDescent="0.3">
      <c r="A1508" s="64" t="s">
        <v>650</v>
      </c>
      <c r="B1508" s="64" t="s">
        <v>0</v>
      </c>
      <c r="C1508" s="64" t="s">
        <v>0</v>
      </c>
      <c r="D1508" s="64" t="s">
        <v>0</v>
      </c>
      <c r="E1508" s="10">
        <v>2151</v>
      </c>
      <c r="F1508" s="45">
        <v>6.1097019567520582E-3</v>
      </c>
      <c r="G1508" s="46">
        <v>287.27272727272702</v>
      </c>
      <c r="H1508" s="10">
        <v>2290</v>
      </c>
      <c r="I1508" s="45">
        <v>6.1765356378014769E-3</v>
      </c>
      <c r="J1508" s="46">
        <v>240.606064</v>
      </c>
      <c r="K1508" s="64"/>
      <c r="L1508" s="64" t="s">
        <v>0</v>
      </c>
      <c r="M1508" s="64" t="s">
        <v>0</v>
      </c>
      <c r="N1508" s="64" t="s">
        <v>0</v>
      </c>
      <c r="O1508" s="10">
        <v>3202</v>
      </c>
      <c r="P1508" s="45">
        <v>4.8510667953416426E-3</v>
      </c>
      <c r="Q1508" s="46">
        <v>315.15151515151501</v>
      </c>
      <c r="R1508" s="10">
        <v>3733</v>
      </c>
      <c r="S1508" s="45">
        <v>5.3889406177143554E-3</v>
      </c>
      <c r="T1508" s="46">
        <v>329.69695999999999</v>
      </c>
      <c r="U1508" s="64"/>
      <c r="V1508" s="64" t="s">
        <v>0</v>
      </c>
      <c r="W1508" s="64" t="s">
        <v>0</v>
      </c>
      <c r="X1508" s="64" t="s">
        <v>0</v>
      </c>
      <c r="Y1508" s="10">
        <v>90488</v>
      </c>
      <c r="Z1508" s="45">
        <v>3.1912222344480465E-3</v>
      </c>
      <c r="AA1508" s="46">
        <v>1536.3636363636299</v>
      </c>
      <c r="AB1508" s="10">
        <v>112432</v>
      </c>
      <c r="AC1508" s="45">
        <v>3.7755727708641516E-3</v>
      </c>
      <c r="AD1508" s="46">
        <v>1570.9090000000001</v>
      </c>
      <c r="AE1508" s="64"/>
    </row>
    <row r="1509" spans="1:31" ht="14.4" x14ac:dyDescent="0.3">
      <c r="A1509" s="64" t="s">
        <v>651</v>
      </c>
      <c r="B1509" s="64" t="s">
        <v>0</v>
      </c>
      <c r="C1509" s="64" t="s">
        <v>0</v>
      </c>
      <c r="D1509" s="64" t="s">
        <v>0</v>
      </c>
      <c r="E1509" s="10">
        <v>67241</v>
      </c>
      <c r="F1509" s="45">
        <v>0.19099138506460492</v>
      </c>
      <c r="G1509" s="46">
        <v>788.48484848484804</v>
      </c>
      <c r="H1509" s="10">
        <v>68220</v>
      </c>
      <c r="I1509" s="45">
        <v>0.18400142410952697</v>
      </c>
      <c r="J1509" s="46">
        <v>907.87879999999996</v>
      </c>
      <c r="K1509" s="64"/>
      <c r="L1509" s="64" t="s">
        <v>0</v>
      </c>
      <c r="M1509" s="64" t="s">
        <v>0</v>
      </c>
      <c r="N1509" s="64" t="s">
        <v>0</v>
      </c>
      <c r="O1509" s="10">
        <v>119220</v>
      </c>
      <c r="P1509" s="45">
        <v>0.18061967000019696</v>
      </c>
      <c r="Q1509" s="46">
        <v>378.78787878787801</v>
      </c>
      <c r="R1509" s="10">
        <v>120214</v>
      </c>
      <c r="S1509" s="45">
        <v>0.17354034487487638</v>
      </c>
      <c r="T1509" s="46">
        <v>391.51513699999998</v>
      </c>
      <c r="U1509" s="64"/>
      <c r="V1509" s="64" t="s">
        <v>0</v>
      </c>
      <c r="W1509" s="64" t="s">
        <v>0</v>
      </c>
      <c r="X1509" s="64" t="s">
        <v>0</v>
      </c>
      <c r="Y1509" s="10">
        <v>4590341</v>
      </c>
      <c r="Z1509" s="45">
        <v>0.16188663980747148</v>
      </c>
      <c r="AA1509" s="46">
        <v>2425.45454545454</v>
      </c>
      <c r="AB1509" s="10">
        <v>4723801</v>
      </c>
      <c r="AC1509" s="45">
        <v>0.15862970000160853</v>
      </c>
      <c r="AD1509" s="46">
        <v>2113.3332500000001</v>
      </c>
      <c r="AE1509" s="64"/>
    </row>
    <row r="1510" spans="1:31" ht="14.4" x14ac:dyDescent="0.3">
      <c r="A1510" s="64" t="s">
        <v>634</v>
      </c>
      <c r="B1510" s="64" t="s">
        <v>0</v>
      </c>
      <c r="C1510" s="64" t="s">
        <v>0</v>
      </c>
      <c r="D1510" s="64" t="s">
        <v>0</v>
      </c>
      <c r="E1510" s="10">
        <v>79439</v>
      </c>
      <c r="F1510" s="45">
        <v>0.22563859309271353</v>
      </c>
      <c r="G1510" s="46">
        <v>590.30303030303003</v>
      </c>
      <c r="H1510" s="10">
        <v>83683</v>
      </c>
      <c r="I1510" s="45">
        <v>0.22570787413892621</v>
      </c>
      <c r="J1510" s="46">
        <v>638.18179999999995</v>
      </c>
      <c r="K1510" s="64"/>
      <c r="L1510" s="64" t="s">
        <v>0</v>
      </c>
      <c r="M1510" s="64" t="s">
        <v>0</v>
      </c>
      <c r="N1510" s="64" t="s">
        <v>0</v>
      </c>
      <c r="O1510" s="10">
        <v>157042</v>
      </c>
      <c r="P1510" s="45">
        <v>0.23792043462649665</v>
      </c>
      <c r="Q1510" s="46">
        <v>253.93939393939399</v>
      </c>
      <c r="R1510" s="10">
        <v>163605</v>
      </c>
      <c r="S1510" s="45">
        <v>0.23617938113076806</v>
      </c>
      <c r="T1510" s="46">
        <v>210.909088</v>
      </c>
      <c r="U1510" s="64"/>
      <c r="V1510" s="64" t="s">
        <v>0</v>
      </c>
      <c r="W1510" s="64" t="s">
        <v>0</v>
      </c>
      <c r="X1510" s="64" t="s">
        <v>0</v>
      </c>
      <c r="Y1510" s="10">
        <v>7141012</v>
      </c>
      <c r="Z1510" s="45">
        <v>0.2518406448463919</v>
      </c>
      <c r="AA1510" s="46">
        <v>1329.69696969696</v>
      </c>
      <c r="AB1510" s="10">
        <v>7303247</v>
      </c>
      <c r="AC1510" s="45">
        <v>0.24524993340059148</v>
      </c>
      <c r="AD1510" s="46">
        <v>1261.21216</v>
      </c>
      <c r="AE1510" s="64"/>
    </row>
    <row r="1511" spans="1:31" ht="14.4" x14ac:dyDescent="0.3">
      <c r="A1511" s="64" t="s">
        <v>650</v>
      </c>
      <c r="B1511" s="64" t="s">
        <v>0</v>
      </c>
      <c r="C1511" s="64" t="s">
        <v>0</v>
      </c>
      <c r="D1511" s="64" t="s">
        <v>0</v>
      </c>
      <c r="E1511" s="10">
        <v>4635</v>
      </c>
      <c r="F1511" s="45">
        <v>1.3165257354507574E-2</v>
      </c>
      <c r="G1511" s="46">
        <v>284.24242424242402</v>
      </c>
      <c r="H1511" s="10">
        <v>5646</v>
      </c>
      <c r="I1511" s="45">
        <v>1.5228262100885213E-2</v>
      </c>
      <c r="J1511" s="46">
        <v>383.03030000000001</v>
      </c>
      <c r="K1511" s="64"/>
      <c r="L1511" s="64" t="s">
        <v>0</v>
      </c>
      <c r="M1511" s="64" t="s">
        <v>0</v>
      </c>
      <c r="N1511" s="64" t="s">
        <v>0</v>
      </c>
      <c r="O1511" s="10">
        <v>7843</v>
      </c>
      <c r="P1511" s="45">
        <v>1.1882235126753437E-2</v>
      </c>
      <c r="Q1511" s="46">
        <v>360.60606060606</v>
      </c>
      <c r="R1511" s="10">
        <v>8984</v>
      </c>
      <c r="S1511" s="45">
        <v>1.2969258641721344E-2</v>
      </c>
      <c r="T1511" s="46">
        <v>439.39395100000002</v>
      </c>
      <c r="U1511" s="64"/>
      <c r="V1511" s="64" t="s">
        <v>0</v>
      </c>
      <c r="W1511" s="64" t="s">
        <v>0</v>
      </c>
      <c r="X1511" s="64" t="s">
        <v>0</v>
      </c>
      <c r="Y1511" s="10">
        <v>240196</v>
      </c>
      <c r="Z1511" s="45">
        <v>8.4709443884877882E-3</v>
      </c>
      <c r="AA1511" s="46">
        <v>2185.45454545454</v>
      </c>
      <c r="AB1511" s="10">
        <v>245942</v>
      </c>
      <c r="AC1511" s="45">
        <v>8.2589646934313286E-3</v>
      </c>
      <c r="AD1511" s="46">
        <v>2197.5756799999999</v>
      </c>
      <c r="AE1511" s="64"/>
    </row>
    <row r="1512" spans="1:31" ht="14.4" x14ac:dyDescent="0.3">
      <c r="A1512" s="64" t="s">
        <v>651</v>
      </c>
      <c r="B1512" s="64" t="s">
        <v>0</v>
      </c>
      <c r="C1512" s="64" t="s">
        <v>0</v>
      </c>
      <c r="D1512" s="64" t="s">
        <v>0</v>
      </c>
      <c r="E1512" s="10">
        <v>74804</v>
      </c>
      <c r="F1512" s="45">
        <v>0.21247333573820595</v>
      </c>
      <c r="G1512" s="46">
        <v>635.75757575757495</v>
      </c>
      <c r="H1512" s="10">
        <v>78037</v>
      </c>
      <c r="I1512" s="45">
        <v>0.210479612038041</v>
      </c>
      <c r="J1512" s="46">
        <v>649.09090000000003</v>
      </c>
      <c r="K1512" s="64"/>
      <c r="L1512" s="64" t="s">
        <v>0</v>
      </c>
      <c r="M1512" s="64" t="s">
        <v>0</v>
      </c>
      <c r="N1512" s="64" t="s">
        <v>0</v>
      </c>
      <c r="O1512" s="10">
        <v>149199</v>
      </c>
      <c r="P1512" s="45">
        <v>0.22603819949974321</v>
      </c>
      <c r="Q1512" s="46">
        <v>453.33333333333297</v>
      </c>
      <c r="R1512" s="10">
        <v>154621</v>
      </c>
      <c r="S1512" s="45">
        <v>0.22321012248904673</v>
      </c>
      <c r="T1512" s="46">
        <v>486.06060000000002</v>
      </c>
      <c r="U1512" s="64"/>
      <c r="V1512" s="64" t="s">
        <v>0</v>
      </c>
      <c r="W1512" s="64" t="s">
        <v>0</v>
      </c>
      <c r="X1512" s="64" t="s">
        <v>0</v>
      </c>
      <c r="Y1512" s="10">
        <v>6900816</v>
      </c>
      <c r="Z1512" s="45">
        <v>0.24336970045790413</v>
      </c>
      <c r="AA1512" s="46">
        <v>2867.8787878787798</v>
      </c>
      <c r="AB1512" s="10">
        <v>7057305</v>
      </c>
      <c r="AC1512" s="45">
        <v>0.23699096870716016</v>
      </c>
      <c r="AD1512" s="46">
        <v>2636.9697299999998</v>
      </c>
      <c r="AE1512" s="64"/>
    </row>
    <row r="1513" spans="1:31" ht="14.4" x14ac:dyDescent="0.3">
      <c r="A1513" s="64" t="s">
        <v>635</v>
      </c>
      <c r="B1513" s="64" t="s">
        <v>0</v>
      </c>
      <c r="C1513" s="64" t="s">
        <v>0</v>
      </c>
      <c r="D1513" s="64" t="s">
        <v>0</v>
      </c>
      <c r="E1513" s="10">
        <v>12305</v>
      </c>
      <c r="F1513" s="45">
        <v>3.4951130905548154E-2</v>
      </c>
      <c r="G1513" s="46">
        <v>281.81818181818102</v>
      </c>
      <c r="H1513" s="10">
        <v>15437</v>
      </c>
      <c r="I1513" s="45">
        <v>4.1636323423904539E-2</v>
      </c>
      <c r="J1513" s="46">
        <v>313.93939999999998</v>
      </c>
      <c r="K1513" s="64"/>
      <c r="L1513" s="64" t="s">
        <v>0</v>
      </c>
      <c r="M1513" s="64" t="s">
        <v>0</v>
      </c>
      <c r="N1513" s="64" t="s">
        <v>0</v>
      </c>
      <c r="O1513" s="10">
        <v>25684</v>
      </c>
      <c r="P1513" s="45">
        <v>3.8911555144145765E-2</v>
      </c>
      <c r="Q1513" s="46">
        <v>58.181818181818201</v>
      </c>
      <c r="R1513" s="10">
        <v>32232</v>
      </c>
      <c r="S1513" s="45">
        <v>4.6529958207921003E-2</v>
      </c>
      <c r="T1513" s="46">
        <v>48.484848</v>
      </c>
      <c r="U1513" s="64"/>
      <c r="V1513" s="64" t="s">
        <v>0</v>
      </c>
      <c r="W1513" s="64" t="s">
        <v>0</v>
      </c>
      <c r="X1513" s="64" t="s">
        <v>0</v>
      </c>
      <c r="Y1513" s="10">
        <v>1173065</v>
      </c>
      <c r="Z1513" s="45">
        <v>4.1370249209318338E-2</v>
      </c>
      <c r="AA1513" s="46">
        <v>747.27272727272702</v>
      </c>
      <c r="AB1513" s="10">
        <v>1458970</v>
      </c>
      <c r="AC1513" s="45">
        <v>4.8993590841643585E-2</v>
      </c>
      <c r="AD1513" s="46">
        <v>507.27273600000001</v>
      </c>
      <c r="AE1513" s="64"/>
    </row>
    <row r="1514" spans="1:31" ht="14.4" x14ac:dyDescent="0.3">
      <c r="A1514" s="64" t="s">
        <v>650</v>
      </c>
      <c r="B1514" s="64" t="s">
        <v>0</v>
      </c>
      <c r="C1514" s="64" t="s">
        <v>0</v>
      </c>
      <c r="D1514" s="64" t="s">
        <v>0</v>
      </c>
      <c r="E1514" s="10">
        <v>1458</v>
      </c>
      <c r="F1514" s="45">
        <v>4.141304255204324E-3</v>
      </c>
      <c r="G1514" s="46">
        <v>150.30303030303</v>
      </c>
      <c r="H1514" s="10">
        <v>1805</v>
      </c>
      <c r="I1514" s="45">
        <v>4.8684047276120815E-3</v>
      </c>
      <c r="J1514" s="46">
        <v>152.121216</v>
      </c>
      <c r="K1514" s="64"/>
      <c r="L1514" s="64" t="s">
        <v>0</v>
      </c>
      <c r="M1514" s="64" t="s">
        <v>0</v>
      </c>
      <c r="N1514" s="64" t="s">
        <v>0</v>
      </c>
      <c r="O1514" s="10">
        <v>2419</v>
      </c>
      <c r="P1514" s="45">
        <v>3.66481279760507E-3</v>
      </c>
      <c r="Q1514" s="46">
        <v>191.51515151515099</v>
      </c>
      <c r="R1514" s="10">
        <v>3013</v>
      </c>
      <c r="S1514" s="45">
        <v>4.3495521246111318E-3</v>
      </c>
      <c r="T1514" s="46">
        <v>196.96969999999999</v>
      </c>
      <c r="U1514" s="64"/>
      <c r="V1514" s="64" t="s">
        <v>0</v>
      </c>
      <c r="W1514" s="64" t="s">
        <v>0</v>
      </c>
      <c r="X1514" s="64" t="s">
        <v>0</v>
      </c>
      <c r="Y1514" s="10">
        <v>82847</v>
      </c>
      <c r="Z1514" s="45">
        <v>2.9217486126040721E-3</v>
      </c>
      <c r="AA1514" s="46">
        <v>1123.6363636363601</v>
      </c>
      <c r="AB1514" s="10">
        <v>100621</v>
      </c>
      <c r="AC1514" s="45">
        <v>3.3789482333954905E-3</v>
      </c>
      <c r="AD1514" s="46">
        <v>1328.48486</v>
      </c>
      <c r="AE1514" s="64"/>
    </row>
    <row r="1515" spans="1:31" ht="14.4" x14ac:dyDescent="0.3">
      <c r="A1515" s="64" t="s">
        <v>651</v>
      </c>
      <c r="B1515" s="64" t="s">
        <v>0</v>
      </c>
      <c r="C1515" s="64" t="s">
        <v>0</v>
      </c>
      <c r="D1515" s="64" t="s">
        <v>0</v>
      </c>
      <c r="E1515" s="10">
        <v>10847</v>
      </c>
      <c r="F1515" s="45">
        <v>3.0809826650343829E-2</v>
      </c>
      <c r="G1515" s="46">
        <v>270.30303030303003</v>
      </c>
      <c r="H1515" s="10">
        <v>13632</v>
      </c>
      <c r="I1515" s="45">
        <v>3.6767918696292458E-2</v>
      </c>
      <c r="J1515" s="46">
        <v>286.06060000000002</v>
      </c>
      <c r="K1515" s="64"/>
      <c r="L1515" s="64" t="s">
        <v>0</v>
      </c>
      <c r="M1515" s="64" t="s">
        <v>0</v>
      </c>
      <c r="N1515" s="64" t="s">
        <v>0</v>
      </c>
      <c r="O1515" s="10">
        <v>23265</v>
      </c>
      <c r="P1515" s="45">
        <v>3.5246742346540696E-2</v>
      </c>
      <c r="Q1515" s="46">
        <v>207.272727272727</v>
      </c>
      <c r="R1515" s="10">
        <v>29219</v>
      </c>
      <c r="S1515" s="45">
        <v>4.2180406083309877E-2</v>
      </c>
      <c r="T1515" s="46">
        <v>206.060608</v>
      </c>
      <c r="U1515" s="64"/>
      <c r="V1515" s="64" t="s">
        <v>0</v>
      </c>
      <c r="W1515" s="64" t="s">
        <v>0</v>
      </c>
      <c r="X1515" s="64" t="s">
        <v>0</v>
      </c>
      <c r="Y1515" s="10">
        <v>1090218</v>
      </c>
      <c r="Z1515" s="45">
        <v>3.8448500596714265E-2</v>
      </c>
      <c r="AA1515" s="46">
        <v>1432.72727272727</v>
      </c>
      <c r="AB1515" s="10">
        <v>1358349</v>
      </c>
      <c r="AC1515" s="45">
        <v>4.5614642608248095E-2</v>
      </c>
      <c r="AD1515" s="46">
        <v>1410.9090000000001</v>
      </c>
      <c r="AE1515" s="64"/>
    </row>
    <row r="1516" spans="1:31" ht="14.4" x14ac:dyDescent="0.3">
      <c r="A1516" s="64" t="s">
        <v>636</v>
      </c>
      <c r="B1516" s="64" t="s">
        <v>0</v>
      </c>
      <c r="C1516" s="64" t="s">
        <v>0</v>
      </c>
      <c r="D1516" s="64" t="s">
        <v>0</v>
      </c>
      <c r="E1516" s="10">
        <v>8512</v>
      </c>
      <c r="F1516" s="45">
        <v>2.4177490960424698E-2</v>
      </c>
      <c r="G1516" s="46">
        <v>201.81818181818099</v>
      </c>
      <c r="H1516" s="10">
        <v>9220</v>
      </c>
      <c r="I1516" s="45">
        <v>2.4867973179270576E-2</v>
      </c>
      <c r="J1516" s="46">
        <v>280.60604899999998</v>
      </c>
      <c r="K1516" s="64"/>
      <c r="L1516" s="64" t="s">
        <v>0</v>
      </c>
      <c r="M1516" s="64" t="s">
        <v>0</v>
      </c>
      <c r="N1516" s="64" t="s">
        <v>0</v>
      </c>
      <c r="O1516" s="10">
        <v>17692</v>
      </c>
      <c r="P1516" s="45">
        <v>2.680358330517937E-2</v>
      </c>
      <c r="Q1516" s="46">
        <v>98.181818181818201</v>
      </c>
      <c r="R1516" s="10">
        <v>19603</v>
      </c>
      <c r="S1516" s="45">
        <v>2.8298795319864591E-2</v>
      </c>
      <c r="T1516" s="46">
        <v>81.818183899999994</v>
      </c>
      <c r="U1516" s="64"/>
      <c r="V1516" s="64" t="s">
        <v>0</v>
      </c>
      <c r="W1516" s="64" t="s">
        <v>0</v>
      </c>
      <c r="X1516" s="64" t="s">
        <v>0</v>
      </c>
      <c r="Y1516" s="10">
        <v>819177</v>
      </c>
      <c r="Z1516" s="45">
        <v>2.8889751749938637E-2</v>
      </c>
      <c r="AA1516" s="46">
        <v>614.54545454545405</v>
      </c>
      <c r="AB1516" s="10">
        <v>940187</v>
      </c>
      <c r="AC1516" s="45">
        <v>3.1572367624167978E-2</v>
      </c>
      <c r="AD1516" s="46">
        <v>498.18182400000001</v>
      </c>
      <c r="AE1516" s="64"/>
    </row>
    <row r="1517" spans="1:31" ht="14.4" x14ac:dyDescent="0.3">
      <c r="A1517" s="64" t="s">
        <v>650</v>
      </c>
      <c r="B1517" s="64" t="s">
        <v>0</v>
      </c>
      <c r="C1517" s="64" t="s">
        <v>0</v>
      </c>
      <c r="D1517" s="64" t="s">
        <v>0</v>
      </c>
      <c r="E1517" s="10">
        <v>2528</v>
      </c>
      <c r="F1517" s="45">
        <v>7.1805330295998159E-3</v>
      </c>
      <c r="G1517" s="46">
        <v>172.72727272727201</v>
      </c>
      <c r="H1517" s="10">
        <v>2396</v>
      </c>
      <c r="I1517" s="45">
        <v>6.4624364140490565E-3</v>
      </c>
      <c r="J1517" s="46">
        <v>218.18182400000001</v>
      </c>
      <c r="K1517" s="64"/>
      <c r="L1517" s="64" t="s">
        <v>0</v>
      </c>
      <c r="M1517" s="64" t="s">
        <v>0</v>
      </c>
      <c r="N1517" s="64" t="s">
        <v>0</v>
      </c>
      <c r="O1517" s="10">
        <v>4410</v>
      </c>
      <c r="P1517" s="45">
        <v>6.6812006769071345E-3</v>
      </c>
      <c r="Q1517" s="46">
        <v>194.54545454545399</v>
      </c>
      <c r="R1517" s="10">
        <v>4712</v>
      </c>
      <c r="S1517" s="45">
        <v>6.8022202493088785E-3</v>
      </c>
      <c r="T1517" s="46">
        <v>245.454544</v>
      </c>
      <c r="U1517" s="64"/>
      <c r="V1517" s="64" t="s">
        <v>0</v>
      </c>
      <c r="W1517" s="64" t="s">
        <v>0</v>
      </c>
      <c r="X1517" s="64" t="s">
        <v>0</v>
      </c>
      <c r="Y1517" s="10">
        <v>183087</v>
      </c>
      <c r="Z1517" s="45">
        <v>6.4568926845370595E-3</v>
      </c>
      <c r="AA1517" s="46">
        <v>1670.30303030303</v>
      </c>
      <c r="AB1517" s="10">
        <v>200224</v>
      </c>
      <c r="AC1517" s="45">
        <v>6.7237110651193954E-3</v>
      </c>
      <c r="AD1517" s="46">
        <v>1686.6666299999999</v>
      </c>
      <c r="AE1517" s="64"/>
    </row>
    <row r="1518" spans="1:31" ht="14.4" x14ac:dyDescent="0.3">
      <c r="A1518" s="64" t="s">
        <v>651</v>
      </c>
      <c r="B1518" s="64" t="s">
        <v>0</v>
      </c>
      <c r="C1518" s="64" t="s">
        <v>0</v>
      </c>
      <c r="D1518" s="64" t="s">
        <v>0</v>
      </c>
      <c r="E1518" s="10">
        <v>5984</v>
      </c>
      <c r="F1518" s="45">
        <v>1.6996957930824882E-2</v>
      </c>
      <c r="G1518" s="46">
        <v>205.45454545454501</v>
      </c>
      <c r="H1518" s="10">
        <v>6824</v>
      </c>
      <c r="I1518" s="45">
        <v>1.8405536765221518E-2</v>
      </c>
      <c r="J1518" s="46">
        <v>249.69697600000001</v>
      </c>
      <c r="K1518" s="64"/>
      <c r="L1518" s="64" t="s">
        <v>0</v>
      </c>
      <c r="M1518" s="64" t="s">
        <v>0</v>
      </c>
      <c r="N1518" s="64" t="s">
        <v>0</v>
      </c>
      <c r="O1518" s="10">
        <v>13282</v>
      </c>
      <c r="P1518" s="45">
        <v>2.0122382628272234E-2</v>
      </c>
      <c r="Q1518" s="46">
        <v>209.69696969696901</v>
      </c>
      <c r="R1518" s="10">
        <v>14891</v>
      </c>
      <c r="S1518" s="45">
        <v>2.1496575070555711E-2</v>
      </c>
      <c r="T1518" s="46">
        <v>252.121216</v>
      </c>
      <c r="U1518" s="64"/>
      <c r="V1518" s="64" t="s">
        <v>0</v>
      </c>
      <c r="W1518" s="64" t="s">
        <v>0</v>
      </c>
      <c r="X1518" s="64" t="s">
        <v>0</v>
      </c>
      <c r="Y1518" s="10">
        <v>636090</v>
      </c>
      <c r="Z1518" s="45">
        <v>2.2432859065401576E-2</v>
      </c>
      <c r="AA1518" s="46">
        <v>1607.27272727272</v>
      </c>
      <c r="AB1518" s="10">
        <v>739963</v>
      </c>
      <c r="AC1518" s="45">
        <v>2.4848656559048582E-2</v>
      </c>
      <c r="AD1518" s="46">
        <v>1780.60608</v>
      </c>
      <c r="AE1518" s="64"/>
    </row>
    <row r="1519" spans="1:31" ht="14.4" x14ac:dyDescent="0.3">
      <c r="A1519" s="64" t="s">
        <v>355</v>
      </c>
      <c r="B1519" s="64" t="s">
        <v>0</v>
      </c>
      <c r="C1519" s="64" t="s">
        <v>0</v>
      </c>
      <c r="D1519" s="64" t="s">
        <v>0</v>
      </c>
      <c r="E1519" s="10">
        <v>182415</v>
      </c>
      <c r="F1519" s="45">
        <v>0.51813169801995662</v>
      </c>
      <c r="G1519" s="46">
        <v>707.87878787878697</v>
      </c>
      <c r="H1519" s="10">
        <v>191908</v>
      </c>
      <c r="I1519" s="45">
        <v>0.5176098695105702</v>
      </c>
      <c r="J1519" s="46">
        <v>805.45450000000005</v>
      </c>
      <c r="K1519" s="64"/>
      <c r="L1519" s="64" t="s">
        <v>0</v>
      </c>
      <c r="M1519" s="64" t="s">
        <v>0</v>
      </c>
      <c r="N1519" s="64" t="s">
        <v>0</v>
      </c>
      <c r="O1519" s="10">
        <v>337221</v>
      </c>
      <c r="P1519" s="45">
        <v>0.51089369012863961</v>
      </c>
      <c r="Q1519" s="46">
        <v>216.363636363636</v>
      </c>
      <c r="R1519" s="10">
        <v>353328</v>
      </c>
      <c r="S1519" s="45">
        <v>0.51006257984885561</v>
      </c>
      <c r="T1519" s="46">
        <v>187.27271999999999</v>
      </c>
      <c r="U1519" s="64"/>
      <c r="V1519" s="64" t="s">
        <v>0</v>
      </c>
      <c r="W1519" s="64" t="s">
        <v>0</v>
      </c>
      <c r="X1519" s="64" t="s">
        <v>0</v>
      </c>
      <c r="Y1519" s="10">
        <v>14541197</v>
      </c>
      <c r="Z1519" s="45">
        <v>0.51282149215243156</v>
      </c>
      <c r="AA1519" s="46">
        <v>1258.1818181818101</v>
      </c>
      <c r="AB1519" s="10">
        <v>15240156</v>
      </c>
      <c r="AC1519" s="45">
        <v>0.51177883536112423</v>
      </c>
      <c r="AD1519" s="46">
        <v>1075.15149</v>
      </c>
      <c r="AE1519" s="64"/>
    </row>
    <row r="1520" spans="1:31" ht="14.4" x14ac:dyDescent="0.3">
      <c r="A1520" s="64" t="s">
        <v>633</v>
      </c>
      <c r="B1520" s="64" t="s">
        <v>0</v>
      </c>
      <c r="C1520" s="64" t="s">
        <v>0</v>
      </c>
      <c r="D1520" s="64" t="s">
        <v>0</v>
      </c>
      <c r="E1520" s="10">
        <v>70325</v>
      </c>
      <c r="F1520" s="45">
        <v>0.19975118089660091</v>
      </c>
      <c r="G1520" s="46">
        <v>549.09090909090901</v>
      </c>
      <c r="H1520" s="10">
        <v>71065</v>
      </c>
      <c r="I1520" s="45">
        <v>0.19167489305692662</v>
      </c>
      <c r="J1520" s="46">
        <v>694.54549999999995</v>
      </c>
      <c r="K1520" s="64"/>
      <c r="L1520" s="64" t="s">
        <v>0</v>
      </c>
      <c r="M1520" s="64" t="s">
        <v>0</v>
      </c>
      <c r="N1520" s="64" t="s">
        <v>0</v>
      </c>
      <c r="O1520" s="10">
        <v>119810</v>
      </c>
      <c r="P1520" s="45">
        <v>0.18151352678010063</v>
      </c>
      <c r="Q1520" s="46">
        <v>76.969696969696898</v>
      </c>
      <c r="R1520" s="10">
        <v>121799</v>
      </c>
      <c r="S1520" s="45">
        <v>0.17582844315483279</v>
      </c>
      <c r="T1520" s="46">
        <v>76.363640000000004</v>
      </c>
      <c r="U1520" s="64"/>
      <c r="V1520" s="64" t="s">
        <v>0</v>
      </c>
      <c r="W1520" s="64" t="s">
        <v>0</v>
      </c>
      <c r="X1520" s="64" t="s">
        <v>0</v>
      </c>
      <c r="Y1520" s="10">
        <v>4589517</v>
      </c>
      <c r="Z1520" s="45">
        <v>0.16185757996394323</v>
      </c>
      <c r="AA1520" s="46">
        <v>836.36363636363603</v>
      </c>
      <c r="AB1520" s="10">
        <v>4705111</v>
      </c>
      <c r="AC1520" s="45">
        <v>0.15800207214577167</v>
      </c>
      <c r="AD1520" s="46">
        <v>829.69695999999999</v>
      </c>
      <c r="AE1520" s="64"/>
    </row>
    <row r="1521" spans="1:31" ht="14.4" x14ac:dyDescent="0.3">
      <c r="A1521" s="64" t="s">
        <v>650</v>
      </c>
      <c r="B1521" s="64" t="s">
        <v>0</v>
      </c>
      <c r="C1521" s="64" t="s">
        <v>0</v>
      </c>
      <c r="D1521" s="64" t="s">
        <v>0</v>
      </c>
      <c r="E1521" s="10">
        <v>1383</v>
      </c>
      <c r="F1521" s="45">
        <v>3.9282742009242666E-3</v>
      </c>
      <c r="G1521" s="46">
        <v>178.78787878787799</v>
      </c>
      <c r="H1521" s="10">
        <v>2058</v>
      </c>
      <c r="I1521" s="45">
        <v>5.5507905426180962E-3</v>
      </c>
      <c r="J1521" s="46">
        <v>195.75756799999999</v>
      </c>
      <c r="K1521" s="64"/>
      <c r="L1521" s="64" t="s">
        <v>0</v>
      </c>
      <c r="M1521" s="64" t="s">
        <v>0</v>
      </c>
      <c r="N1521" s="64" t="s">
        <v>0</v>
      </c>
      <c r="O1521" s="10">
        <v>2251</v>
      </c>
      <c r="P1521" s="45">
        <v>3.4102908670562266E-3</v>
      </c>
      <c r="Q1521" s="46">
        <v>213.333333333333</v>
      </c>
      <c r="R1521" s="10">
        <v>3263</v>
      </c>
      <c r="S1521" s="45">
        <v>4.7104509069386402E-3</v>
      </c>
      <c r="T1521" s="46">
        <v>274.54544099999998</v>
      </c>
      <c r="U1521" s="64"/>
      <c r="V1521" s="64" t="s">
        <v>0</v>
      </c>
      <c r="W1521" s="64" t="s">
        <v>0</v>
      </c>
      <c r="X1521" s="64" t="s">
        <v>0</v>
      </c>
      <c r="Y1521" s="10">
        <v>69958</v>
      </c>
      <c r="Z1521" s="45">
        <v>2.4671948222694329E-3</v>
      </c>
      <c r="AA1521" s="46">
        <v>1340</v>
      </c>
      <c r="AB1521" s="10">
        <v>85710</v>
      </c>
      <c r="AC1521" s="45">
        <v>2.8782227674573647E-3</v>
      </c>
      <c r="AD1521" s="46">
        <v>1570.9090000000001</v>
      </c>
      <c r="AE1521" s="64"/>
    </row>
    <row r="1522" spans="1:31" ht="14.4" x14ac:dyDescent="0.3">
      <c r="A1522" s="64" t="s">
        <v>651</v>
      </c>
      <c r="B1522" s="64" t="s">
        <v>0</v>
      </c>
      <c r="C1522" s="64" t="s">
        <v>0</v>
      </c>
      <c r="D1522" s="64" t="s">
        <v>0</v>
      </c>
      <c r="E1522" s="10">
        <v>68942</v>
      </c>
      <c r="F1522" s="45">
        <v>0.19582290669567662</v>
      </c>
      <c r="G1522" s="46">
        <v>549.09090909090901</v>
      </c>
      <c r="H1522" s="10">
        <v>69007</v>
      </c>
      <c r="I1522" s="45">
        <v>0.18612410251430853</v>
      </c>
      <c r="J1522" s="46">
        <v>729.09090000000003</v>
      </c>
      <c r="K1522" s="64"/>
      <c r="L1522" s="64" t="s">
        <v>0</v>
      </c>
      <c r="M1522" s="64" t="s">
        <v>0</v>
      </c>
      <c r="N1522" s="64" t="s">
        <v>0</v>
      </c>
      <c r="O1522" s="10">
        <v>117559</v>
      </c>
      <c r="P1522" s="45">
        <v>0.17810323591304439</v>
      </c>
      <c r="Q1522" s="46">
        <v>216.363636363636</v>
      </c>
      <c r="R1522" s="10">
        <v>118536</v>
      </c>
      <c r="S1522" s="45">
        <v>0.17111799224789415</v>
      </c>
      <c r="T1522" s="46">
        <v>277.57574499999998</v>
      </c>
      <c r="U1522" s="64"/>
      <c r="V1522" s="64" t="s">
        <v>0</v>
      </c>
      <c r="W1522" s="64" t="s">
        <v>0</v>
      </c>
      <c r="X1522" s="64" t="s">
        <v>0</v>
      </c>
      <c r="Y1522" s="10">
        <v>4519559</v>
      </c>
      <c r="Z1522" s="45">
        <v>0.15939038514167378</v>
      </c>
      <c r="AA1522" s="46">
        <v>1573.3333333333301</v>
      </c>
      <c r="AB1522" s="10">
        <v>4619401</v>
      </c>
      <c r="AC1522" s="45">
        <v>0.1551238493783143</v>
      </c>
      <c r="AD1522" s="46">
        <v>1691.51514</v>
      </c>
      <c r="AE1522" s="64"/>
    </row>
    <row r="1523" spans="1:31" ht="14.4" x14ac:dyDescent="0.3">
      <c r="A1523" s="64" t="s">
        <v>634</v>
      </c>
      <c r="B1523" s="64" t="s">
        <v>0</v>
      </c>
      <c r="C1523" s="64" t="s">
        <v>0</v>
      </c>
      <c r="D1523" s="64" t="s">
        <v>0</v>
      </c>
      <c r="E1523" s="10">
        <v>85529</v>
      </c>
      <c r="F1523" s="45">
        <v>0.24293663350025421</v>
      </c>
      <c r="G1523" s="46">
        <v>629.69696969696895</v>
      </c>
      <c r="H1523" s="10">
        <v>88458</v>
      </c>
      <c r="I1523" s="45">
        <v>0.23858689495573931</v>
      </c>
      <c r="J1523" s="46">
        <v>709.69695999999999</v>
      </c>
      <c r="K1523" s="64"/>
      <c r="L1523" s="64" t="s">
        <v>0</v>
      </c>
      <c r="M1523" s="64" t="s">
        <v>0</v>
      </c>
      <c r="N1523" s="64" t="s">
        <v>0</v>
      </c>
      <c r="O1523" s="10">
        <v>162713</v>
      </c>
      <c r="P1523" s="45">
        <v>0.24651206479401147</v>
      </c>
      <c r="Q1523" s="46">
        <v>80.606060606060595</v>
      </c>
      <c r="R1523" s="10">
        <v>168059</v>
      </c>
      <c r="S1523" s="45">
        <v>0.24260915383671494</v>
      </c>
      <c r="T1523" s="46">
        <v>73.939390000000003</v>
      </c>
      <c r="U1523" s="64"/>
      <c r="V1523" s="64" t="s">
        <v>0</v>
      </c>
      <c r="W1523" s="64" t="s">
        <v>0</v>
      </c>
      <c r="X1523" s="64" t="s">
        <v>0</v>
      </c>
      <c r="Y1523" s="10">
        <v>7422868</v>
      </c>
      <c r="Z1523" s="45">
        <v>0.26178080413947596</v>
      </c>
      <c r="AA1523" s="46">
        <v>749.69696969696895</v>
      </c>
      <c r="AB1523" s="10">
        <v>7543832</v>
      </c>
      <c r="AC1523" s="45">
        <v>0.25332900497343863</v>
      </c>
      <c r="AD1523" s="46">
        <v>799.39390000000003</v>
      </c>
      <c r="AE1523" s="64"/>
    </row>
    <row r="1524" spans="1:31" ht="14.4" x14ac:dyDescent="0.3">
      <c r="A1524" s="64" t="s">
        <v>650</v>
      </c>
      <c r="B1524" s="64" t="s">
        <v>0</v>
      </c>
      <c r="C1524" s="64" t="s">
        <v>0</v>
      </c>
      <c r="D1524" s="64" t="s">
        <v>0</v>
      </c>
      <c r="E1524" s="10">
        <v>6045</v>
      </c>
      <c r="F1524" s="45">
        <v>1.7170222374972659E-2</v>
      </c>
      <c r="G1524" s="46">
        <v>361.81818181818102</v>
      </c>
      <c r="H1524" s="10">
        <v>7046</v>
      </c>
      <c r="I1524" s="45">
        <v>1.900431008906079E-2</v>
      </c>
      <c r="J1524" s="46">
        <v>376.36364700000001</v>
      </c>
      <c r="K1524" s="64"/>
      <c r="L1524" s="64" t="s">
        <v>0</v>
      </c>
      <c r="M1524" s="64" t="s">
        <v>0</v>
      </c>
      <c r="N1524" s="64" t="s">
        <v>0</v>
      </c>
      <c r="O1524" s="10">
        <v>9610</v>
      </c>
      <c r="P1524" s="45">
        <v>1.4559260431990377E-2</v>
      </c>
      <c r="Q1524" s="46">
        <v>402.42424242424198</v>
      </c>
      <c r="R1524" s="10">
        <v>10231</v>
      </c>
      <c r="S1524" s="45">
        <v>1.4769421767970956E-2</v>
      </c>
      <c r="T1524" s="46">
        <v>427.27273600000001</v>
      </c>
      <c r="U1524" s="64"/>
      <c r="V1524" s="64" t="s">
        <v>0</v>
      </c>
      <c r="W1524" s="64" t="s">
        <v>0</v>
      </c>
      <c r="X1524" s="64" t="s">
        <v>0</v>
      </c>
      <c r="Y1524" s="10">
        <v>308837</v>
      </c>
      <c r="Z1524" s="45">
        <v>1.0891692834632562E-2</v>
      </c>
      <c r="AA1524" s="46">
        <v>2249.69696969697</v>
      </c>
      <c r="AB1524" s="10">
        <v>290248</v>
      </c>
      <c r="AC1524" s="45">
        <v>9.7468020278726544E-3</v>
      </c>
      <c r="AD1524" s="46">
        <v>2536.9697299999998</v>
      </c>
      <c r="AE1524" s="64"/>
    </row>
    <row r="1525" spans="1:31" ht="14.4" x14ac:dyDescent="0.3">
      <c r="A1525" s="64" t="s">
        <v>651</v>
      </c>
      <c r="B1525" s="64" t="s">
        <v>0</v>
      </c>
      <c r="C1525" s="64" t="s">
        <v>0</v>
      </c>
      <c r="D1525" s="64" t="s">
        <v>0</v>
      </c>
      <c r="E1525" s="10">
        <v>79484</v>
      </c>
      <c r="F1525" s="45">
        <v>0.22576641112528156</v>
      </c>
      <c r="G1525" s="46">
        <v>632.12121212121201</v>
      </c>
      <c r="H1525" s="10">
        <v>81412</v>
      </c>
      <c r="I1525" s="45">
        <v>0.21958258486667853</v>
      </c>
      <c r="J1525" s="46">
        <v>744.24243200000001</v>
      </c>
      <c r="K1525" s="64"/>
      <c r="L1525" s="64" t="s">
        <v>0</v>
      </c>
      <c r="M1525" s="64" t="s">
        <v>0</v>
      </c>
      <c r="N1525" s="64" t="s">
        <v>0</v>
      </c>
      <c r="O1525" s="10">
        <v>153103</v>
      </c>
      <c r="P1525" s="45">
        <v>0.23195280436202109</v>
      </c>
      <c r="Q1525" s="46">
        <v>407.27272727272702</v>
      </c>
      <c r="R1525" s="10">
        <v>157828</v>
      </c>
      <c r="S1525" s="45">
        <v>0.227839732068744</v>
      </c>
      <c r="T1525" s="46">
        <v>443.03030000000001</v>
      </c>
      <c r="U1525" s="64"/>
      <c r="V1525" s="64" t="s">
        <v>0</v>
      </c>
      <c r="W1525" s="64" t="s">
        <v>0</v>
      </c>
      <c r="X1525" s="64" t="s">
        <v>0</v>
      </c>
      <c r="Y1525" s="10">
        <v>7114031</v>
      </c>
      <c r="Z1525" s="45">
        <v>0.25088911130484343</v>
      </c>
      <c r="AA1525" s="46">
        <v>2392.7272727272698</v>
      </c>
      <c r="AB1525" s="10">
        <v>7253584</v>
      </c>
      <c r="AC1525" s="45">
        <v>0.24358220294556598</v>
      </c>
      <c r="AD1525" s="46">
        <v>2663.0302700000002</v>
      </c>
      <c r="AE1525" s="64"/>
    </row>
    <row r="1526" spans="1:31" ht="14.4" x14ac:dyDescent="0.3">
      <c r="A1526" s="64" t="s">
        <v>635</v>
      </c>
      <c r="B1526" s="64" t="s">
        <v>0</v>
      </c>
      <c r="C1526" s="64" t="s">
        <v>0</v>
      </c>
      <c r="D1526" s="64" t="s">
        <v>0</v>
      </c>
      <c r="E1526" s="10">
        <v>14582</v>
      </c>
      <c r="F1526" s="45">
        <v>4.1418723353490713E-2</v>
      </c>
      <c r="G1526" s="46">
        <v>324.84848484848402</v>
      </c>
      <c r="H1526" s="10">
        <v>18256</v>
      </c>
      <c r="I1526" s="45">
        <v>4.9239665765809501E-2</v>
      </c>
      <c r="J1526" s="46">
        <v>375.75756799999999</v>
      </c>
      <c r="K1526" s="64"/>
      <c r="L1526" s="64" t="s">
        <v>0</v>
      </c>
      <c r="M1526" s="64" t="s">
        <v>0</v>
      </c>
      <c r="N1526" s="64" t="s">
        <v>0</v>
      </c>
      <c r="O1526" s="10">
        <v>29108</v>
      </c>
      <c r="P1526" s="45">
        <v>4.409895449056981E-2</v>
      </c>
      <c r="Q1526" s="46">
        <v>66.060606060606005</v>
      </c>
      <c r="R1526" s="10">
        <v>35886</v>
      </c>
      <c r="S1526" s="45">
        <v>5.1804854810419868E-2</v>
      </c>
      <c r="T1526" s="46">
        <v>68.484849999999994</v>
      </c>
      <c r="U1526" s="64"/>
      <c r="V1526" s="64" t="s">
        <v>0</v>
      </c>
      <c r="W1526" s="64" t="s">
        <v>0</v>
      </c>
      <c r="X1526" s="64" t="s">
        <v>0</v>
      </c>
      <c r="Y1526" s="10">
        <v>1356168</v>
      </c>
      <c r="Z1526" s="45">
        <v>4.7827706162661771E-2</v>
      </c>
      <c r="AA1526" s="46">
        <v>467.87878787878799</v>
      </c>
      <c r="AB1526" s="10">
        <v>1683473</v>
      </c>
      <c r="AC1526" s="45">
        <v>5.6532613662346895E-2</v>
      </c>
      <c r="AD1526" s="46">
        <v>510.30304000000001</v>
      </c>
      <c r="AE1526" s="64"/>
    </row>
    <row r="1527" spans="1:31" ht="14.4" x14ac:dyDescent="0.3">
      <c r="A1527" s="64" t="s">
        <v>650</v>
      </c>
      <c r="B1527" s="64" t="s">
        <v>0</v>
      </c>
      <c r="C1527" s="64" t="s">
        <v>0</v>
      </c>
      <c r="D1527" s="64" t="s">
        <v>0</v>
      </c>
      <c r="E1527" s="10">
        <v>1999</v>
      </c>
      <c r="F1527" s="45">
        <v>5.6779610467444751E-3</v>
      </c>
      <c r="G1527" s="46">
        <v>189.09090909090901</v>
      </c>
      <c r="H1527" s="10">
        <v>2989</v>
      </c>
      <c r="I1527" s="45">
        <v>8.0618624547548531E-3</v>
      </c>
      <c r="J1527" s="46">
        <v>189.69697600000001</v>
      </c>
      <c r="K1527" s="64"/>
      <c r="L1527" s="64" t="s">
        <v>0</v>
      </c>
      <c r="M1527" s="64" t="s">
        <v>0</v>
      </c>
      <c r="N1527" s="64" t="s">
        <v>0</v>
      </c>
      <c r="O1527" s="10">
        <v>3323</v>
      </c>
      <c r="P1527" s="45">
        <v>5.0343831857964641E-3</v>
      </c>
      <c r="Q1527" s="46">
        <v>238.78787878787799</v>
      </c>
      <c r="R1527" s="10">
        <v>5010</v>
      </c>
      <c r="S1527" s="45">
        <v>7.232411597843269E-3</v>
      </c>
      <c r="T1527" s="46">
        <v>252.72728000000001</v>
      </c>
      <c r="U1527" s="64"/>
      <c r="V1527" s="64" t="s">
        <v>0</v>
      </c>
      <c r="W1527" s="64" t="s">
        <v>0</v>
      </c>
      <c r="X1527" s="64" t="s">
        <v>0</v>
      </c>
      <c r="Y1527" s="10">
        <v>144731</v>
      </c>
      <c r="Z1527" s="45">
        <v>5.1041992884570354E-3</v>
      </c>
      <c r="AA1527" s="46">
        <v>1464.84848484848</v>
      </c>
      <c r="AB1527" s="10">
        <v>160547</v>
      </c>
      <c r="AC1527" s="45">
        <v>5.3913199235442483E-3</v>
      </c>
      <c r="AD1527" s="46">
        <v>1467.27271</v>
      </c>
      <c r="AE1527" s="64"/>
    </row>
    <row r="1528" spans="1:31" ht="14.4" x14ac:dyDescent="0.3">
      <c r="A1528" s="64" t="s">
        <v>651</v>
      </c>
      <c r="B1528" s="64" t="s">
        <v>0</v>
      </c>
      <c r="C1528" s="64" t="s">
        <v>0</v>
      </c>
      <c r="D1528" s="64" t="s">
        <v>0</v>
      </c>
      <c r="E1528" s="10">
        <v>12583</v>
      </c>
      <c r="F1528" s="45">
        <v>3.5740762306746235E-2</v>
      </c>
      <c r="G1528" s="46">
        <v>326.666666666666</v>
      </c>
      <c r="H1528" s="10">
        <v>15267</v>
      </c>
      <c r="I1528" s="45">
        <v>4.1177803311054653E-2</v>
      </c>
      <c r="J1528" s="46">
        <v>402.42425500000002</v>
      </c>
      <c r="K1528" s="64"/>
      <c r="L1528" s="64" t="s">
        <v>0</v>
      </c>
      <c r="M1528" s="64" t="s">
        <v>0</v>
      </c>
      <c r="N1528" s="64" t="s">
        <v>0</v>
      </c>
      <c r="O1528" s="10">
        <v>25785</v>
      </c>
      <c r="P1528" s="45">
        <v>3.9064571304773345E-2</v>
      </c>
      <c r="Q1528" s="46">
        <v>236.363636363636</v>
      </c>
      <c r="R1528" s="10">
        <v>30876</v>
      </c>
      <c r="S1528" s="45">
        <v>4.4572443212576598E-2</v>
      </c>
      <c r="T1528" s="46">
        <v>256.36364700000001</v>
      </c>
      <c r="U1528" s="64"/>
      <c r="V1528" s="64" t="s">
        <v>0</v>
      </c>
      <c r="W1528" s="64" t="s">
        <v>0</v>
      </c>
      <c r="X1528" s="64" t="s">
        <v>0</v>
      </c>
      <c r="Y1528" s="10">
        <v>1211437</v>
      </c>
      <c r="Z1528" s="45">
        <v>4.2723506874204731E-2</v>
      </c>
      <c r="AA1528" s="46">
        <v>1476.3636363636299</v>
      </c>
      <c r="AB1528" s="10">
        <v>1522926</v>
      </c>
      <c r="AC1528" s="45">
        <v>5.1141293738802641E-2</v>
      </c>
      <c r="AD1528" s="46">
        <v>1491.51514</v>
      </c>
      <c r="AE1528" s="64"/>
    </row>
    <row r="1529" spans="1:31" ht="14.4" x14ac:dyDescent="0.3">
      <c r="A1529" s="64" t="s">
        <v>636</v>
      </c>
      <c r="B1529" s="64" t="s">
        <v>0</v>
      </c>
      <c r="C1529" s="64" t="s">
        <v>0</v>
      </c>
      <c r="D1529" s="64" t="s">
        <v>0</v>
      </c>
      <c r="E1529" s="10">
        <v>11979</v>
      </c>
      <c r="F1529" s="45">
        <v>3.4025160269610839E-2</v>
      </c>
      <c r="G1529" s="46">
        <v>300.60606060606</v>
      </c>
      <c r="H1529" s="10">
        <v>14129</v>
      </c>
      <c r="I1529" s="45">
        <v>3.8108415732094787E-2</v>
      </c>
      <c r="J1529" s="46">
        <v>357.57574499999998</v>
      </c>
      <c r="K1529" s="64"/>
      <c r="L1529" s="64" t="s">
        <v>0</v>
      </c>
      <c r="M1529" s="64" t="s">
        <v>0</v>
      </c>
      <c r="N1529" s="64" t="s">
        <v>0</v>
      </c>
      <c r="O1529" s="10">
        <v>25590</v>
      </c>
      <c r="P1529" s="45">
        <v>3.8769144063957726E-2</v>
      </c>
      <c r="Q1529" s="46">
        <v>185.45454545454501</v>
      </c>
      <c r="R1529" s="10">
        <v>27584</v>
      </c>
      <c r="S1529" s="45">
        <v>3.9820128046887969E-2</v>
      </c>
      <c r="T1529" s="46">
        <v>134.545456</v>
      </c>
      <c r="U1529" s="64"/>
      <c r="V1529" s="64" t="s">
        <v>0</v>
      </c>
      <c r="W1529" s="64" t="s">
        <v>0</v>
      </c>
      <c r="X1529" s="64" t="s">
        <v>0</v>
      </c>
      <c r="Y1529" s="10">
        <v>1172644</v>
      </c>
      <c r="Z1529" s="45">
        <v>4.1355401886350618E-2</v>
      </c>
      <c r="AA1529" s="46">
        <v>722.42424242424204</v>
      </c>
      <c r="AB1529" s="10">
        <v>1307740</v>
      </c>
      <c r="AC1529" s="45">
        <v>4.3915144579567078E-2</v>
      </c>
      <c r="AD1529" s="46">
        <v>584.24243200000001</v>
      </c>
      <c r="AE1529" s="64"/>
    </row>
    <row r="1530" spans="1:31" ht="14.4" x14ac:dyDescent="0.3">
      <c r="A1530" s="64" t="s">
        <v>650</v>
      </c>
      <c r="B1530" s="64" t="s">
        <v>0</v>
      </c>
      <c r="C1530" s="64" t="s">
        <v>0</v>
      </c>
      <c r="D1530" s="64" t="s">
        <v>0</v>
      </c>
      <c r="E1530" s="10">
        <v>4522</v>
      </c>
      <c r="F1530" s="45">
        <v>1.2844292072725621E-2</v>
      </c>
      <c r="G1530" s="46">
        <v>247.272727272727</v>
      </c>
      <c r="H1530" s="10">
        <v>5572</v>
      </c>
      <c r="I1530" s="45">
        <v>1.5028670992938789E-2</v>
      </c>
      <c r="J1530" s="46">
        <v>251.515152</v>
      </c>
      <c r="K1530" s="64"/>
      <c r="L1530" s="64" t="s">
        <v>0</v>
      </c>
      <c r="M1530" s="64" t="s">
        <v>0</v>
      </c>
      <c r="N1530" s="64" t="s">
        <v>0</v>
      </c>
      <c r="O1530" s="10">
        <v>8870</v>
      </c>
      <c r="P1530" s="45">
        <v>1.3438151928382377E-2</v>
      </c>
      <c r="Q1530" s="46">
        <v>304.24242424242402</v>
      </c>
      <c r="R1530" s="10">
        <v>9691</v>
      </c>
      <c r="S1530" s="45">
        <v>1.3989880398143537E-2</v>
      </c>
      <c r="T1530" s="46">
        <v>305.45455900000002</v>
      </c>
      <c r="U1530" s="64"/>
      <c r="V1530" s="64" t="s">
        <v>0</v>
      </c>
      <c r="W1530" s="64" t="s">
        <v>0</v>
      </c>
      <c r="X1530" s="64" t="s">
        <v>0</v>
      </c>
      <c r="Y1530" s="10">
        <v>405428</v>
      </c>
      <c r="Z1530" s="45">
        <v>1.4298148351911883E-2</v>
      </c>
      <c r="AA1530" s="46">
        <v>2031.5151515151499</v>
      </c>
      <c r="AB1530" s="10">
        <v>431654</v>
      </c>
      <c r="AC1530" s="45">
        <v>1.4495349089534959E-2</v>
      </c>
      <c r="AD1530" s="46">
        <v>2006.0605499999999</v>
      </c>
      <c r="AE1530" s="64"/>
    </row>
    <row r="1531" spans="1:31" ht="14.4" x14ac:dyDescent="0.3">
      <c r="A1531" s="64" t="s">
        <v>651</v>
      </c>
      <c r="B1531" s="64" t="s">
        <v>0</v>
      </c>
      <c r="C1531" s="64" t="s">
        <v>0</v>
      </c>
      <c r="D1531" s="64" t="s">
        <v>0</v>
      </c>
      <c r="E1531" s="10">
        <v>7457</v>
      </c>
      <c r="F1531" s="45">
        <v>2.1180868196885215E-2</v>
      </c>
      <c r="G1531" s="46">
        <v>253.93939393939399</v>
      </c>
      <c r="H1531" s="10">
        <v>8557</v>
      </c>
      <c r="I1531" s="45">
        <v>2.3079744739156E-2</v>
      </c>
      <c r="J1531" s="46">
        <v>322.42425500000002</v>
      </c>
      <c r="K1531" s="64"/>
      <c r="L1531" s="64" t="s">
        <v>0</v>
      </c>
      <c r="M1531" s="64" t="s">
        <v>0</v>
      </c>
      <c r="N1531" s="64" t="s">
        <v>0</v>
      </c>
      <c r="O1531" s="10">
        <v>16720</v>
      </c>
      <c r="P1531" s="45">
        <v>2.533099213557535E-2</v>
      </c>
      <c r="Q1531" s="46">
        <v>317.575757575757</v>
      </c>
      <c r="R1531" s="10">
        <v>17893</v>
      </c>
      <c r="S1531" s="45">
        <v>2.5830247648744434E-2</v>
      </c>
      <c r="T1531" s="46">
        <v>316.36364700000001</v>
      </c>
      <c r="U1531" s="64"/>
      <c r="V1531" s="64" t="s">
        <v>0</v>
      </c>
      <c r="W1531" s="64" t="s">
        <v>0</v>
      </c>
      <c r="X1531" s="64" t="s">
        <v>0</v>
      </c>
      <c r="Y1531" s="10">
        <v>767216</v>
      </c>
      <c r="Z1531" s="45">
        <v>2.7057253534438736E-2</v>
      </c>
      <c r="AA1531" s="46">
        <v>2081.8181818181802</v>
      </c>
      <c r="AB1531" s="10">
        <v>876086</v>
      </c>
      <c r="AC1531" s="45">
        <v>2.9419795490032118E-2</v>
      </c>
      <c r="AD1531" s="46">
        <v>2007.27271</v>
      </c>
      <c r="AE1531" s="64"/>
    </row>
    <row r="1532" spans="1:31" ht="14.4" x14ac:dyDescent="0.3">
      <c r="A1532" s="432"/>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432"/>
    </row>
    <row r="1533" spans="1:31" ht="14.4" x14ac:dyDescent="0.3">
      <c r="A1533" s="433" t="s">
        <v>652</v>
      </c>
      <c r="B1533" s="433"/>
      <c r="C1533" s="433"/>
      <c r="D1533" s="433"/>
      <c r="E1533" s="433"/>
      <c r="F1533" s="433"/>
      <c r="G1533" s="433"/>
      <c r="H1533" s="433"/>
      <c r="I1533" s="433"/>
      <c r="J1533" s="433"/>
      <c r="K1533" s="433"/>
      <c r="L1533" s="433"/>
      <c r="M1533" s="433"/>
      <c r="N1533" s="433"/>
      <c r="O1533" s="433"/>
      <c r="P1533" s="433"/>
      <c r="Q1533" s="433"/>
      <c r="R1533" s="433"/>
      <c r="S1533" s="433"/>
      <c r="T1533" s="433"/>
      <c r="U1533" s="433"/>
      <c r="V1533" s="433"/>
      <c r="W1533" s="433"/>
      <c r="X1533" s="433"/>
      <c r="Y1533" s="433"/>
      <c r="Z1533" s="433"/>
      <c r="AA1533" s="433"/>
      <c r="AB1533" s="433"/>
      <c r="AC1533" s="433"/>
      <c r="AD1533" s="433"/>
      <c r="AE1533" s="433"/>
    </row>
    <row r="1534" spans="1:31" ht="14.4" x14ac:dyDescent="0.3">
      <c r="A1534" s="64"/>
      <c r="B1534" s="64" t="s">
        <v>0</v>
      </c>
      <c r="C1534" s="64" t="s">
        <v>0</v>
      </c>
      <c r="D1534" s="64" t="s">
        <v>0</v>
      </c>
      <c r="E1534" s="434" t="s">
        <v>332</v>
      </c>
      <c r="F1534" s="434"/>
      <c r="G1534" s="63" t="s">
        <v>333</v>
      </c>
      <c r="H1534" s="434" t="s">
        <v>332</v>
      </c>
      <c r="I1534" s="434"/>
      <c r="J1534" s="63" t="s">
        <v>333</v>
      </c>
      <c r="K1534" s="64" t="s">
        <v>0</v>
      </c>
      <c r="L1534" s="64" t="s">
        <v>0</v>
      </c>
      <c r="M1534" s="64" t="s">
        <v>0</v>
      </c>
      <c r="N1534" s="64" t="s">
        <v>0</v>
      </c>
      <c r="O1534" s="434" t="s">
        <v>332</v>
      </c>
      <c r="P1534" s="434"/>
      <c r="Q1534" s="63" t="s">
        <v>333</v>
      </c>
      <c r="R1534" s="434" t="s">
        <v>332</v>
      </c>
      <c r="S1534" s="434"/>
      <c r="T1534" s="63" t="s">
        <v>333</v>
      </c>
      <c r="U1534" s="64" t="s">
        <v>0</v>
      </c>
      <c r="V1534" s="64" t="s">
        <v>0</v>
      </c>
      <c r="W1534" s="64" t="s">
        <v>0</v>
      </c>
      <c r="X1534" s="64" t="s">
        <v>0</v>
      </c>
      <c r="Y1534" s="434" t="s">
        <v>332</v>
      </c>
      <c r="Z1534" s="434"/>
      <c r="AA1534" s="63" t="s">
        <v>333</v>
      </c>
      <c r="AB1534" s="434" t="s">
        <v>332</v>
      </c>
      <c r="AC1534" s="434"/>
      <c r="AD1534" s="63" t="s">
        <v>333</v>
      </c>
      <c r="AE1534" s="64" t="s">
        <v>0</v>
      </c>
    </row>
    <row r="1535" spans="1:31" ht="14.4" x14ac:dyDescent="0.3">
      <c r="A1535" s="64" t="s">
        <v>18</v>
      </c>
      <c r="B1535" s="64" t="s">
        <v>0</v>
      </c>
      <c r="C1535" s="64" t="s">
        <v>0</v>
      </c>
      <c r="D1535" s="64" t="s">
        <v>0</v>
      </c>
      <c r="E1535" s="10">
        <v>501717</v>
      </c>
      <c r="F1535" s="45"/>
      <c r="G1535" s="46">
        <v>313.93939393939303</v>
      </c>
      <c r="H1535" s="10">
        <v>519765</v>
      </c>
      <c r="I1535" s="45"/>
      <c r="J1535" s="46">
        <v>288.48486300000002</v>
      </c>
      <c r="K1535" s="64"/>
      <c r="L1535" s="64" t="s">
        <v>0</v>
      </c>
      <c r="M1535" s="64" t="s">
        <v>0</v>
      </c>
      <c r="N1535" s="64" t="s">
        <v>0</v>
      </c>
      <c r="O1535" s="10">
        <v>937522</v>
      </c>
      <c r="P1535" s="45"/>
      <c r="Q1535" s="46">
        <v>447.87878787878702</v>
      </c>
      <c r="R1535" s="10">
        <v>973266</v>
      </c>
      <c r="S1535" s="45"/>
      <c r="T1535" s="46">
        <v>317.57574499999998</v>
      </c>
      <c r="U1535" s="64"/>
      <c r="V1535" s="64" t="s">
        <v>0</v>
      </c>
      <c r="W1535" s="64" t="s">
        <v>0</v>
      </c>
      <c r="X1535" s="64" t="s">
        <v>0</v>
      </c>
      <c r="Y1535" s="10">
        <v>37551064</v>
      </c>
      <c r="Z1535" s="45"/>
      <c r="AA1535" s="46">
        <v>1344.2424242424199</v>
      </c>
      <c r="AB1535" s="10">
        <v>38787337</v>
      </c>
      <c r="AC1535" s="45"/>
      <c r="AD1535" s="46">
        <v>1424.24243</v>
      </c>
      <c r="AE1535" s="64"/>
    </row>
    <row r="1536" spans="1:31" ht="14.4" x14ac:dyDescent="0.3">
      <c r="A1536" s="64" t="s">
        <v>653</v>
      </c>
      <c r="B1536" s="64" t="s">
        <v>0</v>
      </c>
      <c r="C1536" s="64" t="s">
        <v>0</v>
      </c>
      <c r="D1536" s="64" t="s">
        <v>0</v>
      </c>
      <c r="E1536" s="10">
        <v>149654</v>
      </c>
      <c r="F1536" s="45">
        <v>0.29828369379550623</v>
      </c>
      <c r="G1536" s="46">
        <v>878.18181818181802</v>
      </c>
      <c r="H1536" s="10">
        <v>149007</v>
      </c>
      <c r="I1536" s="45">
        <v>0.28668148105393781</v>
      </c>
      <c r="J1536" s="46">
        <v>938.18179999999995</v>
      </c>
      <c r="K1536" s="64"/>
      <c r="L1536" s="64" t="s">
        <v>0</v>
      </c>
      <c r="M1536" s="64" t="s">
        <v>0</v>
      </c>
      <c r="N1536" s="64" t="s">
        <v>0</v>
      </c>
      <c r="O1536" s="10">
        <v>277461</v>
      </c>
      <c r="P1536" s="45">
        <v>0.29595145500585585</v>
      </c>
      <c r="Q1536" s="46">
        <v>47.878787878787797</v>
      </c>
      <c r="R1536" s="10">
        <v>280551</v>
      </c>
      <c r="S1536" s="45">
        <v>0.28825726985222949</v>
      </c>
      <c r="T1536" s="46">
        <v>36.969695999999999</v>
      </c>
      <c r="U1536" s="64"/>
      <c r="V1536" s="64" t="s">
        <v>0</v>
      </c>
      <c r="W1536" s="64" t="s">
        <v>0</v>
      </c>
      <c r="X1536" s="64" t="s">
        <v>0</v>
      </c>
      <c r="Y1536" s="10">
        <v>9195784</v>
      </c>
      <c r="Z1536" s="45">
        <v>0.24488744180457842</v>
      </c>
      <c r="AA1536" s="46">
        <v>342.42424242424198</v>
      </c>
      <c r="AB1536" s="10">
        <v>9008544</v>
      </c>
      <c r="AC1536" s="45">
        <v>0.23225476912735721</v>
      </c>
      <c r="AD1536" s="46">
        <v>341.21212800000001</v>
      </c>
      <c r="AE1536" s="64"/>
    </row>
    <row r="1537" spans="1:31" ht="14.4" x14ac:dyDescent="0.3">
      <c r="A1537" s="64" t="s">
        <v>654</v>
      </c>
      <c r="B1537" s="64" t="s">
        <v>0</v>
      </c>
      <c r="C1537" s="64" t="s">
        <v>0</v>
      </c>
      <c r="D1537" s="64" t="s">
        <v>0</v>
      </c>
      <c r="E1537" s="10">
        <v>4213</v>
      </c>
      <c r="F1537" s="45">
        <v>8.3971641383489091E-3</v>
      </c>
      <c r="G1537" s="46">
        <v>300</v>
      </c>
      <c r="H1537" s="10">
        <v>4713</v>
      </c>
      <c r="I1537" s="45">
        <v>9.067559377795735E-3</v>
      </c>
      <c r="J1537" s="46">
        <v>342.42425500000002</v>
      </c>
      <c r="K1537" s="64"/>
      <c r="L1537" s="64" t="s">
        <v>0</v>
      </c>
      <c r="M1537" s="64" t="s">
        <v>0</v>
      </c>
      <c r="N1537" s="64" t="s">
        <v>0</v>
      </c>
      <c r="O1537" s="10">
        <v>6774</v>
      </c>
      <c r="P1537" s="45">
        <v>7.2254304432322657E-3</v>
      </c>
      <c r="Q1537" s="46">
        <v>383.030303030303</v>
      </c>
      <c r="R1537" s="10">
        <v>8341</v>
      </c>
      <c r="S1537" s="45">
        <v>8.5701134119552103E-3</v>
      </c>
      <c r="T1537" s="46">
        <v>513.33330000000001</v>
      </c>
      <c r="U1537" s="64"/>
      <c r="V1537" s="64" t="s">
        <v>0</v>
      </c>
      <c r="W1537" s="64" t="s">
        <v>0</v>
      </c>
      <c r="X1537" s="64" t="s">
        <v>0</v>
      </c>
      <c r="Y1537" s="10">
        <v>202986</v>
      </c>
      <c r="Z1537" s="45">
        <v>5.4055991595870628E-3</v>
      </c>
      <c r="AA1537" s="46">
        <v>1992.72727272727</v>
      </c>
      <c r="AB1537" s="10">
        <v>202617</v>
      </c>
      <c r="AC1537" s="45">
        <v>5.2237924970203551E-3</v>
      </c>
      <c r="AD1537" s="46">
        <v>1800</v>
      </c>
      <c r="AE1537" s="64"/>
    </row>
    <row r="1538" spans="1:31" ht="14.4" x14ac:dyDescent="0.3">
      <c r="A1538" s="64" t="s">
        <v>655</v>
      </c>
      <c r="B1538" s="64" t="s">
        <v>0</v>
      </c>
      <c r="C1538" s="64" t="s">
        <v>0</v>
      </c>
      <c r="D1538" s="64" t="s">
        <v>0</v>
      </c>
      <c r="E1538" s="10">
        <v>1959</v>
      </c>
      <c r="F1538" s="45">
        <v>3.904591632334563E-3</v>
      </c>
      <c r="G1538" s="46">
        <v>220</v>
      </c>
      <c r="H1538" s="10">
        <v>1879</v>
      </c>
      <c r="I1538" s="45">
        <v>3.615095283445403E-3</v>
      </c>
      <c r="J1538" s="46">
        <v>190.909088</v>
      </c>
      <c r="K1538" s="64"/>
      <c r="L1538" s="64" t="s">
        <v>0</v>
      </c>
      <c r="M1538" s="64" t="s">
        <v>0</v>
      </c>
      <c r="N1538" s="64" t="s">
        <v>0</v>
      </c>
      <c r="O1538" s="10">
        <v>3263</v>
      </c>
      <c r="P1538" s="45">
        <v>3.4804516587344085E-3</v>
      </c>
      <c r="Q1538" s="46">
        <v>300</v>
      </c>
      <c r="R1538" s="10">
        <v>3195</v>
      </c>
      <c r="S1538" s="45">
        <v>3.2827613417092554E-3</v>
      </c>
      <c r="T1538" s="46">
        <v>259.39395100000002</v>
      </c>
      <c r="U1538" s="64"/>
      <c r="V1538" s="64" t="s">
        <v>0</v>
      </c>
      <c r="W1538" s="64" t="s">
        <v>0</v>
      </c>
      <c r="X1538" s="64" t="s">
        <v>0</v>
      </c>
      <c r="Y1538" s="10">
        <v>85124</v>
      </c>
      <c r="Z1538" s="45">
        <v>2.2668864988752381E-3</v>
      </c>
      <c r="AA1538" s="46">
        <v>1367.27272727272</v>
      </c>
      <c r="AB1538" s="10">
        <v>95132</v>
      </c>
      <c r="AC1538" s="45">
        <v>2.452656133624229E-3</v>
      </c>
      <c r="AD1538" s="46">
        <v>1192.12122</v>
      </c>
      <c r="AE1538" s="64"/>
    </row>
    <row r="1539" spans="1:31" ht="14.4" x14ac:dyDescent="0.3">
      <c r="A1539" s="64" t="s">
        <v>21</v>
      </c>
      <c r="B1539" s="64" t="s">
        <v>0</v>
      </c>
      <c r="C1539" s="64" t="s">
        <v>0</v>
      </c>
      <c r="D1539" s="64" t="s">
        <v>0</v>
      </c>
      <c r="E1539" s="10">
        <v>143482</v>
      </c>
      <c r="F1539" s="45">
        <v>0.28598193802482275</v>
      </c>
      <c r="G1539" s="46">
        <v>835.75757575757495</v>
      </c>
      <c r="H1539" s="10">
        <v>142415</v>
      </c>
      <c r="I1539" s="45">
        <v>0.27399882639269668</v>
      </c>
      <c r="J1539" s="46">
        <v>890.90909999999997</v>
      </c>
      <c r="K1539" s="64"/>
      <c r="L1539" s="64" t="s">
        <v>0</v>
      </c>
      <c r="M1539" s="64" t="s">
        <v>0</v>
      </c>
      <c r="N1539" s="64" t="s">
        <v>0</v>
      </c>
      <c r="O1539" s="10">
        <v>267424</v>
      </c>
      <c r="P1539" s="45">
        <v>0.28524557290388919</v>
      </c>
      <c r="Q1539" s="46">
        <v>500.60606060606</v>
      </c>
      <c r="R1539" s="10">
        <v>269015</v>
      </c>
      <c r="S1539" s="45">
        <v>0.27640439509856501</v>
      </c>
      <c r="T1539" s="46">
        <v>563.63635299999999</v>
      </c>
      <c r="U1539" s="64"/>
      <c r="V1539" s="64" t="s">
        <v>0</v>
      </c>
      <c r="W1539" s="64" t="s">
        <v>0</v>
      </c>
      <c r="X1539" s="64" t="s">
        <v>0</v>
      </c>
      <c r="Y1539" s="10">
        <v>8907674</v>
      </c>
      <c r="Z1539" s="45">
        <v>0.23721495614611612</v>
      </c>
      <c r="AA1539" s="46">
        <v>2267.8787878787798</v>
      </c>
      <c r="AB1539" s="10">
        <v>8710795</v>
      </c>
      <c r="AC1539" s="45">
        <v>0.22457832049671261</v>
      </c>
      <c r="AD1539" s="46">
        <v>2184.2424299999998</v>
      </c>
      <c r="AE1539" s="64"/>
    </row>
    <row r="1540" spans="1:31" ht="14.4" x14ac:dyDescent="0.3">
      <c r="A1540" s="64" t="s">
        <v>656</v>
      </c>
      <c r="B1540" s="64" t="s">
        <v>0</v>
      </c>
      <c r="C1540" s="64" t="s">
        <v>0</v>
      </c>
      <c r="D1540" s="64" t="s">
        <v>0</v>
      </c>
      <c r="E1540" s="10">
        <v>304685</v>
      </c>
      <c r="F1540" s="45">
        <v>0.60728458473601654</v>
      </c>
      <c r="G1540" s="46">
        <v>901.21212121212102</v>
      </c>
      <c r="H1540" s="10">
        <v>313716</v>
      </c>
      <c r="I1540" s="45">
        <v>0.60357276846267061</v>
      </c>
      <c r="J1540" s="46">
        <v>1026.6666299999999</v>
      </c>
      <c r="K1540" s="64"/>
      <c r="L1540" s="64" t="s">
        <v>0</v>
      </c>
      <c r="M1540" s="64" t="s">
        <v>0</v>
      </c>
      <c r="N1540" s="64" t="s">
        <v>0</v>
      </c>
      <c r="O1540" s="10">
        <v>561987</v>
      </c>
      <c r="P1540" s="45">
        <v>0.59943873317106156</v>
      </c>
      <c r="Q1540" s="46">
        <v>353.33333333333297</v>
      </c>
      <c r="R1540" s="10">
        <v>577410</v>
      </c>
      <c r="S1540" s="45">
        <v>0.5932704933697468</v>
      </c>
      <c r="T1540" s="46">
        <v>272.121216</v>
      </c>
      <c r="U1540" s="64"/>
      <c r="V1540" s="64" t="s">
        <v>0</v>
      </c>
      <c r="W1540" s="64" t="s">
        <v>0</v>
      </c>
      <c r="X1540" s="64" t="s">
        <v>0</v>
      </c>
      <c r="Y1540" s="10">
        <v>23834226</v>
      </c>
      <c r="Z1540" s="45">
        <v>0.6347150642655558</v>
      </c>
      <c r="AA1540" s="46">
        <v>1832.12121212121</v>
      </c>
      <c r="AB1540" s="10">
        <v>24388423</v>
      </c>
      <c r="AC1540" s="45">
        <v>0.62877281314775491</v>
      </c>
      <c r="AD1540" s="46">
        <v>1603.03027</v>
      </c>
      <c r="AE1540" s="64"/>
    </row>
    <row r="1541" spans="1:31" ht="14.4" x14ac:dyDescent="0.3">
      <c r="A1541" s="64" t="s">
        <v>654</v>
      </c>
      <c r="B1541" s="64" t="s">
        <v>0</v>
      </c>
      <c r="C1541" s="64" t="s">
        <v>0</v>
      </c>
      <c r="D1541" s="64" t="s">
        <v>0</v>
      </c>
      <c r="E1541" s="10">
        <v>18586</v>
      </c>
      <c r="F1541" s="45">
        <v>3.7044788197330369E-2</v>
      </c>
      <c r="G1541" s="46">
        <v>536.969696969697</v>
      </c>
      <c r="H1541" s="10">
        <v>19858</v>
      </c>
      <c r="I1541" s="45">
        <v>3.8205727588429383E-2</v>
      </c>
      <c r="J1541" s="46">
        <v>695.75756799999999</v>
      </c>
      <c r="K1541" s="64"/>
      <c r="L1541" s="64" t="s">
        <v>0</v>
      </c>
      <c r="M1541" s="64" t="s">
        <v>0</v>
      </c>
      <c r="N1541" s="64" t="s">
        <v>0</v>
      </c>
      <c r="O1541" s="10">
        <v>32232</v>
      </c>
      <c r="P1541" s="45">
        <v>3.4379993216159192E-2</v>
      </c>
      <c r="Q1541" s="46">
        <v>682.42424242424204</v>
      </c>
      <c r="R1541" s="10">
        <v>33905</v>
      </c>
      <c r="S1541" s="45">
        <v>3.4836314018983502E-2</v>
      </c>
      <c r="T1541" s="46">
        <v>832.72730000000001</v>
      </c>
      <c r="U1541" s="64"/>
      <c r="V1541" s="64" t="s">
        <v>0</v>
      </c>
      <c r="W1541" s="64" t="s">
        <v>0</v>
      </c>
      <c r="X1541" s="64" t="s">
        <v>0</v>
      </c>
      <c r="Y1541" s="10">
        <v>1038164</v>
      </c>
      <c r="Z1541" s="45">
        <v>2.7646726601408683E-2</v>
      </c>
      <c r="AA1541" s="46">
        <v>5165.4545454545396</v>
      </c>
      <c r="AB1541" s="10">
        <v>1064090</v>
      </c>
      <c r="AC1541" s="45">
        <v>2.7433953509105304E-2</v>
      </c>
      <c r="AD1541" s="46">
        <v>4978.1816399999998</v>
      </c>
      <c r="AE1541" s="64"/>
    </row>
    <row r="1542" spans="1:31" ht="14.4" x14ac:dyDescent="0.3">
      <c r="A1542" s="64" t="s">
        <v>655</v>
      </c>
      <c r="B1542" s="64" t="s">
        <v>0</v>
      </c>
      <c r="C1542" s="64" t="s">
        <v>0</v>
      </c>
      <c r="D1542" s="64" t="s">
        <v>0</v>
      </c>
      <c r="E1542" s="10">
        <v>18328</v>
      </c>
      <c r="F1542" s="45">
        <v>3.6530554077298556E-2</v>
      </c>
      <c r="G1542" s="46">
        <v>629.69696969696895</v>
      </c>
      <c r="H1542" s="10">
        <v>22148</v>
      </c>
      <c r="I1542" s="45">
        <v>4.2611564841803506E-2</v>
      </c>
      <c r="J1542" s="46">
        <v>690.90909999999997</v>
      </c>
      <c r="K1542" s="64"/>
      <c r="L1542" s="64" t="s">
        <v>0</v>
      </c>
      <c r="M1542" s="64" t="s">
        <v>0</v>
      </c>
      <c r="N1542" s="64" t="s">
        <v>0</v>
      </c>
      <c r="O1542" s="10">
        <v>29154</v>
      </c>
      <c r="P1542" s="45">
        <v>3.109687026011123E-2</v>
      </c>
      <c r="Q1542" s="46">
        <v>736.36363636363603</v>
      </c>
      <c r="R1542" s="10">
        <v>33776</v>
      </c>
      <c r="S1542" s="45">
        <v>3.4703770603308856E-2</v>
      </c>
      <c r="T1542" s="46">
        <v>861.81820000000005</v>
      </c>
      <c r="U1542" s="64"/>
      <c r="V1542" s="64" t="s">
        <v>0</v>
      </c>
      <c r="W1542" s="64" t="s">
        <v>0</v>
      </c>
      <c r="X1542" s="64" t="s">
        <v>0</v>
      </c>
      <c r="Y1542" s="10">
        <v>877864</v>
      </c>
      <c r="Z1542" s="45">
        <v>2.3377872861338897E-2</v>
      </c>
      <c r="AA1542" s="46">
        <v>4764.8484848484804</v>
      </c>
      <c r="AB1542" s="10">
        <v>881296</v>
      </c>
      <c r="AC1542" s="45">
        <v>2.2721229869428778E-2</v>
      </c>
      <c r="AD1542" s="46">
        <v>4337.5756799999999</v>
      </c>
      <c r="AE1542" s="64"/>
    </row>
    <row r="1543" spans="1:31" ht="14.4" x14ac:dyDescent="0.3">
      <c r="A1543" s="64" t="s">
        <v>21</v>
      </c>
      <c r="B1543" s="64" t="s">
        <v>0</v>
      </c>
      <c r="C1543" s="64" t="s">
        <v>0</v>
      </c>
      <c r="D1543" s="64" t="s">
        <v>0</v>
      </c>
      <c r="E1543" s="10">
        <v>267771</v>
      </c>
      <c r="F1543" s="45">
        <v>0.53370924246138762</v>
      </c>
      <c r="G1543" s="46">
        <v>1171.5151515151499</v>
      </c>
      <c r="H1543" s="10">
        <v>271710</v>
      </c>
      <c r="I1543" s="45">
        <v>0.52275547603243777</v>
      </c>
      <c r="J1543" s="46">
        <v>1304.84851</v>
      </c>
      <c r="K1543" s="64"/>
      <c r="L1543" s="64" t="s">
        <v>0</v>
      </c>
      <c r="M1543" s="64" t="s">
        <v>0</v>
      </c>
      <c r="N1543" s="64" t="s">
        <v>0</v>
      </c>
      <c r="O1543" s="10">
        <v>500601</v>
      </c>
      <c r="P1543" s="45">
        <v>0.5339618696947912</v>
      </c>
      <c r="Q1543" s="46">
        <v>1115.7575757575701</v>
      </c>
      <c r="R1543" s="10">
        <v>509729</v>
      </c>
      <c r="S1543" s="45">
        <v>0.52373040874745447</v>
      </c>
      <c r="T1543" s="46">
        <v>1224.84851</v>
      </c>
      <c r="U1543" s="64"/>
      <c r="V1543" s="64" t="s">
        <v>0</v>
      </c>
      <c r="W1543" s="64" t="s">
        <v>0</v>
      </c>
      <c r="X1543" s="64" t="s">
        <v>0</v>
      </c>
      <c r="Y1543" s="10">
        <v>21918198</v>
      </c>
      <c r="Z1543" s="45">
        <v>0.58369046480280828</v>
      </c>
      <c r="AA1543" s="46">
        <v>6833.3333333333303</v>
      </c>
      <c r="AB1543" s="10">
        <v>22443037</v>
      </c>
      <c r="AC1543" s="45">
        <v>0.57861762976922082</v>
      </c>
      <c r="AD1543" s="46">
        <v>7216.3639999999996</v>
      </c>
      <c r="AE1543" s="64"/>
    </row>
    <row r="1544" spans="1:31" ht="14.4" x14ac:dyDescent="0.3">
      <c r="A1544" s="64" t="s">
        <v>657</v>
      </c>
      <c r="B1544" s="64" t="s">
        <v>0</v>
      </c>
      <c r="C1544" s="64" t="s">
        <v>0</v>
      </c>
      <c r="D1544" s="64" t="s">
        <v>0</v>
      </c>
      <c r="E1544" s="10">
        <v>47378</v>
      </c>
      <c r="F1544" s="45">
        <v>9.4431721468477253E-2</v>
      </c>
      <c r="G1544" s="46">
        <v>446.06060606060601</v>
      </c>
      <c r="H1544" s="10">
        <v>57042</v>
      </c>
      <c r="I1544" s="45">
        <v>0.10974575048339154</v>
      </c>
      <c r="J1544" s="46">
        <v>660</v>
      </c>
      <c r="K1544" s="64"/>
      <c r="L1544" s="64" t="s">
        <v>0</v>
      </c>
      <c r="M1544" s="64" t="s">
        <v>0</v>
      </c>
      <c r="N1544" s="64" t="s">
        <v>0</v>
      </c>
      <c r="O1544" s="10">
        <v>98074</v>
      </c>
      <c r="P1544" s="45">
        <v>0.10460981182308256</v>
      </c>
      <c r="Q1544" s="46">
        <v>240</v>
      </c>
      <c r="R1544" s="10">
        <v>115305</v>
      </c>
      <c r="S1544" s="45">
        <v>0.11847223677802368</v>
      </c>
      <c r="T1544" s="46">
        <v>193.939392</v>
      </c>
      <c r="U1544" s="64"/>
      <c r="V1544" s="64" t="s">
        <v>0</v>
      </c>
      <c r="W1544" s="64" t="s">
        <v>0</v>
      </c>
      <c r="X1544" s="64" t="s">
        <v>0</v>
      </c>
      <c r="Y1544" s="10">
        <v>4521054</v>
      </c>
      <c r="Z1544" s="45">
        <v>0.12039749392986575</v>
      </c>
      <c r="AA1544" s="46">
        <v>937.57575757575705</v>
      </c>
      <c r="AB1544" s="10">
        <v>5390370</v>
      </c>
      <c r="AC1544" s="45">
        <v>0.13897241772488789</v>
      </c>
      <c r="AD1544" s="46">
        <v>666.06060000000002</v>
      </c>
      <c r="AE1544" s="64"/>
    </row>
    <row r="1545" spans="1:31" ht="14.4" x14ac:dyDescent="0.3">
      <c r="A1545" s="64" t="s">
        <v>654</v>
      </c>
      <c r="B1545" s="64" t="s">
        <v>0</v>
      </c>
      <c r="C1545" s="64" t="s">
        <v>0</v>
      </c>
      <c r="D1545" s="64" t="s">
        <v>0</v>
      </c>
      <c r="E1545" s="10">
        <v>7888</v>
      </c>
      <c r="F1545" s="45">
        <v>1.5722010615546213E-2</v>
      </c>
      <c r="G1545" s="46">
        <v>346.666666666666</v>
      </c>
      <c r="H1545" s="10">
        <v>9725</v>
      </c>
      <c r="I1545" s="45">
        <v>1.8710378728848613E-2</v>
      </c>
      <c r="J1545" s="46">
        <v>389.69695999999999</v>
      </c>
      <c r="K1545" s="64"/>
      <c r="L1545" s="64" t="s">
        <v>0</v>
      </c>
      <c r="M1545" s="64" t="s">
        <v>0</v>
      </c>
      <c r="N1545" s="64" t="s">
        <v>0</v>
      </c>
      <c r="O1545" s="10">
        <v>16487</v>
      </c>
      <c r="P1545" s="45">
        <v>1.7585720655088628E-2</v>
      </c>
      <c r="Q1545" s="46">
        <v>456.969696969697</v>
      </c>
      <c r="R1545" s="10">
        <v>19716</v>
      </c>
      <c r="S1545" s="45">
        <v>2.025756576311101E-2</v>
      </c>
      <c r="T1545" s="46">
        <v>579.39390000000003</v>
      </c>
      <c r="U1545" s="64"/>
      <c r="V1545" s="64" t="s">
        <v>0</v>
      </c>
      <c r="W1545" s="64" t="s">
        <v>0</v>
      </c>
      <c r="X1545" s="64" t="s">
        <v>0</v>
      </c>
      <c r="Y1545" s="10">
        <v>675420</v>
      </c>
      <c r="Z1545" s="45">
        <v>1.7986707380648389E-2</v>
      </c>
      <c r="AA1545" s="46">
        <v>2693.9393939393899</v>
      </c>
      <c r="AB1545" s="10">
        <v>787622</v>
      </c>
      <c r="AC1545" s="45">
        <v>2.0306163323354734E-2</v>
      </c>
      <c r="AD1545" s="46">
        <v>3763.6364699999999</v>
      </c>
      <c r="AE1545" s="64"/>
    </row>
    <row r="1546" spans="1:31" ht="14.4" x14ac:dyDescent="0.3">
      <c r="A1546" s="64" t="s">
        <v>655</v>
      </c>
      <c r="B1546" s="64" t="s">
        <v>0</v>
      </c>
      <c r="C1546" s="64" t="s">
        <v>0</v>
      </c>
      <c r="D1546" s="64" t="s">
        <v>0</v>
      </c>
      <c r="E1546" s="10">
        <v>12764</v>
      </c>
      <c r="F1546" s="45">
        <v>2.5440636853046639E-2</v>
      </c>
      <c r="G1546" s="46">
        <v>406.666666666666</v>
      </c>
      <c r="H1546" s="10">
        <v>15951</v>
      </c>
      <c r="I1546" s="45">
        <v>3.0688869008109434E-2</v>
      </c>
      <c r="J1546" s="46">
        <v>432.121216</v>
      </c>
      <c r="K1546" s="64"/>
      <c r="L1546" s="64" t="s">
        <v>0</v>
      </c>
      <c r="M1546" s="64" t="s">
        <v>0</v>
      </c>
      <c r="N1546" s="64" t="s">
        <v>0</v>
      </c>
      <c r="O1546" s="10">
        <v>23890</v>
      </c>
      <c r="P1546" s="45">
        <v>2.5482068687454801E-2</v>
      </c>
      <c r="Q1546" s="46">
        <v>489.69696969696901</v>
      </c>
      <c r="R1546" s="10">
        <v>29082</v>
      </c>
      <c r="S1546" s="45">
        <v>2.9880834222093446E-2</v>
      </c>
      <c r="T1546" s="46">
        <v>550.90909999999997</v>
      </c>
      <c r="U1546" s="64"/>
      <c r="V1546" s="64" t="s">
        <v>0</v>
      </c>
      <c r="W1546" s="64" t="s">
        <v>0</v>
      </c>
      <c r="X1546" s="64" t="s">
        <v>0</v>
      </c>
      <c r="Y1546" s="10">
        <v>971884</v>
      </c>
      <c r="Z1546" s="45">
        <v>2.5881663433025493E-2</v>
      </c>
      <c r="AA1546" s="46">
        <v>3555.15151515151</v>
      </c>
      <c r="AB1546" s="10">
        <v>1070277</v>
      </c>
      <c r="AC1546" s="45">
        <v>2.7593464330897478E-2</v>
      </c>
      <c r="AD1546" s="46">
        <v>3707.2727100000002</v>
      </c>
      <c r="AE1546" s="64"/>
    </row>
    <row r="1547" spans="1:31" ht="14.4" x14ac:dyDescent="0.3">
      <c r="A1547" s="64" t="s">
        <v>21</v>
      </c>
      <c r="B1547" s="64" t="s">
        <v>0</v>
      </c>
      <c r="C1547" s="64" t="s">
        <v>0</v>
      </c>
      <c r="D1547" s="64" t="s">
        <v>0</v>
      </c>
      <c r="E1547" s="10">
        <v>26726</v>
      </c>
      <c r="F1547" s="45">
        <v>5.3269073999884398E-2</v>
      </c>
      <c r="G1547" s="46">
        <v>548.48484848484804</v>
      </c>
      <c r="H1547" s="10">
        <v>31366</v>
      </c>
      <c r="I1547" s="45">
        <v>6.0346502746433488E-2</v>
      </c>
      <c r="J1547" s="46">
        <v>571.51513699999998</v>
      </c>
      <c r="K1547" s="64"/>
      <c r="L1547" s="64" t="s">
        <v>0</v>
      </c>
      <c r="M1547" s="64" t="s">
        <v>0</v>
      </c>
      <c r="N1547" s="64" t="s">
        <v>0</v>
      </c>
      <c r="O1547" s="10">
        <v>57697</v>
      </c>
      <c r="P1547" s="45">
        <v>6.1542022480539124E-2</v>
      </c>
      <c r="Q1547" s="46">
        <v>583.030303030303</v>
      </c>
      <c r="R1547" s="10">
        <v>66507</v>
      </c>
      <c r="S1547" s="45">
        <v>6.8333836792819236E-2</v>
      </c>
      <c r="T1547" s="46">
        <v>659.39390000000003</v>
      </c>
      <c r="U1547" s="64"/>
      <c r="V1547" s="64" t="s">
        <v>0</v>
      </c>
      <c r="W1547" s="64" t="s">
        <v>0</v>
      </c>
      <c r="X1547" s="64" t="s">
        <v>0</v>
      </c>
      <c r="Y1547" s="10">
        <v>2873750</v>
      </c>
      <c r="Z1547" s="45">
        <v>7.6529123116191866E-2</v>
      </c>
      <c r="AA1547" s="46">
        <v>4172.1212121212102</v>
      </c>
      <c r="AB1547" s="10">
        <v>3532471</v>
      </c>
      <c r="AC1547" s="45">
        <v>9.1072790070635679E-2</v>
      </c>
      <c r="AD1547" s="46">
        <v>4332.7269999999999</v>
      </c>
      <c r="AE1547" s="64"/>
    </row>
    <row r="1548" spans="1:31" ht="14.4" x14ac:dyDescent="0.3">
      <c r="A1548" s="432"/>
      <c r="B1548" s="432"/>
      <c r="C1548" s="432"/>
      <c r="D1548" s="432"/>
      <c r="E1548" s="432"/>
      <c r="F1548" s="432"/>
      <c r="G1548" s="432"/>
      <c r="H1548" s="432"/>
      <c r="I1548" s="432"/>
      <c r="J1548" s="432"/>
      <c r="K1548" s="432"/>
      <c r="L1548" s="432"/>
      <c r="M1548" s="432"/>
      <c r="N1548" s="432"/>
      <c r="O1548" s="432"/>
      <c r="P1548" s="432"/>
      <c r="Q1548" s="432"/>
      <c r="R1548" s="432"/>
      <c r="S1548" s="432"/>
      <c r="T1548" s="432"/>
      <c r="U1548" s="432"/>
      <c r="V1548" s="432"/>
      <c r="W1548" s="432"/>
      <c r="X1548" s="432"/>
      <c r="Y1548" s="432"/>
      <c r="Z1548" s="432"/>
      <c r="AA1548" s="432"/>
      <c r="AB1548" s="432"/>
      <c r="AC1548" s="432"/>
      <c r="AD1548" s="432"/>
      <c r="AE1548" s="432"/>
    </row>
    <row r="1549" spans="1:31" ht="14.4" x14ac:dyDescent="0.3">
      <c r="A1549" s="433" t="s">
        <v>658</v>
      </c>
      <c r="B1549" s="433"/>
      <c r="C1549" s="433"/>
      <c r="D1549" s="433"/>
      <c r="E1549" s="433"/>
      <c r="F1549" s="433"/>
      <c r="G1549" s="433"/>
      <c r="H1549" s="433"/>
      <c r="I1549" s="433"/>
      <c r="J1549" s="433"/>
      <c r="K1549" s="433"/>
      <c r="L1549" s="433"/>
      <c r="M1549" s="433"/>
      <c r="N1549" s="433"/>
      <c r="O1549" s="433"/>
      <c r="P1549" s="433"/>
      <c r="Q1549" s="433"/>
      <c r="R1549" s="433"/>
      <c r="S1549" s="433"/>
      <c r="T1549" s="433"/>
      <c r="U1549" s="433"/>
      <c r="V1549" s="433"/>
      <c r="W1549" s="433"/>
      <c r="X1549" s="433"/>
      <c r="Y1549" s="433"/>
      <c r="Z1549" s="433"/>
      <c r="AA1549" s="433"/>
      <c r="AB1549" s="433"/>
      <c r="AC1549" s="433"/>
      <c r="AD1549" s="433"/>
      <c r="AE1549" s="433"/>
    </row>
    <row r="1550" spans="1:31" ht="14.4" x14ac:dyDescent="0.3">
      <c r="A1550" s="64"/>
      <c r="B1550" s="64" t="s">
        <v>0</v>
      </c>
      <c r="C1550" s="64" t="s">
        <v>0</v>
      </c>
      <c r="D1550" s="64" t="s">
        <v>0</v>
      </c>
      <c r="E1550" s="434" t="s">
        <v>332</v>
      </c>
      <c r="F1550" s="434"/>
      <c r="G1550" s="63" t="s">
        <v>333</v>
      </c>
      <c r="H1550" s="434" t="s">
        <v>332</v>
      </c>
      <c r="I1550" s="434"/>
      <c r="J1550" s="63" t="s">
        <v>333</v>
      </c>
      <c r="K1550" s="64" t="s">
        <v>0</v>
      </c>
      <c r="L1550" s="64" t="s">
        <v>0</v>
      </c>
      <c r="M1550" s="64" t="s">
        <v>0</v>
      </c>
      <c r="N1550" s="64" t="s">
        <v>0</v>
      </c>
      <c r="O1550" s="434" t="s">
        <v>332</v>
      </c>
      <c r="P1550" s="434"/>
      <c r="Q1550" s="63" t="s">
        <v>333</v>
      </c>
      <c r="R1550" s="434" t="s">
        <v>332</v>
      </c>
      <c r="S1550" s="434"/>
      <c r="T1550" s="63" t="s">
        <v>333</v>
      </c>
      <c r="U1550" s="64" t="s">
        <v>0</v>
      </c>
      <c r="V1550" s="64" t="s">
        <v>0</v>
      </c>
      <c r="W1550" s="64" t="s">
        <v>0</v>
      </c>
      <c r="X1550" s="64" t="s">
        <v>0</v>
      </c>
      <c r="Y1550" s="434" t="s">
        <v>332</v>
      </c>
      <c r="Z1550" s="434"/>
      <c r="AA1550" s="63" t="s">
        <v>333</v>
      </c>
      <c r="AB1550" s="434" t="s">
        <v>332</v>
      </c>
      <c r="AC1550" s="434"/>
      <c r="AD1550" s="63" t="s">
        <v>333</v>
      </c>
      <c r="AE1550" s="64" t="s">
        <v>0</v>
      </c>
    </row>
    <row r="1551" spans="1:31" ht="14.4" x14ac:dyDescent="0.3">
      <c r="A1551" s="64" t="s">
        <v>18</v>
      </c>
      <c r="B1551" s="64" t="s">
        <v>0</v>
      </c>
      <c r="C1551" s="64" t="s">
        <v>0</v>
      </c>
      <c r="D1551" s="64" t="s">
        <v>0</v>
      </c>
      <c r="E1551" s="10">
        <v>194514</v>
      </c>
      <c r="F1551" s="45"/>
      <c r="G1551" s="46">
        <v>1429.69696969696</v>
      </c>
      <c r="H1551" s="10">
        <v>218782</v>
      </c>
      <c r="I1551" s="45"/>
      <c r="J1551" s="46">
        <v>1617.57581</v>
      </c>
      <c r="K1551" s="64"/>
      <c r="L1551" s="64" t="s">
        <v>0</v>
      </c>
      <c r="M1551" s="64" t="s">
        <v>0</v>
      </c>
      <c r="N1551" s="64" t="s">
        <v>0</v>
      </c>
      <c r="O1551" s="10">
        <v>367392</v>
      </c>
      <c r="P1551" s="45"/>
      <c r="Q1551" s="46">
        <v>1762.42424242424</v>
      </c>
      <c r="R1551" s="10">
        <v>407511</v>
      </c>
      <c r="S1551" s="45"/>
      <c r="T1551" s="46">
        <v>1908.48486</v>
      </c>
      <c r="U1551" s="64"/>
      <c r="V1551" s="64" t="s">
        <v>0</v>
      </c>
      <c r="W1551" s="64" t="s">
        <v>0</v>
      </c>
      <c r="X1551" s="64" t="s">
        <v>0</v>
      </c>
      <c r="Y1551" s="10">
        <v>16890442</v>
      </c>
      <c r="Z1551" s="45"/>
      <c r="AA1551" s="46">
        <v>13068.484848484801</v>
      </c>
      <c r="AB1551" s="10">
        <v>18591241</v>
      </c>
      <c r="AC1551" s="45"/>
      <c r="AD1551" s="46">
        <v>10613.9395</v>
      </c>
      <c r="AE1551" s="64"/>
    </row>
    <row r="1552" spans="1:31" ht="14.4" x14ac:dyDescent="0.3">
      <c r="A1552" s="64" t="s">
        <v>659</v>
      </c>
      <c r="B1552" s="64" t="s">
        <v>0</v>
      </c>
      <c r="C1552" s="64" t="s">
        <v>0</v>
      </c>
      <c r="D1552" s="64" t="s">
        <v>0</v>
      </c>
      <c r="E1552" s="10">
        <v>10185</v>
      </c>
      <c r="F1552" s="45">
        <v>5.2361269625836704E-2</v>
      </c>
      <c r="G1552" s="46">
        <v>636.36363636363603</v>
      </c>
      <c r="H1552" s="10">
        <v>10043</v>
      </c>
      <c r="I1552" s="45">
        <v>4.5904142022652687E-2</v>
      </c>
      <c r="J1552" s="46">
        <v>491.51513699999998</v>
      </c>
      <c r="K1552" s="64"/>
      <c r="L1552" s="64" t="s">
        <v>0</v>
      </c>
      <c r="M1552" s="64" t="s">
        <v>0</v>
      </c>
      <c r="N1552" s="64" t="s">
        <v>0</v>
      </c>
      <c r="O1552" s="10">
        <v>37906</v>
      </c>
      <c r="P1552" s="45">
        <v>0.10317589931190663</v>
      </c>
      <c r="Q1552" s="46">
        <v>1035.15151515151</v>
      </c>
      <c r="R1552" s="10">
        <v>39505</v>
      </c>
      <c r="S1552" s="45">
        <v>9.6942168432263179E-2</v>
      </c>
      <c r="T1552" s="46">
        <v>961.81820000000005</v>
      </c>
      <c r="U1552" s="64"/>
      <c r="V1552" s="64" t="s">
        <v>0</v>
      </c>
      <c r="W1552" s="64" t="s">
        <v>0</v>
      </c>
      <c r="X1552" s="64" t="s">
        <v>0</v>
      </c>
      <c r="Y1552" s="10">
        <v>401363</v>
      </c>
      <c r="Z1552" s="45">
        <v>2.3762729240596546E-2</v>
      </c>
      <c r="AA1552" s="46">
        <v>3280.6060606060601</v>
      </c>
      <c r="AB1552" s="10">
        <v>415545</v>
      </c>
      <c r="AC1552" s="45">
        <v>2.2351654738917107E-2</v>
      </c>
      <c r="AD1552" s="46">
        <v>4388.4849999999997</v>
      </c>
      <c r="AE1552" s="64"/>
    </row>
    <row r="1553" spans="1:31" ht="14.4" x14ac:dyDescent="0.3">
      <c r="A1553" s="64" t="s">
        <v>660</v>
      </c>
      <c r="B1553" s="64" t="s">
        <v>0</v>
      </c>
      <c r="C1553" s="64" t="s">
        <v>0</v>
      </c>
      <c r="D1553" s="64" t="s">
        <v>0</v>
      </c>
      <c r="E1553" s="10">
        <v>10145</v>
      </c>
      <c r="F1553" s="45">
        <v>5.2155628900747507E-2</v>
      </c>
      <c r="G1553" s="46">
        <v>439.39393939393898</v>
      </c>
      <c r="H1553" s="10">
        <v>13022</v>
      </c>
      <c r="I1553" s="45">
        <v>5.9520435867667358E-2</v>
      </c>
      <c r="J1553" s="46">
        <v>496.96969999999999</v>
      </c>
      <c r="K1553" s="64"/>
      <c r="L1553" s="64" t="s">
        <v>0</v>
      </c>
      <c r="M1553" s="64" t="s">
        <v>0</v>
      </c>
      <c r="N1553" s="64" t="s">
        <v>0</v>
      </c>
      <c r="O1553" s="10">
        <v>19715</v>
      </c>
      <c r="P1553" s="45">
        <v>5.3662028568939986E-2</v>
      </c>
      <c r="Q1553" s="46">
        <v>583.030303030303</v>
      </c>
      <c r="R1553" s="10">
        <v>24083</v>
      </c>
      <c r="S1553" s="45">
        <v>5.9097791225267537E-2</v>
      </c>
      <c r="T1553" s="46">
        <v>709.69695999999999</v>
      </c>
      <c r="U1553" s="64"/>
      <c r="V1553" s="64" t="s">
        <v>0</v>
      </c>
      <c r="W1553" s="64" t="s">
        <v>0</v>
      </c>
      <c r="X1553" s="64" t="s">
        <v>0</v>
      </c>
      <c r="Y1553" s="10">
        <v>999219</v>
      </c>
      <c r="Z1553" s="45">
        <v>5.9158842616433602E-2</v>
      </c>
      <c r="AA1553" s="46">
        <v>4439.3939393939399</v>
      </c>
      <c r="AB1553" s="10">
        <v>1175234</v>
      </c>
      <c r="AC1553" s="45">
        <v>6.321439219684151E-2</v>
      </c>
      <c r="AD1553" s="46">
        <v>6420</v>
      </c>
      <c r="AE1553" s="64"/>
    </row>
    <row r="1554" spans="1:31" ht="14.4" x14ac:dyDescent="0.3">
      <c r="A1554" s="64" t="s">
        <v>661</v>
      </c>
      <c r="B1554" s="64" t="s">
        <v>0</v>
      </c>
      <c r="C1554" s="64" t="s">
        <v>0</v>
      </c>
      <c r="D1554" s="64" t="s">
        <v>0</v>
      </c>
      <c r="E1554" s="10">
        <v>14275</v>
      </c>
      <c r="F1554" s="45">
        <v>7.3388033766207061E-2</v>
      </c>
      <c r="G1554" s="46">
        <v>523.63636363636294</v>
      </c>
      <c r="H1554" s="10">
        <v>14902</v>
      </c>
      <c r="I1554" s="45">
        <v>6.8113464544615185E-2</v>
      </c>
      <c r="J1554" s="46">
        <v>478.78787199999999</v>
      </c>
      <c r="K1554" s="64"/>
      <c r="L1554" s="64" t="s">
        <v>0</v>
      </c>
      <c r="M1554" s="64" t="s">
        <v>0</v>
      </c>
      <c r="N1554" s="64" t="s">
        <v>0</v>
      </c>
      <c r="O1554" s="10">
        <v>26361</v>
      </c>
      <c r="P1554" s="45">
        <v>7.1751698458322452E-2</v>
      </c>
      <c r="Q1554" s="46">
        <v>685.45454545454504</v>
      </c>
      <c r="R1554" s="10">
        <v>27876</v>
      </c>
      <c r="S1554" s="45">
        <v>6.8405515433939204E-2</v>
      </c>
      <c r="T1554" s="46">
        <v>648.48486300000002</v>
      </c>
      <c r="U1554" s="64"/>
      <c r="V1554" s="64" t="s">
        <v>0</v>
      </c>
      <c r="W1554" s="64" t="s">
        <v>0</v>
      </c>
      <c r="X1554" s="64" t="s">
        <v>0</v>
      </c>
      <c r="Y1554" s="10">
        <v>1668032</v>
      </c>
      <c r="Z1554" s="45">
        <v>9.8755970980510754E-2</v>
      </c>
      <c r="AA1554" s="46">
        <v>4735.1515151515096</v>
      </c>
      <c r="AB1554" s="10">
        <v>1692820</v>
      </c>
      <c r="AC1554" s="45">
        <v>9.1054706891272083E-2</v>
      </c>
      <c r="AD1554" s="46">
        <v>6203.6360000000004</v>
      </c>
      <c r="AE1554" s="64"/>
    </row>
    <row r="1555" spans="1:31" ht="14.4" x14ac:dyDescent="0.3">
      <c r="A1555" s="64" t="s">
        <v>662</v>
      </c>
      <c r="B1555" s="64" t="s">
        <v>0</v>
      </c>
      <c r="C1555" s="64" t="s">
        <v>0</v>
      </c>
      <c r="D1555" s="64" t="s">
        <v>0</v>
      </c>
      <c r="E1555" s="10">
        <v>6966</v>
      </c>
      <c r="F1555" s="45">
        <v>3.5812332274283598E-2</v>
      </c>
      <c r="G1555" s="46">
        <v>384.84848484848402</v>
      </c>
      <c r="H1555" s="10">
        <v>6796</v>
      </c>
      <c r="I1555" s="45">
        <v>3.1062884515179495E-2</v>
      </c>
      <c r="J1555" s="46">
        <v>460.60604899999998</v>
      </c>
      <c r="K1555" s="64"/>
      <c r="L1555" s="64" t="s">
        <v>0</v>
      </c>
      <c r="M1555" s="64" t="s">
        <v>0</v>
      </c>
      <c r="N1555" s="64" t="s">
        <v>0</v>
      </c>
      <c r="O1555" s="10">
        <v>14769</v>
      </c>
      <c r="P1555" s="45">
        <v>4.0199568852887377E-2</v>
      </c>
      <c r="Q1555" s="46">
        <v>558.78787878787796</v>
      </c>
      <c r="R1555" s="10">
        <v>13547</v>
      </c>
      <c r="S1555" s="45">
        <v>3.3243274414678378E-2</v>
      </c>
      <c r="T1555" s="46">
        <v>580.60609999999997</v>
      </c>
      <c r="U1555" s="64"/>
      <c r="V1555" s="64" t="s">
        <v>0</v>
      </c>
      <c r="W1555" s="64" t="s">
        <v>0</v>
      </c>
      <c r="X1555" s="64" t="s">
        <v>0</v>
      </c>
      <c r="Y1555" s="10">
        <v>528990</v>
      </c>
      <c r="Z1555" s="45">
        <v>3.1318896213610038E-2</v>
      </c>
      <c r="AA1555" s="46">
        <v>3111.5151515151501</v>
      </c>
      <c r="AB1555" s="10">
        <v>525711</v>
      </c>
      <c r="AC1555" s="45">
        <v>2.8277348456727552E-2</v>
      </c>
      <c r="AD1555" s="46">
        <v>3616.3635300000001</v>
      </c>
      <c r="AE1555" s="64"/>
    </row>
    <row r="1556" spans="1:31" ht="14.4" x14ac:dyDescent="0.3">
      <c r="A1556" s="64" t="s">
        <v>663</v>
      </c>
      <c r="B1556" s="64" t="s">
        <v>0</v>
      </c>
      <c r="C1556" s="64" t="s">
        <v>0</v>
      </c>
      <c r="D1556" s="64" t="s">
        <v>0</v>
      </c>
      <c r="E1556" s="10">
        <v>22799</v>
      </c>
      <c r="F1556" s="45">
        <v>0.11721007228271486</v>
      </c>
      <c r="G1556" s="46">
        <v>664.24242424242402</v>
      </c>
      <c r="H1556" s="10">
        <v>24138</v>
      </c>
      <c r="I1556" s="45">
        <v>0.11032900330008867</v>
      </c>
      <c r="J1556" s="46">
        <v>769.69695999999999</v>
      </c>
      <c r="K1556" s="64"/>
      <c r="L1556" s="64" t="s">
        <v>0</v>
      </c>
      <c r="M1556" s="64" t="s">
        <v>0</v>
      </c>
      <c r="N1556" s="64" t="s">
        <v>0</v>
      </c>
      <c r="O1556" s="10">
        <v>39967</v>
      </c>
      <c r="P1556" s="45">
        <v>0.10878571117498476</v>
      </c>
      <c r="Q1556" s="46">
        <v>904.24242424242402</v>
      </c>
      <c r="R1556" s="10">
        <v>42500</v>
      </c>
      <c r="S1556" s="45">
        <v>0.10429166329252462</v>
      </c>
      <c r="T1556" s="46">
        <v>957.57574499999998</v>
      </c>
      <c r="U1556" s="64"/>
      <c r="V1556" s="64" t="s">
        <v>0</v>
      </c>
      <c r="W1556" s="64" t="s">
        <v>0</v>
      </c>
      <c r="X1556" s="64" t="s">
        <v>0</v>
      </c>
      <c r="Y1556" s="10">
        <v>1880507</v>
      </c>
      <c r="Z1556" s="45">
        <v>0.11133557073284406</v>
      </c>
      <c r="AA1556" s="46">
        <v>6201.8181818181802</v>
      </c>
      <c r="AB1556" s="10">
        <v>1950499</v>
      </c>
      <c r="AC1556" s="45">
        <v>0.10491494354787827</v>
      </c>
      <c r="AD1556" s="46">
        <v>6042.4243200000001</v>
      </c>
      <c r="AE1556" s="64"/>
    </row>
    <row r="1557" spans="1:31" ht="18" customHeight="1" x14ac:dyDescent="0.3">
      <c r="A1557" s="64" t="s">
        <v>664</v>
      </c>
      <c r="B1557" s="64" t="s">
        <v>0</v>
      </c>
      <c r="C1557" s="64" t="s">
        <v>0</v>
      </c>
      <c r="D1557" s="64" t="s">
        <v>0</v>
      </c>
      <c r="E1557" s="10">
        <v>9252</v>
      </c>
      <c r="F1557" s="45">
        <v>4.7564699713131188E-2</v>
      </c>
      <c r="G1557" s="46">
        <v>508.48484848484799</v>
      </c>
      <c r="H1557" s="10">
        <v>12201</v>
      </c>
      <c r="I1557" s="45">
        <v>5.5767841961404503E-2</v>
      </c>
      <c r="J1557" s="46">
        <v>571.51513699999998</v>
      </c>
      <c r="K1557" s="64"/>
      <c r="L1557" s="64" t="s">
        <v>0</v>
      </c>
      <c r="M1557" s="64" t="s">
        <v>0</v>
      </c>
      <c r="N1557" s="64" t="s">
        <v>0</v>
      </c>
      <c r="O1557" s="10">
        <v>17707</v>
      </c>
      <c r="P1557" s="45">
        <v>4.819647678773626E-2</v>
      </c>
      <c r="Q1557" s="46">
        <v>627.27272727272702</v>
      </c>
      <c r="R1557" s="10">
        <v>21727</v>
      </c>
      <c r="S1557" s="45">
        <v>5.3316352196627823E-2</v>
      </c>
      <c r="T1557" s="46">
        <v>735.75756799999999</v>
      </c>
      <c r="U1557" s="64"/>
      <c r="V1557" s="64" t="s">
        <v>0</v>
      </c>
      <c r="W1557" s="64" t="s">
        <v>0</v>
      </c>
      <c r="X1557" s="64" t="s">
        <v>0</v>
      </c>
      <c r="Y1557" s="10">
        <v>779577</v>
      </c>
      <c r="Z1557" s="45">
        <v>4.6154920042944997E-2</v>
      </c>
      <c r="AA1557" s="46">
        <v>4347.2727272727197</v>
      </c>
      <c r="AB1557" s="10">
        <v>993917</v>
      </c>
      <c r="AC1557" s="45">
        <v>5.3461573651807322E-2</v>
      </c>
      <c r="AD1557" s="46">
        <v>4250.3029999999999</v>
      </c>
      <c r="AE1557" s="64"/>
    </row>
    <row r="1558" spans="1:31" ht="14.4" x14ac:dyDescent="0.3">
      <c r="A1558" s="64" t="s">
        <v>665</v>
      </c>
      <c r="B1558" s="64" t="s">
        <v>0</v>
      </c>
      <c r="C1558" s="64" t="s">
        <v>0</v>
      </c>
      <c r="D1558" s="64" t="s">
        <v>0</v>
      </c>
      <c r="E1558" s="10">
        <v>2728</v>
      </c>
      <c r="F1558" s="45">
        <v>1.4024697451083213E-2</v>
      </c>
      <c r="G1558" s="46">
        <v>227.272727272727</v>
      </c>
      <c r="H1558" s="10">
        <v>3004</v>
      </c>
      <c r="I1558" s="45">
        <v>1.3730562843378339E-2</v>
      </c>
      <c r="J1558" s="46">
        <v>238.78787199999999</v>
      </c>
      <c r="K1558" s="64"/>
      <c r="L1558" s="64" t="s">
        <v>0</v>
      </c>
      <c r="M1558" s="64" t="s">
        <v>0</v>
      </c>
      <c r="N1558" s="64" t="s">
        <v>0</v>
      </c>
      <c r="O1558" s="10">
        <v>4811</v>
      </c>
      <c r="P1558" s="45">
        <v>1.3095004790523473E-2</v>
      </c>
      <c r="Q1558" s="46">
        <v>280.60606060606</v>
      </c>
      <c r="R1558" s="10">
        <v>5111</v>
      </c>
      <c r="S1558" s="45">
        <v>1.2541992731484548E-2</v>
      </c>
      <c r="T1558" s="46">
        <v>335.15152</v>
      </c>
      <c r="U1558" s="64"/>
      <c r="V1558" s="64" t="s">
        <v>0</v>
      </c>
      <c r="W1558" s="64" t="s">
        <v>0</v>
      </c>
      <c r="X1558" s="64" t="s">
        <v>0</v>
      </c>
      <c r="Y1558" s="10">
        <v>483148</v>
      </c>
      <c r="Z1558" s="45">
        <v>2.8604816854407956E-2</v>
      </c>
      <c r="AA1558" s="46">
        <v>3015.15151515151</v>
      </c>
      <c r="AB1558" s="10">
        <v>539809</v>
      </c>
      <c r="AC1558" s="45">
        <v>2.9035662546679913E-2</v>
      </c>
      <c r="AD1558" s="46">
        <v>3723.0302700000002</v>
      </c>
      <c r="AE1558" s="64"/>
    </row>
    <row r="1559" spans="1:31" ht="14.4" x14ac:dyDescent="0.3">
      <c r="A1559" s="64" t="s">
        <v>666</v>
      </c>
      <c r="B1559" s="64" t="s">
        <v>0</v>
      </c>
      <c r="C1559" s="64" t="s">
        <v>0</v>
      </c>
      <c r="D1559" s="64" t="s">
        <v>0</v>
      </c>
      <c r="E1559" s="10">
        <v>11688</v>
      </c>
      <c r="F1559" s="45">
        <v>6.0088219871063268E-2</v>
      </c>
      <c r="G1559" s="46">
        <v>499.39393939393898</v>
      </c>
      <c r="H1559" s="10">
        <v>10833</v>
      </c>
      <c r="I1559" s="45">
        <v>4.9515042370944597E-2</v>
      </c>
      <c r="J1559" s="46">
        <v>544.24243200000001</v>
      </c>
      <c r="K1559" s="64"/>
      <c r="L1559" s="64" t="s">
        <v>0</v>
      </c>
      <c r="M1559" s="64" t="s">
        <v>0</v>
      </c>
      <c r="N1559" s="64" t="s">
        <v>0</v>
      </c>
      <c r="O1559" s="10">
        <v>18547</v>
      </c>
      <c r="P1559" s="45">
        <v>5.0482862991028658E-2</v>
      </c>
      <c r="Q1559" s="46">
        <v>633.33333333333303</v>
      </c>
      <c r="R1559" s="10">
        <v>18745</v>
      </c>
      <c r="S1559" s="45">
        <v>4.5998758315726446E-2</v>
      </c>
      <c r="T1559" s="46">
        <v>764.84849999999994</v>
      </c>
      <c r="U1559" s="64"/>
      <c r="V1559" s="64" t="s">
        <v>0</v>
      </c>
      <c r="W1559" s="64" t="s">
        <v>0</v>
      </c>
      <c r="X1559" s="64" t="s">
        <v>0</v>
      </c>
      <c r="Y1559" s="10">
        <v>1065252</v>
      </c>
      <c r="Z1559" s="45">
        <v>6.3068331781962847E-2</v>
      </c>
      <c r="AA1559" s="46">
        <v>4632.7272727272702</v>
      </c>
      <c r="AB1559" s="10">
        <v>1116974</v>
      </c>
      <c r="AC1559" s="45">
        <v>6.0080658413281827E-2</v>
      </c>
      <c r="AD1559" s="46">
        <v>4815.1513699999996</v>
      </c>
      <c r="AE1559" s="64"/>
    </row>
    <row r="1560" spans="1:31" ht="14.4" x14ac:dyDescent="0.3">
      <c r="A1560" s="64" t="s">
        <v>667</v>
      </c>
      <c r="B1560" s="64" t="s">
        <v>0</v>
      </c>
      <c r="C1560" s="64" t="s">
        <v>0</v>
      </c>
      <c r="D1560" s="64" t="s">
        <v>0</v>
      </c>
      <c r="E1560" s="10">
        <v>17372</v>
      </c>
      <c r="F1560" s="45">
        <v>8.9309766906238111E-2</v>
      </c>
      <c r="G1560" s="46">
        <v>630.30303030303003</v>
      </c>
      <c r="H1560" s="10">
        <v>21090</v>
      </c>
      <c r="I1560" s="45">
        <v>9.6397327019590279E-2</v>
      </c>
      <c r="J1560" s="46">
        <v>796.96969999999999</v>
      </c>
      <c r="K1560" s="64"/>
      <c r="L1560" s="64" t="s">
        <v>0</v>
      </c>
      <c r="M1560" s="64" t="s">
        <v>0</v>
      </c>
      <c r="N1560" s="64" t="s">
        <v>0</v>
      </c>
      <c r="O1560" s="10">
        <v>31004</v>
      </c>
      <c r="P1560" s="45">
        <v>8.438942600818744E-2</v>
      </c>
      <c r="Q1560" s="46">
        <v>804.84848484848499</v>
      </c>
      <c r="R1560" s="10">
        <v>35869</v>
      </c>
      <c r="S1560" s="45">
        <v>8.8019709897401543E-2</v>
      </c>
      <c r="T1560" s="46">
        <v>1059.39392</v>
      </c>
      <c r="U1560" s="64"/>
      <c r="V1560" s="64" t="s">
        <v>0</v>
      </c>
      <c r="W1560" s="64" t="s">
        <v>0</v>
      </c>
      <c r="X1560" s="64" t="s">
        <v>0</v>
      </c>
      <c r="Y1560" s="10">
        <v>2147333</v>
      </c>
      <c r="Z1560" s="45">
        <v>0.12713302588529063</v>
      </c>
      <c r="AA1560" s="46">
        <v>5698.7878787878699</v>
      </c>
      <c r="AB1560" s="10">
        <v>2546055</v>
      </c>
      <c r="AC1560" s="45">
        <v>0.13694916869723758</v>
      </c>
      <c r="AD1560" s="46">
        <v>7274.5454099999997</v>
      </c>
      <c r="AE1560" s="64"/>
    </row>
    <row r="1561" spans="1:31" ht="14.4" x14ac:dyDescent="0.3">
      <c r="A1561" s="64" t="s">
        <v>668</v>
      </c>
      <c r="B1561" s="64" t="s">
        <v>0</v>
      </c>
      <c r="C1561" s="64" t="s">
        <v>0</v>
      </c>
      <c r="D1561" s="64" t="s">
        <v>0</v>
      </c>
      <c r="E1561" s="10">
        <v>47840</v>
      </c>
      <c r="F1561" s="45">
        <v>0.2459463072066792</v>
      </c>
      <c r="G1561" s="46">
        <v>921.21212121212102</v>
      </c>
      <c r="H1561" s="10">
        <v>55310</v>
      </c>
      <c r="I1561" s="45">
        <v>0.25280873197977893</v>
      </c>
      <c r="J1561" s="46">
        <v>1158.1817599999999</v>
      </c>
      <c r="K1561" s="64"/>
      <c r="L1561" s="64" t="s">
        <v>0</v>
      </c>
      <c r="M1561" s="64" t="s">
        <v>0</v>
      </c>
      <c r="N1561" s="64" t="s">
        <v>0</v>
      </c>
      <c r="O1561" s="10">
        <v>85448</v>
      </c>
      <c r="P1561" s="45">
        <v>0.23257991464158173</v>
      </c>
      <c r="Q1561" s="46">
        <v>1121.2121212121201</v>
      </c>
      <c r="R1561" s="10">
        <v>99072</v>
      </c>
      <c r="S1561" s="45">
        <v>0.24311490978157646</v>
      </c>
      <c r="T1561" s="46">
        <v>1467.87878</v>
      </c>
      <c r="U1561" s="64"/>
      <c r="V1561" s="64" t="s">
        <v>0</v>
      </c>
      <c r="W1561" s="64" t="s">
        <v>0</v>
      </c>
      <c r="X1561" s="64" t="s">
        <v>0</v>
      </c>
      <c r="Y1561" s="10">
        <v>3549066</v>
      </c>
      <c r="Z1561" s="45">
        <v>0.21012274279145565</v>
      </c>
      <c r="AA1561" s="46">
        <v>10112.727272727199</v>
      </c>
      <c r="AB1561" s="10">
        <v>3904118</v>
      </c>
      <c r="AC1561" s="45">
        <v>0.2099977080604786</v>
      </c>
      <c r="AD1561" s="46">
        <v>11533.9395</v>
      </c>
      <c r="AE1561" s="64"/>
    </row>
    <row r="1562" spans="1:31" ht="14.4" x14ac:dyDescent="0.3">
      <c r="A1562" s="64" t="s">
        <v>669</v>
      </c>
      <c r="B1562" s="64" t="s">
        <v>0</v>
      </c>
      <c r="C1562" s="64" t="s">
        <v>0</v>
      </c>
      <c r="D1562" s="64" t="s">
        <v>0</v>
      </c>
      <c r="E1562" s="10">
        <v>19732</v>
      </c>
      <c r="F1562" s="45">
        <v>0.10144256968650071</v>
      </c>
      <c r="G1562" s="46">
        <v>690.90909090909099</v>
      </c>
      <c r="H1562" s="10">
        <v>21677</v>
      </c>
      <c r="I1562" s="45">
        <v>9.9080363101169203E-2</v>
      </c>
      <c r="J1562" s="46">
        <v>669.09090000000003</v>
      </c>
      <c r="K1562" s="64"/>
      <c r="L1562" s="64" t="s">
        <v>0</v>
      </c>
      <c r="M1562" s="64" t="s">
        <v>0</v>
      </c>
      <c r="N1562" s="64" t="s">
        <v>0</v>
      </c>
      <c r="O1562" s="10">
        <v>31787</v>
      </c>
      <c r="P1562" s="45">
        <v>8.6520664576256429E-2</v>
      </c>
      <c r="Q1562" s="46">
        <v>890.90909090909099</v>
      </c>
      <c r="R1562" s="10">
        <v>34489</v>
      </c>
      <c r="S1562" s="45">
        <v>8.463329824225603E-2</v>
      </c>
      <c r="T1562" s="46">
        <v>767.27269999999999</v>
      </c>
      <c r="U1562" s="64"/>
      <c r="V1562" s="64" t="s">
        <v>0</v>
      </c>
      <c r="W1562" s="64" t="s">
        <v>0</v>
      </c>
      <c r="X1562" s="64" t="s">
        <v>0</v>
      </c>
      <c r="Y1562" s="10">
        <v>1697096</v>
      </c>
      <c r="Z1562" s="45">
        <v>0.10047670747751894</v>
      </c>
      <c r="AA1562" s="46">
        <v>7426.0606060605996</v>
      </c>
      <c r="AB1562" s="10">
        <v>1936179</v>
      </c>
      <c r="AC1562" s="45">
        <v>0.10414468835082069</v>
      </c>
      <c r="AD1562" s="46">
        <v>6778.1816399999998</v>
      </c>
      <c r="AE1562" s="64"/>
    </row>
    <row r="1563" spans="1:31" ht="14.4" x14ac:dyDescent="0.3">
      <c r="A1563" s="64" t="s">
        <v>670</v>
      </c>
      <c r="B1563" s="64" t="s">
        <v>0</v>
      </c>
      <c r="C1563" s="64" t="s">
        <v>0</v>
      </c>
      <c r="D1563" s="64" t="s">
        <v>0</v>
      </c>
      <c r="E1563" s="10">
        <v>10256</v>
      </c>
      <c r="F1563" s="45">
        <v>5.2726281912870022E-2</v>
      </c>
      <c r="G1563" s="46">
        <v>467.27272727272702</v>
      </c>
      <c r="H1563" s="10">
        <v>11878</v>
      </c>
      <c r="I1563" s="45">
        <v>5.4291486502545915E-2</v>
      </c>
      <c r="J1563" s="46">
        <v>567.87879999999996</v>
      </c>
      <c r="K1563" s="64"/>
      <c r="L1563" s="64" t="s">
        <v>0</v>
      </c>
      <c r="M1563" s="64" t="s">
        <v>0</v>
      </c>
      <c r="N1563" s="64" t="s">
        <v>0</v>
      </c>
      <c r="O1563" s="10">
        <v>17530</v>
      </c>
      <c r="P1563" s="45">
        <v>4.7714702552042507E-2</v>
      </c>
      <c r="Q1563" s="46">
        <v>599.39393939393904</v>
      </c>
      <c r="R1563" s="10">
        <v>19807</v>
      </c>
      <c r="S1563" s="45">
        <v>4.8604822937294942E-2</v>
      </c>
      <c r="T1563" s="46">
        <v>648.48486300000002</v>
      </c>
      <c r="U1563" s="64"/>
      <c r="V1563" s="64" t="s">
        <v>0</v>
      </c>
      <c r="W1563" s="64" t="s">
        <v>0</v>
      </c>
      <c r="X1563" s="64" t="s">
        <v>0</v>
      </c>
      <c r="Y1563" s="10">
        <v>910936</v>
      </c>
      <c r="Z1563" s="45">
        <v>5.3932040381181261E-2</v>
      </c>
      <c r="AA1563" s="46">
        <v>4800.6060606060601</v>
      </c>
      <c r="AB1563" s="10">
        <v>969511</v>
      </c>
      <c r="AC1563" s="45">
        <v>5.2148804913023289E-2</v>
      </c>
      <c r="AD1563" s="46">
        <v>5175.7579999999998</v>
      </c>
      <c r="AE1563" s="64"/>
    </row>
    <row r="1564" spans="1:31" ht="14.4" x14ac:dyDescent="0.3">
      <c r="A1564" s="64" t="s">
        <v>671</v>
      </c>
      <c r="B1564" s="64" t="s">
        <v>0</v>
      </c>
      <c r="C1564" s="64" t="s">
        <v>0</v>
      </c>
      <c r="D1564" s="64" t="s">
        <v>0</v>
      </c>
      <c r="E1564" s="10">
        <v>11276</v>
      </c>
      <c r="F1564" s="45">
        <v>5.7970120402644543E-2</v>
      </c>
      <c r="G1564" s="46">
        <v>515.15151515151501</v>
      </c>
      <c r="H1564" s="10">
        <v>13888</v>
      </c>
      <c r="I1564" s="45">
        <v>6.3478713970984812E-2</v>
      </c>
      <c r="J1564" s="46">
        <v>577.57574499999998</v>
      </c>
      <c r="K1564" s="64"/>
      <c r="L1564" s="64" t="s">
        <v>0</v>
      </c>
      <c r="M1564" s="64" t="s">
        <v>0</v>
      </c>
      <c r="N1564" s="64" t="s">
        <v>0</v>
      </c>
      <c r="O1564" s="10">
        <v>21840</v>
      </c>
      <c r="P1564" s="45">
        <v>5.9446041285602297E-2</v>
      </c>
      <c r="Q1564" s="46">
        <v>575.15151515151501</v>
      </c>
      <c r="R1564" s="10">
        <v>25180</v>
      </c>
      <c r="S1564" s="45">
        <v>6.1789743098959293E-2</v>
      </c>
      <c r="T1564" s="46">
        <v>823.03030000000001</v>
      </c>
      <c r="U1564" s="64"/>
      <c r="V1564" s="64" t="s">
        <v>0</v>
      </c>
      <c r="W1564" s="64" t="s">
        <v>0</v>
      </c>
      <c r="X1564" s="64" t="s">
        <v>0</v>
      </c>
      <c r="Y1564" s="10">
        <v>779923</v>
      </c>
      <c r="Z1564" s="45">
        <v>4.6175405001242717E-2</v>
      </c>
      <c r="AA1564" s="46">
        <v>3514.54545454545</v>
      </c>
      <c r="AB1564" s="10">
        <v>824869</v>
      </c>
      <c r="AC1564" s="45">
        <v>4.436868953503427E-2</v>
      </c>
      <c r="AD1564" s="46">
        <v>4968.4849999999997</v>
      </c>
      <c r="AE1564" s="64"/>
    </row>
    <row r="1565" spans="1:31" ht="14.4" x14ac:dyDescent="0.3">
      <c r="A1565" s="64" t="s">
        <v>672</v>
      </c>
      <c r="B1565" s="64" t="s">
        <v>0</v>
      </c>
      <c r="C1565" s="64" t="s">
        <v>0</v>
      </c>
      <c r="D1565" s="64" t="s">
        <v>0</v>
      </c>
      <c r="E1565" s="10">
        <v>55755</v>
      </c>
      <c r="F1565" s="45">
        <v>0.28663746568370402</v>
      </c>
      <c r="G1565" s="46">
        <v>1014.54545454545</v>
      </c>
      <c r="H1565" s="10">
        <v>66503</v>
      </c>
      <c r="I1565" s="45">
        <v>0.30396924792716035</v>
      </c>
      <c r="J1565" s="46">
        <v>1201.8182400000001</v>
      </c>
      <c r="K1565" s="64"/>
      <c r="L1565" s="64" t="s">
        <v>0</v>
      </c>
      <c r="M1565" s="64" t="s">
        <v>0</v>
      </c>
      <c r="N1565" s="64" t="s">
        <v>0</v>
      </c>
      <c r="O1565" s="10">
        <v>104278</v>
      </c>
      <c r="P1565" s="45">
        <v>0.28383307203205294</v>
      </c>
      <c r="Q1565" s="46">
        <v>1290.9090909090901</v>
      </c>
      <c r="R1565" s="10">
        <v>123664</v>
      </c>
      <c r="S1565" s="45">
        <v>0.30346174704486506</v>
      </c>
      <c r="T1565" s="46">
        <v>1444.84851</v>
      </c>
      <c r="U1565" s="64"/>
      <c r="V1565" s="64" t="s">
        <v>0</v>
      </c>
      <c r="W1565" s="64" t="s">
        <v>0</v>
      </c>
      <c r="X1565" s="64" t="s">
        <v>0</v>
      </c>
      <c r="Y1565" s="10">
        <v>6258807</v>
      </c>
      <c r="Z1565" s="45">
        <v>0.37055318031345774</v>
      </c>
      <c r="AA1565" s="46">
        <v>16081.8181818181</v>
      </c>
      <c r="AB1565" s="10">
        <v>7297519</v>
      </c>
      <c r="AC1565" s="45">
        <v>0.39252457649276884</v>
      </c>
      <c r="AD1565" s="46">
        <v>19855.152300000002</v>
      </c>
      <c r="AE1565" s="64"/>
    </row>
    <row r="1566" spans="1:31" ht="14.4" x14ac:dyDescent="0.3">
      <c r="A1566" s="64" t="s">
        <v>659</v>
      </c>
      <c r="B1566" s="64" t="s">
        <v>0</v>
      </c>
      <c r="C1566" s="64" t="s">
        <v>0</v>
      </c>
      <c r="D1566" s="64" t="s">
        <v>0</v>
      </c>
      <c r="E1566" s="10">
        <v>613</v>
      </c>
      <c r="F1566" s="45">
        <v>3.1514441119919389E-3</v>
      </c>
      <c r="G1566" s="46">
        <v>96.969696969696898</v>
      </c>
      <c r="H1566" s="10">
        <v>1288</v>
      </c>
      <c r="I1566" s="45">
        <v>5.8871387956961722E-3</v>
      </c>
      <c r="J1566" s="46">
        <v>180</v>
      </c>
      <c r="K1566" s="64"/>
      <c r="L1566" s="64" t="s">
        <v>0</v>
      </c>
      <c r="M1566" s="64" t="s">
        <v>0</v>
      </c>
      <c r="N1566" s="64" t="s">
        <v>0</v>
      </c>
      <c r="O1566" s="10">
        <v>3528</v>
      </c>
      <c r="P1566" s="45">
        <v>9.602822053828064E-3</v>
      </c>
      <c r="Q1566" s="46">
        <v>248.48484848484799</v>
      </c>
      <c r="R1566" s="10">
        <v>4240</v>
      </c>
      <c r="S1566" s="45">
        <v>1.0404627114360103E-2</v>
      </c>
      <c r="T1566" s="46">
        <v>339.39395100000002</v>
      </c>
      <c r="U1566" s="64"/>
      <c r="V1566" s="64" t="s">
        <v>0</v>
      </c>
      <c r="W1566" s="64" t="s">
        <v>0</v>
      </c>
      <c r="X1566" s="64" t="s">
        <v>0</v>
      </c>
      <c r="Y1566" s="10">
        <v>59524</v>
      </c>
      <c r="Z1566" s="45">
        <v>3.5241232881886692E-3</v>
      </c>
      <c r="AA1566" s="46">
        <v>1122.42424242424</v>
      </c>
      <c r="AB1566" s="10">
        <v>63174</v>
      </c>
      <c r="AC1566" s="45">
        <v>3.398051802996906E-3</v>
      </c>
      <c r="AD1566" s="46">
        <v>1050.3030000000001</v>
      </c>
      <c r="AE1566" s="64"/>
    </row>
    <row r="1567" spans="1:31" ht="14.4" x14ac:dyDescent="0.3">
      <c r="A1567" s="64" t="s">
        <v>660</v>
      </c>
      <c r="B1567" s="64" t="s">
        <v>0</v>
      </c>
      <c r="C1567" s="64" t="s">
        <v>0</v>
      </c>
      <c r="D1567" s="64" t="s">
        <v>0</v>
      </c>
      <c r="E1567" s="10">
        <v>1362</v>
      </c>
      <c r="F1567" s="45">
        <v>7.0020666892871468E-3</v>
      </c>
      <c r="G1567" s="46">
        <v>175.75757575757501</v>
      </c>
      <c r="H1567" s="10">
        <v>1666</v>
      </c>
      <c r="I1567" s="45">
        <v>7.6148860509548319E-3</v>
      </c>
      <c r="J1567" s="46">
        <v>184.24243200000001</v>
      </c>
      <c r="K1567" s="64"/>
      <c r="L1567" s="64" t="s">
        <v>0</v>
      </c>
      <c r="M1567" s="64" t="s">
        <v>0</v>
      </c>
      <c r="N1567" s="64" t="s">
        <v>0</v>
      </c>
      <c r="O1567" s="10">
        <v>3144</v>
      </c>
      <c r="P1567" s="45">
        <v>8.5576169323229676E-3</v>
      </c>
      <c r="Q1567" s="46">
        <v>271.51515151515099</v>
      </c>
      <c r="R1567" s="10">
        <v>3831</v>
      </c>
      <c r="S1567" s="45">
        <v>9.4009732252626314E-3</v>
      </c>
      <c r="T1567" s="46">
        <v>284.24243200000001</v>
      </c>
      <c r="U1567" s="64"/>
      <c r="V1567" s="64" t="s">
        <v>0</v>
      </c>
      <c r="W1567" s="64" t="s">
        <v>0</v>
      </c>
      <c r="X1567" s="64" t="s">
        <v>0</v>
      </c>
      <c r="Y1567" s="10">
        <v>173588</v>
      </c>
      <c r="Z1567" s="45">
        <v>1.0277291736948033E-2</v>
      </c>
      <c r="AA1567" s="46">
        <v>1973.3333333333301</v>
      </c>
      <c r="AB1567" s="10">
        <v>222936</v>
      </c>
      <c r="AC1567" s="45">
        <v>1.1991453394638906E-2</v>
      </c>
      <c r="AD1567" s="46">
        <v>2284.2424299999998</v>
      </c>
      <c r="AE1567" s="64"/>
    </row>
    <row r="1568" spans="1:31" ht="14.4" x14ac:dyDescent="0.3">
      <c r="A1568" s="64" t="s">
        <v>661</v>
      </c>
      <c r="B1568" s="64" t="s">
        <v>0</v>
      </c>
      <c r="C1568" s="64" t="s">
        <v>0</v>
      </c>
      <c r="D1568" s="64" t="s">
        <v>0</v>
      </c>
      <c r="E1568" s="10">
        <v>2321</v>
      </c>
      <c r="F1568" s="45">
        <v>1.1932303073300636E-2</v>
      </c>
      <c r="G1568" s="46">
        <v>192.72727272727201</v>
      </c>
      <c r="H1568" s="10">
        <v>2650</v>
      </c>
      <c r="I1568" s="45">
        <v>1.2112513826548802E-2</v>
      </c>
      <c r="J1568" s="46">
        <v>215.75756799999999</v>
      </c>
      <c r="K1568" s="64"/>
      <c r="L1568" s="64" t="s">
        <v>0</v>
      </c>
      <c r="M1568" s="64" t="s">
        <v>0</v>
      </c>
      <c r="N1568" s="64" t="s">
        <v>0</v>
      </c>
      <c r="O1568" s="10">
        <v>4697</v>
      </c>
      <c r="P1568" s="45">
        <v>1.2784709520076648E-2</v>
      </c>
      <c r="Q1568" s="46">
        <v>269.09090909090901</v>
      </c>
      <c r="R1568" s="10">
        <v>5393</v>
      </c>
      <c r="S1568" s="45">
        <v>1.3233998591449065E-2</v>
      </c>
      <c r="T1568" s="46">
        <v>285.45455900000002</v>
      </c>
      <c r="U1568" s="64"/>
      <c r="V1568" s="64" t="s">
        <v>0</v>
      </c>
      <c r="W1568" s="64" t="s">
        <v>0</v>
      </c>
      <c r="X1568" s="64" t="s">
        <v>0</v>
      </c>
      <c r="Y1568" s="10">
        <v>622046</v>
      </c>
      <c r="Z1568" s="45">
        <v>3.6828284304223656E-2</v>
      </c>
      <c r="AA1568" s="46">
        <v>3177.5757575757498</v>
      </c>
      <c r="AB1568" s="10">
        <v>658773</v>
      </c>
      <c r="AC1568" s="45">
        <v>3.5434589869498219E-2</v>
      </c>
      <c r="AD1568" s="46">
        <v>4296.3639999999996</v>
      </c>
      <c r="AE1568" s="64"/>
    </row>
    <row r="1569" spans="1:31" ht="14.4" x14ac:dyDescent="0.3">
      <c r="A1569" s="64" t="s">
        <v>662</v>
      </c>
      <c r="B1569" s="64" t="s">
        <v>0</v>
      </c>
      <c r="C1569" s="64" t="s">
        <v>0</v>
      </c>
      <c r="D1569" s="64" t="s">
        <v>0</v>
      </c>
      <c r="E1569" s="10">
        <v>826</v>
      </c>
      <c r="F1569" s="45">
        <v>4.2464809730919113E-3</v>
      </c>
      <c r="G1569" s="46">
        <v>129.09090909090901</v>
      </c>
      <c r="H1569" s="10">
        <v>922</v>
      </c>
      <c r="I1569" s="45">
        <v>4.2142406596520736E-3</v>
      </c>
      <c r="J1569" s="46">
        <v>167.878784</v>
      </c>
      <c r="K1569" s="64"/>
      <c r="L1569" s="64" t="s">
        <v>0</v>
      </c>
      <c r="M1569" s="64" t="s">
        <v>0</v>
      </c>
      <c r="N1569" s="64" t="s">
        <v>0</v>
      </c>
      <c r="O1569" s="10">
        <v>1652</v>
      </c>
      <c r="P1569" s="45">
        <v>4.496559533141712E-3</v>
      </c>
      <c r="Q1569" s="46">
        <v>176.363636363636</v>
      </c>
      <c r="R1569" s="10">
        <v>1880</v>
      </c>
      <c r="S1569" s="45">
        <v>4.6133723997634421E-3</v>
      </c>
      <c r="T1569" s="46">
        <v>199.393936</v>
      </c>
      <c r="U1569" s="64"/>
      <c r="V1569" s="64" t="s">
        <v>0</v>
      </c>
      <c r="W1569" s="64" t="s">
        <v>0</v>
      </c>
      <c r="X1569" s="64" t="s">
        <v>0</v>
      </c>
      <c r="Y1569" s="10">
        <v>103141</v>
      </c>
      <c r="Z1569" s="45">
        <v>6.1064713404184448E-3</v>
      </c>
      <c r="AA1569" s="46">
        <v>1475.7575757575701</v>
      </c>
      <c r="AB1569" s="10">
        <v>109000</v>
      </c>
      <c r="AC1569" s="45">
        <v>5.8629760111226573E-3</v>
      </c>
      <c r="AD1569" s="46">
        <v>1408.48486</v>
      </c>
      <c r="AE1569" s="64"/>
    </row>
    <row r="1570" spans="1:31" ht="14.4" x14ac:dyDescent="0.3">
      <c r="A1570" s="64" t="s">
        <v>663</v>
      </c>
      <c r="B1570" s="64" t="s">
        <v>0</v>
      </c>
      <c r="C1570" s="64" t="s">
        <v>0</v>
      </c>
      <c r="D1570" s="64" t="s">
        <v>0</v>
      </c>
      <c r="E1570" s="10">
        <v>1783</v>
      </c>
      <c r="F1570" s="45">
        <v>9.1664353208509419E-3</v>
      </c>
      <c r="G1570" s="46">
        <v>196.363636363636</v>
      </c>
      <c r="H1570" s="10">
        <v>2020</v>
      </c>
      <c r="I1570" s="45">
        <v>9.2329350677843695E-3</v>
      </c>
      <c r="J1570" s="46">
        <v>164.84848</v>
      </c>
      <c r="K1570" s="64"/>
      <c r="L1570" s="64" t="s">
        <v>0</v>
      </c>
      <c r="M1570" s="64" t="s">
        <v>0</v>
      </c>
      <c r="N1570" s="64" t="s">
        <v>0</v>
      </c>
      <c r="O1570" s="10">
        <v>3403</v>
      </c>
      <c r="P1570" s="45">
        <v>9.2625860116714569E-3</v>
      </c>
      <c r="Q1570" s="46">
        <v>225.45454545454501</v>
      </c>
      <c r="R1570" s="10">
        <v>3820</v>
      </c>
      <c r="S1570" s="45">
        <v>9.3739800888810367E-3</v>
      </c>
      <c r="T1570" s="46">
        <v>270.90910000000002</v>
      </c>
      <c r="U1570" s="64"/>
      <c r="V1570" s="64" t="s">
        <v>0</v>
      </c>
      <c r="W1570" s="64" t="s">
        <v>0</v>
      </c>
      <c r="X1570" s="64" t="s">
        <v>0</v>
      </c>
      <c r="Y1570" s="10">
        <v>211820</v>
      </c>
      <c r="Z1570" s="45">
        <v>1.2540820423763924E-2</v>
      </c>
      <c r="AA1570" s="46">
        <v>2406.0606060606001</v>
      </c>
      <c r="AB1570" s="10">
        <v>247222</v>
      </c>
      <c r="AC1570" s="45">
        <v>1.3297767480933628E-2</v>
      </c>
      <c r="AD1570" s="46">
        <v>2116.3635300000001</v>
      </c>
      <c r="AE1570" s="64"/>
    </row>
    <row r="1571" spans="1:31" ht="14.4" x14ac:dyDescent="0.3">
      <c r="A1571" s="64" t="s">
        <v>664</v>
      </c>
      <c r="B1571" s="64" t="s">
        <v>0</v>
      </c>
      <c r="C1571" s="64" t="s">
        <v>0</v>
      </c>
      <c r="D1571" s="64" t="s">
        <v>0</v>
      </c>
      <c r="E1571" s="10">
        <v>992</v>
      </c>
      <c r="F1571" s="45">
        <v>5.0998899822120771E-3</v>
      </c>
      <c r="G1571" s="46">
        <v>153.939393939393</v>
      </c>
      <c r="H1571" s="10">
        <v>1345</v>
      </c>
      <c r="I1571" s="45">
        <v>6.1476721119653353E-3</v>
      </c>
      <c r="J1571" s="46">
        <v>162.42424</v>
      </c>
      <c r="K1571" s="64"/>
      <c r="L1571" s="64" t="s">
        <v>0</v>
      </c>
      <c r="M1571" s="64" t="s">
        <v>0</v>
      </c>
      <c r="N1571" s="64" t="s">
        <v>0</v>
      </c>
      <c r="O1571" s="10">
        <v>1750</v>
      </c>
      <c r="P1571" s="45">
        <v>4.7633045901924916E-3</v>
      </c>
      <c r="Q1571" s="46">
        <v>174.54545454545399</v>
      </c>
      <c r="R1571" s="10">
        <v>2483</v>
      </c>
      <c r="S1571" s="45">
        <v>6.0930870577726734E-3</v>
      </c>
      <c r="T1571" s="46">
        <v>267.27273600000001</v>
      </c>
      <c r="U1571" s="64"/>
      <c r="V1571" s="64" t="s">
        <v>0</v>
      </c>
      <c r="W1571" s="64" t="s">
        <v>0</v>
      </c>
      <c r="X1571" s="64" t="s">
        <v>0</v>
      </c>
      <c r="Y1571" s="10">
        <v>113291</v>
      </c>
      <c r="Z1571" s="45">
        <v>6.7074029205393204E-3</v>
      </c>
      <c r="AA1571" s="46">
        <v>1411.5151515151499</v>
      </c>
      <c r="AB1571" s="10">
        <v>142003</v>
      </c>
      <c r="AC1571" s="45">
        <v>7.63816681199496E-3</v>
      </c>
      <c r="AD1571" s="46">
        <v>1606.6666299999999</v>
      </c>
      <c r="AE1571" s="64"/>
    </row>
    <row r="1572" spans="1:31" ht="14.4" x14ac:dyDescent="0.3">
      <c r="A1572" s="64" t="s">
        <v>665</v>
      </c>
      <c r="B1572" s="64" t="s">
        <v>0</v>
      </c>
      <c r="C1572" s="64" t="s">
        <v>0</v>
      </c>
      <c r="D1572" s="64" t="s">
        <v>0</v>
      </c>
      <c r="E1572" s="10">
        <v>1163</v>
      </c>
      <c r="F1572" s="45">
        <v>5.9790040819683934E-3</v>
      </c>
      <c r="G1572" s="46">
        <v>159.39393939393901</v>
      </c>
      <c r="H1572" s="10">
        <v>1385</v>
      </c>
      <c r="I1572" s="45">
        <v>6.3305025093472042E-3</v>
      </c>
      <c r="J1572" s="46">
        <v>149.090912</v>
      </c>
      <c r="K1572" s="64"/>
      <c r="L1572" s="64" t="s">
        <v>0</v>
      </c>
      <c r="M1572" s="64" t="s">
        <v>0</v>
      </c>
      <c r="N1572" s="64" t="s">
        <v>0</v>
      </c>
      <c r="O1572" s="10">
        <v>2018</v>
      </c>
      <c r="P1572" s="45">
        <v>5.4927706645762561E-3</v>
      </c>
      <c r="Q1572" s="46">
        <v>175.75757575757501</v>
      </c>
      <c r="R1572" s="10">
        <v>2218</v>
      </c>
      <c r="S1572" s="45">
        <v>5.4427978631251669E-3</v>
      </c>
      <c r="T1572" s="46">
        <v>207.27271999999999</v>
      </c>
      <c r="U1572" s="64"/>
      <c r="V1572" s="64" t="s">
        <v>0</v>
      </c>
      <c r="W1572" s="64" t="s">
        <v>0</v>
      </c>
      <c r="X1572" s="64" t="s">
        <v>0</v>
      </c>
      <c r="Y1572" s="10">
        <v>293495</v>
      </c>
      <c r="Z1572" s="45">
        <v>1.737639547857895E-2</v>
      </c>
      <c r="AA1572" s="46">
        <v>2554.54545454545</v>
      </c>
      <c r="AB1572" s="10">
        <v>366483</v>
      </c>
      <c r="AC1572" s="45">
        <v>1.971267006866298E-2</v>
      </c>
      <c r="AD1572" s="46">
        <v>2996.3635300000001</v>
      </c>
      <c r="AE1572" s="64"/>
    </row>
    <row r="1573" spans="1:31" ht="14.4" x14ac:dyDescent="0.3">
      <c r="A1573" s="64" t="s">
        <v>666</v>
      </c>
      <c r="B1573" s="64" t="s">
        <v>0</v>
      </c>
      <c r="C1573" s="64" t="s">
        <v>0</v>
      </c>
      <c r="D1573" s="64" t="s">
        <v>0</v>
      </c>
      <c r="E1573" s="10">
        <v>3992</v>
      </c>
      <c r="F1573" s="45">
        <v>2.0522944363901827E-2</v>
      </c>
      <c r="G1573" s="46">
        <v>256.36363636363598</v>
      </c>
      <c r="H1573" s="10">
        <v>4644</v>
      </c>
      <c r="I1573" s="45">
        <v>2.1226609136034958E-2</v>
      </c>
      <c r="J1573" s="46">
        <v>374.54544099999998</v>
      </c>
      <c r="K1573" s="64"/>
      <c r="L1573" s="64" t="s">
        <v>0</v>
      </c>
      <c r="M1573" s="64" t="s">
        <v>0</v>
      </c>
      <c r="N1573" s="64" t="s">
        <v>0</v>
      </c>
      <c r="O1573" s="10">
        <v>6310</v>
      </c>
      <c r="P1573" s="45">
        <v>1.7175115408065499E-2</v>
      </c>
      <c r="Q1573" s="46">
        <v>298.18181818181802</v>
      </c>
      <c r="R1573" s="10">
        <v>7673</v>
      </c>
      <c r="S1573" s="45">
        <v>1.8828939586906856E-2</v>
      </c>
      <c r="T1573" s="46">
        <v>427.878784</v>
      </c>
      <c r="U1573" s="64"/>
      <c r="V1573" s="64" t="s">
        <v>0</v>
      </c>
      <c r="W1573" s="64" t="s">
        <v>0</v>
      </c>
      <c r="X1573" s="64" t="s">
        <v>0</v>
      </c>
      <c r="Y1573" s="10">
        <v>489870</v>
      </c>
      <c r="Z1573" s="45">
        <v>2.9002793414168795E-2</v>
      </c>
      <c r="AA1573" s="46">
        <v>3104.84848484848</v>
      </c>
      <c r="AB1573" s="10">
        <v>547304</v>
      </c>
      <c r="AC1573" s="45">
        <v>2.9438809383408024E-2</v>
      </c>
      <c r="AD1573" s="46">
        <v>2941.8180000000002</v>
      </c>
      <c r="AE1573" s="64"/>
    </row>
    <row r="1574" spans="1:31" ht="14.4" x14ac:dyDescent="0.3">
      <c r="A1574" s="64" t="s">
        <v>667</v>
      </c>
      <c r="B1574" s="64" t="s">
        <v>0</v>
      </c>
      <c r="C1574" s="64" t="s">
        <v>0</v>
      </c>
      <c r="D1574" s="64" t="s">
        <v>0</v>
      </c>
      <c r="E1574" s="10">
        <v>5723</v>
      </c>
      <c r="F1574" s="45">
        <v>2.9422046742136814E-2</v>
      </c>
      <c r="G1574" s="46">
        <v>338.78787878787801</v>
      </c>
      <c r="H1574" s="10">
        <v>7825</v>
      </c>
      <c r="I1574" s="45">
        <v>3.576619648782807E-2</v>
      </c>
      <c r="J1574" s="46">
        <v>407.878784</v>
      </c>
      <c r="K1574" s="64"/>
      <c r="L1574" s="64" t="s">
        <v>0</v>
      </c>
      <c r="M1574" s="64" t="s">
        <v>0</v>
      </c>
      <c r="N1574" s="64" t="s">
        <v>0</v>
      </c>
      <c r="O1574" s="10">
        <v>11125</v>
      </c>
      <c r="P1574" s="45">
        <v>3.0281007751937983E-2</v>
      </c>
      <c r="Q1574" s="46">
        <v>426.666666666666</v>
      </c>
      <c r="R1574" s="10">
        <v>14316</v>
      </c>
      <c r="S1574" s="45">
        <v>3.5130340039900766E-2</v>
      </c>
      <c r="T1574" s="46">
        <v>543.03030000000001</v>
      </c>
      <c r="U1574" s="64"/>
      <c r="V1574" s="64" t="s">
        <v>0</v>
      </c>
      <c r="W1574" s="64" t="s">
        <v>0</v>
      </c>
      <c r="X1574" s="64" t="s">
        <v>0</v>
      </c>
      <c r="Y1574" s="10">
        <v>1169830</v>
      </c>
      <c r="Z1574" s="45">
        <v>6.9259880824906778E-2</v>
      </c>
      <c r="AA1574" s="46">
        <v>5028.4848484848399</v>
      </c>
      <c r="AB1574" s="10">
        <v>1488426</v>
      </c>
      <c r="AC1574" s="45">
        <v>8.0060604883772951E-2</v>
      </c>
      <c r="AD1574" s="46">
        <v>5577.5756799999999</v>
      </c>
      <c r="AE1574" s="64"/>
    </row>
    <row r="1575" spans="1:31" ht="14.4" x14ac:dyDescent="0.3">
      <c r="A1575" s="64" t="s">
        <v>668</v>
      </c>
      <c r="B1575" s="64" t="s">
        <v>0</v>
      </c>
      <c r="C1575" s="64" t="s">
        <v>0</v>
      </c>
      <c r="D1575" s="64" t="s">
        <v>0</v>
      </c>
      <c r="E1575" s="10">
        <v>28243</v>
      </c>
      <c r="F1575" s="45">
        <v>0.14519777496735453</v>
      </c>
      <c r="G1575" s="46">
        <v>744.84848484848396</v>
      </c>
      <c r="H1575" s="10">
        <v>32458</v>
      </c>
      <c r="I1575" s="45">
        <v>0.14835772595551736</v>
      </c>
      <c r="J1575" s="46">
        <v>875.15150000000006</v>
      </c>
      <c r="K1575" s="64"/>
      <c r="L1575" s="64" t="s">
        <v>0</v>
      </c>
      <c r="M1575" s="64" t="s">
        <v>0</v>
      </c>
      <c r="N1575" s="64" t="s">
        <v>0</v>
      </c>
      <c r="O1575" s="10">
        <v>51041</v>
      </c>
      <c r="P1575" s="45">
        <v>0.13892790262172286</v>
      </c>
      <c r="Q1575" s="46">
        <v>893.93939393939399</v>
      </c>
      <c r="R1575" s="10">
        <v>59837</v>
      </c>
      <c r="S1575" s="45">
        <v>0.14683530015140694</v>
      </c>
      <c r="T1575" s="46">
        <v>1201.8182400000001</v>
      </c>
      <c r="U1575" s="64"/>
      <c r="V1575" s="64" t="s">
        <v>0</v>
      </c>
      <c r="W1575" s="64" t="s">
        <v>0</v>
      </c>
      <c r="X1575" s="64" t="s">
        <v>0</v>
      </c>
      <c r="Y1575" s="10">
        <v>2223503</v>
      </c>
      <c r="Z1575" s="45">
        <v>0.13164267696487753</v>
      </c>
      <c r="AA1575" s="46">
        <v>9158.1818181818107</v>
      </c>
      <c r="AB1575" s="10">
        <v>2528915</v>
      </c>
      <c r="AC1575" s="45">
        <v>0.13602722916668122</v>
      </c>
      <c r="AD1575" s="46">
        <v>10067.8789</v>
      </c>
      <c r="AE1575" s="64"/>
    </row>
    <row r="1576" spans="1:31" ht="14.4" x14ac:dyDescent="0.3">
      <c r="A1576" s="64" t="s">
        <v>669</v>
      </c>
      <c r="B1576" s="64" t="s">
        <v>0</v>
      </c>
      <c r="C1576" s="64" t="s">
        <v>0</v>
      </c>
      <c r="D1576" s="64" t="s">
        <v>0</v>
      </c>
      <c r="E1576" s="10">
        <v>2513</v>
      </c>
      <c r="F1576" s="45">
        <v>1.291937855372878E-2</v>
      </c>
      <c r="G1576" s="46">
        <v>286.666666666666</v>
      </c>
      <c r="H1576" s="10">
        <v>2371</v>
      </c>
      <c r="I1576" s="45">
        <v>1.0837271804810268E-2</v>
      </c>
      <c r="J1576" s="46">
        <v>229.090912</v>
      </c>
      <c r="K1576" s="64"/>
      <c r="L1576" s="64" t="s">
        <v>0</v>
      </c>
      <c r="M1576" s="64" t="s">
        <v>0</v>
      </c>
      <c r="N1576" s="64" t="s">
        <v>0</v>
      </c>
      <c r="O1576" s="10">
        <v>4281</v>
      </c>
      <c r="P1576" s="45">
        <v>1.1652403971779461E-2</v>
      </c>
      <c r="Q1576" s="46">
        <v>338.78787878787801</v>
      </c>
      <c r="R1576" s="10">
        <v>4294</v>
      </c>
      <c r="S1576" s="45">
        <v>1.0537138874778841E-2</v>
      </c>
      <c r="T1576" s="46">
        <v>326.66665599999999</v>
      </c>
      <c r="U1576" s="64"/>
      <c r="V1576" s="64" t="s">
        <v>0</v>
      </c>
      <c r="W1576" s="64" t="s">
        <v>0</v>
      </c>
      <c r="X1576" s="64" t="s">
        <v>0</v>
      </c>
      <c r="Y1576" s="10">
        <v>321607</v>
      </c>
      <c r="Z1576" s="45">
        <v>1.9040768737727528E-2</v>
      </c>
      <c r="AA1576" s="46">
        <v>2728.4848484848399</v>
      </c>
      <c r="AB1576" s="10">
        <v>390566</v>
      </c>
      <c r="AC1576" s="45">
        <v>2.100806503449662E-2</v>
      </c>
      <c r="AD1576" s="46">
        <v>2940.6060000000002</v>
      </c>
      <c r="AE1576" s="64"/>
    </row>
    <row r="1577" spans="1:31" ht="14.4" x14ac:dyDescent="0.3">
      <c r="A1577" s="64" t="s">
        <v>670</v>
      </c>
      <c r="B1577" s="64" t="s">
        <v>0</v>
      </c>
      <c r="C1577" s="64" t="s">
        <v>0</v>
      </c>
      <c r="D1577" s="64" t="s">
        <v>0</v>
      </c>
      <c r="E1577" s="10">
        <v>1507</v>
      </c>
      <c r="F1577" s="45">
        <v>7.7475143177354842E-3</v>
      </c>
      <c r="G1577" s="46">
        <v>146.06060606060601</v>
      </c>
      <c r="H1577" s="10">
        <v>2308</v>
      </c>
      <c r="I1577" s="45">
        <v>1.0549313928933825E-2</v>
      </c>
      <c r="J1577" s="46">
        <v>216.363632</v>
      </c>
      <c r="K1577" s="64"/>
      <c r="L1577" s="64" t="s">
        <v>0</v>
      </c>
      <c r="M1577" s="64" t="s">
        <v>0</v>
      </c>
      <c r="N1577" s="64" t="s">
        <v>0</v>
      </c>
      <c r="O1577" s="10">
        <v>2921</v>
      </c>
      <c r="P1577" s="45">
        <v>7.9506358331155828E-3</v>
      </c>
      <c r="Q1577" s="46">
        <v>201.81818181818099</v>
      </c>
      <c r="R1577" s="10">
        <v>4060</v>
      </c>
      <c r="S1577" s="45">
        <v>9.9629212462976468E-3</v>
      </c>
      <c r="T1577" s="46">
        <v>311.51513699999998</v>
      </c>
      <c r="U1577" s="64"/>
      <c r="V1577" s="64" t="s">
        <v>0</v>
      </c>
      <c r="W1577" s="64" t="s">
        <v>0</v>
      </c>
      <c r="X1577" s="64" t="s">
        <v>0</v>
      </c>
      <c r="Y1577" s="10">
        <v>166996</v>
      </c>
      <c r="Z1577" s="45">
        <v>9.8870118378192821E-3</v>
      </c>
      <c r="AA1577" s="46">
        <v>1691.5151515151499</v>
      </c>
      <c r="AB1577" s="10">
        <v>192021</v>
      </c>
      <c r="AC1577" s="45">
        <v>1.0328573547080585E-2</v>
      </c>
      <c r="AD1577" s="46">
        <v>2040</v>
      </c>
      <c r="AE1577" s="64"/>
    </row>
    <row r="1578" spans="1:31" ht="14.4" x14ac:dyDescent="0.3">
      <c r="A1578" s="64" t="s">
        <v>671</v>
      </c>
      <c r="B1578" s="64" t="s">
        <v>0</v>
      </c>
      <c r="C1578" s="64" t="s">
        <v>0</v>
      </c>
      <c r="D1578" s="64" t="s">
        <v>0</v>
      </c>
      <c r="E1578" s="10">
        <v>4717</v>
      </c>
      <c r="F1578" s="45">
        <v>2.4250182506143518E-2</v>
      </c>
      <c r="G1578" s="46">
        <v>267.87878787878702</v>
      </c>
      <c r="H1578" s="10">
        <v>5621</v>
      </c>
      <c r="I1578" s="45">
        <v>2.5692241592087099E-2</v>
      </c>
      <c r="J1578" s="46">
        <v>369.69695999999999</v>
      </c>
      <c r="K1578" s="64"/>
      <c r="L1578" s="64" t="s">
        <v>0</v>
      </c>
      <c r="M1578" s="64" t="s">
        <v>0</v>
      </c>
      <c r="N1578" s="64" t="s">
        <v>0</v>
      </c>
      <c r="O1578" s="10">
        <v>8408</v>
      </c>
      <c r="P1578" s="45">
        <v>2.2885637139621984E-2</v>
      </c>
      <c r="Q1578" s="46">
        <v>326.666666666666</v>
      </c>
      <c r="R1578" s="10">
        <v>9619</v>
      </c>
      <c r="S1578" s="45">
        <v>2.3604270804959866E-2</v>
      </c>
      <c r="T1578" s="46">
        <v>474.54544099999998</v>
      </c>
      <c r="U1578" s="64"/>
      <c r="V1578" s="64" t="s">
        <v>0</v>
      </c>
      <c r="W1578" s="64" t="s">
        <v>0</v>
      </c>
      <c r="X1578" s="64" t="s">
        <v>0</v>
      </c>
      <c r="Y1578" s="10">
        <v>310096</v>
      </c>
      <c r="Z1578" s="45">
        <v>1.8359259041296847E-2</v>
      </c>
      <c r="AA1578" s="46">
        <v>2352.7272727272698</v>
      </c>
      <c r="AB1578" s="10">
        <v>340696</v>
      </c>
      <c r="AC1578" s="45">
        <v>1.8325619037481145E-2</v>
      </c>
      <c r="AD1578" s="46">
        <v>2670.9091800000001</v>
      </c>
      <c r="AE1578" s="64"/>
    </row>
    <row r="1579" spans="1:31" ht="14.4" x14ac:dyDescent="0.3">
      <c r="A1579" s="64" t="s">
        <v>673</v>
      </c>
      <c r="B1579" s="64" t="s">
        <v>0</v>
      </c>
      <c r="C1579" s="64" t="s">
        <v>0</v>
      </c>
      <c r="D1579" s="64" t="s">
        <v>0</v>
      </c>
      <c r="E1579" s="10">
        <v>41775</v>
      </c>
      <c r="F1579" s="45">
        <v>0.21476603226502977</v>
      </c>
      <c r="G1579" s="46">
        <v>956.36363636363603</v>
      </c>
      <c r="H1579" s="10">
        <v>49137</v>
      </c>
      <c r="I1579" s="45">
        <v>0.22459343090382208</v>
      </c>
      <c r="J1579" s="46">
        <v>1124.84851</v>
      </c>
      <c r="K1579" s="64"/>
      <c r="L1579" s="64" t="s">
        <v>0</v>
      </c>
      <c r="M1579" s="64" t="s">
        <v>0</v>
      </c>
      <c r="N1579" s="64" t="s">
        <v>0</v>
      </c>
      <c r="O1579" s="10">
        <v>70712</v>
      </c>
      <c r="P1579" s="45">
        <v>0.1924701681038237</v>
      </c>
      <c r="Q1579" s="46">
        <v>1302.42424242424</v>
      </c>
      <c r="R1579" s="10">
        <v>80711</v>
      </c>
      <c r="S1579" s="45">
        <v>0.19805845731771657</v>
      </c>
      <c r="T1579" s="46">
        <v>1389.0909999999999</v>
      </c>
      <c r="U1579" s="64"/>
      <c r="V1579" s="64" t="s">
        <v>0</v>
      </c>
      <c r="W1579" s="64" t="s">
        <v>0</v>
      </c>
      <c r="X1579" s="64" t="s">
        <v>0</v>
      </c>
      <c r="Y1579" s="10">
        <v>3159432</v>
      </c>
      <c r="Z1579" s="45">
        <v>0.18705442995511901</v>
      </c>
      <c r="AA1579" s="46">
        <v>9120.6060606060601</v>
      </c>
      <c r="AB1579" s="10">
        <v>3433357</v>
      </c>
      <c r="AC1579" s="45">
        <v>0.18467605255614727</v>
      </c>
      <c r="AD1579" s="46">
        <v>11258.1816</v>
      </c>
      <c r="AE1579" s="64"/>
    </row>
    <row r="1580" spans="1:31" ht="14.4" x14ac:dyDescent="0.3">
      <c r="A1580" s="64" t="s">
        <v>659</v>
      </c>
      <c r="B1580" s="64" t="s">
        <v>0</v>
      </c>
      <c r="C1580" s="64" t="s">
        <v>0</v>
      </c>
      <c r="D1580" s="64" t="s">
        <v>0</v>
      </c>
      <c r="E1580" s="10">
        <v>342</v>
      </c>
      <c r="F1580" s="45">
        <v>1.7582281995126314E-3</v>
      </c>
      <c r="G1580" s="46">
        <v>89.090909090909093</v>
      </c>
      <c r="H1580" s="10">
        <v>149</v>
      </c>
      <c r="I1580" s="45">
        <v>6.8104323024746095E-4</v>
      </c>
      <c r="J1580" s="46">
        <v>53.3333321</v>
      </c>
      <c r="K1580" s="64"/>
      <c r="L1580" s="64" t="s">
        <v>0</v>
      </c>
      <c r="M1580" s="64" t="s">
        <v>0</v>
      </c>
      <c r="N1580" s="64" t="s">
        <v>0</v>
      </c>
      <c r="O1580" s="10">
        <v>937</v>
      </c>
      <c r="P1580" s="45">
        <v>2.550409372005923E-3</v>
      </c>
      <c r="Q1580" s="46">
        <v>133.333333333333</v>
      </c>
      <c r="R1580" s="10">
        <v>654</v>
      </c>
      <c r="S1580" s="45">
        <v>1.6048646539602613E-3</v>
      </c>
      <c r="T1580" s="46">
        <v>109.696968</v>
      </c>
      <c r="U1580" s="64"/>
      <c r="V1580" s="64" t="s">
        <v>0</v>
      </c>
      <c r="W1580" s="64" t="s">
        <v>0</v>
      </c>
      <c r="X1580" s="64" t="s">
        <v>0</v>
      </c>
      <c r="Y1580" s="10">
        <v>15497</v>
      </c>
      <c r="Z1580" s="45">
        <v>9.1750115242691694E-4</v>
      </c>
      <c r="AA1580" s="46">
        <v>577.57575757575705</v>
      </c>
      <c r="AB1580" s="10">
        <v>13877</v>
      </c>
      <c r="AC1580" s="45">
        <v>7.464267716178818E-4</v>
      </c>
      <c r="AD1580" s="46">
        <v>523.63635299999999</v>
      </c>
      <c r="AE1580" s="64"/>
    </row>
    <row r="1581" spans="1:31" ht="14.4" x14ac:dyDescent="0.3">
      <c r="A1581" s="64" t="s">
        <v>660</v>
      </c>
      <c r="B1581" s="64" t="s">
        <v>0</v>
      </c>
      <c r="C1581" s="64" t="s">
        <v>0</v>
      </c>
      <c r="D1581" s="64" t="s">
        <v>0</v>
      </c>
      <c r="E1581" s="10">
        <v>10</v>
      </c>
      <c r="F1581" s="45">
        <v>5.1410181272299164E-5</v>
      </c>
      <c r="G1581" s="46">
        <v>9.6969696969696901</v>
      </c>
      <c r="H1581" s="10">
        <v>73</v>
      </c>
      <c r="I1581" s="45">
        <v>3.336654752219104E-4</v>
      </c>
      <c r="J1581" s="46">
        <v>38.181820000000002</v>
      </c>
      <c r="K1581" s="64"/>
      <c r="L1581" s="64" t="s">
        <v>0</v>
      </c>
      <c r="M1581" s="64" t="s">
        <v>0</v>
      </c>
      <c r="N1581" s="64" t="s">
        <v>0</v>
      </c>
      <c r="O1581" s="10">
        <v>139</v>
      </c>
      <c r="P1581" s="45">
        <v>3.7834247887814649E-4</v>
      </c>
      <c r="Q1581" s="46">
        <v>46.6666666666666</v>
      </c>
      <c r="R1581" s="10">
        <v>107</v>
      </c>
      <c r="S1581" s="45">
        <v>2.6256959934823845E-4</v>
      </c>
      <c r="T1581" s="46">
        <v>46.060607900000001</v>
      </c>
      <c r="U1581" s="64"/>
      <c r="V1581" s="64" t="s">
        <v>0</v>
      </c>
      <c r="W1581" s="64" t="s">
        <v>0</v>
      </c>
      <c r="X1581" s="64" t="s">
        <v>0</v>
      </c>
      <c r="Y1581" s="10">
        <v>6564</v>
      </c>
      <c r="Z1581" s="45">
        <v>3.8862215683876125E-4</v>
      </c>
      <c r="AA1581" s="46">
        <v>409.09090909090901</v>
      </c>
      <c r="AB1581" s="10">
        <v>7836</v>
      </c>
      <c r="AC1581" s="45">
        <v>4.2148880755190038E-4</v>
      </c>
      <c r="AD1581" s="46">
        <v>396.36364700000001</v>
      </c>
      <c r="AE1581" s="64"/>
    </row>
    <row r="1582" spans="1:31" ht="14.4" x14ac:dyDescent="0.3">
      <c r="A1582" s="64" t="s">
        <v>661</v>
      </c>
      <c r="B1582" s="64" t="s">
        <v>0</v>
      </c>
      <c r="C1582" s="64" t="s">
        <v>0</v>
      </c>
      <c r="D1582" s="64" t="s">
        <v>0</v>
      </c>
      <c r="E1582" s="10">
        <v>282</v>
      </c>
      <c r="F1582" s="45">
        <v>1.4497671118788365E-3</v>
      </c>
      <c r="G1582" s="46">
        <v>64.848484848484802</v>
      </c>
      <c r="H1582" s="10">
        <v>300</v>
      </c>
      <c r="I1582" s="45">
        <v>1.3712279803640153E-3</v>
      </c>
      <c r="J1582" s="46">
        <v>87.272729999999996</v>
      </c>
      <c r="K1582" s="64"/>
      <c r="L1582" s="64" t="s">
        <v>0</v>
      </c>
      <c r="M1582" s="64" t="s">
        <v>0</v>
      </c>
      <c r="N1582" s="64" t="s">
        <v>0</v>
      </c>
      <c r="O1582" s="10">
        <v>501</v>
      </c>
      <c r="P1582" s="45">
        <v>1.3636660569636791E-3</v>
      </c>
      <c r="Q1582" s="46">
        <v>83.030303030303003</v>
      </c>
      <c r="R1582" s="10">
        <v>547</v>
      </c>
      <c r="S1582" s="45">
        <v>1.3422950546120227E-3</v>
      </c>
      <c r="T1582" s="46">
        <v>130.30302399999999</v>
      </c>
      <c r="U1582" s="64"/>
      <c r="V1582" s="64" t="s">
        <v>0</v>
      </c>
      <c r="W1582" s="64" t="s">
        <v>0</v>
      </c>
      <c r="X1582" s="64" t="s">
        <v>0</v>
      </c>
      <c r="Y1582" s="10">
        <v>26811</v>
      </c>
      <c r="Z1582" s="45">
        <v>1.5873474477458909E-3</v>
      </c>
      <c r="AA1582" s="46">
        <v>647.27272727272702</v>
      </c>
      <c r="AB1582" s="10">
        <v>29487</v>
      </c>
      <c r="AC1582" s="45">
        <v>1.5860694829355393E-3</v>
      </c>
      <c r="AD1582" s="46">
        <v>712.72730000000001</v>
      </c>
      <c r="AE1582" s="64"/>
    </row>
    <row r="1583" spans="1:31" ht="18" customHeight="1" x14ac:dyDescent="0.3">
      <c r="A1583" s="64" t="s">
        <v>662</v>
      </c>
      <c r="B1583" s="64" t="s">
        <v>0</v>
      </c>
      <c r="C1583" s="64" t="s">
        <v>0</v>
      </c>
      <c r="D1583" s="64" t="s">
        <v>0</v>
      </c>
      <c r="E1583" s="10">
        <v>169</v>
      </c>
      <c r="F1583" s="45">
        <v>8.6883206350185595E-4</v>
      </c>
      <c r="G1583" s="46">
        <v>56.969696969696898</v>
      </c>
      <c r="H1583" s="10">
        <v>98</v>
      </c>
      <c r="I1583" s="45">
        <v>4.4793447358557834E-4</v>
      </c>
      <c r="J1583" s="46">
        <v>44.242424</v>
      </c>
      <c r="K1583" s="64"/>
      <c r="L1583" s="64" t="s">
        <v>0</v>
      </c>
      <c r="M1583" s="64" t="s">
        <v>0</v>
      </c>
      <c r="N1583" s="64" t="s">
        <v>0</v>
      </c>
      <c r="O1583" s="10">
        <v>299</v>
      </c>
      <c r="P1583" s="45">
        <v>8.1384461283860287E-4</v>
      </c>
      <c r="Q1583" s="46">
        <v>74.545454545454504</v>
      </c>
      <c r="R1583" s="10">
        <v>182</v>
      </c>
      <c r="S1583" s="45">
        <v>4.4661371104092894E-4</v>
      </c>
      <c r="T1583" s="46">
        <v>43.636364</v>
      </c>
      <c r="U1583" s="64"/>
      <c r="V1583" s="64" t="s">
        <v>0</v>
      </c>
      <c r="W1583" s="64" t="s">
        <v>0</v>
      </c>
      <c r="X1583" s="64" t="s">
        <v>0</v>
      </c>
      <c r="Y1583" s="10">
        <v>8083</v>
      </c>
      <c r="Z1583" s="45">
        <v>4.7855467607064398E-4</v>
      </c>
      <c r="AA1583" s="46">
        <v>416.969696969697</v>
      </c>
      <c r="AB1583" s="10">
        <v>7692</v>
      </c>
      <c r="AC1583" s="45">
        <v>4.1374322456472917E-4</v>
      </c>
      <c r="AD1583" s="46">
        <v>376.36364700000001</v>
      </c>
      <c r="AE1583" s="64"/>
    </row>
    <row r="1584" spans="1:31" ht="14.4" x14ac:dyDescent="0.3">
      <c r="A1584" s="64" t="s">
        <v>663</v>
      </c>
      <c r="B1584" s="64" t="s">
        <v>0</v>
      </c>
      <c r="C1584" s="64" t="s">
        <v>0</v>
      </c>
      <c r="D1584" s="64" t="s">
        <v>0</v>
      </c>
      <c r="E1584" s="10">
        <v>1070</v>
      </c>
      <c r="F1584" s="45">
        <v>5.5008893961360104E-3</v>
      </c>
      <c r="G1584" s="46">
        <v>166.06060606060601</v>
      </c>
      <c r="H1584" s="10">
        <v>1162</v>
      </c>
      <c r="I1584" s="45">
        <v>5.311223043943286E-3</v>
      </c>
      <c r="J1584" s="46">
        <v>223.03030000000001</v>
      </c>
      <c r="K1584" s="64"/>
      <c r="L1584" s="64" t="s">
        <v>0</v>
      </c>
      <c r="M1584" s="64" t="s">
        <v>0</v>
      </c>
      <c r="N1584" s="64" t="s">
        <v>0</v>
      </c>
      <c r="O1584" s="10">
        <v>1611</v>
      </c>
      <c r="P1584" s="45">
        <v>4.3849621113143458E-3</v>
      </c>
      <c r="Q1584" s="46">
        <v>190.90909090909</v>
      </c>
      <c r="R1584" s="10">
        <v>1984</v>
      </c>
      <c r="S1584" s="45">
        <v>4.8685802346439726E-3</v>
      </c>
      <c r="T1584" s="46">
        <v>255.15152</v>
      </c>
      <c r="U1584" s="64"/>
      <c r="V1584" s="64" t="s">
        <v>0</v>
      </c>
      <c r="W1584" s="64" t="s">
        <v>0</v>
      </c>
      <c r="X1584" s="64" t="s">
        <v>0</v>
      </c>
      <c r="Y1584" s="10">
        <v>80385</v>
      </c>
      <c r="Z1584" s="45">
        <v>4.7592004993119779E-3</v>
      </c>
      <c r="AA1584" s="46">
        <v>1479.3939393939299</v>
      </c>
      <c r="AB1584" s="10">
        <v>80973</v>
      </c>
      <c r="AC1584" s="45">
        <v>4.3554381334737153E-3</v>
      </c>
      <c r="AD1584" s="46">
        <v>1292.12122</v>
      </c>
      <c r="AE1584" s="64"/>
    </row>
    <row r="1585" spans="1:31" ht="14.4" x14ac:dyDescent="0.3">
      <c r="A1585" s="64" t="s">
        <v>664</v>
      </c>
      <c r="B1585" s="64" t="s">
        <v>0</v>
      </c>
      <c r="C1585" s="64" t="s">
        <v>0</v>
      </c>
      <c r="D1585" s="64" t="s">
        <v>0</v>
      </c>
      <c r="E1585" s="10">
        <v>263</v>
      </c>
      <c r="F1585" s="45">
        <v>1.3520877674614682E-3</v>
      </c>
      <c r="G1585" s="46">
        <v>61.818181818181799</v>
      </c>
      <c r="H1585" s="10">
        <v>249</v>
      </c>
      <c r="I1585" s="45">
        <v>1.1381192237021327E-3</v>
      </c>
      <c r="J1585" s="46">
        <v>92.727270000000004</v>
      </c>
      <c r="K1585" s="64"/>
      <c r="L1585" s="64" t="s">
        <v>0</v>
      </c>
      <c r="M1585" s="64" t="s">
        <v>0</v>
      </c>
      <c r="N1585" s="64" t="s">
        <v>0</v>
      </c>
      <c r="O1585" s="10">
        <v>439</v>
      </c>
      <c r="P1585" s="45">
        <v>1.1949089800540023E-3</v>
      </c>
      <c r="Q1585" s="46">
        <v>85.454545454545396</v>
      </c>
      <c r="R1585" s="10">
        <v>478</v>
      </c>
      <c r="S1585" s="45">
        <v>1.1729744718547476E-3</v>
      </c>
      <c r="T1585" s="46">
        <v>119.393936</v>
      </c>
      <c r="U1585" s="64"/>
      <c r="V1585" s="64" t="s">
        <v>0</v>
      </c>
      <c r="W1585" s="64" t="s">
        <v>0</v>
      </c>
      <c r="X1585" s="64" t="s">
        <v>0</v>
      </c>
      <c r="Y1585" s="10">
        <v>20373</v>
      </c>
      <c r="Z1585" s="45">
        <v>1.2061851312120783E-3</v>
      </c>
      <c r="AA1585" s="46">
        <v>659.39393939393904</v>
      </c>
      <c r="AB1585" s="10">
        <v>21038</v>
      </c>
      <c r="AC1585" s="45">
        <v>1.1316081589174171E-3</v>
      </c>
      <c r="AD1585" s="46">
        <v>663.63635299999999</v>
      </c>
      <c r="AE1585" s="64"/>
    </row>
    <row r="1586" spans="1:31" ht="14.4" x14ac:dyDescent="0.3">
      <c r="A1586" s="64" t="s">
        <v>665</v>
      </c>
      <c r="B1586" s="64" t="s">
        <v>0</v>
      </c>
      <c r="C1586" s="64" t="s">
        <v>0</v>
      </c>
      <c r="D1586" s="64" t="s">
        <v>0</v>
      </c>
      <c r="E1586" s="10">
        <v>201</v>
      </c>
      <c r="F1586" s="45">
        <v>1.0333446435732132E-3</v>
      </c>
      <c r="G1586" s="46">
        <v>77.575757575757507</v>
      </c>
      <c r="H1586" s="10">
        <v>80</v>
      </c>
      <c r="I1586" s="45">
        <v>3.6566079476373743E-4</v>
      </c>
      <c r="J1586" s="46">
        <v>29.69697</v>
      </c>
      <c r="K1586" s="64"/>
      <c r="L1586" s="64" t="s">
        <v>0</v>
      </c>
      <c r="M1586" s="64" t="s">
        <v>0</v>
      </c>
      <c r="N1586" s="64" t="s">
        <v>0</v>
      </c>
      <c r="O1586" s="10">
        <v>210</v>
      </c>
      <c r="P1586" s="45">
        <v>5.71596550823099E-4</v>
      </c>
      <c r="Q1586" s="46">
        <v>80</v>
      </c>
      <c r="R1586" s="10">
        <v>195</v>
      </c>
      <c r="S1586" s="45">
        <v>4.785146904009953E-4</v>
      </c>
      <c r="T1586" s="46">
        <v>80.606063800000001</v>
      </c>
      <c r="U1586" s="64"/>
      <c r="V1586" s="64" t="s">
        <v>0</v>
      </c>
      <c r="W1586" s="64" t="s">
        <v>0</v>
      </c>
      <c r="X1586" s="64" t="s">
        <v>0</v>
      </c>
      <c r="Y1586" s="10">
        <v>15293</v>
      </c>
      <c r="Z1586" s="45">
        <v>9.0542331574271413E-4</v>
      </c>
      <c r="AA1586" s="46">
        <v>618.18181818181802</v>
      </c>
      <c r="AB1586" s="10">
        <v>16175</v>
      </c>
      <c r="AC1586" s="45">
        <v>8.7003336678815582E-4</v>
      </c>
      <c r="AD1586" s="46">
        <v>587.87879999999996</v>
      </c>
      <c r="AE1586" s="64"/>
    </row>
    <row r="1587" spans="1:31" ht="14.4" x14ac:dyDescent="0.3">
      <c r="A1587" s="64" t="s">
        <v>666</v>
      </c>
      <c r="B1587" s="64" t="s">
        <v>0</v>
      </c>
      <c r="C1587" s="64" t="s">
        <v>0</v>
      </c>
      <c r="D1587" s="64" t="s">
        <v>0</v>
      </c>
      <c r="E1587" s="10">
        <v>671</v>
      </c>
      <c r="F1587" s="45">
        <v>3.4496231633712742E-3</v>
      </c>
      <c r="G1587" s="46">
        <v>110.90909090909</v>
      </c>
      <c r="H1587" s="10">
        <v>611</v>
      </c>
      <c r="I1587" s="45">
        <v>2.7927343200080446E-3</v>
      </c>
      <c r="J1587" s="46">
        <v>146.66667200000001</v>
      </c>
      <c r="K1587" s="64"/>
      <c r="L1587" s="64" t="s">
        <v>0</v>
      </c>
      <c r="M1587" s="64" t="s">
        <v>0</v>
      </c>
      <c r="N1587" s="64" t="s">
        <v>0</v>
      </c>
      <c r="O1587" s="10">
        <v>1027</v>
      </c>
      <c r="P1587" s="45">
        <v>2.7953793223586794E-3</v>
      </c>
      <c r="Q1587" s="46">
        <v>133.333333333333</v>
      </c>
      <c r="R1587" s="10">
        <v>964</v>
      </c>
      <c r="S1587" s="45">
        <v>2.365580315623382E-3</v>
      </c>
      <c r="T1587" s="46">
        <v>170.909088</v>
      </c>
      <c r="U1587" s="64"/>
      <c r="V1587" s="64" t="s">
        <v>0</v>
      </c>
      <c r="W1587" s="64" t="s">
        <v>0</v>
      </c>
      <c r="X1587" s="64" t="s">
        <v>0</v>
      </c>
      <c r="Y1587" s="10">
        <v>34880</v>
      </c>
      <c r="Z1587" s="45">
        <v>2.0650732526715405E-3</v>
      </c>
      <c r="AA1587" s="46">
        <v>875.75757575757495</v>
      </c>
      <c r="AB1587" s="10">
        <v>35257</v>
      </c>
      <c r="AC1587" s="45">
        <v>1.8964306901298304E-3</v>
      </c>
      <c r="AD1587" s="46">
        <v>798.18179999999995</v>
      </c>
      <c r="AE1587" s="64"/>
    </row>
    <row r="1588" spans="1:31" ht="14.4" x14ac:dyDescent="0.3">
      <c r="A1588" s="64" t="s">
        <v>667</v>
      </c>
      <c r="B1588" s="64" t="s">
        <v>0</v>
      </c>
      <c r="C1588" s="64" t="s">
        <v>0</v>
      </c>
      <c r="D1588" s="64" t="s">
        <v>0</v>
      </c>
      <c r="E1588" s="10">
        <v>5591</v>
      </c>
      <c r="F1588" s="45">
        <v>2.8743432349342464E-2</v>
      </c>
      <c r="G1588" s="46">
        <v>387.87878787878702</v>
      </c>
      <c r="H1588" s="10">
        <v>6485</v>
      </c>
      <c r="I1588" s="45">
        <v>2.9641378175535464E-2</v>
      </c>
      <c r="J1588" s="46">
        <v>401.81817599999999</v>
      </c>
      <c r="K1588" s="64"/>
      <c r="L1588" s="64" t="s">
        <v>0</v>
      </c>
      <c r="M1588" s="64" t="s">
        <v>0</v>
      </c>
      <c r="N1588" s="64" t="s">
        <v>0</v>
      </c>
      <c r="O1588" s="10">
        <v>8912</v>
      </c>
      <c r="P1588" s="45">
        <v>2.4257468861597423E-2</v>
      </c>
      <c r="Q1588" s="46">
        <v>521.81818181818096</v>
      </c>
      <c r="R1588" s="10">
        <v>10585</v>
      </c>
      <c r="S1588" s="45">
        <v>2.5974758963561721E-2</v>
      </c>
      <c r="T1588" s="46">
        <v>501.81817599999999</v>
      </c>
      <c r="U1588" s="64"/>
      <c r="V1588" s="64" t="s">
        <v>0</v>
      </c>
      <c r="W1588" s="64" t="s">
        <v>0</v>
      </c>
      <c r="X1588" s="64" t="s">
        <v>0</v>
      </c>
      <c r="Y1588" s="10">
        <v>438741</v>
      </c>
      <c r="Z1588" s="45">
        <v>2.5975696787567785E-2</v>
      </c>
      <c r="AA1588" s="46">
        <v>3671.5151515151501</v>
      </c>
      <c r="AB1588" s="10">
        <v>484249</v>
      </c>
      <c r="AC1588" s="45">
        <v>2.6047158444129685E-2</v>
      </c>
      <c r="AD1588" s="46">
        <v>3769.0908199999999</v>
      </c>
      <c r="AE1588" s="64"/>
    </row>
    <row r="1589" spans="1:31" ht="14.4" x14ac:dyDescent="0.3">
      <c r="A1589" s="64" t="s">
        <v>668</v>
      </c>
      <c r="B1589" s="64" t="s">
        <v>0</v>
      </c>
      <c r="C1589" s="64" t="s">
        <v>0</v>
      </c>
      <c r="D1589" s="64" t="s">
        <v>0</v>
      </c>
      <c r="E1589" s="10">
        <v>12327</v>
      </c>
      <c r="F1589" s="45">
        <v>6.3373330454363178E-2</v>
      </c>
      <c r="G1589" s="46">
        <v>449.09090909090901</v>
      </c>
      <c r="H1589" s="10">
        <v>15656</v>
      </c>
      <c r="I1589" s="45">
        <v>7.1559817535263415E-2</v>
      </c>
      <c r="J1589" s="46">
        <v>705.45450000000005</v>
      </c>
      <c r="K1589" s="64"/>
      <c r="L1589" s="64" t="s">
        <v>0</v>
      </c>
      <c r="M1589" s="64" t="s">
        <v>0</v>
      </c>
      <c r="N1589" s="64" t="s">
        <v>0</v>
      </c>
      <c r="O1589" s="10">
        <v>21301</v>
      </c>
      <c r="P1589" s="45">
        <v>5.7978943471823009E-2</v>
      </c>
      <c r="Q1589" s="46">
        <v>684.84848484848396</v>
      </c>
      <c r="R1589" s="10">
        <v>25690</v>
      </c>
      <c r="S1589" s="45">
        <v>6.3041243058469587E-2</v>
      </c>
      <c r="T1589" s="46">
        <v>796.36364700000001</v>
      </c>
      <c r="U1589" s="64"/>
      <c r="V1589" s="64" t="s">
        <v>0</v>
      </c>
      <c r="W1589" s="64" t="s">
        <v>0</v>
      </c>
      <c r="X1589" s="64" t="s">
        <v>0</v>
      </c>
      <c r="Y1589" s="10">
        <v>808152</v>
      </c>
      <c r="Z1589" s="45">
        <v>4.7846705254960174E-2</v>
      </c>
      <c r="AA1589" s="46">
        <v>3669.0909090909099</v>
      </c>
      <c r="AB1589" s="10">
        <v>858126</v>
      </c>
      <c r="AC1589" s="45">
        <v>4.6157542683675605E-2</v>
      </c>
      <c r="AD1589" s="46">
        <v>4731.5150000000003</v>
      </c>
      <c r="AE1589" s="64"/>
    </row>
    <row r="1590" spans="1:31" ht="14.4" x14ac:dyDescent="0.3">
      <c r="A1590" s="64" t="s">
        <v>669</v>
      </c>
      <c r="B1590" s="64" t="s">
        <v>0</v>
      </c>
      <c r="C1590" s="64" t="s">
        <v>0</v>
      </c>
      <c r="D1590" s="64" t="s">
        <v>0</v>
      </c>
      <c r="E1590" s="10">
        <v>13216</v>
      </c>
      <c r="F1590" s="45">
        <v>6.794369556947058E-2</v>
      </c>
      <c r="G1590" s="46">
        <v>523.63636363636294</v>
      </c>
      <c r="H1590" s="10">
        <v>15411</v>
      </c>
      <c r="I1590" s="45">
        <v>7.043998135129946E-2</v>
      </c>
      <c r="J1590" s="46">
        <v>556.36364700000001</v>
      </c>
      <c r="K1590" s="64"/>
      <c r="L1590" s="64" t="s">
        <v>0</v>
      </c>
      <c r="M1590" s="64" t="s">
        <v>0</v>
      </c>
      <c r="N1590" s="64" t="s">
        <v>0</v>
      </c>
      <c r="O1590" s="10">
        <v>21052</v>
      </c>
      <c r="P1590" s="45">
        <v>5.7301193275847054E-2</v>
      </c>
      <c r="Q1590" s="46">
        <v>649.09090909090901</v>
      </c>
      <c r="R1590" s="10">
        <v>23363</v>
      </c>
      <c r="S1590" s="45">
        <v>5.7330967753017707E-2</v>
      </c>
      <c r="T1590" s="46">
        <v>653.33330000000001</v>
      </c>
      <c r="U1590" s="64"/>
      <c r="V1590" s="64" t="s">
        <v>0</v>
      </c>
      <c r="W1590" s="64" t="s">
        <v>0</v>
      </c>
      <c r="X1590" s="64" t="s">
        <v>0</v>
      </c>
      <c r="Y1590" s="10">
        <v>1053607</v>
      </c>
      <c r="Z1590" s="45">
        <v>6.2378888604572927E-2</v>
      </c>
      <c r="AA1590" s="46">
        <v>6122.4242424242402</v>
      </c>
      <c r="AB1590" s="10">
        <v>1179220</v>
      </c>
      <c r="AC1590" s="45">
        <v>6.3428794237028074E-2</v>
      </c>
      <c r="AD1590" s="46">
        <v>5713.3334999999997</v>
      </c>
      <c r="AE1590" s="64"/>
    </row>
    <row r="1591" spans="1:31" ht="14.4" x14ac:dyDescent="0.3">
      <c r="A1591" s="64" t="s">
        <v>670</v>
      </c>
      <c r="B1591" s="64" t="s">
        <v>0</v>
      </c>
      <c r="C1591" s="64" t="s">
        <v>0</v>
      </c>
      <c r="D1591" s="64" t="s">
        <v>0</v>
      </c>
      <c r="E1591" s="10">
        <v>4539</v>
      </c>
      <c r="F1591" s="45">
        <v>2.3335081279496593E-2</v>
      </c>
      <c r="G1591" s="46">
        <v>315.15151515151501</v>
      </c>
      <c r="H1591" s="10">
        <v>4393</v>
      </c>
      <c r="I1591" s="45">
        <v>2.0079348392463732E-2</v>
      </c>
      <c r="J1591" s="46">
        <v>350.90910000000002</v>
      </c>
      <c r="K1591" s="64"/>
      <c r="L1591" s="64" t="s">
        <v>0</v>
      </c>
      <c r="M1591" s="64" t="s">
        <v>0</v>
      </c>
      <c r="N1591" s="64" t="s">
        <v>0</v>
      </c>
      <c r="O1591" s="10">
        <v>7239</v>
      </c>
      <c r="P1591" s="45">
        <v>1.9703749673373398E-2</v>
      </c>
      <c r="Q1591" s="46">
        <v>383.030303030303</v>
      </c>
      <c r="R1591" s="10">
        <v>6981</v>
      </c>
      <c r="S1591" s="45">
        <v>1.7130825916355633E-2</v>
      </c>
      <c r="T1591" s="46">
        <v>408.48486300000002</v>
      </c>
      <c r="U1591" s="64"/>
      <c r="V1591" s="64" t="s">
        <v>0</v>
      </c>
      <c r="W1591" s="64" t="s">
        <v>0</v>
      </c>
      <c r="X1591" s="64" t="s">
        <v>0</v>
      </c>
      <c r="Y1591" s="10">
        <v>387454</v>
      </c>
      <c r="Z1591" s="45">
        <v>2.2939245758044697E-2</v>
      </c>
      <c r="AA1591" s="46">
        <v>3124.84848484848</v>
      </c>
      <c r="AB1591" s="10">
        <v>413609</v>
      </c>
      <c r="AC1591" s="45">
        <v>2.2247519678756249E-2</v>
      </c>
      <c r="AD1591" s="46">
        <v>3355.1516099999999</v>
      </c>
      <c r="AE1591" s="64"/>
    </row>
    <row r="1592" spans="1:31" ht="14.4" x14ac:dyDescent="0.3">
      <c r="A1592" s="64" t="s">
        <v>671</v>
      </c>
      <c r="B1592" s="64" t="s">
        <v>0</v>
      </c>
      <c r="C1592" s="64" t="s">
        <v>0</v>
      </c>
      <c r="D1592" s="64" t="s">
        <v>0</v>
      </c>
      <c r="E1592" s="10">
        <v>3094</v>
      </c>
      <c r="F1592" s="45">
        <v>1.5906310085649362E-2</v>
      </c>
      <c r="G1592" s="46">
        <v>281.21212121212102</v>
      </c>
      <c r="H1592" s="10">
        <v>4470</v>
      </c>
      <c r="I1592" s="45">
        <v>2.0431296907423829E-2</v>
      </c>
      <c r="J1592" s="46">
        <v>305.45455900000002</v>
      </c>
      <c r="K1592" s="64"/>
      <c r="L1592" s="64" t="s">
        <v>0</v>
      </c>
      <c r="M1592" s="64" t="s">
        <v>0</v>
      </c>
      <c r="N1592" s="64" t="s">
        <v>0</v>
      </c>
      <c r="O1592" s="10">
        <v>7045</v>
      </c>
      <c r="P1592" s="45">
        <v>1.9175703335946346E-2</v>
      </c>
      <c r="Q1592" s="46">
        <v>358.18181818181802</v>
      </c>
      <c r="R1592" s="10">
        <v>8981</v>
      </c>
      <c r="S1592" s="45">
        <v>2.203866889482738E-2</v>
      </c>
      <c r="T1592" s="46">
        <v>452.121216</v>
      </c>
      <c r="U1592" s="64"/>
      <c r="V1592" s="64" t="s">
        <v>0</v>
      </c>
      <c r="W1592" s="64" t="s">
        <v>0</v>
      </c>
      <c r="X1592" s="64" t="s">
        <v>0</v>
      </c>
      <c r="Y1592" s="10">
        <v>263592</v>
      </c>
      <c r="Z1592" s="45">
        <v>1.5605985917952887E-2</v>
      </c>
      <c r="AA1592" s="46">
        <v>2170.9090909090901</v>
      </c>
      <c r="AB1592" s="10">
        <v>285818</v>
      </c>
      <c r="AC1592" s="45">
        <v>1.5373798876578491E-2</v>
      </c>
      <c r="AD1592" s="46">
        <v>2686.0605500000001</v>
      </c>
      <c r="AE1592" s="64"/>
    </row>
    <row r="1593" spans="1:31" ht="14.4" x14ac:dyDescent="0.3">
      <c r="A1593" s="64" t="s">
        <v>674</v>
      </c>
      <c r="B1593" s="64" t="s">
        <v>0</v>
      </c>
      <c r="C1593" s="64" t="s">
        <v>0</v>
      </c>
      <c r="D1593" s="64" t="s">
        <v>0</v>
      </c>
      <c r="E1593" s="10">
        <v>49460</v>
      </c>
      <c r="F1593" s="45">
        <v>0.25427475657279169</v>
      </c>
      <c r="G1593" s="46">
        <v>962.42424242424204</v>
      </c>
      <c r="H1593" s="10">
        <v>47546</v>
      </c>
      <c r="I1593" s="45">
        <v>0.21732135184795826</v>
      </c>
      <c r="J1593" s="46">
        <v>1010.30304</v>
      </c>
      <c r="K1593" s="64"/>
      <c r="L1593" s="64" t="s">
        <v>0</v>
      </c>
      <c r="M1593" s="64" t="s">
        <v>0</v>
      </c>
      <c r="N1593" s="64" t="s">
        <v>0</v>
      </c>
      <c r="O1593" s="10">
        <v>86419</v>
      </c>
      <c r="P1593" s="45">
        <v>0.23522286821705427</v>
      </c>
      <c r="Q1593" s="46">
        <v>1231.5151515151499</v>
      </c>
      <c r="R1593" s="10">
        <v>84831</v>
      </c>
      <c r="S1593" s="45">
        <v>0.20816861385336838</v>
      </c>
      <c r="T1593" s="46">
        <v>1376.96973</v>
      </c>
      <c r="U1593" s="64"/>
      <c r="V1593" s="64" t="s">
        <v>0</v>
      </c>
      <c r="W1593" s="64" t="s">
        <v>0</v>
      </c>
      <c r="X1593" s="64" t="s">
        <v>0</v>
      </c>
      <c r="Y1593" s="10">
        <v>4074214</v>
      </c>
      <c r="Z1593" s="45">
        <v>0.24121417308084656</v>
      </c>
      <c r="AA1593" s="46">
        <v>8574.5454545454504</v>
      </c>
      <c r="AB1593" s="10">
        <v>3948186</v>
      </c>
      <c r="AC1593" s="45">
        <v>0.21236807160963594</v>
      </c>
      <c r="AD1593" s="46">
        <v>9047.8790000000008</v>
      </c>
      <c r="AE1593" s="64"/>
    </row>
    <row r="1594" spans="1:31" ht="14.4" x14ac:dyDescent="0.3">
      <c r="A1594" s="64" t="s">
        <v>659</v>
      </c>
      <c r="B1594" s="64" t="s">
        <v>0</v>
      </c>
      <c r="C1594" s="64" t="s">
        <v>0</v>
      </c>
      <c r="D1594" s="64" t="s">
        <v>0</v>
      </c>
      <c r="E1594" s="10">
        <v>252</v>
      </c>
      <c r="F1594" s="45">
        <v>1.295536568061939E-3</v>
      </c>
      <c r="G1594" s="46">
        <v>56.969696969696898</v>
      </c>
      <c r="H1594" s="10">
        <v>415</v>
      </c>
      <c r="I1594" s="45">
        <v>1.8968653728368878E-3</v>
      </c>
      <c r="J1594" s="46">
        <v>101.21212</v>
      </c>
      <c r="K1594" s="64"/>
      <c r="L1594" s="64" t="s">
        <v>0</v>
      </c>
      <c r="M1594" s="64" t="s">
        <v>0</v>
      </c>
      <c r="N1594" s="64" t="s">
        <v>0</v>
      </c>
      <c r="O1594" s="10">
        <v>1148</v>
      </c>
      <c r="P1594" s="45">
        <v>3.1247278111662747E-3</v>
      </c>
      <c r="Q1594" s="46">
        <v>137.575757575757</v>
      </c>
      <c r="R1594" s="10">
        <v>1142</v>
      </c>
      <c r="S1594" s="45">
        <v>2.8023783407073676E-3</v>
      </c>
      <c r="T1594" s="46">
        <v>144.24243200000001</v>
      </c>
      <c r="U1594" s="64"/>
      <c r="V1594" s="64" t="s">
        <v>0</v>
      </c>
      <c r="W1594" s="64" t="s">
        <v>0</v>
      </c>
      <c r="X1594" s="64" t="s">
        <v>0</v>
      </c>
      <c r="Y1594" s="10">
        <v>16802</v>
      </c>
      <c r="Z1594" s="45">
        <v>9.9476378415674373E-4</v>
      </c>
      <c r="AA1594" s="46">
        <v>617.57575757575705</v>
      </c>
      <c r="AB1594" s="10">
        <v>18094</v>
      </c>
      <c r="AC1594" s="45">
        <v>9.7325401784636111E-4</v>
      </c>
      <c r="AD1594" s="46">
        <v>563.03030000000001</v>
      </c>
      <c r="AE1594" s="64"/>
    </row>
    <row r="1595" spans="1:31" ht="14.4" x14ac:dyDescent="0.3">
      <c r="A1595" s="64" t="s">
        <v>660</v>
      </c>
      <c r="B1595" s="64" t="s">
        <v>0</v>
      </c>
      <c r="C1595" s="64" t="s">
        <v>0</v>
      </c>
      <c r="D1595" s="64" t="s">
        <v>0</v>
      </c>
      <c r="E1595" s="10">
        <v>598</v>
      </c>
      <c r="F1595" s="45">
        <v>3.0743288400834901E-3</v>
      </c>
      <c r="G1595" s="46">
        <v>89.090909090909093</v>
      </c>
      <c r="H1595" s="10">
        <v>940</v>
      </c>
      <c r="I1595" s="45">
        <v>4.2965143384739151E-3</v>
      </c>
      <c r="J1595" s="46">
        <v>124.242424</v>
      </c>
      <c r="K1595" s="64"/>
      <c r="L1595" s="64" t="s">
        <v>0</v>
      </c>
      <c r="M1595" s="64" t="s">
        <v>0</v>
      </c>
      <c r="N1595" s="64" t="s">
        <v>0</v>
      </c>
      <c r="O1595" s="10">
        <v>1206</v>
      </c>
      <c r="P1595" s="45">
        <v>3.2825973347269401E-3</v>
      </c>
      <c r="Q1595" s="46">
        <v>124.84848484848401</v>
      </c>
      <c r="R1595" s="10">
        <v>1828</v>
      </c>
      <c r="S1595" s="45">
        <v>4.4857684823231764E-3</v>
      </c>
      <c r="T1595" s="46">
        <v>178.78787199999999</v>
      </c>
      <c r="U1595" s="64"/>
      <c r="V1595" s="64" t="s">
        <v>0</v>
      </c>
      <c r="W1595" s="64" t="s">
        <v>0</v>
      </c>
      <c r="X1595" s="64" t="s">
        <v>0</v>
      </c>
      <c r="Y1595" s="10">
        <v>64664</v>
      </c>
      <c r="Z1595" s="45">
        <v>3.8284374085651518E-3</v>
      </c>
      <c r="AA1595" s="46">
        <v>987.27272727272702</v>
      </c>
      <c r="AB1595" s="10">
        <v>72335</v>
      </c>
      <c r="AC1595" s="45">
        <v>3.8908107317849302E-3</v>
      </c>
      <c r="AD1595" s="46">
        <v>1089.6969999999999</v>
      </c>
      <c r="AE1595" s="64"/>
    </row>
    <row r="1596" spans="1:31" ht="14.4" x14ac:dyDescent="0.3">
      <c r="A1596" s="64" t="s">
        <v>661</v>
      </c>
      <c r="B1596" s="64" t="s">
        <v>0</v>
      </c>
      <c r="C1596" s="64" t="s">
        <v>0</v>
      </c>
      <c r="D1596" s="64" t="s">
        <v>0</v>
      </c>
      <c r="E1596" s="10">
        <v>1847</v>
      </c>
      <c r="F1596" s="45">
        <v>9.4954604809936553E-3</v>
      </c>
      <c r="G1596" s="46">
        <v>189.69696969696901</v>
      </c>
      <c r="H1596" s="10">
        <v>1859</v>
      </c>
      <c r="I1596" s="45">
        <v>8.4970427183223476E-3</v>
      </c>
      <c r="J1596" s="46">
        <v>226.66667200000001</v>
      </c>
      <c r="K1596" s="64"/>
      <c r="L1596" s="64" t="s">
        <v>0</v>
      </c>
      <c r="M1596" s="64" t="s">
        <v>0</v>
      </c>
      <c r="N1596" s="64" t="s">
        <v>0</v>
      </c>
      <c r="O1596" s="10">
        <v>3479</v>
      </c>
      <c r="P1596" s="45">
        <v>9.4694495253026742E-3</v>
      </c>
      <c r="Q1596" s="46">
        <v>278.18181818181802</v>
      </c>
      <c r="R1596" s="10">
        <v>3848</v>
      </c>
      <c r="S1596" s="45">
        <v>9.4426898905796402E-3</v>
      </c>
      <c r="T1596" s="46">
        <v>268.48486300000002</v>
      </c>
      <c r="U1596" s="64"/>
      <c r="V1596" s="64" t="s">
        <v>0</v>
      </c>
      <c r="W1596" s="64" t="s">
        <v>0</v>
      </c>
      <c r="X1596" s="64" t="s">
        <v>0</v>
      </c>
      <c r="Y1596" s="10">
        <v>245841</v>
      </c>
      <c r="Z1596" s="45">
        <v>1.4555036511181885E-2</v>
      </c>
      <c r="AA1596" s="46">
        <v>2237.5757575757498</v>
      </c>
      <c r="AB1596" s="10">
        <v>220368</v>
      </c>
      <c r="AC1596" s="45">
        <v>1.1853323831367685E-2</v>
      </c>
      <c r="AD1596" s="46">
        <v>2304.8483900000001</v>
      </c>
      <c r="AE1596" s="64"/>
    </row>
    <row r="1597" spans="1:31" ht="14.4" x14ac:dyDescent="0.3">
      <c r="A1597" s="64" t="s">
        <v>662</v>
      </c>
      <c r="B1597" s="64" t="s">
        <v>0</v>
      </c>
      <c r="C1597" s="64" t="s">
        <v>0</v>
      </c>
      <c r="D1597" s="64" t="s">
        <v>0</v>
      </c>
      <c r="E1597" s="10">
        <v>3149</v>
      </c>
      <c r="F1597" s="45">
        <v>1.6189066082647006E-2</v>
      </c>
      <c r="G1597" s="46">
        <v>221.81818181818099</v>
      </c>
      <c r="H1597" s="10">
        <v>2826</v>
      </c>
      <c r="I1597" s="45">
        <v>1.2916967575029024E-2</v>
      </c>
      <c r="J1597" s="46">
        <v>266.06060000000002</v>
      </c>
      <c r="K1597" s="64"/>
      <c r="L1597" s="64" t="s">
        <v>0</v>
      </c>
      <c r="M1597" s="64" t="s">
        <v>0</v>
      </c>
      <c r="N1597" s="64" t="s">
        <v>0</v>
      </c>
      <c r="O1597" s="10">
        <v>5807</v>
      </c>
      <c r="P1597" s="45">
        <v>1.5806005574427316E-2</v>
      </c>
      <c r="Q1597" s="46">
        <v>309.09090909090901</v>
      </c>
      <c r="R1597" s="10">
        <v>5262</v>
      </c>
      <c r="S1597" s="45">
        <v>1.2912534876359166E-2</v>
      </c>
      <c r="T1597" s="46">
        <v>326.06060000000002</v>
      </c>
      <c r="U1597" s="64"/>
      <c r="V1597" s="64" t="s">
        <v>0</v>
      </c>
      <c r="W1597" s="64" t="s">
        <v>0</v>
      </c>
      <c r="X1597" s="64" t="s">
        <v>0</v>
      </c>
      <c r="Y1597" s="10">
        <v>266820</v>
      </c>
      <c r="Z1597" s="45">
        <v>1.5797099921955861E-2</v>
      </c>
      <c r="AA1597" s="46">
        <v>1856.3636363636299</v>
      </c>
      <c r="AB1597" s="10">
        <v>249485</v>
      </c>
      <c r="AC1597" s="45">
        <v>1.3419491469127855E-2</v>
      </c>
      <c r="AD1597" s="46">
        <v>2542.4243200000001</v>
      </c>
      <c r="AE1597" s="64"/>
    </row>
    <row r="1598" spans="1:31" ht="14.4" x14ac:dyDescent="0.3">
      <c r="A1598" s="64" t="s">
        <v>663</v>
      </c>
      <c r="B1598" s="64" t="s">
        <v>0</v>
      </c>
      <c r="C1598" s="64" t="s">
        <v>0</v>
      </c>
      <c r="D1598" s="64" t="s">
        <v>0</v>
      </c>
      <c r="E1598" s="10">
        <v>16667</v>
      </c>
      <c r="F1598" s="45">
        <v>8.5685349126541022E-2</v>
      </c>
      <c r="G1598" s="46">
        <v>572.72727272727195</v>
      </c>
      <c r="H1598" s="10">
        <v>15570</v>
      </c>
      <c r="I1598" s="45">
        <v>7.1166732180892395E-2</v>
      </c>
      <c r="J1598" s="46">
        <v>595.15150000000006</v>
      </c>
      <c r="K1598" s="64"/>
      <c r="L1598" s="64" t="s">
        <v>0</v>
      </c>
      <c r="M1598" s="64" t="s">
        <v>0</v>
      </c>
      <c r="N1598" s="64" t="s">
        <v>0</v>
      </c>
      <c r="O1598" s="10">
        <v>28794</v>
      </c>
      <c r="P1598" s="45">
        <v>7.8374052782858639E-2</v>
      </c>
      <c r="Q1598" s="46">
        <v>819.39393939393904</v>
      </c>
      <c r="R1598" s="10">
        <v>27104</v>
      </c>
      <c r="S1598" s="45">
        <v>6.6511088044249114E-2</v>
      </c>
      <c r="T1598" s="46">
        <v>805.45450000000005</v>
      </c>
      <c r="U1598" s="64"/>
      <c r="V1598" s="64" t="s">
        <v>0</v>
      </c>
      <c r="W1598" s="64" t="s">
        <v>0</v>
      </c>
      <c r="X1598" s="64" t="s">
        <v>0</v>
      </c>
      <c r="Y1598" s="10">
        <v>1324312</v>
      </c>
      <c r="Z1598" s="45">
        <v>7.8406000269264711E-2</v>
      </c>
      <c r="AA1598" s="46">
        <v>5446.6666666666597</v>
      </c>
      <c r="AB1598" s="10">
        <v>1205194</v>
      </c>
      <c r="AC1598" s="45">
        <v>6.4825903768339077E-2</v>
      </c>
      <c r="AD1598" s="46">
        <v>4743.0302700000002</v>
      </c>
      <c r="AE1598" s="64"/>
    </row>
    <row r="1599" spans="1:31" ht="14.4" x14ac:dyDescent="0.3">
      <c r="A1599" s="64" t="s">
        <v>664</v>
      </c>
      <c r="B1599" s="64" t="s">
        <v>0</v>
      </c>
      <c r="C1599" s="64" t="s">
        <v>0</v>
      </c>
      <c r="D1599" s="64" t="s">
        <v>0</v>
      </c>
      <c r="E1599" s="10">
        <v>2143</v>
      </c>
      <c r="F1599" s="45">
        <v>1.1017201846653711E-2</v>
      </c>
      <c r="G1599" s="46">
        <v>190.90909090909</v>
      </c>
      <c r="H1599" s="10">
        <v>2398</v>
      </c>
      <c r="I1599" s="45">
        <v>1.0960682323043029E-2</v>
      </c>
      <c r="J1599" s="46">
        <v>249.69697600000001</v>
      </c>
      <c r="K1599" s="64"/>
      <c r="L1599" s="64" t="s">
        <v>0</v>
      </c>
      <c r="M1599" s="64" t="s">
        <v>0</v>
      </c>
      <c r="N1599" s="64" t="s">
        <v>0</v>
      </c>
      <c r="O1599" s="10">
        <v>3834</v>
      </c>
      <c r="P1599" s="45">
        <v>1.0435719885027436E-2</v>
      </c>
      <c r="Q1599" s="46">
        <v>233.333333333333</v>
      </c>
      <c r="R1599" s="10">
        <v>4437</v>
      </c>
      <c r="S1599" s="45">
        <v>1.0888049647739571E-2</v>
      </c>
      <c r="T1599" s="46">
        <v>325.45455900000002</v>
      </c>
      <c r="U1599" s="64"/>
      <c r="V1599" s="64" t="s">
        <v>0</v>
      </c>
      <c r="W1599" s="64" t="s">
        <v>0</v>
      </c>
      <c r="X1599" s="64" t="s">
        <v>0</v>
      </c>
      <c r="Y1599" s="10">
        <v>201793</v>
      </c>
      <c r="Z1599" s="45">
        <v>1.1947171068702642E-2</v>
      </c>
      <c r="AA1599" s="46">
        <v>1859.3939393939299</v>
      </c>
      <c r="AB1599" s="10">
        <v>216887</v>
      </c>
      <c r="AC1599" s="45">
        <v>1.1666085120406971E-2</v>
      </c>
      <c r="AD1599" s="46">
        <v>2063.0302700000002</v>
      </c>
      <c r="AE1599" s="64"/>
    </row>
    <row r="1600" spans="1:31" ht="14.4" x14ac:dyDescent="0.3">
      <c r="A1600" s="64" t="s">
        <v>665</v>
      </c>
      <c r="B1600" s="64" t="s">
        <v>0</v>
      </c>
      <c r="C1600" s="64" t="s">
        <v>0</v>
      </c>
      <c r="D1600" s="64" t="s">
        <v>0</v>
      </c>
      <c r="E1600" s="10">
        <v>959</v>
      </c>
      <c r="F1600" s="45">
        <v>4.9302363840134904E-3</v>
      </c>
      <c r="G1600" s="46">
        <v>135.15151515151501</v>
      </c>
      <c r="H1600" s="10">
        <v>1123</v>
      </c>
      <c r="I1600" s="45">
        <v>5.1329634064959644E-3</v>
      </c>
      <c r="J1600" s="46">
        <v>155.15152</v>
      </c>
      <c r="K1600" s="64"/>
      <c r="L1600" s="64" t="s">
        <v>0</v>
      </c>
      <c r="M1600" s="64" t="s">
        <v>0</v>
      </c>
      <c r="N1600" s="64" t="s">
        <v>0</v>
      </c>
      <c r="O1600" s="10">
        <v>1825</v>
      </c>
      <c r="P1600" s="45">
        <v>4.9674462154864563E-3</v>
      </c>
      <c r="Q1600" s="46">
        <v>172.12121212121201</v>
      </c>
      <c r="R1600" s="10">
        <v>1802</v>
      </c>
      <c r="S1600" s="45">
        <v>4.421966523603044E-3</v>
      </c>
      <c r="T1600" s="46">
        <v>204.84848</v>
      </c>
      <c r="U1600" s="64"/>
      <c r="V1600" s="64" t="s">
        <v>0</v>
      </c>
      <c r="W1600" s="64" t="s">
        <v>0</v>
      </c>
      <c r="X1600" s="64" t="s">
        <v>0</v>
      </c>
      <c r="Y1600" s="10">
        <v>119615</v>
      </c>
      <c r="Z1600" s="45">
        <v>7.0818158577496074E-3</v>
      </c>
      <c r="AA1600" s="46">
        <v>1804.2424242424199</v>
      </c>
      <c r="AB1600" s="10">
        <v>107502</v>
      </c>
      <c r="AC1600" s="45">
        <v>5.7824004325477789E-3</v>
      </c>
      <c r="AD1600" s="46">
        <v>1490.3030000000001</v>
      </c>
      <c r="AE1600" s="64"/>
    </row>
    <row r="1601" spans="1:31" ht="14.4" x14ac:dyDescent="0.3">
      <c r="A1601" s="64" t="s">
        <v>666</v>
      </c>
      <c r="B1601" s="64" t="s">
        <v>0</v>
      </c>
      <c r="C1601" s="64" t="s">
        <v>0</v>
      </c>
      <c r="D1601" s="64" t="s">
        <v>0</v>
      </c>
      <c r="E1601" s="10">
        <v>6464</v>
      </c>
      <c r="F1601" s="45">
        <v>3.3231541174414181E-2</v>
      </c>
      <c r="G1601" s="46">
        <v>369.09090909090901</v>
      </c>
      <c r="H1601" s="10">
        <v>5132</v>
      </c>
      <c r="I1601" s="45">
        <v>2.3457139984093756E-2</v>
      </c>
      <c r="J1601" s="46">
        <v>281.81817599999999</v>
      </c>
      <c r="K1601" s="64"/>
      <c r="L1601" s="64" t="s">
        <v>0</v>
      </c>
      <c r="M1601" s="64" t="s">
        <v>0</v>
      </c>
      <c r="N1601" s="64" t="s">
        <v>0</v>
      </c>
      <c r="O1601" s="10">
        <v>10255</v>
      </c>
      <c r="P1601" s="45">
        <v>2.7912964898528004E-2</v>
      </c>
      <c r="Q1601" s="46">
        <v>464.24242424242402</v>
      </c>
      <c r="R1601" s="10">
        <v>9205</v>
      </c>
      <c r="S1601" s="45">
        <v>2.2588347308416214E-2</v>
      </c>
      <c r="T1601" s="46">
        <v>408.48486300000002</v>
      </c>
      <c r="U1601" s="64"/>
      <c r="V1601" s="64" t="s">
        <v>0</v>
      </c>
      <c r="W1601" s="64" t="s">
        <v>0</v>
      </c>
      <c r="X1601" s="64" t="s">
        <v>0</v>
      </c>
      <c r="Y1601" s="10">
        <v>500216</v>
      </c>
      <c r="Z1601" s="45">
        <v>2.9615329190319589E-2</v>
      </c>
      <c r="AA1601" s="46">
        <v>3038.1818181818098</v>
      </c>
      <c r="AB1601" s="10">
        <v>491610</v>
      </c>
      <c r="AC1601" s="45">
        <v>2.6443097585578067E-2</v>
      </c>
      <c r="AD1601" s="46">
        <v>3148.48486</v>
      </c>
      <c r="AE1601" s="64"/>
    </row>
    <row r="1602" spans="1:31" ht="14.4" x14ac:dyDescent="0.3">
      <c r="A1602" s="64" t="s">
        <v>667</v>
      </c>
      <c r="B1602" s="64" t="s">
        <v>0</v>
      </c>
      <c r="C1602" s="64" t="s">
        <v>0</v>
      </c>
      <c r="D1602" s="64" t="s">
        <v>0</v>
      </c>
      <c r="E1602" s="10">
        <v>3976</v>
      </c>
      <c r="F1602" s="45">
        <v>2.0440688073866148E-2</v>
      </c>
      <c r="G1602" s="46">
        <v>283.636363636363</v>
      </c>
      <c r="H1602" s="10">
        <v>4531</v>
      </c>
      <c r="I1602" s="45">
        <v>2.0710113263431178E-2</v>
      </c>
      <c r="J1602" s="46">
        <v>361.21212800000001</v>
      </c>
      <c r="K1602" s="64"/>
      <c r="L1602" s="64" t="s">
        <v>0</v>
      </c>
      <c r="M1602" s="64" t="s">
        <v>0</v>
      </c>
      <c r="N1602" s="64" t="s">
        <v>0</v>
      </c>
      <c r="O1602" s="10">
        <v>6827</v>
      </c>
      <c r="P1602" s="45">
        <v>1.8582331678425223E-2</v>
      </c>
      <c r="Q1602" s="46">
        <v>364.84848484848402</v>
      </c>
      <c r="R1602" s="10">
        <v>6813</v>
      </c>
      <c r="S1602" s="45">
        <v>1.6718567106164005E-2</v>
      </c>
      <c r="T1602" s="46">
        <v>403.03030000000001</v>
      </c>
      <c r="U1602" s="64"/>
      <c r="V1602" s="64" t="s">
        <v>0</v>
      </c>
      <c r="W1602" s="64" t="s">
        <v>0</v>
      </c>
      <c r="X1602" s="64" t="s">
        <v>0</v>
      </c>
      <c r="Y1602" s="10">
        <v>366895</v>
      </c>
      <c r="Z1602" s="45">
        <v>2.1722048481620553E-2</v>
      </c>
      <c r="AA1602" s="46">
        <v>2707.8787878787798</v>
      </c>
      <c r="AB1602" s="10">
        <v>383885</v>
      </c>
      <c r="AC1602" s="45">
        <v>2.0648702257154324E-2</v>
      </c>
      <c r="AD1602" s="46">
        <v>3033.3332500000001</v>
      </c>
      <c r="AE1602" s="64"/>
    </row>
    <row r="1603" spans="1:31" ht="14.4" x14ac:dyDescent="0.3">
      <c r="A1603" s="64" t="s">
        <v>668</v>
      </c>
      <c r="B1603" s="64" t="s">
        <v>0</v>
      </c>
      <c r="C1603" s="64" t="s">
        <v>0</v>
      </c>
      <c r="D1603" s="64" t="s">
        <v>0</v>
      </c>
      <c r="E1603" s="10">
        <v>6059</v>
      </c>
      <c r="F1603" s="45">
        <v>3.1149428832886066E-2</v>
      </c>
      <c r="G1603" s="46">
        <v>332.72727272727201</v>
      </c>
      <c r="H1603" s="10">
        <v>5576</v>
      </c>
      <c r="I1603" s="45">
        <v>2.54865573950325E-2</v>
      </c>
      <c r="J1603" s="46">
        <v>328.48486300000002</v>
      </c>
      <c r="K1603" s="64"/>
      <c r="L1603" s="64" t="s">
        <v>0</v>
      </c>
      <c r="M1603" s="64" t="s">
        <v>0</v>
      </c>
      <c r="N1603" s="64" t="s">
        <v>0</v>
      </c>
      <c r="O1603" s="10">
        <v>10903</v>
      </c>
      <c r="P1603" s="45">
        <v>2.967674854106785E-2</v>
      </c>
      <c r="Q1603" s="46">
        <v>463.636363636363</v>
      </c>
      <c r="R1603" s="10">
        <v>10638</v>
      </c>
      <c r="S1603" s="45">
        <v>2.6104816802491222E-2</v>
      </c>
      <c r="T1603" s="46">
        <v>405.45455900000002</v>
      </c>
      <c r="U1603" s="64"/>
      <c r="V1603" s="64" t="s">
        <v>0</v>
      </c>
      <c r="W1603" s="64" t="s">
        <v>0</v>
      </c>
      <c r="X1603" s="64" t="s">
        <v>0</v>
      </c>
      <c r="Y1603" s="10">
        <v>438904</v>
      </c>
      <c r="Z1603" s="45">
        <v>2.5985347215898791E-2</v>
      </c>
      <c r="AA1603" s="46">
        <v>2868.4848484848399</v>
      </c>
      <c r="AB1603" s="10">
        <v>432284</v>
      </c>
      <c r="AC1603" s="45">
        <v>2.3252024972405017E-2</v>
      </c>
      <c r="AD1603" s="46">
        <v>2927.8789999999999</v>
      </c>
      <c r="AE1603" s="64"/>
    </row>
    <row r="1604" spans="1:31" ht="14.4" x14ac:dyDescent="0.3">
      <c r="A1604" s="64" t="s">
        <v>669</v>
      </c>
      <c r="B1604" s="64" t="s">
        <v>0</v>
      </c>
      <c r="C1604" s="64" t="s">
        <v>0</v>
      </c>
      <c r="D1604" s="64" t="s">
        <v>0</v>
      </c>
      <c r="E1604" s="10">
        <v>3121</v>
      </c>
      <c r="F1604" s="45">
        <v>1.6045117575084571E-2</v>
      </c>
      <c r="G1604" s="46">
        <v>275.15151515151501</v>
      </c>
      <c r="H1604" s="10">
        <v>2839</v>
      </c>
      <c r="I1604" s="45">
        <v>1.2976387454178132E-2</v>
      </c>
      <c r="J1604" s="46">
        <v>273.33334400000001</v>
      </c>
      <c r="K1604" s="64"/>
      <c r="L1604" s="64" t="s">
        <v>0</v>
      </c>
      <c r="M1604" s="64" t="s">
        <v>0</v>
      </c>
      <c r="N1604" s="64" t="s">
        <v>0</v>
      </c>
      <c r="O1604" s="10">
        <v>4955</v>
      </c>
      <c r="P1604" s="45">
        <v>1.3486956711087884E-2</v>
      </c>
      <c r="Q1604" s="46">
        <v>327.27272727272702</v>
      </c>
      <c r="R1604" s="10">
        <v>5084</v>
      </c>
      <c r="S1604" s="45">
        <v>1.247573685127518E-2</v>
      </c>
      <c r="T1604" s="46">
        <v>365.45455900000002</v>
      </c>
      <c r="U1604" s="64"/>
      <c r="V1604" s="64" t="s">
        <v>0</v>
      </c>
      <c r="W1604" s="64" t="s">
        <v>0</v>
      </c>
      <c r="X1604" s="64" t="s">
        <v>0</v>
      </c>
      <c r="Y1604" s="10">
        <v>253917</v>
      </c>
      <c r="Z1604" s="45">
        <v>1.5033176751680033E-2</v>
      </c>
      <c r="AA1604" s="46">
        <v>2334.54545454545</v>
      </c>
      <c r="AB1604" s="10">
        <v>284004</v>
      </c>
      <c r="AC1604" s="45">
        <v>1.5276226046448432E-2</v>
      </c>
      <c r="AD1604" s="46">
        <v>2514.5454100000002</v>
      </c>
      <c r="AE1604" s="64"/>
    </row>
    <row r="1605" spans="1:31" ht="14.4" x14ac:dyDescent="0.3">
      <c r="A1605" s="64" t="s">
        <v>670</v>
      </c>
      <c r="B1605" s="64" t="s">
        <v>0</v>
      </c>
      <c r="C1605" s="64" t="s">
        <v>0</v>
      </c>
      <c r="D1605" s="64" t="s">
        <v>0</v>
      </c>
      <c r="E1605" s="10">
        <v>1178</v>
      </c>
      <c r="F1605" s="45">
        <v>6.0561193538768415E-3</v>
      </c>
      <c r="G1605" s="46">
        <v>129.69696969696901</v>
      </c>
      <c r="H1605" s="10">
        <v>1315</v>
      </c>
      <c r="I1605" s="45">
        <v>6.0105493139289336E-3</v>
      </c>
      <c r="J1605" s="46">
        <v>163.03030000000001</v>
      </c>
      <c r="K1605" s="64"/>
      <c r="L1605" s="64" t="s">
        <v>0</v>
      </c>
      <c r="M1605" s="64" t="s">
        <v>0</v>
      </c>
      <c r="N1605" s="64" t="s">
        <v>0</v>
      </c>
      <c r="O1605" s="10">
        <v>2227</v>
      </c>
      <c r="P1605" s="45">
        <v>6.0616453270621023E-3</v>
      </c>
      <c r="Q1605" s="46">
        <v>170.30303030303</v>
      </c>
      <c r="R1605" s="10">
        <v>2556</v>
      </c>
      <c r="S1605" s="45">
        <v>6.2722233264868926E-3</v>
      </c>
      <c r="T1605" s="46">
        <v>231.515152</v>
      </c>
      <c r="U1605" s="64"/>
      <c r="V1605" s="64" t="s">
        <v>0</v>
      </c>
      <c r="W1605" s="64" t="s">
        <v>0</v>
      </c>
      <c r="X1605" s="64" t="s">
        <v>0</v>
      </c>
      <c r="Y1605" s="10">
        <v>114090</v>
      </c>
      <c r="Z1605" s="45">
        <v>6.7547077808857818E-3</v>
      </c>
      <c r="AA1605" s="46">
        <v>1489.0909090908999</v>
      </c>
      <c r="AB1605" s="10">
        <v>115204</v>
      </c>
      <c r="AC1605" s="45">
        <v>6.1966815448199503E-3</v>
      </c>
      <c r="AD1605" s="46">
        <v>1330.9090000000001</v>
      </c>
      <c r="AE1605" s="64"/>
    </row>
    <row r="1606" spans="1:31" ht="14.4" x14ac:dyDescent="0.3">
      <c r="A1606" s="64" t="s">
        <v>671</v>
      </c>
      <c r="B1606" s="64" t="s">
        <v>0</v>
      </c>
      <c r="C1606" s="64" t="s">
        <v>0</v>
      </c>
      <c r="D1606" s="64" t="s">
        <v>0</v>
      </c>
      <c r="E1606" s="10">
        <v>3047</v>
      </c>
      <c r="F1606" s="45">
        <v>1.5664682233669555E-2</v>
      </c>
      <c r="G1606" s="46">
        <v>263.636363636363</v>
      </c>
      <c r="H1606" s="10">
        <v>3022</v>
      </c>
      <c r="I1606" s="45">
        <v>1.3812836522200181E-2</v>
      </c>
      <c r="J1606" s="46">
        <v>241.21212800000001</v>
      </c>
      <c r="K1606" s="64"/>
      <c r="L1606" s="64" t="s">
        <v>0</v>
      </c>
      <c r="M1606" s="64" t="s">
        <v>0</v>
      </c>
      <c r="N1606" s="64" t="s">
        <v>0</v>
      </c>
      <c r="O1606" s="10">
        <v>5159</v>
      </c>
      <c r="P1606" s="45">
        <v>1.4042221931887467E-2</v>
      </c>
      <c r="Q1606" s="46">
        <v>315.75757575757501</v>
      </c>
      <c r="R1606" s="10">
        <v>5112</v>
      </c>
      <c r="S1606" s="45">
        <v>1.2544446652973785E-2</v>
      </c>
      <c r="T1606" s="46">
        <v>323.03030000000001</v>
      </c>
      <c r="U1606" s="64"/>
      <c r="V1606" s="64" t="s">
        <v>0</v>
      </c>
      <c r="W1606" s="64" t="s">
        <v>0</v>
      </c>
      <c r="X1606" s="64" t="s">
        <v>0</v>
      </c>
      <c r="Y1606" s="10">
        <v>160345</v>
      </c>
      <c r="Z1606" s="45">
        <v>9.4932388388651989E-3</v>
      </c>
      <c r="AA1606" s="46">
        <v>2024.2424242424199</v>
      </c>
      <c r="AB1606" s="10">
        <v>151334</v>
      </c>
      <c r="AC1606" s="45">
        <v>8.1400698318095065E-3</v>
      </c>
      <c r="AD1606" s="46">
        <v>1798.78784</v>
      </c>
      <c r="AE1606" s="64"/>
    </row>
    <row r="1607" spans="1:31" ht="36" customHeight="1" x14ac:dyDescent="0.3">
      <c r="A1607" s="64" t="s">
        <v>675</v>
      </c>
      <c r="B1607" s="64" t="s">
        <v>0</v>
      </c>
      <c r="C1607" s="64" t="s">
        <v>0</v>
      </c>
      <c r="D1607" s="64" t="s">
        <v>0</v>
      </c>
      <c r="E1607" s="10">
        <v>22305</v>
      </c>
      <c r="F1607" s="45">
        <v>0.11467040932786329</v>
      </c>
      <c r="G1607" s="46">
        <v>781.81818181818198</v>
      </c>
      <c r="H1607" s="10">
        <v>24168</v>
      </c>
      <c r="I1607" s="45">
        <v>0.11046612609812508</v>
      </c>
      <c r="J1607" s="46">
        <v>709.09090000000003</v>
      </c>
      <c r="K1607" s="64"/>
      <c r="L1607" s="64" t="s">
        <v>0</v>
      </c>
      <c r="M1607" s="64" t="s">
        <v>0</v>
      </c>
      <c r="N1607" s="64" t="s">
        <v>0</v>
      </c>
      <c r="O1607" s="10">
        <v>57081</v>
      </c>
      <c r="P1607" s="45">
        <v>0.15536810817873006</v>
      </c>
      <c r="Q1607" s="46">
        <v>1130.9090909090901</v>
      </c>
      <c r="R1607" s="10">
        <v>60804</v>
      </c>
      <c r="S1607" s="45">
        <v>0.14920824223149803</v>
      </c>
      <c r="T1607" s="46">
        <v>1086.6666299999999</v>
      </c>
      <c r="U1607" s="64"/>
      <c r="V1607" s="64" t="s">
        <v>0</v>
      </c>
      <c r="W1607" s="64" t="s">
        <v>0</v>
      </c>
      <c r="X1607" s="64" t="s">
        <v>0</v>
      </c>
      <c r="Y1607" s="10">
        <v>1549507</v>
      </c>
      <c r="Z1607" s="45">
        <v>9.1738688661907125E-2</v>
      </c>
      <c r="AA1607" s="46">
        <v>5989.0909090908999</v>
      </c>
      <c r="AB1607" s="10">
        <v>1675325</v>
      </c>
      <c r="AC1607" s="45">
        <v>9.011367234710152E-2</v>
      </c>
      <c r="AD1607" s="46">
        <v>7289.0910000000003</v>
      </c>
      <c r="AE1607" s="64"/>
    </row>
    <row r="1608" spans="1:31" ht="14.4" x14ac:dyDescent="0.3">
      <c r="A1608" s="64" t="s">
        <v>659</v>
      </c>
      <c r="B1608" s="64" t="s">
        <v>0</v>
      </c>
      <c r="C1608" s="64" t="s">
        <v>0</v>
      </c>
      <c r="D1608" s="64" t="s">
        <v>0</v>
      </c>
      <c r="E1608" s="10">
        <v>8217</v>
      </c>
      <c r="F1608" s="45">
        <v>4.2243745951448225E-2</v>
      </c>
      <c r="G1608" s="46">
        <v>568.48484848484804</v>
      </c>
      <c r="H1608" s="10">
        <v>7232</v>
      </c>
      <c r="I1608" s="45">
        <v>3.3055735846641864E-2</v>
      </c>
      <c r="J1608" s="46">
        <v>441.81817599999999</v>
      </c>
      <c r="K1608" s="64"/>
      <c r="L1608" s="64" t="s">
        <v>0</v>
      </c>
      <c r="M1608" s="64" t="s">
        <v>0</v>
      </c>
      <c r="N1608" s="64" t="s">
        <v>0</v>
      </c>
      <c r="O1608" s="10">
        <v>29049</v>
      </c>
      <c r="P1608" s="45">
        <v>7.9068134308858118E-2</v>
      </c>
      <c r="Q1608" s="46">
        <v>957.57575757575705</v>
      </c>
      <c r="R1608" s="10">
        <v>29763</v>
      </c>
      <c r="S1608" s="45">
        <v>7.3036065284127302E-2</v>
      </c>
      <c r="T1608" s="46">
        <v>812.12120000000004</v>
      </c>
      <c r="U1608" s="64"/>
      <c r="V1608" s="64" t="s">
        <v>0</v>
      </c>
      <c r="W1608" s="64" t="s">
        <v>0</v>
      </c>
      <c r="X1608" s="64" t="s">
        <v>0</v>
      </c>
      <c r="Y1608" s="10">
        <v>277120</v>
      </c>
      <c r="Z1608" s="45">
        <v>1.6406912264344532E-2</v>
      </c>
      <c r="AA1608" s="46">
        <v>2972.1212121212102</v>
      </c>
      <c r="AB1608" s="10">
        <v>285984</v>
      </c>
      <c r="AC1608" s="45">
        <v>1.5382727812522036E-2</v>
      </c>
      <c r="AD1608" s="46">
        <v>3496.9697299999998</v>
      </c>
      <c r="AE1608" s="64"/>
    </row>
    <row r="1609" spans="1:31" ht="18" customHeight="1" x14ac:dyDescent="0.3">
      <c r="A1609" s="64" t="s">
        <v>660</v>
      </c>
      <c r="B1609" s="64" t="s">
        <v>0</v>
      </c>
      <c r="C1609" s="64" t="s">
        <v>0</v>
      </c>
      <c r="D1609" s="64" t="s">
        <v>0</v>
      </c>
      <c r="E1609" s="10">
        <v>7742</v>
      </c>
      <c r="F1609" s="45">
        <v>3.9801762341014013E-2</v>
      </c>
      <c r="G1609" s="46">
        <v>420</v>
      </c>
      <c r="H1609" s="10">
        <v>9886</v>
      </c>
      <c r="I1609" s="45">
        <v>4.5186532712928849E-2</v>
      </c>
      <c r="J1609" s="46">
        <v>477.57574499999998</v>
      </c>
      <c r="K1609" s="64"/>
      <c r="L1609" s="64" t="s">
        <v>0</v>
      </c>
      <c r="M1609" s="64" t="s">
        <v>0</v>
      </c>
      <c r="N1609" s="64" t="s">
        <v>0</v>
      </c>
      <c r="O1609" s="10">
        <v>14412</v>
      </c>
      <c r="P1609" s="45">
        <v>3.9227854716488111E-2</v>
      </c>
      <c r="Q1609" s="46">
        <v>542.42424242424204</v>
      </c>
      <c r="R1609" s="10">
        <v>17154</v>
      </c>
      <c r="S1609" s="45">
        <v>4.2094569226352171E-2</v>
      </c>
      <c r="T1609" s="46">
        <v>686.06060000000002</v>
      </c>
      <c r="U1609" s="64"/>
      <c r="V1609" s="64" t="s">
        <v>0</v>
      </c>
      <c r="W1609" s="64" t="s">
        <v>0</v>
      </c>
      <c r="X1609" s="64" t="s">
        <v>0</v>
      </c>
      <c r="Y1609" s="10">
        <v>720406</v>
      </c>
      <c r="Z1609" s="45">
        <v>4.2651696148626544E-2</v>
      </c>
      <c r="AA1609" s="46">
        <v>3718.7878787878699</v>
      </c>
      <c r="AB1609" s="10">
        <v>830999</v>
      </c>
      <c r="AC1609" s="45">
        <v>4.4698414699696487E-2</v>
      </c>
      <c r="AD1609" s="46">
        <v>5379.3940000000002</v>
      </c>
      <c r="AE1609" s="64"/>
    </row>
    <row r="1610" spans="1:31" ht="18" customHeight="1" x14ac:dyDescent="0.3">
      <c r="A1610" s="64" t="s">
        <v>661</v>
      </c>
      <c r="B1610" s="64" t="s">
        <v>0</v>
      </c>
      <c r="C1610" s="64" t="s">
        <v>0</v>
      </c>
      <c r="D1610" s="64" t="s">
        <v>0</v>
      </c>
      <c r="E1610" s="10">
        <v>871</v>
      </c>
      <c r="F1610" s="45">
        <v>4.477826788817257E-3</v>
      </c>
      <c r="G1610" s="46">
        <v>99.393939393939405</v>
      </c>
      <c r="H1610" s="10">
        <v>1082</v>
      </c>
      <c r="I1610" s="45">
        <v>4.9455622491795482E-3</v>
      </c>
      <c r="J1610" s="46">
        <v>175.15152</v>
      </c>
      <c r="K1610" s="64"/>
      <c r="L1610" s="64" t="s">
        <v>0</v>
      </c>
      <c r="M1610" s="64" t="s">
        <v>0</v>
      </c>
      <c r="N1610" s="64" t="s">
        <v>0</v>
      </c>
      <c r="O1610" s="10">
        <v>1861</v>
      </c>
      <c r="P1610" s="45">
        <v>5.0654341956275582E-3</v>
      </c>
      <c r="Q1610" s="46">
        <v>158.78787878787799</v>
      </c>
      <c r="R1610" s="10">
        <v>1978</v>
      </c>
      <c r="S1610" s="45">
        <v>4.8538567057085577E-3</v>
      </c>
      <c r="T1610" s="46">
        <v>240</v>
      </c>
      <c r="U1610" s="64"/>
      <c r="V1610" s="64" t="s">
        <v>0</v>
      </c>
      <c r="W1610" s="64" t="s">
        <v>0</v>
      </c>
      <c r="X1610" s="64" t="s">
        <v>0</v>
      </c>
      <c r="Y1610" s="10">
        <v>79521</v>
      </c>
      <c r="Z1610" s="45">
        <v>4.7080473086494714E-3</v>
      </c>
      <c r="AA1610" s="46">
        <v>1296.3636363636299</v>
      </c>
      <c r="AB1610" s="10">
        <v>78446</v>
      </c>
      <c r="AC1610" s="45">
        <v>4.2195139098030092E-3</v>
      </c>
      <c r="AD1610" s="46">
        <v>1116.96973</v>
      </c>
      <c r="AE1610" s="64"/>
    </row>
    <row r="1611" spans="1:31" ht="18" customHeight="1" x14ac:dyDescent="0.3">
      <c r="A1611" s="64" t="s">
        <v>662</v>
      </c>
      <c r="B1611" s="64" t="s">
        <v>0</v>
      </c>
      <c r="C1611" s="64" t="s">
        <v>0</v>
      </c>
      <c r="D1611" s="64" t="s">
        <v>0</v>
      </c>
      <c r="E1611" s="10">
        <v>759</v>
      </c>
      <c r="F1611" s="45">
        <v>3.9020327585675067E-3</v>
      </c>
      <c r="G1611" s="46">
        <v>129.09090909090901</v>
      </c>
      <c r="H1611" s="10">
        <v>535</v>
      </c>
      <c r="I1611" s="45">
        <v>2.445356564982494E-3</v>
      </c>
      <c r="J1611" s="46">
        <v>138.18182400000001</v>
      </c>
      <c r="K1611" s="64"/>
      <c r="L1611" s="64" t="s">
        <v>0</v>
      </c>
      <c r="M1611" s="64" t="s">
        <v>0</v>
      </c>
      <c r="N1611" s="64" t="s">
        <v>0</v>
      </c>
      <c r="O1611" s="10">
        <v>1935</v>
      </c>
      <c r="P1611" s="45">
        <v>5.2668539325842695E-3</v>
      </c>
      <c r="Q1611" s="46">
        <v>198.18181818181799</v>
      </c>
      <c r="R1611" s="10">
        <v>1385</v>
      </c>
      <c r="S1611" s="45">
        <v>3.3986812625916847E-3</v>
      </c>
      <c r="T1611" s="46">
        <v>192.72728000000001</v>
      </c>
      <c r="U1611" s="64"/>
      <c r="V1611" s="64" t="s">
        <v>0</v>
      </c>
      <c r="W1611" s="64" t="s">
        <v>0</v>
      </c>
      <c r="X1611" s="64" t="s">
        <v>0</v>
      </c>
      <c r="Y1611" s="10">
        <v>24925</v>
      </c>
      <c r="Z1611" s="45">
        <v>1.4756866634988001E-3</v>
      </c>
      <c r="AA1611" s="46">
        <v>723.63636363636294</v>
      </c>
      <c r="AB1611" s="10">
        <v>25836</v>
      </c>
      <c r="AC1611" s="45">
        <v>1.3896866809483025E-3</v>
      </c>
      <c r="AD1611" s="46">
        <v>767.87879999999996</v>
      </c>
      <c r="AE1611" s="64"/>
    </row>
    <row r="1612" spans="1:31" ht="18" customHeight="1" x14ac:dyDescent="0.3">
      <c r="A1612" s="64" t="s">
        <v>663</v>
      </c>
      <c r="B1612" s="64" t="s">
        <v>0</v>
      </c>
      <c r="C1612" s="64" t="s">
        <v>0</v>
      </c>
      <c r="D1612" s="64" t="s">
        <v>0</v>
      </c>
      <c r="E1612" s="10">
        <v>759</v>
      </c>
      <c r="F1612" s="45">
        <v>3.9020327585675067E-3</v>
      </c>
      <c r="G1612" s="46">
        <v>160</v>
      </c>
      <c r="H1612" s="10">
        <v>888</v>
      </c>
      <c r="I1612" s="45">
        <v>4.0588348218774852E-3</v>
      </c>
      <c r="J1612" s="46">
        <v>147.27271999999999</v>
      </c>
      <c r="K1612" s="64"/>
      <c r="L1612" s="64" t="s">
        <v>0</v>
      </c>
      <c r="M1612" s="64" t="s">
        <v>0</v>
      </c>
      <c r="N1612" s="64" t="s">
        <v>0</v>
      </c>
      <c r="O1612" s="10">
        <v>1493</v>
      </c>
      <c r="P1612" s="45">
        <v>4.063779287518509E-3</v>
      </c>
      <c r="Q1612" s="46">
        <v>207.87878787878699</v>
      </c>
      <c r="R1612" s="10">
        <v>1626</v>
      </c>
      <c r="S1612" s="45">
        <v>3.9900763414975303E-3</v>
      </c>
      <c r="T1612" s="46">
        <v>189.090912</v>
      </c>
      <c r="U1612" s="64"/>
      <c r="V1612" s="64" t="s">
        <v>0</v>
      </c>
      <c r="W1612" s="64" t="s">
        <v>0</v>
      </c>
      <c r="X1612" s="64" t="s">
        <v>0</v>
      </c>
      <c r="Y1612" s="10">
        <v>64788</v>
      </c>
      <c r="Z1612" s="45">
        <v>3.8357788387065302E-3</v>
      </c>
      <c r="AA1612" s="46">
        <v>1127.87878787878</v>
      </c>
      <c r="AB1612" s="10">
        <v>68237</v>
      </c>
      <c r="AC1612" s="45">
        <v>3.6703843492750161E-3</v>
      </c>
      <c r="AD1612" s="46">
        <v>1288.48486</v>
      </c>
      <c r="AE1612" s="64"/>
    </row>
    <row r="1613" spans="1:31" ht="18" customHeight="1" x14ac:dyDescent="0.3">
      <c r="A1613" s="64" t="s">
        <v>664</v>
      </c>
      <c r="B1613" s="64" t="s">
        <v>0</v>
      </c>
      <c r="C1613" s="64" t="s">
        <v>0</v>
      </c>
      <c r="D1613" s="64" t="s">
        <v>0</v>
      </c>
      <c r="E1613" s="10">
        <v>578</v>
      </c>
      <c r="F1613" s="45">
        <v>2.971508477538892E-3</v>
      </c>
      <c r="G1613" s="46">
        <v>110.30303030303</v>
      </c>
      <c r="H1613" s="10">
        <v>599</v>
      </c>
      <c r="I1613" s="45">
        <v>2.7378852007934841E-3</v>
      </c>
      <c r="J1613" s="46">
        <v>103.63636</v>
      </c>
      <c r="K1613" s="64"/>
      <c r="L1613" s="64" t="s">
        <v>0</v>
      </c>
      <c r="M1613" s="64" t="s">
        <v>0</v>
      </c>
      <c r="N1613" s="64" t="s">
        <v>0</v>
      </c>
      <c r="O1613" s="10">
        <v>1300</v>
      </c>
      <c r="P1613" s="45">
        <v>3.5384548384287083E-3</v>
      </c>
      <c r="Q1613" s="46">
        <v>155.15151515151501</v>
      </c>
      <c r="R1613" s="10">
        <v>1270</v>
      </c>
      <c r="S1613" s="45">
        <v>3.116480291329559E-3</v>
      </c>
      <c r="T1613" s="46">
        <v>142.42424</v>
      </c>
      <c r="U1613" s="64"/>
      <c r="V1613" s="64" t="s">
        <v>0</v>
      </c>
      <c r="W1613" s="64" t="s">
        <v>0</v>
      </c>
      <c r="X1613" s="64" t="s">
        <v>0</v>
      </c>
      <c r="Y1613" s="10">
        <v>58341</v>
      </c>
      <c r="Z1613" s="45">
        <v>3.4540836764366499E-3</v>
      </c>
      <c r="AA1613" s="46">
        <v>1098.7878787878701</v>
      </c>
      <c r="AB1613" s="10">
        <v>62849</v>
      </c>
      <c r="AC1613" s="45">
        <v>3.3805704525050263E-3</v>
      </c>
      <c r="AD1613" s="46">
        <v>987.27269999999999</v>
      </c>
      <c r="AE1613" s="64"/>
    </row>
    <row r="1614" spans="1:31" ht="18" customHeight="1" x14ac:dyDescent="0.3">
      <c r="A1614" s="64" t="s">
        <v>665</v>
      </c>
      <c r="B1614" s="64" t="s">
        <v>0</v>
      </c>
      <c r="C1614" s="64" t="s">
        <v>0</v>
      </c>
      <c r="D1614" s="64" t="s">
        <v>0</v>
      </c>
      <c r="E1614" s="10">
        <v>285</v>
      </c>
      <c r="F1614" s="45">
        <v>1.4651901662605263E-3</v>
      </c>
      <c r="G1614" s="46">
        <v>71.515151515151501</v>
      </c>
      <c r="H1614" s="10">
        <v>261</v>
      </c>
      <c r="I1614" s="45">
        <v>1.1929683429166933E-3</v>
      </c>
      <c r="J1614" s="46">
        <v>75.757576</v>
      </c>
      <c r="K1614" s="64"/>
      <c r="L1614" s="64" t="s">
        <v>0</v>
      </c>
      <c r="M1614" s="64" t="s">
        <v>0</v>
      </c>
      <c r="N1614" s="64" t="s">
        <v>0</v>
      </c>
      <c r="O1614" s="10">
        <v>532</v>
      </c>
      <c r="P1614" s="45">
        <v>1.4480445954185176E-3</v>
      </c>
      <c r="Q1614" s="46">
        <v>97.575757575757606</v>
      </c>
      <c r="R1614" s="10">
        <v>655</v>
      </c>
      <c r="S1614" s="45">
        <v>1.607318575449497E-3</v>
      </c>
      <c r="T1614" s="46">
        <v>131.515152</v>
      </c>
      <c r="U1614" s="64"/>
      <c r="V1614" s="64" t="s">
        <v>0</v>
      </c>
      <c r="W1614" s="64" t="s">
        <v>0</v>
      </c>
      <c r="X1614" s="64" t="s">
        <v>0</v>
      </c>
      <c r="Y1614" s="10">
        <v>37534</v>
      </c>
      <c r="Z1614" s="45">
        <v>2.2222035397297477E-3</v>
      </c>
      <c r="AA1614" s="46">
        <v>799.39393939393904</v>
      </c>
      <c r="AB1614" s="10">
        <v>33918</v>
      </c>
      <c r="AC1614" s="45">
        <v>1.8244075261032871E-3</v>
      </c>
      <c r="AD1614" s="46">
        <v>810.90909999999997</v>
      </c>
      <c r="AE1614" s="64"/>
    </row>
    <row r="1615" spans="1:31" ht="18" customHeight="1" x14ac:dyDescent="0.3">
      <c r="A1615" s="64" t="s">
        <v>666</v>
      </c>
      <c r="B1615" s="64" t="s">
        <v>0</v>
      </c>
      <c r="C1615" s="64" t="s">
        <v>0</v>
      </c>
      <c r="D1615" s="64" t="s">
        <v>0</v>
      </c>
      <c r="E1615" s="10">
        <v>386</v>
      </c>
      <c r="F1615" s="45">
        <v>1.9844329971107477E-3</v>
      </c>
      <c r="G1615" s="46">
        <v>86.060606060606005</v>
      </c>
      <c r="H1615" s="10">
        <v>300</v>
      </c>
      <c r="I1615" s="45">
        <v>1.3712279803640153E-3</v>
      </c>
      <c r="J1615" s="46">
        <v>86.666664100000006</v>
      </c>
      <c r="K1615" s="64"/>
      <c r="L1615" s="64" t="s">
        <v>0</v>
      </c>
      <c r="M1615" s="64" t="s">
        <v>0</v>
      </c>
      <c r="N1615" s="64" t="s">
        <v>0</v>
      </c>
      <c r="O1615" s="10">
        <v>648</v>
      </c>
      <c r="P1615" s="45">
        <v>1.7637836425398485E-3</v>
      </c>
      <c r="Q1615" s="46">
        <v>121.212121212121</v>
      </c>
      <c r="R1615" s="10">
        <v>551</v>
      </c>
      <c r="S1615" s="45">
        <v>1.3521107405689663E-3</v>
      </c>
      <c r="T1615" s="46">
        <v>101.818184</v>
      </c>
      <c r="U1615" s="64"/>
      <c r="V1615" s="64" t="s">
        <v>0</v>
      </c>
      <c r="W1615" s="64" t="s">
        <v>0</v>
      </c>
      <c r="X1615" s="64" t="s">
        <v>0</v>
      </c>
      <c r="Y1615" s="10">
        <v>21925</v>
      </c>
      <c r="Z1615" s="45">
        <v>1.2980714181428763E-3</v>
      </c>
      <c r="AA1615" s="46">
        <v>737.57575757575705</v>
      </c>
      <c r="AB1615" s="10">
        <v>21869</v>
      </c>
      <c r="AC1615" s="45">
        <v>1.1763066274058844E-3</v>
      </c>
      <c r="AD1615" s="46">
        <v>777.57574499999998</v>
      </c>
      <c r="AE1615" s="64"/>
    </row>
    <row r="1616" spans="1:31" ht="18" customHeight="1" x14ac:dyDescent="0.3">
      <c r="A1616" s="64" t="s">
        <v>667</v>
      </c>
      <c r="B1616" s="64" t="s">
        <v>0</v>
      </c>
      <c r="C1616" s="64" t="s">
        <v>0</v>
      </c>
      <c r="D1616" s="64" t="s">
        <v>0</v>
      </c>
      <c r="E1616" s="10">
        <v>731</v>
      </c>
      <c r="F1616" s="45">
        <v>3.7580842510050692E-3</v>
      </c>
      <c r="G1616" s="46">
        <v>120</v>
      </c>
      <c r="H1616" s="10">
        <v>710</v>
      </c>
      <c r="I1616" s="45">
        <v>3.2452395535281695E-3</v>
      </c>
      <c r="J1616" s="46">
        <v>115.757576</v>
      </c>
      <c r="K1616" s="64"/>
      <c r="L1616" s="64" t="s">
        <v>0</v>
      </c>
      <c r="M1616" s="64" t="s">
        <v>0</v>
      </c>
      <c r="N1616" s="64" t="s">
        <v>0</v>
      </c>
      <c r="O1616" s="10">
        <v>1336</v>
      </c>
      <c r="P1616" s="45">
        <v>3.636442818569811E-3</v>
      </c>
      <c r="Q1616" s="46">
        <v>176.969696969696</v>
      </c>
      <c r="R1616" s="10">
        <v>1189</v>
      </c>
      <c r="S1616" s="45">
        <v>2.9177126507014535E-3</v>
      </c>
      <c r="T1616" s="46">
        <v>169.090912</v>
      </c>
      <c r="U1616" s="64"/>
      <c r="V1616" s="64" t="s">
        <v>0</v>
      </c>
      <c r="W1616" s="64" t="s">
        <v>0</v>
      </c>
      <c r="X1616" s="64" t="s">
        <v>0</v>
      </c>
      <c r="Y1616" s="10">
        <v>54947</v>
      </c>
      <c r="Z1616" s="45">
        <v>3.2531416288573145E-3</v>
      </c>
      <c r="AA1616" s="46">
        <v>963.030303030303</v>
      </c>
      <c r="AB1616" s="10">
        <v>56444</v>
      </c>
      <c r="AC1616" s="45">
        <v>3.03605337588814E-3</v>
      </c>
      <c r="AD1616" s="46">
        <v>1160.60608</v>
      </c>
      <c r="AE1616" s="64"/>
    </row>
    <row r="1617" spans="1:31" ht="18" customHeight="1" x14ac:dyDescent="0.3">
      <c r="A1617" s="64" t="s">
        <v>668</v>
      </c>
      <c r="B1617" s="64" t="s">
        <v>0</v>
      </c>
      <c r="C1617" s="64" t="s">
        <v>0</v>
      </c>
      <c r="D1617" s="64" t="s">
        <v>0</v>
      </c>
      <c r="E1617" s="10">
        <v>310</v>
      </c>
      <c r="F1617" s="45">
        <v>1.5937156194412742E-3</v>
      </c>
      <c r="G1617" s="46">
        <v>70.303030303030297</v>
      </c>
      <c r="H1617" s="10">
        <v>451</v>
      </c>
      <c r="I1617" s="45">
        <v>2.0614127304805696E-3</v>
      </c>
      <c r="J1617" s="46">
        <v>93.939390000000003</v>
      </c>
      <c r="K1617" s="64"/>
      <c r="L1617" s="64" t="s">
        <v>0</v>
      </c>
      <c r="M1617" s="64" t="s">
        <v>0</v>
      </c>
      <c r="N1617" s="64" t="s">
        <v>0</v>
      </c>
      <c r="O1617" s="10">
        <v>558</v>
      </c>
      <c r="P1617" s="45">
        <v>1.5188136921870916E-3</v>
      </c>
      <c r="Q1617" s="46">
        <v>89.696969696969703</v>
      </c>
      <c r="R1617" s="10">
        <v>1063</v>
      </c>
      <c r="S1617" s="45">
        <v>2.6085185430577335E-3</v>
      </c>
      <c r="T1617" s="46">
        <v>149.69697600000001</v>
      </c>
      <c r="U1617" s="64"/>
      <c r="V1617" s="64" t="s">
        <v>0</v>
      </c>
      <c r="W1617" s="64" t="s">
        <v>0</v>
      </c>
      <c r="X1617" s="64" t="s">
        <v>0</v>
      </c>
      <c r="Y1617" s="10">
        <v>26755</v>
      </c>
      <c r="Z1617" s="45">
        <v>1.5840319631659136E-3</v>
      </c>
      <c r="AA1617" s="46">
        <v>645.45454545454504</v>
      </c>
      <c r="AB1617" s="10">
        <v>27755</v>
      </c>
      <c r="AC1617" s="45">
        <v>1.4929073320065077E-3</v>
      </c>
      <c r="AD1617" s="46">
        <v>739.39390000000003</v>
      </c>
      <c r="AE1617" s="64"/>
    </row>
    <row r="1618" spans="1:31" ht="18" customHeight="1" x14ac:dyDescent="0.3">
      <c r="A1618" s="64" t="s">
        <v>669</v>
      </c>
      <c r="B1618" s="64" t="s">
        <v>0</v>
      </c>
      <c r="C1618" s="64" t="s">
        <v>0</v>
      </c>
      <c r="D1618" s="64" t="s">
        <v>0</v>
      </c>
      <c r="E1618" s="10">
        <v>76</v>
      </c>
      <c r="F1618" s="45">
        <v>3.9071737766947366E-4</v>
      </c>
      <c r="G1618" s="46">
        <v>32.727272727272698</v>
      </c>
      <c r="H1618" s="10">
        <v>188</v>
      </c>
      <c r="I1618" s="45">
        <v>8.5930286769478293E-4</v>
      </c>
      <c r="J1618" s="46">
        <v>68.484849999999994</v>
      </c>
      <c r="K1618" s="64"/>
      <c r="L1618" s="64" t="s">
        <v>0</v>
      </c>
      <c r="M1618" s="64" t="s">
        <v>0</v>
      </c>
      <c r="N1618" s="64" t="s">
        <v>0</v>
      </c>
      <c r="O1618" s="10">
        <v>203</v>
      </c>
      <c r="P1618" s="45">
        <v>5.5254333246232911E-4</v>
      </c>
      <c r="Q1618" s="46">
        <v>67.878787878787804</v>
      </c>
      <c r="R1618" s="10">
        <v>261</v>
      </c>
      <c r="S1618" s="45">
        <v>6.40473508690563E-4</v>
      </c>
      <c r="T1618" s="46">
        <v>74.545455899999993</v>
      </c>
      <c r="U1618" s="64"/>
      <c r="V1618" s="64" t="s">
        <v>0</v>
      </c>
      <c r="W1618" s="64" t="s">
        <v>0</v>
      </c>
      <c r="X1618" s="64" t="s">
        <v>0</v>
      </c>
      <c r="Y1618" s="10">
        <v>18165</v>
      </c>
      <c r="Z1618" s="45">
        <v>1.0754603106301185E-3</v>
      </c>
      <c r="AA1618" s="46">
        <v>552.72727272727195</v>
      </c>
      <c r="AB1618" s="10">
        <v>19196</v>
      </c>
      <c r="AC1618" s="45">
        <v>1.0325292432065186E-3</v>
      </c>
      <c r="AD1618" s="46">
        <v>681.81820000000005</v>
      </c>
      <c r="AE1618" s="64"/>
    </row>
    <row r="1619" spans="1:31" ht="18" customHeight="1" x14ac:dyDescent="0.3">
      <c r="A1619" s="64" t="s">
        <v>670</v>
      </c>
      <c r="B1619" s="64" t="s">
        <v>0</v>
      </c>
      <c r="C1619" s="64" t="s">
        <v>0</v>
      </c>
      <c r="D1619" s="64" t="s">
        <v>0</v>
      </c>
      <c r="E1619" s="10">
        <v>1359</v>
      </c>
      <c r="F1619" s="45">
        <v>6.986643634905457E-3</v>
      </c>
      <c r="G1619" s="46">
        <v>136.969696969696</v>
      </c>
      <c r="H1619" s="10">
        <v>1670</v>
      </c>
      <c r="I1619" s="45">
        <v>7.6331690906930186E-3</v>
      </c>
      <c r="J1619" s="46">
        <v>190.909088</v>
      </c>
      <c r="K1619" s="64"/>
      <c r="L1619" s="64" t="s">
        <v>0</v>
      </c>
      <c r="M1619" s="64" t="s">
        <v>0</v>
      </c>
      <c r="N1619" s="64" t="s">
        <v>0</v>
      </c>
      <c r="O1619" s="10">
        <v>2887</v>
      </c>
      <c r="P1619" s="45">
        <v>7.8580916296489851E-3</v>
      </c>
      <c r="Q1619" s="46">
        <v>220</v>
      </c>
      <c r="R1619" s="10">
        <v>3008</v>
      </c>
      <c r="S1619" s="45">
        <v>7.3813958396215075E-3</v>
      </c>
      <c r="T1619" s="46">
        <v>225.454544</v>
      </c>
      <c r="U1619" s="64"/>
      <c r="V1619" s="64" t="s">
        <v>0</v>
      </c>
      <c r="W1619" s="64" t="s">
        <v>0</v>
      </c>
      <c r="X1619" s="64" t="s">
        <v>0</v>
      </c>
      <c r="Y1619" s="10">
        <v>136032</v>
      </c>
      <c r="Z1619" s="45">
        <v>8.0537856854190088E-3</v>
      </c>
      <c r="AA1619" s="46">
        <v>1692.12121212121</v>
      </c>
      <c r="AB1619" s="10">
        <v>137126</v>
      </c>
      <c r="AC1619" s="45">
        <v>7.3758389770752801E-3</v>
      </c>
      <c r="AD1619" s="46">
        <v>1976.36365</v>
      </c>
      <c r="AE1619" s="64"/>
    </row>
    <row r="1620" spans="1:31" ht="18" customHeight="1" x14ac:dyDescent="0.3">
      <c r="A1620" s="64" t="s">
        <v>671</v>
      </c>
      <c r="B1620" s="64" t="s">
        <v>0</v>
      </c>
      <c r="C1620" s="64" t="s">
        <v>0</v>
      </c>
      <c r="D1620" s="64" t="s">
        <v>0</v>
      </c>
      <c r="E1620" s="10">
        <v>232</v>
      </c>
      <c r="F1620" s="45">
        <v>1.1927162055173407E-3</v>
      </c>
      <c r="G1620" s="46">
        <v>69.696969696969703</v>
      </c>
      <c r="H1620" s="10">
        <v>366</v>
      </c>
      <c r="I1620" s="45">
        <v>1.6728981360440986E-3</v>
      </c>
      <c r="J1620" s="46">
        <v>88.484849999999994</v>
      </c>
      <c r="K1620" s="64"/>
      <c r="L1620" s="64" t="s">
        <v>0</v>
      </c>
      <c r="M1620" s="64" t="s">
        <v>0</v>
      </c>
      <c r="N1620" s="64" t="s">
        <v>0</v>
      </c>
      <c r="O1620" s="10">
        <v>867</v>
      </c>
      <c r="P1620" s="45">
        <v>2.359877188398223E-3</v>
      </c>
      <c r="Q1620" s="46">
        <v>137.575757575757</v>
      </c>
      <c r="R1620" s="10">
        <v>901</v>
      </c>
      <c r="S1620" s="45">
        <v>2.210983261801522E-3</v>
      </c>
      <c r="T1620" s="46">
        <v>150.909088</v>
      </c>
      <c r="U1620" s="64"/>
      <c r="V1620" s="64" t="s">
        <v>0</v>
      </c>
      <c r="W1620" s="64" t="s">
        <v>0</v>
      </c>
      <c r="X1620" s="64" t="s">
        <v>0</v>
      </c>
      <c r="Y1620" s="10">
        <v>29048</v>
      </c>
      <c r="Z1620" s="45">
        <v>1.7197892156996246E-3</v>
      </c>
      <c r="AA1620" s="46">
        <v>726.66666666666595</v>
      </c>
      <c r="AB1620" s="10">
        <v>26666</v>
      </c>
      <c r="AC1620" s="45">
        <v>1.4343313606660255E-3</v>
      </c>
      <c r="AD1620" s="46">
        <v>772.72730000000001</v>
      </c>
      <c r="AE1620" s="64"/>
    </row>
    <row r="1621" spans="1:31" ht="18" customHeight="1" x14ac:dyDescent="0.3">
      <c r="A1621" s="64" t="s">
        <v>676</v>
      </c>
      <c r="B1621" s="64" t="s">
        <v>0</v>
      </c>
      <c r="C1621" s="64" t="s">
        <v>0</v>
      </c>
      <c r="D1621" s="64" t="s">
        <v>0</v>
      </c>
      <c r="E1621" s="10">
        <v>25219</v>
      </c>
      <c r="F1621" s="45">
        <v>0.12965133615061128</v>
      </c>
      <c r="G1621" s="46">
        <v>700.60606060606005</v>
      </c>
      <c r="H1621" s="10">
        <v>31428</v>
      </c>
      <c r="I1621" s="45">
        <v>0.14364984322293425</v>
      </c>
      <c r="J1621" s="46">
        <v>879.39390000000003</v>
      </c>
      <c r="K1621" s="64"/>
      <c r="L1621" s="64" t="s">
        <v>0</v>
      </c>
      <c r="M1621" s="64" t="s">
        <v>0</v>
      </c>
      <c r="N1621" s="64" t="s">
        <v>0</v>
      </c>
      <c r="O1621" s="10">
        <v>48902</v>
      </c>
      <c r="P1621" s="45">
        <v>0.13310578346833898</v>
      </c>
      <c r="Q1621" s="46">
        <v>922.42424242424204</v>
      </c>
      <c r="R1621" s="10">
        <v>57501</v>
      </c>
      <c r="S1621" s="45">
        <v>0.14110293955255196</v>
      </c>
      <c r="T1621" s="46">
        <v>1238.78784</v>
      </c>
      <c r="U1621" s="64"/>
      <c r="V1621" s="64" t="s">
        <v>0</v>
      </c>
      <c r="W1621" s="64" t="s">
        <v>0</v>
      </c>
      <c r="X1621" s="64" t="s">
        <v>0</v>
      </c>
      <c r="Y1621" s="10">
        <v>1848482</v>
      </c>
      <c r="Z1621" s="45">
        <v>0.10943952798866957</v>
      </c>
      <c r="AA1621" s="46">
        <v>6418.1818181818198</v>
      </c>
      <c r="AB1621" s="10">
        <v>2236854</v>
      </c>
      <c r="AC1621" s="45">
        <v>0.12031762699434642</v>
      </c>
      <c r="AD1621" s="46">
        <v>7955.1513699999996</v>
      </c>
      <c r="AE1621" s="64"/>
    </row>
    <row r="1622" spans="1:31" ht="18" customHeight="1" x14ac:dyDescent="0.3">
      <c r="A1622" s="64" t="s">
        <v>659</v>
      </c>
      <c r="B1622" s="64" t="s">
        <v>0</v>
      </c>
      <c r="C1622" s="64" t="s">
        <v>0</v>
      </c>
      <c r="D1622" s="64" t="s">
        <v>0</v>
      </c>
      <c r="E1622" s="10">
        <v>761</v>
      </c>
      <c r="F1622" s="45">
        <v>3.9123147948219661E-3</v>
      </c>
      <c r="G1622" s="46">
        <v>121.818181818181</v>
      </c>
      <c r="H1622" s="10">
        <v>959</v>
      </c>
      <c r="I1622" s="45">
        <v>4.3833587772303022E-3</v>
      </c>
      <c r="J1622" s="46">
        <v>167.878784</v>
      </c>
      <c r="K1622" s="64"/>
      <c r="L1622" s="64" t="s">
        <v>0</v>
      </c>
      <c r="M1622" s="64" t="s">
        <v>0</v>
      </c>
      <c r="N1622" s="64" t="s">
        <v>0</v>
      </c>
      <c r="O1622" s="10">
        <v>3244</v>
      </c>
      <c r="P1622" s="45">
        <v>8.8298057660482539E-3</v>
      </c>
      <c r="Q1622" s="46">
        <v>236.969696969697</v>
      </c>
      <c r="R1622" s="10">
        <v>3706</v>
      </c>
      <c r="S1622" s="45">
        <v>9.0942330391081475E-3</v>
      </c>
      <c r="T1622" s="46">
        <v>364.24243200000001</v>
      </c>
      <c r="U1622" s="64"/>
      <c r="V1622" s="64" t="s">
        <v>0</v>
      </c>
      <c r="W1622" s="64" t="s">
        <v>0</v>
      </c>
      <c r="X1622" s="64" t="s">
        <v>0</v>
      </c>
      <c r="Y1622" s="10">
        <v>32420</v>
      </c>
      <c r="Z1622" s="45">
        <v>1.9194287514796831E-3</v>
      </c>
      <c r="AA1622" s="46">
        <v>869.69696969696895</v>
      </c>
      <c r="AB1622" s="10">
        <v>34416</v>
      </c>
      <c r="AC1622" s="45">
        <v>1.8511943339339209E-3</v>
      </c>
      <c r="AD1622" s="46">
        <v>1030.3030000000001</v>
      </c>
      <c r="AE1622" s="64"/>
    </row>
    <row r="1623" spans="1:31" ht="18" customHeight="1" x14ac:dyDescent="0.3">
      <c r="A1623" s="64" t="s">
        <v>660</v>
      </c>
      <c r="B1623" s="64" t="s">
        <v>0</v>
      </c>
      <c r="C1623" s="64" t="s">
        <v>0</v>
      </c>
      <c r="D1623" s="64" t="s">
        <v>0</v>
      </c>
      <c r="E1623" s="10">
        <v>433</v>
      </c>
      <c r="F1623" s="45">
        <v>2.2260608490905537E-3</v>
      </c>
      <c r="G1623" s="46">
        <v>107.272727272727</v>
      </c>
      <c r="H1623" s="10">
        <v>457</v>
      </c>
      <c r="I1623" s="45">
        <v>2.0888372900878501E-3</v>
      </c>
      <c r="J1623" s="46">
        <v>120.606064</v>
      </c>
      <c r="K1623" s="64"/>
      <c r="L1623" s="64" t="s">
        <v>0</v>
      </c>
      <c r="M1623" s="64" t="s">
        <v>0</v>
      </c>
      <c r="N1623" s="64" t="s">
        <v>0</v>
      </c>
      <c r="O1623" s="10">
        <v>814</v>
      </c>
      <c r="P1623" s="45">
        <v>2.2156171065238219E-3</v>
      </c>
      <c r="Q1623" s="46">
        <v>138.18181818181799</v>
      </c>
      <c r="R1623" s="10">
        <v>1163</v>
      </c>
      <c r="S1623" s="45">
        <v>2.8539106919813206E-3</v>
      </c>
      <c r="T1623" s="46">
        <v>193.939392</v>
      </c>
      <c r="U1623" s="64"/>
      <c r="V1623" s="64" t="s">
        <v>0</v>
      </c>
      <c r="W1623" s="64" t="s">
        <v>0</v>
      </c>
      <c r="X1623" s="64" t="s">
        <v>0</v>
      </c>
      <c r="Y1623" s="10">
        <v>33997</v>
      </c>
      <c r="Z1623" s="45">
        <v>2.0127951654551135E-3</v>
      </c>
      <c r="AA1623" s="46">
        <v>943.63636363636294</v>
      </c>
      <c r="AB1623" s="10">
        <v>41128</v>
      </c>
      <c r="AC1623" s="45">
        <v>2.2122245631692903E-3</v>
      </c>
      <c r="AD1623" s="46">
        <v>1026.6666299999999</v>
      </c>
      <c r="AE1623" s="64"/>
    </row>
    <row r="1624" spans="1:31" ht="18" customHeight="1" x14ac:dyDescent="0.3">
      <c r="A1624" s="64" t="s">
        <v>661</v>
      </c>
      <c r="B1624" s="64" t="s">
        <v>0</v>
      </c>
      <c r="C1624" s="64" t="s">
        <v>0</v>
      </c>
      <c r="D1624" s="64" t="s">
        <v>0</v>
      </c>
      <c r="E1624" s="10">
        <v>8954</v>
      </c>
      <c r="F1624" s="45">
        <v>4.6032676311216672E-2</v>
      </c>
      <c r="G1624" s="46">
        <v>400.60606060606</v>
      </c>
      <c r="H1624" s="10">
        <v>9011</v>
      </c>
      <c r="I1624" s="45">
        <v>4.1187117770200475E-2</v>
      </c>
      <c r="J1624" s="46">
        <v>439.39395100000002</v>
      </c>
      <c r="K1624" s="64"/>
      <c r="L1624" s="64" t="s">
        <v>0</v>
      </c>
      <c r="M1624" s="64" t="s">
        <v>0</v>
      </c>
      <c r="N1624" s="64" t="s">
        <v>0</v>
      </c>
      <c r="O1624" s="10">
        <v>15823</v>
      </c>
      <c r="P1624" s="45">
        <v>4.3068439160351885E-2</v>
      </c>
      <c r="Q1624" s="46">
        <v>538.78787878787796</v>
      </c>
      <c r="R1624" s="10">
        <v>16110</v>
      </c>
      <c r="S1624" s="45">
        <v>3.9532675191589921E-2</v>
      </c>
      <c r="T1624" s="46">
        <v>552.12120000000004</v>
      </c>
      <c r="U1624" s="64"/>
      <c r="V1624" s="64" t="s">
        <v>0</v>
      </c>
      <c r="W1624" s="64" t="s">
        <v>0</v>
      </c>
      <c r="X1624" s="64" t="s">
        <v>0</v>
      </c>
      <c r="Y1624" s="10">
        <v>693813</v>
      </c>
      <c r="Z1624" s="45">
        <v>4.1077255408709851E-2</v>
      </c>
      <c r="AA1624" s="46">
        <v>3541.8181818181802</v>
      </c>
      <c r="AB1624" s="10">
        <v>705746</v>
      </c>
      <c r="AC1624" s="45">
        <v>3.7961209797667622E-2</v>
      </c>
      <c r="AD1624" s="46">
        <v>3967.2727100000002</v>
      </c>
      <c r="AE1624" s="64"/>
    </row>
    <row r="1625" spans="1:31" ht="18" customHeight="1" x14ac:dyDescent="0.3">
      <c r="A1625" s="64" t="s">
        <v>662</v>
      </c>
      <c r="B1625" s="64" t="s">
        <v>0</v>
      </c>
      <c r="C1625" s="64" t="s">
        <v>0</v>
      </c>
      <c r="D1625" s="64" t="s">
        <v>0</v>
      </c>
      <c r="E1625" s="10">
        <v>2063</v>
      </c>
      <c r="F1625" s="45">
        <v>1.0605920396475317E-2</v>
      </c>
      <c r="G1625" s="46">
        <v>223.030303030303</v>
      </c>
      <c r="H1625" s="10">
        <v>2415</v>
      </c>
      <c r="I1625" s="45">
        <v>1.1038385241930323E-2</v>
      </c>
      <c r="J1625" s="46">
        <v>257.57574499999998</v>
      </c>
      <c r="K1625" s="64"/>
      <c r="L1625" s="64" t="s">
        <v>0</v>
      </c>
      <c r="M1625" s="64" t="s">
        <v>0</v>
      </c>
      <c r="N1625" s="64" t="s">
        <v>0</v>
      </c>
      <c r="O1625" s="10">
        <v>5076</v>
      </c>
      <c r="P1625" s="45">
        <v>1.381630519989548E-2</v>
      </c>
      <c r="Q1625" s="46">
        <v>330.30303030303003</v>
      </c>
      <c r="R1625" s="10">
        <v>4838</v>
      </c>
      <c r="S1625" s="45">
        <v>1.1872072164923156E-2</v>
      </c>
      <c r="T1625" s="46">
        <v>321.21212800000001</v>
      </c>
      <c r="U1625" s="64"/>
      <c r="V1625" s="64" t="s">
        <v>0</v>
      </c>
      <c r="W1625" s="64" t="s">
        <v>0</v>
      </c>
      <c r="X1625" s="64" t="s">
        <v>0</v>
      </c>
      <c r="Y1625" s="10">
        <v>126021</v>
      </c>
      <c r="Z1625" s="45">
        <v>7.46108361166629E-3</v>
      </c>
      <c r="AA1625" s="46">
        <v>1570.30303030303</v>
      </c>
      <c r="AB1625" s="10">
        <v>133698</v>
      </c>
      <c r="AC1625" s="45">
        <v>7.1914510709640096E-3</v>
      </c>
      <c r="AD1625" s="46">
        <v>1931.51514</v>
      </c>
      <c r="AE1625" s="64"/>
    </row>
    <row r="1626" spans="1:31" ht="18" customHeight="1" x14ac:dyDescent="0.3">
      <c r="A1626" s="64" t="s">
        <v>663</v>
      </c>
      <c r="B1626" s="64" t="s">
        <v>0</v>
      </c>
      <c r="C1626" s="64" t="s">
        <v>0</v>
      </c>
      <c r="D1626" s="64" t="s">
        <v>0</v>
      </c>
      <c r="E1626" s="10">
        <v>2520</v>
      </c>
      <c r="F1626" s="45">
        <v>1.2955365680619391E-2</v>
      </c>
      <c r="G1626" s="46">
        <v>226.06060606060601</v>
      </c>
      <c r="H1626" s="10">
        <v>4498</v>
      </c>
      <c r="I1626" s="45">
        <v>2.0559278185591136E-2</v>
      </c>
      <c r="J1626" s="46">
        <v>357.57574499999998</v>
      </c>
      <c r="K1626" s="64"/>
      <c r="L1626" s="64" t="s">
        <v>0</v>
      </c>
      <c r="M1626" s="64" t="s">
        <v>0</v>
      </c>
      <c r="N1626" s="64" t="s">
        <v>0</v>
      </c>
      <c r="O1626" s="10">
        <v>4666</v>
      </c>
      <c r="P1626" s="45">
        <v>1.2700330981621809E-2</v>
      </c>
      <c r="Q1626" s="46">
        <v>304.24242424242402</v>
      </c>
      <c r="R1626" s="10">
        <v>7966</v>
      </c>
      <c r="S1626" s="45">
        <v>1.9547938583252968E-2</v>
      </c>
      <c r="T1626" s="46">
        <v>413.33334400000001</v>
      </c>
      <c r="U1626" s="64"/>
      <c r="V1626" s="64" t="s">
        <v>0</v>
      </c>
      <c r="W1626" s="64" t="s">
        <v>0</v>
      </c>
      <c r="X1626" s="64" t="s">
        <v>0</v>
      </c>
      <c r="Y1626" s="10">
        <v>199202</v>
      </c>
      <c r="Z1626" s="45">
        <v>1.1793770701796909E-2</v>
      </c>
      <c r="AA1626" s="46">
        <v>2114.54545454545</v>
      </c>
      <c r="AB1626" s="10">
        <v>348873</v>
      </c>
      <c r="AC1626" s="45">
        <v>1.8765449815856833E-2</v>
      </c>
      <c r="AD1626" s="46">
        <v>2423.0302700000002</v>
      </c>
      <c r="AE1626" s="64"/>
    </row>
    <row r="1627" spans="1:31" ht="18" customHeight="1" x14ac:dyDescent="0.3">
      <c r="A1627" s="64" t="s">
        <v>664</v>
      </c>
      <c r="B1627" s="64" t="s">
        <v>0</v>
      </c>
      <c r="C1627" s="64" t="s">
        <v>0</v>
      </c>
      <c r="D1627" s="64" t="s">
        <v>0</v>
      </c>
      <c r="E1627" s="10">
        <v>5276</v>
      </c>
      <c r="F1627" s="45">
        <v>2.712401163926504E-2</v>
      </c>
      <c r="G1627" s="46">
        <v>378.18181818181802</v>
      </c>
      <c r="H1627" s="10">
        <v>7610</v>
      </c>
      <c r="I1627" s="45">
        <v>3.478348310190052E-2</v>
      </c>
      <c r="J1627" s="46">
        <v>449.69695999999999</v>
      </c>
      <c r="K1627" s="64"/>
      <c r="L1627" s="64" t="s">
        <v>0</v>
      </c>
      <c r="M1627" s="64" t="s">
        <v>0</v>
      </c>
      <c r="N1627" s="64" t="s">
        <v>0</v>
      </c>
      <c r="O1627" s="10">
        <v>10384</v>
      </c>
      <c r="P1627" s="45">
        <v>2.8264088494033619E-2</v>
      </c>
      <c r="Q1627" s="46">
        <v>487.27272727272702</v>
      </c>
      <c r="R1627" s="10">
        <v>13059</v>
      </c>
      <c r="S1627" s="45">
        <v>3.204576072793127E-2</v>
      </c>
      <c r="T1627" s="46">
        <v>604.84849999999994</v>
      </c>
      <c r="U1627" s="64"/>
      <c r="V1627" s="64" t="s">
        <v>0</v>
      </c>
      <c r="W1627" s="64" t="s">
        <v>0</v>
      </c>
      <c r="X1627" s="64" t="s">
        <v>0</v>
      </c>
      <c r="Y1627" s="10">
        <v>385779</v>
      </c>
      <c r="Z1627" s="45">
        <v>2.2840077246054306E-2</v>
      </c>
      <c r="AA1627" s="46">
        <v>3060.6060606060601</v>
      </c>
      <c r="AB1627" s="10">
        <v>551140</v>
      </c>
      <c r="AC1627" s="45">
        <v>2.9645143107982948E-2</v>
      </c>
      <c r="AD1627" s="46">
        <v>3311.51514</v>
      </c>
      <c r="AE1627" s="64"/>
    </row>
    <row r="1628" spans="1:31" ht="18" customHeight="1" x14ac:dyDescent="0.3">
      <c r="A1628" s="64" t="s">
        <v>665</v>
      </c>
      <c r="B1628" s="64" t="s">
        <v>0</v>
      </c>
      <c r="C1628" s="64" t="s">
        <v>0</v>
      </c>
      <c r="D1628" s="64" t="s">
        <v>0</v>
      </c>
      <c r="E1628" s="10">
        <v>120</v>
      </c>
      <c r="F1628" s="45">
        <v>6.1692217526759005E-4</v>
      </c>
      <c r="G1628" s="46">
        <v>43.636363636363598</v>
      </c>
      <c r="H1628" s="10">
        <v>155</v>
      </c>
      <c r="I1628" s="45">
        <v>7.0846778985474124E-4</v>
      </c>
      <c r="J1628" s="46">
        <v>59.393940000000001</v>
      </c>
      <c r="K1628" s="64"/>
      <c r="L1628" s="64" t="s">
        <v>0</v>
      </c>
      <c r="M1628" s="64" t="s">
        <v>0</v>
      </c>
      <c r="N1628" s="64" t="s">
        <v>0</v>
      </c>
      <c r="O1628" s="10">
        <v>226</v>
      </c>
      <c r="P1628" s="45">
        <v>6.1514676421914468E-4</v>
      </c>
      <c r="Q1628" s="46">
        <v>56.363636363636303</v>
      </c>
      <c r="R1628" s="10">
        <v>241</v>
      </c>
      <c r="S1628" s="45">
        <v>5.9139507890584549E-4</v>
      </c>
      <c r="T1628" s="46">
        <v>69.090909999999994</v>
      </c>
      <c r="U1628" s="64"/>
      <c r="V1628" s="64" t="s">
        <v>0</v>
      </c>
      <c r="W1628" s="64" t="s">
        <v>0</v>
      </c>
      <c r="X1628" s="64" t="s">
        <v>0</v>
      </c>
      <c r="Y1628" s="10">
        <v>17211</v>
      </c>
      <c r="Z1628" s="45">
        <v>1.0189786626069348E-3</v>
      </c>
      <c r="AA1628" s="46">
        <v>548.48484848484804</v>
      </c>
      <c r="AB1628" s="10">
        <v>15731</v>
      </c>
      <c r="AC1628" s="45">
        <v>8.4615115257771116E-4</v>
      </c>
      <c r="AD1628" s="46">
        <v>630.90909999999997</v>
      </c>
      <c r="AE1628" s="64"/>
    </row>
    <row r="1629" spans="1:31" ht="18" customHeight="1" x14ac:dyDescent="0.3">
      <c r="A1629" s="64" t="s">
        <v>666</v>
      </c>
      <c r="B1629" s="64" t="s">
        <v>0</v>
      </c>
      <c r="C1629" s="64" t="s">
        <v>0</v>
      </c>
      <c r="D1629" s="64" t="s">
        <v>0</v>
      </c>
      <c r="E1629" s="10">
        <v>175</v>
      </c>
      <c r="F1629" s="45">
        <v>8.9967817226523539E-4</v>
      </c>
      <c r="G1629" s="46">
        <v>44.848484848484802</v>
      </c>
      <c r="H1629" s="10">
        <v>146</v>
      </c>
      <c r="I1629" s="45">
        <v>6.6733095044382081E-4</v>
      </c>
      <c r="J1629" s="46">
        <v>40.606059999999999</v>
      </c>
      <c r="K1629" s="64"/>
      <c r="L1629" s="64" t="s">
        <v>0</v>
      </c>
      <c r="M1629" s="64" t="s">
        <v>0</v>
      </c>
      <c r="N1629" s="64" t="s">
        <v>0</v>
      </c>
      <c r="O1629" s="10">
        <v>307</v>
      </c>
      <c r="P1629" s="45">
        <v>8.3561971953662571E-4</v>
      </c>
      <c r="Q1629" s="46">
        <v>61.818181818181799</v>
      </c>
      <c r="R1629" s="10">
        <v>352</v>
      </c>
      <c r="S1629" s="45">
        <v>8.6378036421102741E-4</v>
      </c>
      <c r="T1629" s="46">
        <v>67.878784199999998</v>
      </c>
      <c r="U1629" s="64"/>
      <c r="V1629" s="64" t="s">
        <v>0</v>
      </c>
      <c r="W1629" s="64" t="s">
        <v>0</v>
      </c>
      <c r="X1629" s="64" t="s">
        <v>0</v>
      </c>
      <c r="Y1629" s="10">
        <v>18361</v>
      </c>
      <c r="Z1629" s="45">
        <v>1.0870645066600388E-3</v>
      </c>
      <c r="AA1629" s="46">
        <v>671.51515151515105</v>
      </c>
      <c r="AB1629" s="10">
        <v>20934</v>
      </c>
      <c r="AC1629" s="45">
        <v>1.1260141267600157E-3</v>
      </c>
      <c r="AD1629" s="46">
        <v>681.21209999999996</v>
      </c>
      <c r="AE1629" s="64"/>
    </row>
    <row r="1630" spans="1:31" ht="18" customHeight="1" x14ac:dyDescent="0.3">
      <c r="A1630" s="64" t="s">
        <v>667</v>
      </c>
      <c r="B1630" s="64" t="s">
        <v>0</v>
      </c>
      <c r="C1630" s="64" t="s">
        <v>0</v>
      </c>
      <c r="D1630" s="64" t="s">
        <v>0</v>
      </c>
      <c r="E1630" s="10">
        <v>1351</v>
      </c>
      <c r="F1630" s="45">
        <v>6.9455154898876176E-3</v>
      </c>
      <c r="G1630" s="46">
        <v>216.969696969697</v>
      </c>
      <c r="H1630" s="10">
        <v>1539</v>
      </c>
      <c r="I1630" s="45">
        <v>7.0343995392673983E-3</v>
      </c>
      <c r="J1630" s="46">
        <v>191.515152</v>
      </c>
      <c r="K1630" s="64"/>
      <c r="L1630" s="64" t="s">
        <v>0</v>
      </c>
      <c r="M1630" s="64" t="s">
        <v>0</v>
      </c>
      <c r="N1630" s="64" t="s">
        <v>0</v>
      </c>
      <c r="O1630" s="10">
        <v>2804</v>
      </c>
      <c r="P1630" s="45">
        <v>7.6321748976569985E-3</v>
      </c>
      <c r="Q1630" s="46">
        <v>293.33333333333297</v>
      </c>
      <c r="R1630" s="10">
        <v>2966</v>
      </c>
      <c r="S1630" s="45">
        <v>7.2783311370736006E-3</v>
      </c>
      <c r="T1630" s="46">
        <v>278.18182400000001</v>
      </c>
      <c r="U1630" s="64"/>
      <c r="V1630" s="64" t="s">
        <v>0</v>
      </c>
      <c r="W1630" s="64" t="s">
        <v>0</v>
      </c>
      <c r="X1630" s="64" t="s">
        <v>0</v>
      </c>
      <c r="Y1630" s="10">
        <v>116920</v>
      </c>
      <c r="Z1630" s="45">
        <v>6.9222581623382025E-3</v>
      </c>
      <c r="AA1630" s="46">
        <v>1410.30303030303</v>
      </c>
      <c r="AB1630" s="10">
        <v>133051</v>
      </c>
      <c r="AC1630" s="45">
        <v>7.1566497362924829E-3</v>
      </c>
      <c r="AD1630" s="46">
        <v>1690.3030000000001</v>
      </c>
      <c r="AE1630" s="64"/>
    </row>
    <row r="1631" spans="1:31" ht="18" customHeight="1" x14ac:dyDescent="0.3">
      <c r="A1631" s="64" t="s">
        <v>668</v>
      </c>
      <c r="B1631" s="64" t="s">
        <v>0</v>
      </c>
      <c r="C1631" s="64" t="s">
        <v>0</v>
      </c>
      <c r="D1631" s="64" t="s">
        <v>0</v>
      </c>
      <c r="E1631" s="10">
        <v>901</v>
      </c>
      <c r="F1631" s="45">
        <v>4.6320573326341548E-3</v>
      </c>
      <c r="G1631" s="46">
        <v>155.15151515151501</v>
      </c>
      <c r="H1631" s="10">
        <v>1169</v>
      </c>
      <c r="I1631" s="45">
        <v>5.3432183634851129E-3</v>
      </c>
      <c r="J1631" s="46">
        <v>215.75756799999999</v>
      </c>
      <c r="K1631" s="64"/>
      <c r="L1631" s="64" t="s">
        <v>0</v>
      </c>
      <c r="M1631" s="64" t="s">
        <v>0</v>
      </c>
      <c r="N1631" s="64" t="s">
        <v>0</v>
      </c>
      <c r="O1631" s="10">
        <v>1645</v>
      </c>
      <c r="P1631" s="45">
        <v>4.4775063147809427E-3</v>
      </c>
      <c r="Q1631" s="46">
        <v>198.18181818181799</v>
      </c>
      <c r="R1631" s="10">
        <v>1844</v>
      </c>
      <c r="S1631" s="45">
        <v>4.5250312261509509E-3</v>
      </c>
      <c r="T1631" s="46">
        <v>240.606064</v>
      </c>
      <c r="U1631" s="64"/>
      <c r="V1631" s="64" t="s">
        <v>0</v>
      </c>
      <c r="W1631" s="64" t="s">
        <v>0</v>
      </c>
      <c r="X1631" s="64" t="s">
        <v>0</v>
      </c>
      <c r="Y1631" s="10">
        <v>51752</v>
      </c>
      <c r="Z1631" s="45">
        <v>3.0639813925532559E-3</v>
      </c>
      <c r="AA1631" s="46">
        <v>1115.15151515151</v>
      </c>
      <c r="AB1631" s="10">
        <v>57038</v>
      </c>
      <c r="AC1631" s="45">
        <v>3.0680039057102214E-3</v>
      </c>
      <c r="AD1631" s="46">
        <v>1231.51514</v>
      </c>
      <c r="AE1631" s="64"/>
    </row>
    <row r="1632" spans="1:31" ht="18" customHeight="1" x14ac:dyDescent="0.3">
      <c r="A1632" s="64" t="s">
        <v>669</v>
      </c>
      <c r="B1632" s="64" t="s">
        <v>0</v>
      </c>
      <c r="C1632" s="64" t="s">
        <v>0</v>
      </c>
      <c r="D1632" s="64" t="s">
        <v>0</v>
      </c>
      <c r="E1632" s="10">
        <v>806</v>
      </c>
      <c r="F1632" s="45">
        <v>4.1436606105473128E-3</v>
      </c>
      <c r="G1632" s="46">
        <v>152.12121212121201</v>
      </c>
      <c r="H1632" s="10">
        <v>868</v>
      </c>
      <c r="I1632" s="45">
        <v>3.9674196231865508E-3</v>
      </c>
      <c r="J1632" s="46">
        <v>138.78787199999999</v>
      </c>
      <c r="K1632" s="64"/>
      <c r="L1632" s="64" t="s">
        <v>0</v>
      </c>
      <c r="M1632" s="64" t="s">
        <v>0</v>
      </c>
      <c r="N1632" s="64" t="s">
        <v>0</v>
      </c>
      <c r="O1632" s="10">
        <v>1296</v>
      </c>
      <c r="P1632" s="45">
        <v>3.5275672850796969E-3</v>
      </c>
      <c r="Q1632" s="46">
        <v>183.636363636363</v>
      </c>
      <c r="R1632" s="10">
        <v>1487</v>
      </c>
      <c r="S1632" s="45">
        <v>3.6489812544937437E-3</v>
      </c>
      <c r="T1632" s="46">
        <v>176.96969999999999</v>
      </c>
      <c r="U1632" s="64"/>
      <c r="V1632" s="64" t="s">
        <v>0</v>
      </c>
      <c r="W1632" s="64" t="s">
        <v>0</v>
      </c>
      <c r="X1632" s="64" t="s">
        <v>0</v>
      </c>
      <c r="Y1632" s="10">
        <v>49800</v>
      </c>
      <c r="Z1632" s="45">
        <v>2.9484130729083347E-3</v>
      </c>
      <c r="AA1632" s="46">
        <v>1004.84848484848</v>
      </c>
      <c r="AB1632" s="10">
        <v>63193</v>
      </c>
      <c r="AC1632" s="45">
        <v>3.3990737896410464E-3</v>
      </c>
      <c r="AD1632" s="46">
        <v>1162.42419</v>
      </c>
      <c r="AE1632" s="64"/>
    </row>
    <row r="1633" spans="1:31" ht="18" customHeight="1" x14ac:dyDescent="0.3">
      <c r="A1633" s="64" t="s">
        <v>670</v>
      </c>
      <c r="B1633" s="64" t="s">
        <v>0</v>
      </c>
      <c r="C1633" s="64" t="s">
        <v>0</v>
      </c>
      <c r="D1633" s="64" t="s">
        <v>0</v>
      </c>
      <c r="E1633" s="10">
        <v>1673</v>
      </c>
      <c r="F1633" s="45">
        <v>8.6009233268556501E-3</v>
      </c>
      <c r="G1633" s="46">
        <v>218.18181818181799</v>
      </c>
      <c r="H1633" s="10">
        <v>2192</v>
      </c>
      <c r="I1633" s="45">
        <v>1.0019105776526406E-2</v>
      </c>
      <c r="J1633" s="46">
        <v>199.393936</v>
      </c>
      <c r="K1633" s="64"/>
      <c r="L1633" s="64" t="s">
        <v>0</v>
      </c>
      <c r="M1633" s="64" t="s">
        <v>0</v>
      </c>
      <c r="N1633" s="64" t="s">
        <v>0</v>
      </c>
      <c r="O1633" s="10">
        <v>2256</v>
      </c>
      <c r="P1633" s="45">
        <v>6.1405800888424357E-3</v>
      </c>
      <c r="Q1633" s="46">
        <v>246.666666666666</v>
      </c>
      <c r="R1633" s="10">
        <v>3202</v>
      </c>
      <c r="S1633" s="45">
        <v>7.857456608533266E-3</v>
      </c>
      <c r="T1633" s="46">
        <v>252.121216</v>
      </c>
      <c r="U1633" s="64"/>
      <c r="V1633" s="64" t="s">
        <v>0</v>
      </c>
      <c r="W1633" s="64" t="s">
        <v>0</v>
      </c>
      <c r="X1633" s="64" t="s">
        <v>0</v>
      </c>
      <c r="Y1633" s="10">
        <v>106364</v>
      </c>
      <c r="Z1633" s="45">
        <v>6.2972893190124928E-3</v>
      </c>
      <c r="AA1633" s="46">
        <v>1501.2121212121201</v>
      </c>
      <c r="AB1633" s="10">
        <v>111551</v>
      </c>
      <c r="AC1633" s="45">
        <v>6.0001911652912254E-3</v>
      </c>
      <c r="AD1633" s="46">
        <v>1595.15149</v>
      </c>
      <c r="AE1633" s="64"/>
    </row>
    <row r="1634" spans="1:31" ht="18" customHeight="1" x14ac:dyDescent="0.3">
      <c r="A1634" s="64" t="s">
        <v>671</v>
      </c>
      <c r="B1634" s="64" t="s">
        <v>0</v>
      </c>
      <c r="C1634" s="64" t="s">
        <v>0</v>
      </c>
      <c r="D1634" s="64" t="s">
        <v>0</v>
      </c>
      <c r="E1634" s="10">
        <v>186</v>
      </c>
      <c r="F1634" s="45">
        <v>9.5622937166476446E-4</v>
      </c>
      <c r="G1634" s="46">
        <v>50.303030303030297</v>
      </c>
      <c r="H1634" s="10">
        <v>409</v>
      </c>
      <c r="I1634" s="45">
        <v>1.8694408132296076E-3</v>
      </c>
      <c r="J1634" s="46">
        <v>107.878784</v>
      </c>
      <c r="K1634" s="64"/>
      <c r="L1634" s="64" t="s">
        <v>0</v>
      </c>
      <c r="M1634" s="64" t="s">
        <v>0</v>
      </c>
      <c r="N1634" s="64" t="s">
        <v>0</v>
      </c>
      <c r="O1634" s="10">
        <v>361</v>
      </c>
      <c r="P1634" s="45">
        <v>9.8260168974827981E-4</v>
      </c>
      <c r="Q1634" s="46">
        <v>72.121212121212096</v>
      </c>
      <c r="R1634" s="10">
        <v>567</v>
      </c>
      <c r="S1634" s="45">
        <v>1.3913734843967402E-3</v>
      </c>
      <c r="T1634" s="46">
        <v>121.21212</v>
      </c>
      <c r="U1634" s="64"/>
      <c r="V1634" s="64" t="s">
        <v>0</v>
      </c>
      <c r="W1634" s="64" t="s">
        <v>0</v>
      </c>
      <c r="X1634" s="64" t="s">
        <v>0</v>
      </c>
      <c r="Y1634" s="10">
        <v>16842</v>
      </c>
      <c r="Z1634" s="45">
        <v>9.9713198742815601E-4</v>
      </c>
      <c r="AA1634" s="46">
        <v>599.39393939393904</v>
      </c>
      <c r="AB1634" s="10">
        <v>20355</v>
      </c>
      <c r="AC1634" s="45">
        <v>1.0948704284990981E-3</v>
      </c>
      <c r="AD1634" s="46">
        <v>718.18179999999995</v>
      </c>
      <c r="AE1634" s="64"/>
    </row>
    <row r="1635" spans="1:31" ht="18" customHeight="1" x14ac:dyDescent="0.3">
      <c r="A1635" s="432"/>
      <c r="B1635" s="432"/>
      <c r="C1635" s="432"/>
      <c r="D1635" s="432"/>
      <c r="E1635" s="432"/>
      <c r="F1635" s="432"/>
      <c r="G1635" s="432"/>
      <c r="H1635" s="432"/>
      <c r="I1635" s="432"/>
      <c r="J1635" s="432"/>
      <c r="K1635" s="432"/>
      <c r="L1635" s="432"/>
      <c r="M1635" s="432"/>
      <c r="N1635" s="432"/>
      <c r="O1635" s="432"/>
      <c r="P1635" s="432"/>
      <c r="Q1635" s="432"/>
      <c r="R1635" s="432"/>
      <c r="S1635" s="432"/>
      <c r="T1635" s="432"/>
      <c r="U1635" s="432"/>
      <c r="V1635" s="432"/>
      <c r="W1635" s="432"/>
      <c r="X1635" s="432"/>
      <c r="Y1635" s="432"/>
      <c r="Z1635" s="432"/>
      <c r="AA1635" s="432"/>
      <c r="AB1635" s="432"/>
      <c r="AC1635" s="432"/>
      <c r="AD1635" s="432"/>
      <c r="AE1635" s="432"/>
    </row>
    <row r="1636" spans="1:31" ht="18" customHeight="1" x14ac:dyDescent="0.3">
      <c r="A1636" s="433" t="s">
        <v>678</v>
      </c>
      <c r="B1636" s="433"/>
      <c r="C1636" s="433"/>
      <c r="D1636" s="433"/>
      <c r="E1636" s="433"/>
      <c r="F1636" s="433"/>
      <c r="G1636" s="433"/>
      <c r="H1636" s="433"/>
      <c r="I1636" s="433"/>
      <c r="J1636" s="433"/>
      <c r="K1636" s="433"/>
      <c r="L1636" s="433"/>
      <c r="M1636" s="433"/>
      <c r="N1636" s="433"/>
      <c r="O1636" s="433"/>
      <c r="P1636" s="433"/>
      <c r="Q1636" s="433"/>
      <c r="R1636" s="433"/>
      <c r="S1636" s="433"/>
      <c r="T1636" s="433"/>
      <c r="U1636" s="433"/>
      <c r="V1636" s="433"/>
      <c r="W1636" s="433"/>
      <c r="X1636" s="433"/>
      <c r="Y1636" s="433"/>
      <c r="Z1636" s="433"/>
      <c r="AA1636" s="433"/>
      <c r="AB1636" s="433"/>
      <c r="AC1636" s="433"/>
      <c r="AD1636" s="433"/>
      <c r="AE1636" s="433"/>
    </row>
    <row r="1637" spans="1:31" ht="18" customHeight="1" x14ac:dyDescent="0.3">
      <c r="A1637" s="64"/>
      <c r="B1637" s="64" t="s">
        <v>0</v>
      </c>
      <c r="C1637" s="64" t="s">
        <v>0</v>
      </c>
      <c r="D1637" s="64" t="s">
        <v>0</v>
      </c>
      <c r="E1637" s="64" t="s">
        <v>0</v>
      </c>
      <c r="F1637" s="64" t="s">
        <v>0</v>
      </c>
      <c r="G1637" s="64" t="s">
        <v>0</v>
      </c>
      <c r="H1637" s="434" t="s">
        <v>332</v>
      </c>
      <c r="I1637" s="434"/>
      <c r="J1637" s="63" t="s">
        <v>333</v>
      </c>
      <c r="K1637" s="64" t="s">
        <v>0</v>
      </c>
      <c r="L1637" s="64" t="s">
        <v>0</v>
      </c>
      <c r="M1637" s="64" t="s">
        <v>0</v>
      </c>
      <c r="N1637" s="64" t="s">
        <v>0</v>
      </c>
      <c r="O1637" s="64" t="s">
        <v>0</v>
      </c>
      <c r="P1637" s="64" t="s">
        <v>0</v>
      </c>
      <c r="Q1637" s="64" t="s">
        <v>0</v>
      </c>
      <c r="R1637" s="434" t="s">
        <v>332</v>
      </c>
      <c r="S1637" s="434"/>
      <c r="T1637" s="63" t="s">
        <v>333</v>
      </c>
      <c r="U1637" s="64" t="s">
        <v>0</v>
      </c>
      <c r="V1637" s="64" t="s">
        <v>0</v>
      </c>
      <c r="W1637" s="64" t="s">
        <v>0</v>
      </c>
      <c r="X1637" s="64" t="s">
        <v>0</v>
      </c>
      <c r="Y1637" s="64" t="s">
        <v>0</v>
      </c>
      <c r="Z1637" s="64" t="s">
        <v>0</v>
      </c>
      <c r="AA1637" s="64" t="s">
        <v>0</v>
      </c>
      <c r="AB1637" s="434" t="s">
        <v>332</v>
      </c>
      <c r="AC1637" s="434"/>
      <c r="AD1637" s="63" t="s">
        <v>333</v>
      </c>
      <c r="AE1637" s="64" t="s">
        <v>0</v>
      </c>
    </row>
    <row r="1638" spans="1:31" ht="18" customHeight="1" x14ac:dyDescent="0.3">
      <c r="A1638" s="64" t="s">
        <v>2</v>
      </c>
      <c r="B1638" s="64" t="s">
        <v>0</v>
      </c>
      <c r="C1638" s="64" t="s">
        <v>0</v>
      </c>
      <c r="D1638" s="64" t="s">
        <v>0</v>
      </c>
      <c r="E1638" s="64" t="s">
        <v>0</v>
      </c>
      <c r="F1638" s="64" t="s">
        <v>0</v>
      </c>
      <c r="G1638" s="64" t="s">
        <v>0</v>
      </c>
      <c r="H1638" s="10">
        <v>168625</v>
      </c>
      <c r="I1638" s="45"/>
      <c r="J1638" s="46">
        <v>724.84849999999994</v>
      </c>
      <c r="K1638" s="64"/>
      <c r="L1638" s="64" t="s">
        <v>0</v>
      </c>
      <c r="M1638" s="64" t="s">
        <v>0</v>
      </c>
      <c r="N1638" s="64" t="s">
        <v>0</v>
      </c>
      <c r="O1638" s="64" t="s">
        <v>0</v>
      </c>
      <c r="P1638" s="64" t="s">
        <v>0</v>
      </c>
      <c r="Q1638" s="64" t="s">
        <v>0</v>
      </c>
      <c r="R1638" s="10">
        <v>307906</v>
      </c>
      <c r="S1638" s="45"/>
      <c r="T1638" s="46">
        <v>689.09090000000003</v>
      </c>
      <c r="U1638" s="64"/>
      <c r="V1638" s="64" t="s">
        <v>0</v>
      </c>
      <c r="W1638" s="64" t="s">
        <v>0</v>
      </c>
      <c r="X1638" s="64" t="s">
        <v>0</v>
      </c>
      <c r="Y1638" s="64" t="s">
        <v>0</v>
      </c>
      <c r="Z1638" s="64" t="s">
        <v>0</v>
      </c>
      <c r="AA1638" s="64" t="s">
        <v>0</v>
      </c>
      <c r="AB1638" s="10">
        <v>13044266</v>
      </c>
      <c r="AC1638" s="45"/>
      <c r="AD1638" s="46">
        <v>12323.03</v>
      </c>
      <c r="AE1638" s="64"/>
    </row>
    <row r="1639" spans="1:31" ht="18" customHeight="1" x14ac:dyDescent="0.3">
      <c r="A1639" s="64" t="s">
        <v>100</v>
      </c>
      <c r="B1639" s="64" t="s">
        <v>0</v>
      </c>
      <c r="C1639" s="64" t="s">
        <v>0</v>
      </c>
      <c r="D1639" s="64" t="s">
        <v>0</v>
      </c>
      <c r="E1639" s="64" t="s">
        <v>0</v>
      </c>
      <c r="F1639" s="64" t="s">
        <v>0</v>
      </c>
      <c r="G1639" s="64" t="s">
        <v>0</v>
      </c>
      <c r="H1639" s="10">
        <v>68287</v>
      </c>
      <c r="I1639" s="45">
        <v>0.40496367679762785</v>
      </c>
      <c r="J1639" s="46">
        <v>1014.54547</v>
      </c>
      <c r="K1639" s="64"/>
      <c r="L1639" s="64" t="s">
        <v>0</v>
      </c>
      <c r="M1639" s="64" t="s">
        <v>0</v>
      </c>
      <c r="N1639" s="64" t="s">
        <v>0</v>
      </c>
      <c r="O1639" s="64" t="s">
        <v>0</v>
      </c>
      <c r="P1639" s="64" t="s">
        <v>0</v>
      </c>
      <c r="Q1639" s="64" t="s">
        <v>0</v>
      </c>
      <c r="R1639" s="10">
        <v>143986</v>
      </c>
      <c r="S1639" s="45">
        <v>0.46762973115171513</v>
      </c>
      <c r="T1639" s="46">
        <v>1209.0909999999999</v>
      </c>
      <c r="U1639" s="64"/>
      <c r="V1639" s="64" t="s">
        <v>0</v>
      </c>
      <c r="W1639" s="64" t="s">
        <v>0</v>
      </c>
      <c r="X1639" s="64" t="s">
        <v>0</v>
      </c>
      <c r="Y1639" s="64" t="s">
        <v>0</v>
      </c>
      <c r="Z1639" s="64" t="s">
        <v>0</v>
      </c>
      <c r="AA1639" s="64" t="s">
        <v>0</v>
      </c>
      <c r="AB1639" s="10">
        <v>6491236</v>
      </c>
      <c r="AC1639" s="45">
        <v>0.49763137304927696</v>
      </c>
      <c r="AD1639" s="46">
        <v>18785.455099999999</v>
      </c>
      <c r="AE1639" s="64"/>
    </row>
    <row r="1640" spans="1:31" ht="18" customHeight="1" x14ac:dyDescent="0.3">
      <c r="A1640" s="64" t="s">
        <v>101</v>
      </c>
      <c r="B1640" s="64" t="s">
        <v>0</v>
      </c>
      <c r="C1640" s="64" t="s">
        <v>0</v>
      </c>
      <c r="D1640" s="64" t="s">
        <v>0</v>
      </c>
      <c r="E1640" s="64" t="s">
        <v>0</v>
      </c>
      <c r="F1640" s="64" t="s">
        <v>0</v>
      </c>
      <c r="G1640" s="64" t="s">
        <v>0</v>
      </c>
      <c r="H1640" s="10">
        <v>31788</v>
      </c>
      <c r="I1640" s="45">
        <v>0.18851297257227576</v>
      </c>
      <c r="J1640" s="46">
        <v>741.21209999999996</v>
      </c>
      <c r="K1640" s="64"/>
      <c r="L1640" s="64" t="s">
        <v>0</v>
      </c>
      <c r="M1640" s="64" t="s">
        <v>0</v>
      </c>
      <c r="N1640" s="64" t="s">
        <v>0</v>
      </c>
      <c r="O1640" s="64" t="s">
        <v>0</v>
      </c>
      <c r="P1640" s="64" t="s">
        <v>0</v>
      </c>
      <c r="Q1640" s="64" t="s">
        <v>0</v>
      </c>
      <c r="R1640" s="10">
        <v>66243</v>
      </c>
      <c r="S1640" s="45">
        <v>0.21514033503731658</v>
      </c>
      <c r="T1640" s="46">
        <v>971.51513699999998</v>
      </c>
      <c r="U1640" s="64"/>
      <c r="V1640" s="64" t="s">
        <v>0</v>
      </c>
      <c r="W1640" s="64" t="s">
        <v>0</v>
      </c>
      <c r="X1640" s="64" t="s">
        <v>0</v>
      </c>
      <c r="Y1640" s="64" t="s">
        <v>0</v>
      </c>
      <c r="Z1640" s="64" t="s">
        <v>0</v>
      </c>
      <c r="AA1640" s="64" t="s">
        <v>0</v>
      </c>
      <c r="AB1640" s="10">
        <v>2804324</v>
      </c>
      <c r="AC1640" s="45">
        <v>0.21498518966111241</v>
      </c>
      <c r="AD1640" s="46">
        <v>13623.03</v>
      </c>
      <c r="AE1640" s="64"/>
    </row>
    <row r="1641" spans="1:31" ht="18" customHeight="1" x14ac:dyDescent="0.3">
      <c r="A1641" s="64" t="s">
        <v>102</v>
      </c>
      <c r="B1641" s="64" t="s">
        <v>0</v>
      </c>
      <c r="C1641" s="64" t="s">
        <v>0</v>
      </c>
      <c r="D1641" s="64" t="s">
        <v>0</v>
      </c>
      <c r="E1641" s="64" t="s">
        <v>0</v>
      </c>
      <c r="F1641" s="64" t="s">
        <v>0</v>
      </c>
      <c r="G1641" s="64" t="s">
        <v>0</v>
      </c>
      <c r="H1641" s="10">
        <v>36499</v>
      </c>
      <c r="I1641" s="45">
        <v>0.21645070422535212</v>
      </c>
      <c r="J1641" s="46">
        <v>796.96969999999999</v>
      </c>
      <c r="K1641" s="64"/>
      <c r="L1641" s="64" t="s">
        <v>0</v>
      </c>
      <c r="M1641" s="64" t="s">
        <v>0</v>
      </c>
      <c r="N1641" s="64" t="s">
        <v>0</v>
      </c>
      <c r="O1641" s="64" t="s">
        <v>0</v>
      </c>
      <c r="P1641" s="64" t="s">
        <v>0</v>
      </c>
      <c r="Q1641" s="64" t="s">
        <v>0</v>
      </c>
      <c r="R1641" s="10">
        <v>77743</v>
      </c>
      <c r="S1641" s="45">
        <v>0.25248939611439852</v>
      </c>
      <c r="T1641" s="46">
        <v>920</v>
      </c>
      <c r="U1641" s="64"/>
      <c r="V1641" s="64" t="s">
        <v>0</v>
      </c>
      <c r="W1641" s="64" t="s">
        <v>0</v>
      </c>
      <c r="X1641" s="64" t="s">
        <v>0</v>
      </c>
      <c r="Y1641" s="64" t="s">
        <v>0</v>
      </c>
      <c r="Z1641" s="64" t="s">
        <v>0</v>
      </c>
      <c r="AA1641" s="64" t="s">
        <v>0</v>
      </c>
      <c r="AB1641" s="10">
        <v>3686912</v>
      </c>
      <c r="AC1641" s="45">
        <v>0.28264618338816455</v>
      </c>
      <c r="AD1641" s="46">
        <v>8129.6970000000001</v>
      </c>
      <c r="AE1641" s="64"/>
    </row>
    <row r="1642" spans="1:31" ht="18" customHeight="1" x14ac:dyDescent="0.3">
      <c r="A1642" s="64" t="s">
        <v>103</v>
      </c>
      <c r="B1642" s="64" t="s">
        <v>0</v>
      </c>
      <c r="C1642" s="64" t="s">
        <v>0</v>
      </c>
      <c r="D1642" s="64" t="s">
        <v>0</v>
      </c>
      <c r="E1642" s="64" t="s">
        <v>0</v>
      </c>
      <c r="F1642" s="64" t="s">
        <v>0</v>
      </c>
      <c r="G1642" s="64" t="s">
        <v>0</v>
      </c>
      <c r="H1642" s="10">
        <v>15818</v>
      </c>
      <c r="I1642" s="45">
        <v>9.380578206078577E-2</v>
      </c>
      <c r="J1642" s="46">
        <v>509.09089999999998</v>
      </c>
      <c r="K1642" s="64"/>
      <c r="L1642" s="64" t="s">
        <v>0</v>
      </c>
      <c r="M1642" s="64" t="s">
        <v>0</v>
      </c>
      <c r="N1642" s="64" t="s">
        <v>0</v>
      </c>
      <c r="O1642" s="64" t="s">
        <v>0</v>
      </c>
      <c r="P1642" s="64" t="s">
        <v>0</v>
      </c>
      <c r="Q1642" s="64" t="s">
        <v>0</v>
      </c>
      <c r="R1642" s="10">
        <v>26102</v>
      </c>
      <c r="S1642" s="45">
        <v>8.4772625411651606E-2</v>
      </c>
      <c r="T1642" s="46">
        <v>580</v>
      </c>
      <c r="U1642" s="64"/>
      <c r="V1642" s="64" t="s">
        <v>0</v>
      </c>
      <c r="W1642" s="64" t="s">
        <v>0</v>
      </c>
      <c r="X1642" s="64" t="s">
        <v>0</v>
      </c>
      <c r="Y1642" s="64" t="s">
        <v>0</v>
      </c>
      <c r="Z1642" s="64" t="s">
        <v>0</v>
      </c>
      <c r="AA1642" s="64" t="s">
        <v>0</v>
      </c>
      <c r="AB1642" s="10">
        <v>874868</v>
      </c>
      <c r="AC1642" s="45">
        <v>6.7069162803027785E-2</v>
      </c>
      <c r="AD1642" s="46">
        <v>3643.6364699999999</v>
      </c>
      <c r="AE1642" s="64"/>
    </row>
    <row r="1643" spans="1:31" ht="18" customHeight="1" x14ac:dyDescent="0.3">
      <c r="A1643" s="64" t="s">
        <v>104</v>
      </c>
      <c r="B1643" s="64" t="s">
        <v>0</v>
      </c>
      <c r="C1643" s="64" t="s">
        <v>0</v>
      </c>
      <c r="D1643" s="64" t="s">
        <v>0</v>
      </c>
      <c r="E1643" s="64" t="s">
        <v>0</v>
      </c>
      <c r="F1643" s="64" t="s">
        <v>0</v>
      </c>
      <c r="G1643" s="64" t="s">
        <v>0</v>
      </c>
      <c r="H1643" s="10">
        <v>8594</v>
      </c>
      <c r="I1643" s="45">
        <v>5.0965159377316528E-2</v>
      </c>
      <c r="J1643" s="46">
        <v>406.66665599999999</v>
      </c>
      <c r="K1643" s="64"/>
      <c r="L1643" s="64" t="s">
        <v>0</v>
      </c>
      <c r="M1643" s="64" t="s">
        <v>0</v>
      </c>
      <c r="N1643" s="64" t="s">
        <v>0</v>
      </c>
      <c r="O1643" s="64" t="s">
        <v>0</v>
      </c>
      <c r="P1643" s="64" t="s">
        <v>0</v>
      </c>
      <c r="Q1643" s="64" t="s">
        <v>0</v>
      </c>
      <c r="R1643" s="10">
        <v>14595</v>
      </c>
      <c r="S1643" s="45">
        <v>4.7400830123479246E-2</v>
      </c>
      <c r="T1643" s="46">
        <v>531.51513699999998</v>
      </c>
      <c r="U1643" s="64"/>
      <c r="V1643" s="64" t="s">
        <v>0</v>
      </c>
      <c r="W1643" s="64" t="s">
        <v>0</v>
      </c>
      <c r="X1643" s="64" t="s">
        <v>0</v>
      </c>
      <c r="Y1643" s="64" t="s">
        <v>0</v>
      </c>
      <c r="Z1643" s="64" t="s">
        <v>0</v>
      </c>
      <c r="AA1643" s="64" t="s">
        <v>0</v>
      </c>
      <c r="AB1643" s="10">
        <v>331408</v>
      </c>
      <c r="AC1643" s="45">
        <v>2.5406412288740507E-2</v>
      </c>
      <c r="AD1643" s="46">
        <v>2555.1516099999999</v>
      </c>
      <c r="AE1643" s="64"/>
    </row>
    <row r="1644" spans="1:31" ht="18" customHeight="1" x14ac:dyDescent="0.3">
      <c r="A1644" s="64" t="s">
        <v>105</v>
      </c>
      <c r="B1644" s="64" t="s">
        <v>0</v>
      </c>
      <c r="C1644" s="64" t="s">
        <v>0</v>
      </c>
      <c r="D1644" s="64" t="s">
        <v>0</v>
      </c>
      <c r="E1644" s="64" t="s">
        <v>0</v>
      </c>
      <c r="F1644" s="64" t="s">
        <v>0</v>
      </c>
      <c r="G1644" s="64" t="s">
        <v>0</v>
      </c>
      <c r="H1644" s="10">
        <v>7224</v>
      </c>
      <c r="I1644" s="45">
        <v>4.2840622683469234E-2</v>
      </c>
      <c r="J1644" s="46">
        <v>319.39395100000002</v>
      </c>
      <c r="K1644" s="64"/>
      <c r="L1644" s="64" t="s">
        <v>0</v>
      </c>
      <c r="M1644" s="64" t="s">
        <v>0</v>
      </c>
      <c r="N1644" s="64" t="s">
        <v>0</v>
      </c>
      <c r="O1644" s="64" t="s">
        <v>0</v>
      </c>
      <c r="P1644" s="64" t="s">
        <v>0</v>
      </c>
      <c r="Q1644" s="64" t="s">
        <v>0</v>
      </c>
      <c r="R1644" s="10">
        <v>11507</v>
      </c>
      <c r="S1644" s="45">
        <v>3.7371795288172367E-2</v>
      </c>
      <c r="T1644" s="46">
        <v>360</v>
      </c>
      <c r="U1644" s="64"/>
      <c r="V1644" s="64" t="s">
        <v>0</v>
      </c>
      <c r="W1644" s="64" t="s">
        <v>0</v>
      </c>
      <c r="X1644" s="64" t="s">
        <v>0</v>
      </c>
      <c r="Y1644" s="64" t="s">
        <v>0</v>
      </c>
      <c r="Z1644" s="64" t="s">
        <v>0</v>
      </c>
      <c r="AA1644" s="64" t="s">
        <v>0</v>
      </c>
      <c r="AB1644" s="10">
        <v>543460</v>
      </c>
      <c r="AC1644" s="45">
        <v>4.1662750514287271E-2</v>
      </c>
      <c r="AD1644" s="46">
        <v>3091.51514</v>
      </c>
      <c r="AE1644" s="64"/>
    </row>
    <row r="1645" spans="1:31" ht="18" customHeight="1" x14ac:dyDescent="0.3">
      <c r="A1645" s="64" t="s">
        <v>106</v>
      </c>
      <c r="B1645" s="64" t="s">
        <v>0</v>
      </c>
      <c r="C1645" s="64" t="s">
        <v>0</v>
      </c>
      <c r="D1645" s="64" t="s">
        <v>0</v>
      </c>
      <c r="E1645" s="64" t="s">
        <v>0</v>
      </c>
      <c r="F1645" s="64" t="s">
        <v>0</v>
      </c>
      <c r="G1645" s="64" t="s">
        <v>0</v>
      </c>
      <c r="H1645" s="10">
        <v>53053</v>
      </c>
      <c r="I1645" s="45">
        <v>0.31462120088954781</v>
      </c>
      <c r="J1645" s="46">
        <v>770.30304000000001</v>
      </c>
      <c r="K1645" s="64"/>
      <c r="L1645" s="64" t="s">
        <v>0</v>
      </c>
      <c r="M1645" s="64" t="s">
        <v>0</v>
      </c>
      <c r="N1645" s="64" t="s">
        <v>0</v>
      </c>
      <c r="O1645" s="64" t="s">
        <v>0</v>
      </c>
      <c r="P1645" s="64" t="s">
        <v>0</v>
      </c>
      <c r="Q1645" s="64" t="s">
        <v>0</v>
      </c>
      <c r="R1645" s="10">
        <v>86086</v>
      </c>
      <c r="S1645" s="45">
        <v>0.27958532798971114</v>
      </c>
      <c r="T1645" s="46">
        <v>1015.75757</v>
      </c>
      <c r="U1645" s="64"/>
      <c r="V1645" s="64" t="s">
        <v>0</v>
      </c>
      <c r="W1645" s="64" t="s">
        <v>0</v>
      </c>
      <c r="X1645" s="64" t="s">
        <v>0</v>
      </c>
      <c r="Y1645" s="64" t="s">
        <v>0</v>
      </c>
      <c r="Z1645" s="64" t="s">
        <v>0</v>
      </c>
      <c r="AA1645" s="64" t="s">
        <v>0</v>
      </c>
      <c r="AB1645" s="10">
        <v>3417627</v>
      </c>
      <c r="AC1645" s="45">
        <v>0.26200224681097428</v>
      </c>
      <c r="AD1645" s="46">
        <v>6300.6059999999998</v>
      </c>
      <c r="AE1645" s="64"/>
    </row>
    <row r="1646" spans="1:31" ht="18" customHeight="1" x14ac:dyDescent="0.3">
      <c r="A1646" s="64" t="s">
        <v>107</v>
      </c>
      <c r="B1646" s="64" t="s">
        <v>0</v>
      </c>
      <c r="C1646" s="64" t="s">
        <v>0</v>
      </c>
      <c r="D1646" s="64" t="s">
        <v>0</v>
      </c>
      <c r="E1646" s="64" t="s">
        <v>0</v>
      </c>
      <c r="F1646" s="64" t="s">
        <v>0</v>
      </c>
      <c r="G1646" s="64" t="s">
        <v>0</v>
      </c>
      <c r="H1646" s="10">
        <v>22663</v>
      </c>
      <c r="I1646" s="45">
        <v>0.13439881393624908</v>
      </c>
      <c r="J1646" s="46">
        <v>493.33334400000001</v>
      </c>
      <c r="K1646" s="64"/>
      <c r="L1646" s="64" t="s">
        <v>0</v>
      </c>
      <c r="M1646" s="64" t="s">
        <v>0</v>
      </c>
      <c r="N1646" s="64" t="s">
        <v>0</v>
      </c>
      <c r="O1646" s="64" t="s">
        <v>0</v>
      </c>
      <c r="P1646" s="64" t="s">
        <v>0</v>
      </c>
      <c r="Q1646" s="64" t="s">
        <v>0</v>
      </c>
      <c r="R1646" s="10">
        <v>37382</v>
      </c>
      <c r="S1646" s="45">
        <v>0.12140718271160679</v>
      </c>
      <c r="T1646" s="46">
        <v>609.69695999999999</v>
      </c>
      <c r="U1646" s="64"/>
      <c r="V1646" s="64" t="s">
        <v>0</v>
      </c>
      <c r="W1646" s="64" t="s">
        <v>0</v>
      </c>
      <c r="X1646" s="64" t="s">
        <v>0</v>
      </c>
      <c r="Y1646" s="64" t="s">
        <v>0</v>
      </c>
      <c r="Z1646" s="64" t="s">
        <v>0</v>
      </c>
      <c r="AA1646" s="64" t="s">
        <v>0</v>
      </c>
      <c r="AB1646" s="10">
        <v>1715491</v>
      </c>
      <c r="AC1646" s="45">
        <v>0.1315130341561572</v>
      </c>
      <c r="AD1646" s="46">
        <v>5051.5150000000003</v>
      </c>
      <c r="AE1646" s="64"/>
    </row>
    <row r="1647" spans="1:31" ht="18" customHeight="1" x14ac:dyDescent="0.3">
      <c r="A1647" s="64" t="s">
        <v>101</v>
      </c>
      <c r="B1647" s="64" t="s">
        <v>0</v>
      </c>
      <c r="C1647" s="64" t="s">
        <v>0</v>
      </c>
      <c r="D1647" s="64" t="s">
        <v>0</v>
      </c>
      <c r="E1647" s="64" t="s">
        <v>0</v>
      </c>
      <c r="F1647" s="64" t="s">
        <v>0</v>
      </c>
      <c r="G1647" s="64" t="s">
        <v>0</v>
      </c>
      <c r="H1647" s="10">
        <v>14706</v>
      </c>
      <c r="I1647" s="45">
        <v>8.7211267605633802E-2</v>
      </c>
      <c r="J1647" s="46">
        <v>480.60604899999998</v>
      </c>
      <c r="K1647" s="64"/>
      <c r="L1647" s="64" t="s">
        <v>0</v>
      </c>
      <c r="M1647" s="64" t="s">
        <v>0</v>
      </c>
      <c r="N1647" s="64" t="s">
        <v>0</v>
      </c>
      <c r="O1647" s="64" t="s">
        <v>0</v>
      </c>
      <c r="P1647" s="64" t="s">
        <v>0</v>
      </c>
      <c r="Q1647" s="64" t="s">
        <v>0</v>
      </c>
      <c r="R1647" s="10">
        <v>23418</v>
      </c>
      <c r="S1647" s="45">
        <v>7.6055679330704826E-2</v>
      </c>
      <c r="T1647" s="46">
        <v>540.60609999999997</v>
      </c>
      <c r="U1647" s="64"/>
      <c r="V1647" s="64" t="s">
        <v>0</v>
      </c>
      <c r="W1647" s="64" t="s">
        <v>0</v>
      </c>
      <c r="X1647" s="64" t="s">
        <v>0</v>
      </c>
      <c r="Y1647" s="64" t="s">
        <v>0</v>
      </c>
      <c r="Z1647" s="64" t="s">
        <v>0</v>
      </c>
      <c r="AA1647" s="64" t="s">
        <v>0</v>
      </c>
      <c r="AB1647" s="10">
        <v>631664</v>
      </c>
      <c r="AC1647" s="45">
        <v>4.8424648807376361E-2</v>
      </c>
      <c r="AD1647" s="46">
        <v>3654.5454100000002</v>
      </c>
      <c r="AE1647" s="64"/>
    </row>
    <row r="1648" spans="1:31" ht="18" customHeight="1" x14ac:dyDescent="0.3">
      <c r="A1648" s="64" t="s">
        <v>108</v>
      </c>
      <c r="B1648" s="64" t="s">
        <v>0</v>
      </c>
      <c r="C1648" s="64" t="s">
        <v>0</v>
      </c>
      <c r="D1648" s="64" t="s">
        <v>0</v>
      </c>
      <c r="E1648" s="64" t="s">
        <v>0</v>
      </c>
      <c r="F1648" s="64" t="s">
        <v>0</v>
      </c>
      <c r="G1648" s="64" t="s">
        <v>0</v>
      </c>
      <c r="H1648" s="10">
        <v>12832</v>
      </c>
      <c r="I1648" s="45">
        <v>7.6097850259451441E-2</v>
      </c>
      <c r="J1648" s="46">
        <v>442.42425500000002</v>
      </c>
      <c r="K1648" s="64"/>
      <c r="L1648" s="64" t="s">
        <v>0</v>
      </c>
      <c r="M1648" s="64" t="s">
        <v>0</v>
      </c>
      <c r="N1648" s="64" t="s">
        <v>0</v>
      </c>
      <c r="O1648" s="64" t="s">
        <v>0</v>
      </c>
      <c r="P1648" s="64" t="s">
        <v>0</v>
      </c>
      <c r="Q1648" s="64" t="s">
        <v>0</v>
      </c>
      <c r="R1648" s="10">
        <v>21421</v>
      </c>
      <c r="S1648" s="45">
        <v>6.9569933681058502E-2</v>
      </c>
      <c r="T1648" s="46">
        <v>552.72730000000001</v>
      </c>
      <c r="U1648" s="64"/>
      <c r="V1648" s="64" t="s">
        <v>0</v>
      </c>
      <c r="W1648" s="64" t="s">
        <v>0</v>
      </c>
      <c r="X1648" s="64" t="s">
        <v>0</v>
      </c>
      <c r="Y1648" s="64" t="s">
        <v>0</v>
      </c>
      <c r="Z1648" s="64" t="s">
        <v>0</v>
      </c>
      <c r="AA1648" s="64" t="s">
        <v>0</v>
      </c>
      <c r="AB1648" s="10">
        <v>842621</v>
      </c>
      <c r="AC1648" s="45">
        <v>6.4597042102637281E-2</v>
      </c>
      <c r="AD1648" s="46">
        <v>4000</v>
      </c>
      <c r="AE1648" s="64"/>
    </row>
    <row r="1649" spans="1:31" ht="18" customHeight="1" x14ac:dyDescent="0.3">
      <c r="A1649" s="64" t="s">
        <v>109</v>
      </c>
      <c r="B1649" s="64" t="s">
        <v>0</v>
      </c>
      <c r="C1649" s="64" t="s">
        <v>0</v>
      </c>
      <c r="D1649" s="64" t="s">
        <v>0</v>
      </c>
      <c r="E1649" s="64" t="s">
        <v>0</v>
      </c>
      <c r="F1649" s="64" t="s">
        <v>0</v>
      </c>
      <c r="G1649" s="64" t="s">
        <v>0</v>
      </c>
      <c r="H1649" s="10">
        <v>2852</v>
      </c>
      <c r="I1649" s="45">
        <v>1.691326908821349E-2</v>
      </c>
      <c r="J1649" s="46">
        <v>192.72728000000001</v>
      </c>
      <c r="K1649" s="64"/>
      <c r="L1649" s="64" t="s">
        <v>0</v>
      </c>
      <c r="M1649" s="64" t="s">
        <v>0</v>
      </c>
      <c r="N1649" s="64" t="s">
        <v>0</v>
      </c>
      <c r="O1649" s="64" t="s">
        <v>0</v>
      </c>
      <c r="P1649" s="64" t="s">
        <v>0</v>
      </c>
      <c r="Q1649" s="64" t="s">
        <v>0</v>
      </c>
      <c r="R1649" s="10">
        <v>3865</v>
      </c>
      <c r="S1649" s="45">
        <v>1.2552532266341026E-2</v>
      </c>
      <c r="T1649" s="46">
        <v>236.96969999999999</v>
      </c>
      <c r="U1649" s="64"/>
      <c r="V1649" s="64" t="s">
        <v>0</v>
      </c>
      <c r="W1649" s="64" t="s">
        <v>0</v>
      </c>
      <c r="X1649" s="64" t="s">
        <v>0</v>
      </c>
      <c r="Y1649" s="64" t="s">
        <v>0</v>
      </c>
      <c r="Z1649" s="64" t="s">
        <v>0</v>
      </c>
      <c r="AA1649" s="64" t="s">
        <v>0</v>
      </c>
      <c r="AB1649" s="10">
        <v>227851</v>
      </c>
      <c r="AC1649" s="45">
        <v>1.7467521744803427E-2</v>
      </c>
      <c r="AD1649" s="46">
        <v>2017.57581</v>
      </c>
      <c r="AE1649" s="64"/>
    </row>
    <row r="1650" spans="1:31" ht="18" customHeight="1" x14ac:dyDescent="0.3">
      <c r="A1650" s="64" t="s">
        <v>110</v>
      </c>
      <c r="B1650" s="64" t="s">
        <v>0</v>
      </c>
      <c r="C1650" s="64" t="s">
        <v>0</v>
      </c>
      <c r="D1650" s="64" t="s">
        <v>0</v>
      </c>
      <c r="E1650" s="64" t="s">
        <v>0</v>
      </c>
      <c r="F1650" s="64" t="s">
        <v>0</v>
      </c>
      <c r="G1650" s="64" t="s">
        <v>0</v>
      </c>
      <c r="H1650" s="10">
        <v>31467</v>
      </c>
      <c r="I1650" s="45">
        <v>0.18660934025203854</v>
      </c>
      <c r="J1650" s="46">
        <v>745.45450000000005</v>
      </c>
      <c r="K1650" s="64"/>
      <c r="L1650" s="64" t="s">
        <v>0</v>
      </c>
      <c r="M1650" s="64" t="s">
        <v>0</v>
      </c>
      <c r="N1650" s="64" t="s">
        <v>0</v>
      </c>
      <c r="O1650" s="64" t="s">
        <v>0</v>
      </c>
      <c r="P1650" s="64" t="s">
        <v>0</v>
      </c>
      <c r="Q1650" s="64" t="s">
        <v>0</v>
      </c>
      <c r="R1650" s="10">
        <v>51732</v>
      </c>
      <c r="S1650" s="45">
        <v>0.16801231544692211</v>
      </c>
      <c r="T1650" s="46">
        <v>831.51513699999998</v>
      </c>
      <c r="U1650" s="64"/>
      <c r="V1650" s="64" t="s">
        <v>0</v>
      </c>
      <c r="W1650" s="64" t="s">
        <v>0</v>
      </c>
      <c r="X1650" s="64" t="s">
        <v>0</v>
      </c>
      <c r="Y1650" s="64" t="s">
        <v>0</v>
      </c>
      <c r="Z1650" s="64" t="s">
        <v>0</v>
      </c>
      <c r="AA1650" s="64" t="s">
        <v>0</v>
      </c>
      <c r="AB1650" s="10">
        <v>2260535</v>
      </c>
      <c r="AC1650" s="45">
        <v>0.17329721733672099</v>
      </c>
      <c r="AD1650" s="46">
        <v>7875.1513699999996</v>
      </c>
      <c r="AE1650" s="64"/>
    </row>
    <row r="1651" spans="1:31" ht="18" customHeight="1" x14ac:dyDescent="0.3">
      <c r="A1651" s="64" t="s">
        <v>107</v>
      </c>
      <c r="B1651" s="64" t="s">
        <v>0</v>
      </c>
      <c r="C1651" s="64" t="s">
        <v>0</v>
      </c>
      <c r="D1651" s="64" t="s">
        <v>0</v>
      </c>
      <c r="E1651" s="64" t="s">
        <v>0</v>
      </c>
      <c r="F1651" s="64" t="s">
        <v>0</v>
      </c>
      <c r="G1651" s="64" t="s">
        <v>0</v>
      </c>
      <c r="H1651" s="10">
        <v>19093</v>
      </c>
      <c r="I1651" s="45">
        <v>0.11322757598220905</v>
      </c>
      <c r="J1651" s="46">
        <v>546.66669999999999</v>
      </c>
      <c r="K1651" s="64"/>
      <c r="L1651" s="64" t="s">
        <v>0</v>
      </c>
      <c r="M1651" s="64" t="s">
        <v>0</v>
      </c>
      <c r="N1651" s="64" t="s">
        <v>0</v>
      </c>
      <c r="O1651" s="64" t="s">
        <v>0</v>
      </c>
      <c r="P1651" s="64" t="s">
        <v>0</v>
      </c>
      <c r="Q1651" s="64" t="s">
        <v>0</v>
      </c>
      <c r="R1651" s="10">
        <v>30858</v>
      </c>
      <c r="S1651" s="45">
        <v>0.10021889797535612</v>
      </c>
      <c r="T1651" s="46">
        <v>641.21209999999996</v>
      </c>
      <c r="U1651" s="64"/>
      <c r="V1651" s="64" t="s">
        <v>0</v>
      </c>
      <c r="W1651" s="64" t="s">
        <v>0</v>
      </c>
      <c r="X1651" s="64" t="s">
        <v>0</v>
      </c>
      <c r="Y1651" s="64" t="s">
        <v>0</v>
      </c>
      <c r="Z1651" s="64" t="s">
        <v>0</v>
      </c>
      <c r="AA1651" s="64" t="s">
        <v>0</v>
      </c>
      <c r="AB1651" s="10">
        <v>1390613</v>
      </c>
      <c r="AC1651" s="45">
        <v>0.10660722496766012</v>
      </c>
      <c r="AD1651" s="46">
        <v>4889.6970000000001</v>
      </c>
      <c r="AE1651" s="64"/>
    </row>
    <row r="1652" spans="1:31" ht="18" customHeight="1" x14ac:dyDescent="0.3">
      <c r="A1652" s="64" t="s">
        <v>101</v>
      </c>
      <c r="B1652" s="64" t="s">
        <v>0</v>
      </c>
      <c r="C1652" s="64" t="s">
        <v>0</v>
      </c>
      <c r="D1652" s="64" t="s">
        <v>0</v>
      </c>
      <c r="E1652" s="64" t="s">
        <v>0</v>
      </c>
      <c r="F1652" s="64" t="s">
        <v>0</v>
      </c>
      <c r="G1652" s="64" t="s">
        <v>0</v>
      </c>
      <c r="H1652" s="10">
        <v>3249</v>
      </c>
      <c r="I1652" s="45">
        <v>1.9267605633802816E-2</v>
      </c>
      <c r="J1652" s="46">
        <v>308.48486300000002</v>
      </c>
      <c r="K1652" s="64"/>
      <c r="L1652" s="64" t="s">
        <v>0</v>
      </c>
      <c r="M1652" s="64" t="s">
        <v>0</v>
      </c>
      <c r="N1652" s="64" t="s">
        <v>0</v>
      </c>
      <c r="O1652" s="64" t="s">
        <v>0</v>
      </c>
      <c r="P1652" s="64" t="s">
        <v>0</v>
      </c>
      <c r="Q1652" s="64" t="s">
        <v>0</v>
      </c>
      <c r="R1652" s="10">
        <v>5578</v>
      </c>
      <c r="S1652" s="45">
        <v>1.8115918494605497E-2</v>
      </c>
      <c r="T1652" s="46">
        <v>382.42425500000002</v>
      </c>
      <c r="U1652" s="64"/>
      <c r="V1652" s="64" t="s">
        <v>0</v>
      </c>
      <c r="W1652" s="64" t="s">
        <v>0</v>
      </c>
      <c r="X1652" s="64" t="s">
        <v>0</v>
      </c>
      <c r="Y1652" s="64" t="s">
        <v>0</v>
      </c>
      <c r="Z1652" s="64" t="s">
        <v>0</v>
      </c>
      <c r="AA1652" s="64" t="s">
        <v>0</v>
      </c>
      <c r="AB1652" s="10">
        <v>171733</v>
      </c>
      <c r="AC1652" s="45">
        <v>1.3165401564181533E-2</v>
      </c>
      <c r="AD1652" s="46">
        <v>2135.7575700000002</v>
      </c>
      <c r="AE1652" s="64"/>
    </row>
    <row r="1653" spans="1:31" ht="18" customHeight="1" x14ac:dyDescent="0.3">
      <c r="A1653" s="64" t="s">
        <v>108</v>
      </c>
      <c r="B1653" s="64" t="s">
        <v>0</v>
      </c>
      <c r="C1653" s="64" t="s">
        <v>0</v>
      </c>
      <c r="D1653" s="64" t="s">
        <v>0</v>
      </c>
      <c r="E1653" s="64" t="s">
        <v>0</v>
      </c>
      <c r="F1653" s="64" t="s">
        <v>0</v>
      </c>
      <c r="G1653" s="64" t="s">
        <v>0</v>
      </c>
      <c r="H1653" s="10">
        <v>5972</v>
      </c>
      <c r="I1653" s="45">
        <v>3.5415863602668643E-2</v>
      </c>
      <c r="J1653" s="46">
        <v>389.09089999999998</v>
      </c>
      <c r="K1653" s="64"/>
      <c r="L1653" s="64" t="s">
        <v>0</v>
      </c>
      <c r="M1653" s="64" t="s">
        <v>0</v>
      </c>
      <c r="N1653" s="64" t="s">
        <v>0</v>
      </c>
      <c r="O1653" s="64" t="s">
        <v>0</v>
      </c>
      <c r="P1653" s="64" t="s">
        <v>0</v>
      </c>
      <c r="Q1653" s="64" t="s">
        <v>0</v>
      </c>
      <c r="R1653" s="10">
        <v>10692</v>
      </c>
      <c r="S1653" s="45">
        <v>3.4724883568361772E-2</v>
      </c>
      <c r="T1653" s="46">
        <v>513.93939999999998</v>
      </c>
      <c r="U1653" s="64"/>
      <c r="V1653" s="64" t="s">
        <v>0</v>
      </c>
      <c r="W1653" s="64" t="s">
        <v>0</v>
      </c>
      <c r="X1653" s="64" t="s">
        <v>0</v>
      </c>
      <c r="Y1653" s="64" t="s">
        <v>0</v>
      </c>
      <c r="Z1653" s="64" t="s">
        <v>0</v>
      </c>
      <c r="AA1653" s="64" t="s">
        <v>0</v>
      </c>
      <c r="AB1653" s="10">
        <v>406426</v>
      </c>
      <c r="AC1653" s="45">
        <v>3.1157444964707098E-2</v>
      </c>
      <c r="AD1653" s="46">
        <v>3315.1516099999999</v>
      </c>
      <c r="AE1653" s="64"/>
    </row>
    <row r="1654" spans="1:31" ht="18" customHeight="1" x14ac:dyDescent="0.3">
      <c r="A1654" s="64" t="s">
        <v>109</v>
      </c>
      <c r="B1654" s="64" t="s">
        <v>0</v>
      </c>
      <c r="C1654" s="64" t="s">
        <v>0</v>
      </c>
      <c r="D1654" s="64" t="s">
        <v>0</v>
      </c>
      <c r="E1654" s="64" t="s">
        <v>0</v>
      </c>
      <c r="F1654" s="64" t="s">
        <v>0</v>
      </c>
      <c r="G1654" s="64" t="s">
        <v>0</v>
      </c>
      <c r="H1654" s="10">
        <v>3153</v>
      </c>
      <c r="I1654" s="45">
        <v>1.8698295033358042E-2</v>
      </c>
      <c r="J1654" s="46">
        <v>209.090912</v>
      </c>
      <c r="K1654" s="64"/>
      <c r="L1654" s="64" t="s">
        <v>0</v>
      </c>
      <c r="M1654" s="64" t="s">
        <v>0</v>
      </c>
      <c r="N1654" s="64" t="s">
        <v>0</v>
      </c>
      <c r="O1654" s="64" t="s">
        <v>0</v>
      </c>
      <c r="P1654" s="64" t="s">
        <v>0</v>
      </c>
      <c r="Q1654" s="64" t="s">
        <v>0</v>
      </c>
      <c r="R1654" s="10">
        <v>4604</v>
      </c>
      <c r="S1654" s="45">
        <v>1.4952615408598728E-2</v>
      </c>
      <c r="T1654" s="46">
        <v>253.33332799999999</v>
      </c>
      <c r="U1654" s="64"/>
      <c r="V1654" s="64" t="s">
        <v>0</v>
      </c>
      <c r="W1654" s="64" t="s">
        <v>0</v>
      </c>
      <c r="X1654" s="64" t="s">
        <v>0</v>
      </c>
      <c r="Y1654" s="64" t="s">
        <v>0</v>
      </c>
      <c r="Z1654" s="64" t="s">
        <v>0</v>
      </c>
      <c r="AA1654" s="64" t="s">
        <v>0</v>
      </c>
      <c r="AB1654" s="10">
        <v>291763</v>
      </c>
      <c r="AC1654" s="45">
        <v>2.2367145840172225E-2</v>
      </c>
      <c r="AD1654" s="46">
        <v>2846.0605500000001</v>
      </c>
      <c r="AE1654" s="64"/>
    </row>
    <row r="1655" spans="1:31" ht="18" customHeight="1" x14ac:dyDescent="0.3">
      <c r="A1655" s="432"/>
      <c r="B1655" s="432"/>
      <c r="C1655" s="432"/>
      <c r="D1655" s="432"/>
      <c r="E1655" s="432"/>
      <c r="F1655" s="432"/>
      <c r="G1655" s="432"/>
      <c r="H1655" s="432"/>
      <c r="I1655" s="432"/>
      <c r="J1655" s="432"/>
      <c r="K1655" s="432"/>
      <c r="L1655" s="432"/>
      <c r="M1655" s="432"/>
      <c r="N1655" s="432"/>
      <c r="O1655" s="432"/>
      <c r="P1655" s="432"/>
      <c r="Q1655" s="432"/>
      <c r="R1655" s="432"/>
      <c r="S1655" s="432"/>
      <c r="T1655" s="432"/>
      <c r="U1655" s="432"/>
      <c r="V1655" s="432"/>
      <c r="W1655" s="432"/>
      <c r="X1655" s="432"/>
      <c r="Y1655" s="432"/>
      <c r="Z1655" s="432"/>
      <c r="AA1655" s="432"/>
      <c r="AB1655" s="432"/>
      <c r="AC1655" s="432"/>
      <c r="AD1655" s="432"/>
      <c r="AE1655" s="432"/>
    </row>
    <row r="1656" spans="1:31" ht="18" customHeight="1" x14ac:dyDescent="0.3">
      <c r="A1656" s="433" t="s">
        <v>677</v>
      </c>
      <c r="B1656" s="433"/>
      <c r="C1656" s="433"/>
      <c r="D1656" s="433"/>
      <c r="E1656" s="433"/>
      <c r="F1656" s="433"/>
      <c r="G1656" s="433"/>
      <c r="H1656" s="433"/>
      <c r="I1656" s="433"/>
      <c r="J1656" s="433"/>
      <c r="K1656" s="433"/>
      <c r="L1656" s="433"/>
      <c r="M1656" s="433"/>
      <c r="N1656" s="433"/>
      <c r="O1656" s="433"/>
      <c r="P1656" s="433"/>
      <c r="Q1656" s="433"/>
      <c r="R1656" s="433"/>
      <c r="S1656" s="433"/>
      <c r="T1656" s="433"/>
      <c r="U1656" s="433"/>
      <c r="V1656" s="433"/>
      <c r="W1656" s="433"/>
      <c r="X1656" s="433"/>
      <c r="Y1656" s="433"/>
      <c r="Z1656" s="433"/>
      <c r="AA1656" s="433"/>
      <c r="AB1656" s="433"/>
      <c r="AC1656" s="433"/>
      <c r="AD1656" s="433"/>
      <c r="AE1656" s="433"/>
    </row>
    <row r="1657" spans="1:31" ht="18" customHeight="1" x14ac:dyDescent="0.3">
      <c r="A1657" s="64"/>
      <c r="B1657" s="64" t="s">
        <v>0</v>
      </c>
      <c r="C1657" s="64" t="s">
        <v>0</v>
      </c>
      <c r="D1657" s="64" t="s">
        <v>0</v>
      </c>
      <c r="E1657" s="64" t="s">
        <v>0</v>
      </c>
      <c r="F1657" s="64" t="s">
        <v>0</v>
      </c>
      <c r="G1657" s="64" t="s">
        <v>0</v>
      </c>
      <c r="H1657" s="434" t="s">
        <v>332</v>
      </c>
      <c r="I1657" s="434"/>
      <c r="J1657" s="63" t="s">
        <v>333</v>
      </c>
      <c r="K1657" s="64" t="s">
        <v>0</v>
      </c>
      <c r="L1657" s="64" t="s">
        <v>0</v>
      </c>
      <c r="M1657" s="64" t="s">
        <v>0</v>
      </c>
      <c r="N1657" s="64" t="s">
        <v>0</v>
      </c>
      <c r="O1657" s="64" t="s">
        <v>0</v>
      </c>
      <c r="P1657" s="64" t="s">
        <v>0</v>
      </c>
      <c r="Q1657" s="64" t="s">
        <v>0</v>
      </c>
      <c r="R1657" s="434" t="s">
        <v>332</v>
      </c>
      <c r="S1657" s="434"/>
      <c r="T1657" s="63" t="s">
        <v>333</v>
      </c>
      <c r="U1657" s="64" t="s">
        <v>0</v>
      </c>
      <c r="V1657" s="64" t="s">
        <v>0</v>
      </c>
      <c r="W1657" s="64" t="s">
        <v>0</v>
      </c>
      <c r="X1657" s="64" t="s">
        <v>0</v>
      </c>
      <c r="Y1657" s="64" t="s">
        <v>0</v>
      </c>
      <c r="Z1657" s="64" t="s">
        <v>0</v>
      </c>
      <c r="AA1657" s="64" t="s">
        <v>0</v>
      </c>
      <c r="AB1657" s="434" t="s">
        <v>332</v>
      </c>
      <c r="AC1657" s="434"/>
      <c r="AD1657" s="63" t="s">
        <v>333</v>
      </c>
      <c r="AE1657" s="64" t="s">
        <v>0</v>
      </c>
    </row>
    <row r="1658" spans="1:31" ht="18" customHeight="1" x14ac:dyDescent="0.3">
      <c r="A1658" s="64" t="s">
        <v>2</v>
      </c>
      <c r="B1658" s="64" t="s">
        <v>0</v>
      </c>
      <c r="C1658" s="64" t="s">
        <v>0</v>
      </c>
      <c r="D1658" s="64" t="s">
        <v>0</v>
      </c>
      <c r="E1658" s="64" t="s">
        <v>0</v>
      </c>
      <c r="F1658" s="64" t="s">
        <v>0</v>
      </c>
      <c r="G1658" s="64" t="s">
        <v>0</v>
      </c>
      <c r="H1658" s="10">
        <v>168625</v>
      </c>
      <c r="I1658" s="45"/>
      <c r="J1658" s="46">
        <v>724.84849999999994</v>
      </c>
      <c r="K1658" s="64"/>
      <c r="L1658" s="64" t="s">
        <v>0</v>
      </c>
      <c r="M1658" s="64" t="s">
        <v>0</v>
      </c>
      <c r="N1658" s="64" t="s">
        <v>0</v>
      </c>
      <c r="O1658" s="64" t="s">
        <v>0</v>
      </c>
      <c r="P1658" s="64" t="s">
        <v>0</v>
      </c>
      <c r="Q1658" s="64" t="s">
        <v>0</v>
      </c>
      <c r="R1658" s="10">
        <v>307906</v>
      </c>
      <c r="S1658" s="45"/>
      <c r="T1658" s="46">
        <v>689.09090000000003</v>
      </c>
      <c r="U1658" s="64"/>
      <c r="V1658" s="64" t="s">
        <v>0</v>
      </c>
      <c r="W1658" s="64" t="s">
        <v>0</v>
      </c>
      <c r="X1658" s="64" t="s">
        <v>0</v>
      </c>
      <c r="Y1658" s="64" t="s">
        <v>0</v>
      </c>
      <c r="Z1658" s="64" t="s">
        <v>0</v>
      </c>
      <c r="AA1658" s="64" t="s">
        <v>0</v>
      </c>
      <c r="AB1658" s="10">
        <v>13044266</v>
      </c>
      <c r="AC1658" s="45"/>
      <c r="AD1658" s="46">
        <v>12323.03</v>
      </c>
      <c r="AE1658" s="64"/>
    </row>
    <row r="1659" spans="1:31" ht="18" customHeight="1" x14ac:dyDescent="0.3">
      <c r="A1659" s="64" t="s">
        <v>144</v>
      </c>
      <c r="B1659" s="64" t="s">
        <v>0</v>
      </c>
      <c r="C1659" s="64" t="s">
        <v>0</v>
      </c>
      <c r="D1659" s="64" t="s">
        <v>0</v>
      </c>
      <c r="E1659" s="64" t="s">
        <v>0</v>
      </c>
      <c r="F1659" s="64" t="s">
        <v>0</v>
      </c>
      <c r="G1659" s="64" t="s">
        <v>0</v>
      </c>
      <c r="H1659" s="10">
        <v>78775</v>
      </c>
      <c r="I1659" s="45">
        <v>0.46716085989621942</v>
      </c>
      <c r="J1659" s="46">
        <v>935.75756799999999</v>
      </c>
      <c r="K1659" s="64"/>
      <c r="L1659" s="64" t="s">
        <v>0</v>
      </c>
      <c r="M1659" s="64" t="s">
        <v>0</v>
      </c>
      <c r="N1659" s="64" t="s">
        <v>0</v>
      </c>
      <c r="O1659" s="64" t="s">
        <v>0</v>
      </c>
      <c r="P1659" s="64" t="s">
        <v>0</v>
      </c>
      <c r="Q1659" s="64" t="s">
        <v>0</v>
      </c>
      <c r="R1659" s="10">
        <v>164124</v>
      </c>
      <c r="S1659" s="45">
        <v>0.53303280871434788</v>
      </c>
      <c r="T1659" s="46">
        <v>1075.15149</v>
      </c>
      <c r="U1659" s="64"/>
      <c r="V1659" s="64" t="s">
        <v>0</v>
      </c>
      <c r="W1659" s="64" t="s">
        <v>0</v>
      </c>
      <c r="X1659" s="64" t="s">
        <v>0</v>
      </c>
      <c r="Y1659" s="64" t="s">
        <v>0</v>
      </c>
      <c r="Z1659" s="64" t="s">
        <v>0</v>
      </c>
      <c r="AA1659" s="64" t="s">
        <v>0</v>
      </c>
      <c r="AB1659" s="10">
        <v>7154580</v>
      </c>
      <c r="AC1659" s="45">
        <v>0.54848467518218347</v>
      </c>
      <c r="AD1659" s="46">
        <v>22952.726600000002</v>
      </c>
      <c r="AE1659" s="64"/>
    </row>
    <row r="1660" spans="1:31" ht="18" customHeight="1" x14ac:dyDescent="0.3">
      <c r="A1660" s="64" t="s">
        <v>235</v>
      </c>
      <c r="B1660" s="64" t="s">
        <v>0</v>
      </c>
      <c r="C1660" s="64" t="s">
        <v>0</v>
      </c>
      <c r="D1660" s="64" t="s">
        <v>0</v>
      </c>
      <c r="E1660" s="64" t="s">
        <v>0</v>
      </c>
      <c r="F1660" s="64" t="s">
        <v>0</v>
      </c>
      <c r="G1660" s="64" t="s">
        <v>0</v>
      </c>
      <c r="H1660" s="10">
        <v>2172</v>
      </c>
      <c r="I1660" s="45">
        <v>1.288065233506301E-2</v>
      </c>
      <c r="J1660" s="46">
        <v>190.909088</v>
      </c>
      <c r="K1660" s="64"/>
      <c r="L1660" s="64" t="s">
        <v>0</v>
      </c>
      <c r="M1660" s="64" t="s">
        <v>0</v>
      </c>
      <c r="N1660" s="64" t="s">
        <v>0</v>
      </c>
      <c r="O1660" s="64" t="s">
        <v>0</v>
      </c>
      <c r="P1660" s="64" t="s">
        <v>0</v>
      </c>
      <c r="Q1660" s="64" t="s">
        <v>0</v>
      </c>
      <c r="R1660" s="10">
        <v>5295</v>
      </c>
      <c r="S1660" s="45">
        <v>1.7196806817665132E-2</v>
      </c>
      <c r="T1660" s="46">
        <v>281.21212800000001</v>
      </c>
      <c r="U1660" s="64"/>
      <c r="V1660" s="64" t="s">
        <v>0</v>
      </c>
      <c r="W1660" s="64" t="s">
        <v>0</v>
      </c>
      <c r="X1660" s="64" t="s">
        <v>0</v>
      </c>
      <c r="Y1660" s="64" t="s">
        <v>0</v>
      </c>
      <c r="Z1660" s="64" t="s">
        <v>0</v>
      </c>
      <c r="AA1660" s="64" t="s">
        <v>0</v>
      </c>
      <c r="AB1660" s="10">
        <v>115169</v>
      </c>
      <c r="AC1660" s="45">
        <v>8.8290901151509785E-3</v>
      </c>
      <c r="AD1660" s="46">
        <v>1293.3333700000001</v>
      </c>
      <c r="AE1660" s="64"/>
    </row>
    <row r="1661" spans="1:31" ht="18" customHeight="1" x14ac:dyDescent="0.3">
      <c r="A1661" s="64" t="s">
        <v>236</v>
      </c>
      <c r="B1661" s="64" t="s">
        <v>0</v>
      </c>
      <c r="C1661" s="64" t="s">
        <v>0</v>
      </c>
      <c r="D1661" s="64" t="s">
        <v>0</v>
      </c>
      <c r="E1661" s="64" t="s">
        <v>0</v>
      </c>
      <c r="F1661" s="64" t="s">
        <v>0</v>
      </c>
      <c r="G1661" s="64" t="s">
        <v>0</v>
      </c>
      <c r="H1661" s="10">
        <v>2497</v>
      </c>
      <c r="I1661" s="45">
        <v>1.4808005930318755E-2</v>
      </c>
      <c r="J1661" s="46">
        <v>184.84848</v>
      </c>
      <c r="K1661" s="64"/>
      <c r="L1661" s="64" t="s">
        <v>0</v>
      </c>
      <c r="M1661" s="64" t="s">
        <v>0</v>
      </c>
      <c r="N1661" s="64" t="s">
        <v>0</v>
      </c>
      <c r="O1661" s="64" t="s">
        <v>0</v>
      </c>
      <c r="P1661" s="64" t="s">
        <v>0</v>
      </c>
      <c r="Q1661" s="64" t="s">
        <v>0</v>
      </c>
      <c r="R1661" s="10">
        <v>4692</v>
      </c>
      <c r="S1661" s="45">
        <v>1.5238416919449443E-2</v>
      </c>
      <c r="T1661" s="46">
        <v>232.121216</v>
      </c>
      <c r="U1661" s="64"/>
      <c r="V1661" s="64" t="s">
        <v>0</v>
      </c>
      <c r="W1661" s="64" t="s">
        <v>0</v>
      </c>
      <c r="X1661" s="64" t="s">
        <v>0</v>
      </c>
      <c r="Y1661" s="64" t="s">
        <v>0</v>
      </c>
      <c r="Z1661" s="64" t="s">
        <v>0</v>
      </c>
      <c r="AA1661" s="64" t="s">
        <v>0</v>
      </c>
      <c r="AB1661" s="10">
        <v>109154</v>
      </c>
      <c r="AC1661" s="45">
        <v>8.367967963854769E-3</v>
      </c>
      <c r="AD1661" s="46">
        <v>1330.9090000000001</v>
      </c>
      <c r="AE1661" s="64"/>
    </row>
    <row r="1662" spans="1:31" ht="18" customHeight="1" x14ac:dyDescent="0.3">
      <c r="A1662" s="64" t="s">
        <v>237</v>
      </c>
      <c r="B1662" s="64" t="s">
        <v>0</v>
      </c>
      <c r="C1662" s="64" t="s">
        <v>0</v>
      </c>
      <c r="D1662" s="64" t="s">
        <v>0</v>
      </c>
      <c r="E1662" s="64" t="s">
        <v>0</v>
      </c>
      <c r="F1662" s="64" t="s">
        <v>0</v>
      </c>
      <c r="G1662" s="64" t="s">
        <v>0</v>
      </c>
      <c r="H1662" s="10">
        <v>12509</v>
      </c>
      <c r="I1662" s="45">
        <v>7.4182357301704971E-2</v>
      </c>
      <c r="J1662" s="46">
        <v>470.30304000000001</v>
      </c>
      <c r="K1662" s="64"/>
      <c r="L1662" s="64" t="s">
        <v>0</v>
      </c>
      <c r="M1662" s="64" t="s">
        <v>0</v>
      </c>
      <c r="N1662" s="64" t="s">
        <v>0</v>
      </c>
      <c r="O1662" s="64" t="s">
        <v>0</v>
      </c>
      <c r="P1662" s="64" t="s">
        <v>0</v>
      </c>
      <c r="Q1662" s="64" t="s">
        <v>0</v>
      </c>
      <c r="R1662" s="10">
        <v>29897</v>
      </c>
      <c r="S1662" s="45">
        <v>9.7097815567088658E-2</v>
      </c>
      <c r="T1662" s="46">
        <v>632.72730000000001</v>
      </c>
      <c r="U1662" s="64"/>
      <c r="V1662" s="64" t="s">
        <v>0</v>
      </c>
      <c r="W1662" s="64" t="s">
        <v>0</v>
      </c>
      <c r="X1662" s="64" t="s">
        <v>0</v>
      </c>
      <c r="Y1662" s="64" t="s">
        <v>0</v>
      </c>
      <c r="Z1662" s="64" t="s">
        <v>0</v>
      </c>
      <c r="AA1662" s="64" t="s">
        <v>0</v>
      </c>
      <c r="AB1662" s="10">
        <v>926140</v>
      </c>
      <c r="AC1662" s="45">
        <v>7.0999778753361817E-2</v>
      </c>
      <c r="AD1662" s="46">
        <v>4629.6970000000001</v>
      </c>
      <c r="AE1662" s="64"/>
    </row>
    <row r="1663" spans="1:31" ht="18" customHeight="1" x14ac:dyDescent="0.3">
      <c r="A1663" s="64" t="s">
        <v>238</v>
      </c>
      <c r="B1663" s="64" t="s">
        <v>0</v>
      </c>
      <c r="C1663" s="64" t="s">
        <v>0</v>
      </c>
      <c r="D1663" s="64" t="s">
        <v>0</v>
      </c>
      <c r="E1663" s="64" t="s">
        <v>0</v>
      </c>
      <c r="F1663" s="64" t="s">
        <v>0</v>
      </c>
      <c r="G1663" s="64" t="s">
        <v>0</v>
      </c>
      <c r="H1663" s="10">
        <v>14165</v>
      </c>
      <c r="I1663" s="45">
        <v>8.4002965159377316E-2</v>
      </c>
      <c r="J1663" s="46">
        <v>412.121216</v>
      </c>
      <c r="K1663" s="64"/>
      <c r="L1663" s="64" t="s">
        <v>0</v>
      </c>
      <c r="M1663" s="64" t="s">
        <v>0</v>
      </c>
      <c r="N1663" s="64" t="s">
        <v>0</v>
      </c>
      <c r="O1663" s="64" t="s">
        <v>0</v>
      </c>
      <c r="P1663" s="64" t="s">
        <v>0</v>
      </c>
      <c r="Q1663" s="64" t="s">
        <v>0</v>
      </c>
      <c r="R1663" s="10">
        <v>27115</v>
      </c>
      <c r="S1663" s="45">
        <v>8.8062590530876311E-2</v>
      </c>
      <c r="T1663" s="46">
        <v>552.12120000000004</v>
      </c>
      <c r="U1663" s="64"/>
      <c r="V1663" s="64" t="s">
        <v>0</v>
      </c>
      <c r="W1663" s="64" t="s">
        <v>0</v>
      </c>
      <c r="X1663" s="64" t="s">
        <v>0</v>
      </c>
      <c r="Y1663" s="64" t="s">
        <v>0</v>
      </c>
      <c r="Z1663" s="64" t="s">
        <v>0</v>
      </c>
      <c r="AA1663" s="64" t="s">
        <v>0</v>
      </c>
      <c r="AB1663" s="10">
        <v>807014</v>
      </c>
      <c r="AC1663" s="45">
        <v>6.1867336958629948E-2</v>
      </c>
      <c r="AD1663" s="46">
        <v>4143.6360000000004</v>
      </c>
      <c r="AE1663" s="64"/>
    </row>
    <row r="1664" spans="1:31" ht="18" customHeight="1" x14ac:dyDescent="0.3">
      <c r="A1664" s="64" t="s">
        <v>239</v>
      </c>
      <c r="B1664" s="64" t="s">
        <v>0</v>
      </c>
      <c r="C1664" s="64" t="s">
        <v>0</v>
      </c>
      <c r="D1664" s="64" t="s">
        <v>0</v>
      </c>
      <c r="E1664" s="64" t="s">
        <v>0</v>
      </c>
      <c r="F1664" s="64" t="s">
        <v>0</v>
      </c>
      <c r="G1664" s="64" t="s">
        <v>0</v>
      </c>
      <c r="H1664" s="10">
        <v>10326</v>
      </c>
      <c r="I1664" s="45">
        <v>6.1236471460340995E-2</v>
      </c>
      <c r="J1664" s="46">
        <v>376.96969999999999</v>
      </c>
      <c r="K1664" s="64"/>
      <c r="L1664" s="64" t="s">
        <v>0</v>
      </c>
      <c r="M1664" s="64" t="s">
        <v>0</v>
      </c>
      <c r="N1664" s="64" t="s">
        <v>0</v>
      </c>
      <c r="O1664" s="64" t="s">
        <v>0</v>
      </c>
      <c r="P1664" s="64" t="s">
        <v>0</v>
      </c>
      <c r="Q1664" s="64" t="s">
        <v>0</v>
      </c>
      <c r="R1664" s="10">
        <v>20643</v>
      </c>
      <c r="S1664" s="45">
        <v>6.7043188505582871E-2</v>
      </c>
      <c r="T1664" s="46">
        <v>511.51513699999998</v>
      </c>
      <c r="U1664" s="64"/>
      <c r="V1664" s="64" t="s">
        <v>0</v>
      </c>
      <c r="W1664" s="64" t="s">
        <v>0</v>
      </c>
      <c r="X1664" s="64" t="s">
        <v>0</v>
      </c>
      <c r="Y1664" s="64" t="s">
        <v>0</v>
      </c>
      <c r="Z1664" s="64" t="s">
        <v>0</v>
      </c>
      <c r="AA1664" s="64" t="s">
        <v>0</v>
      </c>
      <c r="AB1664" s="10">
        <v>1060923</v>
      </c>
      <c r="AC1664" s="45">
        <v>8.133251805812608E-2</v>
      </c>
      <c r="AD1664" s="46">
        <v>5147.2730000000001</v>
      </c>
      <c r="AE1664" s="64"/>
    </row>
    <row r="1665" spans="1:31" ht="18" customHeight="1" x14ac:dyDescent="0.3">
      <c r="A1665" s="64" t="s">
        <v>240</v>
      </c>
      <c r="B1665" s="64" t="s">
        <v>0</v>
      </c>
      <c r="C1665" s="64" t="s">
        <v>0</v>
      </c>
      <c r="D1665" s="64" t="s">
        <v>0</v>
      </c>
      <c r="E1665" s="64" t="s">
        <v>0</v>
      </c>
      <c r="F1665" s="64" t="s">
        <v>0</v>
      </c>
      <c r="G1665" s="64" t="s">
        <v>0</v>
      </c>
      <c r="H1665" s="10">
        <v>11538</v>
      </c>
      <c r="I1665" s="45">
        <v>6.8424017790956262E-2</v>
      </c>
      <c r="J1665" s="46">
        <v>338.18182400000001</v>
      </c>
      <c r="K1665" s="64"/>
      <c r="L1665" s="64" t="s">
        <v>0</v>
      </c>
      <c r="M1665" s="64" t="s">
        <v>0</v>
      </c>
      <c r="N1665" s="64" t="s">
        <v>0</v>
      </c>
      <c r="O1665" s="64" t="s">
        <v>0</v>
      </c>
      <c r="P1665" s="64" t="s">
        <v>0</v>
      </c>
      <c r="Q1665" s="64" t="s">
        <v>0</v>
      </c>
      <c r="R1665" s="10">
        <v>26095</v>
      </c>
      <c r="S1665" s="45">
        <v>8.4749891200561214E-2</v>
      </c>
      <c r="T1665" s="46">
        <v>507.878784</v>
      </c>
      <c r="U1665" s="64"/>
      <c r="V1665" s="64" t="s">
        <v>0</v>
      </c>
      <c r="W1665" s="64" t="s">
        <v>0</v>
      </c>
      <c r="X1665" s="64" t="s">
        <v>0</v>
      </c>
      <c r="Y1665" s="64" t="s">
        <v>0</v>
      </c>
      <c r="Z1665" s="64" t="s">
        <v>0</v>
      </c>
      <c r="AA1665" s="64" t="s">
        <v>0</v>
      </c>
      <c r="AB1665" s="10">
        <v>1165169</v>
      </c>
      <c r="AC1665" s="45">
        <v>8.9324228745411974E-2</v>
      </c>
      <c r="AD1665" s="46">
        <v>5375.1513699999996</v>
      </c>
      <c r="AE1665" s="64"/>
    </row>
    <row r="1666" spans="1:31" ht="18" customHeight="1" x14ac:dyDescent="0.3">
      <c r="A1666" s="64" t="s">
        <v>241</v>
      </c>
      <c r="B1666" s="64" t="s">
        <v>0</v>
      </c>
      <c r="C1666" s="64" t="s">
        <v>0</v>
      </c>
      <c r="D1666" s="64" t="s">
        <v>0</v>
      </c>
      <c r="E1666" s="64" t="s">
        <v>0</v>
      </c>
      <c r="F1666" s="64" t="s">
        <v>0</v>
      </c>
      <c r="G1666" s="64" t="s">
        <v>0</v>
      </c>
      <c r="H1666" s="10">
        <v>6719</v>
      </c>
      <c r="I1666" s="45">
        <v>3.9845811712379539E-2</v>
      </c>
      <c r="J1666" s="46">
        <v>265.45455900000002</v>
      </c>
      <c r="K1666" s="64"/>
      <c r="L1666" s="64" t="s">
        <v>0</v>
      </c>
      <c r="M1666" s="64" t="s">
        <v>0</v>
      </c>
      <c r="N1666" s="64" t="s">
        <v>0</v>
      </c>
      <c r="O1666" s="64" t="s">
        <v>0</v>
      </c>
      <c r="P1666" s="64" t="s">
        <v>0</v>
      </c>
      <c r="Q1666" s="64" t="s">
        <v>0</v>
      </c>
      <c r="R1666" s="10">
        <v>15420</v>
      </c>
      <c r="S1666" s="45">
        <v>5.0080219287704689E-2</v>
      </c>
      <c r="T1666" s="46">
        <v>444.24243200000001</v>
      </c>
      <c r="U1666" s="64"/>
      <c r="V1666" s="64" t="s">
        <v>0</v>
      </c>
      <c r="W1666" s="64" t="s">
        <v>0</v>
      </c>
      <c r="X1666" s="64" t="s">
        <v>0</v>
      </c>
      <c r="Y1666" s="64" t="s">
        <v>0</v>
      </c>
      <c r="Z1666" s="64" t="s">
        <v>0</v>
      </c>
      <c r="AA1666" s="64" t="s">
        <v>0</v>
      </c>
      <c r="AB1666" s="10">
        <v>902690</v>
      </c>
      <c r="AC1666" s="45">
        <v>6.9202053990619322E-2</v>
      </c>
      <c r="AD1666" s="46">
        <v>3878.78784</v>
      </c>
      <c r="AE1666" s="64"/>
    </row>
    <row r="1667" spans="1:31" ht="18" customHeight="1" x14ac:dyDescent="0.3">
      <c r="A1667" s="64" t="s">
        <v>242</v>
      </c>
      <c r="B1667" s="64" t="s">
        <v>0</v>
      </c>
      <c r="C1667" s="64" t="s">
        <v>0</v>
      </c>
      <c r="D1667" s="64" t="s">
        <v>0</v>
      </c>
      <c r="E1667" s="64" t="s">
        <v>0</v>
      </c>
      <c r="F1667" s="64" t="s">
        <v>0</v>
      </c>
      <c r="G1667" s="64" t="s">
        <v>0</v>
      </c>
      <c r="H1667" s="10">
        <v>10334</v>
      </c>
      <c r="I1667" s="45">
        <v>6.1283914010378054E-2</v>
      </c>
      <c r="J1667" s="46">
        <v>393.33334400000001</v>
      </c>
      <c r="K1667" s="64"/>
      <c r="L1667" s="64" t="s">
        <v>0</v>
      </c>
      <c r="M1667" s="64" t="s">
        <v>0</v>
      </c>
      <c r="N1667" s="64" t="s">
        <v>0</v>
      </c>
      <c r="O1667" s="64" t="s">
        <v>0</v>
      </c>
      <c r="P1667" s="64" t="s">
        <v>0</v>
      </c>
      <c r="Q1667" s="64" t="s">
        <v>0</v>
      </c>
      <c r="R1667" s="10">
        <v>18990</v>
      </c>
      <c r="S1667" s="45">
        <v>6.1674666943807528E-2</v>
      </c>
      <c r="T1667" s="46">
        <v>546.66669999999999</v>
      </c>
      <c r="U1667" s="64"/>
      <c r="V1667" s="64" t="s">
        <v>0</v>
      </c>
      <c r="W1667" s="64" t="s">
        <v>0</v>
      </c>
      <c r="X1667" s="64" t="s">
        <v>0</v>
      </c>
      <c r="Y1667" s="64" t="s">
        <v>0</v>
      </c>
      <c r="Z1667" s="64" t="s">
        <v>0</v>
      </c>
      <c r="AA1667" s="64" t="s">
        <v>0</v>
      </c>
      <c r="AB1667" s="10">
        <v>1071998</v>
      </c>
      <c r="AC1667" s="45">
        <v>8.2181550115583354E-2</v>
      </c>
      <c r="AD1667" s="46">
        <v>4763.6360000000004</v>
      </c>
      <c r="AE1667" s="64"/>
    </row>
    <row r="1668" spans="1:31" ht="18" customHeight="1" x14ac:dyDescent="0.3">
      <c r="A1668" s="64" t="s">
        <v>243</v>
      </c>
      <c r="B1668" s="64" t="s">
        <v>0</v>
      </c>
      <c r="C1668" s="64" t="s">
        <v>0</v>
      </c>
      <c r="D1668" s="64" t="s">
        <v>0</v>
      </c>
      <c r="E1668" s="64" t="s">
        <v>0</v>
      </c>
      <c r="F1668" s="64" t="s">
        <v>0</v>
      </c>
      <c r="G1668" s="64" t="s">
        <v>0</v>
      </c>
      <c r="H1668" s="10">
        <v>4501</v>
      </c>
      <c r="I1668" s="45">
        <v>2.6692364714603411E-2</v>
      </c>
      <c r="J1668" s="46">
        <v>260.60604899999998</v>
      </c>
      <c r="K1668" s="64"/>
      <c r="L1668" s="64" t="s">
        <v>0</v>
      </c>
      <c r="M1668" s="64" t="s">
        <v>0</v>
      </c>
      <c r="N1668" s="64" t="s">
        <v>0</v>
      </c>
      <c r="O1668" s="64" t="s">
        <v>0</v>
      </c>
      <c r="P1668" s="64" t="s">
        <v>0</v>
      </c>
      <c r="Q1668" s="64" t="s">
        <v>0</v>
      </c>
      <c r="R1668" s="10">
        <v>8442</v>
      </c>
      <c r="S1668" s="45">
        <v>2.7417458575019649E-2</v>
      </c>
      <c r="T1668" s="46">
        <v>407.27273600000001</v>
      </c>
      <c r="U1668" s="64"/>
      <c r="V1668" s="64" t="s">
        <v>0</v>
      </c>
      <c r="W1668" s="64" t="s">
        <v>0</v>
      </c>
      <c r="X1668" s="64" t="s">
        <v>0</v>
      </c>
      <c r="Y1668" s="64" t="s">
        <v>0</v>
      </c>
      <c r="Z1668" s="64" t="s">
        <v>0</v>
      </c>
      <c r="AA1668" s="64" t="s">
        <v>0</v>
      </c>
      <c r="AB1668" s="10">
        <v>427684</v>
      </c>
      <c r="AC1668" s="45">
        <v>3.2787126542804322E-2</v>
      </c>
      <c r="AD1668" s="46">
        <v>2913.9394499999999</v>
      </c>
      <c r="AE1668" s="64"/>
    </row>
    <row r="1669" spans="1:31" ht="18" customHeight="1" x14ac:dyDescent="0.3">
      <c r="A1669" s="64" t="s">
        <v>244</v>
      </c>
      <c r="B1669" s="64" t="s">
        <v>0</v>
      </c>
      <c r="C1669" s="64" t="s">
        <v>0</v>
      </c>
      <c r="D1669" s="64" t="s">
        <v>0</v>
      </c>
      <c r="E1669" s="64" t="s">
        <v>0</v>
      </c>
      <c r="F1669" s="64" t="s">
        <v>0</v>
      </c>
      <c r="G1669" s="64" t="s">
        <v>0</v>
      </c>
      <c r="H1669" s="10">
        <v>4014</v>
      </c>
      <c r="I1669" s="45">
        <v>2.3804299481097108E-2</v>
      </c>
      <c r="J1669" s="46">
        <v>244.84848</v>
      </c>
      <c r="K1669" s="64"/>
      <c r="L1669" s="64" t="s">
        <v>0</v>
      </c>
      <c r="M1669" s="64" t="s">
        <v>0</v>
      </c>
      <c r="N1669" s="64" t="s">
        <v>0</v>
      </c>
      <c r="O1669" s="64" t="s">
        <v>0</v>
      </c>
      <c r="P1669" s="64" t="s">
        <v>0</v>
      </c>
      <c r="Q1669" s="64" t="s">
        <v>0</v>
      </c>
      <c r="R1669" s="10">
        <v>7535</v>
      </c>
      <c r="S1669" s="45">
        <v>2.4471754366592401E-2</v>
      </c>
      <c r="T1669" s="46">
        <v>338.18182400000001</v>
      </c>
      <c r="U1669" s="64"/>
      <c r="V1669" s="64" t="s">
        <v>0</v>
      </c>
      <c r="W1669" s="64" t="s">
        <v>0</v>
      </c>
      <c r="X1669" s="64" t="s">
        <v>0</v>
      </c>
      <c r="Y1669" s="64" t="s">
        <v>0</v>
      </c>
      <c r="Z1669" s="64" t="s">
        <v>0</v>
      </c>
      <c r="AA1669" s="64" t="s">
        <v>0</v>
      </c>
      <c r="AB1669" s="10">
        <v>568639</v>
      </c>
      <c r="AC1669" s="45">
        <v>4.359302393864093E-2</v>
      </c>
      <c r="AD1669" s="46">
        <v>3060</v>
      </c>
      <c r="AE1669" s="64"/>
    </row>
    <row r="1670" spans="1:31" ht="18" customHeight="1" x14ac:dyDescent="0.3">
      <c r="A1670" s="64" t="s">
        <v>145</v>
      </c>
      <c r="B1670" s="64" t="s">
        <v>0</v>
      </c>
      <c r="C1670" s="64" t="s">
        <v>0</v>
      </c>
      <c r="D1670" s="64" t="s">
        <v>0</v>
      </c>
      <c r="E1670" s="64" t="s">
        <v>0</v>
      </c>
      <c r="F1670" s="64" t="s">
        <v>0</v>
      </c>
      <c r="G1670" s="64" t="s">
        <v>0</v>
      </c>
      <c r="H1670" s="10">
        <v>89850</v>
      </c>
      <c r="I1670" s="45">
        <v>0.53283914010378053</v>
      </c>
      <c r="J1670" s="46">
        <v>820.60609999999997</v>
      </c>
      <c r="K1670" s="64"/>
      <c r="L1670" s="64" t="s">
        <v>0</v>
      </c>
      <c r="M1670" s="64" t="s">
        <v>0</v>
      </c>
      <c r="N1670" s="64" t="s">
        <v>0</v>
      </c>
      <c r="O1670" s="64" t="s">
        <v>0</v>
      </c>
      <c r="P1670" s="64" t="s">
        <v>0</v>
      </c>
      <c r="Q1670" s="64" t="s">
        <v>0</v>
      </c>
      <c r="R1670" s="10">
        <v>143782</v>
      </c>
      <c r="S1670" s="45">
        <v>0.46696719128565212</v>
      </c>
      <c r="T1670" s="46">
        <v>1099.39392</v>
      </c>
      <c r="U1670" s="64"/>
      <c r="V1670" s="64" t="s">
        <v>0</v>
      </c>
      <c r="W1670" s="64" t="s">
        <v>0</v>
      </c>
      <c r="X1670" s="64" t="s">
        <v>0</v>
      </c>
      <c r="Y1670" s="64" t="s">
        <v>0</v>
      </c>
      <c r="Z1670" s="64" t="s">
        <v>0</v>
      </c>
      <c r="AA1670" s="64" t="s">
        <v>0</v>
      </c>
      <c r="AB1670" s="10">
        <v>5889686</v>
      </c>
      <c r="AC1670" s="45">
        <v>0.45151532481781648</v>
      </c>
      <c r="AD1670" s="46">
        <v>12915.757799999999</v>
      </c>
      <c r="AE1670" s="64"/>
    </row>
    <row r="1671" spans="1:31" ht="18" customHeight="1" x14ac:dyDescent="0.3">
      <c r="A1671" s="64" t="s">
        <v>235</v>
      </c>
      <c r="B1671" s="64" t="s">
        <v>0</v>
      </c>
      <c r="C1671" s="64" t="s">
        <v>0</v>
      </c>
      <c r="D1671" s="64" t="s">
        <v>0</v>
      </c>
      <c r="E1671" s="64" t="s">
        <v>0</v>
      </c>
      <c r="F1671" s="64" t="s">
        <v>0</v>
      </c>
      <c r="G1671" s="64" t="s">
        <v>0</v>
      </c>
      <c r="H1671" s="10">
        <v>1619</v>
      </c>
      <c r="I1671" s="45">
        <v>9.6011860637509258E-3</v>
      </c>
      <c r="J1671" s="46">
        <v>213.33332799999999</v>
      </c>
      <c r="K1671" s="64"/>
      <c r="L1671" s="64" t="s">
        <v>0</v>
      </c>
      <c r="M1671" s="64" t="s">
        <v>0</v>
      </c>
      <c r="N1671" s="64" t="s">
        <v>0</v>
      </c>
      <c r="O1671" s="64" t="s">
        <v>0</v>
      </c>
      <c r="P1671" s="64" t="s">
        <v>0</v>
      </c>
      <c r="Q1671" s="64" t="s">
        <v>0</v>
      </c>
      <c r="R1671" s="10">
        <v>2357</v>
      </c>
      <c r="S1671" s="45">
        <v>7.6549336485810604E-3</v>
      </c>
      <c r="T1671" s="46">
        <v>213.33332799999999</v>
      </c>
      <c r="U1671" s="64"/>
      <c r="V1671" s="64" t="s">
        <v>0</v>
      </c>
      <c r="W1671" s="64" t="s">
        <v>0</v>
      </c>
      <c r="X1671" s="64" t="s">
        <v>0</v>
      </c>
      <c r="Y1671" s="64" t="s">
        <v>0</v>
      </c>
      <c r="Z1671" s="64" t="s">
        <v>0</v>
      </c>
      <c r="AA1671" s="64" t="s">
        <v>0</v>
      </c>
      <c r="AB1671" s="10">
        <v>94311</v>
      </c>
      <c r="AC1671" s="45">
        <v>7.230073351770042E-3</v>
      </c>
      <c r="AD1671" s="46">
        <v>1344.24243</v>
      </c>
      <c r="AE1671" s="64"/>
    </row>
    <row r="1672" spans="1:31" ht="18" customHeight="1" x14ac:dyDescent="0.3">
      <c r="A1672" s="64" t="s">
        <v>236</v>
      </c>
      <c r="B1672" s="64" t="s">
        <v>0</v>
      </c>
      <c r="C1672" s="64" t="s">
        <v>0</v>
      </c>
      <c r="D1672" s="64" t="s">
        <v>0</v>
      </c>
      <c r="E1672" s="64" t="s">
        <v>0</v>
      </c>
      <c r="F1672" s="64" t="s">
        <v>0</v>
      </c>
      <c r="G1672" s="64" t="s">
        <v>0</v>
      </c>
      <c r="H1672" s="10">
        <v>2402</v>
      </c>
      <c r="I1672" s="45">
        <v>1.4244625648628613E-2</v>
      </c>
      <c r="J1672" s="46">
        <v>278.78787199999999</v>
      </c>
      <c r="K1672" s="64"/>
      <c r="L1672" s="64" t="s">
        <v>0</v>
      </c>
      <c r="M1672" s="64" t="s">
        <v>0</v>
      </c>
      <c r="N1672" s="64" t="s">
        <v>0</v>
      </c>
      <c r="O1672" s="64" t="s">
        <v>0</v>
      </c>
      <c r="P1672" s="64" t="s">
        <v>0</v>
      </c>
      <c r="Q1672" s="64" t="s">
        <v>0</v>
      </c>
      <c r="R1672" s="10">
        <v>3859</v>
      </c>
      <c r="S1672" s="45">
        <v>1.2533045799692114E-2</v>
      </c>
      <c r="T1672" s="46">
        <v>317.57574499999998</v>
      </c>
      <c r="U1672" s="64"/>
      <c r="V1672" s="64" t="s">
        <v>0</v>
      </c>
      <c r="W1672" s="64" t="s">
        <v>0</v>
      </c>
      <c r="X1672" s="64" t="s">
        <v>0</v>
      </c>
      <c r="Y1672" s="64" t="s">
        <v>0</v>
      </c>
      <c r="Z1672" s="64" t="s">
        <v>0</v>
      </c>
      <c r="AA1672" s="64" t="s">
        <v>0</v>
      </c>
      <c r="AB1672" s="10">
        <v>119327</v>
      </c>
      <c r="AC1672" s="45">
        <v>9.1478508641268125E-3</v>
      </c>
      <c r="AD1672" s="46">
        <v>1526.6666299999999</v>
      </c>
      <c r="AE1672" s="64"/>
    </row>
    <row r="1673" spans="1:31" ht="18" customHeight="1" x14ac:dyDescent="0.3">
      <c r="A1673" s="64" t="s">
        <v>237</v>
      </c>
      <c r="B1673" s="64" t="s">
        <v>0</v>
      </c>
      <c r="C1673" s="64" t="s">
        <v>0</v>
      </c>
      <c r="D1673" s="64" t="s">
        <v>0</v>
      </c>
      <c r="E1673" s="64" t="s">
        <v>0</v>
      </c>
      <c r="F1673" s="64" t="s">
        <v>0</v>
      </c>
      <c r="G1673" s="64" t="s">
        <v>0</v>
      </c>
      <c r="H1673" s="10">
        <v>8272</v>
      </c>
      <c r="I1673" s="45">
        <v>4.9055596738324686E-2</v>
      </c>
      <c r="J1673" s="46">
        <v>429.69695999999999</v>
      </c>
      <c r="K1673" s="64"/>
      <c r="L1673" s="64" t="s">
        <v>0</v>
      </c>
      <c r="M1673" s="64" t="s">
        <v>0</v>
      </c>
      <c r="N1673" s="64" t="s">
        <v>0</v>
      </c>
      <c r="O1673" s="64" t="s">
        <v>0</v>
      </c>
      <c r="P1673" s="64" t="s">
        <v>0</v>
      </c>
      <c r="Q1673" s="64" t="s">
        <v>0</v>
      </c>
      <c r="R1673" s="10">
        <v>15452</v>
      </c>
      <c r="S1673" s="45">
        <v>5.0184147109832218E-2</v>
      </c>
      <c r="T1673" s="46">
        <v>539.39390000000003</v>
      </c>
      <c r="U1673" s="64"/>
      <c r="V1673" s="64" t="s">
        <v>0</v>
      </c>
      <c r="W1673" s="64" t="s">
        <v>0</v>
      </c>
      <c r="X1673" s="64" t="s">
        <v>0</v>
      </c>
      <c r="Y1673" s="64" t="s">
        <v>0</v>
      </c>
      <c r="Z1673" s="64" t="s">
        <v>0</v>
      </c>
      <c r="AA1673" s="64" t="s">
        <v>0</v>
      </c>
      <c r="AB1673" s="10">
        <v>526995</v>
      </c>
      <c r="AC1673" s="45">
        <v>4.040051007852799E-2</v>
      </c>
      <c r="AD1673" s="46">
        <v>3146.6667499999999</v>
      </c>
      <c r="AE1673" s="64"/>
    </row>
    <row r="1674" spans="1:31" ht="18" customHeight="1" x14ac:dyDescent="0.3">
      <c r="A1674" s="64" t="s">
        <v>238</v>
      </c>
      <c r="B1674" s="64" t="s">
        <v>0</v>
      </c>
      <c r="C1674" s="64" t="s">
        <v>0</v>
      </c>
      <c r="D1674" s="64" t="s">
        <v>0</v>
      </c>
      <c r="E1674" s="64" t="s">
        <v>0</v>
      </c>
      <c r="F1674" s="64" t="s">
        <v>0</v>
      </c>
      <c r="G1674" s="64" t="s">
        <v>0</v>
      </c>
      <c r="H1674" s="10">
        <v>12630</v>
      </c>
      <c r="I1674" s="45">
        <v>7.4899925871015571E-2</v>
      </c>
      <c r="J1674" s="46">
        <v>503.03030000000001</v>
      </c>
      <c r="K1674" s="64"/>
      <c r="L1674" s="64" t="s">
        <v>0</v>
      </c>
      <c r="M1674" s="64" t="s">
        <v>0</v>
      </c>
      <c r="N1674" s="64" t="s">
        <v>0</v>
      </c>
      <c r="O1674" s="64" t="s">
        <v>0</v>
      </c>
      <c r="P1674" s="64" t="s">
        <v>0</v>
      </c>
      <c r="Q1674" s="64" t="s">
        <v>0</v>
      </c>
      <c r="R1674" s="10">
        <v>20738</v>
      </c>
      <c r="S1674" s="45">
        <v>6.7351724227523987E-2</v>
      </c>
      <c r="T1674" s="46">
        <v>612.72730000000001</v>
      </c>
      <c r="U1674" s="64"/>
      <c r="V1674" s="64" t="s">
        <v>0</v>
      </c>
      <c r="W1674" s="64" t="s">
        <v>0</v>
      </c>
      <c r="X1674" s="64" t="s">
        <v>0</v>
      </c>
      <c r="Y1674" s="64" t="s">
        <v>0</v>
      </c>
      <c r="Z1674" s="64" t="s">
        <v>0</v>
      </c>
      <c r="AA1674" s="64" t="s">
        <v>0</v>
      </c>
      <c r="AB1674" s="10">
        <v>624247</v>
      </c>
      <c r="AC1674" s="45">
        <v>4.7856046480499556E-2</v>
      </c>
      <c r="AD1674" s="46">
        <v>3167.8789999999999</v>
      </c>
      <c r="AE1674" s="64"/>
    </row>
    <row r="1675" spans="1:31" ht="18" customHeight="1" x14ac:dyDescent="0.3">
      <c r="A1675" s="64" t="s">
        <v>239</v>
      </c>
      <c r="B1675" s="64" t="s">
        <v>0</v>
      </c>
      <c r="C1675" s="64" t="s">
        <v>0</v>
      </c>
      <c r="D1675" s="64" t="s">
        <v>0</v>
      </c>
      <c r="E1675" s="64" t="s">
        <v>0</v>
      </c>
      <c r="F1675" s="64" t="s">
        <v>0</v>
      </c>
      <c r="G1675" s="64" t="s">
        <v>0</v>
      </c>
      <c r="H1675" s="10">
        <v>13756</v>
      </c>
      <c r="I1675" s="45">
        <v>8.1577464788732401E-2</v>
      </c>
      <c r="J1675" s="46">
        <v>496.36364700000001</v>
      </c>
      <c r="K1675" s="64"/>
      <c r="L1675" s="64" t="s">
        <v>0</v>
      </c>
      <c r="M1675" s="64" t="s">
        <v>0</v>
      </c>
      <c r="N1675" s="64" t="s">
        <v>0</v>
      </c>
      <c r="O1675" s="64" t="s">
        <v>0</v>
      </c>
      <c r="P1675" s="64" t="s">
        <v>0</v>
      </c>
      <c r="Q1675" s="64" t="s">
        <v>0</v>
      </c>
      <c r="R1675" s="10">
        <v>23033</v>
      </c>
      <c r="S1675" s="45">
        <v>7.4805297720732952E-2</v>
      </c>
      <c r="T1675" s="46">
        <v>603.63635299999999</v>
      </c>
      <c r="U1675" s="64"/>
      <c r="V1675" s="64" t="s">
        <v>0</v>
      </c>
      <c r="W1675" s="64" t="s">
        <v>0</v>
      </c>
      <c r="X1675" s="64" t="s">
        <v>0</v>
      </c>
      <c r="Y1675" s="64" t="s">
        <v>0</v>
      </c>
      <c r="Z1675" s="64" t="s">
        <v>0</v>
      </c>
      <c r="AA1675" s="64" t="s">
        <v>0</v>
      </c>
      <c r="AB1675" s="10">
        <v>892930</v>
      </c>
      <c r="AC1675" s="45">
        <v>6.8453832511541857E-2</v>
      </c>
      <c r="AD1675" s="46">
        <v>4396.3639999999996</v>
      </c>
      <c r="AE1675" s="64"/>
    </row>
    <row r="1676" spans="1:31" ht="18" customHeight="1" x14ac:dyDescent="0.3">
      <c r="A1676" s="64" t="s">
        <v>240</v>
      </c>
      <c r="B1676" s="64" t="s">
        <v>0</v>
      </c>
      <c r="C1676" s="64" t="s">
        <v>0</v>
      </c>
      <c r="D1676" s="64" t="s">
        <v>0</v>
      </c>
      <c r="E1676" s="64" t="s">
        <v>0</v>
      </c>
      <c r="F1676" s="64" t="s">
        <v>0</v>
      </c>
      <c r="G1676" s="64" t="s">
        <v>0</v>
      </c>
      <c r="H1676" s="10">
        <v>18725</v>
      </c>
      <c r="I1676" s="45">
        <v>0.11104521868050407</v>
      </c>
      <c r="J1676" s="46">
        <v>621.21209999999996</v>
      </c>
      <c r="K1676" s="64"/>
      <c r="L1676" s="64" t="s">
        <v>0</v>
      </c>
      <c r="M1676" s="64" t="s">
        <v>0</v>
      </c>
      <c r="N1676" s="64" t="s">
        <v>0</v>
      </c>
      <c r="O1676" s="64" t="s">
        <v>0</v>
      </c>
      <c r="P1676" s="64" t="s">
        <v>0</v>
      </c>
      <c r="Q1676" s="64" t="s">
        <v>0</v>
      </c>
      <c r="R1676" s="10">
        <v>28081</v>
      </c>
      <c r="S1676" s="45">
        <v>9.1199911661351191E-2</v>
      </c>
      <c r="T1676" s="46">
        <v>727.87879999999996</v>
      </c>
      <c r="U1676" s="64"/>
      <c r="V1676" s="64" t="s">
        <v>0</v>
      </c>
      <c r="W1676" s="64" t="s">
        <v>0</v>
      </c>
      <c r="X1676" s="64" t="s">
        <v>0</v>
      </c>
      <c r="Y1676" s="64" t="s">
        <v>0</v>
      </c>
      <c r="Z1676" s="64" t="s">
        <v>0</v>
      </c>
      <c r="AA1676" s="64" t="s">
        <v>0</v>
      </c>
      <c r="AB1676" s="10">
        <v>1124635</v>
      </c>
      <c r="AC1676" s="45">
        <v>8.6216809746136727E-2</v>
      </c>
      <c r="AD1676" s="46">
        <v>4770.3029999999999</v>
      </c>
      <c r="AE1676" s="64"/>
    </row>
    <row r="1677" spans="1:31" ht="18" customHeight="1" x14ac:dyDescent="0.3">
      <c r="A1677" s="64" t="s">
        <v>241</v>
      </c>
      <c r="B1677" s="64" t="s">
        <v>0</v>
      </c>
      <c r="C1677" s="64" t="s">
        <v>0</v>
      </c>
      <c r="D1677" s="64" t="s">
        <v>0</v>
      </c>
      <c r="E1677" s="64" t="s">
        <v>0</v>
      </c>
      <c r="F1677" s="64" t="s">
        <v>0</v>
      </c>
      <c r="G1677" s="64" t="s">
        <v>0</v>
      </c>
      <c r="H1677" s="10">
        <v>11185</v>
      </c>
      <c r="I1677" s="45">
        <v>6.6330615270570797E-2</v>
      </c>
      <c r="J1677" s="46">
        <v>544.24243200000001</v>
      </c>
      <c r="K1677" s="64"/>
      <c r="L1677" s="64" t="s">
        <v>0</v>
      </c>
      <c r="M1677" s="64" t="s">
        <v>0</v>
      </c>
      <c r="N1677" s="64" t="s">
        <v>0</v>
      </c>
      <c r="O1677" s="64" t="s">
        <v>0</v>
      </c>
      <c r="P1677" s="64" t="s">
        <v>0</v>
      </c>
      <c r="Q1677" s="64" t="s">
        <v>0</v>
      </c>
      <c r="R1677" s="10">
        <v>16724</v>
      </c>
      <c r="S1677" s="45">
        <v>5.4315278039401636E-2</v>
      </c>
      <c r="T1677" s="46">
        <v>660.60609999999997</v>
      </c>
      <c r="U1677" s="64"/>
      <c r="V1677" s="64" t="s">
        <v>0</v>
      </c>
      <c r="W1677" s="64" t="s">
        <v>0</v>
      </c>
      <c r="X1677" s="64" t="s">
        <v>0</v>
      </c>
      <c r="Y1677" s="64" t="s">
        <v>0</v>
      </c>
      <c r="Z1677" s="64" t="s">
        <v>0</v>
      </c>
      <c r="AA1677" s="64" t="s">
        <v>0</v>
      </c>
      <c r="AB1677" s="10">
        <v>846581</v>
      </c>
      <c r="AC1677" s="45">
        <v>6.4900623768328558E-2</v>
      </c>
      <c r="AD1677" s="46">
        <v>3937.5756799999999</v>
      </c>
      <c r="AE1677" s="64"/>
    </row>
    <row r="1678" spans="1:31" ht="18" customHeight="1" x14ac:dyDescent="0.3">
      <c r="A1678" s="64" t="s">
        <v>242</v>
      </c>
      <c r="B1678" s="64" t="s">
        <v>0</v>
      </c>
      <c r="C1678" s="64" t="s">
        <v>0</v>
      </c>
      <c r="D1678" s="64" t="s">
        <v>0</v>
      </c>
      <c r="E1678" s="64" t="s">
        <v>0</v>
      </c>
      <c r="F1678" s="64" t="s">
        <v>0</v>
      </c>
      <c r="G1678" s="64" t="s">
        <v>0</v>
      </c>
      <c r="H1678" s="10">
        <v>10271</v>
      </c>
      <c r="I1678" s="45">
        <v>6.0910303928836174E-2</v>
      </c>
      <c r="J1678" s="46">
        <v>393.93939999999998</v>
      </c>
      <c r="K1678" s="64"/>
      <c r="L1678" s="64" t="s">
        <v>0</v>
      </c>
      <c r="M1678" s="64" t="s">
        <v>0</v>
      </c>
      <c r="N1678" s="64" t="s">
        <v>0</v>
      </c>
      <c r="O1678" s="64" t="s">
        <v>0</v>
      </c>
      <c r="P1678" s="64" t="s">
        <v>0</v>
      </c>
      <c r="Q1678" s="64" t="s">
        <v>0</v>
      </c>
      <c r="R1678" s="10">
        <v>15597</v>
      </c>
      <c r="S1678" s="45">
        <v>5.0655070053847603E-2</v>
      </c>
      <c r="T1678" s="46">
        <v>552.72730000000001</v>
      </c>
      <c r="U1678" s="64"/>
      <c r="V1678" s="64" t="s">
        <v>0</v>
      </c>
      <c r="W1678" s="64" t="s">
        <v>0</v>
      </c>
      <c r="X1678" s="64" t="s">
        <v>0</v>
      </c>
      <c r="Y1678" s="64" t="s">
        <v>0</v>
      </c>
      <c r="Z1678" s="64" t="s">
        <v>0</v>
      </c>
      <c r="AA1678" s="64" t="s">
        <v>0</v>
      </c>
      <c r="AB1678" s="10">
        <v>705516</v>
      </c>
      <c r="AC1678" s="45">
        <v>5.4086293548444964E-2</v>
      </c>
      <c r="AD1678" s="46">
        <v>3960.6060000000002</v>
      </c>
      <c r="AE1678" s="64"/>
    </row>
    <row r="1679" spans="1:31" ht="18" customHeight="1" x14ac:dyDescent="0.3">
      <c r="A1679" s="64" t="s">
        <v>243</v>
      </c>
      <c r="B1679" s="64" t="s">
        <v>0</v>
      </c>
      <c r="C1679" s="64" t="s">
        <v>0</v>
      </c>
      <c r="D1679" s="64" t="s">
        <v>0</v>
      </c>
      <c r="E1679" s="64" t="s">
        <v>0</v>
      </c>
      <c r="F1679" s="64" t="s">
        <v>0</v>
      </c>
      <c r="G1679" s="64" t="s">
        <v>0</v>
      </c>
      <c r="H1679" s="10">
        <v>4958</v>
      </c>
      <c r="I1679" s="45">
        <v>2.9402520385470719E-2</v>
      </c>
      <c r="J1679" s="46">
        <v>286.06060000000002</v>
      </c>
      <c r="K1679" s="64"/>
      <c r="L1679" s="64" t="s">
        <v>0</v>
      </c>
      <c r="M1679" s="64" t="s">
        <v>0</v>
      </c>
      <c r="N1679" s="64" t="s">
        <v>0</v>
      </c>
      <c r="O1679" s="64" t="s">
        <v>0</v>
      </c>
      <c r="P1679" s="64" t="s">
        <v>0</v>
      </c>
      <c r="Q1679" s="64" t="s">
        <v>0</v>
      </c>
      <c r="R1679" s="10">
        <v>8448</v>
      </c>
      <c r="S1679" s="45">
        <v>2.7436945041668562E-2</v>
      </c>
      <c r="T1679" s="46">
        <v>381.21212800000001</v>
      </c>
      <c r="U1679" s="64"/>
      <c r="V1679" s="64" t="s">
        <v>0</v>
      </c>
      <c r="W1679" s="64" t="s">
        <v>0</v>
      </c>
      <c r="X1679" s="64" t="s">
        <v>0</v>
      </c>
      <c r="Y1679" s="64" t="s">
        <v>0</v>
      </c>
      <c r="Z1679" s="64" t="s">
        <v>0</v>
      </c>
      <c r="AA1679" s="64" t="s">
        <v>0</v>
      </c>
      <c r="AB1679" s="10">
        <v>351968</v>
      </c>
      <c r="AC1679" s="45">
        <v>2.698258376515781E-2</v>
      </c>
      <c r="AD1679" s="46">
        <v>2592.1210000000001</v>
      </c>
      <c r="AE1679" s="64"/>
    </row>
    <row r="1680" spans="1:31" ht="18" customHeight="1" x14ac:dyDescent="0.3">
      <c r="A1680" s="64" t="s">
        <v>244</v>
      </c>
      <c r="B1680" s="64" t="s">
        <v>0</v>
      </c>
      <c r="C1680" s="64" t="s">
        <v>0</v>
      </c>
      <c r="D1680" s="64" t="s">
        <v>0</v>
      </c>
      <c r="E1680" s="64" t="s">
        <v>0</v>
      </c>
      <c r="F1680" s="64" t="s">
        <v>0</v>
      </c>
      <c r="G1680" s="64" t="s">
        <v>0</v>
      </c>
      <c r="H1680" s="10">
        <v>6032</v>
      </c>
      <c r="I1680" s="45">
        <v>3.5771682727946626E-2</v>
      </c>
      <c r="J1680" s="46">
        <v>320.60604899999998</v>
      </c>
      <c r="K1680" s="64"/>
      <c r="L1680" s="64" t="s">
        <v>0</v>
      </c>
      <c r="M1680" s="64" t="s">
        <v>0</v>
      </c>
      <c r="N1680" s="64" t="s">
        <v>0</v>
      </c>
      <c r="O1680" s="64" t="s">
        <v>0</v>
      </c>
      <c r="P1680" s="64" t="s">
        <v>0</v>
      </c>
      <c r="Q1680" s="64" t="s">
        <v>0</v>
      </c>
      <c r="R1680" s="10">
        <v>9493</v>
      </c>
      <c r="S1680" s="45">
        <v>3.0830837983020793E-2</v>
      </c>
      <c r="T1680" s="46">
        <v>396.36364700000001</v>
      </c>
      <c r="U1680" s="64"/>
      <c r="V1680" s="64" t="s">
        <v>0</v>
      </c>
      <c r="W1680" s="64" t="s">
        <v>0</v>
      </c>
      <c r="X1680" s="64" t="s">
        <v>0</v>
      </c>
      <c r="Y1680" s="64" t="s">
        <v>0</v>
      </c>
      <c r="Z1680" s="64" t="s">
        <v>0</v>
      </c>
      <c r="AA1680" s="64" t="s">
        <v>0</v>
      </c>
      <c r="AB1680" s="10">
        <v>603176</v>
      </c>
      <c r="AC1680" s="45">
        <v>4.6240700703282192E-2</v>
      </c>
      <c r="AD1680" s="46">
        <v>3152.7272899999998</v>
      </c>
      <c r="AE1680" s="64"/>
    </row>
    <row r="1681" spans="1:31" ht="18" customHeight="1" x14ac:dyDescent="0.3">
      <c r="A1681" s="432"/>
      <c r="B1681" s="432"/>
      <c r="C1681" s="432"/>
      <c r="D1681" s="432"/>
      <c r="E1681" s="432"/>
      <c r="F1681" s="432"/>
      <c r="G1681" s="432"/>
      <c r="H1681" s="432"/>
      <c r="I1681" s="432"/>
      <c r="J1681" s="432"/>
      <c r="K1681" s="432"/>
      <c r="L1681" s="432"/>
      <c r="M1681" s="432"/>
      <c r="N1681" s="432"/>
      <c r="O1681" s="432"/>
      <c r="P1681" s="432"/>
      <c r="Q1681" s="432"/>
      <c r="R1681" s="432"/>
      <c r="S1681" s="432"/>
      <c r="T1681" s="432"/>
      <c r="U1681" s="432"/>
      <c r="V1681" s="432"/>
      <c r="W1681" s="432"/>
      <c r="X1681" s="432"/>
      <c r="Y1681" s="432"/>
      <c r="Z1681" s="432"/>
      <c r="AA1681" s="432"/>
      <c r="AB1681" s="432"/>
      <c r="AC1681" s="432"/>
      <c r="AD1681" s="432"/>
      <c r="AE1681" s="432"/>
    </row>
    <row r="1682" spans="1:31" ht="18" customHeight="1" x14ac:dyDescent="0.3">
      <c r="A1682" s="64"/>
      <c r="B1682" s="64"/>
      <c r="C1682" s="64"/>
      <c r="D1682" s="64"/>
      <c r="E1682" s="64"/>
      <c r="F1682" s="64"/>
      <c r="G1682" s="64"/>
      <c r="H1682" s="64"/>
      <c r="I1682" s="64"/>
      <c r="J1682" s="64"/>
      <c r="K1682" s="64"/>
      <c r="L1682" s="64"/>
      <c r="M1682" s="64"/>
      <c r="N1682" s="64"/>
      <c r="O1682" s="64"/>
      <c r="P1682" s="64"/>
      <c r="Q1682" s="64"/>
      <c r="R1682" s="64"/>
      <c r="S1682" s="64"/>
      <c r="T1682" s="64"/>
      <c r="U1682" s="64"/>
      <c r="V1682" s="64"/>
      <c r="W1682" s="64"/>
      <c r="X1682" s="64"/>
      <c r="Y1682" s="64"/>
      <c r="Z1682" s="64"/>
      <c r="AA1682" s="64"/>
      <c r="AB1682" s="64"/>
      <c r="AC1682" s="64"/>
      <c r="AD1682" s="64"/>
      <c r="AE1682" s="64"/>
    </row>
    <row r="1683" spans="1:31" ht="18" customHeight="1" x14ac:dyDescent="0.3">
      <c r="A1683" s="64"/>
      <c r="B1683" s="64"/>
      <c r="C1683" s="64"/>
      <c r="D1683" s="64"/>
      <c r="E1683" s="64"/>
      <c r="F1683" s="64"/>
      <c r="G1683" s="64"/>
      <c r="H1683" s="64"/>
      <c r="I1683" s="64"/>
      <c r="J1683" s="64"/>
      <c r="K1683" s="64"/>
      <c r="L1683" s="64"/>
      <c r="M1683" s="64"/>
      <c r="N1683" s="64"/>
      <c r="O1683" s="64"/>
      <c r="P1683" s="64"/>
      <c r="Q1683" s="64"/>
      <c r="R1683" s="64"/>
      <c r="S1683" s="64"/>
      <c r="T1683" s="64"/>
      <c r="U1683" s="64"/>
      <c r="V1683" s="64"/>
      <c r="W1683" s="64"/>
      <c r="X1683" s="64"/>
      <c r="Y1683" s="64"/>
      <c r="Z1683" s="64"/>
      <c r="AA1683" s="64"/>
      <c r="AB1683" s="64"/>
      <c r="AC1683" s="64"/>
      <c r="AD1683" s="64"/>
      <c r="AE1683" s="64"/>
    </row>
    <row r="1684" spans="1:31" ht="18" customHeight="1" x14ac:dyDescent="0.3">
      <c r="A1684" s="64"/>
      <c r="B1684" s="64"/>
      <c r="C1684" s="64"/>
      <c r="D1684" s="64"/>
      <c r="E1684" s="64"/>
      <c r="F1684" s="64"/>
      <c r="G1684" s="64"/>
      <c r="H1684" s="64"/>
      <c r="I1684" s="64"/>
      <c r="J1684" s="64"/>
      <c r="K1684" s="64"/>
      <c r="L1684" s="64"/>
      <c r="M1684" s="64"/>
      <c r="N1684" s="64"/>
      <c r="O1684" s="64"/>
      <c r="P1684" s="64"/>
      <c r="Q1684" s="64"/>
      <c r="R1684" s="64"/>
      <c r="S1684" s="64"/>
      <c r="T1684" s="64"/>
      <c r="U1684" s="64"/>
      <c r="V1684" s="64"/>
      <c r="W1684" s="64"/>
      <c r="X1684" s="64"/>
      <c r="Y1684" s="64"/>
      <c r="Z1684" s="64"/>
      <c r="AA1684" s="64"/>
      <c r="AB1684" s="64"/>
      <c r="AC1684" s="64"/>
      <c r="AD1684" s="64"/>
      <c r="AE1684" s="64"/>
    </row>
    <row r="1685" spans="1:31" ht="18" customHeight="1" x14ac:dyDescent="0.3">
      <c r="A1685" s="64"/>
      <c r="B1685" s="64"/>
      <c r="C1685" s="64"/>
      <c r="D1685" s="64"/>
      <c r="E1685" s="64"/>
      <c r="F1685" s="64"/>
      <c r="G1685" s="64"/>
      <c r="H1685" s="64"/>
      <c r="I1685" s="64"/>
      <c r="J1685" s="64"/>
      <c r="K1685" s="64"/>
      <c r="L1685" s="64"/>
      <c r="M1685" s="64"/>
      <c r="N1685" s="64"/>
      <c r="O1685" s="64"/>
      <c r="P1685" s="64"/>
      <c r="Q1685" s="64"/>
      <c r="R1685" s="64"/>
      <c r="S1685" s="64"/>
      <c r="T1685" s="64"/>
      <c r="U1685" s="64"/>
      <c r="V1685" s="64"/>
      <c r="W1685" s="64"/>
      <c r="X1685" s="64"/>
      <c r="Y1685" s="64"/>
      <c r="Z1685" s="64"/>
      <c r="AA1685" s="64"/>
      <c r="AB1685" s="64"/>
      <c r="AC1685" s="64"/>
      <c r="AD1685" s="64"/>
      <c r="AE1685" s="64"/>
    </row>
    <row r="1686" spans="1:31" ht="18" customHeight="1" x14ac:dyDescent="0.3">
      <c r="A1686" s="49" t="s">
        <v>679</v>
      </c>
      <c r="B1686" s="64"/>
      <c r="C1686" s="64"/>
      <c r="D1686" s="64"/>
      <c r="E1686" s="64"/>
      <c r="F1686" s="64"/>
      <c r="G1686" s="64"/>
      <c r="H1686" s="64"/>
      <c r="I1686" s="64"/>
      <c r="J1686" s="64"/>
      <c r="K1686" s="64"/>
      <c r="L1686" s="64"/>
      <c r="M1686" s="64"/>
      <c r="N1686" s="64"/>
      <c r="O1686" s="64"/>
      <c r="P1686" s="64"/>
      <c r="Q1686" s="64"/>
      <c r="R1686" s="64"/>
      <c r="S1686" s="64"/>
      <c r="T1686" s="64"/>
      <c r="U1686" s="64"/>
      <c r="V1686" s="64"/>
      <c r="W1686" s="64"/>
      <c r="X1686" s="64"/>
      <c r="Y1686" s="64"/>
      <c r="Z1686" s="64"/>
      <c r="AA1686" s="64"/>
      <c r="AB1686" s="64"/>
      <c r="AC1686" s="64"/>
      <c r="AD1686" s="64"/>
      <c r="AE1686" s="64"/>
    </row>
    <row r="1687" spans="1:31" ht="18" customHeight="1" x14ac:dyDescent="0.3">
      <c r="A1687" s="50" t="s">
        <v>680</v>
      </c>
      <c r="B1687" s="64"/>
      <c r="C1687" s="64"/>
      <c r="D1687" s="64"/>
      <c r="E1687" s="64"/>
      <c r="F1687" s="64"/>
      <c r="G1687" s="64"/>
      <c r="H1687" s="64"/>
      <c r="I1687" s="64"/>
      <c r="J1687" s="64"/>
      <c r="K1687" s="64"/>
      <c r="L1687" s="64"/>
      <c r="M1687" s="64"/>
      <c r="N1687" s="64"/>
      <c r="O1687" s="64"/>
      <c r="P1687" s="64"/>
      <c r="Q1687" s="64"/>
      <c r="R1687" s="64"/>
      <c r="S1687" s="64"/>
      <c r="T1687" s="64"/>
      <c r="U1687" s="64"/>
      <c r="V1687" s="64"/>
      <c r="W1687" s="64"/>
      <c r="X1687" s="64"/>
      <c r="Y1687" s="64"/>
      <c r="Z1687" s="64"/>
      <c r="AA1687" s="64"/>
      <c r="AB1687" s="64"/>
      <c r="AC1687" s="64"/>
      <c r="AD1687" s="64"/>
      <c r="AE1687" s="64"/>
    </row>
    <row r="1688" spans="1:31" ht="18" customHeight="1" x14ac:dyDescent="0.3">
      <c r="A1688" s="51" t="s">
        <v>681</v>
      </c>
      <c r="B1688" s="64"/>
      <c r="C1688" s="64"/>
      <c r="D1688" s="64"/>
      <c r="E1688" s="64"/>
      <c r="F1688" s="64"/>
      <c r="G1688" s="64"/>
      <c r="H1688" s="64"/>
      <c r="I1688" s="64"/>
      <c r="J1688" s="64"/>
      <c r="K1688" s="64"/>
      <c r="L1688" s="64"/>
      <c r="M1688" s="64"/>
      <c r="N1688" s="64"/>
      <c r="O1688" s="64"/>
      <c r="P1688" s="64"/>
      <c r="Q1688" s="64"/>
      <c r="R1688" s="64"/>
      <c r="S1688" s="64"/>
      <c r="T1688" s="64"/>
      <c r="U1688" s="64"/>
      <c r="V1688" s="64"/>
      <c r="W1688" s="64"/>
      <c r="X1688" s="64"/>
      <c r="Y1688" s="64"/>
      <c r="Z1688" s="64"/>
      <c r="AA1688" s="64"/>
      <c r="AB1688" s="64"/>
      <c r="AC1688" s="64"/>
      <c r="AD1688" s="64"/>
      <c r="AE1688" s="64"/>
    </row>
  </sheetData>
  <mergeCells count="887">
    <mergeCell ref="B1:G1"/>
    <mergeCell ref="B2:K2"/>
    <mergeCell ref="L2:U2"/>
    <mergeCell ref="V2:AE2"/>
    <mergeCell ref="B3:D3"/>
    <mergeCell ref="E3:G3"/>
    <mergeCell ref="H3:J3"/>
    <mergeCell ref="L3:N3"/>
    <mergeCell ref="O3:Q3"/>
    <mergeCell ref="R3:T3"/>
    <mergeCell ref="R6:S6"/>
    <mergeCell ref="V6:W6"/>
    <mergeCell ref="Y6:Z6"/>
    <mergeCell ref="AB6:AC6"/>
    <mergeCell ref="A56:AE56"/>
    <mergeCell ref="A57:AE57"/>
    <mergeCell ref="V3:X3"/>
    <mergeCell ref="Y3:AA3"/>
    <mergeCell ref="AB3:AD3"/>
    <mergeCell ref="A5:AE5"/>
    <mergeCell ref="B6:C6"/>
    <mergeCell ref="E6:F6"/>
    <mergeCell ref="H6:I6"/>
    <mergeCell ref="L6:M6"/>
    <mergeCell ref="O6:P6"/>
    <mergeCell ref="R64:S64"/>
    <mergeCell ref="V64:W64"/>
    <mergeCell ref="Y64:Z64"/>
    <mergeCell ref="AB64:AC64"/>
    <mergeCell ref="A66:AE66"/>
    <mergeCell ref="A67:AE67"/>
    <mergeCell ref="V58:W58"/>
    <mergeCell ref="Y58:Z58"/>
    <mergeCell ref="AB58:AC58"/>
    <mergeCell ref="A62:AE62"/>
    <mergeCell ref="A63:AE63"/>
    <mergeCell ref="B64:C64"/>
    <mergeCell ref="E64:F64"/>
    <mergeCell ref="H64:I64"/>
    <mergeCell ref="L64:M64"/>
    <mergeCell ref="O64:P64"/>
    <mergeCell ref="B58:C58"/>
    <mergeCell ref="E58:F58"/>
    <mergeCell ref="H58:I58"/>
    <mergeCell ref="L58:M58"/>
    <mergeCell ref="O58:P58"/>
    <mergeCell ref="R58:S58"/>
    <mergeCell ref="R81:S81"/>
    <mergeCell ref="V81:W81"/>
    <mergeCell ref="Y81:Z81"/>
    <mergeCell ref="AB81:AC81"/>
    <mergeCell ref="A103:AE103"/>
    <mergeCell ref="A104:AE104"/>
    <mergeCell ref="V68:W68"/>
    <mergeCell ref="Y68:Z68"/>
    <mergeCell ref="AB68:AC68"/>
    <mergeCell ref="A79:AE79"/>
    <mergeCell ref="A80:AE80"/>
    <mergeCell ref="B81:C81"/>
    <mergeCell ref="E81:F81"/>
    <mergeCell ref="H81:I81"/>
    <mergeCell ref="L81:M81"/>
    <mergeCell ref="O81:P81"/>
    <mergeCell ref="B68:C68"/>
    <mergeCell ref="E68:F68"/>
    <mergeCell ref="H68:I68"/>
    <mergeCell ref="L68:M68"/>
    <mergeCell ref="O68:P68"/>
    <mergeCell ref="R68:S68"/>
    <mergeCell ref="A165:AE165"/>
    <mergeCell ref="A166:AE166"/>
    <mergeCell ref="A127:AE127"/>
    <mergeCell ref="A128:AE128"/>
    <mergeCell ref="V105:W105"/>
    <mergeCell ref="Y105:Z105"/>
    <mergeCell ref="AB105:AC105"/>
    <mergeCell ref="B105:C105"/>
    <mergeCell ref="E105:F105"/>
    <mergeCell ref="H105:I105"/>
    <mergeCell ref="L105:M105"/>
    <mergeCell ref="O105:P105"/>
    <mergeCell ref="R105:S105"/>
    <mergeCell ref="B129:C129"/>
    <mergeCell ref="E129:F129"/>
    <mergeCell ref="H129:I129"/>
    <mergeCell ref="L129:M129"/>
    <mergeCell ref="O129:P129"/>
    <mergeCell ref="R129:S129"/>
    <mergeCell ref="V129:W129"/>
    <mergeCell ref="Y129:Z129"/>
    <mergeCell ref="AB129:AC129"/>
    <mergeCell ref="A143:AE143"/>
    <mergeCell ref="A144:AE144"/>
    <mergeCell ref="A390:AE390"/>
    <mergeCell ref="B391:C391"/>
    <mergeCell ref="A346:AE346"/>
    <mergeCell ref="B347:C347"/>
    <mergeCell ref="A302:AE302"/>
    <mergeCell ref="A301:AE301"/>
    <mergeCell ref="B303:C303"/>
    <mergeCell ref="A202:AE202"/>
    <mergeCell ref="A203:AE203"/>
    <mergeCell ref="B204:C204"/>
    <mergeCell ref="E204:F204"/>
    <mergeCell ref="H204:I204"/>
    <mergeCell ref="L204:M204"/>
    <mergeCell ref="O204:P204"/>
    <mergeCell ref="R204:S204"/>
    <mergeCell ref="V204:W204"/>
    <mergeCell ref="Y204:Z204"/>
    <mergeCell ref="AB204:AC204"/>
    <mergeCell ref="A220:AE220"/>
    <mergeCell ref="A221:AE221"/>
    <mergeCell ref="B222:C222"/>
    <mergeCell ref="E222:F222"/>
    <mergeCell ref="H222:I222"/>
    <mergeCell ref="L222:M222"/>
    <mergeCell ref="A653:AE653"/>
    <mergeCell ref="A654:AE654"/>
    <mergeCell ref="A609:AE609"/>
    <mergeCell ref="A610:AE610"/>
    <mergeCell ref="A522:AE522"/>
    <mergeCell ref="B523:C523"/>
    <mergeCell ref="A478:AE478"/>
    <mergeCell ref="B479:C479"/>
    <mergeCell ref="A434:AE434"/>
    <mergeCell ref="B435:C435"/>
    <mergeCell ref="E435:F435"/>
    <mergeCell ref="H435:I435"/>
    <mergeCell ref="L435:M435"/>
    <mergeCell ref="O435:P435"/>
    <mergeCell ref="R435:S435"/>
    <mergeCell ref="V435:W435"/>
    <mergeCell ref="Y435:Z435"/>
    <mergeCell ref="AB435:AC435"/>
    <mergeCell ref="A477:AE477"/>
    <mergeCell ref="E479:F479"/>
    <mergeCell ref="H479:I479"/>
    <mergeCell ref="L479:M479"/>
    <mergeCell ref="O479:P479"/>
    <mergeCell ref="R479:S479"/>
    <mergeCell ref="A956:AE956"/>
    <mergeCell ref="B957:C957"/>
    <mergeCell ref="A955:AE955"/>
    <mergeCell ref="A917:AE917"/>
    <mergeCell ref="A918:AE918"/>
    <mergeCell ref="A822:AE822"/>
    <mergeCell ref="A805:AE805"/>
    <mergeCell ref="A806:AE806"/>
    <mergeCell ref="A697:AE697"/>
    <mergeCell ref="A698:AE698"/>
    <mergeCell ref="B699:C699"/>
    <mergeCell ref="E699:F699"/>
    <mergeCell ref="H699:I699"/>
    <mergeCell ref="L699:M699"/>
    <mergeCell ref="O699:P699"/>
    <mergeCell ref="R699:S699"/>
    <mergeCell ref="V699:W699"/>
    <mergeCell ref="Y699:Z699"/>
    <mergeCell ref="AB699:AC699"/>
    <mergeCell ref="A741:AE741"/>
    <mergeCell ref="A742:AE742"/>
    <mergeCell ref="B743:C743"/>
    <mergeCell ref="E743:F743"/>
    <mergeCell ref="H743:I743"/>
    <mergeCell ref="A1092:AE1092"/>
    <mergeCell ref="A1093:AE1093"/>
    <mergeCell ref="R1048:S1048"/>
    <mergeCell ref="V1048:W1048"/>
    <mergeCell ref="Y1048:Z1048"/>
    <mergeCell ref="AB1048:AC1048"/>
    <mergeCell ref="A1046:AE1046"/>
    <mergeCell ref="A1047:AE1047"/>
    <mergeCell ref="B1048:C1048"/>
    <mergeCell ref="E1048:F1048"/>
    <mergeCell ref="H1048:I1048"/>
    <mergeCell ref="L1048:M1048"/>
    <mergeCell ref="O1048:P1048"/>
    <mergeCell ref="A1062:AE1062"/>
    <mergeCell ref="A1063:AE1063"/>
    <mergeCell ref="B1064:C1064"/>
    <mergeCell ref="E1064:F1064"/>
    <mergeCell ref="H1064:I1064"/>
    <mergeCell ref="L1064:M1064"/>
    <mergeCell ref="O1064:P1064"/>
    <mergeCell ref="R1064:S1064"/>
    <mergeCell ref="V1064:W1064"/>
    <mergeCell ref="Y1064:Z1064"/>
    <mergeCell ref="AB1064:AC1064"/>
    <mergeCell ref="A1132:AE1132"/>
    <mergeCell ref="A1133:AE1133"/>
    <mergeCell ref="B1134:C1134"/>
    <mergeCell ref="E1134:F1134"/>
    <mergeCell ref="H1134:I1134"/>
    <mergeCell ref="L1134:M1134"/>
    <mergeCell ref="O1134:P1134"/>
    <mergeCell ref="A1106:AE1106"/>
    <mergeCell ref="A1107:AE1107"/>
    <mergeCell ref="B1108:C1108"/>
    <mergeCell ref="E1108:F1108"/>
    <mergeCell ref="H1108:I1108"/>
    <mergeCell ref="L1108:M1108"/>
    <mergeCell ref="O1108:P1108"/>
    <mergeCell ref="R1108:S1108"/>
    <mergeCell ref="V1108:W1108"/>
    <mergeCell ref="Y1108:Z1108"/>
    <mergeCell ref="AB1108:AC1108"/>
    <mergeCell ref="A1142:AE1142"/>
    <mergeCell ref="A1143:AE1143"/>
    <mergeCell ref="R1134:S1134"/>
    <mergeCell ref="V1134:W1134"/>
    <mergeCell ref="Y1134:Z1134"/>
    <mergeCell ref="AB1134:AC1134"/>
    <mergeCell ref="V1162:W1162"/>
    <mergeCell ref="Y1162:Z1162"/>
    <mergeCell ref="AB1162:AC1162"/>
    <mergeCell ref="B1162:C1162"/>
    <mergeCell ref="E1162:F1162"/>
    <mergeCell ref="H1162:I1162"/>
    <mergeCell ref="L1162:M1162"/>
    <mergeCell ref="O1162:P1162"/>
    <mergeCell ref="R1162:S1162"/>
    <mergeCell ref="B1144:C1144"/>
    <mergeCell ref="E1144:F1144"/>
    <mergeCell ref="H1144:I1144"/>
    <mergeCell ref="L1144:M1144"/>
    <mergeCell ref="O1144:P1144"/>
    <mergeCell ref="R1144:S1144"/>
    <mergeCell ref="V1144:W1144"/>
    <mergeCell ref="Y1144:Z1144"/>
    <mergeCell ref="AB1144:AC1144"/>
    <mergeCell ref="A1202:AE1202"/>
    <mergeCell ref="A1203:AE1203"/>
    <mergeCell ref="B1204:C1204"/>
    <mergeCell ref="E1204:F1204"/>
    <mergeCell ref="H1204:I1204"/>
    <mergeCell ref="L1204:M1204"/>
    <mergeCell ref="A1170:AE1170"/>
    <mergeCell ref="A1171:AE1171"/>
    <mergeCell ref="A1160:AE1160"/>
    <mergeCell ref="A1161:AE1161"/>
    <mergeCell ref="A1198:AE1198"/>
    <mergeCell ref="A1199:AE1199"/>
    <mergeCell ref="B1200:C1200"/>
    <mergeCell ref="E1200:F1200"/>
    <mergeCell ref="H1200:I1200"/>
    <mergeCell ref="L1200:M1200"/>
    <mergeCell ref="O1200:P1200"/>
    <mergeCell ref="R1200:S1200"/>
    <mergeCell ref="V1200:W1200"/>
    <mergeCell ref="Y1200:Z1200"/>
    <mergeCell ref="AB1200:AC1200"/>
    <mergeCell ref="B1172:C1172"/>
    <mergeCell ref="E1172:F1172"/>
    <mergeCell ref="H1172:I1172"/>
    <mergeCell ref="A1467:AE1467"/>
    <mergeCell ref="E1468:F1468"/>
    <mergeCell ref="H1468:I1468"/>
    <mergeCell ref="O1468:P1468"/>
    <mergeCell ref="R1468:S1468"/>
    <mergeCell ref="Y1468:Z1468"/>
    <mergeCell ref="AB1468:AC1468"/>
    <mergeCell ref="AB1208:AC1208"/>
    <mergeCell ref="B1208:C1208"/>
    <mergeCell ref="L1208:M1208"/>
    <mergeCell ref="V1208:W1208"/>
    <mergeCell ref="A1212:AE1212"/>
    <mergeCell ref="A1213:AE1213"/>
    <mergeCell ref="B1214:C1214"/>
    <mergeCell ref="E1214:F1214"/>
    <mergeCell ref="A1238:AE1238"/>
    <mergeCell ref="A1239:AE1239"/>
    <mergeCell ref="B1240:C1240"/>
    <mergeCell ref="E1240:F1240"/>
    <mergeCell ref="H1240:I1240"/>
    <mergeCell ref="L1240:M1240"/>
    <mergeCell ref="O1240:P1240"/>
    <mergeCell ref="R1240:S1240"/>
    <mergeCell ref="V1240:W1240"/>
    <mergeCell ref="B145:C145"/>
    <mergeCell ref="E145:F145"/>
    <mergeCell ref="H145:I145"/>
    <mergeCell ref="L145:M145"/>
    <mergeCell ref="O145:P145"/>
    <mergeCell ref="R145:S145"/>
    <mergeCell ref="V145:W145"/>
    <mergeCell ref="Y145:Z145"/>
    <mergeCell ref="AB145:AC145"/>
    <mergeCell ref="A153:AE153"/>
    <mergeCell ref="A154:AE154"/>
    <mergeCell ref="B155:C155"/>
    <mergeCell ref="E155:F155"/>
    <mergeCell ref="H155:I155"/>
    <mergeCell ref="L155:M155"/>
    <mergeCell ref="O155:P155"/>
    <mergeCell ref="R155:S155"/>
    <mergeCell ref="V155:W155"/>
    <mergeCell ref="Y155:Z155"/>
    <mergeCell ref="AB155:AC155"/>
    <mergeCell ref="B167:C167"/>
    <mergeCell ref="E167:F167"/>
    <mergeCell ref="H167:I167"/>
    <mergeCell ref="L167:M167"/>
    <mergeCell ref="O167:P167"/>
    <mergeCell ref="R167:S167"/>
    <mergeCell ref="V167:W167"/>
    <mergeCell ref="Y167:Z167"/>
    <mergeCell ref="AB167:AC167"/>
    <mergeCell ref="A188:AE188"/>
    <mergeCell ref="A189:AE189"/>
    <mergeCell ref="B190:C190"/>
    <mergeCell ref="E190:F190"/>
    <mergeCell ref="H190:I190"/>
    <mergeCell ref="L190:M190"/>
    <mergeCell ref="O190:P190"/>
    <mergeCell ref="R190:S190"/>
    <mergeCell ref="V190:W190"/>
    <mergeCell ref="Y190:Z190"/>
    <mergeCell ref="AB190:AC190"/>
    <mergeCell ref="O222:P222"/>
    <mergeCell ref="R222:S222"/>
    <mergeCell ref="V222:W222"/>
    <mergeCell ref="Y222:Z222"/>
    <mergeCell ref="AB222:AC222"/>
    <mergeCell ref="A239:AE239"/>
    <mergeCell ref="A240:AE240"/>
    <mergeCell ref="B241:C241"/>
    <mergeCell ref="E241:F241"/>
    <mergeCell ref="H241:I241"/>
    <mergeCell ref="L241:M241"/>
    <mergeCell ref="O241:P241"/>
    <mergeCell ref="R241:S241"/>
    <mergeCell ref="V241:W241"/>
    <mergeCell ref="Y241:Z241"/>
    <mergeCell ref="AB241:AC241"/>
    <mergeCell ref="E303:F303"/>
    <mergeCell ref="H303:I303"/>
    <mergeCell ref="L303:M303"/>
    <mergeCell ref="O303:P303"/>
    <mergeCell ref="R303:S303"/>
    <mergeCell ref="V303:W303"/>
    <mergeCell ref="Y303:Z303"/>
    <mergeCell ref="AB303:AC303"/>
    <mergeCell ref="A345:AE345"/>
    <mergeCell ref="E347:F347"/>
    <mergeCell ref="H347:I347"/>
    <mergeCell ref="L347:M347"/>
    <mergeCell ref="O347:P347"/>
    <mergeCell ref="R347:S347"/>
    <mergeCell ref="V347:W347"/>
    <mergeCell ref="Y347:Z347"/>
    <mergeCell ref="AB347:AC347"/>
    <mergeCell ref="A389:AE389"/>
    <mergeCell ref="E391:F391"/>
    <mergeCell ref="H391:I391"/>
    <mergeCell ref="L391:M391"/>
    <mergeCell ref="O391:P391"/>
    <mergeCell ref="R391:S391"/>
    <mergeCell ref="V391:W391"/>
    <mergeCell ref="Y391:Z391"/>
    <mergeCell ref="AB391:AC391"/>
    <mergeCell ref="A433:AE433"/>
    <mergeCell ref="V479:W479"/>
    <mergeCell ref="Y479:Z479"/>
    <mergeCell ref="AB479:AC479"/>
    <mergeCell ref="A521:AE521"/>
    <mergeCell ref="E523:F523"/>
    <mergeCell ref="H523:I523"/>
    <mergeCell ref="L523:M523"/>
    <mergeCell ref="O523:P523"/>
    <mergeCell ref="R523:S523"/>
    <mergeCell ref="V523:W523"/>
    <mergeCell ref="Y523:Z523"/>
    <mergeCell ref="AB523:AC523"/>
    <mergeCell ref="A565:AE565"/>
    <mergeCell ref="A566:AE566"/>
    <mergeCell ref="B567:C567"/>
    <mergeCell ref="E567:F567"/>
    <mergeCell ref="H567:I567"/>
    <mergeCell ref="L567:M567"/>
    <mergeCell ref="O567:P567"/>
    <mergeCell ref="R567:S567"/>
    <mergeCell ref="V567:W567"/>
    <mergeCell ref="Y567:Z567"/>
    <mergeCell ref="AB567:AC567"/>
    <mergeCell ref="B611:C611"/>
    <mergeCell ref="E611:F611"/>
    <mergeCell ref="H611:I611"/>
    <mergeCell ref="L611:M611"/>
    <mergeCell ref="O611:P611"/>
    <mergeCell ref="R611:S611"/>
    <mergeCell ref="V611:W611"/>
    <mergeCell ref="Y611:Z611"/>
    <mergeCell ref="AB611:AC611"/>
    <mergeCell ref="B655:C655"/>
    <mergeCell ref="E655:F655"/>
    <mergeCell ref="H655:I655"/>
    <mergeCell ref="L655:M655"/>
    <mergeCell ref="O655:P655"/>
    <mergeCell ref="R655:S655"/>
    <mergeCell ref="V655:W655"/>
    <mergeCell ref="Y655:Z655"/>
    <mergeCell ref="AB655:AC655"/>
    <mergeCell ref="L743:M743"/>
    <mergeCell ref="O743:P743"/>
    <mergeCell ref="R743:S743"/>
    <mergeCell ref="V743:W743"/>
    <mergeCell ref="Y743:Z743"/>
    <mergeCell ref="AB743:AC743"/>
    <mergeCell ref="A767:AE767"/>
    <mergeCell ref="A768:AE768"/>
    <mergeCell ref="B769:C769"/>
    <mergeCell ref="E769:F769"/>
    <mergeCell ref="H769:I769"/>
    <mergeCell ref="L769:M769"/>
    <mergeCell ref="O769:P769"/>
    <mergeCell ref="R769:S769"/>
    <mergeCell ref="V769:W769"/>
    <mergeCell ref="Y769:Z769"/>
    <mergeCell ref="AB769:AC769"/>
    <mergeCell ref="B807:C807"/>
    <mergeCell ref="E807:F807"/>
    <mergeCell ref="H807:I807"/>
    <mergeCell ref="L807:M807"/>
    <mergeCell ref="O807:P807"/>
    <mergeCell ref="R807:S807"/>
    <mergeCell ref="V807:W807"/>
    <mergeCell ref="Y807:Z807"/>
    <mergeCell ref="AB807:AC807"/>
    <mergeCell ref="A809:AE809"/>
    <mergeCell ref="A810:AE810"/>
    <mergeCell ref="B811:C811"/>
    <mergeCell ref="E811:F811"/>
    <mergeCell ref="H811:I811"/>
    <mergeCell ref="L811:M811"/>
    <mergeCell ref="O811:P811"/>
    <mergeCell ref="R811:S811"/>
    <mergeCell ref="V811:W811"/>
    <mergeCell ref="Y811:Z811"/>
    <mergeCell ref="AB811:AC811"/>
    <mergeCell ref="A813:AE813"/>
    <mergeCell ref="A814:AE814"/>
    <mergeCell ref="B815:C815"/>
    <mergeCell ref="E815:F815"/>
    <mergeCell ref="H815:I815"/>
    <mergeCell ref="L815:M815"/>
    <mergeCell ref="O815:P815"/>
    <mergeCell ref="R815:S815"/>
    <mergeCell ref="V815:W815"/>
    <mergeCell ref="Y815:Z815"/>
    <mergeCell ref="AB815:AC815"/>
    <mergeCell ref="A817:AE817"/>
    <mergeCell ref="A818:AE818"/>
    <mergeCell ref="B819:C819"/>
    <mergeCell ref="E819:F819"/>
    <mergeCell ref="H819:I819"/>
    <mergeCell ref="L819:M819"/>
    <mergeCell ref="O819:P819"/>
    <mergeCell ref="R819:S819"/>
    <mergeCell ref="V819:W819"/>
    <mergeCell ref="Y819:Z819"/>
    <mergeCell ref="AB819:AC819"/>
    <mergeCell ref="A821:AE821"/>
    <mergeCell ref="B823:C823"/>
    <mergeCell ref="E823:F823"/>
    <mergeCell ref="H823:I823"/>
    <mergeCell ref="L823:M823"/>
    <mergeCell ref="O823:P823"/>
    <mergeCell ref="R823:S823"/>
    <mergeCell ref="V823:W823"/>
    <mergeCell ref="Y823:Z823"/>
    <mergeCell ref="AB823:AC823"/>
    <mergeCell ref="A825:AE825"/>
    <mergeCell ref="A826:AE826"/>
    <mergeCell ref="B827:C827"/>
    <mergeCell ref="E827:F827"/>
    <mergeCell ref="H827:I827"/>
    <mergeCell ref="L827:M827"/>
    <mergeCell ref="O827:P827"/>
    <mergeCell ref="R827:S827"/>
    <mergeCell ref="V827:W827"/>
    <mergeCell ref="Y827:Z827"/>
    <mergeCell ref="AB827:AC827"/>
    <mergeCell ref="A829:AE829"/>
    <mergeCell ref="A830:AE830"/>
    <mergeCell ref="B831:C831"/>
    <mergeCell ref="E831:F831"/>
    <mergeCell ref="H831:I831"/>
    <mergeCell ref="L831:M831"/>
    <mergeCell ref="O831:P831"/>
    <mergeCell ref="R831:S831"/>
    <mergeCell ref="V831:W831"/>
    <mergeCell ref="Y831:Z831"/>
    <mergeCell ref="AB831:AC831"/>
    <mergeCell ref="A833:AE833"/>
    <mergeCell ref="A834:AE834"/>
    <mergeCell ref="B835:C835"/>
    <mergeCell ref="E835:F835"/>
    <mergeCell ref="H835:I835"/>
    <mergeCell ref="L835:M835"/>
    <mergeCell ref="O835:P835"/>
    <mergeCell ref="R835:S835"/>
    <mergeCell ref="V835:W835"/>
    <mergeCell ref="Y835:Z835"/>
    <mergeCell ref="AB835:AC835"/>
    <mergeCell ref="A837:AE837"/>
    <mergeCell ref="A838:AE838"/>
    <mergeCell ref="B839:C839"/>
    <mergeCell ref="E839:F839"/>
    <mergeCell ref="H839:I839"/>
    <mergeCell ref="L839:M839"/>
    <mergeCell ref="O839:P839"/>
    <mergeCell ref="R839:S839"/>
    <mergeCell ref="V839:W839"/>
    <mergeCell ref="Y839:Z839"/>
    <mergeCell ref="AB839:AC839"/>
    <mergeCell ref="A841:AE841"/>
    <mergeCell ref="A842:AE842"/>
    <mergeCell ref="B843:C843"/>
    <mergeCell ref="E843:F843"/>
    <mergeCell ref="H843:I843"/>
    <mergeCell ref="L843:M843"/>
    <mergeCell ref="O843:P843"/>
    <mergeCell ref="R843:S843"/>
    <mergeCell ref="V843:W843"/>
    <mergeCell ref="Y843:Z843"/>
    <mergeCell ref="AB843:AC843"/>
    <mergeCell ref="A845:AE845"/>
    <mergeCell ref="A846:AE846"/>
    <mergeCell ref="B847:C847"/>
    <mergeCell ref="E847:F847"/>
    <mergeCell ref="H847:I847"/>
    <mergeCell ref="L847:M847"/>
    <mergeCell ref="O847:P847"/>
    <mergeCell ref="R847:S847"/>
    <mergeCell ref="V847:W847"/>
    <mergeCell ref="Y847:Z847"/>
    <mergeCell ref="AB847:AC847"/>
    <mergeCell ref="B919:C919"/>
    <mergeCell ref="E919:F919"/>
    <mergeCell ref="H919:I919"/>
    <mergeCell ref="L919:M919"/>
    <mergeCell ref="O919:P919"/>
    <mergeCell ref="R919:S919"/>
    <mergeCell ref="V919:W919"/>
    <mergeCell ref="Y919:Z919"/>
    <mergeCell ref="AB919:AC919"/>
    <mergeCell ref="A921:AE921"/>
    <mergeCell ref="A922:AE922"/>
    <mergeCell ref="B923:C923"/>
    <mergeCell ref="E923:F923"/>
    <mergeCell ref="H923:I923"/>
    <mergeCell ref="L923:M923"/>
    <mergeCell ref="O923:P923"/>
    <mergeCell ref="R923:S923"/>
    <mergeCell ref="V923:W923"/>
    <mergeCell ref="Y923:Z923"/>
    <mergeCell ref="AB923:AC923"/>
    <mergeCell ref="A925:AE925"/>
    <mergeCell ref="A926:AE926"/>
    <mergeCell ref="B927:C927"/>
    <mergeCell ref="E927:F927"/>
    <mergeCell ref="H927:I927"/>
    <mergeCell ref="L927:M927"/>
    <mergeCell ref="O927:P927"/>
    <mergeCell ref="R927:S927"/>
    <mergeCell ref="V927:W927"/>
    <mergeCell ref="Y927:Z927"/>
    <mergeCell ref="AB927:AC927"/>
    <mergeCell ref="A931:AE931"/>
    <mergeCell ref="A932:AE932"/>
    <mergeCell ref="B933:C933"/>
    <mergeCell ref="E933:F933"/>
    <mergeCell ref="H933:I933"/>
    <mergeCell ref="L933:M933"/>
    <mergeCell ref="O933:P933"/>
    <mergeCell ref="R933:S933"/>
    <mergeCell ref="V933:W933"/>
    <mergeCell ref="Y933:Z933"/>
    <mergeCell ref="AB933:AC933"/>
    <mergeCell ref="A937:AE937"/>
    <mergeCell ref="A938:AE938"/>
    <mergeCell ref="B939:C939"/>
    <mergeCell ref="E939:F939"/>
    <mergeCell ref="H939:I939"/>
    <mergeCell ref="L939:M939"/>
    <mergeCell ref="O939:P939"/>
    <mergeCell ref="R939:S939"/>
    <mergeCell ref="V939:W939"/>
    <mergeCell ref="Y939:Z939"/>
    <mergeCell ref="AB939:AC939"/>
    <mergeCell ref="A943:AE943"/>
    <mergeCell ref="A944:AE944"/>
    <mergeCell ref="B945:C945"/>
    <mergeCell ref="E945:F945"/>
    <mergeCell ref="H945:I945"/>
    <mergeCell ref="L945:M945"/>
    <mergeCell ref="O945:P945"/>
    <mergeCell ref="R945:S945"/>
    <mergeCell ref="V945:W945"/>
    <mergeCell ref="Y945:Z945"/>
    <mergeCell ref="AB945:AC945"/>
    <mergeCell ref="A949:AE949"/>
    <mergeCell ref="A950:AE950"/>
    <mergeCell ref="B951:C951"/>
    <mergeCell ref="E951:F951"/>
    <mergeCell ref="H951:I951"/>
    <mergeCell ref="L951:M951"/>
    <mergeCell ref="O951:P951"/>
    <mergeCell ref="R951:S951"/>
    <mergeCell ref="V951:W951"/>
    <mergeCell ref="Y951:Z951"/>
    <mergeCell ref="AB951:AC951"/>
    <mergeCell ref="E957:F957"/>
    <mergeCell ref="H957:I957"/>
    <mergeCell ref="L957:M957"/>
    <mergeCell ref="O957:P957"/>
    <mergeCell ref="R957:S957"/>
    <mergeCell ref="V957:W957"/>
    <mergeCell ref="Y957:Z957"/>
    <mergeCell ref="AB957:AC957"/>
    <mergeCell ref="A961:AE961"/>
    <mergeCell ref="A962:AE962"/>
    <mergeCell ref="B963:C963"/>
    <mergeCell ref="E963:F963"/>
    <mergeCell ref="H963:I963"/>
    <mergeCell ref="L963:M963"/>
    <mergeCell ref="O963:P963"/>
    <mergeCell ref="R963:S963"/>
    <mergeCell ref="V963:W963"/>
    <mergeCell ref="Y963:Z963"/>
    <mergeCell ref="AB963:AC963"/>
    <mergeCell ref="A967:AE967"/>
    <mergeCell ref="A968:AE968"/>
    <mergeCell ref="B969:C969"/>
    <mergeCell ref="E969:F969"/>
    <mergeCell ref="H969:I969"/>
    <mergeCell ref="L969:M969"/>
    <mergeCell ref="O969:P969"/>
    <mergeCell ref="R969:S969"/>
    <mergeCell ref="V969:W969"/>
    <mergeCell ref="Y969:Z969"/>
    <mergeCell ref="AB969:AC969"/>
    <mergeCell ref="A973:AE973"/>
    <mergeCell ref="A974:AE974"/>
    <mergeCell ref="B975:C975"/>
    <mergeCell ref="E975:F975"/>
    <mergeCell ref="H975:I975"/>
    <mergeCell ref="L975:M975"/>
    <mergeCell ref="O975:P975"/>
    <mergeCell ref="R975:S975"/>
    <mergeCell ref="V975:W975"/>
    <mergeCell ref="Y975:Z975"/>
    <mergeCell ref="AB975:AC975"/>
    <mergeCell ref="A979:AE979"/>
    <mergeCell ref="A980:AE980"/>
    <mergeCell ref="B981:C981"/>
    <mergeCell ref="E981:F981"/>
    <mergeCell ref="H981:I981"/>
    <mergeCell ref="L981:M981"/>
    <mergeCell ref="O981:P981"/>
    <mergeCell ref="R981:S981"/>
    <mergeCell ref="V981:W981"/>
    <mergeCell ref="Y981:Z981"/>
    <mergeCell ref="AB981:AC981"/>
    <mergeCell ref="A985:AE985"/>
    <mergeCell ref="A986:AE986"/>
    <mergeCell ref="B987:C987"/>
    <mergeCell ref="E987:F987"/>
    <mergeCell ref="H987:I987"/>
    <mergeCell ref="L987:M987"/>
    <mergeCell ref="O987:P987"/>
    <mergeCell ref="R987:S987"/>
    <mergeCell ref="V987:W987"/>
    <mergeCell ref="Y987:Z987"/>
    <mergeCell ref="AB987:AC987"/>
    <mergeCell ref="A996:AE996"/>
    <mergeCell ref="A997:AE997"/>
    <mergeCell ref="B998:C998"/>
    <mergeCell ref="E998:F998"/>
    <mergeCell ref="H998:I998"/>
    <mergeCell ref="L998:M998"/>
    <mergeCell ref="O998:P998"/>
    <mergeCell ref="R998:S998"/>
    <mergeCell ref="V998:W998"/>
    <mergeCell ref="Y998:Z998"/>
    <mergeCell ref="AB998:AC998"/>
    <mergeCell ref="A1020:AE1020"/>
    <mergeCell ref="A1021:AE1021"/>
    <mergeCell ref="B1022:C1022"/>
    <mergeCell ref="E1022:F1022"/>
    <mergeCell ref="H1022:I1022"/>
    <mergeCell ref="L1022:M1022"/>
    <mergeCell ref="O1022:P1022"/>
    <mergeCell ref="R1022:S1022"/>
    <mergeCell ref="V1022:W1022"/>
    <mergeCell ref="Y1022:Z1022"/>
    <mergeCell ref="AB1022:AC1022"/>
    <mergeCell ref="A1040:AE1040"/>
    <mergeCell ref="A1041:AE1041"/>
    <mergeCell ref="B1042:C1042"/>
    <mergeCell ref="E1042:F1042"/>
    <mergeCell ref="H1042:I1042"/>
    <mergeCell ref="L1042:M1042"/>
    <mergeCell ref="O1042:P1042"/>
    <mergeCell ref="R1042:S1042"/>
    <mergeCell ref="V1042:W1042"/>
    <mergeCell ref="Y1042:Z1042"/>
    <mergeCell ref="AB1042:AC1042"/>
    <mergeCell ref="B1094:C1094"/>
    <mergeCell ref="E1094:F1094"/>
    <mergeCell ref="H1094:I1094"/>
    <mergeCell ref="L1094:M1094"/>
    <mergeCell ref="O1094:P1094"/>
    <mergeCell ref="R1094:S1094"/>
    <mergeCell ref="V1094:W1094"/>
    <mergeCell ref="Y1094:Z1094"/>
    <mergeCell ref="AB1094:AC1094"/>
    <mergeCell ref="L1172:M1172"/>
    <mergeCell ref="O1172:P1172"/>
    <mergeCell ref="R1172:S1172"/>
    <mergeCell ref="V1172:W1172"/>
    <mergeCell ref="Y1172:Z1172"/>
    <mergeCell ref="AB1172:AC1172"/>
    <mergeCell ref="A1180:AE1180"/>
    <mergeCell ref="A1181:AE1181"/>
    <mergeCell ref="B1182:C1182"/>
    <mergeCell ref="E1182:F1182"/>
    <mergeCell ref="H1182:I1182"/>
    <mergeCell ref="L1182:M1182"/>
    <mergeCell ref="O1182:P1182"/>
    <mergeCell ref="R1182:S1182"/>
    <mergeCell ref="V1182:W1182"/>
    <mergeCell ref="Y1182:Z1182"/>
    <mergeCell ref="AB1182:AC1182"/>
    <mergeCell ref="A1184:AE1184"/>
    <mergeCell ref="A1185:AE1185"/>
    <mergeCell ref="B1186:C1186"/>
    <mergeCell ref="E1186:F1186"/>
    <mergeCell ref="H1186:I1186"/>
    <mergeCell ref="L1186:M1186"/>
    <mergeCell ref="O1186:P1186"/>
    <mergeCell ref="R1186:S1186"/>
    <mergeCell ref="V1186:W1186"/>
    <mergeCell ref="Y1186:Z1186"/>
    <mergeCell ref="AB1186:AC1186"/>
    <mergeCell ref="O1204:P1204"/>
    <mergeCell ref="R1204:S1204"/>
    <mergeCell ref="V1204:W1204"/>
    <mergeCell ref="Y1204:Z1204"/>
    <mergeCell ref="AB1204:AC1204"/>
    <mergeCell ref="H1214:I1214"/>
    <mergeCell ref="L1214:M1214"/>
    <mergeCell ref="O1214:P1214"/>
    <mergeCell ref="R1214:S1214"/>
    <mergeCell ref="V1214:W1214"/>
    <mergeCell ref="Y1214:Z1214"/>
    <mergeCell ref="AB1214:AC1214"/>
    <mergeCell ref="A1206:AE1206"/>
    <mergeCell ref="A1207:AE1207"/>
    <mergeCell ref="E1208:F1208"/>
    <mergeCell ref="H1208:I1208"/>
    <mergeCell ref="O1208:P1208"/>
    <mergeCell ref="R1208:S1208"/>
    <mergeCell ref="Y1208:Z1208"/>
    <mergeCell ref="Y1240:Z1240"/>
    <mergeCell ref="AB1240:AC1240"/>
    <mergeCell ref="A1244:AE1244"/>
    <mergeCell ref="A1245:AE1245"/>
    <mergeCell ref="B1246:C1246"/>
    <mergeCell ref="E1246:F1246"/>
    <mergeCell ref="H1246:I1246"/>
    <mergeCell ref="L1246:M1246"/>
    <mergeCell ref="O1246:P1246"/>
    <mergeCell ref="R1246:S1246"/>
    <mergeCell ref="V1246:W1246"/>
    <mergeCell ref="Y1246:Z1246"/>
    <mergeCell ref="AB1246:AC1246"/>
    <mergeCell ref="A1248:AE1248"/>
    <mergeCell ref="A1249:AE1249"/>
    <mergeCell ref="B1250:C1250"/>
    <mergeCell ref="E1250:F1250"/>
    <mergeCell ref="H1250:I1250"/>
    <mergeCell ref="L1250:M1250"/>
    <mergeCell ref="O1250:P1250"/>
    <mergeCell ref="R1250:S1250"/>
    <mergeCell ref="V1250:W1250"/>
    <mergeCell ref="Y1250:Z1250"/>
    <mergeCell ref="AB1250:AC1250"/>
    <mergeCell ref="A1276:AE1276"/>
    <mergeCell ref="A1277:AE1277"/>
    <mergeCell ref="B1278:C1278"/>
    <mergeCell ref="E1278:F1278"/>
    <mergeCell ref="H1278:I1278"/>
    <mergeCell ref="L1278:M1278"/>
    <mergeCell ref="O1278:P1278"/>
    <mergeCell ref="R1278:S1278"/>
    <mergeCell ref="V1278:W1278"/>
    <mergeCell ref="Y1278:Z1278"/>
    <mergeCell ref="AB1278:AC1278"/>
    <mergeCell ref="A1280:AE1280"/>
    <mergeCell ref="A1281:AE1281"/>
    <mergeCell ref="B1282:C1282"/>
    <mergeCell ref="E1282:F1282"/>
    <mergeCell ref="H1282:I1282"/>
    <mergeCell ref="L1282:M1282"/>
    <mergeCell ref="O1282:P1282"/>
    <mergeCell ref="R1282:S1282"/>
    <mergeCell ref="V1282:W1282"/>
    <mergeCell ref="Y1282:Z1282"/>
    <mergeCell ref="AB1282:AC1282"/>
    <mergeCell ref="A1286:AE1286"/>
    <mergeCell ref="A1287:AE1287"/>
    <mergeCell ref="E1288:F1288"/>
    <mergeCell ref="H1288:I1288"/>
    <mergeCell ref="O1288:P1288"/>
    <mergeCell ref="R1288:S1288"/>
    <mergeCell ref="Y1288:Z1288"/>
    <mergeCell ref="AB1288:AC1288"/>
    <mergeCell ref="A1310:AE1310"/>
    <mergeCell ref="A1311:AE1311"/>
    <mergeCell ref="E1312:F1312"/>
    <mergeCell ref="H1312:I1312"/>
    <mergeCell ref="O1312:P1312"/>
    <mergeCell ref="R1312:S1312"/>
    <mergeCell ref="Y1312:Z1312"/>
    <mergeCell ref="AB1312:AC1312"/>
    <mergeCell ref="A1352:AE1352"/>
    <mergeCell ref="A1353:AE1353"/>
    <mergeCell ref="E1354:F1354"/>
    <mergeCell ref="H1354:I1354"/>
    <mergeCell ref="O1354:P1354"/>
    <mergeCell ref="R1354:S1354"/>
    <mergeCell ref="Y1354:Z1354"/>
    <mergeCell ref="AB1354:AC1354"/>
    <mergeCell ref="A1394:AE1394"/>
    <mergeCell ref="A1395:AE1395"/>
    <mergeCell ref="E1396:F1396"/>
    <mergeCell ref="H1396:I1396"/>
    <mergeCell ref="O1396:P1396"/>
    <mergeCell ref="R1396:S1396"/>
    <mergeCell ref="Y1396:Z1396"/>
    <mergeCell ref="AB1396:AC1396"/>
    <mergeCell ref="A1430:AE1430"/>
    <mergeCell ref="A1431:AE1431"/>
    <mergeCell ref="E1432:F1432"/>
    <mergeCell ref="H1432:I1432"/>
    <mergeCell ref="O1432:P1432"/>
    <mergeCell ref="R1432:S1432"/>
    <mergeCell ref="Y1432:Z1432"/>
    <mergeCell ref="AB1432:AC1432"/>
    <mergeCell ref="A1466:AE1466"/>
    <mergeCell ref="A1502:AE1502"/>
    <mergeCell ref="A1503:AE1503"/>
    <mergeCell ref="E1504:F1504"/>
    <mergeCell ref="H1504:I1504"/>
    <mergeCell ref="O1504:P1504"/>
    <mergeCell ref="R1504:S1504"/>
    <mergeCell ref="Y1504:Z1504"/>
    <mergeCell ref="AB1504:AC1504"/>
    <mergeCell ref="A1532:AE1532"/>
    <mergeCell ref="A1533:AE1533"/>
    <mergeCell ref="E1534:F1534"/>
    <mergeCell ref="H1534:I1534"/>
    <mergeCell ref="O1534:P1534"/>
    <mergeCell ref="R1534:S1534"/>
    <mergeCell ref="Y1534:Z1534"/>
    <mergeCell ref="AB1534:AC1534"/>
    <mergeCell ref="A1548:AE1548"/>
    <mergeCell ref="A1549:AE1549"/>
    <mergeCell ref="A1655:AE1655"/>
    <mergeCell ref="A1656:AE1656"/>
    <mergeCell ref="H1657:I1657"/>
    <mergeCell ref="R1657:S1657"/>
    <mergeCell ref="AB1657:AC1657"/>
    <mergeCell ref="A1681:AE1681"/>
    <mergeCell ref="E1550:F1550"/>
    <mergeCell ref="H1550:I1550"/>
    <mergeCell ref="O1550:P1550"/>
    <mergeCell ref="R1550:S1550"/>
    <mergeCell ref="Y1550:Z1550"/>
    <mergeCell ref="AB1550:AC1550"/>
    <mergeCell ref="A1635:AE1635"/>
    <mergeCell ref="A1636:AE1636"/>
    <mergeCell ref="H1637:I1637"/>
    <mergeCell ref="R1637:S1637"/>
    <mergeCell ref="AB1637:AC1637"/>
  </mergeCells>
  <pageMargins left="0.7" right="0.7" top="0.75" bottom="0.75" header="0.3" footer="0.3"/>
  <pageSetup paperSize="9" orientation="landscape" horizontalDpi="4294967295" verticalDpi="429496729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D980-23D4-4BD9-8F0D-A15B20648A8E}">
  <sheetPr>
    <tabColor rgb="FF000000"/>
  </sheetPr>
  <dimension ref="A1:K168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0.6640625" defaultRowHeight="18" customHeight="1" x14ac:dyDescent="0.3"/>
  <cols>
    <col min="1" max="1" width="27.33203125" style="99" customWidth="1"/>
    <col min="2" max="11" width="11" style="99" customWidth="1"/>
    <col min="12" max="16384" width="90.6640625" style="99"/>
  </cols>
  <sheetData>
    <row r="1" spans="1:11" ht="36" customHeight="1" x14ac:dyDescent="0.3">
      <c r="B1" s="526" t="s">
        <v>329</v>
      </c>
      <c r="C1" s="527"/>
      <c r="D1" s="527"/>
      <c r="E1" s="527"/>
      <c r="F1" s="527"/>
      <c r="G1" s="527"/>
      <c r="H1" s="527"/>
      <c r="I1" s="527"/>
      <c r="J1" s="527"/>
      <c r="K1" s="527"/>
    </row>
    <row r="2" spans="1:11" ht="36" customHeight="1" x14ac:dyDescent="0.3">
      <c r="A2" s="99" t="s">
        <v>0</v>
      </c>
      <c r="B2" s="476" t="s">
        <v>1</v>
      </c>
      <c r="C2" s="476"/>
      <c r="D2" s="476"/>
      <c r="E2" s="476"/>
      <c r="F2" s="476"/>
      <c r="G2" s="476"/>
      <c r="H2" s="476"/>
      <c r="I2" s="476"/>
      <c r="J2" s="476"/>
      <c r="K2" s="476"/>
    </row>
    <row r="3" spans="1:11" ht="36" customHeight="1" x14ac:dyDescent="0.3">
      <c r="B3" s="476" t="s">
        <v>90</v>
      </c>
      <c r="C3" s="476"/>
      <c r="D3" s="476"/>
      <c r="E3" s="476" t="s">
        <v>91</v>
      </c>
      <c r="F3" s="476"/>
      <c r="G3" s="476"/>
      <c r="H3" s="476" t="s">
        <v>92</v>
      </c>
      <c r="I3" s="476"/>
      <c r="J3" s="476"/>
      <c r="K3" s="101" t="s">
        <v>330</v>
      </c>
    </row>
    <row r="4" spans="1:11" ht="14.4" x14ac:dyDescent="0.3">
      <c r="A4" s="66"/>
      <c r="B4" s="66"/>
      <c r="C4" s="66"/>
      <c r="D4" s="66"/>
      <c r="E4" s="66"/>
      <c r="F4" s="66"/>
      <c r="G4" s="66"/>
      <c r="H4" s="66"/>
      <c r="I4" s="66"/>
      <c r="J4" s="66"/>
      <c r="K4" s="66"/>
    </row>
    <row r="5" spans="1:11" ht="14.4" x14ac:dyDescent="0.3">
      <c r="A5" s="472" t="s">
        <v>331</v>
      </c>
      <c r="B5" s="472"/>
      <c r="C5" s="472"/>
      <c r="D5" s="472"/>
      <c r="E5" s="472"/>
      <c r="F5" s="472"/>
      <c r="G5" s="472"/>
      <c r="H5" s="472"/>
      <c r="I5" s="472"/>
      <c r="J5" s="472"/>
      <c r="K5" s="472"/>
    </row>
    <row r="6" spans="1:11" ht="18" customHeight="1" x14ac:dyDescent="0.3">
      <c r="B6" s="474" t="s">
        <v>332</v>
      </c>
      <c r="C6" s="474"/>
      <c r="D6" s="102" t="s">
        <v>333</v>
      </c>
      <c r="E6" s="474" t="s">
        <v>332</v>
      </c>
      <c r="F6" s="474"/>
      <c r="G6" s="102" t="s">
        <v>333</v>
      </c>
      <c r="H6" s="474" t="s">
        <v>332</v>
      </c>
      <c r="I6" s="474"/>
      <c r="J6" s="102" t="s">
        <v>333</v>
      </c>
      <c r="K6" s="99" t="s">
        <v>0</v>
      </c>
    </row>
    <row r="7" spans="1:11" ht="14.4" x14ac:dyDescent="0.3">
      <c r="A7" s="99" t="s">
        <v>18</v>
      </c>
      <c r="B7" s="10">
        <v>36308527</v>
      </c>
      <c r="C7" s="137"/>
      <c r="D7" s="10">
        <v>0</v>
      </c>
      <c r="E7" s="10">
        <v>38066920</v>
      </c>
      <c r="F7" s="137"/>
      <c r="G7" s="46">
        <v>0</v>
      </c>
      <c r="H7" s="10">
        <v>39283497</v>
      </c>
      <c r="I7" s="137"/>
      <c r="J7" s="46">
        <v>0</v>
      </c>
      <c r="K7" s="137">
        <v>8.1935849394275895E-2</v>
      </c>
    </row>
    <row r="8" spans="1:11" ht="14.4" x14ac:dyDescent="0.3">
      <c r="A8" s="99" t="s">
        <v>334</v>
      </c>
      <c r="B8" s="10">
        <v>18158626</v>
      </c>
      <c r="C8" s="137">
        <v>0.50012015083949835</v>
      </c>
      <c r="D8" s="10">
        <v>621.81818181818096</v>
      </c>
      <c r="E8" s="10">
        <v>18911519</v>
      </c>
      <c r="F8" s="137">
        <v>0.49679666755282537</v>
      </c>
      <c r="G8" s="46">
        <v>547.27272727272702</v>
      </c>
      <c r="H8" s="10">
        <v>19526298</v>
      </c>
      <c r="I8" s="137">
        <v>0.49706109412815258</v>
      </c>
      <c r="J8" s="46">
        <v>691.51513699999998</v>
      </c>
      <c r="K8" s="137">
        <v>7.5318033423894523E-2</v>
      </c>
    </row>
    <row r="9" spans="1:11" ht="14.4" x14ac:dyDescent="0.3">
      <c r="A9" s="99" t="s">
        <v>169</v>
      </c>
      <c r="B9" s="10">
        <v>1381152</v>
      </c>
      <c r="C9" s="137">
        <v>3.8039328888225074E-2</v>
      </c>
      <c r="D9" s="10">
        <v>408.48484848484799</v>
      </c>
      <c r="E9" s="10">
        <v>1288128</v>
      </c>
      <c r="F9" s="137">
        <v>3.3838513859277296E-2</v>
      </c>
      <c r="G9" s="46">
        <v>350.30303030303003</v>
      </c>
      <c r="H9" s="10">
        <v>1254607</v>
      </c>
      <c r="I9" s="137">
        <v>3.1937253447675493E-2</v>
      </c>
      <c r="J9" s="46">
        <v>324.24243200000001</v>
      </c>
      <c r="K9" s="137">
        <v>-9.1622790250457595E-2</v>
      </c>
    </row>
    <row r="10" spans="1:11" ht="14.4" x14ac:dyDescent="0.3">
      <c r="A10" s="99" t="s">
        <v>335</v>
      </c>
      <c r="B10" s="10">
        <v>1264187</v>
      </c>
      <c r="C10" s="137">
        <v>3.4817909302682533E-2</v>
      </c>
      <c r="D10" s="10">
        <v>3790.9090909090901</v>
      </c>
      <c r="E10" s="10">
        <v>1291849</v>
      </c>
      <c r="F10" s="137">
        <v>3.3936262770930772E-2</v>
      </c>
      <c r="G10" s="46">
        <v>3451.5151515151501</v>
      </c>
      <c r="H10" s="10">
        <v>1257974</v>
      </c>
      <c r="I10" s="137">
        <v>3.202296373970983E-2</v>
      </c>
      <c r="J10" s="46">
        <v>3710.9091800000001</v>
      </c>
      <c r="K10" s="137">
        <v>-4.9146210173020288E-3</v>
      </c>
    </row>
    <row r="11" spans="1:11" ht="14.4" x14ac:dyDescent="0.3">
      <c r="A11" s="99" t="s">
        <v>336</v>
      </c>
      <c r="B11" s="10">
        <v>1354672</v>
      </c>
      <c r="C11" s="137">
        <v>3.7310023620622232E-2</v>
      </c>
      <c r="D11" s="10">
        <v>3807.2727272727202</v>
      </c>
      <c r="E11" s="10">
        <v>1304704</v>
      </c>
      <c r="F11" s="137">
        <v>3.4273957546342076E-2</v>
      </c>
      <c r="G11" s="46">
        <v>3477.5757575757498</v>
      </c>
      <c r="H11" s="10">
        <v>1318355</v>
      </c>
      <c r="I11" s="137">
        <v>3.3560021400335108E-2</v>
      </c>
      <c r="J11" s="46">
        <v>3728.48486</v>
      </c>
      <c r="K11" s="137">
        <v>-2.6808703509041302E-2</v>
      </c>
    </row>
    <row r="12" spans="1:11" ht="14.4" x14ac:dyDescent="0.3">
      <c r="A12" s="99" t="s">
        <v>337</v>
      </c>
      <c r="B12" s="10">
        <v>835142</v>
      </c>
      <c r="C12" s="137">
        <v>2.3001263587476298E-2</v>
      </c>
      <c r="D12" s="10">
        <v>356.36363636363598</v>
      </c>
      <c r="E12" s="10">
        <v>824086</v>
      </c>
      <c r="F12" s="137">
        <v>2.1648349800824442E-2</v>
      </c>
      <c r="G12" s="46">
        <v>387.87878787878702</v>
      </c>
      <c r="H12" s="10">
        <v>779960</v>
      </c>
      <c r="I12" s="137">
        <v>1.9854647869053003E-2</v>
      </c>
      <c r="J12" s="46">
        <v>374.54544099999998</v>
      </c>
      <c r="K12" s="137">
        <v>-6.6074990839881123E-2</v>
      </c>
    </row>
    <row r="13" spans="1:11" ht="14.4" x14ac:dyDescent="0.3">
      <c r="A13" s="99" t="s">
        <v>338</v>
      </c>
      <c r="B13" s="10">
        <v>538510</v>
      </c>
      <c r="C13" s="137">
        <v>1.4831502252900537E-2</v>
      </c>
      <c r="D13" s="10">
        <v>521.81818181818096</v>
      </c>
      <c r="E13" s="10">
        <v>568697</v>
      </c>
      <c r="F13" s="137">
        <v>1.4939401454070883E-2</v>
      </c>
      <c r="G13" s="46">
        <v>355.15151515151501</v>
      </c>
      <c r="H13" s="10">
        <v>529837</v>
      </c>
      <c r="I13" s="137">
        <v>1.3487521235698543E-2</v>
      </c>
      <c r="J13" s="46">
        <v>507.27273600000001</v>
      </c>
      <c r="K13" s="137">
        <v>-1.6105550500454958E-2</v>
      </c>
    </row>
    <row r="14" spans="1:11" ht="14.4" x14ac:dyDescent="0.3">
      <c r="A14" s="99" t="s">
        <v>174</v>
      </c>
      <c r="B14" s="10">
        <v>290230</v>
      </c>
      <c r="C14" s="137">
        <v>7.9934391169325051E-3</v>
      </c>
      <c r="D14" s="10">
        <v>2228.4848484848399</v>
      </c>
      <c r="E14" s="10">
        <v>314164</v>
      </c>
      <c r="F14" s="137">
        <v>8.2529398228172908E-3</v>
      </c>
      <c r="G14" s="46">
        <v>2597.5757575757498</v>
      </c>
      <c r="H14" s="10">
        <v>295438</v>
      </c>
      <c r="I14" s="137">
        <v>7.5206644663024782E-3</v>
      </c>
      <c r="J14" s="46">
        <v>2701.21216</v>
      </c>
      <c r="K14" s="137">
        <v>1.7944388932915275E-2</v>
      </c>
    </row>
    <row r="15" spans="1:11" ht="14.4" x14ac:dyDescent="0.3">
      <c r="A15" s="99" t="s">
        <v>175</v>
      </c>
      <c r="B15" s="10">
        <v>280322</v>
      </c>
      <c r="C15" s="137">
        <v>7.7205555598551271E-3</v>
      </c>
      <c r="D15" s="10">
        <v>2345.45454545454</v>
      </c>
      <c r="E15" s="10">
        <v>307313</v>
      </c>
      <c r="F15" s="137">
        <v>8.0729672902351956E-3</v>
      </c>
      <c r="G15" s="46">
        <v>2128.4848484848399</v>
      </c>
      <c r="H15" s="10">
        <v>285103</v>
      </c>
      <c r="I15" s="137">
        <v>7.257576890366965E-3</v>
      </c>
      <c r="J15" s="46">
        <v>2161.21216</v>
      </c>
      <c r="K15" s="137">
        <v>1.7055386305748391E-2</v>
      </c>
    </row>
    <row r="16" spans="1:11" ht="14.4" x14ac:dyDescent="0.3">
      <c r="A16" s="99" t="s">
        <v>339</v>
      </c>
      <c r="B16" s="10">
        <v>797299</v>
      </c>
      <c r="C16" s="137">
        <v>2.195900153151352E-2</v>
      </c>
      <c r="D16" s="10">
        <v>3074.54545454545</v>
      </c>
      <c r="E16" s="10">
        <v>874398</v>
      </c>
      <c r="F16" s="137">
        <v>2.2970022266051469E-2</v>
      </c>
      <c r="G16" s="46">
        <v>2944.2424242424199</v>
      </c>
      <c r="H16" s="10">
        <v>839739</v>
      </c>
      <c r="I16" s="137">
        <v>2.1376381028399789E-2</v>
      </c>
      <c r="J16" s="46">
        <v>3409.0908199999999</v>
      </c>
      <c r="K16" s="137">
        <v>5.3229716831452188E-2</v>
      </c>
    </row>
    <row r="17" spans="1:11" ht="14.4" x14ac:dyDescent="0.3">
      <c r="A17" s="99" t="s">
        <v>340</v>
      </c>
      <c r="B17" s="10">
        <v>1418893</v>
      </c>
      <c r="C17" s="137">
        <v>3.9078781686737112E-2</v>
      </c>
      <c r="D17" s="10">
        <v>603.030303030303</v>
      </c>
      <c r="E17" s="10">
        <v>1450748</v>
      </c>
      <c r="F17" s="137">
        <v>3.8110464413721942E-2</v>
      </c>
      <c r="G17" s="46">
        <v>466.06060606060601</v>
      </c>
      <c r="H17" s="10">
        <v>1591508</v>
      </c>
      <c r="I17" s="137">
        <v>4.0513399303529415E-2</v>
      </c>
      <c r="J17" s="46">
        <v>412.121216</v>
      </c>
      <c r="K17" s="137">
        <v>0.1216546984163006</v>
      </c>
    </row>
    <row r="18" spans="1:11" ht="14.4" x14ac:dyDescent="0.3">
      <c r="A18" s="99" t="s">
        <v>341</v>
      </c>
      <c r="B18" s="10">
        <v>1328600</v>
      </c>
      <c r="C18" s="137">
        <v>3.6591955382822332E-2</v>
      </c>
      <c r="D18" s="10">
        <v>521.21212121212102</v>
      </c>
      <c r="E18" s="10">
        <v>1371919</v>
      </c>
      <c r="F18" s="137">
        <v>3.6039663834111085E-2</v>
      </c>
      <c r="G18" s="46">
        <v>444.84848484848402</v>
      </c>
      <c r="H18" s="10">
        <v>1484698</v>
      </c>
      <c r="I18" s="137">
        <v>3.7794445845796262E-2</v>
      </c>
      <c r="J18" s="46">
        <v>448.48486300000002</v>
      </c>
      <c r="K18" s="137">
        <v>0.11749059160018065</v>
      </c>
    </row>
    <row r="19" spans="1:11" ht="14.4" x14ac:dyDescent="0.3">
      <c r="A19" s="99" t="s">
        <v>342</v>
      </c>
      <c r="B19" s="10">
        <v>1363316</v>
      </c>
      <c r="C19" s="137">
        <v>3.7548094418702251E-2</v>
      </c>
      <c r="D19" s="10">
        <v>4291.5151515151501</v>
      </c>
      <c r="E19" s="10">
        <v>1283095</v>
      </c>
      <c r="F19" s="137">
        <v>3.3706299327605174E-2</v>
      </c>
      <c r="G19" s="46">
        <v>3907.2727272727202</v>
      </c>
      <c r="H19" s="10">
        <v>1359631</v>
      </c>
      <c r="I19" s="137">
        <v>3.4610742521216986E-2</v>
      </c>
      <c r="J19" s="46">
        <v>3997.5756799999999</v>
      </c>
      <c r="K19" s="137">
        <v>-2.7029683506978571E-3</v>
      </c>
    </row>
    <row r="20" spans="1:11" ht="14.4" x14ac:dyDescent="0.3">
      <c r="A20" s="99" t="s">
        <v>343</v>
      </c>
      <c r="B20" s="10">
        <v>1366882</v>
      </c>
      <c r="C20" s="137">
        <v>3.7646308262519163E-2</v>
      </c>
      <c r="D20" s="10">
        <v>4309.69696969697</v>
      </c>
      <c r="E20" s="10">
        <v>1312588</v>
      </c>
      <c r="F20" s="137">
        <v>3.4481066500783357E-2</v>
      </c>
      <c r="G20" s="46">
        <v>3950.9090909090901</v>
      </c>
      <c r="H20" s="10">
        <v>1262846</v>
      </c>
      <c r="I20" s="137">
        <v>3.2146985284940394E-2</v>
      </c>
      <c r="J20" s="46">
        <v>3940</v>
      </c>
      <c r="K20" s="137">
        <v>-7.6111910172202132E-2</v>
      </c>
    </row>
    <row r="21" spans="1:11" ht="14.4" x14ac:dyDescent="0.3">
      <c r="A21" s="99" t="s">
        <v>344</v>
      </c>
      <c r="B21" s="10">
        <v>1341124</v>
      </c>
      <c r="C21" s="137">
        <v>3.6936888130989172E-2</v>
      </c>
      <c r="D21" s="10">
        <v>382.42424242424198</v>
      </c>
      <c r="E21" s="10">
        <v>1314081</v>
      </c>
      <c r="F21" s="137">
        <v>3.4520286905271036E-2</v>
      </c>
      <c r="G21" s="46">
        <v>448.48484848484799</v>
      </c>
      <c r="H21" s="10">
        <v>1279131</v>
      </c>
      <c r="I21" s="137">
        <v>3.2561535954907475E-2</v>
      </c>
      <c r="J21" s="46">
        <v>413.33334400000001</v>
      </c>
      <c r="K21" s="137">
        <v>-4.6224659315618838E-2</v>
      </c>
    </row>
    <row r="22" spans="1:11" ht="14.4" x14ac:dyDescent="0.3">
      <c r="A22" s="99" t="s">
        <v>345</v>
      </c>
      <c r="B22" s="10">
        <v>1180892</v>
      </c>
      <c r="C22" s="137">
        <v>3.2523820093280018E-2</v>
      </c>
      <c r="D22" s="10">
        <v>404.24242424242402</v>
      </c>
      <c r="E22" s="10">
        <v>1297245</v>
      </c>
      <c r="F22" s="137">
        <v>3.4078013141068411E-2</v>
      </c>
      <c r="G22" s="46">
        <v>318.18181818181802</v>
      </c>
      <c r="H22" s="10">
        <v>1261859</v>
      </c>
      <c r="I22" s="137">
        <v>3.2121860230518683E-2</v>
      </c>
      <c r="J22" s="46">
        <v>326.66665599999999</v>
      </c>
      <c r="K22" s="137">
        <v>6.8564271753894512E-2</v>
      </c>
    </row>
    <row r="23" spans="1:11" ht="14.4" x14ac:dyDescent="0.3">
      <c r="A23" s="99" t="s">
        <v>346</v>
      </c>
      <c r="B23" s="10">
        <v>977259</v>
      </c>
      <c r="C23" s="137">
        <v>2.691541301028268E-2</v>
      </c>
      <c r="D23" s="10">
        <v>2737.5757575757498</v>
      </c>
      <c r="E23" s="10">
        <v>1131907</v>
      </c>
      <c r="F23" s="137">
        <v>2.9734662011005882E-2</v>
      </c>
      <c r="G23" s="46">
        <v>2709.0909090908999</v>
      </c>
      <c r="H23" s="10">
        <v>1209041</v>
      </c>
      <c r="I23" s="137">
        <v>3.0777326163197741E-2</v>
      </c>
      <c r="J23" s="46">
        <v>2938.1819999999998</v>
      </c>
      <c r="K23" s="137">
        <v>0.23717561055973901</v>
      </c>
    </row>
    <row r="24" spans="1:11" ht="14.4" x14ac:dyDescent="0.3">
      <c r="A24" s="99" t="s">
        <v>347</v>
      </c>
      <c r="B24" s="10">
        <v>334213</v>
      </c>
      <c r="C24" s="137">
        <v>9.2048074547337044E-3</v>
      </c>
      <c r="D24" s="10">
        <v>2111.5151515151501</v>
      </c>
      <c r="E24" s="10">
        <v>407351</v>
      </c>
      <c r="F24" s="137">
        <v>1.0700918277601655E-2</v>
      </c>
      <c r="G24" s="46">
        <v>2325.45454545454</v>
      </c>
      <c r="H24" s="10">
        <v>463834</v>
      </c>
      <c r="I24" s="137">
        <v>1.1807350043200075E-2</v>
      </c>
      <c r="J24" s="46">
        <v>2390.3029999999999</v>
      </c>
      <c r="K24" s="137">
        <v>0.38783949158171588</v>
      </c>
    </row>
    <row r="25" spans="1:11" ht="14.4" x14ac:dyDescent="0.3">
      <c r="A25" s="99" t="s">
        <v>348</v>
      </c>
      <c r="B25" s="10">
        <v>409492</v>
      </c>
      <c r="C25" s="137">
        <v>1.1278122078596027E-2</v>
      </c>
      <c r="D25" s="10">
        <v>2295.15151515151</v>
      </c>
      <c r="E25" s="10">
        <v>542840</v>
      </c>
      <c r="F25" s="137">
        <v>1.4260150282712655E-2</v>
      </c>
      <c r="G25" s="46">
        <v>2298.1818181818098</v>
      </c>
      <c r="H25" s="10">
        <v>614865</v>
      </c>
      <c r="I25" s="137">
        <v>1.5651992489365191E-2</v>
      </c>
      <c r="J25" s="46">
        <v>2823.0302700000002</v>
      </c>
      <c r="K25" s="137">
        <v>0.50153116544401355</v>
      </c>
    </row>
    <row r="26" spans="1:11" ht="14.4" x14ac:dyDescent="0.3">
      <c r="A26" s="99" t="s">
        <v>349</v>
      </c>
      <c r="B26" s="10">
        <v>239472</v>
      </c>
      <c r="C26" s="137">
        <v>6.595475492575064E-3</v>
      </c>
      <c r="D26" s="10">
        <v>1560.6060606060601</v>
      </c>
      <c r="E26" s="10">
        <v>314496</v>
      </c>
      <c r="F26" s="137">
        <v>8.2616613059317643E-3</v>
      </c>
      <c r="G26" s="46">
        <v>1786.6666666666599</v>
      </c>
      <c r="H26" s="10">
        <v>371074</v>
      </c>
      <c r="I26" s="137">
        <v>9.4460531352389531E-3</v>
      </c>
      <c r="J26" s="46">
        <v>2144.8483900000001</v>
      </c>
      <c r="K26" s="137">
        <v>0.54955067815861558</v>
      </c>
    </row>
    <row r="27" spans="1:11" ht="14.4" x14ac:dyDescent="0.3">
      <c r="A27" s="99" t="s">
        <v>350</v>
      </c>
      <c r="B27" s="10">
        <v>295444</v>
      </c>
      <c r="C27" s="137">
        <v>8.1370417477965983E-3</v>
      </c>
      <c r="D27" s="10">
        <v>1885.45454545454</v>
      </c>
      <c r="E27" s="10">
        <v>378328</v>
      </c>
      <c r="F27" s="137">
        <v>9.9384977823264928E-3</v>
      </c>
      <c r="G27" s="46">
        <v>1714.54545454545</v>
      </c>
      <c r="H27" s="10">
        <v>487802</v>
      </c>
      <c r="I27" s="137">
        <v>1.2417479024334314E-2</v>
      </c>
      <c r="J27" s="46">
        <v>2309.6970000000001</v>
      </c>
      <c r="K27" s="137">
        <v>0.65108108474025539</v>
      </c>
    </row>
    <row r="28" spans="1:11" ht="14.4" x14ac:dyDescent="0.3">
      <c r="A28" s="99" t="s">
        <v>351</v>
      </c>
      <c r="B28" s="10">
        <v>410784</v>
      </c>
      <c r="C28" s="137">
        <v>1.131370600630535E-2</v>
      </c>
      <c r="D28" s="10">
        <v>1999.3939393939299</v>
      </c>
      <c r="E28" s="10">
        <v>493329</v>
      </c>
      <c r="F28" s="137">
        <v>1.2959519708975667E-2</v>
      </c>
      <c r="G28" s="46">
        <v>2069.0909090908999</v>
      </c>
      <c r="H28" s="10">
        <v>617578</v>
      </c>
      <c r="I28" s="137">
        <v>1.5721054569047151E-2</v>
      </c>
      <c r="J28" s="46">
        <v>2483.0302700000002</v>
      </c>
      <c r="K28" s="137">
        <v>0.50341298590013239</v>
      </c>
    </row>
    <row r="29" spans="1:11" ht="14.4" x14ac:dyDescent="0.3">
      <c r="A29" s="99" t="s">
        <v>352</v>
      </c>
      <c r="B29" s="10">
        <v>327823</v>
      </c>
      <c r="C29" s="137">
        <v>9.0288157379670077E-3</v>
      </c>
      <c r="D29" s="10">
        <v>1867.27272727272</v>
      </c>
      <c r="E29" s="10">
        <v>354011</v>
      </c>
      <c r="F29" s="137">
        <v>9.2997016832462413E-3</v>
      </c>
      <c r="G29" s="46">
        <v>1939.3939393939299</v>
      </c>
      <c r="H29" s="10">
        <v>420939</v>
      </c>
      <c r="I29" s="137">
        <v>1.0715415687152292E-2</v>
      </c>
      <c r="J29" s="46">
        <v>1995.75757</v>
      </c>
      <c r="K29" s="137">
        <v>0.2840435234867596</v>
      </c>
    </row>
    <row r="30" spans="1:11" ht="14.4" x14ac:dyDescent="0.3">
      <c r="A30" s="99" t="s">
        <v>353</v>
      </c>
      <c r="B30" s="10">
        <v>239387</v>
      </c>
      <c r="C30" s="137">
        <v>6.5931344446994505E-3</v>
      </c>
      <c r="D30" s="10">
        <v>1586.0606060606001</v>
      </c>
      <c r="E30" s="10">
        <v>258798</v>
      </c>
      <c r="F30" s="137">
        <v>6.798501165841628E-3</v>
      </c>
      <c r="G30" s="46">
        <v>1566.0606060606001</v>
      </c>
      <c r="H30" s="10">
        <v>278686</v>
      </c>
      <c r="I30" s="137">
        <v>7.0942258526525779E-3</v>
      </c>
      <c r="J30" s="46">
        <v>1943.63635</v>
      </c>
      <c r="K30" s="137">
        <v>0.164165138457811</v>
      </c>
    </row>
    <row r="31" spans="1:11" ht="14.4" x14ac:dyDescent="0.3">
      <c r="A31" s="99" t="s">
        <v>354</v>
      </c>
      <c r="B31" s="10">
        <v>183531</v>
      </c>
      <c r="C31" s="137">
        <v>5.0547630312846349E-3</v>
      </c>
      <c r="D31" s="10">
        <v>1429.69696969696</v>
      </c>
      <c r="E31" s="10">
        <v>227444</v>
      </c>
      <c r="F31" s="137">
        <v>5.9748464020729806E-3</v>
      </c>
      <c r="G31" s="46">
        <v>1763.6363636363601</v>
      </c>
      <c r="H31" s="10">
        <v>261793</v>
      </c>
      <c r="I31" s="137">
        <v>6.6641979455138627E-3</v>
      </c>
      <c r="J31" s="46">
        <v>1916.36365</v>
      </c>
      <c r="K31" s="137">
        <v>0.42642387389596309</v>
      </c>
    </row>
    <row r="32" spans="1:11" ht="14.4" x14ac:dyDescent="0.3">
      <c r="A32" s="99" t="s">
        <v>355</v>
      </c>
      <c r="B32" s="10">
        <v>18149901</v>
      </c>
      <c r="C32" s="137">
        <v>0.4998798491605016</v>
      </c>
      <c r="D32" s="10">
        <v>621.81818181818096</v>
      </c>
      <c r="E32" s="10">
        <v>19155401</v>
      </c>
      <c r="F32" s="137">
        <v>0.50320333244717463</v>
      </c>
      <c r="G32" s="46">
        <v>547.27272727272702</v>
      </c>
      <c r="H32" s="10">
        <v>19757199</v>
      </c>
      <c r="I32" s="137">
        <v>0.50293890587184742</v>
      </c>
      <c r="J32" s="46">
        <v>691.51513699999998</v>
      </c>
      <c r="K32" s="137">
        <v>8.8556846673709125E-2</v>
      </c>
    </row>
    <row r="33" spans="1:11" ht="14.4" x14ac:dyDescent="0.3">
      <c r="A33" s="99" t="s">
        <v>169</v>
      </c>
      <c r="B33" s="10">
        <v>1318833</v>
      </c>
      <c r="C33" s="137">
        <v>3.6322955211044505E-2</v>
      </c>
      <c r="D33" s="10">
        <v>386.666666666666</v>
      </c>
      <c r="E33" s="10">
        <v>1233171</v>
      </c>
      <c r="F33" s="137">
        <v>3.2394819439030005E-2</v>
      </c>
      <c r="G33" s="46">
        <v>318.18181818181802</v>
      </c>
      <c r="H33" s="10">
        <v>1196921</v>
      </c>
      <c r="I33" s="137">
        <v>3.0468799659052758E-2</v>
      </c>
      <c r="J33" s="46">
        <v>381.21212800000001</v>
      </c>
      <c r="K33" s="137">
        <v>-9.2439300502793004E-2</v>
      </c>
    </row>
    <row r="34" spans="1:11" ht="14.4" x14ac:dyDescent="0.3">
      <c r="A34" s="99" t="s">
        <v>335</v>
      </c>
      <c r="B34" s="10">
        <v>1212126</v>
      </c>
      <c r="C34" s="137">
        <v>3.3384058791478925E-2</v>
      </c>
      <c r="D34" s="10">
        <v>3099.3939393939399</v>
      </c>
      <c r="E34" s="10">
        <v>1239346</v>
      </c>
      <c r="F34" s="137">
        <v>3.2557033771053713E-2</v>
      </c>
      <c r="G34" s="46">
        <v>3584.2424242424199</v>
      </c>
      <c r="H34" s="10">
        <v>1210252</v>
      </c>
      <c r="I34" s="137">
        <v>3.0808153357630048E-2</v>
      </c>
      <c r="J34" s="46">
        <v>4075.7575700000002</v>
      </c>
      <c r="K34" s="137">
        <v>-1.5460438931266221E-3</v>
      </c>
    </row>
    <row r="35" spans="1:11" ht="14.4" x14ac:dyDescent="0.3">
      <c r="A35" s="99" t="s">
        <v>336</v>
      </c>
      <c r="B35" s="10">
        <v>1281462</v>
      </c>
      <c r="C35" s="137">
        <v>3.5293692856226307E-2</v>
      </c>
      <c r="D35" s="10">
        <v>3094.54545454545</v>
      </c>
      <c r="E35" s="10">
        <v>1247469</v>
      </c>
      <c r="F35" s="137">
        <v>3.2770421142556322E-2</v>
      </c>
      <c r="G35" s="46">
        <v>3620.6060606060601</v>
      </c>
      <c r="H35" s="10">
        <v>1257108</v>
      </c>
      <c r="I35" s="137">
        <v>3.2000918859133136E-2</v>
      </c>
      <c r="J35" s="46">
        <v>4026.0605500000001</v>
      </c>
      <c r="K35" s="137">
        <v>-1.9004855391732255E-2</v>
      </c>
    </row>
    <row r="36" spans="1:11" ht="14.4" x14ac:dyDescent="0.3">
      <c r="A36" s="99" t="s">
        <v>337</v>
      </c>
      <c r="B36" s="10">
        <v>792184</v>
      </c>
      <c r="C36" s="137">
        <v>2.1818125532881021E-2</v>
      </c>
      <c r="D36" s="10">
        <v>353.33333333333297</v>
      </c>
      <c r="E36" s="10">
        <v>783535</v>
      </c>
      <c r="F36" s="137">
        <v>2.0583094193068419E-2</v>
      </c>
      <c r="G36" s="46">
        <v>318.18181818181802</v>
      </c>
      <c r="H36" s="10">
        <v>746969</v>
      </c>
      <c r="I36" s="137">
        <v>1.9014829560616765E-2</v>
      </c>
      <c r="J36" s="46">
        <v>332.72726399999999</v>
      </c>
      <c r="K36" s="137">
        <v>-5.7076386294093291E-2</v>
      </c>
    </row>
    <row r="37" spans="1:11" ht="14.4" x14ac:dyDescent="0.3">
      <c r="A37" s="99" t="s">
        <v>338</v>
      </c>
      <c r="B37" s="10">
        <v>498498</v>
      </c>
      <c r="C37" s="137">
        <v>1.3729502163500051E-2</v>
      </c>
      <c r="D37" s="10">
        <v>510.90909090909099</v>
      </c>
      <c r="E37" s="10">
        <v>532856</v>
      </c>
      <c r="F37" s="137">
        <v>1.3997875320619583E-2</v>
      </c>
      <c r="G37" s="46">
        <v>509.09090909090901</v>
      </c>
      <c r="H37" s="10">
        <v>508404</v>
      </c>
      <c r="I37" s="137">
        <v>1.2941923169416409E-2</v>
      </c>
      <c r="J37" s="46">
        <v>498.78787199999999</v>
      </c>
      <c r="K37" s="137">
        <v>1.9871694570489751E-2</v>
      </c>
    </row>
    <row r="38" spans="1:11" ht="14.4" x14ac:dyDescent="0.3">
      <c r="A38" s="99" t="s">
        <v>174</v>
      </c>
      <c r="B38" s="10">
        <v>264300</v>
      </c>
      <c r="C38" s="137">
        <v>7.2792818061718674E-3</v>
      </c>
      <c r="D38" s="10">
        <v>2078.1818181818098</v>
      </c>
      <c r="E38" s="10">
        <v>293887</v>
      </c>
      <c r="F38" s="137">
        <v>7.7202726146480983E-3</v>
      </c>
      <c r="G38" s="46">
        <v>2541.2121212121201</v>
      </c>
      <c r="H38" s="10">
        <v>264323</v>
      </c>
      <c r="I38" s="137">
        <v>6.728601580455019E-3</v>
      </c>
      <c r="J38" s="46">
        <v>2318.78784</v>
      </c>
      <c r="K38" s="137">
        <v>8.7022323117669321E-5</v>
      </c>
    </row>
    <row r="39" spans="1:11" ht="14.4" x14ac:dyDescent="0.3">
      <c r="A39" s="99" t="s">
        <v>175</v>
      </c>
      <c r="B39" s="10">
        <v>253577</v>
      </c>
      <c r="C39" s="137">
        <v>6.9839517312283144E-3</v>
      </c>
      <c r="D39" s="10">
        <v>2372.7272727272698</v>
      </c>
      <c r="E39" s="10">
        <v>283369</v>
      </c>
      <c r="F39" s="137">
        <v>7.4439697248950007E-3</v>
      </c>
      <c r="G39" s="46">
        <v>2447.2727272727202</v>
      </c>
      <c r="H39" s="10">
        <v>265098</v>
      </c>
      <c r="I39" s="137">
        <v>6.7483299666524091E-3</v>
      </c>
      <c r="J39" s="46">
        <v>2584.2424299999998</v>
      </c>
      <c r="K39" s="137">
        <v>4.5433931310805004E-2</v>
      </c>
    </row>
    <row r="40" spans="1:11" ht="14.4" x14ac:dyDescent="0.3">
      <c r="A40" s="99" t="s">
        <v>339</v>
      </c>
      <c r="B40" s="10">
        <v>726816</v>
      </c>
      <c r="C40" s="137">
        <v>2.0017777091315216E-2</v>
      </c>
      <c r="D40" s="10">
        <v>2633.3333333333298</v>
      </c>
      <c r="E40" s="10">
        <v>814082</v>
      </c>
      <c r="F40" s="137">
        <v>2.1385549448182307E-2</v>
      </c>
      <c r="G40" s="46">
        <v>3170.9090909090901</v>
      </c>
      <c r="H40" s="10">
        <v>801866</v>
      </c>
      <c r="I40" s="137">
        <v>2.0412286614911093E-2</v>
      </c>
      <c r="J40" s="46">
        <v>2726.0605500000001</v>
      </c>
      <c r="K40" s="137">
        <v>0.10325859639853828</v>
      </c>
    </row>
    <row r="41" spans="1:11" ht="14.4" x14ac:dyDescent="0.3">
      <c r="A41" s="99" t="s">
        <v>340</v>
      </c>
      <c r="B41" s="10">
        <v>1303517</v>
      </c>
      <c r="C41" s="137">
        <v>3.5901125925598687E-2</v>
      </c>
      <c r="D41" s="10">
        <v>446.06060606060601</v>
      </c>
      <c r="E41" s="10">
        <v>1364639</v>
      </c>
      <c r="F41" s="137">
        <v>3.5848421674251556E-2</v>
      </c>
      <c r="G41" s="46">
        <v>366.666666666666</v>
      </c>
      <c r="H41" s="10">
        <v>1486984</v>
      </c>
      <c r="I41" s="137">
        <v>3.7852638221083014E-2</v>
      </c>
      <c r="J41" s="46">
        <v>407.878784</v>
      </c>
      <c r="K41" s="137">
        <v>0.14074768491703599</v>
      </c>
    </row>
    <row r="42" spans="1:11" ht="14.4" x14ac:dyDescent="0.3">
      <c r="A42" s="99" t="s">
        <v>341</v>
      </c>
      <c r="B42" s="10">
        <v>1233444</v>
      </c>
      <c r="C42" s="137">
        <v>3.3971193598682753E-2</v>
      </c>
      <c r="D42" s="10">
        <v>509.69696969696901</v>
      </c>
      <c r="E42" s="10">
        <v>1325890</v>
      </c>
      <c r="F42" s="137">
        <v>3.4830503754966255E-2</v>
      </c>
      <c r="G42" s="46">
        <v>328.48484848484799</v>
      </c>
      <c r="H42" s="10">
        <v>1404674</v>
      </c>
      <c r="I42" s="137">
        <v>3.5757356327009278E-2</v>
      </c>
      <c r="J42" s="46">
        <v>465.45455900000002</v>
      </c>
      <c r="K42" s="137">
        <v>0.13882267861370276</v>
      </c>
    </row>
    <row r="43" spans="1:11" ht="14.4" x14ac:dyDescent="0.3">
      <c r="A43" s="99" t="s">
        <v>342</v>
      </c>
      <c r="B43" s="10">
        <v>1296319</v>
      </c>
      <c r="C43" s="137">
        <v>3.5702880483143809E-2</v>
      </c>
      <c r="D43" s="10">
        <v>3844.84848484848</v>
      </c>
      <c r="E43" s="10">
        <v>1273219</v>
      </c>
      <c r="F43" s="137">
        <v>3.3446861474477049E-2</v>
      </c>
      <c r="G43" s="46">
        <v>3718.1818181818098</v>
      </c>
      <c r="H43" s="10">
        <v>1321745</v>
      </c>
      <c r="I43" s="137">
        <v>3.364631717995982E-2</v>
      </c>
      <c r="J43" s="46">
        <v>3469.0908199999999</v>
      </c>
      <c r="K43" s="137">
        <v>1.9613999331954558E-2</v>
      </c>
    </row>
    <row r="44" spans="1:11" ht="14.4" x14ac:dyDescent="0.3">
      <c r="A44" s="99" t="s">
        <v>343</v>
      </c>
      <c r="B44" s="10">
        <v>1312673</v>
      </c>
      <c r="C44" s="137">
        <v>3.6153298094411819E-2</v>
      </c>
      <c r="D44" s="10">
        <v>3850.9090909090901</v>
      </c>
      <c r="E44" s="10">
        <v>1306786</v>
      </c>
      <c r="F44" s="137">
        <v>3.4328650702499706E-2</v>
      </c>
      <c r="G44" s="46">
        <v>3723.0303030302998</v>
      </c>
      <c r="H44" s="10">
        <v>1261665</v>
      </c>
      <c r="I44" s="137">
        <v>3.2116921769973786E-2</v>
      </c>
      <c r="J44" s="46">
        <v>3506.6667499999999</v>
      </c>
      <c r="K44" s="137">
        <v>-3.8858116225442288E-2</v>
      </c>
    </row>
    <row r="45" spans="1:11" ht="14.4" x14ac:dyDescent="0.3">
      <c r="A45" s="99" t="s">
        <v>344</v>
      </c>
      <c r="B45" s="10">
        <v>1331163</v>
      </c>
      <c r="C45" s="137">
        <v>3.6662544861707003E-2</v>
      </c>
      <c r="D45" s="10">
        <v>407.87878787878702</v>
      </c>
      <c r="E45" s="10">
        <v>1313038</v>
      </c>
      <c r="F45" s="137">
        <v>3.4492887788137312E-2</v>
      </c>
      <c r="G45" s="46">
        <v>308.48484848484799</v>
      </c>
      <c r="H45" s="10">
        <v>1284503</v>
      </c>
      <c r="I45" s="137">
        <v>3.2698285491233124E-2</v>
      </c>
      <c r="J45" s="46">
        <v>328.48486300000002</v>
      </c>
      <c r="K45" s="137">
        <v>-3.5052055984128166E-2</v>
      </c>
    </row>
    <row r="46" spans="1:11" ht="14.4" x14ac:dyDescent="0.3">
      <c r="A46" s="99" t="s">
        <v>345</v>
      </c>
      <c r="B46" s="10">
        <v>1209467</v>
      </c>
      <c r="C46" s="137">
        <v>3.3310825305581798E-2</v>
      </c>
      <c r="D46" s="10">
        <v>346.06060606060601</v>
      </c>
      <c r="E46" s="10">
        <v>1324112</v>
      </c>
      <c r="F46" s="137">
        <v>3.4783796535154406E-2</v>
      </c>
      <c r="G46" s="46">
        <v>320</v>
      </c>
      <c r="H46" s="10">
        <v>1275929</v>
      </c>
      <c r="I46" s="137">
        <v>3.2480025899934518E-2</v>
      </c>
      <c r="J46" s="46">
        <v>317.57574499999998</v>
      </c>
      <c r="K46" s="137">
        <v>5.4951478626535488E-2</v>
      </c>
    </row>
    <row r="47" spans="1:11" ht="14.4" x14ac:dyDescent="0.3">
      <c r="A47" s="99" t="s">
        <v>346</v>
      </c>
      <c r="B47" s="10">
        <v>1030798</v>
      </c>
      <c r="C47" s="137">
        <v>2.8389970212782247E-2</v>
      </c>
      <c r="D47" s="10">
        <v>2525.45454545454</v>
      </c>
      <c r="E47" s="10">
        <v>1195476</v>
      </c>
      <c r="F47" s="137">
        <v>3.140458960168041E-2</v>
      </c>
      <c r="G47" s="46">
        <v>3197.5757575757498</v>
      </c>
      <c r="H47" s="10">
        <v>1264187</v>
      </c>
      <c r="I47" s="137">
        <v>3.2181121757057424E-2</v>
      </c>
      <c r="J47" s="46">
        <v>2912.1210000000001</v>
      </c>
      <c r="K47" s="137">
        <v>0.22641584481149557</v>
      </c>
    </row>
    <row r="48" spans="1:11" ht="14.4" x14ac:dyDescent="0.3">
      <c r="A48" s="99" t="s">
        <v>347</v>
      </c>
      <c r="B48" s="10">
        <v>356802</v>
      </c>
      <c r="C48" s="137">
        <v>9.8269478131128817E-3</v>
      </c>
      <c r="D48" s="10">
        <v>2331.5151515151501</v>
      </c>
      <c r="E48" s="10">
        <v>438324</v>
      </c>
      <c r="F48" s="137">
        <v>1.1514564351410621E-2</v>
      </c>
      <c r="G48" s="46">
        <v>2580</v>
      </c>
      <c r="H48" s="10">
        <v>490110</v>
      </c>
      <c r="I48" s="137">
        <v>1.2476231431229251E-2</v>
      </c>
      <c r="J48" s="46">
        <v>2780.6060000000002</v>
      </c>
      <c r="K48" s="137">
        <v>0.37361898195637916</v>
      </c>
    </row>
    <row r="49" spans="1:11" ht="14.4" x14ac:dyDescent="0.3">
      <c r="A49" s="99" t="s">
        <v>348</v>
      </c>
      <c r="B49" s="10">
        <v>453168</v>
      </c>
      <c r="C49" s="137">
        <v>1.2481035102305306E-2</v>
      </c>
      <c r="D49" s="10">
        <v>2350.9090909090901</v>
      </c>
      <c r="E49" s="10">
        <v>594701</v>
      </c>
      <c r="F49" s="137">
        <v>1.5622514245964739E-2</v>
      </c>
      <c r="G49" s="46">
        <v>2419.3939393939299</v>
      </c>
      <c r="H49" s="10">
        <v>668292</v>
      </c>
      <c r="I49" s="137">
        <v>1.7012029249839952E-2</v>
      </c>
      <c r="J49" s="46">
        <v>3055.1516099999999</v>
      </c>
      <c r="K49" s="137">
        <v>0.47471136532147018</v>
      </c>
    </row>
    <row r="50" spans="1:11" ht="14.4" x14ac:dyDescent="0.3">
      <c r="A50" s="99" t="s">
        <v>349</v>
      </c>
      <c r="B50" s="10">
        <v>266081</v>
      </c>
      <c r="C50" s="137">
        <v>7.3283336446008946E-3</v>
      </c>
      <c r="D50" s="10">
        <v>1867.87878787878</v>
      </c>
      <c r="E50" s="10">
        <v>353476</v>
      </c>
      <c r="F50" s="137">
        <v>9.285647486058762E-3</v>
      </c>
      <c r="G50" s="46">
        <v>1776.9696969696899</v>
      </c>
      <c r="H50" s="10">
        <v>409644</v>
      </c>
      <c r="I50" s="137">
        <v>1.0427890368314206E-2</v>
      </c>
      <c r="J50" s="46">
        <v>2187.8789999999999</v>
      </c>
      <c r="K50" s="137">
        <v>0.53954622840413258</v>
      </c>
    </row>
    <row r="51" spans="1:11" ht="14.4" x14ac:dyDescent="0.3">
      <c r="A51" s="99" t="s">
        <v>350</v>
      </c>
      <c r="B51" s="10">
        <v>340335</v>
      </c>
      <c r="C51" s="137">
        <v>9.3734179852572926E-3</v>
      </c>
      <c r="D51" s="10">
        <v>1780</v>
      </c>
      <c r="E51" s="10">
        <v>437312</v>
      </c>
      <c r="F51" s="137">
        <v>1.1487979589627949E-2</v>
      </c>
      <c r="G51" s="46">
        <v>2303.6363636363599</v>
      </c>
      <c r="H51" s="10">
        <v>556798</v>
      </c>
      <c r="I51" s="137">
        <v>1.4173839971527992E-2</v>
      </c>
      <c r="J51" s="46">
        <v>2286.6667499999999</v>
      </c>
      <c r="K51" s="137">
        <v>0.63602920651710815</v>
      </c>
    </row>
    <row r="52" spans="1:11" ht="14.4" x14ac:dyDescent="0.3">
      <c r="A52" s="99" t="s">
        <v>351</v>
      </c>
      <c r="B52" s="10">
        <v>499885</v>
      </c>
      <c r="C52" s="137">
        <v>1.3767702556482117E-2</v>
      </c>
      <c r="D52" s="10">
        <v>1896.3636363636299</v>
      </c>
      <c r="E52" s="10">
        <v>576122</v>
      </c>
      <c r="F52" s="137">
        <v>1.5134452695411135E-2</v>
      </c>
      <c r="G52" s="46">
        <v>2368.4848484848399</v>
      </c>
      <c r="H52" s="10">
        <v>729375</v>
      </c>
      <c r="I52" s="137">
        <v>1.8566957009962734E-2</v>
      </c>
      <c r="J52" s="46">
        <v>2642.4243200000001</v>
      </c>
      <c r="K52" s="137">
        <v>0.45908558968562768</v>
      </c>
    </row>
    <row r="53" spans="1:11" ht="14.4" x14ac:dyDescent="0.3">
      <c r="A53" s="99" t="s">
        <v>352</v>
      </c>
      <c r="B53" s="10">
        <v>436769</v>
      </c>
      <c r="C53" s="137">
        <v>1.2029378112750209E-2</v>
      </c>
      <c r="D53" s="10">
        <v>2358.7878787878699</v>
      </c>
      <c r="E53" s="10">
        <v>443058</v>
      </c>
      <c r="F53" s="137">
        <v>1.1638924294374223E-2</v>
      </c>
      <c r="G53" s="46">
        <v>2062.4242424242402</v>
      </c>
      <c r="H53" s="10">
        <v>518080</v>
      </c>
      <c r="I53" s="137">
        <v>1.3188235253088593E-2</v>
      </c>
      <c r="J53" s="46">
        <v>2332.1210000000001</v>
      </c>
      <c r="K53" s="137">
        <v>0.18616476901977932</v>
      </c>
    </row>
    <row r="54" spans="1:11" ht="14.4" x14ac:dyDescent="0.3">
      <c r="A54" s="99" t="s">
        <v>353</v>
      </c>
      <c r="B54" s="10">
        <v>371668</v>
      </c>
      <c r="C54" s="137">
        <v>1.02363833156878E-2</v>
      </c>
      <c r="D54" s="10">
        <v>2020</v>
      </c>
      <c r="E54" s="10">
        <v>361645</v>
      </c>
      <c r="F54" s="137">
        <v>9.5002432558242162E-3</v>
      </c>
      <c r="G54" s="46">
        <v>1947.27272727272</v>
      </c>
      <c r="H54" s="10">
        <v>382536</v>
      </c>
      <c r="I54" s="137">
        <v>9.7378296031027985E-3</v>
      </c>
      <c r="J54" s="46">
        <v>2110.3029999999999</v>
      </c>
      <c r="K54" s="137">
        <v>2.924115070439209E-2</v>
      </c>
    </row>
    <row r="55" spans="1:11" ht="14.4" x14ac:dyDescent="0.3">
      <c r="A55" s="99" t="s">
        <v>354</v>
      </c>
      <c r="B55" s="10">
        <v>360016</v>
      </c>
      <c r="C55" s="137">
        <v>9.915466964550779E-3</v>
      </c>
      <c r="D55" s="10">
        <v>2728.4848484848399</v>
      </c>
      <c r="E55" s="10">
        <v>419888</v>
      </c>
      <c r="F55" s="137">
        <v>1.103025934328283E-2</v>
      </c>
      <c r="G55" s="46">
        <v>1883.6363636363601</v>
      </c>
      <c r="H55" s="10">
        <v>451736</v>
      </c>
      <c r="I55" s="137">
        <v>1.1499383570663274E-2</v>
      </c>
      <c r="J55" s="46">
        <v>2149.6970000000001</v>
      </c>
      <c r="K55" s="137">
        <v>0.25476645482423005</v>
      </c>
    </row>
    <row r="56" spans="1:11" ht="14.4" x14ac:dyDescent="0.3">
      <c r="A56" s="432"/>
      <c r="B56" s="432"/>
      <c r="C56" s="432"/>
      <c r="D56" s="432"/>
      <c r="E56" s="432"/>
      <c r="F56" s="432"/>
      <c r="G56" s="432"/>
      <c r="H56" s="432"/>
      <c r="I56" s="432"/>
      <c r="J56" s="432"/>
      <c r="K56" s="432"/>
    </row>
    <row r="57" spans="1:11" ht="14.4" x14ac:dyDescent="0.3">
      <c r="A57" s="472" t="s">
        <v>356</v>
      </c>
      <c r="B57" s="472"/>
      <c r="C57" s="472"/>
      <c r="D57" s="472"/>
      <c r="E57" s="472"/>
      <c r="F57" s="472"/>
      <c r="G57" s="472"/>
      <c r="H57" s="472"/>
      <c r="I57" s="472"/>
      <c r="J57" s="472"/>
      <c r="K57" s="472"/>
    </row>
    <row r="58" spans="1:11" ht="18" customHeight="1" x14ac:dyDescent="0.3">
      <c r="B58" s="474" t="s">
        <v>332</v>
      </c>
      <c r="C58" s="474"/>
      <c r="D58" s="102" t="s">
        <v>333</v>
      </c>
      <c r="E58" s="474" t="s">
        <v>332</v>
      </c>
      <c r="F58" s="474"/>
      <c r="G58" s="102" t="s">
        <v>333</v>
      </c>
      <c r="H58" s="474" t="s">
        <v>332</v>
      </c>
      <c r="I58" s="474"/>
      <c r="J58" s="102" t="s">
        <v>333</v>
      </c>
      <c r="K58" s="99" t="s">
        <v>0</v>
      </c>
    </row>
    <row r="59" spans="1:11" ht="14.4" x14ac:dyDescent="0.3">
      <c r="A59" s="99" t="s">
        <v>357</v>
      </c>
      <c r="B59" s="46">
        <v>34.6</v>
      </c>
      <c r="C59" s="137"/>
      <c r="D59" s="46">
        <v>6.0606060606059997E-2</v>
      </c>
      <c r="E59" s="46">
        <v>35.6</v>
      </c>
      <c r="F59" s="137"/>
      <c r="G59" s="46">
        <v>6.0606060606059997E-2</v>
      </c>
      <c r="H59" s="46">
        <v>36.5</v>
      </c>
      <c r="I59" s="137"/>
      <c r="J59" s="46">
        <v>6.0606062400000001E-2</v>
      </c>
      <c r="K59" s="137">
        <v>5.491329479768782E-2</v>
      </c>
    </row>
    <row r="60" spans="1:11" ht="14.4" x14ac:dyDescent="0.3">
      <c r="A60" s="99" t="s">
        <v>358</v>
      </c>
      <c r="B60" s="46">
        <v>33.4</v>
      </c>
      <c r="C60" s="137"/>
      <c r="D60" s="46">
        <v>6.0606060606059997E-2</v>
      </c>
      <c r="E60" s="46">
        <v>34.5</v>
      </c>
      <c r="F60" s="137"/>
      <c r="G60" s="46">
        <v>6.0606060606059997E-2</v>
      </c>
      <c r="H60" s="46">
        <v>35.4</v>
      </c>
      <c r="I60" s="137"/>
      <c r="J60" s="46">
        <v>6.0606062400000001E-2</v>
      </c>
      <c r="K60" s="137">
        <v>5.9880239520958084E-2</v>
      </c>
    </row>
    <row r="61" spans="1:11" ht="14.4" x14ac:dyDescent="0.3">
      <c r="A61" s="99" t="s">
        <v>359</v>
      </c>
      <c r="B61" s="46">
        <v>35.700000000000003</v>
      </c>
      <c r="C61" s="137"/>
      <c r="D61" s="46">
        <v>6.0606060606059997E-2</v>
      </c>
      <c r="E61" s="46">
        <v>36.799999999999997</v>
      </c>
      <c r="F61" s="137"/>
      <c r="G61" s="46">
        <v>6.0606060606059997E-2</v>
      </c>
      <c r="H61" s="46">
        <v>37.700000000000003</v>
      </c>
      <c r="I61" s="137"/>
      <c r="J61" s="46">
        <v>6.0606062400000001E-2</v>
      </c>
      <c r="K61" s="137">
        <v>5.6022408963585429E-2</v>
      </c>
    </row>
    <row r="62" spans="1:11" ht="14.4" x14ac:dyDescent="0.3">
      <c r="A62" s="432"/>
      <c r="B62" s="432"/>
      <c r="C62" s="432"/>
      <c r="D62" s="432"/>
      <c r="E62" s="432"/>
      <c r="F62" s="432"/>
      <c r="G62" s="432"/>
      <c r="H62" s="432"/>
      <c r="I62" s="432"/>
      <c r="J62" s="432"/>
      <c r="K62" s="432"/>
    </row>
    <row r="63" spans="1:11" ht="14.4" x14ac:dyDescent="0.3">
      <c r="A63" s="472" t="s">
        <v>360</v>
      </c>
      <c r="B63" s="472"/>
      <c r="C63" s="472"/>
      <c r="D63" s="472"/>
      <c r="E63" s="472"/>
      <c r="F63" s="472"/>
      <c r="G63" s="472"/>
      <c r="H63" s="472"/>
      <c r="I63" s="472"/>
      <c r="J63" s="472"/>
      <c r="K63" s="472"/>
    </row>
    <row r="64" spans="1:11" ht="18" customHeight="1" x14ac:dyDescent="0.3">
      <c r="B64" s="474" t="s">
        <v>332</v>
      </c>
      <c r="C64" s="474"/>
      <c r="D64" s="102" t="s">
        <v>333</v>
      </c>
      <c r="E64" s="474" t="s">
        <v>332</v>
      </c>
      <c r="F64" s="474"/>
      <c r="G64" s="102" t="s">
        <v>333</v>
      </c>
      <c r="H64" s="474" t="s">
        <v>332</v>
      </c>
      <c r="I64" s="474"/>
      <c r="J64" s="102" t="s">
        <v>333</v>
      </c>
      <c r="K64" s="99" t="s">
        <v>0</v>
      </c>
    </row>
    <row r="65" spans="1:11" ht="14.4" x14ac:dyDescent="0.3">
      <c r="A65" s="99" t="s">
        <v>18</v>
      </c>
      <c r="B65" s="10">
        <v>36308527</v>
      </c>
      <c r="C65" s="137"/>
      <c r="D65" s="10">
        <v>0</v>
      </c>
      <c r="E65" s="10">
        <v>38066920</v>
      </c>
      <c r="F65" s="137"/>
      <c r="G65" s="46">
        <v>0</v>
      </c>
      <c r="H65" s="10">
        <v>39283497</v>
      </c>
      <c r="I65" s="137"/>
      <c r="J65" s="46">
        <v>0</v>
      </c>
      <c r="K65" s="137">
        <v>8.1935849394275895E-2</v>
      </c>
    </row>
    <row r="66" spans="1:11" ht="14.4" x14ac:dyDescent="0.3">
      <c r="A66" s="432"/>
      <c r="B66" s="432"/>
      <c r="C66" s="432"/>
      <c r="D66" s="432"/>
      <c r="E66" s="432"/>
      <c r="F66" s="432"/>
      <c r="G66" s="432"/>
      <c r="H66" s="432"/>
      <c r="I66" s="432"/>
      <c r="J66" s="432"/>
      <c r="K66" s="432"/>
    </row>
    <row r="67" spans="1:11" ht="14.4" x14ac:dyDescent="0.3">
      <c r="A67" s="472" t="s">
        <v>361</v>
      </c>
      <c r="B67" s="472"/>
      <c r="C67" s="472"/>
      <c r="D67" s="472"/>
      <c r="E67" s="472"/>
      <c r="F67" s="472"/>
      <c r="G67" s="472"/>
      <c r="H67" s="472"/>
      <c r="I67" s="472"/>
      <c r="J67" s="472"/>
      <c r="K67" s="472"/>
    </row>
    <row r="68" spans="1:11" ht="18" customHeight="1" x14ac:dyDescent="0.3">
      <c r="B68" s="474" t="s">
        <v>332</v>
      </c>
      <c r="C68" s="474"/>
      <c r="D68" s="102" t="s">
        <v>333</v>
      </c>
      <c r="E68" s="474" t="s">
        <v>332</v>
      </c>
      <c r="F68" s="474"/>
      <c r="G68" s="102" t="s">
        <v>333</v>
      </c>
      <c r="H68" s="474" t="s">
        <v>332</v>
      </c>
      <c r="I68" s="474"/>
      <c r="J68" s="102" t="s">
        <v>333</v>
      </c>
      <c r="K68" s="99" t="s">
        <v>0</v>
      </c>
    </row>
    <row r="69" spans="1:11" ht="14.4" x14ac:dyDescent="0.3">
      <c r="A69" s="99" t="s">
        <v>18</v>
      </c>
      <c r="B69" s="10">
        <v>36308527</v>
      </c>
      <c r="C69" s="137"/>
      <c r="D69" s="10">
        <v>0</v>
      </c>
      <c r="E69" s="10">
        <v>38066920</v>
      </c>
      <c r="F69" s="137"/>
      <c r="G69" s="46">
        <v>0</v>
      </c>
      <c r="H69" s="10">
        <v>39283497</v>
      </c>
      <c r="I69" s="137"/>
      <c r="J69" s="46">
        <v>0</v>
      </c>
      <c r="K69" s="137">
        <v>8.1935849394275895E-2</v>
      </c>
    </row>
    <row r="70" spans="1:11" ht="14.4" x14ac:dyDescent="0.3">
      <c r="A70" s="99" t="s">
        <v>3</v>
      </c>
      <c r="B70" s="10">
        <v>22258042</v>
      </c>
      <c r="C70" s="137">
        <v>0.61302519928720878</v>
      </c>
      <c r="D70" s="10">
        <v>15257.5757575757</v>
      </c>
      <c r="E70" s="10">
        <v>23650913</v>
      </c>
      <c r="F70" s="137">
        <v>0.6212983083475101</v>
      </c>
      <c r="G70" s="46">
        <v>16738.7878787878</v>
      </c>
      <c r="H70" s="10">
        <v>23453222</v>
      </c>
      <c r="I70" s="137">
        <v>0.59702480153434401</v>
      </c>
      <c r="J70" s="46">
        <v>19396.363300000001</v>
      </c>
      <c r="K70" s="137">
        <v>5.3696547072738923E-2</v>
      </c>
    </row>
    <row r="71" spans="1:11" ht="14.4" x14ac:dyDescent="0.3">
      <c r="A71" s="99" t="s">
        <v>362</v>
      </c>
      <c r="B71" s="10">
        <v>2249404</v>
      </c>
      <c r="C71" s="137">
        <v>6.1952499477602049E-2</v>
      </c>
      <c r="D71" s="10">
        <v>3971.5151515151501</v>
      </c>
      <c r="E71" s="10">
        <v>2262323</v>
      </c>
      <c r="F71" s="137">
        <v>5.9430156156578991E-2</v>
      </c>
      <c r="G71" s="46">
        <v>3807.8787878787798</v>
      </c>
      <c r="H71" s="10">
        <v>2274108</v>
      </c>
      <c r="I71" s="137">
        <v>5.788965274654647E-2</v>
      </c>
      <c r="J71" s="46">
        <v>4501.2120000000004</v>
      </c>
      <c r="K71" s="137">
        <v>1.0982464688424134E-2</v>
      </c>
    </row>
    <row r="72" spans="1:11" ht="14.4" x14ac:dyDescent="0.3">
      <c r="A72" s="99" t="s">
        <v>363</v>
      </c>
      <c r="B72" s="10">
        <v>283031</v>
      </c>
      <c r="C72" s="137">
        <v>7.7951661327379101E-3</v>
      </c>
      <c r="D72" s="10">
        <v>3024.84848484848</v>
      </c>
      <c r="E72" s="10">
        <v>287360</v>
      </c>
      <c r="F72" s="137">
        <v>7.5488114089608512E-3</v>
      </c>
      <c r="G72" s="46">
        <v>4157.5757575757498</v>
      </c>
      <c r="H72" s="10">
        <v>303998</v>
      </c>
      <c r="I72" s="137">
        <v>7.7385676738504208E-3</v>
      </c>
      <c r="J72" s="46">
        <v>3986.6667499999999</v>
      </c>
      <c r="K72" s="137">
        <v>7.4080224427712865E-2</v>
      </c>
    </row>
    <row r="73" spans="1:11" ht="14.4" x14ac:dyDescent="0.3">
      <c r="A73" s="99" t="s">
        <v>6</v>
      </c>
      <c r="B73" s="10">
        <v>4473292</v>
      </c>
      <c r="C73" s="137">
        <v>0.12320224392468469</v>
      </c>
      <c r="D73" s="10">
        <v>4883.0303030303003</v>
      </c>
      <c r="E73" s="10">
        <v>5130536</v>
      </c>
      <c r="F73" s="137">
        <v>0.13477675630179695</v>
      </c>
      <c r="G73" s="46">
        <v>4789.0909090908999</v>
      </c>
      <c r="H73" s="10">
        <v>5692423</v>
      </c>
      <c r="I73" s="137">
        <v>0.14490621850697252</v>
      </c>
      <c r="J73" s="46">
        <v>5501.8183600000002</v>
      </c>
      <c r="K73" s="137">
        <v>0.27253552864422892</v>
      </c>
    </row>
    <row r="74" spans="1:11" ht="14.4" x14ac:dyDescent="0.3">
      <c r="A74" s="99" t="s">
        <v>364</v>
      </c>
      <c r="B74" s="10">
        <v>132535</v>
      </c>
      <c r="C74" s="137">
        <v>3.6502444728754762E-3</v>
      </c>
      <c r="D74" s="10">
        <v>1316.9696969696899</v>
      </c>
      <c r="E74" s="10">
        <v>147286</v>
      </c>
      <c r="F74" s="137">
        <v>3.8691336204767814E-3</v>
      </c>
      <c r="G74" s="46">
        <v>1211.5151515151499</v>
      </c>
      <c r="H74" s="10">
        <v>155290</v>
      </c>
      <c r="I74" s="137">
        <v>3.9530594743130941E-3</v>
      </c>
      <c r="J74" s="46">
        <v>1581.21216</v>
      </c>
      <c r="K74" s="137">
        <v>0.17169049684988871</v>
      </c>
    </row>
    <row r="75" spans="1:11" ht="14.4" x14ac:dyDescent="0.3">
      <c r="A75" s="99" t="s">
        <v>8</v>
      </c>
      <c r="B75" s="10">
        <v>5639234</v>
      </c>
      <c r="C75" s="137">
        <v>0.15531431500925388</v>
      </c>
      <c r="D75" s="10">
        <v>16384.242424242399</v>
      </c>
      <c r="E75" s="10">
        <v>4890329</v>
      </c>
      <c r="F75" s="137">
        <v>0.12846663192083835</v>
      </c>
      <c r="G75" s="46">
        <v>21109.696969696899</v>
      </c>
      <c r="H75" s="10">
        <v>5481792</v>
      </c>
      <c r="I75" s="137">
        <v>0.13954439952227268</v>
      </c>
      <c r="J75" s="46">
        <v>22872.1211</v>
      </c>
      <c r="K75" s="137">
        <v>-2.7919040068207845E-2</v>
      </c>
    </row>
    <row r="76" spans="1:11" ht="14.4" x14ac:dyDescent="0.3">
      <c r="A76" s="99" t="s">
        <v>365</v>
      </c>
      <c r="B76" s="10">
        <v>1272989</v>
      </c>
      <c r="C76" s="137">
        <v>3.5060331695637229E-2</v>
      </c>
      <c r="D76" s="10">
        <v>11698.1818181818</v>
      </c>
      <c r="E76" s="10">
        <v>1698173</v>
      </c>
      <c r="F76" s="137">
        <v>4.4610202243837958E-2</v>
      </c>
      <c r="G76" s="46">
        <v>13577.5757575757</v>
      </c>
      <c r="H76" s="10">
        <v>1922664</v>
      </c>
      <c r="I76" s="137">
        <v>4.8943300541700756E-2</v>
      </c>
      <c r="J76" s="46">
        <v>15509.6973</v>
      </c>
      <c r="K76" s="137">
        <v>0.51035397792125459</v>
      </c>
    </row>
    <row r="77" spans="1:11" ht="14.4" x14ac:dyDescent="0.3">
      <c r="A77" s="99" t="s">
        <v>10</v>
      </c>
      <c r="B77" s="10">
        <v>383694</v>
      </c>
      <c r="C77" s="137">
        <v>1.056760027747752E-2</v>
      </c>
      <c r="D77" s="10">
        <v>5548.4848484848399</v>
      </c>
      <c r="E77" s="10">
        <v>398497</v>
      </c>
      <c r="F77" s="137">
        <v>1.0468327881530735E-2</v>
      </c>
      <c r="G77" s="46">
        <v>5878.1818181818098</v>
      </c>
      <c r="H77" s="10">
        <v>414894</v>
      </c>
      <c r="I77" s="137">
        <v>1.0561534274812653E-2</v>
      </c>
      <c r="J77" s="46">
        <v>5991.5150000000003</v>
      </c>
      <c r="K77" s="137">
        <v>8.1314797729440655E-2</v>
      </c>
    </row>
    <row r="78" spans="1:11" ht="14.4" x14ac:dyDescent="0.3">
      <c r="A78" s="99" t="s">
        <v>366</v>
      </c>
      <c r="B78" s="10">
        <v>889295</v>
      </c>
      <c r="C78" s="137">
        <v>2.4492731418159705E-2</v>
      </c>
      <c r="D78" s="10">
        <v>8629.69696969697</v>
      </c>
      <c r="E78" s="10">
        <v>1299676</v>
      </c>
      <c r="F78" s="137">
        <v>3.4141874362307222E-2</v>
      </c>
      <c r="G78" s="46">
        <v>10407.878787878701</v>
      </c>
      <c r="H78" s="10">
        <v>1507770</v>
      </c>
      <c r="I78" s="137">
        <v>3.8381766266888107E-2</v>
      </c>
      <c r="J78" s="46">
        <v>11302.4238</v>
      </c>
      <c r="K78" s="137">
        <v>0.69546663368173667</v>
      </c>
    </row>
    <row r="79" spans="1:11" ht="14.4" x14ac:dyDescent="0.3">
      <c r="A79" s="432"/>
      <c r="B79" s="432"/>
      <c r="C79" s="432"/>
      <c r="D79" s="432"/>
      <c r="E79" s="432"/>
      <c r="F79" s="432"/>
      <c r="G79" s="432"/>
      <c r="H79" s="432"/>
      <c r="I79" s="432"/>
      <c r="J79" s="432"/>
      <c r="K79" s="432"/>
    </row>
    <row r="80" spans="1:11" ht="14.4" x14ac:dyDescent="0.3">
      <c r="A80" s="472" t="s">
        <v>367</v>
      </c>
      <c r="B80" s="472"/>
      <c r="C80" s="472"/>
      <c r="D80" s="472"/>
      <c r="E80" s="472"/>
      <c r="F80" s="472"/>
      <c r="G80" s="472"/>
      <c r="H80" s="472"/>
      <c r="I80" s="472"/>
      <c r="J80" s="472"/>
      <c r="K80" s="472"/>
    </row>
    <row r="81" spans="1:11" ht="18" customHeight="1" x14ac:dyDescent="0.3">
      <c r="B81" s="474" t="s">
        <v>332</v>
      </c>
      <c r="C81" s="474"/>
      <c r="D81" s="102" t="s">
        <v>333</v>
      </c>
      <c r="E81" s="474" t="s">
        <v>332</v>
      </c>
      <c r="F81" s="474"/>
      <c r="G81" s="102" t="s">
        <v>333</v>
      </c>
      <c r="H81" s="474" t="s">
        <v>332</v>
      </c>
      <c r="I81" s="474"/>
      <c r="J81" s="102" t="s">
        <v>333</v>
      </c>
      <c r="K81" s="99" t="s">
        <v>0</v>
      </c>
    </row>
    <row r="82" spans="1:11" ht="14.4" x14ac:dyDescent="0.3">
      <c r="A82" s="99" t="s">
        <v>18</v>
      </c>
      <c r="B82" s="10">
        <v>36308527</v>
      </c>
      <c r="C82" s="137"/>
      <c r="D82" s="10">
        <v>0</v>
      </c>
      <c r="E82" s="10">
        <v>38066920</v>
      </c>
      <c r="F82" s="137"/>
      <c r="G82" s="46">
        <v>0</v>
      </c>
      <c r="H82" s="10">
        <v>39283497</v>
      </c>
      <c r="I82" s="137"/>
      <c r="J82" s="46">
        <v>0</v>
      </c>
      <c r="K82" s="137">
        <v>8.1935849394275895E-2</v>
      </c>
    </row>
    <row r="83" spans="1:11" ht="14.4" x14ac:dyDescent="0.3">
      <c r="A83" s="99" t="s">
        <v>368</v>
      </c>
      <c r="B83" s="10">
        <v>23206366</v>
      </c>
      <c r="C83" s="137">
        <v>0.63914369205889299</v>
      </c>
      <c r="D83" s="10">
        <v>0</v>
      </c>
      <c r="E83" s="10">
        <v>23532471</v>
      </c>
      <c r="F83" s="137">
        <v>0.61818689297689433</v>
      </c>
      <c r="G83" s="46">
        <v>0</v>
      </c>
      <c r="H83" s="10">
        <v>23955809</v>
      </c>
      <c r="I83" s="137">
        <v>0.60981864725536017</v>
      </c>
      <c r="J83" s="46">
        <v>0</v>
      </c>
      <c r="K83" s="137">
        <v>3.2294716027490046E-2</v>
      </c>
    </row>
    <row r="84" spans="1:11" ht="14.4" x14ac:dyDescent="0.3">
      <c r="A84" s="99" t="s">
        <v>36</v>
      </c>
      <c r="B84" s="10">
        <v>15446196</v>
      </c>
      <c r="C84" s="137">
        <v>0.42541510978949931</v>
      </c>
      <c r="D84" s="10">
        <v>2372.7272727272698</v>
      </c>
      <c r="E84" s="10">
        <v>14905601</v>
      </c>
      <c r="F84" s="137">
        <v>0.39156309467642775</v>
      </c>
      <c r="G84" s="46">
        <v>2081.8181818181802</v>
      </c>
      <c r="H84" s="10">
        <v>14605312</v>
      </c>
      <c r="I84" s="137">
        <v>0.37179256215402617</v>
      </c>
      <c r="J84" s="46">
        <v>1920</v>
      </c>
      <c r="K84" s="137">
        <v>-5.4439552625125308E-2</v>
      </c>
    </row>
    <row r="85" spans="1:11" ht="14.4" x14ac:dyDescent="0.3">
      <c r="A85" s="99" t="s">
        <v>369</v>
      </c>
      <c r="B85" s="10">
        <v>2172247</v>
      </c>
      <c r="C85" s="137">
        <v>5.9827461466558533E-2</v>
      </c>
      <c r="D85" s="10">
        <v>3682.4242424242402</v>
      </c>
      <c r="E85" s="10">
        <v>2155929</v>
      </c>
      <c r="F85" s="137">
        <v>5.6635236052719792E-2</v>
      </c>
      <c r="G85" s="46">
        <v>3675.15151515151</v>
      </c>
      <c r="H85" s="10">
        <v>2169155</v>
      </c>
      <c r="I85" s="137">
        <v>5.5217971047740483E-2</v>
      </c>
      <c r="J85" s="46">
        <v>4203.6360000000004</v>
      </c>
      <c r="K85" s="137">
        <v>-1.4234108736253289E-3</v>
      </c>
    </row>
    <row r="86" spans="1:11" ht="14.4" x14ac:dyDescent="0.3">
      <c r="A86" s="99" t="s">
        <v>370</v>
      </c>
      <c r="B86" s="10">
        <v>164754</v>
      </c>
      <c r="C86" s="137">
        <v>4.5376117846917885E-3</v>
      </c>
      <c r="D86" s="10">
        <v>1583.0303030303</v>
      </c>
      <c r="E86" s="10">
        <v>145736</v>
      </c>
      <c r="F86" s="137">
        <v>3.8284158529242711E-3</v>
      </c>
      <c r="G86" s="46">
        <v>1664.2424242424199</v>
      </c>
      <c r="H86" s="10">
        <v>140831</v>
      </c>
      <c r="I86" s="137">
        <v>3.5849914278252774E-3</v>
      </c>
      <c r="J86" s="46">
        <v>1524.84851</v>
      </c>
      <c r="K86" s="137">
        <v>-0.14520436529613848</v>
      </c>
    </row>
    <row r="87" spans="1:11" ht="14.4" x14ac:dyDescent="0.3">
      <c r="A87" s="99" t="s">
        <v>37</v>
      </c>
      <c r="B87" s="10">
        <v>4410395</v>
      </c>
      <c r="C87" s="137">
        <v>0.12146995112194994</v>
      </c>
      <c r="D87" s="10">
        <v>4936.3636363636297</v>
      </c>
      <c r="E87" s="10">
        <v>5062736</v>
      </c>
      <c r="F87" s="137">
        <v>0.1329956823404678</v>
      </c>
      <c r="G87" s="46">
        <v>4852.1212121212102</v>
      </c>
      <c r="H87" s="10">
        <v>5610931</v>
      </c>
      <c r="I87" s="137">
        <v>0.14283175960633035</v>
      </c>
      <c r="J87" s="46">
        <v>5575.1513699999996</v>
      </c>
      <c r="K87" s="137">
        <v>0.27220600422411145</v>
      </c>
    </row>
    <row r="88" spans="1:11" ht="14.4" x14ac:dyDescent="0.3">
      <c r="A88" s="99" t="s">
        <v>371</v>
      </c>
      <c r="B88" s="10">
        <v>123392</v>
      </c>
      <c r="C88" s="137">
        <v>3.398430346678619E-3</v>
      </c>
      <c r="D88" s="10">
        <v>1080</v>
      </c>
      <c r="E88" s="10">
        <v>136464</v>
      </c>
      <c r="F88" s="137">
        <v>3.5848447943779009E-3</v>
      </c>
      <c r="G88" s="46">
        <v>1138.7878787878701</v>
      </c>
      <c r="H88" s="10">
        <v>140788</v>
      </c>
      <c r="I88" s="137">
        <v>3.5838968205910995E-3</v>
      </c>
      <c r="J88" s="46">
        <v>1347.87878</v>
      </c>
      <c r="K88" s="137">
        <v>0.14098158713692946</v>
      </c>
    </row>
    <row r="89" spans="1:11" ht="14.4" x14ac:dyDescent="0.3">
      <c r="A89" s="99" t="s">
        <v>38</v>
      </c>
      <c r="B89" s="10">
        <v>126774</v>
      </c>
      <c r="C89" s="137">
        <v>3.4915765103883173E-3</v>
      </c>
      <c r="D89" s="10">
        <v>3108.4848484848399</v>
      </c>
      <c r="E89" s="10">
        <v>81869</v>
      </c>
      <c r="F89" s="137">
        <v>2.1506599430686801E-3</v>
      </c>
      <c r="G89" s="46">
        <v>2344.84848484848</v>
      </c>
      <c r="H89" s="10">
        <v>100119</v>
      </c>
      <c r="I89" s="137">
        <v>2.5486274808986585E-3</v>
      </c>
      <c r="J89" s="46">
        <v>2251.51514</v>
      </c>
      <c r="K89" s="137">
        <v>-0.21025604619243693</v>
      </c>
    </row>
    <row r="90" spans="1:11" ht="14.4" x14ac:dyDescent="0.3">
      <c r="A90" s="99" t="s">
        <v>372</v>
      </c>
      <c r="B90" s="10">
        <v>762608</v>
      </c>
      <c r="C90" s="137">
        <v>2.100355103912643E-2</v>
      </c>
      <c r="D90" s="10">
        <v>7095.1515151515096</v>
      </c>
      <c r="E90" s="10">
        <v>1044136</v>
      </c>
      <c r="F90" s="137">
        <v>2.7428959316908225E-2</v>
      </c>
      <c r="G90" s="46">
        <v>7160.6060606060601</v>
      </c>
      <c r="H90" s="10">
        <v>1188673</v>
      </c>
      <c r="I90" s="137">
        <v>3.0258838717948149E-2</v>
      </c>
      <c r="J90" s="46">
        <v>8765.4539999999997</v>
      </c>
      <c r="K90" s="137">
        <v>0.55869463734972624</v>
      </c>
    </row>
    <row r="91" spans="1:11" ht="14.4" x14ac:dyDescent="0.3">
      <c r="A91" s="99" t="s">
        <v>39</v>
      </c>
      <c r="B91" s="10">
        <v>50444</v>
      </c>
      <c r="C91" s="137">
        <v>1.3893155180875281E-3</v>
      </c>
      <c r="D91" s="10">
        <v>1290.9090909090901</v>
      </c>
      <c r="E91" s="10">
        <v>54818</v>
      </c>
      <c r="F91" s="137">
        <v>1.4400429559312915E-3</v>
      </c>
      <c r="G91" s="46">
        <v>1581.8181818181799</v>
      </c>
      <c r="H91" s="10">
        <v>51857</v>
      </c>
      <c r="I91" s="137">
        <v>1.3200708684361782E-3</v>
      </c>
      <c r="J91" s="46">
        <v>1452.72729</v>
      </c>
      <c r="K91" s="137">
        <v>2.8011260011101418E-2</v>
      </c>
    </row>
    <row r="92" spans="1:11" ht="14.4" x14ac:dyDescent="0.3">
      <c r="A92" s="99" t="s">
        <v>373</v>
      </c>
      <c r="B92" s="10">
        <v>712164</v>
      </c>
      <c r="C92" s="137">
        <v>1.96142355210389E-2</v>
      </c>
      <c r="D92" s="10">
        <v>6816.3636363636297</v>
      </c>
      <c r="E92" s="10">
        <v>989318</v>
      </c>
      <c r="F92" s="137">
        <v>2.5988916360976933E-2</v>
      </c>
      <c r="G92" s="46">
        <v>7071.5151515151501</v>
      </c>
      <c r="H92" s="10">
        <v>1136816</v>
      </c>
      <c r="I92" s="137">
        <v>2.8938767849511972E-2</v>
      </c>
      <c r="J92" s="46">
        <v>8470.9089999999997</v>
      </c>
      <c r="K92" s="137">
        <v>0.59628400199953946</v>
      </c>
    </row>
    <row r="93" spans="1:11" ht="14.4" x14ac:dyDescent="0.3">
      <c r="A93" s="99" t="s">
        <v>374</v>
      </c>
      <c r="B93" s="10">
        <v>13102161</v>
      </c>
      <c r="C93" s="137">
        <v>0.36085630794110707</v>
      </c>
      <c r="D93" s="10">
        <v>0</v>
      </c>
      <c r="E93" s="10">
        <v>14534449</v>
      </c>
      <c r="F93" s="137">
        <v>0.38181310702310561</v>
      </c>
      <c r="G93" s="46">
        <v>0</v>
      </c>
      <c r="H93" s="10">
        <v>15327688</v>
      </c>
      <c r="I93" s="137">
        <v>0.39018135274463983</v>
      </c>
      <c r="J93" s="46">
        <v>0</v>
      </c>
      <c r="K93" s="137">
        <v>0.16985953691150643</v>
      </c>
    </row>
    <row r="94" spans="1:11" ht="14.4" x14ac:dyDescent="0.3">
      <c r="A94" s="99" t="s">
        <v>36</v>
      </c>
      <c r="B94" s="10">
        <v>6811846</v>
      </c>
      <c r="C94" s="137">
        <v>0.18761008949770944</v>
      </c>
      <c r="D94" s="10">
        <v>15194.545454545399</v>
      </c>
      <c r="E94" s="10">
        <v>8745312</v>
      </c>
      <c r="F94" s="137">
        <v>0.22973521367108241</v>
      </c>
      <c r="G94" s="46">
        <v>16296.9696969697</v>
      </c>
      <c r="H94" s="10">
        <v>8847910</v>
      </c>
      <c r="I94" s="137">
        <v>0.22523223938031789</v>
      </c>
      <c r="J94" s="46">
        <v>19430.908200000002</v>
      </c>
      <c r="K94" s="137">
        <v>0.29890047426204291</v>
      </c>
    </row>
    <row r="95" spans="1:11" ht="14.4" x14ac:dyDescent="0.3">
      <c r="A95" s="99" t="s">
        <v>369</v>
      </c>
      <c r="B95" s="10">
        <v>77157</v>
      </c>
      <c r="C95" s="137">
        <v>2.1250380110435217E-3</v>
      </c>
      <c r="D95" s="10">
        <v>1950.30303030303</v>
      </c>
      <c r="E95" s="10">
        <v>106394</v>
      </c>
      <c r="F95" s="137">
        <v>2.7949201038592036E-3</v>
      </c>
      <c r="G95" s="46">
        <v>2227.8787878787798</v>
      </c>
      <c r="H95" s="10">
        <v>104953</v>
      </c>
      <c r="I95" s="137">
        <v>2.6716816988059896E-3</v>
      </c>
      <c r="J95" s="46">
        <v>2555.1516099999999</v>
      </c>
      <c r="K95" s="137">
        <v>0.36025247223194268</v>
      </c>
    </row>
    <row r="96" spans="1:11" ht="14.4" x14ac:dyDescent="0.3">
      <c r="A96" s="99" t="s">
        <v>370</v>
      </c>
      <c r="B96" s="10">
        <v>118277</v>
      </c>
      <c r="C96" s="137">
        <v>3.2575543480461216E-3</v>
      </c>
      <c r="D96" s="10">
        <v>2482.4242424242402</v>
      </c>
      <c r="E96" s="10">
        <v>141624</v>
      </c>
      <c r="F96" s="137">
        <v>3.7203955560365797E-3</v>
      </c>
      <c r="G96" s="46">
        <v>3548.4848484848399</v>
      </c>
      <c r="H96" s="10">
        <v>163167</v>
      </c>
      <c r="I96" s="137">
        <v>4.1535762460251438E-3</v>
      </c>
      <c r="J96" s="46">
        <v>3666.6667499999999</v>
      </c>
      <c r="K96" s="137">
        <v>0.37953279166701892</v>
      </c>
    </row>
    <row r="97" spans="1:11" ht="14.4" x14ac:dyDescent="0.3">
      <c r="A97" s="99" t="s">
        <v>37</v>
      </c>
      <c r="B97" s="10">
        <v>62897</v>
      </c>
      <c r="C97" s="137">
        <v>1.7322928027347405E-3</v>
      </c>
      <c r="D97" s="10">
        <v>1946.0606060606001</v>
      </c>
      <c r="E97" s="10">
        <v>67800</v>
      </c>
      <c r="F97" s="137">
        <v>1.7810739613291541E-3</v>
      </c>
      <c r="G97" s="46">
        <v>1830.30303030303</v>
      </c>
      <c r="H97" s="10">
        <v>81492</v>
      </c>
      <c r="I97" s="137">
        <v>2.0744589006421706E-3</v>
      </c>
      <c r="J97" s="46">
        <v>1988.48486</v>
      </c>
      <c r="K97" s="137">
        <v>0.29564208149832266</v>
      </c>
    </row>
    <row r="98" spans="1:11" ht="14.4" x14ac:dyDescent="0.3">
      <c r="A98" s="99" t="s">
        <v>371</v>
      </c>
      <c r="B98" s="10">
        <v>9143</v>
      </c>
      <c r="C98" s="137">
        <v>2.5181412619685727E-4</v>
      </c>
      <c r="D98" s="10">
        <v>784.84848484848499</v>
      </c>
      <c r="E98" s="10">
        <v>10822</v>
      </c>
      <c r="F98" s="137">
        <v>2.842888260988806E-4</v>
      </c>
      <c r="G98" s="46">
        <v>549.69696969696895</v>
      </c>
      <c r="H98" s="10">
        <v>14502</v>
      </c>
      <c r="I98" s="137">
        <v>3.6916265372199426E-4</v>
      </c>
      <c r="J98" s="46">
        <v>846.66669999999999</v>
      </c>
      <c r="K98" s="137">
        <v>0.58613146669583283</v>
      </c>
    </row>
    <row r="99" spans="1:11" ht="14.4" x14ac:dyDescent="0.3">
      <c r="A99" s="99" t="s">
        <v>38</v>
      </c>
      <c r="B99" s="10">
        <v>5512460</v>
      </c>
      <c r="C99" s="137">
        <v>0.15182273849886557</v>
      </c>
      <c r="D99" s="10">
        <v>15827.272727272701</v>
      </c>
      <c r="E99" s="10">
        <v>4808460</v>
      </c>
      <c r="F99" s="137">
        <v>0.12631597197776967</v>
      </c>
      <c r="G99" s="46">
        <v>20600.606060605998</v>
      </c>
      <c r="H99" s="10">
        <v>5381673</v>
      </c>
      <c r="I99" s="137">
        <v>0.136995772041374</v>
      </c>
      <c r="J99" s="46">
        <v>22580</v>
      </c>
      <c r="K99" s="137">
        <v>-2.3725705039129536E-2</v>
      </c>
    </row>
    <row r="100" spans="1:11" ht="14.4" x14ac:dyDescent="0.3">
      <c r="A100" s="99" t="s">
        <v>372</v>
      </c>
      <c r="B100" s="10">
        <v>510381</v>
      </c>
      <c r="C100" s="137">
        <v>1.4056780656510797E-2</v>
      </c>
      <c r="D100" s="10">
        <v>6455.7575757575696</v>
      </c>
      <c r="E100" s="10">
        <v>654037</v>
      </c>
      <c r="F100" s="137">
        <v>1.7181242926929734E-2</v>
      </c>
      <c r="G100" s="46">
        <v>8413.3333333333303</v>
      </c>
      <c r="H100" s="10">
        <v>733991</v>
      </c>
      <c r="I100" s="137">
        <v>1.8684461823752604E-2</v>
      </c>
      <c r="J100" s="46">
        <v>9115.1509999999998</v>
      </c>
      <c r="K100" s="137">
        <v>0.43812367623402909</v>
      </c>
    </row>
    <row r="101" spans="1:11" ht="14.4" x14ac:dyDescent="0.3">
      <c r="A101" s="99" t="s">
        <v>39</v>
      </c>
      <c r="B101" s="10">
        <v>333250</v>
      </c>
      <c r="C101" s="137">
        <v>9.178284759389992E-3</v>
      </c>
      <c r="D101" s="10">
        <v>5026.6666666666597</v>
      </c>
      <c r="E101" s="10">
        <v>343679</v>
      </c>
      <c r="F101" s="137">
        <v>9.0282849255994436E-3</v>
      </c>
      <c r="G101" s="46">
        <v>5501.8181818181802</v>
      </c>
      <c r="H101" s="10">
        <v>363037</v>
      </c>
      <c r="I101" s="137">
        <v>9.2414634063764742E-3</v>
      </c>
      <c r="J101" s="46">
        <v>5723.0302700000002</v>
      </c>
      <c r="K101" s="137">
        <v>8.9383345836459113E-2</v>
      </c>
    </row>
    <row r="102" spans="1:11" ht="14.4" x14ac:dyDescent="0.3">
      <c r="A102" s="99" t="s">
        <v>373</v>
      </c>
      <c r="B102" s="10">
        <v>177131</v>
      </c>
      <c r="C102" s="137">
        <v>4.8784958971208056E-3</v>
      </c>
      <c r="D102" s="10">
        <v>3264.2424242424199</v>
      </c>
      <c r="E102" s="10">
        <v>310358</v>
      </c>
      <c r="F102" s="137">
        <v>8.1529580013302884E-3</v>
      </c>
      <c r="G102" s="46">
        <v>5031.5151515151501</v>
      </c>
      <c r="H102" s="10">
        <v>370954</v>
      </c>
      <c r="I102" s="137">
        <v>9.4429984173761312E-3</v>
      </c>
      <c r="J102" s="46">
        <v>4770.3029999999999</v>
      </c>
      <c r="K102" s="137">
        <v>1.0942353399461415</v>
      </c>
    </row>
    <row r="103" spans="1:11" ht="14.4" x14ac:dyDescent="0.3">
      <c r="A103" s="432"/>
      <c r="B103" s="432"/>
      <c r="C103" s="432"/>
      <c r="D103" s="432"/>
      <c r="E103" s="432"/>
      <c r="F103" s="432"/>
      <c r="G103" s="432"/>
      <c r="H103" s="432"/>
      <c r="I103" s="432"/>
      <c r="J103" s="432"/>
      <c r="K103" s="432"/>
    </row>
    <row r="104" spans="1:11" ht="14.4" x14ac:dyDescent="0.3">
      <c r="A104" s="472" t="s">
        <v>559</v>
      </c>
      <c r="B104" s="472"/>
      <c r="C104" s="472"/>
      <c r="D104" s="472"/>
      <c r="E104" s="472"/>
      <c r="F104" s="472"/>
      <c r="G104" s="472"/>
      <c r="H104" s="472"/>
      <c r="I104" s="472"/>
      <c r="J104" s="472"/>
      <c r="K104" s="472"/>
    </row>
    <row r="105" spans="1:11" ht="18" customHeight="1" x14ac:dyDescent="0.3">
      <c r="B105" s="474" t="s">
        <v>332</v>
      </c>
      <c r="C105" s="474"/>
      <c r="D105" s="102" t="s">
        <v>333</v>
      </c>
      <c r="E105" s="474" t="s">
        <v>332</v>
      </c>
      <c r="F105" s="474"/>
      <c r="G105" s="102" t="s">
        <v>333</v>
      </c>
      <c r="H105" s="474" t="s">
        <v>332</v>
      </c>
      <c r="I105" s="474"/>
      <c r="J105" s="102" t="s">
        <v>333</v>
      </c>
      <c r="K105" s="99" t="s">
        <v>0</v>
      </c>
    </row>
    <row r="106" spans="1:11" ht="14.4" x14ac:dyDescent="0.3">
      <c r="A106" s="99" t="s">
        <v>18</v>
      </c>
      <c r="B106" s="10">
        <v>16172158</v>
      </c>
      <c r="C106" s="137"/>
      <c r="D106" s="10">
        <v>11969.090909090901</v>
      </c>
      <c r="E106" s="10">
        <v>16529777</v>
      </c>
      <c r="F106" s="137"/>
      <c r="G106" s="46">
        <v>14247.878787878701</v>
      </c>
      <c r="H106" s="10">
        <v>18191555</v>
      </c>
      <c r="I106" s="137"/>
      <c r="J106" s="46">
        <v>12773.333000000001</v>
      </c>
      <c r="K106" s="137">
        <v>0.12486874046122973</v>
      </c>
    </row>
    <row r="107" spans="1:11" ht="14.4" x14ac:dyDescent="0.3">
      <c r="A107" s="99" t="s">
        <v>560</v>
      </c>
      <c r="B107" s="10">
        <v>13761710</v>
      </c>
      <c r="C107" s="137">
        <v>0.85095075128501718</v>
      </c>
      <c r="D107" s="10">
        <v>12509.090909090901</v>
      </c>
      <c r="E107" s="10">
        <v>13942134</v>
      </c>
      <c r="F107" s="137">
        <v>0.84345566186404086</v>
      </c>
      <c r="G107" s="46">
        <v>13772.121212121199</v>
      </c>
      <c r="H107" s="10">
        <v>15252673</v>
      </c>
      <c r="I107" s="137">
        <v>0.83844800513205164</v>
      </c>
      <c r="J107" s="46">
        <v>13707.8789</v>
      </c>
      <c r="K107" s="137">
        <v>0.10834140524687702</v>
      </c>
    </row>
    <row r="108" spans="1:11" ht="14.4" x14ac:dyDescent="0.3">
      <c r="A108" s="99" t="s">
        <v>149</v>
      </c>
      <c r="B108" s="10">
        <v>11813411</v>
      </c>
      <c r="C108" s="137">
        <v>0.73047833195792422</v>
      </c>
      <c r="D108" s="10">
        <v>12175.1515151515</v>
      </c>
      <c r="E108" s="10">
        <v>12107899</v>
      </c>
      <c r="F108" s="137">
        <v>0.73249016003059209</v>
      </c>
      <c r="G108" s="46">
        <v>11758.7878787878</v>
      </c>
      <c r="H108" s="10">
        <v>13411041</v>
      </c>
      <c r="I108" s="137">
        <v>0.7372124592977346</v>
      </c>
      <c r="J108" s="46">
        <v>10513.9395</v>
      </c>
      <c r="K108" s="137">
        <v>0.1352386706938411</v>
      </c>
    </row>
    <row r="109" spans="1:11" ht="14.4" x14ac:dyDescent="0.3">
      <c r="A109" s="99" t="s">
        <v>561</v>
      </c>
      <c r="B109" s="10">
        <v>1948299</v>
      </c>
      <c r="C109" s="137">
        <v>0.12047241932709289</v>
      </c>
      <c r="D109" s="10">
        <v>7388.4848484848499</v>
      </c>
      <c r="E109" s="10">
        <v>1834235</v>
      </c>
      <c r="F109" s="137">
        <v>0.11096550183344882</v>
      </c>
      <c r="G109" s="46">
        <v>8475.1515151515105</v>
      </c>
      <c r="H109" s="10">
        <v>1841632</v>
      </c>
      <c r="I109" s="137">
        <v>0.10123554583431708</v>
      </c>
      <c r="J109" s="46">
        <v>10105.454100000001</v>
      </c>
      <c r="K109" s="137">
        <v>-5.4748783425952588E-2</v>
      </c>
    </row>
    <row r="110" spans="1:11" ht="14.4" x14ac:dyDescent="0.3">
      <c r="A110" s="99" t="s">
        <v>150</v>
      </c>
      <c r="B110" s="10">
        <v>1461449</v>
      </c>
      <c r="C110" s="137">
        <v>9.0368211836663978E-2</v>
      </c>
      <c r="D110" s="10">
        <v>6010.9090909090901</v>
      </c>
      <c r="E110" s="10">
        <v>1378561</v>
      </c>
      <c r="F110" s="137">
        <v>8.3398644760906332E-2</v>
      </c>
      <c r="G110" s="46">
        <v>6344.8484848484804</v>
      </c>
      <c r="H110" s="10">
        <v>1352018</v>
      </c>
      <c r="I110" s="137">
        <v>7.4321189145183028E-2</v>
      </c>
      <c r="J110" s="46">
        <v>7587.8789999999999</v>
      </c>
      <c r="K110" s="137">
        <v>-7.4878425453094838E-2</v>
      </c>
    </row>
    <row r="111" spans="1:11" ht="14.4" x14ac:dyDescent="0.3">
      <c r="A111" s="99" t="s">
        <v>151</v>
      </c>
      <c r="B111" s="10">
        <v>287946</v>
      </c>
      <c r="C111" s="137">
        <v>1.7805044942054114E-2</v>
      </c>
      <c r="D111" s="10">
        <v>2766.6666666666601</v>
      </c>
      <c r="E111" s="10">
        <v>266133</v>
      </c>
      <c r="F111" s="137">
        <v>1.6100217201962252E-2</v>
      </c>
      <c r="G111" s="46">
        <v>3196.3636363636301</v>
      </c>
      <c r="H111" s="10">
        <v>283006</v>
      </c>
      <c r="I111" s="137">
        <v>1.5556998838197174E-2</v>
      </c>
      <c r="J111" s="46">
        <v>3156.9697299999998</v>
      </c>
      <c r="K111" s="137">
        <v>-1.7155994526751542E-2</v>
      </c>
    </row>
    <row r="112" spans="1:11" ht="14.4" x14ac:dyDescent="0.3">
      <c r="A112" s="99" t="s">
        <v>152</v>
      </c>
      <c r="B112" s="10">
        <v>104205</v>
      </c>
      <c r="C112" s="137">
        <v>6.4434814450860549E-3</v>
      </c>
      <c r="D112" s="10">
        <v>2052.1212121212102</v>
      </c>
      <c r="E112" s="10">
        <v>97022</v>
      </c>
      <c r="F112" s="137">
        <v>5.8695286693825335E-3</v>
      </c>
      <c r="G112" s="46">
        <v>1709.69696969697</v>
      </c>
      <c r="H112" s="10">
        <v>111121</v>
      </c>
      <c r="I112" s="137">
        <v>6.1083838077613485E-3</v>
      </c>
      <c r="J112" s="46">
        <v>2175.1516099999999</v>
      </c>
      <c r="K112" s="137">
        <v>6.6369176143179304E-2</v>
      </c>
    </row>
    <row r="113" spans="1:11" ht="14.4" x14ac:dyDescent="0.3">
      <c r="A113" s="99" t="s">
        <v>562</v>
      </c>
      <c r="B113" s="10">
        <v>50251</v>
      </c>
      <c r="C113" s="137">
        <v>3.1072538371193256E-3</v>
      </c>
      <c r="D113" s="10">
        <v>1344.84848484848</v>
      </c>
      <c r="E113" s="10">
        <v>50580</v>
      </c>
      <c r="F113" s="137">
        <v>3.05993238747262E-3</v>
      </c>
      <c r="G113" s="46">
        <v>1317.57575757575</v>
      </c>
      <c r="H113" s="10">
        <v>58490</v>
      </c>
      <c r="I113" s="137">
        <v>3.2152281649369722E-3</v>
      </c>
      <c r="J113" s="46">
        <v>1249.0909999999999</v>
      </c>
      <c r="K113" s="137">
        <v>0.16395693618037452</v>
      </c>
    </row>
    <row r="114" spans="1:11" ht="14.4" x14ac:dyDescent="0.3">
      <c r="A114" s="99" t="s">
        <v>563</v>
      </c>
      <c r="B114" s="10">
        <v>44448</v>
      </c>
      <c r="C114" s="137">
        <v>2.7484272661694254E-3</v>
      </c>
      <c r="D114" s="10">
        <v>1083.0303030303</v>
      </c>
      <c r="E114" s="10">
        <v>41939</v>
      </c>
      <c r="F114" s="137">
        <v>2.5371788137250732E-3</v>
      </c>
      <c r="G114" s="46">
        <v>1102.42424242424</v>
      </c>
      <c r="H114" s="10">
        <v>36997</v>
      </c>
      <c r="I114" s="137">
        <v>2.0337458782385561E-3</v>
      </c>
      <c r="J114" s="46">
        <v>985.45450000000005</v>
      </c>
      <c r="K114" s="137">
        <v>-0.16763408927285817</v>
      </c>
    </row>
    <row r="115" spans="1:11" ht="14.4" x14ac:dyDescent="0.3">
      <c r="A115" s="99" t="s">
        <v>564</v>
      </c>
      <c r="B115" s="10">
        <v>829971</v>
      </c>
      <c r="C115" s="137">
        <v>5.1320980168509361E-2</v>
      </c>
      <c r="D115" s="10">
        <v>4698.1818181818098</v>
      </c>
      <c r="E115" s="10">
        <v>859372</v>
      </c>
      <c r="F115" s="137">
        <v>5.1989328107693168E-2</v>
      </c>
      <c r="G115" s="46">
        <v>4023.0303030302998</v>
      </c>
      <c r="H115" s="10">
        <v>923834</v>
      </c>
      <c r="I115" s="137">
        <v>5.0783674072942091E-2</v>
      </c>
      <c r="J115" s="46">
        <v>4583.6360000000004</v>
      </c>
      <c r="K115" s="137">
        <v>0.11309190321107605</v>
      </c>
    </row>
    <row r="116" spans="1:11" ht="14.4" x14ac:dyDescent="0.3">
      <c r="A116" s="99" t="s">
        <v>565</v>
      </c>
      <c r="B116" s="10">
        <v>622042</v>
      </c>
      <c r="C116" s="137">
        <v>3.8463759753027398E-2</v>
      </c>
      <c r="D116" s="10">
        <v>4736.3636363636297</v>
      </c>
      <c r="E116" s="10">
        <v>609944</v>
      </c>
      <c r="F116" s="137">
        <v>3.6899711351217869E-2</v>
      </c>
      <c r="G116" s="46">
        <v>3955.15151515151</v>
      </c>
      <c r="H116" s="10">
        <v>581508</v>
      </c>
      <c r="I116" s="137">
        <v>3.1965821503439372E-2</v>
      </c>
      <c r="J116" s="46">
        <v>3910.3029999999999</v>
      </c>
      <c r="K116" s="137">
        <v>-6.5162802511727499E-2</v>
      </c>
    </row>
    <row r="117" spans="1:11" ht="14.4" x14ac:dyDescent="0.3">
      <c r="A117" s="99" t="s">
        <v>566</v>
      </c>
      <c r="B117" s="10">
        <v>23497</v>
      </c>
      <c r="C117" s="137">
        <v>1.4529291638135122E-3</v>
      </c>
      <c r="D117" s="10">
        <v>718.78787878787796</v>
      </c>
      <c r="E117" s="10">
        <v>21478</v>
      </c>
      <c r="F117" s="137">
        <v>1.2993520723237827E-3</v>
      </c>
      <c r="G117" s="46">
        <v>732.12121212121201</v>
      </c>
      <c r="H117" s="10">
        <v>216937</v>
      </c>
      <c r="I117" s="137">
        <v>1.1925148784697075E-2</v>
      </c>
      <c r="J117" s="46">
        <v>2189.0908199999999</v>
      </c>
      <c r="K117" s="137">
        <v>8.2325403242967194</v>
      </c>
    </row>
    <row r="118" spans="1:11" ht="14.4" x14ac:dyDescent="0.3">
      <c r="A118" s="99" t="s">
        <v>567</v>
      </c>
      <c r="B118" s="10">
        <v>125198</v>
      </c>
      <c r="C118" s="137">
        <v>7.7415766034440179E-3</v>
      </c>
      <c r="D118" s="10">
        <v>1775.15151515151</v>
      </c>
      <c r="E118" s="10">
        <v>158946</v>
      </c>
      <c r="F118" s="137">
        <v>9.6157377077742794E-3</v>
      </c>
      <c r="G118" s="46">
        <v>1801.2121212121201</v>
      </c>
      <c r="H118" s="10">
        <v>85023</v>
      </c>
      <c r="I118" s="137">
        <v>4.673762083560201E-3</v>
      </c>
      <c r="J118" s="46">
        <v>1354.5454099999999</v>
      </c>
      <c r="K118" s="137">
        <v>-0.32089170753526414</v>
      </c>
    </row>
    <row r="119" spans="1:11" ht="14.4" x14ac:dyDescent="0.3">
      <c r="A119" s="99" t="s">
        <v>568</v>
      </c>
      <c r="B119" s="10">
        <v>53542</v>
      </c>
      <c r="C119" s="137">
        <v>3.3107517252799535E-3</v>
      </c>
      <c r="D119" s="10">
        <v>1121.2121212121201</v>
      </c>
      <c r="E119" s="10">
        <v>61295</v>
      </c>
      <c r="F119" s="137">
        <v>3.7081564984210013E-3</v>
      </c>
      <c r="G119" s="46">
        <v>1113.9393939393899</v>
      </c>
      <c r="H119" s="10">
        <v>27982</v>
      </c>
      <c r="I119" s="137">
        <v>1.5381862628016131E-3</v>
      </c>
      <c r="J119" s="46">
        <v>779.39390000000003</v>
      </c>
      <c r="K119" s="137">
        <v>-0.47738224197826007</v>
      </c>
    </row>
    <row r="120" spans="1:11" ht="14.4" x14ac:dyDescent="0.3">
      <c r="A120" s="99" t="s">
        <v>159</v>
      </c>
      <c r="B120" s="10">
        <v>5692</v>
      </c>
      <c r="C120" s="137">
        <v>3.5196292294448271E-4</v>
      </c>
      <c r="D120" s="10">
        <v>351.51515151515099</v>
      </c>
      <c r="E120" s="10">
        <v>7709</v>
      </c>
      <c r="F120" s="137">
        <v>4.6637047795623619E-4</v>
      </c>
      <c r="G120" s="46">
        <v>420.60606060606</v>
      </c>
      <c r="H120" s="10">
        <v>12384</v>
      </c>
      <c r="I120" s="137">
        <v>6.8075543844382737E-4</v>
      </c>
      <c r="J120" s="46">
        <v>512.72730000000001</v>
      </c>
      <c r="K120" s="137">
        <v>1.1756851721714687</v>
      </c>
    </row>
    <row r="121" spans="1:11" ht="14.4" x14ac:dyDescent="0.3">
      <c r="A121" s="99" t="s">
        <v>160</v>
      </c>
      <c r="B121" s="10">
        <v>8062</v>
      </c>
      <c r="C121" s="137">
        <v>4.9851108306015813E-4</v>
      </c>
      <c r="D121" s="10">
        <v>418.18181818181802</v>
      </c>
      <c r="E121" s="10">
        <v>7244</v>
      </c>
      <c r="F121" s="137">
        <v>4.3823942694447721E-4</v>
      </c>
      <c r="G121" s="46">
        <v>465.45454545454498</v>
      </c>
      <c r="H121" s="10">
        <v>34292</v>
      </c>
      <c r="I121" s="137">
        <v>1.8850505083265285E-3</v>
      </c>
      <c r="J121" s="46">
        <v>935.15150000000006</v>
      </c>
      <c r="K121" s="137">
        <v>3.2535351029521209</v>
      </c>
    </row>
    <row r="122" spans="1:11" ht="14.4" x14ac:dyDescent="0.3">
      <c r="A122" s="99" t="s">
        <v>161</v>
      </c>
      <c r="B122" s="10">
        <v>54714</v>
      </c>
      <c r="C122" s="137">
        <v>3.3832219546704899E-3</v>
      </c>
      <c r="D122" s="10">
        <v>1070.30303030303</v>
      </c>
      <c r="E122" s="10">
        <v>56754</v>
      </c>
      <c r="F122" s="137">
        <v>3.4334401486481032E-3</v>
      </c>
      <c r="G122" s="46">
        <v>1141.8181818181799</v>
      </c>
      <c r="H122" s="10">
        <v>58407</v>
      </c>
      <c r="I122" s="137">
        <v>3.2106656083001153E-3</v>
      </c>
      <c r="J122" s="46">
        <v>1089.6969999999999</v>
      </c>
      <c r="K122" s="137">
        <v>6.7496436012720692E-2</v>
      </c>
    </row>
    <row r="123" spans="1:11" ht="14.4" x14ac:dyDescent="0.3">
      <c r="A123" s="99" t="s">
        <v>162</v>
      </c>
      <c r="B123" s="10">
        <v>144853</v>
      </c>
      <c r="C123" s="137">
        <v>8.956936977736675E-3</v>
      </c>
      <c r="D123" s="10">
        <v>2061.8181818181802</v>
      </c>
      <c r="E123" s="10">
        <v>182718</v>
      </c>
      <c r="F123" s="137">
        <v>1.1053869631756072E-2</v>
      </c>
      <c r="G123" s="46">
        <v>2478.1818181818098</v>
      </c>
      <c r="H123" s="10">
        <v>173081</v>
      </c>
      <c r="I123" s="137">
        <v>9.5143598224560789E-3</v>
      </c>
      <c r="J123" s="46">
        <v>1925.4545900000001</v>
      </c>
      <c r="K123" s="137">
        <v>0.19487342340165548</v>
      </c>
    </row>
    <row r="124" spans="1:11" ht="14.4" x14ac:dyDescent="0.3">
      <c r="A124" s="99" t="s">
        <v>163</v>
      </c>
      <c r="B124" s="10">
        <v>445313</v>
      </c>
      <c r="C124" s="137">
        <v>2.7535780939068243E-2</v>
      </c>
      <c r="D124" s="10">
        <v>3583.6363636363599</v>
      </c>
      <c r="E124" s="10">
        <v>451715</v>
      </c>
      <c r="F124" s="137">
        <v>2.7327349909197201E-2</v>
      </c>
      <c r="G124" s="46">
        <v>3415.7575757575701</v>
      </c>
      <c r="H124" s="10">
        <v>476291</v>
      </c>
      <c r="I124" s="137">
        <v>2.6181983893075661E-2</v>
      </c>
      <c r="J124" s="46">
        <v>3172.1210000000001</v>
      </c>
      <c r="K124" s="137">
        <v>6.9564553471378562E-2</v>
      </c>
    </row>
    <row r="125" spans="1:11" ht="14.4" x14ac:dyDescent="0.3">
      <c r="A125" s="99" t="s">
        <v>164</v>
      </c>
      <c r="B125" s="10">
        <v>156683</v>
      </c>
      <c r="C125" s="137">
        <v>9.6884410849807437E-3</v>
      </c>
      <c r="D125" s="10">
        <v>2467.8787878787798</v>
      </c>
      <c r="E125" s="10">
        <v>158730</v>
      </c>
      <c r="F125" s="137">
        <v>9.6026703808526886E-3</v>
      </c>
      <c r="G125" s="46">
        <v>1981.2121212121201</v>
      </c>
      <c r="H125" s="10">
        <v>199011</v>
      </c>
      <c r="I125" s="137">
        <v>1.0939746492259733E-2</v>
      </c>
      <c r="J125" s="46">
        <v>2371.51514</v>
      </c>
      <c r="K125" s="137">
        <v>0.27015055877153232</v>
      </c>
    </row>
    <row r="126" spans="1:11" ht="14.4" x14ac:dyDescent="0.3">
      <c r="A126" s="99" t="s">
        <v>569</v>
      </c>
      <c r="B126" s="10">
        <v>770852</v>
      </c>
      <c r="C126" s="137">
        <v>4.7665376506957201E-2</v>
      </c>
      <c r="D126" s="10">
        <v>3940</v>
      </c>
      <c r="E126" s="10">
        <v>871110</v>
      </c>
      <c r="F126" s="137">
        <v>5.2699440530867413E-2</v>
      </c>
      <c r="G126" s="46">
        <v>5323.6363636363603</v>
      </c>
      <c r="H126" s="10">
        <v>1073966</v>
      </c>
      <c r="I126" s="137">
        <v>5.9036514470588136E-2</v>
      </c>
      <c r="J126" s="46">
        <v>5048.4849999999997</v>
      </c>
      <c r="K126" s="137">
        <v>0.39321945068573477</v>
      </c>
    </row>
    <row r="127" spans="1:11" ht="14.4" x14ac:dyDescent="0.3">
      <c r="A127" s="432"/>
      <c r="B127" s="432"/>
      <c r="C127" s="432"/>
      <c r="D127" s="432"/>
      <c r="E127" s="432"/>
      <c r="F127" s="432"/>
      <c r="G127" s="432"/>
      <c r="H127" s="432"/>
      <c r="I127" s="432"/>
      <c r="J127" s="432"/>
      <c r="K127" s="432"/>
    </row>
    <row r="128" spans="1:11" ht="14.4" x14ac:dyDescent="0.3">
      <c r="A128" s="472" t="s">
        <v>69</v>
      </c>
      <c r="B128" s="472"/>
      <c r="C128" s="472"/>
      <c r="D128" s="472"/>
      <c r="E128" s="472"/>
      <c r="F128" s="472"/>
      <c r="G128" s="472"/>
      <c r="H128" s="472"/>
      <c r="I128" s="472"/>
      <c r="J128" s="472"/>
      <c r="K128" s="472"/>
    </row>
    <row r="129" spans="1:11" ht="18" customHeight="1" x14ac:dyDescent="0.3">
      <c r="B129" s="474" t="s">
        <v>332</v>
      </c>
      <c r="C129" s="474"/>
      <c r="D129" s="102" t="s">
        <v>333</v>
      </c>
      <c r="E129" s="474" t="s">
        <v>332</v>
      </c>
      <c r="F129" s="474"/>
      <c r="G129" s="102" t="s">
        <v>333</v>
      </c>
      <c r="H129" s="474" t="s">
        <v>332</v>
      </c>
      <c r="I129" s="474"/>
      <c r="J129" s="102" t="s">
        <v>333</v>
      </c>
      <c r="K129" s="99" t="s">
        <v>0</v>
      </c>
    </row>
    <row r="130" spans="1:11" ht="14.4" x14ac:dyDescent="0.3">
      <c r="A130" s="99" t="s">
        <v>18</v>
      </c>
      <c r="B130" s="10">
        <v>15401306</v>
      </c>
      <c r="C130" s="137"/>
      <c r="D130" s="10">
        <v>11854.545454545399</v>
      </c>
      <c r="E130" s="10">
        <v>15658667</v>
      </c>
      <c r="F130" s="137"/>
      <c r="G130" s="46">
        <v>13096.3636363636</v>
      </c>
      <c r="H130" s="10">
        <v>17117589</v>
      </c>
      <c r="I130" s="137"/>
      <c r="J130" s="46">
        <v>13877.5762</v>
      </c>
      <c r="K130" s="137">
        <v>0.11143749757325774</v>
      </c>
    </row>
    <row r="131" spans="1:11" ht="14.4" x14ac:dyDescent="0.3">
      <c r="A131" s="99" t="s">
        <v>57</v>
      </c>
      <c r="B131" s="10">
        <v>380078</v>
      </c>
      <c r="C131" s="137">
        <v>2.4678296762625195E-2</v>
      </c>
      <c r="D131" s="10">
        <v>3004.84848484848</v>
      </c>
      <c r="E131" s="10">
        <v>328619</v>
      </c>
      <c r="F131" s="137">
        <v>2.0986396862517097E-2</v>
      </c>
      <c r="G131" s="46">
        <v>2626.0606060606001</v>
      </c>
      <c r="H131" s="10">
        <v>299853</v>
      </c>
      <c r="I131" s="137">
        <v>1.7517244981171121E-2</v>
      </c>
      <c r="J131" s="46">
        <v>2549.0908199999999</v>
      </c>
      <c r="K131" s="137">
        <v>-0.21107509511205594</v>
      </c>
    </row>
    <row r="132" spans="1:11" ht="14.4" x14ac:dyDescent="0.3">
      <c r="A132" s="99" t="s">
        <v>58</v>
      </c>
      <c r="B132" s="10">
        <v>1409432</v>
      </c>
      <c r="C132" s="137">
        <v>9.1513797596125934E-2</v>
      </c>
      <c r="D132" s="10">
        <v>6128.4848484848399</v>
      </c>
      <c r="E132" s="10">
        <v>1316928</v>
      </c>
      <c r="F132" s="137">
        <v>8.410217804619001E-2</v>
      </c>
      <c r="G132" s="46">
        <v>5002.4242424242402</v>
      </c>
      <c r="H132" s="10">
        <v>1268729</v>
      </c>
      <c r="I132" s="137">
        <v>7.4118440394847662E-2</v>
      </c>
      <c r="J132" s="46">
        <v>5475.7579999999998</v>
      </c>
      <c r="K132" s="137">
        <v>-9.9829576737295589E-2</v>
      </c>
    </row>
    <row r="133" spans="1:11" ht="14.4" x14ac:dyDescent="0.3">
      <c r="A133" s="99" t="s">
        <v>59</v>
      </c>
      <c r="B133" s="10">
        <v>2102710</v>
      </c>
      <c r="C133" s="137">
        <v>0.13652803210325151</v>
      </c>
      <c r="D133" s="10">
        <v>6786.0606060605996</v>
      </c>
      <c r="E133" s="10">
        <v>2096667</v>
      </c>
      <c r="F133" s="137">
        <v>0.13389817920005578</v>
      </c>
      <c r="G133" s="46">
        <v>6483.0303030303003</v>
      </c>
      <c r="H133" s="10">
        <v>2079244</v>
      </c>
      <c r="I133" s="137">
        <v>0.12146827453328854</v>
      </c>
      <c r="J133" s="46">
        <v>7469.0910000000003</v>
      </c>
      <c r="K133" s="137">
        <v>-1.1159884149502308E-2</v>
      </c>
    </row>
    <row r="134" spans="1:11" ht="14.4" x14ac:dyDescent="0.3">
      <c r="A134" s="99" t="s">
        <v>60</v>
      </c>
      <c r="B134" s="10">
        <v>2380707</v>
      </c>
      <c r="C134" s="137">
        <v>0.15457825459736985</v>
      </c>
      <c r="D134" s="10">
        <v>7145.4545454545396</v>
      </c>
      <c r="E134" s="10">
        <v>2411402</v>
      </c>
      <c r="F134" s="137">
        <v>0.15399791055011261</v>
      </c>
      <c r="G134" s="46">
        <v>7603.6363636363603</v>
      </c>
      <c r="H134" s="10">
        <v>2495739</v>
      </c>
      <c r="I134" s="137">
        <v>0.14579968008345101</v>
      </c>
      <c r="J134" s="46">
        <v>6994.5454099999997</v>
      </c>
      <c r="K134" s="137">
        <v>4.8318419696333902E-2</v>
      </c>
    </row>
    <row r="135" spans="1:11" ht="14.4" x14ac:dyDescent="0.3">
      <c r="A135" s="99" t="s">
        <v>61</v>
      </c>
      <c r="B135" s="10">
        <v>2242108</v>
      </c>
      <c r="C135" s="137">
        <v>0.14557908270895989</v>
      </c>
      <c r="D135" s="10">
        <v>7117.5757575757498</v>
      </c>
      <c r="E135" s="10">
        <v>2307732</v>
      </c>
      <c r="F135" s="137">
        <v>0.14737729590903237</v>
      </c>
      <c r="G135" s="46">
        <v>6415.7575757575696</v>
      </c>
      <c r="H135" s="10">
        <v>2407181</v>
      </c>
      <c r="I135" s="137">
        <v>0.14062617112725395</v>
      </c>
      <c r="J135" s="46">
        <v>6748.4849999999997</v>
      </c>
      <c r="K135" s="137">
        <v>7.362401811152719E-2</v>
      </c>
    </row>
    <row r="136" spans="1:11" ht="14.4" x14ac:dyDescent="0.3">
      <c r="A136" s="99" t="s">
        <v>62</v>
      </c>
      <c r="B136" s="10">
        <v>870018</v>
      </c>
      <c r="C136" s="137">
        <v>5.648988468899975E-2</v>
      </c>
      <c r="D136" s="10">
        <v>4595.1515151515096</v>
      </c>
      <c r="E136" s="10">
        <v>903432</v>
      </c>
      <c r="F136" s="137">
        <v>5.7695332559278514E-2</v>
      </c>
      <c r="G136" s="46">
        <v>4384.2424242424204</v>
      </c>
      <c r="H136" s="10">
        <v>1027189</v>
      </c>
      <c r="I136" s="137">
        <v>6.0007808342635166E-2</v>
      </c>
      <c r="J136" s="46">
        <v>4425.4545900000003</v>
      </c>
      <c r="K136" s="137">
        <v>0.18065258419940736</v>
      </c>
    </row>
    <row r="137" spans="1:11" ht="14.4" x14ac:dyDescent="0.3">
      <c r="A137" s="99" t="s">
        <v>63</v>
      </c>
      <c r="B137" s="10">
        <v>2256318</v>
      </c>
      <c r="C137" s="137">
        <v>0.14650173173625666</v>
      </c>
      <c r="D137" s="10">
        <v>7766.6666666666597</v>
      </c>
      <c r="E137" s="10">
        <v>2345397</v>
      </c>
      <c r="F137" s="137">
        <v>0.14978267307172444</v>
      </c>
      <c r="G137" s="46">
        <v>6737.5757575757498</v>
      </c>
      <c r="H137" s="10">
        <v>2577937</v>
      </c>
      <c r="I137" s="137">
        <v>0.15060164138769777</v>
      </c>
      <c r="J137" s="46">
        <v>6975.7579999999998</v>
      </c>
      <c r="K137" s="137">
        <v>0.14254152118628668</v>
      </c>
    </row>
    <row r="138" spans="1:11" ht="14.4" x14ac:dyDescent="0.3">
      <c r="A138" s="99" t="s">
        <v>64</v>
      </c>
      <c r="B138" s="10">
        <v>396936</v>
      </c>
      <c r="C138" s="137">
        <v>2.5772879261018514E-2</v>
      </c>
      <c r="D138" s="10">
        <v>2724.2424242424199</v>
      </c>
      <c r="E138" s="10">
        <v>398972</v>
      </c>
      <c r="F138" s="137">
        <v>2.5479308040716363E-2</v>
      </c>
      <c r="G138" s="46">
        <v>2747.8787878787798</v>
      </c>
      <c r="H138" s="10">
        <v>474302</v>
      </c>
      <c r="I138" s="137">
        <v>2.7708458241403038E-2</v>
      </c>
      <c r="J138" s="46">
        <v>3606.6667499999999</v>
      </c>
      <c r="K138" s="137">
        <v>0.19490799524356572</v>
      </c>
    </row>
    <row r="139" spans="1:11" ht="14.4" x14ac:dyDescent="0.3">
      <c r="A139" s="99" t="s">
        <v>65</v>
      </c>
      <c r="B139" s="10">
        <v>602413</v>
      </c>
      <c r="C139" s="137">
        <v>3.9114410167553321E-2</v>
      </c>
      <c r="D139" s="10">
        <v>3598.7878787878699</v>
      </c>
      <c r="E139" s="10">
        <v>635028</v>
      </c>
      <c r="F139" s="137">
        <v>4.0554409899642159E-2</v>
      </c>
      <c r="G139" s="46">
        <v>3567.2727272727202</v>
      </c>
      <c r="H139" s="10">
        <v>752926</v>
      </c>
      <c r="I139" s="137">
        <v>4.3985516885584761E-2</v>
      </c>
      <c r="J139" s="46">
        <v>4000.6060000000002</v>
      </c>
      <c r="K139" s="137">
        <v>0.24985018583596302</v>
      </c>
    </row>
    <row r="140" spans="1:11" ht="14.4" x14ac:dyDescent="0.3">
      <c r="A140" s="99" t="s">
        <v>66</v>
      </c>
      <c r="B140" s="10">
        <v>1213612</v>
      </c>
      <c r="C140" s="137">
        <v>7.8799291436713229E-2</v>
      </c>
      <c r="D140" s="10">
        <v>5143.6363636363603</v>
      </c>
      <c r="E140" s="10">
        <v>1280313</v>
      </c>
      <c r="F140" s="137">
        <v>8.1763856399781662E-2</v>
      </c>
      <c r="G140" s="46">
        <v>4656.9696969696897</v>
      </c>
      <c r="H140" s="10">
        <v>1552564</v>
      </c>
      <c r="I140" s="137">
        <v>9.0699922751971668E-2</v>
      </c>
      <c r="J140" s="46">
        <v>6073.3334999999997</v>
      </c>
      <c r="K140" s="137">
        <v>0.27929189889355083</v>
      </c>
    </row>
    <row r="141" spans="1:11" ht="14.4" x14ac:dyDescent="0.3">
      <c r="A141" s="99" t="s">
        <v>67</v>
      </c>
      <c r="B141" s="10">
        <v>1072363</v>
      </c>
      <c r="C141" s="137">
        <v>6.9628056218089554E-2</v>
      </c>
      <c r="D141" s="10">
        <v>5528.4848484848399</v>
      </c>
      <c r="E141" s="10">
        <v>1128804</v>
      </c>
      <c r="F141" s="137">
        <v>7.208812857441825E-2</v>
      </c>
      <c r="G141" s="46">
        <v>4879.3939393939399</v>
      </c>
      <c r="H141" s="10">
        <v>1461176</v>
      </c>
      <c r="I141" s="137">
        <v>8.5361086774545181E-2</v>
      </c>
      <c r="J141" s="46">
        <v>5463.6360000000004</v>
      </c>
      <c r="K141" s="137">
        <v>0.36257591878869377</v>
      </c>
    </row>
    <row r="142" spans="1:11" ht="14.4" x14ac:dyDescent="0.3">
      <c r="A142" s="99" t="s">
        <v>68</v>
      </c>
      <c r="B142" s="10">
        <v>474611</v>
      </c>
      <c r="C142" s="137">
        <v>3.0816282723036603E-2</v>
      </c>
      <c r="D142" s="10">
        <v>3392.7272727272698</v>
      </c>
      <c r="E142" s="10">
        <v>505373</v>
      </c>
      <c r="F142" s="137">
        <v>3.2274330886530762E-2</v>
      </c>
      <c r="G142" s="46">
        <v>3388.4848484848399</v>
      </c>
      <c r="H142" s="10">
        <v>720749</v>
      </c>
      <c r="I142" s="137">
        <v>4.210575449615013E-2</v>
      </c>
      <c r="J142" s="46">
        <v>4853.3334999999997</v>
      </c>
      <c r="K142" s="137">
        <v>0.51860997743415138</v>
      </c>
    </row>
    <row r="143" spans="1:11" ht="14.4" x14ac:dyDescent="0.3">
      <c r="A143" s="432"/>
      <c r="B143" s="432"/>
      <c r="C143" s="432"/>
      <c r="D143" s="432"/>
      <c r="E143" s="432"/>
      <c r="F143" s="432"/>
      <c r="G143" s="432"/>
      <c r="H143" s="432"/>
      <c r="I143" s="432"/>
      <c r="J143" s="432"/>
      <c r="K143" s="432"/>
    </row>
    <row r="144" spans="1:11" ht="14.4" x14ac:dyDescent="0.3">
      <c r="A144" s="472" t="s">
        <v>375</v>
      </c>
      <c r="B144" s="472"/>
      <c r="C144" s="472"/>
      <c r="D144" s="472"/>
      <c r="E144" s="472"/>
      <c r="F144" s="472"/>
      <c r="G144" s="472"/>
      <c r="H144" s="472"/>
      <c r="I144" s="472"/>
      <c r="J144" s="472"/>
      <c r="K144" s="472"/>
    </row>
    <row r="145" spans="1:11" ht="18" customHeight="1" x14ac:dyDescent="0.3">
      <c r="B145" s="474" t="s">
        <v>332</v>
      </c>
      <c r="C145" s="474"/>
      <c r="D145" s="102" t="s">
        <v>333</v>
      </c>
      <c r="E145" s="474" t="s">
        <v>332</v>
      </c>
      <c r="F145" s="474"/>
      <c r="G145" s="102" t="s">
        <v>333</v>
      </c>
      <c r="H145" s="474" t="s">
        <v>332</v>
      </c>
      <c r="I145" s="474"/>
      <c r="J145" s="102" t="s">
        <v>333</v>
      </c>
      <c r="K145" s="99" t="s">
        <v>0</v>
      </c>
    </row>
    <row r="146" spans="1:11" ht="14.4" x14ac:dyDescent="0.3">
      <c r="A146" s="99" t="s">
        <v>18</v>
      </c>
      <c r="B146" s="10">
        <v>12187191</v>
      </c>
      <c r="C146" s="137"/>
      <c r="D146" s="10">
        <v>12478.1818181818</v>
      </c>
      <c r="E146" s="10">
        <v>12617280</v>
      </c>
      <c r="F146" s="137"/>
      <c r="G146" s="46">
        <v>12371.515151515099</v>
      </c>
      <c r="H146" s="10">
        <v>13044266</v>
      </c>
      <c r="I146" s="137"/>
      <c r="J146" s="46">
        <v>12323.03</v>
      </c>
      <c r="K146" s="137">
        <v>7.0325885595786591E-2</v>
      </c>
    </row>
    <row r="147" spans="1:11" ht="14.4" x14ac:dyDescent="0.3">
      <c r="A147" s="99" t="s">
        <v>376</v>
      </c>
      <c r="B147" s="10">
        <v>603888</v>
      </c>
      <c r="C147" s="137">
        <v>4.955104092485299E-2</v>
      </c>
      <c r="D147" s="10">
        <v>3250.30303030303</v>
      </c>
      <c r="E147" s="10">
        <v>699583</v>
      </c>
      <c r="F147" s="137">
        <v>5.5446419513556014E-2</v>
      </c>
      <c r="G147" s="46">
        <v>3073.3333333333298</v>
      </c>
      <c r="H147" s="10">
        <v>707977</v>
      </c>
      <c r="I147" s="137">
        <v>5.4274958820986936E-2</v>
      </c>
      <c r="J147" s="46">
        <v>3823.0302700000002</v>
      </c>
      <c r="K147" s="137">
        <v>0.17236474313117664</v>
      </c>
    </row>
    <row r="148" spans="1:11" ht="14.4" x14ac:dyDescent="0.3">
      <c r="A148" s="99" t="s">
        <v>377</v>
      </c>
      <c r="B148" s="10">
        <v>192649</v>
      </c>
      <c r="C148" s="137">
        <v>1.5807498216775302E-2</v>
      </c>
      <c r="D148" s="10">
        <v>1626.0606060606001</v>
      </c>
      <c r="E148" s="10">
        <v>208983</v>
      </c>
      <c r="F148" s="137">
        <v>1.6563237084379519E-2</v>
      </c>
      <c r="G148" s="46">
        <v>1709.0909090908999</v>
      </c>
      <c r="H148" s="10">
        <v>177421</v>
      </c>
      <c r="I148" s="137">
        <v>1.3601455229447177E-2</v>
      </c>
      <c r="J148" s="46">
        <v>1696.96973</v>
      </c>
      <c r="K148" s="137">
        <v>-7.904531038313202E-2</v>
      </c>
    </row>
    <row r="149" spans="1:11" ht="14.4" x14ac:dyDescent="0.3">
      <c r="A149" s="99" t="s">
        <v>378</v>
      </c>
      <c r="B149" s="10">
        <v>51868</v>
      </c>
      <c r="C149" s="137">
        <v>4.255943801980292E-3</v>
      </c>
      <c r="D149" s="10">
        <v>1138.7878787878701</v>
      </c>
      <c r="E149" s="10">
        <v>49476</v>
      </c>
      <c r="F149" s="137">
        <v>3.9212888990337062E-3</v>
      </c>
      <c r="G149" s="46">
        <v>884.24242424242402</v>
      </c>
      <c r="H149" s="10">
        <v>42799</v>
      </c>
      <c r="I149" s="137">
        <v>3.2810585126062286E-3</v>
      </c>
      <c r="J149" s="46">
        <v>876.96969999999999</v>
      </c>
      <c r="K149" s="137">
        <v>-0.17484769029073802</v>
      </c>
    </row>
    <row r="150" spans="1:11" ht="14.4" x14ac:dyDescent="0.3">
      <c r="A150" s="99" t="s">
        <v>379</v>
      </c>
      <c r="B150" s="10">
        <v>140781</v>
      </c>
      <c r="C150" s="137">
        <v>1.1551554414795009E-2</v>
      </c>
      <c r="D150" s="10">
        <v>1518.7878787878701</v>
      </c>
      <c r="E150" s="10">
        <v>159507</v>
      </c>
      <c r="F150" s="137">
        <v>1.2641948185345812E-2</v>
      </c>
      <c r="G150" s="46">
        <v>1643.6363636363601</v>
      </c>
      <c r="H150" s="10">
        <v>134622</v>
      </c>
      <c r="I150" s="137">
        <v>1.0320396716840947E-2</v>
      </c>
      <c r="J150" s="46">
        <v>1364.84851</v>
      </c>
      <c r="K150" s="137">
        <v>-4.374880132972489E-2</v>
      </c>
    </row>
    <row r="151" spans="1:11" ht="14.4" x14ac:dyDescent="0.3">
      <c r="A151" s="99" t="s">
        <v>380</v>
      </c>
      <c r="B151" s="10">
        <v>411239</v>
      </c>
      <c r="C151" s="137">
        <v>3.3743542708077688E-2</v>
      </c>
      <c r="D151" s="10">
        <v>2630.30303030303</v>
      </c>
      <c r="E151" s="10">
        <v>490600</v>
      </c>
      <c r="F151" s="137">
        <v>3.8883182429176495E-2</v>
      </c>
      <c r="G151" s="46">
        <v>2814.54545454545</v>
      </c>
      <c r="H151" s="10">
        <v>530556</v>
      </c>
      <c r="I151" s="137">
        <v>4.0673503591539761E-2</v>
      </c>
      <c r="J151" s="46">
        <v>3404.8483900000001</v>
      </c>
      <c r="K151" s="137">
        <v>0.29014028338751918</v>
      </c>
    </row>
    <row r="152" spans="1:11" ht="14.4" x14ac:dyDescent="0.3">
      <c r="A152" s="99" t="s">
        <v>381</v>
      </c>
      <c r="B152" s="10">
        <v>11583303</v>
      </c>
      <c r="C152" s="137">
        <v>0.95044895907514704</v>
      </c>
      <c r="D152" s="10">
        <v>12418.7878787878</v>
      </c>
      <c r="E152" s="10">
        <v>11917697</v>
      </c>
      <c r="F152" s="137">
        <v>0.944553580486444</v>
      </c>
      <c r="G152" s="46">
        <v>12196.3636363636</v>
      </c>
      <c r="H152" s="10">
        <v>12336289</v>
      </c>
      <c r="I152" s="137">
        <v>0.94572504117901302</v>
      </c>
      <c r="J152" s="46">
        <v>12435.757799999999</v>
      </c>
      <c r="K152" s="137">
        <v>6.5006155843458466E-2</v>
      </c>
    </row>
    <row r="153" spans="1:11" ht="14.4" x14ac:dyDescent="0.3">
      <c r="A153" s="432"/>
      <c r="B153" s="432"/>
      <c r="C153" s="432"/>
      <c r="D153" s="432"/>
      <c r="E153" s="432"/>
      <c r="F153" s="432"/>
      <c r="G153" s="432"/>
      <c r="H153" s="432"/>
      <c r="I153" s="432"/>
      <c r="J153" s="432"/>
      <c r="K153" s="432"/>
    </row>
    <row r="154" spans="1:11" ht="14.4" x14ac:dyDescent="0.3">
      <c r="A154" s="472" t="s">
        <v>382</v>
      </c>
      <c r="B154" s="472"/>
      <c r="C154" s="472"/>
      <c r="D154" s="472"/>
      <c r="E154" s="472"/>
      <c r="F154" s="472"/>
      <c r="G154" s="472"/>
      <c r="H154" s="472"/>
      <c r="I154" s="472"/>
      <c r="J154" s="472"/>
      <c r="K154" s="472"/>
    </row>
    <row r="155" spans="1:11" ht="18" customHeight="1" x14ac:dyDescent="0.3">
      <c r="B155" s="474" t="s">
        <v>332</v>
      </c>
      <c r="C155" s="474"/>
      <c r="D155" s="102" t="s">
        <v>333</v>
      </c>
      <c r="E155" s="474" t="s">
        <v>332</v>
      </c>
      <c r="F155" s="474"/>
      <c r="G155" s="102" t="s">
        <v>333</v>
      </c>
      <c r="H155" s="474" t="s">
        <v>332</v>
      </c>
      <c r="I155" s="474"/>
      <c r="J155" s="102" t="s">
        <v>333</v>
      </c>
      <c r="K155" s="99" t="s">
        <v>0</v>
      </c>
    </row>
    <row r="156" spans="1:11" ht="14.4" x14ac:dyDescent="0.3">
      <c r="A156" s="99" t="s">
        <v>18</v>
      </c>
      <c r="B156" s="10">
        <v>12187191</v>
      </c>
      <c r="C156" s="137"/>
      <c r="D156" s="10">
        <v>12478.1818181818</v>
      </c>
      <c r="E156" s="10">
        <v>12617280</v>
      </c>
      <c r="F156" s="137"/>
      <c r="G156" s="46">
        <v>12371.515151515099</v>
      </c>
      <c r="H156" s="10">
        <v>13044266</v>
      </c>
      <c r="I156" s="137"/>
      <c r="J156" s="46">
        <v>12323.03</v>
      </c>
      <c r="K156" s="137">
        <v>7.0325885595786591E-2</v>
      </c>
    </row>
    <row r="157" spans="1:11" ht="14.4" x14ac:dyDescent="0.3">
      <c r="A157" s="99" t="s">
        <v>383</v>
      </c>
      <c r="B157" s="10">
        <v>8333690</v>
      </c>
      <c r="C157" s="137">
        <v>0.68380728586267336</v>
      </c>
      <c r="D157" s="10">
        <v>13820</v>
      </c>
      <c r="E157" s="10">
        <v>8666286</v>
      </c>
      <c r="F157" s="137">
        <v>0.68685849882066496</v>
      </c>
      <c r="G157" s="46">
        <v>13829.090909090901</v>
      </c>
      <c r="H157" s="10">
        <v>8958436</v>
      </c>
      <c r="I157" s="137">
        <v>0.68677195021935311</v>
      </c>
      <c r="J157" s="46">
        <v>14813.333000000001</v>
      </c>
      <c r="K157" s="137">
        <v>7.4966311441870284E-2</v>
      </c>
    </row>
    <row r="158" spans="1:11" ht="14.4" x14ac:dyDescent="0.3">
      <c r="A158" s="99" t="s">
        <v>384</v>
      </c>
      <c r="B158" s="10">
        <v>6085094</v>
      </c>
      <c r="C158" s="137">
        <v>0.49930242333938968</v>
      </c>
      <c r="D158" s="10">
        <v>18004.242424242399</v>
      </c>
      <c r="E158" s="10">
        <v>6195938</v>
      </c>
      <c r="F158" s="137">
        <v>0.49106764690963506</v>
      </c>
      <c r="G158" s="46">
        <v>18313.333333333299</v>
      </c>
      <c r="H158" s="10">
        <v>6491236</v>
      </c>
      <c r="I158" s="137">
        <v>0.49763137304927696</v>
      </c>
      <c r="J158" s="46">
        <v>18785.455099999999</v>
      </c>
      <c r="K158" s="137">
        <v>6.6743751205815396E-2</v>
      </c>
    </row>
    <row r="159" spans="1:11" ht="14.4" x14ac:dyDescent="0.3">
      <c r="A159" s="99" t="s">
        <v>385</v>
      </c>
      <c r="B159" s="10">
        <v>2248596</v>
      </c>
      <c r="C159" s="137">
        <v>0.18450486252328366</v>
      </c>
      <c r="D159" s="10">
        <v>7403.6363636363603</v>
      </c>
      <c r="E159" s="10">
        <v>2470348</v>
      </c>
      <c r="F159" s="137">
        <v>0.19579085191102996</v>
      </c>
      <c r="G159" s="46">
        <v>7402.4242424242402</v>
      </c>
      <c r="H159" s="10">
        <v>2467200</v>
      </c>
      <c r="I159" s="137">
        <v>0.1891405771700761</v>
      </c>
      <c r="J159" s="46">
        <v>7642.4243200000001</v>
      </c>
      <c r="K159" s="137">
        <v>9.7217997363688274E-2</v>
      </c>
    </row>
    <row r="160" spans="1:11" ht="14.4" x14ac:dyDescent="0.3">
      <c r="A160" s="99" t="s">
        <v>386</v>
      </c>
      <c r="B160" s="10">
        <v>700819</v>
      </c>
      <c r="C160" s="137">
        <v>5.7504555397548132E-2</v>
      </c>
      <c r="D160" s="10">
        <v>4307.8787878787798</v>
      </c>
      <c r="E160" s="10">
        <v>751106</v>
      </c>
      <c r="F160" s="137">
        <v>5.9529946232468489E-2</v>
      </c>
      <c r="G160" s="46">
        <v>4430.9090909090901</v>
      </c>
      <c r="H160" s="10">
        <v>776575</v>
      </c>
      <c r="I160" s="137">
        <v>5.9533821220757073E-2</v>
      </c>
      <c r="J160" s="46">
        <v>4849.6970000000001</v>
      </c>
      <c r="K160" s="137">
        <v>0.10809638437314056</v>
      </c>
    </row>
    <row r="161" spans="1:11" ht="14.4" x14ac:dyDescent="0.3">
      <c r="A161" s="99" t="s">
        <v>387</v>
      </c>
      <c r="B161" s="10">
        <v>1547777</v>
      </c>
      <c r="C161" s="137">
        <v>0.12700030712573554</v>
      </c>
      <c r="D161" s="10">
        <v>5133.3333333333303</v>
      </c>
      <c r="E161" s="10">
        <v>1719242</v>
      </c>
      <c r="F161" s="137">
        <v>0.13626090567856147</v>
      </c>
      <c r="G161" s="46">
        <v>5265.4545454545396</v>
      </c>
      <c r="H161" s="10">
        <v>1690625</v>
      </c>
      <c r="I161" s="137">
        <v>0.12960675594931903</v>
      </c>
      <c r="J161" s="46">
        <v>5626.0605500000001</v>
      </c>
      <c r="K161" s="137">
        <v>9.2292365114612765E-2</v>
      </c>
    </row>
    <row r="162" spans="1:11" ht="14.4" x14ac:dyDescent="0.3">
      <c r="A162" s="99" t="s">
        <v>388</v>
      </c>
      <c r="B162" s="10">
        <v>3853501</v>
      </c>
      <c r="C162" s="137">
        <v>0.31619271413732664</v>
      </c>
      <c r="D162" s="10">
        <v>5590.9090909090901</v>
      </c>
      <c r="E162" s="10">
        <v>3950994</v>
      </c>
      <c r="F162" s="137">
        <v>0.31314150117933498</v>
      </c>
      <c r="G162" s="46">
        <v>6747.2727272727197</v>
      </c>
      <c r="H162" s="10">
        <v>4085830</v>
      </c>
      <c r="I162" s="137">
        <v>0.31322804978064689</v>
      </c>
      <c r="J162" s="46">
        <v>8198.1820000000007</v>
      </c>
      <c r="K162" s="137">
        <v>6.0290369718341841E-2</v>
      </c>
    </row>
    <row r="163" spans="1:11" ht="14.4" x14ac:dyDescent="0.3">
      <c r="A163" s="99" t="s">
        <v>389</v>
      </c>
      <c r="B163" s="10">
        <v>2993951</v>
      </c>
      <c r="C163" s="137">
        <v>0.24566374646955152</v>
      </c>
      <c r="D163" s="10">
        <v>6472.1212121212102</v>
      </c>
      <c r="E163" s="10">
        <v>3041390</v>
      </c>
      <c r="F163" s="137">
        <v>0.24104957645387912</v>
      </c>
      <c r="G163" s="46">
        <v>6724.8484848484804</v>
      </c>
      <c r="H163" s="10">
        <v>3106104</v>
      </c>
      <c r="I163" s="137">
        <v>0.23812025912381732</v>
      </c>
      <c r="J163" s="46">
        <v>6835.1513699999996</v>
      </c>
      <c r="K163" s="137">
        <v>3.7459864907608706E-2</v>
      </c>
    </row>
    <row r="164" spans="1:11" ht="14.4" x14ac:dyDescent="0.3">
      <c r="A164" s="99" t="s">
        <v>390</v>
      </c>
      <c r="B164" s="10">
        <v>859550</v>
      </c>
      <c r="C164" s="137">
        <v>7.0528967667775125E-2</v>
      </c>
      <c r="D164" s="10">
        <v>5584.8484848484804</v>
      </c>
      <c r="E164" s="10">
        <v>909604</v>
      </c>
      <c r="F164" s="137">
        <v>7.2091924725455878E-2</v>
      </c>
      <c r="G164" s="46">
        <v>4945.4545454545396</v>
      </c>
      <c r="H164" s="10">
        <v>979726</v>
      </c>
      <c r="I164" s="137">
        <v>7.5107790656829598E-2</v>
      </c>
      <c r="J164" s="46">
        <v>4227.8789999999999</v>
      </c>
      <c r="K164" s="137">
        <v>0.13981269268803442</v>
      </c>
    </row>
    <row r="165" spans="1:11" ht="14.4" x14ac:dyDescent="0.3">
      <c r="A165" s="432"/>
      <c r="B165" s="432"/>
      <c r="C165" s="432"/>
      <c r="D165" s="432"/>
      <c r="E165" s="432"/>
      <c r="F165" s="432"/>
      <c r="G165" s="432"/>
      <c r="H165" s="432"/>
      <c r="I165" s="432"/>
      <c r="J165" s="432"/>
      <c r="K165" s="432"/>
    </row>
    <row r="166" spans="1:11" ht="14.4" x14ac:dyDescent="0.3">
      <c r="A166" s="472" t="s">
        <v>391</v>
      </c>
      <c r="B166" s="472"/>
      <c r="C166" s="472"/>
      <c r="D166" s="472"/>
      <c r="E166" s="472"/>
      <c r="F166" s="472"/>
      <c r="G166" s="472"/>
      <c r="H166" s="472"/>
      <c r="I166" s="472"/>
      <c r="J166" s="472"/>
      <c r="K166" s="472"/>
    </row>
    <row r="167" spans="1:11" ht="18" customHeight="1" x14ac:dyDescent="0.3">
      <c r="B167" s="474" t="s">
        <v>332</v>
      </c>
      <c r="C167" s="474"/>
      <c r="D167" s="102" t="s">
        <v>333</v>
      </c>
      <c r="E167" s="474" t="s">
        <v>332</v>
      </c>
      <c r="F167" s="474"/>
      <c r="G167" s="102" t="s">
        <v>333</v>
      </c>
      <c r="H167" s="474" t="s">
        <v>332</v>
      </c>
      <c r="I167" s="474"/>
      <c r="J167" s="102" t="s">
        <v>333</v>
      </c>
      <c r="K167" s="99" t="s">
        <v>0</v>
      </c>
    </row>
    <row r="168" spans="1:11" ht="14.4" x14ac:dyDescent="0.3">
      <c r="A168" s="99" t="s">
        <v>18</v>
      </c>
      <c r="B168" s="10">
        <v>8333690</v>
      </c>
      <c r="C168" s="137"/>
      <c r="D168" s="10">
        <v>13820</v>
      </c>
      <c r="E168" s="10">
        <v>8666286</v>
      </c>
      <c r="F168" s="137"/>
      <c r="G168" s="46">
        <v>13829.090909090901</v>
      </c>
      <c r="H168" s="10">
        <v>8958436</v>
      </c>
      <c r="I168" s="137"/>
      <c r="J168" s="46">
        <v>14813.333000000001</v>
      </c>
      <c r="K168" s="137">
        <v>7.4966311441870284E-2</v>
      </c>
    </row>
    <row r="169" spans="1:11" ht="14.4" x14ac:dyDescent="0.3">
      <c r="A169" s="99" t="s">
        <v>392</v>
      </c>
      <c r="B169" s="10">
        <v>6085094</v>
      </c>
      <c r="C169" s="137">
        <v>0.73018002829478901</v>
      </c>
      <c r="D169" s="10">
        <v>18004.242424242399</v>
      </c>
      <c r="E169" s="10">
        <v>6195938</v>
      </c>
      <c r="F169" s="137">
        <v>0.71494732576330855</v>
      </c>
      <c r="G169" s="46">
        <v>18313.333333333299</v>
      </c>
      <c r="H169" s="10">
        <v>6491236</v>
      </c>
      <c r="I169" s="137">
        <v>0.72459478417884549</v>
      </c>
      <c r="J169" s="46">
        <v>18785.455099999999</v>
      </c>
      <c r="K169" s="137">
        <v>6.6743751205815396E-2</v>
      </c>
    </row>
    <row r="170" spans="1:11" ht="14.4" x14ac:dyDescent="0.3">
      <c r="A170" s="99" t="s">
        <v>101</v>
      </c>
      <c r="B170" s="10">
        <v>2980969</v>
      </c>
      <c r="C170" s="137">
        <v>0.35770097039846693</v>
      </c>
      <c r="D170" s="10">
        <v>13164.8484848484</v>
      </c>
      <c r="E170" s="10">
        <v>2841514</v>
      </c>
      <c r="F170" s="137">
        <v>0.32788140156002238</v>
      </c>
      <c r="G170" s="46">
        <v>13416.9696969697</v>
      </c>
      <c r="H170" s="10">
        <v>2801975</v>
      </c>
      <c r="I170" s="137">
        <v>0.31277502010395564</v>
      </c>
      <c r="J170" s="46">
        <v>13606.666999999999</v>
      </c>
      <c r="K170" s="137">
        <v>-6.0045575784250023E-2</v>
      </c>
    </row>
    <row r="171" spans="1:11" ht="14.4" x14ac:dyDescent="0.3">
      <c r="A171" s="99" t="s">
        <v>393</v>
      </c>
      <c r="B171" s="10">
        <v>661319</v>
      </c>
      <c r="C171" s="137">
        <v>7.9354883610981447E-2</v>
      </c>
      <c r="D171" s="10">
        <v>5444.8484848484804</v>
      </c>
      <c r="E171" s="10">
        <v>609026</v>
      </c>
      <c r="F171" s="137">
        <v>7.0275317477406118E-2</v>
      </c>
      <c r="G171" s="46">
        <v>4913.9393939393904</v>
      </c>
      <c r="H171" s="10">
        <v>594581</v>
      </c>
      <c r="I171" s="137">
        <v>6.6371071914785126E-2</v>
      </c>
      <c r="J171" s="46">
        <v>5507.8789999999999</v>
      </c>
      <c r="K171" s="137">
        <v>-0.10091650171853524</v>
      </c>
    </row>
    <row r="172" spans="1:11" ht="14.4" x14ac:dyDescent="0.3">
      <c r="A172" s="99" t="s">
        <v>394</v>
      </c>
      <c r="B172" s="10">
        <v>692914</v>
      </c>
      <c r="C172" s="137">
        <v>8.3146121346006394E-2</v>
      </c>
      <c r="D172" s="10">
        <v>3983.6363636363599</v>
      </c>
      <c r="E172" s="10">
        <v>633451</v>
      </c>
      <c r="F172" s="137">
        <v>7.3093710500668915E-2</v>
      </c>
      <c r="G172" s="46">
        <v>3415.7575757575701</v>
      </c>
      <c r="H172" s="10">
        <v>590337</v>
      </c>
      <c r="I172" s="137">
        <v>6.5897328506895628E-2</v>
      </c>
      <c r="J172" s="46">
        <v>2744.8483900000001</v>
      </c>
      <c r="K172" s="137">
        <v>-0.14803713014890738</v>
      </c>
    </row>
    <row r="173" spans="1:11" ht="14.4" x14ac:dyDescent="0.3">
      <c r="A173" s="99" t="s">
        <v>395</v>
      </c>
      <c r="B173" s="10">
        <v>1626736</v>
      </c>
      <c r="C173" s="137">
        <v>0.19519996544147911</v>
      </c>
      <c r="D173" s="10">
        <v>7860</v>
      </c>
      <c r="E173" s="10">
        <v>1599037</v>
      </c>
      <c r="F173" s="137">
        <v>0.18451237358194733</v>
      </c>
      <c r="G173" s="46">
        <v>8335.7575757575705</v>
      </c>
      <c r="H173" s="10">
        <v>1617057</v>
      </c>
      <c r="I173" s="137">
        <v>0.18050661968227491</v>
      </c>
      <c r="J173" s="46">
        <v>8831.5159999999996</v>
      </c>
      <c r="K173" s="137">
        <v>-5.9499513135505703E-3</v>
      </c>
    </row>
    <row r="174" spans="1:11" ht="14.4" x14ac:dyDescent="0.3">
      <c r="A174" s="99" t="s">
        <v>396</v>
      </c>
      <c r="B174" s="10">
        <v>3104125</v>
      </c>
      <c r="C174" s="137">
        <v>0.37247905789632202</v>
      </c>
      <c r="D174" s="10">
        <v>6848.4848484848499</v>
      </c>
      <c r="E174" s="10">
        <v>3354424</v>
      </c>
      <c r="F174" s="137">
        <v>0.38706592420328617</v>
      </c>
      <c r="G174" s="46">
        <v>6749.69696969697</v>
      </c>
      <c r="H174" s="10">
        <v>3689261</v>
      </c>
      <c r="I174" s="137">
        <v>0.41181976407488985</v>
      </c>
      <c r="J174" s="46">
        <v>8156.9697299999998</v>
      </c>
      <c r="K174" s="137">
        <v>0.18850271815729069</v>
      </c>
    </row>
    <row r="175" spans="1:11" ht="14.4" x14ac:dyDescent="0.3">
      <c r="A175" s="99" t="s">
        <v>397</v>
      </c>
      <c r="B175" s="10">
        <v>2248596</v>
      </c>
      <c r="C175" s="137">
        <v>0.26981997170521099</v>
      </c>
      <c r="D175" s="10">
        <v>7403.6363636363603</v>
      </c>
      <c r="E175" s="10">
        <v>2470348</v>
      </c>
      <c r="F175" s="137">
        <v>0.28505267423669145</v>
      </c>
      <c r="G175" s="46">
        <v>7402.4242424242402</v>
      </c>
      <c r="H175" s="10">
        <v>2467200</v>
      </c>
      <c r="I175" s="137">
        <v>0.27540521582115451</v>
      </c>
      <c r="J175" s="46">
        <v>7642.4243200000001</v>
      </c>
      <c r="K175" s="137">
        <v>9.7217997363688274E-2</v>
      </c>
    </row>
    <row r="176" spans="1:11" ht="14.4" x14ac:dyDescent="0.3">
      <c r="A176" s="99" t="s">
        <v>398</v>
      </c>
      <c r="B176" s="10">
        <v>700819</v>
      </c>
      <c r="C176" s="137">
        <v>8.4094680747664005E-2</v>
      </c>
      <c r="D176" s="10">
        <v>4307.8787878787798</v>
      </c>
      <c r="E176" s="10">
        <v>751106</v>
      </c>
      <c r="F176" s="137">
        <v>8.6669883731046962E-2</v>
      </c>
      <c r="G176" s="46">
        <v>4430.9090909090901</v>
      </c>
      <c r="H176" s="10">
        <v>776575</v>
      </c>
      <c r="I176" s="137">
        <v>8.6686448393447246E-2</v>
      </c>
      <c r="J176" s="46">
        <v>4849.6970000000001</v>
      </c>
      <c r="K176" s="137">
        <v>0.10809638437314056</v>
      </c>
    </row>
    <row r="177" spans="1:11" ht="14.4" x14ac:dyDescent="0.3">
      <c r="A177" s="99" t="s">
        <v>399</v>
      </c>
      <c r="B177" s="10">
        <v>332267</v>
      </c>
      <c r="C177" s="137">
        <v>3.9870333549724073E-2</v>
      </c>
      <c r="D177" s="10">
        <v>2181.2121212121201</v>
      </c>
      <c r="E177" s="10">
        <v>342666</v>
      </c>
      <c r="F177" s="137">
        <v>3.9540121339175741E-2</v>
      </c>
      <c r="G177" s="46">
        <v>2857.5757575757498</v>
      </c>
      <c r="H177" s="10">
        <v>331798</v>
      </c>
      <c r="I177" s="137">
        <v>3.7037491812186858E-2</v>
      </c>
      <c r="J177" s="46">
        <v>2881.21216</v>
      </c>
      <c r="K177" s="137">
        <v>-1.4115154378857968E-3</v>
      </c>
    </row>
    <row r="178" spans="1:11" ht="14.4" x14ac:dyDescent="0.3">
      <c r="A178" s="99" t="s">
        <v>400</v>
      </c>
      <c r="B178" s="10">
        <v>84727</v>
      </c>
      <c r="C178" s="137">
        <v>1.0166804860751959E-2</v>
      </c>
      <c r="D178" s="10">
        <v>1326.6666666666599</v>
      </c>
      <c r="E178" s="10">
        <v>86796</v>
      </c>
      <c r="F178" s="137">
        <v>1.0015362982481769E-2</v>
      </c>
      <c r="G178" s="46">
        <v>1506.6666666666599</v>
      </c>
      <c r="H178" s="10">
        <v>75387</v>
      </c>
      <c r="I178" s="137">
        <v>8.4151965811889492E-3</v>
      </c>
      <c r="J178" s="46">
        <v>1433.9394500000001</v>
      </c>
      <c r="K178" s="137">
        <v>-0.11023640634036376</v>
      </c>
    </row>
    <row r="179" spans="1:11" ht="14.4" x14ac:dyDescent="0.3">
      <c r="A179" s="99" t="s">
        <v>401</v>
      </c>
      <c r="B179" s="10">
        <v>54574</v>
      </c>
      <c r="C179" s="137">
        <v>6.5485997199319869E-3</v>
      </c>
      <c r="D179" s="10">
        <v>1143.0303030303</v>
      </c>
      <c r="E179" s="10">
        <v>62718</v>
      </c>
      <c r="F179" s="137">
        <v>7.2370101794471129E-3</v>
      </c>
      <c r="G179" s="46">
        <v>1158.1818181818101</v>
      </c>
      <c r="H179" s="10">
        <v>59554</v>
      </c>
      <c r="I179" s="137">
        <v>6.6478121850733762E-3</v>
      </c>
      <c r="J179" s="46">
        <v>1126.0605499999999</v>
      </c>
      <c r="K179" s="137">
        <v>9.1252244658628648E-2</v>
      </c>
    </row>
    <row r="180" spans="1:11" ht="14.4" x14ac:dyDescent="0.3">
      <c r="A180" s="99" t="s">
        <v>402</v>
      </c>
      <c r="B180" s="10">
        <v>192966</v>
      </c>
      <c r="C180" s="137">
        <v>2.3154928969040124E-2</v>
      </c>
      <c r="D180" s="10">
        <v>1606.6666666666599</v>
      </c>
      <c r="E180" s="10">
        <v>193152</v>
      </c>
      <c r="F180" s="137">
        <v>2.2287748177246863E-2</v>
      </c>
      <c r="G180" s="46">
        <v>2000.6060606060601</v>
      </c>
      <c r="H180" s="10">
        <v>196857</v>
      </c>
      <c r="I180" s="137">
        <v>2.1974483045924535E-2</v>
      </c>
      <c r="J180" s="46">
        <v>2117.5756799999999</v>
      </c>
      <c r="K180" s="137">
        <v>2.0164173999564688E-2</v>
      </c>
    </row>
    <row r="181" spans="1:11" ht="14.4" x14ac:dyDescent="0.3">
      <c r="A181" s="99" t="s">
        <v>403</v>
      </c>
      <c r="B181" s="10">
        <v>368552</v>
      </c>
      <c r="C181" s="137">
        <v>4.4224347197939926E-2</v>
      </c>
      <c r="D181" s="10">
        <v>3106.6666666666601</v>
      </c>
      <c r="E181" s="10">
        <v>408440</v>
      </c>
      <c r="F181" s="137">
        <v>4.7129762391871215E-2</v>
      </c>
      <c r="G181" s="46">
        <v>2920</v>
      </c>
      <c r="H181" s="10">
        <v>444777</v>
      </c>
      <c r="I181" s="137">
        <v>4.9648956581260388E-2</v>
      </c>
      <c r="J181" s="46">
        <v>3392.1210000000001</v>
      </c>
      <c r="K181" s="137">
        <v>0.2068229177972172</v>
      </c>
    </row>
    <row r="182" spans="1:11" ht="14.4" x14ac:dyDescent="0.3">
      <c r="A182" s="99" t="s">
        <v>404</v>
      </c>
      <c r="B182" s="10">
        <v>1547777</v>
      </c>
      <c r="C182" s="137">
        <v>0.18572529095754703</v>
      </c>
      <c r="D182" s="10">
        <v>5133.3333333333303</v>
      </c>
      <c r="E182" s="10">
        <v>1719242</v>
      </c>
      <c r="F182" s="137">
        <v>0.19838279050564453</v>
      </c>
      <c r="G182" s="46">
        <v>5265.4545454545396</v>
      </c>
      <c r="H182" s="10">
        <v>1690625</v>
      </c>
      <c r="I182" s="137">
        <v>0.18871876742770724</v>
      </c>
      <c r="J182" s="46">
        <v>5626.0605500000001</v>
      </c>
      <c r="K182" s="137">
        <v>9.2292365114612765E-2</v>
      </c>
    </row>
    <row r="183" spans="1:11" ht="14.4" x14ac:dyDescent="0.3">
      <c r="A183" s="99" t="s">
        <v>399</v>
      </c>
      <c r="B183" s="10">
        <v>869074</v>
      </c>
      <c r="C183" s="137">
        <v>0.10428441662696837</v>
      </c>
      <c r="D183" s="10">
        <v>4061.2121212121201</v>
      </c>
      <c r="E183" s="10">
        <v>898941</v>
      </c>
      <c r="F183" s="137">
        <v>0.10372851761411982</v>
      </c>
      <c r="G183" s="46">
        <v>4022.4242424242402</v>
      </c>
      <c r="H183" s="10">
        <v>801803</v>
      </c>
      <c r="I183" s="137">
        <v>8.9502564956650918E-2</v>
      </c>
      <c r="J183" s="46">
        <v>4113.3334999999997</v>
      </c>
      <c r="K183" s="137">
        <v>-7.7405376297070214E-2</v>
      </c>
    </row>
    <row r="184" spans="1:11" ht="14.4" x14ac:dyDescent="0.3">
      <c r="A184" s="99" t="s">
        <v>400</v>
      </c>
      <c r="B184" s="10">
        <v>148746</v>
      </c>
      <c r="C184" s="137">
        <v>1.7848756073240064E-2</v>
      </c>
      <c r="D184" s="10">
        <v>1748.4848484848401</v>
      </c>
      <c r="E184" s="10">
        <v>157455</v>
      </c>
      <c r="F184" s="137">
        <v>1.8168682639829795E-2</v>
      </c>
      <c r="G184" s="46">
        <v>1416.3636363636299</v>
      </c>
      <c r="H184" s="10">
        <v>127147</v>
      </c>
      <c r="I184" s="137">
        <v>1.419299083009579E-2</v>
      </c>
      <c r="J184" s="46">
        <v>1725.4545900000001</v>
      </c>
      <c r="K184" s="137">
        <v>-0.14520726607774326</v>
      </c>
    </row>
    <row r="185" spans="1:11" ht="14.4" x14ac:dyDescent="0.3">
      <c r="A185" s="99" t="s">
        <v>401</v>
      </c>
      <c r="B185" s="10">
        <v>159139</v>
      </c>
      <c r="C185" s="137">
        <v>1.9095862697076565E-2</v>
      </c>
      <c r="D185" s="10">
        <v>1838.7878787878701</v>
      </c>
      <c r="E185" s="10">
        <v>177997</v>
      </c>
      <c r="F185" s="137">
        <v>2.0539017521461905E-2</v>
      </c>
      <c r="G185" s="46">
        <v>1782.42424242424</v>
      </c>
      <c r="H185" s="10">
        <v>156102</v>
      </c>
      <c r="I185" s="137">
        <v>1.7425139834676501E-2</v>
      </c>
      <c r="J185" s="46">
        <v>2123.0302700000002</v>
      </c>
      <c r="K185" s="137">
        <v>-1.9083945481622983E-2</v>
      </c>
    </row>
    <row r="186" spans="1:11" ht="14.4" x14ac:dyDescent="0.3">
      <c r="A186" s="99" t="s">
        <v>402</v>
      </c>
      <c r="B186" s="10">
        <v>561189</v>
      </c>
      <c r="C186" s="137">
        <v>6.7339797856651729E-2</v>
      </c>
      <c r="D186" s="10">
        <v>3167.2727272727202</v>
      </c>
      <c r="E186" s="10">
        <v>563489</v>
      </c>
      <c r="F186" s="137">
        <v>6.5020817452828117E-2</v>
      </c>
      <c r="G186" s="46">
        <v>3355.15151515151</v>
      </c>
      <c r="H186" s="10">
        <v>518554</v>
      </c>
      <c r="I186" s="137">
        <v>5.7884434291878624E-2</v>
      </c>
      <c r="J186" s="46">
        <v>3338.78784</v>
      </c>
      <c r="K186" s="137">
        <v>-7.597262241419557E-2</v>
      </c>
    </row>
    <row r="187" spans="1:11" ht="14.4" x14ac:dyDescent="0.3">
      <c r="A187" s="99" t="s">
        <v>403</v>
      </c>
      <c r="B187" s="10">
        <v>678703</v>
      </c>
      <c r="C187" s="137">
        <v>8.1440874330578658E-2</v>
      </c>
      <c r="D187" s="10">
        <v>2968.4848484848399</v>
      </c>
      <c r="E187" s="10">
        <v>820301</v>
      </c>
      <c r="F187" s="137">
        <v>9.4654272891524699E-2</v>
      </c>
      <c r="G187" s="46">
        <v>3396.3636363636301</v>
      </c>
      <c r="H187" s="10">
        <v>888822</v>
      </c>
      <c r="I187" s="137">
        <v>9.9216202471056336E-2</v>
      </c>
      <c r="J187" s="46">
        <v>4132.7269999999999</v>
      </c>
      <c r="K187" s="137">
        <v>0.30958902494905727</v>
      </c>
    </row>
    <row r="188" spans="1:11" ht="14.4" x14ac:dyDescent="0.3">
      <c r="A188" s="432"/>
      <c r="B188" s="432"/>
      <c r="C188" s="432"/>
      <c r="D188" s="432"/>
      <c r="E188" s="432"/>
      <c r="F188" s="432"/>
      <c r="G188" s="432"/>
      <c r="H188" s="432"/>
      <c r="I188" s="432"/>
      <c r="J188" s="432"/>
      <c r="K188" s="432"/>
    </row>
    <row r="189" spans="1:11" ht="14.4" x14ac:dyDescent="0.3">
      <c r="A189" s="472" t="s">
        <v>405</v>
      </c>
      <c r="B189" s="472"/>
      <c r="C189" s="472"/>
      <c r="D189" s="472"/>
      <c r="E189" s="472"/>
      <c r="F189" s="472"/>
      <c r="G189" s="472"/>
      <c r="H189" s="472"/>
      <c r="I189" s="472"/>
      <c r="J189" s="472"/>
      <c r="K189" s="472"/>
    </row>
    <row r="190" spans="1:11" ht="18" customHeight="1" x14ac:dyDescent="0.3">
      <c r="B190" s="474" t="s">
        <v>332</v>
      </c>
      <c r="C190" s="474"/>
      <c r="D190" s="102" t="s">
        <v>333</v>
      </c>
      <c r="E190" s="474" t="s">
        <v>332</v>
      </c>
      <c r="F190" s="474"/>
      <c r="G190" s="102" t="s">
        <v>333</v>
      </c>
      <c r="H190" s="474" t="s">
        <v>332</v>
      </c>
      <c r="I190" s="474"/>
      <c r="J190" s="102" t="s">
        <v>333</v>
      </c>
      <c r="K190" s="99" t="s">
        <v>0</v>
      </c>
    </row>
    <row r="191" spans="1:11" ht="14.4" x14ac:dyDescent="0.3">
      <c r="A191" s="99" t="s">
        <v>18</v>
      </c>
      <c r="B191" s="10">
        <v>12187191</v>
      </c>
      <c r="C191" s="137"/>
      <c r="D191" s="10">
        <v>12478.1818181818</v>
      </c>
      <c r="E191" s="10">
        <v>12617280</v>
      </c>
      <c r="F191" s="137"/>
      <c r="G191" s="46">
        <v>12371.515151515099</v>
      </c>
      <c r="H191" s="10">
        <v>13044266</v>
      </c>
      <c r="I191" s="137"/>
      <c r="J191" s="46">
        <v>12323.03</v>
      </c>
      <c r="K191" s="137">
        <v>7.0325885595786591E-2</v>
      </c>
    </row>
    <row r="192" spans="1:11" ht="14.4" x14ac:dyDescent="0.3">
      <c r="A192" s="99" t="s">
        <v>406</v>
      </c>
      <c r="B192" s="10">
        <v>2767326</v>
      </c>
      <c r="C192" s="137">
        <v>0.22706840321120758</v>
      </c>
      <c r="D192" s="10">
        <v>6724.8484848484804</v>
      </c>
      <c r="E192" s="10">
        <v>3233444</v>
      </c>
      <c r="F192" s="137">
        <v>0.25627108219838191</v>
      </c>
      <c r="G192" s="46">
        <v>5826.6666666666597</v>
      </c>
      <c r="H192" s="10">
        <v>3803822</v>
      </c>
      <c r="I192" s="137">
        <v>0.29160874210936821</v>
      </c>
      <c r="J192" s="46">
        <v>5471.5150000000003</v>
      </c>
      <c r="K192" s="137">
        <v>0.37454784871749841</v>
      </c>
    </row>
    <row r="193" spans="1:11" ht="14.4" x14ac:dyDescent="0.3">
      <c r="A193" s="99" t="s">
        <v>119</v>
      </c>
      <c r="B193" s="10">
        <v>984139</v>
      </c>
      <c r="C193" s="137">
        <v>8.0751914038271824E-2</v>
      </c>
      <c r="D193" s="10">
        <v>6406.6666666666597</v>
      </c>
      <c r="E193" s="10">
        <v>1090597</v>
      </c>
      <c r="F193" s="137">
        <v>8.6436775596642063E-2</v>
      </c>
      <c r="G193" s="46">
        <v>6152.7272727272702</v>
      </c>
      <c r="H193" s="10">
        <v>1240288</v>
      </c>
      <c r="I193" s="137">
        <v>9.5083004287094416E-2</v>
      </c>
      <c r="J193" s="46">
        <v>5200</v>
      </c>
      <c r="K193" s="137">
        <v>0.2602772575825163</v>
      </c>
    </row>
    <row r="194" spans="1:11" ht="14.4" x14ac:dyDescent="0.3">
      <c r="A194" s="99" t="s">
        <v>407</v>
      </c>
      <c r="B194" s="10">
        <v>1783187</v>
      </c>
      <c r="C194" s="137">
        <v>0.14631648917293574</v>
      </c>
      <c r="D194" s="10">
        <v>3527.8787878787798</v>
      </c>
      <c r="E194" s="10">
        <v>2142847</v>
      </c>
      <c r="F194" s="137">
        <v>0.16983430660173984</v>
      </c>
      <c r="G194" s="46">
        <v>3175.7575757575701</v>
      </c>
      <c r="H194" s="10">
        <v>2563534</v>
      </c>
      <c r="I194" s="137">
        <v>0.19652573782227378</v>
      </c>
      <c r="J194" s="46">
        <v>3426.0605500000001</v>
      </c>
      <c r="K194" s="137">
        <v>0.43761366586903111</v>
      </c>
    </row>
    <row r="195" spans="1:11" ht="14.4" x14ac:dyDescent="0.3">
      <c r="A195" s="99" t="s">
        <v>408</v>
      </c>
      <c r="B195" s="10">
        <v>1688450</v>
      </c>
      <c r="C195" s="137">
        <v>0.13854299977738924</v>
      </c>
      <c r="D195" s="10">
        <v>3653.3333333333298</v>
      </c>
      <c r="E195" s="10">
        <v>2020859</v>
      </c>
      <c r="F195" s="137">
        <v>0.16016597872124577</v>
      </c>
      <c r="G195" s="46">
        <v>3502.4242424242402</v>
      </c>
      <c r="H195" s="10">
        <v>2406753</v>
      </c>
      <c r="I195" s="137">
        <v>0.18450658703218717</v>
      </c>
      <c r="J195" s="46">
        <v>3760.6060000000002</v>
      </c>
      <c r="K195" s="137">
        <v>0.42542154046610797</v>
      </c>
    </row>
    <row r="196" spans="1:11" ht="14.4" x14ac:dyDescent="0.3">
      <c r="A196" s="99" t="s">
        <v>409</v>
      </c>
      <c r="B196" s="10">
        <v>94737</v>
      </c>
      <c r="C196" s="137">
        <v>7.7734893955465206E-3</v>
      </c>
      <c r="D196" s="10">
        <v>1135.15151515151</v>
      </c>
      <c r="E196" s="10">
        <v>121988</v>
      </c>
      <c r="F196" s="137">
        <v>9.6683278804940518E-3</v>
      </c>
      <c r="G196" s="46">
        <v>1187.27272727272</v>
      </c>
      <c r="H196" s="10">
        <v>156781</v>
      </c>
      <c r="I196" s="137">
        <v>1.2019150790086617E-2</v>
      </c>
      <c r="J196" s="46">
        <v>1460</v>
      </c>
      <c r="K196" s="137">
        <v>0.65490779737589322</v>
      </c>
    </row>
    <row r="197" spans="1:11" ht="14.4" x14ac:dyDescent="0.3">
      <c r="A197" s="99" t="s">
        <v>410</v>
      </c>
      <c r="B197" s="10">
        <v>9419865</v>
      </c>
      <c r="C197" s="137">
        <v>0.77293159678879242</v>
      </c>
      <c r="D197" s="10">
        <v>7721.2121212121201</v>
      </c>
      <c r="E197" s="10">
        <v>9383836</v>
      </c>
      <c r="F197" s="137">
        <v>0.74372891780161809</v>
      </c>
      <c r="G197" s="46">
        <v>8098.1818181818198</v>
      </c>
      <c r="H197" s="10">
        <v>9240444</v>
      </c>
      <c r="I197" s="137">
        <v>0.70839125789063184</v>
      </c>
      <c r="J197" s="46">
        <v>8224.8490000000002</v>
      </c>
      <c r="K197" s="137">
        <v>-1.9047088254449507E-2</v>
      </c>
    </row>
    <row r="198" spans="1:11" ht="14.4" x14ac:dyDescent="0.3">
      <c r="A198" s="99" t="s">
        <v>411</v>
      </c>
      <c r="B198" s="10">
        <v>2009812</v>
      </c>
      <c r="C198" s="137">
        <v>0.16491183243127969</v>
      </c>
      <c r="D198" s="10">
        <v>5607.2727272727197</v>
      </c>
      <c r="E198" s="10">
        <v>1950793</v>
      </c>
      <c r="F198" s="137">
        <v>0.15461280085723705</v>
      </c>
      <c r="G198" s="46">
        <v>6361.2121212121201</v>
      </c>
      <c r="H198" s="10">
        <v>1865816</v>
      </c>
      <c r="I198" s="137">
        <v>0.14303725483672289</v>
      </c>
      <c r="J198" s="46">
        <v>7333.9394499999999</v>
      </c>
      <c r="K198" s="137">
        <v>-7.164650225991287E-2</v>
      </c>
    </row>
    <row r="199" spans="1:11" ht="14.4" x14ac:dyDescent="0.3">
      <c r="A199" s="99" t="s">
        <v>407</v>
      </c>
      <c r="B199" s="10">
        <v>7410053</v>
      </c>
      <c r="C199" s="137">
        <v>0.6080197643575127</v>
      </c>
      <c r="D199" s="10">
        <v>10527.878787878701</v>
      </c>
      <c r="E199" s="10">
        <v>7433043</v>
      </c>
      <c r="F199" s="137">
        <v>0.58911611694438104</v>
      </c>
      <c r="G199" s="46">
        <v>11110.909090908999</v>
      </c>
      <c r="H199" s="10">
        <v>7374628</v>
      </c>
      <c r="I199" s="137">
        <v>0.56535400305390893</v>
      </c>
      <c r="J199" s="46">
        <v>12721.2119</v>
      </c>
      <c r="K199" s="137">
        <v>-4.7806675606773662E-3</v>
      </c>
    </row>
    <row r="200" spans="1:11" ht="14.4" x14ac:dyDescent="0.3">
      <c r="A200" s="99" t="s">
        <v>408</v>
      </c>
      <c r="B200" s="10">
        <v>6645240</v>
      </c>
      <c r="C200" s="137">
        <v>0.5452642860852841</v>
      </c>
      <c r="D200" s="10">
        <v>13467.272727272701</v>
      </c>
      <c r="E200" s="10">
        <v>6645427</v>
      </c>
      <c r="F200" s="137">
        <v>0.52669252009941925</v>
      </c>
      <c r="G200" s="46">
        <v>13512.727272727199</v>
      </c>
      <c r="H200" s="10">
        <v>6551683</v>
      </c>
      <c r="I200" s="137">
        <v>0.50226536318716597</v>
      </c>
      <c r="J200" s="46">
        <v>14191.515600000001</v>
      </c>
      <c r="K200" s="137">
        <v>-1.4078799260824289E-2</v>
      </c>
    </row>
    <row r="201" spans="1:11" ht="14.4" x14ac:dyDescent="0.3">
      <c r="A201" s="99" t="s">
        <v>409</v>
      </c>
      <c r="B201" s="10">
        <v>764813</v>
      </c>
      <c r="C201" s="137">
        <v>6.2755478272228604E-2</v>
      </c>
      <c r="D201" s="10">
        <v>5341.8181818181802</v>
      </c>
      <c r="E201" s="10">
        <v>787616</v>
      </c>
      <c r="F201" s="137">
        <v>6.2423596844961828E-2</v>
      </c>
      <c r="G201" s="46">
        <v>4687.2727272727197</v>
      </c>
      <c r="H201" s="10">
        <v>822945</v>
      </c>
      <c r="I201" s="137">
        <v>6.3088639866742985E-2</v>
      </c>
      <c r="J201" s="46">
        <v>4291.5150000000003</v>
      </c>
      <c r="K201" s="137">
        <v>7.6008122246876031E-2</v>
      </c>
    </row>
    <row r="202" spans="1:11" ht="14.4" x14ac:dyDescent="0.3">
      <c r="A202" s="432"/>
      <c r="B202" s="432"/>
      <c r="C202" s="432"/>
      <c r="D202" s="432"/>
      <c r="E202" s="432"/>
      <c r="F202" s="432"/>
      <c r="G202" s="432"/>
      <c r="H202" s="432"/>
      <c r="I202" s="432"/>
      <c r="J202" s="432"/>
      <c r="K202" s="432"/>
    </row>
    <row r="203" spans="1:11" ht="14.4" x14ac:dyDescent="0.3">
      <c r="A203" s="472" t="s">
        <v>412</v>
      </c>
      <c r="B203" s="472"/>
      <c r="C203" s="472"/>
      <c r="D203" s="472"/>
      <c r="E203" s="472"/>
      <c r="F203" s="472"/>
      <c r="G203" s="472"/>
      <c r="H203" s="472"/>
      <c r="I203" s="472"/>
      <c r="J203" s="472"/>
      <c r="K203" s="472"/>
    </row>
    <row r="204" spans="1:11" ht="18" customHeight="1" x14ac:dyDescent="0.3">
      <c r="B204" s="474" t="s">
        <v>332</v>
      </c>
      <c r="C204" s="474"/>
      <c r="D204" s="102" t="s">
        <v>333</v>
      </c>
      <c r="E204" s="474" t="s">
        <v>332</v>
      </c>
      <c r="F204" s="474"/>
      <c r="G204" s="102" t="s">
        <v>333</v>
      </c>
      <c r="H204" s="474" t="s">
        <v>332</v>
      </c>
      <c r="I204" s="474"/>
      <c r="J204" s="102" t="s">
        <v>333</v>
      </c>
      <c r="K204" s="99" t="s">
        <v>0</v>
      </c>
    </row>
    <row r="205" spans="1:11" ht="14.4" x14ac:dyDescent="0.3">
      <c r="A205" s="99" t="s">
        <v>18</v>
      </c>
      <c r="B205" s="10">
        <v>3853501</v>
      </c>
      <c r="C205" s="137"/>
      <c r="D205" s="10">
        <v>5590.9090909090901</v>
      </c>
      <c r="E205" s="10">
        <v>3950994</v>
      </c>
      <c r="F205" s="137"/>
      <c r="G205" s="46">
        <v>6747.2727272727197</v>
      </c>
      <c r="H205" s="10">
        <v>4085830</v>
      </c>
      <c r="I205" s="137"/>
      <c r="J205" s="46">
        <v>8198.1820000000007</v>
      </c>
      <c r="K205" s="137">
        <v>6.0290369718341841E-2</v>
      </c>
    </row>
    <row r="206" spans="1:11" ht="14.4" x14ac:dyDescent="0.3">
      <c r="A206" s="99" t="s">
        <v>413</v>
      </c>
      <c r="B206" s="10">
        <v>1830459</v>
      </c>
      <c r="C206" s="137">
        <v>0.47501194368445732</v>
      </c>
      <c r="D206" s="10">
        <v>5265.4545454545396</v>
      </c>
      <c r="E206" s="10">
        <v>1866419</v>
      </c>
      <c r="F206" s="137">
        <v>0.47239226382019311</v>
      </c>
      <c r="G206" s="46">
        <v>5556.3636363636297</v>
      </c>
      <c r="H206" s="10">
        <v>1935914</v>
      </c>
      <c r="I206" s="137">
        <v>0.47381168575295596</v>
      </c>
      <c r="J206" s="46">
        <v>6426.0605500000001</v>
      </c>
      <c r="K206" s="137">
        <v>5.7611233029529751E-2</v>
      </c>
    </row>
    <row r="207" spans="1:11" ht="14.4" x14ac:dyDescent="0.3">
      <c r="A207" s="99" t="s">
        <v>107</v>
      </c>
      <c r="B207" s="10">
        <v>1337248</v>
      </c>
      <c r="C207" s="137">
        <v>0.34702157855934124</v>
      </c>
      <c r="D207" s="10">
        <v>4224.8484848484804</v>
      </c>
      <c r="E207" s="10">
        <v>1360939</v>
      </c>
      <c r="F207" s="137">
        <v>0.34445483845331076</v>
      </c>
      <c r="G207" s="46">
        <v>4503.6363636363603</v>
      </c>
      <c r="H207" s="10">
        <v>1390613</v>
      </c>
      <c r="I207" s="137">
        <v>0.3403501858863438</v>
      </c>
      <c r="J207" s="46">
        <v>4889.6970000000001</v>
      </c>
      <c r="K207" s="137">
        <v>3.9906584268587425E-2</v>
      </c>
    </row>
    <row r="208" spans="1:11" ht="14.4" x14ac:dyDescent="0.3">
      <c r="A208" s="99" t="s">
        <v>414</v>
      </c>
      <c r="B208" s="10">
        <v>1057211</v>
      </c>
      <c r="C208" s="137">
        <v>0.27435077868151586</v>
      </c>
      <c r="D208" s="10">
        <v>3976.9696969696902</v>
      </c>
      <c r="E208" s="10">
        <v>1023911</v>
      </c>
      <c r="F208" s="137">
        <v>0.25915276003962545</v>
      </c>
      <c r="G208" s="46">
        <v>4530.30303030303</v>
      </c>
      <c r="H208" s="10">
        <v>986850</v>
      </c>
      <c r="I208" s="137">
        <v>0.24152987275535204</v>
      </c>
      <c r="J208" s="46">
        <v>4848.4849999999997</v>
      </c>
      <c r="K208" s="137">
        <v>-6.6553412705694509E-2</v>
      </c>
    </row>
    <row r="209" spans="1:11" ht="14.4" x14ac:dyDescent="0.3">
      <c r="A209" s="99" t="s">
        <v>415</v>
      </c>
      <c r="B209" s="10">
        <v>280037</v>
      </c>
      <c r="C209" s="137">
        <v>7.267079987782539E-2</v>
      </c>
      <c r="D209" s="10">
        <v>2524.84848484848</v>
      </c>
      <c r="E209" s="10">
        <v>337028</v>
      </c>
      <c r="F209" s="137">
        <v>8.530207841368527E-2</v>
      </c>
      <c r="G209" s="46">
        <v>2527.2727272727202</v>
      </c>
      <c r="H209" s="10">
        <v>403763</v>
      </c>
      <c r="I209" s="137">
        <v>9.8820313130991738E-2</v>
      </c>
      <c r="J209" s="46">
        <v>2744.2424299999998</v>
      </c>
      <c r="K209" s="137">
        <v>0.44182018804657958</v>
      </c>
    </row>
    <row r="210" spans="1:11" ht="14.4" x14ac:dyDescent="0.3">
      <c r="A210" s="99" t="s">
        <v>416</v>
      </c>
      <c r="B210" s="10">
        <v>493211</v>
      </c>
      <c r="C210" s="137">
        <v>0.12799036512511611</v>
      </c>
      <c r="D210" s="10">
        <v>4292.7272727272702</v>
      </c>
      <c r="E210" s="10">
        <v>505480</v>
      </c>
      <c r="F210" s="137">
        <v>0.12793742536688235</v>
      </c>
      <c r="G210" s="46">
        <v>3652.1212121212102</v>
      </c>
      <c r="H210" s="10">
        <v>545301</v>
      </c>
      <c r="I210" s="137">
        <v>0.13346149986661218</v>
      </c>
      <c r="J210" s="46">
        <v>3590.3029999999999</v>
      </c>
      <c r="K210" s="137">
        <v>0.10561402726216569</v>
      </c>
    </row>
    <row r="211" spans="1:11" ht="14.4" x14ac:dyDescent="0.3">
      <c r="A211" s="99" t="s">
        <v>414</v>
      </c>
      <c r="B211" s="10">
        <v>455447</v>
      </c>
      <c r="C211" s="137">
        <v>0.11819044551954185</v>
      </c>
      <c r="D211" s="10">
        <v>4162.4242424242402</v>
      </c>
      <c r="E211" s="10">
        <v>458891</v>
      </c>
      <c r="F211" s="137">
        <v>0.11614570915572132</v>
      </c>
      <c r="G211" s="46">
        <v>3513.3333333333298</v>
      </c>
      <c r="H211" s="10">
        <v>485041</v>
      </c>
      <c r="I211" s="137">
        <v>0.11871296652087826</v>
      </c>
      <c r="J211" s="46">
        <v>3569.0908199999999</v>
      </c>
      <c r="K211" s="137">
        <v>6.4977922787942399E-2</v>
      </c>
    </row>
    <row r="212" spans="1:11" ht="14.4" x14ac:dyDescent="0.3">
      <c r="A212" s="99" t="s">
        <v>415</v>
      </c>
      <c r="B212" s="10">
        <v>37764</v>
      </c>
      <c r="C212" s="137">
        <v>9.7999196055742564E-3</v>
      </c>
      <c r="D212" s="10">
        <v>750.30303030303003</v>
      </c>
      <c r="E212" s="10">
        <v>46589</v>
      </c>
      <c r="F212" s="137">
        <v>1.1791716211161039E-2</v>
      </c>
      <c r="G212" s="46">
        <v>840</v>
      </c>
      <c r="H212" s="10">
        <v>60260</v>
      </c>
      <c r="I212" s="137">
        <v>1.4748533345733915E-2</v>
      </c>
      <c r="J212" s="46">
        <v>1018.7879</v>
      </c>
      <c r="K212" s="137">
        <v>0.59569960809236311</v>
      </c>
    </row>
    <row r="213" spans="1:11" ht="14.4" x14ac:dyDescent="0.3">
      <c r="A213" s="99" t="s">
        <v>417</v>
      </c>
      <c r="B213" s="10">
        <v>2023042</v>
      </c>
      <c r="C213" s="137">
        <v>0.52498805631554268</v>
      </c>
      <c r="D213" s="10">
        <v>4653.9393939393904</v>
      </c>
      <c r="E213" s="10">
        <v>2084575</v>
      </c>
      <c r="F213" s="137">
        <v>0.52760773617980694</v>
      </c>
      <c r="G213" s="46">
        <v>4887.8787878787798</v>
      </c>
      <c r="H213" s="10">
        <v>2149916</v>
      </c>
      <c r="I213" s="137">
        <v>0.52618831424704404</v>
      </c>
      <c r="J213" s="46">
        <v>5585.4545900000003</v>
      </c>
      <c r="K213" s="137">
        <v>6.2714466629956278E-2</v>
      </c>
    </row>
    <row r="214" spans="1:11" ht="14.4" x14ac:dyDescent="0.3">
      <c r="A214" s="99" t="s">
        <v>107</v>
      </c>
      <c r="B214" s="10">
        <v>1656703</v>
      </c>
      <c r="C214" s="137">
        <v>0.42992151812079454</v>
      </c>
      <c r="D214" s="10">
        <v>5163.0303030303003</v>
      </c>
      <c r="E214" s="10">
        <v>1680451</v>
      </c>
      <c r="F214" s="137">
        <v>0.42532360211126619</v>
      </c>
      <c r="G214" s="46">
        <v>4866.0606060605996</v>
      </c>
      <c r="H214" s="10">
        <v>1715491</v>
      </c>
      <c r="I214" s="137">
        <v>0.4198635283406309</v>
      </c>
      <c r="J214" s="46">
        <v>5051.5150000000003</v>
      </c>
      <c r="K214" s="137">
        <v>3.5484936044662199E-2</v>
      </c>
    </row>
    <row r="215" spans="1:11" ht="14.4" x14ac:dyDescent="0.3">
      <c r="A215" s="99" t="s">
        <v>414</v>
      </c>
      <c r="B215" s="10">
        <v>952601</v>
      </c>
      <c r="C215" s="137">
        <v>0.24720403601815596</v>
      </c>
      <c r="D215" s="10">
        <v>3771.5151515151501</v>
      </c>
      <c r="E215" s="10">
        <v>926882</v>
      </c>
      <c r="F215" s="137">
        <v>0.23459463618522328</v>
      </c>
      <c r="G215" s="46">
        <v>3711.5151515151501</v>
      </c>
      <c r="H215" s="10">
        <v>878966</v>
      </c>
      <c r="I215" s="137">
        <v>0.21512544574786518</v>
      </c>
      <c r="J215" s="46">
        <v>4392.7269999999999</v>
      </c>
      <c r="K215" s="137">
        <v>-7.7298890091444375E-2</v>
      </c>
    </row>
    <row r="216" spans="1:11" ht="14.4" x14ac:dyDescent="0.3">
      <c r="A216" s="99" t="s">
        <v>415</v>
      </c>
      <c r="B216" s="10">
        <v>704102</v>
      </c>
      <c r="C216" s="137">
        <v>0.18271748210263861</v>
      </c>
      <c r="D216" s="10">
        <v>4605.4545454545396</v>
      </c>
      <c r="E216" s="10">
        <v>753569</v>
      </c>
      <c r="F216" s="137">
        <v>0.19072896592604291</v>
      </c>
      <c r="G216" s="46">
        <v>4463.0303030303003</v>
      </c>
      <c r="H216" s="10">
        <v>836525</v>
      </c>
      <c r="I216" s="137">
        <v>0.20473808259276574</v>
      </c>
      <c r="J216" s="46">
        <v>3528.48486</v>
      </c>
      <c r="K216" s="137">
        <v>0.18807360297229664</v>
      </c>
    </row>
    <row r="217" spans="1:11" ht="14.4" x14ac:dyDescent="0.3">
      <c r="A217" s="99" t="s">
        <v>416</v>
      </c>
      <c r="B217" s="10">
        <v>366339</v>
      </c>
      <c r="C217" s="137">
        <v>9.5066538194748099E-2</v>
      </c>
      <c r="D217" s="10">
        <v>2734.54545454545</v>
      </c>
      <c r="E217" s="10">
        <v>404124</v>
      </c>
      <c r="F217" s="137">
        <v>0.10228413406854073</v>
      </c>
      <c r="G217" s="46">
        <v>2661.2121212121201</v>
      </c>
      <c r="H217" s="10">
        <v>434425</v>
      </c>
      <c r="I217" s="137">
        <v>0.10632478590641314</v>
      </c>
      <c r="J217" s="46">
        <v>2796.3635300000001</v>
      </c>
      <c r="K217" s="137">
        <v>0.18585517785439171</v>
      </c>
    </row>
    <row r="218" spans="1:11" ht="14.4" x14ac:dyDescent="0.3">
      <c r="A218" s="99" t="s">
        <v>414</v>
      </c>
      <c r="B218" s="10">
        <v>328563</v>
      </c>
      <c r="C218" s="137">
        <v>8.5263504537821583E-2</v>
      </c>
      <c r="D218" s="10">
        <v>2666.6666666666601</v>
      </c>
      <c r="E218" s="10">
        <v>353707</v>
      </c>
      <c r="F218" s="137">
        <v>8.9523547745200327E-2</v>
      </c>
      <c r="G218" s="46">
        <v>2548.4848484848399</v>
      </c>
      <c r="H218" s="10">
        <v>367814</v>
      </c>
      <c r="I218" s="137">
        <v>9.0021856024357347E-2</v>
      </c>
      <c r="J218" s="46">
        <v>2526.6667499999999</v>
      </c>
      <c r="K218" s="137">
        <v>0.11946262969354431</v>
      </c>
    </row>
    <row r="219" spans="1:11" ht="14.4" x14ac:dyDescent="0.3">
      <c r="A219" s="99" t="s">
        <v>415</v>
      </c>
      <c r="B219" s="10">
        <v>37776</v>
      </c>
      <c r="C219" s="137">
        <v>9.8030336569265193E-3</v>
      </c>
      <c r="D219" s="10">
        <v>729.69696969696895</v>
      </c>
      <c r="E219" s="10">
        <v>50417</v>
      </c>
      <c r="F219" s="137">
        <v>1.2760586323340406E-2</v>
      </c>
      <c r="G219" s="46">
        <v>674.54545454545405</v>
      </c>
      <c r="H219" s="10">
        <v>66611</v>
      </c>
      <c r="I219" s="137">
        <v>1.6302929882055787E-2</v>
      </c>
      <c r="J219" s="46">
        <v>1078.78784</v>
      </c>
      <c r="K219" s="137">
        <v>0.76331533248623462</v>
      </c>
    </row>
    <row r="220" spans="1:11" ht="14.4" x14ac:dyDescent="0.3">
      <c r="A220" s="432"/>
      <c r="B220" s="432"/>
      <c r="C220" s="432"/>
      <c r="D220" s="432"/>
      <c r="E220" s="432"/>
      <c r="F220" s="432"/>
      <c r="G220" s="432"/>
      <c r="H220" s="432"/>
      <c r="I220" s="432"/>
      <c r="J220" s="432"/>
      <c r="K220" s="432"/>
    </row>
    <row r="221" spans="1:11" ht="14.4" x14ac:dyDescent="0.3">
      <c r="A221" s="472" t="s">
        <v>418</v>
      </c>
      <c r="B221" s="472"/>
      <c r="C221" s="472"/>
      <c r="D221" s="472"/>
      <c r="E221" s="472"/>
      <c r="F221" s="472"/>
      <c r="G221" s="472"/>
      <c r="H221" s="472"/>
      <c r="I221" s="472"/>
      <c r="J221" s="472"/>
      <c r="K221" s="472"/>
    </row>
    <row r="222" spans="1:11" ht="18" customHeight="1" x14ac:dyDescent="0.3">
      <c r="B222" s="474" t="s">
        <v>332</v>
      </c>
      <c r="C222" s="474"/>
      <c r="D222" s="102" t="s">
        <v>333</v>
      </c>
      <c r="E222" s="474" t="s">
        <v>332</v>
      </c>
      <c r="F222" s="474"/>
      <c r="G222" s="102" t="s">
        <v>333</v>
      </c>
      <c r="H222" s="474" t="s">
        <v>332</v>
      </c>
      <c r="I222" s="474"/>
      <c r="J222" s="102" t="s">
        <v>333</v>
      </c>
      <c r="K222" s="99" t="s">
        <v>0</v>
      </c>
    </row>
    <row r="223" spans="1:11" ht="14.4" x14ac:dyDescent="0.3">
      <c r="A223" s="99" t="s">
        <v>18</v>
      </c>
      <c r="B223" s="10">
        <v>12187191</v>
      </c>
      <c r="C223" s="137"/>
      <c r="D223" s="10">
        <v>12478.1818181818</v>
      </c>
      <c r="E223" s="10">
        <v>12617280</v>
      </c>
      <c r="F223" s="137"/>
      <c r="G223" s="46">
        <v>12371.515151515099</v>
      </c>
      <c r="H223" s="10">
        <v>13044266</v>
      </c>
      <c r="I223" s="137"/>
      <c r="J223" s="46">
        <v>12323.03</v>
      </c>
      <c r="K223" s="137">
        <v>7.0325885595786591E-2</v>
      </c>
    </row>
    <row r="224" spans="1:11" ht="14.4" x14ac:dyDescent="0.3">
      <c r="A224" s="99" t="s">
        <v>383</v>
      </c>
      <c r="B224" s="10">
        <v>8333690</v>
      </c>
      <c r="C224" s="137">
        <v>0.68380728586267336</v>
      </c>
      <c r="D224" s="10">
        <v>13820</v>
      </c>
      <c r="E224" s="10">
        <v>8666286</v>
      </c>
      <c r="F224" s="137">
        <v>0.68685849882066496</v>
      </c>
      <c r="G224" s="46">
        <v>13829.090909090901</v>
      </c>
      <c r="H224" s="10">
        <v>8958436</v>
      </c>
      <c r="I224" s="137">
        <v>0.68677195021935311</v>
      </c>
      <c r="J224" s="46">
        <v>14813.333000000001</v>
      </c>
      <c r="K224" s="137">
        <v>7.4966311441870284E-2</v>
      </c>
    </row>
    <row r="225" spans="1:11" ht="14.4" x14ac:dyDescent="0.3">
      <c r="A225" s="99" t="s">
        <v>112</v>
      </c>
      <c r="B225" s="10">
        <v>2961992</v>
      </c>
      <c r="C225" s="137">
        <v>0.24304140305998323</v>
      </c>
      <c r="D225" s="10">
        <v>6159.3939393939399</v>
      </c>
      <c r="E225" s="10">
        <v>3067821</v>
      </c>
      <c r="F225" s="137">
        <v>0.24314440196302214</v>
      </c>
      <c r="G225" s="46">
        <v>5983.6363636363603</v>
      </c>
      <c r="H225" s="10">
        <v>3215948</v>
      </c>
      <c r="I225" s="137">
        <v>0.24654112389305768</v>
      </c>
      <c r="J225" s="46">
        <v>7853.3334999999997</v>
      </c>
      <c r="K225" s="137">
        <v>8.5738246423352926E-2</v>
      </c>
    </row>
    <row r="226" spans="1:11" ht="14.4" x14ac:dyDescent="0.3">
      <c r="A226" s="99" t="s">
        <v>113</v>
      </c>
      <c r="B226" s="10">
        <v>1853349</v>
      </c>
      <c r="C226" s="137">
        <v>0.15207351718702036</v>
      </c>
      <c r="D226" s="10">
        <v>7352.7272727272702</v>
      </c>
      <c r="E226" s="10">
        <v>1956018</v>
      </c>
      <c r="F226" s="137">
        <v>0.15502691546831013</v>
      </c>
      <c r="G226" s="46">
        <v>6719.3939393939399</v>
      </c>
      <c r="H226" s="10">
        <v>2039751</v>
      </c>
      <c r="I226" s="137">
        <v>0.1563714662059176</v>
      </c>
      <c r="J226" s="46">
        <v>8279.3940000000002</v>
      </c>
      <c r="K226" s="137">
        <v>0.10057576851418702</v>
      </c>
    </row>
    <row r="227" spans="1:11" ht="14.4" x14ac:dyDescent="0.3">
      <c r="A227" s="99" t="s">
        <v>114</v>
      </c>
      <c r="B227" s="10">
        <v>1829930</v>
      </c>
      <c r="C227" s="137">
        <v>0.15015190949251556</v>
      </c>
      <c r="D227" s="10">
        <v>7967.2727272727197</v>
      </c>
      <c r="E227" s="10">
        <v>1856424</v>
      </c>
      <c r="F227" s="137">
        <v>0.14713345507114053</v>
      </c>
      <c r="G227" s="46">
        <v>8512.7272727272702</v>
      </c>
      <c r="H227" s="10">
        <v>1930270</v>
      </c>
      <c r="I227" s="137">
        <v>0.14797842975603226</v>
      </c>
      <c r="J227" s="46">
        <v>8743.6370000000006</v>
      </c>
      <c r="K227" s="137">
        <v>5.4832698518522564E-2</v>
      </c>
    </row>
    <row r="228" spans="1:11" ht="14.4" x14ac:dyDescent="0.3">
      <c r="A228" s="99" t="s">
        <v>115</v>
      </c>
      <c r="B228" s="10">
        <v>957814</v>
      </c>
      <c r="C228" s="137">
        <v>7.8591859272575615E-2</v>
      </c>
      <c r="D228" s="10">
        <v>3908.4848484848399</v>
      </c>
      <c r="E228" s="10">
        <v>987873</v>
      </c>
      <c r="F228" s="137">
        <v>7.8295242714753105E-2</v>
      </c>
      <c r="G228" s="46">
        <v>4681.2121212121201</v>
      </c>
      <c r="H228" s="10">
        <v>1001914</v>
      </c>
      <c r="I228" s="137">
        <v>7.6808767929142194E-2</v>
      </c>
      <c r="J228" s="46">
        <v>3621.21216</v>
      </c>
      <c r="K228" s="137">
        <v>4.6042342250165479E-2</v>
      </c>
    </row>
    <row r="229" spans="1:11" ht="14.4" x14ac:dyDescent="0.3">
      <c r="A229" s="99" t="s">
        <v>116</v>
      </c>
      <c r="B229" s="10">
        <v>412961</v>
      </c>
      <c r="C229" s="137">
        <v>3.3884838598164255E-2</v>
      </c>
      <c r="D229" s="10">
        <v>3340</v>
      </c>
      <c r="E229" s="10">
        <v>445556</v>
      </c>
      <c r="F229" s="137">
        <v>3.5313157827994622E-2</v>
      </c>
      <c r="G229" s="46">
        <v>3025.45454545454</v>
      </c>
      <c r="H229" s="10">
        <v>438355</v>
      </c>
      <c r="I229" s="137">
        <v>3.360518713739815E-2</v>
      </c>
      <c r="J229" s="46">
        <v>3423.6364699999999</v>
      </c>
      <c r="K229" s="137">
        <v>6.1492489605555971E-2</v>
      </c>
    </row>
    <row r="230" spans="1:11" ht="14.4" x14ac:dyDescent="0.3">
      <c r="A230" s="99" t="s">
        <v>255</v>
      </c>
      <c r="B230" s="10">
        <v>317644</v>
      </c>
      <c r="C230" s="137">
        <v>2.606375825241436E-2</v>
      </c>
      <c r="D230" s="10">
        <v>2458.7878787878699</v>
      </c>
      <c r="E230" s="10">
        <v>352594</v>
      </c>
      <c r="F230" s="137">
        <v>2.7945325775444469E-2</v>
      </c>
      <c r="G230" s="46">
        <v>2431.5151515151501</v>
      </c>
      <c r="H230" s="10">
        <v>332198</v>
      </c>
      <c r="I230" s="137">
        <v>2.5466975297805183E-2</v>
      </c>
      <c r="J230" s="46">
        <v>2764.2424299999998</v>
      </c>
      <c r="K230" s="137">
        <v>4.5818589364193876E-2</v>
      </c>
    </row>
    <row r="231" spans="1:11" ht="14.4" x14ac:dyDescent="0.3">
      <c r="A231" s="99" t="s">
        <v>388</v>
      </c>
      <c r="B231" s="10">
        <v>3853501</v>
      </c>
      <c r="C231" s="137">
        <v>0.31619271413732664</v>
      </c>
      <c r="D231" s="10">
        <v>5590.9090909090901</v>
      </c>
      <c r="E231" s="10">
        <v>3950994</v>
      </c>
      <c r="F231" s="137">
        <v>0.31314150117933498</v>
      </c>
      <c r="G231" s="46">
        <v>6747.2727272727197</v>
      </c>
      <c r="H231" s="10">
        <v>4085830</v>
      </c>
      <c r="I231" s="137">
        <v>0.31322804978064689</v>
      </c>
      <c r="J231" s="46">
        <v>8198.1820000000007</v>
      </c>
      <c r="K231" s="137">
        <v>6.0290369718341841E-2</v>
      </c>
    </row>
    <row r="232" spans="1:11" ht="14.4" x14ac:dyDescent="0.3">
      <c r="A232" s="99" t="s">
        <v>119</v>
      </c>
      <c r="B232" s="10">
        <v>2993951</v>
      </c>
      <c r="C232" s="137">
        <v>0.24566374646955152</v>
      </c>
      <c r="D232" s="10">
        <v>6472.1212121212102</v>
      </c>
      <c r="E232" s="10">
        <v>3041390</v>
      </c>
      <c r="F232" s="137">
        <v>0.24104957645387912</v>
      </c>
      <c r="G232" s="46">
        <v>6724.8484848484804</v>
      </c>
      <c r="H232" s="10">
        <v>3106104</v>
      </c>
      <c r="I232" s="137">
        <v>0.23812025912381732</v>
      </c>
      <c r="J232" s="46">
        <v>6835.1513699999996</v>
      </c>
      <c r="K232" s="137">
        <v>3.7459864907608706E-2</v>
      </c>
    </row>
    <row r="233" spans="1:11" ht="14.4" x14ac:dyDescent="0.3">
      <c r="A233" s="99" t="s">
        <v>112</v>
      </c>
      <c r="B233" s="10">
        <v>680958</v>
      </c>
      <c r="C233" s="137">
        <v>5.5874893566532274E-2</v>
      </c>
      <c r="D233" s="10">
        <v>3966.0606060606001</v>
      </c>
      <c r="E233" s="10">
        <v>712533</v>
      </c>
      <c r="F233" s="137">
        <v>5.6472789697938064E-2</v>
      </c>
      <c r="G233" s="46">
        <v>3980</v>
      </c>
      <c r="H233" s="10">
        <v>751941</v>
      </c>
      <c r="I233" s="137">
        <v>5.7645328606454362E-2</v>
      </c>
      <c r="J233" s="46">
        <v>3801.8180000000002</v>
      </c>
      <c r="K233" s="137">
        <v>0.10423990906928181</v>
      </c>
    </row>
    <row r="234" spans="1:11" ht="14.4" x14ac:dyDescent="0.3">
      <c r="A234" s="99" t="s">
        <v>113</v>
      </c>
      <c r="B234" s="10">
        <v>110371</v>
      </c>
      <c r="C234" s="137">
        <v>9.0563116636146919E-3</v>
      </c>
      <c r="D234" s="10">
        <v>1664.2424242424199</v>
      </c>
      <c r="E234" s="10">
        <v>122557</v>
      </c>
      <c r="F234" s="137">
        <v>9.7134247634989481E-3</v>
      </c>
      <c r="G234" s="46">
        <v>1886.0606060606001</v>
      </c>
      <c r="H234" s="10">
        <v>137561</v>
      </c>
      <c r="I234" s="137">
        <v>1.0545706442968887E-2</v>
      </c>
      <c r="J234" s="46">
        <v>1590.9090000000001</v>
      </c>
      <c r="K234" s="137">
        <v>0.24635094363555643</v>
      </c>
    </row>
    <row r="235" spans="1:11" ht="14.4" x14ac:dyDescent="0.3">
      <c r="A235" s="99" t="s">
        <v>114</v>
      </c>
      <c r="B235" s="10">
        <v>45999</v>
      </c>
      <c r="C235" s="137">
        <v>3.7743726179396055E-3</v>
      </c>
      <c r="D235" s="10">
        <v>1102.42424242424</v>
      </c>
      <c r="E235" s="10">
        <v>49041</v>
      </c>
      <c r="F235" s="137">
        <v>3.8868123716046567E-3</v>
      </c>
      <c r="G235" s="46">
        <v>1072.12121212121</v>
      </c>
      <c r="H235" s="10">
        <v>58621</v>
      </c>
      <c r="I235" s="137">
        <v>4.4940052587090756E-3</v>
      </c>
      <c r="J235" s="46">
        <v>1101.21216</v>
      </c>
      <c r="K235" s="137">
        <v>0.2743972695058588</v>
      </c>
    </row>
    <row r="236" spans="1:11" ht="14.4" x14ac:dyDescent="0.3">
      <c r="A236" s="99" t="s">
        <v>115</v>
      </c>
      <c r="B236" s="10">
        <v>13785</v>
      </c>
      <c r="C236" s="137">
        <v>1.1311056009543135E-3</v>
      </c>
      <c r="D236" s="10">
        <v>609.69696969696895</v>
      </c>
      <c r="E236" s="10">
        <v>15747</v>
      </c>
      <c r="F236" s="137">
        <v>1.2480502929315986E-3</v>
      </c>
      <c r="G236" s="46">
        <v>589.09090909090901</v>
      </c>
      <c r="H236" s="10">
        <v>19797</v>
      </c>
      <c r="I236" s="137">
        <v>1.5176783423459779E-3</v>
      </c>
      <c r="J236" s="46">
        <v>598.78790000000004</v>
      </c>
      <c r="K236" s="137">
        <v>0.43612622415669206</v>
      </c>
    </row>
    <row r="237" spans="1:11" ht="14.4" x14ac:dyDescent="0.3">
      <c r="A237" s="99" t="s">
        <v>116</v>
      </c>
      <c r="B237" s="10">
        <v>4730</v>
      </c>
      <c r="C237" s="137">
        <v>3.8811240424475174E-4</v>
      </c>
      <c r="D237" s="10">
        <v>316.36363636363598</v>
      </c>
      <c r="E237" s="10">
        <v>5452</v>
      </c>
      <c r="F237" s="137">
        <v>4.321058104440894E-4</v>
      </c>
      <c r="G237" s="46">
        <v>328.48484848484799</v>
      </c>
      <c r="H237" s="10">
        <v>6775</v>
      </c>
      <c r="I237" s="137">
        <v>5.1938529925716021E-4</v>
      </c>
      <c r="J237" s="46">
        <v>324.24243200000001</v>
      </c>
      <c r="K237" s="137">
        <v>0.43234672304439747</v>
      </c>
    </row>
    <row r="238" spans="1:11" ht="14.4" x14ac:dyDescent="0.3">
      <c r="A238" s="99" t="s">
        <v>255</v>
      </c>
      <c r="B238" s="10">
        <v>3707</v>
      </c>
      <c r="C238" s="137">
        <v>3.0417181448949148E-4</v>
      </c>
      <c r="D238" s="10">
        <v>278.78787878787801</v>
      </c>
      <c r="E238" s="10">
        <v>4274</v>
      </c>
      <c r="F238" s="137">
        <v>3.3874178903852494E-4</v>
      </c>
      <c r="G238" s="46">
        <v>256.36363636363598</v>
      </c>
      <c r="H238" s="10">
        <v>5031</v>
      </c>
      <c r="I238" s="137">
        <v>3.8568670709413622E-4</v>
      </c>
      <c r="J238" s="46">
        <v>309.09089999999998</v>
      </c>
      <c r="K238" s="137">
        <v>0.35716212570811978</v>
      </c>
    </row>
    <row r="239" spans="1:11" ht="14.4" x14ac:dyDescent="0.3">
      <c r="A239" s="432"/>
      <c r="B239" s="432"/>
      <c r="C239" s="432"/>
      <c r="D239" s="432"/>
      <c r="E239" s="432"/>
      <c r="F239" s="432"/>
      <c r="G239" s="432"/>
      <c r="H239" s="432"/>
      <c r="I239" s="432"/>
      <c r="J239" s="432"/>
      <c r="K239" s="432"/>
    </row>
    <row r="240" spans="1:11" ht="14.4" x14ac:dyDescent="0.3">
      <c r="A240" s="472" t="s">
        <v>419</v>
      </c>
      <c r="B240" s="472"/>
      <c r="C240" s="472"/>
      <c r="D240" s="472"/>
      <c r="E240" s="472"/>
      <c r="F240" s="472"/>
      <c r="G240" s="472"/>
      <c r="H240" s="472"/>
      <c r="I240" s="472"/>
      <c r="J240" s="472"/>
      <c r="K240" s="472"/>
    </row>
    <row r="241" spans="1:11" ht="18" customHeight="1" x14ac:dyDescent="0.3">
      <c r="B241" s="474" t="s">
        <v>332</v>
      </c>
      <c r="C241" s="474"/>
      <c r="D241" s="102" t="s">
        <v>333</v>
      </c>
      <c r="E241" s="474" t="s">
        <v>332</v>
      </c>
      <c r="F241" s="474"/>
      <c r="G241" s="102" t="s">
        <v>333</v>
      </c>
      <c r="H241" s="474" t="s">
        <v>332</v>
      </c>
      <c r="I241" s="474"/>
      <c r="J241" s="102" t="s">
        <v>333</v>
      </c>
      <c r="K241" s="99" t="s">
        <v>0</v>
      </c>
    </row>
    <row r="242" spans="1:11" ht="14.4" x14ac:dyDescent="0.3">
      <c r="A242" s="99" t="s">
        <v>18</v>
      </c>
      <c r="B242" s="10">
        <v>35543481</v>
      </c>
      <c r="C242" s="137"/>
      <c r="D242" s="10">
        <v>3236.3636363636301</v>
      </c>
      <c r="E242" s="10">
        <v>37323127</v>
      </c>
      <c r="F242" s="137"/>
      <c r="G242" s="46">
        <v>2191.5151515151501</v>
      </c>
      <c r="H242" s="10">
        <v>38535926</v>
      </c>
      <c r="I242" s="137"/>
      <c r="J242" s="46">
        <v>2058.78784</v>
      </c>
      <c r="K242" s="137">
        <v>8.4191106661725107E-2</v>
      </c>
    </row>
    <row r="243" spans="1:11" ht="14.4" x14ac:dyDescent="0.3">
      <c r="A243" s="99" t="s">
        <v>420</v>
      </c>
      <c r="B243" s="10">
        <v>4694423</v>
      </c>
      <c r="C243" s="137">
        <v>0.13207549930182697</v>
      </c>
      <c r="D243" s="10">
        <v>23244.8484848484</v>
      </c>
      <c r="E243" s="10">
        <v>6115244</v>
      </c>
      <c r="F243" s="137">
        <v>0.16384597142677781</v>
      </c>
      <c r="G243" s="46">
        <v>23415.7575757575</v>
      </c>
      <c r="H243" s="10">
        <v>5149742</v>
      </c>
      <c r="I243" s="137">
        <v>0.13363483207851293</v>
      </c>
      <c r="J243" s="46">
        <v>23433.94</v>
      </c>
      <c r="K243" s="137">
        <v>9.6991472647437182E-2</v>
      </c>
    </row>
    <row r="244" spans="1:11" ht="14.4" x14ac:dyDescent="0.3">
      <c r="A244" s="99" t="s">
        <v>421</v>
      </c>
      <c r="B244" s="10">
        <v>2152113</v>
      </c>
      <c r="C244" s="137">
        <v>6.0548740287986985E-2</v>
      </c>
      <c r="D244" s="10">
        <v>12146.060606060601</v>
      </c>
      <c r="E244" s="10">
        <v>2824898</v>
      </c>
      <c r="F244" s="137">
        <v>7.5687602488398148E-2</v>
      </c>
      <c r="G244" s="46">
        <v>12889.090909090901</v>
      </c>
      <c r="H244" s="10">
        <v>2342664</v>
      </c>
      <c r="I244" s="137">
        <v>6.0791688254747012E-2</v>
      </c>
      <c r="J244" s="46">
        <v>12264.242200000001</v>
      </c>
      <c r="K244" s="137">
        <v>8.8541354473487224E-2</v>
      </c>
    </row>
    <row r="245" spans="1:11" ht="14.4" x14ac:dyDescent="0.3">
      <c r="A245" s="99" t="s">
        <v>422</v>
      </c>
      <c r="B245" s="10">
        <v>266878</v>
      </c>
      <c r="C245" s="137">
        <v>7.5084936109662418E-3</v>
      </c>
      <c r="D245" s="10">
        <v>2758.1818181818098</v>
      </c>
      <c r="E245" s="10">
        <v>303873</v>
      </c>
      <c r="F245" s="137">
        <v>8.1416811619240796E-3</v>
      </c>
      <c r="G245" s="46">
        <v>2727.2727272727202</v>
      </c>
      <c r="H245" s="10">
        <v>227930</v>
      </c>
      <c r="I245" s="137">
        <v>5.9147404424640011E-3</v>
      </c>
      <c r="J245" s="46">
        <v>2543.6364699999999</v>
      </c>
      <c r="K245" s="137">
        <v>-0.14593934307061654</v>
      </c>
    </row>
    <row r="246" spans="1:11" ht="14.4" x14ac:dyDescent="0.3">
      <c r="A246" s="99" t="s">
        <v>423</v>
      </c>
      <c r="B246" s="10">
        <v>46120</v>
      </c>
      <c r="C246" s="137">
        <v>1.297565649239589E-3</v>
      </c>
      <c r="D246" s="10">
        <v>1223.6363636363601</v>
      </c>
      <c r="E246" s="10">
        <v>61336</v>
      </c>
      <c r="F246" s="137">
        <v>1.6433778445198335E-3</v>
      </c>
      <c r="G246" s="46">
        <v>1000</v>
      </c>
      <c r="H246" s="10">
        <v>45236</v>
      </c>
      <c r="I246" s="137">
        <v>1.1738656546101942E-3</v>
      </c>
      <c r="J246" s="46">
        <v>1027.87878</v>
      </c>
      <c r="K246" s="137">
        <v>-1.9167389418907197E-2</v>
      </c>
    </row>
    <row r="247" spans="1:11" ht="14.4" x14ac:dyDescent="0.3">
      <c r="A247" s="99" t="s">
        <v>424</v>
      </c>
      <c r="B247" s="10">
        <v>276375</v>
      </c>
      <c r="C247" s="137">
        <v>7.7756874741672036E-3</v>
      </c>
      <c r="D247" s="10">
        <v>3047.8787878787798</v>
      </c>
      <c r="E247" s="10">
        <v>346292</v>
      </c>
      <c r="F247" s="137">
        <v>9.2782150863189999E-3</v>
      </c>
      <c r="G247" s="46">
        <v>3074.54545454545</v>
      </c>
      <c r="H247" s="10">
        <v>279232</v>
      </c>
      <c r="I247" s="137">
        <v>7.2460176511653044E-3</v>
      </c>
      <c r="J247" s="46">
        <v>3035.7575700000002</v>
      </c>
      <c r="K247" s="137">
        <v>1.0337403889642695E-2</v>
      </c>
    </row>
    <row r="248" spans="1:11" ht="14.4" x14ac:dyDescent="0.3">
      <c r="A248" s="99" t="s">
        <v>425</v>
      </c>
      <c r="B248" s="10">
        <v>136446</v>
      </c>
      <c r="C248" s="137">
        <v>3.8388474105842361E-3</v>
      </c>
      <c r="D248" s="10">
        <v>1712.72727272727</v>
      </c>
      <c r="E248" s="10">
        <v>164177</v>
      </c>
      <c r="F248" s="137">
        <v>4.3988007757227842E-3</v>
      </c>
      <c r="G248" s="46">
        <v>1939.3939393939299</v>
      </c>
      <c r="H248" s="10">
        <v>133132</v>
      </c>
      <c r="I248" s="137">
        <v>3.4547502504546019E-3</v>
      </c>
      <c r="J248" s="46">
        <v>1775.75757</v>
      </c>
      <c r="K248" s="137">
        <v>-2.4287996716649812E-2</v>
      </c>
    </row>
    <row r="249" spans="1:11" ht="14.4" x14ac:dyDescent="0.3">
      <c r="A249" s="99" t="s">
        <v>426</v>
      </c>
      <c r="B249" s="10">
        <v>49231</v>
      </c>
      <c r="C249" s="137">
        <v>1.3850922479990073E-3</v>
      </c>
      <c r="D249" s="10">
        <v>973.93939393939399</v>
      </c>
      <c r="E249" s="10">
        <v>57689</v>
      </c>
      <c r="F249" s="137">
        <v>1.5456636310242709E-3</v>
      </c>
      <c r="G249" s="46">
        <v>981.81818181818198</v>
      </c>
      <c r="H249" s="10">
        <v>43952</v>
      </c>
      <c r="I249" s="137">
        <v>1.1405460971665765E-3</v>
      </c>
      <c r="J249" s="46">
        <v>739.39390000000003</v>
      </c>
      <c r="K249" s="137">
        <v>-0.10722918486319595</v>
      </c>
    </row>
    <row r="250" spans="1:11" ht="14.4" x14ac:dyDescent="0.3">
      <c r="A250" s="99" t="s">
        <v>427</v>
      </c>
      <c r="B250" s="10">
        <v>89882</v>
      </c>
      <c r="C250" s="137">
        <v>2.5287900191880474E-3</v>
      </c>
      <c r="D250" s="10">
        <v>1333.3333333333301</v>
      </c>
      <c r="E250" s="10">
        <v>113469</v>
      </c>
      <c r="F250" s="137">
        <v>3.040179350460105E-3</v>
      </c>
      <c r="G250" s="46">
        <v>1219.3939393939299</v>
      </c>
      <c r="H250" s="10">
        <v>88561</v>
      </c>
      <c r="I250" s="137">
        <v>2.298141220221359E-3</v>
      </c>
      <c r="J250" s="46">
        <v>1328.48486</v>
      </c>
      <c r="K250" s="137">
        <v>-1.4697047239714291E-2</v>
      </c>
    </row>
    <row r="251" spans="1:11" ht="14.4" x14ac:dyDescent="0.3">
      <c r="A251" s="99" t="s">
        <v>428</v>
      </c>
      <c r="B251" s="10">
        <v>301438</v>
      </c>
      <c r="C251" s="137">
        <v>8.48082381126373E-3</v>
      </c>
      <c r="D251" s="10">
        <v>2796.3636363636301</v>
      </c>
      <c r="E251" s="10">
        <v>418798</v>
      </c>
      <c r="F251" s="137">
        <v>1.1220871177273009E-2</v>
      </c>
      <c r="G251" s="46">
        <v>3473.3333333333298</v>
      </c>
      <c r="H251" s="10">
        <v>323884</v>
      </c>
      <c r="I251" s="137">
        <v>8.4047286160970937E-3</v>
      </c>
      <c r="J251" s="46">
        <v>2580</v>
      </c>
      <c r="K251" s="137">
        <v>7.4463073666890034E-2</v>
      </c>
    </row>
    <row r="252" spans="1:11" ht="14.4" x14ac:dyDescent="0.3">
      <c r="A252" s="99" t="s">
        <v>429</v>
      </c>
      <c r="B252" s="10">
        <v>279438</v>
      </c>
      <c r="C252" s="137">
        <v>7.8618636143150972E-3</v>
      </c>
      <c r="D252" s="10">
        <v>2747.8787878787798</v>
      </c>
      <c r="E252" s="10">
        <v>364172</v>
      </c>
      <c r="F252" s="137">
        <v>9.7572746249262546E-3</v>
      </c>
      <c r="G252" s="46">
        <v>3216.3636363636301</v>
      </c>
      <c r="H252" s="10">
        <v>291769</v>
      </c>
      <c r="I252" s="137">
        <v>7.5713504328402542E-3</v>
      </c>
      <c r="J252" s="46">
        <v>3027.8789999999999</v>
      </c>
      <c r="K252" s="137">
        <v>4.4127856626514646E-2</v>
      </c>
    </row>
    <row r="253" spans="1:11" ht="14.4" x14ac:dyDescent="0.3">
      <c r="A253" s="99" t="s">
        <v>430</v>
      </c>
      <c r="B253" s="10">
        <v>248835</v>
      </c>
      <c r="C253" s="137">
        <v>7.0008618458051418E-3</v>
      </c>
      <c r="D253" s="10">
        <v>2438.1818181818098</v>
      </c>
      <c r="E253" s="10">
        <v>319320</v>
      </c>
      <c r="F253" s="137">
        <v>8.5555532364691728E-3</v>
      </c>
      <c r="G253" s="46">
        <v>2765.45454545454</v>
      </c>
      <c r="H253" s="10">
        <v>247991</v>
      </c>
      <c r="I253" s="137">
        <v>6.4353196028038876E-3</v>
      </c>
      <c r="J253" s="46">
        <v>2372.1210000000001</v>
      </c>
      <c r="K253" s="137">
        <v>-3.3918058150983585E-3</v>
      </c>
    </row>
    <row r="254" spans="1:11" ht="14.4" x14ac:dyDescent="0.3">
      <c r="A254" s="99" t="s">
        <v>431</v>
      </c>
      <c r="B254" s="10">
        <v>207068</v>
      </c>
      <c r="C254" s="137">
        <v>5.8257659118981621E-3</v>
      </c>
      <c r="D254" s="10">
        <v>2292.7272727272698</v>
      </c>
      <c r="E254" s="10">
        <v>288284</v>
      </c>
      <c r="F254" s="137">
        <v>7.7240044758307633E-3</v>
      </c>
      <c r="G254" s="46">
        <v>2549.0909090908999</v>
      </c>
      <c r="H254" s="10">
        <v>228390</v>
      </c>
      <c r="I254" s="137">
        <v>5.9266773555668546E-3</v>
      </c>
      <c r="J254" s="46">
        <v>2265.4545899999998</v>
      </c>
      <c r="K254" s="137">
        <v>0.10297100469411015</v>
      </c>
    </row>
    <row r="255" spans="1:11" ht="14.4" x14ac:dyDescent="0.3">
      <c r="A255" s="99" t="s">
        <v>432</v>
      </c>
      <c r="B255" s="10">
        <v>136652</v>
      </c>
      <c r="C255" s="137">
        <v>3.8446431287920278E-3</v>
      </c>
      <c r="D255" s="10">
        <v>1623.0303030303</v>
      </c>
      <c r="E255" s="10">
        <v>221752</v>
      </c>
      <c r="F255" s="137">
        <v>5.9414100002928476E-3</v>
      </c>
      <c r="G255" s="46">
        <v>1986.0606060606001</v>
      </c>
      <c r="H255" s="10">
        <v>226508</v>
      </c>
      <c r="I255" s="137">
        <v>5.8778398110895273E-3</v>
      </c>
      <c r="J255" s="46">
        <v>2226.6667499999999</v>
      </c>
      <c r="K255" s="137">
        <v>0.65755349354564885</v>
      </c>
    </row>
    <row r="256" spans="1:11" ht="14.4" x14ac:dyDescent="0.3">
      <c r="A256" s="99" t="s">
        <v>433</v>
      </c>
      <c r="B256" s="10">
        <v>60964</v>
      </c>
      <c r="C256" s="137">
        <v>1.7151949748534759E-3</v>
      </c>
      <c r="D256" s="10">
        <v>1030.9090909090901</v>
      </c>
      <c r="E256" s="10">
        <v>94931</v>
      </c>
      <c r="F256" s="137">
        <v>2.5434899921434771E-3</v>
      </c>
      <c r="G256" s="46">
        <v>1336.3636363636299</v>
      </c>
      <c r="H256" s="10">
        <v>123293</v>
      </c>
      <c r="I256" s="137">
        <v>3.1994300591089986E-3</v>
      </c>
      <c r="J256" s="46">
        <v>1583.03027</v>
      </c>
      <c r="K256" s="137">
        <v>1.0223902631060955</v>
      </c>
    </row>
    <row r="257" spans="1:11" ht="14.4" x14ac:dyDescent="0.3">
      <c r="A257" s="99" t="s">
        <v>434</v>
      </c>
      <c r="B257" s="10">
        <v>52786</v>
      </c>
      <c r="C257" s="137">
        <v>1.485110588915025E-3</v>
      </c>
      <c r="D257" s="10">
        <v>866.66666666666595</v>
      </c>
      <c r="E257" s="10">
        <v>70805</v>
      </c>
      <c r="F257" s="137">
        <v>1.8970811314925461E-3</v>
      </c>
      <c r="G257" s="46">
        <v>1110.9090909090901</v>
      </c>
      <c r="H257" s="10">
        <v>82786</v>
      </c>
      <c r="I257" s="137">
        <v>2.1482810611583589E-3</v>
      </c>
      <c r="J257" s="46">
        <v>1213.3333700000001</v>
      </c>
      <c r="K257" s="137">
        <v>0.56833251240859317</v>
      </c>
    </row>
    <row r="258" spans="1:11" ht="14.4" x14ac:dyDescent="0.3">
      <c r="A258" s="99" t="s">
        <v>435</v>
      </c>
      <c r="B258" s="10">
        <v>2542310</v>
      </c>
      <c r="C258" s="137">
        <v>7.152675901383998E-2</v>
      </c>
      <c r="D258" s="10">
        <v>12851.515151515099</v>
      </c>
      <c r="E258" s="10">
        <v>3290346</v>
      </c>
      <c r="F258" s="137">
        <v>8.815836893837968E-2</v>
      </c>
      <c r="G258" s="46">
        <v>12640</v>
      </c>
      <c r="H258" s="10">
        <v>2807078</v>
      </c>
      <c r="I258" s="137">
        <v>7.2843143823765902E-2</v>
      </c>
      <c r="J258" s="46">
        <v>12743.636699999999</v>
      </c>
      <c r="K258" s="137">
        <v>0.10414465584448789</v>
      </c>
    </row>
    <row r="259" spans="1:11" ht="14.4" x14ac:dyDescent="0.3">
      <c r="A259" s="99" t="s">
        <v>422</v>
      </c>
      <c r="B259" s="10">
        <v>257657</v>
      </c>
      <c r="C259" s="137">
        <v>7.2490648847815444E-3</v>
      </c>
      <c r="D259" s="10">
        <v>3007.2727272727202</v>
      </c>
      <c r="E259" s="10">
        <v>293576</v>
      </c>
      <c r="F259" s="137">
        <v>7.8657932385997557E-3</v>
      </c>
      <c r="G259" s="46">
        <v>2403.6363636363599</v>
      </c>
      <c r="H259" s="10">
        <v>219743</v>
      </c>
      <c r="I259" s="137">
        <v>5.7022893390442989E-3</v>
      </c>
      <c r="J259" s="46">
        <v>2384.2424299999998</v>
      </c>
      <c r="K259" s="137">
        <v>-0.14714911684914442</v>
      </c>
    </row>
    <row r="260" spans="1:11" ht="14.4" x14ac:dyDescent="0.3">
      <c r="A260" s="99" t="s">
        <v>423</v>
      </c>
      <c r="B260" s="10">
        <v>45661</v>
      </c>
      <c r="C260" s="137">
        <v>1.2846518887668881E-3</v>
      </c>
      <c r="D260" s="10">
        <v>1074.54545454545</v>
      </c>
      <c r="E260" s="10">
        <v>57707</v>
      </c>
      <c r="F260" s="137">
        <v>1.5461459057275668E-3</v>
      </c>
      <c r="G260" s="46">
        <v>998.78787878787898</v>
      </c>
      <c r="H260" s="10">
        <v>42976</v>
      </c>
      <c r="I260" s="137">
        <v>1.1152190815396522E-3</v>
      </c>
      <c r="J260" s="46">
        <v>1147.87878</v>
      </c>
      <c r="K260" s="137">
        <v>-5.8802917150303322E-2</v>
      </c>
    </row>
    <row r="261" spans="1:11" ht="14.4" x14ac:dyDescent="0.3">
      <c r="A261" s="99" t="s">
        <v>424</v>
      </c>
      <c r="B261" s="10">
        <v>261572</v>
      </c>
      <c r="C261" s="137">
        <v>7.3592116652839937E-3</v>
      </c>
      <c r="D261" s="10">
        <v>3021.2121212121201</v>
      </c>
      <c r="E261" s="10">
        <v>338001</v>
      </c>
      <c r="F261" s="137">
        <v>9.056073999373096E-3</v>
      </c>
      <c r="G261" s="46">
        <v>2953.3333333333298</v>
      </c>
      <c r="H261" s="10">
        <v>272363</v>
      </c>
      <c r="I261" s="137">
        <v>7.0677683987663874E-3</v>
      </c>
      <c r="J261" s="46">
        <v>2982.4243200000001</v>
      </c>
      <c r="K261" s="137">
        <v>4.1254415610233512E-2</v>
      </c>
    </row>
    <row r="262" spans="1:11" ht="14.4" x14ac:dyDescent="0.3">
      <c r="A262" s="99" t="s">
        <v>425</v>
      </c>
      <c r="B262" s="10">
        <v>132257</v>
      </c>
      <c r="C262" s="137">
        <v>3.7209917621743352E-3</v>
      </c>
      <c r="D262" s="10">
        <v>1971.5151515151499</v>
      </c>
      <c r="E262" s="10">
        <v>154505</v>
      </c>
      <c r="F262" s="137">
        <v>4.1396585018184566E-3</v>
      </c>
      <c r="G262" s="46">
        <v>1652.12121212121</v>
      </c>
      <c r="H262" s="10">
        <v>129258</v>
      </c>
      <c r="I262" s="137">
        <v>3.3542206822796991E-3</v>
      </c>
      <c r="J262" s="46">
        <v>1762.42419</v>
      </c>
      <c r="K262" s="137">
        <v>-2.2675548364169761E-2</v>
      </c>
    </row>
    <row r="263" spans="1:11" ht="14.4" x14ac:dyDescent="0.3">
      <c r="A263" s="99" t="s">
        <v>426</v>
      </c>
      <c r="B263" s="10">
        <v>46797</v>
      </c>
      <c r="C263" s="137">
        <v>1.316612742572963E-3</v>
      </c>
      <c r="D263" s="10">
        <v>1009.0909090909</v>
      </c>
      <c r="E263" s="10">
        <v>55170</v>
      </c>
      <c r="F263" s="137">
        <v>1.4781719656019176E-3</v>
      </c>
      <c r="G263" s="46">
        <v>915.15151515151501</v>
      </c>
      <c r="H263" s="10">
        <v>43755</v>
      </c>
      <c r="I263" s="137">
        <v>1.1354339843812238E-3</v>
      </c>
      <c r="J263" s="46">
        <v>1023.63635</v>
      </c>
      <c r="K263" s="137">
        <v>-6.5004166933777807E-2</v>
      </c>
    </row>
    <row r="264" spans="1:11" ht="14.4" x14ac:dyDescent="0.3">
      <c r="A264" s="99" t="s">
        <v>427</v>
      </c>
      <c r="B264" s="10">
        <v>89937</v>
      </c>
      <c r="C264" s="137">
        <v>2.530337419680419E-3</v>
      </c>
      <c r="D264" s="10">
        <v>1245.45454545454</v>
      </c>
      <c r="E264" s="10">
        <v>113467</v>
      </c>
      <c r="F264" s="137">
        <v>3.0401257643819608E-3</v>
      </c>
      <c r="G264" s="46">
        <v>1442.42424242424</v>
      </c>
      <c r="H264" s="10">
        <v>84785</v>
      </c>
      <c r="I264" s="137">
        <v>2.2001547335335865E-3</v>
      </c>
      <c r="J264" s="46">
        <v>1403.63635</v>
      </c>
      <c r="K264" s="137">
        <v>-5.7284543624981935E-2</v>
      </c>
    </row>
    <row r="265" spans="1:11" ht="14.4" x14ac:dyDescent="0.3">
      <c r="A265" s="99" t="s">
        <v>428</v>
      </c>
      <c r="B265" s="10">
        <v>360159</v>
      </c>
      <c r="C265" s="137">
        <v>1.0132912980582854E-2</v>
      </c>
      <c r="D265" s="10">
        <v>2995.15151515151</v>
      </c>
      <c r="E265" s="10">
        <v>477051</v>
      </c>
      <c r="F265" s="137">
        <v>1.2781646082333883E-2</v>
      </c>
      <c r="G265" s="46">
        <v>3373.3333333333298</v>
      </c>
      <c r="H265" s="10">
        <v>374049</v>
      </c>
      <c r="I265" s="137">
        <v>9.7065008895854746E-3</v>
      </c>
      <c r="J265" s="46">
        <v>2826.6667499999999</v>
      </c>
      <c r="K265" s="137">
        <v>3.8566299884217801E-2</v>
      </c>
    </row>
    <row r="266" spans="1:11" ht="14.4" x14ac:dyDescent="0.3">
      <c r="A266" s="99" t="s">
        <v>429</v>
      </c>
      <c r="B266" s="10">
        <v>387380</v>
      </c>
      <c r="C266" s="137">
        <v>1.089876368608916E-2</v>
      </c>
      <c r="D266" s="10">
        <v>3192.7272727272698</v>
      </c>
      <c r="E266" s="10">
        <v>488162</v>
      </c>
      <c r="F266" s="137">
        <v>1.3079343539462811E-2</v>
      </c>
      <c r="G266" s="46">
        <v>2864.84848484848</v>
      </c>
      <c r="H266" s="10">
        <v>411264</v>
      </c>
      <c r="I266" s="137">
        <v>1.067222310941743E-2</v>
      </c>
      <c r="J266" s="46">
        <v>3324.2424299999998</v>
      </c>
      <c r="K266" s="137">
        <v>6.1655222262378025E-2</v>
      </c>
    </row>
    <row r="267" spans="1:11" ht="14.4" x14ac:dyDescent="0.3">
      <c r="A267" s="99" t="s">
        <v>430</v>
      </c>
      <c r="B267" s="10">
        <v>329044</v>
      </c>
      <c r="C267" s="137">
        <v>9.2575063202166383E-3</v>
      </c>
      <c r="D267" s="10">
        <v>2884.84848484848</v>
      </c>
      <c r="E267" s="10">
        <v>426662</v>
      </c>
      <c r="F267" s="137">
        <v>1.143157163653517E-2</v>
      </c>
      <c r="G267" s="46">
        <v>2750.9090909090901</v>
      </c>
      <c r="H267" s="10">
        <v>347236</v>
      </c>
      <c r="I267" s="137">
        <v>9.0107086047445696E-3</v>
      </c>
      <c r="J267" s="46">
        <v>2886.6667499999999</v>
      </c>
      <c r="K267" s="137">
        <v>5.5287438761989278E-2</v>
      </c>
    </row>
    <row r="268" spans="1:11" ht="14.4" x14ac:dyDescent="0.3">
      <c r="A268" s="99" t="s">
        <v>431</v>
      </c>
      <c r="B268" s="10">
        <v>246440</v>
      </c>
      <c r="C268" s="137">
        <v>6.9334795880009615E-3</v>
      </c>
      <c r="D268" s="10">
        <v>2395.7575757575701</v>
      </c>
      <c r="E268" s="10">
        <v>333001</v>
      </c>
      <c r="F268" s="137">
        <v>8.9221088040131249E-3</v>
      </c>
      <c r="G268" s="46">
        <v>2530.30303030303</v>
      </c>
      <c r="H268" s="10">
        <v>272116</v>
      </c>
      <c r="I268" s="137">
        <v>7.0613587954263769E-3</v>
      </c>
      <c r="J268" s="46">
        <v>2323.6364699999999</v>
      </c>
      <c r="K268" s="137">
        <v>0.10418763187794189</v>
      </c>
    </row>
    <row r="269" spans="1:11" ht="14.4" x14ac:dyDescent="0.3">
      <c r="A269" s="99" t="s">
        <v>432</v>
      </c>
      <c r="B269" s="10">
        <v>174004</v>
      </c>
      <c r="C269" s="137">
        <v>4.8955250049931799E-3</v>
      </c>
      <c r="D269" s="10">
        <v>2175.7575757575701</v>
      </c>
      <c r="E269" s="10">
        <v>255684</v>
      </c>
      <c r="F269" s="137">
        <v>6.8505514020837533E-3</v>
      </c>
      <c r="G269" s="46">
        <v>2306.6666666666601</v>
      </c>
      <c r="H269" s="10">
        <v>264393</v>
      </c>
      <c r="I269" s="137">
        <v>6.8609484043539006E-3</v>
      </c>
      <c r="J269" s="46">
        <v>2206.0605500000001</v>
      </c>
      <c r="K269" s="137">
        <v>0.51946506976851103</v>
      </c>
    </row>
    <row r="270" spans="1:11" ht="14.4" x14ac:dyDescent="0.3">
      <c r="A270" s="99" t="s">
        <v>433</v>
      </c>
      <c r="B270" s="10">
        <v>93504</v>
      </c>
      <c r="C270" s="137">
        <v>2.6306933752493181E-3</v>
      </c>
      <c r="D270" s="10">
        <v>1181.2121212121201</v>
      </c>
      <c r="E270" s="10">
        <v>141587</v>
      </c>
      <c r="F270" s="137">
        <v>3.7935460230864365E-3</v>
      </c>
      <c r="G270" s="46">
        <v>1510.30303030303</v>
      </c>
      <c r="H270" s="10">
        <v>171220</v>
      </c>
      <c r="I270" s="137">
        <v>4.4431266553708873E-3</v>
      </c>
      <c r="J270" s="46">
        <v>1640</v>
      </c>
      <c r="K270" s="137">
        <v>0.83115160848733749</v>
      </c>
    </row>
    <row r="271" spans="1:11" ht="14.4" x14ac:dyDescent="0.3">
      <c r="A271" s="99" t="s">
        <v>434</v>
      </c>
      <c r="B271" s="10">
        <v>117898</v>
      </c>
      <c r="C271" s="137">
        <v>3.3170076954477249E-3</v>
      </c>
      <c r="D271" s="10">
        <v>1753.3333333333301</v>
      </c>
      <c r="E271" s="10">
        <v>155773</v>
      </c>
      <c r="F271" s="137">
        <v>4.1736320753617455E-3</v>
      </c>
      <c r="G271" s="46">
        <v>1684.2424242424199</v>
      </c>
      <c r="H271" s="10">
        <v>173920</v>
      </c>
      <c r="I271" s="137">
        <v>4.5131911453224196E-3</v>
      </c>
      <c r="J271" s="46">
        <v>1853.9394500000001</v>
      </c>
      <c r="K271" s="137">
        <v>0.47517345502044139</v>
      </c>
    </row>
    <row r="272" spans="1:11" ht="14.4" x14ac:dyDescent="0.3">
      <c r="A272" s="99" t="s">
        <v>436</v>
      </c>
      <c r="B272" s="10">
        <v>30849058</v>
      </c>
      <c r="C272" s="137">
        <v>0.86792450069817306</v>
      </c>
      <c r="D272" s="10">
        <v>23904.8484848484</v>
      </c>
      <c r="E272" s="10">
        <v>31207883</v>
      </c>
      <c r="F272" s="137">
        <v>0.83615402857322219</v>
      </c>
      <c r="G272" s="46">
        <v>23477.575757575702</v>
      </c>
      <c r="H272" s="10">
        <v>33386184</v>
      </c>
      <c r="I272" s="137">
        <v>0.8663651679214871</v>
      </c>
      <c r="J272" s="46">
        <v>23441.212899999999</v>
      </c>
      <c r="K272" s="137">
        <v>8.2243224412233265E-2</v>
      </c>
    </row>
    <row r="273" spans="1:11" ht="14.4" x14ac:dyDescent="0.3">
      <c r="A273" s="99" t="s">
        <v>421</v>
      </c>
      <c r="B273" s="10">
        <v>15522755</v>
      </c>
      <c r="C273" s="137">
        <v>0.43672579509024456</v>
      </c>
      <c r="D273" s="10">
        <v>12603.0303030303</v>
      </c>
      <c r="E273" s="10">
        <v>15608389</v>
      </c>
      <c r="F273" s="137">
        <v>0.41819617632788381</v>
      </c>
      <c r="G273" s="46">
        <v>12974.545454545399</v>
      </c>
      <c r="H273" s="10">
        <v>16710678</v>
      </c>
      <c r="I273" s="137">
        <v>0.43363893733862785</v>
      </c>
      <c r="J273" s="46">
        <v>12186.0605</v>
      </c>
      <c r="K273" s="137">
        <v>7.6527845733569841E-2</v>
      </c>
    </row>
    <row r="274" spans="1:11" ht="14.4" x14ac:dyDescent="0.3">
      <c r="A274" s="99" t="s">
        <v>422</v>
      </c>
      <c r="B274" s="10">
        <v>1090648</v>
      </c>
      <c r="C274" s="137">
        <v>3.0684895494619675E-2</v>
      </c>
      <c r="D274" s="10">
        <v>2846.6666666666601</v>
      </c>
      <c r="E274" s="10">
        <v>962733</v>
      </c>
      <c r="F274" s="137">
        <v>2.5794542884898148E-2</v>
      </c>
      <c r="G274" s="46">
        <v>2802.4242424242402</v>
      </c>
      <c r="H274" s="10">
        <v>1006213</v>
      </c>
      <c r="I274" s="137">
        <v>2.6111037269481989E-2</v>
      </c>
      <c r="J274" s="46">
        <v>2495.1516099999999</v>
      </c>
      <c r="K274" s="137">
        <v>-7.7417278535329453E-2</v>
      </c>
    </row>
    <row r="275" spans="1:11" ht="14.4" x14ac:dyDescent="0.3">
      <c r="A275" s="99" t="s">
        <v>423</v>
      </c>
      <c r="B275" s="10">
        <v>200476</v>
      </c>
      <c r="C275" s="137">
        <v>5.6403029292488261E-3</v>
      </c>
      <c r="D275" s="10">
        <v>1973.9393939393899</v>
      </c>
      <c r="E275" s="10">
        <v>196789</v>
      </c>
      <c r="F275" s="137">
        <v>5.2725753659386577E-3</v>
      </c>
      <c r="G275" s="46">
        <v>1968.4848484848401</v>
      </c>
      <c r="H275" s="10">
        <v>195260</v>
      </c>
      <c r="I275" s="137">
        <v>5.066960114050458E-3</v>
      </c>
      <c r="J275" s="46">
        <v>2087.2727100000002</v>
      </c>
      <c r="K275" s="137">
        <v>-2.6018076976795226E-2</v>
      </c>
    </row>
    <row r="276" spans="1:11" ht="14.4" x14ac:dyDescent="0.3">
      <c r="A276" s="99" t="s">
        <v>424</v>
      </c>
      <c r="B276" s="10">
        <v>1237026</v>
      </c>
      <c r="C276" s="137">
        <v>3.480317529957181E-2</v>
      </c>
      <c r="D276" s="10">
        <v>4247.8787878787798</v>
      </c>
      <c r="E276" s="10">
        <v>1176190</v>
      </c>
      <c r="F276" s="137">
        <v>3.1513704626088802E-2</v>
      </c>
      <c r="G276" s="46">
        <v>4072.1212121212102</v>
      </c>
      <c r="H276" s="10">
        <v>1243374</v>
      </c>
      <c r="I276" s="137">
        <v>3.2265320418146955E-2</v>
      </c>
      <c r="J276" s="46">
        <v>4165.4545900000003</v>
      </c>
      <c r="K276" s="137">
        <v>5.1316625519592964E-3</v>
      </c>
    </row>
    <row r="277" spans="1:11" ht="14.4" x14ac:dyDescent="0.3">
      <c r="A277" s="99" t="s">
        <v>425</v>
      </c>
      <c r="B277" s="10">
        <v>671918</v>
      </c>
      <c r="C277" s="137">
        <v>1.8904113527878713E-2</v>
      </c>
      <c r="D277" s="10">
        <v>3791.5151515151501</v>
      </c>
      <c r="E277" s="10">
        <v>608896</v>
      </c>
      <c r="F277" s="137">
        <v>1.6314174318780954E-2</v>
      </c>
      <c r="G277" s="46">
        <v>3044.2424242424199</v>
      </c>
      <c r="H277" s="10">
        <v>637908</v>
      </c>
      <c r="I277" s="137">
        <v>1.6553592094815626E-2</v>
      </c>
      <c r="J277" s="46">
        <v>3610.3029999999999</v>
      </c>
      <c r="K277" s="137">
        <v>-5.0616295440812718E-2</v>
      </c>
    </row>
    <row r="278" spans="1:11" ht="14.4" x14ac:dyDescent="0.3">
      <c r="A278" s="99" t="s">
        <v>426</v>
      </c>
      <c r="B278" s="10">
        <v>222817</v>
      </c>
      <c r="C278" s="137">
        <v>6.2688570092501632E-3</v>
      </c>
      <c r="D278" s="10">
        <v>1390.30303030303</v>
      </c>
      <c r="E278" s="10">
        <v>208986</v>
      </c>
      <c r="F278" s="137">
        <v>5.5993700634997708E-3</v>
      </c>
      <c r="G278" s="46">
        <v>1698.7878787878701</v>
      </c>
      <c r="H278" s="10">
        <v>209718</v>
      </c>
      <c r="I278" s="137">
        <v>5.4421424828353677E-3</v>
      </c>
      <c r="J278" s="46">
        <v>1604.24243</v>
      </c>
      <c r="K278" s="137">
        <v>-5.8788153507138147E-2</v>
      </c>
    </row>
    <row r="279" spans="1:11" ht="14.4" x14ac:dyDescent="0.3">
      <c r="A279" s="99" t="s">
        <v>427</v>
      </c>
      <c r="B279" s="10">
        <v>464582</v>
      </c>
      <c r="C279" s="137">
        <v>1.3070807555399541E-2</v>
      </c>
      <c r="D279" s="10">
        <v>1609.69696969697</v>
      </c>
      <c r="E279" s="10">
        <v>431666</v>
      </c>
      <c r="F279" s="137">
        <v>1.1565644004051429E-2</v>
      </c>
      <c r="G279" s="46">
        <v>2138.1818181818098</v>
      </c>
      <c r="H279" s="10">
        <v>427675</v>
      </c>
      <c r="I279" s="137">
        <v>1.1098085459267283E-2</v>
      </c>
      <c r="J279" s="46">
        <v>2043.03027</v>
      </c>
      <c r="K279" s="137">
        <v>-7.9441304226164591E-2</v>
      </c>
    </row>
    <row r="280" spans="1:11" ht="14.4" x14ac:dyDescent="0.3">
      <c r="A280" s="99" t="s">
        <v>428</v>
      </c>
      <c r="B280" s="10">
        <v>1463553</v>
      </c>
      <c r="C280" s="137">
        <v>4.1176411505671043E-2</v>
      </c>
      <c r="D280" s="10">
        <v>3056.9696969696902</v>
      </c>
      <c r="E280" s="10">
        <v>1488962</v>
      </c>
      <c r="F280" s="137">
        <v>3.9893817042714559E-2</v>
      </c>
      <c r="G280" s="46">
        <v>3247.8787878787798</v>
      </c>
      <c r="H280" s="10">
        <v>1471705</v>
      </c>
      <c r="I280" s="137">
        <v>3.8190466734859312E-2</v>
      </c>
      <c r="J280" s="46">
        <v>2836.3635300000001</v>
      </c>
      <c r="K280" s="137">
        <v>5.5700066892008697E-3</v>
      </c>
    </row>
    <row r="281" spans="1:11" ht="14.4" x14ac:dyDescent="0.3">
      <c r="A281" s="99" t="s">
        <v>429</v>
      </c>
      <c r="B281" s="10">
        <v>2381307</v>
      </c>
      <c r="C281" s="137">
        <v>6.6997011350689029E-2</v>
      </c>
      <c r="D281" s="10">
        <v>3121.8181818181802</v>
      </c>
      <c r="E281" s="10">
        <v>2377147</v>
      </c>
      <c r="F281" s="137">
        <v>6.3690992450873687E-2</v>
      </c>
      <c r="G281" s="46">
        <v>3363.0303030302998</v>
      </c>
      <c r="H281" s="10">
        <v>2705080</v>
      </c>
      <c r="I281" s="137">
        <v>7.019631499188575E-2</v>
      </c>
      <c r="J281" s="46">
        <v>3309.6970000000001</v>
      </c>
      <c r="K281" s="137">
        <v>0.13596440946085489</v>
      </c>
    </row>
    <row r="282" spans="1:11" ht="14.4" x14ac:dyDescent="0.3">
      <c r="A282" s="99" t="s">
        <v>430</v>
      </c>
      <c r="B282" s="10">
        <v>2411401</v>
      </c>
      <c r="C282" s="137">
        <v>6.7843692631005953E-2</v>
      </c>
      <c r="D282" s="10">
        <v>2503.6363636363599</v>
      </c>
      <c r="E282" s="10">
        <v>2217242</v>
      </c>
      <c r="F282" s="137">
        <v>5.9406651538066464E-2</v>
      </c>
      <c r="G282" s="46">
        <v>3092.7272727272698</v>
      </c>
      <c r="H282" s="10">
        <v>2318348</v>
      </c>
      <c r="I282" s="137">
        <v>6.0160692648205727E-2</v>
      </c>
      <c r="J282" s="46">
        <v>2490.3029999999999</v>
      </c>
      <c r="K282" s="137">
        <v>-3.8588770594355733E-2</v>
      </c>
    </row>
    <row r="283" spans="1:11" ht="14.4" x14ac:dyDescent="0.3">
      <c r="A283" s="99" t="s">
        <v>431</v>
      </c>
      <c r="B283" s="10">
        <v>2270238</v>
      </c>
      <c r="C283" s="137">
        <v>6.3872134527285046E-2</v>
      </c>
      <c r="D283" s="10">
        <v>2434.54545454545</v>
      </c>
      <c r="E283" s="10">
        <v>2275588</v>
      </c>
      <c r="F283" s="137">
        <v>6.0969918195761037E-2</v>
      </c>
      <c r="G283" s="46">
        <v>2651.5151515151501</v>
      </c>
      <c r="H283" s="10">
        <v>2271168</v>
      </c>
      <c r="I283" s="137">
        <v>5.8936380560830434E-2</v>
      </c>
      <c r="J283" s="46">
        <v>2276.3635300000001</v>
      </c>
      <c r="K283" s="137">
        <v>4.0964868000623722E-4</v>
      </c>
    </row>
    <row r="284" spans="1:11" ht="14.4" x14ac:dyDescent="0.3">
      <c r="A284" s="99" t="s">
        <v>432</v>
      </c>
      <c r="B284" s="10">
        <v>1564426</v>
      </c>
      <c r="C284" s="137">
        <v>4.4014428412343744E-2</v>
      </c>
      <c r="D284" s="10">
        <v>1665.45454545454</v>
      </c>
      <c r="E284" s="10">
        <v>1837696</v>
      </c>
      <c r="F284" s="137">
        <v>4.9237460730447373E-2</v>
      </c>
      <c r="G284" s="46">
        <v>2032.12121212121</v>
      </c>
      <c r="H284" s="10">
        <v>2031165</v>
      </c>
      <c r="I284" s="137">
        <v>5.2708348049038706E-2</v>
      </c>
      <c r="J284" s="46">
        <v>2212.7272899999998</v>
      </c>
      <c r="K284" s="137">
        <v>0.29834520776310292</v>
      </c>
    </row>
    <row r="285" spans="1:11" ht="14.4" x14ac:dyDescent="0.3">
      <c r="A285" s="99" t="s">
        <v>433</v>
      </c>
      <c r="B285" s="10">
        <v>872919</v>
      </c>
      <c r="C285" s="137">
        <v>2.4559187098191087E-2</v>
      </c>
      <c r="D285" s="10">
        <v>1181.2121212121201</v>
      </c>
      <c r="E285" s="10">
        <v>1078122</v>
      </c>
      <c r="F285" s="137">
        <v>2.8886164870376482E-2</v>
      </c>
      <c r="G285" s="46">
        <v>1558.7878787878701</v>
      </c>
      <c r="H285" s="10">
        <v>1335663</v>
      </c>
      <c r="I285" s="137">
        <v>3.4660202534123614E-2</v>
      </c>
      <c r="J285" s="46">
        <v>1643.63635</v>
      </c>
      <c r="K285" s="137">
        <v>0.53011104123062969</v>
      </c>
    </row>
    <row r="286" spans="1:11" ht="14.4" x14ac:dyDescent="0.3">
      <c r="A286" s="99" t="s">
        <v>434</v>
      </c>
      <c r="B286" s="10">
        <v>671444</v>
      </c>
      <c r="C286" s="137">
        <v>1.8890777749089909E-2</v>
      </c>
      <c r="D286" s="10">
        <v>969.69696969696895</v>
      </c>
      <c r="E286" s="10">
        <v>748372</v>
      </c>
      <c r="F286" s="137">
        <v>2.0051160236386409E-2</v>
      </c>
      <c r="G286" s="46">
        <v>1286.6666666666599</v>
      </c>
      <c r="H286" s="10">
        <v>857401</v>
      </c>
      <c r="I286" s="137">
        <v>2.2249393981086635E-2</v>
      </c>
      <c r="J286" s="46">
        <v>1242.42419</v>
      </c>
      <c r="K286" s="137">
        <v>0.27695087006511337</v>
      </c>
    </row>
    <row r="287" spans="1:11" ht="14.4" x14ac:dyDescent="0.3">
      <c r="A287" s="99" t="s">
        <v>435</v>
      </c>
      <c r="B287" s="10">
        <v>15326303</v>
      </c>
      <c r="C287" s="137">
        <v>0.4311987056079285</v>
      </c>
      <c r="D287" s="10">
        <v>13430.303030302999</v>
      </c>
      <c r="E287" s="10">
        <v>15599494</v>
      </c>
      <c r="F287" s="137">
        <v>0.41795785224533838</v>
      </c>
      <c r="G287" s="46">
        <v>12843.6363636363</v>
      </c>
      <c r="H287" s="10">
        <v>16675506</v>
      </c>
      <c r="I287" s="137">
        <v>0.43272623058285925</v>
      </c>
      <c r="J287" s="46">
        <v>12935.151400000001</v>
      </c>
      <c r="K287" s="137">
        <v>8.8031862609006223E-2</v>
      </c>
    </row>
    <row r="288" spans="1:11" ht="14.4" x14ac:dyDescent="0.3">
      <c r="A288" s="99" t="s">
        <v>422</v>
      </c>
      <c r="B288" s="10">
        <v>1039024</v>
      </c>
      <c r="C288" s="137">
        <v>2.9232477257925299E-2</v>
      </c>
      <c r="D288" s="10">
        <v>3112.1212121212102</v>
      </c>
      <c r="E288" s="10">
        <v>919659</v>
      </c>
      <c r="F288" s="137">
        <v>2.4640459519911073E-2</v>
      </c>
      <c r="G288" s="46">
        <v>2381.8181818181802</v>
      </c>
      <c r="H288" s="10">
        <v>956986</v>
      </c>
      <c r="I288" s="137">
        <v>2.4833605918798993E-2</v>
      </c>
      <c r="J288" s="46">
        <v>2447.8789999999999</v>
      </c>
      <c r="K288" s="137">
        <v>-7.8956790218512762E-2</v>
      </c>
    </row>
    <row r="289" spans="1:11" ht="14.4" x14ac:dyDescent="0.3">
      <c r="A289" s="99" t="s">
        <v>423</v>
      </c>
      <c r="B289" s="10">
        <v>190360</v>
      </c>
      <c r="C289" s="137">
        <v>5.3556937768700821E-3</v>
      </c>
      <c r="D289" s="10">
        <v>2009.69696969697</v>
      </c>
      <c r="E289" s="10">
        <v>186744</v>
      </c>
      <c r="F289" s="137">
        <v>5.0034392884604761E-3</v>
      </c>
      <c r="G289" s="46">
        <v>2121.8181818181802</v>
      </c>
      <c r="H289" s="10">
        <v>186804</v>
      </c>
      <c r="I289" s="137">
        <v>4.8475285114466951E-3</v>
      </c>
      <c r="J289" s="46">
        <v>1933.3333700000001</v>
      </c>
      <c r="K289" s="137">
        <v>-1.8680395040974993E-2</v>
      </c>
    </row>
    <row r="290" spans="1:11" ht="14.4" x14ac:dyDescent="0.3">
      <c r="A290" s="99" t="s">
        <v>424</v>
      </c>
      <c r="B290" s="10">
        <v>1183764</v>
      </c>
      <c r="C290" s="137">
        <v>3.3304672662759174E-2</v>
      </c>
      <c r="D290" s="10">
        <v>3896.9696969696902</v>
      </c>
      <c r="E290" s="10">
        <v>1124380</v>
      </c>
      <c r="F290" s="137">
        <v>3.0125557271768789E-2</v>
      </c>
      <c r="G290" s="46">
        <v>3793.3333333333298</v>
      </c>
      <c r="H290" s="10">
        <v>1186618</v>
      </c>
      <c r="I290" s="137">
        <v>3.0792512939743551E-2</v>
      </c>
      <c r="J290" s="46">
        <v>3642.4243200000001</v>
      </c>
      <c r="K290" s="137">
        <v>2.410953534657246E-3</v>
      </c>
    </row>
    <row r="291" spans="1:11" ht="14.4" x14ac:dyDescent="0.3">
      <c r="A291" s="99" t="s">
        <v>425</v>
      </c>
      <c r="B291" s="10">
        <v>632151</v>
      </c>
      <c r="C291" s="137">
        <v>1.7785286702785244E-2</v>
      </c>
      <c r="D291" s="10">
        <v>3047.2727272727202</v>
      </c>
      <c r="E291" s="10">
        <v>585910</v>
      </c>
      <c r="F291" s="137">
        <v>1.5698309522672097E-2</v>
      </c>
      <c r="G291" s="46">
        <v>3395.15151515151</v>
      </c>
      <c r="H291" s="10">
        <v>610881</v>
      </c>
      <c r="I291" s="137">
        <v>1.5852246550400788E-2</v>
      </c>
      <c r="J291" s="46">
        <v>3508.48486</v>
      </c>
      <c r="K291" s="137">
        <v>-3.3647024207823763E-2</v>
      </c>
    </row>
    <row r="292" spans="1:11" ht="14.4" x14ac:dyDescent="0.3">
      <c r="A292" s="99" t="s">
        <v>426</v>
      </c>
      <c r="B292" s="10">
        <v>216829</v>
      </c>
      <c r="C292" s="137">
        <v>6.1003872974625083E-3</v>
      </c>
      <c r="D292" s="10">
        <v>1604.2424242424199</v>
      </c>
      <c r="E292" s="10">
        <v>202951</v>
      </c>
      <c r="F292" s="137">
        <v>5.4376740727002859E-3</v>
      </c>
      <c r="G292" s="46">
        <v>1639.3939393939299</v>
      </c>
      <c r="H292" s="10">
        <v>204000</v>
      </c>
      <c r="I292" s="137">
        <v>5.2937614630046781E-3</v>
      </c>
      <c r="J292" s="46">
        <v>1699.39392</v>
      </c>
      <c r="K292" s="137">
        <v>-5.9166439913480209E-2</v>
      </c>
    </row>
    <row r="293" spans="1:11" ht="14.4" x14ac:dyDescent="0.3">
      <c r="A293" s="99" t="s">
        <v>427</v>
      </c>
      <c r="B293" s="10">
        <v>434072</v>
      </c>
      <c r="C293" s="137">
        <v>1.2212422300449412E-2</v>
      </c>
      <c r="D293" s="10">
        <v>1886.0606060606001</v>
      </c>
      <c r="E293" s="10">
        <v>407884</v>
      </c>
      <c r="F293" s="137">
        <v>1.0928451948841265E-2</v>
      </c>
      <c r="G293" s="46">
        <v>1946.6666666666599</v>
      </c>
      <c r="H293" s="10">
        <v>409817</v>
      </c>
      <c r="I293" s="137">
        <v>1.0634673732765628E-2</v>
      </c>
      <c r="J293" s="46">
        <v>2005.4545900000001</v>
      </c>
      <c r="K293" s="137">
        <v>-5.5877826719991155E-2</v>
      </c>
    </row>
    <row r="294" spans="1:11" ht="14.4" x14ac:dyDescent="0.3">
      <c r="A294" s="99" t="s">
        <v>428</v>
      </c>
      <c r="B294" s="10">
        <v>1294762</v>
      </c>
      <c r="C294" s="137">
        <v>3.6427551932800277E-2</v>
      </c>
      <c r="D294" s="10">
        <v>3127.2727272727202</v>
      </c>
      <c r="E294" s="10">
        <v>1341321</v>
      </c>
      <c r="F294" s="137">
        <v>3.5938065961086271E-2</v>
      </c>
      <c r="G294" s="46">
        <v>3267.2727272727202</v>
      </c>
      <c r="H294" s="10">
        <v>1344154</v>
      </c>
      <c r="I294" s="137">
        <v>3.4880542380115634E-2</v>
      </c>
      <c r="J294" s="46">
        <v>2962.4243200000001</v>
      </c>
      <c r="K294" s="137">
        <v>3.8147551441886619E-2</v>
      </c>
    </row>
    <row r="295" spans="1:11" ht="14.4" x14ac:dyDescent="0.3">
      <c r="A295" s="99" t="s">
        <v>429</v>
      </c>
      <c r="B295" s="10">
        <v>2136566</v>
      </c>
      <c r="C295" s="137">
        <v>6.0111332370625152E-2</v>
      </c>
      <c r="D295" s="10">
        <v>3235.15151515151</v>
      </c>
      <c r="E295" s="10">
        <v>2190388</v>
      </c>
      <c r="F295" s="137">
        <v>5.8687151266827137E-2</v>
      </c>
      <c r="G295" s="46">
        <v>2975.7575757575701</v>
      </c>
      <c r="H295" s="10">
        <v>2468113</v>
      </c>
      <c r="I295" s="137">
        <v>6.4047066106572861E-2</v>
      </c>
      <c r="J295" s="46">
        <v>3358.78784</v>
      </c>
      <c r="K295" s="137">
        <v>0.15517751382358419</v>
      </c>
    </row>
    <row r="296" spans="1:11" ht="14.4" x14ac:dyDescent="0.3">
      <c r="A296" s="99" t="s">
        <v>430</v>
      </c>
      <c r="B296" s="10">
        <v>2268789</v>
      </c>
      <c r="C296" s="137">
        <v>6.3831367557949659E-2</v>
      </c>
      <c r="D296" s="10">
        <v>2920</v>
      </c>
      <c r="E296" s="10">
        <v>2146181</v>
      </c>
      <c r="F296" s="137">
        <v>5.7502711388571486E-2</v>
      </c>
      <c r="G296" s="46">
        <v>2854.54545454545</v>
      </c>
      <c r="H296" s="10">
        <v>2229611</v>
      </c>
      <c r="I296" s="137">
        <v>5.7857984261231975E-2</v>
      </c>
      <c r="J296" s="46">
        <v>2932.7272899999998</v>
      </c>
      <c r="K296" s="137">
        <v>-1.7268243102377522E-2</v>
      </c>
    </row>
    <row r="297" spans="1:11" ht="14.4" x14ac:dyDescent="0.3">
      <c r="A297" s="99" t="s">
        <v>431</v>
      </c>
      <c r="B297" s="10">
        <v>2286214</v>
      </c>
      <c r="C297" s="137">
        <v>6.4321612168487377E-2</v>
      </c>
      <c r="D297" s="10">
        <v>2418.1818181818098</v>
      </c>
      <c r="E297" s="10">
        <v>2296623</v>
      </c>
      <c r="F297" s="137">
        <v>6.1533509772640431E-2</v>
      </c>
      <c r="G297" s="46">
        <v>2503.6363636363599</v>
      </c>
      <c r="H297" s="10">
        <v>2282590</v>
      </c>
      <c r="I297" s="137">
        <v>5.9232779303136508E-2</v>
      </c>
      <c r="J297" s="46">
        <v>2304.2424299999998</v>
      </c>
      <c r="K297" s="137">
        <v>-1.5851534458279058E-3</v>
      </c>
    </row>
    <row r="298" spans="1:11" ht="14.4" x14ac:dyDescent="0.3">
      <c r="A298" s="99" t="s">
        <v>432</v>
      </c>
      <c r="B298" s="10">
        <v>1659052</v>
      </c>
      <c r="C298" s="137">
        <v>4.667668875763744E-2</v>
      </c>
      <c r="D298" s="10">
        <v>2267.2727272727202</v>
      </c>
      <c r="E298" s="10">
        <v>1966001</v>
      </c>
      <c r="F298" s="137">
        <v>5.2675141608579584E-2</v>
      </c>
      <c r="G298" s="46">
        <v>2384.84848484848</v>
      </c>
      <c r="H298" s="10">
        <v>2149884</v>
      </c>
      <c r="I298" s="137">
        <v>5.5789083672207591E-2</v>
      </c>
      <c r="J298" s="46">
        <v>2240</v>
      </c>
      <c r="K298" s="137">
        <v>0.29585088351661071</v>
      </c>
    </row>
    <row r="299" spans="1:11" ht="14.4" x14ac:dyDescent="0.3">
      <c r="A299" s="99" t="s">
        <v>433</v>
      </c>
      <c r="B299" s="10">
        <v>1001533</v>
      </c>
      <c r="C299" s="137">
        <v>2.8177684678661608E-2</v>
      </c>
      <c r="D299" s="10">
        <v>1284.84848484848</v>
      </c>
      <c r="E299" s="10">
        <v>1214581</v>
      </c>
      <c r="F299" s="137">
        <v>3.2542316189101736E-2</v>
      </c>
      <c r="G299" s="46">
        <v>1546.6666666666599</v>
      </c>
      <c r="H299" s="10">
        <v>1512228</v>
      </c>
      <c r="I299" s="137">
        <v>3.9242030929787439E-2</v>
      </c>
      <c r="J299" s="46">
        <v>1764.24243</v>
      </c>
      <c r="K299" s="137">
        <v>0.50991330290664416</v>
      </c>
    </row>
    <row r="300" spans="1:11" ht="14.4" x14ac:dyDescent="0.3">
      <c r="A300" s="99" t="s">
        <v>434</v>
      </c>
      <c r="B300" s="10">
        <v>983187</v>
      </c>
      <c r="C300" s="137">
        <v>2.7661528143515263E-2</v>
      </c>
      <c r="D300" s="10">
        <v>2180.6060606060601</v>
      </c>
      <c r="E300" s="10">
        <v>1016871</v>
      </c>
      <c r="F300" s="137">
        <v>2.724506443417777E-2</v>
      </c>
      <c r="G300" s="46">
        <v>1861.2121212121201</v>
      </c>
      <c r="H300" s="10">
        <v>1133820</v>
      </c>
      <c r="I300" s="137">
        <v>2.942241481364688E-2</v>
      </c>
      <c r="J300" s="46">
        <v>1853.9394500000001</v>
      </c>
      <c r="K300" s="137">
        <v>0.15320890125683109</v>
      </c>
    </row>
    <row r="301" spans="1:11" ht="14.4" x14ac:dyDescent="0.3">
      <c r="A301" s="432"/>
      <c r="B301" s="432"/>
      <c r="C301" s="432"/>
      <c r="D301" s="432"/>
      <c r="E301" s="432"/>
      <c r="F301" s="432"/>
      <c r="G301" s="432"/>
      <c r="H301" s="432"/>
      <c r="I301" s="432"/>
      <c r="J301" s="432"/>
      <c r="K301" s="432"/>
    </row>
    <row r="302" spans="1:11" ht="14.4" x14ac:dyDescent="0.3">
      <c r="A302" s="472" t="s">
        <v>686</v>
      </c>
      <c r="B302" s="472"/>
      <c r="C302" s="472"/>
      <c r="D302" s="472"/>
      <c r="E302" s="472"/>
      <c r="F302" s="472"/>
      <c r="G302" s="472"/>
      <c r="H302" s="472"/>
      <c r="I302" s="472"/>
      <c r="J302" s="472"/>
      <c r="K302" s="472"/>
    </row>
    <row r="303" spans="1:11" ht="18" customHeight="1" x14ac:dyDescent="0.3">
      <c r="B303" s="474" t="s">
        <v>332</v>
      </c>
      <c r="C303" s="474"/>
      <c r="D303" s="102" t="s">
        <v>333</v>
      </c>
      <c r="E303" s="474" t="s">
        <v>332</v>
      </c>
      <c r="F303" s="474"/>
      <c r="G303" s="102" t="s">
        <v>333</v>
      </c>
      <c r="H303" s="474" t="s">
        <v>332</v>
      </c>
      <c r="I303" s="474"/>
      <c r="J303" s="102" t="s">
        <v>333</v>
      </c>
      <c r="K303" s="99" t="s">
        <v>0</v>
      </c>
    </row>
    <row r="304" spans="1:11" ht="14.4" x14ac:dyDescent="0.3">
      <c r="A304" s="99" t="s">
        <v>18</v>
      </c>
      <c r="B304" s="10">
        <v>8333690</v>
      </c>
      <c r="C304" s="137"/>
      <c r="D304" s="10">
        <v>13820</v>
      </c>
      <c r="E304" s="10">
        <v>8666286</v>
      </c>
      <c r="F304" s="137"/>
      <c r="G304" s="46">
        <v>13829.090909090901</v>
      </c>
      <c r="H304" s="10">
        <v>8958436</v>
      </c>
      <c r="I304" s="137"/>
      <c r="J304" s="46">
        <v>14813.333000000001</v>
      </c>
      <c r="K304" s="137">
        <v>7.4966311441870284E-2</v>
      </c>
    </row>
    <row r="305" spans="1:11" ht="14.4" x14ac:dyDescent="0.3">
      <c r="A305" s="99" t="s">
        <v>420</v>
      </c>
      <c r="B305" s="10">
        <v>819788</v>
      </c>
      <c r="C305" s="137">
        <v>9.8370349749030736E-2</v>
      </c>
      <c r="D305" s="10">
        <v>4421.8181818181802</v>
      </c>
      <c r="E305" s="10">
        <v>1064297</v>
      </c>
      <c r="F305" s="137">
        <v>0.12280889414450434</v>
      </c>
      <c r="G305" s="46">
        <v>3723.6363636363599</v>
      </c>
      <c r="H305" s="10">
        <v>862463</v>
      </c>
      <c r="I305" s="137">
        <v>9.6273836191942436E-2</v>
      </c>
      <c r="J305" s="46">
        <v>4215.7579999999998</v>
      </c>
      <c r="K305" s="137">
        <v>5.2056141343859635E-2</v>
      </c>
    </row>
    <row r="306" spans="1:11" ht="14.4" x14ac:dyDescent="0.3">
      <c r="A306" s="99" t="s">
        <v>384</v>
      </c>
      <c r="B306" s="10">
        <v>356559</v>
      </c>
      <c r="C306" s="137">
        <v>4.2785248791351732E-2</v>
      </c>
      <c r="D306" s="10">
        <v>3150.30303030303</v>
      </c>
      <c r="E306" s="10">
        <v>456755</v>
      </c>
      <c r="F306" s="137">
        <v>5.2704814957641601E-2</v>
      </c>
      <c r="G306" s="46">
        <v>2805.45454545454</v>
      </c>
      <c r="H306" s="10">
        <v>372346</v>
      </c>
      <c r="I306" s="137">
        <v>4.1563728311504372E-2</v>
      </c>
      <c r="J306" s="46">
        <v>2692.7272899999998</v>
      </c>
      <c r="K306" s="137">
        <v>4.4275982375988267E-2</v>
      </c>
    </row>
    <row r="307" spans="1:11" ht="14.4" x14ac:dyDescent="0.3">
      <c r="A307" s="99" t="s">
        <v>540</v>
      </c>
      <c r="B307" s="10">
        <v>263336</v>
      </c>
      <c r="C307" s="137">
        <v>3.159896756418825E-2</v>
      </c>
      <c r="D307" s="10">
        <v>2619.3939393939299</v>
      </c>
      <c r="E307" s="10">
        <v>328563</v>
      </c>
      <c r="F307" s="137">
        <v>3.7912780630595388E-2</v>
      </c>
      <c r="G307" s="46">
        <v>2339.3939393939299</v>
      </c>
      <c r="H307" s="10">
        <v>242034</v>
      </c>
      <c r="I307" s="137">
        <v>2.7017439204789766E-2</v>
      </c>
      <c r="J307" s="46">
        <v>2070.3029999999999</v>
      </c>
      <c r="K307" s="137">
        <v>-8.0892851717957293E-2</v>
      </c>
    </row>
    <row r="308" spans="1:11" ht="14.4" x14ac:dyDescent="0.3">
      <c r="A308" s="99" t="s">
        <v>541</v>
      </c>
      <c r="B308" s="10">
        <v>36271</v>
      </c>
      <c r="C308" s="137">
        <v>4.3523337201167786E-3</v>
      </c>
      <c r="D308" s="10">
        <v>857.57575757575705</v>
      </c>
      <c r="E308" s="10">
        <v>39336</v>
      </c>
      <c r="F308" s="137">
        <v>4.5389685962360345E-3</v>
      </c>
      <c r="G308" s="46">
        <v>863.63636363636294</v>
      </c>
      <c r="H308" s="10">
        <v>27068</v>
      </c>
      <c r="I308" s="137">
        <v>3.0215095581416222E-3</v>
      </c>
      <c r="J308" s="46">
        <v>743.63635299999999</v>
      </c>
      <c r="K308" s="137">
        <v>-0.25372887430729785</v>
      </c>
    </row>
    <row r="309" spans="1:11" ht="14.4" x14ac:dyDescent="0.3">
      <c r="A309" s="99" t="s">
        <v>542</v>
      </c>
      <c r="B309" s="10">
        <v>103538</v>
      </c>
      <c r="C309" s="137">
        <v>1.2424028251590832E-2</v>
      </c>
      <c r="D309" s="10">
        <v>1573.9393939393899</v>
      </c>
      <c r="E309" s="10">
        <v>119449</v>
      </c>
      <c r="F309" s="137">
        <v>1.3783182322854335E-2</v>
      </c>
      <c r="G309" s="46">
        <v>1470.9090909090901</v>
      </c>
      <c r="H309" s="10">
        <v>84693</v>
      </c>
      <c r="I309" s="137">
        <v>9.4539939784131968E-3</v>
      </c>
      <c r="J309" s="46">
        <v>1484.84851</v>
      </c>
      <c r="K309" s="137">
        <v>-0.18201046958604569</v>
      </c>
    </row>
    <row r="310" spans="1:11" ht="14.4" x14ac:dyDescent="0.3">
      <c r="A310" s="99" t="s">
        <v>543</v>
      </c>
      <c r="B310" s="10">
        <v>123527</v>
      </c>
      <c r="C310" s="137">
        <v>1.4822605592480642E-2</v>
      </c>
      <c r="D310" s="10">
        <v>1630.30303030303</v>
      </c>
      <c r="E310" s="10">
        <v>169778</v>
      </c>
      <c r="F310" s="137">
        <v>1.959062971150502E-2</v>
      </c>
      <c r="G310" s="46">
        <v>1915.7575757575701</v>
      </c>
      <c r="H310" s="10">
        <v>130273</v>
      </c>
      <c r="I310" s="137">
        <v>1.4541935668234947E-2</v>
      </c>
      <c r="J310" s="46">
        <v>1389.6969999999999</v>
      </c>
      <c r="K310" s="137">
        <v>5.4611542415828121E-2</v>
      </c>
    </row>
    <row r="311" spans="1:11" ht="14.4" x14ac:dyDescent="0.3">
      <c r="A311" s="99" t="s">
        <v>544</v>
      </c>
      <c r="B311" s="10">
        <v>93223</v>
      </c>
      <c r="C311" s="137">
        <v>1.1186281227163477E-2</v>
      </c>
      <c r="D311" s="10">
        <v>1343.6363636363601</v>
      </c>
      <c r="E311" s="10">
        <v>128192</v>
      </c>
      <c r="F311" s="137">
        <v>1.479203432704621E-2</v>
      </c>
      <c r="G311" s="46">
        <v>1567.87878787878</v>
      </c>
      <c r="H311" s="10">
        <v>130312</v>
      </c>
      <c r="I311" s="137">
        <v>1.454628910671461E-2</v>
      </c>
      <c r="J311" s="46">
        <v>1332.72729</v>
      </c>
      <c r="K311" s="137">
        <v>0.39785246130246826</v>
      </c>
    </row>
    <row r="312" spans="1:11" ht="14.4" x14ac:dyDescent="0.3">
      <c r="A312" s="99" t="s">
        <v>385</v>
      </c>
      <c r="B312" s="10">
        <v>463229</v>
      </c>
      <c r="C312" s="137">
        <v>5.5585100957679011E-2</v>
      </c>
      <c r="D312" s="10">
        <v>3190.9090909090901</v>
      </c>
      <c r="E312" s="10">
        <v>607542</v>
      </c>
      <c r="F312" s="137">
        <v>7.0104079186862747E-2</v>
      </c>
      <c r="G312" s="46">
        <v>3246.0606060606001</v>
      </c>
      <c r="H312" s="10">
        <v>490117</v>
      </c>
      <c r="I312" s="137">
        <v>5.4710107880438057E-2</v>
      </c>
      <c r="J312" s="46">
        <v>3438.78784</v>
      </c>
      <c r="K312" s="137">
        <v>5.8044725179123069E-2</v>
      </c>
    </row>
    <row r="313" spans="1:11" ht="14.4" x14ac:dyDescent="0.3">
      <c r="A313" s="99" t="s">
        <v>386</v>
      </c>
      <c r="B313" s="10">
        <v>88658</v>
      </c>
      <c r="C313" s="137">
        <v>1.0638504672000039E-2</v>
      </c>
      <c r="D313" s="10">
        <v>1306.6666666666599</v>
      </c>
      <c r="E313" s="10">
        <v>127979</v>
      </c>
      <c r="F313" s="137">
        <v>1.4767456324427788E-2</v>
      </c>
      <c r="G313" s="46">
        <v>1629.0909090908999</v>
      </c>
      <c r="H313" s="10">
        <v>98863</v>
      </c>
      <c r="I313" s="137">
        <v>1.1035743292690822E-2</v>
      </c>
      <c r="J313" s="46">
        <v>1723.63635</v>
      </c>
      <c r="K313" s="137">
        <v>0.11510523585012068</v>
      </c>
    </row>
    <row r="314" spans="1:11" ht="14.4" x14ac:dyDescent="0.3">
      <c r="A314" s="99" t="s">
        <v>545</v>
      </c>
      <c r="B314" s="10">
        <v>69899</v>
      </c>
      <c r="C314" s="137">
        <v>8.3875210141005959E-3</v>
      </c>
      <c r="D314" s="10">
        <v>1144.84848484848</v>
      </c>
      <c r="E314" s="10">
        <v>98057</v>
      </c>
      <c r="F314" s="137">
        <v>1.1314766210115844E-2</v>
      </c>
      <c r="G314" s="46">
        <v>1504.84848484848</v>
      </c>
      <c r="H314" s="10">
        <v>71541</v>
      </c>
      <c r="I314" s="137">
        <v>7.9858805711175481E-3</v>
      </c>
      <c r="J314" s="46">
        <v>1257.57581</v>
      </c>
      <c r="K314" s="137">
        <v>2.349103706776921E-2</v>
      </c>
    </row>
    <row r="315" spans="1:11" ht="14.4" x14ac:dyDescent="0.3">
      <c r="A315" s="99" t="s">
        <v>546</v>
      </c>
      <c r="B315" s="10">
        <v>15547</v>
      </c>
      <c r="C315" s="137">
        <v>1.8655601540254077E-3</v>
      </c>
      <c r="D315" s="10">
        <v>603.030303030303</v>
      </c>
      <c r="E315" s="10">
        <v>21424</v>
      </c>
      <c r="F315" s="137">
        <v>2.4721085826154366E-3</v>
      </c>
      <c r="G315" s="46">
        <v>696.969696969697</v>
      </c>
      <c r="H315" s="10">
        <v>11948</v>
      </c>
      <c r="I315" s="137">
        <v>1.3337149475645079E-3</v>
      </c>
      <c r="J315" s="46">
        <v>504.84848</v>
      </c>
      <c r="K315" s="137">
        <v>-0.23149160609763941</v>
      </c>
    </row>
    <row r="316" spans="1:11" ht="14.4" x14ac:dyDescent="0.3">
      <c r="A316" s="99" t="s">
        <v>547</v>
      </c>
      <c r="B316" s="10">
        <v>20057</v>
      </c>
      <c r="C316" s="137">
        <v>2.4067369916567572E-3</v>
      </c>
      <c r="D316" s="10">
        <v>749.09090909090901</v>
      </c>
      <c r="E316" s="10">
        <v>27776</v>
      </c>
      <c r="F316" s="137">
        <v>3.2050638531892438E-3</v>
      </c>
      <c r="G316" s="46">
        <v>736.36363636363603</v>
      </c>
      <c r="H316" s="10">
        <v>19618</v>
      </c>
      <c r="I316" s="137">
        <v>2.1898911818982688E-3</v>
      </c>
      <c r="J316" s="46">
        <v>604.84849999999994</v>
      </c>
      <c r="K316" s="137">
        <v>-2.1887620282195742E-2</v>
      </c>
    </row>
    <row r="317" spans="1:11" ht="14.4" x14ac:dyDescent="0.3">
      <c r="A317" s="99" t="s">
        <v>548</v>
      </c>
      <c r="B317" s="10">
        <v>34295</v>
      </c>
      <c r="C317" s="137">
        <v>4.1152238684184321E-3</v>
      </c>
      <c r="D317" s="10">
        <v>902.42424242424204</v>
      </c>
      <c r="E317" s="10">
        <v>48857</v>
      </c>
      <c r="F317" s="137">
        <v>5.6375937743111636E-3</v>
      </c>
      <c r="G317" s="46">
        <v>987.87878787878799</v>
      </c>
      <c r="H317" s="10">
        <v>39975</v>
      </c>
      <c r="I317" s="137">
        <v>4.4622744416547714E-3</v>
      </c>
      <c r="J317" s="46">
        <v>806.66669999999999</v>
      </c>
      <c r="K317" s="137">
        <v>0.16562181075958596</v>
      </c>
    </row>
    <row r="318" spans="1:11" ht="14.4" x14ac:dyDescent="0.3">
      <c r="A318" s="99" t="s">
        <v>549</v>
      </c>
      <c r="B318" s="10">
        <v>18759</v>
      </c>
      <c r="C318" s="137">
        <v>2.2509836578994418E-3</v>
      </c>
      <c r="D318" s="10">
        <v>663.63636363636294</v>
      </c>
      <c r="E318" s="10">
        <v>29922</v>
      </c>
      <c r="F318" s="137">
        <v>3.452690114311944E-3</v>
      </c>
      <c r="G318" s="46">
        <v>778.18181818181802</v>
      </c>
      <c r="H318" s="10">
        <v>27322</v>
      </c>
      <c r="I318" s="137">
        <v>3.0498627215732746E-3</v>
      </c>
      <c r="J318" s="46">
        <v>780</v>
      </c>
      <c r="K318" s="137">
        <v>0.45647422570499496</v>
      </c>
    </row>
    <row r="319" spans="1:11" ht="14.4" x14ac:dyDescent="0.3">
      <c r="A319" s="99" t="s">
        <v>387</v>
      </c>
      <c r="B319" s="10">
        <v>374571</v>
      </c>
      <c r="C319" s="137">
        <v>4.4946596285678972E-2</v>
      </c>
      <c r="D319" s="10">
        <v>2864.2424242424199</v>
      </c>
      <c r="E319" s="10">
        <v>479563</v>
      </c>
      <c r="F319" s="137">
        <v>5.5336622862434959E-2</v>
      </c>
      <c r="G319" s="46">
        <v>3007.2727272727202</v>
      </c>
      <c r="H319" s="10">
        <v>391254</v>
      </c>
      <c r="I319" s="137">
        <v>4.3674364587747233E-2</v>
      </c>
      <c r="J319" s="46">
        <v>2970.9091800000001</v>
      </c>
      <c r="K319" s="137">
        <v>4.453895256173062E-2</v>
      </c>
    </row>
    <row r="320" spans="1:11" ht="14.4" x14ac:dyDescent="0.3">
      <c r="A320" s="99" t="s">
        <v>545</v>
      </c>
      <c r="B320" s="10">
        <v>329343</v>
      </c>
      <c r="C320" s="137">
        <v>3.951946856674534E-2</v>
      </c>
      <c r="D320" s="10">
        <v>2747.8787878787798</v>
      </c>
      <c r="E320" s="10">
        <v>407051</v>
      </c>
      <c r="F320" s="137">
        <v>4.6969486121275023E-2</v>
      </c>
      <c r="G320" s="46">
        <v>2761.2121212121201</v>
      </c>
      <c r="H320" s="10">
        <v>324994</v>
      </c>
      <c r="I320" s="137">
        <v>3.627798423742716E-2</v>
      </c>
      <c r="J320" s="46">
        <v>2848.48486</v>
      </c>
      <c r="K320" s="137">
        <v>-1.3205077988601549E-2</v>
      </c>
    </row>
    <row r="321" spans="1:11" ht="14.4" x14ac:dyDescent="0.3">
      <c r="A321" s="99" t="s">
        <v>546</v>
      </c>
      <c r="B321" s="10">
        <v>55370</v>
      </c>
      <c r="C321" s="137">
        <v>6.6441156318509569E-3</v>
      </c>
      <c r="D321" s="10">
        <v>1076.9696969696899</v>
      </c>
      <c r="E321" s="10">
        <v>67064</v>
      </c>
      <c r="F321" s="137">
        <v>7.7384937446098598E-3</v>
      </c>
      <c r="G321" s="46">
        <v>1246.6666666666599</v>
      </c>
      <c r="H321" s="10">
        <v>46710</v>
      </c>
      <c r="I321" s="137">
        <v>5.2140797791042992E-3</v>
      </c>
      <c r="J321" s="46">
        <v>956.36364700000001</v>
      </c>
      <c r="K321" s="137">
        <v>-0.15640238396243453</v>
      </c>
    </row>
    <row r="322" spans="1:11" ht="14.4" x14ac:dyDescent="0.3">
      <c r="A322" s="99" t="s">
        <v>547</v>
      </c>
      <c r="B322" s="10">
        <v>96124</v>
      </c>
      <c r="C322" s="137">
        <v>1.153438632826515E-2</v>
      </c>
      <c r="D322" s="10">
        <v>1661.8181818181799</v>
      </c>
      <c r="E322" s="10">
        <v>121490</v>
      </c>
      <c r="F322" s="137">
        <v>1.4018692667193305E-2</v>
      </c>
      <c r="G322" s="46">
        <v>1417.57575757575</v>
      </c>
      <c r="H322" s="10">
        <v>94487</v>
      </c>
      <c r="I322" s="137">
        <v>1.0547265169947076E-2</v>
      </c>
      <c r="J322" s="46">
        <v>1424.84851</v>
      </c>
      <c r="K322" s="137">
        <v>-1.7030086138737466E-2</v>
      </c>
    </row>
    <row r="323" spans="1:11" ht="14.4" x14ac:dyDescent="0.3">
      <c r="A323" s="99" t="s">
        <v>548</v>
      </c>
      <c r="B323" s="10">
        <v>177849</v>
      </c>
      <c r="C323" s="137">
        <v>2.1340966606629236E-2</v>
      </c>
      <c r="D323" s="10">
        <v>1921.8181818181799</v>
      </c>
      <c r="E323" s="10">
        <v>218497</v>
      </c>
      <c r="F323" s="137">
        <v>2.5212299709471853E-2</v>
      </c>
      <c r="G323" s="46">
        <v>1920.6060606060601</v>
      </c>
      <c r="H323" s="10">
        <v>183797</v>
      </c>
      <c r="I323" s="137">
        <v>2.0516639288375785E-2</v>
      </c>
      <c r="J323" s="46">
        <v>2021.21216</v>
      </c>
      <c r="K323" s="137">
        <v>3.344410145685385E-2</v>
      </c>
    </row>
    <row r="324" spans="1:11" ht="14.4" x14ac:dyDescent="0.3">
      <c r="A324" s="99" t="s">
        <v>549</v>
      </c>
      <c r="B324" s="10">
        <v>45228</v>
      </c>
      <c r="C324" s="137">
        <v>5.42712771893363E-3</v>
      </c>
      <c r="D324" s="10">
        <v>955.75757575757598</v>
      </c>
      <c r="E324" s="10">
        <v>72512</v>
      </c>
      <c r="F324" s="137">
        <v>8.367136741159938E-3</v>
      </c>
      <c r="G324" s="46">
        <v>1150.9090909090901</v>
      </c>
      <c r="H324" s="10">
        <v>66260</v>
      </c>
      <c r="I324" s="137">
        <v>7.3963803503200778E-3</v>
      </c>
      <c r="J324" s="46">
        <v>1250.9090000000001</v>
      </c>
      <c r="K324" s="137">
        <v>0.46502166799327849</v>
      </c>
    </row>
    <row r="325" spans="1:11" ht="14.4" x14ac:dyDescent="0.3">
      <c r="A325" s="99" t="s">
        <v>436</v>
      </c>
      <c r="B325" s="10">
        <v>7513902</v>
      </c>
      <c r="C325" s="137">
        <v>0.90162965025096931</v>
      </c>
      <c r="D325" s="10">
        <v>15389.696969696901</v>
      </c>
      <c r="E325" s="10">
        <v>7601989</v>
      </c>
      <c r="F325" s="137">
        <v>0.87719110585549565</v>
      </c>
      <c r="G325" s="46">
        <v>15150.303030302999</v>
      </c>
      <c r="H325" s="10">
        <v>8095973</v>
      </c>
      <c r="I325" s="137">
        <v>0.90372616380805759</v>
      </c>
      <c r="J325" s="46">
        <v>16747.8789</v>
      </c>
      <c r="K325" s="137">
        <v>7.7465875919063093E-2</v>
      </c>
    </row>
    <row r="326" spans="1:11" ht="14.4" x14ac:dyDescent="0.3">
      <c r="A326" s="99" t="s">
        <v>384</v>
      </c>
      <c r="B326" s="10">
        <v>5728535</v>
      </c>
      <c r="C326" s="137">
        <v>0.6873947795034373</v>
      </c>
      <c r="D326" s="10">
        <v>18764.242424242399</v>
      </c>
      <c r="E326" s="10">
        <v>5739183</v>
      </c>
      <c r="F326" s="137">
        <v>0.66224251080566687</v>
      </c>
      <c r="G326" s="46">
        <v>18356.3636363636</v>
      </c>
      <c r="H326" s="10">
        <v>6118890</v>
      </c>
      <c r="I326" s="137">
        <v>0.68303105586734114</v>
      </c>
      <c r="J326" s="46">
        <v>19436.363300000001</v>
      </c>
      <c r="K326" s="137">
        <v>6.8142203896807821E-2</v>
      </c>
    </row>
    <row r="327" spans="1:11" ht="14.4" x14ac:dyDescent="0.3">
      <c r="A327" s="99" t="s">
        <v>540</v>
      </c>
      <c r="B327" s="10">
        <v>2898529</v>
      </c>
      <c r="C327" s="137">
        <v>0.34780859379218571</v>
      </c>
      <c r="D327" s="10">
        <v>14212.727272727199</v>
      </c>
      <c r="E327" s="10">
        <v>2727010</v>
      </c>
      <c r="F327" s="137">
        <v>0.31466882122283985</v>
      </c>
      <c r="G327" s="46">
        <v>13371.515151515099</v>
      </c>
      <c r="H327" s="10">
        <v>2795482</v>
      </c>
      <c r="I327" s="137">
        <v>0.31205022841040558</v>
      </c>
      <c r="J327" s="46">
        <v>14147.272499999999</v>
      </c>
      <c r="K327" s="137">
        <v>-3.5551481458353532E-2</v>
      </c>
    </row>
    <row r="328" spans="1:11" ht="14.4" x14ac:dyDescent="0.3">
      <c r="A328" s="99" t="s">
        <v>541</v>
      </c>
      <c r="B328" s="10">
        <v>545451</v>
      </c>
      <c r="C328" s="137">
        <v>6.5451318683560342E-2</v>
      </c>
      <c r="D328" s="10">
        <v>5083.0303030303003</v>
      </c>
      <c r="E328" s="10">
        <v>513422</v>
      </c>
      <c r="F328" s="137">
        <v>5.9243602161294928E-2</v>
      </c>
      <c r="G328" s="46">
        <v>4195.7575757575696</v>
      </c>
      <c r="H328" s="10">
        <v>512949</v>
      </c>
      <c r="I328" s="137">
        <v>5.7258767043711647E-2</v>
      </c>
      <c r="J328" s="46">
        <v>4991.5150000000003</v>
      </c>
      <c r="K328" s="137">
        <v>-5.9587387318017569E-2</v>
      </c>
    </row>
    <row r="329" spans="1:11" ht="14.4" x14ac:dyDescent="0.3">
      <c r="A329" s="99" t="s">
        <v>542</v>
      </c>
      <c r="B329" s="10">
        <v>624931</v>
      </c>
      <c r="C329" s="137">
        <v>7.4988510491750954E-2</v>
      </c>
      <c r="D329" s="10">
        <v>3836.3636363636301</v>
      </c>
      <c r="E329" s="10">
        <v>550127</v>
      </c>
      <c r="F329" s="137">
        <v>6.3478980499835802E-2</v>
      </c>
      <c r="G329" s="46">
        <v>3184.2424242424199</v>
      </c>
      <c r="H329" s="10">
        <v>544260</v>
      </c>
      <c r="I329" s="137">
        <v>6.0753908383115091E-2</v>
      </c>
      <c r="J329" s="46">
        <v>2961.8180000000002</v>
      </c>
      <c r="K329" s="137">
        <v>-0.12908785129878339</v>
      </c>
    </row>
    <row r="330" spans="1:11" ht="14.4" x14ac:dyDescent="0.3">
      <c r="A330" s="99" t="s">
        <v>543</v>
      </c>
      <c r="B330" s="10">
        <v>1728147</v>
      </c>
      <c r="C330" s="137">
        <v>0.2073687646168744</v>
      </c>
      <c r="D330" s="10">
        <v>8475.7575757575705</v>
      </c>
      <c r="E330" s="10">
        <v>1663461</v>
      </c>
      <c r="F330" s="137">
        <v>0.19194623856170914</v>
      </c>
      <c r="G330" s="46">
        <v>8638.7878787878799</v>
      </c>
      <c r="H330" s="10">
        <v>1738273</v>
      </c>
      <c r="I330" s="137">
        <v>0.19403755298357883</v>
      </c>
      <c r="J330" s="46">
        <v>9652.7279999999992</v>
      </c>
      <c r="K330" s="137">
        <v>5.8594552431014257E-3</v>
      </c>
    </row>
    <row r="331" spans="1:11" ht="14.4" x14ac:dyDescent="0.3">
      <c r="A331" s="99" t="s">
        <v>544</v>
      </c>
      <c r="B331" s="10">
        <v>2830006</v>
      </c>
      <c r="C331" s="137">
        <v>0.33958618571125154</v>
      </c>
      <c r="D331" s="10">
        <v>6728.4848484848499</v>
      </c>
      <c r="E331" s="10">
        <v>3012173</v>
      </c>
      <c r="F331" s="137">
        <v>0.34757368958282708</v>
      </c>
      <c r="G331" s="46">
        <v>6801.8181818181802</v>
      </c>
      <c r="H331" s="10">
        <v>3323408</v>
      </c>
      <c r="I331" s="137">
        <v>0.37098082745693556</v>
      </c>
      <c r="J331" s="46">
        <v>8002.4243200000001</v>
      </c>
      <c r="K331" s="137">
        <v>0.17434662682693958</v>
      </c>
    </row>
    <row r="332" spans="1:11" ht="14.4" x14ac:dyDescent="0.3">
      <c r="A332" s="99" t="s">
        <v>385</v>
      </c>
      <c r="B332" s="10">
        <v>1785367</v>
      </c>
      <c r="C332" s="137">
        <v>0.214234870747532</v>
      </c>
      <c r="D332" s="10">
        <v>6440.6060606060601</v>
      </c>
      <c r="E332" s="10">
        <v>1862806</v>
      </c>
      <c r="F332" s="137">
        <v>0.21494859504982872</v>
      </c>
      <c r="G332" s="46">
        <v>6389.0909090909099</v>
      </c>
      <c r="H332" s="10">
        <v>1977083</v>
      </c>
      <c r="I332" s="137">
        <v>0.22069510794071645</v>
      </c>
      <c r="J332" s="46">
        <v>6067.8789999999999</v>
      </c>
      <c r="K332" s="137">
        <v>0.1073818436209474</v>
      </c>
    </row>
    <row r="333" spans="1:11" ht="14.4" x14ac:dyDescent="0.3">
      <c r="A333" s="99" t="s">
        <v>386</v>
      </c>
      <c r="B333" s="10">
        <v>612161</v>
      </c>
      <c r="C333" s="137">
        <v>7.3456176075663959E-2</v>
      </c>
      <c r="D333" s="10">
        <v>4046.0606060606001</v>
      </c>
      <c r="E333" s="10">
        <v>623127</v>
      </c>
      <c r="F333" s="137">
        <v>7.1902427406619174E-2</v>
      </c>
      <c r="G333" s="46">
        <v>3738.1818181818098</v>
      </c>
      <c r="H333" s="10">
        <v>677712</v>
      </c>
      <c r="I333" s="137">
        <v>7.565070510075643E-2</v>
      </c>
      <c r="J333" s="46">
        <v>4272.7269999999999</v>
      </c>
      <c r="K333" s="137">
        <v>0.10708130704177496</v>
      </c>
    </row>
    <row r="334" spans="1:11" ht="14.4" x14ac:dyDescent="0.3">
      <c r="A334" s="99" t="s">
        <v>545</v>
      </c>
      <c r="B334" s="10">
        <v>327874</v>
      </c>
      <c r="C334" s="137">
        <v>3.9343196111206444E-2</v>
      </c>
      <c r="D334" s="10">
        <v>2325.45454545454</v>
      </c>
      <c r="E334" s="10">
        <v>317117</v>
      </c>
      <c r="F334" s="137">
        <v>3.6592030311485217E-2</v>
      </c>
      <c r="G334" s="46">
        <v>2616.9696969696902</v>
      </c>
      <c r="H334" s="10">
        <v>336611</v>
      </c>
      <c r="I334" s="137">
        <v>3.757475077122837E-2</v>
      </c>
      <c r="J334" s="46">
        <v>2698.78784</v>
      </c>
      <c r="K334" s="137">
        <v>2.6647431635323324E-2</v>
      </c>
    </row>
    <row r="335" spans="1:11" ht="14.4" x14ac:dyDescent="0.3">
      <c r="A335" s="99" t="s">
        <v>546</v>
      </c>
      <c r="B335" s="10">
        <v>65809</v>
      </c>
      <c r="C335" s="137">
        <v>7.8967420194415681E-3</v>
      </c>
      <c r="D335" s="10">
        <v>1338.1818181818101</v>
      </c>
      <c r="E335" s="10">
        <v>65273</v>
      </c>
      <c r="F335" s="137">
        <v>7.5318308211845307E-3</v>
      </c>
      <c r="G335" s="46">
        <v>1253.9393939393899</v>
      </c>
      <c r="H335" s="10">
        <v>61731</v>
      </c>
      <c r="I335" s="137">
        <v>6.8908233535407296E-3</v>
      </c>
      <c r="J335" s="46">
        <v>1218.1817599999999</v>
      </c>
      <c r="K335" s="137">
        <v>-6.1967208132626239E-2</v>
      </c>
    </row>
    <row r="336" spans="1:11" ht="14.4" x14ac:dyDescent="0.3">
      <c r="A336" s="99" t="s">
        <v>547</v>
      </c>
      <c r="B336" s="10">
        <v>53065</v>
      </c>
      <c r="C336" s="137">
        <v>6.3675274698242919E-3</v>
      </c>
      <c r="D336" s="10">
        <v>1144.84848484848</v>
      </c>
      <c r="E336" s="10">
        <v>52933</v>
      </c>
      <c r="F336" s="137">
        <v>6.1079221248871779E-3</v>
      </c>
      <c r="G336" s="46">
        <v>985.45454545454504</v>
      </c>
      <c r="H336" s="10">
        <v>54373</v>
      </c>
      <c r="I336" s="137">
        <v>6.0694746270442742E-3</v>
      </c>
      <c r="J336" s="46">
        <v>1206.0605499999999</v>
      </c>
      <c r="K336" s="137">
        <v>2.4649015358522566E-2</v>
      </c>
    </row>
    <row r="337" spans="1:11" ht="14.4" x14ac:dyDescent="0.3">
      <c r="A337" s="99" t="s">
        <v>548</v>
      </c>
      <c r="B337" s="10">
        <v>209000</v>
      </c>
      <c r="C337" s="137">
        <v>2.507892662194058E-2</v>
      </c>
      <c r="D337" s="10">
        <v>1776.3636363636299</v>
      </c>
      <c r="E337" s="10">
        <v>198911</v>
      </c>
      <c r="F337" s="137">
        <v>2.2952277365413512E-2</v>
      </c>
      <c r="G337" s="46">
        <v>1900.6060606060601</v>
      </c>
      <c r="H337" s="10">
        <v>220507</v>
      </c>
      <c r="I337" s="137">
        <v>2.4614452790643365E-2</v>
      </c>
      <c r="J337" s="46">
        <v>2101.21216</v>
      </c>
      <c r="K337" s="137">
        <v>5.5057416267942583E-2</v>
      </c>
    </row>
    <row r="338" spans="1:11" ht="14.4" x14ac:dyDescent="0.3">
      <c r="A338" s="99" t="s">
        <v>549</v>
      </c>
      <c r="B338" s="10">
        <v>284287</v>
      </c>
      <c r="C338" s="137">
        <v>3.4112979964457522E-2</v>
      </c>
      <c r="D338" s="10">
        <v>2884.84848484848</v>
      </c>
      <c r="E338" s="10">
        <v>306010</v>
      </c>
      <c r="F338" s="137">
        <v>3.531039709513395E-2</v>
      </c>
      <c r="G338" s="46">
        <v>2629.0909090908999</v>
      </c>
      <c r="H338" s="10">
        <v>341101</v>
      </c>
      <c r="I338" s="137">
        <v>3.8075954329528053E-2</v>
      </c>
      <c r="J338" s="46">
        <v>3009.6970000000001</v>
      </c>
      <c r="K338" s="137">
        <v>0.19984733737385107</v>
      </c>
    </row>
    <row r="339" spans="1:11" ht="14.4" x14ac:dyDescent="0.3">
      <c r="A339" s="99" t="s">
        <v>387</v>
      </c>
      <c r="B339" s="10">
        <v>1173206</v>
      </c>
      <c r="C339" s="137">
        <v>0.14077869467186804</v>
      </c>
      <c r="D339" s="10">
        <v>4569.69696969697</v>
      </c>
      <c r="E339" s="10">
        <v>1239679</v>
      </c>
      <c r="F339" s="137">
        <v>0.14304616764320957</v>
      </c>
      <c r="G339" s="46">
        <v>4376.9696969696897</v>
      </c>
      <c r="H339" s="10">
        <v>1299371</v>
      </c>
      <c r="I339" s="137">
        <v>0.14504440283996001</v>
      </c>
      <c r="J339" s="46">
        <v>4323.6360000000004</v>
      </c>
      <c r="K339" s="137">
        <v>0.10753865902492828</v>
      </c>
    </row>
    <row r="340" spans="1:11" ht="14.4" x14ac:dyDescent="0.3">
      <c r="A340" s="99" t="s">
        <v>545</v>
      </c>
      <c r="B340" s="10">
        <v>694982</v>
      </c>
      <c r="C340" s="137">
        <v>8.3394270725212966E-2</v>
      </c>
      <c r="D340" s="10">
        <v>3352.7272727272698</v>
      </c>
      <c r="E340" s="10">
        <v>669809</v>
      </c>
      <c r="F340" s="137">
        <v>7.7289048618981643E-2</v>
      </c>
      <c r="G340" s="46">
        <v>3383.6363636363599</v>
      </c>
      <c r="H340" s="10">
        <v>658332</v>
      </c>
      <c r="I340" s="137">
        <v>7.3487381056246873E-2</v>
      </c>
      <c r="J340" s="46">
        <v>3473.3332500000001</v>
      </c>
      <c r="K340" s="137">
        <v>-5.2735178752831006E-2</v>
      </c>
    </row>
    <row r="341" spans="1:11" ht="14.4" x14ac:dyDescent="0.3">
      <c r="A341" s="99" t="s">
        <v>546</v>
      </c>
      <c r="B341" s="10">
        <v>94519</v>
      </c>
      <c r="C341" s="137">
        <v>1.1341794571192353E-2</v>
      </c>
      <c r="D341" s="10">
        <v>1280</v>
      </c>
      <c r="E341" s="10">
        <v>98037</v>
      </c>
      <c r="F341" s="137">
        <v>1.1312458416442753E-2</v>
      </c>
      <c r="G341" s="46">
        <v>1552.72727272727</v>
      </c>
      <c r="H341" s="10">
        <v>88435</v>
      </c>
      <c r="I341" s="137">
        <v>9.8717008192054957E-3</v>
      </c>
      <c r="J341" s="46">
        <v>1117.57581</v>
      </c>
      <c r="K341" s="137">
        <v>-6.4368010664522482E-2</v>
      </c>
    </row>
    <row r="342" spans="1:11" ht="14.4" x14ac:dyDescent="0.3">
      <c r="A342" s="99" t="s">
        <v>547</v>
      </c>
      <c r="B342" s="10">
        <v>98953</v>
      </c>
      <c r="C342" s="137">
        <v>1.1873851799142996E-2</v>
      </c>
      <c r="D342" s="10">
        <v>1201.8181818181799</v>
      </c>
      <c r="E342" s="10">
        <v>98266</v>
      </c>
      <c r="F342" s="137">
        <v>1.1338882653999649E-2</v>
      </c>
      <c r="G342" s="46">
        <v>1351.5151515151499</v>
      </c>
      <c r="H342" s="10">
        <v>95613</v>
      </c>
      <c r="I342" s="137">
        <v>1.067295675271889E-2</v>
      </c>
      <c r="J342" s="46">
        <v>1353.3333700000001</v>
      </c>
      <c r="K342" s="137">
        <v>-3.3753398077875356E-2</v>
      </c>
    </row>
    <row r="343" spans="1:11" ht="14.4" x14ac:dyDescent="0.3">
      <c r="A343" s="99" t="s">
        <v>548</v>
      </c>
      <c r="B343" s="10">
        <v>501510</v>
      </c>
      <c r="C343" s="137">
        <v>6.0178624354877613E-2</v>
      </c>
      <c r="D343" s="10">
        <v>3045.45454545454</v>
      </c>
      <c r="E343" s="10">
        <v>473506</v>
      </c>
      <c r="F343" s="137">
        <v>5.4637707548539249E-2</v>
      </c>
      <c r="G343" s="46">
        <v>2986.0606060606001</v>
      </c>
      <c r="H343" s="10">
        <v>474284</v>
      </c>
      <c r="I343" s="137">
        <v>5.2942723484322489E-2</v>
      </c>
      <c r="J343" s="46">
        <v>3060</v>
      </c>
      <c r="K343" s="137">
        <v>-5.4288050088732026E-2</v>
      </c>
    </row>
    <row r="344" spans="1:11" ht="14.4" x14ac:dyDescent="0.3">
      <c r="A344" s="99" t="s">
        <v>549</v>
      </c>
      <c r="B344" s="10">
        <v>478224</v>
      </c>
      <c r="C344" s="137">
        <v>5.7384423946655085E-2</v>
      </c>
      <c r="D344" s="10">
        <v>2668.4848484848399</v>
      </c>
      <c r="E344" s="10">
        <v>569870</v>
      </c>
      <c r="F344" s="137">
        <v>6.5757119024227914E-2</v>
      </c>
      <c r="G344" s="46">
        <v>2953.9393939393899</v>
      </c>
      <c r="H344" s="10">
        <v>641039</v>
      </c>
      <c r="I344" s="137">
        <v>7.1557021783713134E-2</v>
      </c>
      <c r="J344" s="46">
        <v>3756.9697299999998</v>
      </c>
      <c r="K344" s="137">
        <v>0.34045760982301182</v>
      </c>
    </row>
    <row r="345" spans="1:11" ht="14.4" x14ac:dyDescent="0.3">
      <c r="A345" s="432"/>
      <c r="B345" s="432"/>
      <c r="C345" s="432"/>
      <c r="D345" s="432"/>
      <c r="E345" s="432"/>
      <c r="F345" s="432"/>
      <c r="G345" s="432"/>
      <c r="H345" s="432"/>
      <c r="I345" s="432"/>
      <c r="J345" s="432"/>
      <c r="K345" s="432"/>
    </row>
    <row r="346" spans="1:11" ht="14.4" x14ac:dyDescent="0.3">
      <c r="A346" s="472" t="s">
        <v>557</v>
      </c>
      <c r="B346" s="472"/>
      <c r="C346" s="472"/>
      <c r="D346" s="472"/>
      <c r="E346" s="472"/>
      <c r="F346" s="472"/>
      <c r="G346" s="472"/>
      <c r="H346" s="472"/>
      <c r="I346" s="472"/>
      <c r="J346" s="472"/>
      <c r="K346" s="472"/>
    </row>
    <row r="347" spans="1:11" ht="18" customHeight="1" x14ac:dyDescent="0.3">
      <c r="B347" s="474" t="s">
        <v>332</v>
      </c>
      <c r="C347" s="474"/>
      <c r="D347" s="102" t="s">
        <v>333</v>
      </c>
      <c r="E347" s="474" t="s">
        <v>332</v>
      </c>
      <c r="F347" s="474"/>
      <c r="G347" s="102" t="s">
        <v>333</v>
      </c>
      <c r="H347" s="474" t="s">
        <v>332</v>
      </c>
      <c r="I347" s="474"/>
      <c r="J347" s="102" t="s">
        <v>333</v>
      </c>
      <c r="K347" s="99" t="s">
        <v>0</v>
      </c>
    </row>
    <row r="348" spans="1:11" ht="14.4" x14ac:dyDescent="0.3">
      <c r="A348" s="99" t="s">
        <v>18</v>
      </c>
      <c r="B348" s="10">
        <v>5354132</v>
      </c>
      <c r="C348" s="137"/>
      <c r="D348" s="10">
        <v>9911.5151515151501</v>
      </c>
      <c r="E348" s="10">
        <v>5636327</v>
      </c>
      <c r="F348" s="137"/>
      <c r="G348" s="46">
        <v>11140.606060606</v>
      </c>
      <c r="H348" s="10">
        <v>5636164</v>
      </c>
      <c r="I348" s="137"/>
      <c r="J348" s="46">
        <v>11791.515600000001</v>
      </c>
      <c r="K348" s="137">
        <v>5.2675578413083575E-2</v>
      </c>
    </row>
    <row r="349" spans="1:11" ht="14.4" x14ac:dyDescent="0.3">
      <c r="A349" s="99" t="s">
        <v>420</v>
      </c>
      <c r="B349" s="10">
        <v>418215</v>
      </c>
      <c r="C349" s="137">
        <v>7.8110700296518648E-2</v>
      </c>
      <c r="D349" s="10">
        <v>3126.0606060606001</v>
      </c>
      <c r="E349" s="10">
        <v>583971</v>
      </c>
      <c r="F349" s="137">
        <v>0.103608431519321</v>
      </c>
      <c r="G349" s="46">
        <v>3285.45454545454</v>
      </c>
      <c r="H349" s="10">
        <v>465471</v>
      </c>
      <c r="I349" s="137">
        <v>8.2586489676311756E-2</v>
      </c>
      <c r="J349" s="46">
        <v>3060</v>
      </c>
      <c r="K349" s="137">
        <v>0.1129945123919515</v>
      </c>
    </row>
    <row r="350" spans="1:11" ht="14.4" x14ac:dyDescent="0.3">
      <c r="A350" s="99" t="s">
        <v>384</v>
      </c>
      <c r="B350" s="10">
        <v>193370</v>
      </c>
      <c r="C350" s="137">
        <v>3.6116031506133954E-2</v>
      </c>
      <c r="D350" s="10">
        <v>2116.3636363636301</v>
      </c>
      <c r="E350" s="10">
        <v>265228</v>
      </c>
      <c r="F350" s="137">
        <v>4.7056886514923638E-2</v>
      </c>
      <c r="G350" s="46">
        <v>2547.2727272727202</v>
      </c>
      <c r="H350" s="10">
        <v>209338</v>
      </c>
      <c r="I350" s="137">
        <v>3.7141928446368842E-2</v>
      </c>
      <c r="J350" s="46">
        <v>2064.8483900000001</v>
      </c>
      <c r="K350" s="137">
        <v>8.2577442209236185E-2</v>
      </c>
    </row>
    <row r="351" spans="1:11" ht="14.4" x14ac:dyDescent="0.3">
      <c r="A351" s="99" t="s">
        <v>540</v>
      </c>
      <c r="B351" s="10">
        <v>137796</v>
      </c>
      <c r="C351" s="137">
        <v>2.5736384534411925E-2</v>
      </c>
      <c r="D351" s="10">
        <v>1774.54545454545</v>
      </c>
      <c r="E351" s="10">
        <v>187355</v>
      </c>
      <c r="F351" s="137">
        <v>3.3240619289831838E-2</v>
      </c>
      <c r="G351" s="46">
        <v>1921.2121212121201</v>
      </c>
      <c r="H351" s="10">
        <v>132453</v>
      </c>
      <c r="I351" s="137">
        <v>2.3500558181060737E-2</v>
      </c>
      <c r="J351" s="46">
        <v>1618.1817599999999</v>
      </c>
      <c r="K351" s="137">
        <v>-3.8774710441522253E-2</v>
      </c>
    </row>
    <row r="352" spans="1:11" ht="14.4" x14ac:dyDescent="0.3">
      <c r="A352" s="99" t="s">
        <v>541</v>
      </c>
      <c r="B352" s="10">
        <v>20657</v>
      </c>
      <c r="C352" s="137">
        <v>3.8581417118591773E-3</v>
      </c>
      <c r="D352" s="10">
        <v>711.51515151515105</v>
      </c>
      <c r="E352" s="10">
        <v>22370</v>
      </c>
      <c r="F352" s="137">
        <v>3.9688967655709118E-3</v>
      </c>
      <c r="G352" s="46">
        <v>651.51515151515105</v>
      </c>
      <c r="H352" s="10">
        <v>14322</v>
      </c>
      <c r="I352" s="137">
        <v>2.5410900037685204E-3</v>
      </c>
      <c r="J352" s="46">
        <v>515.15150000000006</v>
      </c>
      <c r="K352" s="137">
        <v>-0.30667570315147408</v>
      </c>
    </row>
    <row r="353" spans="1:11" ht="14.4" x14ac:dyDescent="0.3">
      <c r="A353" s="99" t="s">
        <v>542</v>
      </c>
      <c r="B353" s="10">
        <v>54490</v>
      </c>
      <c r="C353" s="137">
        <v>1.0177186516880795E-2</v>
      </c>
      <c r="D353" s="10">
        <v>1096.9696969696899</v>
      </c>
      <c r="E353" s="10">
        <v>69980</v>
      </c>
      <c r="F353" s="137">
        <v>1.241588715487941E-2</v>
      </c>
      <c r="G353" s="46">
        <v>1252.12121212121</v>
      </c>
      <c r="H353" s="10">
        <v>48360</v>
      </c>
      <c r="I353" s="137">
        <v>8.5803039088287701E-3</v>
      </c>
      <c r="J353" s="46">
        <v>1127.27271</v>
      </c>
      <c r="K353" s="137">
        <v>-0.11249770600110112</v>
      </c>
    </row>
    <row r="354" spans="1:11" ht="14.4" x14ac:dyDescent="0.3">
      <c r="A354" s="99" t="s">
        <v>543</v>
      </c>
      <c r="B354" s="10">
        <v>62649</v>
      </c>
      <c r="C354" s="137">
        <v>1.1701056305671956E-2</v>
      </c>
      <c r="D354" s="10">
        <v>1048.4848484848401</v>
      </c>
      <c r="E354" s="10">
        <v>95005</v>
      </c>
      <c r="F354" s="137">
        <v>1.6855835369381515E-2</v>
      </c>
      <c r="G354" s="46">
        <v>1439.3939393939299</v>
      </c>
      <c r="H354" s="10">
        <v>69771</v>
      </c>
      <c r="I354" s="137">
        <v>1.2379164268463444E-2</v>
      </c>
      <c r="J354" s="46">
        <v>1143.03027</v>
      </c>
      <c r="K354" s="137">
        <v>0.11368098453287363</v>
      </c>
    </row>
    <row r="355" spans="1:11" ht="14.4" x14ac:dyDescent="0.3">
      <c r="A355" s="99" t="s">
        <v>544</v>
      </c>
      <c r="B355" s="10">
        <v>55574</v>
      </c>
      <c r="C355" s="137">
        <v>1.0379646971722027E-2</v>
      </c>
      <c r="D355" s="10">
        <v>1073.9393939393899</v>
      </c>
      <c r="E355" s="10">
        <v>77873</v>
      </c>
      <c r="F355" s="137">
        <v>1.3816267225091801E-2</v>
      </c>
      <c r="G355" s="46">
        <v>1234.54545454545</v>
      </c>
      <c r="H355" s="10">
        <v>76885</v>
      </c>
      <c r="I355" s="137">
        <v>1.3641370265308107E-2</v>
      </c>
      <c r="J355" s="46">
        <v>1067.27271</v>
      </c>
      <c r="K355" s="137">
        <v>0.38347068773167309</v>
      </c>
    </row>
    <row r="356" spans="1:11" ht="14.4" x14ac:dyDescent="0.3">
      <c r="A356" s="99" t="s">
        <v>385</v>
      </c>
      <c r="B356" s="10">
        <v>224845</v>
      </c>
      <c r="C356" s="137">
        <v>4.1994668790384694E-2</v>
      </c>
      <c r="D356" s="10">
        <v>2292.1212121212102</v>
      </c>
      <c r="E356" s="10">
        <v>318743</v>
      </c>
      <c r="F356" s="137">
        <v>5.6551545004397366E-2</v>
      </c>
      <c r="G356" s="46">
        <v>2602.4242424242402</v>
      </c>
      <c r="H356" s="10">
        <v>256133</v>
      </c>
      <c r="I356" s="137">
        <v>4.544456122994292E-2</v>
      </c>
      <c r="J356" s="46">
        <v>2789.0908199999999</v>
      </c>
      <c r="K356" s="137">
        <v>0.13915363917365295</v>
      </c>
    </row>
    <row r="357" spans="1:11" ht="14.4" x14ac:dyDescent="0.3">
      <c r="A357" s="99" t="s">
        <v>386</v>
      </c>
      <c r="B357" s="10">
        <v>42418</v>
      </c>
      <c r="C357" s="137">
        <v>7.922479311305736E-3</v>
      </c>
      <c r="D357" s="10">
        <v>867.87878787878799</v>
      </c>
      <c r="E357" s="10">
        <v>67852</v>
      </c>
      <c r="F357" s="137">
        <v>1.2038336313702169E-2</v>
      </c>
      <c r="G357" s="46">
        <v>1175.15151515151</v>
      </c>
      <c r="H357" s="10">
        <v>51387</v>
      </c>
      <c r="I357" s="137">
        <v>9.117371318506701E-3</v>
      </c>
      <c r="J357" s="46">
        <v>1163.03027</v>
      </c>
      <c r="K357" s="137">
        <v>0.21144325522183979</v>
      </c>
    </row>
    <row r="358" spans="1:11" ht="14.4" x14ac:dyDescent="0.3">
      <c r="A358" s="99" t="s">
        <v>545</v>
      </c>
      <c r="B358" s="10">
        <v>33197</v>
      </c>
      <c r="C358" s="137">
        <v>6.200258043694104E-3</v>
      </c>
      <c r="D358" s="10">
        <v>802.42424242424204</v>
      </c>
      <c r="E358" s="10">
        <v>51981</v>
      </c>
      <c r="F358" s="137">
        <v>9.2224954300912636E-3</v>
      </c>
      <c r="G358" s="46">
        <v>1040.6060606060601</v>
      </c>
      <c r="H358" s="10">
        <v>37386</v>
      </c>
      <c r="I358" s="137">
        <v>6.6332349449022424E-3</v>
      </c>
      <c r="J358" s="46">
        <v>943.03030000000001</v>
      </c>
      <c r="K358" s="137">
        <v>0.1261861011537187</v>
      </c>
    </row>
    <row r="359" spans="1:11" ht="14.4" x14ac:dyDescent="0.3">
      <c r="A359" s="99" t="s">
        <v>546</v>
      </c>
      <c r="B359" s="10">
        <v>7769</v>
      </c>
      <c r="C359" s="137">
        <v>1.4510288502412715E-3</v>
      </c>
      <c r="D359" s="10">
        <v>444.24242424242402</v>
      </c>
      <c r="E359" s="10">
        <v>11259</v>
      </c>
      <c r="F359" s="137">
        <v>1.9975775003827846E-3</v>
      </c>
      <c r="G359" s="46">
        <v>530.90909090909099</v>
      </c>
      <c r="H359" s="10">
        <v>6242</v>
      </c>
      <c r="I359" s="137">
        <v>1.1074908395142511E-3</v>
      </c>
      <c r="J359" s="46">
        <v>372.72726399999999</v>
      </c>
      <c r="K359" s="137">
        <v>-0.19655039258591839</v>
      </c>
    </row>
    <row r="360" spans="1:11" ht="14.4" x14ac:dyDescent="0.3">
      <c r="A360" s="99" t="s">
        <v>547</v>
      </c>
      <c r="B360" s="10">
        <v>9190</v>
      </c>
      <c r="C360" s="137">
        <v>1.7164313468551017E-3</v>
      </c>
      <c r="D360" s="10">
        <v>489.09090909090901</v>
      </c>
      <c r="E360" s="10">
        <v>14616</v>
      </c>
      <c r="F360" s="137">
        <v>2.5931781459805296E-3</v>
      </c>
      <c r="G360" s="46">
        <v>552.12121212121201</v>
      </c>
      <c r="H360" s="10">
        <v>9902</v>
      </c>
      <c r="I360" s="137">
        <v>1.7568686787680415E-3</v>
      </c>
      <c r="J360" s="46">
        <v>440.60604899999998</v>
      </c>
      <c r="K360" s="137">
        <v>7.7475516866158875E-2</v>
      </c>
    </row>
    <row r="361" spans="1:11" ht="14.4" x14ac:dyDescent="0.3">
      <c r="A361" s="99" t="s">
        <v>548</v>
      </c>
      <c r="B361" s="10">
        <v>16238</v>
      </c>
      <c r="C361" s="137">
        <v>3.0327978465977306E-3</v>
      </c>
      <c r="D361" s="10">
        <v>596.969696969697</v>
      </c>
      <c r="E361" s="10">
        <v>26106</v>
      </c>
      <c r="F361" s="137">
        <v>4.631739783727949E-3</v>
      </c>
      <c r="G361" s="46">
        <v>590.30303030303003</v>
      </c>
      <c r="H361" s="10">
        <v>21242</v>
      </c>
      <c r="I361" s="137">
        <v>3.7688754266199495E-3</v>
      </c>
      <c r="J361" s="46">
        <v>620.60609999999997</v>
      </c>
      <c r="K361" s="137">
        <v>0.30816603029929795</v>
      </c>
    </row>
    <row r="362" spans="1:11" ht="14.4" x14ac:dyDescent="0.3">
      <c r="A362" s="99" t="s">
        <v>549</v>
      </c>
      <c r="B362" s="10">
        <v>9221</v>
      </c>
      <c r="C362" s="137">
        <v>1.7222212676116315E-3</v>
      </c>
      <c r="D362" s="10">
        <v>435.15151515151501</v>
      </c>
      <c r="E362" s="10">
        <v>15871</v>
      </c>
      <c r="F362" s="137">
        <v>2.8158408836109049E-3</v>
      </c>
      <c r="G362" s="46">
        <v>603.030303030303</v>
      </c>
      <c r="H362" s="10">
        <v>14001</v>
      </c>
      <c r="I362" s="137">
        <v>2.4841363736044586E-3</v>
      </c>
      <c r="J362" s="46">
        <v>505.45455900000002</v>
      </c>
      <c r="K362" s="137">
        <v>0.51838195423489863</v>
      </c>
    </row>
    <row r="363" spans="1:11" ht="14.4" x14ac:dyDescent="0.3">
      <c r="A363" s="99" t="s">
        <v>387</v>
      </c>
      <c r="B363" s="10">
        <v>182427</v>
      </c>
      <c r="C363" s="137">
        <v>3.407218947907896E-2</v>
      </c>
      <c r="D363" s="10">
        <v>2110.9090909090901</v>
      </c>
      <c r="E363" s="10">
        <v>250891</v>
      </c>
      <c r="F363" s="137">
        <v>4.4513208690695201E-2</v>
      </c>
      <c r="G363" s="46">
        <v>2165.45454545454</v>
      </c>
      <c r="H363" s="10">
        <v>204746</v>
      </c>
      <c r="I363" s="137">
        <v>3.6327189911436221E-2</v>
      </c>
      <c r="J363" s="46">
        <v>2394.5454100000002</v>
      </c>
      <c r="K363" s="137">
        <v>0.12234482834229582</v>
      </c>
    </row>
    <row r="364" spans="1:11" ht="14.4" x14ac:dyDescent="0.3">
      <c r="A364" s="99" t="s">
        <v>545</v>
      </c>
      <c r="B364" s="10">
        <v>159352</v>
      </c>
      <c r="C364" s="137">
        <v>2.9762433948210466E-2</v>
      </c>
      <c r="D364" s="10">
        <v>1988.4848484848401</v>
      </c>
      <c r="E364" s="10">
        <v>212682</v>
      </c>
      <c r="F364" s="137">
        <v>3.7734148497771687E-2</v>
      </c>
      <c r="G364" s="46">
        <v>2006.0606060606001</v>
      </c>
      <c r="H364" s="10">
        <v>169683</v>
      </c>
      <c r="I364" s="137">
        <v>3.0106114726257079E-2</v>
      </c>
      <c r="J364" s="46">
        <v>2310.3029999999999</v>
      </c>
      <c r="K364" s="137">
        <v>6.4831316833174363E-2</v>
      </c>
    </row>
    <row r="365" spans="1:11" ht="14.4" x14ac:dyDescent="0.3">
      <c r="A365" s="99" t="s">
        <v>546</v>
      </c>
      <c r="B365" s="10">
        <v>28940</v>
      </c>
      <c r="C365" s="137">
        <v>5.405171183676458E-3</v>
      </c>
      <c r="D365" s="10">
        <v>775.15151515151501</v>
      </c>
      <c r="E365" s="10">
        <v>35347</v>
      </c>
      <c r="F365" s="137">
        <v>6.2712826988214135E-3</v>
      </c>
      <c r="G365" s="46">
        <v>969.69696969696895</v>
      </c>
      <c r="H365" s="10">
        <v>24653</v>
      </c>
      <c r="I365" s="137">
        <v>4.3740742817277847E-3</v>
      </c>
      <c r="J365" s="46">
        <v>800</v>
      </c>
      <c r="K365" s="137">
        <v>-0.14813407049067034</v>
      </c>
    </row>
    <row r="366" spans="1:11" ht="14.4" x14ac:dyDescent="0.3">
      <c r="A366" s="99" t="s">
        <v>547</v>
      </c>
      <c r="B366" s="10">
        <v>45238</v>
      </c>
      <c r="C366" s="137">
        <v>8.4491753285126335E-3</v>
      </c>
      <c r="D366" s="10">
        <v>1081.8181818181799</v>
      </c>
      <c r="E366" s="10">
        <v>64249</v>
      </c>
      <c r="F366" s="137">
        <v>1.1399090223118708E-2</v>
      </c>
      <c r="G366" s="46">
        <v>1024.2424242424199</v>
      </c>
      <c r="H366" s="10">
        <v>49904</v>
      </c>
      <c r="I366" s="137">
        <v>8.8542490956615167E-3</v>
      </c>
      <c r="J366" s="46">
        <v>974.54549999999995</v>
      </c>
      <c r="K366" s="137">
        <v>0.10314337503868429</v>
      </c>
    </row>
    <row r="367" spans="1:11" ht="14.4" x14ac:dyDescent="0.3">
      <c r="A367" s="99" t="s">
        <v>548</v>
      </c>
      <c r="B367" s="10">
        <v>85174</v>
      </c>
      <c r="C367" s="137">
        <v>1.5908087436021377E-2</v>
      </c>
      <c r="D367" s="10">
        <v>1334.54545454545</v>
      </c>
      <c r="E367" s="10">
        <v>113086</v>
      </c>
      <c r="F367" s="137">
        <v>2.0063775575831565E-2</v>
      </c>
      <c r="G367" s="46">
        <v>1470.30303030303</v>
      </c>
      <c r="H367" s="10">
        <v>95126</v>
      </c>
      <c r="I367" s="137">
        <v>1.6877791348867775E-2</v>
      </c>
      <c r="J367" s="46">
        <v>1616.96973</v>
      </c>
      <c r="K367" s="137">
        <v>0.11684316810294221</v>
      </c>
    </row>
    <row r="368" spans="1:11" ht="14.4" x14ac:dyDescent="0.3">
      <c r="A368" s="99" t="s">
        <v>549</v>
      </c>
      <c r="B368" s="10">
        <v>23075</v>
      </c>
      <c r="C368" s="137">
        <v>4.3097555308684952E-3</v>
      </c>
      <c r="D368" s="10">
        <v>740</v>
      </c>
      <c r="E368" s="10">
        <v>38209</v>
      </c>
      <c r="F368" s="137">
        <v>6.7790601929235122E-3</v>
      </c>
      <c r="G368" s="46">
        <v>771.51515151515105</v>
      </c>
      <c r="H368" s="10">
        <v>35063</v>
      </c>
      <c r="I368" s="137">
        <v>6.2210751851791398E-3</v>
      </c>
      <c r="J368" s="46">
        <v>835.75756799999999</v>
      </c>
      <c r="K368" s="137">
        <v>0.5195232936078007</v>
      </c>
    </row>
    <row r="369" spans="1:11" ht="14.4" x14ac:dyDescent="0.3">
      <c r="A369" s="99" t="s">
        <v>436</v>
      </c>
      <c r="B369" s="10">
        <v>4935917</v>
      </c>
      <c r="C369" s="137">
        <v>0.92188929970348132</v>
      </c>
      <c r="D369" s="10">
        <v>10726.666666666601</v>
      </c>
      <c r="E369" s="10">
        <v>5052356</v>
      </c>
      <c r="F369" s="137">
        <v>0.89639156848067902</v>
      </c>
      <c r="G369" s="46">
        <v>11923.6363636363</v>
      </c>
      <c r="H369" s="10">
        <v>5170693</v>
      </c>
      <c r="I369" s="137">
        <v>0.91741351032368823</v>
      </c>
      <c r="J369" s="46">
        <v>12941.2119</v>
      </c>
      <c r="K369" s="137">
        <v>4.756481926256053E-2</v>
      </c>
    </row>
    <row r="370" spans="1:11" ht="14.4" x14ac:dyDescent="0.3">
      <c r="A370" s="99" t="s">
        <v>384</v>
      </c>
      <c r="B370" s="10">
        <v>3902930</v>
      </c>
      <c r="C370" s="137">
        <v>0.72895662639621139</v>
      </c>
      <c r="D370" s="10">
        <v>12830.303030302999</v>
      </c>
      <c r="E370" s="10">
        <v>3940703</v>
      </c>
      <c r="F370" s="137">
        <v>0.69916152842090251</v>
      </c>
      <c r="G370" s="46">
        <v>13672.121212121199</v>
      </c>
      <c r="H370" s="10">
        <v>4037370</v>
      </c>
      <c r="I370" s="137">
        <v>0.71633295269619546</v>
      </c>
      <c r="J370" s="46">
        <v>14292.727500000001</v>
      </c>
      <c r="K370" s="137">
        <v>3.4445916273158884E-2</v>
      </c>
    </row>
    <row r="371" spans="1:11" ht="14.4" x14ac:dyDescent="0.3">
      <c r="A371" s="99" t="s">
        <v>540</v>
      </c>
      <c r="B371" s="10">
        <v>1791206</v>
      </c>
      <c r="C371" s="137">
        <v>0.33454647737485738</v>
      </c>
      <c r="D371" s="10">
        <v>9497.5757575757507</v>
      </c>
      <c r="E371" s="10">
        <v>1719436</v>
      </c>
      <c r="F371" s="137">
        <v>0.3050632087173083</v>
      </c>
      <c r="G371" s="46">
        <v>10140.606060606</v>
      </c>
      <c r="H371" s="10">
        <v>1694317</v>
      </c>
      <c r="I371" s="137">
        <v>0.30061527663141102</v>
      </c>
      <c r="J371" s="46">
        <v>9989.0910000000003</v>
      </c>
      <c r="K371" s="137">
        <v>-5.4091489197780715E-2</v>
      </c>
    </row>
    <row r="372" spans="1:11" ht="14.4" x14ac:dyDescent="0.3">
      <c r="A372" s="99" t="s">
        <v>541</v>
      </c>
      <c r="B372" s="10">
        <v>340887</v>
      </c>
      <c r="C372" s="137">
        <v>6.3668023126811218E-2</v>
      </c>
      <c r="D372" s="10">
        <v>3813.9393939393899</v>
      </c>
      <c r="E372" s="10">
        <v>322790</v>
      </c>
      <c r="F372" s="137">
        <v>5.7269565800564803E-2</v>
      </c>
      <c r="G372" s="46">
        <v>3194.54545454545</v>
      </c>
      <c r="H372" s="10">
        <v>313790</v>
      </c>
      <c r="I372" s="137">
        <v>5.5674391305859799E-2</v>
      </c>
      <c r="J372" s="46">
        <v>3375.7575700000002</v>
      </c>
      <c r="K372" s="137">
        <v>-7.9489684264873697E-2</v>
      </c>
    </row>
    <row r="373" spans="1:11" ht="14.4" x14ac:dyDescent="0.3">
      <c r="A373" s="99" t="s">
        <v>542</v>
      </c>
      <c r="B373" s="10">
        <v>365214</v>
      </c>
      <c r="C373" s="137">
        <v>6.8211616747588591E-2</v>
      </c>
      <c r="D373" s="10">
        <v>2744.84848484848</v>
      </c>
      <c r="E373" s="10">
        <v>340038</v>
      </c>
      <c r="F373" s="137">
        <v>6.0329714723790867E-2</v>
      </c>
      <c r="G373" s="46">
        <v>2389.69696969697</v>
      </c>
      <c r="H373" s="10">
        <v>323384</v>
      </c>
      <c r="I373" s="137">
        <v>5.7376612887772606E-2</v>
      </c>
      <c r="J373" s="46">
        <v>2250.9091800000001</v>
      </c>
      <c r="K373" s="137">
        <v>-0.11453558735426353</v>
      </c>
    </row>
    <row r="374" spans="1:11" ht="14.4" x14ac:dyDescent="0.3">
      <c r="A374" s="99" t="s">
        <v>543</v>
      </c>
      <c r="B374" s="10">
        <v>1085105</v>
      </c>
      <c r="C374" s="137">
        <v>0.20266683750045758</v>
      </c>
      <c r="D374" s="10">
        <v>5508.4848484848399</v>
      </c>
      <c r="E374" s="10">
        <v>1056608</v>
      </c>
      <c r="F374" s="137">
        <v>0.1874639281929526</v>
      </c>
      <c r="G374" s="46">
        <v>6712.1212121212102</v>
      </c>
      <c r="H374" s="10">
        <v>1057143</v>
      </c>
      <c r="I374" s="137">
        <v>0.1875642724377786</v>
      </c>
      <c r="J374" s="46">
        <v>6993.9394499999999</v>
      </c>
      <c r="K374" s="137">
        <v>-2.5768934803544356E-2</v>
      </c>
    </row>
    <row r="375" spans="1:11" ht="14.4" x14ac:dyDescent="0.3">
      <c r="A375" s="99" t="s">
        <v>544</v>
      </c>
      <c r="B375" s="10">
        <v>2111724</v>
      </c>
      <c r="C375" s="137">
        <v>0.39441014902135396</v>
      </c>
      <c r="D375" s="10">
        <v>5760</v>
      </c>
      <c r="E375" s="10">
        <v>2221267</v>
      </c>
      <c r="F375" s="137">
        <v>0.39409831970359421</v>
      </c>
      <c r="G375" s="46">
        <v>5477.5757575757498</v>
      </c>
      <c r="H375" s="10">
        <v>2343053</v>
      </c>
      <c r="I375" s="137">
        <v>0.41571767606478449</v>
      </c>
      <c r="J375" s="46">
        <v>6255.1513699999996</v>
      </c>
      <c r="K375" s="137">
        <v>0.10954509206695572</v>
      </c>
    </row>
    <row r="376" spans="1:11" ht="14.4" x14ac:dyDescent="0.3">
      <c r="A376" s="99" t="s">
        <v>385</v>
      </c>
      <c r="B376" s="10">
        <v>1032987</v>
      </c>
      <c r="C376" s="137">
        <v>0.19293267330726999</v>
      </c>
      <c r="D376" s="10">
        <v>4536.3636363636297</v>
      </c>
      <c r="E376" s="10">
        <v>1111653</v>
      </c>
      <c r="F376" s="137">
        <v>0.19723004005977651</v>
      </c>
      <c r="G376" s="46">
        <v>5329.0909090908999</v>
      </c>
      <c r="H376" s="10">
        <v>1133323</v>
      </c>
      <c r="I376" s="137">
        <v>0.20108055762749275</v>
      </c>
      <c r="J376" s="46">
        <v>4472.1210000000001</v>
      </c>
      <c r="K376" s="137">
        <v>9.7131909694894519E-2</v>
      </c>
    </row>
    <row r="377" spans="1:11" ht="14.4" x14ac:dyDescent="0.3">
      <c r="A377" s="99" t="s">
        <v>386</v>
      </c>
      <c r="B377" s="10">
        <v>355259</v>
      </c>
      <c r="C377" s="137">
        <v>6.6352305098193315E-2</v>
      </c>
      <c r="D377" s="10">
        <v>2770.30303030303</v>
      </c>
      <c r="E377" s="10">
        <v>373609</v>
      </c>
      <c r="F377" s="137">
        <v>6.628589860027638E-2</v>
      </c>
      <c r="G377" s="46">
        <v>3222.4242424242402</v>
      </c>
      <c r="H377" s="10">
        <v>387066</v>
      </c>
      <c r="I377" s="137">
        <v>6.867543243951027E-2</v>
      </c>
      <c r="J377" s="46">
        <v>2793.9394499999999</v>
      </c>
      <c r="K377" s="137">
        <v>8.953186266920754E-2</v>
      </c>
    </row>
    <row r="378" spans="1:11" ht="14.4" x14ac:dyDescent="0.3">
      <c r="A378" s="99" t="s">
        <v>545</v>
      </c>
      <c r="B378" s="10">
        <v>191898</v>
      </c>
      <c r="C378" s="137">
        <v>3.5841103656017448E-2</v>
      </c>
      <c r="D378" s="10">
        <v>1750.30303030303</v>
      </c>
      <c r="E378" s="10">
        <v>191897</v>
      </c>
      <c r="F378" s="137">
        <v>3.4046463237494912E-2</v>
      </c>
      <c r="G378" s="46">
        <v>2224.2424242424199</v>
      </c>
      <c r="H378" s="10">
        <v>197425</v>
      </c>
      <c r="I378" s="137">
        <v>3.50282568072895E-2</v>
      </c>
      <c r="J378" s="46">
        <v>2065.4545899999998</v>
      </c>
      <c r="K378" s="137">
        <v>2.880175926794443E-2</v>
      </c>
    </row>
    <row r="379" spans="1:11" ht="14.4" x14ac:dyDescent="0.3">
      <c r="A379" s="99" t="s">
        <v>546</v>
      </c>
      <c r="B379" s="10">
        <v>36554</v>
      </c>
      <c r="C379" s="137">
        <v>6.8272504301350803E-3</v>
      </c>
      <c r="D379" s="10">
        <v>996.36363636363603</v>
      </c>
      <c r="E379" s="10">
        <v>38486</v>
      </c>
      <c r="F379" s="137">
        <v>6.8282056736594593E-3</v>
      </c>
      <c r="G379" s="46">
        <v>968.48484848484804</v>
      </c>
      <c r="H379" s="10">
        <v>35627</v>
      </c>
      <c r="I379" s="137">
        <v>6.3211432456543142E-3</v>
      </c>
      <c r="J379" s="46">
        <v>927.27269999999999</v>
      </c>
      <c r="K379" s="137">
        <v>-2.5359741751928653E-2</v>
      </c>
    </row>
    <row r="380" spans="1:11" ht="14.4" x14ac:dyDescent="0.3">
      <c r="A380" s="99" t="s">
        <v>547</v>
      </c>
      <c r="B380" s="10">
        <v>26176</v>
      </c>
      <c r="C380" s="137">
        <v>4.8889343781587753E-3</v>
      </c>
      <c r="D380" s="10">
        <v>801.81818181818198</v>
      </c>
      <c r="E380" s="10">
        <v>29383</v>
      </c>
      <c r="F380" s="137">
        <v>5.2131467886799331E-3</v>
      </c>
      <c r="G380" s="46">
        <v>833.33333333333303</v>
      </c>
      <c r="H380" s="10">
        <v>28951</v>
      </c>
      <c r="I380" s="137">
        <v>5.136649678753138E-3</v>
      </c>
      <c r="J380" s="46">
        <v>906.06060000000002</v>
      </c>
      <c r="K380" s="137">
        <v>0.10601314180929096</v>
      </c>
    </row>
    <row r="381" spans="1:11" ht="14.4" x14ac:dyDescent="0.3">
      <c r="A381" s="99" t="s">
        <v>548</v>
      </c>
      <c r="B381" s="10">
        <v>129168</v>
      </c>
      <c r="C381" s="137">
        <v>2.4124918847723591E-2</v>
      </c>
      <c r="D381" s="10">
        <v>1381.2121212121201</v>
      </c>
      <c r="E381" s="10">
        <v>124028</v>
      </c>
      <c r="F381" s="137">
        <v>2.2005110775155521E-2</v>
      </c>
      <c r="G381" s="46">
        <v>1644.2424242424199</v>
      </c>
      <c r="H381" s="10">
        <v>132847</v>
      </c>
      <c r="I381" s="137">
        <v>2.3570463882882045E-2</v>
      </c>
      <c r="J381" s="46">
        <v>1511.51514</v>
      </c>
      <c r="K381" s="137">
        <v>2.8482286634460549E-2</v>
      </c>
    </row>
    <row r="382" spans="1:11" ht="14.4" x14ac:dyDescent="0.3">
      <c r="A382" s="99" t="s">
        <v>549</v>
      </c>
      <c r="B382" s="10">
        <v>163361</v>
      </c>
      <c r="C382" s="137">
        <v>3.0511201442175874E-2</v>
      </c>
      <c r="D382" s="10">
        <v>1923.0303030303</v>
      </c>
      <c r="E382" s="10">
        <v>181712</v>
      </c>
      <c r="F382" s="137">
        <v>3.2239435362781468E-2</v>
      </c>
      <c r="G382" s="46">
        <v>2029.0909090908999</v>
      </c>
      <c r="H382" s="10">
        <v>189641</v>
      </c>
      <c r="I382" s="137">
        <v>3.3647175632220777E-2</v>
      </c>
      <c r="J382" s="46">
        <v>1933.9394500000001</v>
      </c>
      <c r="K382" s="137">
        <v>0.16087070965530328</v>
      </c>
    </row>
    <row r="383" spans="1:11" ht="14.4" x14ac:dyDescent="0.3">
      <c r="A383" s="99" t="s">
        <v>387</v>
      </c>
      <c r="B383" s="10">
        <v>677728</v>
      </c>
      <c r="C383" s="137">
        <v>0.12658036820907664</v>
      </c>
      <c r="D383" s="10">
        <v>3396.3636363636301</v>
      </c>
      <c r="E383" s="10">
        <v>738044</v>
      </c>
      <c r="F383" s="137">
        <v>0.13094414145950012</v>
      </c>
      <c r="G383" s="46">
        <v>3369.69696969697</v>
      </c>
      <c r="H383" s="10">
        <v>746257</v>
      </c>
      <c r="I383" s="137">
        <v>0.13240512518798248</v>
      </c>
      <c r="J383" s="46">
        <v>3394.5454100000002</v>
      </c>
      <c r="K383" s="137">
        <v>0.10111578686434676</v>
      </c>
    </row>
    <row r="384" spans="1:11" ht="14.4" x14ac:dyDescent="0.3">
      <c r="A384" s="99" t="s">
        <v>545</v>
      </c>
      <c r="B384" s="10">
        <v>387135</v>
      </c>
      <c r="C384" s="137">
        <v>7.2305837809004334E-2</v>
      </c>
      <c r="D384" s="10">
        <v>2766.6666666666601</v>
      </c>
      <c r="E384" s="10">
        <v>390368</v>
      </c>
      <c r="F384" s="137">
        <v>6.925928889505524E-2</v>
      </c>
      <c r="G384" s="46">
        <v>2761.8181818181802</v>
      </c>
      <c r="H384" s="10">
        <v>374381</v>
      </c>
      <c r="I384" s="137">
        <v>6.6424788207014557E-2</v>
      </c>
      <c r="J384" s="46">
        <v>2290.3029999999999</v>
      </c>
      <c r="K384" s="137">
        <v>-3.2944580056052795E-2</v>
      </c>
    </row>
    <row r="385" spans="1:11" ht="14.4" x14ac:dyDescent="0.3">
      <c r="A385" s="99" t="s">
        <v>546</v>
      </c>
      <c r="B385" s="10">
        <v>52481</v>
      </c>
      <c r="C385" s="137">
        <v>9.8019622975302062E-3</v>
      </c>
      <c r="D385" s="10">
        <v>1152.12121212121</v>
      </c>
      <c r="E385" s="10">
        <v>55733</v>
      </c>
      <c r="F385" s="137">
        <v>9.8881771763774523E-3</v>
      </c>
      <c r="G385" s="46">
        <v>1064.2424242424199</v>
      </c>
      <c r="H385" s="10">
        <v>50270</v>
      </c>
      <c r="I385" s="137">
        <v>8.9191868795868972E-3</v>
      </c>
      <c r="J385" s="46">
        <v>947.27269999999999</v>
      </c>
      <c r="K385" s="137">
        <v>-4.2129532592747855E-2</v>
      </c>
    </row>
    <row r="386" spans="1:11" ht="14.4" x14ac:dyDescent="0.3">
      <c r="A386" s="99" t="s">
        <v>547</v>
      </c>
      <c r="B386" s="10">
        <v>47712</v>
      </c>
      <c r="C386" s="137">
        <v>8.9112483592111661E-3</v>
      </c>
      <c r="D386" s="10">
        <v>963.63636363636294</v>
      </c>
      <c r="E386" s="10">
        <v>53341</v>
      </c>
      <c r="F386" s="137">
        <v>9.4637873210692003E-3</v>
      </c>
      <c r="G386" s="46">
        <v>1076.9696969696899</v>
      </c>
      <c r="H386" s="10">
        <v>50385</v>
      </c>
      <c r="I386" s="137">
        <v>8.9395908280880398E-3</v>
      </c>
      <c r="J386" s="46">
        <v>1000</v>
      </c>
      <c r="K386" s="137">
        <v>5.6023641851106643E-2</v>
      </c>
    </row>
    <row r="387" spans="1:11" ht="14.4" x14ac:dyDescent="0.3">
      <c r="A387" s="99" t="s">
        <v>548</v>
      </c>
      <c r="B387" s="10">
        <v>286942</v>
      </c>
      <c r="C387" s="137">
        <v>5.3592627152262963E-2</v>
      </c>
      <c r="D387" s="10">
        <v>2280</v>
      </c>
      <c r="E387" s="10">
        <v>281294</v>
      </c>
      <c r="F387" s="137">
        <v>4.9907324397608588E-2</v>
      </c>
      <c r="G387" s="46">
        <v>2425.45454545454</v>
      </c>
      <c r="H387" s="10">
        <v>273726</v>
      </c>
      <c r="I387" s="137">
        <v>4.8566010499339625E-2</v>
      </c>
      <c r="J387" s="46">
        <v>2215.7575700000002</v>
      </c>
      <c r="K387" s="137">
        <v>-4.6058088394170249E-2</v>
      </c>
    </row>
    <row r="388" spans="1:11" ht="14.4" x14ac:dyDescent="0.3">
      <c r="A388" s="99" t="s">
        <v>549</v>
      </c>
      <c r="B388" s="10">
        <v>290593</v>
      </c>
      <c r="C388" s="137">
        <v>5.4274530400072317E-2</v>
      </c>
      <c r="D388" s="10">
        <v>1984.84848484848</v>
      </c>
      <c r="E388" s="10">
        <v>347676</v>
      </c>
      <c r="F388" s="137">
        <v>6.1684852564444892E-2</v>
      </c>
      <c r="G388" s="46">
        <v>2104.84848484848</v>
      </c>
      <c r="H388" s="10">
        <v>371876</v>
      </c>
      <c r="I388" s="137">
        <v>6.5980336980967905E-2</v>
      </c>
      <c r="J388" s="46">
        <v>2601.21216</v>
      </c>
      <c r="K388" s="137">
        <v>0.27971423950336038</v>
      </c>
    </row>
    <row r="389" spans="1:11" ht="14.4" x14ac:dyDescent="0.3">
      <c r="A389" s="432"/>
      <c r="B389" s="432"/>
      <c r="C389" s="432"/>
      <c r="D389" s="432"/>
      <c r="E389" s="432"/>
      <c r="F389" s="432"/>
      <c r="G389" s="432"/>
      <c r="H389" s="432"/>
      <c r="I389" s="432"/>
      <c r="J389" s="432"/>
      <c r="K389" s="432"/>
    </row>
    <row r="390" spans="1:11" ht="14.4" x14ac:dyDescent="0.3">
      <c r="A390" s="472" t="s">
        <v>539</v>
      </c>
      <c r="B390" s="472"/>
      <c r="C390" s="472"/>
      <c r="D390" s="472"/>
      <c r="E390" s="472"/>
      <c r="F390" s="472"/>
      <c r="G390" s="472"/>
      <c r="H390" s="472"/>
      <c r="I390" s="472"/>
      <c r="J390" s="472"/>
      <c r="K390" s="472"/>
    </row>
    <row r="391" spans="1:11" ht="18" customHeight="1" x14ac:dyDescent="0.3">
      <c r="B391" s="474" t="s">
        <v>332</v>
      </c>
      <c r="C391" s="474"/>
      <c r="D391" s="102" t="s">
        <v>333</v>
      </c>
      <c r="E391" s="474" t="s">
        <v>332</v>
      </c>
      <c r="F391" s="474"/>
      <c r="G391" s="102" t="s">
        <v>333</v>
      </c>
      <c r="H391" s="474" t="s">
        <v>332</v>
      </c>
      <c r="I391" s="474"/>
      <c r="J391" s="102" t="s">
        <v>333</v>
      </c>
      <c r="K391" s="99" t="s">
        <v>0</v>
      </c>
    </row>
    <row r="392" spans="1:11" ht="14.4" x14ac:dyDescent="0.3">
      <c r="A392" s="99" t="s">
        <v>18</v>
      </c>
      <c r="B392" s="10">
        <v>493340</v>
      </c>
      <c r="C392" s="137"/>
      <c r="D392" s="10">
        <v>2536.9696969696902</v>
      </c>
      <c r="E392" s="10">
        <v>494453</v>
      </c>
      <c r="F392" s="137"/>
      <c r="G392" s="46">
        <v>2195.15151515151</v>
      </c>
      <c r="H392" s="10">
        <v>479839</v>
      </c>
      <c r="I392" s="137"/>
      <c r="J392" s="46">
        <v>2134.5454100000002</v>
      </c>
      <c r="K392" s="137">
        <v>-2.7366522074026026E-2</v>
      </c>
    </row>
    <row r="393" spans="1:11" ht="14.4" x14ac:dyDescent="0.3">
      <c r="A393" s="99" t="s">
        <v>420</v>
      </c>
      <c r="B393" s="10">
        <v>83250</v>
      </c>
      <c r="C393" s="137">
        <v>0.16874771962541046</v>
      </c>
      <c r="D393" s="10">
        <v>1503.6363636363601</v>
      </c>
      <c r="E393" s="10">
        <v>100290</v>
      </c>
      <c r="F393" s="137">
        <v>0.20283019821904205</v>
      </c>
      <c r="G393" s="46">
        <v>1280.6060606060601</v>
      </c>
      <c r="H393" s="10">
        <v>76489</v>
      </c>
      <c r="I393" s="137">
        <v>0.1594055506117677</v>
      </c>
      <c r="J393" s="46">
        <v>1302.42419</v>
      </c>
      <c r="K393" s="137">
        <v>-8.1213213213213217E-2</v>
      </c>
    </row>
    <row r="394" spans="1:11" ht="14.4" x14ac:dyDescent="0.3">
      <c r="A394" s="99" t="s">
        <v>384</v>
      </c>
      <c r="B394" s="10">
        <v>12050</v>
      </c>
      <c r="C394" s="137">
        <v>2.442534560343779E-2</v>
      </c>
      <c r="D394" s="10">
        <v>485.45454545454498</v>
      </c>
      <c r="E394" s="10">
        <v>16197</v>
      </c>
      <c r="F394" s="137">
        <v>3.2757410714466292E-2</v>
      </c>
      <c r="G394" s="46">
        <v>596.36363636363603</v>
      </c>
      <c r="H394" s="10">
        <v>12851</v>
      </c>
      <c r="I394" s="137">
        <v>2.678189976221191E-2</v>
      </c>
      <c r="J394" s="46">
        <v>569.69695999999999</v>
      </c>
      <c r="K394" s="137">
        <v>6.6473029045643159E-2</v>
      </c>
    </row>
    <row r="395" spans="1:11" ht="14.4" x14ac:dyDescent="0.3">
      <c r="A395" s="99" t="s">
        <v>540</v>
      </c>
      <c r="B395" s="10">
        <v>8417</v>
      </c>
      <c r="C395" s="137">
        <v>1.7061255928973933E-2</v>
      </c>
      <c r="D395" s="10">
        <v>437.575757575757</v>
      </c>
      <c r="E395" s="10">
        <v>11135</v>
      </c>
      <c r="F395" s="137">
        <v>2.2519835050045203E-2</v>
      </c>
      <c r="G395" s="46">
        <v>504.84848484848402</v>
      </c>
      <c r="H395" s="10">
        <v>7871</v>
      </c>
      <c r="I395" s="137">
        <v>1.640341864667107E-2</v>
      </c>
      <c r="J395" s="46">
        <v>420.60604899999998</v>
      </c>
      <c r="K395" s="137">
        <v>-6.4868718070571457E-2</v>
      </c>
    </row>
    <row r="396" spans="1:11" ht="14.4" x14ac:dyDescent="0.3">
      <c r="A396" s="99" t="s">
        <v>541</v>
      </c>
      <c r="B396" s="10">
        <v>1241</v>
      </c>
      <c r="C396" s="137">
        <v>2.5155065472088215E-3</v>
      </c>
      <c r="D396" s="10">
        <v>178.18181818181799</v>
      </c>
      <c r="E396" s="10">
        <v>1547</v>
      </c>
      <c r="F396" s="137">
        <v>3.1287099077162038E-3</v>
      </c>
      <c r="G396" s="46">
        <v>183.636363636363</v>
      </c>
      <c r="H396" s="10">
        <v>1452</v>
      </c>
      <c r="I396" s="137">
        <v>3.0260149758564851E-3</v>
      </c>
      <c r="J396" s="46">
        <v>185.454544</v>
      </c>
      <c r="K396" s="137">
        <v>0.17002417405318293</v>
      </c>
    </row>
    <row r="397" spans="1:11" ht="14.4" x14ac:dyDescent="0.3">
      <c r="A397" s="99" t="s">
        <v>542</v>
      </c>
      <c r="B397" s="10">
        <v>3282</v>
      </c>
      <c r="C397" s="137">
        <v>6.6526128025296959E-3</v>
      </c>
      <c r="D397" s="10">
        <v>303.030303030303</v>
      </c>
      <c r="E397" s="10">
        <v>3803</v>
      </c>
      <c r="F397" s="137">
        <v>7.6913275882642034E-3</v>
      </c>
      <c r="G397" s="46">
        <v>272.12121212121201</v>
      </c>
      <c r="H397" s="10">
        <v>2949</v>
      </c>
      <c r="I397" s="137">
        <v>6.1458114075762914E-3</v>
      </c>
      <c r="J397" s="46">
        <v>233.939392</v>
      </c>
      <c r="K397" s="137">
        <v>-0.10146252285191956</v>
      </c>
    </row>
    <row r="398" spans="1:11" ht="14.4" x14ac:dyDescent="0.3">
      <c r="A398" s="99" t="s">
        <v>543</v>
      </c>
      <c r="B398" s="10">
        <v>3894</v>
      </c>
      <c r="C398" s="137">
        <v>7.8931365792354151E-3</v>
      </c>
      <c r="D398" s="10">
        <v>255.75757575757501</v>
      </c>
      <c r="E398" s="10">
        <v>5785</v>
      </c>
      <c r="F398" s="137">
        <v>1.1699797554064795E-2</v>
      </c>
      <c r="G398" s="46">
        <v>339.39393939393898</v>
      </c>
      <c r="H398" s="10">
        <v>3470</v>
      </c>
      <c r="I398" s="137">
        <v>7.2315922632382942E-3</v>
      </c>
      <c r="J398" s="46">
        <v>255.15152</v>
      </c>
      <c r="K398" s="137">
        <v>-0.10888546481766821</v>
      </c>
    </row>
    <row r="399" spans="1:11" ht="14.4" x14ac:dyDescent="0.3">
      <c r="A399" s="99" t="s">
        <v>544</v>
      </c>
      <c r="B399" s="10">
        <v>3633</v>
      </c>
      <c r="C399" s="137">
        <v>7.3640896744638588E-3</v>
      </c>
      <c r="D399" s="10">
        <v>220</v>
      </c>
      <c r="E399" s="10">
        <v>5062</v>
      </c>
      <c r="F399" s="137">
        <v>1.0237575664421088E-2</v>
      </c>
      <c r="G399" s="46">
        <v>303.636363636363</v>
      </c>
      <c r="H399" s="10">
        <v>4980</v>
      </c>
      <c r="I399" s="137">
        <v>1.0378481115540837E-2</v>
      </c>
      <c r="J399" s="46">
        <v>327.27273600000001</v>
      </c>
      <c r="K399" s="137">
        <v>0.37076796036333609</v>
      </c>
    </row>
    <row r="400" spans="1:11" ht="14.4" x14ac:dyDescent="0.3">
      <c r="A400" s="99" t="s">
        <v>385</v>
      </c>
      <c r="B400" s="10">
        <v>71200</v>
      </c>
      <c r="C400" s="137">
        <v>0.14432237402197268</v>
      </c>
      <c r="D400" s="10">
        <v>1491.5151515151499</v>
      </c>
      <c r="E400" s="10">
        <v>84093</v>
      </c>
      <c r="F400" s="137">
        <v>0.17007278750457577</v>
      </c>
      <c r="G400" s="46">
        <v>1238.7878787878701</v>
      </c>
      <c r="H400" s="10">
        <v>63638</v>
      </c>
      <c r="I400" s="137">
        <v>0.1326236508495558</v>
      </c>
      <c r="J400" s="46">
        <v>1113.9394500000001</v>
      </c>
      <c r="K400" s="137">
        <v>-0.10620786516853932</v>
      </c>
    </row>
    <row r="401" spans="1:11" ht="14.4" x14ac:dyDescent="0.3">
      <c r="A401" s="99" t="s">
        <v>386</v>
      </c>
      <c r="B401" s="10">
        <v>10170</v>
      </c>
      <c r="C401" s="137">
        <v>2.061458628937447E-2</v>
      </c>
      <c r="D401" s="10">
        <v>538.18181818181802</v>
      </c>
      <c r="E401" s="10">
        <v>12388</v>
      </c>
      <c r="F401" s="137">
        <v>2.5053948504711265E-2</v>
      </c>
      <c r="G401" s="46">
        <v>575.15151515151501</v>
      </c>
      <c r="H401" s="10">
        <v>9985</v>
      </c>
      <c r="I401" s="137">
        <v>2.0809063039894632E-2</v>
      </c>
      <c r="J401" s="46">
        <v>461.21212800000001</v>
      </c>
      <c r="K401" s="137">
        <v>-1.8190757128810225E-2</v>
      </c>
    </row>
    <row r="402" spans="1:11" ht="14.4" x14ac:dyDescent="0.3">
      <c r="A402" s="99" t="s">
        <v>545</v>
      </c>
      <c r="B402" s="10">
        <v>8005</v>
      </c>
      <c r="C402" s="137">
        <v>1.6226132079296227E-2</v>
      </c>
      <c r="D402" s="10">
        <v>480</v>
      </c>
      <c r="E402" s="10">
        <v>9409</v>
      </c>
      <c r="F402" s="137">
        <v>1.9029108934519558E-2</v>
      </c>
      <c r="G402" s="46">
        <v>532.12121212121201</v>
      </c>
      <c r="H402" s="10">
        <v>7202</v>
      </c>
      <c r="I402" s="137">
        <v>1.5009201002836368E-2</v>
      </c>
      <c r="J402" s="46">
        <v>387.27273600000001</v>
      </c>
      <c r="K402" s="137">
        <v>-0.10031230480949406</v>
      </c>
    </row>
    <row r="403" spans="1:11" ht="14.4" x14ac:dyDescent="0.3">
      <c r="A403" s="99" t="s">
        <v>546</v>
      </c>
      <c r="B403" s="10">
        <v>1832</v>
      </c>
      <c r="C403" s="137">
        <v>3.7134633315766001E-3</v>
      </c>
      <c r="D403" s="10">
        <v>221.21212121212099</v>
      </c>
      <c r="E403" s="10">
        <v>2518</v>
      </c>
      <c r="F403" s="137">
        <v>5.0924961523137685E-3</v>
      </c>
      <c r="G403" s="46">
        <v>251.51515151515099</v>
      </c>
      <c r="H403" s="10">
        <v>1507</v>
      </c>
      <c r="I403" s="137">
        <v>3.1406367552449885E-3</v>
      </c>
      <c r="J403" s="46">
        <v>169.090912</v>
      </c>
      <c r="K403" s="137">
        <v>-0.17740174672489084</v>
      </c>
    </row>
    <row r="404" spans="1:11" ht="14.4" x14ac:dyDescent="0.3">
      <c r="A404" s="99" t="s">
        <v>547</v>
      </c>
      <c r="B404" s="10">
        <v>1734</v>
      </c>
      <c r="C404" s="137">
        <v>3.5148173673328737E-3</v>
      </c>
      <c r="D404" s="10">
        <v>229.09090909090901</v>
      </c>
      <c r="E404" s="10">
        <v>1825</v>
      </c>
      <c r="F404" s="137">
        <v>3.6909473701241574E-3</v>
      </c>
      <c r="G404" s="46">
        <v>218.78787878787799</v>
      </c>
      <c r="H404" s="10">
        <v>1188</v>
      </c>
      <c r="I404" s="137">
        <v>2.4758304347916697E-3</v>
      </c>
      <c r="J404" s="46">
        <v>194.545456</v>
      </c>
      <c r="K404" s="137">
        <v>-0.31487889273356401</v>
      </c>
    </row>
    <row r="405" spans="1:11" ht="14.4" x14ac:dyDescent="0.3">
      <c r="A405" s="99" t="s">
        <v>548</v>
      </c>
      <c r="B405" s="10">
        <v>4439</v>
      </c>
      <c r="C405" s="137">
        <v>8.997851380386751E-3</v>
      </c>
      <c r="D405" s="10">
        <v>338.78787878787801</v>
      </c>
      <c r="E405" s="10">
        <v>5066</v>
      </c>
      <c r="F405" s="137">
        <v>1.0245665412081634E-2</v>
      </c>
      <c r="G405" s="46">
        <v>338.18181818181802</v>
      </c>
      <c r="H405" s="10">
        <v>4507</v>
      </c>
      <c r="I405" s="137">
        <v>9.3927338127997098E-3</v>
      </c>
      <c r="J405" s="46">
        <v>269.09089999999998</v>
      </c>
      <c r="K405" s="137">
        <v>1.5318765487722459E-2</v>
      </c>
    </row>
    <row r="406" spans="1:11" ht="14.4" x14ac:dyDescent="0.3">
      <c r="A406" s="99" t="s">
        <v>549</v>
      </c>
      <c r="B406" s="10">
        <v>2165</v>
      </c>
      <c r="C406" s="137">
        <v>4.3884542100782421E-3</v>
      </c>
      <c r="D406" s="10">
        <v>263.636363636363</v>
      </c>
      <c r="E406" s="10">
        <v>2979</v>
      </c>
      <c r="F406" s="137">
        <v>6.0248395701917069E-3</v>
      </c>
      <c r="G406" s="46">
        <v>243.636363636363</v>
      </c>
      <c r="H406" s="10">
        <v>2783</v>
      </c>
      <c r="I406" s="137">
        <v>5.799862037058263E-3</v>
      </c>
      <c r="J406" s="46">
        <v>252.72728000000001</v>
      </c>
      <c r="K406" s="137">
        <v>0.28545034642032335</v>
      </c>
    </row>
    <row r="407" spans="1:11" ht="14.4" x14ac:dyDescent="0.3">
      <c r="A407" s="99" t="s">
        <v>387</v>
      </c>
      <c r="B407" s="10">
        <v>61030</v>
      </c>
      <c r="C407" s="137">
        <v>0.1237077877325982</v>
      </c>
      <c r="D407" s="10">
        <v>1352.72727272727</v>
      </c>
      <c r="E407" s="10">
        <v>71705</v>
      </c>
      <c r="F407" s="137">
        <v>0.14501883899986451</v>
      </c>
      <c r="G407" s="46">
        <v>1158.7878787878701</v>
      </c>
      <c r="H407" s="10">
        <v>53653</v>
      </c>
      <c r="I407" s="137">
        <v>0.11181458780966115</v>
      </c>
      <c r="J407" s="46">
        <v>983.03030000000001</v>
      </c>
      <c r="K407" s="137">
        <v>-0.1208749795182697</v>
      </c>
    </row>
    <row r="408" spans="1:11" ht="14.4" x14ac:dyDescent="0.3">
      <c r="A408" s="99" t="s">
        <v>545</v>
      </c>
      <c r="B408" s="10">
        <v>53850</v>
      </c>
      <c r="C408" s="137">
        <v>0.10915393035229254</v>
      </c>
      <c r="D408" s="10">
        <v>1269.69696969696</v>
      </c>
      <c r="E408" s="10">
        <v>60866</v>
      </c>
      <c r="F408" s="137">
        <v>0.12309764527669971</v>
      </c>
      <c r="G408" s="46">
        <v>1086.6666666666599</v>
      </c>
      <c r="H408" s="10">
        <v>44835</v>
      </c>
      <c r="I408" s="137">
        <v>9.3437590525155309E-2</v>
      </c>
      <c r="J408" s="46">
        <v>940</v>
      </c>
      <c r="K408" s="137">
        <v>-0.16740947075208915</v>
      </c>
    </row>
    <row r="409" spans="1:11" ht="14.4" x14ac:dyDescent="0.3">
      <c r="A409" s="99" t="s">
        <v>546</v>
      </c>
      <c r="B409" s="10">
        <v>8681</v>
      </c>
      <c r="C409" s="137">
        <v>1.759638383265091E-2</v>
      </c>
      <c r="D409" s="10">
        <v>500.60606060606</v>
      </c>
      <c r="E409" s="10">
        <v>10737</v>
      </c>
      <c r="F409" s="137">
        <v>2.1714905157820864E-2</v>
      </c>
      <c r="G409" s="46">
        <v>455.75757575757501</v>
      </c>
      <c r="H409" s="10">
        <v>7246</v>
      </c>
      <c r="I409" s="137">
        <v>1.5100898426347171E-2</v>
      </c>
      <c r="J409" s="46">
        <v>436.96969999999999</v>
      </c>
      <c r="K409" s="137">
        <v>-0.16530353645893331</v>
      </c>
    </row>
    <row r="410" spans="1:11" ht="14.4" x14ac:dyDescent="0.3">
      <c r="A410" s="99" t="s">
        <v>547</v>
      </c>
      <c r="B410" s="10">
        <v>14428</v>
      </c>
      <c r="C410" s="137">
        <v>2.9245550735800867E-2</v>
      </c>
      <c r="D410" s="10">
        <v>701.21212121212102</v>
      </c>
      <c r="E410" s="10">
        <v>16259</v>
      </c>
      <c r="F410" s="137">
        <v>3.2882801803204756E-2</v>
      </c>
      <c r="G410" s="46">
        <v>503.636363636363</v>
      </c>
      <c r="H410" s="10">
        <v>11307</v>
      </c>
      <c r="I410" s="137">
        <v>2.3564153809923744E-2</v>
      </c>
      <c r="J410" s="46">
        <v>451.51513699999998</v>
      </c>
      <c r="K410" s="137">
        <v>-0.21631549764347102</v>
      </c>
    </row>
    <row r="411" spans="1:11" ht="14.4" x14ac:dyDescent="0.3">
      <c r="A411" s="99" t="s">
        <v>548</v>
      </c>
      <c r="B411" s="10">
        <v>30741</v>
      </c>
      <c r="C411" s="137">
        <v>6.2311995783840758E-2</v>
      </c>
      <c r="D411" s="10">
        <v>864.24242424242402</v>
      </c>
      <c r="E411" s="10">
        <v>33870</v>
      </c>
      <c r="F411" s="137">
        <v>6.8499938315674094E-2</v>
      </c>
      <c r="G411" s="46">
        <v>800</v>
      </c>
      <c r="H411" s="10">
        <v>26282</v>
      </c>
      <c r="I411" s="137">
        <v>5.4772538288884398E-2</v>
      </c>
      <c r="J411" s="46">
        <v>673.93939999999998</v>
      </c>
      <c r="K411" s="137">
        <v>-0.14505058391073811</v>
      </c>
    </row>
    <row r="412" spans="1:11" ht="14.4" x14ac:dyDescent="0.3">
      <c r="A412" s="99" t="s">
        <v>549</v>
      </c>
      <c r="B412" s="10">
        <v>7180</v>
      </c>
      <c r="C412" s="137">
        <v>1.4553857380305672E-2</v>
      </c>
      <c r="D412" s="10">
        <v>366.06060606060601</v>
      </c>
      <c r="E412" s="10">
        <v>10839</v>
      </c>
      <c r="F412" s="137">
        <v>2.192119372316479E-2</v>
      </c>
      <c r="G412" s="46">
        <v>436.969696969697</v>
      </c>
      <c r="H412" s="10">
        <v>8818</v>
      </c>
      <c r="I412" s="137">
        <v>1.8376997284505845E-2</v>
      </c>
      <c r="J412" s="46">
        <v>423.63635299999999</v>
      </c>
      <c r="K412" s="137">
        <v>0.22813370473537606</v>
      </c>
    </row>
    <row r="413" spans="1:11" ht="14.4" x14ac:dyDescent="0.3">
      <c r="A413" s="99" t="s">
        <v>436</v>
      </c>
      <c r="B413" s="10">
        <v>410090</v>
      </c>
      <c r="C413" s="137">
        <v>0.83125228037458954</v>
      </c>
      <c r="D413" s="10">
        <v>2147.2727272727202</v>
      </c>
      <c r="E413" s="10">
        <v>394163</v>
      </c>
      <c r="F413" s="137">
        <v>0.79716980178095798</v>
      </c>
      <c r="G413" s="46">
        <v>1962.42424242424</v>
      </c>
      <c r="H413" s="10">
        <v>403350</v>
      </c>
      <c r="I413" s="137">
        <v>0.84059444938823236</v>
      </c>
      <c r="J413" s="46">
        <v>2146.6667499999999</v>
      </c>
      <c r="K413" s="137">
        <v>-1.6435416615864812E-2</v>
      </c>
    </row>
    <row r="414" spans="1:11" ht="14.4" x14ac:dyDescent="0.3">
      <c r="A414" s="99" t="s">
        <v>384</v>
      </c>
      <c r="B414" s="10">
        <v>212829</v>
      </c>
      <c r="C414" s="137">
        <v>0.43140430534722501</v>
      </c>
      <c r="D414" s="10">
        <v>1827.87878787878</v>
      </c>
      <c r="E414" s="10">
        <v>207844</v>
      </c>
      <c r="F414" s="137">
        <v>0.4203513781896358</v>
      </c>
      <c r="G414" s="46">
        <v>1523.6363636363601</v>
      </c>
      <c r="H414" s="10">
        <v>209862</v>
      </c>
      <c r="I414" s="137">
        <v>0.43735919756418301</v>
      </c>
      <c r="J414" s="46">
        <v>1790.9090000000001</v>
      </c>
      <c r="K414" s="137">
        <v>-1.3940769350041583E-2</v>
      </c>
    </row>
    <row r="415" spans="1:11" ht="14.4" x14ac:dyDescent="0.3">
      <c r="A415" s="99" t="s">
        <v>540</v>
      </c>
      <c r="B415" s="10">
        <v>107654</v>
      </c>
      <c r="C415" s="137">
        <v>0.21821461872136863</v>
      </c>
      <c r="D415" s="10">
        <v>1415.15151515151</v>
      </c>
      <c r="E415" s="10">
        <v>96861</v>
      </c>
      <c r="F415" s="137">
        <v>0.19589526203703891</v>
      </c>
      <c r="G415" s="46">
        <v>1291.5151515151499</v>
      </c>
      <c r="H415" s="10">
        <v>91655</v>
      </c>
      <c r="I415" s="137">
        <v>0.19101198527005933</v>
      </c>
      <c r="J415" s="46">
        <v>1254.5454099999999</v>
      </c>
      <c r="K415" s="137">
        <v>-0.14861500733832464</v>
      </c>
    </row>
    <row r="416" spans="1:11" ht="14.4" x14ac:dyDescent="0.3">
      <c r="A416" s="99" t="s">
        <v>541</v>
      </c>
      <c r="B416" s="10">
        <v>17581</v>
      </c>
      <c r="C416" s="137">
        <v>3.5636680585397491E-2</v>
      </c>
      <c r="D416" s="10">
        <v>570.30303030303003</v>
      </c>
      <c r="E416" s="10">
        <v>16628</v>
      </c>
      <c r="F416" s="137">
        <v>3.362908102489013E-2</v>
      </c>
      <c r="G416" s="46">
        <v>698.78787878787796</v>
      </c>
      <c r="H416" s="10">
        <v>16381</v>
      </c>
      <c r="I416" s="137">
        <v>3.4138533966601298E-2</v>
      </c>
      <c r="J416" s="46">
        <v>456.96969999999999</v>
      </c>
      <c r="K416" s="137">
        <v>-6.8255503099937428E-2</v>
      </c>
    </row>
    <row r="417" spans="1:11" ht="14.4" x14ac:dyDescent="0.3">
      <c r="A417" s="99" t="s">
        <v>542</v>
      </c>
      <c r="B417" s="10">
        <v>22842</v>
      </c>
      <c r="C417" s="137">
        <v>4.6300725665869381E-2</v>
      </c>
      <c r="D417" s="10">
        <v>678.78787878787796</v>
      </c>
      <c r="E417" s="10">
        <v>18187</v>
      </c>
      <c r="F417" s="137">
        <v>3.6782060175587973E-2</v>
      </c>
      <c r="G417" s="46">
        <v>595.15151515151501</v>
      </c>
      <c r="H417" s="10">
        <v>17690</v>
      </c>
      <c r="I417" s="137">
        <v>3.6866532316047675E-2</v>
      </c>
      <c r="J417" s="46">
        <v>583.63635299999999</v>
      </c>
      <c r="K417" s="137">
        <v>-0.22554942649505297</v>
      </c>
    </row>
    <row r="418" spans="1:11" ht="14.4" x14ac:dyDescent="0.3">
      <c r="A418" s="99" t="s">
        <v>543</v>
      </c>
      <c r="B418" s="10">
        <v>67231</v>
      </c>
      <c r="C418" s="137">
        <v>0.13627721247010174</v>
      </c>
      <c r="D418" s="10">
        <v>1211.5151515151499</v>
      </c>
      <c r="E418" s="10">
        <v>62046</v>
      </c>
      <c r="F418" s="137">
        <v>0.1254841208365608</v>
      </c>
      <c r="G418" s="46">
        <v>1144.84848484848</v>
      </c>
      <c r="H418" s="10">
        <v>57584</v>
      </c>
      <c r="I418" s="137">
        <v>0.12000691898741037</v>
      </c>
      <c r="J418" s="46">
        <v>1050.9090000000001</v>
      </c>
      <c r="K418" s="137">
        <v>-0.14349035415210246</v>
      </c>
    </row>
    <row r="419" spans="1:11" ht="14.4" x14ac:dyDescent="0.3">
      <c r="A419" s="99" t="s">
        <v>544</v>
      </c>
      <c r="B419" s="10">
        <v>105175</v>
      </c>
      <c r="C419" s="137">
        <v>0.21318968662585641</v>
      </c>
      <c r="D419" s="10">
        <v>1238.1818181818101</v>
      </c>
      <c r="E419" s="10">
        <v>110983</v>
      </c>
      <c r="F419" s="137">
        <v>0.22445611615259692</v>
      </c>
      <c r="G419" s="46">
        <v>1110.9090909090901</v>
      </c>
      <c r="H419" s="10">
        <v>118207</v>
      </c>
      <c r="I419" s="137">
        <v>0.24634721229412365</v>
      </c>
      <c r="J419" s="46">
        <v>1247.27271</v>
      </c>
      <c r="K419" s="137">
        <v>0.12390777275968624</v>
      </c>
    </row>
    <row r="420" spans="1:11" ht="14.4" x14ac:dyDescent="0.3">
      <c r="A420" s="99" t="s">
        <v>385</v>
      </c>
      <c r="B420" s="10">
        <v>197261</v>
      </c>
      <c r="C420" s="137">
        <v>0.39984797502736452</v>
      </c>
      <c r="D420" s="10">
        <v>1836.3636363636299</v>
      </c>
      <c r="E420" s="10">
        <v>186319</v>
      </c>
      <c r="F420" s="137">
        <v>0.37681842359132212</v>
      </c>
      <c r="G420" s="46">
        <v>1631.5151515151499</v>
      </c>
      <c r="H420" s="10">
        <v>193488</v>
      </c>
      <c r="I420" s="137">
        <v>0.40323525182404929</v>
      </c>
      <c r="J420" s="46">
        <v>2024.24243</v>
      </c>
      <c r="K420" s="137">
        <v>-1.9126943491110764E-2</v>
      </c>
    </row>
    <row r="421" spans="1:11" ht="14.4" x14ac:dyDescent="0.3">
      <c r="A421" s="99" t="s">
        <v>386</v>
      </c>
      <c r="B421" s="10">
        <v>43718</v>
      </c>
      <c r="C421" s="137">
        <v>8.8616370049053386E-2</v>
      </c>
      <c r="D421" s="10">
        <v>900.60606060606005</v>
      </c>
      <c r="E421" s="10">
        <v>42639</v>
      </c>
      <c r="F421" s="137">
        <v>8.623468762450627E-2</v>
      </c>
      <c r="G421" s="46">
        <v>1034.54545454545</v>
      </c>
      <c r="H421" s="10">
        <v>47840</v>
      </c>
      <c r="I421" s="137">
        <v>9.9700107744472619E-2</v>
      </c>
      <c r="J421" s="46">
        <v>1127.87878</v>
      </c>
      <c r="K421" s="137">
        <v>9.4286106409259343E-2</v>
      </c>
    </row>
    <row r="422" spans="1:11" ht="14.4" x14ac:dyDescent="0.3">
      <c r="A422" s="99" t="s">
        <v>545</v>
      </c>
      <c r="B422" s="10">
        <v>24714</v>
      </c>
      <c r="C422" s="137">
        <v>5.0095268982851583E-2</v>
      </c>
      <c r="D422" s="10">
        <v>694.54545454545405</v>
      </c>
      <c r="E422" s="10">
        <v>22532</v>
      </c>
      <c r="F422" s="137">
        <v>4.5569548571856175E-2</v>
      </c>
      <c r="G422" s="46">
        <v>799.39393939393904</v>
      </c>
      <c r="H422" s="10">
        <v>24423</v>
      </c>
      <c r="I422" s="137">
        <v>5.0898322145552989E-2</v>
      </c>
      <c r="J422" s="46">
        <v>778.18179999999995</v>
      </c>
      <c r="K422" s="137">
        <v>-1.1774702597717892E-2</v>
      </c>
    </row>
    <row r="423" spans="1:11" ht="14.4" x14ac:dyDescent="0.3">
      <c r="A423" s="99" t="s">
        <v>546</v>
      </c>
      <c r="B423" s="10">
        <v>5447</v>
      </c>
      <c r="C423" s="137">
        <v>1.1041067012607937E-2</v>
      </c>
      <c r="D423" s="10">
        <v>403.030303030303</v>
      </c>
      <c r="E423" s="10">
        <v>4561</v>
      </c>
      <c r="F423" s="137">
        <v>9.224334769937689E-3</v>
      </c>
      <c r="G423" s="46">
        <v>387.27272727272702</v>
      </c>
      <c r="H423" s="10">
        <v>5736</v>
      </c>
      <c r="I423" s="137">
        <v>1.1954009574044628E-2</v>
      </c>
      <c r="J423" s="46">
        <v>411.51513699999998</v>
      </c>
      <c r="K423" s="137">
        <v>5.3056728474389574E-2</v>
      </c>
    </row>
    <row r="424" spans="1:11" ht="14.4" x14ac:dyDescent="0.3">
      <c r="A424" s="99" t="s">
        <v>547</v>
      </c>
      <c r="B424" s="10">
        <v>3175</v>
      </c>
      <c r="C424" s="137">
        <v>6.4357238415697089E-3</v>
      </c>
      <c r="D424" s="10">
        <v>266.666666666666</v>
      </c>
      <c r="E424" s="10">
        <v>2902</v>
      </c>
      <c r="F424" s="137">
        <v>5.8691119277261942E-3</v>
      </c>
      <c r="G424" s="46">
        <v>298.18181818181802</v>
      </c>
      <c r="H424" s="10">
        <v>3233</v>
      </c>
      <c r="I424" s="137">
        <v>6.7376765956914716E-3</v>
      </c>
      <c r="J424" s="46">
        <v>300</v>
      </c>
      <c r="K424" s="137">
        <v>1.8267716535433069E-2</v>
      </c>
    </row>
    <row r="425" spans="1:11" ht="14.4" x14ac:dyDescent="0.3">
      <c r="A425" s="99" t="s">
        <v>548</v>
      </c>
      <c r="B425" s="10">
        <v>16092</v>
      </c>
      <c r="C425" s="137">
        <v>3.2618478128673939E-2</v>
      </c>
      <c r="D425" s="10">
        <v>564.84848484848396</v>
      </c>
      <c r="E425" s="10">
        <v>15069</v>
      </c>
      <c r="F425" s="137">
        <v>3.047610187419229E-2</v>
      </c>
      <c r="G425" s="46">
        <v>559.39393939393904</v>
      </c>
      <c r="H425" s="10">
        <v>15454</v>
      </c>
      <c r="I425" s="137">
        <v>3.220663597581689E-2</v>
      </c>
      <c r="J425" s="46">
        <v>609.69695999999999</v>
      </c>
      <c r="K425" s="137">
        <v>-3.9647029579915484E-2</v>
      </c>
    </row>
    <row r="426" spans="1:11" ht="14.4" x14ac:dyDescent="0.3">
      <c r="A426" s="99" t="s">
        <v>549</v>
      </c>
      <c r="B426" s="10">
        <v>19004</v>
      </c>
      <c r="C426" s="137">
        <v>3.852110106620181E-2</v>
      </c>
      <c r="D426" s="10">
        <v>493.93939393939399</v>
      </c>
      <c r="E426" s="10">
        <v>20107</v>
      </c>
      <c r="F426" s="137">
        <v>4.0665139052650102E-2</v>
      </c>
      <c r="G426" s="46">
        <v>608.48484848484804</v>
      </c>
      <c r="H426" s="10">
        <v>23417</v>
      </c>
      <c r="I426" s="137">
        <v>4.8801785598919636E-2</v>
      </c>
      <c r="J426" s="46">
        <v>714.54549999999995</v>
      </c>
      <c r="K426" s="137">
        <v>0.23221427067985687</v>
      </c>
    </row>
    <row r="427" spans="1:11" ht="14.4" x14ac:dyDescent="0.3">
      <c r="A427" s="99" t="s">
        <v>387</v>
      </c>
      <c r="B427" s="10">
        <v>153543</v>
      </c>
      <c r="C427" s="137">
        <v>0.31123160497831109</v>
      </c>
      <c r="D427" s="10">
        <v>1558.1818181818101</v>
      </c>
      <c r="E427" s="10">
        <v>143680</v>
      </c>
      <c r="F427" s="137">
        <v>0.29058373596681586</v>
      </c>
      <c r="G427" s="46">
        <v>1373.3333333333301</v>
      </c>
      <c r="H427" s="10">
        <v>145648</v>
      </c>
      <c r="I427" s="137">
        <v>0.30353514407957671</v>
      </c>
      <c r="J427" s="46">
        <v>1467.27271</v>
      </c>
      <c r="K427" s="137">
        <v>-5.1418820786359523E-2</v>
      </c>
    </row>
    <row r="428" spans="1:11" ht="14.4" x14ac:dyDescent="0.3">
      <c r="A428" s="99" t="s">
        <v>545</v>
      </c>
      <c r="B428" s="10">
        <v>100469</v>
      </c>
      <c r="C428" s="137">
        <v>0.20365062634288725</v>
      </c>
      <c r="D428" s="10">
        <v>1364.2424242424199</v>
      </c>
      <c r="E428" s="10">
        <v>82522</v>
      </c>
      <c r="F428" s="137">
        <v>0.16689553911089627</v>
      </c>
      <c r="G428" s="46">
        <v>1235.7575757575701</v>
      </c>
      <c r="H428" s="10">
        <v>77526</v>
      </c>
      <c r="I428" s="137">
        <v>0.1615666921613291</v>
      </c>
      <c r="J428" s="46">
        <v>1220</v>
      </c>
      <c r="K428" s="137">
        <v>-0.22835899630731868</v>
      </c>
    </row>
    <row r="429" spans="1:11" ht="14.4" x14ac:dyDescent="0.3">
      <c r="A429" s="99" t="s">
        <v>546</v>
      </c>
      <c r="B429" s="10">
        <v>13598</v>
      </c>
      <c r="C429" s="137">
        <v>2.7563141038634612E-2</v>
      </c>
      <c r="D429" s="10">
        <v>612.12121212121201</v>
      </c>
      <c r="E429" s="10">
        <v>12719</v>
      </c>
      <c r="F429" s="137">
        <v>2.5723375123621457E-2</v>
      </c>
      <c r="G429" s="46">
        <v>538.18181818181802</v>
      </c>
      <c r="H429" s="10">
        <v>11913</v>
      </c>
      <c r="I429" s="137">
        <v>2.4827077415549799E-2</v>
      </c>
      <c r="J429" s="46">
        <v>468.48486300000002</v>
      </c>
      <c r="K429" s="137">
        <v>-0.12391528165906751</v>
      </c>
    </row>
    <row r="430" spans="1:11" ht="14.4" x14ac:dyDescent="0.3">
      <c r="A430" s="99" t="s">
        <v>547</v>
      </c>
      <c r="B430" s="10">
        <v>15863</v>
      </c>
      <c r="C430" s="137">
        <v>3.215429521222686E-2</v>
      </c>
      <c r="D430" s="10">
        <v>636.36363636363603</v>
      </c>
      <c r="E430" s="10">
        <v>11457</v>
      </c>
      <c r="F430" s="137">
        <v>2.3171059736719162E-2</v>
      </c>
      <c r="G430" s="46">
        <v>460</v>
      </c>
      <c r="H430" s="10">
        <v>11958</v>
      </c>
      <c r="I430" s="137">
        <v>2.4920858871413119E-2</v>
      </c>
      <c r="J430" s="46">
        <v>543.03030000000001</v>
      </c>
      <c r="K430" s="137">
        <v>-0.24617033348042616</v>
      </c>
    </row>
    <row r="431" spans="1:11" ht="14.4" x14ac:dyDescent="0.3">
      <c r="A431" s="99" t="s">
        <v>548</v>
      </c>
      <c r="B431" s="10">
        <v>71008</v>
      </c>
      <c r="C431" s="137">
        <v>0.14393319009202579</v>
      </c>
      <c r="D431" s="10">
        <v>1148.4848484848401</v>
      </c>
      <c r="E431" s="10">
        <v>58346</v>
      </c>
      <c r="F431" s="137">
        <v>0.11800110425055567</v>
      </c>
      <c r="G431" s="46">
        <v>990.90909090909099</v>
      </c>
      <c r="H431" s="10">
        <v>53655</v>
      </c>
      <c r="I431" s="137">
        <v>0.1118187558743662</v>
      </c>
      <c r="J431" s="46">
        <v>1027.27271</v>
      </c>
      <c r="K431" s="137">
        <v>-0.24438091482649843</v>
      </c>
    </row>
    <row r="432" spans="1:11" ht="14.4" x14ac:dyDescent="0.3">
      <c r="A432" s="99" t="s">
        <v>549</v>
      </c>
      <c r="B432" s="10">
        <v>53074</v>
      </c>
      <c r="C432" s="137">
        <v>0.10758097863542385</v>
      </c>
      <c r="D432" s="10">
        <v>871.51515151515105</v>
      </c>
      <c r="E432" s="10">
        <v>61158</v>
      </c>
      <c r="F432" s="137">
        <v>0.12368819685591957</v>
      </c>
      <c r="G432" s="46">
        <v>849.09090909090901</v>
      </c>
      <c r="H432" s="10">
        <v>68122</v>
      </c>
      <c r="I432" s="137">
        <v>0.14196845191824758</v>
      </c>
      <c r="J432" s="46">
        <v>1212.72729</v>
      </c>
      <c r="K432" s="137">
        <v>0.28352865810001132</v>
      </c>
    </row>
    <row r="433" spans="1:11" ht="14.4" x14ac:dyDescent="0.3">
      <c r="A433" s="432"/>
      <c r="B433" s="432"/>
      <c r="C433" s="432"/>
      <c r="D433" s="432"/>
      <c r="E433" s="432"/>
      <c r="F433" s="432"/>
      <c r="G433" s="432"/>
      <c r="H433" s="432"/>
      <c r="I433" s="432"/>
      <c r="J433" s="432"/>
      <c r="K433" s="432"/>
    </row>
    <row r="434" spans="1:11" ht="14.4" x14ac:dyDescent="0.3">
      <c r="A434" s="472" t="s">
        <v>550</v>
      </c>
      <c r="B434" s="472"/>
      <c r="C434" s="472"/>
      <c r="D434" s="472"/>
      <c r="E434" s="472"/>
      <c r="F434" s="472"/>
      <c r="G434" s="472"/>
      <c r="H434" s="472"/>
      <c r="I434" s="472"/>
      <c r="J434" s="472"/>
      <c r="K434" s="472"/>
    </row>
    <row r="435" spans="1:11" ht="18" customHeight="1" x14ac:dyDescent="0.3">
      <c r="B435" s="474" t="s">
        <v>332</v>
      </c>
      <c r="C435" s="474"/>
      <c r="D435" s="102" t="s">
        <v>333</v>
      </c>
      <c r="E435" s="474" t="s">
        <v>332</v>
      </c>
      <c r="F435" s="474"/>
      <c r="G435" s="102" t="s">
        <v>333</v>
      </c>
      <c r="H435" s="474" t="s">
        <v>332</v>
      </c>
      <c r="I435" s="474"/>
      <c r="J435" s="102" t="s">
        <v>333</v>
      </c>
      <c r="K435" s="99" t="s">
        <v>0</v>
      </c>
    </row>
    <row r="436" spans="1:11" ht="14.4" x14ac:dyDescent="0.3">
      <c r="A436" s="99" t="s">
        <v>18</v>
      </c>
      <c r="B436" s="10">
        <v>66436</v>
      </c>
      <c r="C436" s="137"/>
      <c r="D436" s="10">
        <v>1019.3939393939301</v>
      </c>
      <c r="E436" s="10">
        <v>64236</v>
      </c>
      <c r="F436" s="137"/>
      <c r="G436" s="46">
        <v>1087.87878787878</v>
      </c>
      <c r="H436" s="10">
        <v>68408</v>
      </c>
      <c r="I436" s="137"/>
      <c r="J436" s="46">
        <v>1180</v>
      </c>
      <c r="K436" s="137">
        <v>2.9682702149437051E-2</v>
      </c>
    </row>
    <row r="437" spans="1:11" ht="14.4" x14ac:dyDescent="0.3">
      <c r="A437" s="99" t="s">
        <v>420</v>
      </c>
      <c r="B437" s="10">
        <v>9687</v>
      </c>
      <c r="C437" s="137">
        <v>0.14580950087302066</v>
      </c>
      <c r="D437" s="10">
        <v>491.51515151515099</v>
      </c>
      <c r="E437" s="10">
        <v>12477</v>
      </c>
      <c r="F437" s="137">
        <v>0.19423687651784047</v>
      </c>
      <c r="G437" s="46">
        <v>501.21212121212102</v>
      </c>
      <c r="H437" s="10">
        <v>10478</v>
      </c>
      <c r="I437" s="137">
        <v>0.15316921997427202</v>
      </c>
      <c r="J437" s="46">
        <v>463.03030000000001</v>
      </c>
      <c r="K437" s="137">
        <v>8.1655827397543096E-2</v>
      </c>
    </row>
    <row r="438" spans="1:11" ht="14.4" x14ac:dyDescent="0.3">
      <c r="A438" s="99" t="s">
        <v>384</v>
      </c>
      <c r="B438" s="10">
        <v>3069</v>
      </c>
      <c r="C438" s="137">
        <v>4.6194834126076223E-2</v>
      </c>
      <c r="D438" s="10">
        <v>262.42424242424198</v>
      </c>
      <c r="E438" s="10">
        <v>4240</v>
      </c>
      <c r="F438" s="137">
        <v>6.6006600660066E-2</v>
      </c>
      <c r="G438" s="46">
        <v>259.39393939393898</v>
      </c>
      <c r="H438" s="10">
        <v>3408</v>
      </c>
      <c r="I438" s="137">
        <v>4.9818734650918024E-2</v>
      </c>
      <c r="J438" s="46">
        <v>241.21212800000001</v>
      </c>
      <c r="K438" s="137">
        <v>0.1104594330400782</v>
      </c>
    </row>
    <row r="439" spans="1:11" ht="14.4" x14ac:dyDescent="0.3">
      <c r="A439" s="99" t="s">
        <v>540</v>
      </c>
      <c r="B439" s="10">
        <v>2080</v>
      </c>
      <c r="C439" s="137">
        <v>3.1308326810765251E-2</v>
      </c>
      <c r="D439" s="10">
        <v>208.48484848484799</v>
      </c>
      <c r="E439" s="10">
        <v>3151</v>
      </c>
      <c r="F439" s="137">
        <v>4.9053490254685847E-2</v>
      </c>
      <c r="G439" s="46">
        <v>231.51515151515099</v>
      </c>
      <c r="H439" s="10">
        <v>2495</v>
      </c>
      <c r="I439" s="137">
        <v>3.6472342416091687E-2</v>
      </c>
      <c r="J439" s="46">
        <v>224.84848</v>
      </c>
      <c r="K439" s="137">
        <v>0.19951923076923078</v>
      </c>
    </row>
    <row r="440" spans="1:11" ht="14.4" x14ac:dyDescent="0.3">
      <c r="A440" s="99" t="s">
        <v>541</v>
      </c>
      <c r="B440" s="10">
        <v>241</v>
      </c>
      <c r="C440" s="137">
        <v>3.6275513275934733E-3</v>
      </c>
      <c r="D440" s="10">
        <v>65.454545454545396</v>
      </c>
      <c r="E440" s="10">
        <v>322</v>
      </c>
      <c r="F440" s="137">
        <v>5.0127654274861452E-3</v>
      </c>
      <c r="G440" s="46">
        <v>87.272727272727195</v>
      </c>
      <c r="H440" s="10">
        <v>265</v>
      </c>
      <c r="I440" s="137">
        <v>3.8738159279616421E-3</v>
      </c>
      <c r="J440" s="46">
        <v>66.666664100000006</v>
      </c>
      <c r="K440" s="137">
        <v>9.9585062240663894E-2</v>
      </c>
    </row>
    <row r="441" spans="1:11" ht="14.4" x14ac:dyDescent="0.3">
      <c r="A441" s="99" t="s">
        <v>542</v>
      </c>
      <c r="B441" s="10">
        <v>859</v>
      </c>
      <c r="C441" s="137">
        <v>1.2929736889638149E-2</v>
      </c>
      <c r="D441" s="10">
        <v>133.333333333333</v>
      </c>
      <c r="E441" s="10">
        <v>1109</v>
      </c>
      <c r="F441" s="137">
        <v>1.7264462295286134E-2</v>
      </c>
      <c r="G441" s="46">
        <v>127.272727272727</v>
      </c>
      <c r="H441" s="10">
        <v>893</v>
      </c>
      <c r="I441" s="137">
        <v>1.305402876856508E-2</v>
      </c>
      <c r="J441" s="46">
        <v>138.78787199999999</v>
      </c>
      <c r="K441" s="137">
        <v>3.9580908032596042E-2</v>
      </c>
    </row>
    <row r="442" spans="1:11" ht="14.4" x14ac:dyDescent="0.3">
      <c r="A442" s="99" t="s">
        <v>543</v>
      </c>
      <c r="B442" s="10">
        <v>980</v>
      </c>
      <c r="C442" s="137">
        <v>1.4751038593533626E-2</v>
      </c>
      <c r="D442" s="10">
        <v>132.12121212121201</v>
      </c>
      <c r="E442" s="10">
        <v>1720</v>
      </c>
      <c r="F442" s="137">
        <v>2.6776262531913567E-2</v>
      </c>
      <c r="G442" s="46">
        <v>175.75757575757501</v>
      </c>
      <c r="H442" s="10">
        <v>1337</v>
      </c>
      <c r="I442" s="137">
        <v>1.9544497719564964E-2</v>
      </c>
      <c r="J442" s="46">
        <v>164.24243200000001</v>
      </c>
      <c r="K442" s="137">
        <v>0.36428571428571427</v>
      </c>
    </row>
    <row r="443" spans="1:11" ht="14.4" x14ac:dyDescent="0.3">
      <c r="A443" s="99" t="s">
        <v>544</v>
      </c>
      <c r="B443" s="10">
        <v>989</v>
      </c>
      <c r="C443" s="137">
        <v>1.4886507315310975E-2</v>
      </c>
      <c r="D443" s="10">
        <v>113.333333333333</v>
      </c>
      <c r="E443" s="10">
        <v>1089</v>
      </c>
      <c r="F443" s="137">
        <v>1.695311040538016E-2</v>
      </c>
      <c r="G443" s="46">
        <v>139.39393939393901</v>
      </c>
      <c r="H443" s="10">
        <v>913</v>
      </c>
      <c r="I443" s="137">
        <v>1.3346392234826336E-2</v>
      </c>
      <c r="J443" s="46">
        <v>98.787880000000001</v>
      </c>
      <c r="K443" s="137">
        <v>-7.6845298281092017E-2</v>
      </c>
    </row>
    <row r="444" spans="1:11" ht="14.4" x14ac:dyDescent="0.3">
      <c r="A444" s="99" t="s">
        <v>385</v>
      </c>
      <c r="B444" s="10">
        <v>6618</v>
      </c>
      <c r="C444" s="137">
        <v>9.9614666746944427E-2</v>
      </c>
      <c r="D444" s="10">
        <v>388.48484848484799</v>
      </c>
      <c r="E444" s="10">
        <v>8237</v>
      </c>
      <c r="F444" s="137">
        <v>0.12823027585777447</v>
      </c>
      <c r="G444" s="46">
        <v>407.87878787878702</v>
      </c>
      <c r="H444" s="10">
        <v>7070</v>
      </c>
      <c r="I444" s="137">
        <v>0.10335048532335399</v>
      </c>
      <c r="J444" s="46">
        <v>355.15152</v>
      </c>
      <c r="K444" s="137">
        <v>6.8298579631308559E-2</v>
      </c>
    </row>
    <row r="445" spans="1:11" ht="14.4" x14ac:dyDescent="0.3">
      <c r="A445" s="99" t="s">
        <v>386</v>
      </c>
      <c r="B445" s="10">
        <v>1349</v>
      </c>
      <c r="C445" s="137">
        <v>2.0305256186404962E-2</v>
      </c>
      <c r="D445" s="10">
        <v>184.84848484848399</v>
      </c>
      <c r="E445" s="10">
        <v>2023</v>
      </c>
      <c r="F445" s="137">
        <v>3.1493243663989041E-2</v>
      </c>
      <c r="G445" s="46">
        <v>165.45454545454501</v>
      </c>
      <c r="H445" s="10">
        <v>1373</v>
      </c>
      <c r="I445" s="137">
        <v>2.0070751958835224E-2</v>
      </c>
      <c r="J445" s="46">
        <v>175.75756799999999</v>
      </c>
      <c r="K445" s="137">
        <v>1.7790956263899184E-2</v>
      </c>
    </row>
    <row r="446" spans="1:11" ht="14.4" x14ac:dyDescent="0.3">
      <c r="A446" s="99" t="s">
        <v>545</v>
      </c>
      <c r="B446" s="10">
        <v>983</v>
      </c>
      <c r="C446" s="137">
        <v>1.4796194834126076E-2</v>
      </c>
      <c r="D446" s="10">
        <v>160</v>
      </c>
      <c r="E446" s="10">
        <v>1582</v>
      </c>
      <c r="F446" s="137">
        <v>2.4627934491562364E-2</v>
      </c>
      <c r="G446" s="46">
        <v>144.84848484848399</v>
      </c>
      <c r="H446" s="10">
        <v>1115</v>
      </c>
      <c r="I446" s="137">
        <v>1.6299263244065023E-2</v>
      </c>
      <c r="J446" s="46">
        <v>147.27271999999999</v>
      </c>
      <c r="K446" s="137">
        <v>0.13428280773143439</v>
      </c>
    </row>
    <row r="447" spans="1:11" ht="14.4" x14ac:dyDescent="0.3">
      <c r="A447" s="99" t="s">
        <v>546</v>
      </c>
      <c r="B447" s="10">
        <v>160</v>
      </c>
      <c r="C447" s="137">
        <v>2.4083328315973266E-3</v>
      </c>
      <c r="D447" s="10">
        <v>51.515151515151501</v>
      </c>
      <c r="E447" s="10">
        <v>294</v>
      </c>
      <c r="F447" s="137">
        <v>4.5768727816177844E-3</v>
      </c>
      <c r="G447" s="46">
        <v>72.121212121212096</v>
      </c>
      <c r="H447" s="10">
        <v>272</v>
      </c>
      <c r="I447" s="137">
        <v>3.9761431411530811E-3</v>
      </c>
      <c r="J447" s="46">
        <v>63.030304000000001</v>
      </c>
      <c r="K447" s="137">
        <v>0.7</v>
      </c>
    </row>
    <row r="448" spans="1:11" ht="14.4" x14ac:dyDescent="0.3">
      <c r="A448" s="99" t="s">
        <v>547</v>
      </c>
      <c r="B448" s="10">
        <v>133</v>
      </c>
      <c r="C448" s="137">
        <v>2.001926666265278E-3</v>
      </c>
      <c r="D448" s="10">
        <v>40</v>
      </c>
      <c r="E448" s="10">
        <v>395</v>
      </c>
      <c r="F448" s="137">
        <v>6.1491998256429413E-3</v>
      </c>
      <c r="G448" s="46">
        <v>62.424242424242401</v>
      </c>
      <c r="H448" s="10">
        <v>295</v>
      </c>
      <c r="I448" s="137">
        <v>4.312361127353526E-3</v>
      </c>
      <c r="J448" s="46">
        <v>91.515150000000006</v>
      </c>
      <c r="K448" s="137">
        <v>1.2180451127819549</v>
      </c>
    </row>
    <row r="449" spans="1:11" ht="14.4" x14ac:dyDescent="0.3">
      <c r="A449" s="99" t="s">
        <v>548</v>
      </c>
      <c r="B449" s="10">
        <v>690</v>
      </c>
      <c r="C449" s="137">
        <v>1.0385935336263471E-2</v>
      </c>
      <c r="D449" s="10">
        <v>132.72727272727201</v>
      </c>
      <c r="E449" s="10">
        <v>893</v>
      </c>
      <c r="F449" s="137">
        <v>1.3901861884301637E-2</v>
      </c>
      <c r="G449" s="46">
        <v>115.757575757575</v>
      </c>
      <c r="H449" s="10">
        <v>548</v>
      </c>
      <c r="I449" s="137">
        <v>8.0107589755584151E-3</v>
      </c>
      <c r="J449" s="46">
        <v>107.272728</v>
      </c>
      <c r="K449" s="137">
        <v>-0.20579710144927535</v>
      </c>
    </row>
    <row r="450" spans="1:11" ht="14.4" x14ac:dyDescent="0.3">
      <c r="A450" s="99" t="s">
        <v>549</v>
      </c>
      <c r="B450" s="10">
        <v>366</v>
      </c>
      <c r="C450" s="137">
        <v>5.5090613522788849E-3</v>
      </c>
      <c r="D450" s="10">
        <v>87.272727272727195</v>
      </c>
      <c r="E450" s="10">
        <v>441</v>
      </c>
      <c r="F450" s="137">
        <v>6.8653091724266762E-3</v>
      </c>
      <c r="G450" s="46">
        <v>73.3333333333333</v>
      </c>
      <c r="H450" s="10">
        <v>258</v>
      </c>
      <c r="I450" s="137">
        <v>3.7714887147702022E-3</v>
      </c>
      <c r="J450" s="46">
        <v>71.515150000000006</v>
      </c>
      <c r="K450" s="137">
        <v>-0.29508196721311475</v>
      </c>
    </row>
    <row r="451" spans="1:11" ht="14.4" x14ac:dyDescent="0.3">
      <c r="A451" s="99" t="s">
        <v>387</v>
      </c>
      <c r="B451" s="10">
        <v>5269</v>
      </c>
      <c r="C451" s="137">
        <v>7.9309410560539473E-2</v>
      </c>
      <c r="D451" s="10">
        <v>340.60606060606</v>
      </c>
      <c r="E451" s="10">
        <v>6214</v>
      </c>
      <c r="F451" s="137">
        <v>9.6737032193785419E-2</v>
      </c>
      <c r="G451" s="46">
        <v>379.39393939393898</v>
      </c>
      <c r="H451" s="10">
        <v>5697</v>
      </c>
      <c r="I451" s="137">
        <v>8.3279733364518771E-2</v>
      </c>
      <c r="J451" s="46">
        <v>320</v>
      </c>
      <c r="K451" s="137">
        <v>8.1229834883279561E-2</v>
      </c>
    </row>
    <row r="452" spans="1:11" ht="14.4" x14ac:dyDescent="0.3">
      <c r="A452" s="99" t="s">
        <v>545</v>
      </c>
      <c r="B452" s="10">
        <v>4670</v>
      </c>
      <c r="C452" s="137">
        <v>7.0293214522246975E-2</v>
      </c>
      <c r="D452" s="10">
        <v>347.27272727272702</v>
      </c>
      <c r="E452" s="10">
        <v>5311</v>
      </c>
      <c r="F452" s="137">
        <v>8.2679494364530787E-2</v>
      </c>
      <c r="G452" s="46">
        <v>332.72727272727201</v>
      </c>
      <c r="H452" s="10">
        <v>4779</v>
      </c>
      <c r="I452" s="137">
        <v>6.9860250263127116E-2</v>
      </c>
      <c r="J452" s="46">
        <v>292.72726399999999</v>
      </c>
      <c r="K452" s="137">
        <v>2.3340471092077087E-2</v>
      </c>
    </row>
    <row r="453" spans="1:11" ht="14.4" x14ac:dyDescent="0.3">
      <c r="A453" s="99" t="s">
        <v>546</v>
      </c>
      <c r="B453" s="10">
        <v>970</v>
      </c>
      <c r="C453" s="137">
        <v>1.4600517791558793E-2</v>
      </c>
      <c r="D453" s="10">
        <v>132.72727272727201</v>
      </c>
      <c r="E453" s="10">
        <v>780</v>
      </c>
      <c r="F453" s="137">
        <v>1.2142723706332898E-2</v>
      </c>
      <c r="G453" s="46">
        <v>113.333333333333</v>
      </c>
      <c r="H453" s="10">
        <v>630</v>
      </c>
      <c r="I453" s="137">
        <v>9.2094491872295632E-3</v>
      </c>
      <c r="J453" s="46">
        <v>108.484848</v>
      </c>
      <c r="K453" s="137">
        <v>-0.35051546391752575</v>
      </c>
    </row>
    <row r="454" spans="1:11" ht="14.4" x14ac:dyDescent="0.3">
      <c r="A454" s="99" t="s">
        <v>547</v>
      </c>
      <c r="B454" s="10">
        <v>1563</v>
      </c>
      <c r="C454" s="137">
        <v>2.3526401348666386E-2</v>
      </c>
      <c r="D454" s="10">
        <v>220.60606060606</v>
      </c>
      <c r="E454" s="10">
        <v>1955</v>
      </c>
      <c r="F454" s="137">
        <v>3.0434647238308736E-2</v>
      </c>
      <c r="G454" s="46">
        <v>221.81818181818099</v>
      </c>
      <c r="H454" s="10">
        <v>1484</v>
      </c>
      <c r="I454" s="137">
        <v>2.1693369196585193E-2</v>
      </c>
      <c r="J454" s="46">
        <v>152.72728000000001</v>
      </c>
      <c r="K454" s="137">
        <v>-5.0543825975687781E-2</v>
      </c>
    </row>
    <row r="455" spans="1:11" ht="14.4" x14ac:dyDescent="0.3">
      <c r="A455" s="99" t="s">
        <v>548</v>
      </c>
      <c r="B455" s="10">
        <v>2137</v>
      </c>
      <c r="C455" s="137">
        <v>3.2166295382021794E-2</v>
      </c>
      <c r="D455" s="10">
        <v>214.54545454545399</v>
      </c>
      <c r="E455" s="10">
        <v>2576</v>
      </c>
      <c r="F455" s="137">
        <v>4.0102123419889162E-2</v>
      </c>
      <c r="G455" s="46">
        <v>224.24242424242399</v>
      </c>
      <c r="H455" s="10">
        <v>2665</v>
      </c>
      <c r="I455" s="137">
        <v>3.895743187931236E-2</v>
      </c>
      <c r="J455" s="46">
        <v>214.545456</v>
      </c>
      <c r="K455" s="137">
        <v>0.24707533926064576</v>
      </c>
    </row>
    <row r="456" spans="1:11" ht="14.4" x14ac:dyDescent="0.3">
      <c r="A456" s="99" t="s">
        <v>549</v>
      </c>
      <c r="B456" s="10">
        <v>599</v>
      </c>
      <c r="C456" s="137">
        <v>9.0161960382924913E-3</v>
      </c>
      <c r="D456" s="10">
        <v>92.121212121212096</v>
      </c>
      <c r="E456" s="10">
        <v>903</v>
      </c>
      <c r="F456" s="137">
        <v>1.4057537829254623E-2</v>
      </c>
      <c r="G456" s="46">
        <v>127.272727272727</v>
      </c>
      <c r="H456" s="10">
        <v>918</v>
      </c>
      <c r="I456" s="137">
        <v>1.341948310139165E-2</v>
      </c>
      <c r="J456" s="46">
        <v>113.333336</v>
      </c>
      <c r="K456" s="137">
        <v>0.53255425709515858</v>
      </c>
    </row>
    <row r="457" spans="1:11" ht="14.4" x14ac:dyDescent="0.3">
      <c r="A457" s="99" t="s">
        <v>436</v>
      </c>
      <c r="B457" s="10">
        <v>56749</v>
      </c>
      <c r="C457" s="137">
        <v>0.85419049912697931</v>
      </c>
      <c r="D457" s="10">
        <v>916.969696969697</v>
      </c>
      <c r="E457" s="10">
        <v>51759</v>
      </c>
      <c r="F457" s="137">
        <v>0.8057631234821595</v>
      </c>
      <c r="G457" s="46">
        <v>1010.30303030303</v>
      </c>
      <c r="H457" s="10">
        <v>57930</v>
      </c>
      <c r="I457" s="137">
        <v>0.84683078002572798</v>
      </c>
      <c r="J457" s="46">
        <v>1000.60608</v>
      </c>
      <c r="K457" s="137">
        <v>2.0810939399813211E-2</v>
      </c>
    </row>
    <row r="458" spans="1:11" ht="14.4" x14ac:dyDescent="0.3">
      <c r="A458" s="99" t="s">
        <v>384</v>
      </c>
      <c r="B458" s="10">
        <v>38618</v>
      </c>
      <c r="C458" s="137">
        <v>0.58128123306640977</v>
      </c>
      <c r="D458" s="10">
        <v>790.90909090909099</v>
      </c>
      <c r="E458" s="10">
        <v>34321</v>
      </c>
      <c r="F458" s="137">
        <v>0.53429541067314279</v>
      </c>
      <c r="G458" s="46">
        <v>775.15151515151501</v>
      </c>
      <c r="H458" s="10">
        <v>36194</v>
      </c>
      <c r="I458" s="137">
        <v>0.52909016489299499</v>
      </c>
      <c r="J458" s="46">
        <v>726.66669999999999</v>
      </c>
      <c r="K458" s="137">
        <v>-6.2768657102905384E-2</v>
      </c>
    </row>
    <row r="459" spans="1:11" ht="14.4" x14ac:dyDescent="0.3">
      <c r="A459" s="99" t="s">
        <v>540</v>
      </c>
      <c r="B459" s="10">
        <v>20202</v>
      </c>
      <c r="C459" s="137">
        <v>0.30408212414955749</v>
      </c>
      <c r="D459" s="10">
        <v>663.63636363636294</v>
      </c>
      <c r="E459" s="10">
        <v>16796</v>
      </c>
      <c r="F459" s="137">
        <v>0.26147331714303507</v>
      </c>
      <c r="G459" s="46">
        <v>615.75757575757495</v>
      </c>
      <c r="H459" s="10">
        <v>16863</v>
      </c>
      <c r="I459" s="137">
        <v>0.24650625657817798</v>
      </c>
      <c r="J459" s="46">
        <v>515.75756799999999</v>
      </c>
      <c r="K459" s="137">
        <v>-0.16528066528066529</v>
      </c>
    </row>
    <row r="460" spans="1:11" ht="14.4" x14ac:dyDescent="0.3">
      <c r="A460" s="99" t="s">
        <v>541</v>
      </c>
      <c r="B460" s="10">
        <v>3296</v>
      </c>
      <c r="C460" s="137">
        <v>4.9611656330904932E-2</v>
      </c>
      <c r="D460" s="10">
        <v>245.45454545454501</v>
      </c>
      <c r="E460" s="10">
        <v>2249</v>
      </c>
      <c r="F460" s="137">
        <v>3.5011520019926523E-2</v>
      </c>
      <c r="G460" s="46">
        <v>218.18181818181799</v>
      </c>
      <c r="H460" s="10">
        <v>2551</v>
      </c>
      <c r="I460" s="137">
        <v>3.7290960121623203E-2</v>
      </c>
      <c r="J460" s="46">
        <v>209.69697600000001</v>
      </c>
      <c r="K460" s="137">
        <v>-0.22603155339805825</v>
      </c>
    </row>
    <row r="461" spans="1:11" ht="14.4" x14ac:dyDescent="0.3">
      <c r="A461" s="99" t="s">
        <v>542</v>
      </c>
      <c r="B461" s="10">
        <v>4523</v>
      </c>
      <c r="C461" s="137">
        <v>6.8080558733216931E-2</v>
      </c>
      <c r="D461" s="10">
        <v>292.72727272727201</v>
      </c>
      <c r="E461" s="10">
        <v>3634</v>
      </c>
      <c r="F461" s="137">
        <v>5.6572638395915066E-2</v>
      </c>
      <c r="G461" s="46">
        <v>266.06060606060601</v>
      </c>
      <c r="H461" s="10">
        <v>3509</v>
      </c>
      <c r="I461" s="137">
        <v>5.1295170155537362E-2</v>
      </c>
      <c r="J461" s="46">
        <v>278.18182400000001</v>
      </c>
      <c r="K461" s="137">
        <v>-0.22418748618173778</v>
      </c>
    </row>
    <row r="462" spans="1:11" ht="14.4" x14ac:dyDescent="0.3">
      <c r="A462" s="99" t="s">
        <v>543</v>
      </c>
      <c r="B462" s="10">
        <v>12383</v>
      </c>
      <c r="C462" s="137">
        <v>0.1863899090854356</v>
      </c>
      <c r="D462" s="10">
        <v>462.42424242424198</v>
      </c>
      <c r="E462" s="10">
        <v>10913</v>
      </c>
      <c r="F462" s="137">
        <v>0.16988915872719348</v>
      </c>
      <c r="G462" s="46">
        <v>483.636363636363</v>
      </c>
      <c r="H462" s="10">
        <v>10803</v>
      </c>
      <c r="I462" s="137">
        <v>0.15792012630101743</v>
      </c>
      <c r="J462" s="46">
        <v>419.39395100000002</v>
      </c>
      <c r="K462" s="137">
        <v>-0.12759428248405072</v>
      </c>
    </row>
    <row r="463" spans="1:11" ht="14.4" x14ac:dyDescent="0.3">
      <c r="A463" s="99" t="s">
        <v>544</v>
      </c>
      <c r="B463" s="10">
        <v>18416</v>
      </c>
      <c r="C463" s="137">
        <v>0.27719910891685229</v>
      </c>
      <c r="D463" s="10">
        <v>485.45454545454498</v>
      </c>
      <c r="E463" s="10">
        <v>17525</v>
      </c>
      <c r="F463" s="137">
        <v>0.27282209353010772</v>
      </c>
      <c r="G463" s="46">
        <v>435.75757575757501</v>
      </c>
      <c r="H463" s="10">
        <v>19331</v>
      </c>
      <c r="I463" s="137">
        <v>0.282583908314817</v>
      </c>
      <c r="J463" s="46">
        <v>546.66669999999999</v>
      </c>
      <c r="K463" s="137">
        <v>4.9685056472632494E-2</v>
      </c>
    </row>
    <row r="464" spans="1:11" ht="14.4" x14ac:dyDescent="0.3">
      <c r="A464" s="99" t="s">
        <v>385</v>
      </c>
      <c r="B464" s="10">
        <v>18131</v>
      </c>
      <c r="C464" s="137">
        <v>0.27290926606056959</v>
      </c>
      <c r="D464" s="10">
        <v>538.78787878787796</v>
      </c>
      <c r="E464" s="10">
        <v>17438</v>
      </c>
      <c r="F464" s="137">
        <v>0.27146771280901677</v>
      </c>
      <c r="G464" s="46">
        <v>543.030303030303</v>
      </c>
      <c r="H464" s="10">
        <v>21736</v>
      </c>
      <c r="I464" s="137">
        <v>0.317740615132733</v>
      </c>
      <c r="J464" s="46">
        <v>666.06060000000002</v>
      </c>
      <c r="K464" s="137">
        <v>0.19883073189564834</v>
      </c>
    </row>
    <row r="465" spans="1:11" ht="14.4" x14ac:dyDescent="0.3">
      <c r="A465" s="99" t="s">
        <v>386</v>
      </c>
      <c r="B465" s="10">
        <v>5641</v>
      </c>
      <c r="C465" s="137">
        <v>8.4908784394003248E-2</v>
      </c>
      <c r="D465" s="10">
        <v>296.969696969697</v>
      </c>
      <c r="E465" s="10">
        <v>5707</v>
      </c>
      <c r="F465" s="137">
        <v>8.8844261784669032E-2</v>
      </c>
      <c r="G465" s="46">
        <v>353.33333333333297</v>
      </c>
      <c r="H465" s="10">
        <v>7938</v>
      </c>
      <c r="I465" s="137">
        <v>0.1160390597590925</v>
      </c>
      <c r="J465" s="46">
        <v>404.24243200000001</v>
      </c>
      <c r="K465" s="137">
        <v>0.40719730544229749</v>
      </c>
    </row>
    <row r="466" spans="1:11" ht="14.4" x14ac:dyDescent="0.3">
      <c r="A466" s="99" t="s">
        <v>545</v>
      </c>
      <c r="B466" s="10">
        <v>2956</v>
      </c>
      <c r="C466" s="137">
        <v>4.4493949063760613E-2</v>
      </c>
      <c r="D466" s="10">
        <v>230.30303030303</v>
      </c>
      <c r="E466" s="10">
        <v>3038</v>
      </c>
      <c r="F466" s="137">
        <v>4.7294352076717103E-2</v>
      </c>
      <c r="G466" s="46">
        <v>268.48484848484799</v>
      </c>
      <c r="H466" s="10">
        <v>4032</v>
      </c>
      <c r="I466" s="137">
        <v>5.8940474798269207E-2</v>
      </c>
      <c r="J466" s="46">
        <v>273.33334400000001</v>
      </c>
      <c r="K466" s="137">
        <v>0.36400541271989173</v>
      </c>
    </row>
    <row r="467" spans="1:11" ht="14.4" x14ac:dyDescent="0.3">
      <c r="A467" s="99" t="s">
        <v>546</v>
      </c>
      <c r="B467" s="10">
        <v>512</v>
      </c>
      <c r="C467" s="137">
        <v>7.7066650611114455E-3</v>
      </c>
      <c r="D467" s="10">
        <v>83.636363636363598</v>
      </c>
      <c r="E467" s="10">
        <v>780</v>
      </c>
      <c r="F467" s="137">
        <v>1.2142723706332898E-2</v>
      </c>
      <c r="G467" s="46">
        <v>141.81818181818099</v>
      </c>
      <c r="H467" s="10">
        <v>793</v>
      </c>
      <c r="I467" s="137">
        <v>1.15922114372588E-2</v>
      </c>
      <c r="J467" s="46">
        <v>117.57576</v>
      </c>
      <c r="K467" s="137">
        <v>0.548828125</v>
      </c>
    </row>
    <row r="468" spans="1:11" ht="14.4" x14ac:dyDescent="0.3">
      <c r="A468" s="99" t="s">
        <v>547</v>
      </c>
      <c r="B468" s="10">
        <v>577</v>
      </c>
      <c r="C468" s="137">
        <v>8.6850502739478589E-3</v>
      </c>
      <c r="D468" s="10">
        <v>127.87878787878699</v>
      </c>
      <c r="E468" s="10">
        <v>520</v>
      </c>
      <c r="F468" s="137">
        <v>8.0951491375552652E-3</v>
      </c>
      <c r="G468" s="46">
        <v>90.909090909090907</v>
      </c>
      <c r="H468" s="10">
        <v>648</v>
      </c>
      <c r="I468" s="137">
        <v>9.472576306864695E-3</v>
      </c>
      <c r="J468" s="46">
        <v>96.363640000000004</v>
      </c>
      <c r="K468" s="137">
        <v>0.12305025996533796</v>
      </c>
    </row>
    <row r="469" spans="1:11" ht="14.4" x14ac:dyDescent="0.3">
      <c r="A469" s="99" t="s">
        <v>548</v>
      </c>
      <c r="B469" s="10">
        <v>1867</v>
      </c>
      <c r="C469" s="137">
        <v>2.8102233728701305E-2</v>
      </c>
      <c r="D469" s="10">
        <v>178.18181818181799</v>
      </c>
      <c r="E469" s="10">
        <v>1738</v>
      </c>
      <c r="F469" s="137">
        <v>2.7056479232828945E-2</v>
      </c>
      <c r="G469" s="46">
        <v>200</v>
      </c>
      <c r="H469" s="10">
        <v>2591</v>
      </c>
      <c r="I469" s="137">
        <v>3.7875687054145714E-2</v>
      </c>
      <c r="J469" s="46">
        <v>224.24243200000001</v>
      </c>
      <c r="K469" s="137">
        <v>0.38778789501874666</v>
      </c>
    </row>
    <row r="470" spans="1:11" ht="14.4" x14ac:dyDescent="0.3">
      <c r="A470" s="99" t="s">
        <v>549</v>
      </c>
      <c r="B470" s="10">
        <v>2685</v>
      </c>
      <c r="C470" s="137">
        <v>4.0414835330242642E-2</v>
      </c>
      <c r="D470" s="10">
        <v>194.54545454545399</v>
      </c>
      <c r="E470" s="10">
        <v>2669</v>
      </c>
      <c r="F470" s="137">
        <v>4.1549909707951929E-2</v>
      </c>
      <c r="G470" s="46">
        <v>189.69696969696901</v>
      </c>
      <c r="H470" s="10">
        <v>3906</v>
      </c>
      <c r="I470" s="137">
        <v>5.7098584960823297E-2</v>
      </c>
      <c r="J470" s="46">
        <v>252.72728000000001</v>
      </c>
      <c r="K470" s="137">
        <v>0.45474860335195533</v>
      </c>
    </row>
    <row r="471" spans="1:11" ht="14.4" x14ac:dyDescent="0.3">
      <c r="A471" s="99" t="s">
        <v>387</v>
      </c>
      <c r="B471" s="10">
        <v>12490</v>
      </c>
      <c r="C471" s="137">
        <v>0.18800048166656633</v>
      </c>
      <c r="D471" s="10">
        <v>430.90909090909099</v>
      </c>
      <c r="E471" s="10">
        <v>11731</v>
      </c>
      <c r="F471" s="137">
        <v>0.18262345102434771</v>
      </c>
      <c r="G471" s="46">
        <v>444.24242424242402</v>
      </c>
      <c r="H471" s="10">
        <v>13798</v>
      </c>
      <c r="I471" s="137">
        <v>0.20170155537364051</v>
      </c>
      <c r="J471" s="46">
        <v>493.33334400000001</v>
      </c>
      <c r="K471" s="137">
        <v>0.10472377902321857</v>
      </c>
    </row>
    <row r="472" spans="1:11" ht="14.4" x14ac:dyDescent="0.3">
      <c r="A472" s="99" t="s">
        <v>545</v>
      </c>
      <c r="B472" s="10">
        <v>7846</v>
      </c>
      <c r="C472" s="137">
        <v>0.11809862122945392</v>
      </c>
      <c r="D472" s="10">
        <v>325.45454545454498</v>
      </c>
      <c r="E472" s="10">
        <v>6667</v>
      </c>
      <c r="F472" s="137">
        <v>0.10378915250015568</v>
      </c>
      <c r="G472" s="46">
        <v>324.84848484848402</v>
      </c>
      <c r="H472" s="10">
        <v>7016</v>
      </c>
      <c r="I472" s="137">
        <v>0.1025611039644486</v>
      </c>
      <c r="J472" s="46">
        <v>340.60604899999998</v>
      </c>
      <c r="K472" s="137">
        <v>-0.10578638796839154</v>
      </c>
    </row>
    <row r="473" spans="1:11" ht="14.4" x14ac:dyDescent="0.3">
      <c r="A473" s="99" t="s">
        <v>546</v>
      </c>
      <c r="B473" s="10">
        <v>984</v>
      </c>
      <c r="C473" s="137">
        <v>1.481124691432356E-2</v>
      </c>
      <c r="D473" s="10">
        <v>98.787878787878796</v>
      </c>
      <c r="E473" s="10">
        <v>1074</v>
      </c>
      <c r="F473" s="137">
        <v>1.6719596487950683E-2</v>
      </c>
      <c r="G473" s="46">
        <v>146.06060606060601</v>
      </c>
      <c r="H473" s="10">
        <v>877</v>
      </c>
      <c r="I473" s="137">
        <v>1.2820137995556076E-2</v>
      </c>
      <c r="J473" s="46">
        <v>112.727272</v>
      </c>
      <c r="K473" s="137">
        <v>-0.10873983739837398</v>
      </c>
    </row>
    <row r="474" spans="1:11" ht="14.4" x14ac:dyDescent="0.3">
      <c r="A474" s="99" t="s">
        <v>547</v>
      </c>
      <c r="B474" s="10">
        <v>1232</v>
      </c>
      <c r="C474" s="137">
        <v>1.8544162803299416E-2</v>
      </c>
      <c r="D474" s="10">
        <v>159.39393939393901</v>
      </c>
      <c r="E474" s="10">
        <v>1102</v>
      </c>
      <c r="F474" s="137">
        <v>1.7155489133819042E-2</v>
      </c>
      <c r="G474" s="46">
        <v>116.969696969697</v>
      </c>
      <c r="H474" s="10">
        <v>1228</v>
      </c>
      <c r="I474" s="137">
        <v>1.7951116828441117E-2</v>
      </c>
      <c r="J474" s="46">
        <v>115.757576</v>
      </c>
      <c r="K474" s="137">
        <v>-3.246753246753247E-3</v>
      </c>
    </row>
    <row r="475" spans="1:11" ht="14.4" x14ac:dyDescent="0.3">
      <c r="A475" s="99" t="s">
        <v>548</v>
      </c>
      <c r="B475" s="10">
        <v>5630</v>
      </c>
      <c r="C475" s="137">
        <v>8.4743211511830938E-2</v>
      </c>
      <c r="D475" s="10">
        <v>301.81818181818102</v>
      </c>
      <c r="E475" s="10">
        <v>4491</v>
      </c>
      <c r="F475" s="137">
        <v>6.9914066878385958E-2</v>
      </c>
      <c r="G475" s="46">
        <v>267.87878787878702</v>
      </c>
      <c r="H475" s="10">
        <v>4911</v>
      </c>
      <c r="I475" s="137">
        <v>7.1789849140451403E-2</v>
      </c>
      <c r="J475" s="46">
        <v>309.69695999999999</v>
      </c>
      <c r="K475" s="137">
        <v>-0.12770870337477797</v>
      </c>
    </row>
    <row r="476" spans="1:11" ht="14.4" x14ac:dyDescent="0.3">
      <c r="A476" s="99" t="s">
        <v>549</v>
      </c>
      <c r="B476" s="10">
        <v>4644</v>
      </c>
      <c r="C476" s="137">
        <v>6.9901860437112412E-2</v>
      </c>
      <c r="D476" s="10">
        <v>273.93939393939303</v>
      </c>
      <c r="E476" s="10">
        <v>5064</v>
      </c>
      <c r="F476" s="137">
        <v>7.8834298524192048E-2</v>
      </c>
      <c r="G476" s="46">
        <v>320</v>
      </c>
      <c r="H476" s="10">
        <v>6782</v>
      </c>
      <c r="I476" s="137">
        <v>9.9140451409191907E-2</v>
      </c>
      <c r="J476" s="46">
        <v>345.45455900000002</v>
      </c>
      <c r="K476" s="137">
        <v>0.46037898363479757</v>
      </c>
    </row>
    <row r="477" spans="1:11" ht="14.4" x14ac:dyDescent="0.3">
      <c r="A477" s="432"/>
      <c r="B477" s="432"/>
      <c r="C477" s="432"/>
      <c r="D477" s="432"/>
      <c r="E477" s="432"/>
      <c r="F477" s="432"/>
      <c r="G477" s="432"/>
      <c r="H477" s="432"/>
      <c r="I477" s="432"/>
      <c r="J477" s="432"/>
      <c r="K477" s="432"/>
    </row>
    <row r="478" spans="1:11" ht="14.4" x14ac:dyDescent="0.3">
      <c r="A478" s="472" t="s">
        <v>551</v>
      </c>
      <c r="B478" s="472"/>
      <c r="C478" s="472"/>
      <c r="D478" s="472"/>
      <c r="E478" s="472"/>
      <c r="F478" s="472"/>
      <c r="G478" s="472"/>
      <c r="H478" s="472"/>
      <c r="I478" s="472"/>
      <c r="J478" s="472"/>
      <c r="K478" s="472"/>
    </row>
    <row r="479" spans="1:11" ht="18" customHeight="1" x14ac:dyDescent="0.3">
      <c r="B479" s="474" t="s">
        <v>332</v>
      </c>
      <c r="C479" s="474"/>
      <c r="D479" s="102" t="s">
        <v>333</v>
      </c>
      <c r="E479" s="474" t="s">
        <v>332</v>
      </c>
      <c r="F479" s="474"/>
      <c r="G479" s="102" t="s">
        <v>333</v>
      </c>
      <c r="H479" s="474" t="s">
        <v>332</v>
      </c>
      <c r="I479" s="474"/>
      <c r="J479" s="102" t="s">
        <v>333</v>
      </c>
      <c r="K479" s="99" t="s">
        <v>0</v>
      </c>
    </row>
    <row r="480" spans="1:11" ht="14.4" x14ac:dyDescent="0.3">
      <c r="A480" s="99" t="s">
        <v>18</v>
      </c>
      <c r="B480" s="10">
        <v>1049995</v>
      </c>
      <c r="C480" s="137"/>
      <c r="D480" s="10">
        <v>3133.3333333333298</v>
      </c>
      <c r="E480" s="10">
        <v>1205403</v>
      </c>
      <c r="F480" s="137"/>
      <c r="G480" s="46">
        <v>2832.7272727272698</v>
      </c>
      <c r="H480" s="10">
        <v>1351131</v>
      </c>
      <c r="I480" s="137"/>
      <c r="J480" s="46">
        <v>3600</v>
      </c>
      <c r="K480" s="137">
        <v>0.28679755617883895</v>
      </c>
    </row>
    <row r="481" spans="1:11" ht="14.4" x14ac:dyDescent="0.3">
      <c r="A481" s="99" t="s">
        <v>420</v>
      </c>
      <c r="B481" s="10">
        <v>79330</v>
      </c>
      <c r="C481" s="137">
        <v>7.5552740727336795E-2</v>
      </c>
      <c r="D481" s="10">
        <v>1238.7878787878701</v>
      </c>
      <c r="E481" s="10">
        <v>102964</v>
      </c>
      <c r="F481" s="137">
        <v>8.541873547684882E-2</v>
      </c>
      <c r="G481" s="46">
        <v>1098.1818181818101</v>
      </c>
      <c r="H481" s="10">
        <v>94521</v>
      </c>
      <c r="I481" s="137">
        <v>6.9956947179807133E-2</v>
      </c>
      <c r="J481" s="46">
        <v>1226.6666299999999</v>
      </c>
      <c r="K481" s="137">
        <v>0.19149123912769445</v>
      </c>
    </row>
    <row r="482" spans="1:11" ht="14.4" x14ac:dyDescent="0.3">
      <c r="A482" s="99" t="s">
        <v>384</v>
      </c>
      <c r="B482" s="10">
        <v>48107</v>
      </c>
      <c r="C482" s="137">
        <v>4.5816408649564995E-2</v>
      </c>
      <c r="D482" s="10">
        <v>957.57575757575705</v>
      </c>
      <c r="E482" s="10">
        <v>60497</v>
      </c>
      <c r="F482" s="137">
        <v>5.0188194321733062E-2</v>
      </c>
      <c r="G482" s="46">
        <v>976.36363636363603</v>
      </c>
      <c r="H482" s="10">
        <v>56965</v>
      </c>
      <c r="I482" s="137">
        <v>4.2160974768545759E-2</v>
      </c>
      <c r="J482" s="46">
        <v>989.09090000000003</v>
      </c>
      <c r="K482" s="137">
        <v>0.18413120751657763</v>
      </c>
    </row>
    <row r="483" spans="1:11" ht="14.4" x14ac:dyDescent="0.3">
      <c r="A483" s="99" t="s">
        <v>540</v>
      </c>
      <c r="B483" s="10">
        <v>28491</v>
      </c>
      <c r="C483" s="137">
        <v>2.7134414925785361E-2</v>
      </c>
      <c r="D483" s="10">
        <v>620.60606060606005</v>
      </c>
      <c r="E483" s="10">
        <v>33853</v>
      </c>
      <c r="F483" s="137">
        <v>2.8084383397087943E-2</v>
      </c>
      <c r="G483" s="46">
        <v>687.27272727272702</v>
      </c>
      <c r="H483" s="10">
        <v>28124</v>
      </c>
      <c r="I483" s="137">
        <v>2.0815154119030649E-2</v>
      </c>
      <c r="J483" s="46">
        <v>704.84849999999994</v>
      </c>
      <c r="K483" s="137">
        <v>-1.2881260749008458E-2</v>
      </c>
    </row>
    <row r="484" spans="1:11" ht="14.4" x14ac:dyDescent="0.3">
      <c r="A484" s="99" t="s">
        <v>541</v>
      </c>
      <c r="B484" s="10">
        <v>4477</v>
      </c>
      <c r="C484" s="137">
        <v>4.2638298277610847E-3</v>
      </c>
      <c r="D484" s="10">
        <v>303.636363636363</v>
      </c>
      <c r="E484" s="10">
        <v>5210</v>
      </c>
      <c r="F484" s="137">
        <v>4.3222059344468202E-3</v>
      </c>
      <c r="G484" s="46">
        <v>326.06060606060601</v>
      </c>
      <c r="H484" s="10">
        <v>4898</v>
      </c>
      <c r="I484" s="137">
        <v>3.6251111106176972E-3</v>
      </c>
      <c r="J484" s="46">
        <v>275.15152</v>
      </c>
      <c r="K484" s="137">
        <v>9.4036184945275852E-2</v>
      </c>
    </row>
    <row r="485" spans="1:11" ht="14.4" x14ac:dyDescent="0.3">
      <c r="A485" s="99" t="s">
        <v>542</v>
      </c>
      <c r="B485" s="10">
        <v>6433</v>
      </c>
      <c r="C485" s="137">
        <v>6.1266958414087688E-3</v>
      </c>
      <c r="D485" s="10">
        <v>302.42424242424198</v>
      </c>
      <c r="E485" s="10">
        <v>7524</v>
      </c>
      <c r="F485" s="137">
        <v>6.2418958638729123E-3</v>
      </c>
      <c r="G485" s="46">
        <v>310.90909090909003</v>
      </c>
      <c r="H485" s="10">
        <v>5661</v>
      </c>
      <c r="I485" s="137">
        <v>4.1898231925697801E-3</v>
      </c>
      <c r="J485" s="46">
        <v>321.81817599999999</v>
      </c>
      <c r="K485" s="137">
        <v>-0.12000621793875331</v>
      </c>
    </row>
    <row r="486" spans="1:11" ht="14.4" x14ac:dyDescent="0.3">
      <c r="A486" s="99" t="s">
        <v>543</v>
      </c>
      <c r="B486" s="10">
        <v>17581</v>
      </c>
      <c r="C486" s="137">
        <v>1.6743889256615508E-2</v>
      </c>
      <c r="D486" s="10">
        <v>549.69696969696895</v>
      </c>
      <c r="E486" s="10">
        <v>21119</v>
      </c>
      <c r="F486" s="137">
        <v>1.7520281598768214E-2</v>
      </c>
      <c r="G486" s="46">
        <v>520.60606060606005</v>
      </c>
      <c r="H486" s="10">
        <v>17565</v>
      </c>
      <c r="I486" s="137">
        <v>1.3000219815843171E-2</v>
      </c>
      <c r="J486" s="46">
        <v>549.69695999999999</v>
      </c>
      <c r="K486" s="137">
        <v>-9.1007337466583239E-4</v>
      </c>
    </row>
    <row r="487" spans="1:11" ht="14.4" x14ac:dyDescent="0.3">
      <c r="A487" s="99" t="s">
        <v>544</v>
      </c>
      <c r="B487" s="10">
        <v>19616</v>
      </c>
      <c r="C487" s="137">
        <v>1.8681993723779638E-2</v>
      </c>
      <c r="D487" s="10">
        <v>668.48484848484804</v>
      </c>
      <c r="E487" s="10">
        <v>26644</v>
      </c>
      <c r="F487" s="137">
        <v>2.2103810924645119E-2</v>
      </c>
      <c r="G487" s="46">
        <v>590.30303030303003</v>
      </c>
      <c r="H487" s="10">
        <v>28841</v>
      </c>
      <c r="I487" s="137">
        <v>2.134582064951511E-2</v>
      </c>
      <c r="J487" s="46">
        <v>713.93939999999998</v>
      </c>
      <c r="K487" s="137">
        <v>0.47027936378466556</v>
      </c>
    </row>
    <row r="488" spans="1:11" ht="14.4" x14ac:dyDescent="0.3">
      <c r="A488" s="99" t="s">
        <v>385</v>
      </c>
      <c r="B488" s="10">
        <v>31223</v>
      </c>
      <c r="C488" s="137">
        <v>2.97363320777718E-2</v>
      </c>
      <c r="D488" s="10">
        <v>749.69696969696895</v>
      </c>
      <c r="E488" s="10">
        <v>42467</v>
      </c>
      <c r="F488" s="137">
        <v>3.5230541155115758E-2</v>
      </c>
      <c r="G488" s="46">
        <v>855.75757575757495</v>
      </c>
      <c r="H488" s="10">
        <v>37556</v>
      </c>
      <c r="I488" s="137">
        <v>2.7795972411261381E-2</v>
      </c>
      <c r="J488" s="46">
        <v>844.24243200000001</v>
      </c>
      <c r="K488" s="137">
        <v>0.20283124619671397</v>
      </c>
    </row>
    <row r="489" spans="1:11" ht="14.4" x14ac:dyDescent="0.3">
      <c r="A489" s="99" t="s">
        <v>386</v>
      </c>
      <c r="B489" s="10">
        <v>7613</v>
      </c>
      <c r="C489" s="137">
        <v>7.250510716717699E-3</v>
      </c>
      <c r="D489" s="10">
        <v>345.45454545454498</v>
      </c>
      <c r="E489" s="10">
        <v>10597</v>
      </c>
      <c r="F489" s="137">
        <v>8.7912507269353075E-3</v>
      </c>
      <c r="G489" s="46">
        <v>406.06060606060601</v>
      </c>
      <c r="H489" s="10">
        <v>9227</v>
      </c>
      <c r="I489" s="137">
        <v>6.8290935519945885E-3</v>
      </c>
      <c r="J489" s="46">
        <v>388.48486300000002</v>
      </c>
      <c r="K489" s="137">
        <v>0.21200577958754763</v>
      </c>
    </row>
    <row r="490" spans="1:11" ht="14.4" x14ac:dyDescent="0.3">
      <c r="A490" s="99" t="s">
        <v>545</v>
      </c>
      <c r="B490" s="10">
        <v>4602</v>
      </c>
      <c r="C490" s="137">
        <v>4.382878013704827E-3</v>
      </c>
      <c r="D490" s="10">
        <v>283.030303030303</v>
      </c>
      <c r="E490" s="10">
        <v>5692</v>
      </c>
      <c r="F490" s="137">
        <v>4.7220722032382534E-3</v>
      </c>
      <c r="G490" s="46">
        <v>307.27272727272702</v>
      </c>
      <c r="H490" s="10">
        <v>4092</v>
      </c>
      <c r="I490" s="137">
        <v>3.028573839250228E-3</v>
      </c>
      <c r="J490" s="46">
        <v>273.93939999999998</v>
      </c>
      <c r="K490" s="137">
        <v>-0.11082138200782268</v>
      </c>
    </row>
    <row r="491" spans="1:11" ht="14.4" x14ac:dyDescent="0.3">
      <c r="A491" s="99" t="s">
        <v>546</v>
      </c>
      <c r="B491" s="10">
        <v>852</v>
      </c>
      <c r="C491" s="137">
        <v>8.1143243539254944E-4</v>
      </c>
      <c r="D491" s="10">
        <v>130.90909090909</v>
      </c>
      <c r="E491" s="10">
        <v>1081</v>
      </c>
      <c r="F491" s="137">
        <v>8.9679551154261267E-4</v>
      </c>
      <c r="G491" s="46">
        <v>148.48484848484799</v>
      </c>
      <c r="H491" s="10">
        <v>480</v>
      </c>
      <c r="I491" s="137">
        <v>3.5525792835779802E-4</v>
      </c>
      <c r="J491" s="46">
        <v>78.181816100000006</v>
      </c>
      <c r="K491" s="137">
        <v>-0.43661971830985913</v>
      </c>
    </row>
    <row r="492" spans="1:11" ht="14.4" x14ac:dyDescent="0.3">
      <c r="A492" s="99" t="s">
        <v>547</v>
      </c>
      <c r="B492" s="10">
        <v>989</v>
      </c>
      <c r="C492" s="137">
        <v>9.419092471868914E-4</v>
      </c>
      <c r="D492" s="10">
        <v>139.39393939393901</v>
      </c>
      <c r="E492" s="10">
        <v>1051</v>
      </c>
      <c r="F492" s="137">
        <v>8.7190756950165211E-4</v>
      </c>
      <c r="G492" s="46">
        <v>132.12121212121201</v>
      </c>
      <c r="H492" s="10">
        <v>852</v>
      </c>
      <c r="I492" s="137">
        <v>6.3058282283509149E-4</v>
      </c>
      <c r="J492" s="46">
        <v>109.696968</v>
      </c>
      <c r="K492" s="137">
        <v>-0.1385237613751264</v>
      </c>
    </row>
    <row r="493" spans="1:11" ht="14.4" x14ac:dyDescent="0.3">
      <c r="A493" s="99" t="s">
        <v>548</v>
      </c>
      <c r="B493" s="10">
        <v>2761</v>
      </c>
      <c r="C493" s="137">
        <v>2.6295363311253863E-3</v>
      </c>
      <c r="D493" s="10">
        <v>218.78787878787799</v>
      </c>
      <c r="E493" s="10">
        <v>3560</v>
      </c>
      <c r="F493" s="137">
        <v>2.9533691221939884E-3</v>
      </c>
      <c r="G493" s="46">
        <v>258.18181818181802</v>
      </c>
      <c r="H493" s="10">
        <v>2760</v>
      </c>
      <c r="I493" s="137">
        <v>2.0427330880573385E-3</v>
      </c>
      <c r="J493" s="46">
        <v>226.060608</v>
      </c>
      <c r="K493" s="137">
        <v>-3.6218761318362912E-4</v>
      </c>
    </row>
    <row r="494" spans="1:11" ht="14.4" x14ac:dyDescent="0.3">
      <c r="A494" s="99" t="s">
        <v>549</v>
      </c>
      <c r="B494" s="10">
        <v>3011</v>
      </c>
      <c r="C494" s="137">
        <v>2.8676327030128716E-3</v>
      </c>
      <c r="D494" s="10">
        <v>230.90909090909</v>
      </c>
      <c r="E494" s="10">
        <v>4905</v>
      </c>
      <c r="F494" s="137">
        <v>4.0691785236970542E-3</v>
      </c>
      <c r="G494" s="46">
        <v>262.42424242424198</v>
      </c>
      <c r="H494" s="10">
        <v>5135</v>
      </c>
      <c r="I494" s="137">
        <v>3.8005197127443601E-3</v>
      </c>
      <c r="J494" s="46">
        <v>290.90910000000002</v>
      </c>
      <c r="K494" s="137">
        <v>0.70541348389239455</v>
      </c>
    </row>
    <row r="495" spans="1:11" ht="14.4" x14ac:dyDescent="0.3">
      <c r="A495" s="99" t="s">
        <v>387</v>
      </c>
      <c r="B495" s="10">
        <v>23610</v>
      </c>
      <c r="C495" s="137">
        <v>2.2485821361054099E-2</v>
      </c>
      <c r="D495" s="10">
        <v>694.54545454545405</v>
      </c>
      <c r="E495" s="10">
        <v>31870</v>
      </c>
      <c r="F495" s="137">
        <v>2.643929042818045E-2</v>
      </c>
      <c r="G495" s="46">
        <v>815.75757575757495</v>
      </c>
      <c r="H495" s="10">
        <v>28329</v>
      </c>
      <c r="I495" s="137">
        <v>2.0966878859266791E-2</v>
      </c>
      <c r="J495" s="46">
        <v>709.09090000000003</v>
      </c>
      <c r="K495" s="137">
        <v>0.19987293519695046</v>
      </c>
    </row>
    <row r="496" spans="1:11" ht="14.4" x14ac:dyDescent="0.3">
      <c r="A496" s="99" t="s">
        <v>545</v>
      </c>
      <c r="B496" s="10">
        <v>16511</v>
      </c>
      <c r="C496" s="137">
        <v>1.5724836784937073E-2</v>
      </c>
      <c r="D496" s="10">
        <v>573.33333333333303</v>
      </c>
      <c r="E496" s="10">
        <v>21400</v>
      </c>
      <c r="F496" s="137">
        <v>1.7753398655885211E-2</v>
      </c>
      <c r="G496" s="46">
        <v>662.42424242424204</v>
      </c>
      <c r="H496" s="10">
        <v>18805</v>
      </c>
      <c r="I496" s="137">
        <v>1.3917969464100816E-2</v>
      </c>
      <c r="J496" s="46">
        <v>650.30304000000001</v>
      </c>
      <c r="K496" s="137">
        <v>0.13893767791169523</v>
      </c>
    </row>
    <row r="497" spans="1:11" ht="14.4" x14ac:dyDescent="0.3">
      <c r="A497" s="99" t="s">
        <v>546</v>
      </c>
      <c r="B497" s="10">
        <v>2580</v>
      </c>
      <c r="C497" s="137">
        <v>2.4571545578788469E-3</v>
      </c>
      <c r="D497" s="10">
        <v>207.87878787878699</v>
      </c>
      <c r="E497" s="10">
        <v>3203</v>
      </c>
      <c r="F497" s="137">
        <v>2.6572026119065575E-3</v>
      </c>
      <c r="G497" s="46">
        <v>238.78787878787799</v>
      </c>
      <c r="H497" s="10">
        <v>2707</v>
      </c>
      <c r="I497" s="137">
        <v>2.0035066918011649E-3</v>
      </c>
      <c r="J497" s="46">
        <v>261.21212800000001</v>
      </c>
      <c r="K497" s="137">
        <v>4.922480620155039E-2</v>
      </c>
    </row>
    <row r="498" spans="1:11" ht="14.4" x14ac:dyDescent="0.3">
      <c r="A498" s="99" t="s">
        <v>547</v>
      </c>
      <c r="B498" s="10">
        <v>2642</v>
      </c>
      <c r="C498" s="137">
        <v>2.5162024581069434E-3</v>
      </c>
      <c r="D498" s="10">
        <v>269.69696969696901</v>
      </c>
      <c r="E498" s="10">
        <v>3873</v>
      </c>
      <c r="F498" s="137">
        <v>3.2130333174880104E-3</v>
      </c>
      <c r="G498" s="46">
        <v>276.36363636363598</v>
      </c>
      <c r="H498" s="10">
        <v>3629</v>
      </c>
      <c r="I498" s="137">
        <v>2.6858979625217689E-3</v>
      </c>
      <c r="J498" s="46">
        <v>260.60604899999998</v>
      </c>
      <c r="K498" s="137">
        <v>0.37358062074186221</v>
      </c>
    </row>
    <row r="499" spans="1:11" ht="14.4" x14ac:dyDescent="0.3">
      <c r="A499" s="99" t="s">
        <v>548</v>
      </c>
      <c r="B499" s="10">
        <v>11289</v>
      </c>
      <c r="C499" s="137">
        <v>1.0751479768951281E-2</v>
      </c>
      <c r="D499" s="10">
        <v>452.72727272727201</v>
      </c>
      <c r="E499" s="10">
        <v>14324</v>
      </c>
      <c r="F499" s="137">
        <v>1.1883162726490643E-2</v>
      </c>
      <c r="G499" s="46">
        <v>511.51515151515099</v>
      </c>
      <c r="H499" s="10">
        <v>12469</v>
      </c>
      <c r="I499" s="137">
        <v>9.2285648097778818E-3</v>
      </c>
      <c r="J499" s="46">
        <v>518.78790000000004</v>
      </c>
      <c r="K499" s="137">
        <v>0.10452653025068651</v>
      </c>
    </row>
    <row r="500" spans="1:11" ht="14.4" x14ac:dyDescent="0.3">
      <c r="A500" s="99" t="s">
        <v>549</v>
      </c>
      <c r="B500" s="10">
        <v>7099</v>
      </c>
      <c r="C500" s="137">
        <v>6.7609845761170293E-3</v>
      </c>
      <c r="D500" s="10">
        <v>296.969696969697</v>
      </c>
      <c r="E500" s="10">
        <v>10470</v>
      </c>
      <c r="F500" s="137">
        <v>8.6858917722952411E-3</v>
      </c>
      <c r="G500" s="46">
        <v>408.48484848484799</v>
      </c>
      <c r="H500" s="10">
        <v>9524</v>
      </c>
      <c r="I500" s="137">
        <v>7.0489093951659754E-3</v>
      </c>
      <c r="J500" s="46">
        <v>390.30304000000001</v>
      </c>
      <c r="K500" s="137">
        <v>0.34159740808564587</v>
      </c>
    </row>
    <row r="501" spans="1:11" ht="14.4" x14ac:dyDescent="0.3">
      <c r="A501" s="99" t="s">
        <v>436</v>
      </c>
      <c r="B501" s="10">
        <v>970665</v>
      </c>
      <c r="C501" s="137">
        <v>0.92444725927266325</v>
      </c>
      <c r="D501" s="10">
        <v>3310.30303030303</v>
      </c>
      <c r="E501" s="10">
        <v>1102439</v>
      </c>
      <c r="F501" s="137">
        <v>0.91458126452315114</v>
      </c>
      <c r="G501" s="46">
        <v>2810.30303030303</v>
      </c>
      <c r="H501" s="10">
        <v>1256610</v>
      </c>
      <c r="I501" s="137">
        <v>0.93004305282019284</v>
      </c>
      <c r="J501" s="46">
        <v>3618.78784</v>
      </c>
      <c r="K501" s="137">
        <v>0.29458670087002209</v>
      </c>
    </row>
    <row r="502" spans="1:11" ht="14.4" x14ac:dyDescent="0.3">
      <c r="A502" s="99" t="s">
        <v>384</v>
      </c>
      <c r="B502" s="10">
        <v>783769</v>
      </c>
      <c r="C502" s="137">
        <v>0.74645022119152948</v>
      </c>
      <c r="D502" s="10">
        <v>3435.7575757575701</v>
      </c>
      <c r="E502" s="10">
        <v>884826</v>
      </c>
      <c r="F502" s="137">
        <v>0.73404994014449942</v>
      </c>
      <c r="G502" s="46">
        <v>3049.69696969697</v>
      </c>
      <c r="H502" s="10">
        <v>1018734</v>
      </c>
      <c r="I502" s="137">
        <v>0.75398610497427709</v>
      </c>
      <c r="J502" s="46">
        <v>3810.3029999999999</v>
      </c>
      <c r="K502" s="137">
        <v>0.29978858566746069</v>
      </c>
    </row>
    <row r="503" spans="1:11" ht="14.4" x14ac:dyDescent="0.3">
      <c r="A503" s="99" t="s">
        <v>540</v>
      </c>
      <c r="B503" s="10">
        <v>429443</v>
      </c>
      <c r="C503" s="137">
        <v>0.40899528092990917</v>
      </c>
      <c r="D503" s="10">
        <v>2795.15151515151</v>
      </c>
      <c r="E503" s="10">
        <v>461484</v>
      </c>
      <c r="F503" s="137">
        <v>0.38284623482768831</v>
      </c>
      <c r="G503" s="46">
        <v>2404.2424242424199</v>
      </c>
      <c r="H503" s="10">
        <v>501626</v>
      </c>
      <c r="I503" s="137">
        <v>0.371263778271685</v>
      </c>
      <c r="J503" s="46">
        <v>2920</v>
      </c>
      <c r="K503" s="137">
        <v>0.16808517079100135</v>
      </c>
    </row>
    <row r="504" spans="1:11" ht="14.4" x14ac:dyDescent="0.3">
      <c r="A504" s="99" t="s">
        <v>541</v>
      </c>
      <c r="B504" s="10">
        <v>97509</v>
      </c>
      <c r="C504" s="137">
        <v>9.2866156505507169E-2</v>
      </c>
      <c r="D504" s="10">
        <v>1374.54545454545</v>
      </c>
      <c r="E504" s="10">
        <v>100916</v>
      </c>
      <c r="F504" s="137">
        <v>8.3719718633519249E-2</v>
      </c>
      <c r="G504" s="46">
        <v>1160</v>
      </c>
      <c r="H504" s="10">
        <v>107580</v>
      </c>
      <c r="I504" s="137">
        <v>7.9622183193191476E-2</v>
      </c>
      <c r="J504" s="46">
        <v>1592.72729</v>
      </c>
      <c r="K504" s="137">
        <v>0.10328277389779406</v>
      </c>
    </row>
    <row r="505" spans="1:11" ht="14.4" x14ac:dyDescent="0.3">
      <c r="A505" s="99" t="s">
        <v>542</v>
      </c>
      <c r="B505" s="10">
        <v>77044</v>
      </c>
      <c r="C505" s="137">
        <v>7.3375587502797629E-2</v>
      </c>
      <c r="D505" s="10">
        <v>1147.27272727272</v>
      </c>
      <c r="E505" s="10">
        <v>80801</v>
      </c>
      <c r="F505" s="137">
        <v>6.703235349505518E-2</v>
      </c>
      <c r="G505" s="46">
        <v>1101.8181818181799</v>
      </c>
      <c r="H505" s="10">
        <v>82969</v>
      </c>
      <c r="I505" s="137">
        <v>6.1407073037329465E-2</v>
      </c>
      <c r="J505" s="46">
        <v>971.51513699999998</v>
      </c>
      <c r="K505" s="137">
        <v>7.690410674419812E-2</v>
      </c>
    </row>
    <row r="506" spans="1:11" ht="14.4" x14ac:dyDescent="0.3">
      <c r="A506" s="99" t="s">
        <v>543</v>
      </c>
      <c r="B506" s="10">
        <v>254890</v>
      </c>
      <c r="C506" s="137">
        <v>0.2427535369216044</v>
      </c>
      <c r="D506" s="10">
        <v>1703.6363636363601</v>
      </c>
      <c r="E506" s="10">
        <v>279767</v>
      </c>
      <c r="F506" s="137">
        <v>0.2320941626991139</v>
      </c>
      <c r="G506" s="46">
        <v>1963.0303030303</v>
      </c>
      <c r="H506" s="10">
        <v>311077</v>
      </c>
      <c r="I506" s="137">
        <v>0.23023452204116404</v>
      </c>
      <c r="J506" s="46">
        <v>2023.03027</v>
      </c>
      <c r="K506" s="137">
        <v>0.22043626662481855</v>
      </c>
    </row>
    <row r="507" spans="1:11" ht="14.4" x14ac:dyDescent="0.3">
      <c r="A507" s="99" t="s">
        <v>544</v>
      </c>
      <c r="B507" s="10">
        <v>354326</v>
      </c>
      <c r="C507" s="137">
        <v>0.33745494026162032</v>
      </c>
      <c r="D507" s="10">
        <v>1843.0303030303</v>
      </c>
      <c r="E507" s="10">
        <v>423342</v>
      </c>
      <c r="F507" s="137">
        <v>0.35120370531681105</v>
      </c>
      <c r="G507" s="46">
        <v>1962.42424242424</v>
      </c>
      <c r="H507" s="10">
        <v>517108</v>
      </c>
      <c r="I507" s="137">
        <v>0.3827223267025921</v>
      </c>
      <c r="J507" s="46">
        <v>2247.8789999999999</v>
      </c>
      <c r="K507" s="137">
        <v>0.45941308286719013</v>
      </c>
    </row>
    <row r="508" spans="1:11" ht="14.4" x14ac:dyDescent="0.3">
      <c r="A508" s="99" t="s">
        <v>385</v>
      </c>
      <c r="B508" s="10">
        <v>186896</v>
      </c>
      <c r="C508" s="137">
        <v>0.17799703808113371</v>
      </c>
      <c r="D508" s="10">
        <v>1817.57575757575</v>
      </c>
      <c r="E508" s="10">
        <v>217613</v>
      </c>
      <c r="F508" s="137">
        <v>0.1805313243786518</v>
      </c>
      <c r="G508" s="46">
        <v>1887.27272727272</v>
      </c>
      <c r="H508" s="10">
        <v>237876</v>
      </c>
      <c r="I508" s="137">
        <v>0.17605694784591575</v>
      </c>
      <c r="J508" s="46">
        <v>1883.03027</v>
      </c>
      <c r="K508" s="137">
        <v>0.27277202294324115</v>
      </c>
    </row>
    <row r="509" spans="1:11" ht="14.4" x14ac:dyDescent="0.3">
      <c r="A509" s="99" t="s">
        <v>386</v>
      </c>
      <c r="B509" s="10">
        <v>66912</v>
      </c>
      <c r="C509" s="137">
        <v>6.3726017742941635E-2</v>
      </c>
      <c r="D509" s="10">
        <v>1122.42424242424</v>
      </c>
      <c r="E509" s="10">
        <v>73828</v>
      </c>
      <c r="F509" s="137">
        <v>6.1247566166667912E-2</v>
      </c>
      <c r="G509" s="46">
        <v>1032.72727272727</v>
      </c>
      <c r="H509" s="10">
        <v>82367</v>
      </c>
      <c r="I509" s="137">
        <v>6.0961520385514063E-2</v>
      </c>
      <c r="J509" s="46">
        <v>1082.42419</v>
      </c>
      <c r="K509" s="137">
        <v>0.23097501195600192</v>
      </c>
    </row>
    <row r="510" spans="1:11" ht="14.4" x14ac:dyDescent="0.3">
      <c r="A510" s="99" t="s">
        <v>545</v>
      </c>
      <c r="B510" s="10">
        <v>23907</v>
      </c>
      <c r="C510" s="137">
        <v>2.2768679850856434E-2</v>
      </c>
      <c r="D510" s="10">
        <v>608.48484848484804</v>
      </c>
      <c r="E510" s="10">
        <v>25268</v>
      </c>
      <c r="F510" s="137">
        <v>2.0962283983033059E-2</v>
      </c>
      <c r="G510" s="46">
        <v>648.48484848484804</v>
      </c>
      <c r="H510" s="10">
        <v>26399</v>
      </c>
      <c r="I510" s="137">
        <v>1.9538445938994814E-2</v>
      </c>
      <c r="J510" s="46">
        <v>629.09090000000003</v>
      </c>
      <c r="K510" s="137">
        <v>0.10423725268749738</v>
      </c>
    </row>
    <row r="511" spans="1:11" ht="14.4" x14ac:dyDescent="0.3">
      <c r="A511" s="99" t="s">
        <v>546</v>
      </c>
      <c r="B511" s="10">
        <v>4300</v>
      </c>
      <c r="C511" s="137">
        <v>4.0952575964647454E-3</v>
      </c>
      <c r="D511" s="10">
        <v>275.15151515151501</v>
      </c>
      <c r="E511" s="10">
        <v>4949</v>
      </c>
      <c r="F511" s="137">
        <v>4.105680838690463E-3</v>
      </c>
      <c r="G511" s="46">
        <v>312.72727272727201</v>
      </c>
      <c r="H511" s="10">
        <v>5113</v>
      </c>
      <c r="I511" s="137">
        <v>3.7842370576946275E-3</v>
      </c>
      <c r="J511" s="46">
        <v>283.03030000000001</v>
      </c>
      <c r="K511" s="137">
        <v>0.18906976744186046</v>
      </c>
    </row>
    <row r="512" spans="1:11" ht="14.4" x14ac:dyDescent="0.3">
      <c r="A512" s="99" t="s">
        <v>547</v>
      </c>
      <c r="B512" s="10">
        <v>3079</v>
      </c>
      <c r="C512" s="137">
        <v>2.9323949161662675E-3</v>
      </c>
      <c r="D512" s="10">
        <v>240.60606060606</v>
      </c>
      <c r="E512" s="10">
        <v>3180</v>
      </c>
      <c r="F512" s="137">
        <v>2.638121856341821E-3</v>
      </c>
      <c r="G512" s="46">
        <v>271.51515151515099</v>
      </c>
      <c r="H512" s="10">
        <v>3416</v>
      </c>
      <c r="I512" s="137">
        <v>2.5282522568129957E-3</v>
      </c>
      <c r="J512" s="46">
        <v>218.78787199999999</v>
      </c>
      <c r="K512" s="137">
        <v>0.10945112049366677</v>
      </c>
    </row>
    <row r="513" spans="1:11" ht="14.4" x14ac:dyDescent="0.3">
      <c r="A513" s="99" t="s">
        <v>548</v>
      </c>
      <c r="B513" s="10">
        <v>16528</v>
      </c>
      <c r="C513" s="137">
        <v>1.5741027338225421E-2</v>
      </c>
      <c r="D513" s="10">
        <v>485.45454545454498</v>
      </c>
      <c r="E513" s="10">
        <v>17139</v>
      </c>
      <c r="F513" s="137">
        <v>1.4218481288000776E-2</v>
      </c>
      <c r="G513" s="46">
        <v>537.57575757575705</v>
      </c>
      <c r="H513" s="10">
        <v>17870</v>
      </c>
      <c r="I513" s="137">
        <v>1.3225956624487188E-2</v>
      </c>
      <c r="J513" s="46">
        <v>543.63635299999999</v>
      </c>
      <c r="K513" s="137">
        <v>8.1195546950629235E-2</v>
      </c>
    </row>
    <row r="514" spans="1:11" ht="14.4" x14ac:dyDescent="0.3">
      <c r="A514" s="99" t="s">
        <v>549</v>
      </c>
      <c r="B514" s="10">
        <v>43005</v>
      </c>
      <c r="C514" s="137">
        <v>4.0957337892085201E-2</v>
      </c>
      <c r="D514" s="10">
        <v>915.75757575757495</v>
      </c>
      <c r="E514" s="10">
        <v>48560</v>
      </c>
      <c r="F514" s="137">
        <v>4.0285282183634849E-2</v>
      </c>
      <c r="G514" s="46">
        <v>743.63636363636294</v>
      </c>
      <c r="H514" s="10">
        <v>55968</v>
      </c>
      <c r="I514" s="137">
        <v>4.1423074446519249E-2</v>
      </c>
      <c r="J514" s="46">
        <v>923.03030000000001</v>
      </c>
      <c r="K514" s="137">
        <v>0.30143006627136382</v>
      </c>
    </row>
    <row r="515" spans="1:11" ht="14.4" x14ac:dyDescent="0.3">
      <c r="A515" s="99" t="s">
        <v>387</v>
      </c>
      <c r="B515" s="10">
        <v>119984</v>
      </c>
      <c r="C515" s="137">
        <v>0.11427102033819209</v>
      </c>
      <c r="D515" s="10">
        <v>1396.9696969696899</v>
      </c>
      <c r="E515" s="10">
        <v>143785</v>
      </c>
      <c r="F515" s="137">
        <v>0.11928375821198388</v>
      </c>
      <c r="G515" s="46">
        <v>1541.8181818181799</v>
      </c>
      <c r="H515" s="10">
        <v>155509</v>
      </c>
      <c r="I515" s="137">
        <v>0.11509542746040169</v>
      </c>
      <c r="J515" s="46">
        <v>1722.42419</v>
      </c>
      <c r="K515" s="137">
        <v>0.29608114415255365</v>
      </c>
    </row>
    <row r="516" spans="1:11" ht="14.4" x14ac:dyDescent="0.3">
      <c r="A516" s="99" t="s">
        <v>545</v>
      </c>
      <c r="B516" s="10">
        <v>56706</v>
      </c>
      <c r="C516" s="137">
        <v>5.4005971457006939E-2</v>
      </c>
      <c r="D516" s="10">
        <v>1061.2121212121201</v>
      </c>
      <c r="E516" s="10">
        <v>61358</v>
      </c>
      <c r="F516" s="137">
        <v>5.0902478258308632E-2</v>
      </c>
      <c r="G516" s="46">
        <v>1056.3636363636299</v>
      </c>
      <c r="H516" s="10">
        <v>58869</v>
      </c>
      <c r="I516" s="137">
        <v>4.3570164551031694E-2</v>
      </c>
      <c r="J516" s="46">
        <v>1046.0605499999999</v>
      </c>
      <c r="K516" s="137">
        <v>3.8144111734208022E-2</v>
      </c>
    </row>
    <row r="517" spans="1:11" ht="14.4" x14ac:dyDescent="0.3">
      <c r="A517" s="99" t="s">
        <v>546</v>
      </c>
      <c r="B517" s="10">
        <v>7908</v>
      </c>
      <c r="C517" s="137">
        <v>7.5314644355449316E-3</v>
      </c>
      <c r="D517" s="10">
        <v>415.75757575757501</v>
      </c>
      <c r="E517" s="10">
        <v>9696</v>
      </c>
      <c r="F517" s="137">
        <v>8.0437828676384587E-3</v>
      </c>
      <c r="G517" s="46">
        <v>488.48484848484799</v>
      </c>
      <c r="H517" s="10">
        <v>7466</v>
      </c>
      <c r="I517" s="137">
        <v>5.5257410273319169E-3</v>
      </c>
      <c r="J517" s="46">
        <v>305.45455900000002</v>
      </c>
      <c r="K517" s="137">
        <v>-5.5892766818411738E-2</v>
      </c>
    </row>
    <row r="518" spans="1:11" ht="14.4" x14ac:dyDescent="0.3">
      <c r="A518" s="99" t="s">
        <v>547</v>
      </c>
      <c r="B518" s="10">
        <v>5745</v>
      </c>
      <c r="C518" s="137">
        <v>5.4714546259744092E-3</v>
      </c>
      <c r="D518" s="10">
        <v>303.636363636363</v>
      </c>
      <c r="E518" s="10">
        <v>6925</v>
      </c>
      <c r="F518" s="137">
        <v>5.7449666211217328E-3</v>
      </c>
      <c r="G518" s="46">
        <v>364.84848484848402</v>
      </c>
      <c r="H518" s="10">
        <v>7116</v>
      </c>
      <c r="I518" s="137">
        <v>5.2666987879043557E-3</v>
      </c>
      <c r="J518" s="46">
        <v>361.21212800000001</v>
      </c>
      <c r="K518" s="137">
        <v>0.23864229765013054</v>
      </c>
    </row>
    <row r="519" spans="1:11" ht="14.4" x14ac:dyDescent="0.3">
      <c r="A519" s="99" t="s">
        <v>548</v>
      </c>
      <c r="B519" s="10">
        <v>43053</v>
      </c>
      <c r="C519" s="137">
        <v>4.1003052395487599E-2</v>
      </c>
      <c r="D519" s="10">
        <v>849.69696969696895</v>
      </c>
      <c r="E519" s="10">
        <v>44737</v>
      </c>
      <c r="F519" s="137">
        <v>3.7113728769548444E-2</v>
      </c>
      <c r="G519" s="46">
        <v>958.18181818181802</v>
      </c>
      <c r="H519" s="10">
        <v>44287</v>
      </c>
      <c r="I519" s="137">
        <v>3.2777724735795419E-2</v>
      </c>
      <c r="J519" s="46">
        <v>899.39390000000003</v>
      </c>
      <c r="K519" s="137">
        <v>2.8662346410238543E-2</v>
      </c>
    </row>
    <row r="520" spans="1:11" ht="14.4" x14ac:dyDescent="0.3">
      <c r="A520" s="99" t="s">
        <v>549</v>
      </c>
      <c r="B520" s="10">
        <v>63278</v>
      </c>
      <c r="C520" s="137">
        <v>6.0265048881185147E-2</v>
      </c>
      <c r="D520" s="10">
        <v>929.69696969696895</v>
      </c>
      <c r="E520" s="10">
        <v>82427</v>
      </c>
      <c r="F520" s="137">
        <v>6.8381279953675239E-2</v>
      </c>
      <c r="G520" s="46">
        <v>1167.87878787878</v>
      </c>
      <c r="H520" s="10">
        <v>96640</v>
      </c>
      <c r="I520" s="137">
        <v>7.1525262909370002E-2</v>
      </c>
      <c r="J520" s="46">
        <v>1244.84851</v>
      </c>
      <c r="K520" s="137">
        <v>0.52722905275135123</v>
      </c>
    </row>
    <row r="521" spans="1:11" ht="14.4" x14ac:dyDescent="0.3">
      <c r="A521" s="432"/>
      <c r="B521" s="432"/>
      <c r="C521" s="432"/>
      <c r="D521" s="432"/>
      <c r="E521" s="432"/>
      <c r="F521" s="432"/>
      <c r="G521" s="432"/>
      <c r="H521" s="432"/>
      <c r="I521" s="432"/>
      <c r="J521" s="432"/>
      <c r="K521" s="432"/>
    </row>
    <row r="522" spans="1:11" ht="14.4" x14ac:dyDescent="0.3">
      <c r="A522" s="472" t="s">
        <v>552</v>
      </c>
      <c r="B522" s="472"/>
      <c r="C522" s="472"/>
      <c r="D522" s="472"/>
      <c r="E522" s="472"/>
      <c r="F522" s="472"/>
      <c r="G522" s="472"/>
      <c r="H522" s="472"/>
      <c r="I522" s="472"/>
      <c r="J522" s="472"/>
      <c r="K522" s="472"/>
    </row>
    <row r="523" spans="1:11" ht="18" customHeight="1" x14ac:dyDescent="0.3">
      <c r="B523" s="474" t="s">
        <v>332</v>
      </c>
      <c r="C523" s="474"/>
      <c r="D523" s="102" t="s">
        <v>333</v>
      </c>
      <c r="E523" s="474" t="s">
        <v>332</v>
      </c>
      <c r="F523" s="474"/>
      <c r="G523" s="102" t="s">
        <v>333</v>
      </c>
      <c r="H523" s="474" t="s">
        <v>332</v>
      </c>
      <c r="I523" s="474"/>
      <c r="J523" s="102" t="s">
        <v>333</v>
      </c>
      <c r="K523" s="99" t="s">
        <v>0</v>
      </c>
    </row>
    <row r="524" spans="1:11" ht="14.4" x14ac:dyDescent="0.3">
      <c r="A524" s="99" t="s">
        <v>18</v>
      </c>
      <c r="B524" s="10">
        <v>29267</v>
      </c>
      <c r="C524" s="137"/>
      <c r="D524" s="10">
        <v>541.21212121212102</v>
      </c>
      <c r="E524" s="10">
        <v>30141</v>
      </c>
      <c r="F524" s="137"/>
      <c r="G524" s="46">
        <v>604.24242424242402</v>
      </c>
      <c r="H524" s="10">
        <v>31675</v>
      </c>
      <c r="I524" s="137"/>
      <c r="J524" s="46">
        <v>539.39390000000003</v>
      </c>
      <c r="K524" s="137">
        <v>8.2276967232719447E-2</v>
      </c>
    </row>
    <row r="525" spans="1:11" ht="14.4" x14ac:dyDescent="0.3">
      <c r="A525" s="99" t="s">
        <v>420</v>
      </c>
      <c r="B525" s="10">
        <v>3008</v>
      </c>
      <c r="C525" s="137">
        <v>0.10277787268937712</v>
      </c>
      <c r="D525" s="10">
        <v>257.575757575757</v>
      </c>
      <c r="E525" s="10">
        <v>4402</v>
      </c>
      <c r="F525" s="137">
        <v>0.14604691284297136</v>
      </c>
      <c r="G525" s="46">
        <v>270.30303030303003</v>
      </c>
      <c r="H525" s="10">
        <v>3005</v>
      </c>
      <c r="I525" s="137">
        <v>9.4869771112865042E-2</v>
      </c>
      <c r="J525" s="46">
        <v>242.42424</v>
      </c>
      <c r="K525" s="137">
        <v>-9.9734042553191482E-4</v>
      </c>
    </row>
    <row r="526" spans="1:11" ht="14.4" x14ac:dyDescent="0.3">
      <c r="A526" s="99" t="s">
        <v>384</v>
      </c>
      <c r="B526" s="10">
        <v>1366</v>
      </c>
      <c r="C526" s="137">
        <v>4.6673728089657293E-2</v>
      </c>
      <c r="D526" s="10">
        <v>169.09090909090901</v>
      </c>
      <c r="E526" s="10">
        <v>2114</v>
      </c>
      <c r="F526" s="137">
        <v>7.0137022660163903E-2</v>
      </c>
      <c r="G526" s="46">
        <v>214.54545454545399</v>
      </c>
      <c r="H526" s="10">
        <v>1375</v>
      </c>
      <c r="I526" s="137">
        <v>4.3409629044988164E-2</v>
      </c>
      <c r="J526" s="46">
        <v>151.515152</v>
      </c>
      <c r="K526" s="137">
        <v>6.5885797950219621E-3</v>
      </c>
    </row>
    <row r="527" spans="1:11" ht="14.4" x14ac:dyDescent="0.3">
      <c r="A527" s="99" t="s">
        <v>540</v>
      </c>
      <c r="B527" s="10">
        <v>1067</v>
      </c>
      <c r="C527" s="137">
        <v>3.6457443537089552E-2</v>
      </c>
      <c r="D527" s="10">
        <v>147.87878787878699</v>
      </c>
      <c r="E527" s="10">
        <v>1698</v>
      </c>
      <c r="F527" s="137">
        <v>5.6335224445107995E-2</v>
      </c>
      <c r="G527" s="46">
        <v>180</v>
      </c>
      <c r="H527" s="10">
        <v>905</v>
      </c>
      <c r="I527" s="137">
        <v>2.8571428571428571E-2</v>
      </c>
      <c r="J527" s="46">
        <v>133.33332799999999</v>
      </c>
      <c r="K527" s="137">
        <v>-0.15182755388940955</v>
      </c>
    </row>
    <row r="528" spans="1:11" ht="14.4" x14ac:dyDescent="0.3">
      <c r="A528" s="99" t="s">
        <v>541</v>
      </c>
      <c r="B528" s="10">
        <v>106</v>
      </c>
      <c r="C528" s="137">
        <v>3.6218266306761882E-3</v>
      </c>
      <c r="D528" s="10">
        <v>45.454545454545404</v>
      </c>
      <c r="E528" s="10">
        <v>229</v>
      </c>
      <c r="F528" s="137">
        <v>7.5976244981918314E-3</v>
      </c>
      <c r="G528" s="46">
        <v>73.3333333333333</v>
      </c>
      <c r="H528" s="10">
        <v>104</v>
      </c>
      <c r="I528" s="137">
        <v>3.2833464877663771E-3</v>
      </c>
      <c r="J528" s="46">
        <v>52.121212</v>
      </c>
      <c r="K528" s="137">
        <v>-1.8867924528301886E-2</v>
      </c>
    </row>
    <row r="529" spans="1:11" ht="14.4" x14ac:dyDescent="0.3">
      <c r="A529" s="99" t="s">
        <v>542</v>
      </c>
      <c r="B529" s="10">
        <v>463</v>
      </c>
      <c r="C529" s="137">
        <v>1.5819865377387502E-2</v>
      </c>
      <c r="D529" s="10">
        <v>99.393939393939405</v>
      </c>
      <c r="E529" s="10">
        <v>515</v>
      </c>
      <c r="F529" s="137">
        <v>1.7086360771042766E-2</v>
      </c>
      <c r="G529" s="46">
        <v>77.575757575757507</v>
      </c>
      <c r="H529" s="10">
        <v>342</v>
      </c>
      <c r="I529" s="137">
        <v>1.079715864246251E-2</v>
      </c>
      <c r="J529" s="46">
        <v>98.787880000000001</v>
      </c>
      <c r="K529" s="137">
        <v>-0.26133909287257018</v>
      </c>
    </row>
    <row r="530" spans="1:11" ht="14.4" x14ac:dyDescent="0.3">
      <c r="A530" s="99" t="s">
        <v>543</v>
      </c>
      <c r="B530" s="10">
        <v>498</v>
      </c>
      <c r="C530" s="137">
        <v>1.7015751529025864E-2</v>
      </c>
      <c r="D530" s="10">
        <v>112.121212121212</v>
      </c>
      <c r="E530" s="10">
        <v>954</v>
      </c>
      <c r="F530" s="137">
        <v>3.1651239175873397E-2</v>
      </c>
      <c r="G530" s="46">
        <v>153.333333333333</v>
      </c>
      <c r="H530" s="10">
        <v>459</v>
      </c>
      <c r="I530" s="137">
        <v>1.4490923441199684E-2</v>
      </c>
      <c r="J530" s="46">
        <v>87.272729999999996</v>
      </c>
      <c r="K530" s="137">
        <v>-7.8313253012048195E-2</v>
      </c>
    </row>
    <row r="531" spans="1:11" ht="14.4" x14ac:dyDescent="0.3">
      <c r="A531" s="99" t="s">
        <v>544</v>
      </c>
      <c r="B531" s="10">
        <v>299</v>
      </c>
      <c r="C531" s="137">
        <v>1.0216284552567739E-2</v>
      </c>
      <c r="D531" s="10">
        <v>84.848484848484802</v>
      </c>
      <c r="E531" s="10">
        <v>416</v>
      </c>
      <c r="F531" s="137">
        <v>1.3801798215055904E-2</v>
      </c>
      <c r="G531" s="46">
        <v>96.363636363636402</v>
      </c>
      <c r="H531" s="10">
        <v>470</v>
      </c>
      <c r="I531" s="137">
        <v>1.483820047355959E-2</v>
      </c>
      <c r="J531" s="46">
        <v>90.303030000000007</v>
      </c>
      <c r="K531" s="137">
        <v>0.57190635451505012</v>
      </c>
    </row>
    <row r="532" spans="1:11" ht="14.4" x14ac:dyDescent="0.3">
      <c r="A532" s="99" t="s">
        <v>385</v>
      </c>
      <c r="B532" s="10">
        <v>1642</v>
      </c>
      <c r="C532" s="137">
        <v>5.6104144599719824E-2</v>
      </c>
      <c r="D532" s="10">
        <v>180</v>
      </c>
      <c r="E532" s="10">
        <v>2288</v>
      </c>
      <c r="F532" s="137">
        <v>7.5909890182807471E-2</v>
      </c>
      <c r="G532" s="46">
        <v>209.09090909090901</v>
      </c>
      <c r="H532" s="10">
        <v>1630</v>
      </c>
      <c r="I532" s="137">
        <v>5.1460142067876871E-2</v>
      </c>
      <c r="J532" s="46">
        <v>195.75756799999999</v>
      </c>
      <c r="K532" s="137">
        <v>-7.3081607795371494E-3</v>
      </c>
    </row>
    <row r="533" spans="1:11" ht="14.4" x14ac:dyDescent="0.3">
      <c r="A533" s="99" t="s">
        <v>386</v>
      </c>
      <c r="B533" s="10">
        <v>387</v>
      </c>
      <c r="C533" s="137">
        <v>1.3223084019544197E-2</v>
      </c>
      <c r="D533" s="10">
        <v>94.545454545454504</v>
      </c>
      <c r="E533" s="10">
        <v>581</v>
      </c>
      <c r="F533" s="137">
        <v>1.9276069141700672E-2</v>
      </c>
      <c r="G533" s="46">
        <v>121.818181818181</v>
      </c>
      <c r="H533" s="10">
        <v>349</v>
      </c>
      <c r="I533" s="137">
        <v>1.1018153117600632E-2</v>
      </c>
      <c r="J533" s="46">
        <v>70.909090000000006</v>
      </c>
      <c r="K533" s="137">
        <v>-9.8191214470284241E-2</v>
      </c>
    </row>
    <row r="534" spans="1:11" ht="14.4" x14ac:dyDescent="0.3">
      <c r="A534" s="99" t="s">
        <v>545</v>
      </c>
      <c r="B534" s="10">
        <v>174</v>
      </c>
      <c r="C534" s="137">
        <v>5.9452625824307241E-3</v>
      </c>
      <c r="D534" s="10">
        <v>56.363636363636303</v>
      </c>
      <c r="E534" s="10">
        <v>451</v>
      </c>
      <c r="F534" s="137">
        <v>1.4963007199495703E-2</v>
      </c>
      <c r="G534" s="46">
        <v>100</v>
      </c>
      <c r="H534" s="10">
        <v>265</v>
      </c>
      <c r="I534" s="137">
        <v>8.3662194159431734E-3</v>
      </c>
      <c r="J534" s="46">
        <v>67.878784199999998</v>
      </c>
      <c r="K534" s="137">
        <v>0.52298850574712641</v>
      </c>
    </row>
    <row r="535" spans="1:11" ht="14.4" x14ac:dyDescent="0.3">
      <c r="A535" s="99" t="s">
        <v>546</v>
      </c>
      <c r="B535" s="10">
        <v>13</v>
      </c>
      <c r="C535" s="137">
        <v>4.4418628489424947E-4</v>
      </c>
      <c r="D535" s="10">
        <v>12.1212121212121</v>
      </c>
      <c r="E535" s="10">
        <v>91</v>
      </c>
      <c r="F535" s="137">
        <v>3.0191433595434789E-3</v>
      </c>
      <c r="G535" s="46">
        <v>33.939393939393902</v>
      </c>
      <c r="H535" s="10">
        <v>127</v>
      </c>
      <c r="I535" s="137">
        <v>4.0094711917916335E-3</v>
      </c>
      <c r="J535" s="46">
        <v>55.757576</v>
      </c>
      <c r="K535" s="137">
        <v>8.7692307692307701</v>
      </c>
    </row>
    <row r="536" spans="1:11" ht="14.4" x14ac:dyDescent="0.3">
      <c r="A536" s="99" t="s">
        <v>547</v>
      </c>
      <c r="B536" s="10">
        <v>109</v>
      </c>
      <c r="C536" s="137">
        <v>3.7243311579594767E-3</v>
      </c>
      <c r="D536" s="10">
        <v>49.090909090909101</v>
      </c>
      <c r="E536" s="10">
        <v>54</v>
      </c>
      <c r="F536" s="137">
        <v>1.7915795759928337E-3</v>
      </c>
      <c r="G536" s="46">
        <v>28.484848484848399</v>
      </c>
      <c r="H536" s="10">
        <v>47</v>
      </c>
      <c r="I536" s="137">
        <v>1.4838200473559591E-3</v>
      </c>
      <c r="J536" s="46">
        <v>26.060606</v>
      </c>
      <c r="K536" s="137">
        <v>-0.56880733944954132</v>
      </c>
    </row>
    <row r="537" spans="1:11" ht="14.4" x14ac:dyDescent="0.3">
      <c r="A537" s="99" t="s">
        <v>548</v>
      </c>
      <c r="B537" s="10">
        <v>52</v>
      </c>
      <c r="C537" s="137">
        <v>1.7767451395769979E-3</v>
      </c>
      <c r="D537" s="10">
        <v>28.484848484848399</v>
      </c>
      <c r="E537" s="10">
        <v>306</v>
      </c>
      <c r="F537" s="137">
        <v>1.015228426395939E-2</v>
      </c>
      <c r="G537" s="46">
        <v>90.909090909090907</v>
      </c>
      <c r="H537" s="10">
        <v>91</v>
      </c>
      <c r="I537" s="137">
        <v>2.8729281767955802E-3</v>
      </c>
      <c r="J537" s="46">
        <v>35.151516000000001</v>
      </c>
      <c r="K537" s="137">
        <v>0.75</v>
      </c>
    </row>
    <row r="538" spans="1:11" ht="14.4" x14ac:dyDescent="0.3">
      <c r="A538" s="99" t="s">
        <v>549</v>
      </c>
      <c r="B538" s="10">
        <v>213</v>
      </c>
      <c r="C538" s="137">
        <v>7.2778214371134724E-3</v>
      </c>
      <c r="D538" s="10">
        <v>76.969696969696898</v>
      </c>
      <c r="E538" s="10">
        <v>130</v>
      </c>
      <c r="F538" s="137">
        <v>4.3130619422049703E-3</v>
      </c>
      <c r="G538" s="46">
        <v>59.393939393939398</v>
      </c>
      <c r="H538" s="10">
        <v>84</v>
      </c>
      <c r="I538" s="137">
        <v>2.6519337016574587E-3</v>
      </c>
      <c r="J538" s="46">
        <v>32.727271999999999</v>
      </c>
      <c r="K538" s="137">
        <v>-0.60563380281690138</v>
      </c>
    </row>
    <row r="539" spans="1:11" ht="14.4" x14ac:dyDescent="0.3">
      <c r="A539" s="99" t="s">
        <v>387</v>
      </c>
      <c r="B539" s="10">
        <v>1255</v>
      </c>
      <c r="C539" s="137">
        <v>4.2881060580175621E-2</v>
      </c>
      <c r="D539" s="10">
        <v>148.48484848484799</v>
      </c>
      <c r="E539" s="10">
        <v>1707</v>
      </c>
      <c r="F539" s="137">
        <v>5.6633821041106799E-2</v>
      </c>
      <c r="G539" s="46">
        <v>172.12121212121201</v>
      </c>
      <c r="H539" s="10">
        <v>1281</v>
      </c>
      <c r="I539" s="137">
        <v>4.0441988950276245E-2</v>
      </c>
      <c r="J539" s="46">
        <v>192.121216</v>
      </c>
      <c r="K539" s="137">
        <v>2.0717131474103586E-2</v>
      </c>
    </row>
    <row r="540" spans="1:11" ht="14.4" x14ac:dyDescent="0.3">
      <c r="A540" s="99" t="s">
        <v>545</v>
      </c>
      <c r="B540" s="10">
        <v>1088</v>
      </c>
      <c r="C540" s="137">
        <v>3.7174975228072574E-2</v>
      </c>
      <c r="D540" s="10">
        <v>141.21212121212099</v>
      </c>
      <c r="E540" s="10">
        <v>1491</v>
      </c>
      <c r="F540" s="137">
        <v>4.946750273713546E-2</v>
      </c>
      <c r="G540" s="46">
        <v>168.48484848484799</v>
      </c>
      <c r="H540" s="10">
        <v>1124</v>
      </c>
      <c r="I540" s="137">
        <v>3.5485398579321231E-2</v>
      </c>
      <c r="J540" s="46">
        <v>177.57576</v>
      </c>
      <c r="K540" s="137">
        <v>3.3088235294117647E-2</v>
      </c>
    </row>
    <row r="541" spans="1:11" ht="14.4" x14ac:dyDescent="0.3">
      <c r="A541" s="99" t="s">
        <v>546</v>
      </c>
      <c r="B541" s="10">
        <v>187</v>
      </c>
      <c r="C541" s="137">
        <v>6.3894488673249738E-3</v>
      </c>
      <c r="D541" s="10">
        <v>66.060606060606005</v>
      </c>
      <c r="E541" s="10">
        <v>186</v>
      </c>
      <c r="F541" s="137">
        <v>6.1709963173086496E-3</v>
      </c>
      <c r="G541" s="46">
        <v>66.060606060606005</v>
      </c>
      <c r="H541" s="10">
        <v>122</v>
      </c>
      <c r="I541" s="137">
        <v>3.8516179952644042E-3</v>
      </c>
      <c r="J541" s="46">
        <v>41.818179999999998</v>
      </c>
      <c r="K541" s="137">
        <v>-0.34759358288770054</v>
      </c>
    </row>
    <row r="542" spans="1:11" ht="14.4" x14ac:dyDescent="0.3">
      <c r="A542" s="99" t="s">
        <v>547</v>
      </c>
      <c r="B542" s="10">
        <v>299</v>
      </c>
      <c r="C542" s="137">
        <v>1.0216284552567739E-2</v>
      </c>
      <c r="D542" s="10">
        <v>79.393939393939405</v>
      </c>
      <c r="E542" s="10">
        <v>445</v>
      </c>
      <c r="F542" s="137">
        <v>1.4763942802163166E-2</v>
      </c>
      <c r="G542" s="46">
        <v>93.3333333333333</v>
      </c>
      <c r="H542" s="10">
        <v>308</v>
      </c>
      <c r="I542" s="137">
        <v>9.7237569060773486E-3</v>
      </c>
      <c r="J542" s="46">
        <v>84.242424</v>
      </c>
      <c r="K542" s="137">
        <v>3.0100334448160536E-2</v>
      </c>
    </row>
    <row r="543" spans="1:11" ht="14.4" x14ac:dyDescent="0.3">
      <c r="A543" s="99" t="s">
        <v>548</v>
      </c>
      <c r="B543" s="10">
        <v>602</v>
      </c>
      <c r="C543" s="137">
        <v>2.0569241808179862E-2</v>
      </c>
      <c r="D543" s="10">
        <v>101.212121212121</v>
      </c>
      <c r="E543" s="10">
        <v>860</v>
      </c>
      <c r="F543" s="137">
        <v>2.8532563617663646E-2</v>
      </c>
      <c r="G543" s="46">
        <v>124.24242424242399</v>
      </c>
      <c r="H543" s="10">
        <v>694</v>
      </c>
      <c r="I543" s="137">
        <v>2.1910023677979479E-2</v>
      </c>
      <c r="J543" s="46">
        <v>123.63636</v>
      </c>
      <c r="K543" s="137">
        <v>0.15282392026578073</v>
      </c>
    </row>
    <row r="544" spans="1:11" ht="14.4" x14ac:dyDescent="0.3">
      <c r="A544" s="99" t="s">
        <v>549</v>
      </c>
      <c r="B544" s="10">
        <v>167</v>
      </c>
      <c r="C544" s="137">
        <v>5.7060853521030512E-3</v>
      </c>
      <c r="D544" s="10">
        <v>47.878787878787797</v>
      </c>
      <c r="E544" s="10">
        <v>216</v>
      </c>
      <c r="F544" s="137">
        <v>7.1663183039713347E-3</v>
      </c>
      <c r="G544" s="46">
        <v>58.181818181818201</v>
      </c>
      <c r="H544" s="10">
        <v>157</v>
      </c>
      <c r="I544" s="137">
        <v>4.9565903709550118E-3</v>
      </c>
      <c r="J544" s="46">
        <v>56.969695999999999</v>
      </c>
      <c r="K544" s="137">
        <v>-5.9880239520958084E-2</v>
      </c>
    </row>
    <row r="545" spans="1:11" ht="14.4" x14ac:dyDescent="0.3">
      <c r="A545" s="99" t="s">
        <v>436</v>
      </c>
      <c r="B545" s="10">
        <v>26259</v>
      </c>
      <c r="C545" s="137">
        <v>0.8972221273106229</v>
      </c>
      <c r="D545" s="10">
        <v>509.69696969696901</v>
      </c>
      <c r="E545" s="10">
        <v>25739</v>
      </c>
      <c r="F545" s="137">
        <v>0.85395308715702867</v>
      </c>
      <c r="G545" s="46">
        <v>545.45454545454504</v>
      </c>
      <c r="H545" s="10">
        <v>28670</v>
      </c>
      <c r="I545" s="137">
        <v>0.90513022888713501</v>
      </c>
      <c r="J545" s="46">
        <v>520.60609999999997</v>
      </c>
      <c r="K545" s="137">
        <v>9.181613922845501E-2</v>
      </c>
    </row>
    <row r="546" spans="1:11" ht="14.4" x14ac:dyDescent="0.3">
      <c r="A546" s="99" t="s">
        <v>384</v>
      </c>
      <c r="B546" s="10">
        <v>19245</v>
      </c>
      <c r="C546" s="137">
        <v>0.65756654252229474</v>
      </c>
      <c r="D546" s="10">
        <v>460.60606060606</v>
      </c>
      <c r="E546" s="10">
        <v>18635</v>
      </c>
      <c r="F546" s="137">
        <v>0.61826084071530474</v>
      </c>
      <c r="G546" s="46">
        <v>500</v>
      </c>
      <c r="H546" s="10">
        <v>20907</v>
      </c>
      <c r="I546" s="137">
        <v>0.66004735595895814</v>
      </c>
      <c r="J546" s="46">
        <v>484.24243200000001</v>
      </c>
      <c r="K546" s="137">
        <v>8.6360093530787219E-2</v>
      </c>
    </row>
    <row r="547" spans="1:11" ht="14.4" x14ac:dyDescent="0.3">
      <c r="A547" s="99" t="s">
        <v>540</v>
      </c>
      <c r="B547" s="10">
        <v>11280</v>
      </c>
      <c r="C547" s="137">
        <v>0.38541702258516419</v>
      </c>
      <c r="D547" s="10">
        <v>440.60606060606</v>
      </c>
      <c r="E547" s="10">
        <v>10672</v>
      </c>
      <c r="F547" s="137">
        <v>0.3540692080554726</v>
      </c>
      <c r="G547" s="46">
        <v>404.84848484848402</v>
      </c>
      <c r="H547" s="10">
        <v>10837</v>
      </c>
      <c r="I547" s="137">
        <v>0.34213101815311758</v>
      </c>
      <c r="J547" s="46">
        <v>413.33334400000001</v>
      </c>
      <c r="K547" s="137">
        <v>-3.9273049645390072E-2</v>
      </c>
    </row>
    <row r="548" spans="1:11" ht="14.4" x14ac:dyDescent="0.3">
      <c r="A548" s="99" t="s">
        <v>541</v>
      </c>
      <c r="B548" s="10">
        <v>1857</v>
      </c>
      <c r="C548" s="137">
        <v>6.3450302388355487E-2</v>
      </c>
      <c r="D548" s="10">
        <v>207.87878787878699</v>
      </c>
      <c r="E548" s="10">
        <v>1847</v>
      </c>
      <c r="F548" s="137">
        <v>6.1278656978865996E-2</v>
      </c>
      <c r="G548" s="46">
        <v>170.90909090909</v>
      </c>
      <c r="H548" s="10">
        <v>1827</v>
      </c>
      <c r="I548" s="137">
        <v>5.7679558011049722E-2</v>
      </c>
      <c r="J548" s="46">
        <v>192.121216</v>
      </c>
      <c r="K548" s="137">
        <v>-1.6155088852988692E-2</v>
      </c>
    </row>
    <row r="549" spans="1:11" ht="14.4" x14ac:dyDescent="0.3">
      <c r="A549" s="99" t="s">
        <v>542</v>
      </c>
      <c r="B549" s="10">
        <v>2234</v>
      </c>
      <c r="C549" s="137">
        <v>7.6331704650288726E-2</v>
      </c>
      <c r="D549" s="10">
        <v>222.42424242424201</v>
      </c>
      <c r="E549" s="10">
        <v>2796</v>
      </c>
      <c r="F549" s="137">
        <v>9.2764009156962271E-2</v>
      </c>
      <c r="G549" s="46">
        <v>216.969696969697</v>
      </c>
      <c r="H549" s="10">
        <v>2360</v>
      </c>
      <c r="I549" s="137">
        <v>7.4506708760852414E-2</v>
      </c>
      <c r="J549" s="46">
        <v>195.15152</v>
      </c>
      <c r="K549" s="137">
        <v>5.640107430617726E-2</v>
      </c>
    </row>
    <row r="550" spans="1:11" ht="14.4" x14ac:dyDescent="0.3">
      <c r="A550" s="99" t="s">
        <v>543</v>
      </c>
      <c r="B550" s="10">
        <v>7189</v>
      </c>
      <c r="C550" s="137">
        <v>0.24563501554651998</v>
      </c>
      <c r="D550" s="10">
        <v>390.30303030303003</v>
      </c>
      <c r="E550" s="10">
        <v>6029</v>
      </c>
      <c r="F550" s="137">
        <v>0.20002654191964434</v>
      </c>
      <c r="G550" s="46">
        <v>303.030303030303</v>
      </c>
      <c r="H550" s="10">
        <v>6650</v>
      </c>
      <c r="I550" s="137">
        <v>0.20994475138121546</v>
      </c>
      <c r="J550" s="46">
        <v>307.27273600000001</v>
      </c>
      <c r="K550" s="137">
        <v>-7.4975657254138267E-2</v>
      </c>
    </row>
    <row r="551" spans="1:11" ht="14.4" x14ac:dyDescent="0.3">
      <c r="A551" s="99" t="s">
        <v>544</v>
      </c>
      <c r="B551" s="10">
        <v>7965</v>
      </c>
      <c r="C551" s="137">
        <v>0.27214951993713055</v>
      </c>
      <c r="D551" s="10">
        <v>387.27272727272702</v>
      </c>
      <c r="E551" s="10">
        <v>7963</v>
      </c>
      <c r="F551" s="137">
        <v>0.26419163265983214</v>
      </c>
      <c r="G551" s="46">
        <v>366.666666666666</v>
      </c>
      <c r="H551" s="10">
        <v>10070</v>
      </c>
      <c r="I551" s="137">
        <v>0.31791633780584055</v>
      </c>
      <c r="J551" s="46">
        <v>384.24243200000001</v>
      </c>
      <c r="K551" s="137">
        <v>0.26428123038292528</v>
      </c>
    </row>
    <row r="552" spans="1:11" ht="14.4" x14ac:dyDescent="0.3">
      <c r="A552" s="99" t="s">
        <v>385</v>
      </c>
      <c r="B552" s="10">
        <v>7014</v>
      </c>
      <c r="C552" s="137">
        <v>0.23965558478832816</v>
      </c>
      <c r="D552" s="10">
        <v>418.18181818181802</v>
      </c>
      <c r="E552" s="10">
        <v>7104</v>
      </c>
      <c r="F552" s="137">
        <v>0.2356922464417239</v>
      </c>
      <c r="G552" s="46">
        <v>337.575757575757</v>
      </c>
      <c r="H552" s="10">
        <v>7763</v>
      </c>
      <c r="I552" s="137">
        <v>0.24508287292817679</v>
      </c>
      <c r="J552" s="46">
        <v>360.60604899999998</v>
      </c>
      <c r="K552" s="137">
        <v>0.10678642714570859</v>
      </c>
    </row>
    <row r="553" spans="1:11" ht="14.4" x14ac:dyDescent="0.3">
      <c r="A553" s="99" t="s">
        <v>386</v>
      </c>
      <c r="B553" s="10">
        <v>2422</v>
      </c>
      <c r="C553" s="137">
        <v>8.2755321693374795E-2</v>
      </c>
      <c r="D553" s="10">
        <v>260</v>
      </c>
      <c r="E553" s="10">
        <v>2061</v>
      </c>
      <c r="F553" s="137">
        <v>6.837862048372649E-2</v>
      </c>
      <c r="G553" s="46">
        <v>176.363636363636</v>
      </c>
      <c r="H553" s="10">
        <v>2567</v>
      </c>
      <c r="I553" s="137">
        <v>8.1041831097079714E-2</v>
      </c>
      <c r="J553" s="46">
        <v>232.121216</v>
      </c>
      <c r="K553" s="137">
        <v>5.9867877786952933E-2</v>
      </c>
    </row>
    <row r="554" spans="1:11" ht="14.4" x14ac:dyDescent="0.3">
      <c r="A554" s="99" t="s">
        <v>545</v>
      </c>
      <c r="B554" s="10">
        <v>1121</v>
      </c>
      <c r="C554" s="137">
        <v>3.8302525028188747E-2</v>
      </c>
      <c r="D554" s="10">
        <v>170.30303030303</v>
      </c>
      <c r="E554" s="10">
        <v>1075</v>
      </c>
      <c r="F554" s="137">
        <v>3.566570452207956E-2</v>
      </c>
      <c r="G554" s="46">
        <v>153.939393939393</v>
      </c>
      <c r="H554" s="10">
        <v>1133</v>
      </c>
      <c r="I554" s="137">
        <v>3.5769534333070244E-2</v>
      </c>
      <c r="J554" s="46">
        <v>166.060608</v>
      </c>
      <c r="K554" s="137">
        <v>1.0704727921498661E-2</v>
      </c>
    </row>
    <row r="555" spans="1:11" ht="14.4" x14ac:dyDescent="0.3">
      <c r="A555" s="99" t="s">
        <v>546</v>
      </c>
      <c r="B555" s="10">
        <v>182</v>
      </c>
      <c r="C555" s="137">
        <v>6.218607988519493E-3</v>
      </c>
      <c r="D555" s="10">
        <v>53.939393939393902</v>
      </c>
      <c r="E555" s="10">
        <v>460</v>
      </c>
      <c r="F555" s="137">
        <v>1.5261603795494509E-2</v>
      </c>
      <c r="G555" s="46">
        <v>106.06060606060601</v>
      </c>
      <c r="H555" s="10">
        <v>189</v>
      </c>
      <c r="I555" s="137">
        <v>5.9668508287292815E-3</v>
      </c>
      <c r="J555" s="46">
        <v>66.666664100000006</v>
      </c>
      <c r="K555" s="137">
        <v>3.8461538461538464E-2</v>
      </c>
    </row>
    <row r="556" spans="1:11" ht="14.4" x14ac:dyDescent="0.3">
      <c r="A556" s="99" t="s">
        <v>547</v>
      </c>
      <c r="B556" s="10">
        <v>201</v>
      </c>
      <c r="C556" s="137">
        <v>6.8678033279803187E-3</v>
      </c>
      <c r="D556" s="10">
        <v>66.6666666666666</v>
      </c>
      <c r="E556" s="10">
        <v>112</v>
      </c>
      <c r="F556" s="137">
        <v>3.7158687502073587E-3</v>
      </c>
      <c r="G556" s="46">
        <v>41.818181818181799</v>
      </c>
      <c r="H556" s="10">
        <v>273</v>
      </c>
      <c r="I556" s="137">
        <v>8.6187845303867406E-3</v>
      </c>
      <c r="J556" s="46">
        <v>86.666664100000006</v>
      </c>
      <c r="K556" s="137">
        <v>0.35820895522388058</v>
      </c>
    </row>
    <row r="557" spans="1:11" ht="14.4" x14ac:dyDescent="0.3">
      <c r="A557" s="99" t="s">
        <v>548</v>
      </c>
      <c r="B557" s="10">
        <v>738</v>
      </c>
      <c r="C557" s="137">
        <v>2.5216113711688932E-2</v>
      </c>
      <c r="D557" s="10">
        <v>140.60606060606</v>
      </c>
      <c r="E557" s="10">
        <v>503</v>
      </c>
      <c r="F557" s="137">
        <v>1.6688231976377692E-2</v>
      </c>
      <c r="G557" s="46">
        <v>101.212121212121</v>
      </c>
      <c r="H557" s="10">
        <v>671</v>
      </c>
      <c r="I557" s="137">
        <v>2.1183898973954222E-2</v>
      </c>
      <c r="J557" s="46">
        <v>118.78788</v>
      </c>
      <c r="K557" s="137">
        <v>-9.0785907859078585E-2</v>
      </c>
    </row>
    <row r="558" spans="1:11" ht="14.4" x14ac:dyDescent="0.3">
      <c r="A558" s="99" t="s">
        <v>549</v>
      </c>
      <c r="B558" s="10">
        <v>1301</v>
      </c>
      <c r="C558" s="137">
        <v>4.4452796665186048E-2</v>
      </c>
      <c r="D558" s="10">
        <v>183.636363636363</v>
      </c>
      <c r="E558" s="10">
        <v>986</v>
      </c>
      <c r="F558" s="137">
        <v>3.2712915961646924E-2</v>
      </c>
      <c r="G558" s="46">
        <v>111.515151515151</v>
      </c>
      <c r="H558" s="10">
        <v>1434</v>
      </c>
      <c r="I558" s="137">
        <v>4.527229676400947E-2</v>
      </c>
      <c r="J558" s="46">
        <v>175.15152</v>
      </c>
      <c r="K558" s="137">
        <v>0.10222905457340507</v>
      </c>
    </row>
    <row r="559" spans="1:11" ht="14.4" x14ac:dyDescent="0.3">
      <c r="A559" s="99" t="s">
        <v>387</v>
      </c>
      <c r="B559" s="10">
        <v>4592</v>
      </c>
      <c r="C559" s="137">
        <v>0.15690026309495336</v>
      </c>
      <c r="D559" s="10">
        <v>310.90909090909003</v>
      </c>
      <c r="E559" s="10">
        <v>5043</v>
      </c>
      <c r="F559" s="137">
        <v>0.16731362595799742</v>
      </c>
      <c r="G559" s="46">
        <v>263.030303030303</v>
      </c>
      <c r="H559" s="10">
        <v>5196</v>
      </c>
      <c r="I559" s="137">
        <v>0.16404104183109708</v>
      </c>
      <c r="J559" s="46">
        <v>319.39395100000002</v>
      </c>
      <c r="K559" s="137">
        <v>0.13153310104529617</v>
      </c>
    </row>
    <row r="560" spans="1:11" ht="14.4" x14ac:dyDescent="0.3">
      <c r="A560" s="99" t="s">
        <v>545</v>
      </c>
      <c r="B560" s="10">
        <v>3379</v>
      </c>
      <c r="C560" s="137">
        <v>0.11545426589674378</v>
      </c>
      <c r="D560" s="10">
        <v>263.636363636363</v>
      </c>
      <c r="E560" s="10">
        <v>3081</v>
      </c>
      <c r="F560" s="137">
        <v>0.10221956803025779</v>
      </c>
      <c r="G560" s="46">
        <v>223.030303030303</v>
      </c>
      <c r="H560" s="10">
        <v>2877</v>
      </c>
      <c r="I560" s="137">
        <v>9.0828729281767953E-2</v>
      </c>
      <c r="J560" s="46">
        <v>286.66665599999999</v>
      </c>
      <c r="K560" s="137">
        <v>-0.14856466410180527</v>
      </c>
    </row>
    <row r="561" spans="1:11" ht="14.4" x14ac:dyDescent="0.3">
      <c r="A561" s="99" t="s">
        <v>546</v>
      </c>
      <c r="B561" s="10">
        <v>472</v>
      </c>
      <c r="C561" s="137">
        <v>1.6127378959237368E-2</v>
      </c>
      <c r="D561" s="10">
        <v>103.636363636363</v>
      </c>
      <c r="E561" s="10">
        <v>518</v>
      </c>
      <c r="F561" s="137">
        <v>1.7185892969709033E-2</v>
      </c>
      <c r="G561" s="46">
        <v>112.121212121212</v>
      </c>
      <c r="H561" s="10">
        <v>273</v>
      </c>
      <c r="I561" s="137">
        <v>8.6187845303867406E-3</v>
      </c>
      <c r="J561" s="46">
        <v>87.272729999999996</v>
      </c>
      <c r="K561" s="137">
        <v>-0.42161016949152541</v>
      </c>
    </row>
    <row r="562" spans="1:11" ht="14.4" x14ac:dyDescent="0.3">
      <c r="A562" s="99" t="s">
        <v>547</v>
      </c>
      <c r="B562" s="10">
        <v>582</v>
      </c>
      <c r="C562" s="137">
        <v>1.9885878292957938E-2</v>
      </c>
      <c r="D562" s="10">
        <v>122.424242424242</v>
      </c>
      <c r="E562" s="10">
        <v>606</v>
      </c>
      <c r="F562" s="137">
        <v>2.0105504130586243E-2</v>
      </c>
      <c r="G562" s="46">
        <v>94.545454545454504</v>
      </c>
      <c r="H562" s="10">
        <v>474</v>
      </c>
      <c r="I562" s="137">
        <v>1.4964483030781373E-2</v>
      </c>
      <c r="J562" s="46">
        <v>99.393936199999999</v>
      </c>
      <c r="K562" s="137">
        <v>-0.18556701030927836</v>
      </c>
    </row>
    <row r="563" spans="1:11" ht="14.4" x14ac:dyDescent="0.3">
      <c r="A563" s="99" t="s">
        <v>548</v>
      </c>
      <c r="B563" s="10">
        <v>2325</v>
      </c>
      <c r="C563" s="137">
        <v>7.9441008644548464E-2</v>
      </c>
      <c r="D563" s="10">
        <v>241.81818181818099</v>
      </c>
      <c r="E563" s="10">
        <v>1957</v>
      </c>
      <c r="F563" s="137">
        <v>6.4928170929962503E-2</v>
      </c>
      <c r="G563" s="46">
        <v>159.39393939393901</v>
      </c>
      <c r="H563" s="10">
        <v>2130</v>
      </c>
      <c r="I563" s="137">
        <v>6.7245461720599836E-2</v>
      </c>
      <c r="J563" s="46">
        <v>249.090912</v>
      </c>
      <c r="K563" s="137">
        <v>-8.387096774193549E-2</v>
      </c>
    </row>
    <row r="564" spans="1:11" ht="14.4" x14ac:dyDescent="0.3">
      <c r="A564" s="99" t="s">
        <v>549</v>
      </c>
      <c r="B564" s="10">
        <v>1213</v>
      </c>
      <c r="C564" s="137">
        <v>4.1445997198209586E-2</v>
      </c>
      <c r="D564" s="10">
        <v>171.51515151515099</v>
      </c>
      <c r="E564" s="10">
        <v>1962</v>
      </c>
      <c r="F564" s="137">
        <v>6.5094057927739618E-2</v>
      </c>
      <c r="G564" s="46">
        <v>201.21212121212099</v>
      </c>
      <c r="H564" s="10">
        <v>2319</v>
      </c>
      <c r="I564" s="137">
        <v>7.3212312549329125E-2</v>
      </c>
      <c r="J564" s="46">
        <v>207.27271999999999</v>
      </c>
      <c r="K564" s="137">
        <v>0.91178895300906837</v>
      </c>
    </row>
    <row r="565" spans="1:11" ht="14.4" x14ac:dyDescent="0.3">
      <c r="A565" s="432"/>
      <c r="B565" s="432"/>
      <c r="C565" s="432"/>
      <c r="D565" s="432"/>
      <c r="E565" s="432"/>
      <c r="F565" s="432"/>
      <c r="G565" s="432"/>
      <c r="H565" s="432"/>
      <c r="I565" s="432"/>
      <c r="J565" s="432"/>
      <c r="K565" s="432"/>
    </row>
    <row r="566" spans="1:11" ht="14.4" x14ac:dyDescent="0.3">
      <c r="A566" s="472" t="s">
        <v>553</v>
      </c>
      <c r="B566" s="472"/>
      <c r="C566" s="472"/>
      <c r="D566" s="472"/>
      <c r="E566" s="472"/>
      <c r="F566" s="472"/>
      <c r="G566" s="472"/>
      <c r="H566" s="472"/>
      <c r="I566" s="472"/>
      <c r="J566" s="472"/>
      <c r="K566" s="472"/>
    </row>
    <row r="567" spans="1:11" ht="18" customHeight="1" x14ac:dyDescent="0.3">
      <c r="B567" s="474" t="s">
        <v>332</v>
      </c>
      <c r="C567" s="474"/>
      <c r="D567" s="102" t="s">
        <v>333</v>
      </c>
      <c r="E567" s="474" t="s">
        <v>332</v>
      </c>
      <c r="F567" s="474"/>
      <c r="G567" s="102" t="s">
        <v>333</v>
      </c>
      <c r="H567" s="474" t="s">
        <v>332</v>
      </c>
      <c r="I567" s="474"/>
      <c r="J567" s="102" t="s">
        <v>333</v>
      </c>
      <c r="K567" s="99" t="s">
        <v>0</v>
      </c>
    </row>
    <row r="568" spans="1:11" ht="14.4" x14ac:dyDescent="0.3">
      <c r="A568" s="99" t="s">
        <v>18</v>
      </c>
      <c r="B568" s="10">
        <v>1165697</v>
      </c>
      <c r="C568" s="137"/>
      <c r="D568" s="10">
        <v>3883.0303030302998</v>
      </c>
      <c r="E568" s="10">
        <v>983814</v>
      </c>
      <c r="F568" s="137"/>
      <c r="G568" s="46">
        <v>3460</v>
      </c>
      <c r="H568" s="10">
        <v>1106456</v>
      </c>
      <c r="I568" s="137"/>
      <c r="J568" s="46">
        <v>4384.2420000000002</v>
      </c>
      <c r="K568" s="137">
        <v>-5.0820238878542194E-2</v>
      </c>
    </row>
    <row r="569" spans="1:11" ht="14.4" x14ac:dyDescent="0.3">
      <c r="A569" s="99" t="s">
        <v>420</v>
      </c>
      <c r="B569" s="10">
        <v>208204</v>
      </c>
      <c r="C569" s="137">
        <v>0.17860902104063062</v>
      </c>
      <c r="D569" s="10">
        <v>1753.3333333333301</v>
      </c>
      <c r="E569" s="10">
        <v>225716</v>
      </c>
      <c r="F569" s="137">
        <v>0.22942954664194654</v>
      </c>
      <c r="G569" s="46">
        <v>1833.9393939393899</v>
      </c>
      <c r="H569" s="10">
        <v>183277</v>
      </c>
      <c r="I569" s="137">
        <v>0.16564327908204213</v>
      </c>
      <c r="J569" s="46">
        <v>1719.39392</v>
      </c>
      <c r="K569" s="137">
        <v>-0.11972392461239938</v>
      </c>
    </row>
    <row r="570" spans="1:11" ht="14.4" x14ac:dyDescent="0.3">
      <c r="A570" s="99" t="s">
        <v>384</v>
      </c>
      <c r="B570" s="10">
        <v>93102</v>
      </c>
      <c r="C570" s="137">
        <v>7.9868096083287515E-2</v>
      </c>
      <c r="D570" s="10">
        <v>1392.72727272727</v>
      </c>
      <c r="E570" s="10">
        <v>96238</v>
      </c>
      <c r="F570" s="137">
        <v>9.7821336146873286E-2</v>
      </c>
      <c r="G570" s="46">
        <v>1273.9393939393899</v>
      </c>
      <c r="H570" s="10">
        <v>77703</v>
      </c>
      <c r="I570" s="137">
        <v>7.022692271540848E-2</v>
      </c>
      <c r="J570" s="46">
        <v>1207.87878</v>
      </c>
      <c r="K570" s="137">
        <v>-0.16539923954372623</v>
      </c>
    </row>
    <row r="571" spans="1:11" ht="14.4" x14ac:dyDescent="0.3">
      <c r="A571" s="99" t="s">
        <v>540</v>
      </c>
      <c r="B571" s="10">
        <v>81505</v>
      </c>
      <c r="C571" s="137">
        <v>6.9919541699086471E-2</v>
      </c>
      <c r="D571" s="10">
        <v>1304.2424242424199</v>
      </c>
      <c r="E571" s="10">
        <v>82639</v>
      </c>
      <c r="F571" s="137">
        <v>8.3998601361639502E-2</v>
      </c>
      <c r="G571" s="46">
        <v>1190.9090909090901</v>
      </c>
      <c r="H571" s="10">
        <v>62552</v>
      </c>
      <c r="I571" s="137">
        <v>5.6533653394260593E-2</v>
      </c>
      <c r="J571" s="46">
        <v>1055.15149</v>
      </c>
      <c r="K571" s="137">
        <v>-0.23253788111158824</v>
      </c>
    </row>
    <row r="572" spans="1:11" ht="14.4" x14ac:dyDescent="0.3">
      <c r="A572" s="99" t="s">
        <v>541</v>
      </c>
      <c r="B572" s="10">
        <v>8979</v>
      </c>
      <c r="C572" s="137">
        <v>7.7026877481884233E-3</v>
      </c>
      <c r="D572" s="10">
        <v>485.45454545454498</v>
      </c>
      <c r="E572" s="10">
        <v>8233</v>
      </c>
      <c r="F572" s="137">
        <v>8.3684517601904426E-3</v>
      </c>
      <c r="G572" s="46">
        <v>420</v>
      </c>
      <c r="H572" s="10">
        <v>4852</v>
      </c>
      <c r="I572" s="137">
        <v>4.3851721171018097E-3</v>
      </c>
      <c r="J572" s="46">
        <v>367.27273600000001</v>
      </c>
      <c r="K572" s="137">
        <v>-0.45962802093774363</v>
      </c>
    </row>
    <row r="573" spans="1:11" ht="14.4" x14ac:dyDescent="0.3">
      <c r="A573" s="99" t="s">
        <v>542</v>
      </c>
      <c r="B573" s="10">
        <v>36419</v>
      </c>
      <c r="C573" s="137">
        <v>3.1242252489283237E-2</v>
      </c>
      <c r="D573" s="10">
        <v>707.27272727272702</v>
      </c>
      <c r="E573" s="10">
        <v>33564</v>
      </c>
      <c r="F573" s="137">
        <v>3.4116204892388195E-2</v>
      </c>
      <c r="G573" s="46">
        <v>728.48484848484804</v>
      </c>
      <c r="H573" s="10">
        <v>23884</v>
      </c>
      <c r="I573" s="137">
        <v>2.1586036860028777E-2</v>
      </c>
      <c r="J573" s="46">
        <v>733.33330000000001</v>
      </c>
      <c r="K573" s="137">
        <v>-0.34418847304978173</v>
      </c>
    </row>
    <row r="574" spans="1:11" ht="14.4" x14ac:dyDescent="0.3">
      <c r="A574" s="99" t="s">
        <v>543</v>
      </c>
      <c r="B574" s="10">
        <v>36107</v>
      </c>
      <c r="C574" s="137">
        <v>3.097460146161481E-2</v>
      </c>
      <c r="D574" s="10">
        <v>926.66666666666595</v>
      </c>
      <c r="E574" s="10">
        <v>40842</v>
      </c>
      <c r="F574" s="137">
        <v>4.1513944709060856E-2</v>
      </c>
      <c r="G574" s="46">
        <v>827.87878787878799</v>
      </c>
      <c r="H574" s="10">
        <v>33816</v>
      </c>
      <c r="I574" s="137">
        <v>3.0562444417130009E-2</v>
      </c>
      <c r="J574" s="46">
        <v>809.09090000000003</v>
      </c>
      <c r="K574" s="137">
        <v>-6.3450300495748749E-2</v>
      </c>
    </row>
    <row r="575" spans="1:11" ht="14.4" x14ac:dyDescent="0.3">
      <c r="A575" s="99" t="s">
        <v>544</v>
      </c>
      <c r="B575" s="10">
        <v>11597</v>
      </c>
      <c r="C575" s="137">
        <v>9.9485543842010409E-3</v>
      </c>
      <c r="D575" s="10">
        <v>464.84848484848402</v>
      </c>
      <c r="E575" s="10">
        <v>13599</v>
      </c>
      <c r="F575" s="137">
        <v>1.3822734785233794E-2</v>
      </c>
      <c r="G575" s="46">
        <v>478.18181818181802</v>
      </c>
      <c r="H575" s="10">
        <v>15151</v>
      </c>
      <c r="I575" s="137">
        <v>1.3693269321147882E-2</v>
      </c>
      <c r="J575" s="46">
        <v>498.78787199999999</v>
      </c>
      <c r="K575" s="137">
        <v>0.30645856687074241</v>
      </c>
    </row>
    <row r="576" spans="1:11" ht="14.4" x14ac:dyDescent="0.3">
      <c r="A576" s="99" t="s">
        <v>385</v>
      </c>
      <c r="B576" s="10">
        <v>115102</v>
      </c>
      <c r="C576" s="137">
        <v>9.8740924957343115E-2</v>
      </c>
      <c r="D576" s="10">
        <v>1398.1818181818101</v>
      </c>
      <c r="E576" s="10">
        <v>129478</v>
      </c>
      <c r="F576" s="137">
        <v>0.13160821049507326</v>
      </c>
      <c r="G576" s="46">
        <v>1404.84848484848</v>
      </c>
      <c r="H576" s="10">
        <v>105574</v>
      </c>
      <c r="I576" s="137">
        <v>9.5416356366633648E-2</v>
      </c>
      <c r="J576" s="46">
        <v>1100.60608</v>
      </c>
      <c r="K576" s="137">
        <v>-8.277875275842296E-2</v>
      </c>
    </row>
    <row r="577" spans="1:11" ht="14.4" x14ac:dyDescent="0.3">
      <c r="A577" s="99" t="s">
        <v>386</v>
      </c>
      <c r="B577" s="10">
        <v>24710</v>
      </c>
      <c r="C577" s="137">
        <v>2.1197618248996093E-2</v>
      </c>
      <c r="D577" s="10">
        <v>727.27272727272702</v>
      </c>
      <c r="E577" s="10">
        <v>30099</v>
      </c>
      <c r="F577" s="137">
        <v>3.0594197683708507E-2</v>
      </c>
      <c r="G577" s="46">
        <v>780</v>
      </c>
      <c r="H577" s="10">
        <v>23063</v>
      </c>
      <c r="I577" s="137">
        <v>2.0844028140296587E-2</v>
      </c>
      <c r="J577" s="46">
        <v>755.75756799999999</v>
      </c>
      <c r="K577" s="137">
        <v>-6.6653176851477133E-2</v>
      </c>
    </row>
    <row r="578" spans="1:11" ht="14.4" x14ac:dyDescent="0.3">
      <c r="A578" s="99" t="s">
        <v>545</v>
      </c>
      <c r="B578" s="10">
        <v>21513</v>
      </c>
      <c r="C578" s="137">
        <v>1.8455053071252649E-2</v>
      </c>
      <c r="D578" s="10">
        <v>643.63636363636294</v>
      </c>
      <c r="E578" s="10">
        <v>25712</v>
      </c>
      <c r="F578" s="137">
        <v>2.6135021457307988E-2</v>
      </c>
      <c r="G578" s="46">
        <v>723.030303030303</v>
      </c>
      <c r="H578" s="10">
        <v>18844</v>
      </c>
      <c r="I578" s="137">
        <v>1.7030952880186832E-2</v>
      </c>
      <c r="J578" s="46">
        <v>640</v>
      </c>
      <c r="K578" s="137">
        <v>-0.12406451912796913</v>
      </c>
    </row>
    <row r="579" spans="1:11" ht="14.4" x14ac:dyDescent="0.3">
      <c r="A579" s="99" t="s">
        <v>546</v>
      </c>
      <c r="B579" s="10">
        <v>4641</v>
      </c>
      <c r="C579" s="137">
        <v>3.9813090365678214E-3</v>
      </c>
      <c r="D579" s="10">
        <v>330.90909090909003</v>
      </c>
      <c r="E579" s="10">
        <v>5435</v>
      </c>
      <c r="F579" s="137">
        <v>5.5244182335278825E-3</v>
      </c>
      <c r="G579" s="46">
        <v>310.90909090909003</v>
      </c>
      <c r="H579" s="10">
        <v>2819</v>
      </c>
      <c r="I579" s="137">
        <v>2.5477741545981043E-3</v>
      </c>
      <c r="J579" s="46">
        <v>248.484848</v>
      </c>
      <c r="K579" s="137">
        <v>-0.39258780435251023</v>
      </c>
    </row>
    <row r="580" spans="1:11" ht="14.4" x14ac:dyDescent="0.3">
      <c r="A580" s="99" t="s">
        <v>547</v>
      </c>
      <c r="B580" s="10">
        <v>7607</v>
      </c>
      <c r="C580" s="137">
        <v>6.5257095111336825E-3</v>
      </c>
      <c r="D580" s="10">
        <v>467.87878787878799</v>
      </c>
      <c r="E580" s="10">
        <v>9121</v>
      </c>
      <c r="F580" s="137">
        <v>9.2710613998174454E-3</v>
      </c>
      <c r="G580" s="46">
        <v>384.84848484848402</v>
      </c>
      <c r="H580" s="10">
        <v>6744</v>
      </c>
      <c r="I580" s="137">
        <v>6.0951361825504133E-3</v>
      </c>
      <c r="J580" s="46">
        <v>397.57574499999998</v>
      </c>
      <c r="K580" s="137">
        <v>-0.11344813987117129</v>
      </c>
    </row>
    <row r="581" spans="1:11" ht="14.4" x14ac:dyDescent="0.3">
      <c r="A581" s="99" t="s">
        <v>548</v>
      </c>
      <c r="B581" s="10">
        <v>9265</v>
      </c>
      <c r="C581" s="137">
        <v>7.9480345235511465E-3</v>
      </c>
      <c r="D581" s="10">
        <v>459.39393939393898</v>
      </c>
      <c r="E581" s="10">
        <v>11156</v>
      </c>
      <c r="F581" s="137">
        <v>1.133954182396266E-2</v>
      </c>
      <c r="G581" s="46">
        <v>486.666666666666</v>
      </c>
      <c r="H581" s="10">
        <v>9281</v>
      </c>
      <c r="I581" s="137">
        <v>8.388042543038314E-3</v>
      </c>
      <c r="J581" s="46">
        <v>448.48486300000002</v>
      </c>
      <c r="K581" s="137">
        <v>1.7269293038316245E-3</v>
      </c>
    </row>
    <row r="582" spans="1:11" ht="14.4" x14ac:dyDescent="0.3">
      <c r="A582" s="99" t="s">
        <v>549</v>
      </c>
      <c r="B582" s="10">
        <v>3197</v>
      </c>
      <c r="C582" s="137">
        <v>2.7425651777434443E-3</v>
      </c>
      <c r="D582" s="10">
        <v>255.75757575757501</v>
      </c>
      <c r="E582" s="10">
        <v>4387</v>
      </c>
      <c r="F582" s="137">
        <v>4.4591762264005186E-3</v>
      </c>
      <c r="G582" s="46">
        <v>306.06060606060601</v>
      </c>
      <c r="H582" s="10">
        <v>4219</v>
      </c>
      <c r="I582" s="137">
        <v>3.8130752601097558E-3</v>
      </c>
      <c r="J582" s="46">
        <v>298.18182400000001</v>
      </c>
      <c r="K582" s="137">
        <v>0.31967469502658741</v>
      </c>
    </row>
    <row r="583" spans="1:11" ht="14.4" x14ac:dyDescent="0.3">
      <c r="A583" s="99" t="s">
        <v>387</v>
      </c>
      <c r="B583" s="10">
        <v>90392</v>
      </c>
      <c r="C583" s="137">
        <v>7.7543306708347026E-2</v>
      </c>
      <c r="D583" s="10">
        <v>1330.9090909090901</v>
      </c>
      <c r="E583" s="10">
        <v>99379</v>
      </c>
      <c r="F583" s="137">
        <v>0.10101401281136475</v>
      </c>
      <c r="G583" s="46">
        <v>1222.42424242424</v>
      </c>
      <c r="H583" s="10">
        <v>82511</v>
      </c>
      <c r="I583" s="137">
        <v>7.4572328226337067E-2</v>
      </c>
      <c r="J583" s="46">
        <v>1031.51514</v>
      </c>
      <c r="K583" s="137">
        <v>-8.7186919196389059E-2</v>
      </c>
    </row>
    <row r="584" spans="1:11" ht="14.4" x14ac:dyDescent="0.3">
      <c r="A584" s="99" t="s">
        <v>545</v>
      </c>
      <c r="B584" s="10">
        <v>84276</v>
      </c>
      <c r="C584" s="137">
        <v>7.2296660281359559E-2</v>
      </c>
      <c r="D584" s="10">
        <v>1270.9090909090901</v>
      </c>
      <c r="E584" s="10">
        <v>90560</v>
      </c>
      <c r="F584" s="137">
        <v>9.2049920005204233E-2</v>
      </c>
      <c r="G584" s="46">
        <v>1149.0909090908999</v>
      </c>
      <c r="H584" s="10">
        <v>73112</v>
      </c>
      <c r="I584" s="137">
        <v>6.6077638875834191E-2</v>
      </c>
      <c r="J584" s="46">
        <v>1038.1817599999999</v>
      </c>
      <c r="K584" s="137">
        <v>-0.13246950495989368</v>
      </c>
    </row>
    <row r="585" spans="1:11" ht="14.4" x14ac:dyDescent="0.3">
      <c r="A585" s="99" t="s">
        <v>546</v>
      </c>
      <c r="B585" s="10">
        <v>11858</v>
      </c>
      <c r="C585" s="137">
        <v>1.0172454763115972E-2</v>
      </c>
      <c r="D585" s="10">
        <v>464.84848484848402</v>
      </c>
      <c r="E585" s="10">
        <v>13348</v>
      </c>
      <c r="F585" s="137">
        <v>1.3567605258717603E-2</v>
      </c>
      <c r="G585" s="46">
        <v>507.27272727272702</v>
      </c>
      <c r="H585" s="10">
        <v>9235</v>
      </c>
      <c r="I585" s="137">
        <v>8.3464683638572162E-3</v>
      </c>
      <c r="J585" s="46">
        <v>378.78787199999999</v>
      </c>
      <c r="K585" s="137">
        <v>-0.22120087704503288</v>
      </c>
    </row>
    <row r="586" spans="1:11" ht="14.4" x14ac:dyDescent="0.3">
      <c r="A586" s="99" t="s">
        <v>547</v>
      </c>
      <c r="B586" s="10">
        <v>29585</v>
      </c>
      <c r="C586" s="137">
        <v>2.5379665556315236E-2</v>
      </c>
      <c r="D586" s="10">
        <v>775.75757575757495</v>
      </c>
      <c r="E586" s="10">
        <v>30710</v>
      </c>
      <c r="F586" s="137">
        <v>3.121525003710051E-2</v>
      </c>
      <c r="G586" s="46">
        <v>695.75757575757495</v>
      </c>
      <c r="H586" s="10">
        <v>24747</v>
      </c>
      <c r="I586" s="137">
        <v>2.2366004612926316E-2</v>
      </c>
      <c r="J586" s="46">
        <v>752.72730000000001</v>
      </c>
      <c r="K586" s="137">
        <v>-0.1635288152780125</v>
      </c>
    </row>
    <row r="587" spans="1:11" ht="14.4" x14ac:dyDescent="0.3">
      <c r="A587" s="99" t="s">
        <v>548</v>
      </c>
      <c r="B587" s="10">
        <v>42833</v>
      </c>
      <c r="C587" s="137">
        <v>3.6744539961928356E-2</v>
      </c>
      <c r="D587" s="10">
        <v>867.87878787878799</v>
      </c>
      <c r="E587" s="10">
        <v>46502</v>
      </c>
      <c r="F587" s="137">
        <v>4.7267064709386124E-2</v>
      </c>
      <c r="G587" s="46">
        <v>851.51515151515105</v>
      </c>
      <c r="H587" s="10">
        <v>39130</v>
      </c>
      <c r="I587" s="137">
        <v>3.5365165899050664E-2</v>
      </c>
      <c r="J587" s="46">
        <v>766.66669999999999</v>
      </c>
      <c r="K587" s="137">
        <v>-8.645203464618402E-2</v>
      </c>
    </row>
    <row r="588" spans="1:11" ht="14.4" x14ac:dyDescent="0.3">
      <c r="A588" s="99" t="s">
        <v>549</v>
      </c>
      <c r="B588" s="10">
        <v>6116</v>
      </c>
      <c r="C588" s="137">
        <v>5.2466464269874591E-3</v>
      </c>
      <c r="D588" s="10">
        <v>361.81818181818102</v>
      </c>
      <c r="E588" s="10">
        <v>8819</v>
      </c>
      <c r="F588" s="137">
        <v>8.9640928061605132E-3</v>
      </c>
      <c r="G588" s="46">
        <v>343.030303030303</v>
      </c>
      <c r="H588" s="10">
        <v>9399</v>
      </c>
      <c r="I588" s="137">
        <v>8.494689350502866E-3</v>
      </c>
      <c r="J588" s="46">
        <v>398.78787199999999</v>
      </c>
      <c r="K588" s="137">
        <v>0.53678875081752775</v>
      </c>
    </row>
    <row r="589" spans="1:11" ht="14.4" x14ac:dyDescent="0.3">
      <c r="A589" s="99" t="s">
        <v>436</v>
      </c>
      <c r="B589" s="10">
        <v>957493</v>
      </c>
      <c r="C589" s="137">
        <v>0.82139097895936941</v>
      </c>
      <c r="D589" s="10">
        <v>3783.6363636363599</v>
      </c>
      <c r="E589" s="10">
        <v>758098</v>
      </c>
      <c r="F589" s="137">
        <v>0.77057045335805341</v>
      </c>
      <c r="G589" s="46">
        <v>3181.8181818181802</v>
      </c>
      <c r="H589" s="10">
        <v>923179</v>
      </c>
      <c r="I589" s="137">
        <v>0.83435672091795787</v>
      </c>
      <c r="J589" s="46">
        <v>4086.6667499999999</v>
      </c>
      <c r="K589" s="137">
        <v>-3.5837337714218279E-2</v>
      </c>
    </row>
    <row r="590" spans="1:11" ht="14.4" x14ac:dyDescent="0.3">
      <c r="A590" s="99" t="s">
        <v>384</v>
      </c>
      <c r="B590" s="10">
        <v>660706</v>
      </c>
      <c r="C590" s="137">
        <v>0.56679051245735379</v>
      </c>
      <c r="D590" s="10">
        <v>3936.9696969696902</v>
      </c>
      <c r="E590" s="10">
        <v>500542</v>
      </c>
      <c r="F590" s="137">
        <v>0.50877706558353508</v>
      </c>
      <c r="G590" s="46">
        <v>2712.7272727272698</v>
      </c>
      <c r="H590" s="10">
        <v>613922</v>
      </c>
      <c r="I590" s="137">
        <v>0.55485441806994584</v>
      </c>
      <c r="J590" s="46">
        <v>3611.51514</v>
      </c>
      <c r="K590" s="137">
        <v>-7.0809104200658085E-2</v>
      </c>
    </row>
    <row r="591" spans="1:11" ht="14.4" x14ac:dyDescent="0.3">
      <c r="A591" s="99" t="s">
        <v>540</v>
      </c>
      <c r="B591" s="10">
        <v>476747</v>
      </c>
      <c r="C591" s="137">
        <v>0.40898020669179042</v>
      </c>
      <c r="D591" s="10">
        <v>3501.2121212121201</v>
      </c>
      <c r="E591" s="10">
        <v>336610</v>
      </c>
      <c r="F591" s="137">
        <v>0.34214800765185288</v>
      </c>
      <c r="G591" s="46">
        <v>2320.6060606060601</v>
      </c>
      <c r="H591" s="10">
        <v>383294</v>
      </c>
      <c r="I591" s="137">
        <v>0.34641594423998784</v>
      </c>
      <c r="J591" s="46">
        <v>3029.0908199999999</v>
      </c>
      <c r="K591" s="137">
        <v>-0.1960222088445234</v>
      </c>
    </row>
    <row r="592" spans="1:11" ht="14.4" x14ac:dyDescent="0.3">
      <c r="A592" s="99" t="s">
        <v>541</v>
      </c>
      <c r="B592" s="10">
        <v>70638</v>
      </c>
      <c r="C592" s="137">
        <v>6.0597222091160911E-2</v>
      </c>
      <c r="D592" s="10">
        <v>1299.3939393939299</v>
      </c>
      <c r="E592" s="10">
        <v>50321</v>
      </c>
      <c r="F592" s="137">
        <v>5.1148896031160358E-2</v>
      </c>
      <c r="G592" s="46">
        <v>965.45454545454504</v>
      </c>
      <c r="H592" s="10">
        <v>50010</v>
      </c>
      <c r="I592" s="137">
        <v>4.5198363061884073E-2</v>
      </c>
      <c r="J592" s="46">
        <v>996.36364700000001</v>
      </c>
      <c r="K592" s="137">
        <v>-0.29202412299328973</v>
      </c>
    </row>
    <row r="593" spans="1:11" ht="14.4" x14ac:dyDescent="0.3">
      <c r="A593" s="99" t="s">
        <v>542</v>
      </c>
      <c r="B593" s="10">
        <v>139359</v>
      </c>
      <c r="C593" s="137">
        <v>0.11954993450270525</v>
      </c>
      <c r="D593" s="10">
        <v>1600.6060606060601</v>
      </c>
      <c r="E593" s="10">
        <v>86757</v>
      </c>
      <c r="F593" s="137">
        <v>8.8184351920180037E-2</v>
      </c>
      <c r="G593" s="46">
        <v>1267.27272727272</v>
      </c>
      <c r="H593" s="10">
        <v>93555</v>
      </c>
      <c r="I593" s="137">
        <v>8.4553746375816113E-2</v>
      </c>
      <c r="J593" s="46">
        <v>1488.48486</v>
      </c>
      <c r="K593" s="137">
        <v>-0.3286762964717026</v>
      </c>
    </row>
    <row r="594" spans="1:11" ht="14.4" x14ac:dyDescent="0.3">
      <c r="A594" s="99" t="s">
        <v>543</v>
      </c>
      <c r="B594" s="10">
        <v>266750</v>
      </c>
      <c r="C594" s="137">
        <v>0.22883305009792423</v>
      </c>
      <c r="D594" s="10">
        <v>2821.8181818181802</v>
      </c>
      <c r="E594" s="10">
        <v>199532</v>
      </c>
      <c r="F594" s="137">
        <v>0.20281475970051249</v>
      </c>
      <c r="G594" s="46">
        <v>1914.54545454545</v>
      </c>
      <c r="H594" s="10">
        <v>239729</v>
      </c>
      <c r="I594" s="137">
        <v>0.21666383480228765</v>
      </c>
      <c r="J594" s="46">
        <v>2477.5756799999999</v>
      </c>
      <c r="K594" s="137">
        <v>-0.1012970946579194</v>
      </c>
    </row>
    <row r="595" spans="1:11" ht="14.4" x14ac:dyDescent="0.3">
      <c r="A595" s="99" t="s">
        <v>544</v>
      </c>
      <c r="B595" s="10">
        <v>183959</v>
      </c>
      <c r="C595" s="137">
        <v>0.15781030576556343</v>
      </c>
      <c r="D595" s="10">
        <v>1830.9090909090901</v>
      </c>
      <c r="E595" s="10">
        <v>163932</v>
      </c>
      <c r="F595" s="137">
        <v>0.1666290579316822</v>
      </c>
      <c r="G595" s="46">
        <v>1510.9090909090901</v>
      </c>
      <c r="H595" s="10">
        <v>230628</v>
      </c>
      <c r="I595" s="137">
        <v>0.208438473829958</v>
      </c>
      <c r="J595" s="46">
        <v>2341.8180000000002</v>
      </c>
      <c r="K595" s="137">
        <v>0.25369239884974371</v>
      </c>
    </row>
    <row r="596" spans="1:11" ht="14.4" x14ac:dyDescent="0.3">
      <c r="A596" s="99" t="s">
        <v>385</v>
      </c>
      <c r="B596" s="10">
        <v>296787</v>
      </c>
      <c r="C596" s="137">
        <v>0.25460046650201551</v>
      </c>
      <c r="D596" s="10">
        <v>2740.6060606060601</v>
      </c>
      <c r="E596" s="10">
        <v>257556</v>
      </c>
      <c r="F596" s="137">
        <v>0.26179338777451833</v>
      </c>
      <c r="G596" s="46">
        <v>2430.30303030303</v>
      </c>
      <c r="H596" s="10">
        <v>309257</v>
      </c>
      <c r="I596" s="137">
        <v>0.27950230284801203</v>
      </c>
      <c r="J596" s="46">
        <v>2411.51514</v>
      </c>
      <c r="K596" s="137">
        <v>4.2016665150427748E-2</v>
      </c>
    </row>
    <row r="597" spans="1:11" ht="14.4" x14ac:dyDescent="0.3">
      <c r="A597" s="99" t="s">
        <v>386</v>
      </c>
      <c r="B597" s="10">
        <v>124363</v>
      </c>
      <c r="C597" s="137">
        <v>0.10668552805746262</v>
      </c>
      <c r="D597" s="10">
        <v>1873.3333333333301</v>
      </c>
      <c r="E597" s="10">
        <v>104858</v>
      </c>
      <c r="F597" s="137">
        <v>0.10658315494595523</v>
      </c>
      <c r="G597" s="46">
        <v>1486.6666666666599</v>
      </c>
      <c r="H597" s="10">
        <v>125207</v>
      </c>
      <c r="I597" s="137">
        <v>0.11316039679842668</v>
      </c>
      <c r="J597" s="46">
        <v>1656.96973</v>
      </c>
      <c r="K597" s="137">
        <v>6.7865844342770761E-3</v>
      </c>
    </row>
    <row r="598" spans="1:11" ht="14.4" x14ac:dyDescent="0.3">
      <c r="A598" s="99" t="s">
        <v>545</v>
      </c>
      <c r="B598" s="10">
        <v>75539</v>
      </c>
      <c r="C598" s="137">
        <v>6.480157365078576E-2</v>
      </c>
      <c r="D598" s="10">
        <v>1418.1818181818101</v>
      </c>
      <c r="E598" s="10">
        <v>62104</v>
      </c>
      <c r="F598" s="137">
        <v>6.3125753445265054E-2</v>
      </c>
      <c r="G598" s="46">
        <v>1184.84848484848</v>
      </c>
      <c r="H598" s="10">
        <v>70475</v>
      </c>
      <c r="I598" s="137">
        <v>6.3694353864952605E-2</v>
      </c>
      <c r="J598" s="46">
        <v>1228.48486</v>
      </c>
      <c r="K598" s="137">
        <v>-6.7038218668502361E-2</v>
      </c>
    </row>
    <row r="599" spans="1:11" ht="14.4" x14ac:dyDescent="0.3">
      <c r="A599" s="99" t="s">
        <v>546</v>
      </c>
      <c r="B599" s="10">
        <v>17324</v>
      </c>
      <c r="C599" s="137">
        <v>1.486149488246088E-2</v>
      </c>
      <c r="D599" s="10">
        <v>576.969696969697</v>
      </c>
      <c r="E599" s="10">
        <v>13573</v>
      </c>
      <c r="F599" s="137">
        <v>1.3796307025514985E-2</v>
      </c>
      <c r="G599" s="46">
        <v>514.54545454545405</v>
      </c>
      <c r="H599" s="10">
        <v>11908</v>
      </c>
      <c r="I599" s="137">
        <v>1.0762289688880534E-2</v>
      </c>
      <c r="J599" s="46">
        <v>512.12120000000004</v>
      </c>
      <c r="K599" s="137">
        <v>-0.3126298776264142</v>
      </c>
    </row>
    <row r="600" spans="1:11" ht="14.4" x14ac:dyDescent="0.3">
      <c r="A600" s="99" t="s">
        <v>547</v>
      </c>
      <c r="B600" s="10">
        <v>18623</v>
      </c>
      <c r="C600" s="137">
        <v>1.5975849641888071E-2</v>
      </c>
      <c r="D600" s="10">
        <v>745.45454545454504</v>
      </c>
      <c r="E600" s="10">
        <v>15041</v>
      </c>
      <c r="F600" s="137">
        <v>1.5288458997330796E-2</v>
      </c>
      <c r="G600" s="46">
        <v>536.969696969697</v>
      </c>
      <c r="H600" s="10">
        <v>15624</v>
      </c>
      <c r="I600" s="137">
        <v>1.4120760337510032E-2</v>
      </c>
      <c r="J600" s="46">
        <v>605.45450000000005</v>
      </c>
      <c r="K600" s="137">
        <v>-0.16103742683778124</v>
      </c>
    </row>
    <row r="601" spans="1:11" ht="14.4" x14ac:dyDescent="0.3">
      <c r="A601" s="99" t="s">
        <v>548</v>
      </c>
      <c r="B601" s="10">
        <v>39592</v>
      </c>
      <c r="C601" s="137">
        <v>3.3964229126436804E-2</v>
      </c>
      <c r="D601" s="10">
        <v>936.36363636363603</v>
      </c>
      <c r="E601" s="10">
        <v>33490</v>
      </c>
      <c r="F601" s="137">
        <v>3.4040987422419282E-2</v>
      </c>
      <c r="G601" s="46">
        <v>830.90909090909099</v>
      </c>
      <c r="H601" s="10">
        <v>42943</v>
      </c>
      <c r="I601" s="137">
        <v>3.8811303838562038E-2</v>
      </c>
      <c r="J601" s="46">
        <v>930.90909999999997</v>
      </c>
      <c r="K601" s="137">
        <v>8.4638310769852496E-2</v>
      </c>
    </row>
    <row r="602" spans="1:11" ht="14.4" x14ac:dyDescent="0.3">
      <c r="A602" s="99" t="s">
        <v>549</v>
      </c>
      <c r="B602" s="10">
        <v>48824</v>
      </c>
      <c r="C602" s="137">
        <v>4.1883954406676867E-2</v>
      </c>
      <c r="D602" s="10">
        <v>1267.27272727272</v>
      </c>
      <c r="E602" s="10">
        <v>42754</v>
      </c>
      <c r="F602" s="137">
        <v>4.345740150069017E-2</v>
      </c>
      <c r="G602" s="46">
        <v>843.63636363636294</v>
      </c>
      <c r="H602" s="10">
        <v>54732</v>
      </c>
      <c r="I602" s="137">
        <v>4.9466042933474084E-2</v>
      </c>
      <c r="J602" s="46">
        <v>1092.72729</v>
      </c>
      <c r="K602" s="137">
        <v>0.12100606259216778</v>
      </c>
    </row>
    <row r="603" spans="1:11" ht="14.4" x14ac:dyDescent="0.3">
      <c r="A603" s="99" t="s">
        <v>387</v>
      </c>
      <c r="B603" s="10">
        <v>172424</v>
      </c>
      <c r="C603" s="137">
        <v>0.14791493844455292</v>
      </c>
      <c r="D603" s="10">
        <v>1886.0606060606001</v>
      </c>
      <c r="E603" s="10">
        <v>152698</v>
      </c>
      <c r="F603" s="137">
        <v>0.15521023282856311</v>
      </c>
      <c r="G603" s="46">
        <v>1721.2121212121201</v>
      </c>
      <c r="H603" s="10">
        <v>184050</v>
      </c>
      <c r="I603" s="137">
        <v>0.16634190604958535</v>
      </c>
      <c r="J603" s="46">
        <v>1813.9394500000001</v>
      </c>
      <c r="K603" s="137">
        <v>6.7426808332946689E-2</v>
      </c>
    </row>
    <row r="604" spans="1:11" ht="14.4" x14ac:dyDescent="0.3">
      <c r="A604" s="99" t="s">
        <v>545</v>
      </c>
      <c r="B604" s="10">
        <v>118672</v>
      </c>
      <c r="C604" s="137">
        <v>0.10180347037008759</v>
      </c>
      <c r="D604" s="10">
        <v>1394.54545454545</v>
      </c>
      <c r="E604" s="10">
        <v>98770</v>
      </c>
      <c r="F604" s="137">
        <v>0.10039499336256651</v>
      </c>
      <c r="G604" s="46">
        <v>1376.9696969696899</v>
      </c>
      <c r="H604" s="10">
        <v>109360</v>
      </c>
      <c r="I604" s="137">
        <v>9.883809207053873E-2</v>
      </c>
      <c r="J604" s="46">
        <v>1468.48486</v>
      </c>
      <c r="K604" s="137">
        <v>-7.8468383443440745E-2</v>
      </c>
    </row>
    <row r="605" spans="1:11" ht="14.4" x14ac:dyDescent="0.3">
      <c r="A605" s="99" t="s">
        <v>546</v>
      </c>
      <c r="B605" s="10">
        <v>15724</v>
      </c>
      <c r="C605" s="137">
        <v>1.3488925509802289E-2</v>
      </c>
      <c r="D605" s="10">
        <v>600</v>
      </c>
      <c r="E605" s="10">
        <v>14160</v>
      </c>
      <c r="F605" s="137">
        <v>1.4392964523781934E-2</v>
      </c>
      <c r="G605" s="46">
        <v>588.48484848484804</v>
      </c>
      <c r="H605" s="10">
        <v>13633</v>
      </c>
      <c r="I605" s="137">
        <v>1.2321321408171677E-2</v>
      </c>
      <c r="J605" s="46">
        <v>458.18182400000001</v>
      </c>
      <c r="K605" s="137">
        <v>-0.13298142966166371</v>
      </c>
    </row>
    <row r="606" spans="1:11" ht="14.4" x14ac:dyDescent="0.3">
      <c r="A606" s="99" t="s">
        <v>547</v>
      </c>
      <c r="B606" s="10">
        <v>24598</v>
      </c>
      <c r="C606" s="137">
        <v>2.1101538392909992E-2</v>
      </c>
      <c r="D606" s="10">
        <v>666.06060606060601</v>
      </c>
      <c r="E606" s="10">
        <v>21161</v>
      </c>
      <c r="F606" s="137">
        <v>2.1509147054219597E-2</v>
      </c>
      <c r="G606" s="46">
        <v>520.60606060606005</v>
      </c>
      <c r="H606" s="10">
        <v>20929</v>
      </c>
      <c r="I606" s="137">
        <v>1.8915347740895254E-2</v>
      </c>
      <c r="J606" s="46">
        <v>620</v>
      </c>
      <c r="K606" s="137">
        <v>-0.14915846816814377</v>
      </c>
    </row>
    <row r="607" spans="1:11" ht="14.4" x14ac:dyDescent="0.3">
      <c r="A607" s="99" t="s">
        <v>548</v>
      </c>
      <c r="B607" s="10">
        <v>78350</v>
      </c>
      <c r="C607" s="137">
        <v>6.7213006467375311E-2</v>
      </c>
      <c r="D607" s="10">
        <v>1174.54545454545</v>
      </c>
      <c r="E607" s="10">
        <v>63449</v>
      </c>
      <c r="F607" s="137">
        <v>6.449288178456497E-2</v>
      </c>
      <c r="G607" s="46">
        <v>1015.15151515151</v>
      </c>
      <c r="H607" s="10">
        <v>74798</v>
      </c>
      <c r="I607" s="137">
        <v>6.7601422921471796E-2</v>
      </c>
      <c r="J607" s="46">
        <v>1407.87878</v>
      </c>
      <c r="K607" s="137">
        <v>-4.5335035098915122E-2</v>
      </c>
    </row>
    <row r="608" spans="1:11" ht="14.4" x14ac:dyDescent="0.3">
      <c r="A608" s="99" t="s">
        <v>549</v>
      </c>
      <c r="B608" s="10">
        <v>53752</v>
      </c>
      <c r="C608" s="137">
        <v>4.6111468074465319E-2</v>
      </c>
      <c r="D608" s="10">
        <v>1238.1818181818101</v>
      </c>
      <c r="E608" s="10">
        <v>53928</v>
      </c>
      <c r="F608" s="137">
        <v>5.4815239465996618E-2</v>
      </c>
      <c r="G608" s="46">
        <v>1136.9696969696899</v>
      </c>
      <c r="H608" s="10">
        <v>74690</v>
      </c>
      <c r="I608" s="137">
        <v>6.7503813979046617E-2</v>
      </c>
      <c r="J608" s="46">
        <v>1269.6969999999999</v>
      </c>
      <c r="K608" s="137">
        <v>0.38952969191844022</v>
      </c>
    </row>
    <row r="609" spans="1:11" ht="14.4" x14ac:dyDescent="0.3">
      <c r="A609" s="432"/>
      <c r="B609" s="432"/>
      <c r="C609" s="432"/>
      <c r="D609" s="432"/>
      <c r="E609" s="432"/>
      <c r="F609" s="432"/>
      <c r="G609" s="432"/>
      <c r="H609" s="432"/>
      <c r="I609" s="432"/>
      <c r="J609" s="432"/>
      <c r="K609" s="432"/>
    </row>
    <row r="610" spans="1:11" ht="14.4" x14ac:dyDescent="0.3">
      <c r="A610" s="472" t="s">
        <v>554</v>
      </c>
      <c r="B610" s="472"/>
      <c r="C610" s="472"/>
      <c r="D610" s="472"/>
      <c r="E610" s="472"/>
      <c r="F610" s="472"/>
      <c r="G610" s="472"/>
      <c r="H610" s="472"/>
      <c r="I610" s="472"/>
      <c r="J610" s="472"/>
      <c r="K610" s="472"/>
    </row>
    <row r="611" spans="1:11" ht="18" customHeight="1" x14ac:dyDescent="0.3">
      <c r="B611" s="474" t="s">
        <v>332</v>
      </c>
      <c r="C611" s="474"/>
      <c r="D611" s="102" t="s">
        <v>333</v>
      </c>
      <c r="E611" s="474" t="s">
        <v>332</v>
      </c>
      <c r="F611" s="474"/>
      <c r="G611" s="102" t="s">
        <v>333</v>
      </c>
      <c r="H611" s="474" t="s">
        <v>332</v>
      </c>
      <c r="I611" s="474"/>
      <c r="J611" s="102" t="s">
        <v>333</v>
      </c>
      <c r="K611" s="99" t="s">
        <v>0</v>
      </c>
    </row>
    <row r="612" spans="1:11" ht="14.4" x14ac:dyDescent="0.3">
      <c r="A612" s="99" t="s">
        <v>18</v>
      </c>
      <c r="B612" s="10">
        <v>174823</v>
      </c>
      <c r="C612" s="137"/>
      <c r="D612" s="10">
        <v>2534.54545454545</v>
      </c>
      <c r="E612" s="10">
        <v>251912</v>
      </c>
      <c r="F612" s="137"/>
      <c r="G612" s="46">
        <v>2850.9090909090901</v>
      </c>
      <c r="H612" s="10">
        <v>284763</v>
      </c>
      <c r="I612" s="137"/>
      <c r="J612" s="46">
        <v>2944.2424299999998</v>
      </c>
      <c r="K612" s="137">
        <v>0.62886462307591107</v>
      </c>
    </row>
    <row r="613" spans="1:11" ht="14.4" x14ac:dyDescent="0.3">
      <c r="A613" s="99" t="s">
        <v>420</v>
      </c>
      <c r="B613" s="10">
        <v>18094</v>
      </c>
      <c r="C613" s="137">
        <v>0.10349896752715604</v>
      </c>
      <c r="D613" s="10">
        <v>601.21212121212102</v>
      </c>
      <c r="E613" s="10">
        <v>34477</v>
      </c>
      <c r="F613" s="137">
        <v>0.13686128489313729</v>
      </c>
      <c r="G613" s="46">
        <v>910.30303030303003</v>
      </c>
      <c r="H613" s="10">
        <v>29222</v>
      </c>
      <c r="I613" s="137">
        <v>0.10261866885796259</v>
      </c>
      <c r="J613" s="46">
        <v>696.96969999999999</v>
      </c>
      <c r="K613" s="137">
        <v>0.61501050071847019</v>
      </c>
    </row>
    <row r="614" spans="1:11" ht="14.4" x14ac:dyDescent="0.3">
      <c r="A614" s="99" t="s">
        <v>384</v>
      </c>
      <c r="B614" s="10">
        <v>5495</v>
      </c>
      <c r="C614" s="137">
        <v>3.1431791011480185E-2</v>
      </c>
      <c r="D614" s="10">
        <v>293.33333333333297</v>
      </c>
      <c r="E614" s="10">
        <v>12241</v>
      </c>
      <c r="F614" s="137">
        <v>4.8592365587983105E-2</v>
      </c>
      <c r="G614" s="46">
        <v>537.57575757575705</v>
      </c>
      <c r="H614" s="10">
        <v>10706</v>
      </c>
      <c r="I614" s="137">
        <v>3.7596176469555383E-2</v>
      </c>
      <c r="J614" s="46">
        <v>443.63635299999999</v>
      </c>
      <c r="K614" s="137">
        <v>0.9483166515013649</v>
      </c>
    </row>
    <row r="615" spans="1:11" ht="14.4" x14ac:dyDescent="0.3">
      <c r="A615" s="99" t="s">
        <v>540</v>
      </c>
      <c r="B615" s="10">
        <v>3980</v>
      </c>
      <c r="C615" s="137">
        <v>2.2765883207587101E-2</v>
      </c>
      <c r="D615" s="10">
        <v>255.15151515151501</v>
      </c>
      <c r="E615" s="10">
        <v>8732</v>
      </c>
      <c r="F615" s="137">
        <v>3.4662898154911241E-2</v>
      </c>
      <c r="G615" s="46">
        <v>450.90909090909099</v>
      </c>
      <c r="H615" s="10">
        <v>7634</v>
      </c>
      <c r="I615" s="137">
        <v>2.6808258095328396E-2</v>
      </c>
      <c r="J615" s="46">
        <v>390.30304000000001</v>
      </c>
      <c r="K615" s="137">
        <v>0.91809045226130648</v>
      </c>
    </row>
    <row r="616" spans="1:11" ht="14.4" x14ac:dyDescent="0.3">
      <c r="A616" s="99" t="s">
        <v>541</v>
      </c>
      <c r="B616" s="10">
        <v>570</v>
      </c>
      <c r="C616" s="137">
        <v>3.260440559880565E-3</v>
      </c>
      <c r="D616" s="10">
        <v>92.727272727272705</v>
      </c>
      <c r="E616" s="10">
        <v>1425</v>
      </c>
      <c r="F616" s="137">
        <v>5.6567372733335453E-3</v>
      </c>
      <c r="G616" s="46">
        <v>169.69696969696901</v>
      </c>
      <c r="H616" s="10">
        <v>1175</v>
      </c>
      <c r="I616" s="137">
        <v>4.1262383104546585E-3</v>
      </c>
      <c r="J616" s="46">
        <v>149.090912</v>
      </c>
      <c r="K616" s="137">
        <v>1.0614035087719298</v>
      </c>
    </row>
    <row r="617" spans="1:11" ht="14.4" x14ac:dyDescent="0.3">
      <c r="A617" s="99" t="s">
        <v>542</v>
      </c>
      <c r="B617" s="10">
        <v>1592</v>
      </c>
      <c r="C617" s="137">
        <v>9.1063532830348414E-3</v>
      </c>
      <c r="D617" s="10">
        <v>182.42424242424201</v>
      </c>
      <c r="E617" s="10">
        <v>2954</v>
      </c>
      <c r="F617" s="137">
        <v>1.1726317126615643E-2</v>
      </c>
      <c r="G617" s="46">
        <v>261.21212121212102</v>
      </c>
      <c r="H617" s="10">
        <v>2604</v>
      </c>
      <c r="I617" s="137">
        <v>9.1444464344033454E-3</v>
      </c>
      <c r="J617" s="46">
        <v>219.393936</v>
      </c>
      <c r="K617" s="137">
        <v>0.63567839195979903</v>
      </c>
    </row>
    <row r="618" spans="1:11" ht="14.4" x14ac:dyDescent="0.3">
      <c r="A618" s="99" t="s">
        <v>543</v>
      </c>
      <c r="B618" s="10">
        <v>1818</v>
      </c>
      <c r="C618" s="137">
        <v>1.0399089364671696E-2</v>
      </c>
      <c r="D618" s="10">
        <v>161.21212121212099</v>
      </c>
      <c r="E618" s="10">
        <v>4353</v>
      </c>
      <c r="F618" s="137">
        <v>1.7279843754962051E-2</v>
      </c>
      <c r="G618" s="46">
        <v>287.87878787878702</v>
      </c>
      <c r="H618" s="10">
        <v>3855</v>
      </c>
      <c r="I618" s="137">
        <v>1.3537573350470391E-2</v>
      </c>
      <c r="J618" s="46">
        <v>271.51513699999998</v>
      </c>
      <c r="K618" s="137">
        <v>1.1204620462046204</v>
      </c>
    </row>
    <row r="619" spans="1:11" ht="14.4" x14ac:dyDescent="0.3">
      <c r="A619" s="99" t="s">
        <v>544</v>
      </c>
      <c r="B619" s="10">
        <v>1515</v>
      </c>
      <c r="C619" s="137">
        <v>8.665907803893081E-3</v>
      </c>
      <c r="D619" s="10">
        <v>146.06060606060601</v>
      </c>
      <c r="E619" s="10">
        <v>3509</v>
      </c>
      <c r="F619" s="137">
        <v>1.3929467433071866E-2</v>
      </c>
      <c r="G619" s="46">
        <v>224.24242424242399</v>
      </c>
      <c r="H619" s="10">
        <v>3072</v>
      </c>
      <c r="I619" s="137">
        <v>1.0787918374226988E-2</v>
      </c>
      <c r="J619" s="46">
        <v>223.636368</v>
      </c>
      <c r="K619" s="137">
        <v>1.0277227722772277</v>
      </c>
    </row>
    <row r="620" spans="1:11" ht="14.4" x14ac:dyDescent="0.3">
      <c r="A620" s="99" t="s">
        <v>385</v>
      </c>
      <c r="B620" s="10">
        <v>12599</v>
      </c>
      <c r="C620" s="137">
        <v>7.206717651567586E-2</v>
      </c>
      <c r="D620" s="10">
        <v>522.42424242424204</v>
      </c>
      <c r="E620" s="10">
        <v>22236</v>
      </c>
      <c r="F620" s="137">
        <v>8.8268919305154181E-2</v>
      </c>
      <c r="G620" s="46">
        <v>649.69696969696895</v>
      </c>
      <c r="H620" s="10">
        <v>18516</v>
      </c>
      <c r="I620" s="137">
        <v>6.5022492388407196E-2</v>
      </c>
      <c r="J620" s="46">
        <v>531.51513699999998</v>
      </c>
      <c r="K620" s="137">
        <v>0.46964044765457574</v>
      </c>
    </row>
    <row r="621" spans="1:11" ht="14.4" x14ac:dyDescent="0.3">
      <c r="A621" s="99" t="s">
        <v>386</v>
      </c>
      <c r="B621" s="10">
        <v>2011</v>
      </c>
      <c r="C621" s="137">
        <v>1.150306309810494E-2</v>
      </c>
      <c r="D621" s="10">
        <v>240</v>
      </c>
      <c r="E621" s="10">
        <v>4439</v>
      </c>
      <c r="F621" s="137">
        <v>1.7621232811457971E-2</v>
      </c>
      <c r="G621" s="46">
        <v>255.15151515151501</v>
      </c>
      <c r="H621" s="10">
        <v>3479</v>
      </c>
      <c r="I621" s="137">
        <v>1.22171770911249E-2</v>
      </c>
      <c r="J621" s="46">
        <v>224.84848</v>
      </c>
      <c r="K621" s="137">
        <v>0.72998508204873203</v>
      </c>
    </row>
    <row r="622" spans="1:11" ht="14.4" x14ac:dyDescent="0.3">
      <c r="A622" s="99" t="s">
        <v>545</v>
      </c>
      <c r="B622" s="10">
        <v>1425</v>
      </c>
      <c r="C622" s="137">
        <v>8.1511013997014117E-3</v>
      </c>
      <c r="D622" s="10">
        <v>186.666666666666</v>
      </c>
      <c r="E622" s="10">
        <v>3230</v>
      </c>
      <c r="F622" s="137">
        <v>1.2821937819556036E-2</v>
      </c>
      <c r="G622" s="46">
        <v>235.75757575757501</v>
      </c>
      <c r="H622" s="10">
        <v>2637</v>
      </c>
      <c r="I622" s="137">
        <v>9.2603322763139869E-3</v>
      </c>
      <c r="J622" s="46">
        <v>213.33332799999999</v>
      </c>
      <c r="K622" s="137">
        <v>0.85052631578947369</v>
      </c>
    </row>
    <row r="623" spans="1:11" ht="14.4" x14ac:dyDescent="0.3">
      <c r="A623" s="99" t="s">
        <v>546</v>
      </c>
      <c r="B623" s="10">
        <v>280</v>
      </c>
      <c r="C623" s="137">
        <v>1.6016199241518565E-3</v>
      </c>
      <c r="D623" s="10">
        <v>72.727272727272705</v>
      </c>
      <c r="E623" s="10">
        <v>746</v>
      </c>
      <c r="F623" s="137">
        <v>2.9613515830925084E-3</v>
      </c>
      <c r="G623" s="46">
        <v>114.54545454545401</v>
      </c>
      <c r="H623" s="10">
        <v>501</v>
      </c>
      <c r="I623" s="137">
        <v>1.7593577817342843E-3</v>
      </c>
      <c r="J623" s="46">
        <v>91.515150000000006</v>
      </c>
      <c r="K623" s="137">
        <v>0.78928571428571426</v>
      </c>
    </row>
    <row r="624" spans="1:11" ht="14.4" x14ac:dyDescent="0.3">
      <c r="A624" s="99" t="s">
        <v>547</v>
      </c>
      <c r="B624" s="10">
        <v>295</v>
      </c>
      <c r="C624" s="137">
        <v>1.6874209915171345E-3</v>
      </c>
      <c r="D624" s="10">
        <v>86.060606060606005</v>
      </c>
      <c r="E624" s="10">
        <v>714</v>
      </c>
      <c r="F624" s="137">
        <v>2.8343230969544919E-3</v>
      </c>
      <c r="G624" s="46">
        <v>120.60606060606</v>
      </c>
      <c r="H624" s="10">
        <v>590</v>
      </c>
      <c r="I624" s="137">
        <v>2.0718983856751051E-3</v>
      </c>
      <c r="J624" s="46">
        <v>103.63636</v>
      </c>
      <c r="K624" s="137">
        <v>1</v>
      </c>
    </row>
    <row r="625" spans="1:11" ht="14.4" x14ac:dyDescent="0.3">
      <c r="A625" s="99" t="s">
        <v>548</v>
      </c>
      <c r="B625" s="10">
        <v>850</v>
      </c>
      <c r="C625" s="137">
        <v>4.8620604840324214E-3</v>
      </c>
      <c r="D625" s="10">
        <v>154.54545454545399</v>
      </c>
      <c r="E625" s="10">
        <v>1770</v>
      </c>
      <c r="F625" s="137">
        <v>7.026263139509035E-3</v>
      </c>
      <c r="G625" s="46">
        <v>182.42424242424201</v>
      </c>
      <c r="H625" s="10">
        <v>1546</v>
      </c>
      <c r="I625" s="137">
        <v>5.4290761089045977E-3</v>
      </c>
      <c r="J625" s="46">
        <v>181.81817599999999</v>
      </c>
      <c r="K625" s="137">
        <v>0.81882352941176473</v>
      </c>
    </row>
    <row r="626" spans="1:11" ht="14.4" x14ac:dyDescent="0.3">
      <c r="A626" s="99" t="s">
        <v>549</v>
      </c>
      <c r="B626" s="10">
        <v>586</v>
      </c>
      <c r="C626" s="137">
        <v>3.3519616984035282E-3</v>
      </c>
      <c r="D626" s="10">
        <v>120.60606060606</v>
      </c>
      <c r="E626" s="10">
        <v>1209</v>
      </c>
      <c r="F626" s="137">
        <v>4.7992949919019338E-3</v>
      </c>
      <c r="G626" s="46">
        <v>137.575757575757</v>
      </c>
      <c r="H626" s="10">
        <v>842</v>
      </c>
      <c r="I626" s="137">
        <v>2.9568448148109129E-3</v>
      </c>
      <c r="J626" s="46">
        <v>127.272728</v>
      </c>
      <c r="K626" s="137">
        <v>0.43686006825938567</v>
      </c>
    </row>
    <row r="627" spans="1:11" ht="14.4" x14ac:dyDescent="0.3">
      <c r="A627" s="99" t="s">
        <v>387</v>
      </c>
      <c r="B627" s="10">
        <v>10588</v>
      </c>
      <c r="C627" s="137">
        <v>6.0564113417570911E-2</v>
      </c>
      <c r="D627" s="10">
        <v>458.78787878787801</v>
      </c>
      <c r="E627" s="10">
        <v>17797</v>
      </c>
      <c r="F627" s="137">
        <v>7.064768649369621E-2</v>
      </c>
      <c r="G627" s="46">
        <v>569.69696969696895</v>
      </c>
      <c r="H627" s="10">
        <v>15037</v>
      </c>
      <c r="I627" s="137">
        <v>5.2805315297282301E-2</v>
      </c>
      <c r="J627" s="46">
        <v>487.27273600000001</v>
      </c>
      <c r="K627" s="137">
        <v>0.42019267094824331</v>
      </c>
    </row>
    <row r="628" spans="1:11" ht="14.4" x14ac:dyDescent="0.3">
      <c r="A628" s="99" t="s">
        <v>545</v>
      </c>
      <c r="B628" s="10">
        <v>9596</v>
      </c>
      <c r="C628" s="137">
        <v>5.4889802829147197E-2</v>
      </c>
      <c r="D628" s="10">
        <v>430.90909090909099</v>
      </c>
      <c r="E628" s="10">
        <v>14741</v>
      </c>
      <c r="F628" s="137">
        <v>5.8516466067515642E-2</v>
      </c>
      <c r="G628" s="46">
        <v>544.84848484848396</v>
      </c>
      <c r="H628" s="10">
        <v>12656</v>
      </c>
      <c r="I628" s="137">
        <v>4.4443976218820562E-2</v>
      </c>
      <c r="J628" s="46">
        <v>466.06060000000002</v>
      </c>
      <c r="K628" s="137">
        <v>0.31888286786160902</v>
      </c>
    </row>
    <row r="629" spans="1:11" ht="14.4" x14ac:dyDescent="0.3">
      <c r="A629" s="99" t="s">
        <v>546</v>
      </c>
      <c r="B629" s="10">
        <v>2154</v>
      </c>
      <c r="C629" s="137">
        <v>1.2321033273653925E-2</v>
      </c>
      <c r="D629" s="10">
        <v>245.45454545454501</v>
      </c>
      <c r="E629" s="10">
        <v>3463</v>
      </c>
      <c r="F629" s="137">
        <v>1.3746863984248467E-2</v>
      </c>
      <c r="G629" s="46">
        <v>256.969696969697</v>
      </c>
      <c r="H629" s="10">
        <v>2117</v>
      </c>
      <c r="I629" s="137">
        <v>7.4342523431766066E-3</v>
      </c>
      <c r="J629" s="46">
        <v>200</v>
      </c>
      <c r="K629" s="137">
        <v>-1.7177344475394613E-2</v>
      </c>
    </row>
    <row r="630" spans="1:11" ht="14.4" x14ac:dyDescent="0.3">
      <c r="A630" s="99" t="s">
        <v>547</v>
      </c>
      <c r="B630" s="10">
        <v>2369</v>
      </c>
      <c r="C630" s="137">
        <v>1.3550848572556243E-2</v>
      </c>
      <c r="D630" s="10">
        <v>238.18181818181799</v>
      </c>
      <c r="E630" s="10">
        <v>3999</v>
      </c>
      <c r="F630" s="137">
        <v>1.5874591127060245E-2</v>
      </c>
      <c r="G630" s="46">
        <v>260</v>
      </c>
      <c r="H630" s="10">
        <v>3108</v>
      </c>
      <c r="I630" s="137">
        <v>1.0914339292674961E-2</v>
      </c>
      <c r="J630" s="46">
        <v>234.545456</v>
      </c>
      <c r="K630" s="137">
        <v>0.31194596876319119</v>
      </c>
    </row>
    <row r="631" spans="1:11" ht="14.4" x14ac:dyDescent="0.3">
      <c r="A631" s="99" t="s">
        <v>548</v>
      </c>
      <c r="B631" s="10">
        <v>5073</v>
      </c>
      <c r="C631" s="137">
        <v>2.9017920982937026E-2</v>
      </c>
      <c r="D631" s="10">
        <v>291.51515151515099</v>
      </c>
      <c r="E631" s="10">
        <v>7279</v>
      </c>
      <c r="F631" s="137">
        <v>2.8895010956206928E-2</v>
      </c>
      <c r="G631" s="46">
        <v>373.93939393939303</v>
      </c>
      <c r="H631" s="10">
        <v>7431</v>
      </c>
      <c r="I631" s="137">
        <v>2.6095384582968995E-2</v>
      </c>
      <c r="J631" s="46">
        <v>385.45455900000002</v>
      </c>
      <c r="K631" s="137">
        <v>0.46481371969248964</v>
      </c>
    </row>
    <row r="632" spans="1:11" ht="14.4" x14ac:dyDescent="0.3">
      <c r="A632" s="99" t="s">
        <v>549</v>
      </c>
      <c r="B632" s="10">
        <v>992</v>
      </c>
      <c r="C632" s="137">
        <v>5.6743105884237196E-3</v>
      </c>
      <c r="D632" s="10">
        <v>119.39393939393899</v>
      </c>
      <c r="E632" s="10">
        <v>3056</v>
      </c>
      <c r="F632" s="137">
        <v>1.2131220426180572E-2</v>
      </c>
      <c r="G632" s="46">
        <v>222.42424242424201</v>
      </c>
      <c r="H632" s="10">
        <v>2381</v>
      </c>
      <c r="I632" s="137">
        <v>8.3613390784617377E-3</v>
      </c>
      <c r="J632" s="46">
        <v>203.636368</v>
      </c>
      <c r="K632" s="137">
        <v>1.4002016129032258</v>
      </c>
    </row>
    <row r="633" spans="1:11" ht="14.4" x14ac:dyDescent="0.3">
      <c r="A633" s="99" t="s">
        <v>436</v>
      </c>
      <c r="B633" s="10">
        <v>156729</v>
      </c>
      <c r="C633" s="137">
        <v>0.89650103247284396</v>
      </c>
      <c r="D633" s="10">
        <v>2440.6060606060601</v>
      </c>
      <c r="E633" s="10">
        <v>217435</v>
      </c>
      <c r="F633" s="137">
        <v>0.86313871510686269</v>
      </c>
      <c r="G633" s="46">
        <v>2503.6363636363599</v>
      </c>
      <c r="H633" s="10">
        <v>255541</v>
      </c>
      <c r="I633" s="137">
        <v>0.89738133114203744</v>
      </c>
      <c r="J633" s="46">
        <v>2885.4545899999998</v>
      </c>
      <c r="K633" s="137">
        <v>0.63046404941012835</v>
      </c>
    </row>
    <row r="634" spans="1:11" ht="14.4" x14ac:dyDescent="0.3">
      <c r="A634" s="99" t="s">
        <v>384</v>
      </c>
      <c r="B634" s="10">
        <v>110438</v>
      </c>
      <c r="C634" s="137">
        <v>0.63171321851243833</v>
      </c>
      <c r="D634" s="10">
        <v>1848.4848484848401</v>
      </c>
      <c r="E634" s="10">
        <v>152312</v>
      </c>
      <c r="F634" s="137">
        <v>0.60462383689542376</v>
      </c>
      <c r="G634" s="46">
        <v>2097.5757575757498</v>
      </c>
      <c r="H634" s="10">
        <v>181901</v>
      </c>
      <c r="I634" s="137">
        <v>0.63878031907235144</v>
      </c>
      <c r="J634" s="46">
        <v>2522.4243200000001</v>
      </c>
      <c r="K634" s="137">
        <v>0.64708705336931127</v>
      </c>
    </row>
    <row r="635" spans="1:11" ht="14.4" x14ac:dyDescent="0.3">
      <c r="A635" s="99" t="s">
        <v>540</v>
      </c>
      <c r="B635" s="10">
        <v>61997</v>
      </c>
      <c r="C635" s="137">
        <v>0.35462725156300945</v>
      </c>
      <c r="D635" s="10">
        <v>1308.4848484848401</v>
      </c>
      <c r="E635" s="10">
        <v>85151</v>
      </c>
      <c r="F635" s="137">
        <v>0.33801883197306998</v>
      </c>
      <c r="G635" s="46">
        <v>1566.0606060606001</v>
      </c>
      <c r="H635" s="10">
        <v>96890</v>
      </c>
      <c r="I635" s="137">
        <v>0.34024785523400158</v>
      </c>
      <c r="J635" s="46">
        <v>1703.03027</v>
      </c>
      <c r="K635" s="137">
        <v>0.56281755568817848</v>
      </c>
    </row>
    <row r="636" spans="1:11" ht="14.4" x14ac:dyDescent="0.3">
      <c r="A636" s="99" t="s">
        <v>541</v>
      </c>
      <c r="B636" s="10">
        <v>13683</v>
      </c>
      <c r="C636" s="137">
        <v>7.8267733650606616E-2</v>
      </c>
      <c r="D636" s="10">
        <v>537.57575757575705</v>
      </c>
      <c r="E636" s="10">
        <v>18671</v>
      </c>
      <c r="F636" s="137">
        <v>7.4117152021340782E-2</v>
      </c>
      <c r="G636" s="46">
        <v>587.87878787878697</v>
      </c>
      <c r="H636" s="10">
        <v>20810</v>
      </c>
      <c r="I636" s="137">
        <v>7.3078314247286336E-2</v>
      </c>
      <c r="J636" s="46">
        <v>652.72730000000001</v>
      </c>
      <c r="K636" s="137">
        <v>0.52086530731564717</v>
      </c>
    </row>
    <row r="637" spans="1:11" ht="14.4" x14ac:dyDescent="0.3">
      <c r="A637" s="99" t="s">
        <v>542</v>
      </c>
      <c r="B637" s="10">
        <v>13715</v>
      </c>
      <c r="C637" s="137">
        <v>7.8450775927652538E-2</v>
      </c>
      <c r="D637" s="10">
        <v>525.45454545454504</v>
      </c>
      <c r="E637" s="10">
        <v>17914</v>
      </c>
      <c r="F637" s="137">
        <v>7.1112134396138338E-2</v>
      </c>
      <c r="G637" s="46">
        <v>618.18181818181802</v>
      </c>
      <c r="H637" s="10">
        <v>20793</v>
      </c>
      <c r="I637" s="137">
        <v>7.3018615480241467E-2</v>
      </c>
      <c r="J637" s="46">
        <v>581.81820000000005</v>
      </c>
      <c r="K637" s="137">
        <v>0.5160772876412687</v>
      </c>
    </row>
    <row r="638" spans="1:11" ht="14.4" x14ac:dyDescent="0.3">
      <c r="A638" s="99" t="s">
        <v>543</v>
      </c>
      <c r="B638" s="10">
        <v>34599</v>
      </c>
      <c r="C638" s="137">
        <v>0.19790874198475028</v>
      </c>
      <c r="D638" s="10">
        <v>872.72727272727195</v>
      </c>
      <c r="E638" s="10">
        <v>48566</v>
      </c>
      <c r="F638" s="137">
        <v>0.19278954555559083</v>
      </c>
      <c r="G638" s="46">
        <v>1127.27272727272</v>
      </c>
      <c r="H638" s="10">
        <v>55287</v>
      </c>
      <c r="I638" s="137">
        <v>0.19415092550647381</v>
      </c>
      <c r="J638" s="46">
        <v>1210.9090000000001</v>
      </c>
      <c r="K638" s="137">
        <v>0.59793635654209665</v>
      </c>
    </row>
    <row r="639" spans="1:11" ht="14.4" x14ac:dyDescent="0.3">
      <c r="A639" s="99" t="s">
        <v>544</v>
      </c>
      <c r="B639" s="10">
        <v>48441</v>
      </c>
      <c r="C639" s="137">
        <v>0.27708596694942883</v>
      </c>
      <c r="D639" s="10">
        <v>887.87878787878799</v>
      </c>
      <c r="E639" s="10">
        <v>67161</v>
      </c>
      <c r="F639" s="137">
        <v>0.26660500492235384</v>
      </c>
      <c r="G639" s="46">
        <v>1096.9696969696899</v>
      </c>
      <c r="H639" s="10">
        <v>85011</v>
      </c>
      <c r="I639" s="137">
        <v>0.2985324638383498</v>
      </c>
      <c r="J639" s="46">
        <v>1326.0605499999999</v>
      </c>
      <c r="K639" s="137">
        <v>0.75493899795627672</v>
      </c>
    </row>
    <row r="640" spans="1:11" ht="14.4" x14ac:dyDescent="0.3">
      <c r="A640" s="99" t="s">
        <v>385</v>
      </c>
      <c r="B640" s="10">
        <v>46291</v>
      </c>
      <c r="C640" s="137">
        <v>0.26478781396040568</v>
      </c>
      <c r="D640" s="10">
        <v>1001.21212121212</v>
      </c>
      <c r="E640" s="10">
        <v>65123</v>
      </c>
      <c r="F640" s="137">
        <v>0.25851487821143893</v>
      </c>
      <c r="G640" s="46">
        <v>1033.3333333333301</v>
      </c>
      <c r="H640" s="10">
        <v>73640</v>
      </c>
      <c r="I640" s="137">
        <v>0.258601012069686</v>
      </c>
      <c r="J640" s="46">
        <v>1085.4545900000001</v>
      </c>
      <c r="K640" s="137">
        <v>0.5908059882050507</v>
      </c>
    </row>
    <row r="641" spans="1:11" ht="14.4" x14ac:dyDescent="0.3">
      <c r="A641" s="99" t="s">
        <v>386</v>
      </c>
      <c r="B641" s="10">
        <v>13846</v>
      </c>
      <c r="C641" s="137">
        <v>7.9200105249309302E-2</v>
      </c>
      <c r="D641" s="10">
        <v>503.636363636363</v>
      </c>
      <c r="E641" s="10">
        <v>20425</v>
      </c>
      <c r="F641" s="137">
        <v>8.1079900917780806E-2</v>
      </c>
      <c r="G641" s="46">
        <v>584.84848484848396</v>
      </c>
      <c r="H641" s="10">
        <v>24727</v>
      </c>
      <c r="I641" s="137">
        <v>8.6833612512861577E-2</v>
      </c>
      <c r="J641" s="46">
        <v>724.84849999999994</v>
      </c>
      <c r="K641" s="137">
        <v>0.78585873176368626</v>
      </c>
    </row>
    <row r="642" spans="1:11" ht="14.4" x14ac:dyDescent="0.3">
      <c r="A642" s="99" t="s">
        <v>545</v>
      </c>
      <c r="B642" s="10">
        <v>7739</v>
      </c>
      <c r="C642" s="137">
        <v>4.4267630689325772E-2</v>
      </c>
      <c r="D642" s="10">
        <v>363.636363636363</v>
      </c>
      <c r="E642" s="10">
        <v>11203</v>
      </c>
      <c r="F642" s="137">
        <v>4.4471879068881198E-2</v>
      </c>
      <c r="G642" s="46">
        <v>481.81818181818102</v>
      </c>
      <c r="H642" s="10">
        <v>12724</v>
      </c>
      <c r="I642" s="137">
        <v>4.4682771287000066E-2</v>
      </c>
      <c r="J642" s="46">
        <v>496.96969999999999</v>
      </c>
      <c r="K642" s="137">
        <v>0.64414006977645688</v>
      </c>
    </row>
    <row r="643" spans="1:11" ht="14.4" x14ac:dyDescent="0.3">
      <c r="A643" s="99" t="s">
        <v>546</v>
      </c>
      <c r="B643" s="10">
        <v>1490</v>
      </c>
      <c r="C643" s="137">
        <v>8.5229060249509495E-3</v>
      </c>
      <c r="D643" s="10">
        <v>175.15151515151501</v>
      </c>
      <c r="E643" s="10">
        <v>2464</v>
      </c>
      <c r="F643" s="137">
        <v>9.7811934326272661E-3</v>
      </c>
      <c r="G643" s="46">
        <v>229.09090909090901</v>
      </c>
      <c r="H643" s="10">
        <v>2365</v>
      </c>
      <c r="I643" s="137">
        <v>8.3051520035959722E-3</v>
      </c>
      <c r="J643" s="46">
        <v>221.81817599999999</v>
      </c>
      <c r="K643" s="137">
        <v>0.58724832214765099</v>
      </c>
    </row>
    <row r="644" spans="1:11" ht="14.4" x14ac:dyDescent="0.3">
      <c r="A644" s="99" t="s">
        <v>547</v>
      </c>
      <c r="B644" s="10">
        <v>1234</v>
      </c>
      <c r="C644" s="137">
        <v>7.0585678085835386E-3</v>
      </c>
      <c r="D644" s="10">
        <v>187.272727272727</v>
      </c>
      <c r="E644" s="10">
        <v>1795</v>
      </c>
      <c r="F644" s="137">
        <v>7.1255041443043605E-3</v>
      </c>
      <c r="G644" s="46">
        <v>218.78787878787799</v>
      </c>
      <c r="H644" s="10">
        <v>2228</v>
      </c>
      <c r="I644" s="137">
        <v>7.8240501750578544E-3</v>
      </c>
      <c r="J644" s="46">
        <v>204.24243200000001</v>
      </c>
      <c r="K644" s="137">
        <v>0.80551053484602919</v>
      </c>
    </row>
    <row r="645" spans="1:11" ht="14.4" x14ac:dyDescent="0.3">
      <c r="A645" s="99" t="s">
        <v>548</v>
      </c>
      <c r="B645" s="10">
        <v>5015</v>
      </c>
      <c r="C645" s="137">
        <v>2.8686156855791286E-2</v>
      </c>
      <c r="D645" s="10">
        <v>265.45454545454498</v>
      </c>
      <c r="E645" s="10">
        <v>6944</v>
      </c>
      <c r="F645" s="137">
        <v>2.7565181491949569E-2</v>
      </c>
      <c r="G645" s="46">
        <v>381.21212121212102</v>
      </c>
      <c r="H645" s="10">
        <v>8131</v>
      </c>
      <c r="I645" s="137">
        <v>2.8553569108346239E-2</v>
      </c>
      <c r="J645" s="46">
        <v>434.54544099999998</v>
      </c>
      <c r="K645" s="137">
        <v>0.6213359920239282</v>
      </c>
    </row>
    <row r="646" spans="1:11" ht="14.4" x14ac:dyDescent="0.3">
      <c r="A646" s="99" t="s">
        <v>549</v>
      </c>
      <c r="B646" s="10">
        <v>6107</v>
      </c>
      <c r="C646" s="137">
        <v>3.4932474559983523E-2</v>
      </c>
      <c r="D646" s="10">
        <v>335.75757575757501</v>
      </c>
      <c r="E646" s="10">
        <v>9222</v>
      </c>
      <c r="F646" s="137">
        <v>3.6608021848899615E-2</v>
      </c>
      <c r="G646" s="46">
        <v>420.60606060606</v>
      </c>
      <c r="H646" s="10">
        <v>12003</v>
      </c>
      <c r="I646" s="137">
        <v>4.2150841225861505E-2</v>
      </c>
      <c r="J646" s="46">
        <v>462.42425500000002</v>
      </c>
      <c r="K646" s="137">
        <v>0.96544948419846077</v>
      </c>
    </row>
    <row r="647" spans="1:11" ht="14.4" x14ac:dyDescent="0.3">
      <c r="A647" s="99" t="s">
        <v>387</v>
      </c>
      <c r="B647" s="10">
        <v>32445</v>
      </c>
      <c r="C647" s="137">
        <v>0.18558770871109637</v>
      </c>
      <c r="D647" s="10">
        <v>694.54545454545405</v>
      </c>
      <c r="E647" s="10">
        <v>44698</v>
      </c>
      <c r="F647" s="137">
        <v>0.17743497729365809</v>
      </c>
      <c r="G647" s="46">
        <v>916.969696969697</v>
      </c>
      <c r="H647" s="10">
        <v>48913</v>
      </c>
      <c r="I647" s="137">
        <v>0.17176739955682443</v>
      </c>
      <c r="J647" s="46">
        <v>960</v>
      </c>
      <c r="K647" s="137">
        <v>0.50756665125597167</v>
      </c>
    </row>
    <row r="648" spans="1:11" ht="14.4" x14ac:dyDescent="0.3">
      <c r="A648" s="99" t="s">
        <v>545</v>
      </c>
      <c r="B648" s="10">
        <v>20775</v>
      </c>
      <c r="C648" s="137">
        <v>0.11883447830091007</v>
      </c>
      <c r="D648" s="10">
        <v>615.75757575757495</v>
      </c>
      <c r="E648" s="10">
        <v>27043</v>
      </c>
      <c r="F648" s="137">
        <v>0.10735097970719934</v>
      </c>
      <c r="G648" s="46">
        <v>790.30303030303003</v>
      </c>
      <c r="H648" s="10">
        <v>28303</v>
      </c>
      <c r="I648" s="137">
        <v>9.9391423745360183E-2</v>
      </c>
      <c r="J648" s="46">
        <v>752.12120000000004</v>
      </c>
      <c r="K648" s="137">
        <v>0.36235860409145609</v>
      </c>
    </row>
    <row r="649" spans="1:11" ht="14.4" x14ac:dyDescent="0.3">
      <c r="A649" s="99" t="s">
        <v>546</v>
      </c>
      <c r="B649" s="10">
        <v>3352</v>
      </c>
      <c r="C649" s="137">
        <v>1.9173678520560795E-2</v>
      </c>
      <c r="D649" s="10">
        <v>227.87878787878699</v>
      </c>
      <c r="E649" s="10">
        <v>4137</v>
      </c>
      <c r="F649" s="137">
        <v>1.642240147353044E-2</v>
      </c>
      <c r="G649" s="46">
        <v>252.72727272727201</v>
      </c>
      <c r="H649" s="10">
        <v>4003</v>
      </c>
      <c r="I649" s="137">
        <v>1.4057303792978723E-2</v>
      </c>
      <c r="J649" s="46">
        <v>281.81817599999999</v>
      </c>
      <c r="K649" s="137">
        <v>0.19421241050119331</v>
      </c>
    </row>
    <row r="650" spans="1:11" ht="14.4" x14ac:dyDescent="0.3">
      <c r="A650" s="99" t="s">
        <v>547</v>
      </c>
      <c r="B650" s="10">
        <v>3221</v>
      </c>
      <c r="C650" s="137">
        <v>1.8424349198904035E-2</v>
      </c>
      <c r="D650" s="10">
        <v>230.30303030303</v>
      </c>
      <c r="E650" s="10">
        <v>3674</v>
      </c>
      <c r="F650" s="137">
        <v>1.4584458064721013E-2</v>
      </c>
      <c r="G650" s="46">
        <v>255.75757575757501</v>
      </c>
      <c r="H650" s="10">
        <v>3523</v>
      </c>
      <c r="I650" s="137">
        <v>1.2371691547005756E-2</v>
      </c>
      <c r="J650" s="46">
        <v>234.545456</v>
      </c>
      <c r="K650" s="137">
        <v>9.3759701955914307E-2</v>
      </c>
    </row>
    <row r="651" spans="1:11" ht="14.4" x14ac:dyDescent="0.3">
      <c r="A651" s="99" t="s">
        <v>548</v>
      </c>
      <c r="B651" s="10">
        <v>14202</v>
      </c>
      <c r="C651" s="137">
        <v>8.1236450581445227E-2</v>
      </c>
      <c r="D651" s="10">
        <v>529.69696969696895</v>
      </c>
      <c r="E651" s="10">
        <v>19232</v>
      </c>
      <c r="F651" s="137">
        <v>7.6344120168947885E-2</v>
      </c>
      <c r="G651" s="46">
        <v>621.81818181818096</v>
      </c>
      <c r="H651" s="10">
        <v>20777</v>
      </c>
      <c r="I651" s="137">
        <v>7.2962428405375701E-2</v>
      </c>
      <c r="J651" s="46">
        <v>655.15150000000006</v>
      </c>
      <c r="K651" s="137">
        <v>0.46296296296296297</v>
      </c>
    </row>
    <row r="652" spans="1:11" ht="14.4" x14ac:dyDescent="0.3">
      <c r="A652" s="99" t="s">
        <v>549</v>
      </c>
      <c r="B652" s="10">
        <v>11670</v>
      </c>
      <c r="C652" s="137">
        <v>6.6753230410186298E-2</v>
      </c>
      <c r="D652" s="10">
        <v>410.90909090909099</v>
      </c>
      <c r="E652" s="10">
        <v>17655</v>
      </c>
      <c r="F652" s="137">
        <v>7.0083997586458766E-2</v>
      </c>
      <c r="G652" s="46">
        <v>482.42424242424198</v>
      </c>
      <c r="H652" s="10">
        <v>20610</v>
      </c>
      <c r="I652" s="137">
        <v>7.2375975811464266E-2</v>
      </c>
      <c r="J652" s="46">
        <v>727.27269999999999</v>
      </c>
      <c r="K652" s="137">
        <v>0.76606683804627251</v>
      </c>
    </row>
    <row r="653" spans="1:11" ht="14.4" x14ac:dyDescent="0.3">
      <c r="A653" s="432"/>
      <c r="B653" s="432"/>
      <c r="C653" s="432"/>
      <c r="D653" s="432"/>
      <c r="E653" s="432"/>
      <c r="F653" s="432"/>
      <c r="G653" s="432"/>
      <c r="H653" s="432"/>
      <c r="I653" s="432"/>
      <c r="J653" s="432"/>
      <c r="K653" s="432"/>
    </row>
    <row r="654" spans="1:11" ht="14.4" x14ac:dyDescent="0.3">
      <c r="A654" s="472" t="s">
        <v>555</v>
      </c>
      <c r="B654" s="472"/>
      <c r="C654" s="472"/>
      <c r="D654" s="472"/>
      <c r="E654" s="472"/>
      <c r="F654" s="472"/>
      <c r="G654" s="472"/>
      <c r="H654" s="472"/>
      <c r="I654" s="472"/>
      <c r="J654" s="472"/>
      <c r="K654" s="472"/>
    </row>
    <row r="655" spans="1:11" ht="18" customHeight="1" x14ac:dyDescent="0.3">
      <c r="B655" s="474" t="s">
        <v>332</v>
      </c>
      <c r="C655" s="474"/>
      <c r="D655" s="102" t="s">
        <v>333</v>
      </c>
      <c r="E655" s="474" t="s">
        <v>332</v>
      </c>
      <c r="F655" s="474"/>
      <c r="G655" s="102" t="s">
        <v>333</v>
      </c>
      <c r="H655" s="474" t="s">
        <v>332</v>
      </c>
      <c r="I655" s="474"/>
      <c r="J655" s="102" t="s">
        <v>333</v>
      </c>
      <c r="K655" s="99" t="s">
        <v>0</v>
      </c>
    </row>
    <row r="656" spans="1:11" ht="14.4" x14ac:dyDescent="0.3">
      <c r="A656" s="99" t="s">
        <v>18</v>
      </c>
      <c r="B656" s="10">
        <v>3984231</v>
      </c>
      <c r="C656" s="137"/>
      <c r="D656" s="10">
        <v>7889.0909090909099</v>
      </c>
      <c r="E656" s="10">
        <v>3875488</v>
      </c>
      <c r="F656" s="137"/>
      <c r="G656" s="46">
        <v>7727.8787878787798</v>
      </c>
      <c r="H656" s="10">
        <v>3823163</v>
      </c>
      <c r="I656" s="137"/>
      <c r="J656" s="46">
        <v>8258.1820000000007</v>
      </c>
      <c r="K656" s="137">
        <v>-4.0426370860524904E-2</v>
      </c>
    </row>
    <row r="657" spans="1:11" ht="14.4" x14ac:dyDescent="0.3">
      <c r="A657" s="99" t="s">
        <v>420</v>
      </c>
      <c r="B657" s="10">
        <v>186597</v>
      </c>
      <c r="C657" s="137">
        <v>4.6833880866847331E-2</v>
      </c>
      <c r="D657" s="10">
        <v>2329.69696969697</v>
      </c>
      <c r="E657" s="10">
        <v>234573</v>
      </c>
      <c r="F657" s="137">
        <v>6.0527345201430119E-2</v>
      </c>
      <c r="G657" s="46">
        <v>2105.45454545454</v>
      </c>
      <c r="H657" s="10">
        <v>193535</v>
      </c>
      <c r="I657" s="137">
        <v>5.0621697270035307E-2</v>
      </c>
      <c r="J657" s="46">
        <v>1826.6666299999999</v>
      </c>
      <c r="K657" s="137">
        <v>3.7181733897115175E-2</v>
      </c>
    </row>
    <row r="658" spans="1:11" ht="14.4" x14ac:dyDescent="0.3">
      <c r="A658" s="99" t="s">
        <v>384</v>
      </c>
      <c r="B658" s="10">
        <v>82374</v>
      </c>
      <c r="C658" s="137">
        <v>2.0675006042571328E-2</v>
      </c>
      <c r="D658" s="10">
        <v>1437.57575757575</v>
      </c>
      <c r="E658" s="10">
        <v>107445</v>
      </c>
      <c r="F658" s="137">
        <v>2.7724250468586148E-2</v>
      </c>
      <c r="G658" s="46">
        <v>1607.27272727272</v>
      </c>
      <c r="H658" s="10">
        <v>91522</v>
      </c>
      <c r="I658" s="137">
        <v>2.3938817152185245E-2</v>
      </c>
      <c r="J658" s="46">
        <v>1207.87878</v>
      </c>
      <c r="K658" s="137">
        <v>0.11105445893121615</v>
      </c>
    </row>
    <row r="659" spans="1:11" ht="14.4" x14ac:dyDescent="0.3">
      <c r="A659" s="99" t="s">
        <v>540</v>
      </c>
      <c r="B659" s="10">
        <v>41858</v>
      </c>
      <c r="C659" s="137">
        <v>1.0505916951100477E-2</v>
      </c>
      <c r="D659" s="10">
        <v>1010.30303030303</v>
      </c>
      <c r="E659" s="10">
        <v>52778</v>
      </c>
      <c r="F659" s="137">
        <v>1.361841399070259E-2</v>
      </c>
      <c r="G659" s="46">
        <v>980</v>
      </c>
      <c r="H659" s="10">
        <v>39803</v>
      </c>
      <c r="I659" s="137">
        <v>1.0411013080007313E-2</v>
      </c>
      <c r="J659" s="46">
        <v>870.30304000000001</v>
      </c>
      <c r="K659" s="137">
        <v>-4.9094557790625451E-2</v>
      </c>
    </row>
    <row r="660" spans="1:11" ht="14.4" x14ac:dyDescent="0.3">
      <c r="A660" s="99" t="s">
        <v>541</v>
      </c>
      <c r="B660" s="10">
        <v>8605</v>
      </c>
      <c r="C660" s="137">
        <v>2.1597643309336232E-3</v>
      </c>
      <c r="D660" s="10">
        <v>443.030303030303</v>
      </c>
      <c r="E660" s="10">
        <v>9632</v>
      </c>
      <c r="F660" s="137">
        <v>2.4853644237835338E-3</v>
      </c>
      <c r="G660" s="46">
        <v>428.48484848484799</v>
      </c>
      <c r="H660" s="10">
        <v>6882</v>
      </c>
      <c r="I660" s="137">
        <v>1.8000801953774923E-3</v>
      </c>
      <c r="J660" s="46">
        <v>356.36364700000001</v>
      </c>
      <c r="K660" s="137">
        <v>-0.20023242300987798</v>
      </c>
    </row>
    <row r="661" spans="1:11" ht="14.4" x14ac:dyDescent="0.3">
      <c r="A661" s="99" t="s">
        <v>542</v>
      </c>
      <c r="B661" s="10">
        <v>11602</v>
      </c>
      <c r="C661" s="137">
        <v>2.9119797521780237E-3</v>
      </c>
      <c r="D661" s="10">
        <v>627.87878787878697</v>
      </c>
      <c r="E661" s="10">
        <v>14310</v>
      </c>
      <c r="F661" s="137">
        <v>3.6924382168129536E-3</v>
      </c>
      <c r="G661" s="46">
        <v>531.51515151515105</v>
      </c>
      <c r="H661" s="10">
        <v>11528</v>
      </c>
      <c r="I661" s="137">
        <v>3.0153043435500919E-3</v>
      </c>
      <c r="J661" s="46">
        <v>490.90910000000002</v>
      </c>
      <c r="K661" s="137">
        <v>-6.3782106533356317E-3</v>
      </c>
    </row>
    <row r="662" spans="1:11" ht="14.4" x14ac:dyDescent="0.3">
      <c r="A662" s="99" t="s">
        <v>543</v>
      </c>
      <c r="B662" s="10">
        <v>21651</v>
      </c>
      <c r="C662" s="137">
        <v>5.4341728679888294E-3</v>
      </c>
      <c r="D662" s="10">
        <v>619.39393939393904</v>
      </c>
      <c r="E662" s="10">
        <v>28836</v>
      </c>
      <c r="F662" s="137">
        <v>7.4406113501061027E-3</v>
      </c>
      <c r="G662" s="46">
        <v>795.75757575757495</v>
      </c>
      <c r="H662" s="10">
        <v>21393</v>
      </c>
      <c r="I662" s="137">
        <v>5.5956285410797288E-3</v>
      </c>
      <c r="J662" s="46">
        <v>591.51513699999998</v>
      </c>
      <c r="K662" s="137">
        <v>-1.1916308715532771E-2</v>
      </c>
    </row>
    <row r="663" spans="1:11" ht="14.4" x14ac:dyDescent="0.3">
      <c r="A663" s="99" t="s">
        <v>544</v>
      </c>
      <c r="B663" s="10">
        <v>40516</v>
      </c>
      <c r="C663" s="137">
        <v>1.0169089091470851E-2</v>
      </c>
      <c r="D663" s="10">
        <v>904.24242424242402</v>
      </c>
      <c r="E663" s="10">
        <v>54667</v>
      </c>
      <c r="F663" s="137">
        <v>1.4105836477883559E-2</v>
      </c>
      <c r="G663" s="46">
        <v>1032.72727272727</v>
      </c>
      <c r="H663" s="10">
        <v>51719</v>
      </c>
      <c r="I663" s="137">
        <v>1.3527804072177933E-2</v>
      </c>
      <c r="J663" s="46">
        <v>897.57574499999998</v>
      </c>
      <c r="K663" s="137">
        <v>0.27650804620396879</v>
      </c>
    </row>
    <row r="664" spans="1:11" ht="14.4" x14ac:dyDescent="0.3">
      <c r="A664" s="99" t="s">
        <v>385</v>
      </c>
      <c r="B664" s="10">
        <v>104223</v>
      </c>
      <c r="C664" s="137">
        <v>2.6158874824276004E-2</v>
      </c>
      <c r="D664" s="10">
        <v>1698.1818181818101</v>
      </c>
      <c r="E664" s="10">
        <v>127128</v>
      </c>
      <c r="F664" s="137">
        <v>3.2803094732843964E-2</v>
      </c>
      <c r="G664" s="46">
        <v>1558.1818181818101</v>
      </c>
      <c r="H664" s="10">
        <v>102013</v>
      </c>
      <c r="I664" s="137">
        <v>2.6682880117850062E-2</v>
      </c>
      <c r="J664" s="46">
        <v>1513.3333700000001</v>
      </c>
      <c r="K664" s="137">
        <v>-2.1204532588775991E-2</v>
      </c>
    </row>
    <row r="665" spans="1:11" ht="14.4" x14ac:dyDescent="0.3">
      <c r="A665" s="99" t="s">
        <v>386</v>
      </c>
      <c r="B665" s="10">
        <v>19234</v>
      </c>
      <c r="C665" s="137">
        <v>4.8275313354070081E-3</v>
      </c>
      <c r="D665" s="10">
        <v>604.24242424242402</v>
      </c>
      <c r="E665" s="10">
        <v>28935</v>
      </c>
      <c r="F665" s="137">
        <v>7.4661565201595255E-3</v>
      </c>
      <c r="G665" s="46">
        <v>849.09090909090901</v>
      </c>
      <c r="H665" s="10">
        <v>23633</v>
      </c>
      <c r="I665" s="137">
        <v>6.1815308423941121E-3</v>
      </c>
      <c r="J665" s="46">
        <v>680</v>
      </c>
      <c r="K665" s="137">
        <v>0.2287095767910991</v>
      </c>
    </row>
    <row r="666" spans="1:11" ht="14.4" x14ac:dyDescent="0.3">
      <c r="A666" s="99" t="s">
        <v>545</v>
      </c>
      <c r="B666" s="10">
        <v>13356</v>
      </c>
      <c r="C666" s="137">
        <v>3.3522152706507227E-3</v>
      </c>
      <c r="D666" s="10">
        <v>476.969696969697</v>
      </c>
      <c r="E666" s="10">
        <v>19171</v>
      </c>
      <c r="F666" s="137">
        <v>4.9467318696380944E-3</v>
      </c>
      <c r="G666" s="46">
        <v>670.90909090909099</v>
      </c>
      <c r="H666" s="10">
        <v>14875</v>
      </c>
      <c r="I666" s="137">
        <v>3.8907574696658239E-3</v>
      </c>
      <c r="J666" s="46">
        <v>547.87879999999996</v>
      </c>
      <c r="K666" s="137">
        <v>0.11373165618448637</v>
      </c>
    </row>
    <row r="667" spans="1:11" ht="14.4" x14ac:dyDescent="0.3">
      <c r="A667" s="99" t="s">
        <v>546</v>
      </c>
      <c r="B667" s="10">
        <v>3068</v>
      </c>
      <c r="C667" s="137">
        <v>7.7003567313240623E-4</v>
      </c>
      <c r="D667" s="10">
        <v>266.666666666666</v>
      </c>
      <c r="E667" s="10">
        <v>4417</v>
      </c>
      <c r="F667" s="137">
        <v>1.1397274356158501E-3</v>
      </c>
      <c r="G667" s="46">
        <v>313.93939393939303</v>
      </c>
      <c r="H667" s="10">
        <v>3157</v>
      </c>
      <c r="I667" s="137">
        <v>8.257560559149584E-4</v>
      </c>
      <c r="J667" s="46">
        <v>276.96969999999999</v>
      </c>
      <c r="K667" s="137">
        <v>2.9009126466753587E-2</v>
      </c>
    </row>
    <row r="668" spans="1:11" ht="14.4" x14ac:dyDescent="0.3">
      <c r="A668" s="99" t="s">
        <v>547</v>
      </c>
      <c r="B668" s="10">
        <v>1695</v>
      </c>
      <c r="C668" s="137">
        <v>4.2542714014322963E-4</v>
      </c>
      <c r="D668" s="10">
        <v>203.636363636363</v>
      </c>
      <c r="E668" s="10">
        <v>3064</v>
      </c>
      <c r="F668" s="137">
        <v>7.9061011155240324E-4</v>
      </c>
      <c r="G668" s="46">
        <v>249.69696969696901</v>
      </c>
      <c r="H668" s="10">
        <v>2315</v>
      </c>
      <c r="I668" s="137">
        <v>6.055195658673198E-4</v>
      </c>
      <c r="J668" s="46">
        <v>242.42424</v>
      </c>
      <c r="K668" s="137">
        <v>0.36578171091445427</v>
      </c>
    </row>
    <row r="669" spans="1:11" ht="14.4" x14ac:dyDescent="0.3">
      <c r="A669" s="99" t="s">
        <v>548</v>
      </c>
      <c r="B669" s="10">
        <v>8593</v>
      </c>
      <c r="C669" s="137">
        <v>2.1567524573750871E-3</v>
      </c>
      <c r="D669" s="10">
        <v>435.75757575757501</v>
      </c>
      <c r="E669" s="10">
        <v>11690</v>
      </c>
      <c r="F669" s="137">
        <v>3.0163943224698411E-3</v>
      </c>
      <c r="G669" s="46">
        <v>470.30303030303003</v>
      </c>
      <c r="H669" s="10">
        <v>9403</v>
      </c>
      <c r="I669" s="137">
        <v>2.4594818478835458E-3</v>
      </c>
      <c r="J669" s="46">
        <v>462.42425500000002</v>
      </c>
      <c r="K669" s="137">
        <v>9.4262772023740254E-2</v>
      </c>
    </row>
    <row r="670" spans="1:11" ht="14.4" x14ac:dyDescent="0.3">
      <c r="A670" s="99" t="s">
        <v>549</v>
      </c>
      <c r="B670" s="10">
        <v>5878</v>
      </c>
      <c r="C670" s="137">
        <v>1.4753160647562856E-3</v>
      </c>
      <c r="D670" s="10">
        <v>341.81818181818102</v>
      </c>
      <c r="E670" s="10">
        <v>9764</v>
      </c>
      <c r="F670" s="137">
        <v>2.5194246505214311E-3</v>
      </c>
      <c r="G670" s="46">
        <v>467.27272727272702</v>
      </c>
      <c r="H670" s="10">
        <v>8758</v>
      </c>
      <c r="I670" s="137">
        <v>2.2907733727282882E-3</v>
      </c>
      <c r="J670" s="46">
        <v>367.27273600000001</v>
      </c>
      <c r="K670" s="137">
        <v>0.4899625723035046</v>
      </c>
    </row>
    <row r="671" spans="1:11" ht="14.4" x14ac:dyDescent="0.3">
      <c r="A671" s="99" t="s">
        <v>387</v>
      </c>
      <c r="B671" s="10">
        <v>84989</v>
      </c>
      <c r="C671" s="137">
        <v>2.1331343488868993E-2</v>
      </c>
      <c r="D671" s="10">
        <v>1556.3636363636299</v>
      </c>
      <c r="E671" s="10">
        <v>98193</v>
      </c>
      <c r="F671" s="137">
        <v>2.5336938212684443E-2</v>
      </c>
      <c r="G671" s="46">
        <v>1418.1818181818101</v>
      </c>
      <c r="H671" s="10">
        <v>78380</v>
      </c>
      <c r="I671" s="137">
        <v>2.0501349275455952E-2</v>
      </c>
      <c r="J671" s="46">
        <v>1172.72729</v>
      </c>
      <c r="K671" s="137">
        <v>-7.7763004624127829E-2</v>
      </c>
    </row>
    <row r="672" spans="1:11" ht="14.4" x14ac:dyDescent="0.3">
      <c r="A672" s="99" t="s">
        <v>545</v>
      </c>
      <c r="B672" s="10">
        <v>70062</v>
      </c>
      <c r="C672" s="137">
        <v>1.7584823771513249E-2</v>
      </c>
      <c r="D672" s="10">
        <v>1400</v>
      </c>
      <c r="E672" s="10">
        <v>75543</v>
      </c>
      <c r="F672" s="137">
        <v>1.9492512942886162E-2</v>
      </c>
      <c r="G672" s="46">
        <v>1209.69696969696</v>
      </c>
      <c r="H672" s="10">
        <v>58248</v>
      </c>
      <c r="I672" s="137">
        <v>1.5235552342392935E-2</v>
      </c>
      <c r="J672" s="46">
        <v>1067.27271</v>
      </c>
      <c r="K672" s="137">
        <v>-0.16862207758842168</v>
      </c>
    </row>
    <row r="673" spans="1:11" ht="14.4" x14ac:dyDescent="0.3">
      <c r="A673" s="99" t="s">
        <v>546</v>
      </c>
      <c r="B673" s="10">
        <v>15289</v>
      </c>
      <c r="C673" s="137">
        <v>3.8373779030382526E-3</v>
      </c>
      <c r="D673" s="10">
        <v>615.15151515151501</v>
      </c>
      <c r="E673" s="10">
        <v>16298</v>
      </c>
      <c r="F673" s="137">
        <v>4.2054058740473455E-3</v>
      </c>
      <c r="G673" s="46">
        <v>615.15151515151501</v>
      </c>
      <c r="H673" s="10">
        <v>11407</v>
      </c>
      <c r="I673" s="137">
        <v>2.9836551567380201E-3</v>
      </c>
      <c r="J673" s="46">
        <v>424.84848</v>
      </c>
      <c r="K673" s="137">
        <v>-0.25390803845902282</v>
      </c>
    </row>
    <row r="674" spans="1:11" ht="14.4" x14ac:dyDescent="0.3">
      <c r="A674" s="99" t="s">
        <v>547</v>
      </c>
      <c r="B674" s="10">
        <v>14510</v>
      </c>
      <c r="C674" s="137">
        <v>3.6418571111966149E-3</v>
      </c>
      <c r="D674" s="10">
        <v>609.09090909090901</v>
      </c>
      <c r="E674" s="10">
        <v>15588</v>
      </c>
      <c r="F674" s="137">
        <v>4.0222031393207774E-3</v>
      </c>
      <c r="G674" s="46">
        <v>490.30303030303003</v>
      </c>
      <c r="H674" s="10">
        <v>11767</v>
      </c>
      <c r="I674" s="137">
        <v>3.0778180265921174E-3</v>
      </c>
      <c r="J674" s="46">
        <v>403.63635299999999</v>
      </c>
      <c r="K674" s="137">
        <v>-0.1890420399724328</v>
      </c>
    </row>
    <row r="675" spans="1:11" ht="14.4" x14ac:dyDescent="0.3">
      <c r="A675" s="99" t="s">
        <v>548</v>
      </c>
      <c r="B675" s="10">
        <v>40263</v>
      </c>
      <c r="C675" s="137">
        <v>1.0105588757278381E-2</v>
      </c>
      <c r="D675" s="10">
        <v>1116.3636363636299</v>
      </c>
      <c r="E675" s="10">
        <v>43657</v>
      </c>
      <c r="F675" s="137">
        <v>1.1264903929518037E-2</v>
      </c>
      <c r="G675" s="46">
        <v>949.09090909090901</v>
      </c>
      <c r="H675" s="10">
        <v>35074</v>
      </c>
      <c r="I675" s="137">
        <v>9.1740791590627976E-3</v>
      </c>
      <c r="J675" s="46">
        <v>929.09090000000003</v>
      </c>
      <c r="K675" s="137">
        <v>-0.12887762958547549</v>
      </c>
    </row>
    <row r="676" spans="1:11" ht="14.4" x14ac:dyDescent="0.3">
      <c r="A676" s="99" t="s">
        <v>549</v>
      </c>
      <c r="B676" s="10">
        <v>14927</v>
      </c>
      <c r="C676" s="137">
        <v>3.7465197173557458E-3</v>
      </c>
      <c r="D676" s="10">
        <v>606.06060606060601</v>
      </c>
      <c r="E676" s="10">
        <v>22650</v>
      </c>
      <c r="F676" s="137">
        <v>5.8444252697982813E-3</v>
      </c>
      <c r="G676" s="46">
        <v>613.33333333333303</v>
      </c>
      <c r="H676" s="10">
        <v>20132</v>
      </c>
      <c r="I676" s="137">
        <v>5.2657969330630163E-3</v>
      </c>
      <c r="J676" s="46">
        <v>526.66669999999999</v>
      </c>
      <c r="K676" s="137">
        <v>0.34869699202786897</v>
      </c>
    </row>
    <row r="677" spans="1:11" ht="14.4" x14ac:dyDescent="0.3">
      <c r="A677" s="99" t="s">
        <v>436</v>
      </c>
      <c r="B677" s="10">
        <v>3797634</v>
      </c>
      <c r="C677" s="137">
        <v>0.95316611913315263</v>
      </c>
      <c r="D677" s="10">
        <v>8326.0606060606005</v>
      </c>
      <c r="E677" s="10">
        <v>3640915</v>
      </c>
      <c r="F677" s="137">
        <v>0.9394726547985699</v>
      </c>
      <c r="G677" s="46">
        <v>8315.7575757575705</v>
      </c>
      <c r="H677" s="10">
        <v>3629628</v>
      </c>
      <c r="I677" s="137">
        <v>0.94937830272996471</v>
      </c>
      <c r="J677" s="46">
        <v>8699.3940000000002</v>
      </c>
      <c r="K677" s="137">
        <v>-4.4239650266455377E-2</v>
      </c>
    </row>
    <row r="678" spans="1:11" ht="14.4" x14ac:dyDescent="0.3">
      <c r="A678" s="99" t="s">
        <v>384</v>
      </c>
      <c r="B678" s="10">
        <v>3092009</v>
      </c>
      <c r="C678" s="137">
        <v>0.77606167915464741</v>
      </c>
      <c r="D678" s="10">
        <v>9843.0303030303003</v>
      </c>
      <c r="E678" s="10">
        <v>2950120</v>
      </c>
      <c r="F678" s="137">
        <v>0.76122542503034452</v>
      </c>
      <c r="G678" s="46">
        <v>9472.1212121212102</v>
      </c>
      <c r="H678" s="10">
        <v>2963306</v>
      </c>
      <c r="I678" s="137">
        <v>0.77509277004407084</v>
      </c>
      <c r="J678" s="46">
        <v>9722.4240000000009</v>
      </c>
      <c r="K678" s="137">
        <v>-4.1624393719423197E-2</v>
      </c>
    </row>
    <row r="679" spans="1:11" ht="14.4" x14ac:dyDescent="0.3">
      <c r="A679" s="99" t="s">
        <v>540</v>
      </c>
      <c r="B679" s="10">
        <v>1248934</v>
      </c>
      <c r="C679" s="137">
        <v>0.31346927424639787</v>
      </c>
      <c r="D679" s="10">
        <v>7346.6666666666597</v>
      </c>
      <c r="E679" s="10">
        <v>1100464</v>
      </c>
      <c r="F679" s="137">
        <v>0.28395494967343465</v>
      </c>
      <c r="G679" s="46">
        <v>6710.30303030303</v>
      </c>
      <c r="H679" s="10">
        <v>1061703</v>
      </c>
      <c r="I679" s="137">
        <v>0.27770278170195728</v>
      </c>
      <c r="J679" s="46">
        <v>6677.5756799999999</v>
      </c>
      <c r="K679" s="137">
        <v>-0.1499126455040859</v>
      </c>
    </row>
    <row r="680" spans="1:11" ht="14.4" x14ac:dyDescent="0.3">
      <c r="A680" s="99" t="s">
        <v>541</v>
      </c>
      <c r="B680" s="10">
        <v>256936</v>
      </c>
      <c r="C680" s="137">
        <v>6.4488228719670124E-2</v>
      </c>
      <c r="D680" s="10">
        <v>3071.5151515151501</v>
      </c>
      <c r="E680" s="10">
        <v>230103</v>
      </c>
      <c r="F680" s="137">
        <v>5.9373942068714956E-2</v>
      </c>
      <c r="G680" s="46">
        <v>2713.3333333333298</v>
      </c>
      <c r="H680" s="10">
        <v>227957</v>
      </c>
      <c r="I680" s="137">
        <v>5.9625237009251243E-2</v>
      </c>
      <c r="J680" s="46">
        <v>2543.0302700000002</v>
      </c>
      <c r="K680" s="137">
        <v>-0.11278684185945138</v>
      </c>
    </row>
    <row r="681" spans="1:11" ht="14.4" x14ac:dyDescent="0.3">
      <c r="A681" s="99" t="s">
        <v>542</v>
      </c>
      <c r="B681" s="10">
        <v>210367</v>
      </c>
      <c r="C681" s="137">
        <v>5.2799900407381001E-2</v>
      </c>
      <c r="D681" s="10">
        <v>1891.5151515151499</v>
      </c>
      <c r="E681" s="10">
        <v>182117</v>
      </c>
      <c r="F681" s="137">
        <v>4.6992017521406339E-2</v>
      </c>
      <c r="G681" s="46">
        <v>1786.0606060606001</v>
      </c>
      <c r="H681" s="10">
        <v>175207</v>
      </c>
      <c r="I681" s="137">
        <v>4.582776094035227E-2</v>
      </c>
      <c r="J681" s="46">
        <v>1760</v>
      </c>
      <c r="K681" s="137">
        <v>-0.16713648053164232</v>
      </c>
    </row>
    <row r="682" spans="1:11" ht="14.4" x14ac:dyDescent="0.3">
      <c r="A682" s="99" t="s">
        <v>543</v>
      </c>
      <c r="B682" s="10">
        <v>781631</v>
      </c>
      <c r="C682" s="137">
        <v>0.19618114511934676</v>
      </c>
      <c r="D682" s="10">
        <v>4449.69696969697</v>
      </c>
      <c r="E682" s="10">
        <v>688244</v>
      </c>
      <c r="F682" s="137">
        <v>0.17758899008331339</v>
      </c>
      <c r="G682" s="46">
        <v>4362.4242424242402</v>
      </c>
      <c r="H682" s="10">
        <v>658539</v>
      </c>
      <c r="I682" s="137">
        <v>0.17224978375235375</v>
      </c>
      <c r="J682" s="46">
        <v>4850.3029999999999</v>
      </c>
      <c r="K682" s="137">
        <v>-0.15748095968558054</v>
      </c>
    </row>
    <row r="683" spans="1:11" ht="14.4" x14ac:dyDescent="0.3">
      <c r="A683" s="99" t="s">
        <v>544</v>
      </c>
      <c r="B683" s="10">
        <v>1843075</v>
      </c>
      <c r="C683" s="137">
        <v>0.46259240490824954</v>
      </c>
      <c r="D683" s="10">
        <v>4760</v>
      </c>
      <c r="E683" s="10">
        <v>1849656</v>
      </c>
      <c r="F683" s="137">
        <v>0.47727047535690992</v>
      </c>
      <c r="G683" s="46">
        <v>4618.1818181818098</v>
      </c>
      <c r="H683" s="10">
        <v>1901603</v>
      </c>
      <c r="I683" s="137">
        <v>0.49738998834211356</v>
      </c>
      <c r="J683" s="46">
        <v>4938.1816399999998</v>
      </c>
      <c r="K683" s="137">
        <v>3.1755625788424238E-2</v>
      </c>
    </row>
    <row r="684" spans="1:11" ht="14.4" x14ac:dyDescent="0.3">
      <c r="A684" s="99" t="s">
        <v>385</v>
      </c>
      <c r="B684" s="10">
        <v>705625</v>
      </c>
      <c r="C684" s="137">
        <v>0.17710443997850525</v>
      </c>
      <c r="D684" s="10">
        <v>3646.6666666666601</v>
      </c>
      <c r="E684" s="10">
        <v>690795</v>
      </c>
      <c r="F684" s="137">
        <v>0.17824722976822532</v>
      </c>
      <c r="G684" s="46">
        <v>4024.84848484848</v>
      </c>
      <c r="H684" s="10">
        <v>666322</v>
      </c>
      <c r="I684" s="137">
        <v>0.17428553268589386</v>
      </c>
      <c r="J684" s="46">
        <v>3535.1516099999999</v>
      </c>
      <c r="K684" s="137">
        <v>-5.569955713020372E-2</v>
      </c>
    </row>
    <row r="685" spans="1:11" ht="14.4" x14ac:dyDescent="0.3">
      <c r="A685" s="99" t="s">
        <v>386</v>
      </c>
      <c r="B685" s="10">
        <v>227710</v>
      </c>
      <c r="C685" s="137">
        <v>5.7152810667855353E-2</v>
      </c>
      <c r="D685" s="10">
        <v>2127.2727272727202</v>
      </c>
      <c r="E685" s="10">
        <v>221778</v>
      </c>
      <c r="F685" s="137">
        <v>5.7225825496040758E-2</v>
      </c>
      <c r="G685" s="46">
        <v>2200.6060606060601</v>
      </c>
      <c r="H685" s="10">
        <v>220872</v>
      </c>
      <c r="I685" s="137">
        <v>5.7772059417817129E-2</v>
      </c>
      <c r="J685" s="46">
        <v>2043.63635</v>
      </c>
      <c r="K685" s="137">
        <v>-3.0029423389398797E-2</v>
      </c>
    </row>
    <row r="686" spans="1:11" ht="14.4" x14ac:dyDescent="0.3">
      <c r="A686" s="99" t="s">
        <v>545</v>
      </c>
      <c r="B686" s="10">
        <v>117283</v>
      </c>
      <c r="C686" s="137">
        <v>2.9436797213816167E-2</v>
      </c>
      <c r="D686" s="10">
        <v>1304.84848484848</v>
      </c>
      <c r="E686" s="10">
        <v>103243</v>
      </c>
      <c r="F686" s="137">
        <v>2.6639999917429755E-2</v>
      </c>
      <c r="G686" s="46">
        <v>1421.8181818181799</v>
      </c>
      <c r="H686" s="10">
        <v>104869</v>
      </c>
      <c r="I686" s="137">
        <v>2.7429905552025902E-2</v>
      </c>
      <c r="J686" s="46">
        <v>1492.12122</v>
      </c>
      <c r="K686" s="137">
        <v>-0.10584654212460459</v>
      </c>
    </row>
    <row r="687" spans="1:11" ht="14.4" x14ac:dyDescent="0.3">
      <c r="A687" s="99" t="s">
        <v>546</v>
      </c>
      <c r="B687" s="10">
        <v>18602</v>
      </c>
      <c r="C687" s="137">
        <v>4.6689059946574381E-3</v>
      </c>
      <c r="D687" s="10">
        <v>641.81818181818096</v>
      </c>
      <c r="E687" s="10">
        <v>19184</v>
      </c>
      <c r="F687" s="137">
        <v>4.9500862859077361E-3</v>
      </c>
      <c r="G687" s="46">
        <v>814.54545454545405</v>
      </c>
      <c r="H687" s="10">
        <v>19010</v>
      </c>
      <c r="I687" s="137">
        <v>4.9723226553510793E-3</v>
      </c>
      <c r="J687" s="46">
        <v>678.78790000000004</v>
      </c>
      <c r="K687" s="137">
        <v>2.1933125470379528E-2</v>
      </c>
    </row>
    <row r="688" spans="1:11" ht="14.4" x14ac:dyDescent="0.3">
      <c r="A688" s="99" t="s">
        <v>547</v>
      </c>
      <c r="B688" s="10">
        <v>10490</v>
      </c>
      <c r="C688" s="137">
        <v>2.6328794690870082E-3</v>
      </c>
      <c r="D688" s="10">
        <v>436.36363636363598</v>
      </c>
      <c r="E688" s="10">
        <v>9622</v>
      </c>
      <c r="F688" s="137">
        <v>2.4827841035761173E-3</v>
      </c>
      <c r="G688" s="46">
        <v>481.21212121212102</v>
      </c>
      <c r="H688" s="10">
        <v>10218</v>
      </c>
      <c r="I688" s="137">
        <v>2.6726561226921271E-3</v>
      </c>
      <c r="J688" s="46">
        <v>501.21212800000001</v>
      </c>
      <c r="K688" s="137">
        <v>-2.5929456625357485E-2</v>
      </c>
    </row>
    <row r="689" spans="1:11" ht="14.4" x14ac:dyDescent="0.3">
      <c r="A689" s="99" t="s">
        <v>548</v>
      </c>
      <c r="B689" s="10">
        <v>88191</v>
      </c>
      <c r="C689" s="137">
        <v>2.213501175007172E-2</v>
      </c>
      <c r="D689" s="10">
        <v>1181.8181818181799</v>
      </c>
      <c r="E689" s="10">
        <v>74437</v>
      </c>
      <c r="F689" s="137">
        <v>1.9207129527945899E-2</v>
      </c>
      <c r="G689" s="46">
        <v>1009.0909090909</v>
      </c>
      <c r="H689" s="10">
        <v>75641</v>
      </c>
      <c r="I689" s="137">
        <v>1.9784926773982695E-2</v>
      </c>
      <c r="J689" s="46">
        <v>1069.0909999999999</v>
      </c>
      <c r="K689" s="137">
        <v>-0.14230477032803801</v>
      </c>
    </row>
    <row r="690" spans="1:11" ht="14.4" x14ac:dyDescent="0.3">
      <c r="A690" s="99" t="s">
        <v>549</v>
      </c>
      <c r="B690" s="10">
        <v>110427</v>
      </c>
      <c r="C690" s="137">
        <v>2.7716013454039186E-2</v>
      </c>
      <c r="D690" s="10">
        <v>1488.4848484848401</v>
      </c>
      <c r="E690" s="10">
        <v>118535</v>
      </c>
      <c r="F690" s="137">
        <v>3.0585825578611003E-2</v>
      </c>
      <c r="G690" s="46">
        <v>1612.72727272727</v>
      </c>
      <c r="H690" s="10">
        <v>116003</v>
      </c>
      <c r="I690" s="137">
        <v>3.0342153865791231E-2</v>
      </c>
      <c r="J690" s="46">
        <v>1476.96973</v>
      </c>
      <c r="K690" s="137">
        <v>5.0494897081329745E-2</v>
      </c>
    </row>
    <row r="691" spans="1:11" ht="14.4" x14ac:dyDescent="0.3">
      <c r="A691" s="99" t="s">
        <v>387</v>
      </c>
      <c r="B691" s="10">
        <v>477915</v>
      </c>
      <c r="C691" s="137">
        <v>0.11995162931064991</v>
      </c>
      <c r="D691" s="10">
        <v>2913.9393939393899</v>
      </c>
      <c r="E691" s="10">
        <v>469017</v>
      </c>
      <c r="F691" s="137">
        <v>0.12102140427218457</v>
      </c>
      <c r="G691" s="46">
        <v>2830.30303030303</v>
      </c>
      <c r="H691" s="10">
        <v>445450</v>
      </c>
      <c r="I691" s="137">
        <v>0.11651347326807672</v>
      </c>
      <c r="J691" s="46">
        <v>2617.5756799999999</v>
      </c>
      <c r="K691" s="137">
        <v>-6.7930489731437602E-2</v>
      </c>
    </row>
    <row r="692" spans="1:11" ht="14.4" x14ac:dyDescent="0.3">
      <c r="A692" s="99" t="s">
        <v>545</v>
      </c>
      <c r="B692" s="10">
        <v>255263</v>
      </c>
      <c r="C692" s="137">
        <v>6.4068323347717546E-2</v>
      </c>
      <c r="D692" s="10">
        <v>2260.6060606060601</v>
      </c>
      <c r="E692" s="10">
        <v>223133</v>
      </c>
      <c r="F692" s="137">
        <v>5.757545888414569E-2</v>
      </c>
      <c r="G692" s="46">
        <v>2197.5757575757498</v>
      </c>
      <c r="H692" s="10">
        <v>198413</v>
      </c>
      <c r="I692" s="137">
        <v>5.1897604156558329E-2</v>
      </c>
      <c r="J692" s="46">
        <v>1613.3333700000001</v>
      </c>
      <c r="K692" s="137">
        <v>-0.22271147796586266</v>
      </c>
    </row>
    <row r="693" spans="1:11" ht="14.4" x14ac:dyDescent="0.3">
      <c r="A693" s="99" t="s">
        <v>546</v>
      </c>
      <c r="B693" s="10">
        <v>33721</v>
      </c>
      <c r="C693" s="137">
        <v>8.4636156889497625E-3</v>
      </c>
      <c r="D693" s="10">
        <v>878.18181818181802</v>
      </c>
      <c r="E693" s="10">
        <v>31914</v>
      </c>
      <c r="F693" s="137">
        <v>8.2348339099488892E-3</v>
      </c>
      <c r="G693" s="46">
        <v>767.27272727272702</v>
      </c>
      <c r="H693" s="10">
        <v>27085</v>
      </c>
      <c r="I693" s="137">
        <v>7.0844481388839557E-3</v>
      </c>
      <c r="J693" s="46">
        <v>638.18179999999995</v>
      </c>
      <c r="K693" s="137">
        <v>-0.1967913169834821</v>
      </c>
    </row>
    <row r="694" spans="1:11" ht="14.4" x14ac:dyDescent="0.3">
      <c r="A694" s="99" t="s">
        <v>547</v>
      </c>
      <c r="B694" s="10">
        <v>21792</v>
      </c>
      <c r="C694" s="137">
        <v>5.4695623823016286E-3</v>
      </c>
      <c r="D694" s="10">
        <v>671.51515151515105</v>
      </c>
      <c r="E694" s="10">
        <v>21409</v>
      </c>
      <c r="F694" s="137">
        <v>5.5242075320578983E-3</v>
      </c>
      <c r="G694" s="46">
        <v>838.78787878787898</v>
      </c>
      <c r="H694" s="10">
        <v>18332</v>
      </c>
      <c r="I694" s="137">
        <v>4.7949825837925297E-3</v>
      </c>
      <c r="J694" s="46">
        <v>606.06060000000002</v>
      </c>
      <c r="K694" s="137">
        <v>-0.15877386196769458</v>
      </c>
    </row>
    <row r="695" spans="1:11" ht="14.4" x14ac:dyDescent="0.3">
      <c r="A695" s="99" t="s">
        <v>548</v>
      </c>
      <c r="B695" s="10">
        <v>199750</v>
      </c>
      <c r="C695" s="137">
        <v>5.0135145276466148E-2</v>
      </c>
      <c r="D695" s="10">
        <v>2076.3636363636301</v>
      </c>
      <c r="E695" s="10">
        <v>169810</v>
      </c>
      <c r="F695" s="137">
        <v>4.3816417442138898E-2</v>
      </c>
      <c r="G695" s="46">
        <v>1768.4848484848401</v>
      </c>
      <c r="H695" s="10">
        <v>152996</v>
      </c>
      <c r="I695" s="137">
        <v>4.0018173433881837E-2</v>
      </c>
      <c r="J695" s="46">
        <v>1506.6666299999999</v>
      </c>
      <c r="K695" s="137">
        <v>-0.23406257822277848</v>
      </c>
    </row>
    <row r="696" spans="1:11" ht="14.4" x14ac:dyDescent="0.3">
      <c r="A696" s="99" t="s">
        <v>549</v>
      </c>
      <c r="B696" s="10">
        <v>222652</v>
      </c>
      <c r="C696" s="137">
        <v>5.5883305962932367E-2</v>
      </c>
      <c r="D696" s="10">
        <v>1659.3939393939299</v>
      </c>
      <c r="E696" s="10">
        <v>245884</v>
      </c>
      <c r="F696" s="137">
        <v>6.3445945388038869E-2</v>
      </c>
      <c r="G696" s="46">
        <v>1825.45454545454</v>
      </c>
      <c r="H696" s="10">
        <v>247037</v>
      </c>
      <c r="I696" s="137">
        <v>6.4615869111518398E-2</v>
      </c>
      <c r="J696" s="46">
        <v>2147.2727100000002</v>
      </c>
      <c r="K696" s="137">
        <v>0.10952068699135871</v>
      </c>
    </row>
    <row r="697" spans="1:11" ht="14.4" x14ac:dyDescent="0.3">
      <c r="A697" s="432"/>
      <c r="B697" s="432"/>
      <c r="C697" s="432"/>
      <c r="D697" s="432"/>
      <c r="E697" s="432"/>
      <c r="F697" s="432"/>
      <c r="G697" s="432"/>
      <c r="H697" s="432"/>
      <c r="I697" s="432"/>
      <c r="J697" s="432"/>
      <c r="K697" s="432"/>
    </row>
    <row r="698" spans="1:11" ht="14.4" x14ac:dyDescent="0.3">
      <c r="A698" s="472" t="s">
        <v>556</v>
      </c>
      <c r="B698" s="472"/>
      <c r="C698" s="472"/>
      <c r="D698" s="472"/>
      <c r="E698" s="472"/>
      <c r="F698" s="472"/>
      <c r="G698" s="472"/>
      <c r="H698" s="472"/>
      <c r="I698" s="472"/>
      <c r="J698" s="472"/>
      <c r="K698" s="472"/>
    </row>
    <row r="699" spans="1:11" ht="18" customHeight="1" x14ac:dyDescent="0.3">
      <c r="B699" s="474" t="s">
        <v>332</v>
      </c>
      <c r="C699" s="474"/>
      <c r="D699" s="102" t="s">
        <v>333</v>
      </c>
      <c r="E699" s="474" t="s">
        <v>332</v>
      </c>
      <c r="F699" s="474"/>
      <c r="G699" s="102" t="s">
        <v>333</v>
      </c>
      <c r="H699" s="474" t="s">
        <v>332</v>
      </c>
      <c r="I699" s="474"/>
      <c r="J699" s="102" t="s">
        <v>333</v>
      </c>
      <c r="K699" s="99" t="s">
        <v>0</v>
      </c>
    </row>
    <row r="700" spans="1:11" ht="14.4" x14ac:dyDescent="0.3">
      <c r="A700" s="99" t="s">
        <v>18</v>
      </c>
      <c r="B700" s="10">
        <v>2625489</v>
      </c>
      <c r="C700" s="137"/>
      <c r="D700" s="10">
        <v>5121.2121212121201</v>
      </c>
      <c r="E700" s="10">
        <v>2878400</v>
      </c>
      <c r="F700" s="137"/>
      <c r="G700" s="46">
        <v>5386.6666666666597</v>
      </c>
      <c r="H700" s="10">
        <v>3068389</v>
      </c>
      <c r="I700" s="137"/>
      <c r="J700" s="46">
        <v>5249.0910000000003</v>
      </c>
      <c r="K700" s="137">
        <v>0.16869238454246047</v>
      </c>
    </row>
    <row r="701" spans="1:11" ht="14.4" x14ac:dyDescent="0.3">
      <c r="A701" s="99" t="s">
        <v>420</v>
      </c>
      <c r="B701" s="10">
        <v>451499</v>
      </c>
      <c r="C701" s="137">
        <v>0.17196758394341016</v>
      </c>
      <c r="D701" s="10">
        <v>2886.0606060606001</v>
      </c>
      <c r="E701" s="10">
        <v>598682</v>
      </c>
      <c r="F701" s="137">
        <v>0.20799124513618678</v>
      </c>
      <c r="G701" s="46">
        <v>2556.9696969696902</v>
      </c>
      <c r="H701" s="10">
        <v>474508</v>
      </c>
      <c r="I701" s="137">
        <v>0.15464401677883735</v>
      </c>
      <c r="J701" s="46">
        <v>3108.48486</v>
      </c>
      <c r="K701" s="137">
        <v>5.0961353181291656E-2</v>
      </c>
    </row>
    <row r="702" spans="1:11" ht="14.4" x14ac:dyDescent="0.3">
      <c r="A702" s="99" t="s">
        <v>384</v>
      </c>
      <c r="B702" s="10">
        <v>207844</v>
      </c>
      <c r="C702" s="137">
        <v>7.91639195593659E-2</v>
      </c>
      <c r="D702" s="10">
        <v>2069.69696969697</v>
      </c>
      <c r="E702" s="10">
        <v>262663</v>
      </c>
      <c r="F702" s="137">
        <v>9.1253126737076154E-2</v>
      </c>
      <c r="G702" s="46">
        <v>1912.72727272727</v>
      </c>
      <c r="H702" s="10">
        <v>201123</v>
      </c>
      <c r="I702" s="137">
        <v>6.5546773893401397E-2</v>
      </c>
      <c r="J702" s="46">
        <v>1969.6969999999999</v>
      </c>
      <c r="K702" s="137">
        <v>-3.2336752564423317E-2</v>
      </c>
    </row>
    <row r="703" spans="1:11" ht="14.4" x14ac:dyDescent="0.3">
      <c r="A703" s="99" t="s">
        <v>540</v>
      </c>
      <c r="B703" s="10">
        <v>180418</v>
      </c>
      <c r="C703" s="137">
        <v>6.8717865510005943E-2</v>
      </c>
      <c r="D703" s="10">
        <v>1807.27272727272</v>
      </c>
      <c r="E703" s="10">
        <v>224206</v>
      </c>
      <c r="F703" s="137">
        <v>7.7892579210672594E-2</v>
      </c>
      <c r="G703" s="46">
        <v>1860.6060606060601</v>
      </c>
      <c r="H703" s="10">
        <v>159395</v>
      </c>
      <c r="I703" s="137">
        <v>5.1947455162953592E-2</v>
      </c>
      <c r="J703" s="46">
        <v>1710.3030000000001</v>
      </c>
      <c r="K703" s="137">
        <v>-0.11652385017016041</v>
      </c>
    </row>
    <row r="704" spans="1:11" ht="14.4" x14ac:dyDescent="0.3">
      <c r="A704" s="99" t="s">
        <v>541</v>
      </c>
      <c r="B704" s="10">
        <v>21399</v>
      </c>
      <c r="C704" s="137">
        <v>8.1504816816981521E-3</v>
      </c>
      <c r="D704" s="10">
        <v>704.84848484848396</v>
      </c>
      <c r="E704" s="10">
        <v>21868</v>
      </c>
      <c r="F704" s="137">
        <v>7.5972762645914399E-3</v>
      </c>
      <c r="G704" s="46">
        <v>632.72727272727195</v>
      </c>
      <c r="H704" s="10">
        <v>12624</v>
      </c>
      <c r="I704" s="137">
        <v>4.1142110729767319E-3</v>
      </c>
      <c r="J704" s="46">
        <v>546.66669999999999</v>
      </c>
      <c r="K704" s="137">
        <v>-0.4100658909294827</v>
      </c>
    </row>
    <row r="705" spans="1:11" ht="14.4" x14ac:dyDescent="0.3">
      <c r="A705" s="99" t="s">
        <v>542</v>
      </c>
      <c r="B705" s="10">
        <v>80487</v>
      </c>
      <c r="C705" s="137">
        <v>3.0656003510203242E-2</v>
      </c>
      <c r="D705" s="10">
        <v>1253.3333333333301</v>
      </c>
      <c r="E705" s="10">
        <v>91640</v>
      </c>
      <c r="F705" s="137">
        <v>3.1837131739855473E-2</v>
      </c>
      <c r="G705" s="46">
        <v>1379.3939393939299</v>
      </c>
      <c r="H705" s="10">
        <v>62139</v>
      </c>
      <c r="I705" s="137">
        <v>2.02513436203819E-2</v>
      </c>
      <c r="J705" s="46">
        <v>1189.0909999999999</v>
      </c>
      <c r="K705" s="137">
        <v>-0.22796227962279622</v>
      </c>
    </row>
    <row r="706" spans="1:11" ht="14.4" x14ac:dyDescent="0.3">
      <c r="A706" s="99" t="s">
        <v>543</v>
      </c>
      <c r="B706" s="10">
        <v>78532</v>
      </c>
      <c r="C706" s="137">
        <v>2.9911380318104551E-2</v>
      </c>
      <c r="D706" s="10">
        <v>1136.9696969696899</v>
      </c>
      <c r="E706" s="10">
        <v>110698</v>
      </c>
      <c r="F706" s="137">
        <v>3.8458171206225682E-2</v>
      </c>
      <c r="G706" s="46">
        <v>1435.7575757575701</v>
      </c>
      <c r="H706" s="10">
        <v>84632</v>
      </c>
      <c r="I706" s="137">
        <v>2.7581900469594956E-2</v>
      </c>
      <c r="J706" s="46">
        <v>1196.36365</v>
      </c>
      <c r="K706" s="137">
        <v>7.7675342535526923E-2</v>
      </c>
    </row>
    <row r="707" spans="1:11" ht="14.4" x14ac:dyDescent="0.3">
      <c r="A707" s="99" t="s">
        <v>544</v>
      </c>
      <c r="B707" s="10">
        <v>27426</v>
      </c>
      <c r="C707" s="137">
        <v>1.0446054049359948E-2</v>
      </c>
      <c r="D707" s="10">
        <v>747.27272727272702</v>
      </c>
      <c r="E707" s="10">
        <v>38457</v>
      </c>
      <c r="F707" s="137">
        <v>1.3360547526403558E-2</v>
      </c>
      <c r="G707" s="46">
        <v>741.21212121212102</v>
      </c>
      <c r="H707" s="10">
        <v>41728</v>
      </c>
      <c r="I707" s="137">
        <v>1.3599318730447802E-2</v>
      </c>
      <c r="J707" s="46">
        <v>834.54549999999995</v>
      </c>
      <c r="K707" s="137">
        <v>0.52147597170568072</v>
      </c>
    </row>
    <row r="708" spans="1:11" ht="14.4" x14ac:dyDescent="0.3">
      <c r="A708" s="99" t="s">
        <v>385</v>
      </c>
      <c r="B708" s="10">
        <v>243655</v>
      </c>
      <c r="C708" s="137">
        <v>9.2803664384044263E-2</v>
      </c>
      <c r="D708" s="10">
        <v>2300.6060606060601</v>
      </c>
      <c r="E708" s="10">
        <v>336019</v>
      </c>
      <c r="F708" s="137">
        <v>0.11673811839911062</v>
      </c>
      <c r="G708" s="46">
        <v>2233.3333333333298</v>
      </c>
      <c r="H708" s="10">
        <v>273385</v>
      </c>
      <c r="I708" s="137">
        <v>8.9097242885435968E-2</v>
      </c>
      <c r="J708" s="46">
        <v>2360</v>
      </c>
      <c r="K708" s="137">
        <v>0.12201678602942685</v>
      </c>
    </row>
    <row r="709" spans="1:11" ht="14.4" x14ac:dyDescent="0.3">
      <c r="A709" s="99" t="s">
        <v>386</v>
      </c>
      <c r="B709" s="10">
        <v>49383</v>
      </c>
      <c r="C709" s="137">
        <v>1.8809067567984478E-2</v>
      </c>
      <c r="D709" s="10">
        <v>1041.8181818181799</v>
      </c>
      <c r="E709" s="10">
        <v>72269</v>
      </c>
      <c r="F709" s="137">
        <v>2.5107351306281268E-2</v>
      </c>
      <c r="G709" s="46">
        <v>1167.27272727272</v>
      </c>
      <c r="H709" s="10">
        <v>53418</v>
      </c>
      <c r="I709" s="137">
        <v>1.7409135543113994E-2</v>
      </c>
      <c r="J709" s="46">
        <v>1288.48486</v>
      </c>
      <c r="K709" s="137">
        <v>8.1708280177388987E-2</v>
      </c>
    </row>
    <row r="710" spans="1:11" ht="14.4" x14ac:dyDescent="0.3">
      <c r="A710" s="99" t="s">
        <v>545</v>
      </c>
      <c r="B710" s="10">
        <v>42497</v>
      </c>
      <c r="C710" s="137">
        <v>1.6186318053513078E-2</v>
      </c>
      <c r="D710" s="10">
        <v>976.36363636363603</v>
      </c>
      <c r="E710" s="10">
        <v>61128</v>
      </c>
      <c r="F710" s="137">
        <v>2.1236798221234018E-2</v>
      </c>
      <c r="G710" s="46">
        <v>1150.9090909090901</v>
      </c>
      <c r="H710" s="10">
        <v>43387</v>
      </c>
      <c r="I710" s="137">
        <v>1.4139993332005819E-2</v>
      </c>
      <c r="J710" s="46">
        <v>1003.03027</v>
      </c>
      <c r="K710" s="137">
        <v>2.094265477563122E-2</v>
      </c>
    </row>
    <row r="711" spans="1:11" ht="14.4" x14ac:dyDescent="0.3">
      <c r="A711" s="99" t="s">
        <v>546</v>
      </c>
      <c r="B711" s="10">
        <v>9507</v>
      </c>
      <c r="C711" s="137">
        <v>3.6210397377402837E-3</v>
      </c>
      <c r="D711" s="10">
        <v>501.81818181818102</v>
      </c>
      <c r="E711" s="10">
        <v>12984</v>
      </c>
      <c r="F711" s="137">
        <v>4.5108393551973316E-3</v>
      </c>
      <c r="G711" s="46">
        <v>499.39393939393898</v>
      </c>
      <c r="H711" s="10">
        <v>6365</v>
      </c>
      <c r="I711" s="137">
        <v>2.0743784441933535E-3</v>
      </c>
      <c r="J711" s="46">
        <v>343.03030000000001</v>
      </c>
      <c r="K711" s="137">
        <v>-0.33049332071105503</v>
      </c>
    </row>
    <row r="712" spans="1:11" ht="14.4" x14ac:dyDescent="0.3">
      <c r="A712" s="99" t="s">
        <v>547</v>
      </c>
      <c r="B712" s="10">
        <v>15508</v>
      </c>
      <c r="C712" s="137">
        <v>5.9067091882693094E-3</v>
      </c>
      <c r="D712" s="10">
        <v>638.18181818181802</v>
      </c>
      <c r="E712" s="10">
        <v>21370</v>
      </c>
      <c r="F712" s="137">
        <v>7.4242634797109502E-3</v>
      </c>
      <c r="G712" s="46">
        <v>570.90909090909099</v>
      </c>
      <c r="H712" s="10">
        <v>14812</v>
      </c>
      <c r="I712" s="137">
        <v>4.8272888476656641E-3</v>
      </c>
      <c r="J712" s="46">
        <v>532.12120000000004</v>
      </c>
      <c r="K712" s="137">
        <v>-4.4880061903533663E-2</v>
      </c>
    </row>
    <row r="713" spans="1:11" ht="14.4" x14ac:dyDescent="0.3">
      <c r="A713" s="99" t="s">
        <v>548</v>
      </c>
      <c r="B713" s="10">
        <v>17482</v>
      </c>
      <c r="C713" s="137">
        <v>6.6585691275034857E-3</v>
      </c>
      <c r="D713" s="10">
        <v>632.72727272727195</v>
      </c>
      <c r="E713" s="10">
        <v>26774</v>
      </c>
      <c r="F713" s="137">
        <v>9.3016953863257357E-3</v>
      </c>
      <c r="G713" s="46">
        <v>760.60606060606005</v>
      </c>
      <c r="H713" s="10">
        <v>22210</v>
      </c>
      <c r="I713" s="137">
        <v>7.2383260401467997E-3</v>
      </c>
      <c r="J713" s="46">
        <v>601.21209999999996</v>
      </c>
      <c r="K713" s="137">
        <v>0.27044960530831713</v>
      </c>
    </row>
    <row r="714" spans="1:11" ht="14.4" x14ac:dyDescent="0.3">
      <c r="A714" s="99" t="s">
        <v>549</v>
      </c>
      <c r="B714" s="10">
        <v>6886</v>
      </c>
      <c r="C714" s="137">
        <v>2.6227495144713993E-3</v>
      </c>
      <c r="D714" s="10">
        <v>374.54545454545399</v>
      </c>
      <c r="E714" s="10">
        <v>11141</v>
      </c>
      <c r="F714" s="137">
        <v>3.8705530850472484E-3</v>
      </c>
      <c r="G714" s="46">
        <v>469.09090909090901</v>
      </c>
      <c r="H714" s="10">
        <v>10031</v>
      </c>
      <c r="I714" s="137">
        <v>3.2691422111081744E-3</v>
      </c>
      <c r="J714" s="46">
        <v>540.60609999999997</v>
      </c>
      <c r="K714" s="137">
        <v>0.45672378739471392</v>
      </c>
    </row>
    <row r="715" spans="1:11" ht="14.4" x14ac:dyDescent="0.3">
      <c r="A715" s="99" t="s">
        <v>387</v>
      </c>
      <c r="B715" s="10">
        <v>194272</v>
      </c>
      <c r="C715" s="137">
        <v>7.3994596816059785E-2</v>
      </c>
      <c r="D715" s="10">
        <v>2087.8787878787798</v>
      </c>
      <c r="E715" s="10">
        <v>263750</v>
      </c>
      <c r="F715" s="137">
        <v>9.1630767092829343E-2</v>
      </c>
      <c r="G715" s="46">
        <v>1909.0909090908999</v>
      </c>
      <c r="H715" s="10">
        <v>219967</v>
      </c>
      <c r="I715" s="137">
        <v>7.1688107342321977E-2</v>
      </c>
      <c r="J715" s="46">
        <v>2198.1819999999998</v>
      </c>
      <c r="K715" s="137">
        <v>0.13226301268324822</v>
      </c>
    </row>
    <row r="716" spans="1:11" ht="14.4" x14ac:dyDescent="0.3">
      <c r="A716" s="99" t="s">
        <v>545</v>
      </c>
      <c r="B716" s="10">
        <v>179424</v>
      </c>
      <c r="C716" s="137">
        <v>6.8339269370391573E-2</v>
      </c>
      <c r="D716" s="10">
        <v>1964.84848484848</v>
      </c>
      <c r="E716" s="10">
        <v>237908</v>
      </c>
      <c r="F716" s="137">
        <v>8.2652862701500837E-2</v>
      </c>
      <c r="G716" s="46">
        <v>1948.4848484848401</v>
      </c>
      <c r="H716" s="10">
        <v>194138</v>
      </c>
      <c r="I716" s="137">
        <v>6.3270335019451576E-2</v>
      </c>
      <c r="J716" s="46">
        <v>2073.9394499999999</v>
      </c>
      <c r="K716" s="137">
        <v>8.2006866416978783E-2</v>
      </c>
    </row>
    <row r="717" spans="1:11" ht="14.4" x14ac:dyDescent="0.3">
      <c r="A717" s="99" t="s">
        <v>546</v>
      </c>
      <c r="B717" s="10">
        <v>26572</v>
      </c>
      <c r="C717" s="137">
        <v>1.0120781309691261E-2</v>
      </c>
      <c r="D717" s="10">
        <v>747.27272727272702</v>
      </c>
      <c r="E717" s="10">
        <v>34541</v>
      </c>
      <c r="F717" s="137">
        <v>1.2000069483046136E-2</v>
      </c>
      <c r="G717" s="46">
        <v>888.48484848484804</v>
      </c>
      <c r="H717" s="10">
        <v>23939</v>
      </c>
      <c r="I717" s="137">
        <v>7.8018139160321593E-3</v>
      </c>
      <c r="J717" s="46">
        <v>731.51513699999998</v>
      </c>
      <c r="K717" s="137">
        <v>-9.9089266897486081E-2</v>
      </c>
    </row>
    <row r="718" spans="1:11" ht="14.4" x14ac:dyDescent="0.3">
      <c r="A718" s="99" t="s">
        <v>547</v>
      </c>
      <c r="B718" s="10">
        <v>62202</v>
      </c>
      <c r="C718" s="137">
        <v>2.3691586595868428E-2</v>
      </c>
      <c r="D718" s="10">
        <v>1178.1818181818101</v>
      </c>
      <c r="E718" s="10">
        <v>82881</v>
      </c>
      <c r="F718" s="137">
        <v>2.8794121734296831E-2</v>
      </c>
      <c r="G718" s="46">
        <v>1147.27272727272</v>
      </c>
      <c r="H718" s="10">
        <v>65839</v>
      </c>
      <c r="I718" s="137">
        <v>2.145718812054143E-2</v>
      </c>
      <c r="J718" s="46">
        <v>1175.75757</v>
      </c>
      <c r="K718" s="137">
        <v>5.8470788720619914E-2</v>
      </c>
    </row>
    <row r="719" spans="1:11" ht="14.4" x14ac:dyDescent="0.3">
      <c r="A719" s="99" t="s">
        <v>548</v>
      </c>
      <c r="B719" s="10">
        <v>90650</v>
      </c>
      <c r="C719" s="137">
        <v>3.4526901464831887E-2</v>
      </c>
      <c r="D719" s="10">
        <v>1225.45454545454</v>
      </c>
      <c r="E719" s="10">
        <v>120486</v>
      </c>
      <c r="F719" s="137">
        <v>4.1858671484157867E-2</v>
      </c>
      <c r="G719" s="46">
        <v>1566.0606060606001</v>
      </c>
      <c r="H719" s="10">
        <v>104360</v>
      </c>
      <c r="I719" s="137">
        <v>3.4011332982877986E-2</v>
      </c>
      <c r="J719" s="46">
        <v>1455.15149</v>
      </c>
      <c r="K719" s="137">
        <v>0.15124103695532268</v>
      </c>
    </row>
    <row r="720" spans="1:11" ht="14.4" x14ac:dyDescent="0.3">
      <c r="A720" s="99" t="s">
        <v>549</v>
      </c>
      <c r="B720" s="10">
        <v>14848</v>
      </c>
      <c r="C720" s="137">
        <v>5.6553274456682167E-3</v>
      </c>
      <c r="D720" s="10">
        <v>535.75757575757495</v>
      </c>
      <c r="E720" s="10">
        <v>25842</v>
      </c>
      <c r="F720" s="137">
        <v>8.9779043913285166E-3</v>
      </c>
      <c r="G720" s="46">
        <v>630.30303030303003</v>
      </c>
      <c r="H720" s="10">
        <v>25829</v>
      </c>
      <c r="I720" s="137">
        <v>8.4177723228704045E-3</v>
      </c>
      <c r="J720" s="46">
        <v>824.84849999999994</v>
      </c>
      <c r="K720" s="137">
        <v>0.73956088362068961</v>
      </c>
    </row>
    <row r="721" spans="1:11" ht="14.4" x14ac:dyDescent="0.3">
      <c r="A721" s="99" t="s">
        <v>436</v>
      </c>
      <c r="B721" s="10">
        <v>2173990</v>
      </c>
      <c r="C721" s="137">
        <v>0.82803241605658984</v>
      </c>
      <c r="D721" s="10">
        <v>5965.4545454545396</v>
      </c>
      <c r="E721" s="10">
        <v>2279718</v>
      </c>
      <c r="F721" s="137">
        <v>0.79200875486381328</v>
      </c>
      <c r="G721" s="46">
        <v>5758.7878787878699</v>
      </c>
      <c r="H721" s="10">
        <v>2593881</v>
      </c>
      <c r="I721" s="137">
        <v>0.84535598322116268</v>
      </c>
      <c r="J721" s="46">
        <v>6495.1513699999996</v>
      </c>
      <c r="K721" s="137">
        <v>0.1931430227369951</v>
      </c>
    </row>
    <row r="722" spans="1:11" ht="14.4" x14ac:dyDescent="0.3">
      <c r="A722" s="99" t="s">
        <v>384</v>
      </c>
      <c r="B722" s="10">
        <v>1525191</v>
      </c>
      <c r="C722" s="137">
        <v>0.5809169263325803</v>
      </c>
      <c r="D722" s="10">
        <v>6967.8787878787798</v>
      </c>
      <c r="E722" s="10">
        <v>1563945</v>
      </c>
      <c r="F722" s="137">
        <v>0.54333831295163981</v>
      </c>
      <c r="G722" s="46">
        <v>6921.2121212121201</v>
      </c>
      <c r="H722" s="10">
        <v>1773381</v>
      </c>
      <c r="I722" s="137">
        <v>0.57795181771281279</v>
      </c>
      <c r="J722" s="46">
        <v>7151.5150000000003</v>
      </c>
      <c r="K722" s="137">
        <v>0.16272716007372193</v>
      </c>
    </row>
    <row r="723" spans="1:11" ht="14.4" x14ac:dyDescent="0.3">
      <c r="A723" s="99" t="s">
        <v>540</v>
      </c>
      <c r="B723" s="10">
        <v>1052850</v>
      </c>
      <c r="C723" s="137">
        <v>0.40101101166297021</v>
      </c>
      <c r="D723" s="10">
        <v>5793.9393939393904</v>
      </c>
      <c r="E723" s="10">
        <v>1000186</v>
      </c>
      <c r="F723" s="137">
        <v>0.34747984991662034</v>
      </c>
      <c r="G723" s="46">
        <v>5729.69696969697</v>
      </c>
      <c r="H723" s="10">
        <v>1063648</v>
      </c>
      <c r="I723" s="137">
        <v>0.34664705159613074</v>
      </c>
      <c r="J723" s="46">
        <v>6259.3940000000002</v>
      </c>
      <c r="K723" s="137">
        <v>1.025597188583369E-2</v>
      </c>
    </row>
    <row r="724" spans="1:11" ht="14.4" x14ac:dyDescent="0.3">
      <c r="A724" s="99" t="s">
        <v>541</v>
      </c>
      <c r="B724" s="10">
        <v>160387</v>
      </c>
      <c r="C724" s="137">
        <v>6.1088429622062783E-2</v>
      </c>
      <c r="D724" s="10">
        <v>1978.1818181818101</v>
      </c>
      <c r="E724" s="10">
        <v>150504</v>
      </c>
      <c r="F724" s="137">
        <v>5.2287381878821565E-2</v>
      </c>
      <c r="G724" s="46">
        <v>1887.87878787878</v>
      </c>
      <c r="H724" s="10">
        <v>143764</v>
      </c>
      <c r="I724" s="137">
        <v>4.6853251005658021E-2</v>
      </c>
      <c r="J724" s="46">
        <v>1912.12122</v>
      </c>
      <c r="K724" s="137">
        <v>-0.10364306334054506</v>
      </c>
    </row>
    <row r="725" spans="1:11" ht="14.4" x14ac:dyDescent="0.3">
      <c r="A725" s="99" t="s">
        <v>542</v>
      </c>
      <c r="B725" s="10">
        <v>302525</v>
      </c>
      <c r="C725" s="137">
        <v>0.11522615406120536</v>
      </c>
      <c r="D725" s="10">
        <v>2388.4848484848399</v>
      </c>
      <c r="E725" s="10">
        <v>255367</v>
      </c>
      <c r="F725" s="137">
        <v>8.8718385214007781E-2</v>
      </c>
      <c r="G725" s="46">
        <v>2015.7575757575701</v>
      </c>
      <c r="H725" s="10">
        <v>252150</v>
      </c>
      <c r="I725" s="137">
        <v>8.217667316627715E-2</v>
      </c>
      <c r="J725" s="46">
        <v>1941.21216</v>
      </c>
      <c r="K725" s="137">
        <v>-0.16651516403603009</v>
      </c>
    </row>
    <row r="726" spans="1:11" ht="14.4" x14ac:dyDescent="0.3">
      <c r="A726" s="99" t="s">
        <v>543</v>
      </c>
      <c r="B726" s="10">
        <v>589938</v>
      </c>
      <c r="C726" s="137">
        <v>0.22469642797970207</v>
      </c>
      <c r="D726" s="10">
        <v>4010.30303030303</v>
      </c>
      <c r="E726" s="10">
        <v>594315</v>
      </c>
      <c r="F726" s="137">
        <v>0.20647408282379098</v>
      </c>
      <c r="G726" s="46">
        <v>4280.6060606060601</v>
      </c>
      <c r="H726" s="10">
        <v>667734</v>
      </c>
      <c r="I726" s="137">
        <v>0.21761712742419556</v>
      </c>
      <c r="J726" s="46">
        <v>4698.1816399999998</v>
      </c>
      <c r="K726" s="137">
        <v>0.13187148480009764</v>
      </c>
    </row>
    <row r="727" spans="1:11" ht="14.4" x14ac:dyDescent="0.3">
      <c r="A727" s="99" t="s">
        <v>544</v>
      </c>
      <c r="B727" s="10">
        <v>472341</v>
      </c>
      <c r="C727" s="137">
        <v>0.17990591466961012</v>
      </c>
      <c r="D727" s="10">
        <v>3286.0606060606001</v>
      </c>
      <c r="E727" s="10">
        <v>563759</v>
      </c>
      <c r="F727" s="137">
        <v>0.19585846303501944</v>
      </c>
      <c r="G727" s="46">
        <v>2889.69696969697</v>
      </c>
      <c r="H727" s="10">
        <v>709733</v>
      </c>
      <c r="I727" s="137">
        <v>0.23130476611668208</v>
      </c>
      <c r="J727" s="46">
        <v>3036.9697299999998</v>
      </c>
      <c r="K727" s="137">
        <v>0.50258605541335599</v>
      </c>
    </row>
    <row r="728" spans="1:11" ht="14.4" x14ac:dyDescent="0.3">
      <c r="A728" s="99" t="s">
        <v>385</v>
      </c>
      <c r="B728" s="10">
        <v>648799</v>
      </c>
      <c r="C728" s="137">
        <v>0.24711548972400951</v>
      </c>
      <c r="D728" s="10">
        <v>3716.3636363636301</v>
      </c>
      <c r="E728" s="10">
        <v>715773</v>
      </c>
      <c r="F728" s="137">
        <v>0.24867044191217344</v>
      </c>
      <c r="G728" s="46">
        <v>3326.0606060606001</v>
      </c>
      <c r="H728" s="10">
        <v>820500</v>
      </c>
      <c r="I728" s="137">
        <v>0.26740416550834983</v>
      </c>
      <c r="J728" s="46">
        <v>3098.78784</v>
      </c>
      <c r="K728" s="137">
        <v>0.26464436597467011</v>
      </c>
    </row>
    <row r="729" spans="1:11" ht="14.4" x14ac:dyDescent="0.3">
      <c r="A729" s="99" t="s">
        <v>386</v>
      </c>
      <c r="B729" s="10">
        <v>259989</v>
      </c>
      <c r="C729" s="137">
        <v>9.9024981631993123E-2</v>
      </c>
      <c r="D729" s="10">
        <v>2513.3333333333298</v>
      </c>
      <c r="E729" s="10">
        <v>268976</v>
      </c>
      <c r="F729" s="137">
        <v>9.3446359088382433E-2</v>
      </c>
      <c r="G729" s="46">
        <v>1887.27272727272</v>
      </c>
      <c r="H729" s="10">
        <v>307707</v>
      </c>
      <c r="I729" s="137">
        <v>0.10028291719205094</v>
      </c>
      <c r="J729" s="46">
        <v>2533.9394499999999</v>
      </c>
      <c r="K729" s="137">
        <v>0.18353853432260595</v>
      </c>
    </row>
    <row r="730" spans="1:11" ht="14.4" x14ac:dyDescent="0.3">
      <c r="A730" s="99" t="s">
        <v>545</v>
      </c>
      <c r="B730" s="10">
        <v>154483</v>
      </c>
      <c r="C730" s="137">
        <v>5.8839705670067556E-2</v>
      </c>
      <c r="D730" s="10">
        <v>1806.6666666666599</v>
      </c>
      <c r="E730" s="10">
        <v>157350</v>
      </c>
      <c r="F730" s="137">
        <v>5.4665786548082268E-2</v>
      </c>
      <c r="G730" s="46">
        <v>1610.9090909090901</v>
      </c>
      <c r="H730" s="10">
        <v>171974</v>
      </c>
      <c r="I730" s="137">
        <v>5.604700055957703E-2</v>
      </c>
      <c r="J730" s="46">
        <v>1763.63635</v>
      </c>
      <c r="K730" s="137">
        <v>0.11322281416078145</v>
      </c>
    </row>
    <row r="731" spans="1:11" ht="14.4" x14ac:dyDescent="0.3">
      <c r="A731" s="99" t="s">
        <v>546</v>
      </c>
      <c r="B731" s="10">
        <v>36300</v>
      </c>
      <c r="C731" s="137">
        <v>1.3825995843060093E-2</v>
      </c>
      <c r="D731" s="10">
        <v>1001.21212121212</v>
      </c>
      <c r="E731" s="10">
        <v>34442</v>
      </c>
      <c r="F731" s="137">
        <v>1.196567537520845E-2</v>
      </c>
      <c r="G731" s="46">
        <v>792.72727272727195</v>
      </c>
      <c r="H731" s="10">
        <v>30476</v>
      </c>
      <c r="I731" s="137">
        <v>9.9322478342869832E-3</v>
      </c>
      <c r="J731" s="46">
        <v>778.18179999999995</v>
      </c>
      <c r="K731" s="137">
        <v>-0.16044077134986226</v>
      </c>
    </row>
    <row r="732" spans="1:11" ht="14.4" x14ac:dyDescent="0.3">
      <c r="A732" s="99" t="s">
        <v>547</v>
      </c>
      <c r="B732" s="10">
        <v>35281</v>
      </c>
      <c r="C732" s="137">
        <v>1.3437877667741132E-2</v>
      </c>
      <c r="D732" s="10">
        <v>936.969696969697</v>
      </c>
      <c r="E732" s="10">
        <v>36093</v>
      </c>
      <c r="F732" s="137">
        <v>1.2539257921067259E-2</v>
      </c>
      <c r="G732" s="46">
        <v>712.72727272727195</v>
      </c>
      <c r="H732" s="10">
        <v>36274</v>
      </c>
      <c r="I732" s="137">
        <v>1.1821838756428862E-2</v>
      </c>
      <c r="J732" s="46">
        <v>891.51513699999998</v>
      </c>
      <c r="K732" s="137">
        <v>2.8145460729571158E-2</v>
      </c>
    </row>
    <row r="733" spans="1:11" ht="14.4" x14ac:dyDescent="0.3">
      <c r="A733" s="99" t="s">
        <v>548</v>
      </c>
      <c r="B733" s="10">
        <v>82902</v>
      </c>
      <c r="C733" s="137">
        <v>3.1575832159266334E-2</v>
      </c>
      <c r="D733" s="10">
        <v>1251.5151515151499</v>
      </c>
      <c r="E733" s="10">
        <v>86815</v>
      </c>
      <c r="F733" s="137">
        <v>3.016085325180656E-2</v>
      </c>
      <c r="G733" s="46">
        <v>1269.0909090908999</v>
      </c>
      <c r="H733" s="10">
        <v>105224</v>
      </c>
      <c r="I733" s="137">
        <v>3.4292913968861187E-2</v>
      </c>
      <c r="J733" s="46">
        <v>1406.6666299999999</v>
      </c>
      <c r="K733" s="137">
        <v>0.26925767773998216</v>
      </c>
    </row>
    <row r="734" spans="1:11" ht="14.4" x14ac:dyDescent="0.3">
      <c r="A734" s="99" t="s">
        <v>549</v>
      </c>
      <c r="B734" s="10">
        <v>105506</v>
      </c>
      <c r="C734" s="137">
        <v>4.0185275961925566E-2</v>
      </c>
      <c r="D734" s="10">
        <v>1827.27272727272</v>
      </c>
      <c r="E734" s="10">
        <v>111626</v>
      </c>
      <c r="F734" s="137">
        <v>3.8780572540300165E-2</v>
      </c>
      <c r="G734" s="46">
        <v>1353.3333333333301</v>
      </c>
      <c r="H734" s="10">
        <v>135733</v>
      </c>
      <c r="I734" s="137">
        <v>4.4235916632473914E-2</v>
      </c>
      <c r="J734" s="46">
        <v>1646.0605499999999</v>
      </c>
      <c r="K734" s="137">
        <v>0.28649555475517979</v>
      </c>
    </row>
    <row r="735" spans="1:11" ht="14.4" x14ac:dyDescent="0.3">
      <c r="A735" s="99" t="s">
        <v>387</v>
      </c>
      <c r="B735" s="10">
        <v>388810</v>
      </c>
      <c r="C735" s="137">
        <v>0.14809050809201638</v>
      </c>
      <c r="D735" s="10">
        <v>2697.5757575757498</v>
      </c>
      <c r="E735" s="10">
        <v>446797</v>
      </c>
      <c r="F735" s="137">
        <v>0.15522408282379099</v>
      </c>
      <c r="G735" s="46">
        <v>2320.6060606060601</v>
      </c>
      <c r="H735" s="10">
        <v>512793</v>
      </c>
      <c r="I735" s="137">
        <v>0.16712124831629888</v>
      </c>
      <c r="J735" s="46">
        <v>2440.6060000000002</v>
      </c>
      <c r="K735" s="137">
        <v>0.31887811527481291</v>
      </c>
    </row>
    <row r="736" spans="1:11" ht="14.4" x14ac:dyDescent="0.3">
      <c r="A736" s="99" t="s">
        <v>545</v>
      </c>
      <c r="B736" s="10">
        <v>261805</v>
      </c>
      <c r="C736" s="137">
        <v>9.9716662305574313E-2</v>
      </c>
      <c r="D736" s="10">
        <v>2035.15151515151</v>
      </c>
      <c r="E736" s="10">
        <v>282061</v>
      </c>
      <c r="F736" s="137">
        <v>9.7992287381878818E-2</v>
      </c>
      <c r="G736" s="46">
        <v>2023.0303030303</v>
      </c>
      <c r="H736" s="10">
        <v>300915</v>
      </c>
      <c r="I736" s="137">
        <v>9.80693777744608E-2</v>
      </c>
      <c r="J736" s="46">
        <v>2108.48486</v>
      </c>
      <c r="K736" s="137">
        <v>0.1493859933920284</v>
      </c>
    </row>
    <row r="737" spans="1:11" ht="14.4" x14ac:dyDescent="0.3">
      <c r="A737" s="99" t="s">
        <v>546</v>
      </c>
      <c r="B737" s="10">
        <v>36248</v>
      </c>
      <c r="C737" s="137">
        <v>1.3806190008794551E-2</v>
      </c>
      <c r="D737" s="10">
        <v>900.60606060606005</v>
      </c>
      <c r="E737" s="10">
        <v>40614</v>
      </c>
      <c r="F737" s="137">
        <v>1.4109922178988326E-2</v>
      </c>
      <c r="G737" s="46">
        <v>941.21212121212102</v>
      </c>
      <c r="H737" s="10">
        <v>39011</v>
      </c>
      <c r="I737" s="137">
        <v>1.2713837782627952E-2</v>
      </c>
      <c r="J737" s="46">
        <v>893.33330000000001</v>
      </c>
      <c r="K737" s="137">
        <v>7.6224895166629877E-2</v>
      </c>
    </row>
    <row r="738" spans="1:11" ht="14.4" x14ac:dyDescent="0.3">
      <c r="A738" s="99" t="s">
        <v>547</v>
      </c>
      <c r="B738" s="10">
        <v>52514</v>
      </c>
      <c r="C738" s="137">
        <v>2.0001607319626934E-2</v>
      </c>
      <c r="D738" s="10">
        <v>932.12121212121201</v>
      </c>
      <c r="E738" s="10">
        <v>55606</v>
      </c>
      <c r="F738" s="137">
        <v>1.9318371317398556E-2</v>
      </c>
      <c r="G738" s="46">
        <v>979.39393939393904</v>
      </c>
      <c r="H738" s="10">
        <v>55641</v>
      </c>
      <c r="I738" s="137">
        <v>1.8133619954966596E-2</v>
      </c>
      <c r="J738" s="46">
        <v>1072.12122</v>
      </c>
      <c r="K738" s="137">
        <v>5.9546025821685646E-2</v>
      </c>
    </row>
    <row r="739" spans="1:11" ht="14.4" x14ac:dyDescent="0.3">
      <c r="A739" s="99" t="s">
        <v>548</v>
      </c>
      <c r="B739" s="10">
        <v>173043</v>
      </c>
      <c r="C739" s="137">
        <v>6.5908864977152828E-2</v>
      </c>
      <c r="D739" s="10">
        <v>1566.0606060606001</v>
      </c>
      <c r="E739" s="10">
        <v>185841</v>
      </c>
      <c r="F739" s="137">
        <v>6.4563993885491944E-2</v>
      </c>
      <c r="G739" s="46">
        <v>1644.84848484848</v>
      </c>
      <c r="H739" s="10">
        <v>206263</v>
      </c>
      <c r="I739" s="137">
        <v>6.7221920036866251E-2</v>
      </c>
      <c r="J739" s="46">
        <v>1826.0605499999999</v>
      </c>
      <c r="K739" s="137">
        <v>0.19197540495714938</v>
      </c>
    </row>
    <row r="740" spans="1:11" ht="14.4" x14ac:dyDescent="0.3">
      <c r="A740" s="99" t="s">
        <v>549</v>
      </c>
      <c r="B740" s="10">
        <v>127005</v>
      </c>
      <c r="C740" s="137">
        <v>4.837384578644207E-2</v>
      </c>
      <c r="D740" s="10">
        <v>1538.1818181818101</v>
      </c>
      <c r="E740" s="10">
        <v>164736</v>
      </c>
      <c r="F740" s="137">
        <v>5.7231795441912175E-2</v>
      </c>
      <c r="G740" s="46">
        <v>1390.30303030303</v>
      </c>
      <c r="H740" s="10">
        <v>211878</v>
      </c>
      <c r="I740" s="137">
        <v>6.9051870541838076E-2</v>
      </c>
      <c r="J740" s="46">
        <v>2080</v>
      </c>
      <c r="K740" s="137">
        <v>0.6682650289358687</v>
      </c>
    </row>
    <row r="741" spans="1:11" ht="14.4" x14ac:dyDescent="0.3">
      <c r="A741" s="432"/>
      <c r="B741" s="432"/>
      <c r="C741" s="432"/>
      <c r="D741" s="432"/>
      <c r="E741" s="432"/>
      <c r="F741" s="432"/>
      <c r="G741" s="432"/>
      <c r="H741" s="432"/>
      <c r="I741" s="432"/>
      <c r="J741" s="432"/>
      <c r="K741" s="432"/>
    </row>
    <row r="742" spans="1:11" ht="14.4" x14ac:dyDescent="0.3">
      <c r="A742" s="472" t="s">
        <v>437</v>
      </c>
      <c r="B742" s="472"/>
      <c r="C742" s="472"/>
      <c r="D742" s="472"/>
      <c r="E742" s="472"/>
      <c r="F742" s="472"/>
      <c r="G742" s="472"/>
      <c r="H742" s="472"/>
      <c r="I742" s="472"/>
      <c r="J742" s="472"/>
      <c r="K742" s="472"/>
    </row>
    <row r="743" spans="1:11" ht="18" customHeight="1" x14ac:dyDescent="0.3">
      <c r="B743" s="474" t="s">
        <v>332</v>
      </c>
      <c r="C743" s="474"/>
      <c r="D743" s="102" t="s">
        <v>333</v>
      </c>
      <c r="E743" s="474" t="s">
        <v>332</v>
      </c>
      <c r="F743" s="474"/>
      <c r="G743" s="102" t="s">
        <v>333</v>
      </c>
      <c r="H743" s="474" t="s">
        <v>332</v>
      </c>
      <c r="I743" s="474"/>
      <c r="J743" s="102" t="s">
        <v>333</v>
      </c>
      <c r="K743" s="99" t="s">
        <v>0</v>
      </c>
    </row>
    <row r="744" spans="1:11" ht="14.4" x14ac:dyDescent="0.3">
      <c r="A744" s="99" t="s">
        <v>18</v>
      </c>
      <c r="B744" s="10">
        <v>8333690</v>
      </c>
      <c r="C744" s="137"/>
      <c r="D744" s="10">
        <v>13820</v>
      </c>
      <c r="E744" s="10">
        <v>8666286</v>
      </c>
      <c r="F744" s="137"/>
      <c r="G744" s="46">
        <v>13829.090909090901</v>
      </c>
      <c r="H744" s="10">
        <v>8958436</v>
      </c>
      <c r="I744" s="137"/>
      <c r="J744" s="46">
        <v>14813.333000000001</v>
      </c>
      <c r="K744" s="137">
        <v>7.4966311441870284E-2</v>
      </c>
    </row>
    <row r="745" spans="1:11" ht="14.4" x14ac:dyDescent="0.3">
      <c r="A745" s="99" t="s">
        <v>420</v>
      </c>
      <c r="B745" s="10">
        <v>819788</v>
      </c>
      <c r="C745" s="137">
        <v>9.8370349749030736E-2</v>
      </c>
      <c r="D745" s="10">
        <v>4421.8181818181802</v>
      </c>
      <c r="E745" s="10">
        <v>1064297</v>
      </c>
      <c r="F745" s="137">
        <v>0.12280889414450434</v>
      </c>
      <c r="G745" s="46">
        <v>3723.6363636363599</v>
      </c>
      <c r="H745" s="10">
        <v>862463</v>
      </c>
      <c r="I745" s="137">
        <v>9.6273836191942436E-2</v>
      </c>
      <c r="J745" s="46">
        <v>4215.7579999999998</v>
      </c>
      <c r="K745" s="137">
        <v>5.2056141343859635E-2</v>
      </c>
    </row>
    <row r="746" spans="1:11" ht="14.4" x14ac:dyDescent="0.3">
      <c r="A746" s="99" t="s">
        <v>384</v>
      </c>
      <c r="B746" s="10">
        <v>356559</v>
      </c>
      <c r="C746" s="137">
        <v>4.2785248791351732E-2</v>
      </c>
      <c r="D746" s="10">
        <v>3150.30303030303</v>
      </c>
      <c r="E746" s="10">
        <v>456755</v>
      </c>
      <c r="F746" s="137">
        <v>5.2704814957641601E-2</v>
      </c>
      <c r="G746" s="46">
        <v>2805.45454545454</v>
      </c>
      <c r="H746" s="10">
        <v>372346</v>
      </c>
      <c r="I746" s="137">
        <v>4.1563728311504372E-2</v>
      </c>
      <c r="J746" s="46">
        <v>2692.7272899999998</v>
      </c>
      <c r="K746" s="137">
        <v>4.4275982375988267E-2</v>
      </c>
    </row>
    <row r="747" spans="1:11" ht="14.4" x14ac:dyDescent="0.3">
      <c r="A747" s="99" t="s">
        <v>438</v>
      </c>
      <c r="B747" s="10">
        <v>117767</v>
      </c>
      <c r="C747" s="137">
        <v>1.4131435174574528E-2</v>
      </c>
      <c r="D747" s="10">
        <v>1587.27272727272</v>
      </c>
      <c r="E747" s="10">
        <v>145960</v>
      </c>
      <c r="F747" s="137">
        <v>1.6842278226220551E-2</v>
      </c>
      <c r="G747" s="46">
        <v>1609.0909090908999</v>
      </c>
      <c r="H747" s="10">
        <v>126624</v>
      </c>
      <c r="I747" s="137">
        <v>1.4134610103817228E-2</v>
      </c>
      <c r="J747" s="46">
        <v>1536.36365</v>
      </c>
      <c r="K747" s="137">
        <v>7.5207825621778593E-2</v>
      </c>
    </row>
    <row r="748" spans="1:11" ht="14.4" x14ac:dyDescent="0.3">
      <c r="A748" s="99" t="s">
        <v>439</v>
      </c>
      <c r="B748" s="10">
        <v>238792</v>
      </c>
      <c r="C748" s="137">
        <v>2.8653813616777202E-2</v>
      </c>
      <c r="D748" s="10">
        <v>2513.9393939393899</v>
      </c>
      <c r="E748" s="10">
        <v>310795</v>
      </c>
      <c r="F748" s="137">
        <v>3.5862536731421049E-2</v>
      </c>
      <c r="G748" s="46">
        <v>2120.6060606060601</v>
      </c>
      <c r="H748" s="10">
        <v>245722</v>
      </c>
      <c r="I748" s="137">
        <v>2.7429118207687144E-2</v>
      </c>
      <c r="J748" s="46">
        <v>2410.3029999999999</v>
      </c>
      <c r="K748" s="137">
        <v>2.9021072732754866E-2</v>
      </c>
    </row>
    <row r="749" spans="1:11" ht="14.4" x14ac:dyDescent="0.3">
      <c r="A749" s="99" t="s">
        <v>440</v>
      </c>
      <c r="B749" s="10">
        <v>463229</v>
      </c>
      <c r="C749" s="137">
        <v>5.5585100957679011E-2</v>
      </c>
      <c r="D749" s="10">
        <v>3190.9090909090901</v>
      </c>
      <c r="E749" s="10">
        <v>607542</v>
      </c>
      <c r="F749" s="137">
        <v>7.0104079186862747E-2</v>
      </c>
      <c r="G749" s="46">
        <v>3246.0606060606001</v>
      </c>
      <c r="H749" s="10">
        <v>490117</v>
      </c>
      <c r="I749" s="137">
        <v>5.4710107880438057E-2</v>
      </c>
      <c r="J749" s="46">
        <v>3438.78784</v>
      </c>
      <c r="K749" s="137">
        <v>5.8044725179123069E-2</v>
      </c>
    </row>
    <row r="750" spans="1:11" ht="14.4" x14ac:dyDescent="0.3">
      <c r="A750" s="99" t="s">
        <v>386</v>
      </c>
      <c r="B750" s="10">
        <v>88658</v>
      </c>
      <c r="C750" s="137">
        <v>1.0638504672000039E-2</v>
      </c>
      <c r="D750" s="10">
        <v>1306.6666666666599</v>
      </c>
      <c r="E750" s="10">
        <v>127979</v>
      </c>
      <c r="F750" s="137">
        <v>1.4767456324427788E-2</v>
      </c>
      <c r="G750" s="46">
        <v>1629.0909090908999</v>
      </c>
      <c r="H750" s="10">
        <v>98863</v>
      </c>
      <c r="I750" s="137">
        <v>1.1035743292690822E-2</v>
      </c>
      <c r="J750" s="46">
        <v>1723.63635</v>
      </c>
      <c r="K750" s="137">
        <v>0.11510523585012068</v>
      </c>
    </row>
    <row r="751" spans="1:11" ht="14.4" x14ac:dyDescent="0.3">
      <c r="A751" s="99" t="s">
        <v>438</v>
      </c>
      <c r="B751" s="10">
        <v>20980</v>
      </c>
      <c r="C751" s="137">
        <v>2.5174922513316431E-3</v>
      </c>
      <c r="D751" s="10">
        <v>634.54545454545405</v>
      </c>
      <c r="E751" s="10">
        <v>27832</v>
      </c>
      <c r="F751" s="137">
        <v>3.2115256754738997E-3</v>
      </c>
      <c r="G751" s="46">
        <v>642.42424242424204</v>
      </c>
      <c r="H751" s="10">
        <v>24391</v>
      </c>
      <c r="I751" s="137">
        <v>2.7226850758324331E-3</v>
      </c>
      <c r="J751" s="46">
        <v>728.48486300000002</v>
      </c>
      <c r="K751" s="137">
        <v>0.16258341277407054</v>
      </c>
    </row>
    <row r="752" spans="1:11" ht="14.4" x14ac:dyDescent="0.3">
      <c r="A752" s="99" t="s">
        <v>439</v>
      </c>
      <c r="B752" s="10">
        <v>67678</v>
      </c>
      <c r="C752" s="137">
        <v>8.1210124206683946E-3</v>
      </c>
      <c r="D752" s="10">
        <v>1197.57575757575</v>
      </c>
      <c r="E752" s="10">
        <v>100147</v>
      </c>
      <c r="F752" s="137">
        <v>1.1555930648953888E-2</v>
      </c>
      <c r="G752" s="46">
        <v>1525.45454545454</v>
      </c>
      <c r="H752" s="10">
        <v>74472</v>
      </c>
      <c r="I752" s="137">
        <v>8.3130582168583888E-3</v>
      </c>
      <c r="J752" s="46">
        <v>1446.0605499999999</v>
      </c>
      <c r="K752" s="137">
        <v>0.10038712727917491</v>
      </c>
    </row>
    <row r="753" spans="1:11" ht="14.4" x14ac:dyDescent="0.3">
      <c r="A753" s="99" t="s">
        <v>387</v>
      </c>
      <c r="B753" s="10">
        <v>374571</v>
      </c>
      <c r="C753" s="137">
        <v>4.4946596285678972E-2</v>
      </c>
      <c r="D753" s="10">
        <v>2864.2424242424199</v>
      </c>
      <c r="E753" s="10">
        <v>479563</v>
      </c>
      <c r="F753" s="137">
        <v>5.5336622862434959E-2</v>
      </c>
      <c r="G753" s="46">
        <v>3007.2727272727202</v>
      </c>
      <c r="H753" s="10">
        <v>391254</v>
      </c>
      <c r="I753" s="137">
        <v>4.3674364587747233E-2</v>
      </c>
      <c r="J753" s="46">
        <v>2970.9091800000001</v>
      </c>
      <c r="K753" s="137">
        <v>4.453895256173062E-2</v>
      </c>
    </row>
    <row r="754" spans="1:11" ht="14.4" x14ac:dyDescent="0.3">
      <c r="A754" s="99" t="s">
        <v>438</v>
      </c>
      <c r="B754" s="10">
        <v>64216</v>
      </c>
      <c r="C754" s="137">
        <v>7.7055902007394086E-3</v>
      </c>
      <c r="D754" s="10">
        <v>1210.30303030303</v>
      </c>
      <c r="E754" s="10">
        <v>76650</v>
      </c>
      <c r="F754" s="137">
        <v>8.8446192521225361E-3</v>
      </c>
      <c r="G754" s="46">
        <v>1172.12121212121</v>
      </c>
      <c r="H754" s="10">
        <v>68437</v>
      </c>
      <c r="I754" s="137">
        <v>7.6393915187874311E-3</v>
      </c>
      <c r="J754" s="46">
        <v>935.15150000000006</v>
      </c>
      <c r="K754" s="137">
        <v>6.5731281923508161E-2</v>
      </c>
    </row>
    <row r="755" spans="1:11" ht="14.4" x14ac:dyDescent="0.3">
      <c r="A755" s="99" t="s">
        <v>439</v>
      </c>
      <c r="B755" s="10">
        <v>310355</v>
      </c>
      <c r="C755" s="137">
        <v>3.7241006084939562E-2</v>
      </c>
      <c r="D755" s="10">
        <v>2635.15151515151</v>
      </c>
      <c r="E755" s="10">
        <v>402913</v>
      </c>
      <c r="F755" s="137">
        <v>4.6492003610312423E-2</v>
      </c>
      <c r="G755" s="46">
        <v>2792.7272727272698</v>
      </c>
      <c r="H755" s="10">
        <v>322817</v>
      </c>
      <c r="I755" s="137">
        <v>3.6034973068959808E-2</v>
      </c>
      <c r="J755" s="46">
        <v>2924.2424299999998</v>
      </c>
      <c r="K755" s="137">
        <v>4.015401717388152E-2</v>
      </c>
    </row>
    <row r="756" spans="1:11" ht="14.4" x14ac:dyDescent="0.3">
      <c r="A756" s="99" t="s">
        <v>436</v>
      </c>
      <c r="B756" s="10">
        <v>7513902</v>
      </c>
      <c r="C756" s="137">
        <v>0.90162965025096931</v>
      </c>
      <c r="D756" s="10">
        <v>15389.696969696901</v>
      </c>
      <c r="E756" s="10">
        <v>7601989</v>
      </c>
      <c r="F756" s="137">
        <v>0.87719110585549565</v>
      </c>
      <c r="G756" s="46">
        <v>15150.303030302999</v>
      </c>
      <c r="H756" s="10">
        <v>8095973</v>
      </c>
      <c r="I756" s="137">
        <v>0.90372616380805759</v>
      </c>
      <c r="J756" s="46">
        <v>16747.8789</v>
      </c>
      <c r="K756" s="137">
        <v>7.7465875919063093E-2</v>
      </c>
    </row>
    <row r="757" spans="1:11" ht="14.4" x14ac:dyDescent="0.3">
      <c r="A757" s="99" t="s">
        <v>384</v>
      </c>
      <c r="B757" s="10">
        <v>5728535</v>
      </c>
      <c r="C757" s="137">
        <v>0.6873947795034373</v>
      </c>
      <c r="D757" s="10">
        <v>18764.242424242399</v>
      </c>
      <c r="E757" s="10">
        <v>5739183</v>
      </c>
      <c r="F757" s="137">
        <v>0.66224251080566687</v>
      </c>
      <c r="G757" s="46">
        <v>18356.3636363636</v>
      </c>
      <c r="H757" s="10">
        <v>6118890</v>
      </c>
      <c r="I757" s="137">
        <v>0.68303105586734114</v>
      </c>
      <c r="J757" s="46">
        <v>19436.363300000001</v>
      </c>
      <c r="K757" s="137">
        <v>6.8142203896807821E-2</v>
      </c>
    </row>
    <row r="758" spans="1:11" ht="14.4" x14ac:dyDescent="0.3">
      <c r="A758" s="99" t="s">
        <v>438</v>
      </c>
      <c r="B758" s="10">
        <v>4269967</v>
      </c>
      <c r="C758" s="137">
        <v>0.51237411038807534</v>
      </c>
      <c r="D758" s="10">
        <v>19287.272727272699</v>
      </c>
      <c r="E758" s="10">
        <v>4087895</v>
      </c>
      <c r="F758" s="137">
        <v>0.47170091086308485</v>
      </c>
      <c r="G758" s="46">
        <v>18723.636363636298</v>
      </c>
      <c r="H758" s="10">
        <v>4280103</v>
      </c>
      <c r="I758" s="137">
        <v>0.47777346402876575</v>
      </c>
      <c r="J758" s="46">
        <v>20001.212899999999</v>
      </c>
      <c r="K758" s="137">
        <v>2.3737888372439412E-3</v>
      </c>
    </row>
    <row r="759" spans="1:11" ht="14.4" x14ac:dyDescent="0.3">
      <c r="A759" s="99" t="s">
        <v>439</v>
      </c>
      <c r="B759" s="10">
        <v>1458568</v>
      </c>
      <c r="C759" s="137">
        <v>0.17502066911536185</v>
      </c>
      <c r="D759" s="10">
        <v>4941.2121212121201</v>
      </c>
      <c r="E759" s="10">
        <v>1651288</v>
      </c>
      <c r="F759" s="137">
        <v>0.1905415999425821</v>
      </c>
      <c r="G759" s="46">
        <v>4872.7272727272702</v>
      </c>
      <c r="H759" s="10">
        <v>1838787</v>
      </c>
      <c r="I759" s="137">
        <v>0.20525759183857539</v>
      </c>
      <c r="J759" s="46">
        <v>5169.6970000000001</v>
      </c>
      <c r="K759" s="137">
        <v>0.26067965291985018</v>
      </c>
    </row>
    <row r="760" spans="1:11" ht="14.4" x14ac:dyDescent="0.3">
      <c r="A760" s="99" t="s">
        <v>440</v>
      </c>
      <c r="B760" s="10">
        <v>1785367</v>
      </c>
      <c r="C760" s="137">
        <v>0.214234870747532</v>
      </c>
      <c r="D760" s="10">
        <v>6440.6060606060601</v>
      </c>
      <c r="E760" s="10">
        <v>1862806</v>
      </c>
      <c r="F760" s="137">
        <v>0.21494859504982872</v>
      </c>
      <c r="G760" s="46">
        <v>6389.0909090909099</v>
      </c>
      <c r="H760" s="10">
        <v>1977083</v>
      </c>
      <c r="I760" s="137">
        <v>0.22069510794071645</v>
      </c>
      <c r="J760" s="46">
        <v>6067.8789999999999</v>
      </c>
      <c r="K760" s="137">
        <v>0.1073818436209474</v>
      </c>
    </row>
    <row r="761" spans="1:11" ht="14.4" x14ac:dyDescent="0.3">
      <c r="A761" s="99" t="s">
        <v>386</v>
      </c>
      <c r="B761" s="10">
        <v>612161</v>
      </c>
      <c r="C761" s="137">
        <v>7.3456176075663959E-2</v>
      </c>
      <c r="D761" s="10">
        <v>4046.0606060606001</v>
      </c>
      <c r="E761" s="10">
        <v>623127</v>
      </c>
      <c r="F761" s="137">
        <v>7.1902427406619174E-2</v>
      </c>
      <c r="G761" s="46">
        <v>3738.1818181818098</v>
      </c>
      <c r="H761" s="10">
        <v>677712</v>
      </c>
      <c r="I761" s="137">
        <v>7.565070510075643E-2</v>
      </c>
      <c r="J761" s="46">
        <v>4272.7269999999999</v>
      </c>
      <c r="K761" s="137">
        <v>0.10708130704177496</v>
      </c>
    </row>
    <row r="762" spans="1:11" ht="14.4" x14ac:dyDescent="0.3">
      <c r="A762" s="99" t="s">
        <v>438</v>
      </c>
      <c r="B762" s="10">
        <v>306467</v>
      </c>
      <c r="C762" s="137">
        <v>3.6774466052852936E-2</v>
      </c>
      <c r="D762" s="10">
        <v>2293.9393939393899</v>
      </c>
      <c r="E762" s="10">
        <v>295524</v>
      </c>
      <c r="F762" s="137">
        <v>3.4100420872332164E-2</v>
      </c>
      <c r="G762" s="46">
        <v>2438.7878787878699</v>
      </c>
      <c r="H762" s="10">
        <v>321315</v>
      </c>
      <c r="I762" s="137">
        <v>3.5867309874178931E-2</v>
      </c>
      <c r="J762" s="46">
        <v>2276.9697299999998</v>
      </c>
      <c r="K762" s="137">
        <v>4.8448935774487951E-2</v>
      </c>
    </row>
    <row r="763" spans="1:11" ht="14.4" x14ac:dyDescent="0.3">
      <c r="A763" s="99" t="s">
        <v>439</v>
      </c>
      <c r="B763" s="10">
        <v>305694</v>
      </c>
      <c r="C763" s="137">
        <v>3.6681710022811023E-2</v>
      </c>
      <c r="D763" s="10">
        <v>3083.6363636363599</v>
      </c>
      <c r="E763" s="10">
        <v>327603</v>
      </c>
      <c r="F763" s="137">
        <v>3.7802006534287003E-2</v>
      </c>
      <c r="G763" s="46">
        <v>2856.3636363636301</v>
      </c>
      <c r="H763" s="10">
        <v>356397</v>
      </c>
      <c r="I763" s="137">
        <v>3.9783395226577499E-2</v>
      </c>
      <c r="J763" s="46">
        <v>3270.3029999999999</v>
      </c>
      <c r="K763" s="137">
        <v>0.16586194037174429</v>
      </c>
    </row>
    <row r="764" spans="1:11" ht="14.4" x14ac:dyDescent="0.3">
      <c r="A764" s="99" t="s">
        <v>387</v>
      </c>
      <c r="B764" s="10">
        <v>1173206</v>
      </c>
      <c r="C764" s="137">
        <v>0.14077869467186804</v>
      </c>
      <c r="D764" s="10">
        <v>4569.69696969697</v>
      </c>
      <c r="E764" s="10">
        <v>1239679</v>
      </c>
      <c r="F764" s="137">
        <v>0.14304616764320957</v>
      </c>
      <c r="G764" s="46">
        <v>4376.9696969696897</v>
      </c>
      <c r="H764" s="10">
        <v>1299371</v>
      </c>
      <c r="I764" s="137">
        <v>0.14504440283996001</v>
      </c>
      <c r="J764" s="46">
        <v>4323.6360000000004</v>
      </c>
      <c r="K764" s="137">
        <v>0.10753865902492828</v>
      </c>
    </row>
    <row r="765" spans="1:11" ht="14.4" x14ac:dyDescent="0.3">
      <c r="A765" s="99" t="s">
        <v>438</v>
      </c>
      <c r="B765" s="10">
        <v>588459</v>
      </c>
      <c r="C765" s="137">
        <v>7.0612057803925987E-2</v>
      </c>
      <c r="D765" s="10">
        <v>2969.69696969697</v>
      </c>
      <c r="E765" s="10">
        <v>594550</v>
      </c>
      <c r="F765" s="137">
        <v>6.8604936416822609E-2</v>
      </c>
      <c r="G765" s="46">
        <v>3030.9090909090901</v>
      </c>
      <c r="H765" s="10">
        <v>616886</v>
      </c>
      <c r="I765" s="137">
        <v>6.8860903845269425E-2</v>
      </c>
      <c r="J765" s="46">
        <v>3237.5756799999999</v>
      </c>
      <c r="K765" s="137">
        <v>4.8307528646855599E-2</v>
      </c>
    </row>
    <row r="766" spans="1:11" ht="14.4" x14ac:dyDescent="0.3">
      <c r="A766" s="99" t="s">
        <v>439</v>
      </c>
      <c r="B766" s="10">
        <v>584747</v>
      </c>
      <c r="C766" s="137">
        <v>7.0166636867942056E-2</v>
      </c>
      <c r="D766" s="10">
        <v>3884.84848484848</v>
      </c>
      <c r="E766" s="10">
        <v>645129</v>
      </c>
      <c r="F766" s="137">
        <v>7.4441231226386947E-2</v>
      </c>
      <c r="G766" s="46">
        <v>3694.54545454545</v>
      </c>
      <c r="H766" s="10">
        <v>682485</v>
      </c>
      <c r="I766" s="137">
        <v>7.6183498994690596E-2</v>
      </c>
      <c r="J766" s="46">
        <v>4036.9697299999998</v>
      </c>
      <c r="K766" s="137">
        <v>0.16714579125673154</v>
      </c>
    </row>
    <row r="767" spans="1:11" ht="14.4" x14ac:dyDescent="0.3">
      <c r="A767" s="432"/>
      <c r="B767" s="432"/>
      <c r="C767" s="432"/>
      <c r="D767" s="432"/>
      <c r="E767" s="432"/>
      <c r="F767" s="432"/>
      <c r="G767" s="432"/>
      <c r="H767" s="432"/>
      <c r="I767" s="432"/>
      <c r="J767" s="432"/>
      <c r="K767" s="432"/>
    </row>
    <row r="768" spans="1:11" ht="14.4" x14ac:dyDescent="0.3">
      <c r="A768" s="472" t="s">
        <v>497</v>
      </c>
      <c r="B768" s="472"/>
      <c r="C768" s="472"/>
      <c r="D768" s="472"/>
      <c r="E768" s="472"/>
      <c r="F768" s="472"/>
      <c r="G768" s="472"/>
      <c r="H768" s="472"/>
      <c r="I768" s="472"/>
      <c r="J768" s="472"/>
      <c r="K768" s="472"/>
    </row>
    <row r="769" spans="1:11" ht="18" customHeight="1" x14ac:dyDescent="0.3">
      <c r="B769" s="474" t="s">
        <v>332</v>
      </c>
      <c r="C769" s="474"/>
      <c r="D769" s="102" t="s">
        <v>333</v>
      </c>
      <c r="E769" s="474" t="s">
        <v>332</v>
      </c>
      <c r="F769" s="474"/>
      <c r="G769" s="102" t="s">
        <v>333</v>
      </c>
      <c r="H769" s="474" t="s">
        <v>332</v>
      </c>
      <c r="I769" s="474"/>
      <c r="J769" s="102" t="s">
        <v>333</v>
      </c>
      <c r="K769" s="99" t="s">
        <v>0</v>
      </c>
    </row>
    <row r="770" spans="1:11" ht="14.4" x14ac:dyDescent="0.3">
      <c r="A770" s="99" t="s">
        <v>18</v>
      </c>
      <c r="B770" s="10">
        <v>8333690</v>
      </c>
      <c r="C770" s="137"/>
      <c r="D770" s="10">
        <v>13820</v>
      </c>
      <c r="E770" s="10">
        <v>8666286</v>
      </c>
      <c r="F770" s="137"/>
      <c r="G770" s="46">
        <v>13829.090909090901</v>
      </c>
      <c r="H770" s="10">
        <v>8958436</v>
      </c>
      <c r="I770" s="137"/>
      <c r="J770" s="46">
        <v>14813.333000000001</v>
      </c>
      <c r="K770" s="137">
        <v>7.4966311441870284E-2</v>
      </c>
    </row>
    <row r="771" spans="1:11" ht="14.4" x14ac:dyDescent="0.3">
      <c r="A771" s="99" t="s">
        <v>420</v>
      </c>
      <c r="B771" s="10">
        <v>819788</v>
      </c>
      <c r="C771" s="137">
        <v>9.8370349749030736E-2</v>
      </c>
      <c r="D771" s="10">
        <v>4421.8181818181802</v>
      </c>
      <c r="E771" s="10">
        <v>1064297</v>
      </c>
      <c r="F771" s="137">
        <v>0.12280889414450434</v>
      </c>
      <c r="G771" s="46">
        <v>3723.6363636363599</v>
      </c>
      <c r="H771" s="10">
        <v>862463</v>
      </c>
      <c r="I771" s="137">
        <v>9.6273836191942436E-2</v>
      </c>
      <c r="J771" s="46">
        <v>4215.7579999999998</v>
      </c>
      <c r="K771" s="137">
        <v>5.2056141343859635E-2</v>
      </c>
    </row>
    <row r="772" spans="1:11" ht="14.4" x14ac:dyDescent="0.3">
      <c r="A772" s="99" t="s">
        <v>384</v>
      </c>
      <c r="B772" s="10">
        <v>356559</v>
      </c>
      <c r="C772" s="137">
        <v>4.2785248791351732E-2</v>
      </c>
      <c r="D772" s="10">
        <v>3150.30303030303</v>
      </c>
      <c r="E772" s="10">
        <v>456755</v>
      </c>
      <c r="F772" s="137">
        <v>5.2704814957641601E-2</v>
      </c>
      <c r="G772" s="46">
        <v>2805.45454545454</v>
      </c>
      <c r="H772" s="10">
        <v>372346</v>
      </c>
      <c r="I772" s="137">
        <v>4.1563728311504372E-2</v>
      </c>
      <c r="J772" s="46">
        <v>2692.7272899999998</v>
      </c>
      <c r="K772" s="137">
        <v>4.4275982375988267E-2</v>
      </c>
    </row>
    <row r="773" spans="1:11" ht="14.4" x14ac:dyDescent="0.3">
      <c r="A773" s="99" t="s">
        <v>498</v>
      </c>
      <c r="B773" s="10">
        <v>104872</v>
      </c>
      <c r="C773" s="137">
        <v>1.258410140046006E-2</v>
      </c>
      <c r="D773" s="10">
        <v>1424.84848484848</v>
      </c>
      <c r="E773" s="10">
        <v>147157</v>
      </c>
      <c r="F773" s="137">
        <v>1.6980399677555068E-2</v>
      </c>
      <c r="G773" s="46">
        <v>1630.9090909090901</v>
      </c>
      <c r="H773" s="10">
        <v>145876</v>
      </c>
      <c r="I773" s="137">
        <v>1.6283645939983275E-2</v>
      </c>
      <c r="J773" s="46">
        <v>1521.8182400000001</v>
      </c>
      <c r="K773" s="137">
        <v>0.39099092226714471</v>
      </c>
    </row>
    <row r="774" spans="1:11" ht="14.4" x14ac:dyDescent="0.3">
      <c r="A774" s="99" t="s">
        <v>499</v>
      </c>
      <c r="B774" s="10">
        <v>137791</v>
      </c>
      <c r="C774" s="137">
        <v>1.6534212335712031E-2</v>
      </c>
      <c r="D774" s="10">
        <v>1829.0909090908999</v>
      </c>
      <c r="E774" s="10">
        <v>179445</v>
      </c>
      <c r="F774" s="137">
        <v>2.0706101783393716E-2</v>
      </c>
      <c r="G774" s="46">
        <v>1878.7878787878701</v>
      </c>
      <c r="H774" s="10">
        <v>132107</v>
      </c>
      <c r="I774" s="137">
        <v>1.47466589034068E-2</v>
      </c>
      <c r="J774" s="46">
        <v>1653.3333700000001</v>
      </c>
      <c r="K774" s="137">
        <v>-4.1250879955875203E-2</v>
      </c>
    </row>
    <row r="775" spans="1:11" ht="14.4" x14ac:dyDescent="0.3">
      <c r="A775" s="99" t="s">
        <v>500</v>
      </c>
      <c r="B775" s="10">
        <v>98585</v>
      </c>
      <c r="C775" s="137">
        <v>1.1829693689110106E-2</v>
      </c>
      <c r="D775" s="10">
        <v>1481.2121212121201</v>
      </c>
      <c r="E775" s="10">
        <v>114377</v>
      </c>
      <c r="F775" s="137">
        <v>1.3197925847358372E-2</v>
      </c>
      <c r="G775" s="46">
        <v>1573.3333333333301</v>
      </c>
      <c r="H775" s="10">
        <v>83093</v>
      </c>
      <c r="I775" s="137">
        <v>9.2753913741193215E-3</v>
      </c>
      <c r="J775" s="46">
        <v>1250.9090000000001</v>
      </c>
      <c r="K775" s="137">
        <v>-0.15714358168078307</v>
      </c>
    </row>
    <row r="776" spans="1:11" ht="14.4" x14ac:dyDescent="0.3">
      <c r="A776" s="99" t="s">
        <v>501</v>
      </c>
      <c r="B776" s="10">
        <v>15311</v>
      </c>
      <c r="C776" s="137">
        <v>1.8372413660695322E-3</v>
      </c>
      <c r="D776" s="10">
        <v>577.57575757575705</v>
      </c>
      <c r="E776" s="10">
        <v>15776</v>
      </c>
      <c r="F776" s="137">
        <v>1.8203876493344438E-3</v>
      </c>
      <c r="G776" s="46">
        <v>566.66666666666595</v>
      </c>
      <c r="H776" s="10">
        <v>11270</v>
      </c>
      <c r="I776" s="137">
        <v>1.2580320939949785E-3</v>
      </c>
      <c r="J776" s="46">
        <v>487.878784</v>
      </c>
      <c r="K776" s="137">
        <v>-0.26392789497746716</v>
      </c>
    </row>
    <row r="777" spans="1:11" ht="14.4" x14ac:dyDescent="0.3">
      <c r="A777" s="99" t="s">
        <v>440</v>
      </c>
      <c r="B777" s="10">
        <v>463229</v>
      </c>
      <c r="C777" s="137">
        <v>5.5585100957679011E-2</v>
      </c>
      <c r="D777" s="10">
        <v>3190.9090909090901</v>
      </c>
      <c r="E777" s="10">
        <v>607542</v>
      </c>
      <c r="F777" s="137">
        <v>7.0104079186862747E-2</v>
      </c>
      <c r="G777" s="46">
        <v>3246.0606060606001</v>
      </c>
      <c r="H777" s="10">
        <v>490117</v>
      </c>
      <c r="I777" s="137">
        <v>5.4710107880438057E-2</v>
      </c>
      <c r="J777" s="46">
        <v>3438.78784</v>
      </c>
      <c r="K777" s="137">
        <v>5.8044725179123069E-2</v>
      </c>
    </row>
    <row r="778" spans="1:11" ht="14.4" x14ac:dyDescent="0.3">
      <c r="A778" s="99" t="s">
        <v>386</v>
      </c>
      <c r="B778" s="10">
        <v>88658</v>
      </c>
      <c r="C778" s="137">
        <v>1.0638504672000039E-2</v>
      </c>
      <c r="D778" s="10">
        <v>1306.6666666666599</v>
      </c>
      <c r="E778" s="10">
        <v>127979</v>
      </c>
      <c r="F778" s="137">
        <v>1.4767456324427788E-2</v>
      </c>
      <c r="G778" s="46">
        <v>1629.0909090908999</v>
      </c>
      <c r="H778" s="10">
        <v>98863</v>
      </c>
      <c r="I778" s="137">
        <v>1.1035743292690822E-2</v>
      </c>
      <c r="J778" s="46">
        <v>1723.63635</v>
      </c>
      <c r="K778" s="137">
        <v>0.11510523585012068</v>
      </c>
    </row>
    <row r="779" spans="1:11" ht="14.4" x14ac:dyDescent="0.3">
      <c r="A779" s="99" t="s">
        <v>498</v>
      </c>
      <c r="B779" s="10">
        <v>27073</v>
      </c>
      <c r="C779" s="137">
        <v>3.2486209590229537E-3</v>
      </c>
      <c r="D779" s="10">
        <v>775.15151515151501</v>
      </c>
      <c r="E779" s="10">
        <v>41795</v>
      </c>
      <c r="F779" s="137">
        <v>4.8227118283426145E-3</v>
      </c>
      <c r="G779" s="46">
        <v>826.66666666666595</v>
      </c>
      <c r="H779" s="10">
        <v>37978</v>
      </c>
      <c r="I779" s="137">
        <v>4.2393560661704785E-3</v>
      </c>
      <c r="J779" s="46">
        <v>891.51513699999998</v>
      </c>
      <c r="K779" s="137">
        <v>0.40279983747645254</v>
      </c>
    </row>
    <row r="780" spans="1:11" ht="14.4" x14ac:dyDescent="0.3">
      <c r="A780" s="99" t="s">
        <v>499</v>
      </c>
      <c r="B780" s="10">
        <v>43052</v>
      </c>
      <c r="C780" s="137">
        <v>5.1660188943913202E-3</v>
      </c>
      <c r="D780" s="10">
        <v>928.48484848484804</v>
      </c>
      <c r="E780" s="10">
        <v>60245</v>
      </c>
      <c r="F780" s="137">
        <v>6.9516514917693697E-3</v>
      </c>
      <c r="G780" s="46">
        <v>1130.30303030303</v>
      </c>
      <c r="H780" s="10">
        <v>42781</v>
      </c>
      <c r="I780" s="137">
        <v>4.775498758935153E-3</v>
      </c>
      <c r="J780" s="46">
        <v>1002.42426</v>
      </c>
      <c r="K780" s="137">
        <v>-6.2947133698782864E-3</v>
      </c>
    </row>
    <row r="781" spans="1:11" ht="14.4" x14ac:dyDescent="0.3">
      <c r="A781" s="99" t="s">
        <v>500</v>
      </c>
      <c r="B781" s="10">
        <v>16263</v>
      </c>
      <c r="C781" s="137">
        <v>1.9514764768067926E-3</v>
      </c>
      <c r="D781" s="10">
        <v>647.87878787878697</v>
      </c>
      <c r="E781" s="10">
        <v>23289</v>
      </c>
      <c r="F781" s="137">
        <v>2.6873103426312034E-3</v>
      </c>
      <c r="G781" s="46">
        <v>686.66666666666595</v>
      </c>
      <c r="H781" s="10">
        <v>16096</v>
      </c>
      <c r="I781" s="137">
        <v>1.7967421991963775E-3</v>
      </c>
      <c r="J781" s="46">
        <v>595.75756799999999</v>
      </c>
      <c r="K781" s="137">
        <v>-1.0268708110434729E-2</v>
      </c>
    </row>
    <row r="782" spans="1:11" ht="14.4" x14ac:dyDescent="0.3">
      <c r="A782" s="99" t="s">
        <v>501</v>
      </c>
      <c r="B782" s="10">
        <v>2270</v>
      </c>
      <c r="C782" s="137">
        <v>2.7238834177897186E-4</v>
      </c>
      <c r="D782" s="10">
        <v>206.666666666666</v>
      </c>
      <c r="E782" s="10">
        <v>2650</v>
      </c>
      <c r="F782" s="137">
        <v>3.0578266168460169E-4</v>
      </c>
      <c r="G782" s="46">
        <v>219.39393939393901</v>
      </c>
      <c r="H782" s="10">
        <v>2008</v>
      </c>
      <c r="I782" s="137">
        <v>2.2414626838881252E-4</v>
      </c>
      <c r="J782" s="46">
        <v>242.42424</v>
      </c>
      <c r="K782" s="137">
        <v>-0.11541850220264317</v>
      </c>
    </row>
    <row r="783" spans="1:11" ht="14.4" x14ac:dyDescent="0.3">
      <c r="A783" s="99" t="s">
        <v>387</v>
      </c>
      <c r="B783" s="10">
        <v>374571</v>
      </c>
      <c r="C783" s="137">
        <v>4.4946596285678972E-2</v>
      </c>
      <c r="D783" s="10">
        <v>2864.2424242424199</v>
      </c>
      <c r="E783" s="10">
        <v>479563</v>
      </c>
      <c r="F783" s="137">
        <v>5.5336622862434959E-2</v>
      </c>
      <c r="G783" s="46">
        <v>3007.2727272727202</v>
      </c>
      <c r="H783" s="10">
        <v>391254</v>
      </c>
      <c r="I783" s="137">
        <v>4.3674364587747233E-2</v>
      </c>
      <c r="J783" s="46">
        <v>2970.9091800000001</v>
      </c>
      <c r="K783" s="137">
        <v>4.453895256173062E-2</v>
      </c>
    </row>
    <row r="784" spans="1:11" ht="14.4" x14ac:dyDescent="0.3">
      <c r="A784" s="99" t="s">
        <v>498</v>
      </c>
      <c r="B784" s="10">
        <v>74606</v>
      </c>
      <c r="C784" s="137">
        <v>8.9523368399832479E-3</v>
      </c>
      <c r="D784" s="10">
        <v>1204.2424242424199</v>
      </c>
      <c r="E784" s="10">
        <v>112953</v>
      </c>
      <c r="F784" s="137">
        <v>1.303361093783427E-2</v>
      </c>
      <c r="G784" s="46">
        <v>1472.72727272727</v>
      </c>
      <c r="H784" s="10">
        <v>99297</v>
      </c>
      <c r="I784" s="137">
        <v>1.1084189249105536E-2</v>
      </c>
      <c r="J784" s="46">
        <v>1436.96973</v>
      </c>
      <c r="K784" s="137">
        <v>0.33095193416079138</v>
      </c>
    </row>
    <row r="785" spans="1:11" ht="14.4" x14ac:dyDescent="0.3">
      <c r="A785" s="99" t="s">
        <v>499</v>
      </c>
      <c r="B785" s="10">
        <v>202824</v>
      </c>
      <c r="C785" s="137">
        <v>2.4337838340519027E-2</v>
      </c>
      <c r="D785" s="10">
        <v>2120</v>
      </c>
      <c r="E785" s="10">
        <v>251887</v>
      </c>
      <c r="F785" s="137">
        <v>2.9065161246697835E-2</v>
      </c>
      <c r="G785" s="46">
        <v>1907.87878787878</v>
      </c>
      <c r="H785" s="10">
        <v>198504</v>
      </c>
      <c r="I785" s="137">
        <v>2.2158332101719542E-2</v>
      </c>
      <c r="J785" s="46">
        <v>1887.87878</v>
      </c>
      <c r="K785" s="137">
        <v>-2.1299254526091587E-2</v>
      </c>
    </row>
    <row r="786" spans="1:11" ht="14.4" x14ac:dyDescent="0.3">
      <c r="A786" s="99" t="s">
        <v>500</v>
      </c>
      <c r="B786" s="10">
        <v>85134</v>
      </c>
      <c r="C786" s="137">
        <v>1.0215642770489423E-2</v>
      </c>
      <c r="D786" s="10">
        <v>1393.9393939393899</v>
      </c>
      <c r="E786" s="10">
        <v>102343</v>
      </c>
      <c r="F786" s="137">
        <v>1.1809326394259316E-2</v>
      </c>
      <c r="G786" s="46">
        <v>1477.57575757575</v>
      </c>
      <c r="H786" s="10">
        <v>82401</v>
      </c>
      <c r="I786" s="137">
        <v>9.1981457477622215E-3</v>
      </c>
      <c r="J786" s="46">
        <v>1426.0605499999999</v>
      </c>
      <c r="K786" s="137">
        <v>-3.210233279300867E-2</v>
      </c>
    </row>
    <row r="787" spans="1:11" ht="14.4" x14ac:dyDescent="0.3">
      <c r="A787" s="99" t="s">
        <v>501</v>
      </c>
      <c r="B787" s="10">
        <v>12007</v>
      </c>
      <c r="C787" s="137">
        <v>1.4407783346872755E-3</v>
      </c>
      <c r="D787" s="10">
        <v>538.78787878787796</v>
      </c>
      <c r="E787" s="10">
        <v>12380</v>
      </c>
      <c r="F787" s="137">
        <v>1.4285242836435353E-3</v>
      </c>
      <c r="G787" s="46">
        <v>495.15151515151501</v>
      </c>
      <c r="H787" s="10">
        <v>11052</v>
      </c>
      <c r="I787" s="137">
        <v>1.2336974891599382E-3</v>
      </c>
      <c r="J787" s="46">
        <v>550.90909999999997</v>
      </c>
      <c r="K787" s="137">
        <v>-7.9536936786874318E-2</v>
      </c>
    </row>
    <row r="788" spans="1:11" ht="14.4" x14ac:dyDescent="0.3">
      <c r="A788" s="99" t="s">
        <v>436</v>
      </c>
      <c r="B788" s="10">
        <v>7513902</v>
      </c>
      <c r="C788" s="137">
        <v>0.90162965025096931</v>
      </c>
      <c r="D788" s="10">
        <v>15389.696969696901</v>
      </c>
      <c r="E788" s="10">
        <v>7601989</v>
      </c>
      <c r="F788" s="137">
        <v>0.87719110585549565</v>
      </c>
      <c r="G788" s="46">
        <v>15150.303030302999</v>
      </c>
      <c r="H788" s="10">
        <v>8095973</v>
      </c>
      <c r="I788" s="137">
        <v>0.90372616380805759</v>
      </c>
      <c r="J788" s="46">
        <v>16747.8789</v>
      </c>
      <c r="K788" s="137">
        <v>7.7465875919063093E-2</v>
      </c>
    </row>
    <row r="789" spans="1:11" ht="14.4" x14ac:dyDescent="0.3">
      <c r="A789" s="99" t="s">
        <v>502</v>
      </c>
      <c r="B789" s="10">
        <v>5728535</v>
      </c>
      <c r="C789" s="137">
        <v>0.6873947795034373</v>
      </c>
      <c r="D789" s="10">
        <v>18764.242424242399</v>
      </c>
      <c r="E789" s="10">
        <v>5739183</v>
      </c>
      <c r="F789" s="137">
        <v>0.66224251080566687</v>
      </c>
      <c r="G789" s="46">
        <v>18356.3636363636</v>
      </c>
      <c r="H789" s="10">
        <v>6118890</v>
      </c>
      <c r="I789" s="137">
        <v>0.68303105586734114</v>
      </c>
      <c r="J789" s="46">
        <v>19436.363300000001</v>
      </c>
      <c r="K789" s="137">
        <v>6.8142203896807821E-2</v>
      </c>
    </row>
    <row r="790" spans="1:11" ht="14.4" x14ac:dyDescent="0.3">
      <c r="A790" s="99" t="s">
        <v>498</v>
      </c>
      <c r="B790" s="10">
        <v>2999253</v>
      </c>
      <c r="C790" s="137">
        <v>0.35989495649586195</v>
      </c>
      <c r="D790" s="10">
        <v>6932.7272727272702</v>
      </c>
      <c r="E790" s="10">
        <v>3207267</v>
      </c>
      <c r="F790" s="137">
        <v>0.37008552452573107</v>
      </c>
      <c r="G790" s="46">
        <v>7047.8787878787798</v>
      </c>
      <c r="H790" s="10">
        <v>3543385</v>
      </c>
      <c r="I790" s="137">
        <v>0.39553611813490658</v>
      </c>
      <c r="J790" s="46">
        <v>8226.0609999999997</v>
      </c>
      <c r="K790" s="137">
        <v>0.18142250753771022</v>
      </c>
    </row>
    <row r="791" spans="1:11" ht="14.4" x14ac:dyDescent="0.3">
      <c r="A791" s="99" t="s">
        <v>499</v>
      </c>
      <c r="B791" s="10">
        <v>2169650</v>
      </c>
      <c r="C791" s="137">
        <v>0.26034685715451378</v>
      </c>
      <c r="D791" s="10">
        <v>13758.1818181818</v>
      </c>
      <c r="E791" s="10">
        <v>2063069</v>
      </c>
      <c r="F791" s="137">
        <v>0.23805687926754321</v>
      </c>
      <c r="G791" s="46">
        <v>13595.7575757575</v>
      </c>
      <c r="H791" s="10">
        <v>2108132</v>
      </c>
      <c r="I791" s="137">
        <v>0.2353236658720339</v>
      </c>
      <c r="J791" s="46">
        <v>14989.6973</v>
      </c>
      <c r="K791" s="137">
        <v>-2.835388196252852E-2</v>
      </c>
    </row>
    <row r="792" spans="1:11" ht="14.4" x14ac:dyDescent="0.3">
      <c r="A792" s="99" t="s">
        <v>500</v>
      </c>
      <c r="B792" s="10">
        <v>530529</v>
      </c>
      <c r="C792" s="137">
        <v>6.3660755319672316E-2</v>
      </c>
      <c r="D792" s="10">
        <v>2887.2727272727202</v>
      </c>
      <c r="E792" s="10">
        <v>445612</v>
      </c>
      <c r="F792" s="137">
        <v>5.1419027712678762E-2</v>
      </c>
      <c r="G792" s="46">
        <v>2895.15151515151</v>
      </c>
      <c r="H792" s="10">
        <v>443457</v>
      </c>
      <c r="I792" s="137">
        <v>4.950160943271794E-2</v>
      </c>
      <c r="J792" s="46">
        <v>2847.2727100000002</v>
      </c>
      <c r="K792" s="137">
        <v>-0.16412297913968887</v>
      </c>
    </row>
    <row r="793" spans="1:11" ht="14.4" x14ac:dyDescent="0.3">
      <c r="A793" s="99" t="s">
        <v>501</v>
      </c>
      <c r="B793" s="10">
        <v>29103</v>
      </c>
      <c r="C793" s="137">
        <v>3.4922105333891709E-3</v>
      </c>
      <c r="D793" s="10">
        <v>716.36363636363603</v>
      </c>
      <c r="E793" s="10">
        <v>23235</v>
      </c>
      <c r="F793" s="137">
        <v>2.6810792997138569E-3</v>
      </c>
      <c r="G793" s="46">
        <v>661.81818181818096</v>
      </c>
      <c r="H793" s="10">
        <v>23916</v>
      </c>
      <c r="I793" s="137">
        <v>2.6696624276826893E-3</v>
      </c>
      <c r="J793" s="46">
        <v>717.57574499999998</v>
      </c>
      <c r="K793" s="137">
        <v>-0.17822904855169569</v>
      </c>
    </row>
    <row r="794" spans="1:11" ht="14.4" x14ac:dyDescent="0.3">
      <c r="A794" s="99" t="s">
        <v>440</v>
      </c>
      <c r="B794" s="10">
        <v>1785367</v>
      </c>
      <c r="C794" s="137">
        <v>0.214234870747532</v>
      </c>
      <c r="D794" s="10">
        <v>6440.6060606060601</v>
      </c>
      <c r="E794" s="10">
        <v>1862806</v>
      </c>
      <c r="F794" s="137">
        <v>0.21494859504982872</v>
      </c>
      <c r="G794" s="46">
        <v>6389.0909090909099</v>
      </c>
      <c r="H794" s="10">
        <v>1977083</v>
      </c>
      <c r="I794" s="137">
        <v>0.22069510794071645</v>
      </c>
      <c r="J794" s="46">
        <v>6067.8789999999999</v>
      </c>
      <c r="K794" s="137">
        <v>0.1073818436209474</v>
      </c>
    </row>
    <row r="795" spans="1:11" ht="14.4" x14ac:dyDescent="0.3">
      <c r="A795" s="99" t="s">
        <v>386</v>
      </c>
      <c r="B795" s="10">
        <v>612161</v>
      </c>
      <c r="C795" s="137">
        <v>7.3456176075663959E-2</v>
      </c>
      <c r="D795" s="10">
        <v>4046.0606060606001</v>
      </c>
      <c r="E795" s="10">
        <v>623127</v>
      </c>
      <c r="F795" s="137">
        <v>7.1902427406619174E-2</v>
      </c>
      <c r="G795" s="46">
        <v>3738.1818181818098</v>
      </c>
      <c r="H795" s="10">
        <v>677712</v>
      </c>
      <c r="I795" s="137">
        <v>7.565070510075643E-2</v>
      </c>
      <c r="J795" s="46">
        <v>4272.7269999999999</v>
      </c>
      <c r="K795" s="137">
        <v>0.10708130704177496</v>
      </c>
    </row>
    <row r="796" spans="1:11" ht="14.4" x14ac:dyDescent="0.3">
      <c r="A796" s="99" t="s">
        <v>498</v>
      </c>
      <c r="B796" s="10">
        <v>341479</v>
      </c>
      <c r="C796" s="137">
        <v>4.0975726238916974E-2</v>
      </c>
      <c r="D796" s="10">
        <v>2934.54545454545</v>
      </c>
      <c r="E796" s="10">
        <v>366645</v>
      </c>
      <c r="F796" s="137">
        <v>4.2307050563528598E-2</v>
      </c>
      <c r="G796" s="46">
        <v>2826.0606060606001</v>
      </c>
      <c r="H796" s="10">
        <v>406799</v>
      </c>
      <c r="I796" s="137">
        <v>4.540960051508991E-2</v>
      </c>
      <c r="J796" s="46">
        <v>3138.78784</v>
      </c>
      <c r="K796" s="137">
        <v>0.19128555489503016</v>
      </c>
    </row>
    <row r="797" spans="1:11" ht="14.4" x14ac:dyDescent="0.3">
      <c r="A797" s="99" t="s">
        <v>499</v>
      </c>
      <c r="B797" s="10">
        <v>234807</v>
      </c>
      <c r="C797" s="137">
        <v>2.8175634082861254E-2</v>
      </c>
      <c r="D797" s="10">
        <v>1778.1818181818101</v>
      </c>
      <c r="E797" s="10">
        <v>220986</v>
      </c>
      <c r="F797" s="137">
        <v>2.5499504632088072E-2</v>
      </c>
      <c r="G797" s="46">
        <v>2193.9393939393899</v>
      </c>
      <c r="H797" s="10">
        <v>235128</v>
      </c>
      <c r="I797" s="137">
        <v>2.6246545714006329E-2</v>
      </c>
      <c r="J797" s="46">
        <v>2444.8483900000001</v>
      </c>
      <c r="K797" s="137">
        <v>1.3670801977794529E-3</v>
      </c>
    </row>
    <row r="798" spans="1:11" ht="14.4" x14ac:dyDescent="0.3">
      <c r="A798" s="99" t="s">
        <v>500</v>
      </c>
      <c r="B798" s="10">
        <v>33766</v>
      </c>
      <c r="C798" s="137">
        <v>4.0517465852461512E-3</v>
      </c>
      <c r="D798" s="10">
        <v>1007.27272727272</v>
      </c>
      <c r="E798" s="10">
        <v>33528</v>
      </c>
      <c r="F798" s="137">
        <v>3.8687853135703112E-3</v>
      </c>
      <c r="G798" s="46">
        <v>863.030303030303</v>
      </c>
      <c r="H798" s="10">
        <v>34218</v>
      </c>
      <c r="I798" s="137">
        <v>3.8196399460798738E-3</v>
      </c>
      <c r="J798" s="46">
        <v>872.72730000000001</v>
      </c>
      <c r="K798" s="137">
        <v>1.3386246520168217E-2</v>
      </c>
    </row>
    <row r="799" spans="1:11" ht="14.4" x14ac:dyDescent="0.3">
      <c r="A799" s="99" t="s">
        <v>501</v>
      </c>
      <c r="B799" s="10">
        <v>2109</v>
      </c>
      <c r="C799" s="137">
        <v>2.5306916863958225E-4</v>
      </c>
      <c r="D799" s="10">
        <v>236.363636363636</v>
      </c>
      <c r="E799" s="10">
        <v>1968</v>
      </c>
      <c r="F799" s="137">
        <v>2.2708689743218723E-4</v>
      </c>
      <c r="G799" s="46">
        <v>217.575757575757</v>
      </c>
      <c r="H799" s="10">
        <v>1567</v>
      </c>
      <c r="I799" s="137">
        <v>1.7491892558031336E-4</v>
      </c>
      <c r="J799" s="46">
        <v>163.636368</v>
      </c>
      <c r="K799" s="137">
        <v>-0.25699383594120434</v>
      </c>
    </row>
    <row r="800" spans="1:11" ht="14.4" x14ac:dyDescent="0.3">
      <c r="A800" s="99" t="s">
        <v>387</v>
      </c>
      <c r="B800" s="10">
        <v>1173206</v>
      </c>
      <c r="C800" s="137">
        <v>0.14077869467186804</v>
      </c>
      <c r="D800" s="10">
        <v>4569.69696969697</v>
      </c>
      <c r="E800" s="10">
        <v>1239679</v>
      </c>
      <c r="F800" s="137">
        <v>0.14304616764320957</v>
      </c>
      <c r="G800" s="46">
        <v>4376.9696969696897</v>
      </c>
      <c r="H800" s="10">
        <v>1299371</v>
      </c>
      <c r="I800" s="137">
        <v>0.14504440283996001</v>
      </c>
      <c r="J800" s="46">
        <v>4323.6360000000004</v>
      </c>
      <c r="K800" s="137">
        <v>0.10753865902492828</v>
      </c>
    </row>
    <row r="801" spans="1:11" ht="14.4" x14ac:dyDescent="0.3">
      <c r="A801" s="99" t="s">
        <v>498</v>
      </c>
      <c r="B801" s="10">
        <v>604097</v>
      </c>
      <c r="C801" s="137">
        <v>7.2488537490595403E-2</v>
      </c>
      <c r="D801" s="10">
        <v>2848.4848484848399</v>
      </c>
      <c r="E801" s="10">
        <v>707348</v>
      </c>
      <c r="F801" s="137">
        <v>8.1620661953690429E-2</v>
      </c>
      <c r="G801" s="46">
        <v>3307.8787878787798</v>
      </c>
      <c r="H801" s="10">
        <v>789525</v>
      </c>
      <c r="I801" s="137">
        <v>8.81320132219508E-2</v>
      </c>
      <c r="J801" s="46">
        <v>3886.6667499999999</v>
      </c>
      <c r="K801" s="137">
        <v>0.30695070493645887</v>
      </c>
    </row>
    <row r="802" spans="1:11" ht="14.4" x14ac:dyDescent="0.3">
      <c r="A802" s="99" t="s">
        <v>499</v>
      </c>
      <c r="B802" s="10">
        <v>500876</v>
      </c>
      <c r="C802" s="137">
        <v>6.0102547610962252E-2</v>
      </c>
      <c r="D802" s="10">
        <v>3280</v>
      </c>
      <c r="E802" s="10">
        <v>472177</v>
      </c>
      <c r="F802" s="137">
        <v>5.4484354658962328E-2</v>
      </c>
      <c r="G802" s="46">
        <v>2789.69696969697</v>
      </c>
      <c r="H802" s="10">
        <v>450643</v>
      </c>
      <c r="I802" s="137">
        <v>5.0303758379252807E-2</v>
      </c>
      <c r="J802" s="46">
        <v>2804.2424299999998</v>
      </c>
      <c r="K802" s="137">
        <v>-0.10029029140945064</v>
      </c>
    </row>
    <row r="803" spans="1:11" ht="14.4" x14ac:dyDescent="0.3">
      <c r="A803" s="99" t="s">
        <v>500</v>
      </c>
      <c r="B803" s="10">
        <v>65249</v>
      </c>
      <c r="C803" s="137">
        <v>7.8295448954784734E-3</v>
      </c>
      <c r="D803" s="10">
        <v>1183.6363636363601</v>
      </c>
      <c r="E803" s="10">
        <v>57173</v>
      </c>
      <c r="F803" s="137">
        <v>6.5971743835825407E-3</v>
      </c>
      <c r="G803" s="46">
        <v>1167.27272727272</v>
      </c>
      <c r="H803" s="10">
        <v>56641</v>
      </c>
      <c r="I803" s="137">
        <v>6.3226438186308413E-3</v>
      </c>
      <c r="J803" s="46">
        <v>992.12120000000004</v>
      </c>
      <c r="K803" s="137">
        <v>-0.13192539349262059</v>
      </c>
    </row>
    <row r="804" spans="1:11" ht="14.4" x14ac:dyDescent="0.3">
      <c r="A804" s="99" t="s">
        <v>501</v>
      </c>
      <c r="B804" s="10">
        <v>2984</v>
      </c>
      <c r="C804" s="137">
        <v>3.5806467483191719E-4</v>
      </c>
      <c r="D804" s="10">
        <v>264.24242424242402</v>
      </c>
      <c r="E804" s="10">
        <v>2981</v>
      </c>
      <c r="F804" s="137">
        <v>3.4397664697426324E-4</v>
      </c>
      <c r="G804" s="46">
        <v>249.69696969696901</v>
      </c>
      <c r="H804" s="10">
        <v>2562</v>
      </c>
      <c r="I804" s="137">
        <v>2.8598742012556658E-4</v>
      </c>
      <c r="J804" s="46">
        <v>220</v>
      </c>
      <c r="K804" s="137">
        <v>-0.14142091152815014</v>
      </c>
    </row>
    <row r="805" spans="1:11" ht="14.4" x14ac:dyDescent="0.3">
      <c r="A805" s="432"/>
      <c r="B805" s="432"/>
      <c r="C805" s="432"/>
      <c r="D805" s="432"/>
      <c r="E805" s="432"/>
      <c r="F805" s="432"/>
      <c r="G805" s="432"/>
      <c r="H805" s="432"/>
      <c r="I805" s="432"/>
      <c r="J805" s="432"/>
      <c r="K805" s="432"/>
    </row>
    <row r="806" spans="1:11" ht="14.4" x14ac:dyDescent="0.3">
      <c r="A806" s="475" t="s">
        <v>1504</v>
      </c>
      <c r="B806" s="472"/>
      <c r="C806" s="472"/>
      <c r="D806" s="472"/>
      <c r="E806" s="472"/>
      <c r="F806" s="472"/>
      <c r="G806" s="472"/>
      <c r="H806" s="472"/>
      <c r="I806" s="472"/>
      <c r="J806" s="472"/>
      <c r="K806" s="472"/>
    </row>
    <row r="807" spans="1:11" ht="18" customHeight="1" x14ac:dyDescent="0.3">
      <c r="B807" s="474" t="s">
        <v>332</v>
      </c>
      <c r="C807" s="474"/>
      <c r="D807" s="102" t="s">
        <v>333</v>
      </c>
      <c r="E807" s="474" t="s">
        <v>332</v>
      </c>
      <c r="F807" s="474"/>
      <c r="G807" s="102" t="s">
        <v>333</v>
      </c>
      <c r="H807" s="474" t="s">
        <v>332</v>
      </c>
      <c r="I807" s="474"/>
      <c r="J807" s="102" t="s">
        <v>333</v>
      </c>
      <c r="K807" s="99" t="s">
        <v>0</v>
      </c>
    </row>
    <row r="808" spans="1:11" ht="14.4" x14ac:dyDescent="0.3">
      <c r="A808" s="99" t="s">
        <v>1505</v>
      </c>
      <c r="B808" s="47">
        <v>60392</v>
      </c>
      <c r="C808" s="137"/>
      <c r="D808" s="47">
        <v>93.3333333333333</v>
      </c>
      <c r="E808" s="47">
        <v>61489</v>
      </c>
      <c r="F808" s="137"/>
      <c r="G808" s="46">
        <v>93.3333333333333</v>
      </c>
      <c r="H808" s="10">
        <v>75235</v>
      </c>
      <c r="I808" s="137"/>
      <c r="J808" s="46">
        <v>140.60606060606062</v>
      </c>
      <c r="K808" s="137">
        <v>0.24577758643528944</v>
      </c>
    </row>
    <row r="809" spans="1:11" ht="14.4" x14ac:dyDescent="0.3">
      <c r="A809" s="432"/>
      <c r="B809" s="432"/>
      <c r="C809" s="432"/>
      <c r="D809" s="432"/>
      <c r="E809" s="432"/>
      <c r="F809" s="432"/>
      <c r="G809" s="432"/>
      <c r="H809" s="432"/>
      <c r="I809" s="432"/>
      <c r="J809" s="432"/>
      <c r="K809" s="432"/>
    </row>
    <row r="810" spans="1:11" ht="14.4" x14ac:dyDescent="0.3">
      <c r="A810" s="475" t="s">
        <v>1518</v>
      </c>
      <c r="B810" s="472"/>
      <c r="C810" s="472"/>
      <c r="D810" s="472"/>
      <c r="E810" s="472"/>
      <c r="F810" s="472"/>
      <c r="G810" s="472"/>
      <c r="H810" s="472"/>
      <c r="I810" s="472"/>
      <c r="J810" s="472"/>
      <c r="K810" s="472"/>
    </row>
    <row r="811" spans="1:11" ht="18" customHeight="1" x14ac:dyDescent="0.3">
      <c r="B811" s="474" t="s">
        <v>332</v>
      </c>
      <c r="C811" s="474"/>
      <c r="D811" s="102" t="s">
        <v>333</v>
      </c>
      <c r="E811" s="474" t="s">
        <v>332</v>
      </c>
      <c r="F811" s="474"/>
      <c r="G811" s="102" t="s">
        <v>333</v>
      </c>
      <c r="H811" s="474" t="s">
        <v>332</v>
      </c>
      <c r="I811" s="474"/>
      <c r="J811" s="102" t="s">
        <v>333</v>
      </c>
      <c r="K811" s="99" t="s">
        <v>0</v>
      </c>
    </row>
    <row r="812" spans="1:11" ht="14.4" x14ac:dyDescent="0.3">
      <c r="A812" s="99" t="s">
        <v>1507</v>
      </c>
      <c r="B812" s="47">
        <v>63751</v>
      </c>
      <c r="C812" s="137"/>
      <c r="D812" s="47">
        <v>109.09090909090899</v>
      </c>
      <c r="E812" s="47">
        <v>64405</v>
      </c>
      <c r="F812" s="137"/>
      <c r="G812" s="46">
        <v>124.84848484848401</v>
      </c>
      <c r="H812" s="10">
        <v>78308</v>
      </c>
      <c r="I812" s="137"/>
      <c r="J812" s="46">
        <v>193.33333333333334</v>
      </c>
      <c r="K812" s="137">
        <v>0.22834151621151041</v>
      </c>
    </row>
    <row r="813" spans="1:11" ht="14.4" x14ac:dyDescent="0.3">
      <c r="A813" s="432"/>
      <c r="B813" s="432"/>
      <c r="C813" s="432"/>
      <c r="D813" s="432"/>
      <c r="E813" s="432"/>
      <c r="F813" s="432"/>
      <c r="G813" s="432"/>
      <c r="H813" s="432"/>
      <c r="I813" s="432"/>
      <c r="J813" s="432"/>
      <c r="K813" s="432"/>
    </row>
    <row r="814" spans="1:11" ht="14.4" x14ac:dyDescent="0.3">
      <c r="A814" s="475" t="s">
        <v>1508</v>
      </c>
      <c r="B814" s="472"/>
      <c r="C814" s="472"/>
      <c r="D814" s="472"/>
      <c r="E814" s="472"/>
      <c r="F814" s="472"/>
      <c r="G814" s="472"/>
      <c r="H814" s="472"/>
      <c r="I814" s="472"/>
      <c r="J814" s="472"/>
      <c r="K814" s="472"/>
    </row>
    <row r="815" spans="1:11" ht="18" customHeight="1" x14ac:dyDescent="0.3">
      <c r="B815" s="474" t="s">
        <v>332</v>
      </c>
      <c r="C815" s="474"/>
      <c r="D815" s="102" t="s">
        <v>333</v>
      </c>
      <c r="E815" s="474" t="s">
        <v>332</v>
      </c>
      <c r="F815" s="474"/>
      <c r="G815" s="102" t="s">
        <v>333</v>
      </c>
      <c r="H815" s="474" t="s">
        <v>332</v>
      </c>
      <c r="I815" s="474"/>
      <c r="J815" s="102" t="s">
        <v>333</v>
      </c>
      <c r="K815" s="99" t="s">
        <v>0</v>
      </c>
    </row>
    <row r="816" spans="1:11" ht="14.4" x14ac:dyDescent="0.3">
      <c r="A816" s="99" t="s">
        <v>1507</v>
      </c>
      <c r="B816" s="47">
        <v>43397</v>
      </c>
      <c r="C816" s="137"/>
      <c r="D816" s="47">
        <v>281.21212121212102</v>
      </c>
      <c r="E816" s="47">
        <v>43476</v>
      </c>
      <c r="F816" s="137"/>
      <c r="G816" s="46">
        <v>291.51515151515099</v>
      </c>
      <c r="H816" s="10">
        <v>51837</v>
      </c>
      <c r="I816" s="137"/>
      <c r="J816" s="46">
        <v>314.54545454545456</v>
      </c>
      <c r="K816" s="137">
        <v>0.19448348964214116</v>
      </c>
    </row>
    <row r="817" spans="1:11" ht="14.4" x14ac:dyDescent="0.3">
      <c r="A817" s="432"/>
      <c r="B817" s="432"/>
      <c r="C817" s="432"/>
      <c r="D817" s="432"/>
      <c r="E817" s="432"/>
      <c r="F817" s="432"/>
      <c r="G817" s="432"/>
      <c r="H817" s="432"/>
      <c r="I817" s="432"/>
      <c r="J817" s="432"/>
      <c r="K817" s="432"/>
    </row>
    <row r="818" spans="1:11" ht="14.4" x14ac:dyDescent="0.3">
      <c r="A818" s="475" t="s">
        <v>1509</v>
      </c>
      <c r="B818" s="472"/>
      <c r="C818" s="472"/>
      <c r="D818" s="472"/>
      <c r="E818" s="472"/>
      <c r="F818" s="472"/>
      <c r="G818" s="472"/>
      <c r="H818" s="472"/>
      <c r="I818" s="472"/>
      <c r="J818" s="472"/>
      <c r="K818" s="472"/>
    </row>
    <row r="819" spans="1:11" ht="18" customHeight="1" x14ac:dyDescent="0.3">
      <c r="B819" s="474" t="s">
        <v>332</v>
      </c>
      <c r="C819" s="474"/>
      <c r="D819" s="102" t="s">
        <v>333</v>
      </c>
      <c r="E819" s="474" t="s">
        <v>332</v>
      </c>
      <c r="F819" s="474"/>
      <c r="G819" s="102" t="s">
        <v>333</v>
      </c>
      <c r="H819" s="474" t="s">
        <v>332</v>
      </c>
      <c r="I819" s="474"/>
      <c r="J819" s="102" t="s">
        <v>333</v>
      </c>
      <c r="K819" s="99" t="s">
        <v>0</v>
      </c>
    </row>
    <row r="820" spans="1:11" ht="14.4" x14ac:dyDescent="0.3">
      <c r="A820" s="99" t="s">
        <v>1505</v>
      </c>
      <c r="B820" s="47">
        <v>46912</v>
      </c>
      <c r="C820" s="137"/>
      <c r="D820" s="47">
        <v>837.57575757575705</v>
      </c>
      <c r="E820" s="47">
        <v>45319</v>
      </c>
      <c r="F820" s="137"/>
      <c r="G820" s="46">
        <v>930.90909090909099</v>
      </c>
      <c r="H820" s="10">
        <v>55362</v>
      </c>
      <c r="I820" s="137"/>
      <c r="J820" s="46">
        <v>712.12121212121212</v>
      </c>
      <c r="K820" s="137">
        <v>0.18012448840381992</v>
      </c>
    </row>
    <row r="821" spans="1:11" ht="14.4" x14ac:dyDescent="0.3">
      <c r="A821" s="432"/>
      <c r="B821" s="432"/>
      <c r="C821" s="432"/>
      <c r="D821" s="432"/>
      <c r="E821" s="432"/>
      <c r="F821" s="432"/>
      <c r="G821" s="432"/>
      <c r="H821" s="432"/>
      <c r="I821" s="432"/>
      <c r="J821" s="432"/>
      <c r="K821" s="432"/>
    </row>
    <row r="822" spans="1:11" ht="14.4" x14ac:dyDescent="0.3">
      <c r="A822" s="475" t="s">
        <v>1510</v>
      </c>
      <c r="B822" s="472"/>
      <c r="C822" s="472"/>
      <c r="D822" s="472"/>
      <c r="E822" s="472"/>
      <c r="F822" s="472"/>
      <c r="G822" s="472"/>
      <c r="H822" s="472"/>
      <c r="I822" s="472"/>
      <c r="J822" s="472"/>
      <c r="K822" s="472"/>
    </row>
    <row r="823" spans="1:11" ht="18" customHeight="1" x14ac:dyDescent="0.3">
      <c r="B823" s="474" t="s">
        <v>332</v>
      </c>
      <c r="C823" s="474"/>
      <c r="D823" s="102" t="s">
        <v>333</v>
      </c>
      <c r="E823" s="474" t="s">
        <v>332</v>
      </c>
      <c r="F823" s="474"/>
      <c r="G823" s="102" t="s">
        <v>333</v>
      </c>
      <c r="H823" s="474" t="s">
        <v>332</v>
      </c>
      <c r="I823" s="474"/>
      <c r="J823" s="102" t="s">
        <v>333</v>
      </c>
      <c r="K823" s="99" t="s">
        <v>0</v>
      </c>
    </row>
    <row r="824" spans="1:11" ht="14.4" x14ac:dyDescent="0.3">
      <c r="A824" s="99" t="s">
        <v>1507</v>
      </c>
      <c r="B824" s="47">
        <v>73570</v>
      </c>
      <c r="C824" s="137"/>
      <c r="D824" s="47">
        <v>255.75757575757501</v>
      </c>
      <c r="E824" s="47">
        <v>77932</v>
      </c>
      <c r="F824" s="137"/>
      <c r="G824" s="46">
        <v>345.45454545454498</v>
      </c>
      <c r="H824" s="10">
        <v>96962</v>
      </c>
      <c r="I824" s="137"/>
      <c r="J824" s="46">
        <v>312.72727272727275</v>
      </c>
      <c r="K824" s="137">
        <v>0.31795568845997008</v>
      </c>
    </row>
    <row r="825" spans="1:11" ht="14.4" x14ac:dyDescent="0.3">
      <c r="A825" s="432"/>
      <c r="B825" s="432"/>
      <c r="C825" s="432"/>
      <c r="D825" s="432"/>
      <c r="E825" s="432"/>
      <c r="F825" s="432"/>
      <c r="G825" s="432"/>
      <c r="H825" s="432"/>
      <c r="I825" s="432"/>
      <c r="J825" s="432"/>
      <c r="K825" s="432"/>
    </row>
    <row r="826" spans="1:11" ht="14.4" x14ac:dyDescent="0.3">
      <c r="A826" s="475" t="s">
        <v>1511</v>
      </c>
      <c r="B826" s="472"/>
      <c r="C826" s="472"/>
      <c r="D826" s="472"/>
      <c r="E826" s="472"/>
      <c r="F826" s="472"/>
      <c r="G826" s="472"/>
      <c r="H826" s="472"/>
      <c r="I826" s="472"/>
      <c r="J826" s="472"/>
      <c r="K826" s="472"/>
    </row>
    <row r="827" spans="1:11" ht="18" customHeight="1" x14ac:dyDescent="0.3">
      <c r="B827" s="474" t="s">
        <v>332</v>
      </c>
      <c r="C827" s="474"/>
      <c r="D827" s="102" t="s">
        <v>333</v>
      </c>
      <c r="E827" s="474" t="s">
        <v>332</v>
      </c>
      <c r="F827" s="474"/>
      <c r="G827" s="102" t="s">
        <v>333</v>
      </c>
      <c r="H827" s="474" t="s">
        <v>332</v>
      </c>
      <c r="I827" s="474"/>
      <c r="J827" s="102" t="s">
        <v>333</v>
      </c>
      <c r="K827" s="99" t="s">
        <v>0</v>
      </c>
    </row>
    <row r="828" spans="1:11" ht="14.4" x14ac:dyDescent="0.3">
      <c r="A828" s="99" t="s">
        <v>1505</v>
      </c>
      <c r="B828" s="47">
        <v>63597</v>
      </c>
      <c r="C828" s="137"/>
      <c r="D828" s="47">
        <v>1005.45454545454</v>
      </c>
      <c r="E828" s="47">
        <v>60087</v>
      </c>
      <c r="F828" s="137"/>
      <c r="G828" s="46">
        <v>1503.6363636363601</v>
      </c>
      <c r="H828" s="10">
        <v>77788</v>
      </c>
      <c r="I828" s="137"/>
      <c r="J828" s="46">
        <v>2006.6666666666667</v>
      </c>
      <c r="K828" s="137">
        <v>0.22313945626366025</v>
      </c>
    </row>
    <row r="829" spans="1:11" ht="14.4" x14ac:dyDescent="0.3">
      <c r="A829" s="432"/>
      <c r="B829" s="432"/>
      <c r="C829" s="432"/>
      <c r="D829" s="432"/>
      <c r="E829" s="432"/>
      <c r="F829" s="432"/>
      <c r="G829" s="432"/>
      <c r="H829" s="432"/>
      <c r="I829" s="432"/>
      <c r="J829" s="432"/>
      <c r="K829" s="432"/>
    </row>
    <row r="830" spans="1:11" ht="14.4" x14ac:dyDescent="0.3">
      <c r="A830" s="475" t="s">
        <v>1512</v>
      </c>
      <c r="B830" s="472"/>
      <c r="C830" s="472"/>
      <c r="D830" s="472"/>
      <c r="E830" s="472"/>
      <c r="F830" s="472"/>
      <c r="G830" s="472"/>
      <c r="H830" s="472"/>
      <c r="I830" s="472"/>
      <c r="J830" s="472"/>
      <c r="K830" s="472"/>
    </row>
    <row r="831" spans="1:11" ht="18" customHeight="1" x14ac:dyDescent="0.3">
      <c r="B831" s="474" t="s">
        <v>332</v>
      </c>
      <c r="C831" s="474"/>
      <c r="D831" s="102" t="s">
        <v>333</v>
      </c>
      <c r="E831" s="474" t="s">
        <v>332</v>
      </c>
      <c r="F831" s="474"/>
      <c r="G831" s="102" t="s">
        <v>333</v>
      </c>
      <c r="H831" s="474" t="s">
        <v>332</v>
      </c>
      <c r="I831" s="474"/>
      <c r="J831" s="102" t="s">
        <v>333</v>
      </c>
      <c r="K831" s="99" t="s">
        <v>0</v>
      </c>
    </row>
    <row r="832" spans="1:11" ht="14.4" x14ac:dyDescent="0.3">
      <c r="A832" s="99" t="s">
        <v>1505</v>
      </c>
      <c r="B832" s="47">
        <v>46220</v>
      </c>
      <c r="C832" s="137"/>
      <c r="D832" s="47">
        <v>192.12121212121201</v>
      </c>
      <c r="E832" s="47">
        <v>44969</v>
      </c>
      <c r="F832" s="137"/>
      <c r="G832" s="46">
        <v>149.69696969696901</v>
      </c>
      <c r="H832" s="10">
        <v>55823</v>
      </c>
      <c r="I832" s="137"/>
      <c r="J832" s="46">
        <v>245.45454545454547</v>
      </c>
      <c r="K832" s="137">
        <v>0.20776720034617049</v>
      </c>
    </row>
    <row r="833" spans="1:11" ht="14.4" x14ac:dyDescent="0.3">
      <c r="A833" s="432"/>
      <c r="B833" s="432"/>
      <c r="C833" s="432"/>
      <c r="D833" s="432"/>
      <c r="E833" s="432"/>
      <c r="F833" s="432"/>
      <c r="G833" s="432"/>
      <c r="H833" s="432"/>
      <c r="I833" s="432"/>
      <c r="J833" s="432"/>
      <c r="K833" s="432"/>
    </row>
    <row r="834" spans="1:11" ht="14.4" x14ac:dyDescent="0.3">
      <c r="A834" s="475" t="s">
        <v>1513</v>
      </c>
      <c r="B834" s="472"/>
      <c r="C834" s="472"/>
      <c r="D834" s="472"/>
      <c r="E834" s="472"/>
      <c r="F834" s="472"/>
      <c r="G834" s="472"/>
      <c r="H834" s="472"/>
      <c r="I834" s="472"/>
      <c r="J834" s="472"/>
      <c r="K834" s="472"/>
    </row>
    <row r="835" spans="1:11" ht="18" customHeight="1" x14ac:dyDescent="0.3">
      <c r="B835" s="474" t="s">
        <v>332</v>
      </c>
      <c r="C835" s="474"/>
      <c r="D835" s="102" t="s">
        <v>333</v>
      </c>
      <c r="E835" s="474" t="s">
        <v>332</v>
      </c>
      <c r="F835" s="474"/>
      <c r="G835" s="102" t="s">
        <v>333</v>
      </c>
      <c r="H835" s="474" t="s">
        <v>332</v>
      </c>
      <c r="I835" s="474"/>
      <c r="J835" s="102" t="s">
        <v>333</v>
      </c>
      <c r="K835" s="99" t="s">
        <v>0</v>
      </c>
    </row>
    <row r="836" spans="1:11" ht="14.4" x14ac:dyDescent="0.3">
      <c r="A836" s="99" t="s">
        <v>1505</v>
      </c>
      <c r="B836" s="47">
        <v>57704</v>
      </c>
      <c r="C836" s="137"/>
      <c r="D836" s="47">
        <v>531.51515151515105</v>
      </c>
      <c r="E836" s="47">
        <v>58769</v>
      </c>
      <c r="F836" s="137"/>
      <c r="G836" s="46">
        <v>547.87878787878697</v>
      </c>
      <c r="H836" s="10">
        <v>76116</v>
      </c>
      <c r="I836" s="137"/>
      <c r="J836" s="46">
        <v>511.51515151515156</v>
      </c>
      <c r="K836" s="137">
        <v>0.31907666712879523</v>
      </c>
    </row>
    <row r="837" spans="1:11" ht="14.4" x14ac:dyDescent="0.3">
      <c r="A837" s="432"/>
      <c r="B837" s="432"/>
      <c r="C837" s="432"/>
      <c r="D837" s="432"/>
      <c r="E837" s="432"/>
      <c r="F837" s="432"/>
      <c r="G837" s="432"/>
      <c r="H837" s="432"/>
      <c r="I837" s="432"/>
      <c r="J837" s="432"/>
      <c r="K837" s="432"/>
    </row>
    <row r="838" spans="1:11" ht="14.4" x14ac:dyDescent="0.3">
      <c r="A838" s="475" t="s">
        <v>1514</v>
      </c>
      <c r="B838" s="472"/>
      <c r="C838" s="472"/>
      <c r="D838" s="472"/>
      <c r="E838" s="472"/>
      <c r="F838" s="472"/>
      <c r="G838" s="472"/>
      <c r="H838" s="472"/>
      <c r="I838" s="472"/>
      <c r="J838" s="472"/>
      <c r="K838" s="472"/>
    </row>
    <row r="839" spans="1:11" ht="18" customHeight="1" x14ac:dyDescent="0.3">
      <c r="B839" s="474" t="s">
        <v>332</v>
      </c>
      <c r="C839" s="474"/>
      <c r="D839" s="102" t="s">
        <v>333</v>
      </c>
      <c r="E839" s="474" t="s">
        <v>332</v>
      </c>
      <c r="F839" s="474"/>
      <c r="G839" s="102" t="s">
        <v>333</v>
      </c>
      <c r="H839" s="474" t="s">
        <v>332</v>
      </c>
      <c r="I839" s="474"/>
      <c r="J839" s="102" t="s">
        <v>333</v>
      </c>
      <c r="K839" s="99" t="s">
        <v>0</v>
      </c>
    </row>
    <row r="840" spans="1:11" ht="14.4" x14ac:dyDescent="0.3">
      <c r="A840" s="99" t="s">
        <v>1507</v>
      </c>
      <c r="B840" s="47">
        <v>69828</v>
      </c>
      <c r="C840" s="137"/>
      <c r="D840" s="47">
        <v>132.12121212121201</v>
      </c>
      <c r="E840" s="47">
        <v>72061</v>
      </c>
      <c r="F840" s="137"/>
      <c r="G840" s="46">
        <v>144.84848484848399</v>
      </c>
      <c r="H840" s="10">
        <v>87089</v>
      </c>
      <c r="I840" s="137"/>
      <c r="J840" s="46">
        <v>184.84848484848487</v>
      </c>
      <c r="K840" s="137">
        <v>0.24719310305321648</v>
      </c>
    </row>
    <row r="841" spans="1:11" ht="14.4" x14ac:dyDescent="0.3">
      <c r="A841" s="432"/>
      <c r="B841" s="432"/>
      <c r="C841" s="432"/>
      <c r="D841" s="432"/>
      <c r="E841" s="432"/>
      <c r="F841" s="432"/>
      <c r="G841" s="432"/>
      <c r="H841" s="432"/>
      <c r="I841" s="432"/>
      <c r="J841" s="432"/>
      <c r="K841" s="432"/>
    </row>
    <row r="842" spans="1:11" ht="14.4" x14ac:dyDescent="0.3">
      <c r="A842" s="475" t="s">
        <v>1515</v>
      </c>
      <c r="B842" s="472"/>
      <c r="C842" s="472"/>
      <c r="D842" s="472"/>
      <c r="E842" s="472"/>
      <c r="F842" s="472"/>
      <c r="G842" s="472"/>
      <c r="H842" s="472"/>
      <c r="I842" s="472"/>
      <c r="J842" s="472"/>
      <c r="K842" s="472"/>
    </row>
    <row r="843" spans="1:11" ht="18" customHeight="1" x14ac:dyDescent="0.3">
      <c r="B843" s="474" t="s">
        <v>332</v>
      </c>
      <c r="C843" s="474"/>
      <c r="D843" s="102" t="s">
        <v>333</v>
      </c>
      <c r="E843" s="474" t="s">
        <v>332</v>
      </c>
      <c r="F843" s="474"/>
      <c r="G843" s="102" t="s">
        <v>333</v>
      </c>
      <c r="H843" s="474" t="s">
        <v>332</v>
      </c>
      <c r="I843" s="474"/>
      <c r="J843" s="102" t="s">
        <v>333</v>
      </c>
      <c r="K843" s="99" t="s">
        <v>0</v>
      </c>
    </row>
    <row r="844" spans="1:11" ht="14.4" x14ac:dyDescent="0.3">
      <c r="A844" s="99" t="s">
        <v>1507</v>
      </c>
      <c r="B844" s="47">
        <v>46535</v>
      </c>
      <c r="C844" s="137"/>
      <c r="D844" s="47">
        <v>130.30303030303</v>
      </c>
      <c r="E844" s="47">
        <v>47206</v>
      </c>
      <c r="F844" s="137"/>
      <c r="G844" s="46">
        <v>119.39393939393899</v>
      </c>
      <c r="H844" s="10">
        <v>58703</v>
      </c>
      <c r="I844" s="137"/>
      <c r="J844" s="46">
        <v>181.21212121212122</v>
      </c>
      <c r="K844" s="137">
        <v>0.26148060599548728</v>
      </c>
    </row>
    <row r="845" spans="1:11" ht="14.4" x14ac:dyDescent="0.3">
      <c r="A845" s="432"/>
      <c r="B845" s="432"/>
      <c r="C845" s="432"/>
      <c r="D845" s="432"/>
      <c r="E845" s="432"/>
      <c r="F845" s="432"/>
      <c r="G845" s="432"/>
      <c r="H845" s="432"/>
      <c r="I845" s="432"/>
      <c r="J845" s="432"/>
      <c r="K845" s="432"/>
    </row>
    <row r="846" spans="1:11" ht="14.4" x14ac:dyDescent="0.3">
      <c r="A846" s="475" t="s">
        <v>1516</v>
      </c>
      <c r="B846" s="472"/>
      <c r="C846" s="472"/>
      <c r="D846" s="472"/>
      <c r="E846" s="472"/>
      <c r="F846" s="472"/>
      <c r="G846" s="472"/>
      <c r="H846" s="472"/>
      <c r="I846" s="472"/>
      <c r="J846" s="472"/>
      <c r="K846" s="472"/>
    </row>
    <row r="847" spans="1:11" ht="18" customHeight="1" x14ac:dyDescent="0.3">
      <c r="B847" s="474" t="s">
        <v>332</v>
      </c>
      <c r="C847" s="474"/>
      <c r="D847" s="102" t="s">
        <v>333</v>
      </c>
      <c r="E847" s="474" t="s">
        <v>332</v>
      </c>
      <c r="F847" s="474"/>
      <c r="G847" s="102" t="s">
        <v>333</v>
      </c>
      <c r="H847" s="474" t="s">
        <v>332</v>
      </c>
      <c r="I847" s="474"/>
      <c r="J847" s="102" t="s">
        <v>333</v>
      </c>
      <c r="K847" s="99" t="s">
        <v>0</v>
      </c>
    </row>
    <row r="848" spans="1:11" ht="14.4" x14ac:dyDescent="0.3">
      <c r="A848" s="99" t="s">
        <v>18</v>
      </c>
      <c r="B848" s="10">
        <v>12187191</v>
      </c>
      <c r="C848" s="137"/>
      <c r="D848" s="10">
        <v>12478.1818181818</v>
      </c>
      <c r="E848" s="10">
        <v>12617280</v>
      </c>
      <c r="F848" s="137"/>
      <c r="G848" s="46">
        <v>12371.515151515099</v>
      </c>
      <c r="H848" s="10">
        <v>13044266</v>
      </c>
      <c r="I848" s="137"/>
      <c r="J848" s="46">
        <v>12323.030303030304</v>
      </c>
      <c r="K848" s="137">
        <v>7.0325885595786591E-2</v>
      </c>
    </row>
    <row r="849" spans="1:11" ht="14.4" x14ac:dyDescent="0.3">
      <c r="A849" s="99" t="s">
        <v>505</v>
      </c>
      <c r="B849" s="10">
        <v>504832</v>
      </c>
      <c r="C849" s="137">
        <v>4.1423163057016175E-2</v>
      </c>
      <c r="D849" s="10">
        <v>2533.3333333333298</v>
      </c>
      <c r="E849" s="10">
        <v>437054</v>
      </c>
      <c r="F849" s="137">
        <v>3.4639320043622711E-2</v>
      </c>
      <c r="G849" s="46">
        <v>2764.2424242424199</v>
      </c>
      <c r="H849" s="10">
        <v>372614</v>
      </c>
      <c r="I849" s="137">
        <v>2.8565348176739114E-2</v>
      </c>
      <c r="J849" s="46">
        <v>2215.757575757576</v>
      </c>
      <c r="K849" s="137">
        <v>-0.26190495055780932</v>
      </c>
    </row>
    <row r="850" spans="1:11" ht="14.4" x14ac:dyDescent="0.3">
      <c r="A850" s="99" t="s">
        <v>506</v>
      </c>
      <c r="B850" s="10">
        <v>75594</v>
      </c>
      <c r="C850" s="137">
        <v>6.2027418787479411E-3</v>
      </c>
      <c r="D850" s="10">
        <v>1226.6666666666599</v>
      </c>
      <c r="E850" s="10">
        <v>85935</v>
      </c>
      <c r="F850" s="137">
        <v>6.810897435897436E-3</v>
      </c>
      <c r="G850" s="46">
        <v>1315.7575757575701</v>
      </c>
      <c r="H850" s="10">
        <v>59923</v>
      </c>
      <c r="I850" s="137">
        <v>4.593819230610599E-3</v>
      </c>
      <c r="J850" s="46">
        <v>1050.3030303030303</v>
      </c>
      <c r="K850" s="137">
        <v>-0.20730481255126068</v>
      </c>
    </row>
    <row r="851" spans="1:11" ht="14.4" x14ac:dyDescent="0.3">
      <c r="A851" s="99" t="s">
        <v>481</v>
      </c>
      <c r="B851" s="10">
        <v>38940</v>
      </c>
      <c r="C851" s="137">
        <v>3.1951579326195841E-3</v>
      </c>
      <c r="D851" s="10">
        <v>1056.9696969696899</v>
      </c>
      <c r="E851" s="10">
        <v>35633</v>
      </c>
      <c r="F851" s="137">
        <v>2.8241427629409825E-3</v>
      </c>
      <c r="G851" s="46">
        <v>886.06060606060601</v>
      </c>
      <c r="H851" s="10">
        <v>22226</v>
      </c>
      <c r="I851" s="137">
        <v>1.7038904297106484E-3</v>
      </c>
      <c r="J851" s="46">
        <v>752.12121212121212</v>
      </c>
      <c r="K851" s="137">
        <v>-0.42922444786851566</v>
      </c>
    </row>
    <row r="852" spans="1:11" ht="14.4" x14ac:dyDescent="0.3">
      <c r="A852" s="99" t="s">
        <v>482</v>
      </c>
      <c r="B852" s="10">
        <v>38650</v>
      </c>
      <c r="C852" s="137">
        <v>3.1713624575178973E-3</v>
      </c>
      <c r="D852" s="10">
        <v>934.54545454545405</v>
      </c>
      <c r="E852" s="10">
        <v>33825</v>
      </c>
      <c r="F852" s="137">
        <v>2.6808472190519668E-3</v>
      </c>
      <c r="G852" s="46">
        <v>818.18181818181802</v>
      </c>
      <c r="H852" s="10">
        <v>21455</v>
      </c>
      <c r="I852" s="137">
        <v>1.6447839993449995E-3</v>
      </c>
      <c r="J852" s="46">
        <v>692.72727272727275</v>
      </c>
      <c r="K852" s="137">
        <v>-0.4448900388098318</v>
      </c>
    </row>
    <row r="853" spans="1:11" ht="14.4" x14ac:dyDescent="0.3">
      <c r="A853" s="99" t="s">
        <v>483</v>
      </c>
      <c r="B853" s="10">
        <v>41359</v>
      </c>
      <c r="C853" s="137">
        <v>3.3936450163126186E-3</v>
      </c>
      <c r="D853" s="10">
        <v>1013.93939393939</v>
      </c>
      <c r="E853" s="10">
        <v>34652</v>
      </c>
      <c r="F853" s="137">
        <v>2.7463922493596083E-3</v>
      </c>
      <c r="G853" s="46">
        <v>818.18181818181802</v>
      </c>
      <c r="H853" s="10">
        <v>23795</v>
      </c>
      <c r="I853" s="137">
        <v>1.8241731654352956E-3</v>
      </c>
      <c r="J853" s="46">
        <v>576.36363636363637</v>
      </c>
      <c r="K853" s="137">
        <v>-0.42467177639691484</v>
      </c>
    </row>
    <row r="854" spans="1:11" ht="14.4" x14ac:dyDescent="0.3">
      <c r="A854" s="99" t="s">
        <v>507</v>
      </c>
      <c r="B854" s="10">
        <v>38068</v>
      </c>
      <c r="C854" s="137">
        <v>3.1236074005896847E-3</v>
      </c>
      <c r="D854" s="10">
        <v>801.81818181818198</v>
      </c>
      <c r="E854" s="10">
        <v>31529</v>
      </c>
      <c r="F854" s="137">
        <v>2.4988745593345E-3</v>
      </c>
      <c r="G854" s="46">
        <v>720</v>
      </c>
      <c r="H854" s="10">
        <v>22424</v>
      </c>
      <c r="I854" s="137">
        <v>1.7190695129952118E-3</v>
      </c>
      <c r="J854" s="46">
        <v>742.42424242424249</v>
      </c>
      <c r="K854" s="137">
        <v>-0.41094882841231478</v>
      </c>
    </row>
    <row r="855" spans="1:11" ht="14.4" x14ac:dyDescent="0.3">
      <c r="A855" s="99" t="s">
        <v>508</v>
      </c>
      <c r="B855" s="10">
        <v>33794</v>
      </c>
      <c r="C855" s="137">
        <v>2.772911329608275E-3</v>
      </c>
      <c r="D855" s="10">
        <v>830.30303030303003</v>
      </c>
      <c r="E855" s="10">
        <v>28992</v>
      </c>
      <c r="F855" s="137">
        <v>2.2978011108574906E-3</v>
      </c>
      <c r="G855" s="46">
        <v>767.87878787878697</v>
      </c>
      <c r="H855" s="10">
        <v>22850</v>
      </c>
      <c r="I855" s="137">
        <v>1.7517275406680607E-3</v>
      </c>
      <c r="J855" s="46">
        <v>682.42424242424249</v>
      </c>
      <c r="K855" s="137">
        <v>-0.3238444694324436</v>
      </c>
    </row>
    <row r="856" spans="1:11" ht="14.4" x14ac:dyDescent="0.3">
      <c r="A856" s="99" t="s">
        <v>509</v>
      </c>
      <c r="B856" s="10">
        <v>30773</v>
      </c>
      <c r="C856" s="137">
        <v>2.5250281217386351E-3</v>
      </c>
      <c r="D856" s="10">
        <v>764.84848484848396</v>
      </c>
      <c r="E856" s="10">
        <v>24669</v>
      </c>
      <c r="F856" s="137">
        <v>1.9551757589591416E-3</v>
      </c>
      <c r="G856" s="46">
        <v>676.36363636363603</v>
      </c>
      <c r="H856" s="10">
        <v>19838</v>
      </c>
      <c r="I856" s="137">
        <v>1.5208214858543976E-3</v>
      </c>
      <c r="J856" s="46">
        <v>600</v>
      </c>
      <c r="K856" s="137">
        <v>-0.35534397036363047</v>
      </c>
    </row>
    <row r="857" spans="1:11" ht="14.4" x14ac:dyDescent="0.3">
      <c r="A857" s="99" t="s">
        <v>510</v>
      </c>
      <c r="B857" s="10">
        <v>29689</v>
      </c>
      <c r="C857" s="137">
        <v>2.4360822768757788E-3</v>
      </c>
      <c r="D857" s="10">
        <v>878.18181818181802</v>
      </c>
      <c r="E857" s="10">
        <v>23121</v>
      </c>
      <c r="F857" s="137">
        <v>1.8324868751426614E-3</v>
      </c>
      <c r="G857" s="46">
        <v>769.09090909090901</v>
      </c>
      <c r="H857" s="10">
        <v>19726</v>
      </c>
      <c r="I857" s="137">
        <v>1.5122353377338366E-3</v>
      </c>
      <c r="J857" s="46">
        <v>765.4545454545455</v>
      </c>
      <c r="K857" s="137">
        <v>-0.33557883391154975</v>
      </c>
    </row>
    <row r="858" spans="1:11" ht="14.4" x14ac:dyDescent="0.3">
      <c r="A858" s="99" t="s">
        <v>511</v>
      </c>
      <c r="B858" s="10">
        <v>24376</v>
      </c>
      <c r="C858" s="137">
        <v>2.0001327623403948E-3</v>
      </c>
      <c r="D858" s="10">
        <v>812.12121212121201</v>
      </c>
      <c r="E858" s="10">
        <v>19290</v>
      </c>
      <c r="F858" s="137">
        <v>1.5288556646123413E-3</v>
      </c>
      <c r="G858" s="46">
        <v>632.12121212121201</v>
      </c>
      <c r="H858" s="10">
        <v>16236</v>
      </c>
      <c r="I858" s="137">
        <v>1.244684829334207E-3</v>
      </c>
      <c r="J858" s="46">
        <v>738.78787878787887</v>
      </c>
      <c r="K858" s="137">
        <v>-0.33393501805054154</v>
      </c>
    </row>
    <row r="859" spans="1:11" ht="14.4" x14ac:dyDescent="0.3">
      <c r="A859" s="99" t="s">
        <v>512</v>
      </c>
      <c r="B859" s="10">
        <v>42377</v>
      </c>
      <c r="C859" s="137">
        <v>3.4771753392557809E-3</v>
      </c>
      <c r="D859" s="10">
        <v>1078.1818181818101</v>
      </c>
      <c r="E859" s="10">
        <v>32281</v>
      </c>
      <c r="F859" s="137">
        <v>2.5584753607750641E-3</v>
      </c>
      <c r="G859" s="46">
        <v>876.36363636363603</v>
      </c>
      <c r="H859" s="10">
        <v>30882</v>
      </c>
      <c r="I859" s="137">
        <v>2.3674770201711618E-3</v>
      </c>
      <c r="J859" s="46">
        <v>764.84848484848487</v>
      </c>
      <c r="K859" s="137">
        <v>-0.27125563395237984</v>
      </c>
    </row>
    <row r="860" spans="1:11" ht="14.4" x14ac:dyDescent="0.3">
      <c r="A860" s="99" t="s">
        <v>513</v>
      </c>
      <c r="B860" s="10">
        <v>43034</v>
      </c>
      <c r="C860" s="137">
        <v>3.5310843983654642E-3</v>
      </c>
      <c r="D860" s="10">
        <v>994.54545454545405</v>
      </c>
      <c r="E860" s="10">
        <v>31732</v>
      </c>
      <c r="F860" s="137">
        <v>2.5149636054680566E-3</v>
      </c>
      <c r="G860" s="46">
        <v>783.030303030303</v>
      </c>
      <c r="H860" s="10">
        <v>33336</v>
      </c>
      <c r="I860" s="137">
        <v>2.5556056584556002E-3</v>
      </c>
      <c r="J860" s="46">
        <v>813.93939393939399</v>
      </c>
      <c r="K860" s="137">
        <v>-0.22535669470651112</v>
      </c>
    </row>
    <row r="861" spans="1:11" ht="14.4" x14ac:dyDescent="0.3">
      <c r="A861" s="99" t="s">
        <v>487</v>
      </c>
      <c r="B861" s="10">
        <v>37137</v>
      </c>
      <c r="C861" s="137">
        <v>3.0472157201770285E-3</v>
      </c>
      <c r="D861" s="10">
        <v>870.30303030303003</v>
      </c>
      <c r="E861" s="10">
        <v>29113</v>
      </c>
      <c r="F861" s="137">
        <v>2.3073911334297089E-3</v>
      </c>
      <c r="G861" s="46">
        <v>775.75757575757495</v>
      </c>
      <c r="H861" s="10">
        <v>34639</v>
      </c>
      <c r="I861" s="137">
        <v>2.6554962923939149E-3</v>
      </c>
      <c r="J861" s="46">
        <v>841.21212121212125</v>
      </c>
      <c r="K861" s="137">
        <v>-6.7264453240703348E-2</v>
      </c>
    </row>
    <row r="862" spans="1:11" ht="14.4" x14ac:dyDescent="0.3">
      <c r="A862" s="99" t="s">
        <v>514</v>
      </c>
      <c r="B862" s="10">
        <v>16012</v>
      </c>
      <c r="C862" s="137">
        <v>1.3138384390627832E-3</v>
      </c>
      <c r="D862" s="10">
        <v>527.87878787878697</v>
      </c>
      <c r="E862" s="10">
        <v>12379</v>
      </c>
      <c r="F862" s="137">
        <v>9.8111478860737011E-4</v>
      </c>
      <c r="G862" s="46">
        <v>481.21212121212102</v>
      </c>
      <c r="H862" s="10">
        <v>18207</v>
      </c>
      <c r="I862" s="137">
        <v>1.3957857038487255E-3</v>
      </c>
      <c r="J862" s="46">
        <v>589.09090909090912</v>
      </c>
      <c r="K862" s="137">
        <v>0.13708468648513614</v>
      </c>
    </row>
    <row r="863" spans="1:11" ht="14.4" x14ac:dyDescent="0.3">
      <c r="A863" s="99" t="s">
        <v>515</v>
      </c>
      <c r="B863" s="10">
        <v>7174</v>
      </c>
      <c r="C863" s="137">
        <v>5.8865082199827676E-4</v>
      </c>
      <c r="D863" s="10">
        <v>456.36363636363598</v>
      </c>
      <c r="E863" s="10">
        <v>5676</v>
      </c>
      <c r="F863" s="137">
        <v>4.4985924066042761E-4</v>
      </c>
      <c r="G863" s="46">
        <v>310.90909090909003</v>
      </c>
      <c r="H863" s="10">
        <v>9572</v>
      </c>
      <c r="I863" s="137">
        <v>7.3380901616081735E-4</v>
      </c>
      <c r="J863" s="46">
        <v>466.06060606060606</v>
      </c>
      <c r="K863" s="137">
        <v>0.3342626149986061</v>
      </c>
    </row>
    <row r="864" spans="1:11" ht="14.4" x14ac:dyDescent="0.3">
      <c r="A864" s="99" t="s">
        <v>516</v>
      </c>
      <c r="B864" s="10">
        <v>4681</v>
      </c>
      <c r="C864" s="137">
        <v>3.8409178948619086E-4</v>
      </c>
      <c r="D864" s="10">
        <v>320.60606060606</v>
      </c>
      <c r="E864" s="10">
        <v>5180</v>
      </c>
      <c r="F864" s="137">
        <v>4.105480737528215E-4</v>
      </c>
      <c r="G864" s="46">
        <v>319.39393939393898</v>
      </c>
      <c r="H864" s="10">
        <v>9321</v>
      </c>
      <c r="I864" s="137">
        <v>7.1456684492634539E-4</v>
      </c>
      <c r="J864" s="46">
        <v>415.15151515151518</v>
      </c>
      <c r="K864" s="137">
        <v>0.99124118778038883</v>
      </c>
    </row>
    <row r="865" spans="1:11" ht="14.4" x14ac:dyDescent="0.3">
      <c r="A865" s="99" t="s">
        <v>517</v>
      </c>
      <c r="B865" s="10">
        <v>3174</v>
      </c>
      <c r="C865" s="137">
        <v>2.6043737231983975E-4</v>
      </c>
      <c r="D865" s="10">
        <v>231.51515151515099</v>
      </c>
      <c r="E865" s="10">
        <v>3047</v>
      </c>
      <c r="F865" s="137">
        <v>2.4149420477313652E-4</v>
      </c>
      <c r="G865" s="46">
        <v>225.45454545454501</v>
      </c>
      <c r="H865" s="10">
        <v>8184</v>
      </c>
      <c r="I865" s="137">
        <v>6.2740210909529139E-4</v>
      </c>
      <c r="J865" s="46">
        <v>440.60606060606062</v>
      </c>
      <c r="K865" s="137">
        <v>1.5784499054820416</v>
      </c>
    </row>
    <row r="866" spans="1:11" ht="14.4" x14ac:dyDescent="0.3">
      <c r="A866" s="99" t="s">
        <v>518</v>
      </c>
      <c r="B866" s="10">
        <v>4715982</v>
      </c>
      <c r="C866" s="137">
        <v>0.38696218021035367</v>
      </c>
      <c r="D866" s="10">
        <v>6895.7575757575696</v>
      </c>
      <c r="E866" s="10">
        <v>4489340</v>
      </c>
      <c r="F866" s="137">
        <v>0.35580885896167797</v>
      </c>
      <c r="G866" s="46">
        <v>6222.4242424242402</v>
      </c>
      <c r="H866" s="10">
        <v>4461835</v>
      </c>
      <c r="I866" s="137">
        <v>0.34205335892414335</v>
      </c>
      <c r="J866" s="46">
        <v>6820.606060606061</v>
      </c>
      <c r="K866" s="137">
        <v>-5.3890578886857499E-2</v>
      </c>
    </row>
    <row r="867" spans="1:11" ht="14.4" x14ac:dyDescent="0.3">
      <c r="A867" s="99" t="s">
        <v>506</v>
      </c>
      <c r="B867" s="10">
        <v>207592</v>
      </c>
      <c r="C867" s="137">
        <v>1.7033621611411521E-2</v>
      </c>
      <c r="D867" s="10">
        <v>1936.9696969696899</v>
      </c>
      <c r="E867" s="10">
        <v>240107</v>
      </c>
      <c r="F867" s="137">
        <v>1.90300128078318E-2</v>
      </c>
      <c r="G867" s="46">
        <v>1935.15151515151</v>
      </c>
      <c r="H867" s="10">
        <v>180017</v>
      </c>
      <c r="I867" s="137">
        <v>1.3800469876955898E-2</v>
      </c>
      <c r="J867" s="46">
        <v>2290.3030303030305</v>
      </c>
      <c r="K867" s="137">
        <v>-0.13283267177925931</v>
      </c>
    </row>
    <row r="868" spans="1:11" ht="14.4" x14ac:dyDescent="0.3">
      <c r="A868" s="99" t="s">
        <v>481</v>
      </c>
      <c r="B868" s="10">
        <v>159668</v>
      </c>
      <c r="C868" s="137">
        <v>1.3101296270814168E-2</v>
      </c>
      <c r="D868" s="10">
        <v>1933.9393939393899</v>
      </c>
      <c r="E868" s="10">
        <v>157812</v>
      </c>
      <c r="F868" s="137">
        <v>1.2507608612949859E-2</v>
      </c>
      <c r="G868" s="46">
        <v>1530.9090909090901</v>
      </c>
      <c r="H868" s="10">
        <v>111624</v>
      </c>
      <c r="I868" s="137">
        <v>8.5573231947278592E-3</v>
      </c>
      <c r="J868" s="46">
        <v>1351.5151515151515</v>
      </c>
      <c r="K868" s="137">
        <v>-0.30089936618483354</v>
      </c>
    </row>
    <row r="869" spans="1:11" ht="14.4" x14ac:dyDescent="0.3">
      <c r="A869" s="99" t="s">
        <v>482</v>
      </c>
      <c r="B869" s="10">
        <v>181066</v>
      </c>
      <c r="C869" s="137">
        <v>1.4857074119868967E-2</v>
      </c>
      <c r="D869" s="10">
        <v>2072.1212121212102</v>
      </c>
      <c r="E869" s="10">
        <v>178259</v>
      </c>
      <c r="F869" s="137">
        <v>1.4128163914884983E-2</v>
      </c>
      <c r="G869" s="46">
        <v>1985.45454545454</v>
      </c>
      <c r="H869" s="10">
        <v>122779</v>
      </c>
      <c r="I869" s="137">
        <v>9.4124882151283944E-3</v>
      </c>
      <c r="J869" s="46">
        <v>1707.2727272727273</v>
      </c>
      <c r="K869" s="137">
        <v>-0.32191024267394208</v>
      </c>
    </row>
    <row r="870" spans="1:11" ht="14.4" x14ac:dyDescent="0.3">
      <c r="A870" s="99" t="s">
        <v>483</v>
      </c>
      <c r="B870" s="10">
        <v>205094</v>
      </c>
      <c r="C870" s="137">
        <v>1.6828652312087338E-2</v>
      </c>
      <c r="D870" s="10">
        <v>2098.7878787878699</v>
      </c>
      <c r="E870" s="10">
        <v>195874</v>
      </c>
      <c r="F870" s="137">
        <v>1.5524265134799259E-2</v>
      </c>
      <c r="G870" s="46">
        <v>1926.6666666666599</v>
      </c>
      <c r="H870" s="10">
        <v>148505</v>
      </c>
      <c r="I870" s="137">
        <v>1.138469577360658E-2</v>
      </c>
      <c r="J870" s="46">
        <v>1901.2121212121212</v>
      </c>
      <c r="K870" s="137">
        <v>-0.27591738422381934</v>
      </c>
    </row>
    <row r="871" spans="1:11" ht="14.4" x14ac:dyDescent="0.3">
      <c r="A871" s="99" t="s">
        <v>507</v>
      </c>
      <c r="B871" s="10">
        <v>209979</v>
      </c>
      <c r="C871" s="137">
        <v>1.7229482987507129E-2</v>
      </c>
      <c r="D871" s="10">
        <v>2308.4848484848399</v>
      </c>
      <c r="E871" s="10">
        <v>196262</v>
      </c>
      <c r="F871" s="137">
        <v>1.5555016612138274E-2</v>
      </c>
      <c r="G871" s="46">
        <v>1996.9696969696899</v>
      </c>
      <c r="H871" s="10">
        <v>154703</v>
      </c>
      <c r="I871" s="137">
        <v>1.1859847077635492E-2</v>
      </c>
      <c r="J871" s="46">
        <v>1666.6666666666667</v>
      </c>
      <c r="K871" s="137">
        <v>-0.26324537215626326</v>
      </c>
    </row>
    <row r="872" spans="1:11" ht="14.4" x14ac:dyDescent="0.3">
      <c r="A872" s="99" t="s">
        <v>508</v>
      </c>
      <c r="B872" s="10">
        <v>217984</v>
      </c>
      <c r="C872" s="137">
        <v>1.78863201536761E-2</v>
      </c>
      <c r="D872" s="10">
        <v>2096.9696969696902</v>
      </c>
      <c r="E872" s="10">
        <v>207086</v>
      </c>
      <c r="F872" s="137">
        <v>1.6412887722234905E-2</v>
      </c>
      <c r="G872" s="46">
        <v>2258.7878787878699</v>
      </c>
      <c r="H872" s="10">
        <v>171841</v>
      </c>
      <c r="I872" s="137">
        <v>1.3173681064154933E-2</v>
      </c>
      <c r="J872" s="46">
        <v>1934.5454545454547</v>
      </c>
      <c r="K872" s="137">
        <v>-0.2116806738109219</v>
      </c>
    </row>
    <row r="873" spans="1:11" ht="14.4" x14ac:dyDescent="0.3">
      <c r="A873" s="99" t="s">
        <v>509</v>
      </c>
      <c r="B873" s="10">
        <v>213341</v>
      </c>
      <c r="C873" s="137">
        <v>1.7505346391961857E-2</v>
      </c>
      <c r="D873" s="10">
        <v>2030.9090909090901</v>
      </c>
      <c r="E873" s="10">
        <v>191647</v>
      </c>
      <c r="F873" s="137">
        <v>1.518924839585077E-2</v>
      </c>
      <c r="G873" s="46">
        <v>1693.9393939393899</v>
      </c>
      <c r="H873" s="10">
        <v>159594</v>
      </c>
      <c r="I873" s="137">
        <v>1.2234801099578927E-2</v>
      </c>
      <c r="J873" s="46">
        <v>1832.1212121212122</v>
      </c>
      <c r="K873" s="137">
        <v>-0.25193000876531002</v>
      </c>
    </row>
    <row r="874" spans="1:11" ht="14.4" x14ac:dyDescent="0.3">
      <c r="A874" s="99" t="s">
        <v>510</v>
      </c>
      <c r="B874" s="10">
        <v>219549</v>
      </c>
      <c r="C874" s="137">
        <v>1.801473366586279E-2</v>
      </c>
      <c r="D874" s="10">
        <v>2056.9696969696902</v>
      </c>
      <c r="E874" s="10">
        <v>197669</v>
      </c>
      <c r="F874" s="137">
        <v>1.5666530345684649E-2</v>
      </c>
      <c r="G874" s="46">
        <v>1991.5151515151499</v>
      </c>
      <c r="H874" s="10">
        <v>165529</v>
      </c>
      <c r="I874" s="137">
        <v>1.2689790287931877E-2</v>
      </c>
      <c r="J874" s="46">
        <v>1909.6969696969697</v>
      </c>
      <c r="K874" s="137">
        <v>-0.24604985675179572</v>
      </c>
    </row>
    <row r="875" spans="1:11" ht="14.4" x14ac:dyDescent="0.3">
      <c r="A875" s="99" t="s">
        <v>511</v>
      </c>
      <c r="B875" s="10">
        <v>200509</v>
      </c>
      <c r="C875" s="137">
        <v>1.645243764539343E-2</v>
      </c>
      <c r="D875" s="10">
        <v>2248.4848484848399</v>
      </c>
      <c r="E875" s="10">
        <v>177318</v>
      </c>
      <c r="F875" s="137">
        <v>1.4053583656699384E-2</v>
      </c>
      <c r="G875" s="46">
        <v>1972.72727272727</v>
      </c>
      <c r="H875" s="10">
        <v>148554</v>
      </c>
      <c r="I875" s="137">
        <v>1.1388452213409325E-2</v>
      </c>
      <c r="J875" s="46">
        <v>1562.4242424242425</v>
      </c>
      <c r="K875" s="137">
        <v>-0.25911555092290123</v>
      </c>
    </row>
    <row r="876" spans="1:11" ht="14.4" x14ac:dyDescent="0.3">
      <c r="A876" s="99" t="s">
        <v>512</v>
      </c>
      <c r="B876" s="10">
        <v>396241</v>
      </c>
      <c r="C876" s="137">
        <v>3.2512906378508385E-2</v>
      </c>
      <c r="D876" s="10">
        <v>2672.7272727272698</v>
      </c>
      <c r="E876" s="10">
        <v>351085</v>
      </c>
      <c r="F876" s="137">
        <v>2.782572789063887E-2</v>
      </c>
      <c r="G876" s="46">
        <v>2543.0303030302998</v>
      </c>
      <c r="H876" s="10">
        <v>310207</v>
      </c>
      <c r="I876" s="137">
        <v>2.3781100446740353E-2</v>
      </c>
      <c r="J876" s="46">
        <v>2295.757575757576</v>
      </c>
      <c r="K876" s="137">
        <v>-0.21712543628751188</v>
      </c>
    </row>
    <row r="877" spans="1:11" ht="14.4" x14ac:dyDescent="0.3">
      <c r="A877" s="99" t="s">
        <v>513</v>
      </c>
      <c r="B877" s="10">
        <v>522947</v>
      </c>
      <c r="C877" s="137">
        <v>4.2909559717247393E-2</v>
      </c>
      <c r="D877" s="10">
        <v>3040</v>
      </c>
      <c r="E877" s="10">
        <v>456132</v>
      </c>
      <c r="F877" s="137">
        <v>3.6151373354637452E-2</v>
      </c>
      <c r="G877" s="46">
        <v>3027.8787878787798</v>
      </c>
      <c r="H877" s="10">
        <v>424732</v>
      </c>
      <c r="I877" s="137">
        <v>3.2560820210198106E-2</v>
      </c>
      <c r="J877" s="46">
        <v>3017.575757575758</v>
      </c>
      <c r="K877" s="137">
        <v>-0.18781061943179711</v>
      </c>
    </row>
    <row r="878" spans="1:11" ht="14.4" x14ac:dyDescent="0.3">
      <c r="A878" s="99" t="s">
        <v>487</v>
      </c>
      <c r="B878" s="10">
        <v>669912</v>
      </c>
      <c r="C878" s="137">
        <v>5.4968532125245266E-2</v>
      </c>
      <c r="D878" s="10">
        <v>3609.69696969697</v>
      </c>
      <c r="E878" s="10">
        <v>595795</v>
      </c>
      <c r="F878" s="137">
        <v>4.7220557838139443E-2</v>
      </c>
      <c r="G878" s="46">
        <v>3410.9090909090901</v>
      </c>
      <c r="H878" s="10">
        <v>599701</v>
      </c>
      <c r="I878" s="137">
        <v>4.5974300125434422E-2</v>
      </c>
      <c r="J878" s="46">
        <v>3042.4242424242425</v>
      </c>
      <c r="K878" s="137">
        <v>-0.10480630291739811</v>
      </c>
    </row>
    <row r="879" spans="1:11" ht="14.4" x14ac:dyDescent="0.3">
      <c r="A879" s="99" t="s">
        <v>514</v>
      </c>
      <c r="B879" s="10">
        <v>467415</v>
      </c>
      <c r="C879" s="137">
        <v>3.8352972395361652E-2</v>
      </c>
      <c r="D879" s="10">
        <v>3454.54545454545</v>
      </c>
      <c r="E879" s="10">
        <v>437197</v>
      </c>
      <c r="F879" s="137">
        <v>3.4650653706662607E-2</v>
      </c>
      <c r="G879" s="46">
        <v>2518.1818181818098</v>
      </c>
      <c r="H879" s="10">
        <v>468344</v>
      </c>
      <c r="I879" s="137">
        <v>3.5904204958715193E-2</v>
      </c>
      <c r="J879" s="46">
        <v>3128.4848484848485</v>
      </c>
      <c r="K879" s="137">
        <v>1.9875271439727007E-3</v>
      </c>
    </row>
    <row r="880" spans="1:11" ht="14.4" x14ac:dyDescent="0.3">
      <c r="A880" s="99" t="s">
        <v>515</v>
      </c>
      <c r="B880" s="10">
        <v>289427</v>
      </c>
      <c r="C880" s="137">
        <v>2.3748458525020246E-2</v>
      </c>
      <c r="D880" s="10">
        <v>2457.5757575757498</v>
      </c>
      <c r="E880" s="10">
        <v>283700</v>
      </c>
      <c r="F880" s="137">
        <v>2.2485036394531945E-2</v>
      </c>
      <c r="G880" s="46">
        <v>2321.2121212121201</v>
      </c>
      <c r="H880" s="10">
        <v>335841</v>
      </c>
      <c r="I880" s="137">
        <v>2.5746255097833792E-2</v>
      </c>
      <c r="J880" s="46">
        <v>2729.0909090909095</v>
      </c>
      <c r="K880" s="137">
        <v>0.16036513524999396</v>
      </c>
    </row>
    <row r="881" spans="1:11" ht="14.4" x14ac:dyDescent="0.3">
      <c r="A881" s="99" t="s">
        <v>516</v>
      </c>
      <c r="B881" s="10">
        <v>288787</v>
      </c>
      <c r="C881" s="137">
        <v>2.3695944373071695E-2</v>
      </c>
      <c r="D881" s="10">
        <v>2376.3636363636301</v>
      </c>
      <c r="E881" s="10">
        <v>313140</v>
      </c>
      <c r="F881" s="137">
        <v>2.4818344365822111E-2</v>
      </c>
      <c r="G881" s="46">
        <v>2449.0909090908999</v>
      </c>
      <c r="H881" s="10">
        <v>424069</v>
      </c>
      <c r="I881" s="137">
        <v>3.2509993279805853E-2</v>
      </c>
      <c r="J881" s="46">
        <v>3391.5151515151515</v>
      </c>
      <c r="K881" s="137">
        <v>0.46844906453545349</v>
      </c>
    </row>
    <row r="882" spans="1:11" ht="14.4" x14ac:dyDescent="0.3">
      <c r="A882" s="99" t="s">
        <v>517</v>
      </c>
      <c r="B882" s="10">
        <v>266471</v>
      </c>
      <c r="C882" s="137">
        <v>2.1864841537315695E-2</v>
      </c>
      <c r="D882" s="10">
        <v>2126.6666666666601</v>
      </c>
      <c r="E882" s="10">
        <v>310257</v>
      </c>
      <c r="F882" s="137">
        <v>2.4589848208171651E-2</v>
      </c>
      <c r="G882" s="46">
        <v>2655.15151515151</v>
      </c>
      <c r="H882" s="10">
        <v>535795</v>
      </c>
      <c r="I882" s="137">
        <v>4.1075136002286371E-2</v>
      </c>
      <c r="J882" s="46">
        <v>3584.2424242424245</v>
      </c>
      <c r="K882" s="137">
        <v>1.0107066059721321</v>
      </c>
    </row>
    <row r="883" spans="1:11" ht="14.4" x14ac:dyDescent="0.3">
      <c r="A883" s="99" t="s">
        <v>519</v>
      </c>
      <c r="B883" s="10">
        <v>4675937</v>
      </c>
      <c r="C883" s="137">
        <v>0.38367635331226041</v>
      </c>
      <c r="D883" s="10">
        <v>5233.9393939393904</v>
      </c>
      <c r="E883" s="10">
        <v>5040490</v>
      </c>
      <c r="F883" s="137">
        <v>0.39949101549620836</v>
      </c>
      <c r="G883" s="46">
        <v>5358.1818181818098</v>
      </c>
      <c r="H883" s="10">
        <v>5087413</v>
      </c>
      <c r="I883" s="137">
        <v>0.39001144257561138</v>
      </c>
      <c r="J883" s="46">
        <v>4910.909090909091</v>
      </c>
      <c r="K883" s="137">
        <v>8.7998619314160989E-2</v>
      </c>
    </row>
    <row r="884" spans="1:11" ht="14.4" x14ac:dyDescent="0.3">
      <c r="A884" s="99" t="s">
        <v>506</v>
      </c>
      <c r="B884" s="10">
        <v>210398</v>
      </c>
      <c r="C884" s="137">
        <v>1.7263863346360944E-2</v>
      </c>
      <c r="D884" s="10">
        <v>2295.7575757575701</v>
      </c>
      <c r="E884" s="10">
        <v>256045</v>
      </c>
      <c r="F884" s="137">
        <v>2.0293201070278221E-2</v>
      </c>
      <c r="G884" s="46">
        <v>2255.15151515151</v>
      </c>
      <c r="H884" s="10">
        <v>219129</v>
      </c>
      <c r="I884" s="137">
        <v>1.6798875459914726E-2</v>
      </c>
      <c r="J884" s="46">
        <v>1819.3939393939395</v>
      </c>
      <c r="K884" s="137">
        <v>4.1497542752307534E-2</v>
      </c>
    </row>
    <row r="885" spans="1:11" ht="14.4" x14ac:dyDescent="0.3">
      <c r="A885" s="99" t="s">
        <v>481</v>
      </c>
      <c r="B885" s="10">
        <v>179662</v>
      </c>
      <c r="C885" s="137">
        <v>1.4741871199031836E-2</v>
      </c>
      <c r="D885" s="10">
        <v>1790.30303030303</v>
      </c>
      <c r="E885" s="10">
        <v>211601</v>
      </c>
      <c r="F885" s="137">
        <v>1.6770730300032972E-2</v>
      </c>
      <c r="G885" s="46">
        <v>2114.54545454545</v>
      </c>
      <c r="H885" s="10">
        <v>167426</v>
      </c>
      <c r="I885" s="137">
        <v>1.2835218171723882E-2</v>
      </c>
      <c r="J885" s="46">
        <v>1965.4545454545455</v>
      </c>
      <c r="K885" s="137">
        <v>-6.8105665082209929E-2</v>
      </c>
    </row>
    <row r="886" spans="1:11" ht="14.4" x14ac:dyDescent="0.3">
      <c r="A886" s="99" t="s">
        <v>482</v>
      </c>
      <c r="B886" s="10">
        <v>153022</v>
      </c>
      <c r="C886" s="137">
        <v>1.2555969624173446E-2</v>
      </c>
      <c r="D886" s="10">
        <v>1634.54545454545</v>
      </c>
      <c r="E886" s="10">
        <v>177787</v>
      </c>
      <c r="F886" s="137">
        <v>1.4090754901214841E-2</v>
      </c>
      <c r="G886" s="46">
        <v>1570.30303030303</v>
      </c>
      <c r="H886" s="10">
        <v>133004</v>
      </c>
      <c r="I886" s="137">
        <v>1.0196357541313554E-2</v>
      </c>
      <c r="J886" s="46">
        <v>1574.5454545454547</v>
      </c>
      <c r="K886" s="137">
        <v>-0.1308177909058828</v>
      </c>
    </row>
    <row r="887" spans="1:11" ht="14.4" x14ac:dyDescent="0.3">
      <c r="A887" s="99" t="s">
        <v>483</v>
      </c>
      <c r="B887" s="10">
        <v>169162</v>
      </c>
      <c r="C887" s="137">
        <v>1.3880310893625939E-2</v>
      </c>
      <c r="D887" s="10">
        <v>1766.0606060606001</v>
      </c>
      <c r="E887" s="10">
        <v>191555</v>
      </c>
      <c r="F887" s="137">
        <v>1.5181956808440488E-2</v>
      </c>
      <c r="G887" s="46">
        <v>1663.6363636363601</v>
      </c>
      <c r="H887" s="10">
        <v>153702</v>
      </c>
      <c r="I887" s="137">
        <v>1.1783108378807975E-2</v>
      </c>
      <c r="J887" s="46">
        <v>1463.030303030303</v>
      </c>
      <c r="K887" s="137">
        <v>-9.1391683711471841E-2</v>
      </c>
    </row>
    <row r="888" spans="1:11" ht="14.4" x14ac:dyDescent="0.3">
      <c r="A888" s="99" t="s">
        <v>507</v>
      </c>
      <c r="B888" s="10">
        <v>167005</v>
      </c>
      <c r="C888" s="137">
        <v>1.3703321790886841E-2</v>
      </c>
      <c r="D888" s="10">
        <v>1701.8181818181799</v>
      </c>
      <c r="E888" s="10">
        <v>181386</v>
      </c>
      <c r="F888" s="137">
        <v>1.4375998630449669E-2</v>
      </c>
      <c r="G888" s="46">
        <v>1666.6666666666599</v>
      </c>
      <c r="H888" s="10">
        <v>142425</v>
      </c>
      <c r="I888" s="137">
        <v>1.0918590589918974E-2</v>
      </c>
      <c r="J888" s="46">
        <v>1530.909090909091</v>
      </c>
      <c r="K888" s="137">
        <v>-0.14718122211909823</v>
      </c>
    </row>
    <row r="889" spans="1:11" ht="14.4" x14ac:dyDescent="0.3">
      <c r="A889" s="99" t="s">
        <v>508</v>
      </c>
      <c r="B889" s="10">
        <v>173220</v>
      </c>
      <c r="C889" s="137">
        <v>1.4213283438324713E-2</v>
      </c>
      <c r="D889" s="10">
        <v>1917.57575757575</v>
      </c>
      <c r="E889" s="10">
        <v>186712</v>
      </c>
      <c r="F889" s="137">
        <v>1.4798118136397068E-2</v>
      </c>
      <c r="G889" s="46">
        <v>1709.0909090908999</v>
      </c>
      <c r="H889" s="10">
        <v>156899</v>
      </c>
      <c r="I889" s="137">
        <v>1.2028196910427924E-2</v>
      </c>
      <c r="J889" s="46">
        <v>1699.3939393939395</v>
      </c>
      <c r="K889" s="137">
        <v>-9.422122156794828E-2</v>
      </c>
    </row>
    <row r="890" spans="1:11" ht="14.4" x14ac:dyDescent="0.3">
      <c r="A890" s="99" t="s">
        <v>509</v>
      </c>
      <c r="B890" s="10">
        <v>174661</v>
      </c>
      <c r="C890" s="137">
        <v>1.4331522333571369E-2</v>
      </c>
      <c r="D890" s="10">
        <v>1924.2424242424199</v>
      </c>
      <c r="E890" s="10">
        <v>179945</v>
      </c>
      <c r="F890" s="137">
        <v>1.4261790179816885E-2</v>
      </c>
      <c r="G890" s="46">
        <v>1969.0909090908999</v>
      </c>
      <c r="H890" s="10">
        <v>148353</v>
      </c>
      <c r="I890" s="137">
        <v>1.1373043144014388E-2</v>
      </c>
      <c r="J890" s="46">
        <v>1821.2121212121212</v>
      </c>
      <c r="K890" s="137">
        <v>-0.15062320724145631</v>
      </c>
    </row>
    <row r="891" spans="1:11" ht="14.4" x14ac:dyDescent="0.3">
      <c r="A891" s="99" t="s">
        <v>510</v>
      </c>
      <c r="B891" s="10">
        <v>177946</v>
      </c>
      <c r="C891" s="137">
        <v>1.4601067629119786E-2</v>
      </c>
      <c r="D891" s="10">
        <v>1856.9696969696899</v>
      </c>
      <c r="E891" s="10">
        <v>184847</v>
      </c>
      <c r="F891" s="137">
        <v>1.4650304978569074E-2</v>
      </c>
      <c r="G891" s="46">
        <v>1736.9696969696899</v>
      </c>
      <c r="H891" s="10">
        <v>157170</v>
      </c>
      <c r="I891" s="137">
        <v>1.2048972322398209E-2</v>
      </c>
      <c r="J891" s="46">
        <v>1800.6060606060607</v>
      </c>
      <c r="K891" s="137">
        <v>-0.11675452103447113</v>
      </c>
    </row>
    <row r="892" spans="1:11" ht="14.4" x14ac:dyDescent="0.3">
      <c r="A892" s="99" t="s">
        <v>511</v>
      </c>
      <c r="B892" s="10">
        <v>166419</v>
      </c>
      <c r="C892" s="137">
        <v>1.365523852050895E-2</v>
      </c>
      <c r="D892" s="10">
        <v>1861.8181818181799</v>
      </c>
      <c r="E892" s="10">
        <v>167666</v>
      </c>
      <c r="F892" s="137">
        <v>1.3288601029698952E-2</v>
      </c>
      <c r="G892" s="46">
        <v>1567.87878787878</v>
      </c>
      <c r="H892" s="10">
        <v>150288</v>
      </c>
      <c r="I892" s="137">
        <v>1.1521384185204441E-2</v>
      </c>
      <c r="J892" s="46">
        <v>1575.7575757575758</v>
      </c>
      <c r="K892" s="137">
        <v>-9.6930038036522267E-2</v>
      </c>
    </row>
    <row r="893" spans="1:11" ht="14.4" x14ac:dyDescent="0.3">
      <c r="A893" s="99" t="s">
        <v>512</v>
      </c>
      <c r="B893" s="10">
        <v>341756</v>
      </c>
      <c r="C893" s="137">
        <v>2.8042228927075977E-2</v>
      </c>
      <c r="D893" s="10">
        <v>2144.2424242424199</v>
      </c>
      <c r="E893" s="10">
        <v>347597</v>
      </c>
      <c r="F893" s="137">
        <v>2.7549281620127316E-2</v>
      </c>
      <c r="G893" s="46">
        <v>2444.84848484848</v>
      </c>
      <c r="H893" s="10">
        <v>307993</v>
      </c>
      <c r="I893" s="137">
        <v>2.3611370697285687E-2</v>
      </c>
      <c r="J893" s="46">
        <v>2587.2727272727275</v>
      </c>
      <c r="K893" s="137">
        <v>-9.8792705907138428E-2</v>
      </c>
    </row>
    <row r="894" spans="1:11" ht="14.4" x14ac:dyDescent="0.3">
      <c r="A894" s="99" t="s">
        <v>513</v>
      </c>
      <c r="B894" s="10">
        <v>467928</v>
      </c>
      <c r="C894" s="137">
        <v>3.8395065770282913E-2</v>
      </c>
      <c r="D894" s="10">
        <v>2956.3636363636301</v>
      </c>
      <c r="E894" s="10">
        <v>470335</v>
      </c>
      <c r="F894" s="137">
        <v>3.7277051789292144E-2</v>
      </c>
      <c r="G894" s="46">
        <v>2571.5151515151501</v>
      </c>
      <c r="H894" s="10">
        <v>429548</v>
      </c>
      <c r="I894" s="137">
        <v>3.2930024579382239E-2</v>
      </c>
      <c r="J894" s="46">
        <v>2427.878787878788</v>
      </c>
      <c r="K894" s="137">
        <v>-8.2021165649416153E-2</v>
      </c>
    </row>
    <row r="895" spans="1:11" ht="14.4" x14ac:dyDescent="0.3">
      <c r="A895" s="99" t="s">
        <v>487</v>
      </c>
      <c r="B895" s="10">
        <v>655388</v>
      </c>
      <c r="C895" s="137">
        <v>5.3776789089462866E-2</v>
      </c>
      <c r="D895" s="10">
        <v>2812.7272727272698</v>
      </c>
      <c r="E895" s="10">
        <v>659806</v>
      </c>
      <c r="F895" s="137">
        <v>5.2293838291612771E-2</v>
      </c>
      <c r="G895" s="46">
        <v>2710.9090909090901</v>
      </c>
      <c r="H895" s="10">
        <v>645886</v>
      </c>
      <c r="I895" s="137">
        <v>4.9514936294614044E-2</v>
      </c>
      <c r="J895" s="46">
        <v>2606.060606060606</v>
      </c>
      <c r="K895" s="137">
        <v>-1.4498281933755271E-2</v>
      </c>
    </row>
    <row r="896" spans="1:11" ht="14.4" x14ac:dyDescent="0.3">
      <c r="A896" s="99" t="s">
        <v>514</v>
      </c>
      <c r="B896" s="10">
        <v>499613</v>
      </c>
      <c r="C896" s="137">
        <v>4.0994926558548236E-2</v>
      </c>
      <c r="D896" s="10">
        <v>2655.15151515151</v>
      </c>
      <c r="E896" s="10">
        <v>515724</v>
      </c>
      <c r="F896" s="137">
        <v>4.0874419843262573E-2</v>
      </c>
      <c r="G896" s="46">
        <v>2713.9393939393899</v>
      </c>
      <c r="H896" s="10">
        <v>535114</v>
      </c>
      <c r="I896" s="137">
        <v>4.1022929155231883E-2</v>
      </c>
      <c r="J896" s="46">
        <v>2782.4242424242425</v>
      </c>
      <c r="K896" s="137">
        <v>7.1056998116542203E-2</v>
      </c>
    </row>
    <row r="897" spans="1:11" ht="14.4" x14ac:dyDescent="0.3">
      <c r="A897" s="99" t="s">
        <v>515</v>
      </c>
      <c r="B897" s="10">
        <v>340355</v>
      </c>
      <c r="C897" s="137">
        <v>2.7927272166326105E-2</v>
      </c>
      <c r="D897" s="10">
        <v>2282.4242424242402</v>
      </c>
      <c r="E897" s="10">
        <v>352600</v>
      </c>
      <c r="F897" s="137">
        <v>2.7945801313753835E-2</v>
      </c>
      <c r="G897" s="46">
        <v>2241.8181818181802</v>
      </c>
      <c r="H897" s="10">
        <v>398924</v>
      </c>
      <c r="I897" s="137">
        <v>3.058232636470308E-2</v>
      </c>
      <c r="J897" s="46">
        <v>2561.2121212121215</v>
      </c>
      <c r="K897" s="137">
        <v>0.17208209075817896</v>
      </c>
    </row>
    <row r="898" spans="1:11" ht="14.4" x14ac:dyDescent="0.3">
      <c r="A898" s="99" t="s">
        <v>516</v>
      </c>
      <c r="B898" s="10">
        <v>385874</v>
      </c>
      <c r="C898" s="137">
        <v>3.1662259170304297E-2</v>
      </c>
      <c r="D898" s="10">
        <v>2175.15151515151</v>
      </c>
      <c r="E898" s="10">
        <v>440385</v>
      </c>
      <c r="F898" s="137">
        <v>3.4903323061705849E-2</v>
      </c>
      <c r="G898" s="46">
        <v>2387.2727272727202</v>
      </c>
      <c r="H898" s="10">
        <v>544375</v>
      </c>
      <c r="I898" s="137">
        <v>4.1732896277950786E-2</v>
      </c>
      <c r="J898" s="46">
        <v>2707.878787878788</v>
      </c>
      <c r="K898" s="137">
        <v>0.41075843410025031</v>
      </c>
    </row>
    <row r="899" spans="1:11" ht="14.4" x14ac:dyDescent="0.3">
      <c r="A899" s="99" t="s">
        <v>517</v>
      </c>
      <c r="B899" s="10">
        <v>413528</v>
      </c>
      <c r="C899" s="137">
        <v>3.3931362854656172E-2</v>
      </c>
      <c r="D899" s="10">
        <v>2446.0606060606001</v>
      </c>
      <c r="E899" s="10">
        <v>516499</v>
      </c>
      <c r="F899" s="137">
        <v>4.093584354155571E-2</v>
      </c>
      <c r="G899" s="46">
        <v>2813.3333333333298</v>
      </c>
      <c r="H899" s="10">
        <v>797177</v>
      </c>
      <c r="I899" s="137">
        <v>6.1113212502719588E-2</v>
      </c>
      <c r="J899" s="46">
        <v>3844.2424242424245</v>
      </c>
      <c r="K899" s="137">
        <v>0.92774612601806894</v>
      </c>
    </row>
    <row r="900" spans="1:11" ht="14.4" x14ac:dyDescent="0.3">
      <c r="A900" s="99" t="s">
        <v>520</v>
      </c>
      <c r="B900" s="10">
        <v>2290440</v>
      </c>
      <c r="C900" s="137">
        <v>0.1879383034203698</v>
      </c>
      <c r="D900" s="10">
        <v>6947.2727272727197</v>
      </c>
      <c r="E900" s="10">
        <v>2650396</v>
      </c>
      <c r="F900" s="137">
        <v>0.21006080549849096</v>
      </c>
      <c r="G900" s="46">
        <v>6487.2727272727197</v>
      </c>
      <c r="H900" s="10">
        <v>3122404</v>
      </c>
      <c r="I900" s="137">
        <v>0.23936985032350613</v>
      </c>
      <c r="J900" s="46">
        <v>5809.090909090909</v>
      </c>
      <c r="K900" s="137">
        <v>0.36323326522414906</v>
      </c>
    </row>
    <row r="901" spans="1:11" ht="14.4" x14ac:dyDescent="0.3">
      <c r="A901" s="99" t="s">
        <v>506</v>
      </c>
      <c r="B901" s="10">
        <v>154629</v>
      </c>
      <c r="C901" s="137">
        <v>1.2687829377581757E-2</v>
      </c>
      <c r="D901" s="10">
        <v>1758.1818181818101</v>
      </c>
      <c r="E901" s="10">
        <v>150280</v>
      </c>
      <c r="F901" s="137">
        <v>1.1910649521925486E-2</v>
      </c>
      <c r="G901" s="46">
        <v>1570.9090909090901</v>
      </c>
      <c r="H901" s="10">
        <v>169457</v>
      </c>
      <c r="I901" s="137">
        <v>1.2990918768445844E-2</v>
      </c>
      <c r="J901" s="46">
        <v>1900.6060606060607</v>
      </c>
      <c r="K901" s="137">
        <v>9.5894043161373357E-2</v>
      </c>
    </row>
    <row r="902" spans="1:11" ht="14.4" x14ac:dyDescent="0.3">
      <c r="A902" s="99" t="s">
        <v>481</v>
      </c>
      <c r="B902" s="10">
        <v>250070</v>
      </c>
      <c r="C902" s="137">
        <v>2.0519084340271682E-2</v>
      </c>
      <c r="D902" s="10">
        <v>2412.7272727272698</v>
      </c>
      <c r="E902" s="10">
        <v>239995</v>
      </c>
      <c r="F902" s="137">
        <v>1.9021136092723628E-2</v>
      </c>
      <c r="G902" s="46">
        <v>1844.84848484848</v>
      </c>
      <c r="H902" s="10">
        <v>232921</v>
      </c>
      <c r="I902" s="137">
        <v>1.7856198271332401E-2</v>
      </c>
      <c r="J902" s="46">
        <v>1945.4545454545455</v>
      </c>
      <c r="K902" s="137">
        <v>-6.8576798496420996E-2</v>
      </c>
    </row>
    <row r="903" spans="1:11" ht="14.4" x14ac:dyDescent="0.3">
      <c r="A903" s="99" t="s">
        <v>482</v>
      </c>
      <c r="B903" s="10">
        <v>194966</v>
      </c>
      <c r="C903" s="137">
        <v>1.5997615857501535E-2</v>
      </c>
      <c r="D903" s="10">
        <v>1592.12121212121</v>
      </c>
      <c r="E903" s="10">
        <v>210242</v>
      </c>
      <c r="F903" s="137">
        <v>1.6663020872961527E-2</v>
      </c>
      <c r="G903" s="46">
        <v>1736.9696969696899</v>
      </c>
      <c r="H903" s="10">
        <v>194890</v>
      </c>
      <c r="I903" s="137">
        <v>1.4940664350144347E-2</v>
      </c>
      <c r="J903" s="46">
        <v>1901.818181818182</v>
      </c>
      <c r="K903" s="137">
        <v>-3.8981155688684181E-4</v>
      </c>
    </row>
    <row r="904" spans="1:11" ht="14.4" x14ac:dyDescent="0.3">
      <c r="A904" s="99" t="s">
        <v>483</v>
      </c>
      <c r="B904" s="10">
        <v>170799</v>
      </c>
      <c r="C904" s="137">
        <v>1.401463224790684E-2</v>
      </c>
      <c r="D904" s="10">
        <v>1467.27272727272</v>
      </c>
      <c r="E904" s="10">
        <v>180253</v>
      </c>
      <c r="F904" s="137">
        <v>1.4286201146364351E-2</v>
      </c>
      <c r="G904" s="46">
        <v>1524.2424242424199</v>
      </c>
      <c r="H904" s="10">
        <v>177774</v>
      </c>
      <c r="I904" s="137">
        <v>1.3628516928434302E-2</v>
      </c>
      <c r="J904" s="46">
        <v>1675.1515151515152</v>
      </c>
      <c r="K904" s="137">
        <v>4.0837475629248415E-2</v>
      </c>
    </row>
    <row r="905" spans="1:11" ht="14.4" x14ac:dyDescent="0.3">
      <c r="A905" s="99" t="s">
        <v>507</v>
      </c>
      <c r="B905" s="10">
        <v>151657</v>
      </c>
      <c r="C905" s="137">
        <v>1.2443966784470678E-2</v>
      </c>
      <c r="D905" s="10">
        <v>1603.6363636363601</v>
      </c>
      <c r="E905" s="10">
        <v>159549</v>
      </c>
      <c r="F905" s="137">
        <v>1.2645276953511374E-2</v>
      </c>
      <c r="G905" s="46">
        <v>1574.54545454545</v>
      </c>
      <c r="H905" s="10">
        <v>159060</v>
      </c>
      <c r="I905" s="137">
        <v>1.2193863571932679E-2</v>
      </c>
      <c r="J905" s="46">
        <v>1304.848484848485</v>
      </c>
      <c r="K905" s="137">
        <v>4.8814100239355916E-2</v>
      </c>
    </row>
    <row r="906" spans="1:11" ht="14.4" x14ac:dyDescent="0.3">
      <c r="A906" s="99" t="s">
        <v>508</v>
      </c>
      <c r="B906" s="10">
        <v>131075</v>
      </c>
      <c r="C906" s="137">
        <v>1.0755144479150281E-2</v>
      </c>
      <c r="D906" s="10">
        <v>1437.57575757575</v>
      </c>
      <c r="E906" s="10">
        <v>147192</v>
      </c>
      <c r="F906" s="137">
        <v>1.1665905805371682E-2</v>
      </c>
      <c r="G906" s="46">
        <v>1534.54545454545</v>
      </c>
      <c r="H906" s="10">
        <v>149043</v>
      </c>
      <c r="I906" s="137">
        <v>1.1425939949399989E-2</v>
      </c>
      <c r="J906" s="46">
        <v>1807.878787878788</v>
      </c>
      <c r="K906" s="137">
        <v>0.13708182338355904</v>
      </c>
    </row>
    <row r="907" spans="1:11" ht="14.4" x14ac:dyDescent="0.3">
      <c r="A907" s="99" t="s">
        <v>509</v>
      </c>
      <c r="B907" s="10">
        <v>119262</v>
      </c>
      <c r="C907" s="137">
        <v>9.785848108887437E-3</v>
      </c>
      <c r="D907" s="10">
        <v>1272.72727272727</v>
      </c>
      <c r="E907" s="10">
        <v>136160</v>
      </c>
      <c r="F907" s="137">
        <v>1.0791549367217023E-2</v>
      </c>
      <c r="G907" s="46">
        <v>1193.3333333333301</v>
      </c>
      <c r="H907" s="10">
        <v>135595</v>
      </c>
      <c r="I907" s="137">
        <v>1.0394988878638323E-2</v>
      </c>
      <c r="J907" s="46">
        <v>1496.3636363636365</v>
      </c>
      <c r="K907" s="137">
        <v>0.13695057939662256</v>
      </c>
    </row>
    <row r="908" spans="1:11" ht="14.4" x14ac:dyDescent="0.3">
      <c r="A908" s="99" t="s">
        <v>510</v>
      </c>
      <c r="B908" s="10">
        <v>106738</v>
      </c>
      <c r="C908" s="137">
        <v>8.7582117979442507E-3</v>
      </c>
      <c r="D908" s="10">
        <v>1159.3939393939299</v>
      </c>
      <c r="E908" s="10">
        <v>120297</v>
      </c>
      <c r="F908" s="137">
        <v>9.5343053336376781E-3</v>
      </c>
      <c r="G908" s="46">
        <v>1213.3333333333301</v>
      </c>
      <c r="H908" s="10">
        <v>124836</v>
      </c>
      <c r="I908" s="137">
        <v>9.5701820248069152E-3</v>
      </c>
      <c r="J908" s="46">
        <v>1493.3333333333335</v>
      </c>
      <c r="K908" s="137">
        <v>0.16955535985309825</v>
      </c>
    </row>
    <row r="909" spans="1:11" ht="14.4" x14ac:dyDescent="0.3">
      <c r="A909" s="99" t="s">
        <v>511</v>
      </c>
      <c r="B909" s="10">
        <v>96941</v>
      </c>
      <c r="C909" s="137">
        <v>7.954335006319339E-3</v>
      </c>
      <c r="D909" s="10">
        <v>1235.7575757575701</v>
      </c>
      <c r="E909" s="10">
        <v>108652</v>
      </c>
      <c r="F909" s="137">
        <v>8.6113647315427724E-3</v>
      </c>
      <c r="G909" s="46">
        <v>1210.30303030303</v>
      </c>
      <c r="H909" s="10">
        <v>117492</v>
      </c>
      <c r="I909" s="137">
        <v>9.0071760266158332E-3</v>
      </c>
      <c r="J909" s="46">
        <v>1567.878787878788</v>
      </c>
      <c r="K909" s="137">
        <v>0.21199492474804263</v>
      </c>
    </row>
    <row r="910" spans="1:11" ht="14.4" x14ac:dyDescent="0.3">
      <c r="A910" s="99" t="s">
        <v>512</v>
      </c>
      <c r="B910" s="10">
        <v>164762</v>
      </c>
      <c r="C910" s="137">
        <v>1.3519276098979658E-2</v>
      </c>
      <c r="D910" s="10">
        <v>1776.3636363636299</v>
      </c>
      <c r="E910" s="10">
        <v>190229</v>
      </c>
      <c r="F910" s="137">
        <v>1.5076862842070557E-2</v>
      </c>
      <c r="G910" s="46">
        <v>1416.3636363636299</v>
      </c>
      <c r="H910" s="10">
        <v>214965</v>
      </c>
      <c r="I910" s="137">
        <v>1.6479654738718146E-2</v>
      </c>
      <c r="J910" s="46">
        <v>1781.818181818182</v>
      </c>
      <c r="K910" s="137">
        <v>0.30470011289010818</v>
      </c>
    </row>
    <row r="911" spans="1:11" ht="14.4" x14ac:dyDescent="0.3">
      <c r="A911" s="99" t="s">
        <v>513</v>
      </c>
      <c r="B911" s="10">
        <v>190060</v>
      </c>
      <c r="C911" s="137">
        <v>1.5595062061470932E-2</v>
      </c>
      <c r="D911" s="10">
        <v>1636.3636363636299</v>
      </c>
      <c r="E911" s="10">
        <v>231810</v>
      </c>
      <c r="F911" s="137">
        <v>1.8372422582363237E-2</v>
      </c>
      <c r="G911" s="46">
        <v>1794.54545454545</v>
      </c>
      <c r="H911" s="10">
        <v>271155</v>
      </c>
      <c r="I911" s="137">
        <v>2.078729458598897E-2</v>
      </c>
      <c r="J911" s="46">
        <v>2231.5151515151515</v>
      </c>
      <c r="K911" s="137">
        <v>0.42668104809007684</v>
      </c>
    </row>
    <row r="912" spans="1:11" ht="14.4" x14ac:dyDescent="0.3">
      <c r="A912" s="99" t="s">
        <v>487</v>
      </c>
      <c r="B912" s="10">
        <v>201900</v>
      </c>
      <c r="C912" s="137">
        <v>1.6566573872519107E-2</v>
      </c>
      <c r="D912" s="10">
        <v>1509.0909090908999</v>
      </c>
      <c r="E912" s="10">
        <v>260267</v>
      </c>
      <c r="F912" s="137">
        <v>2.0627821527302241E-2</v>
      </c>
      <c r="G912" s="46">
        <v>1743.6363636363601</v>
      </c>
      <c r="H912" s="10">
        <v>340240</v>
      </c>
      <c r="I912" s="137">
        <v>2.6083491397676191E-2</v>
      </c>
      <c r="J912" s="46">
        <v>2627.2727272727275</v>
      </c>
      <c r="K912" s="137">
        <v>0.68519068845963349</v>
      </c>
    </row>
    <row r="913" spans="1:11" ht="14.4" x14ac:dyDescent="0.3">
      <c r="A913" s="99" t="s">
        <v>514</v>
      </c>
      <c r="B913" s="10">
        <v>123604</v>
      </c>
      <c r="C913" s="137">
        <v>1.0142123808513381E-2</v>
      </c>
      <c r="D913" s="10">
        <v>1396.9696969696899</v>
      </c>
      <c r="E913" s="10">
        <v>168825</v>
      </c>
      <c r="F913" s="137">
        <v>1.3380459179791524E-2</v>
      </c>
      <c r="G913" s="46">
        <v>1433.3333333333301</v>
      </c>
      <c r="H913" s="10">
        <v>242782</v>
      </c>
      <c r="I913" s="137">
        <v>1.8612162616125735E-2</v>
      </c>
      <c r="J913" s="46">
        <v>1738.1818181818182</v>
      </c>
      <c r="K913" s="137">
        <v>0.96419209734312805</v>
      </c>
    </row>
    <row r="914" spans="1:11" ht="14.4" x14ac:dyDescent="0.3">
      <c r="A914" s="99" t="s">
        <v>515</v>
      </c>
      <c r="B914" s="10">
        <v>73534</v>
      </c>
      <c r="C914" s="137">
        <v>6.0337119521635466E-3</v>
      </c>
      <c r="D914" s="10">
        <v>981.81818181818198</v>
      </c>
      <c r="E914" s="10">
        <v>105299</v>
      </c>
      <c r="F914" s="137">
        <v>8.3456180729919605E-3</v>
      </c>
      <c r="G914" s="46">
        <v>1061.8181818181799</v>
      </c>
      <c r="H914" s="10">
        <v>160237</v>
      </c>
      <c r="I914" s="137">
        <v>1.2284094789235362E-2</v>
      </c>
      <c r="J914" s="46">
        <v>1466.0606060606062</v>
      </c>
      <c r="K914" s="137">
        <v>1.1790872249571627</v>
      </c>
    </row>
    <row r="915" spans="1:11" ht="14.4" x14ac:dyDescent="0.3">
      <c r="A915" s="99" t="s">
        <v>516</v>
      </c>
      <c r="B915" s="10">
        <v>75627</v>
      </c>
      <c r="C915" s="137">
        <v>6.2054496397077885E-3</v>
      </c>
      <c r="D915" s="10">
        <v>1060.6060606060601</v>
      </c>
      <c r="E915" s="10">
        <v>111817</v>
      </c>
      <c r="F915" s="137">
        <v>8.8622111897334443E-3</v>
      </c>
      <c r="G915" s="46">
        <v>1177.57575757575</v>
      </c>
      <c r="H915" s="10">
        <v>187062</v>
      </c>
      <c r="I915" s="137">
        <v>1.4340553926146554E-2</v>
      </c>
      <c r="J915" s="46">
        <v>1508.4848484848485</v>
      </c>
      <c r="K915" s="137">
        <v>1.4734816930461343</v>
      </c>
    </row>
    <row r="916" spans="1:11" ht="14.4" x14ac:dyDescent="0.3">
      <c r="A916" s="99" t="s">
        <v>517</v>
      </c>
      <c r="B916" s="10">
        <v>84816</v>
      </c>
      <c r="C916" s="137">
        <v>6.9594379869815778E-3</v>
      </c>
      <c r="D916" s="10">
        <v>1077.57575757575</v>
      </c>
      <c r="E916" s="10">
        <v>129529</v>
      </c>
      <c r="F916" s="137">
        <v>1.0266000278982475E-2</v>
      </c>
      <c r="G916" s="46">
        <v>1168.4848484848401</v>
      </c>
      <c r="H916" s="10">
        <v>244895</v>
      </c>
      <c r="I916" s="137">
        <v>1.8774149499864539E-2</v>
      </c>
      <c r="J916" s="46">
        <v>1870.3030303030305</v>
      </c>
      <c r="K916" s="137">
        <v>1.8873679494435012</v>
      </c>
    </row>
    <row r="917" spans="1:11" ht="14.4" x14ac:dyDescent="0.3">
      <c r="A917" s="432"/>
      <c r="B917" s="432"/>
      <c r="C917" s="432"/>
      <c r="D917" s="432"/>
      <c r="E917" s="432"/>
      <c r="F917" s="432"/>
      <c r="G917" s="432"/>
      <c r="H917" s="432"/>
      <c r="I917" s="432"/>
      <c r="J917" s="432"/>
      <c r="K917" s="432"/>
    </row>
    <row r="918" spans="1:11" ht="14.4" x14ac:dyDescent="0.3">
      <c r="A918" s="472" t="s">
        <v>558</v>
      </c>
      <c r="B918" s="472"/>
      <c r="C918" s="472"/>
      <c r="D918" s="472"/>
      <c r="E918" s="472"/>
      <c r="F918" s="472"/>
      <c r="G918" s="472"/>
      <c r="H918" s="472"/>
      <c r="I918" s="472"/>
      <c r="J918" s="472"/>
      <c r="K918" s="472"/>
    </row>
    <row r="919" spans="1:11" ht="18" customHeight="1" x14ac:dyDescent="0.3">
      <c r="B919" s="474" t="s">
        <v>332</v>
      </c>
      <c r="C919" s="474"/>
      <c r="D919" s="102" t="s">
        <v>333</v>
      </c>
      <c r="E919" s="474" t="s">
        <v>332</v>
      </c>
      <c r="F919" s="474"/>
      <c r="G919" s="102" t="s">
        <v>333</v>
      </c>
      <c r="H919" s="474" t="s">
        <v>332</v>
      </c>
      <c r="I919" s="474"/>
      <c r="J919" s="102" t="s">
        <v>333</v>
      </c>
      <c r="K919" s="99" t="s">
        <v>0</v>
      </c>
    </row>
    <row r="920" spans="1:11" ht="14.4" x14ac:dyDescent="0.3">
      <c r="A920" s="99" t="s">
        <v>295</v>
      </c>
      <c r="B920" s="46">
        <v>0.46900001168251038</v>
      </c>
      <c r="C920" s="137"/>
      <c r="D920" s="46">
        <v>1.1515151515099999E-3</v>
      </c>
      <c r="E920" s="46">
        <v>0.48230000000000001</v>
      </c>
      <c r="F920" s="137"/>
      <c r="G920" s="46">
        <v>4.2424242423999998E-4</v>
      </c>
      <c r="H920" s="46">
        <v>0.48859999999999998</v>
      </c>
      <c r="I920" s="137"/>
      <c r="J920" s="46">
        <v>4.8484848199999999E-4</v>
      </c>
      <c r="K920" s="137">
        <v>4.1791018825726209E-2</v>
      </c>
    </row>
    <row r="921" spans="1:11" ht="14.4" x14ac:dyDescent="0.3">
      <c r="A921" s="432"/>
      <c r="B921" s="432"/>
      <c r="C921" s="432"/>
      <c r="D921" s="432"/>
      <c r="E921" s="432"/>
      <c r="F921" s="432"/>
      <c r="G921" s="432"/>
      <c r="H921" s="432"/>
      <c r="I921" s="432"/>
      <c r="J921" s="432"/>
      <c r="K921" s="432"/>
    </row>
    <row r="922" spans="1:11" ht="14.4" x14ac:dyDescent="0.3">
      <c r="A922" s="472" t="s">
        <v>570</v>
      </c>
      <c r="B922" s="472"/>
      <c r="C922" s="472"/>
      <c r="D922" s="472"/>
      <c r="E922" s="472"/>
      <c r="F922" s="472"/>
      <c r="G922" s="472"/>
      <c r="H922" s="472"/>
      <c r="I922" s="472"/>
      <c r="J922" s="472"/>
      <c r="K922" s="472"/>
    </row>
    <row r="923" spans="1:11" ht="18" customHeight="1" x14ac:dyDescent="0.3">
      <c r="B923" s="474" t="s">
        <v>332</v>
      </c>
      <c r="C923" s="474"/>
      <c r="D923" s="102" t="s">
        <v>333</v>
      </c>
      <c r="E923" s="474" t="s">
        <v>332</v>
      </c>
      <c r="F923" s="474"/>
      <c r="G923" s="102" t="s">
        <v>333</v>
      </c>
      <c r="H923" s="474" t="s">
        <v>332</v>
      </c>
      <c r="I923" s="474"/>
      <c r="J923" s="102" t="s">
        <v>333</v>
      </c>
      <c r="K923" s="99" t="s">
        <v>0</v>
      </c>
    </row>
    <row r="924" spans="1:11" ht="14.4" x14ac:dyDescent="0.3">
      <c r="A924" s="99" t="s">
        <v>18</v>
      </c>
      <c r="B924" s="10">
        <v>13268682</v>
      </c>
      <c r="C924" s="137"/>
      <c r="D924" s="10">
        <v>1016.36363636363</v>
      </c>
      <c r="E924" s="10">
        <v>13781929</v>
      </c>
      <c r="F924" s="137"/>
      <c r="G924" s="46">
        <v>777.57575757575705</v>
      </c>
      <c r="H924" s="10">
        <v>14175976</v>
      </c>
      <c r="I924" s="137"/>
      <c r="J924" s="46">
        <v>717.57574499999998</v>
      </c>
      <c r="K924" s="137">
        <v>6.8378607611517109E-2</v>
      </c>
    </row>
    <row r="925" spans="1:11" ht="14.4" x14ac:dyDescent="0.3">
      <c r="A925" s="432"/>
      <c r="B925" s="432"/>
      <c r="C925" s="432"/>
      <c r="D925" s="432"/>
      <c r="E925" s="432"/>
      <c r="F925" s="432"/>
      <c r="G925" s="432"/>
      <c r="H925" s="432"/>
      <c r="I925" s="432"/>
      <c r="J925" s="432"/>
      <c r="K925" s="432"/>
    </row>
    <row r="926" spans="1:11" ht="14.4" x14ac:dyDescent="0.3">
      <c r="A926" s="472" t="s">
        <v>571</v>
      </c>
      <c r="B926" s="472"/>
      <c r="C926" s="472"/>
      <c r="D926" s="472"/>
      <c r="E926" s="472"/>
      <c r="F926" s="472"/>
      <c r="G926" s="472"/>
      <c r="H926" s="472"/>
      <c r="I926" s="472"/>
      <c r="J926" s="472"/>
      <c r="K926" s="472"/>
    </row>
    <row r="927" spans="1:11" ht="18" customHeight="1" x14ac:dyDescent="0.3">
      <c r="B927" s="474" t="s">
        <v>332</v>
      </c>
      <c r="C927" s="474"/>
      <c r="D927" s="102" t="s">
        <v>333</v>
      </c>
      <c r="E927" s="474" t="s">
        <v>332</v>
      </c>
      <c r="F927" s="474"/>
      <c r="G927" s="102" t="s">
        <v>333</v>
      </c>
      <c r="H927" s="474" t="s">
        <v>332</v>
      </c>
      <c r="I927" s="474"/>
      <c r="J927" s="102" t="s">
        <v>333</v>
      </c>
      <c r="K927" s="99" t="s">
        <v>0</v>
      </c>
    </row>
    <row r="928" spans="1:11" ht="14.4" x14ac:dyDescent="0.3">
      <c r="A928" s="99" t="s">
        <v>18</v>
      </c>
      <c r="B928" s="10">
        <v>12187191</v>
      </c>
      <c r="C928" s="137"/>
      <c r="D928" s="10">
        <v>12478.1818181818</v>
      </c>
      <c r="E928" s="10">
        <v>12617280</v>
      </c>
      <c r="F928" s="137"/>
      <c r="G928" s="46">
        <v>12371.515151515099</v>
      </c>
      <c r="H928" s="10">
        <v>13044266</v>
      </c>
      <c r="I928" s="137"/>
      <c r="J928" s="46">
        <v>12323.03</v>
      </c>
      <c r="K928" s="137">
        <v>7.0325885595786591E-2</v>
      </c>
    </row>
    <row r="929" spans="1:11" ht="14.4" x14ac:dyDescent="0.3">
      <c r="A929" s="99" t="s">
        <v>252</v>
      </c>
      <c r="B929" s="10">
        <v>7061432</v>
      </c>
      <c r="C929" s="137">
        <v>0.57941423909742618</v>
      </c>
      <c r="D929" s="10">
        <v>21432.727272727199</v>
      </c>
      <c r="E929" s="10">
        <v>6908925</v>
      </c>
      <c r="F929" s="137">
        <v>0.54757641900631515</v>
      </c>
      <c r="G929" s="46">
        <v>20884.8484848484</v>
      </c>
      <c r="H929" s="10">
        <v>7154580</v>
      </c>
      <c r="I929" s="137">
        <v>0.54848467518218347</v>
      </c>
      <c r="J929" s="46">
        <v>22952.726600000002</v>
      </c>
      <c r="K929" s="137">
        <v>1.3191092118425838E-2</v>
      </c>
    </row>
    <row r="930" spans="1:11" ht="14.4" x14ac:dyDescent="0.3">
      <c r="A930" s="99" t="s">
        <v>253</v>
      </c>
      <c r="B930" s="10">
        <v>5125759</v>
      </c>
      <c r="C930" s="137">
        <v>0.42058576090257388</v>
      </c>
      <c r="D930" s="10">
        <v>11167.878787878701</v>
      </c>
      <c r="E930" s="10">
        <v>5708355</v>
      </c>
      <c r="F930" s="137">
        <v>0.45242358099368485</v>
      </c>
      <c r="G930" s="46">
        <v>10622.4242424242</v>
      </c>
      <c r="H930" s="10">
        <v>5889686</v>
      </c>
      <c r="I930" s="137">
        <v>0.45151532481781648</v>
      </c>
      <c r="J930" s="46">
        <v>12915.757799999999</v>
      </c>
      <c r="K930" s="137">
        <v>0.14903685483457182</v>
      </c>
    </row>
    <row r="931" spans="1:11" ht="14.4" x14ac:dyDescent="0.3">
      <c r="A931" s="432"/>
      <c r="B931" s="432"/>
      <c r="C931" s="432"/>
      <c r="D931" s="432"/>
      <c r="E931" s="432"/>
      <c r="F931" s="432"/>
      <c r="G931" s="432"/>
      <c r="H931" s="432"/>
      <c r="I931" s="432"/>
      <c r="J931" s="432"/>
      <c r="K931" s="432"/>
    </row>
    <row r="932" spans="1:11" ht="14.4" x14ac:dyDescent="0.3">
      <c r="A932" s="472" t="s">
        <v>572</v>
      </c>
      <c r="B932" s="472"/>
      <c r="C932" s="472"/>
      <c r="D932" s="472"/>
      <c r="E932" s="472"/>
      <c r="F932" s="472"/>
      <c r="G932" s="472"/>
      <c r="H932" s="472"/>
      <c r="I932" s="472"/>
      <c r="J932" s="472"/>
      <c r="K932" s="472"/>
    </row>
    <row r="933" spans="1:11" ht="18" customHeight="1" x14ac:dyDescent="0.3">
      <c r="B933" s="474" t="s">
        <v>332</v>
      </c>
      <c r="C933" s="474"/>
      <c r="D933" s="102" t="s">
        <v>333</v>
      </c>
      <c r="E933" s="474" t="s">
        <v>332</v>
      </c>
      <c r="F933" s="474"/>
      <c r="G933" s="102" t="s">
        <v>333</v>
      </c>
      <c r="H933" s="474" t="s">
        <v>332</v>
      </c>
      <c r="I933" s="474"/>
      <c r="J933" s="102" t="s">
        <v>333</v>
      </c>
      <c r="K933" s="99" t="s">
        <v>0</v>
      </c>
    </row>
    <row r="934" spans="1:11" ht="14.4" x14ac:dyDescent="0.3">
      <c r="A934" s="99" t="s">
        <v>18</v>
      </c>
      <c r="B934" s="10">
        <v>8204217</v>
      </c>
      <c r="C934" s="137"/>
      <c r="D934" s="10">
        <v>9363.0303030303003</v>
      </c>
      <c r="E934" s="10">
        <v>8505440</v>
      </c>
      <c r="F934" s="137"/>
      <c r="G934" s="46">
        <v>10713.939393939299</v>
      </c>
      <c r="H934" s="10">
        <v>8491976</v>
      </c>
      <c r="I934" s="137"/>
      <c r="J934" s="46">
        <v>9723.6370000000006</v>
      </c>
      <c r="K934" s="137">
        <v>3.5074523260415956E-2</v>
      </c>
    </row>
    <row r="935" spans="1:11" ht="14.4" x14ac:dyDescent="0.3">
      <c r="A935" s="99" t="s">
        <v>252</v>
      </c>
      <c r="B935" s="10">
        <v>5115580</v>
      </c>
      <c r="C935" s="137">
        <v>0.62353055751694519</v>
      </c>
      <c r="D935" s="10">
        <v>14331.515151515099</v>
      </c>
      <c r="E935" s="10">
        <v>5015872</v>
      </c>
      <c r="F935" s="137">
        <v>0.58972516413025078</v>
      </c>
      <c r="G935" s="46">
        <v>14961.2121212121</v>
      </c>
      <c r="H935" s="10">
        <v>4995683</v>
      </c>
      <c r="I935" s="137">
        <v>0.58828275068134905</v>
      </c>
      <c r="J935" s="46">
        <v>15485.454100000001</v>
      </c>
      <c r="K935" s="137">
        <v>-2.3437616066995334E-2</v>
      </c>
    </row>
    <row r="936" spans="1:11" ht="14.4" x14ac:dyDescent="0.3">
      <c r="A936" s="99" t="s">
        <v>253</v>
      </c>
      <c r="B936" s="10">
        <v>3088637</v>
      </c>
      <c r="C936" s="137">
        <v>0.37646944248305475</v>
      </c>
      <c r="D936" s="10">
        <v>8980</v>
      </c>
      <c r="E936" s="10">
        <v>3489568</v>
      </c>
      <c r="F936" s="137">
        <v>0.41027483586974922</v>
      </c>
      <c r="G936" s="46">
        <v>7897.5757575757498</v>
      </c>
      <c r="H936" s="10">
        <v>3496293</v>
      </c>
      <c r="I936" s="137">
        <v>0.41171724931865095</v>
      </c>
      <c r="J936" s="46">
        <v>9000</v>
      </c>
      <c r="K936" s="137">
        <v>0.13198572703752498</v>
      </c>
    </row>
    <row r="937" spans="1:11" ht="14.4" x14ac:dyDescent="0.3">
      <c r="A937" s="432"/>
      <c r="B937" s="432"/>
      <c r="C937" s="432"/>
      <c r="D937" s="432"/>
      <c r="E937" s="432"/>
      <c r="F937" s="432"/>
      <c r="G937" s="432"/>
      <c r="H937" s="432"/>
      <c r="I937" s="432"/>
      <c r="J937" s="432"/>
      <c r="K937" s="432"/>
    </row>
    <row r="938" spans="1:11" ht="14.4" x14ac:dyDescent="0.3">
      <c r="A938" s="472" t="s">
        <v>573</v>
      </c>
      <c r="B938" s="472"/>
      <c r="C938" s="472"/>
      <c r="D938" s="472"/>
      <c r="E938" s="472"/>
      <c r="F938" s="472"/>
      <c r="G938" s="472"/>
      <c r="H938" s="472"/>
      <c r="I938" s="472"/>
      <c r="J938" s="472"/>
      <c r="K938" s="472"/>
    </row>
    <row r="939" spans="1:11" ht="18" customHeight="1" x14ac:dyDescent="0.3">
      <c r="B939" s="474" t="s">
        <v>332</v>
      </c>
      <c r="C939" s="474"/>
      <c r="D939" s="102" t="s">
        <v>333</v>
      </c>
      <c r="E939" s="474" t="s">
        <v>332</v>
      </c>
      <c r="F939" s="474"/>
      <c r="G939" s="102" t="s">
        <v>333</v>
      </c>
      <c r="H939" s="474" t="s">
        <v>332</v>
      </c>
      <c r="I939" s="474"/>
      <c r="J939" s="102" t="s">
        <v>333</v>
      </c>
      <c r="K939" s="99" t="s">
        <v>0</v>
      </c>
    </row>
    <row r="940" spans="1:11" ht="14.4" x14ac:dyDescent="0.3">
      <c r="A940" s="99" t="s">
        <v>18</v>
      </c>
      <c r="B940" s="10">
        <v>802866</v>
      </c>
      <c r="C940" s="137"/>
      <c r="D940" s="10">
        <v>2438.7878787878699</v>
      </c>
      <c r="E940" s="10">
        <v>817579</v>
      </c>
      <c r="F940" s="137"/>
      <c r="G940" s="46">
        <v>2737.5757575757498</v>
      </c>
      <c r="H940" s="10">
        <v>818832</v>
      </c>
      <c r="I940" s="137"/>
      <c r="J940" s="46">
        <v>2556.9697299999998</v>
      </c>
      <c r="K940" s="137">
        <v>1.9886257482568698E-2</v>
      </c>
    </row>
    <row r="941" spans="1:11" ht="14.4" x14ac:dyDescent="0.3">
      <c r="A941" s="99" t="s">
        <v>252</v>
      </c>
      <c r="B941" s="10">
        <v>311199</v>
      </c>
      <c r="C941" s="137">
        <v>0.38761013668532485</v>
      </c>
      <c r="D941" s="10">
        <v>2059.3939393939299</v>
      </c>
      <c r="E941" s="10">
        <v>289396</v>
      </c>
      <c r="F941" s="137">
        <v>0.35396701725460172</v>
      </c>
      <c r="G941" s="46">
        <v>1964.2424242424199</v>
      </c>
      <c r="H941" s="10">
        <v>284566</v>
      </c>
      <c r="I941" s="137">
        <v>0.34752672098794379</v>
      </c>
      <c r="J941" s="46">
        <v>2112.7272899999998</v>
      </c>
      <c r="K941" s="137">
        <v>-8.558189454336293E-2</v>
      </c>
    </row>
    <row r="942" spans="1:11" ht="14.4" x14ac:dyDescent="0.3">
      <c r="A942" s="99" t="s">
        <v>253</v>
      </c>
      <c r="B942" s="10">
        <v>491667</v>
      </c>
      <c r="C942" s="137">
        <v>0.61238986331467515</v>
      </c>
      <c r="D942" s="10">
        <v>2826.0606060606001</v>
      </c>
      <c r="E942" s="10">
        <v>528183</v>
      </c>
      <c r="F942" s="137">
        <v>0.64603298274539833</v>
      </c>
      <c r="G942" s="46">
        <v>2875.15151515151</v>
      </c>
      <c r="H942" s="10">
        <v>534266</v>
      </c>
      <c r="I942" s="137">
        <v>0.65247327901205621</v>
      </c>
      <c r="J942" s="46">
        <v>2893.3332500000001</v>
      </c>
      <c r="K942" s="137">
        <v>8.6641975157982942E-2</v>
      </c>
    </row>
    <row r="943" spans="1:11" ht="14.4" x14ac:dyDescent="0.3">
      <c r="A943" s="432"/>
      <c r="B943" s="432"/>
      <c r="C943" s="432"/>
      <c r="D943" s="432"/>
      <c r="E943" s="432"/>
      <c r="F943" s="432"/>
      <c r="G943" s="432"/>
      <c r="H943" s="432"/>
      <c r="I943" s="432"/>
      <c r="J943" s="432"/>
      <c r="K943" s="432"/>
    </row>
    <row r="944" spans="1:11" ht="14.4" x14ac:dyDescent="0.3">
      <c r="A944" s="472" t="s">
        <v>574</v>
      </c>
      <c r="B944" s="472"/>
      <c r="C944" s="472"/>
      <c r="D944" s="472"/>
      <c r="E944" s="472"/>
      <c r="F944" s="472"/>
      <c r="G944" s="472"/>
      <c r="H944" s="472"/>
      <c r="I944" s="472"/>
      <c r="J944" s="472"/>
      <c r="K944" s="472"/>
    </row>
    <row r="945" spans="1:11" ht="18" customHeight="1" x14ac:dyDescent="0.3">
      <c r="B945" s="474" t="s">
        <v>332</v>
      </c>
      <c r="C945" s="474"/>
      <c r="D945" s="102" t="s">
        <v>333</v>
      </c>
      <c r="E945" s="474" t="s">
        <v>332</v>
      </c>
      <c r="F945" s="474"/>
      <c r="G945" s="102" t="s">
        <v>333</v>
      </c>
      <c r="H945" s="474" t="s">
        <v>332</v>
      </c>
      <c r="I945" s="474"/>
      <c r="J945" s="102" t="s">
        <v>333</v>
      </c>
      <c r="K945" s="99" t="s">
        <v>0</v>
      </c>
    </row>
    <row r="946" spans="1:11" ht="14.4" x14ac:dyDescent="0.3">
      <c r="A946" s="99" t="s">
        <v>18</v>
      </c>
      <c r="B946" s="10">
        <v>96291</v>
      </c>
      <c r="C946" s="137"/>
      <c r="D946" s="10">
        <v>1207.87878787878</v>
      </c>
      <c r="E946" s="10">
        <v>93161</v>
      </c>
      <c r="F946" s="137"/>
      <c r="G946" s="46">
        <v>1392.72727272727</v>
      </c>
      <c r="H946" s="10">
        <v>96536</v>
      </c>
      <c r="I946" s="137"/>
      <c r="J946" s="46">
        <v>1320</v>
      </c>
      <c r="K946" s="137">
        <v>2.5443707096197985E-3</v>
      </c>
    </row>
    <row r="947" spans="1:11" ht="14.4" x14ac:dyDescent="0.3">
      <c r="A947" s="99" t="s">
        <v>252</v>
      </c>
      <c r="B947" s="10">
        <v>47479</v>
      </c>
      <c r="C947" s="137">
        <v>0.49307827315117714</v>
      </c>
      <c r="D947" s="10">
        <v>917.57575757575705</v>
      </c>
      <c r="E947" s="10">
        <v>42159</v>
      </c>
      <c r="F947" s="137">
        <v>0.45253915264971395</v>
      </c>
      <c r="G947" s="46">
        <v>877.57575757575705</v>
      </c>
      <c r="H947" s="10">
        <v>47048</v>
      </c>
      <c r="I947" s="137">
        <v>0.48736222756277453</v>
      </c>
      <c r="J947" s="46">
        <v>860.60609999999997</v>
      </c>
      <c r="K947" s="137">
        <v>-9.0776975083721231E-3</v>
      </c>
    </row>
    <row r="948" spans="1:11" ht="14.4" x14ac:dyDescent="0.3">
      <c r="A948" s="99" t="s">
        <v>253</v>
      </c>
      <c r="B948" s="10">
        <v>48812</v>
      </c>
      <c r="C948" s="137">
        <v>0.50692172684882286</v>
      </c>
      <c r="D948" s="10">
        <v>898.18181818181802</v>
      </c>
      <c r="E948" s="10">
        <v>51002</v>
      </c>
      <c r="F948" s="137">
        <v>0.54746084735028611</v>
      </c>
      <c r="G948" s="46">
        <v>1065.45454545454</v>
      </c>
      <c r="H948" s="10">
        <v>49488</v>
      </c>
      <c r="I948" s="137">
        <v>0.51263777243722553</v>
      </c>
      <c r="J948" s="46">
        <v>961.21209999999996</v>
      </c>
      <c r="K948" s="137">
        <v>1.3849053511431616E-2</v>
      </c>
    </row>
    <row r="949" spans="1:11" ht="14.4" x14ac:dyDescent="0.3">
      <c r="A949" s="432"/>
      <c r="B949" s="432"/>
      <c r="C949" s="432"/>
      <c r="D949" s="432"/>
      <c r="E949" s="432"/>
      <c r="F949" s="432"/>
      <c r="G949" s="432"/>
      <c r="H949" s="432"/>
      <c r="I949" s="432"/>
      <c r="J949" s="432"/>
      <c r="K949" s="432"/>
    </row>
    <row r="950" spans="1:11" ht="14.4" x14ac:dyDescent="0.3">
      <c r="A950" s="472" t="s">
        <v>575</v>
      </c>
      <c r="B950" s="472"/>
      <c r="C950" s="472"/>
      <c r="D950" s="472"/>
      <c r="E950" s="472"/>
      <c r="F950" s="472"/>
      <c r="G950" s="472"/>
      <c r="H950" s="472"/>
      <c r="I950" s="472"/>
      <c r="J950" s="472"/>
      <c r="K950" s="472"/>
    </row>
    <row r="951" spans="1:11" ht="18" customHeight="1" x14ac:dyDescent="0.3">
      <c r="B951" s="474" t="s">
        <v>332</v>
      </c>
      <c r="C951" s="474"/>
      <c r="D951" s="102" t="s">
        <v>333</v>
      </c>
      <c r="E951" s="474" t="s">
        <v>332</v>
      </c>
      <c r="F951" s="474"/>
      <c r="G951" s="102" t="s">
        <v>333</v>
      </c>
      <c r="H951" s="474" t="s">
        <v>332</v>
      </c>
      <c r="I951" s="474"/>
      <c r="J951" s="102" t="s">
        <v>333</v>
      </c>
      <c r="K951" s="99" t="s">
        <v>0</v>
      </c>
    </row>
    <row r="952" spans="1:11" ht="14.4" x14ac:dyDescent="0.3">
      <c r="A952" s="99" t="s">
        <v>18</v>
      </c>
      <c r="B952" s="10">
        <v>1389449</v>
      </c>
      <c r="C952" s="137"/>
      <c r="D952" s="10">
        <v>3503.6363636363599</v>
      </c>
      <c r="E952" s="10">
        <v>1600409</v>
      </c>
      <c r="F952" s="137"/>
      <c r="G952" s="46">
        <v>2931.5151515151501</v>
      </c>
      <c r="H952" s="10">
        <v>1811767</v>
      </c>
      <c r="I952" s="137"/>
      <c r="J952" s="46">
        <v>4386.6665000000003</v>
      </c>
      <c r="K952" s="137">
        <v>0.30394638450205802</v>
      </c>
    </row>
    <row r="953" spans="1:11" ht="14.4" x14ac:dyDescent="0.3">
      <c r="A953" s="99" t="s">
        <v>252</v>
      </c>
      <c r="B953" s="10">
        <v>810103</v>
      </c>
      <c r="C953" s="137">
        <v>0.58303903201916729</v>
      </c>
      <c r="D953" s="10">
        <v>3795.15151515151</v>
      </c>
      <c r="E953" s="10">
        <v>917795</v>
      </c>
      <c r="F953" s="137">
        <v>0.57347528038145246</v>
      </c>
      <c r="G953" s="46">
        <v>3792.1212121212102</v>
      </c>
      <c r="H953" s="10">
        <v>1074491</v>
      </c>
      <c r="I953" s="137">
        <v>0.59306246332999768</v>
      </c>
      <c r="J953" s="46">
        <v>4818.7879999999996</v>
      </c>
      <c r="K953" s="137">
        <v>0.32636343773569532</v>
      </c>
    </row>
    <row r="954" spans="1:11" ht="14.4" x14ac:dyDescent="0.3">
      <c r="A954" s="99" t="s">
        <v>253</v>
      </c>
      <c r="B954" s="10">
        <v>579346</v>
      </c>
      <c r="C954" s="137">
        <v>0.41696096798083271</v>
      </c>
      <c r="D954" s="10">
        <v>2672.1212121212102</v>
      </c>
      <c r="E954" s="10">
        <v>682614</v>
      </c>
      <c r="F954" s="137">
        <v>0.42652471961854749</v>
      </c>
      <c r="G954" s="46">
        <v>3291.5151515151501</v>
      </c>
      <c r="H954" s="10">
        <v>737276</v>
      </c>
      <c r="I954" s="137">
        <v>0.40693753667000226</v>
      </c>
      <c r="J954" s="46">
        <v>3187.8789999999999</v>
      </c>
      <c r="K954" s="137">
        <v>0.27260048399402087</v>
      </c>
    </row>
    <row r="955" spans="1:11" ht="14.4" x14ac:dyDescent="0.3">
      <c r="A955" s="432"/>
      <c r="B955" s="432"/>
      <c r="C955" s="432"/>
      <c r="D955" s="432"/>
      <c r="E955" s="432"/>
      <c r="F955" s="432"/>
      <c r="G955" s="432"/>
      <c r="H955" s="432"/>
      <c r="I955" s="432"/>
      <c r="J955" s="432"/>
      <c r="K955" s="432"/>
    </row>
    <row r="956" spans="1:11" ht="14.4" x14ac:dyDescent="0.3">
      <c r="A956" s="472" t="s">
        <v>576</v>
      </c>
      <c r="B956" s="472"/>
      <c r="C956" s="472"/>
      <c r="D956" s="472"/>
      <c r="E956" s="472"/>
      <c r="F956" s="472"/>
      <c r="G956" s="472"/>
      <c r="H956" s="472"/>
      <c r="I956" s="472"/>
      <c r="J956" s="472"/>
      <c r="K956" s="472"/>
    </row>
    <row r="957" spans="1:11" ht="18" customHeight="1" x14ac:dyDescent="0.3">
      <c r="B957" s="474" t="s">
        <v>332</v>
      </c>
      <c r="C957" s="474"/>
      <c r="D957" s="102" t="s">
        <v>333</v>
      </c>
      <c r="E957" s="474" t="s">
        <v>332</v>
      </c>
      <c r="F957" s="474"/>
      <c r="G957" s="102" t="s">
        <v>333</v>
      </c>
      <c r="H957" s="474" t="s">
        <v>332</v>
      </c>
      <c r="I957" s="474"/>
      <c r="J957" s="102" t="s">
        <v>333</v>
      </c>
      <c r="K957" s="99" t="s">
        <v>0</v>
      </c>
    </row>
    <row r="958" spans="1:11" ht="14.4" x14ac:dyDescent="0.3">
      <c r="A958" s="99" t="s">
        <v>18</v>
      </c>
      <c r="B958" s="10">
        <v>36838</v>
      </c>
      <c r="C958" s="137"/>
      <c r="D958" s="10">
        <v>652.12121212121201</v>
      </c>
      <c r="E958" s="10">
        <v>38894</v>
      </c>
      <c r="F958" s="137"/>
      <c r="G958" s="46">
        <v>689.09090909090901</v>
      </c>
      <c r="H958" s="10">
        <v>40613</v>
      </c>
      <c r="I958" s="137"/>
      <c r="J958" s="46">
        <v>581.21209999999996</v>
      </c>
      <c r="K958" s="137">
        <v>0.10247570443563711</v>
      </c>
    </row>
    <row r="959" spans="1:11" ht="14.4" x14ac:dyDescent="0.3">
      <c r="A959" s="99" t="s">
        <v>252</v>
      </c>
      <c r="B959" s="10">
        <v>17594</v>
      </c>
      <c r="C959" s="137">
        <v>0.4776046473749932</v>
      </c>
      <c r="D959" s="10">
        <v>523.63636363636294</v>
      </c>
      <c r="E959" s="10">
        <v>16027</v>
      </c>
      <c r="F959" s="137">
        <v>0.41206869954234587</v>
      </c>
      <c r="G959" s="46">
        <v>481.81818181818102</v>
      </c>
      <c r="H959" s="10">
        <v>18082</v>
      </c>
      <c r="I959" s="137">
        <v>0.44522689779134761</v>
      </c>
      <c r="J959" s="46">
        <v>469.69695999999999</v>
      </c>
      <c r="K959" s="137">
        <v>2.7736728430146639E-2</v>
      </c>
    </row>
    <row r="960" spans="1:11" ht="14.4" x14ac:dyDescent="0.3">
      <c r="A960" s="99" t="s">
        <v>253</v>
      </c>
      <c r="B960" s="10">
        <v>19244</v>
      </c>
      <c r="C960" s="137">
        <v>0.5223953526250068</v>
      </c>
      <c r="D960" s="10">
        <v>663.030303030303</v>
      </c>
      <c r="E960" s="10">
        <v>22867</v>
      </c>
      <c r="F960" s="137">
        <v>0.58793130045765418</v>
      </c>
      <c r="G960" s="46">
        <v>644.24242424242402</v>
      </c>
      <c r="H960" s="10">
        <v>22531</v>
      </c>
      <c r="I960" s="137">
        <v>0.55477310220865239</v>
      </c>
      <c r="J960" s="46">
        <v>549.69695999999999</v>
      </c>
      <c r="K960" s="137">
        <v>0.17080648513822491</v>
      </c>
    </row>
    <row r="961" spans="1:11" ht="14.4" x14ac:dyDescent="0.3">
      <c r="A961" s="432"/>
      <c r="B961" s="432"/>
      <c r="C961" s="432"/>
      <c r="D961" s="432"/>
      <c r="E961" s="432"/>
      <c r="F961" s="432"/>
      <c r="G961" s="432"/>
      <c r="H961" s="432"/>
      <c r="I961" s="432"/>
      <c r="J961" s="432"/>
      <c r="K961" s="432"/>
    </row>
    <row r="962" spans="1:11" ht="14.4" x14ac:dyDescent="0.3">
      <c r="A962" s="472" t="s">
        <v>577</v>
      </c>
      <c r="B962" s="472"/>
      <c r="C962" s="472"/>
      <c r="D962" s="472"/>
      <c r="E962" s="472"/>
      <c r="F962" s="472"/>
      <c r="G962" s="472"/>
      <c r="H962" s="472"/>
      <c r="I962" s="472"/>
      <c r="J962" s="472"/>
      <c r="K962" s="472"/>
    </row>
    <row r="963" spans="1:11" ht="18" customHeight="1" x14ac:dyDescent="0.3">
      <c r="B963" s="474" t="s">
        <v>332</v>
      </c>
      <c r="C963" s="474"/>
      <c r="D963" s="102" t="s">
        <v>333</v>
      </c>
      <c r="E963" s="474" t="s">
        <v>332</v>
      </c>
      <c r="F963" s="474"/>
      <c r="G963" s="102" t="s">
        <v>333</v>
      </c>
      <c r="H963" s="474" t="s">
        <v>332</v>
      </c>
      <c r="I963" s="474"/>
      <c r="J963" s="102" t="s">
        <v>333</v>
      </c>
      <c r="K963" s="99" t="s">
        <v>0</v>
      </c>
    </row>
    <row r="964" spans="1:11" ht="14.4" x14ac:dyDescent="0.3">
      <c r="A964" s="99" t="s">
        <v>18</v>
      </c>
      <c r="B964" s="10">
        <v>1389173</v>
      </c>
      <c r="C964" s="137"/>
      <c r="D964" s="10">
        <v>4246.6666666666597</v>
      </c>
      <c r="E964" s="10">
        <v>1183790</v>
      </c>
      <c r="F964" s="137"/>
      <c r="G964" s="46">
        <v>3917.5757575757498</v>
      </c>
      <c r="H964" s="10">
        <v>1347444</v>
      </c>
      <c r="I964" s="137"/>
      <c r="J964" s="46">
        <v>4857.5756799999999</v>
      </c>
      <c r="K964" s="137">
        <v>-3.0038735276311877E-2</v>
      </c>
    </row>
    <row r="965" spans="1:11" ht="14.4" x14ac:dyDescent="0.3">
      <c r="A965" s="99" t="s">
        <v>252</v>
      </c>
      <c r="B965" s="10">
        <v>623090</v>
      </c>
      <c r="C965" s="137">
        <v>0.4485330480796848</v>
      </c>
      <c r="D965" s="10">
        <v>3358.1818181818098</v>
      </c>
      <c r="E965" s="10">
        <v>453825</v>
      </c>
      <c r="F965" s="137">
        <v>0.38336613757507665</v>
      </c>
      <c r="G965" s="46">
        <v>2516.9696969696902</v>
      </c>
      <c r="H965" s="10">
        <v>532881</v>
      </c>
      <c r="I965" s="137">
        <v>0.39547543348740283</v>
      </c>
      <c r="J965" s="46">
        <v>2835.7575700000002</v>
      </c>
      <c r="K965" s="137">
        <v>-0.14477683801697988</v>
      </c>
    </row>
    <row r="966" spans="1:11" ht="14.4" x14ac:dyDescent="0.3">
      <c r="A966" s="99" t="s">
        <v>253</v>
      </c>
      <c r="B966" s="10">
        <v>766083</v>
      </c>
      <c r="C966" s="137">
        <v>0.55146695192031514</v>
      </c>
      <c r="D966" s="10">
        <v>3822.4242424242402</v>
      </c>
      <c r="E966" s="10">
        <v>729965</v>
      </c>
      <c r="F966" s="137">
        <v>0.61663386242492335</v>
      </c>
      <c r="G966" s="46">
        <v>3217.5757575757498</v>
      </c>
      <c r="H966" s="10">
        <v>814563</v>
      </c>
      <c r="I966" s="137">
        <v>0.60452456651259723</v>
      </c>
      <c r="J966" s="46">
        <v>4620</v>
      </c>
      <c r="K966" s="137">
        <v>6.3282960201440308E-2</v>
      </c>
    </row>
    <row r="967" spans="1:11" ht="14.4" x14ac:dyDescent="0.3">
      <c r="A967" s="432"/>
      <c r="B967" s="432"/>
      <c r="C967" s="432"/>
      <c r="D967" s="432"/>
      <c r="E967" s="432"/>
      <c r="F967" s="432"/>
      <c r="G967" s="432"/>
      <c r="H967" s="432"/>
      <c r="I967" s="432"/>
      <c r="J967" s="432"/>
      <c r="K967" s="432"/>
    </row>
    <row r="968" spans="1:11" ht="14.4" x14ac:dyDescent="0.3">
      <c r="A968" s="472" t="s">
        <v>578</v>
      </c>
      <c r="B968" s="472"/>
      <c r="C968" s="472"/>
      <c r="D968" s="472"/>
      <c r="E968" s="472"/>
      <c r="F968" s="472"/>
      <c r="G968" s="472"/>
      <c r="H968" s="472"/>
      <c r="I968" s="472"/>
      <c r="J968" s="472"/>
      <c r="K968" s="472"/>
    </row>
    <row r="969" spans="1:11" ht="18" customHeight="1" x14ac:dyDescent="0.3">
      <c r="B969" s="474" t="s">
        <v>332</v>
      </c>
      <c r="C969" s="474"/>
      <c r="D969" s="102" t="s">
        <v>333</v>
      </c>
      <c r="E969" s="474" t="s">
        <v>332</v>
      </c>
      <c r="F969" s="474"/>
      <c r="G969" s="102" t="s">
        <v>333</v>
      </c>
      <c r="H969" s="474" t="s">
        <v>332</v>
      </c>
      <c r="I969" s="474"/>
      <c r="J969" s="102" t="s">
        <v>333</v>
      </c>
      <c r="K969" s="99" t="s">
        <v>0</v>
      </c>
    </row>
    <row r="970" spans="1:11" ht="14.4" x14ac:dyDescent="0.3">
      <c r="A970" s="99" t="s">
        <v>18</v>
      </c>
      <c r="B970" s="10">
        <v>268357</v>
      </c>
      <c r="C970" s="137"/>
      <c r="D970" s="10">
        <v>2933.9393939393899</v>
      </c>
      <c r="E970" s="10">
        <v>378007</v>
      </c>
      <c r="F970" s="137"/>
      <c r="G970" s="46">
        <v>3345.45454545454</v>
      </c>
      <c r="H970" s="10">
        <v>437098</v>
      </c>
      <c r="I970" s="137"/>
      <c r="J970" s="46">
        <v>3756.3635300000001</v>
      </c>
      <c r="K970" s="137">
        <v>0.62879298844449749</v>
      </c>
    </row>
    <row r="971" spans="1:11" ht="14.4" x14ac:dyDescent="0.3">
      <c r="A971" s="99" t="s">
        <v>252</v>
      </c>
      <c r="B971" s="10">
        <v>136387</v>
      </c>
      <c r="C971" s="137">
        <v>0.50822970893250408</v>
      </c>
      <c r="D971" s="10">
        <v>2026.6666666666599</v>
      </c>
      <c r="E971" s="10">
        <v>173851</v>
      </c>
      <c r="F971" s="137">
        <v>0.45991476348321592</v>
      </c>
      <c r="G971" s="46">
        <v>2234.54545454545</v>
      </c>
      <c r="H971" s="10">
        <v>201829</v>
      </c>
      <c r="I971" s="137">
        <v>0.46174770875181309</v>
      </c>
      <c r="J971" s="46">
        <v>2323.0302700000002</v>
      </c>
      <c r="K971" s="137">
        <v>0.47982578984800606</v>
      </c>
    </row>
    <row r="972" spans="1:11" ht="14.4" x14ac:dyDescent="0.3">
      <c r="A972" s="99" t="s">
        <v>253</v>
      </c>
      <c r="B972" s="10">
        <v>131970</v>
      </c>
      <c r="C972" s="137">
        <v>0.49177029106749592</v>
      </c>
      <c r="D972" s="10">
        <v>1596.9696969696899</v>
      </c>
      <c r="E972" s="10">
        <v>204156</v>
      </c>
      <c r="F972" s="137">
        <v>0.54008523651678408</v>
      </c>
      <c r="G972" s="46">
        <v>2082.4242424242402</v>
      </c>
      <c r="H972" s="10">
        <v>235269</v>
      </c>
      <c r="I972" s="137">
        <v>0.53825229124818685</v>
      </c>
      <c r="J972" s="46">
        <v>2207.2727100000002</v>
      </c>
      <c r="K972" s="137">
        <v>0.78274607865423962</v>
      </c>
    </row>
    <row r="973" spans="1:11" ht="14.4" x14ac:dyDescent="0.3">
      <c r="A973" s="432"/>
      <c r="B973" s="432"/>
      <c r="C973" s="432"/>
      <c r="D973" s="432"/>
      <c r="E973" s="432"/>
      <c r="F973" s="432"/>
      <c r="G973" s="432"/>
      <c r="H973" s="432"/>
      <c r="I973" s="432"/>
      <c r="J973" s="432"/>
      <c r="K973" s="432"/>
    </row>
    <row r="974" spans="1:11" ht="14.4" x14ac:dyDescent="0.3">
      <c r="A974" s="472" t="s">
        <v>579</v>
      </c>
      <c r="B974" s="472"/>
      <c r="C974" s="472"/>
      <c r="D974" s="472"/>
      <c r="E974" s="472"/>
      <c r="F974" s="472"/>
      <c r="G974" s="472"/>
      <c r="H974" s="472"/>
      <c r="I974" s="472"/>
      <c r="J974" s="472"/>
      <c r="K974" s="472"/>
    </row>
    <row r="975" spans="1:11" ht="18" customHeight="1" x14ac:dyDescent="0.3">
      <c r="B975" s="474" t="s">
        <v>332</v>
      </c>
      <c r="C975" s="474"/>
      <c r="D975" s="102" t="s">
        <v>333</v>
      </c>
      <c r="E975" s="474" t="s">
        <v>332</v>
      </c>
      <c r="F975" s="474"/>
      <c r="G975" s="102" t="s">
        <v>333</v>
      </c>
      <c r="H975" s="474" t="s">
        <v>332</v>
      </c>
      <c r="I975" s="474"/>
      <c r="J975" s="102" t="s">
        <v>333</v>
      </c>
      <c r="K975" s="99" t="s">
        <v>0</v>
      </c>
    </row>
    <row r="976" spans="1:11" ht="14.4" x14ac:dyDescent="0.3">
      <c r="A976" s="99" t="s">
        <v>18</v>
      </c>
      <c r="B976" s="10">
        <v>6519359</v>
      </c>
      <c r="C976" s="137"/>
      <c r="D976" s="10">
        <v>7172.1212121212102</v>
      </c>
      <c r="E976" s="10">
        <v>6343422</v>
      </c>
      <c r="F976" s="137"/>
      <c r="G976" s="46">
        <v>7252.7272727272702</v>
      </c>
      <c r="H976" s="10">
        <v>6231619</v>
      </c>
      <c r="I976" s="137"/>
      <c r="J976" s="46">
        <v>6264.8486300000004</v>
      </c>
      <c r="K976" s="137">
        <v>-4.4136241001607672E-2</v>
      </c>
    </row>
    <row r="977" spans="1:11" ht="14.4" x14ac:dyDescent="0.3">
      <c r="A977" s="99" t="s">
        <v>252</v>
      </c>
      <c r="B977" s="10">
        <v>4293144</v>
      </c>
      <c r="C977" s="137">
        <v>0.65852240994858546</v>
      </c>
      <c r="D977" s="10">
        <v>11033.333333333299</v>
      </c>
      <c r="E977" s="10">
        <v>4034237</v>
      </c>
      <c r="F977" s="137">
        <v>0.6359717199959265</v>
      </c>
      <c r="G977" s="46">
        <v>9961.2121212121201</v>
      </c>
      <c r="H977" s="10">
        <v>3949696</v>
      </c>
      <c r="I977" s="137">
        <v>0.63381538569671858</v>
      </c>
      <c r="J977" s="46">
        <v>9892.1209999999992</v>
      </c>
      <c r="K977" s="137">
        <v>-7.9999180088066002E-2</v>
      </c>
    </row>
    <row r="978" spans="1:11" ht="14.4" x14ac:dyDescent="0.3">
      <c r="A978" s="99" t="s">
        <v>253</v>
      </c>
      <c r="B978" s="10">
        <v>2226215</v>
      </c>
      <c r="C978" s="137">
        <v>0.34147759005141454</v>
      </c>
      <c r="D978" s="10">
        <v>7076.9696969696897</v>
      </c>
      <c r="E978" s="10">
        <v>2309185</v>
      </c>
      <c r="F978" s="137">
        <v>0.3640282800040735</v>
      </c>
      <c r="G978" s="46">
        <v>5824.2424242424204</v>
      </c>
      <c r="H978" s="10">
        <v>2281923</v>
      </c>
      <c r="I978" s="137">
        <v>0.36618461430328136</v>
      </c>
      <c r="J978" s="46">
        <v>6203.6360000000004</v>
      </c>
      <c r="K978" s="137">
        <v>2.5023638777027377E-2</v>
      </c>
    </row>
    <row r="979" spans="1:11" ht="14.4" x14ac:dyDescent="0.3">
      <c r="A979" s="432"/>
      <c r="B979" s="432"/>
      <c r="C979" s="432"/>
      <c r="D979" s="432"/>
      <c r="E979" s="432"/>
      <c r="F979" s="432"/>
      <c r="G979" s="432"/>
      <c r="H979" s="432"/>
      <c r="I979" s="432"/>
      <c r="J979" s="432"/>
      <c r="K979" s="432"/>
    </row>
    <row r="980" spans="1:11" ht="14.4" x14ac:dyDescent="0.3">
      <c r="A980" s="472" t="s">
        <v>580</v>
      </c>
      <c r="B980" s="472"/>
      <c r="C980" s="472"/>
      <c r="D980" s="472"/>
      <c r="E980" s="472"/>
      <c r="F980" s="472"/>
      <c r="G980" s="472"/>
      <c r="H980" s="472"/>
      <c r="I980" s="472"/>
      <c r="J980" s="472"/>
      <c r="K980" s="472"/>
    </row>
    <row r="981" spans="1:11" ht="18" customHeight="1" x14ac:dyDescent="0.3">
      <c r="B981" s="474" t="s">
        <v>332</v>
      </c>
      <c r="C981" s="474"/>
      <c r="D981" s="102" t="s">
        <v>333</v>
      </c>
      <c r="E981" s="474" t="s">
        <v>332</v>
      </c>
      <c r="F981" s="474"/>
      <c r="G981" s="102" t="s">
        <v>333</v>
      </c>
      <c r="H981" s="474" t="s">
        <v>332</v>
      </c>
      <c r="I981" s="474"/>
      <c r="J981" s="102" t="s">
        <v>333</v>
      </c>
      <c r="K981" s="99" t="s">
        <v>0</v>
      </c>
    </row>
    <row r="982" spans="1:11" ht="14.4" x14ac:dyDescent="0.3">
      <c r="A982" s="99" t="s">
        <v>18</v>
      </c>
      <c r="B982" s="10">
        <v>3197413</v>
      </c>
      <c r="C982" s="137"/>
      <c r="D982" s="10">
        <v>5619.3939393939399</v>
      </c>
      <c r="E982" s="10">
        <v>3526727</v>
      </c>
      <c r="F982" s="137"/>
      <c r="G982" s="46">
        <v>5303.6363636363603</v>
      </c>
      <c r="H982" s="10">
        <v>3811789</v>
      </c>
      <c r="I982" s="137"/>
      <c r="J982" s="46">
        <v>5863.0302700000002</v>
      </c>
      <c r="K982" s="137">
        <v>0.19214783951901115</v>
      </c>
    </row>
    <row r="983" spans="1:11" ht="14.4" x14ac:dyDescent="0.3">
      <c r="A983" s="99" t="s">
        <v>252</v>
      </c>
      <c r="B983" s="10">
        <v>1508527</v>
      </c>
      <c r="C983" s="137">
        <v>0.47179610516376835</v>
      </c>
      <c r="D983" s="10">
        <v>7247.8787878787798</v>
      </c>
      <c r="E983" s="10">
        <v>1514290</v>
      </c>
      <c r="F983" s="137">
        <v>0.42937545208347572</v>
      </c>
      <c r="G983" s="46">
        <v>7612.1212121212102</v>
      </c>
      <c r="H983" s="10">
        <v>1670449</v>
      </c>
      <c r="I983" s="137">
        <v>0.43823228410596704</v>
      </c>
      <c r="J983" s="46">
        <v>8983.0300000000007</v>
      </c>
      <c r="K983" s="137">
        <v>0.1073378202710326</v>
      </c>
    </row>
    <row r="984" spans="1:11" ht="14.4" x14ac:dyDescent="0.3">
      <c r="A984" s="99" t="s">
        <v>253</v>
      </c>
      <c r="B984" s="10">
        <v>1688886</v>
      </c>
      <c r="C984" s="137">
        <v>0.52820389483623165</v>
      </c>
      <c r="D984" s="10">
        <v>4755.7575757575696</v>
      </c>
      <c r="E984" s="10">
        <v>2012437</v>
      </c>
      <c r="F984" s="137">
        <v>0.57062454791652428</v>
      </c>
      <c r="G984" s="46">
        <v>5331.5151515151501</v>
      </c>
      <c r="H984" s="10">
        <v>2141340</v>
      </c>
      <c r="I984" s="137">
        <v>0.56176771589403296</v>
      </c>
      <c r="J984" s="46">
        <v>5943.6360000000004</v>
      </c>
      <c r="K984" s="137">
        <v>0.26790085298830119</v>
      </c>
    </row>
    <row r="985" spans="1:11" ht="14.4" x14ac:dyDescent="0.3">
      <c r="A985" s="432"/>
      <c r="B985" s="432"/>
      <c r="C985" s="432"/>
      <c r="D985" s="432"/>
      <c r="E985" s="432"/>
      <c r="F985" s="432"/>
      <c r="G985" s="432"/>
      <c r="H985" s="432"/>
      <c r="I985" s="432"/>
      <c r="J985" s="432"/>
      <c r="K985" s="432"/>
    </row>
    <row r="986" spans="1:11" ht="14.4" x14ac:dyDescent="0.3">
      <c r="A986" s="472" t="s">
        <v>443</v>
      </c>
      <c r="B986" s="472"/>
      <c r="C986" s="472"/>
      <c r="D986" s="472"/>
      <c r="E986" s="472"/>
      <c r="F986" s="472"/>
      <c r="G986" s="472"/>
      <c r="H986" s="472"/>
      <c r="I986" s="472"/>
      <c r="J986" s="472"/>
      <c r="K986" s="472"/>
    </row>
    <row r="987" spans="1:11" ht="18" customHeight="1" x14ac:dyDescent="0.3">
      <c r="B987" s="474" t="s">
        <v>332</v>
      </c>
      <c r="C987" s="474"/>
      <c r="D987" s="102" t="s">
        <v>333</v>
      </c>
      <c r="E987" s="474" t="s">
        <v>332</v>
      </c>
      <c r="F987" s="474"/>
      <c r="G987" s="102" t="s">
        <v>333</v>
      </c>
      <c r="H987" s="474" t="s">
        <v>332</v>
      </c>
      <c r="I987" s="474"/>
      <c r="J987" s="102" t="s">
        <v>333</v>
      </c>
      <c r="K987" s="99" t="s">
        <v>0</v>
      </c>
    </row>
    <row r="988" spans="1:11" ht="14.4" x14ac:dyDescent="0.3">
      <c r="A988" s="99" t="s">
        <v>18</v>
      </c>
      <c r="B988" s="10">
        <v>1081491</v>
      </c>
      <c r="C988" s="137"/>
      <c r="D988" s="10">
        <v>11726.060606060601</v>
      </c>
      <c r="E988" s="10">
        <v>1164649</v>
      </c>
      <c r="F988" s="137"/>
      <c r="G988" s="46">
        <v>11886.060606060601</v>
      </c>
      <c r="H988" s="10">
        <v>1131710</v>
      </c>
      <c r="I988" s="137"/>
      <c r="J988" s="46">
        <v>12697.5762</v>
      </c>
      <c r="K988" s="137">
        <v>4.6434968021000639E-2</v>
      </c>
    </row>
    <row r="989" spans="1:11" ht="14.4" x14ac:dyDescent="0.3">
      <c r="A989" s="99" t="s">
        <v>246</v>
      </c>
      <c r="B989" s="10">
        <v>263819</v>
      </c>
      <c r="C989" s="137">
        <v>0.24394007902053738</v>
      </c>
      <c r="D989" s="10">
        <v>4277.5757575757498</v>
      </c>
      <c r="E989" s="10">
        <v>275877</v>
      </c>
      <c r="F989" s="137">
        <v>0.23687565953347317</v>
      </c>
      <c r="G989" s="46">
        <v>4105.4545454545396</v>
      </c>
      <c r="H989" s="10">
        <v>219832</v>
      </c>
      <c r="I989" s="137">
        <v>0.19424764294739819</v>
      </c>
      <c r="J989" s="46">
        <v>3689.6970000000001</v>
      </c>
      <c r="K989" s="137">
        <v>-0.1667317365314856</v>
      </c>
    </row>
    <row r="990" spans="1:11" ht="14.4" x14ac:dyDescent="0.3">
      <c r="A990" s="99" t="s">
        <v>247</v>
      </c>
      <c r="B990" s="10">
        <v>58705</v>
      </c>
      <c r="C990" s="137">
        <v>5.4281542796010322E-2</v>
      </c>
      <c r="D990" s="10">
        <v>1477.57575757575</v>
      </c>
      <c r="E990" s="10">
        <v>55678</v>
      </c>
      <c r="F990" s="137">
        <v>4.7806678235245127E-2</v>
      </c>
      <c r="G990" s="46">
        <v>1469.0909090908999</v>
      </c>
      <c r="H990" s="10">
        <v>59017</v>
      </c>
      <c r="I990" s="137">
        <v>5.2148518613425704E-2</v>
      </c>
      <c r="J990" s="46">
        <v>1484.84851</v>
      </c>
      <c r="K990" s="137">
        <v>5.3147091389149134E-3</v>
      </c>
    </row>
    <row r="991" spans="1:11" ht="14.4" x14ac:dyDescent="0.3">
      <c r="A991" s="99" t="s">
        <v>248</v>
      </c>
      <c r="B991" s="10">
        <v>148415</v>
      </c>
      <c r="C991" s="137">
        <v>0.13723184011702363</v>
      </c>
      <c r="D991" s="10">
        <v>2803.0303030302998</v>
      </c>
      <c r="E991" s="10">
        <v>114943</v>
      </c>
      <c r="F991" s="137">
        <v>9.8693254362473157E-2</v>
      </c>
      <c r="G991" s="46">
        <v>2556.9696969696902</v>
      </c>
      <c r="H991" s="10">
        <v>82668</v>
      </c>
      <c r="I991" s="137">
        <v>7.3046982000689223E-2</v>
      </c>
      <c r="J991" s="46">
        <v>2041.21216</v>
      </c>
      <c r="K991" s="137">
        <v>-0.44299430650540711</v>
      </c>
    </row>
    <row r="992" spans="1:11" ht="14.4" x14ac:dyDescent="0.3">
      <c r="A992" s="99" t="s">
        <v>249</v>
      </c>
      <c r="B992" s="10">
        <v>49125</v>
      </c>
      <c r="C992" s="137">
        <v>4.5423401581705256E-2</v>
      </c>
      <c r="D992" s="10">
        <v>1301.2121212121201</v>
      </c>
      <c r="E992" s="10">
        <v>51432</v>
      </c>
      <c r="F992" s="137">
        <v>4.4160944627952281E-2</v>
      </c>
      <c r="G992" s="46">
        <v>1458.1818181818101</v>
      </c>
      <c r="H992" s="10">
        <v>53992</v>
      </c>
      <c r="I992" s="137">
        <v>4.7708335174205405E-2</v>
      </c>
      <c r="J992" s="46">
        <v>1557.57581</v>
      </c>
      <c r="K992" s="137">
        <v>9.9073791348600504E-2</v>
      </c>
    </row>
    <row r="993" spans="1:11" ht="14.4" x14ac:dyDescent="0.3">
      <c r="A993" s="99" t="s">
        <v>444</v>
      </c>
      <c r="B993" s="10">
        <v>296689</v>
      </c>
      <c r="C993" s="137">
        <v>0.27433330466920208</v>
      </c>
      <c r="D993" s="10">
        <v>2670.9090909090901</v>
      </c>
      <c r="E993" s="10">
        <v>359537</v>
      </c>
      <c r="F993" s="137">
        <v>0.30870846066067975</v>
      </c>
      <c r="G993" s="46">
        <v>2955.15151515151</v>
      </c>
      <c r="H993" s="10">
        <v>387973</v>
      </c>
      <c r="I993" s="137">
        <v>0.34282015710738617</v>
      </c>
      <c r="J993" s="46">
        <v>3464.2424299999998</v>
      </c>
      <c r="K993" s="137">
        <v>0.30767571430015944</v>
      </c>
    </row>
    <row r="994" spans="1:11" ht="14.4" x14ac:dyDescent="0.3">
      <c r="A994" s="99" t="s">
        <v>250</v>
      </c>
      <c r="B994" s="10">
        <v>2760</v>
      </c>
      <c r="C994" s="137">
        <v>2.5520323331400816E-3</v>
      </c>
      <c r="D994" s="10">
        <v>243.030303030303</v>
      </c>
      <c r="E994" s="10">
        <v>2659</v>
      </c>
      <c r="F994" s="137">
        <v>2.2830913004690686E-3</v>
      </c>
      <c r="G994" s="46">
        <v>236.363636363636</v>
      </c>
      <c r="H994" s="10">
        <v>3459</v>
      </c>
      <c r="I994" s="137">
        <v>3.0564367196543284E-3</v>
      </c>
      <c r="J994" s="46">
        <v>256.96969999999999</v>
      </c>
      <c r="K994" s="137">
        <v>0.25326086956521737</v>
      </c>
    </row>
    <row r="995" spans="1:11" ht="14.4" x14ac:dyDescent="0.3">
      <c r="A995" s="99" t="s">
        <v>251</v>
      </c>
      <c r="B995" s="10">
        <v>261978</v>
      </c>
      <c r="C995" s="137">
        <v>0.24223779948238128</v>
      </c>
      <c r="D995" s="10">
        <v>3836.9696969696902</v>
      </c>
      <c r="E995" s="10">
        <v>304523</v>
      </c>
      <c r="F995" s="137">
        <v>0.26147191127970743</v>
      </c>
      <c r="G995" s="46">
        <v>3907.2727272727202</v>
      </c>
      <c r="H995" s="10">
        <v>324769</v>
      </c>
      <c r="I995" s="137">
        <v>0.28697192743724098</v>
      </c>
      <c r="J995" s="46">
        <v>4935.7579999999998</v>
      </c>
      <c r="K995" s="137">
        <v>0.23968043118124421</v>
      </c>
    </row>
    <row r="996" spans="1:11" ht="14.4" x14ac:dyDescent="0.3">
      <c r="A996" s="432"/>
      <c r="B996" s="432"/>
      <c r="C996" s="432"/>
      <c r="D996" s="432"/>
      <c r="E996" s="432"/>
      <c r="F996" s="432"/>
      <c r="G996" s="432"/>
      <c r="H996" s="432"/>
      <c r="I996" s="432"/>
      <c r="J996" s="432"/>
      <c r="K996" s="432"/>
    </row>
    <row r="997" spans="1:11" ht="14.4" x14ac:dyDescent="0.3">
      <c r="A997" s="472" t="s">
        <v>521</v>
      </c>
      <c r="B997" s="472"/>
      <c r="C997" s="472"/>
      <c r="D997" s="472"/>
      <c r="E997" s="472"/>
      <c r="F997" s="472"/>
      <c r="G997" s="472"/>
      <c r="H997" s="472"/>
      <c r="I997" s="472"/>
      <c r="J997" s="472"/>
      <c r="K997" s="472"/>
    </row>
    <row r="998" spans="1:11" ht="18" customHeight="1" x14ac:dyDescent="0.3">
      <c r="B998" s="474" t="s">
        <v>332</v>
      </c>
      <c r="C998" s="474"/>
      <c r="D998" s="102" t="s">
        <v>333</v>
      </c>
      <c r="E998" s="474" t="s">
        <v>332</v>
      </c>
      <c r="F998" s="474"/>
      <c r="G998" s="102" t="s">
        <v>333</v>
      </c>
      <c r="H998" s="474" t="s">
        <v>332</v>
      </c>
      <c r="I998" s="474"/>
      <c r="J998" s="102" t="s">
        <v>333</v>
      </c>
      <c r="K998" s="99" t="s">
        <v>0</v>
      </c>
    </row>
    <row r="999" spans="1:11" ht="14.4" x14ac:dyDescent="0.3">
      <c r="A999" s="99" t="s">
        <v>18</v>
      </c>
      <c r="B999" s="10">
        <v>12187191</v>
      </c>
      <c r="C999" s="137"/>
      <c r="D999" s="10">
        <v>12478.1818181818</v>
      </c>
      <c r="E999" s="10">
        <v>12617280</v>
      </c>
      <c r="F999" s="137"/>
      <c r="G999" s="46">
        <v>12371.515151515099</v>
      </c>
      <c r="H999" s="10">
        <v>13044266</v>
      </c>
      <c r="I999" s="137"/>
      <c r="J999" s="46">
        <v>12323.03</v>
      </c>
      <c r="K999" s="137">
        <v>7.0325885595786591E-2</v>
      </c>
    </row>
    <row r="1000" spans="1:11" ht="14.4" x14ac:dyDescent="0.3">
      <c r="A1000" s="99" t="s">
        <v>252</v>
      </c>
      <c r="B1000" s="10">
        <v>7061432</v>
      </c>
      <c r="C1000" s="137">
        <v>0.57941423909742618</v>
      </c>
      <c r="D1000" s="10">
        <v>21432.727272727199</v>
      </c>
      <c r="E1000" s="10">
        <v>6908925</v>
      </c>
      <c r="F1000" s="137">
        <v>0.54757641900631515</v>
      </c>
      <c r="G1000" s="46">
        <v>20884.8484848484</v>
      </c>
      <c r="H1000" s="10">
        <v>7154580</v>
      </c>
      <c r="I1000" s="137">
        <v>0.54848467518218347</v>
      </c>
      <c r="J1000" s="46">
        <v>22952.726600000002</v>
      </c>
      <c r="K1000" s="137">
        <v>1.3191092118425838E-2</v>
      </c>
    </row>
    <row r="1001" spans="1:11" ht="14.4" x14ac:dyDescent="0.3">
      <c r="A1001" s="99" t="s">
        <v>522</v>
      </c>
      <c r="B1001" s="10">
        <v>53297</v>
      </c>
      <c r="C1001" s="137">
        <v>4.3731980568779139E-3</v>
      </c>
      <c r="D1001" s="10">
        <v>1033.3333333333301</v>
      </c>
      <c r="E1001" s="10">
        <v>40783</v>
      </c>
      <c r="F1001" s="137">
        <v>3.2323131451469731E-3</v>
      </c>
      <c r="G1001" s="46">
        <v>813.33333333333303</v>
      </c>
      <c r="H1001" s="10">
        <v>34903</v>
      </c>
      <c r="I1001" s="137">
        <v>2.675735070106666E-3</v>
      </c>
      <c r="J1001" s="46">
        <v>826.06060000000002</v>
      </c>
      <c r="K1001" s="137">
        <v>-0.34512261478131978</v>
      </c>
    </row>
    <row r="1002" spans="1:11" ht="14.4" x14ac:dyDescent="0.3">
      <c r="A1002" s="99" t="s">
        <v>523</v>
      </c>
      <c r="B1002" s="10">
        <v>655346</v>
      </c>
      <c r="C1002" s="137">
        <v>5.3773342848241243E-2</v>
      </c>
      <c r="D1002" s="10">
        <v>4177.5757575757498</v>
      </c>
      <c r="E1002" s="10">
        <v>530794</v>
      </c>
      <c r="F1002" s="137">
        <v>4.2068813563620688E-2</v>
      </c>
      <c r="G1002" s="46">
        <v>3762.4242424242402</v>
      </c>
      <c r="H1002" s="10">
        <v>531223</v>
      </c>
      <c r="I1002" s="137">
        <v>4.0724637170079174E-2</v>
      </c>
      <c r="J1002" s="46">
        <v>4330.9089999999997</v>
      </c>
      <c r="K1002" s="137">
        <v>-0.18940071351621893</v>
      </c>
    </row>
    <row r="1003" spans="1:11" ht="14.4" x14ac:dyDescent="0.3">
      <c r="A1003" s="99" t="s">
        <v>524</v>
      </c>
      <c r="B1003" s="10">
        <v>1445262</v>
      </c>
      <c r="C1003" s="137">
        <v>0.11858860667728929</v>
      </c>
      <c r="D1003" s="10">
        <v>6870.30303030303</v>
      </c>
      <c r="E1003" s="10">
        <v>1148107</v>
      </c>
      <c r="F1003" s="137">
        <v>9.0994810291917111E-2</v>
      </c>
      <c r="G1003" s="46">
        <v>6421.8181818181802</v>
      </c>
      <c r="H1003" s="10">
        <v>1101081</v>
      </c>
      <c r="I1003" s="137">
        <v>8.4411112131568003E-2</v>
      </c>
      <c r="J1003" s="46">
        <v>6955.1513699999996</v>
      </c>
      <c r="K1003" s="137">
        <v>-0.23814436413605283</v>
      </c>
    </row>
    <row r="1004" spans="1:11" ht="14.4" x14ac:dyDescent="0.3">
      <c r="A1004" s="99" t="s">
        <v>525</v>
      </c>
      <c r="B1004" s="10">
        <v>1766864</v>
      </c>
      <c r="C1004" s="137">
        <v>0.14497713213816046</v>
      </c>
      <c r="D1004" s="10">
        <v>5573.3333333333303</v>
      </c>
      <c r="E1004" s="10">
        <v>1642314</v>
      </c>
      <c r="F1004" s="137">
        <v>0.1301638705014076</v>
      </c>
      <c r="G1004" s="46">
        <v>5302.4242424242402</v>
      </c>
      <c r="H1004" s="10">
        <v>1515429</v>
      </c>
      <c r="I1004" s="137">
        <v>0.11617587375173122</v>
      </c>
      <c r="J1004" s="46">
        <v>5512.1210000000001</v>
      </c>
      <c r="K1004" s="137">
        <v>-0.14230580282353367</v>
      </c>
    </row>
    <row r="1005" spans="1:11" ht="14.4" x14ac:dyDescent="0.3">
      <c r="A1005" s="99" t="s">
        <v>526</v>
      </c>
      <c r="B1005" s="10">
        <v>788395</v>
      </c>
      <c r="C1005" s="137">
        <v>6.4690460664807825E-2</v>
      </c>
      <c r="D1005" s="10">
        <v>3041.8181818181802</v>
      </c>
      <c r="E1005" s="10">
        <v>832027</v>
      </c>
      <c r="F1005" s="137">
        <v>6.5943452154505561E-2</v>
      </c>
      <c r="G1005" s="46">
        <v>3332.7272727272698</v>
      </c>
      <c r="H1005" s="10">
        <v>863688</v>
      </c>
      <c r="I1005" s="137">
        <v>6.6212081231707479E-2</v>
      </c>
      <c r="J1005" s="46">
        <v>3444.8483900000001</v>
      </c>
      <c r="K1005" s="137">
        <v>9.550162038064676E-2</v>
      </c>
    </row>
    <row r="1006" spans="1:11" ht="14.4" x14ac:dyDescent="0.3">
      <c r="A1006" s="99" t="s">
        <v>527</v>
      </c>
      <c r="B1006" s="10">
        <v>641022</v>
      </c>
      <c r="C1006" s="137">
        <v>5.259801048494276E-2</v>
      </c>
      <c r="D1006" s="10">
        <v>2649.0909090908999</v>
      </c>
      <c r="E1006" s="10">
        <v>769935</v>
      </c>
      <c r="F1006" s="137">
        <v>6.1022264703644524E-2</v>
      </c>
      <c r="G1006" s="46">
        <v>2972.1212121212102</v>
      </c>
      <c r="H1006" s="10">
        <v>832439</v>
      </c>
      <c r="I1006" s="137">
        <v>6.3816469244034127E-2</v>
      </c>
      <c r="J1006" s="46">
        <v>3232.1210000000001</v>
      </c>
      <c r="K1006" s="137">
        <v>0.29861221611738753</v>
      </c>
    </row>
    <row r="1007" spans="1:11" ht="14.4" x14ac:dyDescent="0.3">
      <c r="A1007" s="99" t="s">
        <v>528</v>
      </c>
      <c r="B1007" s="10">
        <v>886373</v>
      </c>
      <c r="C1007" s="137">
        <v>7.272988500795631E-2</v>
      </c>
      <c r="D1007" s="10">
        <v>3464.2424242424199</v>
      </c>
      <c r="E1007" s="10">
        <v>1069829</v>
      </c>
      <c r="F1007" s="137">
        <v>8.4790778995155844E-2</v>
      </c>
      <c r="G1007" s="46">
        <v>3470.30303030303</v>
      </c>
      <c r="H1007" s="10">
        <v>1307422</v>
      </c>
      <c r="I1007" s="137">
        <v>0.10022963346500294</v>
      </c>
      <c r="J1007" s="46">
        <v>3636.9697299999998</v>
      </c>
      <c r="K1007" s="137">
        <v>0.47502462281680513</v>
      </c>
    </row>
    <row r="1008" spans="1:11" ht="14.4" x14ac:dyDescent="0.3">
      <c r="A1008" s="99" t="s">
        <v>529</v>
      </c>
      <c r="B1008" s="10">
        <v>613990</v>
      </c>
      <c r="C1008" s="137">
        <v>5.0379943992015883E-2</v>
      </c>
      <c r="D1008" s="10">
        <v>3029.0909090908999</v>
      </c>
      <c r="E1008" s="10">
        <v>616792</v>
      </c>
      <c r="F1008" s="137">
        <v>4.8884704151766468E-2</v>
      </c>
      <c r="G1008" s="46">
        <v>2990.9090909090901</v>
      </c>
      <c r="H1008" s="10">
        <v>683854</v>
      </c>
      <c r="I1008" s="137">
        <v>5.2425640507484286E-2</v>
      </c>
      <c r="J1008" s="46">
        <v>2932.1210000000001</v>
      </c>
      <c r="K1008" s="137">
        <v>0.11378686949298848</v>
      </c>
    </row>
    <row r="1009" spans="1:11" ht="14.4" x14ac:dyDescent="0.3">
      <c r="A1009" s="99" t="s">
        <v>530</v>
      </c>
      <c r="B1009" s="10">
        <v>210883</v>
      </c>
      <c r="C1009" s="137">
        <v>1.7303659227134456E-2</v>
      </c>
      <c r="D1009" s="10">
        <v>1849.69696969697</v>
      </c>
      <c r="E1009" s="10">
        <v>258344</v>
      </c>
      <c r="F1009" s="137">
        <v>2.0475411499150373E-2</v>
      </c>
      <c r="G1009" s="46">
        <v>1943.6363636363601</v>
      </c>
      <c r="H1009" s="10">
        <v>284541</v>
      </c>
      <c r="I1009" s="137">
        <v>2.1813492610469613E-2</v>
      </c>
      <c r="J1009" s="46">
        <v>1964.24243</v>
      </c>
      <c r="K1009" s="137">
        <v>0.34928372604714464</v>
      </c>
    </row>
    <row r="1010" spans="1:11" ht="14.4" x14ac:dyDescent="0.3">
      <c r="A1010" s="99" t="s">
        <v>253</v>
      </c>
      <c r="B1010" s="10">
        <v>5125759</v>
      </c>
      <c r="C1010" s="137">
        <v>0.42058576090257388</v>
      </c>
      <c r="D1010" s="10">
        <v>11167.878787878701</v>
      </c>
      <c r="E1010" s="10">
        <v>5708355</v>
      </c>
      <c r="F1010" s="137">
        <v>0.45242358099368485</v>
      </c>
      <c r="G1010" s="46">
        <v>10622.4242424242</v>
      </c>
      <c r="H1010" s="10">
        <v>5889686</v>
      </c>
      <c r="I1010" s="137">
        <v>0.45151532481781648</v>
      </c>
      <c r="J1010" s="46">
        <v>12915.757799999999</v>
      </c>
      <c r="K1010" s="137">
        <v>0.14903685483457182</v>
      </c>
    </row>
    <row r="1011" spans="1:11" ht="14.4" x14ac:dyDescent="0.3">
      <c r="A1011" s="99" t="s">
        <v>522</v>
      </c>
      <c r="B1011" s="10">
        <v>451535</v>
      </c>
      <c r="C1011" s="137">
        <v>3.7049965000138262E-2</v>
      </c>
      <c r="D1011" s="10">
        <v>2697.5757575757498</v>
      </c>
      <c r="E1011" s="10">
        <v>396271</v>
      </c>
      <c r="F1011" s="137">
        <v>3.1407006898475739E-2</v>
      </c>
      <c r="G1011" s="46">
        <v>2616.3636363636301</v>
      </c>
      <c r="H1011" s="10">
        <v>337711</v>
      </c>
      <c r="I1011" s="137">
        <v>2.5889613106632448E-2</v>
      </c>
      <c r="J1011" s="46">
        <v>2142.4243200000001</v>
      </c>
      <c r="K1011" s="137">
        <v>-0.25208234134673946</v>
      </c>
    </row>
    <row r="1012" spans="1:11" ht="14.4" x14ac:dyDescent="0.3">
      <c r="A1012" s="99" t="s">
        <v>523</v>
      </c>
      <c r="B1012" s="10">
        <v>1409154</v>
      </c>
      <c r="C1012" s="137">
        <v>0.11562582386704204</v>
      </c>
      <c r="D1012" s="10">
        <v>4360.6060606060601</v>
      </c>
      <c r="E1012" s="10">
        <v>1473130</v>
      </c>
      <c r="F1012" s="137">
        <v>0.11675495827943899</v>
      </c>
      <c r="G1012" s="46">
        <v>3759.3939393939399</v>
      </c>
      <c r="H1012" s="10">
        <v>1493227</v>
      </c>
      <c r="I1012" s="137">
        <v>0.11447382321090355</v>
      </c>
      <c r="J1012" s="46">
        <v>4383.6360000000004</v>
      </c>
      <c r="K1012" s="137">
        <v>5.9662038357766435E-2</v>
      </c>
    </row>
    <row r="1013" spans="1:11" ht="14.4" x14ac:dyDescent="0.3">
      <c r="A1013" s="99" t="s">
        <v>524</v>
      </c>
      <c r="B1013" s="10">
        <v>1206220</v>
      </c>
      <c r="C1013" s="137">
        <v>9.8974406817781066E-2</v>
      </c>
      <c r="D1013" s="10">
        <v>5916.9696969696897</v>
      </c>
      <c r="E1013" s="10">
        <v>1337309</v>
      </c>
      <c r="F1013" s="137">
        <v>0.10599027682670116</v>
      </c>
      <c r="G1013" s="46">
        <v>5674.5454545454504</v>
      </c>
      <c r="H1013" s="10">
        <v>1336304</v>
      </c>
      <c r="I1013" s="137">
        <v>0.10244378641159264</v>
      </c>
      <c r="J1013" s="46">
        <v>5406.0605500000001</v>
      </c>
      <c r="K1013" s="137">
        <v>0.10784434017011822</v>
      </c>
    </row>
    <row r="1014" spans="1:11" ht="14.4" x14ac:dyDescent="0.3">
      <c r="A1014" s="99" t="s">
        <v>525</v>
      </c>
      <c r="B1014" s="10">
        <v>937891</v>
      </c>
      <c r="C1014" s="137">
        <v>7.6957110133089729E-2</v>
      </c>
      <c r="D1014" s="10">
        <v>4984.8484848484804</v>
      </c>
      <c r="E1014" s="10">
        <v>1076600</v>
      </c>
      <c r="F1014" s="137">
        <v>8.5327423977275607E-2</v>
      </c>
      <c r="G1014" s="46">
        <v>5024.2424242424204</v>
      </c>
      <c r="H1014" s="10">
        <v>1082398</v>
      </c>
      <c r="I1014" s="137">
        <v>8.2978835298206891E-2</v>
      </c>
      <c r="J1014" s="46">
        <v>4659.3940000000002</v>
      </c>
      <c r="K1014" s="137">
        <v>0.15407653981112943</v>
      </c>
    </row>
    <row r="1015" spans="1:11" ht="14.4" x14ac:dyDescent="0.3">
      <c r="A1015" s="99" t="s">
        <v>526</v>
      </c>
      <c r="B1015" s="10">
        <v>316739</v>
      </c>
      <c r="C1015" s="137">
        <v>2.5989499959424612E-2</v>
      </c>
      <c r="D1015" s="10">
        <v>2226.6666666666601</v>
      </c>
      <c r="E1015" s="10">
        <v>403627</v>
      </c>
      <c r="F1015" s="137">
        <v>3.1990016865758704E-2</v>
      </c>
      <c r="G1015" s="46">
        <v>2690.9090909090901</v>
      </c>
      <c r="H1015" s="10">
        <v>431284</v>
      </c>
      <c r="I1015" s="137">
        <v>3.3063109875250934E-2</v>
      </c>
      <c r="J1015" s="46">
        <v>2570.3029999999999</v>
      </c>
      <c r="K1015" s="137">
        <v>0.36163844679688956</v>
      </c>
    </row>
    <row r="1016" spans="1:11" ht="14.4" x14ac:dyDescent="0.3">
      <c r="A1016" s="99" t="s">
        <v>527</v>
      </c>
      <c r="B1016" s="10">
        <v>225026</v>
      </c>
      <c r="C1016" s="137">
        <v>1.8464139931834989E-2</v>
      </c>
      <c r="D1016" s="10">
        <v>1787.27272727272</v>
      </c>
      <c r="E1016" s="10">
        <v>315987</v>
      </c>
      <c r="F1016" s="137">
        <v>2.5043987293616374E-2</v>
      </c>
      <c r="G1016" s="46">
        <v>2440.6060606060601</v>
      </c>
      <c r="H1016" s="10">
        <v>362175</v>
      </c>
      <c r="I1016" s="137">
        <v>2.7765073174680736E-2</v>
      </c>
      <c r="J1016" s="46">
        <v>2587.2727100000002</v>
      </c>
      <c r="K1016" s="137">
        <v>0.60948068223227536</v>
      </c>
    </row>
    <row r="1017" spans="1:11" ht="14.4" x14ac:dyDescent="0.3">
      <c r="A1017" s="99" t="s">
        <v>528</v>
      </c>
      <c r="B1017" s="10">
        <v>284308</v>
      </c>
      <c r="C1017" s="137">
        <v>2.3328427362794266E-2</v>
      </c>
      <c r="D1017" s="10">
        <v>2032.12121212121</v>
      </c>
      <c r="E1017" s="10">
        <v>371372</v>
      </c>
      <c r="F1017" s="137">
        <v>2.9433602170990895E-2</v>
      </c>
      <c r="G1017" s="46">
        <v>2028.4848484848401</v>
      </c>
      <c r="H1017" s="10">
        <v>477186</v>
      </c>
      <c r="I1017" s="137">
        <v>3.6582050688018779E-2</v>
      </c>
      <c r="J1017" s="46">
        <v>2932.7272899999998</v>
      </c>
      <c r="K1017" s="137">
        <v>0.67841214457560106</v>
      </c>
    </row>
    <row r="1018" spans="1:11" ht="14.4" x14ac:dyDescent="0.3">
      <c r="A1018" s="99" t="s">
        <v>529</v>
      </c>
      <c r="B1018" s="10">
        <v>203011</v>
      </c>
      <c r="C1018" s="137">
        <v>1.6657735158167292E-2</v>
      </c>
      <c r="D1018" s="10">
        <v>1757.57575757575</v>
      </c>
      <c r="E1018" s="10">
        <v>212409</v>
      </c>
      <c r="F1018" s="137">
        <v>1.6834769459027621E-2</v>
      </c>
      <c r="G1018" s="46">
        <v>1669.0909090908999</v>
      </c>
      <c r="H1018" s="10">
        <v>238189</v>
      </c>
      <c r="I1018" s="137">
        <v>1.8260053881145939E-2</v>
      </c>
      <c r="J1018" s="46">
        <v>1838.78784</v>
      </c>
      <c r="K1018" s="137">
        <v>0.17328125076966272</v>
      </c>
    </row>
    <row r="1019" spans="1:11" ht="14.4" x14ac:dyDescent="0.3">
      <c r="A1019" s="99" t="s">
        <v>530</v>
      </c>
      <c r="B1019" s="10">
        <v>91875</v>
      </c>
      <c r="C1019" s="137">
        <v>7.5386526723015997E-3</v>
      </c>
      <c r="D1019" s="10">
        <v>1107.87878787878</v>
      </c>
      <c r="E1019" s="10">
        <v>121650</v>
      </c>
      <c r="F1019" s="137">
        <v>9.6415392223997559E-3</v>
      </c>
      <c r="G1019" s="46">
        <v>1274.54545454545</v>
      </c>
      <c r="H1019" s="10">
        <v>131212</v>
      </c>
      <c r="I1019" s="137">
        <v>1.0058979171384576E-2</v>
      </c>
      <c r="J1019" s="46">
        <v>1458.78784</v>
      </c>
      <c r="K1019" s="137">
        <v>0.42815782312925171</v>
      </c>
    </row>
    <row r="1020" spans="1:11" ht="14.4" x14ac:dyDescent="0.3">
      <c r="A1020" s="432"/>
      <c r="B1020" s="432"/>
      <c r="C1020" s="432"/>
      <c r="D1020" s="432"/>
      <c r="E1020" s="432"/>
      <c r="F1020" s="432"/>
      <c r="G1020" s="432"/>
      <c r="H1020" s="432"/>
      <c r="I1020" s="432"/>
      <c r="J1020" s="432"/>
      <c r="K1020" s="432"/>
    </row>
    <row r="1021" spans="1:11" ht="14.4" x14ac:dyDescent="0.3">
      <c r="A1021" s="472" t="s">
        <v>503</v>
      </c>
      <c r="B1021" s="472"/>
      <c r="C1021" s="472"/>
      <c r="D1021" s="472"/>
      <c r="E1021" s="472"/>
      <c r="F1021" s="472"/>
      <c r="G1021" s="472"/>
      <c r="H1021" s="472"/>
      <c r="I1021" s="472"/>
      <c r="J1021" s="472"/>
      <c r="K1021" s="472"/>
    </row>
    <row r="1022" spans="1:11" ht="18" customHeight="1" x14ac:dyDescent="0.3">
      <c r="B1022" s="474" t="s">
        <v>332</v>
      </c>
      <c r="C1022" s="474"/>
      <c r="D1022" s="102" t="s">
        <v>333</v>
      </c>
      <c r="E1022" s="474" t="s">
        <v>332</v>
      </c>
      <c r="F1022" s="474"/>
      <c r="G1022" s="102" t="s">
        <v>333</v>
      </c>
      <c r="H1022" s="474" t="s">
        <v>332</v>
      </c>
      <c r="I1022" s="474"/>
      <c r="J1022" s="102" t="s">
        <v>333</v>
      </c>
      <c r="K1022" s="99" t="s">
        <v>0</v>
      </c>
    </row>
    <row r="1023" spans="1:11" ht="14.4" x14ac:dyDescent="0.3">
      <c r="A1023" s="99" t="s">
        <v>18</v>
      </c>
      <c r="B1023" s="10">
        <v>12187191</v>
      </c>
      <c r="C1023" s="137"/>
      <c r="D1023" s="10">
        <v>12478.1818181818</v>
      </c>
      <c r="E1023" s="10">
        <v>12617280</v>
      </c>
      <c r="F1023" s="137"/>
      <c r="G1023" s="46">
        <v>12371.515151515099</v>
      </c>
      <c r="H1023" s="10">
        <v>13044266</v>
      </c>
      <c r="I1023" s="137"/>
      <c r="J1023" s="46">
        <v>12323.03</v>
      </c>
      <c r="K1023" s="137">
        <v>7.0325885595786591E-2</v>
      </c>
    </row>
    <row r="1024" spans="1:11" ht="14.4" x14ac:dyDescent="0.3">
      <c r="A1024" s="99" t="s">
        <v>252</v>
      </c>
      <c r="B1024" s="10">
        <v>7061432</v>
      </c>
      <c r="C1024" s="137">
        <v>0.57941423909742618</v>
      </c>
      <c r="D1024" s="10">
        <v>21432.727272727199</v>
      </c>
      <c r="E1024" s="10">
        <v>6908925</v>
      </c>
      <c r="F1024" s="137">
        <v>0.54757641900631515</v>
      </c>
      <c r="G1024" s="46">
        <v>20884.8484848484</v>
      </c>
      <c r="H1024" s="10">
        <v>7154580</v>
      </c>
      <c r="I1024" s="137">
        <v>0.54848467518218347</v>
      </c>
      <c r="J1024" s="46">
        <v>22952.726600000002</v>
      </c>
      <c r="K1024" s="137">
        <v>1.3191092118425838E-2</v>
      </c>
    </row>
    <row r="1025" spans="1:11" ht="14.4" x14ac:dyDescent="0.3">
      <c r="A1025" s="99" t="s">
        <v>119</v>
      </c>
      <c r="B1025" s="10">
        <v>1398207</v>
      </c>
      <c r="C1025" s="137">
        <v>0.11472758570863459</v>
      </c>
      <c r="D1025" s="10">
        <v>5386.6666666666597</v>
      </c>
      <c r="E1025" s="10">
        <v>1379883</v>
      </c>
      <c r="F1025" s="137">
        <v>0.10936453815719395</v>
      </c>
      <c r="G1025" s="46">
        <v>5170.9090909090901</v>
      </c>
      <c r="H1025" s="10">
        <v>1409600</v>
      </c>
      <c r="I1025" s="137">
        <v>0.10806280706020562</v>
      </c>
      <c r="J1025" s="46">
        <v>4227.8789999999999</v>
      </c>
      <c r="K1025" s="137">
        <v>8.1482927778218812E-3</v>
      </c>
    </row>
    <row r="1026" spans="1:11" ht="14.4" x14ac:dyDescent="0.3">
      <c r="A1026" s="99" t="s">
        <v>112</v>
      </c>
      <c r="B1026" s="10">
        <v>2309157</v>
      </c>
      <c r="C1026" s="137">
        <v>0.18947409620477762</v>
      </c>
      <c r="D1026" s="10">
        <v>6072.7272727272702</v>
      </c>
      <c r="E1026" s="10">
        <v>2317024</v>
      </c>
      <c r="F1026" s="137">
        <v>0.18363894595348601</v>
      </c>
      <c r="G1026" s="46">
        <v>5203.6363636363603</v>
      </c>
      <c r="H1026" s="10">
        <v>2398842</v>
      </c>
      <c r="I1026" s="137">
        <v>0.18390011365913575</v>
      </c>
      <c r="J1026" s="46">
        <v>6827.2730000000001</v>
      </c>
      <c r="K1026" s="137">
        <v>3.8838848982550772E-2</v>
      </c>
    </row>
    <row r="1027" spans="1:11" ht="14.4" x14ac:dyDescent="0.3">
      <c r="A1027" s="99" t="s">
        <v>113</v>
      </c>
      <c r="B1027" s="10">
        <v>1150135</v>
      </c>
      <c r="C1027" s="137">
        <v>9.4372443986477275E-2</v>
      </c>
      <c r="D1027" s="10">
        <v>6815.7575757575696</v>
      </c>
      <c r="E1027" s="10">
        <v>1148604</v>
      </c>
      <c r="F1027" s="137">
        <v>9.1034200715209623E-2</v>
      </c>
      <c r="G1027" s="46">
        <v>6270.30303030303</v>
      </c>
      <c r="H1027" s="10">
        <v>1217196</v>
      </c>
      <c r="I1027" s="137">
        <v>9.3312724533523003E-2</v>
      </c>
      <c r="J1027" s="46">
        <v>7492.1210000000001</v>
      </c>
      <c r="K1027" s="137">
        <v>5.8307068300677743E-2</v>
      </c>
    </row>
    <row r="1028" spans="1:11" ht="14.4" x14ac:dyDescent="0.3">
      <c r="A1028" s="99" t="s">
        <v>114</v>
      </c>
      <c r="B1028" s="10">
        <v>1187995</v>
      </c>
      <c r="C1028" s="137">
        <v>9.7478984287683687E-2</v>
      </c>
      <c r="D1028" s="10">
        <v>8379.3939393939399</v>
      </c>
      <c r="E1028" s="10">
        <v>1104617</v>
      </c>
      <c r="F1028" s="137">
        <v>8.7547950112861095E-2</v>
      </c>
      <c r="G1028" s="46">
        <v>8666.0606060606005</v>
      </c>
      <c r="H1028" s="10">
        <v>1154691</v>
      </c>
      <c r="I1028" s="137">
        <v>8.8520963923918755E-2</v>
      </c>
      <c r="J1028" s="46">
        <v>8740.6059999999998</v>
      </c>
      <c r="K1028" s="137">
        <v>-2.8033788020993353E-2</v>
      </c>
    </row>
    <row r="1029" spans="1:11" ht="14.4" x14ac:dyDescent="0.3">
      <c r="A1029" s="99" t="s">
        <v>115</v>
      </c>
      <c r="B1029" s="10">
        <v>583779</v>
      </c>
      <c r="C1029" s="137">
        <v>4.7901029859957062E-2</v>
      </c>
      <c r="D1029" s="10">
        <v>3166.0606060606001</v>
      </c>
      <c r="E1029" s="10">
        <v>535783</v>
      </c>
      <c r="F1029" s="137">
        <v>4.246422366785868E-2</v>
      </c>
      <c r="G1029" s="46">
        <v>3149.69696969697</v>
      </c>
      <c r="H1029" s="10">
        <v>553291</v>
      </c>
      <c r="I1029" s="137">
        <v>4.2416414997976888E-2</v>
      </c>
      <c r="J1029" s="46">
        <v>3087.8789999999999</v>
      </c>
      <c r="K1029" s="137">
        <v>-5.2225242771665306E-2</v>
      </c>
    </row>
    <row r="1030" spans="1:11" ht="14.4" x14ac:dyDescent="0.3">
      <c r="A1030" s="99" t="s">
        <v>116</v>
      </c>
      <c r="B1030" s="10">
        <v>243320</v>
      </c>
      <c r="C1030" s="137">
        <v>1.9965224143939322E-2</v>
      </c>
      <c r="D1030" s="10">
        <v>2097.5757575757498</v>
      </c>
      <c r="E1030" s="10">
        <v>233395</v>
      </c>
      <c r="F1030" s="137">
        <v>1.8498043952420808E-2</v>
      </c>
      <c r="G1030" s="46">
        <v>2038.1818181818101</v>
      </c>
      <c r="H1030" s="10">
        <v>234257</v>
      </c>
      <c r="I1030" s="137">
        <v>1.795861875248481E-2</v>
      </c>
      <c r="J1030" s="46">
        <v>2044.24243</v>
      </c>
      <c r="K1030" s="137">
        <v>-3.7247246424461616E-2</v>
      </c>
    </row>
    <row r="1031" spans="1:11" ht="14.4" x14ac:dyDescent="0.3">
      <c r="A1031" s="99" t="s">
        <v>255</v>
      </c>
      <c r="B1031" s="10">
        <v>188839</v>
      </c>
      <c r="C1031" s="137">
        <v>1.549487490595659E-2</v>
      </c>
      <c r="D1031" s="10">
        <v>1565.45454545454</v>
      </c>
      <c r="E1031" s="10">
        <v>189619</v>
      </c>
      <c r="F1031" s="137">
        <v>1.5028516447284992E-2</v>
      </c>
      <c r="G1031" s="46">
        <v>1647.87878787878</v>
      </c>
      <c r="H1031" s="10">
        <v>186703</v>
      </c>
      <c r="I1031" s="137">
        <v>1.4313032254938683E-2</v>
      </c>
      <c r="J1031" s="46">
        <v>1615.15149</v>
      </c>
      <c r="K1031" s="137">
        <v>-1.1311222787665684E-2</v>
      </c>
    </row>
    <row r="1032" spans="1:11" ht="14.4" x14ac:dyDescent="0.3">
      <c r="A1032" s="99" t="s">
        <v>253</v>
      </c>
      <c r="B1032" s="10">
        <v>5125759</v>
      </c>
      <c r="C1032" s="137">
        <v>0.42058576090257388</v>
      </c>
      <c r="D1032" s="10">
        <v>11167.878787878701</v>
      </c>
      <c r="E1032" s="10">
        <v>5708355</v>
      </c>
      <c r="F1032" s="137">
        <v>0.45242358099368485</v>
      </c>
      <c r="G1032" s="46">
        <v>10622.4242424242</v>
      </c>
      <c r="H1032" s="10">
        <v>5889686</v>
      </c>
      <c r="I1032" s="137">
        <v>0.45151532481781648</v>
      </c>
      <c r="J1032" s="46">
        <v>12915.757799999999</v>
      </c>
      <c r="K1032" s="137">
        <v>0.14903685483457182</v>
      </c>
    </row>
    <row r="1033" spans="1:11" ht="14.4" x14ac:dyDescent="0.3">
      <c r="A1033" s="99" t="s">
        <v>119</v>
      </c>
      <c r="B1033" s="10">
        <v>1595744</v>
      </c>
      <c r="C1033" s="137">
        <v>0.13093616076091694</v>
      </c>
      <c r="D1033" s="10">
        <v>4913.9393939393904</v>
      </c>
      <c r="E1033" s="10">
        <v>1661507</v>
      </c>
      <c r="F1033" s="137">
        <v>0.13168503829668518</v>
      </c>
      <c r="G1033" s="46">
        <v>5221.8181818181802</v>
      </c>
      <c r="H1033" s="10">
        <v>1696504</v>
      </c>
      <c r="I1033" s="137">
        <v>0.13005745206361172</v>
      </c>
      <c r="J1033" s="46">
        <v>6133.3334999999997</v>
      </c>
      <c r="K1033" s="137">
        <v>6.3142960274329724E-2</v>
      </c>
    </row>
    <row r="1034" spans="1:11" ht="14.4" x14ac:dyDescent="0.3">
      <c r="A1034" s="99" t="s">
        <v>112</v>
      </c>
      <c r="B1034" s="10">
        <v>1333793</v>
      </c>
      <c r="C1034" s="137">
        <v>0.10944220042173787</v>
      </c>
      <c r="D1034" s="10">
        <v>5269.0909090908999</v>
      </c>
      <c r="E1034" s="10">
        <v>1463330</v>
      </c>
      <c r="F1034" s="137">
        <v>0.1159782457074742</v>
      </c>
      <c r="G1034" s="46">
        <v>4672.7272727272702</v>
      </c>
      <c r="H1034" s="10">
        <v>1569047</v>
      </c>
      <c r="I1034" s="137">
        <v>0.1202863388403763</v>
      </c>
      <c r="J1034" s="46">
        <v>5081.2120000000004</v>
      </c>
      <c r="K1034" s="137">
        <v>0.17637969310080351</v>
      </c>
    </row>
    <row r="1035" spans="1:11" ht="14.4" x14ac:dyDescent="0.3">
      <c r="A1035" s="99" t="s">
        <v>113</v>
      </c>
      <c r="B1035" s="10">
        <v>813585</v>
      </c>
      <c r="C1035" s="137">
        <v>6.675738486415779E-2</v>
      </c>
      <c r="D1035" s="10">
        <v>3906.0606060606001</v>
      </c>
      <c r="E1035" s="10">
        <v>929971</v>
      </c>
      <c r="F1035" s="137">
        <v>7.3706139516599462E-2</v>
      </c>
      <c r="G1035" s="46">
        <v>3755.7575757575701</v>
      </c>
      <c r="H1035" s="10">
        <v>960116</v>
      </c>
      <c r="I1035" s="137">
        <v>7.3604448115363486E-2</v>
      </c>
      <c r="J1035" s="46">
        <v>4470.3029999999999</v>
      </c>
      <c r="K1035" s="137">
        <v>0.18010533625865766</v>
      </c>
    </row>
    <row r="1036" spans="1:11" ht="14.4" x14ac:dyDescent="0.3">
      <c r="A1036" s="99" t="s">
        <v>114</v>
      </c>
      <c r="B1036" s="10">
        <v>687934</v>
      </c>
      <c r="C1036" s="137">
        <v>5.6447297822771463E-2</v>
      </c>
      <c r="D1036" s="10">
        <v>4178.1818181818098</v>
      </c>
      <c r="E1036" s="10">
        <v>800848</v>
      </c>
      <c r="F1036" s="137">
        <v>6.3472317329884093E-2</v>
      </c>
      <c r="G1036" s="46">
        <v>3315.15151515151</v>
      </c>
      <c r="H1036" s="10">
        <v>834200</v>
      </c>
      <c r="I1036" s="137">
        <v>6.3951471090822581E-2</v>
      </c>
      <c r="J1036" s="46">
        <v>3825.4545899999998</v>
      </c>
      <c r="K1036" s="137">
        <v>0.21261632656621129</v>
      </c>
    </row>
    <row r="1037" spans="1:11" ht="14.4" x14ac:dyDescent="0.3">
      <c r="A1037" s="99" t="s">
        <v>115</v>
      </c>
      <c r="B1037" s="10">
        <v>387820</v>
      </c>
      <c r="C1037" s="137">
        <v>3.1821935013572854E-2</v>
      </c>
      <c r="D1037" s="10">
        <v>3290.9090909090901</v>
      </c>
      <c r="E1037" s="10">
        <v>467837</v>
      </c>
      <c r="F1037" s="137">
        <v>3.7079069339826014E-2</v>
      </c>
      <c r="G1037" s="46">
        <v>3435.15151515151</v>
      </c>
      <c r="H1037" s="10">
        <v>468420</v>
      </c>
      <c r="I1037" s="137">
        <v>3.5910031273511285E-2</v>
      </c>
      <c r="J1037" s="46">
        <v>3191.51514</v>
      </c>
      <c r="K1037" s="137">
        <v>0.20782837398793255</v>
      </c>
    </row>
    <row r="1038" spans="1:11" ht="14.4" x14ac:dyDescent="0.3">
      <c r="A1038" s="99" t="s">
        <v>116</v>
      </c>
      <c r="B1038" s="10">
        <v>174371</v>
      </c>
      <c r="C1038" s="137">
        <v>1.4307726858469684E-2</v>
      </c>
      <c r="D1038" s="10">
        <v>2323.0303030302998</v>
      </c>
      <c r="E1038" s="10">
        <v>217613</v>
      </c>
      <c r="F1038" s="137">
        <v>1.7247219686017907E-2</v>
      </c>
      <c r="G1038" s="46">
        <v>2210.30303030303</v>
      </c>
      <c r="H1038" s="10">
        <v>210873</v>
      </c>
      <c r="I1038" s="137">
        <v>1.6165953684170502E-2</v>
      </c>
      <c r="J1038" s="46">
        <v>2560.6060000000002</v>
      </c>
      <c r="K1038" s="137">
        <v>0.20933526790578708</v>
      </c>
    </row>
    <row r="1039" spans="1:11" ht="14.4" x14ac:dyDescent="0.3">
      <c r="A1039" s="99" t="s">
        <v>255</v>
      </c>
      <c r="B1039" s="10">
        <v>132512</v>
      </c>
      <c r="C1039" s="137">
        <v>1.087305516094726E-2</v>
      </c>
      <c r="D1039" s="10">
        <v>1871.5151515151499</v>
      </c>
      <c r="E1039" s="10">
        <v>167249</v>
      </c>
      <c r="F1039" s="137">
        <v>1.3255551117198002E-2</v>
      </c>
      <c r="G1039" s="46">
        <v>1947.87878787878</v>
      </c>
      <c r="H1039" s="10">
        <v>150526</v>
      </c>
      <c r="I1039" s="137">
        <v>1.1539629749960634E-2</v>
      </c>
      <c r="J1039" s="46">
        <v>2204.2424299999998</v>
      </c>
      <c r="K1039" s="137">
        <v>0.13594240521613138</v>
      </c>
    </row>
    <row r="1040" spans="1:11" ht="14.4" x14ac:dyDescent="0.3">
      <c r="A1040" s="432"/>
      <c r="B1040" s="432"/>
      <c r="C1040" s="432"/>
      <c r="D1040" s="432"/>
      <c r="E1040" s="432"/>
      <c r="F1040" s="432"/>
      <c r="G1040" s="432"/>
      <c r="H1040" s="432"/>
      <c r="I1040" s="432"/>
      <c r="J1040" s="432"/>
      <c r="K1040" s="432"/>
    </row>
    <row r="1041" spans="1:11" ht="14.4" x14ac:dyDescent="0.3">
      <c r="A1041" s="472" t="s">
        <v>445</v>
      </c>
      <c r="B1041" s="472"/>
      <c r="C1041" s="472"/>
      <c r="D1041" s="472"/>
      <c r="E1041" s="472"/>
      <c r="F1041" s="472"/>
      <c r="G1041" s="472"/>
      <c r="H1041" s="472"/>
      <c r="I1041" s="472"/>
      <c r="J1041" s="472"/>
      <c r="K1041" s="472"/>
    </row>
    <row r="1042" spans="1:11" ht="18" customHeight="1" x14ac:dyDescent="0.3">
      <c r="B1042" s="474" t="s">
        <v>332</v>
      </c>
      <c r="C1042" s="474"/>
      <c r="D1042" s="102" t="s">
        <v>333</v>
      </c>
      <c r="E1042" s="474" t="s">
        <v>332</v>
      </c>
      <c r="F1042" s="474"/>
      <c r="G1042" s="102" t="s">
        <v>333</v>
      </c>
      <c r="H1042" s="474" t="s">
        <v>332</v>
      </c>
      <c r="I1042" s="474"/>
      <c r="J1042" s="102" t="s">
        <v>333</v>
      </c>
      <c r="K1042" s="99" t="s">
        <v>0</v>
      </c>
    </row>
    <row r="1043" spans="1:11" ht="14.4" x14ac:dyDescent="0.3">
      <c r="A1043" s="99" t="s">
        <v>446</v>
      </c>
      <c r="B1043" s="46">
        <v>2.91</v>
      </c>
      <c r="C1043" s="137"/>
      <c r="D1043" s="46">
        <v>6.0606060606000003E-3</v>
      </c>
      <c r="E1043" s="46">
        <v>2.95</v>
      </c>
      <c r="F1043" s="137"/>
      <c r="G1043" s="46">
        <v>6.0606060606000003E-3</v>
      </c>
      <c r="H1043" s="46">
        <v>2.95</v>
      </c>
      <c r="I1043" s="137"/>
      <c r="J1043" s="46">
        <v>6.0606059999999996E-3</v>
      </c>
      <c r="K1043" s="137">
        <v>1.3745704467353964E-2</v>
      </c>
    </row>
    <row r="1044" spans="1:11" ht="14.4" x14ac:dyDescent="0.3">
      <c r="A1044" s="99" t="s">
        <v>447</v>
      </c>
      <c r="B1044" s="46">
        <v>2.99</v>
      </c>
      <c r="C1044" s="137"/>
      <c r="D1044" s="46">
        <v>1.212121212121E-2</v>
      </c>
      <c r="E1044" s="46">
        <v>2.99</v>
      </c>
      <c r="F1044" s="137"/>
      <c r="G1044" s="46">
        <v>6.0606060606000003E-3</v>
      </c>
      <c r="H1044" s="46">
        <v>3.01</v>
      </c>
      <c r="I1044" s="137"/>
      <c r="J1044" s="46">
        <v>1.21212117E-2</v>
      </c>
      <c r="K1044" s="137">
        <v>6.6889632107021979E-3</v>
      </c>
    </row>
    <row r="1045" spans="1:11" ht="14.4" x14ac:dyDescent="0.3">
      <c r="A1045" s="99" t="s">
        <v>448</v>
      </c>
      <c r="B1045" s="46">
        <v>2.79</v>
      </c>
      <c r="C1045" s="137"/>
      <c r="D1045" s="46">
        <v>6.0606060606000003E-3</v>
      </c>
      <c r="E1045" s="46">
        <v>2.91</v>
      </c>
      <c r="F1045" s="137"/>
      <c r="G1045" s="46">
        <v>1.818181818181E-2</v>
      </c>
      <c r="H1045" s="46">
        <v>2.88</v>
      </c>
      <c r="I1045" s="137"/>
      <c r="J1045" s="46">
        <v>6.0606059999999996E-3</v>
      </c>
      <c r="K1045" s="137">
        <v>3.2258064516128983E-2</v>
      </c>
    </row>
    <row r="1046" spans="1:11" ht="14.4" x14ac:dyDescent="0.3">
      <c r="A1046" s="432"/>
      <c r="B1046" s="432"/>
      <c r="C1046" s="432"/>
      <c r="D1046" s="432"/>
      <c r="E1046" s="432"/>
      <c r="F1046" s="432"/>
      <c r="G1046" s="432"/>
      <c r="H1046" s="432"/>
      <c r="I1046" s="432"/>
      <c r="J1046" s="432"/>
      <c r="K1046" s="432"/>
    </row>
    <row r="1047" spans="1:11" ht="14.4" x14ac:dyDescent="0.3">
      <c r="A1047" s="472" t="s">
        <v>449</v>
      </c>
      <c r="B1047" s="472"/>
      <c r="C1047" s="472"/>
      <c r="D1047" s="472"/>
      <c r="E1047" s="472"/>
      <c r="F1047" s="472"/>
      <c r="G1047" s="472"/>
      <c r="H1047" s="472"/>
      <c r="I1047" s="472"/>
      <c r="J1047" s="472"/>
      <c r="K1047" s="472"/>
    </row>
    <row r="1048" spans="1:11" ht="18" customHeight="1" x14ac:dyDescent="0.3">
      <c r="B1048" s="474" t="s">
        <v>332</v>
      </c>
      <c r="C1048" s="474"/>
      <c r="D1048" s="102" t="s">
        <v>333</v>
      </c>
      <c r="E1048" s="474" t="s">
        <v>332</v>
      </c>
      <c r="F1048" s="474"/>
      <c r="G1048" s="102" t="s">
        <v>333</v>
      </c>
      <c r="H1048" s="474" t="s">
        <v>332</v>
      </c>
      <c r="I1048" s="474"/>
      <c r="J1048" s="102" t="s">
        <v>333</v>
      </c>
      <c r="K1048" s="99" t="s">
        <v>0</v>
      </c>
    </row>
    <row r="1049" spans="1:11" ht="14.4" x14ac:dyDescent="0.3">
      <c r="A1049" s="99" t="s">
        <v>18</v>
      </c>
      <c r="B1049" s="10">
        <v>12187191</v>
      </c>
      <c r="C1049" s="137"/>
      <c r="D1049" s="10">
        <v>12478.1818181818</v>
      </c>
      <c r="E1049" s="10">
        <v>12617280</v>
      </c>
      <c r="F1049" s="137"/>
      <c r="G1049" s="46">
        <v>12371.515151515099</v>
      </c>
      <c r="H1049" s="10">
        <v>13044266</v>
      </c>
      <c r="I1049" s="137"/>
      <c r="J1049" s="46">
        <v>12323.03</v>
      </c>
      <c r="K1049" s="137">
        <v>7.0325885595786591E-2</v>
      </c>
    </row>
    <row r="1050" spans="1:11" ht="14.4" x14ac:dyDescent="0.3">
      <c r="A1050" s="99" t="s">
        <v>252</v>
      </c>
      <c r="B1050" s="10">
        <v>7061432</v>
      </c>
      <c r="C1050" s="137">
        <v>0.57941423909742618</v>
      </c>
      <c r="D1050" s="10">
        <v>21432.727272727199</v>
      </c>
      <c r="E1050" s="10">
        <v>6908925</v>
      </c>
      <c r="F1050" s="137">
        <v>0.54757641900631515</v>
      </c>
      <c r="G1050" s="46">
        <v>20884.8484848484</v>
      </c>
      <c r="H1050" s="10">
        <v>7154580</v>
      </c>
      <c r="I1050" s="137">
        <v>0.54848467518218347</v>
      </c>
      <c r="J1050" s="46">
        <v>22952.726600000002</v>
      </c>
      <c r="K1050" s="137">
        <v>1.3191092118425838E-2</v>
      </c>
    </row>
    <row r="1051" spans="1:11" ht="14.4" x14ac:dyDescent="0.3">
      <c r="A1051" s="99" t="s">
        <v>450</v>
      </c>
      <c r="B1051" s="10">
        <v>4672678</v>
      </c>
      <c r="C1051" s="137">
        <v>0.3834089414041349</v>
      </c>
      <c r="D1051" s="10">
        <v>13364.2424242424</v>
      </c>
      <c r="E1051" s="10">
        <v>4686977</v>
      </c>
      <c r="F1051" s="137">
        <v>0.37147285310304601</v>
      </c>
      <c r="G1051" s="46">
        <v>12804.2424242424</v>
      </c>
      <c r="H1051" s="10">
        <v>4846295</v>
      </c>
      <c r="I1051" s="137">
        <v>0.37152684558870541</v>
      </c>
      <c r="J1051" s="46">
        <v>14684.242200000001</v>
      </c>
      <c r="K1051" s="137">
        <v>3.7155780903370614E-2</v>
      </c>
    </row>
    <row r="1052" spans="1:11" ht="14.4" x14ac:dyDescent="0.3">
      <c r="A1052" s="99" t="s">
        <v>451</v>
      </c>
      <c r="B1052" s="10">
        <v>2104209</v>
      </c>
      <c r="C1052" s="137">
        <v>0.17265742368360354</v>
      </c>
      <c r="D1052" s="10">
        <v>9183.6363636363603</v>
      </c>
      <c r="E1052" s="10">
        <v>1939256</v>
      </c>
      <c r="F1052" s="137">
        <v>0.15369841994471076</v>
      </c>
      <c r="G1052" s="46">
        <v>9261.2121212121201</v>
      </c>
      <c r="H1052" s="10">
        <v>2021274</v>
      </c>
      <c r="I1052" s="137">
        <v>0.15495498175213537</v>
      </c>
      <c r="J1052" s="46">
        <v>9309.6970000000001</v>
      </c>
      <c r="K1052" s="137">
        <v>-3.9413860505301518E-2</v>
      </c>
    </row>
    <row r="1053" spans="1:11" ht="14.4" x14ac:dyDescent="0.3">
      <c r="A1053" s="99" t="s">
        <v>452</v>
      </c>
      <c r="B1053" s="10">
        <v>220605</v>
      </c>
      <c r="C1053" s="137">
        <v>1.8101382016577898E-2</v>
      </c>
      <c r="D1053" s="10">
        <v>1776.9696969696899</v>
      </c>
      <c r="E1053" s="10">
        <v>212424</v>
      </c>
      <c r="F1053" s="137">
        <v>1.6835958304801033E-2</v>
      </c>
      <c r="G1053" s="46">
        <v>2132.1212121212102</v>
      </c>
      <c r="H1053" s="10">
        <v>212707</v>
      </c>
      <c r="I1053" s="137">
        <v>1.6306551859644691E-2</v>
      </c>
      <c r="J1053" s="46">
        <v>2138.1819999999998</v>
      </c>
      <c r="K1053" s="137">
        <v>-3.5801545749189728E-2</v>
      </c>
    </row>
    <row r="1054" spans="1:11" ht="14.4" x14ac:dyDescent="0.3">
      <c r="A1054" s="99" t="s">
        <v>453</v>
      </c>
      <c r="B1054" s="10">
        <v>51045</v>
      </c>
      <c r="C1054" s="137">
        <v>4.1884138847089539E-3</v>
      </c>
      <c r="D1054" s="10">
        <v>898.18181818181802</v>
      </c>
      <c r="E1054" s="10">
        <v>50915</v>
      </c>
      <c r="F1054" s="137">
        <v>4.0353388368967007E-3</v>
      </c>
      <c r="G1054" s="46">
        <v>939.39393939393904</v>
      </c>
      <c r="H1054" s="10">
        <v>52370</v>
      </c>
      <c r="I1054" s="137">
        <v>4.0147908667302551E-3</v>
      </c>
      <c r="J1054" s="46">
        <v>876.96969999999999</v>
      </c>
      <c r="K1054" s="137">
        <v>2.5957488490547555E-2</v>
      </c>
    </row>
    <row r="1055" spans="1:11" ht="14.4" x14ac:dyDescent="0.3">
      <c r="A1055" s="99" t="s">
        <v>454</v>
      </c>
      <c r="B1055" s="10">
        <v>12895</v>
      </c>
      <c r="C1055" s="137">
        <v>1.0580781084008613E-3</v>
      </c>
      <c r="D1055" s="10">
        <v>464.84848484848402</v>
      </c>
      <c r="E1055" s="10">
        <v>19353</v>
      </c>
      <c r="F1055" s="137">
        <v>1.5338488168606863E-3</v>
      </c>
      <c r="G1055" s="46">
        <v>484.24242424242402</v>
      </c>
      <c r="H1055" s="10">
        <v>21934</v>
      </c>
      <c r="I1055" s="137">
        <v>1.6815051149677567E-3</v>
      </c>
      <c r="J1055" s="46">
        <v>589.69695999999999</v>
      </c>
      <c r="K1055" s="137">
        <v>0.7009693679720822</v>
      </c>
    </row>
    <row r="1056" spans="1:11" ht="14.4" x14ac:dyDescent="0.3">
      <c r="A1056" s="99" t="s">
        <v>253</v>
      </c>
      <c r="B1056" s="10">
        <v>5125759</v>
      </c>
      <c r="C1056" s="137">
        <v>0.42058576090257388</v>
      </c>
      <c r="D1056" s="10">
        <v>11167.878787878701</v>
      </c>
      <c r="E1056" s="10">
        <v>5708355</v>
      </c>
      <c r="F1056" s="137">
        <v>0.45242358099368485</v>
      </c>
      <c r="G1056" s="46">
        <v>10622.4242424242</v>
      </c>
      <c r="H1056" s="10">
        <v>5889686</v>
      </c>
      <c r="I1056" s="137">
        <v>0.45151532481781648</v>
      </c>
      <c r="J1056" s="46">
        <v>12915.757799999999</v>
      </c>
      <c r="K1056" s="137">
        <v>0.14903685483457182</v>
      </c>
    </row>
    <row r="1057" spans="1:11" ht="14.4" x14ac:dyDescent="0.3">
      <c r="A1057" s="99" t="s">
        <v>450</v>
      </c>
      <c r="B1057" s="10">
        <v>2444598</v>
      </c>
      <c r="C1057" s="137">
        <v>0.20058748566425191</v>
      </c>
      <c r="D1057" s="10">
        <v>6413.9393939393904</v>
      </c>
      <c r="E1057" s="10">
        <v>2624748</v>
      </c>
      <c r="F1057" s="137">
        <v>0.20802803773872022</v>
      </c>
      <c r="G1057" s="46">
        <v>5987.2727272727197</v>
      </c>
      <c r="H1057" s="10">
        <v>2624640</v>
      </c>
      <c r="I1057" s="137">
        <v>0.20121024824240782</v>
      </c>
      <c r="J1057" s="46">
        <v>7135.1513699999996</v>
      </c>
      <c r="K1057" s="137">
        <v>7.36489189633633E-2</v>
      </c>
    </row>
    <row r="1058" spans="1:11" ht="14.4" x14ac:dyDescent="0.3">
      <c r="A1058" s="99" t="s">
        <v>451</v>
      </c>
      <c r="B1058" s="10">
        <v>2014892</v>
      </c>
      <c r="C1058" s="137">
        <v>0.1653286635123713</v>
      </c>
      <c r="D1058" s="10">
        <v>7516.3636363636297</v>
      </c>
      <c r="E1058" s="10">
        <v>2327161</v>
      </c>
      <c r="F1058" s="137">
        <v>0.18444236792716021</v>
      </c>
      <c r="G1058" s="46">
        <v>7432.7272727272702</v>
      </c>
      <c r="H1058" s="10">
        <v>2478269</v>
      </c>
      <c r="I1058" s="137">
        <v>0.18998914925531263</v>
      </c>
      <c r="J1058" s="46">
        <v>8078.7879999999996</v>
      </c>
      <c r="K1058" s="137">
        <v>0.22997609797448201</v>
      </c>
    </row>
    <row r="1059" spans="1:11" ht="14.4" x14ac:dyDescent="0.3">
      <c r="A1059" s="99" t="s">
        <v>452</v>
      </c>
      <c r="B1059" s="10">
        <v>418964</v>
      </c>
      <c r="C1059" s="137">
        <v>3.4377404932769168E-2</v>
      </c>
      <c r="D1059" s="10">
        <v>3315.15151515151</v>
      </c>
      <c r="E1059" s="10">
        <v>470092</v>
      </c>
      <c r="F1059" s="137">
        <v>3.7257792487762814E-2</v>
      </c>
      <c r="G1059" s="46">
        <v>2719.3939393939299</v>
      </c>
      <c r="H1059" s="10">
        <v>475421</v>
      </c>
      <c r="I1059" s="137">
        <v>3.6446742193083151E-2</v>
      </c>
      <c r="J1059" s="46">
        <v>3407.2727100000002</v>
      </c>
      <c r="K1059" s="137">
        <v>0.13475382133071098</v>
      </c>
    </row>
    <row r="1060" spans="1:11" ht="14.4" x14ac:dyDescent="0.3">
      <c r="A1060" s="99" t="s">
        <v>453</v>
      </c>
      <c r="B1060" s="10">
        <v>176898</v>
      </c>
      <c r="C1060" s="137">
        <v>1.4515075705304036E-2</v>
      </c>
      <c r="D1060" s="10">
        <v>1910.9090909090901</v>
      </c>
      <c r="E1060" s="10">
        <v>204420</v>
      </c>
      <c r="F1060" s="137">
        <v>1.620159020010652E-2</v>
      </c>
      <c r="G1060" s="46">
        <v>1858.1818181818101</v>
      </c>
      <c r="H1060" s="10">
        <v>227699</v>
      </c>
      <c r="I1060" s="137">
        <v>1.7455869115211235E-2</v>
      </c>
      <c r="J1060" s="46">
        <v>2037.57581</v>
      </c>
      <c r="K1060" s="137">
        <v>0.28717679114517969</v>
      </c>
    </row>
    <row r="1061" spans="1:11" ht="14.4" x14ac:dyDescent="0.3">
      <c r="A1061" s="99" t="s">
        <v>454</v>
      </c>
      <c r="B1061" s="10">
        <v>70407</v>
      </c>
      <c r="C1061" s="137">
        <v>5.777131087877428E-3</v>
      </c>
      <c r="D1061" s="10">
        <v>1117.57575757575</v>
      </c>
      <c r="E1061" s="10">
        <v>81934</v>
      </c>
      <c r="F1061" s="137">
        <v>6.4937926399350728E-3</v>
      </c>
      <c r="G1061" s="46">
        <v>1059.3939393939299</v>
      </c>
      <c r="H1061" s="10">
        <v>83657</v>
      </c>
      <c r="I1061" s="137">
        <v>6.4133160118016608E-3</v>
      </c>
      <c r="J1061" s="46">
        <v>1240</v>
      </c>
      <c r="K1061" s="137">
        <v>0.18819151504821963</v>
      </c>
    </row>
    <row r="1062" spans="1:11" ht="14.4" x14ac:dyDescent="0.3">
      <c r="A1062" s="432"/>
      <c r="B1062" s="432"/>
      <c r="C1062" s="432"/>
      <c r="D1062" s="432"/>
      <c r="E1062" s="432"/>
      <c r="F1062" s="432"/>
      <c r="G1062" s="432"/>
      <c r="H1062" s="432"/>
      <c r="I1062" s="432"/>
      <c r="J1062" s="432"/>
      <c r="K1062" s="432"/>
    </row>
    <row r="1063" spans="1:11" ht="14.4" x14ac:dyDescent="0.3">
      <c r="A1063" s="472" t="s">
        <v>531</v>
      </c>
      <c r="B1063" s="472"/>
      <c r="C1063" s="472"/>
      <c r="D1063" s="472"/>
      <c r="E1063" s="472"/>
      <c r="F1063" s="472"/>
      <c r="G1063" s="472"/>
      <c r="H1063" s="472"/>
      <c r="I1063" s="472"/>
      <c r="J1063" s="472"/>
      <c r="K1063" s="472"/>
    </row>
    <row r="1064" spans="1:11" ht="18" customHeight="1" x14ac:dyDescent="0.3">
      <c r="B1064" s="474" t="s">
        <v>332</v>
      </c>
      <c r="C1064" s="474"/>
      <c r="D1064" s="102" t="s">
        <v>333</v>
      </c>
      <c r="E1064" s="474" t="s">
        <v>332</v>
      </c>
      <c r="F1064" s="474"/>
      <c r="G1064" s="102" t="s">
        <v>333</v>
      </c>
      <c r="H1064" s="474" t="s">
        <v>332</v>
      </c>
      <c r="I1064" s="474"/>
      <c r="J1064" s="102" t="s">
        <v>333</v>
      </c>
      <c r="K1064" s="99" t="s">
        <v>0</v>
      </c>
    </row>
    <row r="1065" spans="1:11" ht="14.4" x14ac:dyDescent="0.3">
      <c r="A1065" s="99" t="s">
        <v>18</v>
      </c>
      <c r="B1065" s="10">
        <v>12187191</v>
      </c>
      <c r="C1065" s="137"/>
      <c r="D1065" s="10">
        <v>12478.1818181818</v>
      </c>
      <c r="E1065" s="10">
        <v>12617280</v>
      </c>
      <c r="F1065" s="137"/>
      <c r="G1065" s="46">
        <v>12371.515151515099</v>
      </c>
      <c r="H1065" s="10">
        <v>13044266</v>
      </c>
      <c r="I1065" s="137"/>
      <c r="J1065" s="46">
        <v>12323.03</v>
      </c>
      <c r="K1065" s="137">
        <v>7.0325885595786591E-2</v>
      </c>
    </row>
    <row r="1066" spans="1:11" ht="14.4" x14ac:dyDescent="0.3">
      <c r="A1066" s="99" t="s">
        <v>252</v>
      </c>
      <c r="B1066" s="10">
        <v>7061432</v>
      </c>
      <c r="C1066" s="137">
        <v>0.57941423909742618</v>
      </c>
      <c r="D1066" s="10">
        <v>21432.727272727199</v>
      </c>
      <c r="E1066" s="10">
        <v>6908925</v>
      </c>
      <c r="F1066" s="137">
        <v>0.54757641900631515</v>
      </c>
      <c r="G1066" s="46">
        <v>20884.8484848484</v>
      </c>
      <c r="H1066" s="10">
        <v>7154580</v>
      </c>
      <c r="I1066" s="137">
        <v>0.54848467518218347</v>
      </c>
      <c r="J1066" s="46">
        <v>22952.726600000002</v>
      </c>
      <c r="K1066" s="137">
        <v>1.3191092118425838E-2</v>
      </c>
    </row>
    <row r="1067" spans="1:11" ht="14.4" x14ac:dyDescent="0.3">
      <c r="A1067" s="99" t="s">
        <v>532</v>
      </c>
      <c r="B1067" s="10">
        <v>708643</v>
      </c>
      <c r="C1067" s="137">
        <v>5.8146540905119157E-2</v>
      </c>
      <c r="D1067" s="10">
        <v>4365.4545454545396</v>
      </c>
      <c r="E1067" s="10">
        <v>571577</v>
      </c>
      <c r="F1067" s="137">
        <v>4.530112670876766E-2</v>
      </c>
      <c r="G1067" s="46">
        <v>4020</v>
      </c>
      <c r="H1067" s="10">
        <v>566126</v>
      </c>
      <c r="I1067" s="137">
        <v>4.3400372240185843E-2</v>
      </c>
      <c r="J1067" s="46">
        <v>4596.3639999999996</v>
      </c>
      <c r="K1067" s="137">
        <v>-0.20111254891391012</v>
      </c>
    </row>
    <row r="1068" spans="1:11" ht="14.4" x14ac:dyDescent="0.3">
      <c r="A1068" s="99" t="s">
        <v>533</v>
      </c>
      <c r="B1068" s="10">
        <v>660605</v>
      </c>
      <c r="C1068" s="137">
        <v>5.4204861481205964E-2</v>
      </c>
      <c r="D1068" s="10">
        <v>4220.6060606060601</v>
      </c>
      <c r="E1068" s="10">
        <v>536157</v>
      </c>
      <c r="F1068" s="137">
        <v>4.2493865555809175E-2</v>
      </c>
      <c r="G1068" s="46">
        <v>3905.45454545454</v>
      </c>
      <c r="H1068" s="10">
        <v>532512</v>
      </c>
      <c r="I1068" s="137">
        <v>4.0823454535502422E-2</v>
      </c>
      <c r="J1068" s="46">
        <v>4406.6665000000003</v>
      </c>
      <c r="K1068" s="137">
        <v>-0.19390255901786999</v>
      </c>
    </row>
    <row r="1069" spans="1:11" ht="14.4" x14ac:dyDescent="0.3">
      <c r="A1069" s="99" t="s">
        <v>534</v>
      </c>
      <c r="B1069" s="10">
        <v>36760</v>
      </c>
      <c r="C1069" s="137">
        <v>3.0162816025448356E-3</v>
      </c>
      <c r="D1069" s="10">
        <v>858.78787878787898</v>
      </c>
      <c r="E1069" s="10">
        <v>26794</v>
      </c>
      <c r="F1069" s="137">
        <v>2.1235955768596718E-3</v>
      </c>
      <c r="G1069" s="46">
        <v>685.45454545454504</v>
      </c>
      <c r="H1069" s="10">
        <v>24006</v>
      </c>
      <c r="I1069" s="137">
        <v>1.8403488551981383E-3</v>
      </c>
      <c r="J1069" s="46">
        <v>743.63635299999999</v>
      </c>
      <c r="K1069" s="137">
        <v>-0.34695321001088142</v>
      </c>
    </row>
    <row r="1070" spans="1:11" ht="14.4" x14ac:dyDescent="0.3">
      <c r="A1070" s="99" t="s">
        <v>535</v>
      </c>
      <c r="B1070" s="10">
        <v>11278</v>
      </c>
      <c r="C1070" s="137">
        <v>9.25397821368353E-4</v>
      </c>
      <c r="D1070" s="10">
        <v>489.69696969696901</v>
      </c>
      <c r="E1070" s="10">
        <v>8626</v>
      </c>
      <c r="F1070" s="137">
        <v>6.8366557609881055E-4</v>
      </c>
      <c r="G1070" s="46">
        <v>354.54545454545399</v>
      </c>
      <c r="H1070" s="10">
        <v>9608</v>
      </c>
      <c r="I1070" s="137">
        <v>7.3656884948528338E-4</v>
      </c>
      <c r="J1070" s="46">
        <v>465.45455900000002</v>
      </c>
      <c r="K1070" s="137">
        <v>-0.14807589998226636</v>
      </c>
    </row>
    <row r="1071" spans="1:11" ht="14.4" x14ac:dyDescent="0.3">
      <c r="A1071" s="99" t="s">
        <v>536</v>
      </c>
      <c r="B1071" s="10">
        <v>4641543</v>
      </c>
      <c r="C1071" s="137">
        <v>0.38085420996520036</v>
      </c>
      <c r="D1071" s="10">
        <v>13780.606060606</v>
      </c>
      <c r="E1071" s="10">
        <v>4392383</v>
      </c>
      <c r="F1071" s="137">
        <v>0.34812439765147479</v>
      </c>
      <c r="G1071" s="46">
        <v>13238.7878787878</v>
      </c>
      <c r="H1071" s="10">
        <v>4312637</v>
      </c>
      <c r="I1071" s="137">
        <v>0.33061553635904084</v>
      </c>
      <c r="J1071" s="46">
        <v>14422.4238</v>
      </c>
      <c r="K1071" s="137">
        <v>-7.0861349340079371E-2</v>
      </c>
    </row>
    <row r="1072" spans="1:11" ht="14.4" x14ac:dyDescent="0.3">
      <c r="A1072" s="99" t="s">
        <v>533</v>
      </c>
      <c r="B1072" s="10">
        <v>4421874</v>
      </c>
      <c r="C1072" s="137">
        <v>0.36282962989584722</v>
      </c>
      <c r="D1072" s="10">
        <v>13211.515151515099</v>
      </c>
      <c r="E1072" s="10">
        <v>4169917</v>
      </c>
      <c r="F1072" s="137">
        <v>0.33049254672956452</v>
      </c>
      <c r="G1072" s="46">
        <v>12447.878787878701</v>
      </c>
      <c r="H1072" s="10">
        <v>4092254</v>
      </c>
      <c r="I1072" s="137">
        <v>0.31372052670499051</v>
      </c>
      <c r="J1072" s="46">
        <v>13988.484399999999</v>
      </c>
      <c r="K1072" s="137">
        <v>-7.4543055727051472E-2</v>
      </c>
    </row>
    <row r="1073" spans="1:11" ht="14.4" x14ac:dyDescent="0.3">
      <c r="A1073" s="99" t="s">
        <v>534</v>
      </c>
      <c r="B1073" s="10">
        <v>171277</v>
      </c>
      <c r="C1073" s="137">
        <v>1.4053853755143413E-2</v>
      </c>
      <c r="D1073" s="10">
        <v>1326.0606060606001</v>
      </c>
      <c r="E1073" s="10">
        <v>168387</v>
      </c>
      <c r="F1073" s="137">
        <v>1.3345744883207791E-2</v>
      </c>
      <c r="G1073" s="46">
        <v>1843.6363636363601</v>
      </c>
      <c r="H1073" s="10">
        <v>165576</v>
      </c>
      <c r="I1073" s="137">
        <v>1.2693393403661041E-2</v>
      </c>
      <c r="J1073" s="46">
        <v>1851.51514</v>
      </c>
      <c r="K1073" s="137">
        <v>-3.3285263053416399E-2</v>
      </c>
    </row>
    <row r="1074" spans="1:11" ht="14.4" x14ac:dyDescent="0.3">
      <c r="A1074" s="99" t="s">
        <v>535</v>
      </c>
      <c r="B1074" s="10">
        <v>48392</v>
      </c>
      <c r="C1074" s="137">
        <v>3.9707263142097302E-3</v>
      </c>
      <c r="D1074" s="10">
        <v>787.27272727272702</v>
      </c>
      <c r="E1074" s="10">
        <v>54079</v>
      </c>
      <c r="F1074" s="137">
        <v>4.2861060387024775E-3</v>
      </c>
      <c r="G1074" s="46">
        <v>953.93939393939399</v>
      </c>
      <c r="H1074" s="10">
        <v>54807</v>
      </c>
      <c r="I1074" s="137">
        <v>4.2016162503892519E-3</v>
      </c>
      <c r="J1074" s="46">
        <v>925.45450000000005</v>
      </c>
      <c r="K1074" s="137">
        <v>0.1325632335923293</v>
      </c>
    </row>
    <row r="1075" spans="1:11" ht="14.4" x14ac:dyDescent="0.3">
      <c r="A1075" s="99" t="s">
        <v>537</v>
      </c>
      <c r="B1075" s="10">
        <v>1711246</v>
      </c>
      <c r="C1075" s="137">
        <v>0.14041348822710664</v>
      </c>
      <c r="D1075" s="10">
        <v>6280</v>
      </c>
      <c r="E1075" s="10">
        <v>1944965</v>
      </c>
      <c r="F1075" s="137">
        <v>0.15415089464607268</v>
      </c>
      <c r="G1075" s="46">
        <v>5916.9696969696897</v>
      </c>
      <c r="H1075" s="10">
        <v>2275817</v>
      </c>
      <c r="I1075" s="137">
        <v>0.17446876658295685</v>
      </c>
      <c r="J1075" s="46">
        <v>6104.8486300000004</v>
      </c>
      <c r="K1075" s="137">
        <v>0.32991808308098308</v>
      </c>
    </row>
    <row r="1076" spans="1:11" ht="14.4" x14ac:dyDescent="0.3">
      <c r="A1076" s="99" t="s">
        <v>533</v>
      </c>
      <c r="B1076" s="10">
        <v>1694408</v>
      </c>
      <c r="C1076" s="137">
        <v>0.13903187371068526</v>
      </c>
      <c r="D1076" s="10">
        <v>6270.30303030303</v>
      </c>
      <c r="E1076" s="10">
        <v>1920159</v>
      </c>
      <c r="F1076" s="137">
        <v>0.15218486076238302</v>
      </c>
      <c r="G1076" s="46">
        <v>5955.7575757575696</v>
      </c>
      <c r="H1076" s="10">
        <v>2242803</v>
      </c>
      <c r="I1076" s="137">
        <v>0.17193784610034785</v>
      </c>
      <c r="J1076" s="46">
        <v>5972.7269999999999</v>
      </c>
      <c r="K1076" s="137">
        <v>0.32364991194564707</v>
      </c>
    </row>
    <row r="1077" spans="1:11" ht="14.4" x14ac:dyDescent="0.3">
      <c r="A1077" s="99" t="s">
        <v>534</v>
      </c>
      <c r="B1077" s="10">
        <v>12568</v>
      </c>
      <c r="C1077" s="137">
        <v>1.031246658889649E-3</v>
      </c>
      <c r="D1077" s="10">
        <v>433.33333333333297</v>
      </c>
      <c r="E1077" s="10">
        <v>17243</v>
      </c>
      <c r="F1077" s="137">
        <v>1.3666178447335718E-3</v>
      </c>
      <c r="G1077" s="46">
        <v>476.36363636363598</v>
      </c>
      <c r="H1077" s="10">
        <v>23125</v>
      </c>
      <c r="I1077" s="137">
        <v>1.7728096007855099E-3</v>
      </c>
      <c r="J1077" s="46">
        <v>572.12120000000004</v>
      </c>
      <c r="K1077" s="137">
        <v>0.83999045194143862</v>
      </c>
    </row>
    <row r="1078" spans="1:11" ht="14.4" x14ac:dyDescent="0.3">
      <c r="A1078" s="99" t="s">
        <v>535</v>
      </c>
      <c r="B1078" s="10">
        <v>4270</v>
      </c>
      <c r="C1078" s="137">
        <v>3.5036785753173147E-4</v>
      </c>
      <c r="D1078" s="10">
        <v>307.87878787878702</v>
      </c>
      <c r="E1078" s="10">
        <v>7563</v>
      </c>
      <c r="F1078" s="137">
        <v>5.994160389560983E-4</v>
      </c>
      <c r="G1078" s="46">
        <v>332.72727272727201</v>
      </c>
      <c r="H1078" s="10">
        <v>9889</v>
      </c>
      <c r="I1078" s="137">
        <v>7.5811088182347708E-4</v>
      </c>
      <c r="J1078" s="46">
        <v>353.33334400000001</v>
      </c>
      <c r="K1078" s="137">
        <v>1.3159250585480093</v>
      </c>
    </row>
    <row r="1079" spans="1:11" ht="14.4" x14ac:dyDescent="0.3">
      <c r="A1079" s="99" t="s">
        <v>253</v>
      </c>
      <c r="B1079" s="10">
        <v>5125759</v>
      </c>
      <c r="C1079" s="137">
        <v>0.42058576090257388</v>
      </c>
      <c r="D1079" s="10">
        <v>11167.878787878701</v>
      </c>
      <c r="E1079" s="10">
        <v>5708355</v>
      </c>
      <c r="F1079" s="137">
        <v>0.45242358099368485</v>
      </c>
      <c r="G1079" s="46">
        <v>10622.4242424242</v>
      </c>
      <c r="H1079" s="10">
        <v>5889686</v>
      </c>
      <c r="I1079" s="137">
        <v>0.45151532481781648</v>
      </c>
      <c r="J1079" s="46">
        <v>12915.757799999999</v>
      </c>
      <c r="K1079" s="137">
        <v>0.14903685483457182</v>
      </c>
    </row>
    <row r="1080" spans="1:11" ht="14.4" x14ac:dyDescent="0.3">
      <c r="A1080" s="99" t="s">
        <v>532</v>
      </c>
      <c r="B1080" s="10">
        <v>1860689</v>
      </c>
      <c r="C1080" s="137">
        <v>0.15267578886718031</v>
      </c>
      <c r="D1080" s="10">
        <v>4433.9393939393904</v>
      </c>
      <c r="E1080" s="10">
        <v>1869401</v>
      </c>
      <c r="F1080" s="137">
        <v>0.14816196517791475</v>
      </c>
      <c r="G1080" s="46">
        <v>4358.1818181818098</v>
      </c>
      <c r="H1080" s="10">
        <v>1830938</v>
      </c>
      <c r="I1080" s="137">
        <v>0.14036343631753601</v>
      </c>
      <c r="J1080" s="46">
        <v>4887.8789999999999</v>
      </c>
      <c r="K1080" s="137">
        <v>-1.5989238395024637E-2</v>
      </c>
    </row>
    <row r="1081" spans="1:11" ht="14.4" x14ac:dyDescent="0.3">
      <c r="A1081" s="99" t="s">
        <v>533</v>
      </c>
      <c r="B1081" s="10">
        <v>1581889</v>
      </c>
      <c r="C1081" s="137">
        <v>0.12979931142459325</v>
      </c>
      <c r="D1081" s="10">
        <v>5021.2121212121201</v>
      </c>
      <c r="E1081" s="10">
        <v>1593027</v>
      </c>
      <c r="F1081" s="137">
        <v>0.12625756105911892</v>
      </c>
      <c r="G1081" s="46">
        <v>4810.9090909090901</v>
      </c>
      <c r="H1081" s="10">
        <v>1565449</v>
      </c>
      <c r="I1081" s="137">
        <v>0.12001050883200327</v>
      </c>
      <c r="J1081" s="46">
        <v>4795.1513699999996</v>
      </c>
      <c r="K1081" s="137">
        <v>-1.0392638168670495E-2</v>
      </c>
    </row>
    <row r="1082" spans="1:11" ht="14.4" x14ac:dyDescent="0.3">
      <c r="A1082" s="99" t="s">
        <v>534</v>
      </c>
      <c r="B1082" s="10">
        <v>173796</v>
      </c>
      <c r="C1082" s="137">
        <v>1.4260546175078407E-2</v>
      </c>
      <c r="D1082" s="10">
        <v>1845.45454545454</v>
      </c>
      <c r="E1082" s="10">
        <v>168530</v>
      </c>
      <c r="F1082" s="137">
        <v>1.3357078546247686E-2</v>
      </c>
      <c r="G1082" s="46">
        <v>1830.30303030303</v>
      </c>
      <c r="H1082" s="10">
        <v>153041</v>
      </c>
      <c r="I1082" s="137">
        <v>1.1732434772489307E-2</v>
      </c>
      <c r="J1082" s="46">
        <v>1829.6969999999999</v>
      </c>
      <c r="K1082" s="137">
        <v>-0.11942162075076526</v>
      </c>
    </row>
    <row r="1083" spans="1:11" ht="14.4" x14ac:dyDescent="0.3">
      <c r="A1083" s="99" t="s">
        <v>535</v>
      </c>
      <c r="B1083" s="10">
        <v>105004</v>
      </c>
      <c r="C1083" s="137">
        <v>8.6159312675086492E-3</v>
      </c>
      <c r="D1083" s="10">
        <v>1380.6060606060601</v>
      </c>
      <c r="E1083" s="10">
        <v>107844</v>
      </c>
      <c r="F1083" s="137">
        <v>8.5473255725481249E-3</v>
      </c>
      <c r="G1083" s="46">
        <v>1343.6363636363601</v>
      </c>
      <c r="H1083" s="10">
        <v>112448</v>
      </c>
      <c r="I1083" s="137">
        <v>8.6204927130434164E-3</v>
      </c>
      <c r="J1083" s="46">
        <v>1430.3030000000001</v>
      </c>
      <c r="K1083" s="137">
        <v>7.089253742714563E-2</v>
      </c>
    </row>
    <row r="1084" spans="1:11" ht="14.4" x14ac:dyDescent="0.3">
      <c r="A1084" s="99" t="s">
        <v>536</v>
      </c>
      <c r="B1084" s="10">
        <v>2685876</v>
      </c>
      <c r="C1084" s="137">
        <v>0.22038515684213039</v>
      </c>
      <c r="D1084" s="10">
        <v>11100</v>
      </c>
      <c r="E1084" s="10">
        <v>3133523</v>
      </c>
      <c r="F1084" s="137">
        <v>0.24835170496335185</v>
      </c>
      <c r="G1084" s="46">
        <v>10688.484848484801</v>
      </c>
      <c r="H1084" s="10">
        <v>3212161</v>
      </c>
      <c r="I1084" s="137">
        <v>0.24625080475973121</v>
      </c>
      <c r="J1084" s="46">
        <v>10886.0605</v>
      </c>
      <c r="K1084" s="137">
        <v>0.19594538243761067</v>
      </c>
    </row>
    <row r="1085" spans="1:11" ht="14.4" x14ac:dyDescent="0.3">
      <c r="A1085" s="99" t="s">
        <v>533</v>
      </c>
      <c r="B1085" s="10">
        <v>2314971</v>
      </c>
      <c r="C1085" s="137">
        <v>0.18995115445388522</v>
      </c>
      <c r="D1085" s="10">
        <v>10191.515151515099</v>
      </c>
      <c r="E1085" s="10">
        <v>2677487</v>
      </c>
      <c r="F1085" s="137">
        <v>0.21220794022166425</v>
      </c>
      <c r="G1085" s="46">
        <v>9831.5151515151501</v>
      </c>
      <c r="H1085" s="10">
        <v>2727192</v>
      </c>
      <c r="I1085" s="137">
        <v>0.20907209343937022</v>
      </c>
      <c r="J1085" s="46">
        <v>9440.6059999999998</v>
      </c>
      <c r="K1085" s="137">
        <v>0.17806745743251212</v>
      </c>
    </row>
    <row r="1086" spans="1:11" ht="14.4" x14ac:dyDescent="0.3">
      <c r="A1086" s="99" t="s">
        <v>534</v>
      </c>
      <c r="B1086" s="10">
        <v>237090</v>
      </c>
      <c r="C1086" s="137">
        <v>1.9454031696065157E-2</v>
      </c>
      <c r="D1086" s="10">
        <v>2246.0606060606001</v>
      </c>
      <c r="E1086" s="10">
        <v>290506</v>
      </c>
      <c r="F1086" s="137">
        <v>2.3024455350123006E-2</v>
      </c>
      <c r="G1086" s="46">
        <v>2155.15151515151</v>
      </c>
      <c r="H1086" s="10">
        <v>307589</v>
      </c>
      <c r="I1086" s="137">
        <v>2.3580399234422237E-2</v>
      </c>
      <c r="J1086" s="46">
        <v>2715.7575700000002</v>
      </c>
      <c r="K1086" s="137">
        <v>0.29735121683748789</v>
      </c>
    </row>
    <row r="1087" spans="1:11" ht="14.4" x14ac:dyDescent="0.3">
      <c r="A1087" s="99" t="s">
        <v>535</v>
      </c>
      <c r="B1087" s="10">
        <v>133815</v>
      </c>
      <c r="C1087" s="137">
        <v>1.0979970692180012E-2</v>
      </c>
      <c r="D1087" s="10">
        <v>1537.57575757575</v>
      </c>
      <c r="E1087" s="10">
        <v>165530</v>
      </c>
      <c r="F1087" s="137">
        <v>1.3119309391564584E-2</v>
      </c>
      <c r="G1087" s="46">
        <v>1553.3333333333301</v>
      </c>
      <c r="H1087" s="10">
        <v>177380</v>
      </c>
      <c r="I1087" s="137">
        <v>1.3598312085938757E-2</v>
      </c>
      <c r="J1087" s="46">
        <v>1632.12122</v>
      </c>
      <c r="K1087" s="137">
        <v>0.32556140940851175</v>
      </c>
    </row>
    <row r="1088" spans="1:11" ht="14.4" x14ac:dyDescent="0.3">
      <c r="A1088" s="99" t="s">
        <v>537</v>
      </c>
      <c r="B1088" s="10">
        <v>579194</v>
      </c>
      <c r="C1088" s="137">
        <v>4.7524815193263154E-2</v>
      </c>
      <c r="D1088" s="10">
        <v>2506.6666666666601</v>
      </c>
      <c r="E1088" s="10">
        <v>705431</v>
      </c>
      <c r="F1088" s="137">
        <v>5.5909910852418268E-2</v>
      </c>
      <c r="G1088" s="46">
        <v>2840.6060606060601</v>
      </c>
      <c r="H1088" s="10">
        <v>846587</v>
      </c>
      <c r="I1088" s="137">
        <v>6.4901083740549301E-2</v>
      </c>
      <c r="J1088" s="46">
        <v>3393.9394499999999</v>
      </c>
      <c r="K1088" s="137">
        <v>0.4616639675134756</v>
      </c>
    </row>
    <row r="1089" spans="1:11" ht="14.4" x14ac:dyDescent="0.3">
      <c r="A1089" s="99" t="s">
        <v>533</v>
      </c>
      <c r="B1089" s="10">
        <v>562630</v>
      </c>
      <c r="C1089" s="137">
        <v>4.6165683298144751E-2</v>
      </c>
      <c r="D1089" s="10">
        <v>2564.84848484848</v>
      </c>
      <c r="E1089" s="10">
        <v>681395</v>
      </c>
      <c r="F1089" s="137">
        <v>5.4004904385097266E-2</v>
      </c>
      <c r="G1089" s="46">
        <v>2824.2424242424199</v>
      </c>
      <c r="H1089" s="10">
        <v>810268</v>
      </c>
      <c r="I1089" s="137">
        <v>6.2116795226346964E-2</v>
      </c>
      <c r="J1089" s="46">
        <v>3281.21216</v>
      </c>
      <c r="K1089" s="137">
        <v>0.44014361125428791</v>
      </c>
    </row>
    <row r="1090" spans="1:11" ht="14.4" x14ac:dyDescent="0.3">
      <c r="A1090" s="99" t="s">
        <v>534</v>
      </c>
      <c r="B1090" s="10">
        <v>8078</v>
      </c>
      <c r="C1090" s="137">
        <v>6.6282706162560344E-4</v>
      </c>
      <c r="D1090" s="10">
        <v>411.51515151515099</v>
      </c>
      <c r="E1090" s="10">
        <v>11056</v>
      </c>
      <c r="F1090" s="137">
        <v>8.7625859139212254E-4</v>
      </c>
      <c r="G1090" s="46">
        <v>376.969696969697</v>
      </c>
      <c r="H1090" s="10">
        <v>14791</v>
      </c>
      <c r="I1090" s="137">
        <v>1.1339081861716099E-3</v>
      </c>
      <c r="J1090" s="46">
        <v>493.33334400000001</v>
      </c>
      <c r="K1090" s="137">
        <v>0.83102253032928941</v>
      </c>
    </row>
    <row r="1091" spans="1:11" ht="14.4" x14ac:dyDescent="0.3">
      <c r="A1091" s="99" t="s">
        <v>535</v>
      </c>
      <c r="B1091" s="10">
        <v>8486</v>
      </c>
      <c r="C1091" s="137">
        <v>6.9630483349280409E-4</v>
      </c>
      <c r="D1091" s="10">
        <v>396.969696969697</v>
      </c>
      <c r="E1091" s="10">
        <v>12980</v>
      </c>
      <c r="F1091" s="137">
        <v>1.0287478759288848E-3</v>
      </c>
      <c r="G1091" s="46">
        <v>387.87878787878702</v>
      </c>
      <c r="H1091" s="10">
        <v>21528</v>
      </c>
      <c r="I1091" s="137">
        <v>1.6503803280307225E-3</v>
      </c>
      <c r="J1091" s="46">
        <v>614.54549999999995</v>
      </c>
      <c r="K1091" s="137">
        <v>1.5368842799905726</v>
      </c>
    </row>
    <row r="1092" spans="1:11" ht="14.4" x14ac:dyDescent="0.3">
      <c r="A1092" s="432"/>
      <c r="B1092" s="432"/>
      <c r="C1092" s="432"/>
      <c r="D1092" s="432"/>
      <c r="E1092" s="432"/>
      <c r="F1092" s="432"/>
      <c r="G1092" s="432"/>
      <c r="H1092" s="432"/>
      <c r="I1092" s="432"/>
      <c r="J1092" s="432"/>
      <c r="K1092" s="432"/>
    </row>
    <row r="1093" spans="1:11" ht="14.4" x14ac:dyDescent="0.3">
      <c r="A1093" s="472" t="s">
        <v>455</v>
      </c>
      <c r="B1093" s="472"/>
      <c r="C1093" s="472"/>
      <c r="D1093" s="472"/>
      <c r="E1093" s="472"/>
      <c r="F1093" s="472"/>
      <c r="G1093" s="472"/>
      <c r="H1093" s="472"/>
      <c r="I1093" s="472"/>
      <c r="J1093" s="472"/>
      <c r="K1093" s="472"/>
    </row>
    <row r="1094" spans="1:11" ht="18" customHeight="1" x14ac:dyDescent="0.3">
      <c r="B1094" s="474" t="s">
        <v>332</v>
      </c>
      <c r="C1094" s="474"/>
      <c r="D1094" s="102" t="s">
        <v>333</v>
      </c>
      <c r="E1094" s="474" t="s">
        <v>332</v>
      </c>
      <c r="F1094" s="474"/>
      <c r="G1094" s="102" t="s">
        <v>333</v>
      </c>
      <c r="H1094" s="474" t="s">
        <v>332</v>
      </c>
      <c r="I1094" s="474"/>
      <c r="J1094" s="102" t="s">
        <v>333</v>
      </c>
      <c r="K1094" s="99" t="s">
        <v>0</v>
      </c>
    </row>
    <row r="1095" spans="1:11" ht="14.4" x14ac:dyDescent="0.3">
      <c r="A1095" s="99" t="s">
        <v>18</v>
      </c>
      <c r="B1095" s="10">
        <v>13268682</v>
      </c>
      <c r="C1095" s="137"/>
      <c r="D1095" s="10">
        <v>1016.36363636363</v>
      </c>
      <c r="E1095" s="10">
        <v>13781929</v>
      </c>
      <c r="F1095" s="137"/>
      <c r="G1095" s="46">
        <v>777.57575757575705</v>
      </c>
      <c r="H1095" s="10">
        <v>14175976</v>
      </c>
      <c r="I1095" s="137"/>
      <c r="J1095" s="46">
        <v>717.57574499999998</v>
      </c>
      <c r="K1095" s="137">
        <v>6.8378607611517109E-2</v>
      </c>
    </row>
    <row r="1096" spans="1:11" ht="14.4" x14ac:dyDescent="0.3">
      <c r="A1096" s="99" t="s">
        <v>219</v>
      </c>
      <c r="B1096" s="10">
        <v>7714419</v>
      </c>
      <c r="C1096" s="137">
        <v>0.58140054905227212</v>
      </c>
      <c r="D1096" s="10">
        <v>6526.0606060605996</v>
      </c>
      <c r="E1096" s="10">
        <v>8017091</v>
      </c>
      <c r="F1096" s="137">
        <v>0.58171036870092718</v>
      </c>
      <c r="G1096" s="46">
        <v>7465.4545454545396</v>
      </c>
      <c r="H1096" s="10">
        <v>8185405</v>
      </c>
      <c r="I1096" s="137">
        <v>0.57741385848847371</v>
      </c>
      <c r="J1096" s="46">
        <v>6962.4243200000001</v>
      </c>
      <c r="K1096" s="137">
        <v>6.1052685886001268E-2</v>
      </c>
    </row>
    <row r="1097" spans="1:11" ht="14.4" x14ac:dyDescent="0.3">
      <c r="A1097" s="99" t="s">
        <v>220</v>
      </c>
      <c r="B1097" s="10">
        <v>935722</v>
      </c>
      <c r="C1097" s="137">
        <v>7.0521096217393706E-2</v>
      </c>
      <c r="D1097" s="10">
        <v>4224.8484848484804</v>
      </c>
      <c r="E1097" s="10">
        <v>960230</v>
      </c>
      <c r="F1097" s="137">
        <v>6.9673120504393837E-2</v>
      </c>
      <c r="G1097" s="46">
        <v>4574.5454545454504</v>
      </c>
      <c r="H1097" s="10">
        <v>998444</v>
      </c>
      <c r="I1097" s="137">
        <v>7.0432116984396706E-2</v>
      </c>
      <c r="J1097" s="46">
        <v>4116.3639999999996</v>
      </c>
      <c r="K1097" s="137">
        <v>6.7030592419543414E-2</v>
      </c>
    </row>
    <row r="1098" spans="1:11" ht="14.4" x14ac:dyDescent="0.3">
      <c r="A1098" s="99" t="s">
        <v>221</v>
      </c>
      <c r="B1098" s="10">
        <v>338170</v>
      </c>
      <c r="C1098" s="137">
        <v>2.5486329388254236E-2</v>
      </c>
      <c r="D1098" s="10">
        <v>2863.6363636363599</v>
      </c>
      <c r="E1098" s="10">
        <v>349481</v>
      </c>
      <c r="F1098" s="137">
        <v>2.5357916152376057E-2</v>
      </c>
      <c r="G1098" s="46">
        <v>2568.4848484848399</v>
      </c>
      <c r="H1098" s="10">
        <v>342007</v>
      </c>
      <c r="I1098" s="137">
        <v>2.4125816804430256E-2</v>
      </c>
      <c r="J1098" s="46">
        <v>2588.48486</v>
      </c>
      <c r="K1098" s="137">
        <v>1.1346364254664813E-2</v>
      </c>
    </row>
    <row r="1099" spans="1:11" ht="14.4" x14ac:dyDescent="0.3">
      <c r="A1099" s="99" t="s">
        <v>222</v>
      </c>
      <c r="B1099" s="10">
        <v>750640</v>
      </c>
      <c r="C1099" s="137">
        <v>5.6572310648487924E-2</v>
      </c>
      <c r="D1099" s="10">
        <v>3507.2727272727202</v>
      </c>
      <c r="E1099" s="10">
        <v>763015</v>
      </c>
      <c r="F1099" s="137">
        <v>5.5363440052549971E-2</v>
      </c>
      <c r="G1099" s="46">
        <v>3414.54545454545</v>
      </c>
      <c r="H1099" s="10">
        <v>779145</v>
      </c>
      <c r="I1099" s="137">
        <v>5.4962353209401599E-2</v>
      </c>
      <c r="J1099" s="46">
        <v>3985.4545899999998</v>
      </c>
      <c r="K1099" s="137">
        <v>3.7974261963124797E-2</v>
      </c>
    </row>
    <row r="1100" spans="1:11" ht="14.4" x14ac:dyDescent="0.3">
      <c r="A1100" s="99" t="s">
        <v>223</v>
      </c>
      <c r="B1100" s="10">
        <v>819223</v>
      </c>
      <c r="C1100" s="137">
        <v>6.174109832461129E-2</v>
      </c>
      <c r="D1100" s="10">
        <v>4300.6060606060601</v>
      </c>
      <c r="E1100" s="10">
        <v>844044</v>
      </c>
      <c r="F1100" s="137">
        <v>6.1242805705935648E-2</v>
      </c>
      <c r="G1100" s="46">
        <v>4476.3636363636297</v>
      </c>
      <c r="H1100" s="10">
        <v>857546</v>
      </c>
      <c r="I1100" s="137">
        <v>6.0492907155034685E-2</v>
      </c>
      <c r="J1100" s="46">
        <v>4884.8486300000004</v>
      </c>
      <c r="K1100" s="137">
        <v>4.6779692464689104E-2</v>
      </c>
    </row>
    <row r="1101" spans="1:11" ht="14.4" x14ac:dyDescent="0.3">
      <c r="A1101" s="99" t="s">
        <v>224</v>
      </c>
      <c r="B1101" s="10">
        <v>702071</v>
      </c>
      <c r="C1101" s="137">
        <v>5.2911886802321437E-2</v>
      </c>
      <c r="D1101" s="10">
        <v>3996.3636363636301</v>
      </c>
      <c r="E1101" s="10">
        <v>725781</v>
      </c>
      <c r="F1101" s="137">
        <v>5.2661786314528246E-2</v>
      </c>
      <c r="G1101" s="46">
        <v>3780.6060606060601</v>
      </c>
      <c r="H1101" s="10">
        <v>736195</v>
      </c>
      <c r="I1101" s="137">
        <v>5.193257945696296E-2</v>
      </c>
      <c r="J1101" s="46">
        <v>4156.9697299999998</v>
      </c>
      <c r="K1101" s="137">
        <v>4.8604770742560227E-2</v>
      </c>
    </row>
    <row r="1102" spans="1:11" ht="14.4" x14ac:dyDescent="0.3">
      <c r="A1102" s="99" t="s">
        <v>225</v>
      </c>
      <c r="B1102" s="10">
        <v>653230</v>
      </c>
      <c r="C1102" s="137">
        <v>4.9230963557646494E-2</v>
      </c>
      <c r="D1102" s="10">
        <v>3161.2121212121201</v>
      </c>
      <c r="E1102" s="10">
        <v>680056</v>
      </c>
      <c r="F1102" s="137">
        <v>4.9344035947362669E-2</v>
      </c>
      <c r="G1102" s="46">
        <v>2952.1212121212102</v>
      </c>
      <c r="H1102" s="10">
        <v>702174</v>
      </c>
      <c r="I1102" s="137">
        <v>4.9532674152382876E-2</v>
      </c>
      <c r="J1102" s="46">
        <v>3007.2727100000002</v>
      </c>
      <c r="K1102" s="137">
        <v>7.4926136276656008E-2</v>
      </c>
    </row>
    <row r="1103" spans="1:11" ht="14.4" x14ac:dyDescent="0.3">
      <c r="A1103" s="99" t="s">
        <v>226</v>
      </c>
      <c r="B1103" s="10">
        <v>808879</v>
      </c>
      <c r="C1103" s="137">
        <v>6.0961518257804354E-2</v>
      </c>
      <c r="D1103" s="10">
        <v>3255.7575757575701</v>
      </c>
      <c r="E1103" s="10">
        <v>907838</v>
      </c>
      <c r="F1103" s="137">
        <v>6.5871620728854427E-2</v>
      </c>
      <c r="G1103" s="46">
        <v>3933.3333333333298</v>
      </c>
      <c r="H1103" s="10">
        <v>1038764</v>
      </c>
      <c r="I1103" s="137">
        <v>7.3276365592041065E-2</v>
      </c>
      <c r="J1103" s="46">
        <v>3206.6667499999999</v>
      </c>
      <c r="K1103" s="137">
        <v>0.28420196345806975</v>
      </c>
    </row>
    <row r="1104" spans="1:11" ht="14.4" x14ac:dyDescent="0.3">
      <c r="A1104" s="99" t="s">
        <v>227</v>
      </c>
      <c r="B1104" s="10">
        <v>529289</v>
      </c>
      <c r="C1104" s="137">
        <v>3.9890096092437814E-2</v>
      </c>
      <c r="D1104" s="10">
        <v>2532.1212121212102</v>
      </c>
      <c r="E1104" s="10">
        <v>518547</v>
      </c>
      <c r="F1104" s="137">
        <v>3.7625139412632298E-2</v>
      </c>
      <c r="G1104" s="46">
        <v>2389.69696969697</v>
      </c>
      <c r="H1104" s="10">
        <v>521135</v>
      </c>
      <c r="I1104" s="137">
        <v>3.6761842711923329E-2</v>
      </c>
      <c r="J1104" s="46">
        <v>2872.7272899999998</v>
      </c>
      <c r="K1104" s="137">
        <v>-1.5405572381062141E-2</v>
      </c>
    </row>
    <row r="1105" spans="1:11" ht="14.4" x14ac:dyDescent="0.3">
      <c r="A1105" s="99" t="s">
        <v>228</v>
      </c>
      <c r="B1105" s="10">
        <v>17039</v>
      </c>
      <c r="C1105" s="137">
        <v>1.2841516587706299E-3</v>
      </c>
      <c r="D1105" s="10">
        <v>529.69696969696895</v>
      </c>
      <c r="E1105" s="10">
        <v>15846</v>
      </c>
      <c r="F1105" s="137">
        <v>1.1497664804397121E-3</v>
      </c>
      <c r="G1105" s="46">
        <v>552.12121212121201</v>
      </c>
      <c r="H1105" s="10">
        <v>15161</v>
      </c>
      <c r="I1105" s="137">
        <v>1.0694854449527849E-3</v>
      </c>
      <c r="J1105" s="46">
        <v>522.42425500000002</v>
      </c>
      <c r="K1105" s="137">
        <v>-0.11021773578261634</v>
      </c>
    </row>
    <row r="1106" spans="1:11" ht="14.4" x14ac:dyDescent="0.3">
      <c r="A1106" s="432"/>
      <c r="B1106" s="432"/>
      <c r="C1106" s="432"/>
      <c r="D1106" s="432"/>
      <c r="E1106" s="432"/>
      <c r="F1106" s="432"/>
      <c r="G1106" s="432"/>
      <c r="H1106" s="432"/>
      <c r="I1106" s="432"/>
      <c r="J1106" s="432"/>
      <c r="K1106" s="432"/>
    </row>
    <row r="1107" spans="1:11" ht="14.4" x14ac:dyDescent="0.3">
      <c r="A1107" s="472" t="s">
        <v>456</v>
      </c>
      <c r="B1107" s="472"/>
      <c r="C1107" s="472"/>
      <c r="D1107" s="472"/>
      <c r="E1107" s="472"/>
      <c r="F1107" s="472"/>
      <c r="G1107" s="472"/>
      <c r="H1107" s="472"/>
      <c r="I1107" s="472"/>
      <c r="J1107" s="472"/>
      <c r="K1107" s="472"/>
    </row>
    <row r="1108" spans="1:11" ht="18" customHeight="1" x14ac:dyDescent="0.3">
      <c r="B1108" s="474" t="s">
        <v>332</v>
      </c>
      <c r="C1108" s="474"/>
      <c r="D1108" s="102" t="s">
        <v>333</v>
      </c>
      <c r="E1108" s="474" t="s">
        <v>332</v>
      </c>
      <c r="F1108" s="474"/>
      <c r="G1108" s="102" t="s">
        <v>333</v>
      </c>
      <c r="H1108" s="474" t="s">
        <v>332</v>
      </c>
      <c r="I1108" s="474"/>
      <c r="J1108" s="102" t="s">
        <v>333</v>
      </c>
      <c r="K1108" s="99" t="s">
        <v>0</v>
      </c>
    </row>
    <row r="1109" spans="1:11" ht="14.4" x14ac:dyDescent="0.3">
      <c r="A1109" s="99" t="s">
        <v>18</v>
      </c>
      <c r="B1109" s="10">
        <v>12187191</v>
      </c>
      <c r="C1109" s="137"/>
      <c r="D1109" s="10">
        <v>12478.1818181818</v>
      </c>
      <c r="E1109" s="10">
        <v>12617280</v>
      </c>
      <c r="F1109" s="137"/>
      <c r="G1109" s="46">
        <v>12371.515151515099</v>
      </c>
      <c r="H1109" s="10">
        <v>13044266</v>
      </c>
      <c r="I1109" s="137"/>
      <c r="J1109" s="46">
        <v>12323.03</v>
      </c>
      <c r="K1109" s="137">
        <v>7.0325885595786591E-2</v>
      </c>
    </row>
    <row r="1110" spans="1:11" ht="14.4" x14ac:dyDescent="0.3">
      <c r="A1110" s="99" t="s">
        <v>457</v>
      </c>
      <c r="B1110" s="10">
        <v>7061432</v>
      </c>
      <c r="C1110" s="137">
        <v>0.57941423909742618</v>
      </c>
      <c r="D1110" s="10">
        <v>21432.727272727199</v>
      </c>
      <c r="E1110" s="10">
        <v>6908925</v>
      </c>
      <c r="F1110" s="137">
        <v>0.54757641900631515</v>
      </c>
      <c r="G1110" s="46">
        <v>20884.8484848484</v>
      </c>
      <c r="H1110" s="10">
        <v>7154580</v>
      </c>
      <c r="I1110" s="137">
        <v>0.54848467518218347</v>
      </c>
      <c r="J1110" s="46">
        <v>22952.726600000002</v>
      </c>
      <c r="K1110" s="137">
        <v>1.3191092118425838E-2</v>
      </c>
    </row>
    <row r="1111" spans="1:11" ht="14.4" x14ac:dyDescent="0.3">
      <c r="A1111" s="99" t="s">
        <v>458</v>
      </c>
      <c r="B1111" s="10">
        <v>5771441</v>
      </c>
      <c r="C1111" s="137">
        <v>0.47356614005639197</v>
      </c>
      <c r="D1111" s="10">
        <v>17469.696969696899</v>
      </c>
      <c r="E1111" s="10">
        <v>5696776</v>
      </c>
      <c r="F1111" s="137">
        <v>0.45150587131299297</v>
      </c>
      <c r="G1111" s="46">
        <v>17646.666666666599</v>
      </c>
      <c r="H1111" s="10">
        <v>5895967</v>
      </c>
      <c r="I1111" s="137">
        <v>0.45199683907089905</v>
      </c>
      <c r="J1111" s="46">
        <v>18444.847699999998</v>
      </c>
      <c r="K1111" s="137">
        <v>2.1576240665026291E-2</v>
      </c>
    </row>
    <row r="1112" spans="1:11" ht="14.4" x14ac:dyDescent="0.3">
      <c r="A1112" s="99" t="s">
        <v>459</v>
      </c>
      <c r="B1112" s="10">
        <v>515052</v>
      </c>
      <c r="C1112" s="137">
        <v>4.226174842094458E-2</v>
      </c>
      <c r="D1112" s="10">
        <v>3649.69696969697</v>
      </c>
      <c r="E1112" s="10">
        <v>485745</v>
      </c>
      <c r="F1112" s="137">
        <v>3.8498392680514346E-2</v>
      </c>
      <c r="G1112" s="46">
        <v>3774.54545454545</v>
      </c>
      <c r="H1112" s="10">
        <v>506902</v>
      </c>
      <c r="I1112" s="137">
        <v>3.886013977329196E-2</v>
      </c>
      <c r="J1112" s="46">
        <v>3735.1516099999999</v>
      </c>
      <c r="K1112" s="137">
        <v>-1.5823644991185357E-2</v>
      </c>
    </row>
    <row r="1113" spans="1:11" ht="14.4" x14ac:dyDescent="0.3">
      <c r="A1113" s="99" t="s">
        <v>460</v>
      </c>
      <c r="B1113" s="10">
        <v>51364</v>
      </c>
      <c r="C1113" s="137">
        <v>4.2145889073208088E-3</v>
      </c>
      <c r="D1113" s="10">
        <v>947.27272727272702</v>
      </c>
      <c r="E1113" s="10">
        <v>48838</v>
      </c>
      <c r="F1113" s="137">
        <v>3.8707233254711001E-3</v>
      </c>
      <c r="G1113" s="46">
        <v>987.87878787878799</v>
      </c>
      <c r="H1113" s="10">
        <v>51222</v>
      </c>
      <c r="I1113" s="137">
        <v>3.9267828484945031E-3</v>
      </c>
      <c r="J1113" s="46">
        <v>793.93939999999998</v>
      </c>
      <c r="K1113" s="137">
        <v>-2.7645821976481581E-3</v>
      </c>
    </row>
    <row r="1114" spans="1:11" ht="14.4" x14ac:dyDescent="0.3">
      <c r="A1114" s="99" t="s">
        <v>461</v>
      </c>
      <c r="B1114" s="10">
        <v>83526</v>
      </c>
      <c r="C1114" s="137">
        <v>6.853589149460282E-3</v>
      </c>
      <c r="D1114" s="10">
        <v>1193.9393939393899</v>
      </c>
      <c r="E1114" s="10">
        <v>77282</v>
      </c>
      <c r="F1114" s="137">
        <v>6.1250919374064771E-3</v>
      </c>
      <c r="G1114" s="46">
        <v>1128.4848484848401</v>
      </c>
      <c r="H1114" s="10">
        <v>81455</v>
      </c>
      <c r="I1114" s="137">
        <v>6.2445062067884843E-3</v>
      </c>
      <c r="J1114" s="46">
        <v>1066.0605499999999</v>
      </c>
      <c r="K1114" s="137">
        <v>-2.4794674712065704E-2</v>
      </c>
    </row>
    <row r="1115" spans="1:11" ht="14.4" x14ac:dyDescent="0.3">
      <c r="A1115" s="99" t="s">
        <v>462</v>
      </c>
      <c r="B1115" s="10">
        <v>81024</v>
      </c>
      <c r="C1115" s="137">
        <v>6.6482916366864195E-3</v>
      </c>
      <c r="D1115" s="10">
        <v>1172.12121212121</v>
      </c>
      <c r="E1115" s="10">
        <v>76898</v>
      </c>
      <c r="F1115" s="137">
        <v>6.0946574856070405E-3</v>
      </c>
      <c r="G1115" s="46">
        <v>1039.3939393939299</v>
      </c>
      <c r="H1115" s="10">
        <v>78540</v>
      </c>
      <c r="I1115" s="137">
        <v>6.0210363695435221E-3</v>
      </c>
      <c r="J1115" s="46">
        <v>1010.90912</v>
      </c>
      <c r="K1115" s="137">
        <v>-3.0657582938388626E-2</v>
      </c>
    </row>
    <row r="1116" spans="1:11" ht="14.4" x14ac:dyDescent="0.3">
      <c r="A1116" s="99" t="s">
        <v>463</v>
      </c>
      <c r="B1116" s="10">
        <v>56039</v>
      </c>
      <c r="C1116" s="137">
        <v>4.5981883766324826E-3</v>
      </c>
      <c r="D1116" s="10">
        <v>904.84848484848499</v>
      </c>
      <c r="E1116" s="10">
        <v>51762</v>
      </c>
      <c r="F1116" s="137">
        <v>4.1024689949022289E-3</v>
      </c>
      <c r="G1116" s="46">
        <v>917.57575757575705</v>
      </c>
      <c r="H1116" s="10">
        <v>55663</v>
      </c>
      <c r="I1116" s="137">
        <v>4.2672389538821118E-3</v>
      </c>
      <c r="J1116" s="46">
        <v>913.93939999999998</v>
      </c>
      <c r="K1116" s="137">
        <v>-6.7096129481254126E-3</v>
      </c>
    </row>
    <row r="1117" spans="1:11" ht="14.4" x14ac:dyDescent="0.3">
      <c r="A1117" s="99" t="s">
        <v>464</v>
      </c>
      <c r="B1117" s="10">
        <v>57240</v>
      </c>
      <c r="C1117" s="137">
        <v>4.6967344648984333E-3</v>
      </c>
      <c r="D1117" s="10">
        <v>1024.2424242424199</v>
      </c>
      <c r="E1117" s="10">
        <v>57439</v>
      </c>
      <c r="F1117" s="137">
        <v>4.5524074919475509E-3</v>
      </c>
      <c r="G1117" s="46">
        <v>995.15151515151501</v>
      </c>
      <c r="H1117" s="10">
        <v>59252</v>
      </c>
      <c r="I1117" s="137">
        <v>4.5423790039240226E-3</v>
      </c>
      <c r="J1117" s="46">
        <v>805.45450000000005</v>
      </c>
      <c r="K1117" s="137">
        <v>3.5150244584206847E-2</v>
      </c>
    </row>
    <row r="1118" spans="1:11" ht="14.4" x14ac:dyDescent="0.3">
      <c r="A1118" s="99" t="s">
        <v>465</v>
      </c>
      <c r="B1118" s="10">
        <v>80858</v>
      </c>
      <c r="C1118" s="137">
        <v>6.6346707785247643E-3</v>
      </c>
      <c r="D1118" s="10">
        <v>1081.2121212121201</v>
      </c>
      <c r="E1118" s="10">
        <v>83489</v>
      </c>
      <c r="F1118" s="137">
        <v>6.6170363184458137E-3</v>
      </c>
      <c r="G1118" s="46">
        <v>1153.9393939393899</v>
      </c>
      <c r="H1118" s="10">
        <v>91181</v>
      </c>
      <c r="I1118" s="137">
        <v>6.9901211766150734E-3</v>
      </c>
      <c r="J1118" s="46">
        <v>1147.87878</v>
      </c>
      <c r="K1118" s="137">
        <v>0.12766825793366149</v>
      </c>
    </row>
    <row r="1119" spans="1:11" ht="14.4" x14ac:dyDescent="0.3">
      <c r="A1119" s="99" t="s">
        <v>466</v>
      </c>
      <c r="B1119" s="10">
        <v>354037</v>
      </c>
      <c r="C1119" s="137">
        <v>2.9049926270951199E-2</v>
      </c>
      <c r="D1119" s="10">
        <v>2039.3939393939299</v>
      </c>
      <c r="E1119" s="10">
        <v>321403</v>
      </c>
      <c r="F1119" s="137">
        <v>2.5473239874204266E-2</v>
      </c>
      <c r="G1119" s="46">
        <v>1815.7575757575701</v>
      </c>
      <c r="H1119" s="10">
        <v>326766</v>
      </c>
      <c r="I1119" s="137">
        <v>2.5050547113957964E-2</v>
      </c>
      <c r="J1119" s="46">
        <v>2463.6364699999999</v>
      </c>
      <c r="K1119" s="137">
        <v>-7.7028672144436885E-2</v>
      </c>
    </row>
    <row r="1120" spans="1:11" ht="14.4" x14ac:dyDescent="0.3">
      <c r="A1120" s="99" t="s">
        <v>467</v>
      </c>
      <c r="B1120" s="10">
        <v>10851</v>
      </c>
      <c r="C1120" s="137">
        <v>8.9036103561517985E-4</v>
      </c>
      <c r="D1120" s="10">
        <v>389.09090909090901</v>
      </c>
      <c r="E1120" s="10">
        <v>9293</v>
      </c>
      <c r="F1120" s="137">
        <v>7.3652958482335335E-4</v>
      </c>
      <c r="G1120" s="46">
        <v>386.06060606060601</v>
      </c>
      <c r="H1120" s="10">
        <v>7632</v>
      </c>
      <c r="I1120" s="137">
        <v>5.8508466478681136E-4</v>
      </c>
      <c r="J1120" s="46">
        <v>350.30304000000001</v>
      </c>
      <c r="K1120" s="137">
        <v>-0.29665468620403651</v>
      </c>
    </row>
    <row r="1121" spans="1:11" ht="14.4" x14ac:dyDescent="0.3">
      <c r="A1121" s="99" t="s">
        <v>468</v>
      </c>
      <c r="B1121" s="10">
        <v>5125759</v>
      </c>
      <c r="C1121" s="137">
        <v>0.42058576090257388</v>
      </c>
      <c r="D1121" s="10">
        <v>11167.878787878701</v>
      </c>
      <c r="E1121" s="10">
        <v>5708355</v>
      </c>
      <c r="F1121" s="137">
        <v>0.45242358099368485</v>
      </c>
      <c r="G1121" s="46">
        <v>10622.4242424242</v>
      </c>
      <c r="H1121" s="10">
        <v>5889686</v>
      </c>
      <c r="I1121" s="137">
        <v>0.45151532481781648</v>
      </c>
      <c r="J1121" s="46">
        <v>12915.757799999999</v>
      </c>
      <c r="K1121" s="137">
        <v>0.14903685483457182</v>
      </c>
    </row>
    <row r="1122" spans="1:11" ht="14.4" x14ac:dyDescent="0.3">
      <c r="A1122" s="99" t="s">
        <v>458</v>
      </c>
      <c r="B1122" s="10">
        <v>1393353</v>
      </c>
      <c r="C1122" s="137">
        <v>0.1143292986874498</v>
      </c>
      <c r="D1122" s="10">
        <v>8598.1818181818107</v>
      </c>
      <c r="E1122" s="10">
        <v>1714068</v>
      </c>
      <c r="F1122" s="137">
        <v>0.13585083314311802</v>
      </c>
      <c r="G1122" s="46">
        <v>8418.7878787878799</v>
      </c>
      <c r="H1122" s="10">
        <v>1697995</v>
      </c>
      <c r="I1122" s="137">
        <v>0.13017175516046667</v>
      </c>
      <c r="J1122" s="46">
        <v>7968.4849999999997</v>
      </c>
      <c r="K1122" s="137">
        <v>0.21863949767216204</v>
      </c>
    </row>
    <row r="1123" spans="1:11" ht="14.4" x14ac:dyDescent="0.3">
      <c r="A1123" s="99" t="s">
        <v>459</v>
      </c>
      <c r="B1123" s="10">
        <v>351854</v>
      </c>
      <c r="C1123" s="137">
        <v>2.8870803780789191E-2</v>
      </c>
      <c r="D1123" s="10">
        <v>2632.1212121212102</v>
      </c>
      <c r="E1123" s="10">
        <v>400832</v>
      </c>
      <c r="F1123" s="137">
        <v>3.176849526997895E-2</v>
      </c>
      <c r="G1123" s="46">
        <v>2562.4242424242402</v>
      </c>
      <c r="H1123" s="10">
        <v>422046</v>
      </c>
      <c r="I1123" s="137">
        <v>3.2354905979378221E-2</v>
      </c>
      <c r="J1123" s="46">
        <v>2525.4545899999998</v>
      </c>
      <c r="K1123" s="137">
        <v>0.19949183468143036</v>
      </c>
    </row>
    <row r="1124" spans="1:11" ht="14.4" x14ac:dyDescent="0.3">
      <c r="A1124" s="99" t="s">
        <v>460</v>
      </c>
      <c r="B1124" s="10">
        <v>248192</v>
      </c>
      <c r="C1124" s="137">
        <v>2.0364988125647656E-2</v>
      </c>
      <c r="D1124" s="10">
        <v>2515.7575757575701</v>
      </c>
      <c r="E1124" s="10">
        <v>261815</v>
      </c>
      <c r="F1124" s="137">
        <v>2.0750510411118719E-2</v>
      </c>
      <c r="G1124" s="46">
        <v>2129.69696969697</v>
      </c>
      <c r="H1124" s="10">
        <v>255130</v>
      </c>
      <c r="I1124" s="137">
        <v>1.9558785446417606E-2</v>
      </c>
      <c r="J1124" s="46">
        <v>2239.3939999999998</v>
      </c>
      <c r="K1124" s="137">
        <v>2.7954164517792677E-2</v>
      </c>
    </row>
    <row r="1125" spans="1:11" ht="14.4" x14ac:dyDescent="0.3">
      <c r="A1125" s="99" t="s">
        <v>461</v>
      </c>
      <c r="B1125" s="10">
        <v>592540</v>
      </c>
      <c r="C1125" s="137">
        <v>4.8619899368115262E-2</v>
      </c>
      <c r="D1125" s="10">
        <v>2990.9090909090901</v>
      </c>
      <c r="E1125" s="10">
        <v>613393</v>
      </c>
      <c r="F1125" s="137">
        <v>4.8615311699510513E-2</v>
      </c>
      <c r="G1125" s="46">
        <v>3002.4242424242402</v>
      </c>
      <c r="H1125" s="10">
        <v>632754</v>
      </c>
      <c r="I1125" s="137">
        <v>4.850821042747825E-2</v>
      </c>
      <c r="J1125" s="46">
        <v>3800</v>
      </c>
      <c r="K1125" s="137">
        <v>6.786714820940358E-2</v>
      </c>
    </row>
    <row r="1126" spans="1:11" ht="14.4" x14ac:dyDescent="0.3">
      <c r="A1126" s="99" t="s">
        <v>462</v>
      </c>
      <c r="B1126" s="10">
        <v>661175</v>
      </c>
      <c r="C1126" s="137">
        <v>5.4251631897785139E-2</v>
      </c>
      <c r="D1126" s="10">
        <v>3644.84848484848</v>
      </c>
      <c r="E1126" s="10">
        <v>686658</v>
      </c>
      <c r="F1126" s="137">
        <v>5.4422030738796319E-2</v>
      </c>
      <c r="G1126" s="46">
        <v>3709.0909090909099</v>
      </c>
      <c r="H1126" s="10">
        <v>707963</v>
      </c>
      <c r="I1126" s="137">
        <v>5.4273885552471868E-2</v>
      </c>
      <c r="J1126" s="46">
        <v>4195.7579999999998</v>
      </c>
      <c r="K1126" s="137">
        <v>7.0764926078572238E-2</v>
      </c>
    </row>
    <row r="1127" spans="1:11" ht="14.4" x14ac:dyDescent="0.3">
      <c r="A1127" s="99" t="s">
        <v>463</v>
      </c>
      <c r="B1127" s="10">
        <v>574457</v>
      </c>
      <c r="C1127" s="137">
        <v>4.7136128415481468E-2</v>
      </c>
      <c r="D1127" s="10">
        <v>3192.7272727272698</v>
      </c>
      <c r="E1127" s="10">
        <v>605095</v>
      </c>
      <c r="F1127" s="137">
        <v>4.7957642217657054E-2</v>
      </c>
      <c r="G1127" s="46">
        <v>3283.0303030302998</v>
      </c>
      <c r="H1127" s="10">
        <v>614492</v>
      </c>
      <c r="I1127" s="137">
        <v>4.7108208311606031E-2</v>
      </c>
      <c r="J1127" s="46">
        <v>3611.51514</v>
      </c>
      <c r="K1127" s="137">
        <v>6.969190035111418E-2</v>
      </c>
    </row>
    <row r="1128" spans="1:11" ht="14.4" x14ac:dyDescent="0.3">
      <c r="A1128" s="99" t="s">
        <v>464</v>
      </c>
      <c r="B1128" s="10">
        <v>537200</v>
      </c>
      <c r="C1128" s="137">
        <v>4.4079066291814087E-2</v>
      </c>
      <c r="D1128" s="10">
        <v>2749.69696969697</v>
      </c>
      <c r="E1128" s="10">
        <v>562312</v>
      </c>
      <c r="F1128" s="137">
        <v>4.456681630272135E-2</v>
      </c>
      <c r="G1128" s="46">
        <v>2976.9696969696902</v>
      </c>
      <c r="H1128" s="10">
        <v>584015</v>
      </c>
      <c r="I1128" s="137">
        <v>4.4771779416335117E-2</v>
      </c>
      <c r="J1128" s="46">
        <v>3104.2424299999998</v>
      </c>
      <c r="K1128" s="137">
        <v>8.7146314221891286E-2</v>
      </c>
    </row>
    <row r="1129" spans="1:11" ht="14.4" x14ac:dyDescent="0.3">
      <c r="A1129" s="99" t="s">
        <v>465</v>
      </c>
      <c r="B1129" s="10">
        <v>653860</v>
      </c>
      <c r="C1129" s="137">
        <v>5.36514115516857E-2</v>
      </c>
      <c r="D1129" s="10">
        <v>3167.2727272727202</v>
      </c>
      <c r="E1129" s="10">
        <v>736470</v>
      </c>
      <c r="F1129" s="137">
        <v>5.8369949783154532E-2</v>
      </c>
      <c r="G1129" s="46">
        <v>3923.6363636363599</v>
      </c>
      <c r="H1129" s="10">
        <v>847255</v>
      </c>
      <c r="I1129" s="137">
        <v>6.4952293981125495E-2</v>
      </c>
      <c r="J1129" s="46">
        <v>3400.6060000000002</v>
      </c>
      <c r="K1129" s="137">
        <v>0.29577432477900467</v>
      </c>
    </row>
    <row r="1130" spans="1:11" ht="14.4" x14ac:dyDescent="0.3">
      <c r="A1130" s="99" t="s">
        <v>466</v>
      </c>
      <c r="B1130" s="10">
        <v>106940</v>
      </c>
      <c r="C1130" s="137">
        <v>8.7747865771530126E-3</v>
      </c>
      <c r="D1130" s="10">
        <v>1663.6363636363601</v>
      </c>
      <c r="E1130" s="10">
        <v>121159</v>
      </c>
      <c r="F1130" s="137">
        <v>9.602624337416623E-3</v>
      </c>
      <c r="G1130" s="46">
        <v>1593.9393939393899</v>
      </c>
      <c r="H1130" s="10">
        <v>120507</v>
      </c>
      <c r="I1130" s="137">
        <v>9.2383120675398681E-3</v>
      </c>
      <c r="J1130" s="46">
        <v>1669.0909999999999</v>
      </c>
      <c r="K1130" s="137">
        <v>0.12686553207406023</v>
      </c>
    </row>
    <row r="1131" spans="1:11" ht="14.4" x14ac:dyDescent="0.3">
      <c r="A1131" s="99" t="s">
        <v>467</v>
      </c>
      <c r="B1131" s="10">
        <v>6188</v>
      </c>
      <c r="C1131" s="137">
        <v>5.0774620665254198E-4</v>
      </c>
      <c r="D1131" s="10">
        <v>360.60606060606</v>
      </c>
      <c r="E1131" s="10">
        <v>6553</v>
      </c>
      <c r="F1131" s="137">
        <v>5.1936709021278751E-4</v>
      </c>
      <c r="G1131" s="46">
        <v>401.21212121212102</v>
      </c>
      <c r="H1131" s="10">
        <v>7529</v>
      </c>
      <c r="I1131" s="137">
        <v>5.7718847499736671E-4</v>
      </c>
      <c r="J1131" s="46">
        <v>423.63635299999999</v>
      </c>
      <c r="K1131" s="137">
        <v>0.21670976082740789</v>
      </c>
    </row>
    <row r="1132" spans="1:11" ht="14.4" x14ac:dyDescent="0.3">
      <c r="A1132" s="432"/>
      <c r="B1132" s="432"/>
      <c r="C1132" s="432"/>
      <c r="D1132" s="432"/>
      <c r="E1132" s="432"/>
      <c r="F1132" s="432"/>
      <c r="G1132" s="432"/>
      <c r="H1132" s="432"/>
      <c r="I1132" s="432"/>
      <c r="J1132" s="432"/>
      <c r="K1132" s="432"/>
    </row>
    <row r="1133" spans="1:11" ht="14.4" x14ac:dyDescent="0.3">
      <c r="A1133" s="472" t="s">
        <v>469</v>
      </c>
      <c r="B1133" s="472"/>
      <c r="C1133" s="472"/>
      <c r="D1133" s="472"/>
      <c r="E1133" s="472"/>
      <c r="F1133" s="472"/>
      <c r="G1133" s="472"/>
      <c r="H1133" s="472"/>
      <c r="I1133" s="472"/>
      <c r="J1133" s="472"/>
      <c r="K1133" s="472"/>
    </row>
    <row r="1134" spans="1:11" ht="18" customHeight="1" x14ac:dyDescent="0.3">
      <c r="B1134" s="474" t="s">
        <v>332</v>
      </c>
      <c r="C1134" s="474"/>
      <c r="D1134" s="102" t="s">
        <v>333</v>
      </c>
      <c r="E1134" s="474" t="s">
        <v>332</v>
      </c>
      <c r="F1134" s="474"/>
      <c r="G1134" s="102" t="s">
        <v>333</v>
      </c>
      <c r="H1134" s="474" t="s">
        <v>332</v>
      </c>
      <c r="I1134" s="474"/>
      <c r="J1134" s="102" t="s">
        <v>333</v>
      </c>
      <c r="K1134" s="99" t="s">
        <v>0</v>
      </c>
    </row>
    <row r="1135" spans="1:11" ht="14.4" x14ac:dyDescent="0.3">
      <c r="A1135" s="99" t="s">
        <v>18</v>
      </c>
      <c r="B1135" s="10">
        <v>13268682</v>
      </c>
      <c r="C1135" s="137"/>
      <c r="D1135" s="10">
        <v>1016.36363636363</v>
      </c>
      <c r="E1135" s="10">
        <v>13781929</v>
      </c>
      <c r="F1135" s="137"/>
      <c r="G1135" s="46">
        <v>777.57575757575705</v>
      </c>
      <c r="H1135" s="10">
        <v>14175976</v>
      </c>
      <c r="I1135" s="137"/>
      <c r="J1135" s="46">
        <v>717.57574499999998</v>
      </c>
      <c r="K1135" s="137">
        <v>6.8378607611517109E-2</v>
      </c>
    </row>
    <row r="1136" spans="1:11" ht="14.4" x14ac:dyDescent="0.3">
      <c r="A1136" s="99" t="s">
        <v>93</v>
      </c>
      <c r="B1136" s="10">
        <v>404846</v>
      </c>
      <c r="C1136" s="137">
        <v>3.0511395178511324E-2</v>
      </c>
      <c r="D1136" s="10">
        <v>2693.9393939393899</v>
      </c>
      <c r="E1136" s="10">
        <v>490846</v>
      </c>
      <c r="F1136" s="137">
        <v>3.561518855597065E-2</v>
      </c>
      <c r="G1136" s="46">
        <v>2885.45454545454</v>
      </c>
      <c r="H1136" s="10">
        <v>622795</v>
      </c>
      <c r="I1136" s="137">
        <v>4.3933130247963172E-2</v>
      </c>
      <c r="J1136" s="46">
        <v>2879.3939999999998</v>
      </c>
      <c r="K1136" s="137">
        <v>0.5383503850846989</v>
      </c>
    </row>
    <row r="1137" spans="1:11" ht="14.4" x14ac:dyDescent="0.3">
      <c r="A1137" s="99" t="s">
        <v>94</v>
      </c>
      <c r="B1137" s="10">
        <v>1932388</v>
      </c>
      <c r="C1137" s="137">
        <v>0.14563526354765305</v>
      </c>
      <c r="D1137" s="10">
        <v>4084.2424242424199</v>
      </c>
      <c r="E1137" s="10">
        <v>1945111</v>
      </c>
      <c r="F1137" s="137">
        <v>0.14113488757633275</v>
      </c>
      <c r="G1137" s="46">
        <v>4985.4545454545396</v>
      </c>
      <c r="H1137" s="10">
        <v>1901893</v>
      </c>
      <c r="I1137" s="137">
        <v>0.13416310806395271</v>
      </c>
      <c r="J1137" s="46">
        <v>6010.3029999999999</v>
      </c>
      <c r="K1137" s="137">
        <v>-1.5780992223093912E-2</v>
      </c>
    </row>
    <row r="1138" spans="1:11" ht="14.4" x14ac:dyDescent="0.3">
      <c r="A1138" s="99" t="s">
        <v>95</v>
      </c>
      <c r="B1138" s="10">
        <v>3810824</v>
      </c>
      <c r="C1138" s="137">
        <v>0.2872044111088049</v>
      </c>
      <c r="D1138" s="10">
        <v>7294.5454545454504</v>
      </c>
      <c r="E1138" s="10">
        <v>3860385</v>
      </c>
      <c r="F1138" s="137">
        <v>0.28010483873483893</v>
      </c>
      <c r="G1138" s="46">
        <v>6916.3636363636297</v>
      </c>
      <c r="H1138" s="10">
        <v>3882434</v>
      </c>
      <c r="I1138" s="137">
        <v>0.27387419391793555</v>
      </c>
      <c r="J1138" s="46">
        <v>7546.0605500000001</v>
      </c>
      <c r="K1138" s="137">
        <v>1.8791211559494744E-2</v>
      </c>
    </row>
    <row r="1139" spans="1:11" ht="14.4" x14ac:dyDescent="0.3">
      <c r="A1139" s="99" t="s">
        <v>96</v>
      </c>
      <c r="B1139" s="10">
        <v>4461297</v>
      </c>
      <c r="C1139" s="137">
        <v>0.33622759216024622</v>
      </c>
      <c r="D1139" s="10">
        <v>6841.8181818181802</v>
      </c>
      <c r="E1139" s="10">
        <v>4611065</v>
      </c>
      <c r="F1139" s="137">
        <v>0.33457326619517486</v>
      </c>
      <c r="G1139" s="46">
        <v>6517.5757575757498</v>
      </c>
      <c r="H1139" s="10">
        <v>4732658</v>
      </c>
      <c r="I1139" s="137">
        <v>0.33385059342651258</v>
      </c>
      <c r="J1139" s="46">
        <v>7803.0302700000002</v>
      </c>
      <c r="K1139" s="137">
        <v>6.0825585026058566E-2</v>
      </c>
    </row>
    <row r="1140" spans="1:11" ht="14.4" x14ac:dyDescent="0.3">
      <c r="A1140" s="99" t="s">
        <v>97</v>
      </c>
      <c r="B1140" s="10">
        <v>2138609</v>
      </c>
      <c r="C1140" s="137">
        <v>0.16117719906167019</v>
      </c>
      <c r="D1140" s="10">
        <v>5321.2121212121201</v>
      </c>
      <c r="E1140" s="10">
        <v>2280896</v>
      </c>
      <c r="F1140" s="137">
        <v>0.16549903863240045</v>
      </c>
      <c r="G1140" s="46">
        <v>5644.2424242424204</v>
      </c>
      <c r="H1140" s="10">
        <v>2427818</v>
      </c>
      <c r="I1140" s="137">
        <v>0.17126284638179409</v>
      </c>
      <c r="J1140" s="46">
        <v>6203.0302700000002</v>
      </c>
      <c r="K1140" s="137">
        <v>0.13523229351414867</v>
      </c>
    </row>
    <row r="1141" spans="1:11" ht="14.4" x14ac:dyDescent="0.3">
      <c r="A1141" s="99" t="s">
        <v>98</v>
      </c>
      <c r="B1141" s="10">
        <v>520718</v>
      </c>
      <c r="C1141" s="137">
        <v>3.9244138943114321E-2</v>
      </c>
      <c r="D1141" s="10">
        <v>2747.8787878787798</v>
      </c>
      <c r="E1141" s="10">
        <v>593626</v>
      </c>
      <c r="F1141" s="137">
        <v>4.3072780305282374E-2</v>
      </c>
      <c r="G1141" s="46">
        <v>2968.4848484848399</v>
      </c>
      <c r="H1141" s="10">
        <v>608378</v>
      </c>
      <c r="I1141" s="137">
        <v>4.2916127961841924E-2</v>
      </c>
      <c r="J1141" s="46">
        <v>3200</v>
      </c>
      <c r="K1141" s="137">
        <v>0.1683444782012529</v>
      </c>
    </row>
    <row r="1142" spans="1:11" ht="14.4" x14ac:dyDescent="0.3">
      <c r="A1142" s="432"/>
      <c r="B1142" s="432"/>
      <c r="C1142" s="432"/>
      <c r="D1142" s="432"/>
      <c r="E1142" s="432"/>
      <c r="F1142" s="432"/>
      <c r="G1142" s="432"/>
      <c r="H1142" s="432"/>
      <c r="I1142" s="432"/>
      <c r="J1142" s="432"/>
      <c r="K1142" s="432"/>
    </row>
    <row r="1143" spans="1:11" ht="14.4" x14ac:dyDescent="0.3">
      <c r="A1143" s="472" t="s">
        <v>470</v>
      </c>
      <c r="B1143" s="472"/>
      <c r="C1143" s="472"/>
      <c r="D1143" s="472"/>
      <c r="E1143" s="472"/>
      <c r="F1143" s="472"/>
      <c r="G1143" s="472"/>
      <c r="H1143" s="472"/>
      <c r="I1143" s="472"/>
      <c r="J1143" s="472"/>
      <c r="K1143" s="472"/>
    </row>
    <row r="1144" spans="1:11" ht="18" customHeight="1" x14ac:dyDescent="0.3">
      <c r="B1144" s="474" t="s">
        <v>332</v>
      </c>
      <c r="C1144" s="474"/>
      <c r="D1144" s="102" t="s">
        <v>333</v>
      </c>
      <c r="E1144" s="474" t="s">
        <v>332</v>
      </c>
      <c r="F1144" s="474"/>
      <c r="G1144" s="102" t="s">
        <v>333</v>
      </c>
      <c r="H1144" s="474" t="s">
        <v>332</v>
      </c>
      <c r="I1144" s="474"/>
      <c r="J1144" s="102" t="s">
        <v>333</v>
      </c>
      <c r="K1144" s="99" t="s">
        <v>0</v>
      </c>
    </row>
    <row r="1145" spans="1:11" ht="14.4" x14ac:dyDescent="0.3">
      <c r="A1145" s="99" t="s">
        <v>18</v>
      </c>
      <c r="B1145" s="10">
        <v>12187191</v>
      </c>
      <c r="C1145" s="137"/>
      <c r="D1145" s="10">
        <v>12478.1818181818</v>
      </c>
      <c r="E1145" s="10">
        <v>12617280</v>
      </c>
      <c r="F1145" s="137"/>
      <c r="G1145" s="46">
        <v>12371.515151515099</v>
      </c>
      <c r="H1145" s="10">
        <v>13044266</v>
      </c>
      <c r="I1145" s="137"/>
      <c r="J1145" s="46">
        <v>12323.03</v>
      </c>
      <c r="K1145" s="137">
        <v>7.0325885595786591E-2</v>
      </c>
    </row>
    <row r="1146" spans="1:11" ht="14.4" x14ac:dyDescent="0.3">
      <c r="A1146" s="99" t="s">
        <v>252</v>
      </c>
      <c r="B1146" s="10">
        <v>7061432</v>
      </c>
      <c r="C1146" s="137">
        <v>0.57941423909742618</v>
      </c>
      <c r="D1146" s="10">
        <v>21432.727272727199</v>
      </c>
      <c r="E1146" s="10">
        <v>6908925</v>
      </c>
      <c r="F1146" s="137">
        <v>0.54757641900631515</v>
      </c>
      <c r="G1146" s="46">
        <v>20884.8484848484</v>
      </c>
      <c r="H1146" s="10">
        <v>7154580</v>
      </c>
      <c r="I1146" s="137">
        <v>0.54848467518218347</v>
      </c>
      <c r="J1146" s="46">
        <v>22952.726600000002</v>
      </c>
      <c r="K1146" s="137">
        <v>1.3191092118425838E-2</v>
      </c>
    </row>
    <row r="1147" spans="1:11" ht="14.4" x14ac:dyDescent="0.3">
      <c r="A1147" s="99" t="s">
        <v>256</v>
      </c>
      <c r="B1147" s="10">
        <v>26942</v>
      </c>
      <c r="C1147" s="137">
        <v>2.2106816903091123E-3</v>
      </c>
      <c r="D1147" s="10">
        <v>675.15151515151501</v>
      </c>
      <c r="E1147" s="10">
        <v>35660</v>
      </c>
      <c r="F1147" s="137">
        <v>2.8262826853331304E-3</v>
      </c>
      <c r="G1147" s="46">
        <v>741.81818181818096</v>
      </c>
      <c r="H1147" s="10">
        <v>49774</v>
      </c>
      <c r="I1147" s="137">
        <v>3.8157762192215336E-3</v>
      </c>
      <c r="J1147" s="46">
        <v>859.39390000000003</v>
      </c>
      <c r="K1147" s="137">
        <v>0.84745007794521565</v>
      </c>
    </row>
    <row r="1148" spans="1:11" ht="14.4" x14ac:dyDescent="0.3">
      <c r="A1148" s="99" t="s">
        <v>257</v>
      </c>
      <c r="B1148" s="10">
        <v>200047</v>
      </c>
      <c r="C1148" s="137">
        <v>1.6414528991955571E-2</v>
      </c>
      <c r="D1148" s="10">
        <v>1730.9090909090901</v>
      </c>
      <c r="E1148" s="10">
        <v>183360</v>
      </c>
      <c r="F1148" s="137">
        <v>1.453245073423115E-2</v>
      </c>
      <c r="G1148" s="46">
        <v>1690.9090909090901</v>
      </c>
      <c r="H1148" s="10">
        <v>172062</v>
      </c>
      <c r="I1148" s="137">
        <v>1.3190623374285683E-2</v>
      </c>
      <c r="J1148" s="46">
        <v>1593.3333700000001</v>
      </c>
      <c r="K1148" s="137">
        <v>-0.13989212535054263</v>
      </c>
    </row>
    <row r="1149" spans="1:11" ht="14.4" x14ac:dyDescent="0.3">
      <c r="A1149" s="99" t="s">
        <v>258</v>
      </c>
      <c r="B1149" s="10">
        <v>1398403</v>
      </c>
      <c r="C1149" s="137">
        <v>0.11474366816766883</v>
      </c>
      <c r="D1149" s="10">
        <v>5295.7575757575696</v>
      </c>
      <c r="E1149" s="10">
        <v>1283025</v>
      </c>
      <c r="F1149" s="137">
        <v>0.10168792322909534</v>
      </c>
      <c r="G1149" s="46">
        <v>5369.0909090908999</v>
      </c>
      <c r="H1149" s="10">
        <v>1288130</v>
      </c>
      <c r="I1149" s="137">
        <v>9.875066945123627E-2</v>
      </c>
      <c r="J1149" s="46">
        <v>6446.0605500000001</v>
      </c>
      <c r="K1149" s="137">
        <v>-7.8856381171951151E-2</v>
      </c>
    </row>
    <row r="1150" spans="1:11" ht="14.4" x14ac:dyDescent="0.3">
      <c r="A1150" s="99" t="s">
        <v>259</v>
      </c>
      <c r="B1150" s="10">
        <v>3215139</v>
      </c>
      <c r="C1150" s="137">
        <v>0.26381296559642003</v>
      </c>
      <c r="D1150" s="10">
        <v>11341.8181818181</v>
      </c>
      <c r="E1150" s="10">
        <v>3110632</v>
      </c>
      <c r="F1150" s="137">
        <v>0.24653744705673489</v>
      </c>
      <c r="G1150" s="46">
        <v>11073.939393939299</v>
      </c>
      <c r="H1150" s="10">
        <v>3203997</v>
      </c>
      <c r="I1150" s="137">
        <v>0.24562493589137174</v>
      </c>
      <c r="J1150" s="46">
        <v>12066.666999999999</v>
      </c>
      <c r="K1150" s="137">
        <v>-3.4654800305678854E-3</v>
      </c>
    </row>
    <row r="1151" spans="1:11" ht="14.4" x14ac:dyDescent="0.3">
      <c r="A1151" s="99" t="s">
        <v>260</v>
      </c>
      <c r="B1151" s="10">
        <v>1779017</v>
      </c>
      <c r="C1151" s="137">
        <v>0.14597432665164597</v>
      </c>
      <c r="D1151" s="10">
        <v>6936.3636363636297</v>
      </c>
      <c r="E1151" s="10">
        <v>1811557</v>
      </c>
      <c r="F1151" s="137">
        <v>0.14357745885008497</v>
      </c>
      <c r="G1151" s="46">
        <v>6700.6060606060601</v>
      </c>
      <c r="H1151" s="10">
        <v>1933038</v>
      </c>
      <c r="I1151" s="137">
        <v>0.148190630273869</v>
      </c>
      <c r="J1151" s="46">
        <v>7558.1816399999998</v>
      </c>
      <c r="K1151" s="137">
        <v>8.6576463294055092E-2</v>
      </c>
    </row>
    <row r="1152" spans="1:11" ht="14.4" x14ac:dyDescent="0.3">
      <c r="A1152" s="99" t="s">
        <v>471</v>
      </c>
      <c r="B1152" s="10">
        <v>441884</v>
      </c>
      <c r="C1152" s="137">
        <v>3.6258067999426609E-2</v>
      </c>
      <c r="D1152" s="10">
        <v>2573.3333333333298</v>
      </c>
      <c r="E1152" s="10">
        <v>484691</v>
      </c>
      <c r="F1152" s="137">
        <v>3.8414856450835679E-2</v>
      </c>
      <c r="G1152" s="46">
        <v>2769.69696969697</v>
      </c>
      <c r="H1152" s="10">
        <v>507579</v>
      </c>
      <c r="I1152" s="137">
        <v>3.8912039972199282E-2</v>
      </c>
      <c r="J1152" s="46">
        <v>3095.7575700000002</v>
      </c>
      <c r="K1152" s="137">
        <v>0.14867023924830952</v>
      </c>
    </row>
    <row r="1153" spans="1:11" ht="14.4" x14ac:dyDescent="0.3">
      <c r="A1153" s="99" t="s">
        <v>253</v>
      </c>
      <c r="B1153" s="10">
        <v>5125759</v>
      </c>
      <c r="C1153" s="137">
        <v>0.42058576090257388</v>
      </c>
      <c r="D1153" s="10">
        <v>11167.878787878701</v>
      </c>
      <c r="E1153" s="10">
        <v>5708355</v>
      </c>
      <c r="F1153" s="137">
        <v>0.45242358099368485</v>
      </c>
      <c r="G1153" s="46">
        <v>10622.4242424242</v>
      </c>
      <c r="H1153" s="10">
        <v>5889686</v>
      </c>
      <c r="I1153" s="137">
        <v>0.45151532481781648</v>
      </c>
      <c r="J1153" s="46">
        <v>12915.757799999999</v>
      </c>
      <c r="K1153" s="137">
        <v>0.14903685483457182</v>
      </c>
    </row>
    <row r="1154" spans="1:11" ht="14.4" x14ac:dyDescent="0.3">
      <c r="A1154" s="99" t="s">
        <v>256</v>
      </c>
      <c r="B1154" s="10">
        <v>311745</v>
      </c>
      <c r="C1154" s="137">
        <v>2.5579725467501084E-2</v>
      </c>
      <c r="D1154" s="10">
        <v>2283.0303030302998</v>
      </c>
      <c r="E1154" s="10">
        <v>368744</v>
      </c>
      <c r="F1154" s="137">
        <v>2.9225316391488499E-2</v>
      </c>
      <c r="G1154" s="46">
        <v>2523.6363636363599</v>
      </c>
      <c r="H1154" s="10">
        <v>486479</v>
      </c>
      <c r="I1154" s="137">
        <v>3.7294470995914986E-2</v>
      </c>
      <c r="J1154" s="46">
        <v>2543.6364699999999</v>
      </c>
      <c r="K1154" s="137">
        <v>0.56050297518805436</v>
      </c>
    </row>
    <row r="1155" spans="1:11" ht="14.4" x14ac:dyDescent="0.3">
      <c r="A1155" s="99" t="s">
        <v>257</v>
      </c>
      <c r="B1155" s="10">
        <v>1531336</v>
      </c>
      <c r="C1155" s="137">
        <v>0.12565126779419475</v>
      </c>
      <c r="D1155" s="10">
        <v>4127.8787878787798</v>
      </c>
      <c r="E1155" s="10">
        <v>1556829</v>
      </c>
      <c r="F1155" s="137">
        <v>0.12338863843871262</v>
      </c>
      <c r="G1155" s="46">
        <v>4460</v>
      </c>
      <c r="H1155" s="10">
        <v>1518964</v>
      </c>
      <c r="I1155" s="137">
        <v>0.11644687405178643</v>
      </c>
      <c r="J1155" s="46">
        <v>5184.2420000000002</v>
      </c>
      <c r="K1155" s="137">
        <v>-8.0792197140274902E-3</v>
      </c>
    </row>
    <row r="1156" spans="1:11" ht="14.4" x14ac:dyDescent="0.3">
      <c r="A1156" s="99" t="s">
        <v>258</v>
      </c>
      <c r="B1156" s="10">
        <v>2035195</v>
      </c>
      <c r="C1156" s="137">
        <v>0.16699459292957664</v>
      </c>
      <c r="D1156" s="10">
        <v>5947.8787878787798</v>
      </c>
      <c r="E1156" s="10">
        <v>2181256</v>
      </c>
      <c r="F1156" s="137">
        <v>0.17287846508914759</v>
      </c>
      <c r="G1156" s="46">
        <v>5362.4242424242402</v>
      </c>
      <c r="H1156" s="10">
        <v>2229467</v>
      </c>
      <c r="I1156" s="137">
        <v>0.17091548117770675</v>
      </c>
      <c r="J1156" s="46">
        <v>6686.0605500000001</v>
      </c>
      <c r="K1156" s="137">
        <v>9.5456209355860244E-2</v>
      </c>
    </row>
    <row r="1157" spans="1:11" ht="14.4" x14ac:dyDescent="0.3">
      <c r="A1157" s="99" t="s">
        <v>259</v>
      </c>
      <c r="B1157" s="10">
        <v>944934</v>
      </c>
      <c r="C1157" s="137">
        <v>7.7535011964611045E-2</v>
      </c>
      <c r="D1157" s="10">
        <v>5765.4545454545396</v>
      </c>
      <c r="E1157" s="10">
        <v>1170938</v>
      </c>
      <c r="F1157" s="137">
        <v>9.280431281544041E-2</v>
      </c>
      <c r="G1157" s="46">
        <v>5957.5757575757498</v>
      </c>
      <c r="H1157" s="10">
        <v>1210556</v>
      </c>
      <c r="I1157" s="137">
        <v>9.280368860923259E-2</v>
      </c>
      <c r="J1157" s="46">
        <v>6052.1210000000001</v>
      </c>
      <c r="K1157" s="137">
        <v>0.28110111394023285</v>
      </c>
    </row>
    <row r="1158" spans="1:11" ht="14.4" x14ac:dyDescent="0.3">
      <c r="A1158" s="99" t="s">
        <v>260</v>
      </c>
      <c r="B1158" s="10">
        <v>252058</v>
      </c>
      <c r="C1158" s="137">
        <v>2.0682206424761866E-2</v>
      </c>
      <c r="D1158" s="10">
        <v>2886.0606060606001</v>
      </c>
      <c r="E1158" s="10">
        <v>353581</v>
      </c>
      <c r="F1158" s="137">
        <v>2.8023551827335211E-2</v>
      </c>
      <c r="G1158" s="46">
        <v>3360</v>
      </c>
      <c r="H1158" s="10">
        <v>374328</v>
      </c>
      <c r="I1158" s="137">
        <v>2.8696746907798415E-2</v>
      </c>
      <c r="J1158" s="46">
        <v>3584.2424299999998</v>
      </c>
      <c r="K1158" s="137">
        <v>0.48508676574439219</v>
      </c>
    </row>
    <row r="1159" spans="1:11" ht="14.4" x14ac:dyDescent="0.3">
      <c r="A1159" s="99" t="s">
        <v>471</v>
      </c>
      <c r="B1159" s="10">
        <v>50491</v>
      </c>
      <c r="C1159" s="137">
        <v>4.1429563219284905E-3</v>
      </c>
      <c r="D1159" s="10">
        <v>1032.12121212121</v>
      </c>
      <c r="E1159" s="10">
        <v>77007</v>
      </c>
      <c r="F1159" s="137">
        <v>6.1032964315605263E-3</v>
      </c>
      <c r="G1159" s="46">
        <v>1448.4848484848401</v>
      </c>
      <c r="H1159" s="10">
        <v>69892</v>
      </c>
      <c r="I1159" s="137">
        <v>5.3580630753773343E-3</v>
      </c>
      <c r="J1159" s="46">
        <v>1170.9090000000001</v>
      </c>
      <c r="K1159" s="137">
        <v>0.38424669743122536</v>
      </c>
    </row>
    <row r="1160" spans="1:11" ht="14.4" x14ac:dyDescent="0.3">
      <c r="A1160" s="432"/>
      <c r="B1160" s="432"/>
      <c r="C1160" s="432"/>
      <c r="D1160" s="432"/>
      <c r="E1160" s="432"/>
      <c r="F1160" s="432"/>
      <c r="G1160" s="432"/>
      <c r="H1160" s="432"/>
      <c r="I1160" s="432"/>
      <c r="J1160" s="432"/>
      <c r="K1160" s="432"/>
    </row>
    <row r="1161" spans="1:11" ht="14.4" x14ac:dyDescent="0.3">
      <c r="A1161" s="472" t="s">
        <v>472</v>
      </c>
      <c r="B1161" s="472"/>
      <c r="C1161" s="472"/>
      <c r="D1161" s="472"/>
      <c r="E1161" s="472"/>
      <c r="F1161" s="472"/>
      <c r="G1161" s="472"/>
      <c r="H1161" s="472"/>
      <c r="I1161" s="472"/>
      <c r="J1161" s="472"/>
      <c r="K1161" s="472"/>
    </row>
    <row r="1162" spans="1:11" ht="18" customHeight="1" x14ac:dyDescent="0.3">
      <c r="B1162" s="474" t="s">
        <v>332</v>
      </c>
      <c r="C1162" s="474"/>
      <c r="D1162" s="102" t="s">
        <v>333</v>
      </c>
      <c r="E1162" s="474" t="s">
        <v>332</v>
      </c>
      <c r="F1162" s="474"/>
      <c r="G1162" s="102" t="s">
        <v>333</v>
      </c>
      <c r="H1162" s="474" t="s">
        <v>332</v>
      </c>
      <c r="I1162" s="474"/>
      <c r="J1162" s="102" t="s">
        <v>333</v>
      </c>
      <c r="K1162" s="99" t="s">
        <v>0</v>
      </c>
    </row>
    <row r="1163" spans="1:11" ht="14.4" x14ac:dyDescent="0.3">
      <c r="A1163" s="99" t="s">
        <v>18</v>
      </c>
      <c r="B1163" s="10">
        <v>12187191</v>
      </c>
      <c r="C1163" s="137"/>
      <c r="D1163" s="10">
        <v>12478.1818181818</v>
      </c>
      <c r="E1163" s="10">
        <v>12617280</v>
      </c>
      <c r="F1163" s="137"/>
      <c r="G1163" s="46">
        <v>12371.515151515099</v>
      </c>
      <c r="H1163" s="10">
        <v>13044266</v>
      </c>
      <c r="I1163" s="137"/>
      <c r="J1163" s="46">
        <v>12323.03</v>
      </c>
      <c r="K1163" s="137">
        <v>7.0325885595786591E-2</v>
      </c>
    </row>
    <row r="1164" spans="1:11" ht="14.4" x14ac:dyDescent="0.3">
      <c r="A1164" s="99" t="s">
        <v>252</v>
      </c>
      <c r="B1164" s="10">
        <v>7061432</v>
      </c>
      <c r="C1164" s="137">
        <v>0.57941423909742618</v>
      </c>
      <c r="D1164" s="10">
        <v>21432.727272727199</v>
      </c>
      <c r="E1164" s="10">
        <v>6908925</v>
      </c>
      <c r="F1164" s="137">
        <v>0.54757641900631515</v>
      </c>
      <c r="G1164" s="46">
        <v>20884.8484848484</v>
      </c>
      <c r="H1164" s="10">
        <v>7154580</v>
      </c>
      <c r="I1164" s="137">
        <v>0.54848467518218347</v>
      </c>
      <c r="J1164" s="46">
        <v>22952.726600000002</v>
      </c>
      <c r="K1164" s="137">
        <v>1.3191092118425838E-2</v>
      </c>
    </row>
    <row r="1165" spans="1:11" ht="14.4" x14ac:dyDescent="0.3">
      <c r="A1165" s="99" t="s">
        <v>473</v>
      </c>
      <c r="B1165" s="10">
        <v>7036923</v>
      </c>
      <c r="C1165" s="137">
        <v>0.57740319323788392</v>
      </c>
      <c r="D1165" s="10">
        <v>21539.3939393939</v>
      </c>
      <c r="E1165" s="10">
        <v>6890264</v>
      </c>
      <c r="F1165" s="137">
        <v>0.54609741560780134</v>
      </c>
      <c r="G1165" s="46">
        <v>20989.090909090901</v>
      </c>
      <c r="H1165" s="10">
        <v>7137341</v>
      </c>
      <c r="I1165" s="137">
        <v>0.54716309832994814</v>
      </c>
      <c r="J1165" s="46">
        <v>22931.515599999999</v>
      </c>
      <c r="K1165" s="137">
        <v>1.4270157567448158E-2</v>
      </c>
    </row>
    <row r="1166" spans="1:11" ht="14.4" x14ac:dyDescent="0.3">
      <c r="A1166" s="99" t="s">
        <v>474</v>
      </c>
      <c r="B1166" s="10">
        <v>24509</v>
      </c>
      <c r="C1166" s="137">
        <v>2.011045859542203E-3</v>
      </c>
      <c r="D1166" s="10">
        <v>695.15151515151501</v>
      </c>
      <c r="E1166" s="10">
        <v>18661</v>
      </c>
      <c r="F1166" s="137">
        <v>1.4790033985137843E-3</v>
      </c>
      <c r="G1166" s="46">
        <v>767.27272727272702</v>
      </c>
      <c r="H1166" s="10">
        <v>17239</v>
      </c>
      <c r="I1166" s="137">
        <v>1.3215768522353039E-3</v>
      </c>
      <c r="J1166" s="46">
        <v>529.09090000000003</v>
      </c>
      <c r="K1166" s="137">
        <v>-0.29662572932392184</v>
      </c>
    </row>
    <row r="1167" spans="1:11" ht="14.4" x14ac:dyDescent="0.3">
      <c r="A1167" s="99" t="s">
        <v>253</v>
      </c>
      <c r="B1167" s="10">
        <v>5125759</v>
      </c>
      <c r="C1167" s="137">
        <v>0.42058576090257388</v>
      </c>
      <c r="D1167" s="10">
        <v>11167.878787878701</v>
      </c>
      <c r="E1167" s="10">
        <v>5708355</v>
      </c>
      <c r="F1167" s="137">
        <v>0.45242358099368485</v>
      </c>
      <c r="G1167" s="46">
        <v>10622.4242424242</v>
      </c>
      <c r="H1167" s="10">
        <v>5889686</v>
      </c>
      <c r="I1167" s="137">
        <v>0.45151532481781648</v>
      </c>
      <c r="J1167" s="46">
        <v>12915.757799999999</v>
      </c>
      <c r="K1167" s="137">
        <v>0.14903685483457182</v>
      </c>
    </row>
    <row r="1168" spans="1:11" ht="14.4" x14ac:dyDescent="0.3">
      <c r="A1168" s="99" t="s">
        <v>473</v>
      </c>
      <c r="B1168" s="10">
        <v>5088046</v>
      </c>
      <c r="C1168" s="137">
        <v>0.41749128244564315</v>
      </c>
      <c r="D1168" s="10">
        <v>10812.727272727199</v>
      </c>
      <c r="E1168" s="10">
        <v>5665880</v>
      </c>
      <c r="F1168" s="137">
        <v>0.44905716604529661</v>
      </c>
      <c r="G1168" s="46">
        <v>10323.0303030303</v>
      </c>
      <c r="H1168" s="10">
        <v>5850378</v>
      </c>
      <c r="I1168" s="137">
        <v>0.44850189347564667</v>
      </c>
      <c r="J1168" s="46">
        <v>12720</v>
      </c>
      <c r="K1168" s="137">
        <v>0.14982804793824583</v>
      </c>
    </row>
    <row r="1169" spans="1:11" ht="14.4" x14ac:dyDescent="0.3">
      <c r="A1169" s="99" t="s">
        <v>474</v>
      </c>
      <c r="B1169" s="10">
        <v>37713</v>
      </c>
      <c r="C1169" s="137">
        <v>3.0944784569307236E-3</v>
      </c>
      <c r="D1169" s="10">
        <v>929.69696969696895</v>
      </c>
      <c r="E1169" s="10">
        <v>42475</v>
      </c>
      <c r="F1169" s="137">
        <v>3.3664149483882424E-3</v>
      </c>
      <c r="G1169" s="46">
        <v>956.36363636363603</v>
      </c>
      <c r="H1169" s="10">
        <v>39308</v>
      </c>
      <c r="I1169" s="137">
        <v>3.0134313421698086E-3</v>
      </c>
      <c r="J1169" s="46">
        <v>1049.6969999999999</v>
      </c>
      <c r="K1169" s="137">
        <v>4.2293108477182935E-2</v>
      </c>
    </row>
    <row r="1170" spans="1:11" ht="14.4" x14ac:dyDescent="0.3">
      <c r="A1170" s="432"/>
      <c r="B1170" s="432"/>
      <c r="C1170" s="432"/>
      <c r="D1170" s="432"/>
      <c r="E1170" s="432"/>
      <c r="F1170" s="432"/>
      <c r="G1170" s="432"/>
      <c r="H1170" s="432"/>
      <c r="I1170" s="432"/>
      <c r="J1170" s="432"/>
      <c r="K1170" s="432"/>
    </row>
    <row r="1171" spans="1:11" ht="14.4" x14ac:dyDescent="0.3">
      <c r="A1171" s="472" t="s">
        <v>475</v>
      </c>
      <c r="B1171" s="472"/>
      <c r="C1171" s="472"/>
      <c r="D1171" s="472"/>
      <c r="E1171" s="472"/>
      <c r="F1171" s="472"/>
      <c r="G1171" s="472"/>
      <c r="H1171" s="472"/>
      <c r="I1171" s="472"/>
      <c r="J1171" s="472"/>
      <c r="K1171" s="472"/>
    </row>
    <row r="1172" spans="1:11" ht="18" customHeight="1" x14ac:dyDescent="0.3">
      <c r="B1172" s="474" t="s">
        <v>332</v>
      </c>
      <c r="C1172" s="474"/>
      <c r="D1172" s="102" t="s">
        <v>333</v>
      </c>
      <c r="E1172" s="474" t="s">
        <v>332</v>
      </c>
      <c r="F1172" s="474"/>
      <c r="G1172" s="102" t="s">
        <v>333</v>
      </c>
      <c r="H1172" s="474" t="s">
        <v>332</v>
      </c>
      <c r="I1172" s="474"/>
      <c r="J1172" s="102" t="s">
        <v>333</v>
      </c>
      <c r="K1172" s="99" t="s">
        <v>0</v>
      </c>
    </row>
    <row r="1173" spans="1:11" ht="14.4" x14ac:dyDescent="0.3">
      <c r="A1173" s="99" t="s">
        <v>18</v>
      </c>
      <c r="B1173" s="10">
        <v>12187191</v>
      </c>
      <c r="C1173" s="137"/>
      <c r="D1173" s="10">
        <v>12478.1818181818</v>
      </c>
      <c r="E1173" s="10">
        <v>12617280</v>
      </c>
      <c r="F1173" s="137"/>
      <c r="G1173" s="46">
        <v>12371.515151515099</v>
      </c>
      <c r="H1173" s="10">
        <v>13044266</v>
      </c>
      <c r="I1173" s="137"/>
      <c r="J1173" s="46">
        <v>12323.03</v>
      </c>
      <c r="K1173" s="137">
        <v>7.0325885595786591E-2</v>
      </c>
    </row>
    <row r="1174" spans="1:11" ht="14.4" x14ac:dyDescent="0.3">
      <c r="A1174" s="99" t="s">
        <v>252</v>
      </c>
      <c r="B1174" s="10">
        <v>7061432</v>
      </c>
      <c r="C1174" s="137">
        <v>0.57941423909742618</v>
      </c>
      <c r="D1174" s="10">
        <v>21432.727272727199</v>
      </c>
      <c r="E1174" s="10">
        <v>6908925</v>
      </c>
      <c r="F1174" s="137">
        <v>0.54757641900631515</v>
      </c>
      <c r="G1174" s="46">
        <v>20884.8484848484</v>
      </c>
      <c r="H1174" s="10">
        <v>7154580</v>
      </c>
      <c r="I1174" s="137">
        <v>0.54848467518218347</v>
      </c>
      <c r="J1174" s="46">
        <v>22952.726600000002</v>
      </c>
      <c r="K1174" s="137">
        <v>1.3191092118425838E-2</v>
      </c>
    </row>
    <row r="1175" spans="1:11" ht="14.4" x14ac:dyDescent="0.3">
      <c r="A1175" s="99" t="s">
        <v>476</v>
      </c>
      <c r="B1175" s="10">
        <v>7037754</v>
      </c>
      <c r="C1175" s="137">
        <v>0.57747137958205463</v>
      </c>
      <c r="D1175" s="10">
        <v>21560.606060605998</v>
      </c>
      <c r="E1175" s="10">
        <v>6883913</v>
      </c>
      <c r="F1175" s="137">
        <v>0.5455940583073372</v>
      </c>
      <c r="G1175" s="46">
        <v>20986.666666666599</v>
      </c>
      <c r="H1175" s="10">
        <v>7132107</v>
      </c>
      <c r="I1175" s="137">
        <v>0.54676184922938553</v>
      </c>
      <c r="J1175" s="46">
        <v>22936.363300000001</v>
      </c>
      <c r="K1175" s="137">
        <v>1.3406691964510269E-2</v>
      </c>
    </row>
    <row r="1176" spans="1:11" ht="14.4" x14ac:dyDescent="0.3">
      <c r="A1176" s="99" t="s">
        <v>477</v>
      </c>
      <c r="B1176" s="10">
        <v>23678</v>
      </c>
      <c r="C1176" s="137">
        <v>1.9428595153715077E-3</v>
      </c>
      <c r="D1176" s="10">
        <v>626.06060606060601</v>
      </c>
      <c r="E1176" s="10">
        <v>25012</v>
      </c>
      <c r="F1176" s="137">
        <v>1.9823606989779097E-3</v>
      </c>
      <c r="G1176" s="46">
        <v>675.15151515151501</v>
      </c>
      <c r="H1176" s="10">
        <v>22473</v>
      </c>
      <c r="I1176" s="137">
        <v>1.7228259527979574E-3</v>
      </c>
      <c r="J1176" s="46">
        <v>536.96969999999999</v>
      </c>
      <c r="K1176" s="137">
        <v>-5.0891122561027111E-2</v>
      </c>
    </row>
    <row r="1177" spans="1:11" ht="14.4" x14ac:dyDescent="0.3">
      <c r="A1177" s="99" t="s">
        <v>253</v>
      </c>
      <c r="B1177" s="10">
        <v>5125759</v>
      </c>
      <c r="C1177" s="137">
        <v>0.42058576090257388</v>
      </c>
      <c r="D1177" s="10">
        <v>11167.878787878701</v>
      </c>
      <c r="E1177" s="10">
        <v>5708355</v>
      </c>
      <c r="F1177" s="137">
        <v>0.45242358099368485</v>
      </c>
      <c r="G1177" s="46">
        <v>10622.4242424242</v>
      </c>
      <c r="H1177" s="10">
        <v>5889686</v>
      </c>
      <c r="I1177" s="137">
        <v>0.45151532481781648</v>
      </c>
      <c r="J1177" s="46">
        <v>12915.757799999999</v>
      </c>
      <c r="K1177" s="137">
        <v>0.14903685483457182</v>
      </c>
    </row>
    <row r="1178" spans="1:11" ht="14.4" x14ac:dyDescent="0.3">
      <c r="A1178" s="99" t="s">
        <v>476</v>
      </c>
      <c r="B1178" s="10">
        <v>5030483</v>
      </c>
      <c r="C1178" s="137">
        <v>0.41276804474468315</v>
      </c>
      <c r="D1178" s="10">
        <v>11101.2121212121</v>
      </c>
      <c r="E1178" s="10">
        <v>5581640</v>
      </c>
      <c r="F1178" s="137">
        <v>0.44238060818179514</v>
      </c>
      <c r="G1178" s="46">
        <v>10640.606060606</v>
      </c>
      <c r="H1178" s="10">
        <v>5762899</v>
      </c>
      <c r="I1178" s="137">
        <v>0.4417955751592309</v>
      </c>
      <c r="J1178" s="46">
        <v>12929.0908</v>
      </c>
      <c r="K1178" s="137">
        <v>0.14559556209612476</v>
      </c>
    </row>
    <row r="1179" spans="1:11" ht="14.4" x14ac:dyDescent="0.3">
      <c r="A1179" s="99" t="s">
        <v>477</v>
      </c>
      <c r="B1179" s="10">
        <v>95276</v>
      </c>
      <c r="C1179" s="137">
        <v>7.8177161578906907E-3</v>
      </c>
      <c r="D1179" s="10">
        <v>1303.0303030303</v>
      </c>
      <c r="E1179" s="10">
        <v>126715</v>
      </c>
      <c r="F1179" s="137">
        <v>1.0042972811889726E-2</v>
      </c>
      <c r="G1179" s="46">
        <v>1388.4848484848401</v>
      </c>
      <c r="H1179" s="10">
        <v>126787</v>
      </c>
      <c r="I1179" s="137">
        <v>9.7197496585856198E-3</v>
      </c>
      <c r="J1179" s="46">
        <v>1529.0909999999999</v>
      </c>
      <c r="K1179" s="137">
        <v>0.33073386792056764</v>
      </c>
    </row>
    <row r="1180" spans="1:11" ht="14.4" x14ac:dyDescent="0.3">
      <c r="A1180" s="432"/>
      <c r="B1180" s="432"/>
      <c r="C1180" s="432"/>
      <c r="D1180" s="432"/>
      <c r="E1180" s="432"/>
      <c r="F1180" s="432"/>
      <c r="G1180" s="432"/>
      <c r="H1180" s="432"/>
      <c r="I1180" s="432"/>
      <c r="J1180" s="432"/>
      <c r="K1180" s="432"/>
    </row>
    <row r="1181" spans="1:11" ht="14.4" x14ac:dyDescent="0.3">
      <c r="A1181" s="472" t="s">
        <v>494</v>
      </c>
      <c r="B1181" s="472"/>
      <c r="C1181" s="472"/>
      <c r="D1181" s="472"/>
      <c r="E1181" s="472"/>
      <c r="F1181" s="472"/>
      <c r="G1181" s="472"/>
      <c r="H1181" s="472"/>
      <c r="I1181" s="472"/>
      <c r="J1181" s="472"/>
      <c r="K1181" s="472"/>
    </row>
    <row r="1182" spans="1:11" ht="18" customHeight="1" x14ac:dyDescent="0.3">
      <c r="B1182" s="474" t="s">
        <v>332</v>
      </c>
      <c r="C1182" s="474"/>
      <c r="D1182" s="102" t="s">
        <v>333</v>
      </c>
      <c r="E1182" s="474" t="s">
        <v>332</v>
      </c>
      <c r="F1182" s="474"/>
      <c r="G1182" s="102" t="s">
        <v>333</v>
      </c>
      <c r="H1182" s="474" t="s">
        <v>332</v>
      </c>
      <c r="I1182" s="474"/>
      <c r="J1182" s="102" t="s">
        <v>333</v>
      </c>
      <c r="K1182" s="99" t="s">
        <v>0</v>
      </c>
    </row>
    <row r="1183" spans="1:11" ht="14.4" x14ac:dyDescent="0.3">
      <c r="A1183" s="99" t="s">
        <v>279</v>
      </c>
      <c r="B1183" s="10">
        <v>1116</v>
      </c>
      <c r="C1183" s="137"/>
      <c r="D1183" s="10">
        <v>1.2121212121212099</v>
      </c>
      <c r="E1183" s="10">
        <v>1243</v>
      </c>
      <c r="F1183" s="137"/>
      <c r="G1183" s="46">
        <v>1.2121212121212099</v>
      </c>
      <c r="H1183" s="10">
        <v>1503</v>
      </c>
      <c r="I1183" s="137"/>
      <c r="J1183" s="46">
        <v>2.4242425000000001</v>
      </c>
      <c r="K1183" s="137">
        <v>0.34677419354838712</v>
      </c>
    </row>
    <row r="1184" spans="1:11" ht="14.4" x14ac:dyDescent="0.3">
      <c r="A1184" s="432"/>
      <c r="B1184" s="432"/>
      <c r="C1184" s="432"/>
      <c r="D1184" s="432"/>
      <c r="E1184" s="432"/>
      <c r="F1184" s="432"/>
      <c r="G1184" s="432"/>
      <c r="H1184" s="432"/>
      <c r="I1184" s="432"/>
      <c r="J1184" s="432"/>
      <c r="K1184" s="432"/>
    </row>
    <row r="1185" spans="1:11" ht="14.4" x14ac:dyDescent="0.3">
      <c r="A1185" s="472" t="s">
        <v>603</v>
      </c>
      <c r="B1185" s="472"/>
      <c r="C1185" s="472"/>
      <c r="D1185" s="472"/>
      <c r="E1185" s="472"/>
      <c r="F1185" s="472"/>
      <c r="G1185" s="472"/>
      <c r="H1185" s="472"/>
      <c r="I1185" s="472"/>
      <c r="J1185" s="472"/>
      <c r="K1185" s="472"/>
    </row>
    <row r="1186" spans="1:11" ht="18" customHeight="1" x14ac:dyDescent="0.3">
      <c r="B1186" s="474" t="s">
        <v>332</v>
      </c>
      <c r="C1186" s="474"/>
      <c r="D1186" s="102" t="s">
        <v>333</v>
      </c>
      <c r="E1186" s="474" t="s">
        <v>332</v>
      </c>
      <c r="F1186" s="474"/>
      <c r="G1186" s="102" t="s">
        <v>333</v>
      </c>
      <c r="H1186" s="474" t="s">
        <v>332</v>
      </c>
      <c r="I1186" s="474"/>
      <c r="J1186" s="102" t="s">
        <v>333</v>
      </c>
      <c r="K1186" s="99" t="s">
        <v>0</v>
      </c>
    </row>
    <row r="1187" spans="1:11" ht="14.4" x14ac:dyDescent="0.3">
      <c r="A1187" s="99" t="s">
        <v>18</v>
      </c>
      <c r="B1187" s="10">
        <v>5125759</v>
      </c>
      <c r="C1187" s="137"/>
      <c r="D1187" s="10">
        <v>11167.878787878701</v>
      </c>
      <c r="E1187" s="10">
        <v>5708355</v>
      </c>
      <c r="F1187" s="137"/>
      <c r="G1187" s="46">
        <v>10622.4242424242</v>
      </c>
      <c r="H1187" s="10">
        <v>5889686</v>
      </c>
      <c r="I1187" s="137"/>
      <c r="J1187" s="46">
        <v>12915.757799999999</v>
      </c>
      <c r="K1187" s="137">
        <v>0.14903685483457182</v>
      </c>
    </row>
    <row r="1188" spans="1:11" ht="14.4" x14ac:dyDescent="0.3">
      <c r="A1188" s="99" t="s">
        <v>604</v>
      </c>
      <c r="B1188" s="10">
        <v>138866</v>
      </c>
      <c r="C1188" s="137">
        <v>2.7091792649634912E-2</v>
      </c>
      <c r="D1188" s="10">
        <v>1693.9393939393899</v>
      </c>
      <c r="E1188" s="10">
        <v>136980</v>
      </c>
      <c r="F1188" s="137">
        <v>2.3996405269118688E-2</v>
      </c>
      <c r="G1188" s="46">
        <v>1604.84848484848</v>
      </c>
      <c r="H1188" s="10">
        <v>176756</v>
      </c>
      <c r="I1188" s="137">
        <v>3.0011107553102153E-2</v>
      </c>
      <c r="J1188" s="46">
        <v>2081.8180000000002</v>
      </c>
      <c r="K1188" s="137">
        <v>0.2728529661688246</v>
      </c>
    </row>
    <row r="1189" spans="1:11" ht="14.4" x14ac:dyDescent="0.3">
      <c r="A1189" s="99" t="s">
        <v>605</v>
      </c>
      <c r="B1189" s="10">
        <v>344570</v>
      </c>
      <c r="C1189" s="137">
        <v>6.7223215137504511E-2</v>
      </c>
      <c r="D1189" s="10">
        <v>2450.9090909090901</v>
      </c>
      <c r="E1189" s="10">
        <v>340081</v>
      </c>
      <c r="F1189" s="137">
        <v>5.9576007448730851E-2</v>
      </c>
      <c r="G1189" s="46">
        <v>2863.0303030302998</v>
      </c>
      <c r="H1189" s="10">
        <v>400069</v>
      </c>
      <c r="I1189" s="137">
        <v>6.7927050779956685E-2</v>
      </c>
      <c r="J1189" s="46">
        <v>2516.3635300000001</v>
      </c>
      <c r="K1189" s="137">
        <v>0.16106741736076849</v>
      </c>
    </row>
    <row r="1190" spans="1:11" ht="14.4" x14ac:dyDescent="0.3">
      <c r="A1190" s="99" t="s">
        <v>606</v>
      </c>
      <c r="B1190" s="10">
        <v>551307</v>
      </c>
      <c r="C1190" s="137">
        <v>0.10755616875471516</v>
      </c>
      <c r="D1190" s="10">
        <v>2849.0909090908999</v>
      </c>
      <c r="E1190" s="10">
        <v>569192</v>
      </c>
      <c r="F1190" s="137">
        <v>9.9712088684042952E-2</v>
      </c>
      <c r="G1190" s="46">
        <v>2987.2727272727202</v>
      </c>
      <c r="H1190" s="10">
        <v>624925</v>
      </c>
      <c r="I1190" s="137">
        <v>0.10610497741305733</v>
      </c>
      <c r="J1190" s="46">
        <v>3243.0302700000002</v>
      </c>
      <c r="K1190" s="137">
        <v>0.1335335847359094</v>
      </c>
    </row>
    <row r="1191" spans="1:11" ht="14.4" x14ac:dyDescent="0.3">
      <c r="A1191" s="99" t="s">
        <v>607</v>
      </c>
      <c r="B1191" s="10">
        <v>607116</v>
      </c>
      <c r="C1191" s="137">
        <v>0.11844411725170848</v>
      </c>
      <c r="D1191" s="10">
        <v>3222.4242424242402</v>
      </c>
      <c r="E1191" s="10">
        <v>647962</v>
      </c>
      <c r="F1191" s="137">
        <v>0.11351116039559558</v>
      </c>
      <c r="G1191" s="46">
        <v>3270.9090909090901</v>
      </c>
      <c r="H1191" s="10">
        <v>683540</v>
      </c>
      <c r="I1191" s="137">
        <v>0.11605712087197857</v>
      </c>
      <c r="J1191" s="46">
        <v>3187.2727100000002</v>
      </c>
      <c r="K1191" s="137">
        <v>0.12588039188557046</v>
      </c>
    </row>
    <row r="1192" spans="1:11" ht="14.4" x14ac:dyDescent="0.3">
      <c r="A1192" s="99" t="s">
        <v>608</v>
      </c>
      <c r="B1192" s="10">
        <v>580322</v>
      </c>
      <c r="C1192" s="137">
        <v>0.1132167938445799</v>
      </c>
      <c r="D1192" s="10">
        <v>3343.6363636363599</v>
      </c>
      <c r="E1192" s="10">
        <v>622291</v>
      </c>
      <c r="F1192" s="137">
        <v>0.10901406797580038</v>
      </c>
      <c r="G1192" s="46">
        <v>3045.45454545454</v>
      </c>
      <c r="H1192" s="10">
        <v>646550</v>
      </c>
      <c r="I1192" s="137">
        <v>0.10977665023228743</v>
      </c>
      <c r="J1192" s="46">
        <v>3756.9697299999998</v>
      </c>
      <c r="K1192" s="137">
        <v>0.1141228490389818</v>
      </c>
    </row>
    <row r="1193" spans="1:11" ht="14.4" x14ac:dyDescent="0.3">
      <c r="A1193" s="99" t="s">
        <v>609</v>
      </c>
      <c r="B1193" s="10">
        <v>461221</v>
      </c>
      <c r="C1193" s="137">
        <v>8.9981015494485797E-2</v>
      </c>
      <c r="D1193" s="10">
        <v>3081.8181818181802</v>
      </c>
      <c r="E1193" s="10">
        <v>508660</v>
      </c>
      <c r="F1193" s="137">
        <v>8.910798294780195E-2</v>
      </c>
      <c r="G1193" s="46">
        <v>3070.9090909090901</v>
      </c>
      <c r="H1193" s="10">
        <v>534670</v>
      </c>
      <c r="I1193" s="137">
        <v>9.0780730925214007E-2</v>
      </c>
      <c r="J1193" s="46">
        <v>2964.2424299999998</v>
      </c>
      <c r="K1193" s="137">
        <v>0.15924903679580937</v>
      </c>
    </row>
    <row r="1194" spans="1:11" ht="14.4" x14ac:dyDescent="0.3">
      <c r="A1194" s="99" t="s">
        <v>610</v>
      </c>
      <c r="B1194" s="10">
        <v>353648</v>
      </c>
      <c r="C1194" s="137">
        <v>6.8994269921781343E-2</v>
      </c>
      <c r="D1194" s="10">
        <v>2939.3939393939299</v>
      </c>
      <c r="E1194" s="10">
        <v>398434</v>
      </c>
      <c r="F1194" s="137">
        <v>6.9798392006103341E-2</v>
      </c>
      <c r="G1194" s="46">
        <v>2524.2424242424199</v>
      </c>
      <c r="H1194" s="10">
        <v>397260</v>
      </c>
      <c r="I1194" s="137">
        <v>6.7450115337218314E-2</v>
      </c>
      <c r="J1194" s="46">
        <v>3071.51514</v>
      </c>
      <c r="K1194" s="137">
        <v>0.12332036375152694</v>
      </c>
    </row>
    <row r="1195" spans="1:11" ht="14.4" x14ac:dyDescent="0.3">
      <c r="A1195" s="99" t="s">
        <v>611</v>
      </c>
      <c r="B1195" s="10">
        <v>501168</v>
      </c>
      <c r="C1195" s="137">
        <v>9.7774397898925794E-2</v>
      </c>
      <c r="D1195" s="10">
        <v>3413.9393939393899</v>
      </c>
      <c r="E1195" s="10">
        <v>562102</v>
      </c>
      <c r="F1195" s="137">
        <v>9.8470049602731438E-2</v>
      </c>
      <c r="G1195" s="46">
        <v>3699.3939393939399</v>
      </c>
      <c r="H1195" s="10">
        <v>566575</v>
      </c>
      <c r="I1195" s="137">
        <v>9.6197827863828397E-2</v>
      </c>
      <c r="J1195" s="46">
        <v>3680</v>
      </c>
      <c r="K1195" s="137">
        <v>0.13050913067075312</v>
      </c>
    </row>
    <row r="1196" spans="1:11" ht="14.4" x14ac:dyDescent="0.3">
      <c r="A1196" s="99" t="s">
        <v>612</v>
      </c>
      <c r="B1196" s="10">
        <v>1338664</v>
      </c>
      <c r="C1196" s="137">
        <v>0.26116405394791287</v>
      </c>
      <c r="D1196" s="10">
        <v>6106.0606060605996</v>
      </c>
      <c r="E1196" s="10">
        <v>1627159</v>
      </c>
      <c r="F1196" s="137">
        <v>0.28504866988826028</v>
      </c>
      <c r="G1196" s="46">
        <v>5307.2727272727197</v>
      </c>
      <c r="H1196" s="10">
        <v>1567929</v>
      </c>
      <c r="I1196" s="137">
        <v>0.26621605973561241</v>
      </c>
      <c r="J1196" s="46">
        <v>6939.3940000000002</v>
      </c>
      <c r="K1196" s="137">
        <v>0.17126403638254259</v>
      </c>
    </row>
    <row r="1197" spans="1:11" ht="14.4" x14ac:dyDescent="0.3">
      <c r="A1197" s="99" t="s">
        <v>613</v>
      </c>
      <c r="B1197" s="10">
        <v>248877</v>
      </c>
      <c r="C1197" s="137">
        <v>4.8554175098751227E-2</v>
      </c>
      <c r="D1197" s="10">
        <v>2210.30303030303</v>
      </c>
      <c r="E1197" s="10">
        <v>295494</v>
      </c>
      <c r="F1197" s="137">
        <v>5.1765175781814554E-2</v>
      </c>
      <c r="G1197" s="46">
        <v>2283.0303030302998</v>
      </c>
      <c r="H1197" s="10">
        <v>291412</v>
      </c>
      <c r="I1197" s="137">
        <v>4.947835928774471E-2</v>
      </c>
      <c r="J1197" s="46">
        <v>2348.48486</v>
      </c>
      <c r="K1197" s="137">
        <v>0.17090771746686115</v>
      </c>
    </row>
    <row r="1198" spans="1:11" ht="14.4" x14ac:dyDescent="0.3">
      <c r="A1198" s="432"/>
      <c r="B1198" s="432"/>
      <c r="C1198" s="432"/>
      <c r="D1198" s="432"/>
      <c r="E1198" s="432"/>
      <c r="F1198" s="432"/>
      <c r="G1198" s="432"/>
      <c r="H1198" s="432"/>
      <c r="I1198" s="432"/>
      <c r="J1198" s="432"/>
      <c r="K1198" s="432"/>
    </row>
    <row r="1199" spans="1:11" ht="14.4" x14ac:dyDescent="0.3">
      <c r="A1199" s="472" t="s">
        <v>495</v>
      </c>
      <c r="B1199" s="472"/>
      <c r="C1199" s="472"/>
      <c r="D1199" s="472"/>
      <c r="E1199" s="472"/>
      <c r="F1199" s="472"/>
      <c r="G1199" s="472"/>
      <c r="H1199" s="472"/>
      <c r="I1199" s="472"/>
      <c r="J1199" s="472"/>
      <c r="K1199" s="472"/>
    </row>
    <row r="1200" spans="1:11" ht="18" customHeight="1" x14ac:dyDescent="0.3">
      <c r="B1200" s="474" t="s">
        <v>332</v>
      </c>
      <c r="C1200" s="474"/>
      <c r="D1200" s="102" t="s">
        <v>333</v>
      </c>
      <c r="E1200" s="474" t="s">
        <v>332</v>
      </c>
      <c r="F1200" s="474"/>
      <c r="G1200" s="102" t="s">
        <v>333</v>
      </c>
      <c r="H1200" s="474" t="s">
        <v>332</v>
      </c>
      <c r="I1200" s="474"/>
      <c r="J1200" s="102" t="s">
        <v>333</v>
      </c>
      <c r="K1200" s="99" t="s">
        <v>0</v>
      </c>
    </row>
    <row r="1201" spans="1:11" ht="14.4" x14ac:dyDescent="0.3">
      <c r="A1201" s="99" t="s">
        <v>496</v>
      </c>
      <c r="B1201" s="138">
        <v>0.32299999237060545</v>
      </c>
      <c r="C1201" s="137"/>
      <c r="D1201" s="138">
        <v>1.2121212121212E-3</v>
      </c>
      <c r="E1201" s="46">
        <v>33.799999999999997</v>
      </c>
      <c r="F1201" s="137"/>
      <c r="G1201" s="46">
        <v>6.0606060606059997E-2</v>
      </c>
      <c r="H1201" s="46">
        <v>32.5</v>
      </c>
      <c r="I1201" s="137"/>
      <c r="J1201" s="46">
        <v>6.0606062400000001E-2</v>
      </c>
      <c r="K1201" s="137">
        <v>6.1919742310698007E-3</v>
      </c>
    </row>
    <row r="1202" spans="1:11" ht="14.4" x14ac:dyDescent="0.3">
      <c r="A1202" s="432"/>
      <c r="B1202" s="432"/>
      <c r="C1202" s="432"/>
      <c r="D1202" s="432"/>
      <c r="E1202" s="432"/>
      <c r="F1202" s="432"/>
      <c r="G1202" s="432"/>
      <c r="H1202" s="432"/>
      <c r="I1202" s="432"/>
      <c r="J1202" s="432"/>
      <c r="K1202" s="432"/>
    </row>
    <row r="1203" spans="1:11" ht="14.4" x14ac:dyDescent="0.3">
      <c r="A1203" s="472" t="s">
        <v>581</v>
      </c>
      <c r="B1203" s="472"/>
      <c r="C1203" s="472"/>
      <c r="D1203" s="472"/>
      <c r="E1203" s="472"/>
      <c r="F1203" s="472"/>
      <c r="G1203" s="472"/>
      <c r="H1203" s="472"/>
      <c r="I1203" s="472"/>
      <c r="J1203" s="472"/>
      <c r="K1203" s="472"/>
    </row>
    <row r="1204" spans="1:11" ht="18" customHeight="1" x14ac:dyDescent="0.3">
      <c r="B1204" s="474" t="s">
        <v>332</v>
      </c>
      <c r="C1204" s="474"/>
      <c r="D1204" s="102" t="s">
        <v>333</v>
      </c>
      <c r="E1204" s="474" t="s">
        <v>332</v>
      </c>
      <c r="F1204" s="474"/>
      <c r="G1204" s="102" t="s">
        <v>333</v>
      </c>
      <c r="H1204" s="474" t="s">
        <v>332</v>
      </c>
      <c r="I1204" s="474"/>
      <c r="J1204" s="102" t="s">
        <v>333</v>
      </c>
      <c r="K1204" s="99" t="s">
        <v>0</v>
      </c>
    </row>
    <row r="1205" spans="1:11" ht="14.4" x14ac:dyDescent="0.3">
      <c r="A1205" s="99" t="s">
        <v>271</v>
      </c>
      <c r="B1205" s="47">
        <v>479200</v>
      </c>
      <c r="C1205" s="137"/>
      <c r="D1205" s="47">
        <v>489.09090909090901</v>
      </c>
      <c r="E1205" s="10">
        <v>371400</v>
      </c>
      <c r="F1205" s="137"/>
      <c r="G1205" s="46">
        <v>321.21212121212102</v>
      </c>
      <c r="H1205" s="10">
        <v>505000</v>
      </c>
      <c r="I1205" s="137"/>
      <c r="J1205" s="46">
        <v>695.15150000000006</v>
      </c>
      <c r="K1205" s="137">
        <v>5.3839732888146911E-2</v>
      </c>
    </row>
    <row r="1206" spans="1:11" ht="14.4" x14ac:dyDescent="0.3">
      <c r="A1206" s="432"/>
      <c r="B1206" s="432"/>
      <c r="C1206" s="432"/>
      <c r="D1206" s="432"/>
      <c r="E1206" s="432"/>
      <c r="F1206" s="432"/>
      <c r="G1206" s="432"/>
      <c r="H1206" s="432"/>
      <c r="I1206" s="432"/>
      <c r="J1206" s="432"/>
      <c r="K1206" s="432"/>
    </row>
    <row r="1207" spans="1:11" ht="14.4" x14ac:dyDescent="0.3">
      <c r="A1207" s="472" t="s">
        <v>582</v>
      </c>
      <c r="B1207" s="472"/>
      <c r="C1207" s="472"/>
      <c r="D1207" s="472"/>
      <c r="E1207" s="472"/>
      <c r="F1207" s="472"/>
      <c r="G1207" s="472"/>
      <c r="H1207" s="472"/>
      <c r="I1207" s="472"/>
      <c r="J1207" s="472"/>
      <c r="K1207" s="472"/>
    </row>
    <row r="1208" spans="1:11" ht="18" customHeight="1" x14ac:dyDescent="0.3">
      <c r="B1208" s="474" t="s">
        <v>332</v>
      </c>
      <c r="C1208" s="474"/>
      <c r="D1208" s="102" t="s">
        <v>333</v>
      </c>
      <c r="E1208" s="474" t="s">
        <v>332</v>
      </c>
      <c r="F1208" s="474"/>
      <c r="G1208" s="102" t="s">
        <v>333</v>
      </c>
      <c r="H1208" s="474" t="s">
        <v>332</v>
      </c>
      <c r="I1208" s="474"/>
      <c r="J1208" s="102" t="s">
        <v>333</v>
      </c>
      <c r="K1208" s="99" t="s">
        <v>0</v>
      </c>
    </row>
    <row r="1209" spans="1:11" ht="14.4" x14ac:dyDescent="0.3">
      <c r="A1209" s="99" t="s">
        <v>583</v>
      </c>
      <c r="B1209" s="47">
        <v>1844</v>
      </c>
      <c r="C1209" s="137"/>
      <c r="D1209" s="47">
        <v>2.4242424242424199</v>
      </c>
      <c r="E1209" s="10">
        <v>1746</v>
      </c>
      <c r="F1209" s="137"/>
      <c r="G1209" s="46">
        <v>3.0303030303030298</v>
      </c>
      <c r="H1209" s="10">
        <v>1815</v>
      </c>
      <c r="I1209" s="137"/>
      <c r="J1209" s="46">
        <v>3.030303</v>
      </c>
      <c r="K1209" s="137">
        <v>-1.5726681127982648E-2</v>
      </c>
    </row>
    <row r="1210" spans="1:11" ht="14.4" x14ac:dyDescent="0.3">
      <c r="A1210" s="99" t="s">
        <v>584</v>
      </c>
      <c r="B1210" s="47">
        <v>2292</v>
      </c>
      <c r="C1210" s="137"/>
      <c r="D1210" s="47">
        <v>2.4242424242424199</v>
      </c>
      <c r="E1210" s="10">
        <v>2214</v>
      </c>
      <c r="F1210" s="137"/>
      <c r="G1210" s="46">
        <v>2.4242424242424199</v>
      </c>
      <c r="H1210" s="10">
        <v>2357</v>
      </c>
      <c r="I1210" s="137"/>
      <c r="J1210" s="46">
        <v>2.4242425000000001</v>
      </c>
      <c r="K1210" s="137">
        <v>2.8359511343804537E-2</v>
      </c>
    </row>
    <row r="1211" spans="1:11" ht="14.4" x14ac:dyDescent="0.3">
      <c r="A1211" s="99" t="s">
        <v>585</v>
      </c>
      <c r="B1211" s="47">
        <v>439</v>
      </c>
      <c r="C1211" s="137"/>
      <c r="D1211" s="47">
        <v>1.2121212121212099</v>
      </c>
      <c r="E1211" s="10">
        <v>493</v>
      </c>
      <c r="F1211" s="137"/>
      <c r="G1211" s="46">
        <v>1.2121212121212099</v>
      </c>
      <c r="H1211" s="10">
        <v>594</v>
      </c>
      <c r="I1211" s="137"/>
      <c r="J1211" s="46">
        <v>1.21212125</v>
      </c>
      <c r="K1211" s="137">
        <v>0.35307517084282458</v>
      </c>
    </row>
    <row r="1212" spans="1:11" ht="14.4" x14ac:dyDescent="0.3">
      <c r="A1212" s="432"/>
      <c r="B1212" s="432"/>
      <c r="C1212" s="432"/>
      <c r="D1212" s="432"/>
      <c r="E1212" s="432"/>
      <c r="F1212" s="432"/>
      <c r="G1212" s="432"/>
      <c r="H1212" s="432"/>
      <c r="I1212" s="432"/>
      <c r="J1212" s="432"/>
      <c r="K1212" s="432"/>
    </row>
    <row r="1213" spans="1:11" ht="14.4" x14ac:dyDescent="0.3">
      <c r="A1213" s="472" t="s">
        <v>590</v>
      </c>
      <c r="B1213" s="472"/>
      <c r="C1213" s="472"/>
      <c r="D1213" s="472"/>
      <c r="E1213" s="472"/>
      <c r="F1213" s="472"/>
      <c r="G1213" s="472"/>
      <c r="H1213" s="472"/>
      <c r="I1213" s="472"/>
      <c r="J1213" s="472"/>
      <c r="K1213" s="472"/>
    </row>
    <row r="1214" spans="1:11" ht="18" customHeight="1" x14ac:dyDescent="0.3">
      <c r="B1214" s="474" t="s">
        <v>332</v>
      </c>
      <c r="C1214" s="474"/>
      <c r="D1214" s="102" t="s">
        <v>333</v>
      </c>
      <c r="E1214" s="474" t="s">
        <v>332</v>
      </c>
      <c r="F1214" s="474"/>
      <c r="G1214" s="102" t="s">
        <v>333</v>
      </c>
      <c r="H1214" s="474" t="s">
        <v>332</v>
      </c>
      <c r="I1214" s="474"/>
      <c r="J1214" s="102" t="s">
        <v>333</v>
      </c>
      <c r="K1214" s="99" t="s">
        <v>0</v>
      </c>
    </row>
    <row r="1215" spans="1:11" ht="14.4" x14ac:dyDescent="0.3">
      <c r="A1215" s="99" t="s">
        <v>18</v>
      </c>
      <c r="B1215" s="10">
        <v>7061432</v>
      </c>
      <c r="C1215" s="137"/>
      <c r="D1215" s="10">
        <v>21432.727272727199</v>
      </c>
      <c r="E1215" s="10">
        <v>6908925</v>
      </c>
      <c r="F1215" s="137"/>
      <c r="G1215" s="46">
        <v>20884.8484848484</v>
      </c>
      <c r="H1215" s="10">
        <v>7154580</v>
      </c>
      <c r="I1215" s="137"/>
      <c r="J1215" s="46">
        <v>22952.726600000002</v>
      </c>
      <c r="K1215" s="137">
        <v>1.3191092118425838E-2</v>
      </c>
    </row>
    <row r="1216" spans="1:11" ht="14.4" x14ac:dyDescent="0.3">
      <c r="A1216" s="99" t="s">
        <v>591</v>
      </c>
      <c r="B1216" s="10">
        <v>5374216</v>
      </c>
      <c r="C1216" s="137">
        <v>0.76106602740067453</v>
      </c>
      <c r="D1216" s="10">
        <v>15920</v>
      </c>
      <c r="E1216" s="10">
        <v>5088986</v>
      </c>
      <c r="F1216" s="137">
        <v>0.73658145080457527</v>
      </c>
      <c r="G1216" s="46">
        <v>14186.666666666601</v>
      </c>
      <c r="H1216" s="10">
        <v>5030939</v>
      </c>
      <c r="I1216" s="137">
        <v>0.70317740524251593</v>
      </c>
      <c r="J1216" s="46">
        <v>14623.636699999999</v>
      </c>
      <c r="K1216" s="137">
        <v>-6.3874805180885924E-2</v>
      </c>
    </row>
    <row r="1217" spans="1:11" ht="14.4" x14ac:dyDescent="0.3">
      <c r="A1217" s="99" t="s">
        <v>592</v>
      </c>
      <c r="B1217" s="10">
        <v>189208</v>
      </c>
      <c r="C1217" s="137">
        <v>2.6794565181679865E-2</v>
      </c>
      <c r="D1217" s="10">
        <v>1812.12121212121</v>
      </c>
      <c r="E1217" s="10">
        <v>218045</v>
      </c>
      <c r="F1217" s="137">
        <v>3.1559902589766133E-2</v>
      </c>
      <c r="G1217" s="46">
        <v>1624.2424242424199</v>
      </c>
      <c r="H1217" s="10">
        <v>270874</v>
      </c>
      <c r="I1217" s="137">
        <v>3.7860223800698291E-2</v>
      </c>
      <c r="J1217" s="46">
        <v>2264.2424299999998</v>
      </c>
      <c r="K1217" s="137">
        <v>0.43162022747452539</v>
      </c>
    </row>
    <row r="1218" spans="1:11" ht="14.4" x14ac:dyDescent="0.3">
      <c r="A1218" s="99" t="s">
        <v>593</v>
      </c>
      <c r="B1218" s="10">
        <v>409796</v>
      </c>
      <c r="C1218" s="137">
        <v>5.8032988209756886E-2</v>
      </c>
      <c r="D1218" s="10">
        <v>3012.1212121212102</v>
      </c>
      <c r="E1218" s="10">
        <v>456324</v>
      </c>
      <c r="F1218" s="137">
        <v>6.6048480769439533E-2</v>
      </c>
      <c r="G1218" s="46">
        <v>2788.4848484848399</v>
      </c>
      <c r="H1218" s="10">
        <v>592381</v>
      </c>
      <c r="I1218" s="137">
        <v>8.2797452820431106E-2</v>
      </c>
      <c r="J1218" s="46">
        <v>3573.3332500000001</v>
      </c>
      <c r="K1218" s="137">
        <v>0.44555095706156234</v>
      </c>
    </row>
    <row r="1219" spans="1:11" ht="14.4" x14ac:dyDescent="0.3">
      <c r="A1219" s="99" t="s">
        <v>594</v>
      </c>
      <c r="B1219" s="10">
        <v>625455</v>
      </c>
      <c r="C1219" s="137">
        <v>8.857339417840461E-2</v>
      </c>
      <c r="D1219" s="10">
        <v>3855.15151515151</v>
      </c>
      <c r="E1219" s="10">
        <v>692980</v>
      </c>
      <c r="F1219" s="137">
        <v>0.10030214541336026</v>
      </c>
      <c r="G1219" s="46">
        <v>4281.2121212121201</v>
      </c>
      <c r="H1219" s="10">
        <v>831819</v>
      </c>
      <c r="I1219" s="137">
        <v>0.11626384777303489</v>
      </c>
      <c r="J1219" s="46">
        <v>4877.5756799999999</v>
      </c>
      <c r="K1219" s="137">
        <v>0.32994220207688801</v>
      </c>
    </row>
    <row r="1220" spans="1:11" ht="14.4" x14ac:dyDescent="0.3">
      <c r="A1220" s="99" t="s">
        <v>595</v>
      </c>
      <c r="B1220" s="10">
        <v>705446</v>
      </c>
      <c r="C1220" s="137">
        <v>9.9901266485324783E-2</v>
      </c>
      <c r="D1220" s="10">
        <v>4450.9090909090901</v>
      </c>
      <c r="E1220" s="10">
        <v>741877</v>
      </c>
      <c r="F1220" s="137">
        <v>0.10737951273172021</v>
      </c>
      <c r="G1220" s="46">
        <v>4346.6666666666597</v>
      </c>
      <c r="H1220" s="10">
        <v>779951</v>
      </c>
      <c r="I1220" s="137">
        <v>0.10901422585253083</v>
      </c>
      <c r="J1220" s="46">
        <v>4653.9394499999999</v>
      </c>
      <c r="K1220" s="137">
        <v>0.10561403707725325</v>
      </c>
    </row>
    <row r="1221" spans="1:11" ht="14.4" x14ac:dyDescent="0.3">
      <c r="A1221" s="99" t="s">
        <v>596</v>
      </c>
      <c r="B1221" s="10">
        <v>656360</v>
      </c>
      <c r="C1221" s="137">
        <v>9.2949985215463382E-2</v>
      </c>
      <c r="D1221" s="10">
        <v>4219.3939393939399</v>
      </c>
      <c r="E1221" s="10">
        <v>639174</v>
      </c>
      <c r="F1221" s="137">
        <v>9.2514247875031208E-2</v>
      </c>
      <c r="G1221" s="46">
        <v>3699.3939393939399</v>
      </c>
      <c r="H1221" s="10">
        <v>616708</v>
      </c>
      <c r="I1221" s="137">
        <v>8.619765241286001E-2</v>
      </c>
      <c r="J1221" s="46">
        <v>3583.0302700000002</v>
      </c>
      <c r="K1221" s="137">
        <v>-6.0411969041379729E-2</v>
      </c>
    </row>
    <row r="1222" spans="1:11" ht="14.4" x14ac:dyDescent="0.3">
      <c r="A1222" s="99" t="s">
        <v>597</v>
      </c>
      <c r="B1222" s="10">
        <v>547801</v>
      </c>
      <c r="C1222" s="137">
        <v>7.7576474573429297E-2</v>
      </c>
      <c r="D1222" s="10">
        <v>3001.2121212121201</v>
      </c>
      <c r="E1222" s="10">
        <v>499776</v>
      </c>
      <c r="F1222" s="137">
        <v>7.2337737057501711E-2</v>
      </c>
      <c r="G1222" s="46">
        <v>3410.30303030303</v>
      </c>
      <c r="H1222" s="10">
        <v>441046</v>
      </c>
      <c r="I1222" s="137">
        <v>6.1645267786508778E-2</v>
      </c>
      <c r="J1222" s="46">
        <v>2949.0908199999999</v>
      </c>
      <c r="K1222" s="137">
        <v>-0.19487916232354449</v>
      </c>
    </row>
    <row r="1223" spans="1:11" ht="14.4" x14ac:dyDescent="0.3">
      <c r="A1223" s="99" t="s">
        <v>598</v>
      </c>
      <c r="B1223" s="10">
        <v>433149</v>
      </c>
      <c r="C1223" s="137">
        <v>6.1340107785502994E-2</v>
      </c>
      <c r="D1223" s="10">
        <v>2740</v>
      </c>
      <c r="E1223" s="10">
        <v>365007</v>
      </c>
      <c r="F1223" s="137">
        <v>5.2831229170963646E-2</v>
      </c>
      <c r="G1223" s="46">
        <v>2566.0606060606001</v>
      </c>
      <c r="H1223" s="10">
        <v>306510</v>
      </c>
      <c r="I1223" s="137">
        <v>4.2841089204397741E-2</v>
      </c>
      <c r="J1223" s="46">
        <v>2239.3939999999998</v>
      </c>
      <c r="K1223" s="137">
        <v>-0.29236821509457483</v>
      </c>
    </row>
    <row r="1224" spans="1:11" ht="14.4" x14ac:dyDescent="0.3">
      <c r="A1224" s="99" t="s">
        <v>599</v>
      </c>
      <c r="B1224" s="10">
        <v>584173</v>
      </c>
      <c r="C1224" s="137">
        <v>8.2727271182389067E-2</v>
      </c>
      <c r="D1224" s="10">
        <v>3864.2424242424199</v>
      </c>
      <c r="E1224" s="10">
        <v>464491</v>
      </c>
      <c r="F1224" s="137">
        <v>6.7230574944727298E-2</v>
      </c>
      <c r="G1224" s="46">
        <v>2396.9696969696902</v>
      </c>
      <c r="H1224" s="10">
        <v>378307</v>
      </c>
      <c r="I1224" s="137">
        <v>5.2876199581247257E-2</v>
      </c>
      <c r="J1224" s="46">
        <v>2345.4545899999998</v>
      </c>
      <c r="K1224" s="137">
        <v>-0.3524058797650696</v>
      </c>
    </row>
    <row r="1225" spans="1:11" ht="14.4" x14ac:dyDescent="0.3">
      <c r="A1225" s="99" t="s">
        <v>600</v>
      </c>
      <c r="B1225" s="10">
        <v>1199026</v>
      </c>
      <c r="C1225" s="137">
        <v>0.16979927017636082</v>
      </c>
      <c r="D1225" s="10">
        <v>4482.4242424242402</v>
      </c>
      <c r="E1225" s="10">
        <v>978465</v>
      </c>
      <c r="F1225" s="137">
        <v>0.14162333503403207</v>
      </c>
      <c r="G1225" s="46">
        <v>4130.9090909090901</v>
      </c>
      <c r="H1225" s="10">
        <v>786824</v>
      </c>
      <c r="I1225" s="137">
        <v>0.10997486924459576</v>
      </c>
      <c r="J1225" s="46">
        <v>3731.51514</v>
      </c>
      <c r="K1225" s="137">
        <v>-0.34378070200312588</v>
      </c>
    </row>
    <row r="1226" spans="1:11" ht="14.4" x14ac:dyDescent="0.3">
      <c r="A1226" s="99" t="s">
        <v>601</v>
      </c>
      <c r="B1226" s="10">
        <v>23802</v>
      </c>
      <c r="C1226" s="137">
        <v>3.3707044123628183E-3</v>
      </c>
      <c r="D1226" s="10">
        <v>661.21212121212102</v>
      </c>
      <c r="E1226" s="10">
        <v>32847</v>
      </c>
      <c r="F1226" s="137">
        <v>4.7542852180331961E-3</v>
      </c>
      <c r="G1226" s="46">
        <v>889.69696969696895</v>
      </c>
      <c r="H1226" s="10">
        <v>26519</v>
      </c>
      <c r="I1226" s="137">
        <v>3.7065767662112941E-3</v>
      </c>
      <c r="J1226" s="46">
        <v>735.75756799999999</v>
      </c>
      <c r="K1226" s="137">
        <v>0.11415007142256953</v>
      </c>
    </row>
    <row r="1227" spans="1:11" ht="14.4" x14ac:dyDescent="0.3">
      <c r="A1227" s="99" t="s">
        <v>602</v>
      </c>
      <c r="B1227" s="10">
        <v>1687216</v>
      </c>
      <c r="C1227" s="137">
        <v>0.23893397259932547</v>
      </c>
      <c r="D1227" s="10">
        <v>7281.2121212121201</v>
      </c>
      <c r="E1227" s="10">
        <v>1819939</v>
      </c>
      <c r="F1227" s="137">
        <v>0.26341854919542473</v>
      </c>
      <c r="G1227" s="46">
        <v>8776.9696969696906</v>
      </c>
      <c r="H1227" s="10">
        <v>2123641</v>
      </c>
      <c r="I1227" s="137">
        <v>0.29682259475748402</v>
      </c>
      <c r="J1227" s="46">
        <v>10394.545899999999</v>
      </c>
      <c r="K1227" s="137">
        <v>0.25866575471071873</v>
      </c>
    </row>
    <row r="1228" spans="1:11" ht="14.4" x14ac:dyDescent="0.3">
      <c r="A1228" s="99" t="s">
        <v>592</v>
      </c>
      <c r="B1228" s="10">
        <v>756169</v>
      </c>
      <c r="C1228" s="137">
        <v>0.10708437042231661</v>
      </c>
      <c r="D1228" s="10">
        <v>4149.69696969697</v>
      </c>
      <c r="E1228" s="10">
        <v>810809</v>
      </c>
      <c r="F1228" s="137">
        <v>0.1173567523167497</v>
      </c>
      <c r="G1228" s="46">
        <v>5290.30303030303</v>
      </c>
      <c r="H1228" s="10">
        <v>982803</v>
      </c>
      <c r="I1228" s="137">
        <v>0.13736697332338166</v>
      </c>
      <c r="J1228" s="46">
        <v>6675.1513699999996</v>
      </c>
      <c r="K1228" s="137">
        <v>0.29971342385101746</v>
      </c>
    </row>
    <row r="1229" spans="1:11" ht="14.4" x14ac:dyDescent="0.3">
      <c r="A1229" s="99" t="s">
        <v>593</v>
      </c>
      <c r="B1229" s="10">
        <v>307166</v>
      </c>
      <c r="C1229" s="137">
        <v>4.3499108962601354E-2</v>
      </c>
      <c r="D1229" s="10">
        <v>2205.45454545454</v>
      </c>
      <c r="E1229" s="10">
        <v>324951</v>
      </c>
      <c r="F1229" s="137">
        <v>4.7033511002073404E-2</v>
      </c>
      <c r="G1229" s="46">
        <v>2299.3939393939299</v>
      </c>
      <c r="H1229" s="10">
        <v>363581</v>
      </c>
      <c r="I1229" s="137">
        <v>5.0817937600809548E-2</v>
      </c>
      <c r="J1229" s="46">
        <v>2958.78784</v>
      </c>
      <c r="K1229" s="137">
        <v>0.18366290539968616</v>
      </c>
    </row>
    <row r="1230" spans="1:11" ht="14.4" x14ac:dyDescent="0.3">
      <c r="A1230" s="99" t="s">
        <v>594</v>
      </c>
      <c r="B1230" s="10">
        <v>175923</v>
      </c>
      <c r="C1230" s="137">
        <v>2.4913218735236706E-2</v>
      </c>
      <c r="D1230" s="10">
        <v>1621.2121212121201</v>
      </c>
      <c r="E1230" s="10">
        <v>189630</v>
      </c>
      <c r="F1230" s="137">
        <v>2.7447106460122234E-2</v>
      </c>
      <c r="G1230" s="46">
        <v>1630.9090909090901</v>
      </c>
      <c r="H1230" s="10">
        <v>208342</v>
      </c>
      <c r="I1230" s="137">
        <v>2.9120088111391586E-2</v>
      </c>
      <c r="J1230" s="46">
        <v>2025.4545900000001</v>
      </c>
      <c r="K1230" s="137">
        <v>0.18427948591144991</v>
      </c>
    </row>
    <row r="1231" spans="1:11" ht="14.4" x14ac:dyDescent="0.3">
      <c r="A1231" s="99" t="s">
        <v>595</v>
      </c>
      <c r="B1231" s="10">
        <v>111986</v>
      </c>
      <c r="C1231" s="137">
        <v>1.5858822969618627E-2</v>
      </c>
      <c r="D1231" s="10">
        <v>1318.1818181818101</v>
      </c>
      <c r="E1231" s="10">
        <v>119621</v>
      </c>
      <c r="F1231" s="137">
        <v>1.73139815528465E-2</v>
      </c>
      <c r="G1231" s="46">
        <v>1231.5151515151499</v>
      </c>
      <c r="H1231" s="10">
        <v>132827</v>
      </c>
      <c r="I1231" s="137">
        <v>1.8565310612223218E-2</v>
      </c>
      <c r="J1231" s="46">
        <v>1395.15149</v>
      </c>
      <c r="K1231" s="137">
        <v>0.18610362009536907</v>
      </c>
    </row>
    <row r="1232" spans="1:11" ht="14.4" x14ac:dyDescent="0.3">
      <c r="A1232" s="99" t="s">
        <v>596</v>
      </c>
      <c r="B1232" s="10">
        <v>73732</v>
      </c>
      <c r="C1232" s="137">
        <v>1.0441508181343387E-2</v>
      </c>
      <c r="D1232" s="10">
        <v>1072.12121212121</v>
      </c>
      <c r="E1232" s="10">
        <v>78688</v>
      </c>
      <c r="F1232" s="137">
        <v>1.1389326125265508E-2</v>
      </c>
      <c r="G1232" s="46">
        <v>1070.9090909090901</v>
      </c>
      <c r="H1232" s="10">
        <v>90864</v>
      </c>
      <c r="I1232" s="137">
        <v>1.270011656868747E-2</v>
      </c>
      <c r="J1232" s="46">
        <v>1149.6969999999999</v>
      </c>
      <c r="K1232" s="137">
        <v>0.23235501546140075</v>
      </c>
    </row>
    <row r="1233" spans="1:11" ht="14.4" x14ac:dyDescent="0.3">
      <c r="A1233" s="99" t="s">
        <v>597</v>
      </c>
      <c r="B1233" s="10">
        <v>50370</v>
      </c>
      <c r="C1233" s="137">
        <v>7.1331140765782354E-3</v>
      </c>
      <c r="D1233" s="10">
        <v>978.18181818181802</v>
      </c>
      <c r="E1233" s="10">
        <v>56180</v>
      </c>
      <c r="F1233" s="137">
        <v>8.1315110527325155E-3</v>
      </c>
      <c r="G1233" s="46">
        <v>1015.15151515151</v>
      </c>
      <c r="H1233" s="10">
        <v>62413</v>
      </c>
      <c r="I1233" s="137">
        <v>8.723502986897903E-3</v>
      </c>
      <c r="J1233" s="46">
        <v>801.21209999999996</v>
      </c>
      <c r="K1233" s="137">
        <v>0.23909072860829858</v>
      </c>
    </row>
    <row r="1234" spans="1:11" ht="14.4" x14ac:dyDescent="0.3">
      <c r="A1234" s="99" t="s">
        <v>598</v>
      </c>
      <c r="B1234" s="10">
        <v>38559</v>
      </c>
      <c r="C1234" s="137">
        <v>5.4605071605872578E-3</v>
      </c>
      <c r="D1234" s="10">
        <v>898.78787878787898</v>
      </c>
      <c r="E1234" s="10">
        <v>40584</v>
      </c>
      <c r="F1234" s="137">
        <v>5.8741410566766896E-3</v>
      </c>
      <c r="G1234" s="46">
        <v>762.42424242424204</v>
      </c>
      <c r="H1234" s="10">
        <v>45006</v>
      </c>
      <c r="I1234" s="137">
        <v>6.2905160051323766E-3</v>
      </c>
      <c r="J1234" s="46">
        <v>908.48486300000002</v>
      </c>
      <c r="K1234" s="137">
        <v>0.16719831945849217</v>
      </c>
    </row>
    <row r="1235" spans="1:11" ht="14.4" x14ac:dyDescent="0.3">
      <c r="A1235" s="99" t="s">
        <v>599</v>
      </c>
      <c r="B1235" s="10">
        <v>47962</v>
      </c>
      <c r="C1235" s="137">
        <v>6.7921067568164645E-3</v>
      </c>
      <c r="D1235" s="10">
        <v>774.54545454545405</v>
      </c>
      <c r="E1235" s="10">
        <v>52342</v>
      </c>
      <c r="F1235" s="137">
        <v>7.5759977131029787E-3</v>
      </c>
      <c r="G1235" s="46">
        <v>859.39393939393904</v>
      </c>
      <c r="H1235" s="10">
        <v>59634</v>
      </c>
      <c r="I1235" s="137">
        <v>8.335080465939301E-3</v>
      </c>
      <c r="J1235" s="46">
        <v>1049.6969999999999</v>
      </c>
      <c r="K1235" s="137">
        <v>0.24335932613318878</v>
      </c>
    </row>
    <row r="1236" spans="1:11" ht="14.4" x14ac:dyDescent="0.3">
      <c r="A1236" s="99" t="s">
        <v>600</v>
      </c>
      <c r="B1236" s="10">
        <v>108422</v>
      </c>
      <c r="C1236" s="137">
        <v>1.5354109478077534E-2</v>
      </c>
      <c r="D1236" s="10">
        <v>1350.9090909090901</v>
      </c>
      <c r="E1236" s="10">
        <v>122793</v>
      </c>
      <c r="F1236" s="137">
        <v>1.7773097840836308E-2</v>
      </c>
      <c r="G1236" s="46">
        <v>1644.84848484848</v>
      </c>
      <c r="H1236" s="10">
        <v>148056</v>
      </c>
      <c r="I1236" s="137">
        <v>2.069387720872504E-2</v>
      </c>
      <c r="J1236" s="46">
        <v>1571.51514</v>
      </c>
      <c r="K1236" s="137">
        <v>0.36555311652616629</v>
      </c>
    </row>
    <row r="1237" spans="1:11" ht="14.4" x14ac:dyDescent="0.3">
      <c r="A1237" s="99" t="s">
        <v>601</v>
      </c>
      <c r="B1237" s="10">
        <v>16927</v>
      </c>
      <c r="C1237" s="137">
        <v>2.3971058561492909E-3</v>
      </c>
      <c r="D1237" s="10">
        <v>472.12121212121201</v>
      </c>
      <c r="E1237" s="10">
        <v>24341</v>
      </c>
      <c r="F1237" s="137">
        <v>3.5231240750189068E-3</v>
      </c>
      <c r="G1237" s="46">
        <v>612.12121212121201</v>
      </c>
      <c r="H1237" s="10">
        <v>30115</v>
      </c>
      <c r="I1237" s="137">
        <v>4.2091918742959058E-3</v>
      </c>
      <c r="J1237" s="46">
        <v>796.96969999999999</v>
      </c>
      <c r="K1237" s="137">
        <v>0.77911029715838598</v>
      </c>
    </row>
    <row r="1238" spans="1:11" ht="14.4" x14ac:dyDescent="0.3">
      <c r="A1238" s="432"/>
      <c r="B1238" s="432"/>
      <c r="C1238" s="432"/>
      <c r="D1238" s="432"/>
      <c r="E1238" s="432"/>
      <c r="F1238" s="432"/>
      <c r="G1238" s="432"/>
      <c r="H1238" s="432"/>
      <c r="I1238" s="432"/>
      <c r="J1238" s="432"/>
      <c r="K1238" s="432"/>
    </row>
    <row r="1239" spans="1:11" ht="14.4" x14ac:dyDescent="0.3">
      <c r="A1239" s="472" t="s">
        <v>586</v>
      </c>
      <c r="B1239" s="472"/>
      <c r="C1239" s="472"/>
      <c r="D1239" s="472"/>
      <c r="E1239" s="472"/>
      <c r="F1239" s="472"/>
      <c r="G1239" s="472"/>
      <c r="H1239" s="472"/>
      <c r="I1239" s="472"/>
      <c r="J1239" s="472"/>
      <c r="K1239" s="472"/>
    </row>
    <row r="1240" spans="1:11" ht="18" customHeight="1" x14ac:dyDescent="0.3">
      <c r="B1240" s="474" t="s">
        <v>332</v>
      </c>
      <c r="C1240" s="474"/>
      <c r="D1240" s="102" t="s">
        <v>333</v>
      </c>
      <c r="E1240" s="474" t="s">
        <v>332</v>
      </c>
      <c r="F1240" s="474"/>
      <c r="G1240" s="102" t="s">
        <v>333</v>
      </c>
      <c r="H1240" s="474" t="s">
        <v>332</v>
      </c>
      <c r="I1240" s="474"/>
      <c r="J1240" s="102" t="s">
        <v>333</v>
      </c>
      <c r="K1240" s="99" t="s">
        <v>0</v>
      </c>
    </row>
    <row r="1241" spans="1:11" ht="14.4" x14ac:dyDescent="0.3">
      <c r="A1241" s="99" t="s">
        <v>587</v>
      </c>
      <c r="B1241" s="46">
        <v>26.600000381469727</v>
      </c>
      <c r="C1241" s="137"/>
      <c r="D1241" s="46">
        <v>0.12121212121211999</v>
      </c>
      <c r="E1241" s="46">
        <v>24.3</v>
      </c>
      <c r="F1241" s="137"/>
      <c r="G1241" s="46">
        <v>0.18181818181817999</v>
      </c>
      <c r="H1241" s="46">
        <v>21.6</v>
      </c>
      <c r="I1241" s="137"/>
      <c r="J1241" s="46">
        <v>6.0606062400000001E-2</v>
      </c>
      <c r="K1241" s="137">
        <v>-0.18796993645732649</v>
      </c>
    </row>
    <row r="1242" spans="1:11" ht="14.4" x14ac:dyDescent="0.3">
      <c r="A1242" s="99" t="s">
        <v>588</v>
      </c>
      <c r="B1242" s="46">
        <v>30.799999237060547</v>
      </c>
      <c r="C1242" s="137"/>
      <c r="D1242" s="46">
        <v>6.0606060606059997E-2</v>
      </c>
      <c r="E1242" s="46">
        <v>28.3</v>
      </c>
      <c r="F1242" s="137"/>
      <c r="G1242" s="46">
        <v>6.0606060606059997E-2</v>
      </c>
      <c r="H1242" s="46">
        <v>25.2</v>
      </c>
      <c r="I1242" s="137"/>
      <c r="J1242" s="46">
        <v>6.0606062400000001E-2</v>
      </c>
      <c r="K1242" s="137">
        <v>-0.18181816155119468</v>
      </c>
    </row>
    <row r="1243" spans="1:11" ht="14.4" x14ac:dyDescent="0.3">
      <c r="A1243" s="99" t="s">
        <v>589</v>
      </c>
      <c r="B1243" s="46">
        <v>11.300000190734863</v>
      </c>
      <c r="C1243" s="137"/>
      <c r="D1243" s="46">
        <v>6.0606060606059997E-2</v>
      </c>
      <c r="E1243" s="46">
        <v>11.3</v>
      </c>
      <c r="F1243" s="137"/>
      <c r="G1243" s="46">
        <v>6.0606060606059997E-2</v>
      </c>
      <c r="H1243" s="46">
        <v>10.9</v>
      </c>
      <c r="I1243" s="137"/>
      <c r="J1243" s="46">
        <v>6.0606062400000001E-2</v>
      </c>
      <c r="K1243" s="137">
        <v>-3.5398246370193211E-2</v>
      </c>
    </row>
    <row r="1244" spans="1:11" ht="14.4" x14ac:dyDescent="0.3">
      <c r="A1244" s="432"/>
      <c r="B1244" s="432"/>
      <c r="C1244" s="432"/>
      <c r="D1244" s="432"/>
      <c r="E1244" s="432"/>
      <c r="F1244" s="432"/>
      <c r="G1244" s="432"/>
      <c r="H1244" s="432"/>
      <c r="I1244" s="432"/>
      <c r="J1244" s="432"/>
      <c r="K1244" s="432"/>
    </row>
    <row r="1245" spans="1:11" ht="14.4" x14ac:dyDescent="0.3">
      <c r="A1245" s="472" t="s">
        <v>538</v>
      </c>
      <c r="B1245" s="472"/>
      <c r="C1245" s="472"/>
      <c r="D1245" s="472"/>
      <c r="E1245" s="472"/>
      <c r="F1245" s="472"/>
      <c r="G1245" s="472"/>
      <c r="H1245" s="472"/>
      <c r="I1245" s="472"/>
      <c r="J1245" s="472"/>
      <c r="K1245" s="472"/>
    </row>
    <row r="1246" spans="1:11" ht="18" customHeight="1" x14ac:dyDescent="0.3">
      <c r="B1246" s="474" t="s">
        <v>332</v>
      </c>
      <c r="C1246" s="474"/>
      <c r="D1246" s="102" t="s">
        <v>333</v>
      </c>
      <c r="E1246" s="474" t="s">
        <v>332</v>
      </c>
      <c r="F1246" s="474"/>
      <c r="G1246" s="102" t="s">
        <v>333</v>
      </c>
      <c r="H1246" s="474" t="s">
        <v>332</v>
      </c>
      <c r="I1246" s="474"/>
      <c r="J1246" s="102" t="s">
        <v>333</v>
      </c>
      <c r="K1246" s="99" t="s">
        <v>0</v>
      </c>
    </row>
    <row r="1247" spans="1:11" ht="14.4" x14ac:dyDescent="0.3">
      <c r="A1247" s="99" t="s">
        <v>22</v>
      </c>
      <c r="B1247" s="47">
        <v>1381</v>
      </c>
      <c r="C1247" s="137"/>
      <c r="D1247" s="47">
        <v>1.2121212121212099</v>
      </c>
      <c r="E1247" s="10">
        <v>1427</v>
      </c>
      <c r="F1247" s="137"/>
      <c r="G1247" s="46">
        <v>1.2121212121212099</v>
      </c>
      <c r="H1247" s="10">
        <v>1629</v>
      </c>
      <c r="I1247" s="137"/>
      <c r="J1247" s="46">
        <v>1.8181818700000001</v>
      </c>
      <c r="K1247" s="137">
        <v>0.17958001448225924</v>
      </c>
    </row>
    <row r="1248" spans="1:11" ht="14.4" x14ac:dyDescent="0.3">
      <c r="A1248" s="432"/>
      <c r="B1248" s="432"/>
      <c r="C1248" s="432"/>
      <c r="D1248" s="432"/>
      <c r="E1248" s="432"/>
      <c r="F1248" s="432"/>
      <c r="G1248" s="432"/>
      <c r="H1248" s="432"/>
      <c r="I1248" s="432"/>
      <c r="J1248" s="432"/>
      <c r="K1248" s="432"/>
    </row>
    <row r="1249" spans="1:11" ht="14.4" x14ac:dyDescent="0.3">
      <c r="A1249" s="475" t="s">
        <v>1517</v>
      </c>
      <c r="B1249" s="472"/>
      <c r="C1249" s="472"/>
      <c r="D1249" s="472"/>
      <c r="E1249" s="472"/>
      <c r="F1249" s="472"/>
      <c r="G1249" s="472"/>
      <c r="H1249" s="472"/>
      <c r="I1249" s="472"/>
      <c r="J1249" s="472"/>
      <c r="K1249" s="472"/>
    </row>
    <row r="1250" spans="1:11" ht="18" customHeight="1" x14ac:dyDescent="0.3">
      <c r="B1250" s="474" t="s">
        <v>332</v>
      </c>
      <c r="C1250" s="474"/>
      <c r="D1250" s="102" t="s">
        <v>333</v>
      </c>
      <c r="E1250" s="474" t="s">
        <v>332</v>
      </c>
      <c r="F1250" s="474"/>
      <c r="G1250" s="102" t="s">
        <v>333</v>
      </c>
      <c r="H1250" s="474" t="s">
        <v>332</v>
      </c>
      <c r="I1250" s="474"/>
      <c r="J1250" s="102" t="s">
        <v>333</v>
      </c>
      <c r="K1250" s="99" t="s">
        <v>0</v>
      </c>
    </row>
    <row r="1251" spans="1:11" ht="14.4" x14ac:dyDescent="0.3">
      <c r="A1251" s="99" t="s">
        <v>18</v>
      </c>
      <c r="B1251" s="10">
        <v>12187191</v>
      </c>
      <c r="C1251" s="137"/>
      <c r="D1251" s="10">
        <v>12478.1818181818</v>
      </c>
      <c r="E1251" s="10">
        <v>12617280</v>
      </c>
      <c r="F1251" s="137"/>
      <c r="G1251" s="46">
        <v>12371.515151515099</v>
      </c>
      <c r="H1251" s="10">
        <v>13044266</v>
      </c>
      <c r="I1251" s="137"/>
      <c r="J1251" s="46">
        <v>12323.030303030304</v>
      </c>
      <c r="K1251" s="137">
        <v>7.0325885595786591E-2</v>
      </c>
    </row>
    <row r="1252" spans="1:11" ht="14.4" x14ac:dyDescent="0.3">
      <c r="A1252" s="99" t="s">
        <v>252</v>
      </c>
      <c r="B1252" s="10">
        <v>7061432</v>
      </c>
      <c r="C1252" s="137">
        <v>0.57941423909742618</v>
      </c>
      <c r="D1252" s="10">
        <v>21432.727272727199</v>
      </c>
      <c r="E1252" s="10">
        <v>6908925</v>
      </c>
      <c r="F1252" s="137">
        <v>0.54757641900631515</v>
      </c>
      <c r="G1252" s="46">
        <v>20884.8484848484</v>
      </c>
      <c r="H1252" s="10">
        <v>7154580</v>
      </c>
      <c r="I1252" s="137">
        <v>0.54848467518218347</v>
      </c>
      <c r="J1252" s="46">
        <v>22952.727272727276</v>
      </c>
      <c r="K1252" s="137">
        <v>1.3191092118425838E-2</v>
      </c>
    </row>
    <row r="1253" spans="1:11" ht="14.4" x14ac:dyDescent="0.3">
      <c r="A1253" s="99" t="s">
        <v>479</v>
      </c>
      <c r="B1253" s="10">
        <v>98890</v>
      </c>
      <c r="C1253" s="137">
        <v>8.114257009675158E-3</v>
      </c>
      <c r="D1253" s="10">
        <v>1372.72727272727</v>
      </c>
      <c r="E1253" s="10">
        <v>116310</v>
      </c>
      <c r="F1253" s="137">
        <v>9.2183101270638355E-3</v>
      </c>
      <c r="G1253" s="46">
        <v>1444.2424242424199</v>
      </c>
      <c r="H1253" s="10">
        <v>120233</v>
      </c>
      <c r="I1253" s="137">
        <v>9.2173066694592083E-3</v>
      </c>
      <c r="J1253" s="46">
        <v>1512.1212121212122</v>
      </c>
      <c r="K1253" s="137">
        <v>0.21582566488016988</v>
      </c>
    </row>
    <row r="1254" spans="1:11" ht="14.4" x14ac:dyDescent="0.3">
      <c r="A1254" s="99" t="s">
        <v>480</v>
      </c>
      <c r="B1254" s="10">
        <v>91771</v>
      </c>
      <c r="C1254" s="137">
        <v>7.5301191226099596E-3</v>
      </c>
      <c r="D1254" s="10">
        <v>1163.0303030303</v>
      </c>
      <c r="E1254" s="10">
        <v>89111</v>
      </c>
      <c r="F1254" s="137">
        <v>7.0626157143219457E-3</v>
      </c>
      <c r="G1254" s="46">
        <v>1417.57575757575</v>
      </c>
      <c r="H1254" s="10">
        <v>77147</v>
      </c>
      <c r="I1254" s="137">
        <v>5.9142461522940426E-3</v>
      </c>
      <c r="J1254" s="46">
        <v>1158.7878787878788</v>
      </c>
      <c r="K1254" s="137">
        <v>-0.15935317257085571</v>
      </c>
    </row>
    <row r="1255" spans="1:11" ht="14.4" x14ac:dyDescent="0.3">
      <c r="A1255" s="99" t="s">
        <v>481</v>
      </c>
      <c r="B1255" s="10">
        <v>190623</v>
      </c>
      <c r="C1255" s="137">
        <v>1.5641258104513174E-2</v>
      </c>
      <c r="D1255" s="10">
        <v>1816.9696969696899</v>
      </c>
      <c r="E1255" s="10">
        <v>170055</v>
      </c>
      <c r="F1255" s="137">
        <v>1.3477944533211595E-2</v>
      </c>
      <c r="G1255" s="46">
        <v>1659.3939393939299</v>
      </c>
      <c r="H1255" s="10">
        <v>141539</v>
      </c>
      <c r="I1255" s="137">
        <v>1.0850668025322391E-2</v>
      </c>
      <c r="J1255" s="46">
        <v>1513.3333333333335</v>
      </c>
      <c r="K1255" s="137">
        <v>-0.25749253762662427</v>
      </c>
    </row>
    <row r="1256" spans="1:11" ht="14.4" x14ac:dyDescent="0.3">
      <c r="A1256" s="99" t="s">
        <v>482</v>
      </c>
      <c r="B1256" s="10">
        <v>195217</v>
      </c>
      <c r="C1256" s="137">
        <v>1.6018211251468857E-2</v>
      </c>
      <c r="D1256" s="10">
        <v>1905.45454545454</v>
      </c>
      <c r="E1256" s="10">
        <v>197778</v>
      </c>
      <c r="F1256" s="137">
        <v>1.5675169291638133E-2</v>
      </c>
      <c r="G1256" s="46">
        <v>1672.12121212121</v>
      </c>
      <c r="H1256" s="10">
        <v>157430</v>
      </c>
      <c r="I1256" s="137">
        <v>1.2068904451963798E-2</v>
      </c>
      <c r="J1256" s="46">
        <v>1462.4242424242425</v>
      </c>
      <c r="K1256" s="137">
        <v>-0.19356408509504808</v>
      </c>
    </row>
    <row r="1257" spans="1:11" ht="14.4" x14ac:dyDescent="0.3">
      <c r="A1257" s="99" t="s">
        <v>483</v>
      </c>
      <c r="B1257" s="10">
        <v>226085</v>
      </c>
      <c r="C1257" s="137">
        <v>1.8551034442637355E-2</v>
      </c>
      <c r="D1257" s="10">
        <v>1902.42424242424</v>
      </c>
      <c r="E1257" s="10">
        <v>217734</v>
      </c>
      <c r="F1257" s="137">
        <v>1.7256809708590126E-2</v>
      </c>
      <c r="G1257" s="46">
        <v>1806.0606060606001</v>
      </c>
      <c r="H1257" s="10">
        <v>180039</v>
      </c>
      <c r="I1257" s="137">
        <v>1.3802156441765294E-2</v>
      </c>
      <c r="J1257" s="46">
        <v>1755.1515151515152</v>
      </c>
      <c r="K1257" s="137">
        <v>-0.20366676250082932</v>
      </c>
    </row>
    <row r="1258" spans="1:11" ht="14.4" x14ac:dyDescent="0.3">
      <c r="A1258" s="99" t="s">
        <v>484</v>
      </c>
      <c r="B1258" s="10">
        <v>479378</v>
      </c>
      <c r="C1258" s="137">
        <v>3.9334576769987438E-2</v>
      </c>
      <c r="D1258" s="10">
        <v>2620.6060606060601</v>
      </c>
      <c r="E1258" s="10">
        <v>454884</v>
      </c>
      <c r="F1258" s="137">
        <v>3.6052461386289279E-2</v>
      </c>
      <c r="G1258" s="46">
        <v>2524.2424242424199</v>
      </c>
      <c r="H1258" s="10">
        <v>380764</v>
      </c>
      <c r="I1258" s="137">
        <v>2.9190143776583518E-2</v>
      </c>
      <c r="J1258" s="46">
        <v>2587.2727272727275</v>
      </c>
      <c r="K1258" s="137">
        <v>-0.20571240232134141</v>
      </c>
    </row>
    <row r="1259" spans="1:11" ht="14.4" x14ac:dyDescent="0.3">
      <c r="A1259" s="99" t="s">
        <v>485</v>
      </c>
      <c r="B1259" s="10">
        <v>752446</v>
      </c>
      <c r="C1259" s="137">
        <v>6.1740724339185295E-2</v>
      </c>
      <c r="D1259" s="10">
        <v>3666.6666666666601</v>
      </c>
      <c r="E1259" s="10">
        <v>701592</v>
      </c>
      <c r="F1259" s="137">
        <v>5.5605645590808793E-2</v>
      </c>
      <c r="G1259" s="46">
        <v>3430.9090909090901</v>
      </c>
      <c r="H1259" s="10">
        <v>590302</v>
      </c>
      <c r="I1259" s="137">
        <v>4.5253753641638403E-2</v>
      </c>
      <c r="J1259" s="46">
        <v>3146.060606060606</v>
      </c>
      <c r="K1259" s="137">
        <v>-0.21548921783091413</v>
      </c>
    </row>
    <row r="1260" spans="1:11" ht="14.4" x14ac:dyDescent="0.3">
      <c r="A1260" s="99" t="s">
        <v>486</v>
      </c>
      <c r="B1260" s="10">
        <v>1250586</v>
      </c>
      <c r="C1260" s="137">
        <v>0.10261478629488945</v>
      </c>
      <c r="D1260" s="10">
        <v>5538.1818181818098</v>
      </c>
      <c r="E1260" s="10">
        <v>1139988</v>
      </c>
      <c r="F1260" s="137">
        <v>9.0351327702959755E-2</v>
      </c>
      <c r="G1260" s="46">
        <v>4841.2121212121201</v>
      </c>
      <c r="H1260" s="10">
        <v>1009852</v>
      </c>
      <c r="I1260" s="137">
        <v>7.7417311177186976E-2</v>
      </c>
      <c r="J1260" s="46">
        <v>4505.454545454546</v>
      </c>
      <c r="K1260" s="137">
        <v>-0.19249695742635853</v>
      </c>
    </row>
    <row r="1261" spans="1:11" ht="14.4" x14ac:dyDescent="0.3">
      <c r="A1261" s="99" t="s">
        <v>487</v>
      </c>
      <c r="B1261" s="10">
        <v>1058222</v>
      </c>
      <c r="C1261" s="137">
        <v>8.6830673286403731E-2</v>
      </c>
      <c r="D1261" s="10">
        <v>5376.9696969696897</v>
      </c>
      <c r="E1261" s="10">
        <v>969121</v>
      </c>
      <c r="F1261" s="137">
        <v>7.6809026985213927E-2</v>
      </c>
      <c r="G1261" s="46">
        <v>4666.6666666666597</v>
      </c>
      <c r="H1261" s="10">
        <v>928252</v>
      </c>
      <c r="I1261" s="137">
        <v>7.1161688975063836E-2</v>
      </c>
      <c r="J1261" s="46">
        <v>4796.3636363636369</v>
      </c>
      <c r="K1261" s="137">
        <v>-0.12281921940764792</v>
      </c>
    </row>
    <row r="1262" spans="1:11" ht="14.4" x14ac:dyDescent="0.3">
      <c r="A1262" s="99" t="s">
        <v>488</v>
      </c>
      <c r="B1262" s="10">
        <v>1404636</v>
      </c>
      <c r="C1262" s="137">
        <v>0.11525510677563025</v>
      </c>
      <c r="D1262" s="10">
        <v>6852.7272727272702</v>
      </c>
      <c r="E1262" s="10">
        <v>1347412</v>
      </c>
      <c r="F1262" s="137">
        <v>0.10679100408328895</v>
      </c>
      <c r="G1262" s="46">
        <v>6283.0303030303003</v>
      </c>
      <c r="H1262" s="10">
        <v>1436464</v>
      </c>
      <c r="I1262" s="137">
        <v>0.11012225601655164</v>
      </c>
      <c r="J1262" s="46">
        <v>6447.2727272727279</v>
      </c>
      <c r="K1262" s="137">
        <v>2.2659251222380744E-2</v>
      </c>
    </row>
    <row r="1263" spans="1:11" ht="14.4" x14ac:dyDescent="0.3">
      <c r="A1263" s="99" t="s">
        <v>489</v>
      </c>
      <c r="B1263" s="10">
        <v>1313578</v>
      </c>
      <c r="C1263" s="137">
        <v>0.10778349170042548</v>
      </c>
      <c r="D1263" s="10">
        <v>5677.5757575757498</v>
      </c>
      <c r="E1263" s="10">
        <v>1504940</v>
      </c>
      <c r="F1263" s="137">
        <v>0.11927610388292881</v>
      </c>
      <c r="G1263" s="46">
        <v>6807.8787878787798</v>
      </c>
      <c r="H1263" s="10">
        <v>2132558</v>
      </c>
      <c r="I1263" s="137">
        <v>0.1634862398543544</v>
      </c>
      <c r="J1263" s="46">
        <v>10418.78787878788</v>
      </c>
      <c r="K1263" s="137">
        <v>0.6234726830077848</v>
      </c>
    </row>
    <row r="1264" spans="1:11" ht="14.4" x14ac:dyDescent="0.3">
      <c r="A1264" s="99" t="s">
        <v>253</v>
      </c>
      <c r="B1264" s="10">
        <v>5125759</v>
      </c>
      <c r="C1264" s="137">
        <v>0.42058576090257388</v>
      </c>
      <c r="D1264" s="10">
        <v>11167.878787878701</v>
      </c>
      <c r="E1264" s="10">
        <v>5708355</v>
      </c>
      <c r="F1264" s="137">
        <v>0.45242358099368485</v>
      </c>
      <c r="G1264" s="46">
        <v>10622.4242424242</v>
      </c>
      <c r="H1264" s="10">
        <v>5889686</v>
      </c>
      <c r="I1264" s="137">
        <v>0.45151532481781648</v>
      </c>
      <c r="J1264" s="46">
        <v>12915.757575757576</v>
      </c>
      <c r="K1264" s="137">
        <v>0.14903685483457182</v>
      </c>
    </row>
    <row r="1265" spans="1:11" ht="14.4" x14ac:dyDescent="0.3">
      <c r="A1265" s="99" t="s">
        <v>479</v>
      </c>
      <c r="B1265" s="10">
        <v>216631</v>
      </c>
      <c r="C1265" s="137">
        <v>1.7775301954322371E-2</v>
      </c>
      <c r="D1265" s="10">
        <v>1982.42424242424</v>
      </c>
      <c r="E1265" s="10">
        <v>274045</v>
      </c>
      <c r="F1265" s="137">
        <v>2.1719815998376829E-2</v>
      </c>
      <c r="G1265" s="46">
        <v>2194.54545454545</v>
      </c>
      <c r="H1265" s="10">
        <v>247908</v>
      </c>
      <c r="I1265" s="137">
        <v>1.9005132216714991E-2</v>
      </c>
      <c r="J1265" s="46">
        <v>2071.5151515151515</v>
      </c>
      <c r="K1265" s="137">
        <v>0.14437915164496309</v>
      </c>
    </row>
    <row r="1266" spans="1:11" ht="14.4" x14ac:dyDescent="0.3">
      <c r="A1266" s="99" t="s">
        <v>480</v>
      </c>
      <c r="B1266" s="10">
        <v>240921</v>
      </c>
      <c r="C1266" s="137">
        <v>1.9768378127494678E-2</v>
      </c>
      <c r="D1266" s="10">
        <v>2236.3636363636301</v>
      </c>
      <c r="E1266" s="10">
        <v>252901</v>
      </c>
      <c r="F1266" s="137">
        <v>2.0044018996170331E-2</v>
      </c>
      <c r="G1266" s="46">
        <v>2004.2424242424199</v>
      </c>
      <c r="H1266" s="10">
        <v>183238</v>
      </c>
      <c r="I1266" s="137">
        <v>1.4047398297458822E-2</v>
      </c>
      <c r="J1266" s="46">
        <v>2040</v>
      </c>
      <c r="K1266" s="137">
        <v>-0.23942703209765856</v>
      </c>
    </row>
    <row r="1267" spans="1:11" ht="14.4" x14ac:dyDescent="0.3">
      <c r="A1267" s="99" t="s">
        <v>481</v>
      </c>
      <c r="B1267" s="10">
        <v>437717</v>
      </c>
      <c r="C1267" s="137">
        <v>3.5916151638224099E-2</v>
      </c>
      <c r="D1267" s="10">
        <v>2978.7878787878699</v>
      </c>
      <c r="E1267" s="10">
        <v>474986</v>
      </c>
      <c r="F1267" s="137">
        <v>3.7645673235435849E-2</v>
      </c>
      <c r="G1267" s="46">
        <v>2455.15151515151</v>
      </c>
      <c r="H1267" s="10">
        <v>392658</v>
      </c>
      <c r="I1267" s="137">
        <v>3.01019620421724E-2</v>
      </c>
      <c r="J1267" s="46">
        <v>2787.878787878788</v>
      </c>
      <c r="K1267" s="137">
        <v>-0.10294094129311861</v>
      </c>
    </row>
    <row r="1268" spans="1:11" ht="14.4" x14ac:dyDescent="0.3">
      <c r="A1268" s="99" t="s">
        <v>482</v>
      </c>
      <c r="B1268" s="10">
        <v>372487</v>
      </c>
      <c r="C1268" s="137">
        <v>3.0563810807592989E-2</v>
      </c>
      <c r="D1268" s="10">
        <v>2653.3333333333298</v>
      </c>
      <c r="E1268" s="10">
        <v>402335</v>
      </c>
      <c r="F1268" s="137">
        <v>3.1887617616475183E-2</v>
      </c>
      <c r="G1268" s="46">
        <v>2884.2424242424199</v>
      </c>
      <c r="H1268" s="10">
        <v>314698</v>
      </c>
      <c r="I1268" s="137">
        <v>2.4125389653967499E-2</v>
      </c>
      <c r="J1268" s="46">
        <v>2666.060606060606</v>
      </c>
      <c r="K1268" s="137">
        <v>-0.15514366944349736</v>
      </c>
    </row>
    <row r="1269" spans="1:11" ht="14.4" x14ac:dyDescent="0.3">
      <c r="A1269" s="99" t="s">
        <v>483</v>
      </c>
      <c r="B1269" s="10">
        <v>360329</v>
      </c>
      <c r="C1269" s="137">
        <v>2.9566206027295379E-2</v>
      </c>
      <c r="D1269" s="10">
        <v>3130.9090909090901</v>
      </c>
      <c r="E1269" s="10">
        <v>384600</v>
      </c>
      <c r="F1269" s="137">
        <v>3.0482005630373583E-2</v>
      </c>
      <c r="G1269" s="46">
        <v>2581.2121212121201</v>
      </c>
      <c r="H1269" s="10">
        <v>323737</v>
      </c>
      <c r="I1269" s="137">
        <v>2.4818337804518861E-2</v>
      </c>
      <c r="J1269" s="46">
        <v>2239.3939393939395</v>
      </c>
      <c r="K1269" s="137">
        <v>-0.10155163753125616</v>
      </c>
    </row>
    <row r="1270" spans="1:11" ht="14.4" x14ac:dyDescent="0.3">
      <c r="A1270" s="99" t="s">
        <v>484</v>
      </c>
      <c r="B1270" s="10">
        <v>643404</v>
      </c>
      <c r="C1270" s="137">
        <v>5.2793461594226265E-2</v>
      </c>
      <c r="D1270" s="10">
        <v>3669.0909090909099</v>
      </c>
      <c r="E1270" s="10">
        <v>683824</v>
      </c>
      <c r="F1270" s="137">
        <v>5.419741814400568E-2</v>
      </c>
      <c r="G1270" s="46">
        <v>3614.54545454545</v>
      </c>
      <c r="H1270" s="10">
        <v>598481</v>
      </c>
      <c r="I1270" s="137">
        <v>4.5880772440549743E-2</v>
      </c>
      <c r="J1270" s="46">
        <v>3728.4848484848485</v>
      </c>
      <c r="K1270" s="137">
        <v>-6.9820827971228031E-2</v>
      </c>
    </row>
    <row r="1271" spans="1:11" ht="14.4" x14ac:dyDescent="0.3">
      <c r="A1271" s="99" t="s">
        <v>485</v>
      </c>
      <c r="B1271" s="10">
        <v>807758</v>
      </c>
      <c r="C1271" s="137">
        <v>6.6279259921338721E-2</v>
      </c>
      <c r="D1271" s="10">
        <v>4443.0303030303003</v>
      </c>
      <c r="E1271" s="10">
        <v>829689</v>
      </c>
      <c r="F1271" s="137">
        <v>6.5758150726622541E-2</v>
      </c>
      <c r="G1271" s="46">
        <v>3809.0909090909099</v>
      </c>
      <c r="H1271" s="10">
        <v>772909</v>
      </c>
      <c r="I1271" s="137">
        <v>5.9252778193882277E-2</v>
      </c>
      <c r="J1271" s="46">
        <v>4416.3636363636369</v>
      </c>
      <c r="K1271" s="137">
        <v>-4.3142871998791715E-2</v>
      </c>
    </row>
    <row r="1272" spans="1:11" ht="14.4" x14ac:dyDescent="0.3">
      <c r="A1272" s="99" t="s">
        <v>486</v>
      </c>
      <c r="B1272" s="10">
        <v>918519</v>
      </c>
      <c r="C1272" s="137">
        <v>7.5367572396297058E-2</v>
      </c>
      <c r="D1272" s="10">
        <v>4432.7272727272702</v>
      </c>
      <c r="E1272" s="10">
        <v>971213</v>
      </c>
      <c r="F1272" s="137">
        <v>7.6974831342412939E-2</v>
      </c>
      <c r="G1272" s="46">
        <v>4479.3939393939399</v>
      </c>
      <c r="H1272" s="10">
        <v>1012966</v>
      </c>
      <c r="I1272" s="137">
        <v>7.7656036759753286E-2</v>
      </c>
      <c r="J1272" s="46">
        <v>4662.4242424242429</v>
      </c>
      <c r="K1272" s="137">
        <v>0.10282530900286221</v>
      </c>
    </row>
    <row r="1273" spans="1:11" ht="14.4" x14ac:dyDescent="0.3">
      <c r="A1273" s="99" t="s">
        <v>487</v>
      </c>
      <c r="B1273" s="10">
        <v>506115</v>
      </c>
      <c r="C1273" s="137">
        <v>4.1528437521000536E-2</v>
      </c>
      <c r="D1273" s="10">
        <v>3175.15151515151</v>
      </c>
      <c r="E1273" s="10">
        <v>575860</v>
      </c>
      <c r="F1273" s="137">
        <v>4.5640581805270232E-2</v>
      </c>
      <c r="G1273" s="46">
        <v>3386.0606060606001</v>
      </c>
      <c r="H1273" s="10">
        <v>692214</v>
      </c>
      <c r="I1273" s="137">
        <v>5.3066535135054743E-2</v>
      </c>
      <c r="J1273" s="46">
        <v>3447.2727272727275</v>
      </c>
      <c r="K1273" s="137">
        <v>0.36770101656738091</v>
      </c>
    </row>
    <row r="1274" spans="1:11" ht="14.4" x14ac:dyDescent="0.3">
      <c r="A1274" s="99" t="s">
        <v>488</v>
      </c>
      <c r="B1274" s="10">
        <v>412498</v>
      </c>
      <c r="C1274" s="137">
        <v>3.3846847891363975E-2</v>
      </c>
      <c r="D1274" s="10">
        <v>2881.2121212121201</v>
      </c>
      <c r="E1274" s="10">
        <v>533988</v>
      </c>
      <c r="F1274" s="137">
        <v>4.2321958456973292E-2</v>
      </c>
      <c r="G1274" s="46">
        <v>3287.2727272727202</v>
      </c>
      <c r="H1274" s="10">
        <v>732557</v>
      </c>
      <c r="I1274" s="137">
        <v>5.615931168530295E-2</v>
      </c>
      <c r="J1274" s="46">
        <v>3686.0606060606065</v>
      </c>
      <c r="K1274" s="137">
        <v>0.77590436802117824</v>
      </c>
    </row>
    <row r="1275" spans="1:11" ht="14.4" x14ac:dyDescent="0.3">
      <c r="A1275" s="99" t="s">
        <v>489</v>
      </c>
      <c r="B1275" s="10">
        <v>209380</v>
      </c>
      <c r="C1275" s="137">
        <v>1.7180333023417784E-2</v>
      </c>
      <c r="D1275" s="10">
        <v>2101.2121212121201</v>
      </c>
      <c r="E1275" s="10">
        <v>324914</v>
      </c>
      <c r="F1275" s="137">
        <v>2.575150904156839E-2</v>
      </c>
      <c r="G1275" s="46">
        <v>2504.2424242424199</v>
      </c>
      <c r="H1275" s="10">
        <v>618320</v>
      </c>
      <c r="I1275" s="137">
        <v>4.7401670588440928E-2</v>
      </c>
      <c r="J1275" s="46">
        <v>3447.878787878788</v>
      </c>
      <c r="K1275" s="137">
        <v>1.9530996274715828</v>
      </c>
    </row>
    <row r="1276" spans="1:11" ht="14.4" x14ac:dyDescent="0.3">
      <c r="A1276" s="432"/>
      <c r="B1276" s="432"/>
      <c r="C1276" s="432"/>
      <c r="D1276" s="432"/>
      <c r="E1276" s="432"/>
      <c r="F1276" s="432"/>
      <c r="G1276" s="432"/>
      <c r="H1276" s="432"/>
      <c r="I1276" s="432"/>
      <c r="J1276" s="432"/>
      <c r="K1276" s="432"/>
    </row>
    <row r="1277" spans="1:11" ht="14.4" x14ac:dyDescent="0.3">
      <c r="A1277" s="472" t="s">
        <v>490</v>
      </c>
      <c r="B1277" s="472"/>
      <c r="C1277" s="472"/>
      <c r="D1277" s="472"/>
      <c r="E1277" s="472"/>
      <c r="F1277" s="472"/>
      <c r="G1277" s="472"/>
      <c r="H1277" s="472"/>
      <c r="I1277" s="472"/>
      <c r="J1277" s="472"/>
      <c r="K1277" s="472"/>
    </row>
    <row r="1278" spans="1:11" ht="18" customHeight="1" x14ac:dyDescent="0.3">
      <c r="B1278" s="474" t="s">
        <v>332</v>
      </c>
      <c r="C1278" s="474"/>
      <c r="D1278" s="102" t="s">
        <v>333</v>
      </c>
      <c r="E1278" s="474" t="s">
        <v>332</v>
      </c>
      <c r="F1278" s="474"/>
      <c r="G1278" s="102" t="s">
        <v>333</v>
      </c>
      <c r="H1278" s="474" t="s">
        <v>332</v>
      </c>
      <c r="I1278" s="474"/>
      <c r="J1278" s="102" t="s">
        <v>333</v>
      </c>
      <c r="K1278" s="99" t="s">
        <v>0</v>
      </c>
    </row>
    <row r="1279" spans="1:11" ht="14.4" x14ac:dyDescent="0.3">
      <c r="A1279" s="99" t="s">
        <v>18</v>
      </c>
      <c r="B1279" s="46">
        <v>5</v>
      </c>
      <c r="C1279" s="137"/>
      <c r="D1279" s="46">
        <v>-0.60606060606059997</v>
      </c>
      <c r="E1279" s="46">
        <v>7.2</v>
      </c>
      <c r="F1279" s="137"/>
      <c r="G1279" s="46">
        <v>-0.60606060606059997</v>
      </c>
      <c r="H1279" s="46">
        <v>11</v>
      </c>
      <c r="I1279" s="137"/>
      <c r="J1279" s="46"/>
      <c r="K1279" s="137">
        <v>1.2</v>
      </c>
    </row>
    <row r="1280" spans="1:11" ht="14.4" x14ac:dyDescent="0.3">
      <c r="A1280" s="432"/>
      <c r="B1280" s="432"/>
      <c r="C1280" s="432"/>
      <c r="D1280" s="432"/>
      <c r="E1280" s="432"/>
      <c r="F1280" s="432"/>
      <c r="G1280" s="432"/>
      <c r="H1280" s="432"/>
      <c r="I1280" s="432"/>
      <c r="J1280" s="432"/>
      <c r="K1280" s="432"/>
    </row>
    <row r="1281" spans="1:11" ht="14.4" x14ac:dyDescent="0.3">
      <c r="A1281" s="472" t="s">
        <v>491</v>
      </c>
      <c r="B1281" s="472"/>
      <c r="C1281" s="472"/>
      <c r="D1281" s="472"/>
      <c r="E1281" s="472"/>
      <c r="F1281" s="472"/>
      <c r="G1281" s="472"/>
      <c r="H1281" s="472"/>
      <c r="I1281" s="472"/>
      <c r="J1281" s="472"/>
      <c r="K1281" s="472"/>
    </row>
    <row r="1282" spans="1:11" ht="18" customHeight="1" x14ac:dyDescent="0.3">
      <c r="B1282" s="474" t="s">
        <v>332</v>
      </c>
      <c r="C1282" s="474"/>
      <c r="D1282" s="102" t="s">
        <v>333</v>
      </c>
      <c r="E1282" s="474" t="s">
        <v>332</v>
      </c>
      <c r="F1282" s="474"/>
      <c r="G1282" s="102" t="s">
        <v>333</v>
      </c>
      <c r="H1282" s="474" t="s">
        <v>332</v>
      </c>
      <c r="I1282" s="474"/>
      <c r="J1282" s="102" t="s">
        <v>333</v>
      </c>
      <c r="K1282" s="99" t="s">
        <v>0</v>
      </c>
    </row>
    <row r="1283" spans="1:11" ht="14.4" x14ac:dyDescent="0.3">
      <c r="A1283" s="99" t="s">
        <v>18</v>
      </c>
      <c r="B1283" s="10">
        <v>1081491</v>
      </c>
      <c r="C1283" s="137"/>
      <c r="D1283" s="10">
        <v>-0.60606060606059997</v>
      </c>
      <c r="E1283" s="10">
        <v>1164649</v>
      </c>
      <c r="F1283" s="137"/>
      <c r="G1283" s="10">
        <v>-1</v>
      </c>
      <c r="H1283" s="10">
        <v>1131710</v>
      </c>
      <c r="I1283" s="137"/>
      <c r="J1283" s="46"/>
      <c r="K1283" s="137">
        <v>4.6434968021000639E-2</v>
      </c>
    </row>
    <row r="1284" spans="1:11" ht="14.4" x14ac:dyDescent="0.3">
      <c r="A1284" s="99" t="s">
        <v>492</v>
      </c>
      <c r="B1284" s="10">
        <v>22937</v>
      </c>
      <c r="C1284" s="137">
        <v>2.120868319754857E-2</v>
      </c>
      <c r="D1284" s="10">
        <v>-0.60606060606059997</v>
      </c>
      <c r="E1284" s="10">
        <v>28299</v>
      </c>
      <c r="F1284" s="137">
        <v>2.4298307902209163E-2</v>
      </c>
      <c r="G1284" s="10">
        <v>-1</v>
      </c>
      <c r="H1284" s="10">
        <v>36466</v>
      </c>
      <c r="I1284" s="137">
        <v>3.222203568051886E-2</v>
      </c>
      <c r="J1284" s="46"/>
      <c r="K1284" s="137">
        <v>0.58983302088328904</v>
      </c>
    </row>
    <row r="1285" spans="1:11" ht="14.4" x14ac:dyDescent="0.3">
      <c r="A1285" s="99" t="s">
        <v>493</v>
      </c>
      <c r="B1285" s="10">
        <v>1058554</v>
      </c>
      <c r="C1285" s="137">
        <v>0.97879131680245146</v>
      </c>
      <c r="D1285" s="10">
        <v>-0.60606060606059997</v>
      </c>
      <c r="E1285" s="10">
        <v>1136350</v>
      </c>
      <c r="F1285" s="137">
        <v>0.97570169209779078</v>
      </c>
      <c r="G1285" s="10">
        <v>-1</v>
      </c>
      <c r="H1285" s="10">
        <v>1095244</v>
      </c>
      <c r="I1285" s="137">
        <v>0.96777796431948115</v>
      </c>
      <c r="J1285" s="46"/>
      <c r="K1285" s="137">
        <v>3.4660489686874733E-2</v>
      </c>
    </row>
    <row r="1286" spans="1:11" ht="14.4" x14ac:dyDescent="0.3">
      <c r="A1286" s="432"/>
      <c r="B1286" s="432"/>
      <c r="C1286" s="432"/>
      <c r="D1286" s="432"/>
      <c r="E1286" s="432"/>
      <c r="F1286" s="432"/>
      <c r="G1286" s="432"/>
      <c r="H1286" s="432"/>
      <c r="I1286" s="432"/>
      <c r="J1286" s="432"/>
      <c r="K1286" s="432"/>
    </row>
    <row r="1287" spans="1:11" ht="14.4" x14ac:dyDescent="0.3">
      <c r="A1287" s="472" t="s">
        <v>614</v>
      </c>
      <c r="B1287" s="472"/>
      <c r="C1287" s="472"/>
      <c r="D1287" s="472"/>
      <c r="E1287" s="472"/>
      <c r="F1287" s="472"/>
      <c r="G1287" s="472"/>
      <c r="H1287" s="472"/>
      <c r="I1287" s="472"/>
      <c r="J1287" s="472"/>
      <c r="K1287" s="472"/>
    </row>
    <row r="1288" spans="1:11" ht="18" customHeight="1" x14ac:dyDescent="0.3">
      <c r="B1288" s="99" t="s">
        <v>0</v>
      </c>
      <c r="C1288" s="99" t="s">
        <v>0</v>
      </c>
      <c r="D1288" s="99" t="s">
        <v>0</v>
      </c>
      <c r="E1288" s="474" t="s">
        <v>332</v>
      </c>
      <c r="F1288" s="474"/>
      <c r="G1288" s="102" t="s">
        <v>333</v>
      </c>
      <c r="H1288" s="474" t="s">
        <v>332</v>
      </c>
      <c r="I1288" s="474"/>
      <c r="J1288" s="102" t="s">
        <v>333</v>
      </c>
      <c r="K1288" s="99" t="s">
        <v>0</v>
      </c>
    </row>
    <row r="1289" spans="1:11" ht="14.4" x14ac:dyDescent="0.3">
      <c r="A1289" s="99" t="s">
        <v>18</v>
      </c>
      <c r="B1289" s="99" t="s">
        <v>0</v>
      </c>
      <c r="C1289" s="99" t="s">
        <v>0</v>
      </c>
      <c r="D1289" s="99" t="s">
        <v>0</v>
      </c>
      <c r="E1289" s="10">
        <v>4617907</v>
      </c>
      <c r="F1289" s="137"/>
      <c r="G1289" s="46">
        <v>337.575757575757</v>
      </c>
      <c r="H1289" s="10">
        <v>5486041</v>
      </c>
      <c r="I1289" s="137"/>
      <c r="J1289" s="46">
        <v>386.06060000000002</v>
      </c>
    </row>
    <row r="1290" spans="1:11" ht="14.4" x14ac:dyDescent="0.3">
      <c r="A1290" s="99" t="s">
        <v>615</v>
      </c>
      <c r="B1290" s="99" t="s">
        <v>0</v>
      </c>
      <c r="C1290" s="99" t="s">
        <v>0</v>
      </c>
      <c r="D1290" s="99" t="s">
        <v>0</v>
      </c>
      <c r="E1290" s="10">
        <v>4482795</v>
      </c>
      <c r="F1290" s="137">
        <v>0.97074172346909537</v>
      </c>
      <c r="G1290" s="46">
        <v>1264.84848484848</v>
      </c>
      <c r="H1290" s="10">
        <v>5349856</v>
      </c>
      <c r="I1290" s="137">
        <v>0.975176087819978</v>
      </c>
      <c r="J1290" s="46">
        <v>999.39390000000003</v>
      </c>
    </row>
    <row r="1291" spans="1:11" ht="14.4" x14ac:dyDescent="0.3">
      <c r="A1291" s="99" t="s">
        <v>616</v>
      </c>
      <c r="B1291" s="99" t="s">
        <v>0</v>
      </c>
      <c r="C1291" s="99" t="s">
        <v>0</v>
      </c>
      <c r="D1291" s="99" t="s">
        <v>0</v>
      </c>
      <c r="E1291" s="10">
        <v>3206865</v>
      </c>
      <c r="F1291" s="137">
        <v>0.69444122629580896</v>
      </c>
      <c r="G1291" s="46">
        <v>6579.3939393939399</v>
      </c>
      <c r="H1291" s="10">
        <v>3862683</v>
      </c>
      <c r="I1291" s="137">
        <v>0.70409298800355302</v>
      </c>
      <c r="J1291" s="46">
        <v>5815.1513699999996</v>
      </c>
    </row>
    <row r="1292" spans="1:11" ht="14.4" x14ac:dyDescent="0.3">
      <c r="A1292" s="99" t="s">
        <v>617</v>
      </c>
      <c r="B1292" s="99" t="s">
        <v>0</v>
      </c>
      <c r="C1292" s="99" t="s">
        <v>0</v>
      </c>
      <c r="D1292" s="99" t="s">
        <v>0</v>
      </c>
      <c r="E1292" s="10">
        <v>1462793</v>
      </c>
      <c r="F1292" s="137">
        <v>0.31676536578151099</v>
      </c>
      <c r="G1292" s="46">
        <v>3476.3636363636301</v>
      </c>
      <c r="H1292" s="10">
        <v>1755245</v>
      </c>
      <c r="I1292" s="137">
        <v>0.31994748125287437</v>
      </c>
      <c r="J1292" s="46">
        <v>3826.6667499999999</v>
      </c>
    </row>
    <row r="1293" spans="1:11" ht="14.4" x14ac:dyDescent="0.3">
      <c r="A1293" s="99" t="s">
        <v>618</v>
      </c>
      <c r="B1293" s="99" t="s">
        <v>0</v>
      </c>
      <c r="C1293" s="99" t="s">
        <v>0</v>
      </c>
      <c r="D1293" s="99" t="s">
        <v>0</v>
      </c>
      <c r="E1293" s="10">
        <v>966317</v>
      </c>
      <c r="F1293" s="137">
        <v>0.20925432235859232</v>
      </c>
      <c r="G1293" s="46">
        <v>3008.4848484848399</v>
      </c>
      <c r="H1293" s="10">
        <v>1094072</v>
      </c>
      <c r="I1293" s="137">
        <v>0.19942833092206202</v>
      </c>
      <c r="J1293" s="46">
        <v>3129.6970000000001</v>
      </c>
    </row>
    <row r="1294" spans="1:11" ht="14.4" x14ac:dyDescent="0.3">
      <c r="A1294" s="99" t="s">
        <v>619</v>
      </c>
      <c r="B1294" s="99" t="s">
        <v>0</v>
      </c>
      <c r="C1294" s="99" t="s">
        <v>0</v>
      </c>
      <c r="D1294" s="99" t="s">
        <v>0</v>
      </c>
      <c r="E1294" s="10">
        <v>496476</v>
      </c>
      <c r="F1294" s="137">
        <v>0.10751104342291865</v>
      </c>
      <c r="G1294" s="46">
        <v>2440</v>
      </c>
      <c r="H1294" s="10">
        <v>661173</v>
      </c>
      <c r="I1294" s="137">
        <v>0.12051915033081233</v>
      </c>
      <c r="J1294" s="46">
        <v>2900.6060000000002</v>
      </c>
    </row>
    <row r="1295" spans="1:11" ht="14.4" x14ac:dyDescent="0.3">
      <c r="A1295" s="99" t="s">
        <v>620</v>
      </c>
      <c r="B1295" s="99" t="s">
        <v>0</v>
      </c>
      <c r="C1295" s="99" t="s">
        <v>0</v>
      </c>
      <c r="D1295" s="99" t="s">
        <v>0</v>
      </c>
      <c r="E1295" s="10">
        <v>999204</v>
      </c>
      <c r="F1295" s="137">
        <v>0.21637594693873219</v>
      </c>
      <c r="G1295" s="46">
        <v>2785.45454545454</v>
      </c>
      <c r="H1295" s="10">
        <v>1228240</v>
      </c>
      <c r="I1295" s="137">
        <v>0.22388458270727471</v>
      </c>
      <c r="J1295" s="46">
        <v>3227.8789999999999</v>
      </c>
    </row>
    <row r="1296" spans="1:11" ht="14.4" x14ac:dyDescent="0.3">
      <c r="A1296" s="99" t="s">
        <v>621</v>
      </c>
      <c r="B1296" s="99" t="s">
        <v>0</v>
      </c>
      <c r="C1296" s="99" t="s">
        <v>0</v>
      </c>
      <c r="D1296" s="99" t="s">
        <v>0</v>
      </c>
      <c r="E1296" s="10">
        <v>432613</v>
      </c>
      <c r="F1296" s="137">
        <v>9.3681618101014164E-2</v>
      </c>
      <c r="G1296" s="46">
        <v>4023.6363636363599</v>
      </c>
      <c r="H1296" s="10">
        <v>494537</v>
      </c>
      <c r="I1296" s="137">
        <v>9.0144605189789867E-2</v>
      </c>
      <c r="J1296" s="46">
        <v>3974.5454100000002</v>
      </c>
    </row>
    <row r="1297" spans="1:11" ht="14.4" x14ac:dyDescent="0.3">
      <c r="A1297" s="99" t="s">
        <v>622</v>
      </c>
      <c r="B1297" s="99" t="s">
        <v>0</v>
      </c>
      <c r="C1297" s="99" t="s">
        <v>0</v>
      </c>
      <c r="D1297" s="99" t="s">
        <v>0</v>
      </c>
      <c r="E1297" s="10">
        <v>133924</v>
      </c>
      <c r="F1297" s="137">
        <v>2.9001017127456227E-2</v>
      </c>
      <c r="G1297" s="46">
        <v>1712.72727272727</v>
      </c>
      <c r="H1297" s="10">
        <v>152980</v>
      </c>
      <c r="I1297" s="137">
        <v>2.7885318392625938E-2</v>
      </c>
      <c r="J1297" s="46">
        <v>1690.3030000000001</v>
      </c>
    </row>
    <row r="1298" spans="1:11" ht="14.4" x14ac:dyDescent="0.3">
      <c r="A1298" s="99" t="s">
        <v>623</v>
      </c>
      <c r="B1298" s="99" t="s">
        <v>0</v>
      </c>
      <c r="C1298" s="99" t="s">
        <v>0</v>
      </c>
      <c r="D1298" s="99" t="s">
        <v>0</v>
      </c>
      <c r="E1298" s="10">
        <v>133597</v>
      </c>
      <c r="F1298" s="137">
        <v>2.8930205827012109E-2</v>
      </c>
      <c r="G1298" s="46">
        <v>2230.9090909090901</v>
      </c>
      <c r="H1298" s="10">
        <v>169331</v>
      </c>
      <c r="I1298" s="137">
        <v>3.0865791925361111E-2</v>
      </c>
      <c r="J1298" s="46">
        <v>2501.21216</v>
      </c>
    </row>
    <row r="1299" spans="1:11" ht="14.4" x14ac:dyDescent="0.3">
      <c r="A1299" s="99" t="s">
        <v>624</v>
      </c>
      <c r="B1299" s="99" t="s">
        <v>0</v>
      </c>
      <c r="C1299" s="99" t="s">
        <v>0</v>
      </c>
      <c r="D1299" s="99" t="s">
        <v>0</v>
      </c>
      <c r="E1299" s="10">
        <v>44734</v>
      </c>
      <c r="F1299" s="137">
        <v>9.6870725200832331E-3</v>
      </c>
      <c r="G1299" s="46">
        <v>1229.0909090908999</v>
      </c>
      <c r="H1299" s="10">
        <v>62350</v>
      </c>
      <c r="I1299" s="137">
        <v>1.1365208535627058E-2</v>
      </c>
      <c r="J1299" s="46">
        <v>1370.9090000000001</v>
      </c>
    </row>
    <row r="1300" spans="1:11" ht="14.4" x14ac:dyDescent="0.3">
      <c r="A1300" s="99" t="s">
        <v>625</v>
      </c>
      <c r="B1300" s="99" t="s">
        <v>0</v>
      </c>
      <c r="C1300" s="99" t="s">
        <v>0</v>
      </c>
      <c r="D1300" s="99" t="s">
        <v>0</v>
      </c>
      <c r="E1300" s="10">
        <v>1275930</v>
      </c>
      <c r="F1300" s="137">
        <v>0.27630049717328653</v>
      </c>
      <c r="G1300" s="46">
        <v>6402.4242424242402</v>
      </c>
      <c r="H1300" s="10">
        <v>1487173</v>
      </c>
      <c r="I1300" s="137">
        <v>0.27108309981642498</v>
      </c>
      <c r="J1300" s="46">
        <v>5780.6059999999998</v>
      </c>
    </row>
    <row r="1301" spans="1:11" ht="14.4" x14ac:dyDescent="0.3">
      <c r="A1301" s="99" t="s">
        <v>617</v>
      </c>
      <c r="B1301" s="99" t="s">
        <v>0</v>
      </c>
      <c r="C1301" s="99" t="s">
        <v>0</v>
      </c>
      <c r="D1301" s="99" t="s">
        <v>0</v>
      </c>
      <c r="E1301" s="10">
        <v>1187603</v>
      </c>
      <c r="F1301" s="137">
        <v>0.25717343376555657</v>
      </c>
      <c r="G1301" s="46">
        <v>6241.2121212121201</v>
      </c>
      <c r="H1301" s="10">
        <v>1367159</v>
      </c>
      <c r="I1301" s="137">
        <v>0.24920685062324544</v>
      </c>
      <c r="J1301" s="46">
        <v>5556.9697299999998</v>
      </c>
    </row>
    <row r="1302" spans="1:11" ht="14.4" x14ac:dyDescent="0.3">
      <c r="A1302" s="99" t="s">
        <v>618</v>
      </c>
      <c r="B1302" s="99" t="s">
        <v>0</v>
      </c>
      <c r="C1302" s="99" t="s">
        <v>0</v>
      </c>
      <c r="D1302" s="99" t="s">
        <v>0</v>
      </c>
      <c r="E1302" s="10">
        <v>383617</v>
      </c>
      <c r="F1302" s="137">
        <v>8.3071616643643972E-2</v>
      </c>
      <c r="G1302" s="46">
        <v>2684.84848484848</v>
      </c>
      <c r="H1302" s="10">
        <v>464023</v>
      </c>
      <c r="I1302" s="137">
        <v>8.458248853772693E-2</v>
      </c>
      <c r="J1302" s="46">
        <v>3011.51514</v>
      </c>
    </row>
    <row r="1303" spans="1:11" ht="14.4" x14ac:dyDescent="0.3">
      <c r="A1303" s="99" t="s">
        <v>626</v>
      </c>
      <c r="B1303" s="99" t="s">
        <v>0</v>
      </c>
      <c r="C1303" s="99" t="s">
        <v>0</v>
      </c>
      <c r="D1303" s="99" t="s">
        <v>0</v>
      </c>
      <c r="E1303" s="10">
        <v>337028</v>
      </c>
      <c r="F1303" s="137">
        <v>7.2982846991071923E-2</v>
      </c>
      <c r="G1303" s="46">
        <v>2527.2727272727202</v>
      </c>
      <c r="H1303" s="10">
        <v>403763</v>
      </c>
      <c r="I1303" s="137">
        <v>7.3598246896076788E-2</v>
      </c>
      <c r="J1303" s="46">
        <v>2744.2424299999998</v>
      </c>
    </row>
    <row r="1304" spans="1:11" ht="14.4" x14ac:dyDescent="0.3">
      <c r="A1304" s="99" t="s">
        <v>627</v>
      </c>
      <c r="B1304" s="99" t="s">
        <v>0</v>
      </c>
      <c r="C1304" s="99" t="s">
        <v>0</v>
      </c>
      <c r="D1304" s="99" t="s">
        <v>0</v>
      </c>
      <c r="E1304" s="10">
        <v>46589</v>
      </c>
      <c r="F1304" s="137">
        <v>1.0088769652572042E-2</v>
      </c>
      <c r="G1304" s="46">
        <v>840</v>
      </c>
      <c r="H1304" s="10">
        <v>60260</v>
      </c>
      <c r="I1304" s="137">
        <v>1.0984241641650145E-2</v>
      </c>
      <c r="J1304" s="46">
        <v>1018.7879</v>
      </c>
    </row>
    <row r="1305" spans="1:11" ht="14.4" x14ac:dyDescent="0.3">
      <c r="A1305" s="99" t="s">
        <v>619</v>
      </c>
      <c r="B1305" s="99" t="s">
        <v>0</v>
      </c>
      <c r="C1305" s="99" t="s">
        <v>0</v>
      </c>
      <c r="D1305" s="99" t="s">
        <v>0</v>
      </c>
      <c r="E1305" s="10">
        <v>803986</v>
      </c>
      <c r="F1305" s="137">
        <v>0.17410181712191258</v>
      </c>
      <c r="G1305" s="46">
        <v>4502.4242424242402</v>
      </c>
      <c r="H1305" s="10">
        <v>903136</v>
      </c>
      <c r="I1305" s="137">
        <v>0.16462436208551851</v>
      </c>
      <c r="J1305" s="46">
        <v>3610.3029999999999</v>
      </c>
    </row>
    <row r="1306" spans="1:11" ht="14.4" x14ac:dyDescent="0.3">
      <c r="A1306" s="99" t="s">
        <v>626</v>
      </c>
      <c r="B1306" s="99" t="s">
        <v>0</v>
      </c>
      <c r="C1306" s="99" t="s">
        <v>0</v>
      </c>
      <c r="D1306" s="99" t="s">
        <v>0</v>
      </c>
      <c r="E1306" s="10">
        <v>753569</v>
      </c>
      <c r="F1306" s="137">
        <v>0.16318410050267362</v>
      </c>
      <c r="G1306" s="46">
        <v>4463.0303030303003</v>
      </c>
      <c r="H1306" s="10">
        <v>836525</v>
      </c>
      <c r="I1306" s="137">
        <v>0.15248245501628588</v>
      </c>
      <c r="J1306" s="46">
        <v>3528.48486</v>
      </c>
    </row>
    <row r="1307" spans="1:11" ht="14.4" x14ac:dyDescent="0.3">
      <c r="A1307" s="99" t="s">
        <v>627</v>
      </c>
      <c r="B1307" s="99" t="s">
        <v>0</v>
      </c>
      <c r="C1307" s="99" t="s">
        <v>0</v>
      </c>
      <c r="D1307" s="99" t="s">
        <v>0</v>
      </c>
      <c r="E1307" s="10">
        <v>50417</v>
      </c>
      <c r="F1307" s="137">
        <v>1.0917716619238975E-2</v>
      </c>
      <c r="G1307" s="46">
        <v>674.54545454545405</v>
      </c>
      <c r="H1307" s="10">
        <v>66611</v>
      </c>
      <c r="I1307" s="137">
        <v>1.2141907069232622E-2</v>
      </c>
      <c r="J1307" s="46">
        <v>1078.78784</v>
      </c>
    </row>
    <row r="1308" spans="1:11" ht="14.4" x14ac:dyDescent="0.3">
      <c r="A1308" s="99" t="s">
        <v>624</v>
      </c>
      <c r="B1308" s="99" t="s">
        <v>0</v>
      </c>
      <c r="C1308" s="99" t="s">
        <v>0</v>
      </c>
      <c r="D1308" s="99" t="s">
        <v>0</v>
      </c>
      <c r="E1308" s="10">
        <v>88327</v>
      </c>
      <c r="F1308" s="137">
        <v>1.9127063407729954E-2</v>
      </c>
      <c r="G1308" s="46">
        <v>1369.69696969696</v>
      </c>
      <c r="H1308" s="10">
        <v>120014</v>
      </c>
      <c r="I1308" s="137">
        <v>2.1876249193179563E-2</v>
      </c>
      <c r="J1308" s="46">
        <v>1787.87878</v>
      </c>
    </row>
    <row r="1309" spans="1:11" ht="14.4" x14ac:dyDescent="0.3">
      <c r="A1309" s="99" t="s">
        <v>628</v>
      </c>
      <c r="B1309" s="99" t="s">
        <v>0</v>
      </c>
      <c r="C1309" s="99" t="s">
        <v>0</v>
      </c>
      <c r="D1309" s="99" t="s">
        <v>0</v>
      </c>
      <c r="E1309" s="10">
        <v>135112</v>
      </c>
      <c r="F1309" s="137">
        <v>2.9258276530904584E-2</v>
      </c>
      <c r="G1309" s="46">
        <v>1250.30303030303</v>
      </c>
      <c r="H1309" s="10">
        <v>136185</v>
      </c>
      <c r="I1309" s="137">
        <v>2.4823912180021987E-2</v>
      </c>
      <c r="J1309" s="46">
        <v>986.66669999999999</v>
      </c>
    </row>
    <row r="1310" spans="1:11" ht="14.4" x14ac:dyDescent="0.3">
      <c r="A1310" s="432"/>
      <c r="B1310" s="432"/>
      <c r="C1310" s="432"/>
      <c r="D1310" s="432"/>
      <c r="E1310" s="432"/>
      <c r="F1310" s="432"/>
      <c r="G1310" s="432"/>
      <c r="H1310" s="432"/>
      <c r="I1310" s="432"/>
      <c r="J1310" s="432"/>
      <c r="K1310" s="432"/>
    </row>
    <row r="1311" spans="1:11" ht="14.4" x14ac:dyDescent="0.3">
      <c r="A1311" s="472" t="s">
        <v>629</v>
      </c>
      <c r="B1311" s="472"/>
      <c r="C1311" s="472"/>
      <c r="D1311" s="472"/>
      <c r="E1311" s="472"/>
      <c r="F1311" s="472"/>
      <c r="G1311" s="472"/>
      <c r="H1311" s="472"/>
      <c r="I1311" s="472"/>
      <c r="J1311" s="472"/>
      <c r="K1311" s="472"/>
    </row>
    <row r="1312" spans="1:11" ht="18" customHeight="1" x14ac:dyDescent="0.3">
      <c r="B1312" s="99" t="s">
        <v>0</v>
      </c>
      <c r="C1312" s="99" t="s">
        <v>0</v>
      </c>
      <c r="D1312" s="99" t="s">
        <v>0</v>
      </c>
      <c r="E1312" s="474" t="s">
        <v>332</v>
      </c>
      <c r="F1312" s="474"/>
      <c r="G1312" s="102" t="s">
        <v>333</v>
      </c>
      <c r="H1312" s="474" t="s">
        <v>332</v>
      </c>
      <c r="I1312" s="474"/>
      <c r="J1312" s="102" t="s">
        <v>333</v>
      </c>
      <c r="K1312" s="99" t="s">
        <v>0</v>
      </c>
    </row>
    <row r="1313" spans="1:10" ht="14.4" x14ac:dyDescent="0.3">
      <c r="A1313" s="99" t="s">
        <v>18</v>
      </c>
      <c r="B1313" s="99" t="s">
        <v>0</v>
      </c>
      <c r="C1313" s="99" t="s">
        <v>0</v>
      </c>
      <c r="D1313" s="99" t="s">
        <v>0</v>
      </c>
      <c r="E1313" s="10">
        <v>37551064</v>
      </c>
      <c r="F1313" s="137"/>
      <c r="G1313" s="46">
        <v>1344.2424242424199</v>
      </c>
      <c r="H1313" s="10">
        <v>38787337</v>
      </c>
      <c r="I1313" s="137"/>
      <c r="J1313" s="46">
        <v>1424.24243</v>
      </c>
    </row>
    <row r="1314" spans="1:10" ht="14.4" x14ac:dyDescent="0.3">
      <c r="A1314" s="99" t="s">
        <v>334</v>
      </c>
      <c r="B1314" s="99" t="s">
        <v>0</v>
      </c>
      <c r="C1314" s="99" t="s">
        <v>0</v>
      </c>
      <c r="D1314" s="99" t="s">
        <v>0</v>
      </c>
      <c r="E1314" s="10">
        <v>18509352</v>
      </c>
      <c r="F1314" s="137">
        <v>0.49291151909836695</v>
      </c>
      <c r="G1314" s="46">
        <v>1792.72727272727</v>
      </c>
      <c r="H1314" s="10">
        <v>19138665</v>
      </c>
      <c r="I1314" s="137">
        <v>0.49342559918459988</v>
      </c>
      <c r="J1314" s="46">
        <v>1775.75757</v>
      </c>
    </row>
    <row r="1315" spans="1:10" ht="14.4" x14ac:dyDescent="0.3">
      <c r="A1315" s="99" t="s">
        <v>169</v>
      </c>
      <c r="B1315" s="99" t="s">
        <v>0</v>
      </c>
      <c r="C1315" s="99" t="s">
        <v>0</v>
      </c>
      <c r="D1315" s="99" t="s">
        <v>0</v>
      </c>
      <c r="E1315" s="10">
        <v>1288033</v>
      </c>
      <c r="F1315" s="137">
        <v>3.4300838985547789E-2</v>
      </c>
      <c r="G1315" s="46">
        <v>353.93939393939303</v>
      </c>
      <c r="H1315" s="10">
        <v>1254489</v>
      </c>
      <c r="I1315" s="137">
        <v>3.234274629371952E-2</v>
      </c>
      <c r="J1315" s="46">
        <v>326.06060000000002</v>
      </c>
    </row>
    <row r="1316" spans="1:10" ht="14.4" x14ac:dyDescent="0.3">
      <c r="A1316" s="99" t="s">
        <v>630</v>
      </c>
      <c r="B1316" s="99" t="s">
        <v>0</v>
      </c>
      <c r="C1316" s="99" t="s">
        <v>0</v>
      </c>
      <c r="D1316" s="99" t="s">
        <v>0</v>
      </c>
      <c r="E1316" s="10">
        <v>6627</v>
      </c>
      <c r="F1316" s="137">
        <v>1.7647968643445098E-4</v>
      </c>
      <c r="G1316" s="46">
        <v>350.90909090909003</v>
      </c>
      <c r="H1316" s="10">
        <v>6847</v>
      </c>
      <c r="I1316" s="137">
        <v>1.7652668446921219E-4</v>
      </c>
      <c r="J1316" s="46">
        <v>455.75756799999999</v>
      </c>
    </row>
    <row r="1317" spans="1:10" ht="14.4" x14ac:dyDescent="0.3">
      <c r="A1317" s="99" t="s">
        <v>631</v>
      </c>
      <c r="B1317" s="99" t="s">
        <v>0</v>
      </c>
      <c r="C1317" s="99" t="s">
        <v>0</v>
      </c>
      <c r="D1317" s="99" t="s">
        <v>0</v>
      </c>
      <c r="E1317" s="10">
        <v>1281406</v>
      </c>
      <c r="F1317" s="137">
        <v>3.4124359299113338E-2</v>
      </c>
      <c r="G1317" s="46">
        <v>501.21212121212102</v>
      </c>
      <c r="H1317" s="10">
        <v>1247642</v>
      </c>
      <c r="I1317" s="137">
        <v>3.2166219609250306E-2</v>
      </c>
      <c r="J1317" s="46">
        <v>529.69695999999999</v>
      </c>
    </row>
    <row r="1318" spans="1:10" ht="14.4" x14ac:dyDescent="0.3">
      <c r="A1318" s="99" t="s">
        <v>632</v>
      </c>
      <c r="B1318" s="99" t="s">
        <v>0</v>
      </c>
      <c r="C1318" s="99" t="s">
        <v>0</v>
      </c>
      <c r="D1318" s="99" t="s">
        <v>0</v>
      </c>
      <c r="E1318" s="10">
        <v>3407236</v>
      </c>
      <c r="F1318" s="137">
        <v>9.0736070754213513E-2</v>
      </c>
      <c r="G1318" s="46">
        <v>532.72727272727195</v>
      </c>
      <c r="H1318" s="10">
        <v>3345539</v>
      </c>
      <c r="I1318" s="137">
        <v>8.6253382128296155E-2</v>
      </c>
      <c r="J1318" s="46">
        <v>596.36364700000001</v>
      </c>
    </row>
    <row r="1319" spans="1:10" ht="14.4" x14ac:dyDescent="0.3">
      <c r="A1319" s="99" t="s">
        <v>630</v>
      </c>
      <c r="B1319" s="99" t="s">
        <v>0</v>
      </c>
      <c r="C1319" s="99" t="s">
        <v>0</v>
      </c>
      <c r="D1319" s="99" t="s">
        <v>0</v>
      </c>
      <c r="E1319" s="10">
        <v>20149</v>
      </c>
      <c r="F1319" s="137">
        <v>5.3657600754002598E-4</v>
      </c>
      <c r="G1319" s="46">
        <v>651.51515151515105</v>
      </c>
      <c r="H1319" s="10">
        <v>19106</v>
      </c>
      <c r="I1319" s="137">
        <v>4.925834428901371E-4</v>
      </c>
      <c r="J1319" s="46">
        <v>682.42425500000002</v>
      </c>
    </row>
    <row r="1320" spans="1:10" ht="14.4" x14ac:dyDescent="0.3">
      <c r="A1320" s="99" t="s">
        <v>631</v>
      </c>
      <c r="B1320" s="99" t="s">
        <v>0</v>
      </c>
      <c r="C1320" s="99" t="s">
        <v>0</v>
      </c>
      <c r="D1320" s="99" t="s">
        <v>0</v>
      </c>
      <c r="E1320" s="10">
        <v>3387087</v>
      </c>
      <c r="F1320" s="137">
        <v>9.0199494746673492E-2</v>
      </c>
      <c r="G1320" s="46">
        <v>866.66666666666595</v>
      </c>
      <c r="H1320" s="10">
        <v>3326433</v>
      </c>
      <c r="I1320" s="137">
        <v>8.5760798685406009E-2</v>
      </c>
      <c r="J1320" s="46">
        <v>902.42425500000002</v>
      </c>
    </row>
    <row r="1321" spans="1:10" ht="14.4" x14ac:dyDescent="0.3">
      <c r="A1321" s="99" t="s">
        <v>633</v>
      </c>
      <c r="B1321" s="99" t="s">
        <v>0</v>
      </c>
      <c r="C1321" s="99" t="s">
        <v>0</v>
      </c>
      <c r="D1321" s="99" t="s">
        <v>0</v>
      </c>
      <c r="E1321" s="10">
        <v>4680829</v>
      </c>
      <c r="F1321" s="137">
        <v>0.12465236670790474</v>
      </c>
      <c r="G1321" s="46">
        <v>1689.0909090908999</v>
      </c>
      <c r="H1321" s="10">
        <v>4836233</v>
      </c>
      <c r="I1321" s="137">
        <v>0.12468587363963657</v>
      </c>
      <c r="J1321" s="46">
        <v>1413.3333700000001</v>
      </c>
    </row>
    <row r="1322" spans="1:10" ht="14.4" x14ac:dyDescent="0.3">
      <c r="A1322" s="99" t="s">
        <v>630</v>
      </c>
      <c r="B1322" s="99" t="s">
        <v>0</v>
      </c>
      <c r="C1322" s="99" t="s">
        <v>0</v>
      </c>
      <c r="D1322" s="99" t="s">
        <v>0</v>
      </c>
      <c r="E1322" s="10">
        <v>36554</v>
      </c>
      <c r="F1322" s="137">
        <v>9.7344778299757369E-4</v>
      </c>
      <c r="G1322" s="46">
        <v>884.24242424242402</v>
      </c>
      <c r="H1322" s="10">
        <v>37603</v>
      </c>
      <c r="I1322" s="137">
        <v>9.6946588521918894E-4</v>
      </c>
      <c r="J1322" s="46">
        <v>1029.0909999999999</v>
      </c>
    </row>
    <row r="1323" spans="1:10" ht="14.4" x14ac:dyDescent="0.3">
      <c r="A1323" s="99" t="s">
        <v>631</v>
      </c>
      <c r="B1323" s="99" t="s">
        <v>0</v>
      </c>
      <c r="C1323" s="99" t="s">
        <v>0</v>
      </c>
      <c r="D1323" s="99" t="s">
        <v>0</v>
      </c>
      <c r="E1323" s="10">
        <v>4644275</v>
      </c>
      <c r="F1323" s="137">
        <v>0.12367891892490716</v>
      </c>
      <c r="G1323" s="46">
        <v>1886.6666666666599</v>
      </c>
      <c r="H1323" s="10">
        <v>4798630</v>
      </c>
      <c r="I1323" s="137">
        <v>0.12371640775441738</v>
      </c>
      <c r="J1323" s="46">
        <v>1803.03027</v>
      </c>
    </row>
    <row r="1324" spans="1:10" ht="14.4" x14ac:dyDescent="0.3">
      <c r="A1324" s="99" t="s">
        <v>634</v>
      </c>
      <c r="B1324" s="99" t="s">
        <v>0</v>
      </c>
      <c r="C1324" s="99" t="s">
        <v>0</v>
      </c>
      <c r="D1324" s="99" t="s">
        <v>0</v>
      </c>
      <c r="E1324" s="10">
        <v>7141012</v>
      </c>
      <c r="F1324" s="137">
        <v>0.19016803358754361</v>
      </c>
      <c r="G1324" s="46">
        <v>1329.69696969696</v>
      </c>
      <c r="H1324" s="10">
        <v>7303247</v>
      </c>
      <c r="I1324" s="137">
        <v>0.18828946674013738</v>
      </c>
      <c r="J1324" s="46">
        <v>1261.21216</v>
      </c>
    </row>
    <row r="1325" spans="1:10" ht="14.4" x14ac:dyDescent="0.3">
      <c r="A1325" s="99" t="s">
        <v>630</v>
      </c>
      <c r="B1325" s="99" t="s">
        <v>0</v>
      </c>
      <c r="C1325" s="99" t="s">
        <v>0</v>
      </c>
      <c r="D1325" s="99" t="s">
        <v>0</v>
      </c>
      <c r="E1325" s="10">
        <v>185361</v>
      </c>
      <c r="F1325" s="137">
        <v>4.9362382914103315E-3</v>
      </c>
      <c r="G1325" s="46">
        <v>1598.1818181818101</v>
      </c>
      <c r="H1325" s="10">
        <v>175870</v>
      </c>
      <c r="I1325" s="137">
        <v>4.5342117712283267E-3</v>
      </c>
      <c r="J1325" s="46">
        <v>1905.4545900000001</v>
      </c>
    </row>
    <row r="1326" spans="1:10" ht="14.4" x14ac:dyDescent="0.3">
      <c r="A1326" s="99" t="s">
        <v>631</v>
      </c>
      <c r="B1326" s="99" t="s">
        <v>0</v>
      </c>
      <c r="C1326" s="99" t="s">
        <v>0</v>
      </c>
      <c r="D1326" s="99" t="s">
        <v>0</v>
      </c>
      <c r="E1326" s="10">
        <v>6955651</v>
      </c>
      <c r="F1326" s="137">
        <v>0.18523179529613329</v>
      </c>
      <c r="G1326" s="46">
        <v>2133.3333333333298</v>
      </c>
      <c r="H1326" s="10">
        <v>7127377</v>
      </c>
      <c r="I1326" s="137">
        <v>0.18375525496890904</v>
      </c>
      <c r="J1326" s="46">
        <v>2317.5756799999999</v>
      </c>
    </row>
    <row r="1327" spans="1:10" ht="14.4" x14ac:dyDescent="0.3">
      <c r="A1327" s="99" t="s">
        <v>635</v>
      </c>
      <c r="B1327" s="99" t="s">
        <v>0</v>
      </c>
      <c r="C1327" s="99" t="s">
        <v>0</v>
      </c>
      <c r="D1327" s="99" t="s">
        <v>0</v>
      </c>
      <c r="E1327" s="10">
        <v>1173065</v>
      </c>
      <c r="F1327" s="137">
        <v>3.1239194713630486E-2</v>
      </c>
      <c r="G1327" s="46">
        <v>747.27272727272702</v>
      </c>
      <c r="H1327" s="10">
        <v>1458970</v>
      </c>
      <c r="I1327" s="137">
        <v>3.7614595711997448E-2</v>
      </c>
      <c r="J1327" s="46">
        <v>507.27273600000001</v>
      </c>
    </row>
    <row r="1328" spans="1:10" ht="14.4" x14ac:dyDescent="0.3">
      <c r="A1328" s="99" t="s">
        <v>630</v>
      </c>
      <c r="B1328" s="99" t="s">
        <v>0</v>
      </c>
      <c r="C1328" s="99" t="s">
        <v>0</v>
      </c>
      <c r="D1328" s="99" t="s">
        <v>0</v>
      </c>
      <c r="E1328" s="10">
        <v>128424</v>
      </c>
      <c r="F1328" s="137">
        <v>3.4199829863675768E-3</v>
      </c>
      <c r="G1328" s="46">
        <v>1238.1818181818101</v>
      </c>
      <c r="H1328" s="10">
        <v>155172</v>
      </c>
      <c r="I1328" s="137">
        <v>4.000584005032364E-3</v>
      </c>
      <c r="J1328" s="46">
        <v>1587.27271</v>
      </c>
    </row>
    <row r="1329" spans="1:10" ht="14.4" x14ac:dyDescent="0.3">
      <c r="A1329" s="99" t="s">
        <v>631</v>
      </c>
      <c r="B1329" s="99" t="s">
        <v>0</v>
      </c>
      <c r="C1329" s="99" t="s">
        <v>0</v>
      </c>
      <c r="D1329" s="99" t="s">
        <v>0</v>
      </c>
      <c r="E1329" s="10">
        <v>1044641</v>
      </c>
      <c r="F1329" s="137">
        <v>2.781921172726291E-2</v>
      </c>
      <c r="G1329" s="46">
        <v>1420</v>
      </c>
      <c r="H1329" s="10">
        <v>1303798</v>
      </c>
      <c r="I1329" s="137">
        <v>3.3614011706965083E-2</v>
      </c>
      <c r="J1329" s="46">
        <v>1669.0909999999999</v>
      </c>
    </row>
    <row r="1330" spans="1:10" ht="14.4" x14ac:dyDescent="0.3">
      <c r="A1330" s="99" t="s">
        <v>636</v>
      </c>
      <c r="B1330" s="99" t="s">
        <v>0</v>
      </c>
      <c r="C1330" s="99" t="s">
        <v>0</v>
      </c>
      <c r="D1330" s="99" t="s">
        <v>0</v>
      </c>
      <c r="E1330" s="10">
        <v>819177</v>
      </c>
      <c r="F1330" s="137">
        <v>2.1815014349526821E-2</v>
      </c>
      <c r="G1330" s="46">
        <v>614.54545454545405</v>
      </c>
      <c r="H1330" s="10">
        <v>940187</v>
      </c>
      <c r="I1330" s="137">
        <v>2.4239534670812798E-2</v>
      </c>
      <c r="J1330" s="46">
        <v>498.18182400000001</v>
      </c>
    </row>
    <row r="1331" spans="1:10" ht="14.4" x14ac:dyDescent="0.3">
      <c r="A1331" s="99" t="s">
        <v>630</v>
      </c>
      <c r="B1331" s="99" t="s">
        <v>0</v>
      </c>
      <c r="C1331" s="99" t="s">
        <v>0</v>
      </c>
      <c r="D1331" s="99" t="s">
        <v>0</v>
      </c>
      <c r="E1331" s="10">
        <v>220756</v>
      </c>
      <c r="F1331" s="137">
        <v>5.8788214363246806E-3</v>
      </c>
      <c r="G1331" s="46">
        <v>1573.9393939393899</v>
      </c>
      <c r="H1331" s="10">
        <v>244443</v>
      </c>
      <c r="I1331" s="137">
        <v>6.3021341217624708E-3</v>
      </c>
      <c r="J1331" s="46">
        <v>1615.15149</v>
      </c>
    </row>
    <row r="1332" spans="1:10" ht="14.4" x14ac:dyDescent="0.3">
      <c r="A1332" s="99" t="s">
        <v>631</v>
      </c>
      <c r="B1332" s="99" t="s">
        <v>0</v>
      </c>
      <c r="C1332" s="99" t="s">
        <v>0</v>
      </c>
      <c r="D1332" s="99" t="s">
        <v>0</v>
      </c>
      <c r="E1332" s="10">
        <v>598421</v>
      </c>
      <c r="F1332" s="137">
        <v>1.5936192913202141E-2</v>
      </c>
      <c r="G1332" s="46">
        <v>1608.4848484848401</v>
      </c>
      <c r="H1332" s="10">
        <v>695744</v>
      </c>
      <c r="I1332" s="137">
        <v>1.7937400549050325E-2</v>
      </c>
      <c r="J1332" s="46">
        <v>1549.6969999999999</v>
      </c>
    </row>
    <row r="1333" spans="1:10" ht="14.4" x14ac:dyDescent="0.3">
      <c r="A1333" s="99" t="s">
        <v>355</v>
      </c>
      <c r="B1333" s="99" t="s">
        <v>0</v>
      </c>
      <c r="C1333" s="99" t="s">
        <v>0</v>
      </c>
      <c r="D1333" s="99" t="s">
        <v>0</v>
      </c>
      <c r="E1333" s="10">
        <v>19041712</v>
      </c>
      <c r="F1333" s="137">
        <v>0.50708848090163305</v>
      </c>
      <c r="G1333" s="46">
        <v>1375.7575757575701</v>
      </c>
      <c r="H1333" s="10">
        <v>19648672</v>
      </c>
      <c r="I1333" s="137">
        <v>0.50657440081540017</v>
      </c>
      <c r="J1333" s="46">
        <v>1203.03027</v>
      </c>
    </row>
    <row r="1334" spans="1:10" ht="14.4" x14ac:dyDescent="0.3">
      <c r="A1334" s="99" t="s">
        <v>169</v>
      </c>
      <c r="B1334" s="99" t="s">
        <v>0</v>
      </c>
      <c r="C1334" s="99" t="s">
        <v>0</v>
      </c>
      <c r="D1334" s="99" t="s">
        <v>0</v>
      </c>
      <c r="E1334" s="10">
        <v>1233122</v>
      </c>
      <c r="F1334" s="137">
        <v>3.283853687874197E-2</v>
      </c>
      <c r="G1334" s="46">
        <v>320</v>
      </c>
      <c r="H1334" s="10">
        <v>1196857</v>
      </c>
      <c r="I1334" s="137">
        <v>3.0856900539472456E-2</v>
      </c>
      <c r="J1334" s="46">
        <v>385.45455900000002</v>
      </c>
    </row>
    <row r="1335" spans="1:10" ht="14.4" x14ac:dyDescent="0.3">
      <c r="A1335" s="99" t="s">
        <v>630</v>
      </c>
      <c r="B1335" s="99" t="s">
        <v>0</v>
      </c>
      <c r="C1335" s="99" t="s">
        <v>0</v>
      </c>
      <c r="D1335" s="99" t="s">
        <v>0</v>
      </c>
      <c r="E1335" s="10">
        <v>5409</v>
      </c>
      <c r="F1335" s="137">
        <v>1.4404385452300366E-4</v>
      </c>
      <c r="G1335" s="46">
        <v>385.45454545454498</v>
      </c>
      <c r="H1335" s="10">
        <v>5346</v>
      </c>
      <c r="I1335" s="137">
        <v>1.3782848768400884E-4</v>
      </c>
      <c r="J1335" s="46">
        <v>335.15152</v>
      </c>
    </row>
    <row r="1336" spans="1:10" ht="14.4" x14ac:dyDescent="0.3">
      <c r="A1336" s="99" t="s">
        <v>631</v>
      </c>
      <c r="B1336" s="99" t="s">
        <v>0</v>
      </c>
      <c r="C1336" s="99" t="s">
        <v>0</v>
      </c>
      <c r="D1336" s="99" t="s">
        <v>0</v>
      </c>
      <c r="E1336" s="10">
        <v>1227713</v>
      </c>
      <c r="F1336" s="137">
        <v>3.2694493024218965E-2</v>
      </c>
      <c r="G1336" s="46">
        <v>507.87878787878799</v>
      </c>
      <c r="H1336" s="10">
        <v>1191511</v>
      </c>
      <c r="I1336" s="137">
        <v>3.0719072051788449E-2</v>
      </c>
      <c r="J1336" s="46">
        <v>487.878784</v>
      </c>
    </row>
    <row r="1337" spans="1:10" ht="14.4" x14ac:dyDescent="0.3">
      <c r="A1337" s="99" t="s">
        <v>632</v>
      </c>
      <c r="B1337" s="99" t="s">
        <v>0</v>
      </c>
      <c r="C1337" s="99" t="s">
        <v>0</v>
      </c>
      <c r="D1337" s="99" t="s">
        <v>0</v>
      </c>
      <c r="E1337" s="10">
        <v>3267393</v>
      </c>
      <c r="F1337" s="137">
        <v>8.701199518607515E-2</v>
      </c>
      <c r="G1337" s="46">
        <v>431.51515151515099</v>
      </c>
      <c r="H1337" s="10">
        <v>3211659</v>
      </c>
      <c r="I1337" s="137">
        <v>8.2801740165869081E-2</v>
      </c>
      <c r="J1337" s="46">
        <v>514.54549999999995</v>
      </c>
    </row>
    <row r="1338" spans="1:10" ht="14.4" x14ac:dyDescent="0.3">
      <c r="A1338" s="99" t="s">
        <v>630</v>
      </c>
      <c r="B1338" s="99" t="s">
        <v>0</v>
      </c>
      <c r="C1338" s="99" t="s">
        <v>0</v>
      </c>
      <c r="D1338" s="99" t="s">
        <v>0</v>
      </c>
      <c r="E1338" s="10">
        <v>15868</v>
      </c>
      <c r="F1338" s="137">
        <v>4.2257124858033319E-4</v>
      </c>
      <c r="G1338" s="46">
        <v>586.06060606060601</v>
      </c>
      <c r="H1338" s="10">
        <v>15243</v>
      </c>
      <c r="I1338" s="137">
        <v>3.9298908300923057E-4</v>
      </c>
      <c r="J1338" s="46">
        <v>564.24243200000001</v>
      </c>
    </row>
    <row r="1339" spans="1:10" ht="14.4" x14ac:dyDescent="0.3">
      <c r="A1339" s="99" t="s">
        <v>631</v>
      </c>
      <c r="B1339" s="99" t="s">
        <v>0</v>
      </c>
      <c r="C1339" s="99" t="s">
        <v>0</v>
      </c>
      <c r="D1339" s="99" t="s">
        <v>0</v>
      </c>
      <c r="E1339" s="10">
        <v>3251525</v>
      </c>
      <c r="F1339" s="137">
        <v>8.6589423937494817E-2</v>
      </c>
      <c r="G1339" s="46">
        <v>745.45454545454504</v>
      </c>
      <c r="H1339" s="10">
        <v>3196416</v>
      </c>
      <c r="I1339" s="137">
        <v>8.2408751082859846E-2</v>
      </c>
      <c r="J1339" s="46">
        <v>740</v>
      </c>
    </row>
    <row r="1340" spans="1:10" ht="14.4" x14ac:dyDescent="0.3">
      <c r="A1340" s="99" t="s">
        <v>633</v>
      </c>
      <c r="B1340" s="99" t="s">
        <v>0</v>
      </c>
      <c r="C1340" s="99" t="s">
        <v>0</v>
      </c>
      <c r="D1340" s="99" t="s">
        <v>0</v>
      </c>
      <c r="E1340" s="10">
        <v>4589517</v>
      </c>
      <c r="F1340" s="137">
        <v>0.12222069126989318</v>
      </c>
      <c r="G1340" s="46">
        <v>836.36363636363603</v>
      </c>
      <c r="H1340" s="10">
        <v>4705111</v>
      </c>
      <c r="I1340" s="137">
        <v>0.12130533735791142</v>
      </c>
      <c r="J1340" s="46">
        <v>829.69695999999999</v>
      </c>
    </row>
    <row r="1341" spans="1:10" ht="14.4" x14ac:dyDescent="0.3">
      <c r="A1341" s="99" t="s">
        <v>630</v>
      </c>
      <c r="B1341" s="99" t="s">
        <v>0</v>
      </c>
      <c r="C1341" s="99" t="s">
        <v>0</v>
      </c>
      <c r="D1341" s="99" t="s">
        <v>0</v>
      </c>
      <c r="E1341" s="10">
        <v>25340</v>
      </c>
      <c r="F1341" s="137">
        <v>6.7481443401976569E-4</v>
      </c>
      <c r="G1341" s="46">
        <v>736.969696969697</v>
      </c>
      <c r="H1341" s="10">
        <v>28244</v>
      </c>
      <c r="I1341" s="137">
        <v>7.2817579613676498E-4</v>
      </c>
      <c r="J1341" s="46">
        <v>823.63635299999999</v>
      </c>
    </row>
    <row r="1342" spans="1:10" ht="14.4" x14ac:dyDescent="0.3">
      <c r="A1342" s="99" t="s">
        <v>631</v>
      </c>
      <c r="B1342" s="99" t="s">
        <v>0</v>
      </c>
      <c r="C1342" s="99" t="s">
        <v>0</v>
      </c>
      <c r="D1342" s="99" t="s">
        <v>0</v>
      </c>
      <c r="E1342" s="10">
        <v>4564177</v>
      </c>
      <c r="F1342" s="137">
        <v>0.12154587683587341</v>
      </c>
      <c r="G1342" s="46">
        <v>1157.57575757575</v>
      </c>
      <c r="H1342" s="10">
        <v>4676867</v>
      </c>
      <c r="I1342" s="137">
        <v>0.12057716156177466</v>
      </c>
      <c r="J1342" s="46">
        <v>1266.6666299999999</v>
      </c>
    </row>
    <row r="1343" spans="1:10" ht="14.4" x14ac:dyDescent="0.3">
      <c r="A1343" s="99" t="s">
        <v>634</v>
      </c>
      <c r="B1343" s="99" t="s">
        <v>0</v>
      </c>
      <c r="C1343" s="99" t="s">
        <v>0</v>
      </c>
      <c r="D1343" s="99" t="s">
        <v>0</v>
      </c>
      <c r="E1343" s="10">
        <v>7422868</v>
      </c>
      <c r="F1343" s="137">
        <v>0.19767397270021431</v>
      </c>
      <c r="G1343" s="46">
        <v>749.69696969696895</v>
      </c>
      <c r="H1343" s="10">
        <v>7543832</v>
      </c>
      <c r="I1343" s="137">
        <v>0.19449213541006952</v>
      </c>
      <c r="J1343" s="46">
        <v>799.39390000000003</v>
      </c>
    </row>
    <row r="1344" spans="1:10" ht="14.4" x14ac:dyDescent="0.3">
      <c r="A1344" s="99" t="s">
        <v>630</v>
      </c>
      <c r="B1344" s="99" t="s">
        <v>0</v>
      </c>
      <c r="C1344" s="99" t="s">
        <v>0</v>
      </c>
      <c r="D1344" s="99" t="s">
        <v>0</v>
      </c>
      <c r="E1344" s="10">
        <v>118460</v>
      </c>
      <c r="F1344" s="137">
        <v>3.1546376422249981E-3</v>
      </c>
      <c r="G1344" s="46">
        <v>1654.54545454545</v>
      </c>
      <c r="H1344" s="10">
        <v>117836</v>
      </c>
      <c r="I1344" s="137">
        <v>3.0380018097143405E-3</v>
      </c>
      <c r="J1344" s="46">
        <v>1627.27271</v>
      </c>
    </row>
    <row r="1345" spans="1:11" ht="14.4" x14ac:dyDescent="0.3">
      <c r="A1345" s="99" t="s">
        <v>631</v>
      </c>
      <c r="B1345" s="99" t="s">
        <v>0</v>
      </c>
      <c r="C1345" s="99" t="s">
        <v>0</v>
      </c>
      <c r="D1345" s="99" t="s">
        <v>0</v>
      </c>
      <c r="E1345" s="10">
        <v>7304408</v>
      </c>
      <c r="F1345" s="137">
        <v>0.1945193350579893</v>
      </c>
      <c r="G1345" s="46">
        <v>1820.6060606060601</v>
      </c>
      <c r="H1345" s="10">
        <v>7425996</v>
      </c>
      <c r="I1345" s="137">
        <v>0.19145413360035518</v>
      </c>
      <c r="J1345" s="46">
        <v>1683.03027</v>
      </c>
    </row>
    <row r="1346" spans="1:11" ht="14.4" x14ac:dyDescent="0.3">
      <c r="A1346" s="99" t="s">
        <v>635</v>
      </c>
      <c r="B1346" s="99" t="s">
        <v>0</v>
      </c>
      <c r="C1346" s="99" t="s">
        <v>0</v>
      </c>
      <c r="D1346" s="99" t="s">
        <v>0</v>
      </c>
      <c r="E1346" s="10">
        <v>1356168</v>
      </c>
      <c r="F1346" s="137">
        <v>3.6115301553106459E-2</v>
      </c>
      <c r="G1346" s="46">
        <v>467.87878787878799</v>
      </c>
      <c r="H1346" s="10">
        <v>1683473</v>
      </c>
      <c r="I1346" s="137">
        <v>4.3402644528032434E-2</v>
      </c>
      <c r="J1346" s="46">
        <v>510.30304000000001</v>
      </c>
    </row>
    <row r="1347" spans="1:11" ht="14.4" x14ac:dyDescent="0.3">
      <c r="A1347" s="99" t="s">
        <v>630</v>
      </c>
      <c r="B1347" s="99" t="s">
        <v>0</v>
      </c>
      <c r="C1347" s="99" t="s">
        <v>0</v>
      </c>
      <c r="D1347" s="99" t="s">
        <v>0</v>
      </c>
      <c r="E1347" s="10">
        <v>73703</v>
      </c>
      <c r="F1347" s="137">
        <v>1.9627406562967163E-3</v>
      </c>
      <c r="G1347" s="46">
        <v>1192.12121212121</v>
      </c>
      <c r="H1347" s="10">
        <v>86370</v>
      </c>
      <c r="I1347" s="137">
        <v>2.2267576657814896E-3</v>
      </c>
      <c r="J1347" s="46">
        <v>1026.6666299999999</v>
      </c>
    </row>
    <row r="1348" spans="1:11" ht="14.4" x14ac:dyDescent="0.3">
      <c r="A1348" s="99" t="s">
        <v>631</v>
      </c>
      <c r="B1348" s="99" t="s">
        <v>0</v>
      </c>
      <c r="C1348" s="99" t="s">
        <v>0</v>
      </c>
      <c r="D1348" s="99" t="s">
        <v>0</v>
      </c>
      <c r="E1348" s="10">
        <v>1282465</v>
      </c>
      <c r="F1348" s="137">
        <v>3.4152560896809743E-2</v>
      </c>
      <c r="G1348" s="46">
        <v>1216.9696969696899</v>
      </c>
      <c r="H1348" s="10">
        <v>1597103</v>
      </c>
      <c r="I1348" s="137">
        <v>4.1175886862250946E-2</v>
      </c>
      <c r="J1348" s="46">
        <v>1079.39392</v>
      </c>
    </row>
    <row r="1349" spans="1:11" ht="14.4" x14ac:dyDescent="0.3">
      <c r="A1349" s="99" t="s">
        <v>636</v>
      </c>
      <c r="B1349" s="99" t="s">
        <v>0</v>
      </c>
      <c r="C1349" s="99" t="s">
        <v>0</v>
      </c>
      <c r="D1349" s="99" t="s">
        <v>0</v>
      </c>
      <c r="E1349" s="10">
        <v>1172644</v>
      </c>
      <c r="F1349" s="137">
        <v>3.1227983313601979E-2</v>
      </c>
      <c r="G1349" s="46">
        <v>722.42424242424204</v>
      </c>
      <c r="H1349" s="10">
        <v>1307740</v>
      </c>
      <c r="I1349" s="137">
        <v>3.371564281404521E-2</v>
      </c>
      <c r="J1349" s="46">
        <v>584.24243200000001</v>
      </c>
    </row>
    <row r="1350" spans="1:11" ht="14.4" x14ac:dyDescent="0.3">
      <c r="A1350" s="99" t="s">
        <v>630</v>
      </c>
      <c r="B1350" s="99" t="s">
        <v>0</v>
      </c>
      <c r="C1350" s="99" t="s">
        <v>0</v>
      </c>
      <c r="D1350" s="99" t="s">
        <v>0</v>
      </c>
      <c r="E1350" s="10">
        <v>235072</v>
      </c>
      <c r="F1350" s="137">
        <v>6.2600622981015932E-3</v>
      </c>
      <c r="G1350" s="46">
        <v>1790.9090909090901</v>
      </c>
      <c r="H1350" s="10">
        <v>251262</v>
      </c>
      <c r="I1350" s="137">
        <v>6.4779389211484153E-3</v>
      </c>
      <c r="J1350" s="46">
        <v>2070.3029999999999</v>
      </c>
    </row>
    <row r="1351" spans="1:11" ht="14.4" x14ac:dyDescent="0.3">
      <c r="A1351" s="99" t="s">
        <v>631</v>
      </c>
      <c r="B1351" s="99" t="s">
        <v>0</v>
      </c>
      <c r="C1351" s="99" t="s">
        <v>0</v>
      </c>
      <c r="D1351" s="99" t="s">
        <v>0</v>
      </c>
      <c r="E1351" s="10">
        <v>937572</v>
      </c>
      <c r="F1351" s="137">
        <v>2.4967921015500386E-2</v>
      </c>
      <c r="G1351" s="46">
        <v>1849.69696969697</v>
      </c>
      <c r="H1351" s="10">
        <v>1056478</v>
      </c>
      <c r="I1351" s="137">
        <v>2.7237703892896797E-2</v>
      </c>
      <c r="J1351" s="46">
        <v>2075.1516099999999</v>
      </c>
    </row>
    <row r="1352" spans="1:11" ht="14.4" x14ac:dyDescent="0.3">
      <c r="A1352" s="432"/>
      <c r="B1352" s="432"/>
      <c r="C1352" s="432"/>
      <c r="D1352" s="432"/>
      <c r="E1352" s="432"/>
      <c r="F1352" s="432"/>
      <c r="G1352" s="432"/>
      <c r="H1352" s="432"/>
      <c r="I1352" s="432"/>
      <c r="J1352" s="432"/>
      <c r="K1352" s="432"/>
    </row>
    <row r="1353" spans="1:11" ht="14.4" x14ac:dyDescent="0.3">
      <c r="A1353" s="472" t="s">
        <v>637</v>
      </c>
      <c r="B1353" s="472"/>
      <c r="C1353" s="472"/>
      <c r="D1353" s="472"/>
      <c r="E1353" s="472"/>
      <c r="F1353" s="472"/>
      <c r="G1353" s="472"/>
      <c r="H1353" s="472"/>
      <c r="I1353" s="472"/>
      <c r="J1353" s="472"/>
      <c r="K1353" s="472"/>
    </row>
    <row r="1354" spans="1:11" ht="18" customHeight="1" x14ac:dyDescent="0.3">
      <c r="B1354" s="99" t="s">
        <v>0</v>
      </c>
      <c r="C1354" s="99" t="s">
        <v>0</v>
      </c>
      <c r="D1354" s="99" t="s">
        <v>0</v>
      </c>
      <c r="E1354" s="474" t="s">
        <v>332</v>
      </c>
      <c r="F1354" s="474"/>
      <c r="G1354" s="102" t="s">
        <v>333</v>
      </c>
      <c r="H1354" s="474" t="s">
        <v>332</v>
      </c>
      <c r="I1354" s="474"/>
      <c r="J1354" s="102" t="s">
        <v>333</v>
      </c>
      <c r="K1354" s="99" t="s">
        <v>0</v>
      </c>
    </row>
    <row r="1355" spans="1:11" ht="14.4" x14ac:dyDescent="0.3">
      <c r="A1355" s="99" t="s">
        <v>18</v>
      </c>
      <c r="B1355" s="99" t="s">
        <v>0</v>
      </c>
      <c r="C1355" s="99" t="s">
        <v>0</v>
      </c>
      <c r="D1355" s="99" t="s">
        <v>0</v>
      </c>
      <c r="E1355" s="10">
        <v>37551064</v>
      </c>
      <c r="F1355" s="137"/>
      <c r="G1355" s="46">
        <v>1344.2424242424199</v>
      </c>
      <c r="H1355" s="10">
        <v>38787337</v>
      </c>
      <c r="I1355" s="137"/>
      <c r="J1355" s="46">
        <v>1424.24243</v>
      </c>
    </row>
    <row r="1356" spans="1:11" ht="14.4" x14ac:dyDescent="0.3">
      <c r="A1356" s="99" t="s">
        <v>334</v>
      </c>
      <c r="B1356" s="99" t="s">
        <v>0</v>
      </c>
      <c r="C1356" s="99" t="s">
        <v>0</v>
      </c>
      <c r="D1356" s="99" t="s">
        <v>0</v>
      </c>
      <c r="E1356" s="10">
        <v>18509352</v>
      </c>
      <c r="F1356" s="137">
        <v>0.49291151909836695</v>
      </c>
      <c r="G1356" s="46">
        <v>1792.72727272727</v>
      </c>
      <c r="H1356" s="10">
        <v>19138665</v>
      </c>
      <c r="I1356" s="137">
        <v>0.49342559918459988</v>
      </c>
      <c r="J1356" s="46">
        <v>1775.75757</v>
      </c>
    </row>
    <row r="1357" spans="1:11" ht="14.4" x14ac:dyDescent="0.3">
      <c r="A1357" s="99" t="s">
        <v>169</v>
      </c>
      <c r="B1357" s="99" t="s">
        <v>0</v>
      </c>
      <c r="C1357" s="99" t="s">
        <v>0</v>
      </c>
      <c r="D1357" s="99" t="s">
        <v>0</v>
      </c>
      <c r="E1357" s="10">
        <v>1288033</v>
      </c>
      <c r="F1357" s="137">
        <v>3.4300838985547789E-2</v>
      </c>
      <c r="G1357" s="46">
        <v>353.93939393939303</v>
      </c>
      <c r="H1357" s="10">
        <v>1254489</v>
      </c>
      <c r="I1357" s="137">
        <v>3.234274629371952E-2</v>
      </c>
      <c r="J1357" s="46">
        <v>326.06060000000002</v>
      </c>
    </row>
    <row r="1358" spans="1:11" ht="14.4" x14ac:dyDescent="0.3">
      <c r="A1358" s="99" t="s">
        <v>638</v>
      </c>
      <c r="B1358" s="99" t="s">
        <v>0</v>
      </c>
      <c r="C1358" s="99" t="s">
        <v>0</v>
      </c>
      <c r="D1358" s="99" t="s">
        <v>0</v>
      </c>
      <c r="E1358" s="10">
        <v>6174</v>
      </c>
      <c r="F1358" s="137">
        <v>1.6441611348216393E-4</v>
      </c>
      <c r="G1358" s="46">
        <v>335.75757575757501</v>
      </c>
      <c r="H1358" s="10">
        <v>5087</v>
      </c>
      <c r="I1358" s="137">
        <v>1.3115105066377719E-4</v>
      </c>
      <c r="J1358" s="46">
        <v>378.18182400000001</v>
      </c>
    </row>
    <row r="1359" spans="1:11" ht="14.4" x14ac:dyDescent="0.3">
      <c r="A1359" s="99" t="s">
        <v>639</v>
      </c>
      <c r="B1359" s="99" t="s">
        <v>0</v>
      </c>
      <c r="C1359" s="99" t="s">
        <v>0</v>
      </c>
      <c r="D1359" s="99" t="s">
        <v>0</v>
      </c>
      <c r="E1359" s="10">
        <v>1281859</v>
      </c>
      <c r="F1359" s="137">
        <v>3.4136422872065621E-2</v>
      </c>
      <c r="G1359" s="46">
        <v>513.33333333333303</v>
      </c>
      <c r="H1359" s="10">
        <v>1249402</v>
      </c>
      <c r="I1359" s="137">
        <v>3.2211595243055745E-2</v>
      </c>
      <c r="J1359" s="46">
        <v>531.51513699999998</v>
      </c>
    </row>
    <row r="1360" spans="1:11" ht="14.4" x14ac:dyDescent="0.3">
      <c r="A1360" s="99" t="s">
        <v>632</v>
      </c>
      <c r="B1360" s="99" t="s">
        <v>0</v>
      </c>
      <c r="C1360" s="99" t="s">
        <v>0</v>
      </c>
      <c r="D1360" s="99" t="s">
        <v>0</v>
      </c>
      <c r="E1360" s="10">
        <v>3407236</v>
      </c>
      <c r="F1360" s="137">
        <v>9.0736070754213513E-2</v>
      </c>
      <c r="G1360" s="46">
        <v>532.72727272727195</v>
      </c>
      <c r="H1360" s="10">
        <v>3345539</v>
      </c>
      <c r="I1360" s="137">
        <v>8.6253382128296155E-2</v>
      </c>
      <c r="J1360" s="46">
        <v>596.36364700000001</v>
      </c>
    </row>
    <row r="1361" spans="1:10" ht="14.4" x14ac:dyDescent="0.3">
      <c r="A1361" s="99" t="s">
        <v>638</v>
      </c>
      <c r="B1361" s="99" t="s">
        <v>0</v>
      </c>
      <c r="C1361" s="99" t="s">
        <v>0</v>
      </c>
      <c r="D1361" s="99" t="s">
        <v>0</v>
      </c>
      <c r="E1361" s="10">
        <v>26094</v>
      </c>
      <c r="F1361" s="137">
        <v>6.9489375853637599E-4</v>
      </c>
      <c r="G1361" s="46">
        <v>635.75757575757495</v>
      </c>
      <c r="H1361" s="10">
        <v>24726</v>
      </c>
      <c r="I1361" s="137">
        <v>6.3747609174612837E-4</v>
      </c>
      <c r="J1361" s="46">
        <v>839.39390000000003</v>
      </c>
    </row>
    <row r="1362" spans="1:10" ht="14.4" x14ac:dyDescent="0.3">
      <c r="A1362" s="99" t="s">
        <v>639</v>
      </c>
      <c r="B1362" s="99" t="s">
        <v>0</v>
      </c>
      <c r="C1362" s="99" t="s">
        <v>0</v>
      </c>
      <c r="D1362" s="99" t="s">
        <v>0</v>
      </c>
      <c r="E1362" s="10">
        <v>3381142</v>
      </c>
      <c r="F1362" s="137">
        <v>9.0041176995677139E-2</v>
      </c>
      <c r="G1362" s="46">
        <v>772.72727272727195</v>
      </c>
      <c r="H1362" s="10">
        <v>3320813</v>
      </c>
      <c r="I1362" s="137">
        <v>8.5615906036550019E-2</v>
      </c>
      <c r="J1362" s="46">
        <v>981.21209999999996</v>
      </c>
    </row>
    <row r="1363" spans="1:10" ht="14.4" x14ac:dyDescent="0.3">
      <c r="A1363" s="99" t="s">
        <v>633</v>
      </c>
      <c r="B1363" s="99" t="s">
        <v>0</v>
      </c>
      <c r="C1363" s="99" t="s">
        <v>0</v>
      </c>
      <c r="D1363" s="99" t="s">
        <v>0</v>
      </c>
      <c r="E1363" s="10">
        <v>4680829</v>
      </c>
      <c r="F1363" s="137">
        <v>0.12465236670790474</v>
      </c>
      <c r="G1363" s="46">
        <v>1689.0909090908999</v>
      </c>
      <c r="H1363" s="10">
        <v>4836233</v>
      </c>
      <c r="I1363" s="137">
        <v>0.12468587363963657</v>
      </c>
      <c r="J1363" s="46">
        <v>1413.3333700000001</v>
      </c>
    </row>
    <row r="1364" spans="1:10" ht="14.4" x14ac:dyDescent="0.3">
      <c r="A1364" s="99" t="s">
        <v>638</v>
      </c>
      <c r="B1364" s="99" t="s">
        <v>0</v>
      </c>
      <c r="C1364" s="99" t="s">
        <v>0</v>
      </c>
      <c r="D1364" s="99" t="s">
        <v>0</v>
      </c>
      <c r="E1364" s="10">
        <v>40084</v>
      </c>
      <c r="F1364" s="137">
        <v>1.0674531086522609E-3</v>
      </c>
      <c r="G1364" s="46">
        <v>983.030303030303</v>
      </c>
      <c r="H1364" s="10">
        <v>46036</v>
      </c>
      <c r="I1364" s="137">
        <v>1.186882203333526E-3</v>
      </c>
      <c r="J1364" s="46">
        <v>1001.2121</v>
      </c>
    </row>
    <row r="1365" spans="1:10" ht="14.4" x14ac:dyDescent="0.3">
      <c r="A1365" s="99" t="s">
        <v>639</v>
      </c>
      <c r="B1365" s="99" t="s">
        <v>0</v>
      </c>
      <c r="C1365" s="99" t="s">
        <v>0</v>
      </c>
      <c r="D1365" s="99" t="s">
        <v>0</v>
      </c>
      <c r="E1365" s="10">
        <v>4640745</v>
      </c>
      <c r="F1365" s="137">
        <v>0.12358491359925247</v>
      </c>
      <c r="G1365" s="46">
        <v>2007.27272727272</v>
      </c>
      <c r="H1365" s="10">
        <v>4790197</v>
      </c>
      <c r="I1365" s="137">
        <v>0.12349899143630304</v>
      </c>
      <c r="J1365" s="46">
        <v>1570.3030000000001</v>
      </c>
    </row>
    <row r="1366" spans="1:10" ht="14.4" x14ac:dyDescent="0.3">
      <c r="A1366" s="99" t="s">
        <v>634</v>
      </c>
      <c r="B1366" s="99" t="s">
        <v>0</v>
      </c>
      <c r="C1366" s="99" t="s">
        <v>0</v>
      </c>
      <c r="D1366" s="99" t="s">
        <v>0</v>
      </c>
      <c r="E1366" s="10">
        <v>7141012</v>
      </c>
      <c r="F1366" s="137">
        <v>0.19016803358754361</v>
      </c>
      <c r="G1366" s="46">
        <v>1329.69696969696</v>
      </c>
      <c r="H1366" s="10">
        <v>7303247</v>
      </c>
      <c r="I1366" s="137">
        <v>0.18828946674013738</v>
      </c>
      <c r="J1366" s="46">
        <v>1261.21216</v>
      </c>
    </row>
    <row r="1367" spans="1:10" ht="14.4" x14ac:dyDescent="0.3">
      <c r="A1367" s="99" t="s">
        <v>638</v>
      </c>
      <c r="B1367" s="99" t="s">
        <v>0</v>
      </c>
      <c r="C1367" s="99" t="s">
        <v>0</v>
      </c>
      <c r="D1367" s="99" t="s">
        <v>0</v>
      </c>
      <c r="E1367" s="10">
        <v>133062</v>
      </c>
      <c r="F1367" s="137">
        <v>3.5434947995082108E-3</v>
      </c>
      <c r="G1367" s="46">
        <v>1486.0606060606001</v>
      </c>
      <c r="H1367" s="10">
        <v>136131</v>
      </c>
      <c r="I1367" s="137">
        <v>3.5096763667998142E-3</v>
      </c>
      <c r="J1367" s="46">
        <v>1793.9394500000001</v>
      </c>
    </row>
    <row r="1368" spans="1:10" ht="14.4" x14ac:dyDescent="0.3">
      <c r="A1368" s="99" t="s">
        <v>639</v>
      </c>
      <c r="B1368" s="99" t="s">
        <v>0</v>
      </c>
      <c r="C1368" s="99" t="s">
        <v>0</v>
      </c>
      <c r="D1368" s="99" t="s">
        <v>0</v>
      </c>
      <c r="E1368" s="10">
        <v>7007950</v>
      </c>
      <c r="F1368" s="137">
        <v>0.18662453878803539</v>
      </c>
      <c r="G1368" s="46">
        <v>1760.6060606060601</v>
      </c>
      <c r="H1368" s="10">
        <v>7167116</v>
      </c>
      <c r="I1368" s="137">
        <v>0.18477979037333755</v>
      </c>
      <c r="J1368" s="46">
        <v>2039.39392</v>
      </c>
    </row>
    <row r="1369" spans="1:10" ht="14.4" x14ac:dyDescent="0.3">
      <c r="A1369" s="99" t="s">
        <v>635</v>
      </c>
      <c r="B1369" s="99" t="s">
        <v>0</v>
      </c>
      <c r="C1369" s="99" t="s">
        <v>0</v>
      </c>
      <c r="D1369" s="99" t="s">
        <v>0</v>
      </c>
      <c r="E1369" s="10">
        <v>1173065</v>
      </c>
      <c r="F1369" s="137">
        <v>3.1239194713630486E-2</v>
      </c>
      <c r="G1369" s="46">
        <v>747.27272727272702</v>
      </c>
      <c r="H1369" s="10">
        <v>1458970</v>
      </c>
      <c r="I1369" s="137">
        <v>3.7614595711997448E-2</v>
      </c>
      <c r="J1369" s="46">
        <v>507.27273600000001</v>
      </c>
    </row>
    <row r="1370" spans="1:10" ht="14.4" x14ac:dyDescent="0.3">
      <c r="A1370" s="99" t="s">
        <v>638</v>
      </c>
      <c r="B1370" s="99" t="s">
        <v>0</v>
      </c>
      <c r="C1370" s="99" t="s">
        <v>0</v>
      </c>
      <c r="D1370" s="99" t="s">
        <v>0</v>
      </c>
      <c r="E1370" s="10">
        <v>46355</v>
      </c>
      <c r="F1370" s="137">
        <v>1.2344523713096384E-3</v>
      </c>
      <c r="G1370" s="46">
        <v>768.48484848484804</v>
      </c>
      <c r="H1370" s="10">
        <v>58836</v>
      </c>
      <c r="I1370" s="137">
        <v>1.5168868128275989E-3</v>
      </c>
      <c r="J1370" s="46">
        <v>1025.4545900000001</v>
      </c>
    </row>
    <row r="1371" spans="1:10" ht="14.4" x14ac:dyDescent="0.3">
      <c r="A1371" s="99" t="s">
        <v>639</v>
      </c>
      <c r="B1371" s="99" t="s">
        <v>0</v>
      </c>
      <c r="C1371" s="99" t="s">
        <v>0</v>
      </c>
      <c r="D1371" s="99" t="s">
        <v>0</v>
      </c>
      <c r="E1371" s="10">
        <v>1126710</v>
      </c>
      <c r="F1371" s="137">
        <v>3.0004742342320846E-2</v>
      </c>
      <c r="G1371" s="46">
        <v>1019.3939393939301</v>
      </c>
      <c r="H1371" s="10">
        <v>1400134</v>
      </c>
      <c r="I1371" s="137">
        <v>3.6097708899169849E-2</v>
      </c>
      <c r="J1371" s="46">
        <v>1114.5454099999999</v>
      </c>
    </row>
    <row r="1372" spans="1:10" ht="14.4" x14ac:dyDescent="0.3">
      <c r="A1372" s="99" t="s">
        <v>636</v>
      </c>
      <c r="B1372" s="99" t="s">
        <v>0</v>
      </c>
      <c r="C1372" s="99" t="s">
        <v>0</v>
      </c>
      <c r="D1372" s="99" t="s">
        <v>0</v>
      </c>
      <c r="E1372" s="10">
        <v>819177</v>
      </c>
      <c r="F1372" s="137">
        <v>2.1815014349526821E-2</v>
      </c>
      <c r="G1372" s="46">
        <v>614.54545454545405</v>
      </c>
      <c r="H1372" s="10">
        <v>940187</v>
      </c>
      <c r="I1372" s="137">
        <v>2.4239534670812798E-2</v>
      </c>
      <c r="J1372" s="46">
        <v>498.18182400000001</v>
      </c>
    </row>
    <row r="1373" spans="1:10" ht="14.4" x14ac:dyDescent="0.3">
      <c r="A1373" s="99" t="s">
        <v>638</v>
      </c>
      <c r="B1373" s="99" t="s">
        <v>0</v>
      </c>
      <c r="C1373" s="99" t="s">
        <v>0</v>
      </c>
      <c r="D1373" s="99" t="s">
        <v>0</v>
      </c>
      <c r="E1373" s="10">
        <v>75440</v>
      </c>
      <c r="F1373" s="137">
        <v>2.0089976678157508E-3</v>
      </c>
      <c r="G1373" s="46">
        <v>1089.69696969696</v>
      </c>
      <c r="H1373" s="10">
        <v>79336</v>
      </c>
      <c r="I1373" s="137">
        <v>2.0454098202204499E-3</v>
      </c>
      <c r="J1373" s="46">
        <v>1281.21216</v>
      </c>
    </row>
    <row r="1374" spans="1:10" ht="14.4" x14ac:dyDescent="0.3">
      <c r="A1374" s="99" t="s">
        <v>639</v>
      </c>
      <c r="B1374" s="99" t="s">
        <v>0</v>
      </c>
      <c r="C1374" s="99" t="s">
        <v>0</v>
      </c>
      <c r="D1374" s="99" t="s">
        <v>0</v>
      </c>
      <c r="E1374" s="10">
        <v>743737</v>
      </c>
      <c r="F1374" s="137">
        <v>1.9806016681711069E-2</v>
      </c>
      <c r="G1374" s="46">
        <v>1196.3636363636299</v>
      </c>
      <c r="H1374" s="10">
        <v>860851</v>
      </c>
      <c r="I1374" s="137">
        <v>2.2194124850592346E-2</v>
      </c>
      <c r="J1374" s="46">
        <v>1415.75757</v>
      </c>
    </row>
    <row r="1375" spans="1:10" ht="14.4" x14ac:dyDescent="0.3">
      <c r="A1375" s="99" t="s">
        <v>355</v>
      </c>
      <c r="B1375" s="99" t="s">
        <v>0</v>
      </c>
      <c r="C1375" s="99" t="s">
        <v>0</v>
      </c>
      <c r="D1375" s="99" t="s">
        <v>0</v>
      </c>
      <c r="E1375" s="10">
        <v>19041712</v>
      </c>
      <c r="F1375" s="137">
        <v>0.50708848090163305</v>
      </c>
      <c r="G1375" s="46">
        <v>1375.7575757575701</v>
      </c>
      <c r="H1375" s="10">
        <v>19648672</v>
      </c>
      <c r="I1375" s="137">
        <v>0.50657440081540017</v>
      </c>
      <c r="J1375" s="46">
        <v>1203.03027</v>
      </c>
    </row>
    <row r="1376" spans="1:10" ht="14.4" x14ac:dyDescent="0.3">
      <c r="A1376" s="99" t="s">
        <v>169</v>
      </c>
      <c r="B1376" s="99" t="s">
        <v>0</v>
      </c>
      <c r="C1376" s="99" t="s">
        <v>0</v>
      </c>
      <c r="D1376" s="99" t="s">
        <v>0</v>
      </c>
      <c r="E1376" s="10">
        <v>1233122</v>
      </c>
      <c r="F1376" s="137">
        <v>3.283853687874197E-2</v>
      </c>
      <c r="G1376" s="46">
        <v>320</v>
      </c>
      <c r="H1376" s="10">
        <v>1196857</v>
      </c>
      <c r="I1376" s="137">
        <v>3.0856900539472456E-2</v>
      </c>
      <c r="J1376" s="46">
        <v>385.45455900000002</v>
      </c>
    </row>
    <row r="1377" spans="1:10" ht="14.4" x14ac:dyDescent="0.3">
      <c r="A1377" s="99" t="s">
        <v>638</v>
      </c>
      <c r="B1377" s="99" t="s">
        <v>0</v>
      </c>
      <c r="C1377" s="99" t="s">
        <v>0</v>
      </c>
      <c r="D1377" s="99" t="s">
        <v>0</v>
      </c>
      <c r="E1377" s="10">
        <v>4839</v>
      </c>
      <c r="F1377" s="137">
        <v>1.2886452431813916E-4</v>
      </c>
      <c r="G1377" s="46">
        <v>372.72727272727201</v>
      </c>
      <c r="H1377" s="10">
        <v>4501</v>
      </c>
      <c r="I1377" s="137">
        <v>1.1604302713537668E-4</v>
      </c>
      <c r="J1377" s="46">
        <v>355.15152</v>
      </c>
    </row>
    <row r="1378" spans="1:10" ht="14.4" x14ac:dyDescent="0.3">
      <c r="A1378" s="99" t="s">
        <v>639</v>
      </c>
      <c r="B1378" s="99" t="s">
        <v>0</v>
      </c>
      <c r="C1378" s="99" t="s">
        <v>0</v>
      </c>
      <c r="D1378" s="99" t="s">
        <v>0</v>
      </c>
      <c r="E1378" s="10">
        <v>1228283</v>
      </c>
      <c r="F1378" s="137">
        <v>3.2709672354423833E-2</v>
      </c>
      <c r="G1378" s="46">
        <v>483.636363636363</v>
      </c>
      <c r="H1378" s="10">
        <v>1192356</v>
      </c>
      <c r="I1378" s="137">
        <v>3.0740857512337079E-2</v>
      </c>
      <c r="J1378" s="46">
        <v>521.21209999999996</v>
      </c>
    </row>
    <row r="1379" spans="1:10" ht="14.4" x14ac:dyDescent="0.3">
      <c r="A1379" s="99" t="s">
        <v>632</v>
      </c>
      <c r="B1379" s="99" t="s">
        <v>0</v>
      </c>
      <c r="C1379" s="99" t="s">
        <v>0</v>
      </c>
      <c r="D1379" s="99" t="s">
        <v>0</v>
      </c>
      <c r="E1379" s="10">
        <v>3267393</v>
      </c>
      <c r="F1379" s="137">
        <v>8.701199518607515E-2</v>
      </c>
      <c r="G1379" s="46">
        <v>431.51515151515099</v>
      </c>
      <c r="H1379" s="10">
        <v>3211659</v>
      </c>
      <c r="I1379" s="137">
        <v>8.2801740165869081E-2</v>
      </c>
      <c r="J1379" s="46">
        <v>514.54549999999995</v>
      </c>
    </row>
    <row r="1380" spans="1:10" ht="14.4" x14ac:dyDescent="0.3">
      <c r="A1380" s="99" t="s">
        <v>638</v>
      </c>
      <c r="B1380" s="99" t="s">
        <v>0</v>
      </c>
      <c r="C1380" s="99" t="s">
        <v>0</v>
      </c>
      <c r="D1380" s="99" t="s">
        <v>0</v>
      </c>
      <c r="E1380" s="10">
        <v>23404</v>
      </c>
      <c r="F1380" s="137">
        <v>6.2325797213096275E-4</v>
      </c>
      <c r="G1380" s="46">
        <v>680</v>
      </c>
      <c r="H1380" s="10">
        <v>22955</v>
      </c>
      <c r="I1380" s="137">
        <v>5.9181686022940941E-4</v>
      </c>
      <c r="J1380" s="46">
        <v>700</v>
      </c>
    </row>
    <row r="1381" spans="1:10" ht="14.4" x14ac:dyDescent="0.3">
      <c r="A1381" s="99" t="s">
        <v>639</v>
      </c>
      <c r="B1381" s="99" t="s">
        <v>0</v>
      </c>
      <c r="C1381" s="99" t="s">
        <v>0</v>
      </c>
      <c r="D1381" s="99" t="s">
        <v>0</v>
      </c>
      <c r="E1381" s="10">
        <v>3243989</v>
      </c>
      <c r="F1381" s="137">
        <v>8.6388737213944189E-2</v>
      </c>
      <c r="G1381" s="46">
        <v>866.66666666666595</v>
      </c>
      <c r="H1381" s="10">
        <v>3188704</v>
      </c>
      <c r="I1381" s="137">
        <v>8.2209923305639671E-2</v>
      </c>
      <c r="J1381" s="46">
        <v>915.75756799999999</v>
      </c>
    </row>
    <row r="1382" spans="1:10" ht="14.4" x14ac:dyDescent="0.3">
      <c r="A1382" s="99" t="s">
        <v>633</v>
      </c>
      <c r="B1382" s="99" t="s">
        <v>0</v>
      </c>
      <c r="C1382" s="99" t="s">
        <v>0</v>
      </c>
      <c r="D1382" s="99" t="s">
        <v>0</v>
      </c>
      <c r="E1382" s="10">
        <v>4589517</v>
      </c>
      <c r="F1382" s="137">
        <v>0.12222069126989318</v>
      </c>
      <c r="G1382" s="46">
        <v>836.36363636363603</v>
      </c>
      <c r="H1382" s="10">
        <v>4705111</v>
      </c>
      <c r="I1382" s="137">
        <v>0.12130533735791142</v>
      </c>
      <c r="J1382" s="46">
        <v>829.69695999999999</v>
      </c>
    </row>
    <row r="1383" spans="1:10" ht="14.4" x14ac:dyDescent="0.3">
      <c r="A1383" s="99" t="s">
        <v>638</v>
      </c>
      <c r="B1383" s="99" t="s">
        <v>0</v>
      </c>
      <c r="C1383" s="99" t="s">
        <v>0</v>
      </c>
      <c r="D1383" s="99" t="s">
        <v>0</v>
      </c>
      <c r="E1383" s="10">
        <v>38425</v>
      </c>
      <c r="F1383" s="137">
        <v>1.0232732686349447E-3</v>
      </c>
      <c r="G1383" s="46">
        <v>854.54545454545405</v>
      </c>
      <c r="H1383" s="10">
        <v>44398</v>
      </c>
      <c r="I1383" s="137">
        <v>1.1446519259623316E-3</v>
      </c>
      <c r="J1383" s="46">
        <v>850.30304000000001</v>
      </c>
    </row>
    <row r="1384" spans="1:10" ht="14.4" x14ac:dyDescent="0.3">
      <c r="A1384" s="99" t="s">
        <v>639</v>
      </c>
      <c r="B1384" s="99" t="s">
        <v>0</v>
      </c>
      <c r="C1384" s="99" t="s">
        <v>0</v>
      </c>
      <c r="D1384" s="99" t="s">
        <v>0</v>
      </c>
      <c r="E1384" s="10">
        <v>4551092</v>
      </c>
      <c r="F1384" s="137">
        <v>0.12119741800125823</v>
      </c>
      <c r="G1384" s="46">
        <v>1152.72727272727</v>
      </c>
      <c r="H1384" s="10">
        <v>4660713</v>
      </c>
      <c r="I1384" s="137">
        <v>0.12016068543194909</v>
      </c>
      <c r="J1384" s="46">
        <v>1228.48486</v>
      </c>
    </row>
    <row r="1385" spans="1:10" ht="14.4" x14ac:dyDescent="0.3">
      <c r="A1385" s="99" t="s">
        <v>634</v>
      </c>
      <c r="B1385" s="99" t="s">
        <v>0</v>
      </c>
      <c r="C1385" s="99" t="s">
        <v>0</v>
      </c>
      <c r="D1385" s="99" t="s">
        <v>0</v>
      </c>
      <c r="E1385" s="10">
        <v>7422868</v>
      </c>
      <c r="F1385" s="137">
        <v>0.19767397270021431</v>
      </c>
      <c r="G1385" s="46">
        <v>749.69696969696895</v>
      </c>
      <c r="H1385" s="10">
        <v>7543832</v>
      </c>
      <c r="I1385" s="137">
        <v>0.19449213541006952</v>
      </c>
      <c r="J1385" s="46">
        <v>799.39390000000003</v>
      </c>
    </row>
    <row r="1386" spans="1:10" ht="14.4" x14ac:dyDescent="0.3">
      <c r="A1386" s="99" t="s">
        <v>638</v>
      </c>
      <c r="B1386" s="99" t="s">
        <v>0</v>
      </c>
      <c r="C1386" s="99" t="s">
        <v>0</v>
      </c>
      <c r="D1386" s="99" t="s">
        <v>0</v>
      </c>
      <c r="E1386" s="10">
        <v>141407</v>
      </c>
      <c r="F1386" s="137">
        <v>3.7657255197882009E-3</v>
      </c>
      <c r="G1386" s="46">
        <v>1419.3939393939299</v>
      </c>
      <c r="H1386" s="10">
        <v>146210</v>
      </c>
      <c r="I1386" s="137">
        <v>3.7695292151662795E-3</v>
      </c>
      <c r="J1386" s="46">
        <v>1730.9090000000001</v>
      </c>
    </row>
    <row r="1387" spans="1:10" ht="14.4" x14ac:dyDescent="0.3">
      <c r="A1387" s="99" t="s">
        <v>639</v>
      </c>
      <c r="B1387" s="99" t="s">
        <v>0</v>
      </c>
      <c r="C1387" s="99" t="s">
        <v>0</v>
      </c>
      <c r="D1387" s="99" t="s">
        <v>0</v>
      </c>
      <c r="E1387" s="10">
        <v>7281461</v>
      </c>
      <c r="F1387" s="137">
        <v>0.1939082471804261</v>
      </c>
      <c r="G1387" s="46">
        <v>1675.7575757575701</v>
      </c>
      <c r="H1387" s="10">
        <v>7397622</v>
      </c>
      <c r="I1387" s="137">
        <v>0.19072260619490325</v>
      </c>
      <c r="J1387" s="46">
        <v>1907.27271</v>
      </c>
    </row>
    <row r="1388" spans="1:10" ht="14.4" x14ac:dyDescent="0.3">
      <c r="A1388" s="99" t="s">
        <v>635</v>
      </c>
      <c r="B1388" s="99" t="s">
        <v>0</v>
      </c>
      <c r="C1388" s="99" t="s">
        <v>0</v>
      </c>
      <c r="D1388" s="99" t="s">
        <v>0</v>
      </c>
      <c r="E1388" s="10">
        <v>1356168</v>
      </c>
      <c r="F1388" s="137">
        <v>3.6115301553106459E-2</v>
      </c>
      <c r="G1388" s="46">
        <v>467.87878787878799</v>
      </c>
      <c r="H1388" s="10">
        <v>1683473</v>
      </c>
      <c r="I1388" s="137">
        <v>4.3402644528032434E-2</v>
      </c>
      <c r="J1388" s="46">
        <v>510.30304000000001</v>
      </c>
    </row>
    <row r="1389" spans="1:10" ht="14.4" x14ac:dyDescent="0.3">
      <c r="A1389" s="99" t="s">
        <v>638</v>
      </c>
      <c r="B1389" s="99" t="s">
        <v>0</v>
      </c>
      <c r="C1389" s="99" t="s">
        <v>0</v>
      </c>
      <c r="D1389" s="99" t="s">
        <v>0</v>
      </c>
      <c r="E1389" s="10">
        <v>56130</v>
      </c>
      <c r="F1389" s="137">
        <v>1.4947645691211306E-3</v>
      </c>
      <c r="G1389" s="46">
        <v>1021.8181818181801</v>
      </c>
      <c r="H1389" s="10">
        <v>67215</v>
      </c>
      <c r="I1389" s="137">
        <v>1.7329109239956329E-3</v>
      </c>
      <c r="J1389" s="46">
        <v>1121.8182400000001</v>
      </c>
    </row>
    <row r="1390" spans="1:10" ht="14.4" x14ac:dyDescent="0.3">
      <c r="A1390" s="99" t="s">
        <v>639</v>
      </c>
      <c r="B1390" s="99" t="s">
        <v>0</v>
      </c>
      <c r="C1390" s="99" t="s">
        <v>0</v>
      </c>
      <c r="D1390" s="99" t="s">
        <v>0</v>
      </c>
      <c r="E1390" s="10">
        <v>1300038</v>
      </c>
      <c r="F1390" s="137">
        <v>3.4620536983985324E-2</v>
      </c>
      <c r="G1390" s="46">
        <v>1027.87878787878</v>
      </c>
      <c r="H1390" s="10">
        <v>1616258</v>
      </c>
      <c r="I1390" s="137">
        <v>4.16697336040368E-2</v>
      </c>
      <c r="J1390" s="46">
        <v>1228.48486</v>
      </c>
    </row>
    <row r="1391" spans="1:10" ht="14.4" x14ac:dyDescent="0.3">
      <c r="A1391" s="99" t="s">
        <v>636</v>
      </c>
      <c r="B1391" s="99" t="s">
        <v>0</v>
      </c>
      <c r="C1391" s="99" t="s">
        <v>0</v>
      </c>
      <c r="D1391" s="99" t="s">
        <v>0</v>
      </c>
      <c r="E1391" s="10">
        <v>1172644</v>
      </c>
      <c r="F1391" s="137">
        <v>3.1227983313601979E-2</v>
      </c>
      <c r="G1391" s="46">
        <v>722.42424242424204</v>
      </c>
      <c r="H1391" s="10">
        <v>1307740</v>
      </c>
      <c r="I1391" s="137">
        <v>3.371564281404521E-2</v>
      </c>
      <c r="J1391" s="46">
        <v>584.24243200000001</v>
      </c>
    </row>
    <row r="1392" spans="1:10" ht="14.4" x14ac:dyDescent="0.3">
      <c r="A1392" s="99" t="s">
        <v>638</v>
      </c>
      <c r="B1392" s="99" t="s">
        <v>0</v>
      </c>
      <c r="C1392" s="99" t="s">
        <v>0</v>
      </c>
      <c r="D1392" s="99" t="s">
        <v>0</v>
      </c>
      <c r="E1392" s="10">
        <v>130795</v>
      </c>
      <c r="F1392" s="137">
        <v>3.4831236739390394E-3</v>
      </c>
      <c r="G1392" s="46">
        <v>1678.7878787878701</v>
      </c>
      <c r="H1392" s="10">
        <v>131987</v>
      </c>
      <c r="I1392" s="137">
        <v>3.4028373744761078E-3</v>
      </c>
      <c r="J1392" s="46">
        <v>1492.12122</v>
      </c>
    </row>
    <row r="1393" spans="1:11" ht="14.4" x14ac:dyDescent="0.3">
      <c r="A1393" s="99" t="s">
        <v>639</v>
      </c>
      <c r="B1393" s="99" t="s">
        <v>0</v>
      </c>
      <c r="C1393" s="99" t="s">
        <v>0</v>
      </c>
      <c r="D1393" s="99" t="s">
        <v>0</v>
      </c>
      <c r="E1393" s="10">
        <v>1041849</v>
      </c>
      <c r="F1393" s="137">
        <v>2.7744859639662941E-2</v>
      </c>
      <c r="G1393" s="46">
        <v>1718.1818181818101</v>
      </c>
      <c r="H1393" s="10">
        <v>1175753</v>
      </c>
      <c r="I1393" s="137">
        <v>3.0312805439569105E-2</v>
      </c>
      <c r="J1393" s="46">
        <v>1492.72729</v>
      </c>
    </row>
    <row r="1394" spans="1:11" ht="14.4" x14ac:dyDescent="0.3">
      <c r="A1394" s="432"/>
      <c r="B1394" s="432"/>
      <c r="C1394" s="432"/>
      <c r="D1394" s="432"/>
      <c r="E1394" s="432"/>
      <c r="F1394" s="432"/>
      <c r="G1394" s="432"/>
      <c r="H1394" s="432"/>
      <c r="I1394" s="432"/>
      <c r="J1394" s="432"/>
      <c r="K1394" s="432"/>
    </row>
    <row r="1395" spans="1:11" ht="14.4" x14ac:dyDescent="0.3">
      <c r="A1395" s="472" t="s">
        <v>640</v>
      </c>
      <c r="B1395" s="472"/>
      <c r="C1395" s="472"/>
      <c r="D1395" s="472"/>
      <c r="E1395" s="472"/>
      <c r="F1395" s="472"/>
      <c r="G1395" s="472"/>
      <c r="H1395" s="472"/>
      <c r="I1395" s="472"/>
      <c r="J1395" s="472"/>
      <c r="K1395" s="472"/>
    </row>
    <row r="1396" spans="1:11" ht="18" customHeight="1" x14ac:dyDescent="0.3">
      <c r="B1396" s="99" t="s">
        <v>0</v>
      </c>
      <c r="C1396" s="99" t="s">
        <v>0</v>
      </c>
      <c r="D1396" s="99" t="s">
        <v>0</v>
      </c>
      <c r="E1396" s="474" t="s">
        <v>332</v>
      </c>
      <c r="F1396" s="474"/>
      <c r="G1396" s="102" t="s">
        <v>333</v>
      </c>
      <c r="H1396" s="474" t="s">
        <v>332</v>
      </c>
      <c r="I1396" s="474"/>
      <c r="J1396" s="102" t="s">
        <v>333</v>
      </c>
      <c r="K1396" s="99" t="s">
        <v>0</v>
      </c>
    </row>
    <row r="1397" spans="1:11" ht="14.4" x14ac:dyDescent="0.3">
      <c r="A1397" s="99" t="s">
        <v>18</v>
      </c>
      <c r="B1397" s="99" t="s">
        <v>0</v>
      </c>
      <c r="C1397" s="99" t="s">
        <v>0</v>
      </c>
      <c r="D1397" s="99" t="s">
        <v>0</v>
      </c>
      <c r="E1397" s="10">
        <v>35029909</v>
      </c>
      <c r="F1397" s="137"/>
      <c r="G1397" s="46">
        <v>1412.12121212121</v>
      </c>
      <c r="H1397" s="10">
        <v>36335991</v>
      </c>
      <c r="I1397" s="137"/>
      <c r="J1397" s="46">
        <v>1430.3030000000001</v>
      </c>
    </row>
    <row r="1398" spans="1:11" ht="14.4" x14ac:dyDescent="0.3">
      <c r="A1398" s="99" t="s">
        <v>334</v>
      </c>
      <c r="B1398" s="99" t="s">
        <v>0</v>
      </c>
      <c r="C1398" s="99" t="s">
        <v>0</v>
      </c>
      <c r="D1398" s="99" t="s">
        <v>0</v>
      </c>
      <c r="E1398" s="10">
        <v>17221319</v>
      </c>
      <c r="F1398" s="137">
        <v>0.49161757742505124</v>
      </c>
      <c r="G1398" s="46">
        <v>1775.7575757575701</v>
      </c>
      <c r="H1398" s="10">
        <v>17884176</v>
      </c>
      <c r="I1398" s="137">
        <v>0.49218902547614568</v>
      </c>
      <c r="J1398" s="46">
        <v>1727.87878</v>
      </c>
    </row>
    <row r="1399" spans="1:11" ht="14.4" x14ac:dyDescent="0.3">
      <c r="A1399" s="99" t="s">
        <v>632</v>
      </c>
      <c r="B1399" s="99" t="s">
        <v>0</v>
      </c>
      <c r="C1399" s="99" t="s">
        <v>0</v>
      </c>
      <c r="D1399" s="99" t="s">
        <v>0</v>
      </c>
      <c r="E1399" s="10">
        <v>3407236</v>
      </c>
      <c r="F1399" s="137">
        <v>9.7266481622889742E-2</v>
      </c>
      <c r="G1399" s="46">
        <v>532.72727272727195</v>
      </c>
      <c r="H1399" s="10">
        <v>3345539</v>
      </c>
      <c r="I1399" s="137">
        <v>9.2072320251290238E-2</v>
      </c>
      <c r="J1399" s="46">
        <v>596.36364700000001</v>
      </c>
    </row>
    <row r="1400" spans="1:11" ht="14.4" x14ac:dyDescent="0.3">
      <c r="A1400" s="99" t="s">
        <v>641</v>
      </c>
      <c r="B1400" s="99" t="s">
        <v>0</v>
      </c>
      <c r="C1400" s="99" t="s">
        <v>0</v>
      </c>
      <c r="D1400" s="99" t="s">
        <v>0</v>
      </c>
      <c r="E1400" s="10">
        <v>128307</v>
      </c>
      <c r="F1400" s="137">
        <v>3.6627842795709234E-3</v>
      </c>
      <c r="G1400" s="46">
        <v>1536.3636363636299</v>
      </c>
      <c r="H1400" s="10">
        <v>140615</v>
      </c>
      <c r="I1400" s="137">
        <v>3.8698545472449068E-3</v>
      </c>
      <c r="J1400" s="46">
        <v>1636.96973</v>
      </c>
    </row>
    <row r="1401" spans="1:11" ht="14.4" x14ac:dyDescent="0.3">
      <c r="A1401" s="99" t="s">
        <v>642</v>
      </c>
      <c r="B1401" s="99" t="s">
        <v>0</v>
      </c>
      <c r="C1401" s="99" t="s">
        <v>0</v>
      </c>
      <c r="D1401" s="99" t="s">
        <v>0</v>
      </c>
      <c r="E1401" s="10">
        <v>3278929</v>
      </c>
      <c r="F1401" s="137">
        <v>9.3603697343318817E-2</v>
      </c>
      <c r="G1401" s="46">
        <v>1570.30303030303</v>
      </c>
      <c r="H1401" s="10">
        <v>3204924</v>
      </c>
      <c r="I1401" s="137">
        <v>8.820246570404533E-2</v>
      </c>
      <c r="J1401" s="46">
        <v>1697.57581</v>
      </c>
    </row>
    <row r="1402" spans="1:11" ht="14.4" x14ac:dyDescent="0.3">
      <c r="A1402" s="99" t="s">
        <v>633</v>
      </c>
      <c r="B1402" s="99" t="s">
        <v>0</v>
      </c>
      <c r="C1402" s="99" t="s">
        <v>0</v>
      </c>
      <c r="D1402" s="99" t="s">
        <v>0</v>
      </c>
      <c r="E1402" s="10">
        <v>4680829</v>
      </c>
      <c r="F1402" s="137">
        <v>0.13362378417825749</v>
      </c>
      <c r="G1402" s="46">
        <v>1689.0909090908999</v>
      </c>
      <c r="H1402" s="10">
        <v>4836233</v>
      </c>
      <c r="I1402" s="137">
        <v>0.13309759461356097</v>
      </c>
      <c r="J1402" s="46">
        <v>1413.3333700000001</v>
      </c>
    </row>
    <row r="1403" spans="1:11" ht="14.4" x14ac:dyDescent="0.3">
      <c r="A1403" s="99" t="s">
        <v>641</v>
      </c>
      <c r="B1403" s="99" t="s">
        <v>0</v>
      </c>
      <c r="C1403" s="99" t="s">
        <v>0</v>
      </c>
      <c r="D1403" s="99" t="s">
        <v>0</v>
      </c>
      <c r="E1403" s="10">
        <v>144390</v>
      </c>
      <c r="F1403" s="137">
        <v>4.1219062259054114E-3</v>
      </c>
      <c r="G1403" s="46">
        <v>1996.9696969696899</v>
      </c>
      <c r="H1403" s="10">
        <v>173297</v>
      </c>
      <c r="I1403" s="137">
        <v>4.7692933433410413E-3</v>
      </c>
      <c r="J1403" s="46">
        <v>1844.24243</v>
      </c>
    </row>
    <row r="1404" spans="1:11" ht="14.4" x14ac:dyDescent="0.3">
      <c r="A1404" s="99" t="s">
        <v>642</v>
      </c>
      <c r="B1404" s="99" t="s">
        <v>0</v>
      </c>
      <c r="C1404" s="99" t="s">
        <v>0</v>
      </c>
      <c r="D1404" s="99" t="s">
        <v>0</v>
      </c>
      <c r="E1404" s="10">
        <v>4536439</v>
      </c>
      <c r="F1404" s="137">
        <v>0.1295018779523521</v>
      </c>
      <c r="G1404" s="46">
        <v>2640.6060606060601</v>
      </c>
      <c r="H1404" s="10">
        <v>4662936</v>
      </c>
      <c r="I1404" s="137">
        <v>0.12832830127021994</v>
      </c>
      <c r="J1404" s="46">
        <v>2307.8789999999999</v>
      </c>
    </row>
    <row r="1405" spans="1:11" ht="14.4" x14ac:dyDescent="0.3">
      <c r="A1405" s="99" t="s">
        <v>634</v>
      </c>
      <c r="B1405" s="99" t="s">
        <v>0</v>
      </c>
      <c r="C1405" s="99" t="s">
        <v>0</v>
      </c>
      <c r="D1405" s="99" t="s">
        <v>0</v>
      </c>
      <c r="E1405" s="10">
        <v>7141012</v>
      </c>
      <c r="F1405" s="137">
        <v>0.2038547116979379</v>
      </c>
      <c r="G1405" s="46">
        <v>1329.69696969696</v>
      </c>
      <c r="H1405" s="10">
        <v>7303247</v>
      </c>
      <c r="I1405" s="137">
        <v>0.20099209623868522</v>
      </c>
      <c r="J1405" s="46">
        <v>1261.21216</v>
      </c>
    </row>
    <row r="1406" spans="1:11" ht="14.4" x14ac:dyDescent="0.3">
      <c r="A1406" s="99" t="s">
        <v>641</v>
      </c>
      <c r="B1406" s="99" t="s">
        <v>0</v>
      </c>
      <c r="C1406" s="99" t="s">
        <v>0</v>
      </c>
      <c r="D1406" s="99" t="s">
        <v>0</v>
      </c>
      <c r="E1406" s="10">
        <v>278092</v>
      </c>
      <c r="F1406" s="137">
        <v>7.9387017534073533E-3</v>
      </c>
      <c r="G1406" s="46">
        <v>2720</v>
      </c>
      <c r="H1406" s="10">
        <v>271883</v>
      </c>
      <c r="I1406" s="137">
        <v>7.4824710298942998E-3</v>
      </c>
      <c r="J1406" s="46">
        <v>2411.51514</v>
      </c>
    </row>
    <row r="1407" spans="1:11" ht="14.4" x14ac:dyDescent="0.3">
      <c r="A1407" s="99" t="s">
        <v>642</v>
      </c>
      <c r="B1407" s="99" t="s">
        <v>0</v>
      </c>
      <c r="C1407" s="99" t="s">
        <v>0</v>
      </c>
      <c r="D1407" s="99" t="s">
        <v>0</v>
      </c>
      <c r="E1407" s="10">
        <v>6862920</v>
      </c>
      <c r="F1407" s="137">
        <v>0.19591600994453054</v>
      </c>
      <c r="G1407" s="46">
        <v>3067.8787878787798</v>
      </c>
      <c r="H1407" s="10">
        <v>7031364</v>
      </c>
      <c r="I1407" s="137">
        <v>0.19350962520879092</v>
      </c>
      <c r="J1407" s="46">
        <v>2823.6364699999999</v>
      </c>
    </row>
    <row r="1408" spans="1:11" ht="14.4" x14ac:dyDescent="0.3">
      <c r="A1408" s="99" t="s">
        <v>635</v>
      </c>
      <c r="B1408" s="99" t="s">
        <v>0</v>
      </c>
      <c r="C1408" s="99" t="s">
        <v>0</v>
      </c>
      <c r="D1408" s="99" t="s">
        <v>0</v>
      </c>
      <c r="E1408" s="10">
        <v>1173065</v>
      </c>
      <c r="F1408" s="137">
        <v>3.3487526330713564E-2</v>
      </c>
      <c r="G1408" s="46">
        <v>747.27272727272702</v>
      </c>
      <c r="H1408" s="10">
        <v>1458970</v>
      </c>
      <c r="I1408" s="137">
        <v>4.0152200610133353E-2</v>
      </c>
      <c r="J1408" s="46">
        <v>507.27273600000001</v>
      </c>
    </row>
    <row r="1409" spans="1:10" ht="14.4" x14ac:dyDescent="0.3">
      <c r="A1409" s="99" t="s">
        <v>641</v>
      </c>
      <c r="B1409" s="99" t="s">
        <v>0</v>
      </c>
      <c r="C1409" s="99" t="s">
        <v>0</v>
      </c>
      <c r="D1409" s="99" t="s">
        <v>0</v>
      </c>
      <c r="E1409" s="10">
        <v>65765</v>
      </c>
      <c r="F1409" s="137">
        <v>1.8773956849274145E-3</v>
      </c>
      <c r="G1409" s="46">
        <v>979.39393939393904</v>
      </c>
      <c r="H1409" s="10">
        <v>80693</v>
      </c>
      <c r="I1409" s="137">
        <v>2.2207458164550955E-3</v>
      </c>
      <c r="J1409" s="46">
        <v>1103.03027</v>
      </c>
    </row>
    <row r="1410" spans="1:10" ht="14.4" x14ac:dyDescent="0.3">
      <c r="A1410" s="99" t="s">
        <v>642</v>
      </c>
      <c r="B1410" s="99" t="s">
        <v>0</v>
      </c>
      <c r="C1410" s="99" t="s">
        <v>0</v>
      </c>
      <c r="D1410" s="99" t="s">
        <v>0</v>
      </c>
      <c r="E1410" s="10">
        <v>1107300</v>
      </c>
      <c r="F1410" s="137">
        <v>3.1610130645786147E-2</v>
      </c>
      <c r="G1410" s="46">
        <v>1152.12121212121</v>
      </c>
      <c r="H1410" s="10">
        <v>1378277</v>
      </c>
      <c r="I1410" s="137">
        <v>3.7931454793678258E-2</v>
      </c>
      <c r="J1410" s="46">
        <v>1267.87878</v>
      </c>
    </row>
    <row r="1411" spans="1:10" ht="14.4" x14ac:dyDescent="0.3">
      <c r="A1411" s="99" t="s">
        <v>636</v>
      </c>
      <c r="B1411" s="99" t="s">
        <v>0</v>
      </c>
      <c r="C1411" s="99" t="s">
        <v>0</v>
      </c>
      <c r="D1411" s="99" t="s">
        <v>0</v>
      </c>
      <c r="E1411" s="10">
        <v>819177</v>
      </c>
      <c r="F1411" s="137">
        <v>2.3385073595252558E-2</v>
      </c>
      <c r="G1411" s="46">
        <v>614.54545454545405</v>
      </c>
      <c r="H1411" s="10">
        <v>940187</v>
      </c>
      <c r="I1411" s="137">
        <v>2.5874813762475888E-2</v>
      </c>
      <c r="J1411" s="46">
        <v>498.18182400000001</v>
      </c>
    </row>
    <row r="1412" spans="1:10" ht="14.4" x14ac:dyDescent="0.3">
      <c r="A1412" s="99" t="s">
        <v>641</v>
      </c>
      <c r="B1412" s="99" t="s">
        <v>0</v>
      </c>
      <c r="C1412" s="99" t="s">
        <v>0</v>
      </c>
      <c r="D1412" s="99" t="s">
        <v>0</v>
      </c>
      <c r="E1412" s="10">
        <v>114334</v>
      </c>
      <c r="F1412" s="137">
        <v>3.2638965747812821E-3</v>
      </c>
      <c r="G1412" s="46">
        <v>1421.2121212121201</v>
      </c>
      <c r="H1412" s="10">
        <v>124117</v>
      </c>
      <c r="I1412" s="137">
        <v>3.4158143643309466E-3</v>
      </c>
      <c r="J1412" s="46">
        <v>1397.57581</v>
      </c>
    </row>
    <row r="1413" spans="1:10" ht="14.4" x14ac:dyDescent="0.3">
      <c r="A1413" s="99" t="s">
        <v>642</v>
      </c>
      <c r="B1413" s="99" t="s">
        <v>0</v>
      </c>
      <c r="C1413" s="99" t="s">
        <v>0</v>
      </c>
      <c r="D1413" s="99" t="s">
        <v>0</v>
      </c>
      <c r="E1413" s="10">
        <v>704843</v>
      </c>
      <c r="F1413" s="137">
        <v>2.0121177020471278E-2</v>
      </c>
      <c r="G1413" s="46">
        <v>1401.8181818181799</v>
      </c>
      <c r="H1413" s="10">
        <v>816070</v>
      </c>
      <c r="I1413" s="137">
        <v>2.2458999398144941E-2</v>
      </c>
      <c r="J1413" s="46">
        <v>1500.60608</v>
      </c>
    </row>
    <row r="1414" spans="1:10" ht="14.4" x14ac:dyDescent="0.3">
      <c r="A1414" s="99" t="s">
        <v>355</v>
      </c>
      <c r="B1414" s="99" t="s">
        <v>0</v>
      </c>
      <c r="C1414" s="99" t="s">
        <v>0</v>
      </c>
      <c r="D1414" s="99" t="s">
        <v>0</v>
      </c>
      <c r="E1414" s="10">
        <v>17808590</v>
      </c>
      <c r="F1414" s="137">
        <v>0.5083824225749487</v>
      </c>
      <c r="G1414" s="46">
        <v>1333.9393939393899</v>
      </c>
      <c r="H1414" s="10">
        <v>18451815</v>
      </c>
      <c r="I1414" s="137">
        <v>0.50781097452385437</v>
      </c>
      <c r="J1414" s="46">
        <v>1152.72729</v>
      </c>
    </row>
    <row r="1415" spans="1:10" ht="14.4" x14ac:dyDescent="0.3">
      <c r="A1415" s="99" t="s">
        <v>632</v>
      </c>
      <c r="B1415" s="99" t="s">
        <v>0</v>
      </c>
      <c r="C1415" s="99" t="s">
        <v>0</v>
      </c>
      <c r="D1415" s="99" t="s">
        <v>0</v>
      </c>
      <c r="E1415" s="10">
        <v>3267393</v>
      </c>
      <c r="F1415" s="137">
        <v>9.3274378760161786E-2</v>
      </c>
      <c r="G1415" s="46">
        <v>431.51515151515099</v>
      </c>
      <c r="H1415" s="10">
        <v>3211659</v>
      </c>
      <c r="I1415" s="137">
        <v>8.8387819118515301E-2</v>
      </c>
      <c r="J1415" s="46">
        <v>514.54549999999995</v>
      </c>
    </row>
    <row r="1416" spans="1:10" ht="14.4" x14ac:dyDescent="0.3">
      <c r="A1416" s="99" t="s">
        <v>641</v>
      </c>
      <c r="B1416" s="99" t="s">
        <v>0</v>
      </c>
      <c r="C1416" s="99" t="s">
        <v>0</v>
      </c>
      <c r="D1416" s="99" t="s">
        <v>0</v>
      </c>
      <c r="E1416" s="10">
        <v>62528</v>
      </c>
      <c r="F1416" s="137">
        <v>1.7849889361688037E-3</v>
      </c>
      <c r="G1416" s="46">
        <v>1061.2121212121201</v>
      </c>
      <c r="H1416" s="10">
        <v>67315</v>
      </c>
      <c r="I1416" s="137">
        <v>1.8525709124047284E-3</v>
      </c>
      <c r="J1416" s="46">
        <v>1196.36365</v>
      </c>
    </row>
    <row r="1417" spans="1:10" ht="14.4" x14ac:dyDescent="0.3">
      <c r="A1417" s="99" t="s">
        <v>642</v>
      </c>
      <c r="B1417" s="99" t="s">
        <v>0</v>
      </c>
      <c r="C1417" s="99" t="s">
        <v>0</v>
      </c>
      <c r="D1417" s="99" t="s">
        <v>0</v>
      </c>
      <c r="E1417" s="10">
        <v>3204865</v>
      </c>
      <c r="F1417" s="137">
        <v>9.1489389823992975E-2</v>
      </c>
      <c r="G1417" s="46">
        <v>1173.3333333333301</v>
      </c>
      <c r="H1417" s="10">
        <v>3144344</v>
      </c>
      <c r="I1417" s="137">
        <v>8.6535248206110568E-2</v>
      </c>
      <c r="J1417" s="46">
        <v>1304.84851</v>
      </c>
    </row>
    <row r="1418" spans="1:10" ht="14.4" x14ac:dyDescent="0.3">
      <c r="A1418" s="99" t="s">
        <v>633</v>
      </c>
      <c r="B1418" s="99" t="s">
        <v>0</v>
      </c>
      <c r="C1418" s="99" t="s">
        <v>0</v>
      </c>
      <c r="D1418" s="99" t="s">
        <v>0</v>
      </c>
      <c r="E1418" s="10">
        <v>4589517</v>
      </c>
      <c r="F1418" s="137">
        <v>0.13101709741809492</v>
      </c>
      <c r="G1418" s="46">
        <v>836.36363636363603</v>
      </c>
      <c r="H1418" s="10">
        <v>4705111</v>
      </c>
      <c r="I1418" s="137">
        <v>0.12948899618562762</v>
      </c>
      <c r="J1418" s="46">
        <v>829.69695999999999</v>
      </c>
    </row>
    <row r="1419" spans="1:10" ht="14.4" x14ac:dyDescent="0.3">
      <c r="A1419" s="99" t="s">
        <v>641</v>
      </c>
      <c r="B1419" s="99" t="s">
        <v>0</v>
      </c>
      <c r="C1419" s="99" t="s">
        <v>0</v>
      </c>
      <c r="D1419" s="99" t="s">
        <v>0</v>
      </c>
      <c r="E1419" s="10">
        <v>100649</v>
      </c>
      <c r="F1419" s="137">
        <v>2.8732304157570035E-3</v>
      </c>
      <c r="G1419" s="46">
        <v>1547.87878787878</v>
      </c>
      <c r="H1419" s="10">
        <v>121555</v>
      </c>
      <c r="I1419" s="137">
        <v>3.3453057603410347E-3</v>
      </c>
      <c r="J1419" s="46">
        <v>1976.36365</v>
      </c>
    </row>
    <row r="1420" spans="1:10" ht="14.4" x14ac:dyDescent="0.3">
      <c r="A1420" s="99" t="s">
        <v>642</v>
      </c>
      <c r="B1420" s="99" t="s">
        <v>0</v>
      </c>
      <c r="C1420" s="99" t="s">
        <v>0</v>
      </c>
      <c r="D1420" s="99" t="s">
        <v>0</v>
      </c>
      <c r="E1420" s="10">
        <v>4488868</v>
      </c>
      <c r="F1420" s="137">
        <v>0.12814386700233793</v>
      </c>
      <c r="G1420" s="46">
        <v>1710.9090909090901</v>
      </c>
      <c r="H1420" s="10">
        <v>4583556</v>
      </c>
      <c r="I1420" s="137">
        <v>0.12614369042528659</v>
      </c>
      <c r="J1420" s="46">
        <v>2181.21216</v>
      </c>
    </row>
    <row r="1421" spans="1:10" ht="14.4" x14ac:dyDescent="0.3">
      <c r="A1421" s="99" t="s">
        <v>634</v>
      </c>
      <c r="B1421" s="99" t="s">
        <v>0</v>
      </c>
      <c r="C1421" s="99" t="s">
        <v>0</v>
      </c>
      <c r="D1421" s="99" t="s">
        <v>0</v>
      </c>
      <c r="E1421" s="10">
        <v>7422868</v>
      </c>
      <c r="F1421" s="137">
        <v>0.21190086448697312</v>
      </c>
      <c r="G1421" s="46">
        <v>749.69696969696895</v>
      </c>
      <c r="H1421" s="10">
        <v>7543832</v>
      </c>
      <c r="I1421" s="137">
        <v>0.20761321742951774</v>
      </c>
      <c r="J1421" s="46">
        <v>799.39390000000003</v>
      </c>
    </row>
    <row r="1422" spans="1:10" ht="14.4" x14ac:dyDescent="0.3">
      <c r="A1422" s="99" t="s">
        <v>641</v>
      </c>
      <c r="B1422" s="99" t="s">
        <v>0</v>
      </c>
      <c r="C1422" s="99" t="s">
        <v>0</v>
      </c>
      <c r="D1422" s="99" t="s">
        <v>0</v>
      </c>
      <c r="E1422" s="10">
        <v>289368</v>
      </c>
      <c r="F1422" s="137">
        <v>8.2605981077484378E-3</v>
      </c>
      <c r="G1422" s="46">
        <v>2381.2121212121201</v>
      </c>
      <c r="H1422" s="10">
        <v>272083</v>
      </c>
      <c r="I1422" s="137">
        <v>7.4879752144368372E-3</v>
      </c>
      <c r="J1422" s="46">
        <v>2184.8483900000001</v>
      </c>
    </row>
    <row r="1423" spans="1:10" ht="14.4" x14ac:dyDescent="0.3">
      <c r="A1423" s="99" t="s">
        <v>642</v>
      </c>
      <c r="B1423" s="99" t="s">
        <v>0</v>
      </c>
      <c r="C1423" s="99" t="s">
        <v>0</v>
      </c>
      <c r="D1423" s="99" t="s">
        <v>0</v>
      </c>
      <c r="E1423" s="10">
        <v>7133500</v>
      </c>
      <c r="F1423" s="137">
        <v>0.20364026637922467</v>
      </c>
      <c r="G1423" s="46">
        <v>2524.2424242424199</v>
      </c>
      <c r="H1423" s="10">
        <v>7271749</v>
      </c>
      <c r="I1423" s="137">
        <v>0.20012524221508091</v>
      </c>
      <c r="J1423" s="46">
        <v>2284.8483900000001</v>
      </c>
    </row>
    <row r="1424" spans="1:10" ht="14.4" x14ac:dyDescent="0.3">
      <c r="A1424" s="99" t="s">
        <v>635</v>
      </c>
      <c r="B1424" s="99" t="s">
        <v>0</v>
      </c>
      <c r="C1424" s="99" t="s">
        <v>0</v>
      </c>
      <c r="D1424" s="99" t="s">
        <v>0</v>
      </c>
      <c r="E1424" s="10">
        <v>1356168</v>
      </c>
      <c r="F1424" s="137">
        <v>3.871457388028042E-2</v>
      </c>
      <c r="G1424" s="46">
        <v>467.87878787878799</v>
      </c>
      <c r="H1424" s="10">
        <v>1683473</v>
      </c>
      <c r="I1424" s="137">
        <v>4.6330730321900396E-2</v>
      </c>
      <c r="J1424" s="46">
        <v>510.30304000000001</v>
      </c>
    </row>
    <row r="1425" spans="1:11" ht="14.4" x14ac:dyDescent="0.3">
      <c r="A1425" s="99" t="s">
        <v>641</v>
      </c>
      <c r="B1425" s="99" t="s">
        <v>0</v>
      </c>
      <c r="C1425" s="99" t="s">
        <v>0</v>
      </c>
      <c r="D1425" s="99" t="s">
        <v>0</v>
      </c>
      <c r="E1425" s="10">
        <v>78799</v>
      </c>
      <c r="F1425" s="137">
        <v>2.2494777248779035E-3</v>
      </c>
      <c r="G1425" s="46">
        <v>1173.9393939393899</v>
      </c>
      <c r="H1425" s="10">
        <v>89997</v>
      </c>
      <c r="I1425" s="137">
        <v>2.4768004813739632E-3</v>
      </c>
      <c r="J1425" s="46">
        <v>1351.51514</v>
      </c>
    </row>
    <row r="1426" spans="1:11" ht="14.4" x14ac:dyDescent="0.3">
      <c r="A1426" s="99" t="s">
        <v>642</v>
      </c>
      <c r="B1426" s="99" t="s">
        <v>0</v>
      </c>
      <c r="C1426" s="99" t="s">
        <v>0</v>
      </c>
      <c r="D1426" s="99" t="s">
        <v>0</v>
      </c>
      <c r="E1426" s="10">
        <v>1277369</v>
      </c>
      <c r="F1426" s="137">
        <v>3.646509615540252E-2</v>
      </c>
      <c r="G1426" s="46">
        <v>1218.7878787878701</v>
      </c>
      <c r="H1426" s="10">
        <v>1593476</v>
      </c>
      <c r="I1426" s="137">
        <v>4.3853929840526433E-2</v>
      </c>
      <c r="J1426" s="46">
        <v>1424.24243</v>
      </c>
    </row>
    <row r="1427" spans="1:11" ht="14.4" x14ac:dyDescent="0.3">
      <c r="A1427" s="99" t="s">
        <v>636</v>
      </c>
      <c r="B1427" s="99" t="s">
        <v>0</v>
      </c>
      <c r="C1427" s="99" t="s">
        <v>0</v>
      </c>
      <c r="D1427" s="99" t="s">
        <v>0</v>
      </c>
      <c r="E1427" s="10">
        <v>1172644</v>
      </c>
      <c r="F1427" s="137">
        <v>3.3475508029438501E-2</v>
      </c>
      <c r="G1427" s="46">
        <v>722.42424242424204</v>
      </c>
      <c r="H1427" s="10">
        <v>1307740</v>
      </c>
      <c r="I1427" s="137">
        <v>3.5990211468293239E-2</v>
      </c>
      <c r="J1427" s="46">
        <v>584.24243200000001</v>
      </c>
    </row>
    <row r="1428" spans="1:11" ht="14.4" x14ac:dyDescent="0.3">
      <c r="A1428" s="99" t="s">
        <v>641</v>
      </c>
      <c r="B1428" s="99" t="s">
        <v>0</v>
      </c>
      <c r="C1428" s="99" t="s">
        <v>0</v>
      </c>
      <c r="D1428" s="99" t="s">
        <v>0</v>
      </c>
      <c r="E1428" s="10">
        <v>214009</v>
      </c>
      <c r="F1428" s="137">
        <v>6.1093221795123706E-3</v>
      </c>
      <c r="G1428" s="46">
        <v>1768.4848484848401</v>
      </c>
      <c r="H1428" s="10">
        <v>226267</v>
      </c>
      <c r="I1428" s="137">
        <v>6.2270766194322319E-3</v>
      </c>
      <c r="J1428" s="46">
        <v>1766.0605499999999</v>
      </c>
    </row>
    <row r="1429" spans="1:11" ht="14.4" x14ac:dyDescent="0.3">
      <c r="A1429" s="99" t="s">
        <v>642</v>
      </c>
      <c r="B1429" s="99" t="s">
        <v>0</v>
      </c>
      <c r="C1429" s="99" t="s">
        <v>0</v>
      </c>
      <c r="D1429" s="99" t="s">
        <v>0</v>
      </c>
      <c r="E1429" s="10">
        <v>958635</v>
      </c>
      <c r="F1429" s="137">
        <v>2.7366185849926131E-2</v>
      </c>
      <c r="G1429" s="46">
        <v>1869.0909090908999</v>
      </c>
      <c r="H1429" s="10">
        <v>1081473</v>
      </c>
      <c r="I1429" s="137">
        <v>2.9763134848861009E-2</v>
      </c>
      <c r="J1429" s="46">
        <v>1806.6666299999999</v>
      </c>
    </row>
    <row r="1430" spans="1:11" ht="14.4" x14ac:dyDescent="0.3">
      <c r="A1430" s="432"/>
      <c r="B1430" s="432"/>
      <c r="C1430" s="432"/>
      <c r="D1430" s="432"/>
      <c r="E1430" s="432"/>
      <c r="F1430" s="432"/>
      <c r="G1430" s="432"/>
      <c r="H1430" s="432"/>
      <c r="I1430" s="432"/>
      <c r="J1430" s="432"/>
      <c r="K1430" s="432"/>
    </row>
    <row r="1431" spans="1:11" ht="14.4" x14ac:dyDescent="0.3">
      <c r="A1431" s="472" t="s">
        <v>643</v>
      </c>
      <c r="B1431" s="472"/>
      <c r="C1431" s="472"/>
      <c r="D1431" s="472"/>
      <c r="E1431" s="472"/>
      <c r="F1431" s="472"/>
      <c r="G1431" s="472"/>
      <c r="H1431" s="472"/>
      <c r="I1431" s="472"/>
      <c r="J1431" s="472"/>
      <c r="K1431" s="472"/>
    </row>
    <row r="1432" spans="1:11" ht="18" customHeight="1" x14ac:dyDescent="0.3">
      <c r="B1432" s="99" t="s">
        <v>0</v>
      </c>
      <c r="C1432" s="99" t="s">
        <v>0</v>
      </c>
      <c r="D1432" s="99" t="s">
        <v>0</v>
      </c>
      <c r="E1432" s="474" t="s">
        <v>332</v>
      </c>
      <c r="F1432" s="474"/>
      <c r="G1432" s="102" t="s">
        <v>333</v>
      </c>
      <c r="H1432" s="474" t="s">
        <v>332</v>
      </c>
      <c r="I1432" s="474"/>
      <c r="J1432" s="102" t="s">
        <v>333</v>
      </c>
      <c r="K1432" s="99" t="s">
        <v>0</v>
      </c>
    </row>
    <row r="1433" spans="1:11" ht="14.4" x14ac:dyDescent="0.3">
      <c r="A1433" s="99" t="s">
        <v>18</v>
      </c>
      <c r="B1433" s="99" t="s">
        <v>0</v>
      </c>
      <c r="C1433" s="99" t="s">
        <v>0</v>
      </c>
      <c r="D1433" s="99" t="s">
        <v>0</v>
      </c>
      <c r="E1433" s="10">
        <v>35029909</v>
      </c>
      <c r="F1433" s="137"/>
      <c r="G1433" s="46">
        <v>1412.12121212121</v>
      </c>
      <c r="H1433" s="10">
        <v>36335991</v>
      </c>
      <c r="I1433" s="137"/>
      <c r="J1433" s="46">
        <v>1430.3030000000001</v>
      </c>
    </row>
    <row r="1434" spans="1:11" ht="14.4" x14ac:dyDescent="0.3">
      <c r="A1434" s="99" t="s">
        <v>334</v>
      </c>
      <c r="B1434" s="99" t="s">
        <v>0</v>
      </c>
      <c r="C1434" s="99" t="s">
        <v>0</v>
      </c>
      <c r="D1434" s="99" t="s">
        <v>0</v>
      </c>
      <c r="E1434" s="10">
        <v>17221319</v>
      </c>
      <c r="F1434" s="137">
        <v>0.49161757742505124</v>
      </c>
      <c r="G1434" s="46">
        <v>1775.7575757575701</v>
      </c>
      <c r="H1434" s="10">
        <v>17884176</v>
      </c>
      <c r="I1434" s="137">
        <v>0.49218902547614568</v>
      </c>
      <c r="J1434" s="46">
        <v>1727.87878</v>
      </c>
    </row>
    <row r="1435" spans="1:11" ht="14.4" x14ac:dyDescent="0.3">
      <c r="A1435" s="99" t="s">
        <v>632</v>
      </c>
      <c r="B1435" s="99" t="s">
        <v>0</v>
      </c>
      <c r="C1435" s="99" t="s">
        <v>0</v>
      </c>
      <c r="D1435" s="99" t="s">
        <v>0</v>
      </c>
      <c r="E1435" s="10">
        <v>3407236</v>
      </c>
      <c r="F1435" s="137">
        <v>9.7266481622889742E-2</v>
      </c>
      <c r="G1435" s="46">
        <v>532.72727272727195</v>
      </c>
      <c r="H1435" s="10">
        <v>3345539</v>
      </c>
      <c r="I1435" s="137">
        <v>9.2072320251290238E-2</v>
      </c>
      <c r="J1435" s="46">
        <v>596.36364700000001</v>
      </c>
    </row>
    <row r="1436" spans="1:11" ht="14.4" x14ac:dyDescent="0.3">
      <c r="A1436" s="99" t="s">
        <v>644</v>
      </c>
      <c r="B1436" s="99" t="s">
        <v>0</v>
      </c>
      <c r="C1436" s="99" t="s">
        <v>0</v>
      </c>
      <c r="D1436" s="99" t="s">
        <v>0</v>
      </c>
      <c r="E1436" s="10">
        <v>22128</v>
      </c>
      <c r="F1436" s="137">
        <v>6.3168876630538778E-4</v>
      </c>
      <c r="G1436" s="46">
        <v>643.63636363636294</v>
      </c>
      <c r="H1436" s="10">
        <v>20118</v>
      </c>
      <c r="I1436" s="137">
        <v>5.5366592313389773E-4</v>
      </c>
      <c r="J1436" s="46">
        <v>666.06060000000002</v>
      </c>
    </row>
    <row r="1437" spans="1:11" ht="14.4" x14ac:dyDescent="0.3">
      <c r="A1437" s="99" t="s">
        <v>645</v>
      </c>
      <c r="B1437" s="99" t="s">
        <v>0</v>
      </c>
      <c r="C1437" s="99" t="s">
        <v>0</v>
      </c>
      <c r="D1437" s="99" t="s">
        <v>0</v>
      </c>
      <c r="E1437" s="10">
        <v>3385108</v>
      </c>
      <c r="F1437" s="137">
        <v>9.6634792856584356E-2</v>
      </c>
      <c r="G1437" s="46">
        <v>793.33333333333303</v>
      </c>
      <c r="H1437" s="10">
        <v>3325421</v>
      </c>
      <c r="I1437" s="137">
        <v>9.151865432815634E-2</v>
      </c>
      <c r="J1437" s="46">
        <v>830.90909999999997</v>
      </c>
    </row>
    <row r="1438" spans="1:11" ht="14.4" x14ac:dyDescent="0.3">
      <c r="A1438" s="99" t="s">
        <v>633</v>
      </c>
      <c r="B1438" s="99" t="s">
        <v>0</v>
      </c>
      <c r="C1438" s="99" t="s">
        <v>0</v>
      </c>
      <c r="D1438" s="99" t="s">
        <v>0</v>
      </c>
      <c r="E1438" s="10">
        <v>4680829</v>
      </c>
      <c r="F1438" s="137">
        <v>0.13362378417825749</v>
      </c>
      <c r="G1438" s="46">
        <v>1689.0909090908999</v>
      </c>
      <c r="H1438" s="10">
        <v>4836233</v>
      </c>
      <c r="I1438" s="137">
        <v>0.13309759461356097</v>
      </c>
      <c r="J1438" s="46">
        <v>1413.3333700000001</v>
      </c>
    </row>
    <row r="1439" spans="1:11" ht="14.4" x14ac:dyDescent="0.3">
      <c r="A1439" s="99" t="s">
        <v>644</v>
      </c>
      <c r="B1439" s="99" t="s">
        <v>0</v>
      </c>
      <c r="C1439" s="99" t="s">
        <v>0</v>
      </c>
      <c r="D1439" s="99" t="s">
        <v>0</v>
      </c>
      <c r="E1439" s="10">
        <v>53518</v>
      </c>
      <c r="F1439" s="137">
        <v>1.5277801606621358E-3</v>
      </c>
      <c r="G1439" s="46">
        <v>1023.0303030303</v>
      </c>
      <c r="H1439" s="10">
        <v>55479</v>
      </c>
      <c r="I1439" s="137">
        <v>1.5268332711773293E-3</v>
      </c>
      <c r="J1439" s="46">
        <v>1116.96973</v>
      </c>
    </row>
    <row r="1440" spans="1:11" ht="14.4" x14ac:dyDescent="0.3">
      <c r="A1440" s="99" t="s">
        <v>645</v>
      </c>
      <c r="B1440" s="99" t="s">
        <v>0</v>
      </c>
      <c r="C1440" s="99" t="s">
        <v>0</v>
      </c>
      <c r="D1440" s="99" t="s">
        <v>0</v>
      </c>
      <c r="E1440" s="10">
        <v>4627311</v>
      </c>
      <c r="F1440" s="137">
        <v>0.13209600401759536</v>
      </c>
      <c r="G1440" s="46">
        <v>2053.9393939393899</v>
      </c>
      <c r="H1440" s="10">
        <v>4780754</v>
      </c>
      <c r="I1440" s="137">
        <v>0.13157076134238366</v>
      </c>
      <c r="J1440" s="46">
        <v>1538.1817599999999</v>
      </c>
    </row>
    <row r="1441" spans="1:10" ht="14.4" x14ac:dyDescent="0.3">
      <c r="A1441" s="99" t="s">
        <v>634</v>
      </c>
      <c r="B1441" s="99" t="s">
        <v>0</v>
      </c>
      <c r="C1441" s="99" t="s">
        <v>0</v>
      </c>
      <c r="D1441" s="99" t="s">
        <v>0</v>
      </c>
      <c r="E1441" s="10">
        <v>7141012</v>
      </c>
      <c r="F1441" s="137">
        <v>0.2038547116979379</v>
      </c>
      <c r="G1441" s="46">
        <v>1329.69696969696</v>
      </c>
      <c r="H1441" s="10">
        <v>7303247</v>
      </c>
      <c r="I1441" s="137">
        <v>0.20099209623868522</v>
      </c>
      <c r="J1441" s="46">
        <v>1261.21216</v>
      </c>
    </row>
    <row r="1442" spans="1:10" ht="14.4" x14ac:dyDescent="0.3">
      <c r="A1442" s="99" t="s">
        <v>644</v>
      </c>
      <c r="B1442" s="99" t="s">
        <v>0</v>
      </c>
      <c r="C1442" s="99" t="s">
        <v>0</v>
      </c>
      <c r="D1442" s="99" t="s">
        <v>0</v>
      </c>
      <c r="E1442" s="10">
        <v>363166</v>
      </c>
      <c r="F1442" s="137">
        <v>1.0367312116054883E-2</v>
      </c>
      <c r="G1442" s="46">
        <v>2660</v>
      </c>
      <c r="H1442" s="10">
        <v>353996</v>
      </c>
      <c r="I1442" s="137">
        <v>9.7422965566014152E-3</v>
      </c>
      <c r="J1442" s="46">
        <v>3037.5756799999999</v>
      </c>
    </row>
    <row r="1443" spans="1:10" ht="14.4" x14ac:dyDescent="0.3">
      <c r="A1443" s="99" t="s">
        <v>645</v>
      </c>
      <c r="B1443" s="99" t="s">
        <v>0</v>
      </c>
      <c r="C1443" s="99" t="s">
        <v>0</v>
      </c>
      <c r="D1443" s="99" t="s">
        <v>0</v>
      </c>
      <c r="E1443" s="10">
        <v>6777846</v>
      </c>
      <c r="F1443" s="137">
        <v>0.19348739958188302</v>
      </c>
      <c r="G1443" s="46">
        <v>3144.2424242424199</v>
      </c>
      <c r="H1443" s="10">
        <v>6949251</v>
      </c>
      <c r="I1443" s="137">
        <v>0.1912497996820838</v>
      </c>
      <c r="J1443" s="46">
        <v>3307.8789999999999</v>
      </c>
    </row>
    <row r="1444" spans="1:10" ht="14.4" x14ac:dyDescent="0.3">
      <c r="A1444" s="99" t="s">
        <v>635</v>
      </c>
      <c r="B1444" s="99" t="s">
        <v>0</v>
      </c>
      <c r="C1444" s="99" t="s">
        <v>0</v>
      </c>
      <c r="D1444" s="99" t="s">
        <v>0</v>
      </c>
      <c r="E1444" s="10">
        <v>1173065</v>
      </c>
      <c r="F1444" s="137">
        <v>3.3487526330713564E-2</v>
      </c>
      <c r="G1444" s="46">
        <v>747.27272727272702</v>
      </c>
      <c r="H1444" s="10">
        <v>1458970</v>
      </c>
      <c r="I1444" s="137">
        <v>4.0152200610133353E-2</v>
      </c>
      <c r="J1444" s="46">
        <v>507.27273600000001</v>
      </c>
    </row>
    <row r="1445" spans="1:10" ht="14.4" x14ac:dyDescent="0.3">
      <c r="A1445" s="99" t="s">
        <v>644</v>
      </c>
      <c r="B1445" s="99" t="s">
        <v>0</v>
      </c>
      <c r="C1445" s="99" t="s">
        <v>0</v>
      </c>
      <c r="D1445" s="99" t="s">
        <v>0</v>
      </c>
      <c r="E1445" s="10">
        <v>150144</v>
      </c>
      <c r="F1445" s="137">
        <v>4.2861658590092255E-3</v>
      </c>
      <c r="G1445" s="46">
        <v>1419.3939393939299</v>
      </c>
      <c r="H1445" s="10">
        <v>182548</v>
      </c>
      <c r="I1445" s="137">
        <v>5.0238893993561368E-3</v>
      </c>
      <c r="J1445" s="46">
        <v>1564.84851</v>
      </c>
    </row>
    <row r="1446" spans="1:10" ht="14.4" x14ac:dyDescent="0.3">
      <c r="A1446" s="99" t="s">
        <v>645</v>
      </c>
      <c r="B1446" s="99" t="s">
        <v>0</v>
      </c>
      <c r="C1446" s="99" t="s">
        <v>0</v>
      </c>
      <c r="D1446" s="99" t="s">
        <v>0</v>
      </c>
      <c r="E1446" s="10">
        <v>1022921</v>
      </c>
      <c r="F1446" s="137">
        <v>2.9201360471704338E-2</v>
      </c>
      <c r="G1446" s="46">
        <v>1663.6363636363601</v>
      </c>
      <c r="H1446" s="10">
        <v>1276422</v>
      </c>
      <c r="I1446" s="137">
        <v>3.5128311210777217E-2</v>
      </c>
      <c r="J1446" s="46">
        <v>1624.84851</v>
      </c>
    </row>
    <row r="1447" spans="1:10" ht="14.4" x14ac:dyDescent="0.3">
      <c r="A1447" s="99" t="s">
        <v>636</v>
      </c>
      <c r="B1447" s="99" t="s">
        <v>0</v>
      </c>
      <c r="C1447" s="99" t="s">
        <v>0</v>
      </c>
      <c r="D1447" s="99" t="s">
        <v>0</v>
      </c>
      <c r="E1447" s="10">
        <v>819177</v>
      </c>
      <c r="F1447" s="137">
        <v>2.3385073595252558E-2</v>
      </c>
      <c r="G1447" s="46">
        <v>614.54545454545405</v>
      </c>
      <c r="H1447" s="10">
        <v>940187</v>
      </c>
      <c r="I1447" s="137">
        <v>2.5874813762475888E-2</v>
      </c>
      <c r="J1447" s="46">
        <v>498.18182400000001</v>
      </c>
    </row>
    <row r="1448" spans="1:10" ht="14.4" x14ac:dyDescent="0.3">
      <c r="A1448" s="99" t="s">
        <v>644</v>
      </c>
      <c r="B1448" s="99" t="s">
        <v>0</v>
      </c>
      <c r="C1448" s="99" t="s">
        <v>0</v>
      </c>
      <c r="D1448" s="99" t="s">
        <v>0</v>
      </c>
      <c r="E1448" s="10">
        <v>232967</v>
      </c>
      <c r="F1448" s="137">
        <v>6.6505168483309502E-3</v>
      </c>
      <c r="G1448" s="46">
        <v>1583.6363636363601</v>
      </c>
      <c r="H1448" s="10">
        <v>260480</v>
      </c>
      <c r="I1448" s="137">
        <v>7.1686499482014956E-3</v>
      </c>
      <c r="J1448" s="46">
        <v>1986.6666299999999</v>
      </c>
    </row>
    <row r="1449" spans="1:10" ht="14.4" x14ac:dyDescent="0.3">
      <c r="A1449" s="99" t="s">
        <v>645</v>
      </c>
      <c r="B1449" s="99" t="s">
        <v>0</v>
      </c>
      <c r="C1449" s="99" t="s">
        <v>0</v>
      </c>
      <c r="D1449" s="99" t="s">
        <v>0</v>
      </c>
      <c r="E1449" s="10">
        <v>586210</v>
      </c>
      <c r="F1449" s="137">
        <v>1.6734556746921609E-2</v>
      </c>
      <c r="G1449" s="46">
        <v>1511.5151515151499</v>
      </c>
      <c r="H1449" s="10">
        <v>679707</v>
      </c>
      <c r="I1449" s="137">
        <v>1.8706163814274392E-2</v>
      </c>
      <c r="J1449" s="46">
        <v>2051.51514</v>
      </c>
    </row>
    <row r="1450" spans="1:10" ht="14.4" x14ac:dyDescent="0.3">
      <c r="A1450" s="99" t="s">
        <v>355</v>
      </c>
      <c r="B1450" s="99" t="s">
        <v>0</v>
      </c>
      <c r="C1450" s="99" t="s">
        <v>0</v>
      </c>
      <c r="D1450" s="99" t="s">
        <v>0</v>
      </c>
      <c r="E1450" s="10">
        <v>17808590</v>
      </c>
      <c r="F1450" s="137">
        <v>0.5083824225749487</v>
      </c>
      <c r="G1450" s="46">
        <v>1333.9393939393899</v>
      </c>
      <c r="H1450" s="10">
        <v>18451815</v>
      </c>
      <c r="I1450" s="137">
        <v>0.50781097452385437</v>
      </c>
      <c r="J1450" s="46">
        <v>1152.72729</v>
      </c>
    </row>
    <row r="1451" spans="1:10" ht="14.4" x14ac:dyDescent="0.3">
      <c r="A1451" s="99" t="s">
        <v>632</v>
      </c>
      <c r="B1451" s="99" t="s">
        <v>0</v>
      </c>
      <c r="C1451" s="99" t="s">
        <v>0</v>
      </c>
      <c r="D1451" s="99" t="s">
        <v>0</v>
      </c>
      <c r="E1451" s="10">
        <v>3267393</v>
      </c>
      <c r="F1451" s="137">
        <v>9.3274378760161786E-2</v>
      </c>
      <c r="G1451" s="46">
        <v>431.51515151515099</v>
      </c>
      <c r="H1451" s="10">
        <v>3211659</v>
      </c>
      <c r="I1451" s="137">
        <v>8.8387819118515301E-2</v>
      </c>
      <c r="J1451" s="46">
        <v>514.54549999999995</v>
      </c>
    </row>
    <row r="1452" spans="1:10" ht="14.4" x14ac:dyDescent="0.3">
      <c r="A1452" s="99" t="s">
        <v>644</v>
      </c>
      <c r="B1452" s="99" t="s">
        <v>0</v>
      </c>
      <c r="C1452" s="99" t="s">
        <v>0</v>
      </c>
      <c r="D1452" s="99" t="s">
        <v>0</v>
      </c>
      <c r="E1452" s="10">
        <v>17265</v>
      </c>
      <c r="F1452" s="137">
        <v>4.9286454041316526E-4</v>
      </c>
      <c r="G1452" s="46">
        <v>647.87878787878697</v>
      </c>
      <c r="H1452" s="10">
        <v>17037</v>
      </c>
      <c r="I1452" s="137">
        <v>4.6887396025609981E-4</v>
      </c>
      <c r="J1452" s="46">
        <v>535.75756799999999</v>
      </c>
    </row>
    <row r="1453" spans="1:10" ht="14.4" x14ac:dyDescent="0.3">
      <c r="A1453" s="99" t="s">
        <v>645</v>
      </c>
      <c r="B1453" s="99" t="s">
        <v>0</v>
      </c>
      <c r="C1453" s="99" t="s">
        <v>0</v>
      </c>
      <c r="D1453" s="99" t="s">
        <v>0</v>
      </c>
      <c r="E1453" s="10">
        <v>3250128</v>
      </c>
      <c r="F1453" s="137">
        <v>9.2781514219748618E-2</v>
      </c>
      <c r="G1453" s="46">
        <v>763.030303030303</v>
      </c>
      <c r="H1453" s="10">
        <v>3194622</v>
      </c>
      <c r="I1453" s="137">
        <v>8.791894515825921E-2</v>
      </c>
      <c r="J1453" s="46">
        <v>678.18179999999995</v>
      </c>
    </row>
    <row r="1454" spans="1:10" ht="14.4" x14ac:dyDescent="0.3">
      <c r="A1454" s="99" t="s">
        <v>633</v>
      </c>
      <c r="B1454" s="99" t="s">
        <v>0</v>
      </c>
      <c r="C1454" s="99" t="s">
        <v>0</v>
      </c>
      <c r="D1454" s="99" t="s">
        <v>0</v>
      </c>
      <c r="E1454" s="10">
        <v>4589517</v>
      </c>
      <c r="F1454" s="137">
        <v>0.13101709741809492</v>
      </c>
      <c r="G1454" s="46">
        <v>836.36363636363603</v>
      </c>
      <c r="H1454" s="10">
        <v>4705111</v>
      </c>
      <c r="I1454" s="137">
        <v>0.12948899618562762</v>
      </c>
      <c r="J1454" s="46">
        <v>829.69695999999999</v>
      </c>
    </row>
    <row r="1455" spans="1:10" ht="14.4" x14ac:dyDescent="0.3">
      <c r="A1455" s="99" t="s">
        <v>644</v>
      </c>
      <c r="B1455" s="99" t="s">
        <v>0</v>
      </c>
      <c r="C1455" s="99" t="s">
        <v>0</v>
      </c>
      <c r="D1455" s="99" t="s">
        <v>0</v>
      </c>
      <c r="E1455" s="10">
        <v>49963</v>
      </c>
      <c r="F1455" s="137">
        <v>1.4262954551209368E-3</v>
      </c>
      <c r="G1455" s="46">
        <v>1177.57575757575</v>
      </c>
      <c r="H1455" s="10">
        <v>47980</v>
      </c>
      <c r="I1455" s="137">
        <v>1.3204538717548669E-3</v>
      </c>
      <c r="J1455" s="46">
        <v>1021.2121</v>
      </c>
    </row>
    <row r="1456" spans="1:10" ht="14.4" x14ac:dyDescent="0.3">
      <c r="A1456" s="99" t="s">
        <v>645</v>
      </c>
      <c r="B1456" s="99" t="s">
        <v>0</v>
      </c>
      <c r="C1456" s="99" t="s">
        <v>0</v>
      </c>
      <c r="D1456" s="99" t="s">
        <v>0</v>
      </c>
      <c r="E1456" s="10">
        <v>4539554</v>
      </c>
      <c r="F1456" s="137">
        <v>0.12959080196297398</v>
      </c>
      <c r="G1456" s="46">
        <v>1446.0606060606001</v>
      </c>
      <c r="H1456" s="10">
        <v>4657131</v>
      </c>
      <c r="I1456" s="137">
        <v>0.12816854231387276</v>
      </c>
      <c r="J1456" s="46">
        <v>1259.39392</v>
      </c>
    </row>
    <row r="1457" spans="1:11" ht="14.4" x14ac:dyDescent="0.3">
      <c r="A1457" s="99" t="s">
        <v>634</v>
      </c>
      <c r="B1457" s="99" t="s">
        <v>0</v>
      </c>
      <c r="C1457" s="99" t="s">
        <v>0</v>
      </c>
      <c r="D1457" s="99" t="s">
        <v>0</v>
      </c>
      <c r="E1457" s="10">
        <v>7422868</v>
      </c>
      <c r="F1457" s="137">
        <v>0.21190086448697312</v>
      </c>
      <c r="G1457" s="46">
        <v>749.69696969696895</v>
      </c>
      <c r="H1457" s="10">
        <v>7543832</v>
      </c>
      <c r="I1457" s="137">
        <v>0.20761321742951774</v>
      </c>
      <c r="J1457" s="46">
        <v>799.39390000000003</v>
      </c>
    </row>
    <row r="1458" spans="1:11" ht="14.4" x14ac:dyDescent="0.3">
      <c r="A1458" s="99" t="s">
        <v>644</v>
      </c>
      <c r="B1458" s="99" t="s">
        <v>0</v>
      </c>
      <c r="C1458" s="99" t="s">
        <v>0</v>
      </c>
      <c r="D1458" s="99" t="s">
        <v>0</v>
      </c>
      <c r="E1458" s="10">
        <v>454178</v>
      </c>
      <c r="F1458" s="137">
        <v>1.296543476604521E-2</v>
      </c>
      <c r="G1458" s="46">
        <v>2512.1212121212102</v>
      </c>
      <c r="H1458" s="10">
        <v>429006</v>
      </c>
      <c r="I1458" s="137">
        <v>1.1806640969280293E-2</v>
      </c>
      <c r="J1458" s="46">
        <v>2673.9394499999999</v>
      </c>
    </row>
    <row r="1459" spans="1:11" ht="14.4" x14ac:dyDescent="0.3">
      <c r="A1459" s="99" t="s">
        <v>645</v>
      </c>
      <c r="B1459" s="99" t="s">
        <v>0</v>
      </c>
      <c r="C1459" s="99" t="s">
        <v>0</v>
      </c>
      <c r="D1459" s="99" t="s">
        <v>0</v>
      </c>
      <c r="E1459" s="10">
        <v>6968690</v>
      </c>
      <c r="F1459" s="137">
        <v>0.1989354297209279</v>
      </c>
      <c r="G1459" s="46">
        <v>2750.30303030303</v>
      </c>
      <c r="H1459" s="10">
        <v>7114826</v>
      </c>
      <c r="I1459" s="137">
        <v>0.19580657646023744</v>
      </c>
      <c r="J1459" s="46">
        <v>2715.1516099999999</v>
      </c>
    </row>
    <row r="1460" spans="1:11" ht="14.4" x14ac:dyDescent="0.3">
      <c r="A1460" s="99" t="s">
        <v>635</v>
      </c>
      <c r="B1460" s="99" t="s">
        <v>0</v>
      </c>
      <c r="C1460" s="99" t="s">
        <v>0</v>
      </c>
      <c r="D1460" s="99" t="s">
        <v>0</v>
      </c>
      <c r="E1460" s="10">
        <v>1356168</v>
      </c>
      <c r="F1460" s="137">
        <v>3.871457388028042E-2</v>
      </c>
      <c r="G1460" s="46">
        <v>467.87878787878799</v>
      </c>
      <c r="H1460" s="10">
        <v>1683473</v>
      </c>
      <c r="I1460" s="137">
        <v>4.6330730321900396E-2</v>
      </c>
      <c r="J1460" s="46">
        <v>510.30304000000001</v>
      </c>
    </row>
    <row r="1461" spans="1:11" ht="14.4" x14ac:dyDescent="0.3">
      <c r="A1461" s="99" t="s">
        <v>644</v>
      </c>
      <c r="B1461" s="99" t="s">
        <v>0</v>
      </c>
      <c r="C1461" s="99" t="s">
        <v>0</v>
      </c>
      <c r="D1461" s="99" t="s">
        <v>0</v>
      </c>
      <c r="E1461" s="10">
        <v>230543</v>
      </c>
      <c r="F1461" s="137">
        <v>6.5813188381391458E-3</v>
      </c>
      <c r="G1461" s="46">
        <v>1898.1818181818101</v>
      </c>
      <c r="H1461" s="10">
        <v>265732</v>
      </c>
      <c r="I1461" s="137">
        <v>7.3131898342885431E-3</v>
      </c>
      <c r="J1461" s="46">
        <v>1872.72729</v>
      </c>
    </row>
    <row r="1462" spans="1:11" ht="14.4" x14ac:dyDescent="0.3">
      <c r="A1462" s="99" t="s">
        <v>645</v>
      </c>
      <c r="B1462" s="99" t="s">
        <v>0</v>
      </c>
      <c r="C1462" s="99" t="s">
        <v>0</v>
      </c>
      <c r="D1462" s="99" t="s">
        <v>0</v>
      </c>
      <c r="E1462" s="10">
        <v>1125625</v>
      </c>
      <c r="F1462" s="137">
        <v>3.2133255042141276E-2</v>
      </c>
      <c r="G1462" s="46">
        <v>1895.7575757575701</v>
      </c>
      <c r="H1462" s="10">
        <v>1417741</v>
      </c>
      <c r="I1462" s="137">
        <v>3.9017540487611857E-2</v>
      </c>
      <c r="J1462" s="46">
        <v>1935.75757</v>
      </c>
    </row>
    <row r="1463" spans="1:11" ht="14.4" x14ac:dyDescent="0.3">
      <c r="A1463" s="99" t="s">
        <v>636</v>
      </c>
      <c r="B1463" s="99" t="s">
        <v>0</v>
      </c>
      <c r="C1463" s="99" t="s">
        <v>0</v>
      </c>
      <c r="D1463" s="99" t="s">
        <v>0</v>
      </c>
      <c r="E1463" s="10">
        <v>1172644</v>
      </c>
      <c r="F1463" s="137">
        <v>3.3475508029438501E-2</v>
      </c>
      <c r="G1463" s="46">
        <v>722.42424242424204</v>
      </c>
      <c r="H1463" s="10">
        <v>1307740</v>
      </c>
      <c r="I1463" s="137">
        <v>3.5990211468293239E-2</v>
      </c>
      <c r="J1463" s="46">
        <v>584.24243200000001</v>
      </c>
    </row>
    <row r="1464" spans="1:11" ht="14.4" x14ac:dyDescent="0.3">
      <c r="A1464" s="99" t="s">
        <v>644</v>
      </c>
      <c r="B1464" s="99" t="s">
        <v>0</v>
      </c>
      <c r="C1464" s="99" t="s">
        <v>0</v>
      </c>
      <c r="D1464" s="99" t="s">
        <v>0</v>
      </c>
      <c r="E1464" s="10">
        <v>457699</v>
      </c>
      <c r="F1464" s="137">
        <v>1.3065948872433553E-2</v>
      </c>
      <c r="G1464" s="46">
        <v>2020.6060606060601</v>
      </c>
      <c r="H1464" s="10">
        <v>492182</v>
      </c>
      <c r="I1464" s="137">
        <v>1.3545302782577198E-2</v>
      </c>
      <c r="J1464" s="46">
        <v>2069.6970000000001</v>
      </c>
    </row>
    <row r="1465" spans="1:11" ht="14.4" x14ac:dyDescent="0.3">
      <c r="A1465" s="99" t="s">
        <v>645</v>
      </c>
      <c r="B1465" s="99" t="s">
        <v>0</v>
      </c>
      <c r="C1465" s="99" t="s">
        <v>0</v>
      </c>
      <c r="D1465" s="99" t="s">
        <v>0</v>
      </c>
      <c r="E1465" s="10">
        <v>714945</v>
      </c>
      <c r="F1465" s="137">
        <v>2.0409559157004948E-2</v>
      </c>
      <c r="G1465" s="46">
        <v>2078.7878787878699</v>
      </c>
      <c r="H1465" s="10">
        <v>815558</v>
      </c>
      <c r="I1465" s="137">
        <v>2.2444908685716043E-2</v>
      </c>
      <c r="J1465" s="46">
        <v>2083.6364699999999</v>
      </c>
    </row>
    <row r="1466" spans="1:11" ht="14.4" x14ac:dyDescent="0.3">
      <c r="A1466" s="432"/>
      <c r="B1466" s="432"/>
      <c r="C1466" s="432"/>
      <c r="D1466" s="432"/>
      <c r="E1466" s="432"/>
      <c r="F1466" s="432"/>
      <c r="G1466" s="432"/>
      <c r="H1466" s="432"/>
      <c r="I1466" s="432"/>
      <c r="J1466" s="432"/>
      <c r="K1466" s="432"/>
    </row>
    <row r="1467" spans="1:11" ht="14.4" x14ac:dyDescent="0.3">
      <c r="A1467" s="472" t="s">
        <v>646</v>
      </c>
      <c r="B1467" s="472"/>
      <c r="C1467" s="472"/>
      <c r="D1467" s="472"/>
      <c r="E1467" s="472"/>
      <c r="F1467" s="472"/>
      <c r="G1467" s="472"/>
      <c r="H1467" s="472"/>
      <c r="I1467" s="472"/>
      <c r="J1467" s="472"/>
      <c r="K1467" s="472"/>
    </row>
    <row r="1468" spans="1:11" ht="18" customHeight="1" x14ac:dyDescent="0.3">
      <c r="B1468" s="99" t="s">
        <v>0</v>
      </c>
      <c r="C1468" s="99" t="s">
        <v>0</v>
      </c>
      <c r="D1468" s="99" t="s">
        <v>0</v>
      </c>
      <c r="E1468" s="474" t="s">
        <v>332</v>
      </c>
      <c r="F1468" s="474"/>
      <c r="G1468" s="102" t="s">
        <v>333</v>
      </c>
      <c r="H1468" s="474" t="s">
        <v>332</v>
      </c>
      <c r="I1468" s="474"/>
      <c r="J1468" s="102" t="s">
        <v>333</v>
      </c>
      <c r="K1468" s="99" t="s">
        <v>0</v>
      </c>
    </row>
    <row r="1469" spans="1:11" ht="14.4" x14ac:dyDescent="0.3">
      <c r="A1469" s="99" t="s">
        <v>18</v>
      </c>
      <c r="B1469" s="99" t="s">
        <v>0</v>
      </c>
      <c r="C1469" s="99" t="s">
        <v>0</v>
      </c>
      <c r="D1469" s="99" t="s">
        <v>0</v>
      </c>
      <c r="E1469" s="10">
        <v>35029909</v>
      </c>
      <c r="F1469" s="137"/>
      <c r="G1469" s="46">
        <v>1412.12121212121</v>
      </c>
      <c r="H1469" s="10">
        <v>36335991</v>
      </c>
      <c r="I1469" s="137"/>
      <c r="J1469" s="46">
        <v>1430.3030000000001</v>
      </c>
    </row>
    <row r="1470" spans="1:11" ht="14.4" x14ac:dyDescent="0.3">
      <c r="A1470" s="99" t="s">
        <v>334</v>
      </c>
      <c r="B1470" s="99" t="s">
        <v>0</v>
      </c>
      <c r="C1470" s="99" t="s">
        <v>0</v>
      </c>
      <c r="D1470" s="99" t="s">
        <v>0</v>
      </c>
      <c r="E1470" s="10">
        <v>17221319</v>
      </c>
      <c r="F1470" s="137">
        <v>0.49161757742505124</v>
      </c>
      <c r="G1470" s="46">
        <v>1775.7575757575701</v>
      </c>
      <c r="H1470" s="10">
        <v>17884176</v>
      </c>
      <c r="I1470" s="137">
        <v>0.49218902547614568</v>
      </c>
      <c r="J1470" s="46">
        <v>1727.87878</v>
      </c>
    </row>
    <row r="1471" spans="1:11" ht="14.4" x14ac:dyDescent="0.3">
      <c r="A1471" s="99" t="s">
        <v>632</v>
      </c>
      <c r="B1471" s="99" t="s">
        <v>0</v>
      </c>
      <c r="C1471" s="99" t="s">
        <v>0</v>
      </c>
      <c r="D1471" s="99" t="s">
        <v>0</v>
      </c>
      <c r="E1471" s="10">
        <v>3407236</v>
      </c>
      <c r="F1471" s="137">
        <v>9.7266481622889742E-2</v>
      </c>
      <c r="G1471" s="46">
        <v>532.72727272727195</v>
      </c>
      <c r="H1471" s="10">
        <v>3345539</v>
      </c>
      <c r="I1471" s="137">
        <v>9.2072320251290238E-2</v>
      </c>
      <c r="J1471" s="46">
        <v>596.36364700000001</v>
      </c>
    </row>
    <row r="1472" spans="1:11" ht="14.4" x14ac:dyDescent="0.3">
      <c r="A1472" s="99" t="s">
        <v>647</v>
      </c>
      <c r="B1472" s="99" t="s">
        <v>0</v>
      </c>
      <c r="C1472" s="99" t="s">
        <v>0</v>
      </c>
      <c r="D1472" s="99" t="s">
        <v>0</v>
      </c>
      <c r="E1472" s="10">
        <v>37727</v>
      </c>
      <c r="F1472" s="137">
        <v>1.0769939482286408E-3</v>
      </c>
      <c r="G1472" s="46">
        <v>771.51515151515105</v>
      </c>
      <c r="H1472" s="10">
        <v>43851</v>
      </c>
      <c r="I1472" s="137">
        <v>1.2068199818741699E-3</v>
      </c>
      <c r="J1472" s="46">
        <v>859.39390000000003</v>
      </c>
    </row>
    <row r="1473" spans="1:10" ht="14.4" x14ac:dyDescent="0.3">
      <c r="A1473" s="99" t="s">
        <v>648</v>
      </c>
      <c r="B1473" s="99" t="s">
        <v>0</v>
      </c>
      <c r="C1473" s="99" t="s">
        <v>0</v>
      </c>
      <c r="D1473" s="99" t="s">
        <v>0</v>
      </c>
      <c r="E1473" s="10">
        <v>3369509</v>
      </c>
      <c r="F1473" s="137">
        <v>9.6189487674661095E-2</v>
      </c>
      <c r="G1473" s="46">
        <v>956.969696969697</v>
      </c>
      <c r="H1473" s="10">
        <v>3301688</v>
      </c>
      <c r="I1473" s="137">
        <v>9.0865500269416075E-2</v>
      </c>
      <c r="J1473" s="46">
        <v>1022.42426</v>
      </c>
    </row>
    <row r="1474" spans="1:10" ht="14.4" x14ac:dyDescent="0.3">
      <c r="A1474" s="99" t="s">
        <v>633</v>
      </c>
      <c r="B1474" s="99" t="s">
        <v>0</v>
      </c>
      <c r="C1474" s="99" t="s">
        <v>0</v>
      </c>
      <c r="D1474" s="99" t="s">
        <v>0</v>
      </c>
      <c r="E1474" s="10">
        <v>4680829</v>
      </c>
      <c r="F1474" s="137">
        <v>0.13362378417825749</v>
      </c>
      <c r="G1474" s="46">
        <v>1689.0909090908999</v>
      </c>
      <c r="H1474" s="10">
        <v>4836233</v>
      </c>
      <c r="I1474" s="137">
        <v>0.13309759461356097</v>
      </c>
      <c r="J1474" s="46">
        <v>1413.3333700000001</v>
      </c>
    </row>
    <row r="1475" spans="1:10" ht="14.4" x14ac:dyDescent="0.3">
      <c r="A1475" s="99" t="s">
        <v>647</v>
      </c>
      <c r="B1475" s="99" t="s">
        <v>0</v>
      </c>
      <c r="C1475" s="99" t="s">
        <v>0</v>
      </c>
      <c r="D1475" s="99" t="s">
        <v>0</v>
      </c>
      <c r="E1475" s="10">
        <v>38380</v>
      </c>
      <c r="F1475" s="137">
        <v>1.095635161370245E-3</v>
      </c>
      <c r="G1475" s="46">
        <v>837.57575757575705</v>
      </c>
      <c r="H1475" s="10">
        <v>43464</v>
      </c>
      <c r="I1475" s="137">
        <v>1.1961693847843589E-3</v>
      </c>
      <c r="J1475" s="46">
        <v>856.96969999999999</v>
      </c>
    </row>
    <row r="1476" spans="1:10" ht="14.4" x14ac:dyDescent="0.3">
      <c r="A1476" s="99" t="s">
        <v>648</v>
      </c>
      <c r="B1476" s="99" t="s">
        <v>0</v>
      </c>
      <c r="C1476" s="99" t="s">
        <v>0</v>
      </c>
      <c r="D1476" s="99" t="s">
        <v>0</v>
      </c>
      <c r="E1476" s="10">
        <v>4642449</v>
      </c>
      <c r="F1476" s="137">
        <v>0.13252814901688725</v>
      </c>
      <c r="G1476" s="46">
        <v>1990.9090909090901</v>
      </c>
      <c r="H1476" s="10">
        <v>4792769</v>
      </c>
      <c r="I1476" s="137">
        <v>0.13190142522877663</v>
      </c>
      <c r="J1476" s="46">
        <v>1588.48486</v>
      </c>
    </row>
    <row r="1477" spans="1:10" ht="14.4" x14ac:dyDescent="0.3">
      <c r="A1477" s="99" t="s">
        <v>634</v>
      </c>
      <c r="B1477" s="99" t="s">
        <v>0</v>
      </c>
      <c r="C1477" s="99" t="s">
        <v>0</v>
      </c>
      <c r="D1477" s="99" t="s">
        <v>0</v>
      </c>
      <c r="E1477" s="10">
        <v>7141012</v>
      </c>
      <c r="F1477" s="137">
        <v>0.2038547116979379</v>
      </c>
      <c r="G1477" s="46">
        <v>1329.69696969696</v>
      </c>
      <c r="H1477" s="10">
        <v>7303247</v>
      </c>
      <c r="I1477" s="137">
        <v>0.20099209623868522</v>
      </c>
      <c r="J1477" s="46">
        <v>1261.21216</v>
      </c>
    </row>
    <row r="1478" spans="1:10" ht="14.4" x14ac:dyDescent="0.3">
      <c r="A1478" s="99" t="s">
        <v>647</v>
      </c>
      <c r="B1478" s="99" t="s">
        <v>0</v>
      </c>
      <c r="C1478" s="99" t="s">
        <v>0</v>
      </c>
      <c r="D1478" s="99" t="s">
        <v>0</v>
      </c>
      <c r="E1478" s="10">
        <v>139951</v>
      </c>
      <c r="F1478" s="137">
        <v>3.9951859423899734E-3</v>
      </c>
      <c r="G1478" s="46">
        <v>1542.42424242424</v>
      </c>
      <c r="H1478" s="10">
        <v>141458</v>
      </c>
      <c r="I1478" s="137">
        <v>3.8930546850917042E-3</v>
      </c>
      <c r="J1478" s="46">
        <v>1855.75757</v>
      </c>
    </row>
    <row r="1479" spans="1:10" ht="14.4" x14ac:dyDescent="0.3">
      <c r="A1479" s="99" t="s">
        <v>648</v>
      </c>
      <c r="B1479" s="99" t="s">
        <v>0</v>
      </c>
      <c r="C1479" s="99" t="s">
        <v>0</v>
      </c>
      <c r="D1479" s="99" t="s">
        <v>0</v>
      </c>
      <c r="E1479" s="10">
        <v>7001061</v>
      </c>
      <c r="F1479" s="137">
        <v>0.19985952575554791</v>
      </c>
      <c r="G1479" s="46">
        <v>2215.7575757575701</v>
      </c>
      <c r="H1479" s="10">
        <v>7161789</v>
      </c>
      <c r="I1479" s="137">
        <v>0.19709904155359351</v>
      </c>
      <c r="J1479" s="46">
        <v>2396.3635300000001</v>
      </c>
    </row>
    <row r="1480" spans="1:10" ht="14.4" x14ac:dyDescent="0.3">
      <c r="A1480" s="99" t="s">
        <v>635</v>
      </c>
      <c r="B1480" s="99" t="s">
        <v>0</v>
      </c>
      <c r="C1480" s="99" t="s">
        <v>0</v>
      </c>
      <c r="D1480" s="99" t="s">
        <v>0</v>
      </c>
      <c r="E1480" s="10">
        <v>1173065</v>
      </c>
      <c r="F1480" s="137">
        <v>3.3487526330713564E-2</v>
      </c>
      <c r="G1480" s="46">
        <v>747.27272727272702</v>
      </c>
      <c r="H1480" s="10">
        <v>1458970</v>
      </c>
      <c r="I1480" s="137">
        <v>4.0152200610133353E-2</v>
      </c>
      <c r="J1480" s="46">
        <v>507.27273600000001</v>
      </c>
    </row>
    <row r="1481" spans="1:10" ht="14.4" x14ac:dyDescent="0.3">
      <c r="A1481" s="99" t="s">
        <v>647</v>
      </c>
      <c r="B1481" s="99" t="s">
        <v>0</v>
      </c>
      <c r="C1481" s="99" t="s">
        <v>0</v>
      </c>
      <c r="D1481" s="99" t="s">
        <v>0</v>
      </c>
      <c r="E1481" s="10">
        <v>51816</v>
      </c>
      <c r="F1481" s="137">
        <v>1.4791931089515535E-3</v>
      </c>
      <c r="G1481" s="46">
        <v>815.75757575757495</v>
      </c>
      <c r="H1481" s="10">
        <v>63172</v>
      </c>
      <c r="I1481" s="137">
        <v>1.7385517296060536E-3</v>
      </c>
      <c r="J1481" s="46">
        <v>1001.2121</v>
      </c>
    </row>
    <row r="1482" spans="1:10" ht="14.4" x14ac:dyDescent="0.3">
      <c r="A1482" s="99" t="s">
        <v>648</v>
      </c>
      <c r="B1482" s="99" t="s">
        <v>0</v>
      </c>
      <c r="C1482" s="99" t="s">
        <v>0</v>
      </c>
      <c r="D1482" s="99" t="s">
        <v>0</v>
      </c>
      <c r="E1482" s="10">
        <v>1121249</v>
      </c>
      <c r="F1482" s="137">
        <v>3.2008333221762011E-2</v>
      </c>
      <c r="G1482" s="46">
        <v>1184.84848484848</v>
      </c>
      <c r="H1482" s="10">
        <v>1395798</v>
      </c>
      <c r="I1482" s="137">
        <v>3.8413648880527299E-2</v>
      </c>
      <c r="J1482" s="46">
        <v>1101.21216</v>
      </c>
    </row>
    <row r="1483" spans="1:10" ht="14.4" x14ac:dyDescent="0.3">
      <c r="A1483" s="99" t="s">
        <v>636</v>
      </c>
      <c r="B1483" s="99" t="s">
        <v>0</v>
      </c>
      <c r="C1483" s="99" t="s">
        <v>0</v>
      </c>
      <c r="D1483" s="99" t="s">
        <v>0</v>
      </c>
      <c r="E1483" s="10">
        <v>819177</v>
      </c>
      <c r="F1483" s="137">
        <v>2.3385073595252558E-2</v>
      </c>
      <c r="G1483" s="46">
        <v>614.54545454545405</v>
      </c>
      <c r="H1483" s="10">
        <v>940187</v>
      </c>
      <c r="I1483" s="137">
        <v>2.5874813762475888E-2</v>
      </c>
      <c r="J1483" s="46">
        <v>498.18182400000001</v>
      </c>
    </row>
    <row r="1484" spans="1:10" ht="14.4" x14ac:dyDescent="0.3">
      <c r="A1484" s="99" t="s">
        <v>647</v>
      </c>
      <c r="B1484" s="99" t="s">
        <v>0</v>
      </c>
      <c r="C1484" s="99" t="s">
        <v>0</v>
      </c>
      <c r="D1484" s="99" t="s">
        <v>0</v>
      </c>
      <c r="E1484" s="10">
        <v>107344</v>
      </c>
      <c r="F1484" s="137">
        <v>3.0643528077677847E-3</v>
      </c>
      <c r="G1484" s="46">
        <v>1369.69696969696</v>
      </c>
      <c r="H1484" s="10">
        <v>120637</v>
      </c>
      <c r="I1484" s="137">
        <v>3.3200415532907853E-3</v>
      </c>
      <c r="J1484" s="46">
        <v>1597.57581</v>
      </c>
    </row>
    <row r="1485" spans="1:10" ht="14.4" x14ac:dyDescent="0.3">
      <c r="A1485" s="99" t="s">
        <v>648</v>
      </c>
      <c r="B1485" s="99" t="s">
        <v>0</v>
      </c>
      <c r="C1485" s="99" t="s">
        <v>0</v>
      </c>
      <c r="D1485" s="99" t="s">
        <v>0</v>
      </c>
      <c r="E1485" s="10">
        <v>711833</v>
      </c>
      <c r="F1485" s="137">
        <v>2.0320720787484776E-2</v>
      </c>
      <c r="G1485" s="46">
        <v>1347.27272727272</v>
      </c>
      <c r="H1485" s="10">
        <v>819550</v>
      </c>
      <c r="I1485" s="137">
        <v>2.2554772209185104E-2</v>
      </c>
      <c r="J1485" s="46">
        <v>1615.15149</v>
      </c>
    </row>
    <row r="1486" spans="1:10" ht="14.4" x14ac:dyDescent="0.3">
      <c r="A1486" s="99" t="s">
        <v>355</v>
      </c>
      <c r="B1486" s="99" t="s">
        <v>0</v>
      </c>
      <c r="C1486" s="99" t="s">
        <v>0</v>
      </c>
      <c r="D1486" s="99" t="s">
        <v>0</v>
      </c>
      <c r="E1486" s="10">
        <v>17808590</v>
      </c>
      <c r="F1486" s="137">
        <v>0.5083824225749487</v>
      </c>
      <c r="G1486" s="46">
        <v>1333.9393939393899</v>
      </c>
      <c r="H1486" s="10">
        <v>18451815</v>
      </c>
      <c r="I1486" s="137">
        <v>0.50781097452385437</v>
      </c>
      <c r="J1486" s="46">
        <v>1152.72729</v>
      </c>
    </row>
    <row r="1487" spans="1:10" ht="14.4" x14ac:dyDescent="0.3">
      <c r="A1487" s="99" t="s">
        <v>632</v>
      </c>
      <c r="B1487" s="99" t="s">
        <v>0</v>
      </c>
      <c r="C1487" s="99" t="s">
        <v>0</v>
      </c>
      <c r="D1487" s="99" t="s">
        <v>0</v>
      </c>
      <c r="E1487" s="10">
        <v>3267393</v>
      </c>
      <c r="F1487" s="137">
        <v>9.3274378760161786E-2</v>
      </c>
      <c r="G1487" s="46">
        <v>431.51515151515099</v>
      </c>
      <c r="H1487" s="10">
        <v>3211659</v>
      </c>
      <c r="I1487" s="137">
        <v>8.8387819118515301E-2</v>
      </c>
      <c r="J1487" s="46">
        <v>514.54549999999995</v>
      </c>
    </row>
    <row r="1488" spans="1:10" ht="14.4" x14ac:dyDescent="0.3">
      <c r="A1488" s="99" t="s">
        <v>647</v>
      </c>
      <c r="B1488" s="99" t="s">
        <v>0</v>
      </c>
      <c r="C1488" s="99" t="s">
        <v>0</v>
      </c>
      <c r="D1488" s="99" t="s">
        <v>0</v>
      </c>
      <c r="E1488" s="10">
        <v>22650</v>
      </c>
      <c r="F1488" s="137">
        <v>6.465903180051082E-4</v>
      </c>
      <c r="G1488" s="46">
        <v>809.69696969696895</v>
      </c>
      <c r="H1488" s="10">
        <v>24867</v>
      </c>
      <c r="I1488" s="137">
        <v>6.8436278509646266E-4</v>
      </c>
      <c r="J1488" s="46">
        <v>666.06060000000002</v>
      </c>
    </row>
    <row r="1489" spans="1:11" ht="14.4" x14ac:dyDescent="0.3">
      <c r="A1489" s="99" t="s">
        <v>648</v>
      </c>
      <c r="B1489" s="99" t="s">
        <v>0</v>
      </c>
      <c r="C1489" s="99" t="s">
        <v>0</v>
      </c>
      <c r="D1489" s="99" t="s">
        <v>0</v>
      </c>
      <c r="E1489" s="10">
        <v>3244743</v>
      </c>
      <c r="F1489" s="137">
        <v>9.2627788442156675E-2</v>
      </c>
      <c r="G1489" s="46">
        <v>937.57575757575705</v>
      </c>
      <c r="H1489" s="10">
        <v>3186792</v>
      </c>
      <c r="I1489" s="137">
        <v>8.7703456333418847E-2</v>
      </c>
      <c r="J1489" s="46">
        <v>712.72730000000001</v>
      </c>
    </row>
    <row r="1490" spans="1:11" ht="14.4" x14ac:dyDescent="0.3">
      <c r="A1490" s="99" t="s">
        <v>633</v>
      </c>
      <c r="B1490" s="99" t="s">
        <v>0</v>
      </c>
      <c r="C1490" s="99" t="s">
        <v>0</v>
      </c>
      <c r="D1490" s="99" t="s">
        <v>0</v>
      </c>
      <c r="E1490" s="10">
        <v>4589517</v>
      </c>
      <c r="F1490" s="137">
        <v>0.13101709741809492</v>
      </c>
      <c r="G1490" s="46">
        <v>836.36363636363603</v>
      </c>
      <c r="H1490" s="10">
        <v>4705111</v>
      </c>
      <c r="I1490" s="137">
        <v>0.12948899618562762</v>
      </c>
      <c r="J1490" s="46">
        <v>829.69695999999999</v>
      </c>
    </row>
    <row r="1491" spans="1:11" ht="14.4" x14ac:dyDescent="0.3">
      <c r="A1491" s="99" t="s">
        <v>647</v>
      </c>
      <c r="B1491" s="99" t="s">
        <v>0</v>
      </c>
      <c r="C1491" s="99" t="s">
        <v>0</v>
      </c>
      <c r="D1491" s="99" t="s">
        <v>0</v>
      </c>
      <c r="E1491" s="10">
        <v>31055</v>
      </c>
      <c r="F1491" s="137">
        <v>8.865281379977322E-4</v>
      </c>
      <c r="G1491" s="46">
        <v>836.969696969697</v>
      </c>
      <c r="H1491" s="10">
        <v>32598</v>
      </c>
      <c r="I1491" s="137">
        <v>8.9712703858826914E-4</v>
      </c>
      <c r="J1491" s="46">
        <v>798.78790000000004</v>
      </c>
    </row>
    <row r="1492" spans="1:11" ht="14.4" x14ac:dyDescent="0.3">
      <c r="A1492" s="99" t="s">
        <v>648</v>
      </c>
      <c r="B1492" s="99" t="s">
        <v>0</v>
      </c>
      <c r="C1492" s="99" t="s">
        <v>0</v>
      </c>
      <c r="D1492" s="99" t="s">
        <v>0</v>
      </c>
      <c r="E1492" s="10">
        <v>4558462</v>
      </c>
      <c r="F1492" s="137">
        <v>0.1301305692800972</v>
      </c>
      <c r="G1492" s="46">
        <v>1207.87878787878</v>
      </c>
      <c r="H1492" s="10">
        <v>4672513</v>
      </c>
      <c r="I1492" s="137">
        <v>0.12859186914703935</v>
      </c>
      <c r="J1492" s="46">
        <v>1101.8182400000001</v>
      </c>
    </row>
    <row r="1493" spans="1:11" ht="14.4" x14ac:dyDescent="0.3">
      <c r="A1493" s="99" t="s">
        <v>634</v>
      </c>
      <c r="B1493" s="99" t="s">
        <v>0</v>
      </c>
      <c r="C1493" s="99" t="s">
        <v>0</v>
      </c>
      <c r="D1493" s="99" t="s">
        <v>0</v>
      </c>
      <c r="E1493" s="10">
        <v>7422868</v>
      </c>
      <c r="F1493" s="137">
        <v>0.21190086448697312</v>
      </c>
      <c r="G1493" s="46">
        <v>749.69696969696895</v>
      </c>
      <c r="H1493" s="10">
        <v>7543832</v>
      </c>
      <c r="I1493" s="137">
        <v>0.20761321742951774</v>
      </c>
      <c r="J1493" s="46">
        <v>799.39390000000003</v>
      </c>
    </row>
    <row r="1494" spans="1:11" ht="14.4" x14ac:dyDescent="0.3">
      <c r="A1494" s="99" t="s">
        <v>647</v>
      </c>
      <c r="B1494" s="99" t="s">
        <v>0</v>
      </c>
      <c r="C1494" s="99" t="s">
        <v>0</v>
      </c>
      <c r="D1494" s="99" t="s">
        <v>0</v>
      </c>
      <c r="E1494" s="10">
        <v>166592</v>
      </c>
      <c r="F1494" s="137">
        <v>4.7557074727199548E-3</v>
      </c>
      <c r="G1494" s="46">
        <v>1769.69696969697</v>
      </c>
      <c r="H1494" s="10">
        <v>153901</v>
      </c>
      <c r="I1494" s="137">
        <v>4.2354975264057059E-3</v>
      </c>
      <c r="J1494" s="46">
        <v>1890.9090000000001</v>
      </c>
    </row>
    <row r="1495" spans="1:11" ht="14.4" x14ac:dyDescent="0.3">
      <c r="A1495" s="99" t="s">
        <v>648</v>
      </c>
      <c r="B1495" s="99" t="s">
        <v>0</v>
      </c>
      <c r="C1495" s="99" t="s">
        <v>0</v>
      </c>
      <c r="D1495" s="99" t="s">
        <v>0</v>
      </c>
      <c r="E1495" s="10">
        <v>7256276</v>
      </c>
      <c r="F1495" s="137">
        <v>0.20714515701425315</v>
      </c>
      <c r="G1495" s="46">
        <v>1951.5151515151499</v>
      </c>
      <c r="H1495" s="10">
        <v>7389931</v>
      </c>
      <c r="I1495" s="137">
        <v>0.20337771990311204</v>
      </c>
      <c r="J1495" s="46">
        <v>2080</v>
      </c>
    </row>
    <row r="1496" spans="1:11" ht="14.4" x14ac:dyDescent="0.3">
      <c r="A1496" s="99" t="s">
        <v>635</v>
      </c>
      <c r="B1496" s="99" t="s">
        <v>0</v>
      </c>
      <c r="C1496" s="99" t="s">
        <v>0</v>
      </c>
      <c r="D1496" s="99" t="s">
        <v>0</v>
      </c>
      <c r="E1496" s="10">
        <v>1356168</v>
      </c>
      <c r="F1496" s="137">
        <v>3.871457388028042E-2</v>
      </c>
      <c r="G1496" s="46">
        <v>467.87878787878799</v>
      </c>
      <c r="H1496" s="10">
        <v>1683473</v>
      </c>
      <c r="I1496" s="137">
        <v>4.6330730321900396E-2</v>
      </c>
      <c r="J1496" s="46">
        <v>510.30304000000001</v>
      </c>
    </row>
    <row r="1497" spans="1:11" ht="14.4" x14ac:dyDescent="0.3">
      <c r="A1497" s="99" t="s">
        <v>647</v>
      </c>
      <c r="B1497" s="99" t="s">
        <v>0</v>
      </c>
      <c r="C1497" s="99" t="s">
        <v>0</v>
      </c>
      <c r="D1497" s="99" t="s">
        <v>0</v>
      </c>
      <c r="E1497" s="10">
        <v>79118</v>
      </c>
      <c r="F1497" s="137">
        <v>2.2585842286943995E-3</v>
      </c>
      <c r="G1497" s="46">
        <v>1283.6363636363601</v>
      </c>
      <c r="H1497" s="10">
        <v>86300</v>
      </c>
      <c r="I1497" s="137">
        <v>2.3750556301051482E-3</v>
      </c>
      <c r="J1497" s="46">
        <v>1086.6666299999999</v>
      </c>
    </row>
    <row r="1498" spans="1:11" ht="14.4" x14ac:dyDescent="0.3">
      <c r="A1498" s="99" t="s">
        <v>648</v>
      </c>
      <c r="B1498" s="99" t="s">
        <v>0</v>
      </c>
      <c r="C1498" s="99" t="s">
        <v>0</v>
      </c>
      <c r="D1498" s="99" t="s">
        <v>0</v>
      </c>
      <c r="E1498" s="10">
        <v>1277050</v>
      </c>
      <c r="F1498" s="137">
        <v>3.6455989651586022E-2</v>
      </c>
      <c r="G1498" s="46">
        <v>1342.42424242424</v>
      </c>
      <c r="H1498" s="10">
        <v>1597173</v>
      </c>
      <c r="I1498" s="137">
        <v>4.3955674691795253E-2</v>
      </c>
      <c r="J1498" s="46">
        <v>1193.9394500000001</v>
      </c>
    </row>
    <row r="1499" spans="1:11" ht="14.4" x14ac:dyDescent="0.3">
      <c r="A1499" s="99" t="s">
        <v>636</v>
      </c>
      <c r="B1499" s="99" t="s">
        <v>0</v>
      </c>
      <c r="C1499" s="99" t="s">
        <v>0</v>
      </c>
      <c r="D1499" s="99" t="s">
        <v>0</v>
      </c>
      <c r="E1499" s="10">
        <v>1172644</v>
      </c>
      <c r="F1499" s="137">
        <v>3.3475508029438501E-2</v>
      </c>
      <c r="G1499" s="46">
        <v>722.42424242424204</v>
      </c>
      <c r="H1499" s="10">
        <v>1307740</v>
      </c>
      <c r="I1499" s="137">
        <v>3.5990211468293239E-2</v>
      </c>
      <c r="J1499" s="46">
        <v>584.24243200000001</v>
      </c>
    </row>
    <row r="1500" spans="1:11" ht="14.4" x14ac:dyDescent="0.3">
      <c r="A1500" s="99" t="s">
        <v>647</v>
      </c>
      <c r="B1500" s="99" t="s">
        <v>0</v>
      </c>
      <c r="C1500" s="99" t="s">
        <v>0</v>
      </c>
      <c r="D1500" s="99" t="s">
        <v>0</v>
      </c>
      <c r="E1500" s="10">
        <v>231955</v>
      </c>
      <c r="F1500" s="137">
        <v>6.6216272500165497E-3</v>
      </c>
      <c r="G1500" s="46">
        <v>1672.72727272727</v>
      </c>
      <c r="H1500" s="10">
        <v>246490</v>
      </c>
      <c r="I1500" s="137">
        <v>6.783632239450962E-3</v>
      </c>
      <c r="J1500" s="46">
        <v>1963.03027</v>
      </c>
    </row>
    <row r="1501" spans="1:11" ht="14.4" x14ac:dyDescent="0.3">
      <c r="A1501" s="99" t="s">
        <v>648</v>
      </c>
      <c r="B1501" s="99" t="s">
        <v>0</v>
      </c>
      <c r="C1501" s="99" t="s">
        <v>0</v>
      </c>
      <c r="D1501" s="99" t="s">
        <v>0</v>
      </c>
      <c r="E1501" s="10">
        <v>940689</v>
      </c>
      <c r="F1501" s="137">
        <v>2.6853880779421951E-2</v>
      </c>
      <c r="G1501" s="46">
        <v>1791.5151515151499</v>
      </c>
      <c r="H1501" s="10">
        <v>1061250</v>
      </c>
      <c r="I1501" s="137">
        <v>2.9206579228842278E-2</v>
      </c>
      <c r="J1501" s="46">
        <v>2008.48486</v>
      </c>
    </row>
    <row r="1502" spans="1:11" ht="14.4" x14ac:dyDescent="0.3">
      <c r="A1502" s="432"/>
      <c r="B1502" s="432"/>
      <c r="C1502" s="432"/>
      <c r="D1502" s="432"/>
      <c r="E1502" s="432"/>
      <c r="F1502" s="432"/>
      <c r="G1502" s="432"/>
      <c r="H1502" s="432"/>
      <c r="I1502" s="432"/>
      <c r="J1502" s="432"/>
      <c r="K1502" s="432"/>
    </row>
    <row r="1503" spans="1:11" ht="14.4" x14ac:dyDescent="0.3">
      <c r="A1503" s="472" t="s">
        <v>649</v>
      </c>
      <c r="B1503" s="472"/>
      <c r="C1503" s="472"/>
      <c r="D1503" s="472"/>
      <c r="E1503" s="472"/>
      <c r="F1503" s="472"/>
      <c r="G1503" s="472"/>
      <c r="H1503" s="472"/>
      <c r="I1503" s="472"/>
      <c r="J1503" s="472"/>
      <c r="K1503" s="472"/>
    </row>
    <row r="1504" spans="1:11" ht="18" customHeight="1" x14ac:dyDescent="0.3">
      <c r="B1504" s="99" t="s">
        <v>0</v>
      </c>
      <c r="C1504" s="99" t="s">
        <v>0</v>
      </c>
      <c r="D1504" s="99" t="s">
        <v>0</v>
      </c>
      <c r="E1504" s="474" t="s">
        <v>332</v>
      </c>
      <c r="F1504" s="474"/>
      <c r="G1504" s="102" t="s">
        <v>333</v>
      </c>
      <c r="H1504" s="474" t="s">
        <v>332</v>
      </c>
      <c r="I1504" s="474"/>
      <c r="J1504" s="102" t="s">
        <v>333</v>
      </c>
      <c r="K1504" s="99" t="s">
        <v>0</v>
      </c>
    </row>
    <row r="1505" spans="1:10" ht="14.4" x14ac:dyDescent="0.3">
      <c r="A1505" s="99" t="s">
        <v>18</v>
      </c>
      <c r="B1505" s="99" t="s">
        <v>0</v>
      </c>
      <c r="C1505" s="99" t="s">
        <v>0</v>
      </c>
      <c r="D1505" s="99" t="s">
        <v>0</v>
      </c>
      <c r="E1505" s="10">
        <v>28355280</v>
      </c>
      <c r="F1505" s="137"/>
      <c r="G1505" s="46">
        <v>1387.87878787878</v>
      </c>
      <c r="H1505" s="10">
        <v>29778793</v>
      </c>
      <c r="I1505" s="137"/>
      <c r="J1505" s="46">
        <v>1499.39392</v>
      </c>
    </row>
    <row r="1506" spans="1:10" ht="14.4" x14ac:dyDescent="0.3">
      <c r="A1506" s="99" t="s">
        <v>334</v>
      </c>
      <c r="B1506" s="99" t="s">
        <v>0</v>
      </c>
      <c r="C1506" s="99" t="s">
        <v>0</v>
      </c>
      <c r="D1506" s="99" t="s">
        <v>0</v>
      </c>
      <c r="E1506" s="10">
        <v>13814083</v>
      </c>
      <c r="F1506" s="137">
        <v>0.48717850784756844</v>
      </c>
      <c r="G1506" s="46">
        <v>1719.3939393939299</v>
      </c>
      <c r="H1506" s="10">
        <v>14538637</v>
      </c>
      <c r="I1506" s="137">
        <v>0.48822116463887572</v>
      </c>
      <c r="J1506" s="46">
        <v>1671.51514</v>
      </c>
    </row>
    <row r="1507" spans="1:10" ht="14.4" x14ac:dyDescent="0.3">
      <c r="A1507" s="99" t="s">
        <v>633</v>
      </c>
      <c r="B1507" s="99" t="s">
        <v>0</v>
      </c>
      <c r="C1507" s="99" t="s">
        <v>0</v>
      </c>
      <c r="D1507" s="99" t="s">
        <v>0</v>
      </c>
      <c r="E1507" s="10">
        <v>4680829</v>
      </c>
      <c r="F1507" s="137">
        <v>0.16507786204191954</v>
      </c>
      <c r="G1507" s="46">
        <v>1689.0909090908999</v>
      </c>
      <c r="H1507" s="10">
        <v>4836233</v>
      </c>
      <c r="I1507" s="137">
        <v>0.16240527277247269</v>
      </c>
      <c r="J1507" s="46">
        <v>1413.3333700000001</v>
      </c>
    </row>
    <row r="1508" spans="1:10" ht="14.4" x14ac:dyDescent="0.3">
      <c r="A1508" s="99" t="s">
        <v>650</v>
      </c>
      <c r="B1508" s="99" t="s">
        <v>0</v>
      </c>
      <c r="C1508" s="99" t="s">
        <v>0</v>
      </c>
      <c r="D1508" s="99" t="s">
        <v>0</v>
      </c>
      <c r="E1508" s="10">
        <v>90488</v>
      </c>
      <c r="F1508" s="137">
        <v>3.1912222344480465E-3</v>
      </c>
      <c r="G1508" s="46">
        <v>1536.3636363636299</v>
      </c>
      <c r="H1508" s="10">
        <v>112432</v>
      </c>
      <c r="I1508" s="137">
        <v>3.7755727708641516E-3</v>
      </c>
      <c r="J1508" s="46">
        <v>1570.9090000000001</v>
      </c>
    </row>
    <row r="1509" spans="1:10" ht="14.4" x14ac:dyDescent="0.3">
      <c r="A1509" s="99" t="s">
        <v>651</v>
      </c>
      <c r="B1509" s="99" t="s">
        <v>0</v>
      </c>
      <c r="C1509" s="99" t="s">
        <v>0</v>
      </c>
      <c r="D1509" s="99" t="s">
        <v>0</v>
      </c>
      <c r="E1509" s="10">
        <v>4590341</v>
      </c>
      <c r="F1509" s="137">
        <v>0.16188663980747148</v>
      </c>
      <c r="G1509" s="46">
        <v>2425.45454545454</v>
      </c>
      <c r="H1509" s="10">
        <v>4723801</v>
      </c>
      <c r="I1509" s="137">
        <v>0.15862970000160853</v>
      </c>
      <c r="J1509" s="46">
        <v>2113.3332500000001</v>
      </c>
    </row>
    <row r="1510" spans="1:10" ht="14.4" x14ac:dyDescent="0.3">
      <c r="A1510" s="99" t="s">
        <v>634</v>
      </c>
      <c r="B1510" s="99" t="s">
        <v>0</v>
      </c>
      <c r="C1510" s="99" t="s">
        <v>0</v>
      </c>
      <c r="D1510" s="99" t="s">
        <v>0</v>
      </c>
      <c r="E1510" s="10">
        <v>7141012</v>
      </c>
      <c r="F1510" s="137">
        <v>0.2518406448463919</v>
      </c>
      <c r="G1510" s="46">
        <v>1329.69696969696</v>
      </c>
      <c r="H1510" s="10">
        <v>7303247</v>
      </c>
      <c r="I1510" s="137">
        <v>0.24524993340059148</v>
      </c>
      <c r="J1510" s="46">
        <v>1261.21216</v>
      </c>
    </row>
    <row r="1511" spans="1:10" ht="14.4" x14ac:dyDescent="0.3">
      <c r="A1511" s="99" t="s">
        <v>650</v>
      </c>
      <c r="B1511" s="99" t="s">
        <v>0</v>
      </c>
      <c r="C1511" s="99" t="s">
        <v>0</v>
      </c>
      <c r="D1511" s="99" t="s">
        <v>0</v>
      </c>
      <c r="E1511" s="10">
        <v>240196</v>
      </c>
      <c r="F1511" s="137">
        <v>8.4709443884877882E-3</v>
      </c>
      <c r="G1511" s="46">
        <v>2185.45454545454</v>
      </c>
      <c r="H1511" s="10">
        <v>245942</v>
      </c>
      <c r="I1511" s="137">
        <v>8.2589646934313286E-3</v>
      </c>
      <c r="J1511" s="46">
        <v>2197.5756799999999</v>
      </c>
    </row>
    <row r="1512" spans="1:10" ht="14.4" x14ac:dyDescent="0.3">
      <c r="A1512" s="99" t="s">
        <v>651</v>
      </c>
      <c r="B1512" s="99" t="s">
        <v>0</v>
      </c>
      <c r="C1512" s="99" t="s">
        <v>0</v>
      </c>
      <c r="D1512" s="99" t="s">
        <v>0</v>
      </c>
      <c r="E1512" s="10">
        <v>6900816</v>
      </c>
      <c r="F1512" s="137">
        <v>0.24336970045790413</v>
      </c>
      <c r="G1512" s="46">
        <v>2867.8787878787798</v>
      </c>
      <c r="H1512" s="10">
        <v>7057305</v>
      </c>
      <c r="I1512" s="137">
        <v>0.23699096870716016</v>
      </c>
      <c r="J1512" s="46">
        <v>2636.9697299999998</v>
      </c>
    </row>
    <row r="1513" spans="1:10" ht="14.4" x14ac:dyDescent="0.3">
      <c r="A1513" s="99" t="s">
        <v>635</v>
      </c>
      <c r="B1513" s="99" t="s">
        <v>0</v>
      </c>
      <c r="C1513" s="99" t="s">
        <v>0</v>
      </c>
      <c r="D1513" s="99" t="s">
        <v>0</v>
      </c>
      <c r="E1513" s="10">
        <v>1173065</v>
      </c>
      <c r="F1513" s="137">
        <v>4.1370249209318338E-2</v>
      </c>
      <c r="G1513" s="46">
        <v>747.27272727272702</v>
      </c>
      <c r="H1513" s="10">
        <v>1458970</v>
      </c>
      <c r="I1513" s="137">
        <v>4.8993590841643585E-2</v>
      </c>
      <c r="J1513" s="46">
        <v>507.27273600000001</v>
      </c>
    </row>
    <row r="1514" spans="1:10" ht="14.4" x14ac:dyDescent="0.3">
      <c r="A1514" s="99" t="s">
        <v>650</v>
      </c>
      <c r="B1514" s="99" t="s">
        <v>0</v>
      </c>
      <c r="C1514" s="99" t="s">
        <v>0</v>
      </c>
      <c r="D1514" s="99" t="s">
        <v>0</v>
      </c>
      <c r="E1514" s="10">
        <v>82847</v>
      </c>
      <c r="F1514" s="137">
        <v>2.9217486126040721E-3</v>
      </c>
      <c r="G1514" s="46">
        <v>1123.6363636363601</v>
      </c>
      <c r="H1514" s="10">
        <v>100621</v>
      </c>
      <c r="I1514" s="137">
        <v>3.3789482333954905E-3</v>
      </c>
      <c r="J1514" s="46">
        <v>1328.48486</v>
      </c>
    </row>
    <row r="1515" spans="1:10" ht="14.4" x14ac:dyDescent="0.3">
      <c r="A1515" s="99" t="s">
        <v>651</v>
      </c>
      <c r="B1515" s="99" t="s">
        <v>0</v>
      </c>
      <c r="C1515" s="99" t="s">
        <v>0</v>
      </c>
      <c r="D1515" s="99" t="s">
        <v>0</v>
      </c>
      <c r="E1515" s="10">
        <v>1090218</v>
      </c>
      <c r="F1515" s="137">
        <v>3.8448500596714265E-2</v>
      </c>
      <c r="G1515" s="46">
        <v>1432.72727272727</v>
      </c>
      <c r="H1515" s="10">
        <v>1358349</v>
      </c>
      <c r="I1515" s="137">
        <v>4.5614642608248095E-2</v>
      </c>
      <c r="J1515" s="46">
        <v>1410.9090000000001</v>
      </c>
    </row>
    <row r="1516" spans="1:10" ht="14.4" x14ac:dyDescent="0.3">
      <c r="A1516" s="99" t="s">
        <v>636</v>
      </c>
      <c r="B1516" s="99" t="s">
        <v>0</v>
      </c>
      <c r="C1516" s="99" t="s">
        <v>0</v>
      </c>
      <c r="D1516" s="99" t="s">
        <v>0</v>
      </c>
      <c r="E1516" s="10">
        <v>819177</v>
      </c>
      <c r="F1516" s="137">
        <v>2.8889751749938637E-2</v>
      </c>
      <c r="G1516" s="46">
        <v>614.54545454545405</v>
      </c>
      <c r="H1516" s="10">
        <v>940187</v>
      </c>
      <c r="I1516" s="137">
        <v>3.1572367624167978E-2</v>
      </c>
      <c r="J1516" s="46">
        <v>498.18182400000001</v>
      </c>
    </row>
    <row r="1517" spans="1:10" ht="14.4" x14ac:dyDescent="0.3">
      <c r="A1517" s="99" t="s">
        <v>650</v>
      </c>
      <c r="B1517" s="99" t="s">
        <v>0</v>
      </c>
      <c r="C1517" s="99" t="s">
        <v>0</v>
      </c>
      <c r="D1517" s="99" t="s">
        <v>0</v>
      </c>
      <c r="E1517" s="10">
        <v>183087</v>
      </c>
      <c r="F1517" s="137">
        <v>6.4568926845370595E-3</v>
      </c>
      <c r="G1517" s="46">
        <v>1670.30303030303</v>
      </c>
      <c r="H1517" s="10">
        <v>200224</v>
      </c>
      <c r="I1517" s="137">
        <v>6.7237110651193954E-3</v>
      </c>
      <c r="J1517" s="46">
        <v>1686.6666299999999</v>
      </c>
    </row>
    <row r="1518" spans="1:10" ht="14.4" x14ac:dyDescent="0.3">
      <c r="A1518" s="99" t="s">
        <v>651</v>
      </c>
      <c r="B1518" s="99" t="s">
        <v>0</v>
      </c>
      <c r="C1518" s="99" t="s">
        <v>0</v>
      </c>
      <c r="D1518" s="99" t="s">
        <v>0</v>
      </c>
      <c r="E1518" s="10">
        <v>636090</v>
      </c>
      <c r="F1518" s="137">
        <v>2.2432859065401576E-2</v>
      </c>
      <c r="G1518" s="46">
        <v>1607.27272727272</v>
      </c>
      <c r="H1518" s="10">
        <v>739963</v>
      </c>
      <c r="I1518" s="137">
        <v>2.4848656559048582E-2</v>
      </c>
      <c r="J1518" s="46">
        <v>1780.60608</v>
      </c>
    </row>
    <row r="1519" spans="1:10" ht="14.4" x14ac:dyDescent="0.3">
      <c r="A1519" s="99" t="s">
        <v>355</v>
      </c>
      <c r="B1519" s="99" t="s">
        <v>0</v>
      </c>
      <c r="C1519" s="99" t="s">
        <v>0</v>
      </c>
      <c r="D1519" s="99" t="s">
        <v>0</v>
      </c>
      <c r="E1519" s="10">
        <v>14541197</v>
      </c>
      <c r="F1519" s="137">
        <v>0.51282149215243156</v>
      </c>
      <c r="G1519" s="46">
        <v>1258.1818181818101</v>
      </c>
      <c r="H1519" s="10">
        <v>15240156</v>
      </c>
      <c r="I1519" s="137">
        <v>0.51177883536112423</v>
      </c>
      <c r="J1519" s="46">
        <v>1075.15149</v>
      </c>
    </row>
    <row r="1520" spans="1:10" ht="14.4" x14ac:dyDescent="0.3">
      <c r="A1520" s="99" t="s">
        <v>633</v>
      </c>
      <c r="B1520" s="99" t="s">
        <v>0</v>
      </c>
      <c r="C1520" s="99" t="s">
        <v>0</v>
      </c>
      <c r="D1520" s="99" t="s">
        <v>0</v>
      </c>
      <c r="E1520" s="10">
        <v>4589517</v>
      </c>
      <c r="F1520" s="137">
        <v>0.16185757996394323</v>
      </c>
      <c r="G1520" s="46">
        <v>836.36363636363603</v>
      </c>
      <c r="H1520" s="10">
        <v>4705111</v>
      </c>
      <c r="I1520" s="137">
        <v>0.15800207214577167</v>
      </c>
      <c r="J1520" s="46">
        <v>829.69695999999999</v>
      </c>
    </row>
    <row r="1521" spans="1:11" ht="14.4" x14ac:dyDescent="0.3">
      <c r="A1521" s="99" t="s">
        <v>650</v>
      </c>
      <c r="B1521" s="99" t="s">
        <v>0</v>
      </c>
      <c r="C1521" s="99" t="s">
        <v>0</v>
      </c>
      <c r="D1521" s="99" t="s">
        <v>0</v>
      </c>
      <c r="E1521" s="10">
        <v>69958</v>
      </c>
      <c r="F1521" s="137">
        <v>2.4671948222694329E-3</v>
      </c>
      <c r="G1521" s="46">
        <v>1340</v>
      </c>
      <c r="H1521" s="10">
        <v>85710</v>
      </c>
      <c r="I1521" s="137">
        <v>2.8782227674573647E-3</v>
      </c>
      <c r="J1521" s="46">
        <v>1570.9090000000001</v>
      </c>
    </row>
    <row r="1522" spans="1:11" ht="14.4" x14ac:dyDescent="0.3">
      <c r="A1522" s="99" t="s">
        <v>651</v>
      </c>
      <c r="B1522" s="99" t="s">
        <v>0</v>
      </c>
      <c r="C1522" s="99" t="s">
        <v>0</v>
      </c>
      <c r="D1522" s="99" t="s">
        <v>0</v>
      </c>
      <c r="E1522" s="10">
        <v>4519559</v>
      </c>
      <c r="F1522" s="137">
        <v>0.15939038514167378</v>
      </c>
      <c r="G1522" s="46">
        <v>1573.3333333333301</v>
      </c>
      <c r="H1522" s="10">
        <v>4619401</v>
      </c>
      <c r="I1522" s="137">
        <v>0.1551238493783143</v>
      </c>
      <c r="J1522" s="46">
        <v>1691.51514</v>
      </c>
    </row>
    <row r="1523" spans="1:11" ht="14.4" x14ac:dyDescent="0.3">
      <c r="A1523" s="99" t="s">
        <v>634</v>
      </c>
      <c r="B1523" s="99" t="s">
        <v>0</v>
      </c>
      <c r="C1523" s="99" t="s">
        <v>0</v>
      </c>
      <c r="D1523" s="99" t="s">
        <v>0</v>
      </c>
      <c r="E1523" s="10">
        <v>7422868</v>
      </c>
      <c r="F1523" s="137">
        <v>0.26178080413947596</v>
      </c>
      <c r="G1523" s="46">
        <v>749.69696969696895</v>
      </c>
      <c r="H1523" s="10">
        <v>7543832</v>
      </c>
      <c r="I1523" s="137">
        <v>0.25332900497343863</v>
      </c>
      <c r="J1523" s="46">
        <v>799.39390000000003</v>
      </c>
    </row>
    <row r="1524" spans="1:11" ht="14.4" x14ac:dyDescent="0.3">
      <c r="A1524" s="99" t="s">
        <v>650</v>
      </c>
      <c r="B1524" s="99" t="s">
        <v>0</v>
      </c>
      <c r="C1524" s="99" t="s">
        <v>0</v>
      </c>
      <c r="D1524" s="99" t="s">
        <v>0</v>
      </c>
      <c r="E1524" s="10">
        <v>308837</v>
      </c>
      <c r="F1524" s="137">
        <v>1.0891692834632562E-2</v>
      </c>
      <c r="G1524" s="46">
        <v>2249.69696969697</v>
      </c>
      <c r="H1524" s="10">
        <v>290248</v>
      </c>
      <c r="I1524" s="137">
        <v>9.7468020278726544E-3</v>
      </c>
      <c r="J1524" s="46">
        <v>2536.9697299999998</v>
      </c>
    </row>
    <row r="1525" spans="1:11" ht="14.4" x14ac:dyDescent="0.3">
      <c r="A1525" s="99" t="s">
        <v>651</v>
      </c>
      <c r="B1525" s="99" t="s">
        <v>0</v>
      </c>
      <c r="C1525" s="99" t="s">
        <v>0</v>
      </c>
      <c r="D1525" s="99" t="s">
        <v>0</v>
      </c>
      <c r="E1525" s="10">
        <v>7114031</v>
      </c>
      <c r="F1525" s="137">
        <v>0.25088911130484343</v>
      </c>
      <c r="G1525" s="46">
        <v>2392.7272727272698</v>
      </c>
      <c r="H1525" s="10">
        <v>7253584</v>
      </c>
      <c r="I1525" s="137">
        <v>0.24358220294556598</v>
      </c>
      <c r="J1525" s="46">
        <v>2663.0302700000002</v>
      </c>
    </row>
    <row r="1526" spans="1:11" ht="14.4" x14ac:dyDescent="0.3">
      <c r="A1526" s="99" t="s">
        <v>635</v>
      </c>
      <c r="B1526" s="99" t="s">
        <v>0</v>
      </c>
      <c r="C1526" s="99" t="s">
        <v>0</v>
      </c>
      <c r="D1526" s="99" t="s">
        <v>0</v>
      </c>
      <c r="E1526" s="10">
        <v>1356168</v>
      </c>
      <c r="F1526" s="137">
        <v>4.7827706162661771E-2</v>
      </c>
      <c r="G1526" s="46">
        <v>467.87878787878799</v>
      </c>
      <c r="H1526" s="10">
        <v>1683473</v>
      </c>
      <c r="I1526" s="137">
        <v>5.6532613662346895E-2</v>
      </c>
      <c r="J1526" s="46">
        <v>510.30304000000001</v>
      </c>
    </row>
    <row r="1527" spans="1:11" ht="14.4" x14ac:dyDescent="0.3">
      <c r="A1527" s="99" t="s">
        <v>650</v>
      </c>
      <c r="B1527" s="99" t="s">
        <v>0</v>
      </c>
      <c r="C1527" s="99" t="s">
        <v>0</v>
      </c>
      <c r="D1527" s="99" t="s">
        <v>0</v>
      </c>
      <c r="E1527" s="10">
        <v>144731</v>
      </c>
      <c r="F1527" s="137">
        <v>5.1041992884570354E-3</v>
      </c>
      <c r="G1527" s="46">
        <v>1464.84848484848</v>
      </c>
      <c r="H1527" s="10">
        <v>160547</v>
      </c>
      <c r="I1527" s="137">
        <v>5.3913199235442483E-3</v>
      </c>
      <c r="J1527" s="46">
        <v>1467.27271</v>
      </c>
    </row>
    <row r="1528" spans="1:11" ht="14.4" x14ac:dyDescent="0.3">
      <c r="A1528" s="99" t="s">
        <v>651</v>
      </c>
      <c r="B1528" s="99" t="s">
        <v>0</v>
      </c>
      <c r="C1528" s="99" t="s">
        <v>0</v>
      </c>
      <c r="D1528" s="99" t="s">
        <v>0</v>
      </c>
      <c r="E1528" s="10">
        <v>1211437</v>
      </c>
      <c r="F1528" s="137">
        <v>4.2723506874204731E-2</v>
      </c>
      <c r="G1528" s="46">
        <v>1476.3636363636299</v>
      </c>
      <c r="H1528" s="10">
        <v>1522926</v>
      </c>
      <c r="I1528" s="137">
        <v>5.1141293738802641E-2</v>
      </c>
      <c r="J1528" s="46">
        <v>1491.51514</v>
      </c>
    </row>
    <row r="1529" spans="1:11" ht="14.4" x14ac:dyDescent="0.3">
      <c r="A1529" s="99" t="s">
        <v>636</v>
      </c>
      <c r="B1529" s="99" t="s">
        <v>0</v>
      </c>
      <c r="C1529" s="99" t="s">
        <v>0</v>
      </c>
      <c r="D1529" s="99" t="s">
        <v>0</v>
      </c>
      <c r="E1529" s="10">
        <v>1172644</v>
      </c>
      <c r="F1529" s="137">
        <v>4.1355401886350618E-2</v>
      </c>
      <c r="G1529" s="46">
        <v>722.42424242424204</v>
      </c>
      <c r="H1529" s="10">
        <v>1307740</v>
      </c>
      <c r="I1529" s="137">
        <v>4.3915144579567078E-2</v>
      </c>
      <c r="J1529" s="46">
        <v>584.24243200000001</v>
      </c>
    </row>
    <row r="1530" spans="1:11" ht="14.4" x14ac:dyDescent="0.3">
      <c r="A1530" s="99" t="s">
        <v>650</v>
      </c>
      <c r="B1530" s="99" t="s">
        <v>0</v>
      </c>
      <c r="C1530" s="99" t="s">
        <v>0</v>
      </c>
      <c r="D1530" s="99" t="s">
        <v>0</v>
      </c>
      <c r="E1530" s="10">
        <v>405428</v>
      </c>
      <c r="F1530" s="137">
        <v>1.4298148351911883E-2</v>
      </c>
      <c r="G1530" s="46">
        <v>2031.5151515151499</v>
      </c>
      <c r="H1530" s="10">
        <v>431654</v>
      </c>
      <c r="I1530" s="137">
        <v>1.4495349089534959E-2</v>
      </c>
      <c r="J1530" s="46">
        <v>2006.0605499999999</v>
      </c>
    </row>
    <row r="1531" spans="1:11" ht="14.4" x14ac:dyDescent="0.3">
      <c r="A1531" s="99" t="s">
        <v>651</v>
      </c>
      <c r="B1531" s="99" t="s">
        <v>0</v>
      </c>
      <c r="C1531" s="99" t="s">
        <v>0</v>
      </c>
      <c r="D1531" s="99" t="s">
        <v>0</v>
      </c>
      <c r="E1531" s="10">
        <v>767216</v>
      </c>
      <c r="F1531" s="137">
        <v>2.7057253534438736E-2</v>
      </c>
      <c r="G1531" s="46">
        <v>2081.8181818181802</v>
      </c>
      <c r="H1531" s="10">
        <v>876086</v>
      </c>
      <c r="I1531" s="137">
        <v>2.9419795490032118E-2</v>
      </c>
      <c r="J1531" s="46">
        <v>2007.27271</v>
      </c>
    </row>
    <row r="1532" spans="1:11" ht="14.4" x14ac:dyDescent="0.3">
      <c r="A1532" s="432"/>
      <c r="B1532" s="432"/>
      <c r="C1532" s="432"/>
      <c r="D1532" s="432"/>
      <c r="E1532" s="432"/>
      <c r="F1532" s="432"/>
      <c r="G1532" s="432"/>
      <c r="H1532" s="432"/>
      <c r="I1532" s="432"/>
      <c r="J1532" s="432"/>
      <c r="K1532" s="432"/>
    </row>
    <row r="1533" spans="1:11" ht="14.4" x14ac:dyDescent="0.3">
      <c r="A1533" s="472" t="s">
        <v>652</v>
      </c>
      <c r="B1533" s="472"/>
      <c r="C1533" s="472"/>
      <c r="D1533" s="472"/>
      <c r="E1533" s="472"/>
      <c r="F1533" s="472"/>
      <c r="G1533" s="472"/>
      <c r="H1533" s="472"/>
      <c r="I1533" s="472"/>
      <c r="J1533" s="472"/>
      <c r="K1533" s="472"/>
    </row>
    <row r="1534" spans="1:11" ht="18" customHeight="1" x14ac:dyDescent="0.3">
      <c r="B1534" s="99" t="s">
        <v>0</v>
      </c>
      <c r="C1534" s="99" t="s">
        <v>0</v>
      </c>
      <c r="D1534" s="99" t="s">
        <v>0</v>
      </c>
      <c r="E1534" s="474" t="s">
        <v>332</v>
      </c>
      <c r="F1534" s="474"/>
      <c r="G1534" s="102" t="s">
        <v>333</v>
      </c>
      <c r="H1534" s="474" t="s">
        <v>332</v>
      </c>
      <c r="I1534" s="474"/>
      <c r="J1534" s="102" t="s">
        <v>333</v>
      </c>
      <c r="K1534" s="99" t="s">
        <v>0</v>
      </c>
    </row>
    <row r="1535" spans="1:11" ht="14.4" x14ac:dyDescent="0.3">
      <c r="A1535" s="99" t="s">
        <v>18</v>
      </c>
      <c r="B1535" s="99" t="s">
        <v>0</v>
      </c>
      <c r="C1535" s="99" t="s">
        <v>0</v>
      </c>
      <c r="D1535" s="99" t="s">
        <v>0</v>
      </c>
      <c r="E1535" s="10">
        <v>37551064</v>
      </c>
      <c r="F1535" s="137"/>
      <c r="G1535" s="46">
        <v>1344.2424242424199</v>
      </c>
      <c r="H1535" s="10">
        <v>38787337</v>
      </c>
      <c r="I1535" s="137"/>
      <c r="J1535" s="46">
        <v>1424.24243</v>
      </c>
    </row>
    <row r="1536" spans="1:11" ht="14.4" x14ac:dyDescent="0.3">
      <c r="A1536" s="99" t="s">
        <v>653</v>
      </c>
      <c r="B1536" s="99" t="s">
        <v>0</v>
      </c>
      <c r="C1536" s="99" t="s">
        <v>0</v>
      </c>
      <c r="D1536" s="99" t="s">
        <v>0</v>
      </c>
      <c r="E1536" s="10">
        <v>9195784</v>
      </c>
      <c r="F1536" s="137">
        <v>0.24488744180457842</v>
      </c>
      <c r="G1536" s="46">
        <v>342.42424242424198</v>
      </c>
      <c r="H1536" s="10">
        <v>9008544</v>
      </c>
      <c r="I1536" s="137">
        <v>0.23225476912735721</v>
      </c>
      <c r="J1536" s="46">
        <v>341.21212800000001</v>
      </c>
    </row>
    <row r="1537" spans="1:11" ht="14.4" x14ac:dyDescent="0.3">
      <c r="A1537" s="99" t="s">
        <v>654</v>
      </c>
      <c r="B1537" s="99" t="s">
        <v>0</v>
      </c>
      <c r="C1537" s="99" t="s">
        <v>0</v>
      </c>
      <c r="D1537" s="99" t="s">
        <v>0</v>
      </c>
      <c r="E1537" s="10">
        <v>202986</v>
      </c>
      <c r="F1537" s="137">
        <v>5.4055991595870628E-3</v>
      </c>
      <c r="G1537" s="46">
        <v>1992.72727272727</v>
      </c>
      <c r="H1537" s="10">
        <v>202617</v>
      </c>
      <c r="I1537" s="137">
        <v>5.2237924970203551E-3</v>
      </c>
      <c r="J1537" s="46">
        <v>1800</v>
      </c>
    </row>
    <row r="1538" spans="1:11" ht="14.4" x14ac:dyDescent="0.3">
      <c r="A1538" s="99" t="s">
        <v>655</v>
      </c>
      <c r="B1538" s="99" t="s">
        <v>0</v>
      </c>
      <c r="C1538" s="99" t="s">
        <v>0</v>
      </c>
      <c r="D1538" s="99" t="s">
        <v>0</v>
      </c>
      <c r="E1538" s="10">
        <v>85124</v>
      </c>
      <c r="F1538" s="137">
        <v>2.2668864988752381E-3</v>
      </c>
      <c r="G1538" s="46">
        <v>1367.27272727272</v>
      </c>
      <c r="H1538" s="10">
        <v>95132</v>
      </c>
      <c r="I1538" s="137">
        <v>2.452656133624229E-3</v>
      </c>
      <c r="J1538" s="46">
        <v>1192.12122</v>
      </c>
    </row>
    <row r="1539" spans="1:11" ht="14.4" x14ac:dyDescent="0.3">
      <c r="A1539" s="99" t="s">
        <v>21</v>
      </c>
      <c r="B1539" s="99" t="s">
        <v>0</v>
      </c>
      <c r="C1539" s="99" t="s">
        <v>0</v>
      </c>
      <c r="D1539" s="99" t="s">
        <v>0</v>
      </c>
      <c r="E1539" s="10">
        <v>8907674</v>
      </c>
      <c r="F1539" s="137">
        <v>0.23721495614611612</v>
      </c>
      <c r="G1539" s="46">
        <v>2267.8787878787798</v>
      </c>
      <c r="H1539" s="10">
        <v>8710795</v>
      </c>
      <c r="I1539" s="137">
        <v>0.22457832049671261</v>
      </c>
      <c r="J1539" s="46">
        <v>2184.2424299999998</v>
      </c>
    </row>
    <row r="1540" spans="1:11" ht="14.4" x14ac:dyDescent="0.3">
      <c r="A1540" s="99" t="s">
        <v>656</v>
      </c>
      <c r="B1540" s="99" t="s">
        <v>0</v>
      </c>
      <c r="C1540" s="99" t="s">
        <v>0</v>
      </c>
      <c r="D1540" s="99" t="s">
        <v>0</v>
      </c>
      <c r="E1540" s="10">
        <v>23834226</v>
      </c>
      <c r="F1540" s="137">
        <v>0.6347150642655558</v>
      </c>
      <c r="G1540" s="46">
        <v>1832.12121212121</v>
      </c>
      <c r="H1540" s="10">
        <v>24388423</v>
      </c>
      <c r="I1540" s="137">
        <v>0.62877281314775491</v>
      </c>
      <c r="J1540" s="46">
        <v>1603.03027</v>
      </c>
    </row>
    <row r="1541" spans="1:11" ht="14.4" x14ac:dyDescent="0.3">
      <c r="A1541" s="99" t="s">
        <v>654</v>
      </c>
      <c r="B1541" s="99" t="s">
        <v>0</v>
      </c>
      <c r="C1541" s="99" t="s">
        <v>0</v>
      </c>
      <c r="D1541" s="99" t="s">
        <v>0</v>
      </c>
      <c r="E1541" s="10">
        <v>1038164</v>
      </c>
      <c r="F1541" s="137">
        <v>2.7646726601408683E-2</v>
      </c>
      <c r="G1541" s="46">
        <v>5165.4545454545396</v>
      </c>
      <c r="H1541" s="10">
        <v>1064090</v>
      </c>
      <c r="I1541" s="137">
        <v>2.7433953509105304E-2</v>
      </c>
      <c r="J1541" s="46">
        <v>4978.1816399999998</v>
      </c>
    </row>
    <row r="1542" spans="1:11" ht="14.4" x14ac:dyDescent="0.3">
      <c r="A1542" s="99" t="s">
        <v>655</v>
      </c>
      <c r="B1542" s="99" t="s">
        <v>0</v>
      </c>
      <c r="C1542" s="99" t="s">
        <v>0</v>
      </c>
      <c r="D1542" s="99" t="s">
        <v>0</v>
      </c>
      <c r="E1542" s="10">
        <v>877864</v>
      </c>
      <c r="F1542" s="137">
        <v>2.3377872861338897E-2</v>
      </c>
      <c r="G1542" s="46">
        <v>4764.8484848484804</v>
      </c>
      <c r="H1542" s="10">
        <v>881296</v>
      </c>
      <c r="I1542" s="137">
        <v>2.2721229869428778E-2</v>
      </c>
      <c r="J1542" s="46">
        <v>4337.5756799999999</v>
      </c>
    </row>
    <row r="1543" spans="1:11" ht="14.4" x14ac:dyDescent="0.3">
      <c r="A1543" s="99" t="s">
        <v>21</v>
      </c>
      <c r="B1543" s="99" t="s">
        <v>0</v>
      </c>
      <c r="C1543" s="99" t="s">
        <v>0</v>
      </c>
      <c r="D1543" s="99" t="s">
        <v>0</v>
      </c>
      <c r="E1543" s="10">
        <v>21918198</v>
      </c>
      <c r="F1543" s="137">
        <v>0.58369046480280828</v>
      </c>
      <c r="G1543" s="46">
        <v>6833.3333333333303</v>
      </c>
      <c r="H1543" s="10">
        <v>22443037</v>
      </c>
      <c r="I1543" s="137">
        <v>0.57861762976922082</v>
      </c>
      <c r="J1543" s="46">
        <v>7216.3639999999996</v>
      </c>
    </row>
    <row r="1544" spans="1:11" ht="14.4" x14ac:dyDescent="0.3">
      <c r="A1544" s="99" t="s">
        <v>657</v>
      </c>
      <c r="B1544" s="99" t="s">
        <v>0</v>
      </c>
      <c r="C1544" s="99" t="s">
        <v>0</v>
      </c>
      <c r="D1544" s="99" t="s">
        <v>0</v>
      </c>
      <c r="E1544" s="10">
        <v>4521054</v>
      </c>
      <c r="F1544" s="137">
        <v>0.12039749392986575</v>
      </c>
      <c r="G1544" s="46">
        <v>937.57575757575705</v>
      </c>
      <c r="H1544" s="10">
        <v>5390370</v>
      </c>
      <c r="I1544" s="137">
        <v>0.13897241772488789</v>
      </c>
      <c r="J1544" s="46">
        <v>666.06060000000002</v>
      </c>
    </row>
    <row r="1545" spans="1:11" ht="14.4" x14ac:dyDescent="0.3">
      <c r="A1545" s="99" t="s">
        <v>654</v>
      </c>
      <c r="B1545" s="99" t="s">
        <v>0</v>
      </c>
      <c r="C1545" s="99" t="s">
        <v>0</v>
      </c>
      <c r="D1545" s="99" t="s">
        <v>0</v>
      </c>
      <c r="E1545" s="10">
        <v>675420</v>
      </c>
      <c r="F1545" s="137">
        <v>1.7986707380648389E-2</v>
      </c>
      <c r="G1545" s="46">
        <v>2693.9393939393899</v>
      </c>
      <c r="H1545" s="10">
        <v>787622</v>
      </c>
      <c r="I1545" s="137">
        <v>2.0306163323354734E-2</v>
      </c>
      <c r="J1545" s="46">
        <v>3763.6364699999999</v>
      </c>
    </row>
    <row r="1546" spans="1:11" ht="14.4" x14ac:dyDescent="0.3">
      <c r="A1546" s="99" t="s">
        <v>655</v>
      </c>
      <c r="B1546" s="99" t="s">
        <v>0</v>
      </c>
      <c r="C1546" s="99" t="s">
        <v>0</v>
      </c>
      <c r="D1546" s="99" t="s">
        <v>0</v>
      </c>
      <c r="E1546" s="10">
        <v>971884</v>
      </c>
      <c r="F1546" s="137">
        <v>2.5881663433025493E-2</v>
      </c>
      <c r="G1546" s="46">
        <v>3555.15151515151</v>
      </c>
      <c r="H1546" s="10">
        <v>1070277</v>
      </c>
      <c r="I1546" s="137">
        <v>2.7593464330897478E-2</v>
      </c>
      <c r="J1546" s="46">
        <v>3707.2727100000002</v>
      </c>
    </row>
    <row r="1547" spans="1:11" ht="14.4" x14ac:dyDescent="0.3">
      <c r="A1547" s="99" t="s">
        <v>21</v>
      </c>
      <c r="B1547" s="99" t="s">
        <v>0</v>
      </c>
      <c r="C1547" s="99" t="s">
        <v>0</v>
      </c>
      <c r="D1547" s="99" t="s">
        <v>0</v>
      </c>
      <c r="E1547" s="10">
        <v>2873750</v>
      </c>
      <c r="F1547" s="137">
        <v>7.6529123116191866E-2</v>
      </c>
      <c r="G1547" s="46">
        <v>4172.1212121212102</v>
      </c>
      <c r="H1547" s="10">
        <v>3532471</v>
      </c>
      <c r="I1547" s="137">
        <v>9.1072790070635679E-2</v>
      </c>
      <c r="J1547" s="46">
        <v>4332.7269999999999</v>
      </c>
    </row>
    <row r="1548" spans="1:11" ht="14.4" x14ac:dyDescent="0.3">
      <c r="A1548" s="432"/>
      <c r="B1548" s="432"/>
      <c r="C1548" s="432"/>
      <c r="D1548" s="432"/>
      <c r="E1548" s="432"/>
      <c r="F1548" s="432"/>
      <c r="G1548" s="432"/>
      <c r="H1548" s="432"/>
      <c r="I1548" s="432"/>
      <c r="J1548" s="432"/>
      <c r="K1548" s="432"/>
    </row>
    <row r="1549" spans="1:11" ht="14.4" x14ac:dyDescent="0.3">
      <c r="A1549" s="472" t="s">
        <v>658</v>
      </c>
      <c r="B1549" s="472"/>
      <c r="C1549" s="472"/>
      <c r="D1549" s="472"/>
      <c r="E1549" s="472"/>
      <c r="F1549" s="472"/>
      <c r="G1549" s="472"/>
      <c r="H1549" s="472"/>
      <c r="I1549" s="472"/>
      <c r="J1549" s="472"/>
      <c r="K1549" s="472"/>
    </row>
    <row r="1550" spans="1:11" ht="18" customHeight="1" x14ac:dyDescent="0.3">
      <c r="B1550" s="99" t="s">
        <v>0</v>
      </c>
      <c r="C1550" s="99" t="s">
        <v>0</v>
      </c>
      <c r="D1550" s="99" t="s">
        <v>0</v>
      </c>
      <c r="E1550" s="474" t="s">
        <v>332</v>
      </c>
      <c r="F1550" s="474"/>
      <c r="G1550" s="102" t="s">
        <v>333</v>
      </c>
      <c r="H1550" s="474" t="s">
        <v>332</v>
      </c>
      <c r="I1550" s="474"/>
      <c r="J1550" s="102" t="s">
        <v>333</v>
      </c>
      <c r="K1550" s="99" t="s">
        <v>0</v>
      </c>
    </row>
    <row r="1551" spans="1:11" ht="14.4" x14ac:dyDescent="0.3">
      <c r="A1551" s="99" t="s">
        <v>18</v>
      </c>
      <c r="B1551" s="99" t="s">
        <v>0</v>
      </c>
      <c r="C1551" s="99" t="s">
        <v>0</v>
      </c>
      <c r="D1551" s="99" t="s">
        <v>0</v>
      </c>
      <c r="E1551" s="10">
        <v>16890442</v>
      </c>
      <c r="F1551" s="137"/>
      <c r="G1551" s="46">
        <v>13068.484848484801</v>
      </c>
      <c r="H1551" s="10">
        <v>18591241</v>
      </c>
      <c r="I1551" s="137"/>
      <c r="J1551" s="46">
        <v>10613.9395</v>
      </c>
    </row>
    <row r="1552" spans="1:11" ht="14.4" x14ac:dyDescent="0.3">
      <c r="A1552" s="99" t="s">
        <v>659</v>
      </c>
      <c r="B1552" s="99" t="s">
        <v>0</v>
      </c>
      <c r="C1552" s="99" t="s">
        <v>0</v>
      </c>
      <c r="D1552" s="99" t="s">
        <v>0</v>
      </c>
      <c r="E1552" s="10">
        <v>401363</v>
      </c>
      <c r="F1552" s="137">
        <v>2.3762729240596546E-2</v>
      </c>
      <c r="G1552" s="46">
        <v>3280.6060606060601</v>
      </c>
      <c r="H1552" s="10">
        <v>415545</v>
      </c>
      <c r="I1552" s="137">
        <v>2.2351654738917107E-2</v>
      </c>
      <c r="J1552" s="46">
        <v>4388.4849999999997</v>
      </c>
    </row>
    <row r="1553" spans="1:10" ht="14.4" x14ac:dyDescent="0.3">
      <c r="A1553" s="99" t="s">
        <v>660</v>
      </c>
      <c r="B1553" s="99" t="s">
        <v>0</v>
      </c>
      <c r="C1553" s="99" t="s">
        <v>0</v>
      </c>
      <c r="D1553" s="99" t="s">
        <v>0</v>
      </c>
      <c r="E1553" s="10">
        <v>999219</v>
      </c>
      <c r="F1553" s="137">
        <v>5.9158842616433602E-2</v>
      </c>
      <c r="G1553" s="46">
        <v>4439.3939393939399</v>
      </c>
      <c r="H1553" s="10">
        <v>1175234</v>
      </c>
      <c r="I1553" s="137">
        <v>6.321439219684151E-2</v>
      </c>
      <c r="J1553" s="46">
        <v>6420</v>
      </c>
    </row>
    <row r="1554" spans="1:10" ht="14.4" x14ac:dyDescent="0.3">
      <c r="A1554" s="99" t="s">
        <v>661</v>
      </c>
      <c r="B1554" s="99" t="s">
        <v>0</v>
      </c>
      <c r="C1554" s="99" t="s">
        <v>0</v>
      </c>
      <c r="D1554" s="99" t="s">
        <v>0</v>
      </c>
      <c r="E1554" s="10">
        <v>1668032</v>
      </c>
      <c r="F1554" s="137">
        <v>9.8755970980510754E-2</v>
      </c>
      <c r="G1554" s="46">
        <v>4735.1515151515096</v>
      </c>
      <c r="H1554" s="10">
        <v>1692820</v>
      </c>
      <c r="I1554" s="137">
        <v>9.1054706891272083E-2</v>
      </c>
      <c r="J1554" s="46">
        <v>6203.6360000000004</v>
      </c>
    </row>
    <row r="1555" spans="1:10" ht="14.4" x14ac:dyDescent="0.3">
      <c r="A1555" s="99" t="s">
        <v>662</v>
      </c>
      <c r="B1555" s="99" t="s">
        <v>0</v>
      </c>
      <c r="C1555" s="99" t="s">
        <v>0</v>
      </c>
      <c r="D1555" s="99" t="s">
        <v>0</v>
      </c>
      <c r="E1555" s="10">
        <v>528990</v>
      </c>
      <c r="F1555" s="137">
        <v>3.1318896213610038E-2</v>
      </c>
      <c r="G1555" s="46">
        <v>3111.5151515151501</v>
      </c>
      <c r="H1555" s="10">
        <v>525711</v>
      </c>
      <c r="I1555" s="137">
        <v>2.8277348456727552E-2</v>
      </c>
      <c r="J1555" s="46">
        <v>3616.3635300000001</v>
      </c>
    </row>
    <row r="1556" spans="1:10" ht="14.4" x14ac:dyDescent="0.3">
      <c r="A1556" s="99" t="s">
        <v>663</v>
      </c>
      <c r="B1556" s="99" t="s">
        <v>0</v>
      </c>
      <c r="C1556" s="99" t="s">
        <v>0</v>
      </c>
      <c r="D1556" s="99" t="s">
        <v>0</v>
      </c>
      <c r="E1556" s="10">
        <v>1880507</v>
      </c>
      <c r="F1556" s="137">
        <v>0.11133557073284406</v>
      </c>
      <c r="G1556" s="46">
        <v>6201.8181818181802</v>
      </c>
      <c r="H1556" s="10">
        <v>1950499</v>
      </c>
      <c r="I1556" s="137">
        <v>0.10491494354787827</v>
      </c>
      <c r="J1556" s="46">
        <v>6042.4243200000001</v>
      </c>
    </row>
    <row r="1557" spans="1:10" ht="14.4" x14ac:dyDescent="0.3">
      <c r="A1557" s="99" t="s">
        <v>664</v>
      </c>
      <c r="B1557" s="99" t="s">
        <v>0</v>
      </c>
      <c r="C1557" s="99" t="s">
        <v>0</v>
      </c>
      <c r="D1557" s="99" t="s">
        <v>0</v>
      </c>
      <c r="E1557" s="10">
        <v>779577</v>
      </c>
      <c r="F1557" s="137">
        <v>4.6154920042944997E-2</v>
      </c>
      <c r="G1557" s="46">
        <v>4347.2727272727197</v>
      </c>
      <c r="H1557" s="10">
        <v>993917</v>
      </c>
      <c r="I1557" s="137">
        <v>5.3461573651807322E-2</v>
      </c>
      <c r="J1557" s="46">
        <v>4250.3029999999999</v>
      </c>
    </row>
    <row r="1558" spans="1:10" ht="14.4" x14ac:dyDescent="0.3">
      <c r="A1558" s="99" t="s">
        <v>665</v>
      </c>
      <c r="B1558" s="99" t="s">
        <v>0</v>
      </c>
      <c r="C1558" s="99" t="s">
        <v>0</v>
      </c>
      <c r="D1558" s="99" t="s">
        <v>0</v>
      </c>
      <c r="E1558" s="10">
        <v>483148</v>
      </c>
      <c r="F1558" s="137">
        <v>2.8604816854407956E-2</v>
      </c>
      <c r="G1558" s="46">
        <v>3015.15151515151</v>
      </c>
      <c r="H1558" s="10">
        <v>539809</v>
      </c>
      <c r="I1558" s="137">
        <v>2.9035662546679913E-2</v>
      </c>
      <c r="J1558" s="46">
        <v>3723.0302700000002</v>
      </c>
    </row>
    <row r="1559" spans="1:10" ht="14.4" x14ac:dyDescent="0.3">
      <c r="A1559" s="99" t="s">
        <v>666</v>
      </c>
      <c r="B1559" s="99" t="s">
        <v>0</v>
      </c>
      <c r="C1559" s="99" t="s">
        <v>0</v>
      </c>
      <c r="D1559" s="99" t="s">
        <v>0</v>
      </c>
      <c r="E1559" s="10">
        <v>1065252</v>
      </c>
      <c r="F1559" s="137">
        <v>6.3068331781962847E-2</v>
      </c>
      <c r="G1559" s="46">
        <v>4632.7272727272702</v>
      </c>
      <c r="H1559" s="10">
        <v>1116974</v>
      </c>
      <c r="I1559" s="137">
        <v>6.0080658413281827E-2</v>
      </c>
      <c r="J1559" s="46">
        <v>4815.1513699999996</v>
      </c>
    </row>
    <row r="1560" spans="1:10" ht="14.4" x14ac:dyDescent="0.3">
      <c r="A1560" s="99" t="s">
        <v>667</v>
      </c>
      <c r="B1560" s="99" t="s">
        <v>0</v>
      </c>
      <c r="C1560" s="99" t="s">
        <v>0</v>
      </c>
      <c r="D1560" s="99" t="s">
        <v>0</v>
      </c>
      <c r="E1560" s="10">
        <v>2147333</v>
      </c>
      <c r="F1560" s="137">
        <v>0.12713302588529063</v>
      </c>
      <c r="G1560" s="46">
        <v>5698.7878787878699</v>
      </c>
      <c r="H1560" s="10">
        <v>2546055</v>
      </c>
      <c r="I1560" s="137">
        <v>0.13694916869723758</v>
      </c>
      <c r="J1560" s="46">
        <v>7274.5454099999997</v>
      </c>
    </row>
    <row r="1561" spans="1:10" ht="14.4" x14ac:dyDescent="0.3">
      <c r="A1561" s="99" t="s">
        <v>668</v>
      </c>
      <c r="B1561" s="99" t="s">
        <v>0</v>
      </c>
      <c r="C1561" s="99" t="s">
        <v>0</v>
      </c>
      <c r="D1561" s="99" t="s">
        <v>0</v>
      </c>
      <c r="E1561" s="10">
        <v>3549066</v>
      </c>
      <c r="F1561" s="137">
        <v>0.21012274279145565</v>
      </c>
      <c r="G1561" s="46">
        <v>10112.727272727199</v>
      </c>
      <c r="H1561" s="10">
        <v>3904118</v>
      </c>
      <c r="I1561" s="137">
        <v>0.2099977080604786</v>
      </c>
      <c r="J1561" s="46">
        <v>11533.9395</v>
      </c>
    </row>
    <row r="1562" spans="1:10" ht="14.4" x14ac:dyDescent="0.3">
      <c r="A1562" s="99" t="s">
        <v>669</v>
      </c>
      <c r="B1562" s="99" t="s">
        <v>0</v>
      </c>
      <c r="C1562" s="99" t="s">
        <v>0</v>
      </c>
      <c r="D1562" s="99" t="s">
        <v>0</v>
      </c>
      <c r="E1562" s="10">
        <v>1697096</v>
      </c>
      <c r="F1562" s="137">
        <v>0.10047670747751894</v>
      </c>
      <c r="G1562" s="46">
        <v>7426.0606060605996</v>
      </c>
      <c r="H1562" s="10">
        <v>1936179</v>
      </c>
      <c r="I1562" s="137">
        <v>0.10414468835082069</v>
      </c>
      <c r="J1562" s="46">
        <v>6778.1816399999998</v>
      </c>
    </row>
    <row r="1563" spans="1:10" ht="14.4" x14ac:dyDescent="0.3">
      <c r="A1563" s="99" t="s">
        <v>670</v>
      </c>
      <c r="B1563" s="99" t="s">
        <v>0</v>
      </c>
      <c r="C1563" s="99" t="s">
        <v>0</v>
      </c>
      <c r="D1563" s="99" t="s">
        <v>0</v>
      </c>
      <c r="E1563" s="10">
        <v>910936</v>
      </c>
      <c r="F1563" s="137">
        <v>5.3932040381181261E-2</v>
      </c>
      <c r="G1563" s="46">
        <v>4800.6060606060601</v>
      </c>
      <c r="H1563" s="10">
        <v>969511</v>
      </c>
      <c r="I1563" s="137">
        <v>5.2148804913023289E-2</v>
      </c>
      <c r="J1563" s="46">
        <v>5175.7579999999998</v>
      </c>
    </row>
    <row r="1564" spans="1:10" ht="14.4" x14ac:dyDescent="0.3">
      <c r="A1564" s="99" t="s">
        <v>671</v>
      </c>
      <c r="B1564" s="99" t="s">
        <v>0</v>
      </c>
      <c r="C1564" s="99" t="s">
        <v>0</v>
      </c>
      <c r="D1564" s="99" t="s">
        <v>0</v>
      </c>
      <c r="E1564" s="10">
        <v>779923</v>
      </c>
      <c r="F1564" s="137">
        <v>4.6175405001242717E-2</v>
      </c>
      <c r="G1564" s="46">
        <v>3514.54545454545</v>
      </c>
      <c r="H1564" s="10">
        <v>824869</v>
      </c>
      <c r="I1564" s="137">
        <v>4.436868953503427E-2</v>
      </c>
      <c r="J1564" s="46">
        <v>4968.4849999999997</v>
      </c>
    </row>
    <row r="1565" spans="1:10" ht="14.4" x14ac:dyDescent="0.3">
      <c r="A1565" s="99" t="s">
        <v>672</v>
      </c>
      <c r="B1565" s="99" t="s">
        <v>0</v>
      </c>
      <c r="C1565" s="99" t="s">
        <v>0</v>
      </c>
      <c r="D1565" s="99" t="s">
        <v>0</v>
      </c>
      <c r="E1565" s="10">
        <v>6258807</v>
      </c>
      <c r="F1565" s="137">
        <v>0.37055318031345774</v>
      </c>
      <c r="G1565" s="46">
        <v>16081.8181818181</v>
      </c>
      <c r="H1565" s="10">
        <v>7297519</v>
      </c>
      <c r="I1565" s="137">
        <v>0.39252457649276884</v>
      </c>
      <c r="J1565" s="46">
        <v>19855.152300000002</v>
      </c>
    </row>
    <row r="1566" spans="1:10" ht="14.4" x14ac:dyDescent="0.3">
      <c r="A1566" s="99" t="s">
        <v>659</v>
      </c>
      <c r="B1566" s="99" t="s">
        <v>0</v>
      </c>
      <c r="C1566" s="99" t="s">
        <v>0</v>
      </c>
      <c r="D1566" s="99" t="s">
        <v>0</v>
      </c>
      <c r="E1566" s="10">
        <v>59524</v>
      </c>
      <c r="F1566" s="137">
        <v>3.5241232881886692E-3</v>
      </c>
      <c r="G1566" s="46">
        <v>1122.42424242424</v>
      </c>
      <c r="H1566" s="10">
        <v>63174</v>
      </c>
      <c r="I1566" s="137">
        <v>3.398051802996906E-3</v>
      </c>
      <c r="J1566" s="46">
        <v>1050.3030000000001</v>
      </c>
    </row>
    <row r="1567" spans="1:10" ht="14.4" x14ac:dyDescent="0.3">
      <c r="A1567" s="99" t="s">
        <v>660</v>
      </c>
      <c r="B1567" s="99" t="s">
        <v>0</v>
      </c>
      <c r="C1567" s="99" t="s">
        <v>0</v>
      </c>
      <c r="D1567" s="99" t="s">
        <v>0</v>
      </c>
      <c r="E1567" s="10">
        <v>173588</v>
      </c>
      <c r="F1567" s="137">
        <v>1.0277291736948033E-2</v>
      </c>
      <c r="G1567" s="46">
        <v>1973.3333333333301</v>
      </c>
      <c r="H1567" s="10">
        <v>222936</v>
      </c>
      <c r="I1567" s="137">
        <v>1.1991453394638906E-2</v>
      </c>
      <c r="J1567" s="46">
        <v>2284.2424299999998</v>
      </c>
    </row>
    <row r="1568" spans="1:10" ht="14.4" x14ac:dyDescent="0.3">
      <c r="A1568" s="99" t="s">
        <v>661</v>
      </c>
      <c r="B1568" s="99" t="s">
        <v>0</v>
      </c>
      <c r="C1568" s="99" t="s">
        <v>0</v>
      </c>
      <c r="D1568" s="99" t="s">
        <v>0</v>
      </c>
      <c r="E1568" s="10">
        <v>622046</v>
      </c>
      <c r="F1568" s="137">
        <v>3.6828284304223656E-2</v>
      </c>
      <c r="G1568" s="46">
        <v>3177.5757575757498</v>
      </c>
      <c r="H1568" s="10">
        <v>658773</v>
      </c>
      <c r="I1568" s="137">
        <v>3.5434589869498219E-2</v>
      </c>
      <c r="J1568" s="46">
        <v>4296.3639999999996</v>
      </c>
    </row>
    <row r="1569" spans="1:10" ht="14.4" x14ac:dyDescent="0.3">
      <c r="A1569" s="99" t="s">
        <v>662</v>
      </c>
      <c r="B1569" s="99" t="s">
        <v>0</v>
      </c>
      <c r="C1569" s="99" t="s">
        <v>0</v>
      </c>
      <c r="D1569" s="99" t="s">
        <v>0</v>
      </c>
      <c r="E1569" s="10">
        <v>103141</v>
      </c>
      <c r="F1569" s="137">
        <v>6.1064713404184448E-3</v>
      </c>
      <c r="G1569" s="46">
        <v>1475.7575757575701</v>
      </c>
      <c r="H1569" s="10">
        <v>109000</v>
      </c>
      <c r="I1569" s="137">
        <v>5.8629760111226573E-3</v>
      </c>
      <c r="J1569" s="46">
        <v>1408.48486</v>
      </c>
    </row>
    <row r="1570" spans="1:10" ht="14.4" x14ac:dyDescent="0.3">
      <c r="A1570" s="99" t="s">
        <v>663</v>
      </c>
      <c r="B1570" s="99" t="s">
        <v>0</v>
      </c>
      <c r="C1570" s="99" t="s">
        <v>0</v>
      </c>
      <c r="D1570" s="99" t="s">
        <v>0</v>
      </c>
      <c r="E1570" s="10">
        <v>211820</v>
      </c>
      <c r="F1570" s="137">
        <v>1.2540820423763924E-2</v>
      </c>
      <c r="G1570" s="46">
        <v>2406.0606060606001</v>
      </c>
      <c r="H1570" s="10">
        <v>247222</v>
      </c>
      <c r="I1570" s="137">
        <v>1.3297767480933628E-2</v>
      </c>
      <c r="J1570" s="46">
        <v>2116.3635300000001</v>
      </c>
    </row>
    <row r="1571" spans="1:10" ht="14.4" x14ac:dyDescent="0.3">
      <c r="A1571" s="99" t="s">
        <v>664</v>
      </c>
      <c r="B1571" s="99" t="s">
        <v>0</v>
      </c>
      <c r="C1571" s="99" t="s">
        <v>0</v>
      </c>
      <c r="D1571" s="99" t="s">
        <v>0</v>
      </c>
      <c r="E1571" s="10">
        <v>113291</v>
      </c>
      <c r="F1571" s="137">
        <v>6.7074029205393204E-3</v>
      </c>
      <c r="G1571" s="46">
        <v>1411.5151515151499</v>
      </c>
      <c r="H1571" s="10">
        <v>142003</v>
      </c>
      <c r="I1571" s="137">
        <v>7.63816681199496E-3</v>
      </c>
      <c r="J1571" s="46">
        <v>1606.6666299999999</v>
      </c>
    </row>
    <row r="1572" spans="1:10" ht="14.4" x14ac:dyDescent="0.3">
      <c r="A1572" s="99" t="s">
        <v>665</v>
      </c>
      <c r="B1572" s="99" t="s">
        <v>0</v>
      </c>
      <c r="C1572" s="99" t="s">
        <v>0</v>
      </c>
      <c r="D1572" s="99" t="s">
        <v>0</v>
      </c>
      <c r="E1572" s="10">
        <v>293495</v>
      </c>
      <c r="F1572" s="137">
        <v>1.737639547857895E-2</v>
      </c>
      <c r="G1572" s="46">
        <v>2554.54545454545</v>
      </c>
      <c r="H1572" s="10">
        <v>366483</v>
      </c>
      <c r="I1572" s="137">
        <v>1.971267006866298E-2</v>
      </c>
      <c r="J1572" s="46">
        <v>2996.3635300000001</v>
      </c>
    </row>
    <row r="1573" spans="1:10" ht="14.4" x14ac:dyDescent="0.3">
      <c r="A1573" s="99" t="s">
        <v>666</v>
      </c>
      <c r="B1573" s="99" t="s">
        <v>0</v>
      </c>
      <c r="C1573" s="99" t="s">
        <v>0</v>
      </c>
      <c r="D1573" s="99" t="s">
        <v>0</v>
      </c>
      <c r="E1573" s="10">
        <v>489870</v>
      </c>
      <c r="F1573" s="137">
        <v>2.9002793414168795E-2</v>
      </c>
      <c r="G1573" s="46">
        <v>3104.84848484848</v>
      </c>
      <c r="H1573" s="10">
        <v>547304</v>
      </c>
      <c r="I1573" s="137">
        <v>2.9438809383408024E-2</v>
      </c>
      <c r="J1573" s="46">
        <v>2941.8180000000002</v>
      </c>
    </row>
    <row r="1574" spans="1:10" ht="14.4" x14ac:dyDescent="0.3">
      <c r="A1574" s="99" t="s">
        <v>667</v>
      </c>
      <c r="B1574" s="99" t="s">
        <v>0</v>
      </c>
      <c r="C1574" s="99" t="s">
        <v>0</v>
      </c>
      <c r="D1574" s="99" t="s">
        <v>0</v>
      </c>
      <c r="E1574" s="10">
        <v>1169830</v>
      </c>
      <c r="F1574" s="137">
        <v>6.9259880824906778E-2</v>
      </c>
      <c r="G1574" s="46">
        <v>5028.4848484848399</v>
      </c>
      <c r="H1574" s="10">
        <v>1488426</v>
      </c>
      <c r="I1574" s="137">
        <v>8.0060604883772951E-2</v>
      </c>
      <c r="J1574" s="46">
        <v>5577.5756799999999</v>
      </c>
    </row>
    <row r="1575" spans="1:10" ht="14.4" x14ac:dyDescent="0.3">
      <c r="A1575" s="99" t="s">
        <v>668</v>
      </c>
      <c r="B1575" s="99" t="s">
        <v>0</v>
      </c>
      <c r="C1575" s="99" t="s">
        <v>0</v>
      </c>
      <c r="D1575" s="99" t="s">
        <v>0</v>
      </c>
      <c r="E1575" s="10">
        <v>2223503</v>
      </c>
      <c r="F1575" s="137">
        <v>0.13164267696487753</v>
      </c>
      <c r="G1575" s="46">
        <v>9158.1818181818107</v>
      </c>
      <c r="H1575" s="10">
        <v>2528915</v>
      </c>
      <c r="I1575" s="137">
        <v>0.13602722916668122</v>
      </c>
      <c r="J1575" s="46">
        <v>10067.8789</v>
      </c>
    </row>
    <row r="1576" spans="1:10" ht="14.4" x14ac:dyDescent="0.3">
      <c r="A1576" s="99" t="s">
        <v>669</v>
      </c>
      <c r="B1576" s="99" t="s">
        <v>0</v>
      </c>
      <c r="C1576" s="99" t="s">
        <v>0</v>
      </c>
      <c r="D1576" s="99" t="s">
        <v>0</v>
      </c>
      <c r="E1576" s="10">
        <v>321607</v>
      </c>
      <c r="F1576" s="137">
        <v>1.9040768737727528E-2</v>
      </c>
      <c r="G1576" s="46">
        <v>2728.4848484848399</v>
      </c>
      <c r="H1576" s="10">
        <v>390566</v>
      </c>
      <c r="I1576" s="137">
        <v>2.100806503449662E-2</v>
      </c>
      <c r="J1576" s="46">
        <v>2940.6060000000002</v>
      </c>
    </row>
    <row r="1577" spans="1:10" ht="14.4" x14ac:dyDescent="0.3">
      <c r="A1577" s="99" t="s">
        <v>670</v>
      </c>
      <c r="B1577" s="99" t="s">
        <v>0</v>
      </c>
      <c r="C1577" s="99" t="s">
        <v>0</v>
      </c>
      <c r="D1577" s="99" t="s">
        <v>0</v>
      </c>
      <c r="E1577" s="10">
        <v>166996</v>
      </c>
      <c r="F1577" s="137">
        <v>9.8870118378192821E-3</v>
      </c>
      <c r="G1577" s="46">
        <v>1691.5151515151499</v>
      </c>
      <c r="H1577" s="10">
        <v>192021</v>
      </c>
      <c r="I1577" s="137">
        <v>1.0328573547080585E-2</v>
      </c>
      <c r="J1577" s="46">
        <v>2040</v>
      </c>
    </row>
    <row r="1578" spans="1:10" ht="14.4" x14ac:dyDescent="0.3">
      <c r="A1578" s="99" t="s">
        <v>671</v>
      </c>
      <c r="B1578" s="99" t="s">
        <v>0</v>
      </c>
      <c r="C1578" s="99" t="s">
        <v>0</v>
      </c>
      <c r="D1578" s="99" t="s">
        <v>0</v>
      </c>
      <c r="E1578" s="10">
        <v>310096</v>
      </c>
      <c r="F1578" s="137">
        <v>1.8359259041296847E-2</v>
      </c>
      <c r="G1578" s="46">
        <v>2352.7272727272698</v>
      </c>
      <c r="H1578" s="10">
        <v>340696</v>
      </c>
      <c r="I1578" s="137">
        <v>1.8325619037481145E-2</v>
      </c>
      <c r="J1578" s="46">
        <v>2670.9091800000001</v>
      </c>
    </row>
    <row r="1579" spans="1:10" ht="14.4" x14ac:dyDescent="0.3">
      <c r="A1579" s="99" t="s">
        <v>673</v>
      </c>
      <c r="B1579" s="99" t="s">
        <v>0</v>
      </c>
      <c r="C1579" s="99" t="s">
        <v>0</v>
      </c>
      <c r="D1579" s="99" t="s">
        <v>0</v>
      </c>
      <c r="E1579" s="10">
        <v>3159432</v>
      </c>
      <c r="F1579" s="137">
        <v>0.18705442995511901</v>
      </c>
      <c r="G1579" s="46">
        <v>9120.6060606060601</v>
      </c>
      <c r="H1579" s="10">
        <v>3433357</v>
      </c>
      <c r="I1579" s="137">
        <v>0.18467605255614727</v>
      </c>
      <c r="J1579" s="46">
        <v>11258.1816</v>
      </c>
    </row>
    <row r="1580" spans="1:10" ht="14.4" x14ac:dyDescent="0.3">
      <c r="A1580" s="99" t="s">
        <v>659</v>
      </c>
      <c r="B1580" s="99" t="s">
        <v>0</v>
      </c>
      <c r="C1580" s="99" t="s">
        <v>0</v>
      </c>
      <c r="D1580" s="99" t="s">
        <v>0</v>
      </c>
      <c r="E1580" s="10">
        <v>15497</v>
      </c>
      <c r="F1580" s="137">
        <v>9.1750115242691694E-4</v>
      </c>
      <c r="G1580" s="46">
        <v>577.57575757575705</v>
      </c>
      <c r="H1580" s="10">
        <v>13877</v>
      </c>
      <c r="I1580" s="137">
        <v>7.464267716178818E-4</v>
      </c>
      <c r="J1580" s="46">
        <v>523.63635299999999</v>
      </c>
    </row>
    <row r="1581" spans="1:10" ht="14.4" x14ac:dyDescent="0.3">
      <c r="A1581" s="99" t="s">
        <v>660</v>
      </c>
      <c r="B1581" s="99" t="s">
        <v>0</v>
      </c>
      <c r="C1581" s="99" t="s">
        <v>0</v>
      </c>
      <c r="D1581" s="99" t="s">
        <v>0</v>
      </c>
      <c r="E1581" s="10">
        <v>6564</v>
      </c>
      <c r="F1581" s="137">
        <v>3.8862215683876125E-4</v>
      </c>
      <c r="G1581" s="46">
        <v>409.09090909090901</v>
      </c>
      <c r="H1581" s="10">
        <v>7836</v>
      </c>
      <c r="I1581" s="137">
        <v>4.2148880755190038E-4</v>
      </c>
      <c r="J1581" s="46">
        <v>396.36364700000001</v>
      </c>
    </row>
    <row r="1582" spans="1:10" ht="14.4" x14ac:dyDescent="0.3">
      <c r="A1582" s="99" t="s">
        <v>661</v>
      </c>
      <c r="B1582" s="99" t="s">
        <v>0</v>
      </c>
      <c r="C1582" s="99" t="s">
        <v>0</v>
      </c>
      <c r="D1582" s="99" t="s">
        <v>0</v>
      </c>
      <c r="E1582" s="10">
        <v>26811</v>
      </c>
      <c r="F1582" s="137">
        <v>1.5873474477458909E-3</v>
      </c>
      <c r="G1582" s="46">
        <v>647.27272727272702</v>
      </c>
      <c r="H1582" s="10">
        <v>29487</v>
      </c>
      <c r="I1582" s="137">
        <v>1.5860694829355393E-3</v>
      </c>
      <c r="J1582" s="46">
        <v>712.72730000000001</v>
      </c>
    </row>
    <row r="1583" spans="1:10" ht="14.4" x14ac:dyDescent="0.3">
      <c r="A1583" s="99" t="s">
        <v>662</v>
      </c>
      <c r="B1583" s="99" t="s">
        <v>0</v>
      </c>
      <c r="C1583" s="99" t="s">
        <v>0</v>
      </c>
      <c r="D1583" s="99" t="s">
        <v>0</v>
      </c>
      <c r="E1583" s="10">
        <v>8083</v>
      </c>
      <c r="F1583" s="137">
        <v>4.7855467607064398E-4</v>
      </c>
      <c r="G1583" s="46">
        <v>416.969696969697</v>
      </c>
      <c r="H1583" s="10">
        <v>7692</v>
      </c>
      <c r="I1583" s="137">
        <v>4.1374322456472917E-4</v>
      </c>
      <c r="J1583" s="46">
        <v>376.36364700000001</v>
      </c>
    </row>
    <row r="1584" spans="1:10" ht="14.4" x14ac:dyDescent="0.3">
      <c r="A1584" s="99" t="s">
        <v>663</v>
      </c>
      <c r="B1584" s="99" t="s">
        <v>0</v>
      </c>
      <c r="C1584" s="99" t="s">
        <v>0</v>
      </c>
      <c r="D1584" s="99" t="s">
        <v>0</v>
      </c>
      <c r="E1584" s="10">
        <v>80385</v>
      </c>
      <c r="F1584" s="137">
        <v>4.7592004993119779E-3</v>
      </c>
      <c r="G1584" s="46">
        <v>1479.3939393939299</v>
      </c>
      <c r="H1584" s="10">
        <v>80973</v>
      </c>
      <c r="I1584" s="137">
        <v>4.3554381334737153E-3</v>
      </c>
      <c r="J1584" s="46">
        <v>1292.12122</v>
      </c>
    </row>
    <row r="1585" spans="1:10" ht="14.4" x14ac:dyDescent="0.3">
      <c r="A1585" s="99" t="s">
        <v>664</v>
      </c>
      <c r="B1585" s="99" t="s">
        <v>0</v>
      </c>
      <c r="C1585" s="99" t="s">
        <v>0</v>
      </c>
      <c r="D1585" s="99" t="s">
        <v>0</v>
      </c>
      <c r="E1585" s="10">
        <v>20373</v>
      </c>
      <c r="F1585" s="137">
        <v>1.2061851312120783E-3</v>
      </c>
      <c r="G1585" s="46">
        <v>659.39393939393904</v>
      </c>
      <c r="H1585" s="10">
        <v>21038</v>
      </c>
      <c r="I1585" s="137">
        <v>1.1316081589174171E-3</v>
      </c>
      <c r="J1585" s="46">
        <v>663.63635299999999</v>
      </c>
    </row>
    <row r="1586" spans="1:10" ht="14.4" x14ac:dyDescent="0.3">
      <c r="A1586" s="99" t="s">
        <v>665</v>
      </c>
      <c r="B1586" s="99" t="s">
        <v>0</v>
      </c>
      <c r="C1586" s="99" t="s">
        <v>0</v>
      </c>
      <c r="D1586" s="99" t="s">
        <v>0</v>
      </c>
      <c r="E1586" s="10">
        <v>15293</v>
      </c>
      <c r="F1586" s="137">
        <v>9.0542331574271413E-4</v>
      </c>
      <c r="G1586" s="46">
        <v>618.18181818181802</v>
      </c>
      <c r="H1586" s="10">
        <v>16175</v>
      </c>
      <c r="I1586" s="137">
        <v>8.7003336678815582E-4</v>
      </c>
      <c r="J1586" s="46">
        <v>587.87879999999996</v>
      </c>
    </row>
    <row r="1587" spans="1:10" ht="14.4" x14ac:dyDescent="0.3">
      <c r="A1587" s="99" t="s">
        <v>666</v>
      </c>
      <c r="B1587" s="99" t="s">
        <v>0</v>
      </c>
      <c r="C1587" s="99" t="s">
        <v>0</v>
      </c>
      <c r="D1587" s="99" t="s">
        <v>0</v>
      </c>
      <c r="E1587" s="10">
        <v>34880</v>
      </c>
      <c r="F1587" s="137">
        <v>2.0650732526715405E-3</v>
      </c>
      <c r="G1587" s="46">
        <v>875.75757575757495</v>
      </c>
      <c r="H1587" s="10">
        <v>35257</v>
      </c>
      <c r="I1587" s="137">
        <v>1.8964306901298304E-3</v>
      </c>
      <c r="J1587" s="46">
        <v>798.18179999999995</v>
      </c>
    </row>
    <row r="1588" spans="1:10" ht="14.4" x14ac:dyDescent="0.3">
      <c r="A1588" s="99" t="s">
        <v>667</v>
      </c>
      <c r="B1588" s="99" t="s">
        <v>0</v>
      </c>
      <c r="C1588" s="99" t="s">
        <v>0</v>
      </c>
      <c r="D1588" s="99" t="s">
        <v>0</v>
      </c>
      <c r="E1588" s="10">
        <v>438741</v>
      </c>
      <c r="F1588" s="137">
        <v>2.5975696787567785E-2</v>
      </c>
      <c r="G1588" s="46">
        <v>3671.5151515151501</v>
      </c>
      <c r="H1588" s="10">
        <v>484249</v>
      </c>
      <c r="I1588" s="137">
        <v>2.6047158444129685E-2</v>
      </c>
      <c r="J1588" s="46">
        <v>3769.0908199999999</v>
      </c>
    </row>
    <row r="1589" spans="1:10" ht="14.4" x14ac:dyDescent="0.3">
      <c r="A1589" s="99" t="s">
        <v>668</v>
      </c>
      <c r="B1589" s="99" t="s">
        <v>0</v>
      </c>
      <c r="C1589" s="99" t="s">
        <v>0</v>
      </c>
      <c r="D1589" s="99" t="s">
        <v>0</v>
      </c>
      <c r="E1589" s="10">
        <v>808152</v>
      </c>
      <c r="F1589" s="137">
        <v>4.7846705254960174E-2</v>
      </c>
      <c r="G1589" s="46">
        <v>3669.0909090909099</v>
      </c>
      <c r="H1589" s="10">
        <v>858126</v>
      </c>
      <c r="I1589" s="137">
        <v>4.6157542683675605E-2</v>
      </c>
      <c r="J1589" s="46">
        <v>4731.5150000000003</v>
      </c>
    </row>
    <row r="1590" spans="1:10" ht="14.4" x14ac:dyDescent="0.3">
      <c r="A1590" s="99" t="s">
        <v>669</v>
      </c>
      <c r="B1590" s="99" t="s">
        <v>0</v>
      </c>
      <c r="C1590" s="99" t="s">
        <v>0</v>
      </c>
      <c r="D1590" s="99" t="s">
        <v>0</v>
      </c>
      <c r="E1590" s="10">
        <v>1053607</v>
      </c>
      <c r="F1590" s="137">
        <v>6.2378888604572927E-2</v>
      </c>
      <c r="G1590" s="46">
        <v>6122.4242424242402</v>
      </c>
      <c r="H1590" s="10">
        <v>1179220</v>
      </c>
      <c r="I1590" s="137">
        <v>6.3428794237028074E-2</v>
      </c>
      <c r="J1590" s="46">
        <v>5713.3334999999997</v>
      </c>
    </row>
    <row r="1591" spans="1:10" ht="14.4" x14ac:dyDescent="0.3">
      <c r="A1591" s="99" t="s">
        <v>670</v>
      </c>
      <c r="B1591" s="99" t="s">
        <v>0</v>
      </c>
      <c r="C1591" s="99" t="s">
        <v>0</v>
      </c>
      <c r="D1591" s="99" t="s">
        <v>0</v>
      </c>
      <c r="E1591" s="10">
        <v>387454</v>
      </c>
      <c r="F1591" s="137">
        <v>2.2939245758044697E-2</v>
      </c>
      <c r="G1591" s="46">
        <v>3124.84848484848</v>
      </c>
      <c r="H1591" s="10">
        <v>413609</v>
      </c>
      <c r="I1591" s="137">
        <v>2.2247519678756249E-2</v>
      </c>
      <c r="J1591" s="46">
        <v>3355.1516099999999</v>
      </c>
    </row>
    <row r="1592" spans="1:10" ht="14.4" x14ac:dyDescent="0.3">
      <c r="A1592" s="99" t="s">
        <v>671</v>
      </c>
      <c r="B1592" s="99" t="s">
        <v>0</v>
      </c>
      <c r="C1592" s="99" t="s">
        <v>0</v>
      </c>
      <c r="D1592" s="99" t="s">
        <v>0</v>
      </c>
      <c r="E1592" s="10">
        <v>263592</v>
      </c>
      <c r="F1592" s="137">
        <v>1.5605985917952887E-2</v>
      </c>
      <c r="G1592" s="46">
        <v>2170.9090909090901</v>
      </c>
      <c r="H1592" s="10">
        <v>285818</v>
      </c>
      <c r="I1592" s="137">
        <v>1.5373798876578491E-2</v>
      </c>
      <c r="J1592" s="46">
        <v>2686.0605500000001</v>
      </c>
    </row>
    <row r="1593" spans="1:10" ht="14.4" x14ac:dyDescent="0.3">
      <c r="A1593" s="99" t="s">
        <v>674</v>
      </c>
      <c r="B1593" s="99" t="s">
        <v>0</v>
      </c>
      <c r="C1593" s="99" t="s">
        <v>0</v>
      </c>
      <c r="D1593" s="99" t="s">
        <v>0</v>
      </c>
      <c r="E1593" s="10">
        <v>4074214</v>
      </c>
      <c r="F1593" s="137">
        <v>0.24121417308084656</v>
      </c>
      <c r="G1593" s="46">
        <v>8574.5454545454504</v>
      </c>
      <c r="H1593" s="10">
        <v>3948186</v>
      </c>
      <c r="I1593" s="137">
        <v>0.21236807160963594</v>
      </c>
      <c r="J1593" s="46">
        <v>9047.8790000000008</v>
      </c>
    </row>
    <row r="1594" spans="1:10" ht="14.4" x14ac:dyDescent="0.3">
      <c r="A1594" s="99" t="s">
        <v>659</v>
      </c>
      <c r="B1594" s="99" t="s">
        <v>0</v>
      </c>
      <c r="C1594" s="99" t="s">
        <v>0</v>
      </c>
      <c r="D1594" s="99" t="s">
        <v>0</v>
      </c>
      <c r="E1594" s="10">
        <v>16802</v>
      </c>
      <c r="F1594" s="137">
        <v>9.9476378415674373E-4</v>
      </c>
      <c r="G1594" s="46">
        <v>617.57575757575705</v>
      </c>
      <c r="H1594" s="10">
        <v>18094</v>
      </c>
      <c r="I1594" s="137">
        <v>9.7325401784636111E-4</v>
      </c>
      <c r="J1594" s="46">
        <v>563.03030000000001</v>
      </c>
    </row>
    <row r="1595" spans="1:10" ht="14.4" x14ac:dyDescent="0.3">
      <c r="A1595" s="99" t="s">
        <v>660</v>
      </c>
      <c r="B1595" s="99" t="s">
        <v>0</v>
      </c>
      <c r="C1595" s="99" t="s">
        <v>0</v>
      </c>
      <c r="D1595" s="99" t="s">
        <v>0</v>
      </c>
      <c r="E1595" s="10">
        <v>64664</v>
      </c>
      <c r="F1595" s="137">
        <v>3.8284374085651518E-3</v>
      </c>
      <c r="G1595" s="46">
        <v>987.27272727272702</v>
      </c>
      <c r="H1595" s="10">
        <v>72335</v>
      </c>
      <c r="I1595" s="137">
        <v>3.8908107317849302E-3</v>
      </c>
      <c r="J1595" s="46">
        <v>1089.6969999999999</v>
      </c>
    </row>
    <row r="1596" spans="1:10" ht="14.4" x14ac:dyDescent="0.3">
      <c r="A1596" s="99" t="s">
        <v>661</v>
      </c>
      <c r="B1596" s="99" t="s">
        <v>0</v>
      </c>
      <c r="C1596" s="99" t="s">
        <v>0</v>
      </c>
      <c r="D1596" s="99" t="s">
        <v>0</v>
      </c>
      <c r="E1596" s="10">
        <v>245841</v>
      </c>
      <c r="F1596" s="137">
        <v>1.4555036511181885E-2</v>
      </c>
      <c r="G1596" s="46">
        <v>2237.5757575757498</v>
      </c>
      <c r="H1596" s="10">
        <v>220368</v>
      </c>
      <c r="I1596" s="137">
        <v>1.1853323831367685E-2</v>
      </c>
      <c r="J1596" s="46">
        <v>2304.8483900000001</v>
      </c>
    </row>
    <row r="1597" spans="1:10" ht="14.4" x14ac:dyDescent="0.3">
      <c r="A1597" s="99" t="s">
        <v>662</v>
      </c>
      <c r="B1597" s="99" t="s">
        <v>0</v>
      </c>
      <c r="C1597" s="99" t="s">
        <v>0</v>
      </c>
      <c r="D1597" s="99" t="s">
        <v>0</v>
      </c>
      <c r="E1597" s="10">
        <v>266820</v>
      </c>
      <c r="F1597" s="137">
        <v>1.5797099921955861E-2</v>
      </c>
      <c r="G1597" s="46">
        <v>1856.3636363636299</v>
      </c>
      <c r="H1597" s="10">
        <v>249485</v>
      </c>
      <c r="I1597" s="137">
        <v>1.3419491469127855E-2</v>
      </c>
      <c r="J1597" s="46">
        <v>2542.4243200000001</v>
      </c>
    </row>
    <row r="1598" spans="1:10" ht="14.4" x14ac:dyDescent="0.3">
      <c r="A1598" s="99" t="s">
        <v>663</v>
      </c>
      <c r="B1598" s="99" t="s">
        <v>0</v>
      </c>
      <c r="C1598" s="99" t="s">
        <v>0</v>
      </c>
      <c r="D1598" s="99" t="s">
        <v>0</v>
      </c>
      <c r="E1598" s="10">
        <v>1324312</v>
      </c>
      <c r="F1598" s="137">
        <v>7.8406000269264711E-2</v>
      </c>
      <c r="G1598" s="46">
        <v>5446.6666666666597</v>
      </c>
      <c r="H1598" s="10">
        <v>1205194</v>
      </c>
      <c r="I1598" s="137">
        <v>6.4825903768339077E-2</v>
      </c>
      <c r="J1598" s="46">
        <v>4743.0302700000002</v>
      </c>
    </row>
    <row r="1599" spans="1:10" ht="14.4" x14ac:dyDescent="0.3">
      <c r="A1599" s="99" t="s">
        <v>664</v>
      </c>
      <c r="B1599" s="99" t="s">
        <v>0</v>
      </c>
      <c r="C1599" s="99" t="s">
        <v>0</v>
      </c>
      <c r="D1599" s="99" t="s">
        <v>0</v>
      </c>
      <c r="E1599" s="10">
        <v>201793</v>
      </c>
      <c r="F1599" s="137">
        <v>1.1947171068702642E-2</v>
      </c>
      <c r="G1599" s="46">
        <v>1859.3939393939299</v>
      </c>
      <c r="H1599" s="10">
        <v>216887</v>
      </c>
      <c r="I1599" s="137">
        <v>1.1666085120406971E-2</v>
      </c>
      <c r="J1599" s="46">
        <v>2063.0302700000002</v>
      </c>
    </row>
    <row r="1600" spans="1:10" ht="14.4" x14ac:dyDescent="0.3">
      <c r="A1600" s="99" t="s">
        <v>665</v>
      </c>
      <c r="B1600" s="99" t="s">
        <v>0</v>
      </c>
      <c r="C1600" s="99" t="s">
        <v>0</v>
      </c>
      <c r="D1600" s="99" t="s">
        <v>0</v>
      </c>
      <c r="E1600" s="10">
        <v>119615</v>
      </c>
      <c r="F1600" s="137">
        <v>7.0818158577496074E-3</v>
      </c>
      <c r="G1600" s="46">
        <v>1804.2424242424199</v>
      </c>
      <c r="H1600" s="10">
        <v>107502</v>
      </c>
      <c r="I1600" s="137">
        <v>5.7824004325477789E-3</v>
      </c>
      <c r="J1600" s="46">
        <v>1490.3030000000001</v>
      </c>
    </row>
    <row r="1601" spans="1:10" ht="14.4" x14ac:dyDescent="0.3">
      <c r="A1601" s="99" t="s">
        <v>666</v>
      </c>
      <c r="B1601" s="99" t="s">
        <v>0</v>
      </c>
      <c r="C1601" s="99" t="s">
        <v>0</v>
      </c>
      <c r="D1601" s="99" t="s">
        <v>0</v>
      </c>
      <c r="E1601" s="10">
        <v>500216</v>
      </c>
      <c r="F1601" s="137">
        <v>2.9615329190319589E-2</v>
      </c>
      <c r="G1601" s="46">
        <v>3038.1818181818098</v>
      </c>
      <c r="H1601" s="10">
        <v>491610</v>
      </c>
      <c r="I1601" s="137">
        <v>2.6443097585578067E-2</v>
      </c>
      <c r="J1601" s="46">
        <v>3148.48486</v>
      </c>
    </row>
    <row r="1602" spans="1:10" ht="14.4" x14ac:dyDescent="0.3">
      <c r="A1602" s="99" t="s">
        <v>667</v>
      </c>
      <c r="B1602" s="99" t="s">
        <v>0</v>
      </c>
      <c r="C1602" s="99" t="s">
        <v>0</v>
      </c>
      <c r="D1602" s="99" t="s">
        <v>0</v>
      </c>
      <c r="E1602" s="10">
        <v>366895</v>
      </c>
      <c r="F1602" s="137">
        <v>2.1722048481620553E-2</v>
      </c>
      <c r="G1602" s="46">
        <v>2707.8787878787798</v>
      </c>
      <c r="H1602" s="10">
        <v>383885</v>
      </c>
      <c r="I1602" s="137">
        <v>2.0648702257154324E-2</v>
      </c>
      <c r="J1602" s="46">
        <v>3033.3332500000001</v>
      </c>
    </row>
    <row r="1603" spans="1:10" ht="14.4" x14ac:dyDescent="0.3">
      <c r="A1603" s="99" t="s">
        <v>668</v>
      </c>
      <c r="B1603" s="99" t="s">
        <v>0</v>
      </c>
      <c r="C1603" s="99" t="s">
        <v>0</v>
      </c>
      <c r="D1603" s="99" t="s">
        <v>0</v>
      </c>
      <c r="E1603" s="10">
        <v>438904</v>
      </c>
      <c r="F1603" s="137">
        <v>2.5985347215898791E-2</v>
      </c>
      <c r="G1603" s="46">
        <v>2868.4848484848399</v>
      </c>
      <c r="H1603" s="10">
        <v>432284</v>
      </c>
      <c r="I1603" s="137">
        <v>2.3252024972405017E-2</v>
      </c>
      <c r="J1603" s="46">
        <v>2927.8789999999999</v>
      </c>
    </row>
    <row r="1604" spans="1:10" ht="14.4" x14ac:dyDescent="0.3">
      <c r="A1604" s="99" t="s">
        <v>669</v>
      </c>
      <c r="B1604" s="99" t="s">
        <v>0</v>
      </c>
      <c r="C1604" s="99" t="s">
        <v>0</v>
      </c>
      <c r="D1604" s="99" t="s">
        <v>0</v>
      </c>
      <c r="E1604" s="10">
        <v>253917</v>
      </c>
      <c r="F1604" s="137">
        <v>1.5033176751680033E-2</v>
      </c>
      <c r="G1604" s="46">
        <v>2334.54545454545</v>
      </c>
      <c r="H1604" s="10">
        <v>284004</v>
      </c>
      <c r="I1604" s="137">
        <v>1.5276226046448432E-2</v>
      </c>
      <c r="J1604" s="46">
        <v>2514.5454100000002</v>
      </c>
    </row>
    <row r="1605" spans="1:10" ht="14.4" x14ac:dyDescent="0.3">
      <c r="A1605" s="99" t="s">
        <v>670</v>
      </c>
      <c r="B1605" s="99" t="s">
        <v>0</v>
      </c>
      <c r="C1605" s="99" t="s">
        <v>0</v>
      </c>
      <c r="D1605" s="99" t="s">
        <v>0</v>
      </c>
      <c r="E1605" s="10">
        <v>114090</v>
      </c>
      <c r="F1605" s="137">
        <v>6.7547077808857818E-3</v>
      </c>
      <c r="G1605" s="46">
        <v>1489.0909090908999</v>
      </c>
      <c r="H1605" s="10">
        <v>115204</v>
      </c>
      <c r="I1605" s="137">
        <v>6.1966815448199503E-3</v>
      </c>
      <c r="J1605" s="46">
        <v>1330.9090000000001</v>
      </c>
    </row>
    <row r="1606" spans="1:10" ht="14.4" x14ac:dyDescent="0.3">
      <c r="A1606" s="99" t="s">
        <v>671</v>
      </c>
      <c r="B1606" s="99" t="s">
        <v>0</v>
      </c>
      <c r="C1606" s="99" t="s">
        <v>0</v>
      </c>
      <c r="D1606" s="99" t="s">
        <v>0</v>
      </c>
      <c r="E1606" s="10">
        <v>160345</v>
      </c>
      <c r="F1606" s="137">
        <v>9.4932388388651989E-3</v>
      </c>
      <c r="G1606" s="46">
        <v>2024.2424242424199</v>
      </c>
      <c r="H1606" s="10">
        <v>151334</v>
      </c>
      <c r="I1606" s="137">
        <v>8.1400698318095065E-3</v>
      </c>
      <c r="J1606" s="46">
        <v>1798.78784</v>
      </c>
    </row>
    <row r="1607" spans="1:10" ht="14.4" x14ac:dyDescent="0.3">
      <c r="A1607" s="99" t="s">
        <v>675</v>
      </c>
      <c r="B1607" s="99" t="s">
        <v>0</v>
      </c>
      <c r="C1607" s="99" t="s">
        <v>0</v>
      </c>
      <c r="D1607" s="99" t="s">
        <v>0</v>
      </c>
      <c r="E1607" s="10">
        <v>1549507</v>
      </c>
      <c r="F1607" s="137">
        <v>9.1738688661907125E-2</v>
      </c>
      <c r="G1607" s="46">
        <v>5989.0909090908999</v>
      </c>
      <c r="H1607" s="10">
        <v>1675325</v>
      </c>
      <c r="I1607" s="137">
        <v>9.011367234710152E-2</v>
      </c>
      <c r="J1607" s="46">
        <v>7289.0910000000003</v>
      </c>
    </row>
    <row r="1608" spans="1:10" ht="14.4" x14ac:dyDescent="0.3">
      <c r="A1608" s="99" t="s">
        <v>659</v>
      </c>
      <c r="B1608" s="99" t="s">
        <v>0</v>
      </c>
      <c r="C1608" s="99" t="s">
        <v>0</v>
      </c>
      <c r="D1608" s="99" t="s">
        <v>0</v>
      </c>
      <c r="E1608" s="10">
        <v>277120</v>
      </c>
      <c r="F1608" s="137">
        <v>1.6406912264344532E-2</v>
      </c>
      <c r="G1608" s="46">
        <v>2972.1212121212102</v>
      </c>
      <c r="H1608" s="10">
        <v>285984</v>
      </c>
      <c r="I1608" s="137">
        <v>1.5382727812522036E-2</v>
      </c>
      <c r="J1608" s="46">
        <v>3496.9697299999998</v>
      </c>
    </row>
    <row r="1609" spans="1:10" ht="14.4" x14ac:dyDescent="0.3">
      <c r="A1609" s="99" t="s">
        <v>660</v>
      </c>
      <c r="B1609" s="99" t="s">
        <v>0</v>
      </c>
      <c r="C1609" s="99" t="s">
        <v>0</v>
      </c>
      <c r="D1609" s="99" t="s">
        <v>0</v>
      </c>
      <c r="E1609" s="10">
        <v>720406</v>
      </c>
      <c r="F1609" s="137">
        <v>4.2651696148626544E-2</v>
      </c>
      <c r="G1609" s="46">
        <v>3718.7878787878699</v>
      </c>
      <c r="H1609" s="10">
        <v>830999</v>
      </c>
      <c r="I1609" s="137">
        <v>4.4698414699696487E-2</v>
      </c>
      <c r="J1609" s="46">
        <v>5379.3940000000002</v>
      </c>
    </row>
    <row r="1610" spans="1:10" ht="14.4" x14ac:dyDescent="0.3">
      <c r="A1610" s="99" t="s">
        <v>661</v>
      </c>
      <c r="B1610" s="99" t="s">
        <v>0</v>
      </c>
      <c r="C1610" s="99" t="s">
        <v>0</v>
      </c>
      <c r="D1610" s="99" t="s">
        <v>0</v>
      </c>
      <c r="E1610" s="10">
        <v>79521</v>
      </c>
      <c r="F1610" s="137">
        <v>4.7080473086494714E-3</v>
      </c>
      <c r="G1610" s="46">
        <v>1296.3636363636299</v>
      </c>
      <c r="H1610" s="10">
        <v>78446</v>
      </c>
      <c r="I1610" s="137">
        <v>4.2195139098030092E-3</v>
      </c>
      <c r="J1610" s="46">
        <v>1116.96973</v>
      </c>
    </row>
    <row r="1611" spans="1:10" ht="14.4" x14ac:dyDescent="0.3">
      <c r="A1611" s="99" t="s">
        <v>662</v>
      </c>
      <c r="B1611" s="99" t="s">
        <v>0</v>
      </c>
      <c r="C1611" s="99" t="s">
        <v>0</v>
      </c>
      <c r="D1611" s="99" t="s">
        <v>0</v>
      </c>
      <c r="E1611" s="10">
        <v>24925</v>
      </c>
      <c r="F1611" s="137">
        <v>1.4756866634988001E-3</v>
      </c>
      <c r="G1611" s="46">
        <v>723.63636363636294</v>
      </c>
      <c r="H1611" s="10">
        <v>25836</v>
      </c>
      <c r="I1611" s="137">
        <v>1.3896866809483025E-3</v>
      </c>
      <c r="J1611" s="46">
        <v>767.87879999999996</v>
      </c>
    </row>
    <row r="1612" spans="1:10" ht="14.4" x14ac:dyDescent="0.3">
      <c r="A1612" s="99" t="s">
        <v>663</v>
      </c>
      <c r="B1612" s="99" t="s">
        <v>0</v>
      </c>
      <c r="C1612" s="99" t="s">
        <v>0</v>
      </c>
      <c r="D1612" s="99" t="s">
        <v>0</v>
      </c>
      <c r="E1612" s="10">
        <v>64788</v>
      </c>
      <c r="F1612" s="137">
        <v>3.8357788387065302E-3</v>
      </c>
      <c r="G1612" s="46">
        <v>1127.87878787878</v>
      </c>
      <c r="H1612" s="10">
        <v>68237</v>
      </c>
      <c r="I1612" s="137">
        <v>3.6703843492750161E-3</v>
      </c>
      <c r="J1612" s="46">
        <v>1288.48486</v>
      </c>
    </row>
    <row r="1613" spans="1:10" ht="14.4" x14ac:dyDescent="0.3">
      <c r="A1613" s="99" t="s">
        <v>664</v>
      </c>
      <c r="B1613" s="99" t="s">
        <v>0</v>
      </c>
      <c r="C1613" s="99" t="s">
        <v>0</v>
      </c>
      <c r="D1613" s="99" t="s">
        <v>0</v>
      </c>
      <c r="E1613" s="10">
        <v>58341</v>
      </c>
      <c r="F1613" s="137">
        <v>3.4540836764366499E-3</v>
      </c>
      <c r="G1613" s="46">
        <v>1098.7878787878701</v>
      </c>
      <c r="H1613" s="10">
        <v>62849</v>
      </c>
      <c r="I1613" s="137">
        <v>3.3805704525050263E-3</v>
      </c>
      <c r="J1613" s="46">
        <v>987.27269999999999</v>
      </c>
    </row>
    <row r="1614" spans="1:10" ht="14.4" x14ac:dyDescent="0.3">
      <c r="A1614" s="99" t="s">
        <v>665</v>
      </c>
      <c r="B1614" s="99" t="s">
        <v>0</v>
      </c>
      <c r="C1614" s="99" t="s">
        <v>0</v>
      </c>
      <c r="D1614" s="99" t="s">
        <v>0</v>
      </c>
      <c r="E1614" s="10">
        <v>37534</v>
      </c>
      <c r="F1614" s="137">
        <v>2.2222035397297477E-3</v>
      </c>
      <c r="G1614" s="46">
        <v>799.39393939393904</v>
      </c>
      <c r="H1614" s="10">
        <v>33918</v>
      </c>
      <c r="I1614" s="137">
        <v>1.8244075261032871E-3</v>
      </c>
      <c r="J1614" s="46">
        <v>810.90909999999997</v>
      </c>
    </row>
    <row r="1615" spans="1:10" ht="14.4" x14ac:dyDescent="0.3">
      <c r="A1615" s="99" t="s">
        <v>666</v>
      </c>
      <c r="B1615" s="99" t="s">
        <v>0</v>
      </c>
      <c r="C1615" s="99" t="s">
        <v>0</v>
      </c>
      <c r="D1615" s="99" t="s">
        <v>0</v>
      </c>
      <c r="E1615" s="10">
        <v>21925</v>
      </c>
      <c r="F1615" s="137">
        <v>1.2980714181428763E-3</v>
      </c>
      <c r="G1615" s="46">
        <v>737.57575757575705</v>
      </c>
      <c r="H1615" s="10">
        <v>21869</v>
      </c>
      <c r="I1615" s="137">
        <v>1.1763066274058844E-3</v>
      </c>
      <c r="J1615" s="46">
        <v>777.57574499999998</v>
      </c>
    </row>
    <row r="1616" spans="1:10" ht="14.4" x14ac:dyDescent="0.3">
      <c r="A1616" s="99" t="s">
        <v>667</v>
      </c>
      <c r="B1616" s="99" t="s">
        <v>0</v>
      </c>
      <c r="C1616" s="99" t="s">
        <v>0</v>
      </c>
      <c r="D1616" s="99" t="s">
        <v>0</v>
      </c>
      <c r="E1616" s="10">
        <v>54947</v>
      </c>
      <c r="F1616" s="137">
        <v>3.2531416288573145E-3</v>
      </c>
      <c r="G1616" s="46">
        <v>963.030303030303</v>
      </c>
      <c r="H1616" s="10">
        <v>56444</v>
      </c>
      <c r="I1616" s="137">
        <v>3.03605337588814E-3</v>
      </c>
      <c r="J1616" s="46">
        <v>1160.60608</v>
      </c>
    </row>
    <row r="1617" spans="1:10" ht="14.4" x14ac:dyDescent="0.3">
      <c r="A1617" s="99" t="s">
        <v>668</v>
      </c>
      <c r="B1617" s="99" t="s">
        <v>0</v>
      </c>
      <c r="C1617" s="99" t="s">
        <v>0</v>
      </c>
      <c r="D1617" s="99" t="s">
        <v>0</v>
      </c>
      <c r="E1617" s="10">
        <v>26755</v>
      </c>
      <c r="F1617" s="137">
        <v>1.5840319631659136E-3</v>
      </c>
      <c r="G1617" s="46">
        <v>645.45454545454504</v>
      </c>
      <c r="H1617" s="10">
        <v>27755</v>
      </c>
      <c r="I1617" s="137">
        <v>1.4929073320065077E-3</v>
      </c>
      <c r="J1617" s="46">
        <v>739.39390000000003</v>
      </c>
    </row>
    <row r="1618" spans="1:10" ht="14.4" x14ac:dyDescent="0.3">
      <c r="A1618" s="99" t="s">
        <v>669</v>
      </c>
      <c r="B1618" s="99" t="s">
        <v>0</v>
      </c>
      <c r="C1618" s="99" t="s">
        <v>0</v>
      </c>
      <c r="D1618" s="99" t="s">
        <v>0</v>
      </c>
      <c r="E1618" s="10">
        <v>18165</v>
      </c>
      <c r="F1618" s="137">
        <v>1.0754603106301185E-3</v>
      </c>
      <c r="G1618" s="46">
        <v>552.72727272727195</v>
      </c>
      <c r="H1618" s="10">
        <v>19196</v>
      </c>
      <c r="I1618" s="137">
        <v>1.0325292432065186E-3</v>
      </c>
      <c r="J1618" s="46">
        <v>681.81820000000005</v>
      </c>
    </row>
    <row r="1619" spans="1:10" ht="14.4" x14ac:dyDescent="0.3">
      <c r="A1619" s="99" t="s">
        <v>670</v>
      </c>
      <c r="B1619" s="99" t="s">
        <v>0</v>
      </c>
      <c r="C1619" s="99" t="s">
        <v>0</v>
      </c>
      <c r="D1619" s="99" t="s">
        <v>0</v>
      </c>
      <c r="E1619" s="10">
        <v>136032</v>
      </c>
      <c r="F1619" s="137">
        <v>8.0537856854190088E-3</v>
      </c>
      <c r="G1619" s="46">
        <v>1692.12121212121</v>
      </c>
      <c r="H1619" s="10">
        <v>137126</v>
      </c>
      <c r="I1619" s="137">
        <v>7.3758389770752801E-3</v>
      </c>
      <c r="J1619" s="46">
        <v>1976.36365</v>
      </c>
    </row>
    <row r="1620" spans="1:10" ht="14.4" x14ac:dyDescent="0.3">
      <c r="A1620" s="99" t="s">
        <v>671</v>
      </c>
      <c r="B1620" s="99" t="s">
        <v>0</v>
      </c>
      <c r="C1620" s="99" t="s">
        <v>0</v>
      </c>
      <c r="D1620" s="99" t="s">
        <v>0</v>
      </c>
      <c r="E1620" s="10">
        <v>29048</v>
      </c>
      <c r="F1620" s="137">
        <v>1.7197892156996246E-3</v>
      </c>
      <c r="G1620" s="46">
        <v>726.66666666666595</v>
      </c>
      <c r="H1620" s="10">
        <v>26666</v>
      </c>
      <c r="I1620" s="137">
        <v>1.4343313606660255E-3</v>
      </c>
      <c r="J1620" s="46">
        <v>772.72730000000001</v>
      </c>
    </row>
    <row r="1621" spans="1:10" ht="14.4" x14ac:dyDescent="0.3">
      <c r="A1621" s="99" t="s">
        <v>676</v>
      </c>
      <c r="B1621" s="99" t="s">
        <v>0</v>
      </c>
      <c r="C1621" s="99" t="s">
        <v>0</v>
      </c>
      <c r="D1621" s="99" t="s">
        <v>0</v>
      </c>
      <c r="E1621" s="10">
        <v>1848482</v>
      </c>
      <c r="F1621" s="137">
        <v>0.10943952798866957</v>
      </c>
      <c r="G1621" s="46">
        <v>6418.1818181818198</v>
      </c>
      <c r="H1621" s="10">
        <v>2236854</v>
      </c>
      <c r="I1621" s="137">
        <v>0.12031762699434642</v>
      </c>
      <c r="J1621" s="46">
        <v>7955.1513699999996</v>
      </c>
    </row>
    <row r="1622" spans="1:10" ht="14.4" x14ac:dyDescent="0.3">
      <c r="A1622" s="99" t="s">
        <v>659</v>
      </c>
      <c r="B1622" s="99" t="s">
        <v>0</v>
      </c>
      <c r="C1622" s="99" t="s">
        <v>0</v>
      </c>
      <c r="D1622" s="99" t="s">
        <v>0</v>
      </c>
      <c r="E1622" s="10">
        <v>32420</v>
      </c>
      <c r="F1622" s="137">
        <v>1.9194287514796831E-3</v>
      </c>
      <c r="G1622" s="46">
        <v>869.69696969696895</v>
      </c>
      <c r="H1622" s="10">
        <v>34416</v>
      </c>
      <c r="I1622" s="137">
        <v>1.8511943339339209E-3</v>
      </c>
      <c r="J1622" s="46">
        <v>1030.3030000000001</v>
      </c>
    </row>
    <row r="1623" spans="1:10" ht="14.4" x14ac:dyDescent="0.3">
      <c r="A1623" s="99" t="s">
        <v>660</v>
      </c>
      <c r="B1623" s="99" t="s">
        <v>0</v>
      </c>
      <c r="C1623" s="99" t="s">
        <v>0</v>
      </c>
      <c r="D1623" s="99" t="s">
        <v>0</v>
      </c>
      <c r="E1623" s="10">
        <v>33997</v>
      </c>
      <c r="F1623" s="137">
        <v>2.0127951654551135E-3</v>
      </c>
      <c r="G1623" s="46">
        <v>943.63636363636294</v>
      </c>
      <c r="H1623" s="10">
        <v>41128</v>
      </c>
      <c r="I1623" s="137">
        <v>2.2122245631692903E-3</v>
      </c>
      <c r="J1623" s="46">
        <v>1026.6666299999999</v>
      </c>
    </row>
    <row r="1624" spans="1:10" ht="14.4" x14ac:dyDescent="0.3">
      <c r="A1624" s="99" t="s">
        <v>661</v>
      </c>
      <c r="B1624" s="99" t="s">
        <v>0</v>
      </c>
      <c r="C1624" s="99" t="s">
        <v>0</v>
      </c>
      <c r="D1624" s="99" t="s">
        <v>0</v>
      </c>
      <c r="E1624" s="10">
        <v>693813</v>
      </c>
      <c r="F1624" s="137">
        <v>4.1077255408709851E-2</v>
      </c>
      <c r="G1624" s="46">
        <v>3541.8181818181802</v>
      </c>
      <c r="H1624" s="10">
        <v>705746</v>
      </c>
      <c r="I1624" s="137">
        <v>3.7961209797667622E-2</v>
      </c>
      <c r="J1624" s="46">
        <v>3967.2727100000002</v>
      </c>
    </row>
    <row r="1625" spans="1:10" ht="14.4" x14ac:dyDescent="0.3">
      <c r="A1625" s="99" t="s">
        <v>662</v>
      </c>
      <c r="B1625" s="99" t="s">
        <v>0</v>
      </c>
      <c r="C1625" s="99" t="s">
        <v>0</v>
      </c>
      <c r="D1625" s="99" t="s">
        <v>0</v>
      </c>
      <c r="E1625" s="10">
        <v>126021</v>
      </c>
      <c r="F1625" s="137">
        <v>7.46108361166629E-3</v>
      </c>
      <c r="G1625" s="46">
        <v>1570.30303030303</v>
      </c>
      <c r="H1625" s="10">
        <v>133698</v>
      </c>
      <c r="I1625" s="137">
        <v>7.1914510709640096E-3</v>
      </c>
      <c r="J1625" s="46">
        <v>1931.51514</v>
      </c>
    </row>
    <row r="1626" spans="1:10" ht="14.4" x14ac:dyDescent="0.3">
      <c r="A1626" s="99" t="s">
        <v>663</v>
      </c>
      <c r="B1626" s="99" t="s">
        <v>0</v>
      </c>
      <c r="C1626" s="99" t="s">
        <v>0</v>
      </c>
      <c r="D1626" s="99" t="s">
        <v>0</v>
      </c>
      <c r="E1626" s="10">
        <v>199202</v>
      </c>
      <c r="F1626" s="137">
        <v>1.1793770701796909E-2</v>
      </c>
      <c r="G1626" s="46">
        <v>2114.54545454545</v>
      </c>
      <c r="H1626" s="10">
        <v>348873</v>
      </c>
      <c r="I1626" s="137">
        <v>1.8765449815856833E-2</v>
      </c>
      <c r="J1626" s="46">
        <v>2423.0302700000002</v>
      </c>
    </row>
    <row r="1627" spans="1:10" ht="14.4" x14ac:dyDescent="0.3">
      <c r="A1627" s="99" t="s">
        <v>664</v>
      </c>
      <c r="B1627" s="99" t="s">
        <v>0</v>
      </c>
      <c r="C1627" s="99" t="s">
        <v>0</v>
      </c>
      <c r="D1627" s="99" t="s">
        <v>0</v>
      </c>
      <c r="E1627" s="10">
        <v>385779</v>
      </c>
      <c r="F1627" s="137">
        <v>2.2840077246054306E-2</v>
      </c>
      <c r="G1627" s="46">
        <v>3060.6060606060601</v>
      </c>
      <c r="H1627" s="10">
        <v>551140</v>
      </c>
      <c r="I1627" s="137">
        <v>2.9645143107982948E-2</v>
      </c>
      <c r="J1627" s="46">
        <v>3311.51514</v>
      </c>
    </row>
    <row r="1628" spans="1:10" ht="14.4" x14ac:dyDescent="0.3">
      <c r="A1628" s="99" t="s">
        <v>665</v>
      </c>
      <c r="B1628" s="99" t="s">
        <v>0</v>
      </c>
      <c r="C1628" s="99" t="s">
        <v>0</v>
      </c>
      <c r="D1628" s="99" t="s">
        <v>0</v>
      </c>
      <c r="E1628" s="10">
        <v>17211</v>
      </c>
      <c r="F1628" s="137">
        <v>1.0189786626069348E-3</v>
      </c>
      <c r="G1628" s="46">
        <v>548.48484848484804</v>
      </c>
      <c r="H1628" s="10">
        <v>15731</v>
      </c>
      <c r="I1628" s="137">
        <v>8.4615115257771116E-4</v>
      </c>
      <c r="J1628" s="46">
        <v>630.90909999999997</v>
      </c>
    </row>
    <row r="1629" spans="1:10" ht="14.4" x14ac:dyDescent="0.3">
      <c r="A1629" s="99" t="s">
        <v>666</v>
      </c>
      <c r="B1629" s="99" t="s">
        <v>0</v>
      </c>
      <c r="C1629" s="99" t="s">
        <v>0</v>
      </c>
      <c r="D1629" s="99" t="s">
        <v>0</v>
      </c>
      <c r="E1629" s="10">
        <v>18361</v>
      </c>
      <c r="F1629" s="137">
        <v>1.0870645066600388E-3</v>
      </c>
      <c r="G1629" s="46">
        <v>671.51515151515105</v>
      </c>
      <c r="H1629" s="10">
        <v>20934</v>
      </c>
      <c r="I1629" s="137">
        <v>1.1260141267600157E-3</v>
      </c>
      <c r="J1629" s="46">
        <v>681.21209999999996</v>
      </c>
    </row>
    <row r="1630" spans="1:10" ht="14.4" x14ac:dyDescent="0.3">
      <c r="A1630" s="99" t="s">
        <v>667</v>
      </c>
      <c r="B1630" s="99" t="s">
        <v>0</v>
      </c>
      <c r="C1630" s="99" t="s">
        <v>0</v>
      </c>
      <c r="D1630" s="99" t="s">
        <v>0</v>
      </c>
      <c r="E1630" s="10">
        <v>116920</v>
      </c>
      <c r="F1630" s="137">
        <v>6.9222581623382025E-3</v>
      </c>
      <c r="G1630" s="46">
        <v>1410.30303030303</v>
      </c>
      <c r="H1630" s="10">
        <v>133051</v>
      </c>
      <c r="I1630" s="137">
        <v>7.1566497362924829E-3</v>
      </c>
      <c r="J1630" s="46">
        <v>1690.3030000000001</v>
      </c>
    </row>
    <row r="1631" spans="1:10" ht="14.4" x14ac:dyDescent="0.3">
      <c r="A1631" s="99" t="s">
        <v>668</v>
      </c>
      <c r="B1631" s="99" t="s">
        <v>0</v>
      </c>
      <c r="C1631" s="99" t="s">
        <v>0</v>
      </c>
      <c r="D1631" s="99" t="s">
        <v>0</v>
      </c>
      <c r="E1631" s="10">
        <v>51752</v>
      </c>
      <c r="F1631" s="137">
        <v>3.0639813925532559E-3</v>
      </c>
      <c r="G1631" s="46">
        <v>1115.15151515151</v>
      </c>
      <c r="H1631" s="10">
        <v>57038</v>
      </c>
      <c r="I1631" s="137">
        <v>3.0680039057102214E-3</v>
      </c>
      <c r="J1631" s="46">
        <v>1231.51514</v>
      </c>
    </row>
    <row r="1632" spans="1:10" ht="14.4" x14ac:dyDescent="0.3">
      <c r="A1632" s="99" t="s">
        <v>669</v>
      </c>
      <c r="B1632" s="99" t="s">
        <v>0</v>
      </c>
      <c r="C1632" s="99" t="s">
        <v>0</v>
      </c>
      <c r="D1632" s="99" t="s">
        <v>0</v>
      </c>
      <c r="E1632" s="10">
        <v>49800</v>
      </c>
      <c r="F1632" s="137">
        <v>2.9484130729083347E-3</v>
      </c>
      <c r="G1632" s="46">
        <v>1004.84848484848</v>
      </c>
      <c r="H1632" s="10">
        <v>63193</v>
      </c>
      <c r="I1632" s="137">
        <v>3.3990737896410464E-3</v>
      </c>
      <c r="J1632" s="46">
        <v>1162.42419</v>
      </c>
    </row>
    <row r="1633" spans="1:11" ht="14.4" x14ac:dyDescent="0.3">
      <c r="A1633" s="99" t="s">
        <v>670</v>
      </c>
      <c r="B1633" s="99" t="s">
        <v>0</v>
      </c>
      <c r="C1633" s="99" t="s">
        <v>0</v>
      </c>
      <c r="D1633" s="99" t="s">
        <v>0</v>
      </c>
      <c r="E1633" s="10">
        <v>106364</v>
      </c>
      <c r="F1633" s="137">
        <v>6.2972893190124928E-3</v>
      </c>
      <c r="G1633" s="46">
        <v>1501.2121212121201</v>
      </c>
      <c r="H1633" s="10">
        <v>111551</v>
      </c>
      <c r="I1633" s="137">
        <v>6.0001911652912254E-3</v>
      </c>
      <c r="J1633" s="46">
        <v>1595.15149</v>
      </c>
    </row>
    <row r="1634" spans="1:11" ht="14.4" x14ac:dyDescent="0.3">
      <c r="A1634" s="99" t="s">
        <v>671</v>
      </c>
      <c r="B1634" s="99" t="s">
        <v>0</v>
      </c>
      <c r="C1634" s="99" t="s">
        <v>0</v>
      </c>
      <c r="D1634" s="99" t="s">
        <v>0</v>
      </c>
      <c r="E1634" s="10">
        <v>16842</v>
      </c>
      <c r="F1634" s="137">
        <v>9.9713198742815601E-4</v>
      </c>
      <c r="G1634" s="46">
        <v>599.39393939393904</v>
      </c>
      <c r="H1634" s="10">
        <v>20355</v>
      </c>
      <c r="I1634" s="137">
        <v>1.0948704284990981E-3</v>
      </c>
      <c r="J1634" s="46">
        <v>718.18179999999995</v>
      </c>
    </row>
    <row r="1635" spans="1:11" ht="14.4" x14ac:dyDescent="0.3">
      <c r="A1635" s="432"/>
      <c r="B1635" s="432"/>
      <c r="C1635" s="432"/>
      <c r="D1635" s="432"/>
      <c r="E1635" s="432"/>
      <c r="F1635" s="432"/>
      <c r="G1635" s="432"/>
      <c r="H1635" s="432"/>
      <c r="I1635" s="432"/>
      <c r="J1635" s="432"/>
      <c r="K1635" s="432"/>
    </row>
    <row r="1636" spans="1:11" ht="14.4" x14ac:dyDescent="0.3">
      <c r="A1636" s="472" t="s">
        <v>678</v>
      </c>
      <c r="B1636" s="472"/>
      <c r="C1636" s="472"/>
      <c r="D1636" s="472"/>
      <c r="E1636" s="472"/>
      <c r="F1636" s="472"/>
      <c r="G1636" s="472"/>
      <c r="H1636" s="472"/>
      <c r="I1636" s="472"/>
      <c r="J1636" s="472"/>
      <c r="K1636" s="472"/>
    </row>
    <row r="1637" spans="1:11" ht="18" customHeight="1" x14ac:dyDescent="0.3">
      <c r="B1637" s="99" t="s">
        <v>0</v>
      </c>
      <c r="C1637" s="99" t="s">
        <v>0</v>
      </c>
      <c r="D1637" s="99" t="s">
        <v>0</v>
      </c>
      <c r="E1637" s="99" t="s">
        <v>0</v>
      </c>
      <c r="F1637" s="99" t="s">
        <v>0</v>
      </c>
      <c r="G1637" s="99" t="s">
        <v>0</v>
      </c>
      <c r="H1637" s="474" t="s">
        <v>332</v>
      </c>
      <c r="I1637" s="474"/>
      <c r="J1637" s="102" t="s">
        <v>333</v>
      </c>
      <c r="K1637" s="99" t="s">
        <v>0</v>
      </c>
    </row>
    <row r="1638" spans="1:11" ht="14.4" x14ac:dyDescent="0.3">
      <c r="A1638" s="99" t="s">
        <v>2</v>
      </c>
      <c r="B1638" s="99" t="s">
        <v>0</v>
      </c>
      <c r="C1638" s="99" t="s">
        <v>0</v>
      </c>
      <c r="D1638" s="99" t="s">
        <v>0</v>
      </c>
      <c r="E1638" s="99" t="s">
        <v>0</v>
      </c>
      <c r="F1638" s="99" t="s">
        <v>0</v>
      </c>
      <c r="G1638" s="99" t="s">
        <v>0</v>
      </c>
      <c r="H1638" s="10">
        <v>13044266</v>
      </c>
      <c r="I1638" s="137"/>
      <c r="J1638" s="46">
        <v>12323.03</v>
      </c>
    </row>
    <row r="1639" spans="1:11" ht="14.4" x14ac:dyDescent="0.3">
      <c r="A1639" s="99" t="s">
        <v>100</v>
      </c>
      <c r="B1639" s="99" t="s">
        <v>0</v>
      </c>
      <c r="C1639" s="99" t="s">
        <v>0</v>
      </c>
      <c r="D1639" s="99" t="s">
        <v>0</v>
      </c>
      <c r="E1639" s="99" t="s">
        <v>0</v>
      </c>
      <c r="F1639" s="99" t="s">
        <v>0</v>
      </c>
      <c r="G1639" s="99" t="s">
        <v>0</v>
      </c>
      <c r="H1639" s="10">
        <v>6491236</v>
      </c>
      <c r="I1639" s="137">
        <v>0.49763137304927696</v>
      </c>
      <c r="J1639" s="46">
        <v>18785.455099999999</v>
      </c>
    </row>
    <row r="1640" spans="1:11" ht="14.4" x14ac:dyDescent="0.3">
      <c r="A1640" s="99" t="s">
        <v>101</v>
      </c>
      <c r="B1640" s="99" t="s">
        <v>0</v>
      </c>
      <c r="C1640" s="99" t="s">
        <v>0</v>
      </c>
      <c r="D1640" s="99" t="s">
        <v>0</v>
      </c>
      <c r="E1640" s="99" t="s">
        <v>0</v>
      </c>
      <c r="F1640" s="99" t="s">
        <v>0</v>
      </c>
      <c r="G1640" s="99" t="s">
        <v>0</v>
      </c>
      <c r="H1640" s="10">
        <v>2804324</v>
      </c>
      <c r="I1640" s="137">
        <v>0.21498518966111241</v>
      </c>
      <c r="J1640" s="46">
        <v>13623.03</v>
      </c>
    </row>
    <row r="1641" spans="1:11" ht="14.4" x14ac:dyDescent="0.3">
      <c r="A1641" s="99" t="s">
        <v>102</v>
      </c>
      <c r="B1641" s="99" t="s">
        <v>0</v>
      </c>
      <c r="C1641" s="99" t="s">
        <v>0</v>
      </c>
      <c r="D1641" s="99" t="s">
        <v>0</v>
      </c>
      <c r="E1641" s="99" t="s">
        <v>0</v>
      </c>
      <c r="F1641" s="99" t="s">
        <v>0</v>
      </c>
      <c r="G1641" s="99" t="s">
        <v>0</v>
      </c>
      <c r="H1641" s="10">
        <v>3686912</v>
      </c>
      <c r="I1641" s="137">
        <v>0.28264618338816455</v>
      </c>
      <c r="J1641" s="46">
        <v>8129.6970000000001</v>
      </c>
    </row>
    <row r="1642" spans="1:11" ht="14.4" x14ac:dyDescent="0.3">
      <c r="A1642" s="99" t="s">
        <v>103</v>
      </c>
      <c r="B1642" s="99" t="s">
        <v>0</v>
      </c>
      <c r="C1642" s="99" t="s">
        <v>0</v>
      </c>
      <c r="D1642" s="99" t="s">
        <v>0</v>
      </c>
      <c r="E1642" s="99" t="s">
        <v>0</v>
      </c>
      <c r="F1642" s="99" t="s">
        <v>0</v>
      </c>
      <c r="G1642" s="99" t="s">
        <v>0</v>
      </c>
      <c r="H1642" s="10">
        <v>874868</v>
      </c>
      <c r="I1642" s="137">
        <v>6.7069162803027785E-2</v>
      </c>
      <c r="J1642" s="46">
        <v>3643.6364699999999</v>
      </c>
    </row>
    <row r="1643" spans="1:11" ht="14.4" x14ac:dyDescent="0.3">
      <c r="A1643" s="99" t="s">
        <v>104</v>
      </c>
      <c r="B1643" s="99" t="s">
        <v>0</v>
      </c>
      <c r="C1643" s="99" t="s">
        <v>0</v>
      </c>
      <c r="D1643" s="99" t="s">
        <v>0</v>
      </c>
      <c r="E1643" s="99" t="s">
        <v>0</v>
      </c>
      <c r="F1643" s="99" t="s">
        <v>0</v>
      </c>
      <c r="G1643" s="99" t="s">
        <v>0</v>
      </c>
      <c r="H1643" s="10">
        <v>331408</v>
      </c>
      <c r="I1643" s="137">
        <v>2.5406412288740507E-2</v>
      </c>
      <c r="J1643" s="46">
        <v>2555.1516099999999</v>
      </c>
    </row>
    <row r="1644" spans="1:11" ht="14.4" x14ac:dyDescent="0.3">
      <c r="A1644" s="99" t="s">
        <v>105</v>
      </c>
      <c r="B1644" s="99" t="s">
        <v>0</v>
      </c>
      <c r="C1644" s="99" t="s">
        <v>0</v>
      </c>
      <c r="D1644" s="99" t="s">
        <v>0</v>
      </c>
      <c r="E1644" s="99" t="s">
        <v>0</v>
      </c>
      <c r="F1644" s="99" t="s">
        <v>0</v>
      </c>
      <c r="G1644" s="99" t="s">
        <v>0</v>
      </c>
      <c r="H1644" s="10">
        <v>543460</v>
      </c>
      <c r="I1644" s="137">
        <v>4.1662750514287271E-2</v>
      </c>
      <c r="J1644" s="46">
        <v>3091.51514</v>
      </c>
    </row>
    <row r="1645" spans="1:11" ht="14.4" x14ac:dyDescent="0.3">
      <c r="A1645" s="99" t="s">
        <v>106</v>
      </c>
      <c r="B1645" s="99" t="s">
        <v>0</v>
      </c>
      <c r="C1645" s="99" t="s">
        <v>0</v>
      </c>
      <c r="D1645" s="99" t="s">
        <v>0</v>
      </c>
      <c r="E1645" s="99" t="s">
        <v>0</v>
      </c>
      <c r="F1645" s="99" t="s">
        <v>0</v>
      </c>
      <c r="G1645" s="99" t="s">
        <v>0</v>
      </c>
      <c r="H1645" s="10">
        <v>3417627</v>
      </c>
      <c r="I1645" s="137">
        <v>0.26200224681097428</v>
      </c>
      <c r="J1645" s="46">
        <v>6300.6059999999998</v>
      </c>
    </row>
    <row r="1646" spans="1:11" ht="14.4" x14ac:dyDescent="0.3">
      <c r="A1646" s="99" t="s">
        <v>107</v>
      </c>
      <c r="B1646" s="99" t="s">
        <v>0</v>
      </c>
      <c r="C1646" s="99" t="s">
        <v>0</v>
      </c>
      <c r="D1646" s="99" t="s">
        <v>0</v>
      </c>
      <c r="E1646" s="99" t="s">
        <v>0</v>
      </c>
      <c r="F1646" s="99" t="s">
        <v>0</v>
      </c>
      <c r="G1646" s="99" t="s">
        <v>0</v>
      </c>
      <c r="H1646" s="10">
        <v>1715491</v>
      </c>
      <c r="I1646" s="137">
        <v>0.1315130341561572</v>
      </c>
      <c r="J1646" s="46">
        <v>5051.5150000000003</v>
      </c>
    </row>
    <row r="1647" spans="1:11" ht="14.4" x14ac:dyDescent="0.3">
      <c r="A1647" s="99" t="s">
        <v>101</v>
      </c>
      <c r="B1647" s="99" t="s">
        <v>0</v>
      </c>
      <c r="C1647" s="99" t="s">
        <v>0</v>
      </c>
      <c r="D1647" s="99" t="s">
        <v>0</v>
      </c>
      <c r="E1647" s="99" t="s">
        <v>0</v>
      </c>
      <c r="F1647" s="99" t="s">
        <v>0</v>
      </c>
      <c r="G1647" s="99" t="s">
        <v>0</v>
      </c>
      <c r="H1647" s="10">
        <v>631664</v>
      </c>
      <c r="I1647" s="137">
        <v>4.8424648807376361E-2</v>
      </c>
      <c r="J1647" s="46">
        <v>3654.5454100000002</v>
      </c>
    </row>
    <row r="1648" spans="1:11" ht="14.4" x14ac:dyDescent="0.3">
      <c r="A1648" s="99" t="s">
        <v>108</v>
      </c>
      <c r="B1648" s="99" t="s">
        <v>0</v>
      </c>
      <c r="C1648" s="99" t="s">
        <v>0</v>
      </c>
      <c r="D1648" s="99" t="s">
        <v>0</v>
      </c>
      <c r="E1648" s="99" t="s">
        <v>0</v>
      </c>
      <c r="F1648" s="99" t="s">
        <v>0</v>
      </c>
      <c r="G1648" s="99" t="s">
        <v>0</v>
      </c>
      <c r="H1648" s="10">
        <v>842621</v>
      </c>
      <c r="I1648" s="137">
        <v>6.4597042102637281E-2</v>
      </c>
      <c r="J1648" s="46">
        <v>4000</v>
      </c>
    </row>
    <row r="1649" spans="1:11" ht="14.4" x14ac:dyDescent="0.3">
      <c r="A1649" s="99" t="s">
        <v>109</v>
      </c>
      <c r="B1649" s="99" t="s">
        <v>0</v>
      </c>
      <c r="C1649" s="99" t="s">
        <v>0</v>
      </c>
      <c r="D1649" s="99" t="s">
        <v>0</v>
      </c>
      <c r="E1649" s="99" t="s">
        <v>0</v>
      </c>
      <c r="F1649" s="99" t="s">
        <v>0</v>
      </c>
      <c r="G1649" s="99" t="s">
        <v>0</v>
      </c>
      <c r="H1649" s="10">
        <v>227851</v>
      </c>
      <c r="I1649" s="137">
        <v>1.7467521744803427E-2</v>
      </c>
      <c r="J1649" s="46">
        <v>2017.57581</v>
      </c>
    </row>
    <row r="1650" spans="1:11" ht="14.4" x14ac:dyDescent="0.3">
      <c r="A1650" s="99" t="s">
        <v>110</v>
      </c>
      <c r="B1650" s="99" t="s">
        <v>0</v>
      </c>
      <c r="C1650" s="99" t="s">
        <v>0</v>
      </c>
      <c r="D1650" s="99" t="s">
        <v>0</v>
      </c>
      <c r="E1650" s="99" t="s">
        <v>0</v>
      </c>
      <c r="F1650" s="99" t="s">
        <v>0</v>
      </c>
      <c r="G1650" s="99" t="s">
        <v>0</v>
      </c>
      <c r="H1650" s="10">
        <v>2260535</v>
      </c>
      <c r="I1650" s="137">
        <v>0.17329721733672099</v>
      </c>
      <c r="J1650" s="46">
        <v>7875.1513699999996</v>
      </c>
    </row>
    <row r="1651" spans="1:11" ht="14.4" x14ac:dyDescent="0.3">
      <c r="A1651" s="99" t="s">
        <v>107</v>
      </c>
      <c r="B1651" s="99" t="s">
        <v>0</v>
      </c>
      <c r="C1651" s="99" t="s">
        <v>0</v>
      </c>
      <c r="D1651" s="99" t="s">
        <v>0</v>
      </c>
      <c r="E1651" s="99" t="s">
        <v>0</v>
      </c>
      <c r="F1651" s="99" t="s">
        <v>0</v>
      </c>
      <c r="G1651" s="99" t="s">
        <v>0</v>
      </c>
      <c r="H1651" s="10">
        <v>1390613</v>
      </c>
      <c r="I1651" s="137">
        <v>0.10660722496766012</v>
      </c>
      <c r="J1651" s="46">
        <v>4889.6970000000001</v>
      </c>
    </row>
    <row r="1652" spans="1:11" ht="14.4" x14ac:dyDescent="0.3">
      <c r="A1652" s="99" t="s">
        <v>101</v>
      </c>
      <c r="B1652" s="99" t="s">
        <v>0</v>
      </c>
      <c r="C1652" s="99" t="s">
        <v>0</v>
      </c>
      <c r="D1652" s="99" t="s">
        <v>0</v>
      </c>
      <c r="E1652" s="99" t="s">
        <v>0</v>
      </c>
      <c r="F1652" s="99" t="s">
        <v>0</v>
      </c>
      <c r="G1652" s="99" t="s">
        <v>0</v>
      </c>
      <c r="H1652" s="10">
        <v>171733</v>
      </c>
      <c r="I1652" s="137">
        <v>1.3165401564181533E-2</v>
      </c>
      <c r="J1652" s="46">
        <v>2135.7575700000002</v>
      </c>
    </row>
    <row r="1653" spans="1:11" ht="14.4" x14ac:dyDescent="0.3">
      <c r="A1653" s="99" t="s">
        <v>108</v>
      </c>
      <c r="B1653" s="99" t="s">
        <v>0</v>
      </c>
      <c r="C1653" s="99" t="s">
        <v>0</v>
      </c>
      <c r="D1653" s="99" t="s">
        <v>0</v>
      </c>
      <c r="E1653" s="99" t="s">
        <v>0</v>
      </c>
      <c r="F1653" s="99" t="s">
        <v>0</v>
      </c>
      <c r="G1653" s="99" t="s">
        <v>0</v>
      </c>
      <c r="H1653" s="10">
        <v>406426</v>
      </c>
      <c r="I1653" s="137">
        <v>3.1157444964707098E-2</v>
      </c>
      <c r="J1653" s="46">
        <v>3315.1516099999999</v>
      </c>
    </row>
    <row r="1654" spans="1:11" ht="14.4" x14ac:dyDescent="0.3">
      <c r="A1654" s="99" t="s">
        <v>109</v>
      </c>
      <c r="B1654" s="99" t="s">
        <v>0</v>
      </c>
      <c r="C1654" s="99" t="s">
        <v>0</v>
      </c>
      <c r="D1654" s="99" t="s">
        <v>0</v>
      </c>
      <c r="E1654" s="99" t="s">
        <v>0</v>
      </c>
      <c r="F1654" s="99" t="s">
        <v>0</v>
      </c>
      <c r="G1654" s="99" t="s">
        <v>0</v>
      </c>
      <c r="H1654" s="10">
        <v>291763</v>
      </c>
      <c r="I1654" s="137">
        <v>2.2367145840172225E-2</v>
      </c>
      <c r="J1654" s="46">
        <v>2846.0605500000001</v>
      </c>
    </row>
    <row r="1655" spans="1:11" ht="14.4" x14ac:dyDescent="0.3">
      <c r="A1655" s="432"/>
      <c r="B1655" s="432"/>
      <c r="C1655" s="432"/>
      <c r="D1655" s="432"/>
      <c r="E1655" s="432"/>
      <c r="F1655" s="432"/>
      <c r="G1655" s="432"/>
      <c r="H1655" s="432"/>
      <c r="I1655" s="432"/>
      <c r="J1655" s="432"/>
      <c r="K1655" s="432"/>
    </row>
    <row r="1656" spans="1:11" ht="14.4" x14ac:dyDescent="0.3">
      <c r="A1656" s="472" t="s">
        <v>677</v>
      </c>
      <c r="B1656" s="472"/>
      <c r="C1656" s="472"/>
      <c r="D1656" s="472"/>
      <c r="E1656" s="472"/>
      <c r="F1656" s="472"/>
      <c r="G1656" s="472"/>
      <c r="H1656" s="472"/>
      <c r="I1656" s="472"/>
      <c r="J1656" s="472"/>
      <c r="K1656" s="472"/>
    </row>
    <row r="1657" spans="1:11" ht="18" customHeight="1" x14ac:dyDescent="0.3">
      <c r="B1657" s="99" t="s">
        <v>0</v>
      </c>
      <c r="C1657" s="99" t="s">
        <v>0</v>
      </c>
      <c r="D1657" s="99" t="s">
        <v>0</v>
      </c>
      <c r="E1657" s="99" t="s">
        <v>0</v>
      </c>
      <c r="F1657" s="99" t="s">
        <v>0</v>
      </c>
      <c r="G1657" s="99" t="s">
        <v>0</v>
      </c>
      <c r="H1657" s="474" t="s">
        <v>332</v>
      </c>
      <c r="I1657" s="474"/>
      <c r="J1657" s="102" t="s">
        <v>333</v>
      </c>
      <c r="K1657" s="99" t="s">
        <v>0</v>
      </c>
    </row>
    <row r="1658" spans="1:11" ht="14.4" x14ac:dyDescent="0.3">
      <c r="A1658" s="99" t="s">
        <v>2</v>
      </c>
      <c r="B1658" s="99" t="s">
        <v>0</v>
      </c>
      <c r="C1658" s="99" t="s">
        <v>0</v>
      </c>
      <c r="D1658" s="99" t="s">
        <v>0</v>
      </c>
      <c r="E1658" s="99" t="s">
        <v>0</v>
      </c>
      <c r="F1658" s="99" t="s">
        <v>0</v>
      </c>
      <c r="G1658" s="99" t="s">
        <v>0</v>
      </c>
      <c r="H1658" s="10">
        <v>13044266</v>
      </c>
      <c r="I1658" s="137"/>
      <c r="J1658" s="46">
        <v>12323.03</v>
      </c>
    </row>
    <row r="1659" spans="1:11" ht="14.4" x14ac:dyDescent="0.3">
      <c r="A1659" s="99" t="s">
        <v>144</v>
      </c>
      <c r="B1659" s="99" t="s">
        <v>0</v>
      </c>
      <c r="C1659" s="99" t="s">
        <v>0</v>
      </c>
      <c r="D1659" s="99" t="s">
        <v>0</v>
      </c>
      <c r="E1659" s="99" t="s">
        <v>0</v>
      </c>
      <c r="F1659" s="99" t="s">
        <v>0</v>
      </c>
      <c r="G1659" s="99" t="s">
        <v>0</v>
      </c>
      <c r="H1659" s="10">
        <v>7154580</v>
      </c>
      <c r="I1659" s="137">
        <v>0.54848467518218347</v>
      </c>
      <c r="J1659" s="46">
        <v>22952.726600000002</v>
      </c>
    </row>
    <row r="1660" spans="1:11" ht="14.4" x14ac:dyDescent="0.3">
      <c r="A1660" s="99" t="s">
        <v>235</v>
      </c>
      <c r="B1660" s="99" t="s">
        <v>0</v>
      </c>
      <c r="C1660" s="99" t="s">
        <v>0</v>
      </c>
      <c r="D1660" s="99" t="s">
        <v>0</v>
      </c>
      <c r="E1660" s="99" t="s">
        <v>0</v>
      </c>
      <c r="F1660" s="99" t="s">
        <v>0</v>
      </c>
      <c r="G1660" s="99" t="s">
        <v>0</v>
      </c>
      <c r="H1660" s="10">
        <v>115169</v>
      </c>
      <c r="I1660" s="137">
        <v>8.8290901151509785E-3</v>
      </c>
      <c r="J1660" s="46">
        <v>1293.3333700000001</v>
      </c>
    </row>
    <row r="1661" spans="1:11" ht="14.4" x14ac:dyDescent="0.3">
      <c r="A1661" s="99" t="s">
        <v>236</v>
      </c>
      <c r="B1661" s="99" t="s">
        <v>0</v>
      </c>
      <c r="C1661" s="99" t="s">
        <v>0</v>
      </c>
      <c r="D1661" s="99" t="s">
        <v>0</v>
      </c>
      <c r="E1661" s="99" t="s">
        <v>0</v>
      </c>
      <c r="F1661" s="99" t="s">
        <v>0</v>
      </c>
      <c r="G1661" s="99" t="s">
        <v>0</v>
      </c>
      <c r="H1661" s="10">
        <v>109154</v>
      </c>
      <c r="I1661" s="137">
        <v>8.367967963854769E-3</v>
      </c>
      <c r="J1661" s="46">
        <v>1330.9090000000001</v>
      </c>
    </row>
    <row r="1662" spans="1:11" ht="14.4" x14ac:dyDescent="0.3">
      <c r="A1662" s="99" t="s">
        <v>237</v>
      </c>
      <c r="B1662" s="99" t="s">
        <v>0</v>
      </c>
      <c r="C1662" s="99" t="s">
        <v>0</v>
      </c>
      <c r="D1662" s="99" t="s">
        <v>0</v>
      </c>
      <c r="E1662" s="99" t="s">
        <v>0</v>
      </c>
      <c r="F1662" s="99" t="s">
        <v>0</v>
      </c>
      <c r="G1662" s="99" t="s">
        <v>0</v>
      </c>
      <c r="H1662" s="10">
        <v>926140</v>
      </c>
      <c r="I1662" s="137">
        <v>7.0999778753361817E-2</v>
      </c>
      <c r="J1662" s="46">
        <v>4629.6970000000001</v>
      </c>
    </row>
    <row r="1663" spans="1:11" ht="14.4" x14ac:dyDescent="0.3">
      <c r="A1663" s="99" t="s">
        <v>238</v>
      </c>
      <c r="B1663" s="99" t="s">
        <v>0</v>
      </c>
      <c r="C1663" s="99" t="s">
        <v>0</v>
      </c>
      <c r="D1663" s="99" t="s">
        <v>0</v>
      </c>
      <c r="E1663" s="99" t="s">
        <v>0</v>
      </c>
      <c r="F1663" s="99" t="s">
        <v>0</v>
      </c>
      <c r="G1663" s="99" t="s">
        <v>0</v>
      </c>
      <c r="H1663" s="10">
        <v>807014</v>
      </c>
      <c r="I1663" s="137">
        <v>6.1867336958629948E-2</v>
      </c>
      <c r="J1663" s="46">
        <v>4143.6360000000004</v>
      </c>
    </row>
    <row r="1664" spans="1:11" ht="14.4" x14ac:dyDescent="0.3">
      <c r="A1664" s="99" t="s">
        <v>239</v>
      </c>
      <c r="B1664" s="99" t="s">
        <v>0</v>
      </c>
      <c r="C1664" s="99" t="s">
        <v>0</v>
      </c>
      <c r="D1664" s="99" t="s">
        <v>0</v>
      </c>
      <c r="E1664" s="99" t="s">
        <v>0</v>
      </c>
      <c r="F1664" s="99" t="s">
        <v>0</v>
      </c>
      <c r="G1664" s="99" t="s">
        <v>0</v>
      </c>
      <c r="H1664" s="10">
        <v>1060923</v>
      </c>
      <c r="I1664" s="137">
        <v>8.133251805812608E-2</v>
      </c>
      <c r="J1664" s="46">
        <v>5147.2730000000001</v>
      </c>
    </row>
    <row r="1665" spans="1:10" ht="14.4" x14ac:dyDescent="0.3">
      <c r="A1665" s="99" t="s">
        <v>240</v>
      </c>
      <c r="B1665" s="99" t="s">
        <v>0</v>
      </c>
      <c r="C1665" s="99" t="s">
        <v>0</v>
      </c>
      <c r="D1665" s="99" t="s">
        <v>0</v>
      </c>
      <c r="E1665" s="99" t="s">
        <v>0</v>
      </c>
      <c r="F1665" s="99" t="s">
        <v>0</v>
      </c>
      <c r="G1665" s="99" t="s">
        <v>0</v>
      </c>
      <c r="H1665" s="10">
        <v>1165169</v>
      </c>
      <c r="I1665" s="137">
        <v>8.9324228745411974E-2</v>
      </c>
      <c r="J1665" s="46">
        <v>5375.1513699999996</v>
      </c>
    </row>
    <row r="1666" spans="1:10" ht="14.4" x14ac:dyDescent="0.3">
      <c r="A1666" s="99" t="s">
        <v>241</v>
      </c>
      <c r="B1666" s="99" t="s">
        <v>0</v>
      </c>
      <c r="C1666" s="99" t="s">
        <v>0</v>
      </c>
      <c r="D1666" s="99" t="s">
        <v>0</v>
      </c>
      <c r="E1666" s="99" t="s">
        <v>0</v>
      </c>
      <c r="F1666" s="99" t="s">
        <v>0</v>
      </c>
      <c r="G1666" s="99" t="s">
        <v>0</v>
      </c>
      <c r="H1666" s="10">
        <v>902690</v>
      </c>
      <c r="I1666" s="137">
        <v>6.9202053990619322E-2</v>
      </c>
      <c r="J1666" s="46">
        <v>3878.78784</v>
      </c>
    </row>
    <row r="1667" spans="1:10" ht="14.4" x14ac:dyDescent="0.3">
      <c r="A1667" s="99" t="s">
        <v>242</v>
      </c>
      <c r="B1667" s="99" t="s">
        <v>0</v>
      </c>
      <c r="C1667" s="99" t="s">
        <v>0</v>
      </c>
      <c r="D1667" s="99" t="s">
        <v>0</v>
      </c>
      <c r="E1667" s="99" t="s">
        <v>0</v>
      </c>
      <c r="F1667" s="99" t="s">
        <v>0</v>
      </c>
      <c r="G1667" s="99" t="s">
        <v>0</v>
      </c>
      <c r="H1667" s="10">
        <v>1071998</v>
      </c>
      <c r="I1667" s="137">
        <v>8.2181550115583354E-2</v>
      </c>
      <c r="J1667" s="46">
        <v>4763.6360000000004</v>
      </c>
    </row>
    <row r="1668" spans="1:10" ht="14.4" x14ac:dyDescent="0.3">
      <c r="A1668" s="99" t="s">
        <v>243</v>
      </c>
      <c r="B1668" s="99" t="s">
        <v>0</v>
      </c>
      <c r="C1668" s="99" t="s">
        <v>0</v>
      </c>
      <c r="D1668" s="99" t="s">
        <v>0</v>
      </c>
      <c r="E1668" s="99" t="s">
        <v>0</v>
      </c>
      <c r="F1668" s="99" t="s">
        <v>0</v>
      </c>
      <c r="G1668" s="99" t="s">
        <v>0</v>
      </c>
      <c r="H1668" s="10">
        <v>427684</v>
      </c>
      <c r="I1668" s="137">
        <v>3.2787126542804322E-2</v>
      </c>
      <c r="J1668" s="46">
        <v>2913.9394499999999</v>
      </c>
    </row>
    <row r="1669" spans="1:10" ht="14.4" x14ac:dyDescent="0.3">
      <c r="A1669" s="99" t="s">
        <v>244</v>
      </c>
      <c r="B1669" s="99" t="s">
        <v>0</v>
      </c>
      <c r="C1669" s="99" t="s">
        <v>0</v>
      </c>
      <c r="D1669" s="99" t="s">
        <v>0</v>
      </c>
      <c r="E1669" s="99" t="s">
        <v>0</v>
      </c>
      <c r="F1669" s="99" t="s">
        <v>0</v>
      </c>
      <c r="G1669" s="99" t="s">
        <v>0</v>
      </c>
      <c r="H1669" s="10">
        <v>568639</v>
      </c>
      <c r="I1669" s="137">
        <v>4.359302393864093E-2</v>
      </c>
      <c r="J1669" s="46">
        <v>3060</v>
      </c>
    </row>
    <row r="1670" spans="1:10" ht="14.4" x14ac:dyDescent="0.3">
      <c r="A1670" s="99" t="s">
        <v>145</v>
      </c>
      <c r="B1670" s="99" t="s">
        <v>0</v>
      </c>
      <c r="C1670" s="99" t="s">
        <v>0</v>
      </c>
      <c r="D1670" s="99" t="s">
        <v>0</v>
      </c>
      <c r="E1670" s="99" t="s">
        <v>0</v>
      </c>
      <c r="F1670" s="99" t="s">
        <v>0</v>
      </c>
      <c r="G1670" s="99" t="s">
        <v>0</v>
      </c>
      <c r="H1670" s="10">
        <v>5889686</v>
      </c>
      <c r="I1670" s="137">
        <v>0.45151532481781648</v>
      </c>
      <c r="J1670" s="46">
        <v>12915.757799999999</v>
      </c>
    </row>
    <row r="1671" spans="1:10" ht="14.4" x14ac:dyDescent="0.3">
      <c r="A1671" s="99" t="s">
        <v>235</v>
      </c>
      <c r="B1671" s="99" t="s">
        <v>0</v>
      </c>
      <c r="C1671" s="99" t="s">
        <v>0</v>
      </c>
      <c r="D1671" s="99" t="s">
        <v>0</v>
      </c>
      <c r="E1671" s="99" t="s">
        <v>0</v>
      </c>
      <c r="F1671" s="99" t="s">
        <v>0</v>
      </c>
      <c r="G1671" s="99" t="s">
        <v>0</v>
      </c>
      <c r="H1671" s="10">
        <v>94311</v>
      </c>
      <c r="I1671" s="137">
        <v>7.230073351770042E-3</v>
      </c>
      <c r="J1671" s="46">
        <v>1344.24243</v>
      </c>
    </row>
    <row r="1672" spans="1:10" ht="14.4" x14ac:dyDescent="0.3">
      <c r="A1672" s="99" t="s">
        <v>236</v>
      </c>
      <c r="B1672" s="99" t="s">
        <v>0</v>
      </c>
      <c r="C1672" s="99" t="s">
        <v>0</v>
      </c>
      <c r="D1672" s="99" t="s">
        <v>0</v>
      </c>
      <c r="E1672" s="99" t="s">
        <v>0</v>
      </c>
      <c r="F1672" s="99" t="s">
        <v>0</v>
      </c>
      <c r="G1672" s="99" t="s">
        <v>0</v>
      </c>
      <c r="H1672" s="10">
        <v>119327</v>
      </c>
      <c r="I1672" s="137">
        <v>9.1478508641268125E-3</v>
      </c>
      <c r="J1672" s="46">
        <v>1526.6666299999999</v>
      </c>
    </row>
    <row r="1673" spans="1:10" ht="14.4" x14ac:dyDescent="0.3">
      <c r="A1673" s="99" t="s">
        <v>237</v>
      </c>
      <c r="B1673" s="99" t="s">
        <v>0</v>
      </c>
      <c r="C1673" s="99" t="s">
        <v>0</v>
      </c>
      <c r="D1673" s="99" t="s">
        <v>0</v>
      </c>
      <c r="E1673" s="99" t="s">
        <v>0</v>
      </c>
      <c r="F1673" s="99" t="s">
        <v>0</v>
      </c>
      <c r="G1673" s="99" t="s">
        <v>0</v>
      </c>
      <c r="H1673" s="10">
        <v>526995</v>
      </c>
      <c r="I1673" s="137">
        <v>4.040051007852799E-2</v>
      </c>
      <c r="J1673" s="46">
        <v>3146.6667499999999</v>
      </c>
    </row>
    <row r="1674" spans="1:10" ht="14.4" x14ac:dyDescent="0.3">
      <c r="A1674" s="99" t="s">
        <v>238</v>
      </c>
      <c r="B1674" s="99" t="s">
        <v>0</v>
      </c>
      <c r="C1674" s="99" t="s">
        <v>0</v>
      </c>
      <c r="D1674" s="99" t="s">
        <v>0</v>
      </c>
      <c r="E1674" s="99" t="s">
        <v>0</v>
      </c>
      <c r="F1674" s="99" t="s">
        <v>0</v>
      </c>
      <c r="G1674" s="99" t="s">
        <v>0</v>
      </c>
      <c r="H1674" s="10">
        <v>624247</v>
      </c>
      <c r="I1674" s="137">
        <v>4.7856046480499556E-2</v>
      </c>
      <c r="J1674" s="46">
        <v>3167.8789999999999</v>
      </c>
    </row>
    <row r="1675" spans="1:10" ht="14.4" x14ac:dyDescent="0.3">
      <c r="A1675" s="99" t="s">
        <v>239</v>
      </c>
      <c r="B1675" s="99" t="s">
        <v>0</v>
      </c>
      <c r="C1675" s="99" t="s">
        <v>0</v>
      </c>
      <c r="D1675" s="99" t="s">
        <v>0</v>
      </c>
      <c r="E1675" s="99" t="s">
        <v>0</v>
      </c>
      <c r="F1675" s="99" t="s">
        <v>0</v>
      </c>
      <c r="G1675" s="99" t="s">
        <v>0</v>
      </c>
      <c r="H1675" s="10">
        <v>892930</v>
      </c>
      <c r="I1675" s="137">
        <v>6.8453832511541857E-2</v>
      </c>
      <c r="J1675" s="46">
        <v>4396.3639999999996</v>
      </c>
    </row>
    <row r="1676" spans="1:10" ht="14.4" x14ac:dyDescent="0.3">
      <c r="A1676" s="99" t="s">
        <v>240</v>
      </c>
      <c r="B1676" s="99" t="s">
        <v>0</v>
      </c>
      <c r="C1676" s="99" t="s">
        <v>0</v>
      </c>
      <c r="D1676" s="99" t="s">
        <v>0</v>
      </c>
      <c r="E1676" s="99" t="s">
        <v>0</v>
      </c>
      <c r="F1676" s="99" t="s">
        <v>0</v>
      </c>
      <c r="G1676" s="99" t="s">
        <v>0</v>
      </c>
      <c r="H1676" s="10">
        <v>1124635</v>
      </c>
      <c r="I1676" s="137">
        <v>8.6216809746136727E-2</v>
      </c>
      <c r="J1676" s="46">
        <v>4770.3029999999999</v>
      </c>
    </row>
    <row r="1677" spans="1:10" ht="14.4" x14ac:dyDescent="0.3">
      <c r="A1677" s="99" t="s">
        <v>241</v>
      </c>
      <c r="B1677" s="99" t="s">
        <v>0</v>
      </c>
      <c r="C1677" s="99" t="s">
        <v>0</v>
      </c>
      <c r="D1677" s="99" t="s">
        <v>0</v>
      </c>
      <c r="E1677" s="99" t="s">
        <v>0</v>
      </c>
      <c r="F1677" s="99" t="s">
        <v>0</v>
      </c>
      <c r="G1677" s="99" t="s">
        <v>0</v>
      </c>
      <c r="H1677" s="10">
        <v>846581</v>
      </c>
      <c r="I1677" s="137">
        <v>6.4900623768328558E-2</v>
      </c>
      <c r="J1677" s="46">
        <v>3937.5756799999999</v>
      </c>
    </row>
    <row r="1678" spans="1:10" ht="14.4" x14ac:dyDescent="0.3">
      <c r="A1678" s="99" t="s">
        <v>242</v>
      </c>
      <c r="B1678" s="99" t="s">
        <v>0</v>
      </c>
      <c r="C1678" s="99" t="s">
        <v>0</v>
      </c>
      <c r="D1678" s="99" t="s">
        <v>0</v>
      </c>
      <c r="E1678" s="99" t="s">
        <v>0</v>
      </c>
      <c r="F1678" s="99" t="s">
        <v>0</v>
      </c>
      <c r="G1678" s="99" t="s">
        <v>0</v>
      </c>
      <c r="H1678" s="10">
        <v>705516</v>
      </c>
      <c r="I1678" s="137">
        <v>5.4086293548444964E-2</v>
      </c>
      <c r="J1678" s="46">
        <v>3960.6060000000002</v>
      </c>
    </row>
    <row r="1679" spans="1:10" ht="14.4" x14ac:dyDescent="0.3">
      <c r="A1679" s="99" t="s">
        <v>243</v>
      </c>
      <c r="B1679" s="99" t="s">
        <v>0</v>
      </c>
      <c r="C1679" s="99" t="s">
        <v>0</v>
      </c>
      <c r="D1679" s="99" t="s">
        <v>0</v>
      </c>
      <c r="E1679" s="99" t="s">
        <v>0</v>
      </c>
      <c r="F1679" s="99" t="s">
        <v>0</v>
      </c>
      <c r="G1679" s="99" t="s">
        <v>0</v>
      </c>
      <c r="H1679" s="10">
        <v>351968</v>
      </c>
      <c r="I1679" s="137">
        <v>2.698258376515781E-2</v>
      </c>
      <c r="J1679" s="46">
        <v>2592.1210000000001</v>
      </c>
    </row>
    <row r="1680" spans="1:10" ht="14.4" x14ac:dyDescent="0.3">
      <c r="A1680" s="99" t="s">
        <v>244</v>
      </c>
      <c r="B1680" s="99" t="s">
        <v>0</v>
      </c>
      <c r="C1680" s="99" t="s">
        <v>0</v>
      </c>
      <c r="D1680" s="99" t="s">
        <v>0</v>
      </c>
      <c r="E1680" s="99" t="s">
        <v>0</v>
      </c>
      <c r="F1680" s="99" t="s">
        <v>0</v>
      </c>
      <c r="G1680" s="99" t="s">
        <v>0</v>
      </c>
      <c r="H1680" s="10">
        <v>603176</v>
      </c>
      <c r="I1680" s="137">
        <v>4.6240700703282192E-2</v>
      </c>
      <c r="J1680" s="46">
        <v>3152.7272899999998</v>
      </c>
    </row>
    <row r="1681" spans="1:11" ht="14.4" x14ac:dyDescent="0.3">
      <c r="A1681" s="432"/>
      <c r="B1681" s="432"/>
      <c r="C1681" s="432"/>
      <c r="D1681" s="432"/>
      <c r="E1681" s="432"/>
      <c r="F1681" s="432"/>
      <c r="G1681" s="432"/>
      <c r="H1681" s="432"/>
      <c r="I1681" s="432"/>
      <c r="J1681" s="432"/>
      <c r="K1681" s="432"/>
    </row>
    <row r="1682" spans="1:11" ht="14.4" x14ac:dyDescent="0.3"/>
    <row r="1683" spans="1:11" ht="14.4" x14ac:dyDescent="0.3"/>
    <row r="1684" spans="1:11" ht="14.4" x14ac:dyDescent="0.3"/>
    <row r="1685" spans="1:11" ht="14.4" x14ac:dyDescent="0.3"/>
    <row r="1686" spans="1:11" ht="14.4" x14ac:dyDescent="0.3">
      <c r="A1686" s="103" t="s">
        <v>679</v>
      </c>
    </row>
    <row r="1687" spans="1:11" ht="36" customHeight="1" x14ac:dyDescent="0.3">
      <c r="A1687" s="104" t="s">
        <v>680</v>
      </c>
    </row>
    <row r="1688" spans="1:11" ht="14.4" x14ac:dyDescent="0.3">
      <c r="A1688" s="105" t="s">
        <v>681</v>
      </c>
    </row>
  </sheetData>
  <mergeCells count="407">
    <mergeCell ref="B1:K1"/>
    <mergeCell ref="H1637:I1637"/>
    <mergeCell ref="A1655:K1655"/>
    <mergeCell ref="A1656:K1656"/>
    <mergeCell ref="H1657:I1657"/>
    <mergeCell ref="A1681:K1681"/>
    <mergeCell ref="A1548:K1548"/>
    <mergeCell ref="A1549:K1549"/>
    <mergeCell ref="E1550:F1550"/>
    <mergeCell ref="H1550:I1550"/>
    <mergeCell ref="A1635:K1635"/>
    <mergeCell ref="A1636:K1636"/>
    <mergeCell ref="E1504:F1504"/>
    <mergeCell ref="H1504:I1504"/>
    <mergeCell ref="A1532:K1532"/>
    <mergeCell ref="A1533:K1533"/>
    <mergeCell ref="E1534:F1534"/>
    <mergeCell ref="H1534:I1534"/>
    <mergeCell ref="A1466:K1466"/>
    <mergeCell ref="A1467:K1467"/>
    <mergeCell ref="E1468:F1468"/>
    <mergeCell ref="H1468:I1468"/>
    <mergeCell ref="A1502:K1502"/>
    <mergeCell ref="A1503:K1503"/>
    <mergeCell ref="E1396:F1396"/>
    <mergeCell ref="H1396:I1396"/>
    <mergeCell ref="A1430:K1430"/>
    <mergeCell ref="A1431:K1431"/>
    <mergeCell ref="E1432:F1432"/>
    <mergeCell ref="H1432:I1432"/>
    <mergeCell ref="A1352:K1352"/>
    <mergeCell ref="A1353:K1353"/>
    <mergeCell ref="E1354:F1354"/>
    <mergeCell ref="H1354:I1354"/>
    <mergeCell ref="A1394:K1394"/>
    <mergeCell ref="A1395:K1395"/>
    <mergeCell ref="A1287:K1287"/>
    <mergeCell ref="E1288:F1288"/>
    <mergeCell ref="H1288:I1288"/>
    <mergeCell ref="A1310:K1310"/>
    <mergeCell ref="A1311:K1311"/>
    <mergeCell ref="E1312:F1312"/>
    <mergeCell ref="H1312:I1312"/>
    <mergeCell ref="A1280:K1280"/>
    <mergeCell ref="A1281:K1281"/>
    <mergeCell ref="B1282:C1282"/>
    <mergeCell ref="E1282:F1282"/>
    <mergeCell ref="H1282:I1282"/>
    <mergeCell ref="A1286:K1286"/>
    <mergeCell ref="B1250:C1250"/>
    <mergeCell ref="E1250:F1250"/>
    <mergeCell ref="H1250:I1250"/>
    <mergeCell ref="A1276:K1276"/>
    <mergeCell ref="A1277:K1277"/>
    <mergeCell ref="B1278:C1278"/>
    <mergeCell ref="E1278:F1278"/>
    <mergeCell ref="H1278:I1278"/>
    <mergeCell ref="A1245:K1245"/>
    <mergeCell ref="B1246:C1246"/>
    <mergeCell ref="E1246:F1246"/>
    <mergeCell ref="H1246:I1246"/>
    <mergeCell ref="A1248:K1248"/>
    <mergeCell ref="A1249:K1249"/>
    <mergeCell ref="A1238:K1238"/>
    <mergeCell ref="A1239:K1239"/>
    <mergeCell ref="B1240:C1240"/>
    <mergeCell ref="E1240:F1240"/>
    <mergeCell ref="H1240:I1240"/>
    <mergeCell ref="A1244:K1244"/>
    <mergeCell ref="B1208:C1208"/>
    <mergeCell ref="E1208:F1208"/>
    <mergeCell ref="H1208:I1208"/>
    <mergeCell ref="A1212:K1212"/>
    <mergeCell ref="A1213:K1213"/>
    <mergeCell ref="B1214:C1214"/>
    <mergeCell ref="E1214:F1214"/>
    <mergeCell ref="H1214:I1214"/>
    <mergeCell ref="A1203:K1203"/>
    <mergeCell ref="B1204:C1204"/>
    <mergeCell ref="E1204:F1204"/>
    <mergeCell ref="H1204:I1204"/>
    <mergeCell ref="A1206:K1206"/>
    <mergeCell ref="A1207:K1207"/>
    <mergeCell ref="A1198:K1198"/>
    <mergeCell ref="A1199:K1199"/>
    <mergeCell ref="B1200:C1200"/>
    <mergeCell ref="E1200:F1200"/>
    <mergeCell ref="H1200:I1200"/>
    <mergeCell ref="A1202:K1202"/>
    <mergeCell ref="B1182:C1182"/>
    <mergeCell ref="E1182:F1182"/>
    <mergeCell ref="H1182:I1182"/>
    <mergeCell ref="A1184:K1184"/>
    <mergeCell ref="A1185:K1185"/>
    <mergeCell ref="B1186:C1186"/>
    <mergeCell ref="E1186:F1186"/>
    <mergeCell ref="H1186:I1186"/>
    <mergeCell ref="A1171:K1171"/>
    <mergeCell ref="B1172:C1172"/>
    <mergeCell ref="E1172:F1172"/>
    <mergeCell ref="H1172:I1172"/>
    <mergeCell ref="A1180:K1180"/>
    <mergeCell ref="A1181:K1181"/>
    <mergeCell ref="A1160:K1160"/>
    <mergeCell ref="A1161:K1161"/>
    <mergeCell ref="B1162:C1162"/>
    <mergeCell ref="E1162:F1162"/>
    <mergeCell ref="H1162:I1162"/>
    <mergeCell ref="A1170:K1170"/>
    <mergeCell ref="B1134:C1134"/>
    <mergeCell ref="E1134:F1134"/>
    <mergeCell ref="H1134:I1134"/>
    <mergeCell ref="A1142:K1142"/>
    <mergeCell ref="A1143:K1143"/>
    <mergeCell ref="B1144:C1144"/>
    <mergeCell ref="E1144:F1144"/>
    <mergeCell ref="H1144:I1144"/>
    <mergeCell ref="A1107:K1107"/>
    <mergeCell ref="B1108:C1108"/>
    <mergeCell ref="E1108:F1108"/>
    <mergeCell ref="H1108:I1108"/>
    <mergeCell ref="A1132:K1132"/>
    <mergeCell ref="A1133:K1133"/>
    <mergeCell ref="A1092:K1092"/>
    <mergeCell ref="A1093:K1093"/>
    <mergeCell ref="B1094:C1094"/>
    <mergeCell ref="E1094:F1094"/>
    <mergeCell ref="H1094:I1094"/>
    <mergeCell ref="A1106:K1106"/>
    <mergeCell ref="B1048:C1048"/>
    <mergeCell ref="E1048:F1048"/>
    <mergeCell ref="H1048:I1048"/>
    <mergeCell ref="A1062:K1062"/>
    <mergeCell ref="A1063:K1063"/>
    <mergeCell ref="B1064:C1064"/>
    <mergeCell ref="E1064:F1064"/>
    <mergeCell ref="H1064:I1064"/>
    <mergeCell ref="A1041:K1041"/>
    <mergeCell ref="B1042:C1042"/>
    <mergeCell ref="E1042:F1042"/>
    <mergeCell ref="H1042:I1042"/>
    <mergeCell ref="A1046:K1046"/>
    <mergeCell ref="A1047:K1047"/>
    <mergeCell ref="A1020:K1020"/>
    <mergeCell ref="A1021:K1021"/>
    <mergeCell ref="B1022:C1022"/>
    <mergeCell ref="E1022:F1022"/>
    <mergeCell ref="H1022:I1022"/>
    <mergeCell ref="A1040:K1040"/>
    <mergeCell ref="B987:C987"/>
    <mergeCell ref="E987:F987"/>
    <mergeCell ref="H987:I987"/>
    <mergeCell ref="A996:K996"/>
    <mergeCell ref="A997:K997"/>
    <mergeCell ref="B998:C998"/>
    <mergeCell ref="E998:F998"/>
    <mergeCell ref="H998:I998"/>
    <mergeCell ref="A980:K980"/>
    <mergeCell ref="B981:C981"/>
    <mergeCell ref="E981:F981"/>
    <mergeCell ref="H981:I981"/>
    <mergeCell ref="A985:K985"/>
    <mergeCell ref="A986:K986"/>
    <mergeCell ref="A973:K973"/>
    <mergeCell ref="A974:K974"/>
    <mergeCell ref="B975:C975"/>
    <mergeCell ref="E975:F975"/>
    <mergeCell ref="H975:I975"/>
    <mergeCell ref="A979:K979"/>
    <mergeCell ref="B963:C963"/>
    <mergeCell ref="E963:F963"/>
    <mergeCell ref="H963:I963"/>
    <mergeCell ref="A967:K967"/>
    <mergeCell ref="A968:K968"/>
    <mergeCell ref="B969:C969"/>
    <mergeCell ref="E969:F969"/>
    <mergeCell ref="H969:I969"/>
    <mergeCell ref="A956:K956"/>
    <mergeCell ref="B957:C957"/>
    <mergeCell ref="E957:F957"/>
    <mergeCell ref="H957:I957"/>
    <mergeCell ref="A961:K961"/>
    <mergeCell ref="A962:K962"/>
    <mergeCell ref="A949:K949"/>
    <mergeCell ref="A950:K950"/>
    <mergeCell ref="B951:C951"/>
    <mergeCell ref="E951:F951"/>
    <mergeCell ref="H951:I951"/>
    <mergeCell ref="A955:K955"/>
    <mergeCell ref="B939:C939"/>
    <mergeCell ref="E939:F939"/>
    <mergeCell ref="H939:I939"/>
    <mergeCell ref="A943:K943"/>
    <mergeCell ref="A944:K944"/>
    <mergeCell ref="B945:C945"/>
    <mergeCell ref="E945:F945"/>
    <mergeCell ref="H945:I945"/>
    <mergeCell ref="A932:K932"/>
    <mergeCell ref="B933:C933"/>
    <mergeCell ref="E933:F933"/>
    <mergeCell ref="H933:I933"/>
    <mergeCell ref="A937:K937"/>
    <mergeCell ref="A938:K938"/>
    <mergeCell ref="A925:K925"/>
    <mergeCell ref="A926:K926"/>
    <mergeCell ref="B927:C927"/>
    <mergeCell ref="E927:F927"/>
    <mergeCell ref="H927:I927"/>
    <mergeCell ref="A931:K931"/>
    <mergeCell ref="B919:C919"/>
    <mergeCell ref="E919:F919"/>
    <mergeCell ref="H919:I919"/>
    <mergeCell ref="A921:K921"/>
    <mergeCell ref="A922:K922"/>
    <mergeCell ref="B923:C923"/>
    <mergeCell ref="E923:F923"/>
    <mergeCell ref="H923:I923"/>
    <mergeCell ref="A846:K846"/>
    <mergeCell ref="B847:C847"/>
    <mergeCell ref="E847:F847"/>
    <mergeCell ref="H847:I847"/>
    <mergeCell ref="A917:K917"/>
    <mergeCell ref="A918:K918"/>
    <mergeCell ref="A841:K841"/>
    <mergeCell ref="A842:K842"/>
    <mergeCell ref="B843:C843"/>
    <mergeCell ref="E843:F843"/>
    <mergeCell ref="H843:I843"/>
    <mergeCell ref="A845:K845"/>
    <mergeCell ref="B835:C835"/>
    <mergeCell ref="E835:F835"/>
    <mergeCell ref="H835:I835"/>
    <mergeCell ref="A837:K837"/>
    <mergeCell ref="A838:K838"/>
    <mergeCell ref="B839:C839"/>
    <mergeCell ref="E839:F839"/>
    <mergeCell ref="H839:I839"/>
    <mergeCell ref="A830:K830"/>
    <mergeCell ref="B831:C831"/>
    <mergeCell ref="E831:F831"/>
    <mergeCell ref="H831:I831"/>
    <mergeCell ref="A833:K833"/>
    <mergeCell ref="A834:K834"/>
    <mergeCell ref="A825:K825"/>
    <mergeCell ref="A826:K826"/>
    <mergeCell ref="B827:C827"/>
    <mergeCell ref="E827:F827"/>
    <mergeCell ref="H827:I827"/>
    <mergeCell ref="A829:K829"/>
    <mergeCell ref="B819:C819"/>
    <mergeCell ref="E819:F819"/>
    <mergeCell ref="H819:I819"/>
    <mergeCell ref="A821:K821"/>
    <mergeCell ref="A822:K822"/>
    <mergeCell ref="B823:C823"/>
    <mergeCell ref="E823:F823"/>
    <mergeCell ref="H823:I823"/>
    <mergeCell ref="A814:K814"/>
    <mergeCell ref="B815:C815"/>
    <mergeCell ref="E815:F815"/>
    <mergeCell ref="H815:I815"/>
    <mergeCell ref="A817:K817"/>
    <mergeCell ref="A818:K818"/>
    <mergeCell ref="A809:K809"/>
    <mergeCell ref="A810:K810"/>
    <mergeCell ref="B811:C811"/>
    <mergeCell ref="E811:F811"/>
    <mergeCell ref="H811:I811"/>
    <mergeCell ref="A813:K813"/>
    <mergeCell ref="B769:C769"/>
    <mergeCell ref="E769:F769"/>
    <mergeCell ref="H769:I769"/>
    <mergeCell ref="A805:K805"/>
    <mergeCell ref="A806:K806"/>
    <mergeCell ref="B807:C807"/>
    <mergeCell ref="E807:F807"/>
    <mergeCell ref="H807:I807"/>
    <mergeCell ref="A742:K742"/>
    <mergeCell ref="B743:C743"/>
    <mergeCell ref="E743:F743"/>
    <mergeCell ref="H743:I743"/>
    <mergeCell ref="A767:K767"/>
    <mergeCell ref="A768:K768"/>
    <mergeCell ref="A697:K697"/>
    <mergeCell ref="A698:K698"/>
    <mergeCell ref="B699:C699"/>
    <mergeCell ref="E699:F699"/>
    <mergeCell ref="H699:I699"/>
    <mergeCell ref="A741:K741"/>
    <mergeCell ref="B611:C611"/>
    <mergeCell ref="E611:F611"/>
    <mergeCell ref="H611:I611"/>
    <mergeCell ref="A653:K653"/>
    <mergeCell ref="A654:K654"/>
    <mergeCell ref="B655:C655"/>
    <mergeCell ref="E655:F655"/>
    <mergeCell ref="H655:I655"/>
    <mergeCell ref="A566:K566"/>
    <mergeCell ref="B567:C567"/>
    <mergeCell ref="E567:F567"/>
    <mergeCell ref="H567:I567"/>
    <mergeCell ref="A609:K609"/>
    <mergeCell ref="A610:K610"/>
    <mergeCell ref="A521:K521"/>
    <mergeCell ref="A522:K522"/>
    <mergeCell ref="B523:C523"/>
    <mergeCell ref="E523:F523"/>
    <mergeCell ref="H523:I523"/>
    <mergeCell ref="A565:K565"/>
    <mergeCell ref="B435:C435"/>
    <mergeCell ref="E435:F435"/>
    <mergeCell ref="H435:I435"/>
    <mergeCell ref="A477:K477"/>
    <mergeCell ref="A478:K478"/>
    <mergeCell ref="B479:C479"/>
    <mergeCell ref="E479:F479"/>
    <mergeCell ref="H479:I479"/>
    <mergeCell ref="A390:K390"/>
    <mergeCell ref="B391:C391"/>
    <mergeCell ref="E391:F391"/>
    <mergeCell ref="H391:I391"/>
    <mergeCell ref="A433:K433"/>
    <mergeCell ref="A434:K434"/>
    <mergeCell ref="A345:K345"/>
    <mergeCell ref="A346:K346"/>
    <mergeCell ref="B347:C347"/>
    <mergeCell ref="E347:F347"/>
    <mergeCell ref="H347:I347"/>
    <mergeCell ref="A389:K389"/>
    <mergeCell ref="B241:C241"/>
    <mergeCell ref="E241:F241"/>
    <mergeCell ref="H241:I241"/>
    <mergeCell ref="A301:K301"/>
    <mergeCell ref="A302:K302"/>
    <mergeCell ref="B303:C303"/>
    <mergeCell ref="E303:F303"/>
    <mergeCell ref="H303:I303"/>
    <mergeCell ref="A221:K221"/>
    <mergeCell ref="B222:C222"/>
    <mergeCell ref="E222:F222"/>
    <mergeCell ref="H222:I222"/>
    <mergeCell ref="A239:K239"/>
    <mergeCell ref="A240:K240"/>
    <mergeCell ref="A202:K202"/>
    <mergeCell ref="A203:K203"/>
    <mergeCell ref="B204:C204"/>
    <mergeCell ref="E204:F204"/>
    <mergeCell ref="H204:I204"/>
    <mergeCell ref="A220:K220"/>
    <mergeCell ref="B167:C167"/>
    <mergeCell ref="E167:F167"/>
    <mergeCell ref="H167:I167"/>
    <mergeCell ref="A188:K188"/>
    <mergeCell ref="A189:K189"/>
    <mergeCell ref="B190:C190"/>
    <mergeCell ref="E190:F190"/>
    <mergeCell ref="H190:I190"/>
    <mergeCell ref="A154:K154"/>
    <mergeCell ref="B155:C155"/>
    <mergeCell ref="E155:F155"/>
    <mergeCell ref="H155:I155"/>
    <mergeCell ref="A165:K165"/>
    <mergeCell ref="A166:K166"/>
    <mergeCell ref="A143:K143"/>
    <mergeCell ref="A144:K144"/>
    <mergeCell ref="B145:C145"/>
    <mergeCell ref="E145:F145"/>
    <mergeCell ref="H145:I145"/>
    <mergeCell ref="A153:K153"/>
    <mergeCell ref="B105:C105"/>
    <mergeCell ref="E105:F105"/>
    <mergeCell ref="H105:I105"/>
    <mergeCell ref="A127:K127"/>
    <mergeCell ref="A128:K128"/>
    <mergeCell ref="B129:C129"/>
    <mergeCell ref="E129:F129"/>
    <mergeCell ref="H129:I129"/>
    <mergeCell ref="A80:K80"/>
    <mergeCell ref="B81:C81"/>
    <mergeCell ref="E81:F81"/>
    <mergeCell ref="H81:I81"/>
    <mergeCell ref="A103:K103"/>
    <mergeCell ref="A104:K104"/>
    <mergeCell ref="A66:K66"/>
    <mergeCell ref="A67:K67"/>
    <mergeCell ref="B68:C68"/>
    <mergeCell ref="E68:F68"/>
    <mergeCell ref="H68:I68"/>
    <mergeCell ref="A79:K79"/>
    <mergeCell ref="B58:C58"/>
    <mergeCell ref="E58:F58"/>
    <mergeCell ref="H58:I58"/>
    <mergeCell ref="A62:K62"/>
    <mergeCell ref="A63:K63"/>
    <mergeCell ref="B64:C64"/>
    <mergeCell ref="E64:F64"/>
    <mergeCell ref="H64:I64"/>
    <mergeCell ref="A5:K5"/>
    <mergeCell ref="B6:C6"/>
    <mergeCell ref="E6:F6"/>
    <mergeCell ref="H6:I6"/>
    <mergeCell ref="A56:K56"/>
    <mergeCell ref="A57:K57"/>
    <mergeCell ref="B2:K2"/>
    <mergeCell ref="B3:D3"/>
    <mergeCell ref="E3:G3"/>
    <mergeCell ref="H3:J3"/>
  </mergeCells>
  <pageMargins left="0.7" right="0.7" top="0.75" bottom="0.75" header="0.3" footer="0.3"/>
  <pageSetup paperSize="9"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64B58-5EDA-4C4D-87DD-0DF56678BEAE}">
  <sheetPr>
    <tabColor rgb="FF000000"/>
  </sheetPr>
  <dimension ref="A1:U77"/>
  <sheetViews>
    <sheetView zoomScale="90" zoomScaleNormal="9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2" max="2" width="10.5546875" style="215" customWidth="1"/>
    <col min="3" max="3" width="10.5546875" style="240" customWidth="1"/>
    <col min="4" max="4" width="10.5546875" style="215" customWidth="1"/>
    <col min="5" max="5" width="10.5546875" style="240" customWidth="1"/>
    <col min="6" max="6" width="10.5546875" style="215" customWidth="1"/>
    <col min="7" max="7" width="10.5546875" style="240" customWidth="1"/>
    <col min="8" max="8" width="10.5546875" style="215" customWidth="1"/>
    <col min="9" max="9" width="10.5546875" style="240" customWidth="1"/>
    <col min="10" max="10" width="10.5546875" style="215" customWidth="1"/>
    <col min="11" max="11" width="10.5546875" style="240" customWidth="1"/>
    <col min="12" max="12" width="10.5546875" style="215" customWidth="1"/>
    <col min="13" max="13" width="10.5546875" style="240" customWidth="1"/>
    <col min="14" max="14" width="10.5546875" style="215" customWidth="1"/>
    <col min="15" max="15" width="10.5546875" style="240" customWidth="1"/>
    <col min="16" max="16" width="10.5546875" style="215" customWidth="1"/>
    <col min="17" max="17" width="10.5546875" style="240" customWidth="1"/>
    <col min="18" max="18" width="10.5546875" style="215" customWidth="1"/>
    <col min="19" max="19" width="10.5546875" style="240" customWidth="1"/>
    <col min="20" max="20" width="14.5546875" style="215" bestFit="1" customWidth="1"/>
    <col min="21" max="21" width="10.5546875" style="216" customWidth="1"/>
  </cols>
  <sheetData>
    <row r="1" spans="1:21" ht="36" customHeight="1" x14ac:dyDescent="0.3">
      <c r="A1" s="209"/>
      <c r="B1" s="436" t="s">
        <v>1133</v>
      </c>
      <c r="C1" s="436"/>
      <c r="D1" s="436"/>
      <c r="E1" s="436"/>
      <c r="F1" s="436"/>
      <c r="G1" s="436"/>
      <c r="H1" s="498"/>
      <c r="I1" s="498"/>
      <c r="J1" s="498"/>
      <c r="K1" s="498"/>
      <c r="L1" s="498"/>
      <c r="M1" s="498"/>
      <c r="N1" s="498"/>
      <c r="O1" s="498"/>
      <c r="P1" s="498"/>
      <c r="Q1" s="498"/>
      <c r="R1" s="498"/>
      <c r="S1" s="498"/>
      <c r="T1" s="498"/>
      <c r="U1" s="498"/>
    </row>
    <row r="2" spans="1:21" ht="39" customHeight="1" x14ac:dyDescent="0.3">
      <c r="A2" s="209" t="s">
        <v>0</v>
      </c>
      <c r="B2" s="479" t="s">
        <v>740</v>
      </c>
      <c r="C2" s="478"/>
      <c r="D2" s="477" t="s">
        <v>741</v>
      </c>
      <c r="E2" s="478"/>
      <c r="F2" s="477" t="s">
        <v>742</v>
      </c>
      <c r="G2" s="478"/>
      <c r="H2" s="477" t="s">
        <v>743</v>
      </c>
      <c r="I2" s="478"/>
      <c r="J2" s="477" t="s">
        <v>744</v>
      </c>
      <c r="K2" s="478"/>
      <c r="L2" s="477" t="s">
        <v>745</v>
      </c>
      <c r="M2" s="478"/>
      <c r="N2" s="477" t="s">
        <v>746</v>
      </c>
      <c r="O2" s="478"/>
      <c r="P2" s="477" t="s">
        <v>747</v>
      </c>
      <c r="Q2" s="478"/>
      <c r="R2" s="477" t="s">
        <v>748</v>
      </c>
      <c r="S2" s="478"/>
      <c r="T2" s="477" t="s">
        <v>1</v>
      </c>
      <c r="U2" s="478"/>
    </row>
    <row r="3" spans="1:21" x14ac:dyDescent="0.3">
      <c r="A3" s="66"/>
      <c r="B3" s="242"/>
      <c r="C3" s="66"/>
      <c r="D3" s="242"/>
      <c r="E3" s="66"/>
      <c r="F3" s="242"/>
      <c r="G3" s="66"/>
      <c r="H3" s="242"/>
      <c r="I3" s="66"/>
      <c r="J3" s="242"/>
      <c r="K3" s="66"/>
      <c r="L3" s="242"/>
      <c r="M3" s="66"/>
      <c r="N3" s="242"/>
      <c r="O3" s="66"/>
      <c r="P3" s="242"/>
      <c r="Q3" s="66"/>
      <c r="R3" s="242"/>
      <c r="S3" s="66"/>
      <c r="T3" s="242"/>
      <c r="U3" s="243"/>
    </row>
    <row r="4" spans="1:21" x14ac:dyDescent="0.3">
      <c r="A4" s="475" t="s">
        <v>1075</v>
      </c>
      <c r="B4" s="475"/>
      <c r="C4" s="475"/>
      <c r="D4" s="475"/>
      <c r="E4" s="475"/>
      <c r="F4" s="475"/>
      <c r="G4" s="475"/>
      <c r="H4" s="475"/>
      <c r="I4" s="475"/>
      <c r="J4" s="475"/>
      <c r="K4" s="475"/>
      <c r="L4" s="475"/>
      <c r="M4" s="475"/>
      <c r="N4" s="475"/>
      <c r="O4" s="475"/>
      <c r="P4" s="475"/>
      <c r="Q4" s="475"/>
      <c r="R4" s="475"/>
      <c r="S4" s="475"/>
      <c r="T4" s="475"/>
      <c r="U4" s="475"/>
    </row>
    <row r="5" spans="1:21" x14ac:dyDescent="0.3">
      <c r="A5" s="209" t="s">
        <v>1076</v>
      </c>
      <c r="B5" s="244">
        <v>156.15815079178699</v>
      </c>
      <c r="C5" s="240" t="s">
        <v>0</v>
      </c>
      <c r="D5" s="244">
        <v>103.21654140243901</v>
      </c>
      <c r="E5" s="240" t="s">
        <v>0</v>
      </c>
      <c r="F5" s="244">
        <v>109.982144819555</v>
      </c>
      <c r="G5" s="240" t="s">
        <v>0</v>
      </c>
      <c r="H5" s="244">
        <v>70.5993452179505</v>
      </c>
      <c r="I5" s="240" t="s">
        <v>0</v>
      </c>
      <c r="J5" s="244">
        <v>131.98785893664399</v>
      </c>
      <c r="K5" s="240" t="s">
        <v>0</v>
      </c>
      <c r="L5" s="244">
        <v>492.18986950607598</v>
      </c>
      <c r="M5" s="240" t="s">
        <v>0</v>
      </c>
      <c r="N5" s="244">
        <v>343.88052842241405</v>
      </c>
      <c r="O5" s="240" t="s">
        <v>0</v>
      </c>
      <c r="P5" s="244">
        <v>91.664229627422898</v>
      </c>
      <c r="Q5" s="240" t="s">
        <v>0</v>
      </c>
      <c r="R5" s="215" t="s">
        <v>0</v>
      </c>
      <c r="S5" s="240" t="s">
        <v>0</v>
      </c>
      <c r="T5" s="244">
        <v>239.02448011641602</v>
      </c>
      <c r="U5" s="216" t="s">
        <v>0</v>
      </c>
    </row>
    <row r="6" spans="1:21" x14ac:dyDescent="0.3">
      <c r="A6" s="209" t="s">
        <v>1077</v>
      </c>
      <c r="B6" s="244">
        <v>169.28318924041</v>
      </c>
      <c r="C6" s="240" t="s">
        <v>0</v>
      </c>
      <c r="D6" s="244">
        <v>111.77315588445101</v>
      </c>
      <c r="E6" s="240" t="s">
        <v>0</v>
      </c>
      <c r="F6" s="244">
        <v>109.625464763846</v>
      </c>
      <c r="G6" s="240" t="s">
        <v>0</v>
      </c>
      <c r="H6" s="244">
        <v>73.121669618737599</v>
      </c>
      <c r="I6" s="240" t="s">
        <v>0</v>
      </c>
      <c r="J6" s="244">
        <v>145.09877091516199</v>
      </c>
      <c r="K6" s="240" t="s">
        <v>0</v>
      </c>
      <c r="L6" s="244">
        <v>559.64492431754002</v>
      </c>
      <c r="M6" s="240" t="s">
        <v>0</v>
      </c>
      <c r="N6" s="244">
        <v>369.56653999206594</v>
      </c>
      <c r="O6" s="240" t="s">
        <v>0</v>
      </c>
      <c r="P6" s="244">
        <v>98.077714196720507</v>
      </c>
      <c r="Q6" s="240" t="s">
        <v>0</v>
      </c>
      <c r="R6" s="414">
        <f>R11/27280</f>
        <v>158.10337243401759</v>
      </c>
      <c r="S6" s="240" t="s">
        <v>0</v>
      </c>
      <c r="T6" s="244">
        <v>253.68053038315898</v>
      </c>
      <c r="U6" s="216" t="s">
        <v>0</v>
      </c>
    </row>
    <row r="7" spans="1:21" x14ac:dyDescent="0.3">
      <c r="A7" s="209" t="s">
        <v>1078</v>
      </c>
      <c r="B7" s="244">
        <v>13.125038448622698</v>
      </c>
      <c r="C7" s="240" t="s">
        <v>0</v>
      </c>
      <c r="D7" s="244">
        <v>8.5566144820118097</v>
      </c>
      <c r="E7" s="240" t="s">
        <v>0</v>
      </c>
      <c r="F7" s="244">
        <v>-0.35668005570904904</v>
      </c>
      <c r="G7" s="240" t="s">
        <v>0</v>
      </c>
      <c r="H7" s="244">
        <v>2.5223244007871002</v>
      </c>
      <c r="I7" s="240" t="s">
        <v>0</v>
      </c>
      <c r="J7" s="244">
        <v>13.1109119785184</v>
      </c>
      <c r="K7" s="240" t="s">
        <v>0</v>
      </c>
      <c r="L7" s="244">
        <v>67.455054811463796</v>
      </c>
      <c r="M7" s="240" t="s">
        <v>0</v>
      </c>
      <c r="N7" s="244">
        <v>25.686011569651701</v>
      </c>
      <c r="O7" s="240" t="s">
        <v>0</v>
      </c>
      <c r="P7" s="244">
        <v>6.4134845692976388</v>
      </c>
      <c r="Q7" s="240" t="s">
        <v>0</v>
      </c>
      <c r="R7" s="215" t="s">
        <v>0</v>
      </c>
      <c r="S7" s="240" t="s">
        <v>0</v>
      </c>
      <c r="T7" s="244">
        <v>14.656050266743501</v>
      </c>
      <c r="U7" s="216" t="s">
        <v>0</v>
      </c>
    </row>
    <row r="8" spans="1:21" x14ac:dyDescent="0.3">
      <c r="A8" s="209" t="s">
        <v>1079</v>
      </c>
      <c r="B8" s="245">
        <v>8.4049653393519691E-2</v>
      </c>
      <c r="C8" s="240" t="s">
        <v>0</v>
      </c>
      <c r="D8" s="245">
        <v>8.2899643465573492E-2</v>
      </c>
      <c r="E8" s="240" t="s">
        <v>0</v>
      </c>
      <c r="F8" s="245">
        <v>-3.2430723759228801E-3</v>
      </c>
      <c r="G8" s="240" t="s">
        <v>0</v>
      </c>
      <c r="H8" s="245">
        <v>3.5727305869485304E-2</v>
      </c>
      <c r="I8" s="240" t="s">
        <v>0</v>
      </c>
      <c r="J8" s="245">
        <v>9.9334227285343385E-2</v>
      </c>
      <c r="K8" s="240" t="s">
        <v>0</v>
      </c>
      <c r="L8" s="245">
        <v>0.13705088013931802</v>
      </c>
      <c r="M8" s="240" t="s">
        <v>0</v>
      </c>
      <c r="N8" s="245">
        <v>7.4694579793420701E-2</v>
      </c>
      <c r="O8" s="240" t="s">
        <v>0</v>
      </c>
      <c r="P8" s="245">
        <v>6.9967146348862502E-2</v>
      </c>
      <c r="Q8" s="240" t="s">
        <v>0</v>
      </c>
      <c r="R8" s="215" t="s">
        <v>0</v>
      </c>
      <c r="S8" s="240" t="s">
        <v>0</v>
      </c>
      <c r="T8" s="245">
        <v>6.1316105612301303E-2</v>
      </c>
      <c r="U8" s="216" t="s">
        <v>0</v>
      </c>
    </row>
    <row r="9" spans="1:21" x14ac:dyDescent="0.3">
      <c r="A9" s="432"/>
      <c r="B9" s="432"/>
      <c r="C9" s="432"/>
      <c r="D9" s="432"/>
      <c r="E9" s="432"/>
      <c r="F9" s="432"/>
      <c r="G9" s="432"/>
      <c r="H9" s="432"/>
      <c r="I9" s="432"/>
      <c r="J9" s="432"/>
      <c r="K9" s="432"/>
      <c r="L9" s="432"/>
      <c r="M9" s="432"/>
      <c r="N9" s="432"/>
      <c r="O9" s="432"/>
      <c r="P9" s="432"/>
      <c r="Q9" s="432"/>
      <c r="R9" s="432"/>
      <c r="S9" s="432"/>
      <c r="T9" s="432"/>
      <c r="U9" s="432"/>
    </row>
    <row r="10" spans="1:21" x14ac:dyDescent="0.3">
      <c r="A10" s="475" t="s">
        <v>1080</v>
      </c>
      <c r="B10" s="475"/>
      <c r="C10" s="475"/>
      <c r="D10" s="475"/>
      <c r="E10" s="475"/>
      <c r="F10" s="475"/>
      <c r="G10" s="475"/>
      <c r="H10" s="475"/>
      <c r="I10" s="475"/>
      <c r="J10" s="475"/>
      <c r="K10" s="475"/>
      <c r="L10" s="475"/>
      <c r="M10" s="475"/>
      <c r="N10" s="475"/>
      <c r="O10" s="475"/>
      <c r="P10" s="475"/>
      <c r="Q10" s="475"/>
      <c r="R10" s="475"/>
      <c r="S10" s="475"/>
      <c r="T10" s="475"/>
      <c r="U10" s="475"/>
    </row>
    <row r="11" spans="1:21" x14ac:dyDescent="0.3">
      <c r="A11" s="209" t="s">
        <v>1081</v>
      </c>
      <c r="B11" s="246">
        <v>1008654</v>
      </c>
      <c r="C11" s="240" t="s">
        <v>0</v>
      </c>
      <c r="D11" s="246">
        <v>909235</v>
      </c>
      <c r="E11" s="240" t="s">
        <v>0</v>
      </c>
      <c r="F11" s="246">
        <v>152486</v>
      </c>
      <c r="G11" s="240" t="s">
        <v>0</v>
      </c>
      <c r="H11" s="246">
        <v>156255</v>
      </c>
      <c r="I11" s="240" t="s">
        <v>0</v>
      </c>
      <c r="J11" s="246">
        <v>281202</v>
      </c>
      <c r="K11" s="240" t="s">
        <v>0</v>
      </c>
      <c r="L11" s="246">
        <v>779233</v>
      </c>
      <c r="M11" s="240" t="s">
        <v>0</v>
      </c>
      <c r="N11" s="246">
        <v>552878</v>
      </c>
      <c r="O11" s="240" t="s">
        <v>0</v>
      </c>
      <c r="P11" s="246">
        <v>473117</v>
      </c>
      <c r="Q11" s="240" t="s">
        <v>0</v>
      </c>
      <c r="R11" s="246">
        <v>4313060</v>
      </c>
      <c r="S11" s="240" t="s">
        <v>0</v>
      </c>
      <c r="T11" s="246">
        <v>39538223</v>
      </c>
      <c r="U11" s="216" t="s">
        <v>0</v>
      </c>
    </row>
    <row r="12" spans="1:21" x14ac:dyDescent="0.3">
      <c r="A12" s="209" t="s">
        <v>1082</v>
      </c>
      <c r="B12" s="246">
        <v>78204.000000000495</v>
      </c>
      <c r="C12" s="240" t="s">
        <v>0</v>
      </c>
      <c r="D12" s="246">
        <v>69605.025526834099</v>
      </c>
      <c r="E12" s="240" t="s">
        <v>0</v>
      </c>
      <c r="F12" s="246">
        <v>-496.13212670991203</v>
      </c>
      <c r="G12" s="240" t="s">
        <v>0</v>
      </c>
      <c r="H12" s="246">
        <v>5389.99999999991</v>
      </c>
      <c r="I12" s="240" t="s">
        <v>0</v>
      </c>
      <c r="J12" s="246">
        <v>25408.999999999902</v>
      </c>
      <c r="K12" s="240" t="s">
        <v>0</v>
      </c>
      <c r="L12" s="246">
        <v>93922.418379831899</v>
      </c>
      <c r="M12" s="240" t="s">
        <v>0</v>
      </c>
      <c r="N12" s="246">
        <v>38426.722032007405</v>
      </c>
      <c r="O12" s="240" t="s">
        <v>0</v>
      </c>
      <c r="P12" s="246">
        <v>30938.002621943702</v>
      </c>
      <c r="Q12" s="240" t="s">
        <v>0</v>
      </c>
      <c r="R12" s="246"/>
      <c r="S12" s="240" t="s">
        <v>0</v>
      </c>
      <c r="T12" s="246">
        <v>2284267.4716521502</v>
      </c>
      <c r="U12" s="216" t="s">
        <v>0</v>
      </c>
    </row>
    <row r="13" spans="1:21" x14ac:dyDescent="0.3">
      <c r="A13" s="209" t="s">
        <v>1083</v>
      </c>
      <c r="B13" s="245">
        <v>8.4049653393519802E-2</v>
      </c>
      <c r="C13" s="240" t="s">
        <v>0</v>
      </c>
      <c r="D13" s="245">
        <v>8.2899643465573492E-2</v>
      </c>
      <c r="E13" s="240" t="s">
        <v>0</v>
      </c>
      <c r="F13" s="245">
        <v>-3.2430723759228498E-3</v>
      </c>
      <c r="G13" s="240" t="s">
        <v>0</v>
      </c>
      <c r="H13" s="245">
        <v>3.5727305869485401E-2</v>
      </c>
      <c r="I13" s="240" t="s">
        <v>0</v>
      </c>
      <c r="J13" s="245">
        <v>9.9334227285343496E-2</v>
      </c>
      <c r="K13" s="240" t="s">
        <v>0</v>
      </c>
      <c r="L13" s="245">
        <v>0.13705088013931802</v>
      </c>
      <c r="M13" s="240" t="s">
        <v>0</v>
      </c>
      <c r="N13" s="245">
        <v>7.4694579793420604E-2</v>
      </c>
      <c r="O13" s="240" t="s">
        <v>0</v>
      </c>
      <c r="P13" s="245">
        <v>6.9967146348862391E-2</v>
      </c>
      <c r="Q13" s="240" t="s">
        <v>0</v>
      </c>
      <c r="R13" s="215" t="s">
        <v>0</v>
      </c>
      <c r="S13" s="240" t="s">
        <v>0</v>
      </c>
      <c r="T13" s="245">
        <v>6.1316105612301205E-2</v>
      </c>
      <c r="U13" s="216" t="s">
        <v>0</v>
      </c>
    </row>
    <row r="14" spans="1:21" x14ac:dyDescent="0.3">
      <c r="A14" s="432"/>
      <c r="B14" s="432"/>
      <c r="C14" s="432"/>
      <c r="D14" s="432"/>
      <c r="E14" s="432"/>
      <c r="F14" s="432"/>
      <c r="G14" s="432"/>
      <c r="H14" s="432"/>
      <c r="I14" s="432"/>
      <c r="J14" s="432"/>
      <c r="K14" s="432"/>
      <c r="L14" s="432"/>
      <c r="M14" s="432"/>
      <c r="N14" s="432"/>
      <c r="O14" s="432"/>
      <c r="P14" s="432"/>
      <c r="Q14" s="432"/>
      <c r="R14" s="432"/>
      <c r="S14" s="432"/>
      <c r="T14" s="432"/>
      <c r="U14" s="432"/>
    </row>
    <row r="15" spans="1:21" x14ac:dyDescent="0.3">
      <c r="A15" s="475" t="s">
        <v>1134</v>
      </c>
      <c r="B15" s="475"/>
      <c r="C15" s="475"/>
      <c r="D15" s="475"/>
      <c r="E15" s="475"/>
      <c r="F15" s="475"/>
      <c r="G15" s="475"/>
      <c r="H15" s="475"/>
      <c r="I15" s="475"/>
      <c r="J15" s="475"/>
      <c r="K15" s="475"/>
      <c r="L15" s="475"/>
      <c r="M15" s="475"/>
      <c r="N15" s="475"/>
      <c r="O15" s="475"/>
      <c r="P15" s="475"/>
      <c r="Q15" s="475"/>
      <c r="R15" s="475"/>
      <c r="S15" s="475"/>
      <c r="T15" s="475"/>
      <c r="U15" s="475"/>
    </row>
    <row r="16" spans="1:21" x14ac:dyDescent="0.3">
      <c r="A16" s="265" t="s">
        <v>201</v>
      </c>
      <c r="B16" s="268">
        <v>338441</v>
      </c>
      <c r="C16" s="43" t="s">
        <v>1137</v>
      </c>
      <c r="D16" s="268">
        <v>301009</v>
      </c>
      <c r="E16" s="43" t="s">
        <v>1137</v>
      </c>
      <c r="F16" s="268">
        <v>46287</v>
      </c>
      <c r="G16" s="43" t="s">
        <v>1137</v>
      </c>
      <c r="H16" s="268">
        <v>49572</v>
      </c>
      <c r="I16" s="43" t="s">
        <v>1137</v>
      </c>
      <c r="J16" s="268">
        <v>87783</v>
      </c>
      <c r="K16" s="43" t="s">
        <v>1137</v>
      </c>
      <c r="L16" s="268">
        <v>251453</v>
      </c>
      <c r="M16" s="43" t="s">
        <v>1137</v>
      </c>
      <c r="N16" s="268">
        <v>183140</v>
      </c>
      <c r="O16" s="43" t="s">
        <v>1137</v>
      </c>
      <c r="P16" s="268">
        <v>150652</v>
      </c>
      <c r="Q16" s="43" t="s">
        <v>1137</v>
      </c>
      <c r="R16" s="268">
        <v>1408337</v>
      </c>
      <c r="S16" s="43" t="s">
        <v>1137</v>
      </c>
      <c r="T16" s="268">
        <v>14392140</v>
      </c>
      <c r="U16" s="216" t="s">
        <v>1137</v>
      </c>
    </row>
    <row r="17" spans="1:21" x14ac:dyDescent="0.3">
      <c r="A17" s="269" t="s">
        <v>1135</v>
      </c>
      <c r="B17" s="268">
        <v>319296</v>
      </c>
      <c r="C17" s="250">
        <v>0.94299999999999995</v>
      </c>
      <c r="D17" s="268">
        <v>281498</v>
      </c>
      <c r="E17" s="250">
        <v>0.93500000000000005</v>
      </c>
      <c r="F17" s="268">
        <v>44100</v>
      </c>
      <c r="G17" s="250">
        <v>0.95299999999999996</v>
      </c>
      <c r="H17" s="268">
        <v>45607</v>
      </c>
      <c r="I17" s="250">
        <v>0.92</v>
      </c>
      <c r="J17" s="268">
        <v>83464</v>
      </c>
      <c r="K17" s="250">
        <v>0.95099999999999996</v>
      </c>
      <c r="L17" s="268">
        <v>241119</v>
      </c>
      <c r="M17" s="250">
        <v>0.95899999999999996</v>
      </c>
      <c r="N17" s="268">
        <v>176738</v>
      </c>
      <c r="O17" s="250">
        <v>0.96499999999999997</v>
      </c>
      <c r="P17" s="268">
        <v>141987</v>
      </c>
      <c r="Q17" s="250">
        <v>0.94299999999999995</v>
      </c>
      <c r="R17" s="268">
        <v>1333809</v>
      </c>
      <c r="S17" s="250">
        <v>0.94699999999999995</v>
      </c>
      <c r="T17" s="268">
        <v>13475623</v>
      </c>
      <c r="U17" s="251">
        <v>0.93600000000000005</v>
      </c>
    </row>
    <row r="18" spans="1:21" x14ac:dyDescent="0.3">
      <c r="A18" s="269" t="s">
        <v>1136</v>
      </c>
      <c r="B18" s="268">
        <v>19145</v>
      </c>
      <c r="C18" s="250">
        <v>5.7000000000000002E-2</v>
      </c>
      <c r="D18" s="268">
        <v>19511</v>
      </c>
      <c r="E18" s="250">
        <v>6.5000000000000002E-2</v>
      </c>
      <c r="F18" s="268">
        <v>2187</v>
      </c>
      <c r="G18" s="250">
        <v>4.7E-2</v>
      </c>
      <c r="H18" s="268">
        <v>3965</v>
      </c>
      <c r="I18" s="250">
        <v>0.08</v>
      </c>
      <c r="J18" s="268">
        <v>4319</v>
      </c>
      <c r="K18" s="250">
        <v>4.9000000000000002E-2</v>
      </c>
      <c r="L18" s="268">
        <v>10334</v>
      </c>
      <c r="M18" s="250">
        <v>4.1000000000000002E-2</v>
      </c>
      <c r="N18" s="268">
        <v>6402</v>
      </c>
      <c r="O18" s="250">
        <v>3.5000000000000003E-2</v>
      </c>
      <c r="P18" s="268">
        <v>8665</v>
      </c>
      <c r="Q18" s="250">
        <v>5.8000000000000003E-2</v>
      </c>
      <c r="R18" s="268">
        <v>74528</v>
      </c>
      <c r="S18" s="250">
        <v>5.2999999999999999E-2</v>
      </c>
      <c r="T18" s="268">
        <v>916517</v>
      </c>
      <c r="U18" s="251">
        <v>6.4000000000000001E-2</v>
      </c>
    </row>
    <row r="20" spans="1:21" x14ac:dyDescent="0.3">
      <c r="A20" s="475" t="s">
        <v>1139</v>
      </c>
      <c r="B20" s="475"/>
      <c r="C20" s="475"/>
      <c r="D20" s="475"/>
      <c r="E20" s="475"/>
      <c r="F20" s="475"/>
      <c r="G20" s="475"/>
      <c r="H20" s="475"/>
      <c r="I20" s="475"/>
      <c r="J20" s="475"/>
      <c r="K20" s="475"/>
      <c r="L20" s="475"/>
      <c r="M20" s="475"/>
      <c r="N20" s="475"/>
      <c r="O20" s="475"/>
      <c r="P20" s="475"/>
      <c r="Q20" s="475"/>
      <c r="R20" s="475"/>
      <c r="S20" s="475"/>
      <c r="T20" s="475"/>
      <c r="U20" s="475"/>
    </row>
    <row r="21" spans="1:21" x14ac:dyDescent="0.3">
      <c r="A21" s="267" t="s">
        <v>20</v>
      </c>
      <c r="B21" s="246">
        <v>1008654</v>
      </c>
      <c r="C21" s="266" t="s">
        <v>1137</v>
      </c>
      <c r="D21" s="246">
        <v>909235</v>
      </c>
      <c r="E21" s="266" t="s">
        <v>1137</v>
      </c>
      <c r="F21" s="246">
        <v>152486</v>
      </c>
      <c r="G21" s="266" t="s">
        <v>1137</v>
      </c>
      <c r="H21" s="246">
        <v>156255</v>
      </c>
      <c r="I21" s="266" t="s">
        <v>1137</v>
      </c>
      <c r="J21" s="246">
        <v>281202</v>
      </c>
      <c r="K21" s="266" t="s">
        <v>1137</v>
      </c>
      <c r="L21" s="246">
        <v>779233</v>
      </c>
      <c r="M21" s="266" t="s">
        <v>1137</v>
      </c>
      <c r="N21" s="246">
        <v>552878</v>
      </c>
      <c r="O21" s="266" t="s">
        <v>1137</v>
      </c>
      <c r="P21" s="246">
        <v>473117</v>
      </c>
      <c r="Q21" s="266" t="s">
        <v>1137</v>
      </c>
      <c r="R21" s="246">
        <v>4313060</v>
      </c>
      <c r="S21" s="266" t="s">
        <v>1137</v>
      </c>
      <c r="T21" s="246">
        <v>39538223</v>
      </c>
      <c r="U21" s="216" t="s">
        <v>1137</v>
      </c>
    </row>
    <row r="22" spans="1:21" x14ac:dyDescent="0.3">
      <c r="A22" s="269" t="s">
        <v>299</v>
      </c>
      <c r="B22" s="246">
        <v>374678</v>
      </c>
      <c r="C22" s="250">
        <v>0.372</v>
      </c>
      <c r="D22" s="246">
        <v>371734</v>
      </c>
      <c r="E22" s="250">
        <v>0.40899999999999997</v>
      </c>
      <c r="F22" s="246">
        <v>61226</v>
      </c>
      <c r="G22" s="250">
        <v>0.40200000000000002</v>
      </c>
      <c r="H22" s="246">
        <v>65248</v>
      </c>
      <c r="I22" s="250">
        <v>0.41799999999999998</v>
      </c>
      <c r="J22" s="246">
        <v>104534</v>
      </c>
      <c r="K22" s="250">
        <v>0.372</v>
      </c>
      <c r="L22" s="246">
        <v>267339</v>
      </c>
      <c r="M22" s="250">
        <v>0.34300000000000003</v>
      </c>
      <c r="N22" s="246">
        <v>256602</v>
      </c>
      <c r="O22" s="250">
        <v>0.46400000000000002</v>
      </c>
      <c r="P22" s="246">
        <v>186255</v>
      </c>
      <c r="Q22" s="250">
        <v>0.39400000000000002</v>
      </c>
      <c r="R22" s="246">
        <v>1687616</v>
      </c>
      <c r="S22" s="250">
        <v>0.39100000000000001</v>
      </c>
      <c r="T22" s="246">
        <v>16296122</v>
      </c>
      <c r="U22" s="251">
        <v>0.41199999999999998</v>
      </c>
    </row>
    <row r="23" spans="1:21" x14ac:dyDescent="0.3">
      <c r="A23" s="269" t="s">
        <v>1140</v>
      </c>
      <c r="B23" s="246">
        <v>48707</v>
      </c>
      <c r="C23" s="250">
        <v>4.8000000000000001E-2</v>
      </c>
      <c r="D23" s="246">
        <v>50130</v>
      </c>
      <c r="E23" s="250">
        <v>5.5E-2</v>
      </c>
      <c r="F23" s="246">
        <v>9023</v>
      </c>
      <c r="G23" s="250">
        <v>5.8999999999999997E-2</v>
      </c>
      <c r="H23" s="246">
        <v>4596</v>
      </c>
      <c r="I23" s="250">
        <v>2.9000000000000001E-2</v>
      </c>
      <c r="J23" s="246">
        <v>9158</v>
      </c>
      <c r="K23" s="250">
        <v>3.3000000000000002E-2</v>
      </c>
      <c r="L23" s="246">
        <v>60351</v>
      </c>
      <c r="M23" s="250">
        <v>7.6999999999999999E-2</v>
      </c>
      <c r="N23" s="246">
        <v>15913</v>
      </c>
      <c r="O23" s="250">
        <v>2.9000000000000001E-2</v>
      </c>
      <c r="P23" s="246">
        <v>6668</v>
      </c>
      <c r="Q23" s="250">
        <v>1.4E-2</v>
      </c>
      <c r="R23" s="246">
        <v>204546</v>
      </c>
      <c r="S23" s="250">
        <v>4.7E-2</v>
      </c>
      <c r="T23" s="246">
        <v>2237044</v>
      </c>
      <c r="U23" s="251">
        <v>5.7000000000000002E-2</v>
      </c>
    </row>
    <row r="24" spans="1:21" x14ac:dyDescent="0.3">
      <c r="A24" s="269" t="s">
        <v>1141</v>
      </c>
      <c r="B24" s="246">
        <v>22043</v>
      </c>
      <c r="C24" s="250">
        <v>2.1999999999999999E-2</v>
      </c>
      <c r="D24" s="246">
        <v>18163</v>
      </c>
      <c r="E24" s="250">
        <v>0.02</v>
      </c>
      <c r="F24" s="246">
        <v>3671</v>
      </c>
      <c r="G24" s="250">
        <v>2.4E-2</v>
      </c>
      <c r="H24" s="246">
        <v>7674</v>
      </c>
      <c r="I24" s="250">
        <v>4.9000000000000002E-2</v>
      </c>
      <c r="J24" s="246">
        <v>7518</v>
      </c>
      <c r="K24" s="250">
        <v>2.7E-2</v>
      </c>
      <c r="L24" s="246">
        <v>12107</v>
      </c>
      <c r="M24" s="250">
        <v>1.6E-2</v>
      </c>
      <c r="N24" s="246">
        <v>10543</v>
      </c>
      <c r="O24" s="250">
        <v>1.9E-2</v>
      </c>
      <c r="P24" s="246">
        <v>10645</v>
      </c>
      <c r="Q24" s="250">
        <v>2.3E-2</v>
      </c>
      <c r="R24" s="246">
        <v>92364</v>
      </c>
      <c r="S24" s="250">
        <v>2.1000000000000001E-2</v>
      </c>
      <c r="T24" s="246">
        <v>631016</v>
      </c>
      <c r="U24" s="251">
        <v>1.6E-2</v>
      </c>
    </row>
    <row r="25" spans="1:21" x14ac:dyDescent="0.3">
      <c r="A25" s="269" t="s">
        <v>300</v>
      </c>
      <c r="B25" s="246">
        <v>113328</v>
      </c>
      <c r="C25" s="250">
        <v>0.112</v>
      </c>
      <c r="D25" s="246">
        <v>46777</v>
      </c>
      <c r="E25" s="250">
        <v>5.0999999999999997E-2</v>
      </c>
      <c r="F25" s="246">
        <v>5923</v>
      </c>
      <c r="G25" s="250">
        <v>3.9E-2</v>
      </c>
      <c r="H25" s="246">
        <v>3907</v>
      </c>
      <c r="I25" s="250">
        <v>2.5000000000000001E-2</v>
      </c>
      <c r="J25" s="246">
        <v>20715</v>
      </c>
      <c r="K25" s="250">
        <v>7.3999999999999996E-2</v>
      </c>
      <c r="L25" s="246">
        <v>139323</v>
      </c>
      <c r="M25" s="250">
        <v>0.17899999999999999</v>
      </c>
      <c r="N25" s="246">
        <v>34778</v>
      </c>
      <c r="O25" s="250">
        <v>6.3E-2</v>
      </c>
      <c r="P25" s="246">
        <v>17194</v>
      </c>
      <c r="Q25" s="250">
        <v>3.5999999999999997E-2</v>
      </c>
      <c r="R25" s="246">
        <v>381945</v>
      </c>
      <c r="S25" s="250">
        <v>8.8999999999999996E-2</v>
      </c>
      <c r="T25" s="246">
        <v>6085947</v>
      </c>
      <c r="U25" s="251">
        <v>0.154</v>
      </c>
    </row>
    <row r="26" spans="1:21" x14ac:dyDescent="0.3">
      <c r="A26" s="269" t="s">
        <v>1142</v>
      </c>
      <c r="B26" s="246">
        <v>1665</v>
      </c>
      <c r="C26" s="250">
        <v>2E-3</v>
      </c>
      <c r="D26" s="246">
        <v>1508</v>
      </c>
      <c r="E26" s="250">
        <v>2E-3</v>
      </c>
      <c r="F26" s="246">
        <v>412</v>
      </c>
      <c r="G26" s="250">
        <v>3.0000000000000001E-3</v>
      </c>
      <c r="H26" s="246">
        <v>173</v>
      </c>
      <c r="I26" s="250">
        <v>1E-3</v>
      </c>
      <c r="J26" s="246">
        <v>807</v>
      </c>
      <c r="K26" s="250">
        <v>3.0000000000000001E-3</v>
      </c>
      <c r="L26" s="246">
        <v>5567</v>
      </c>
      <c r="M26" s="250">
        <v>7.0000000000000001E-3</v>
      </c>
      <c r="N26" s="246">
        <v>4269</v>
      </c>
      <c r="O26" s="250">
        <v>8.0000000000000002E-3</v>
      </c>
      <c r="P26" s="246">
        <v>723</v>
      </c>
      <c r="Q26" s="250">
        <v>2E-3</v>
      </c>
      <c r="R26" s="246">
        <v>15124</v>
      </c>
      <c r="S26" s="250">
        <v>4.0000000000000001E-3</v>
      </c>
      <c r="T26" s="246">
        <v>157263</v>
      </c>
      <c r="U26" s="251">
        <v>4.0000000000000001E-3</v>
      </c>
    </row>
    <row r="27" spans="1:21" x14ac:dyDescent="0.3">
      <c r="A27" s="269" t="s">
        <v>1143</v>
      </c>
      <c r="B27" s="246">
        <v>284830</v>
      </c>
      <c r="C27" s="250">
        <v>0.28199999999999997</v>
      </c>
      <c r="D27" s="246">
        <v>274153</v>
      </c>
      <c r="E27" s="250">
        <v>0.30199999999999999</v>
      </c>
      <c r="F27" s="246">
        <v>48001</v>
      </c>
      <c r="G27" s="250">
        <v>0.315</v>
      </c>
      <c r="H27" s="246">
        <v>49303</v>
      </c>
      <c r="I27" s="250">
        <v>0.316</v>
      </c>
      <c r="J27" s="246">
        <v>89115</v>
      </c>
      <c r="K27" s="250">
        <v>0.317</v>
      </c>
      <c r="L27" s="246">
        <v>181741</v>
      </c>
      <c r="M27" s="250">
        <v>0.23300000000000001</v>
      </c>
      <c r="N27" s="246">
        <v>146129</v>
      </c>
      <c r="O27" s="250">
        <v>0.26400000000000001</v>
      </c>
      <c r="P27" s="246">
        <v>165230</v>
      </c>
      <c r="Q27" s="250">
        <v>0.34899999999999998</v>
      </c>
      <c r="R27" s="246">
        <v>1238502</v>
      </c>
      <c r="S27" s="250">
        <v>0.28699999999999998</v>
      </c>
      <c r="T27" s="246">
        <v>8370596</v>
      </c>
      <c r="U27" s="251">
        <v>0.21199999999999999</v>
      </c>
    </row>
    <row r="28" spans="1:21" x14ac:dyDescent="0.3">
      <c r="A28" s="269" t="s">
        <v>1144</v>
      </c>
      <c r="B28" s="246">
        <v>163403</v>
      </c>
      <c r="C28" s="250">
        <v>0.16200000000000001</v>
      </c>
      <c r="D28" s="246">
        <v>146770</v>
      </c>
      <c r="E28" s="250">
        <v>0.161</v>
      </c>
      <c r="F28" s="246">
        <v>24230</v>
      </c>
      <c r="G28" s="250">
        <v>0.159</v>
      </c>
      <c r="H28" s="246">
        <v>25354</v>
      </c>
      <c r="I28" s="250">
        <v>0.16200000000000001</v>
      </c>
      <c r="J28" s="246">
        <v>49355</v>
      </c>
      <c r="K28" s="250">
        <v>0.17599999999999999</v>
      </c>
      <c r="L28" s="246">
        <v>112805</v>
      </c>
      <c r="M28" s="250">
        <v>0.14499999999999999</v>
      </c>
      <c r="N28" s="246">
        <v>84644</v>
      </c>
      <c r="O28" s="250">
        <v>0.153</v>
      </c>
      <c r="P28" s="246">
        <v>86402</v>
      </c>
      <c r="Q28" s="250">
        <v>0.183</v>
      </c>
      <c r="R28" s="246">
        <v>692963</v>
      </c>
      <c r="S28" s="250">
        <v>0.161</v>
      </c>
      <c r="T28" s="246">
        <v>5760235</v>
      </c>
      <c r="U28" s="251">
        <v>0.14599999999999999</v>
      </c>
    </row>
    <row r="30" spans="1:21" s="267" customFormat="1" x14ac:dyDescent="0.3">
      <c r="A30" s="475" t="s">
        <v>1152</v>
      </c>
      <c r="B30" s="475"/>
      <c r="C30" s="475"/>
      <c r="D30" s="475"/>
      <c r="E30" s="475"/>
      <c r="F30" s="475"/>
      <c r="G30" s="475"/>
      <c r="H30" s="475"/>
      <c r="I30" s="475"/>
      <c r="J30" s="475"/>
      <c r="K30" s="475"/>
      <c r="L30" s="475"/>
      <c r="M30" s="475"/>
      <c r="N30" s="475"/>
      <c r="O30" s="475"/>
      <c r="P30" s="475"/>
      <c r="Q30" s="475"/>
      <c r="R30" s="475"/>
      <c r="S30" s="475"/>
      <c r="T30" s="475"/>
      <c r="U30" s="475"/>
    </row>
    <row r="31" spans="1:21" s="267" customFormat="1" x14ac:dyDescent="0.3">
      <c r="A31" s="267" t="s">
        <v>20</v>
      </c>
      <c r="B31" s="246">
        <v>1008654</v>
      </c>
      <c r="C31" s="266" t="s">
        <v>1137</v>
      </c>
      <c r="D31" s="246">
        <v>909235</v>
      </c>
      <c r="E31" s="266" t="s">
        <v>1137</v>
      </c>
      <c r="F31" s="246">
        <v>152486</v>
      </c>
      <c r="G31" s="266" t="s">
        <v>1137</v>
      </c>
      <c r="H31" s="246">
        <v>156255</v>
      </c>
      <c r="I31" s="266" t="s">
        <v>1137</v>
      </c>
      <c r="J31" s="246">
        <v>281202</v>
      </c>
      <c r="K31" s="266" t="s">
        <v>1137</v>
      </c>
      <c r="L31" s="246">
        <v>779233</v>
      </c>
      <c r="M31" s="266" t="s">
        <v>1137</v>
      </c>
      <c r="N31" s="246">
        <v>552878</v>
      </c>
      <c r="O31" s="266" t="s">
        <v>1137</v>
      </c>
      <c r="P31" s="246">
        <v>473117</v>
      </c>
      <c r="Q31" s="266" t="s">
        <v>1137</v>
      </c>
      <c r="R31" s="246">
        <v>4313060</v>
      </c>
      <c r="S31" s="266" t="s">
        <v>1137</v>
      </c>
      <c r="T31" s="246">
        <v>39538223</v>
      </c>
      <c r="U31" s="216" t="s">
        <v>1137</v>
      </c>
    </row>
    <row r="32" spans="1:21" s="267" customFormat="1" x14ac:dyDescent="0.3">
      <c r="A32" s="269" t="s">
        <v>1153</v>
      </c>
      <c r="B32" s="246">
        <v>467911</v>
      </c>
      <c r="C32" s="250">
        <v>0.46400000000000002</v>
      </c>
      <c r="D32" s="246">
        <v>410077</v>
      </c>
      <c r="E32" s="250">
        <v>0.45100000000000001</v>
      </c>
      <c r="F32" s="246">
        <v>65879</v>
      </c>
      <c r="G32" s="250">
        <v>0.432</v>
      </c>
      <c r="H32" s="246">
        <v>63077</v>
      </c>
      <c r="I32" s="250">
        <v>0.40400000000000003</v>
      </c>
      <c r="J32" s="246">
        <v>107345</v>
      </c>
      <c r="K32" s="250">
        <v>0.38200000000000001</v>
      </c>
      <c r="L32" s="246">
        <v>453508</v>
      </c>
      <c r="M32" s="250">
        <v>0.58199999999999996</v>
      </c>
      <c r="N32" s="246">
        <v>286900</v>
      </c>
      <c r="O32" s="250">
        <v>0.51900000000000002</v>
      </c>
      <c r="P32" s="246">
        <v>163222</v>
      </c>
      <c r="Q32" s="250">
        <v>0.34499999999999997</v>
      </c>
      <c r="R32" s="246">
        <v>2017919</v>
      </c>
      <c r="S32" s="250">
        <v>0.46800000000000003</v>
      </c>
      <c r="T32" s="246">
        <v>23958571</v>
      </c>
      <c r="U32" s="251">
        <v>0.60599999999999998</v>
      </c>
    </row>
    <row r="33" spans="1:21" x14ac:dyDescent="0.3">
      <c r="A33" s="269" t="s">
        <v>1084</v>
      </c>
      <c r="B33" s="215">
        <v>540743</v>
      </c>
      <c r="C33" s="250">
        <v>0.53600000000000003</v>
      </c>
      <c r="D33" s="215">
        <v>499158</v>
      </c>
      <c r="E33" s="250">
        <v>0.54900000000000004</v>
      </c>
      <c r="F33" s="215">
        <v>86607</v>
      </c>
      <c r="G33" s="250">
        <v>0.56799999999999995</v>
      </c>
      <c r="H33" s="215">
        <v>93178</v>
      </c>
      <c r="I33" s="250">
        <v>0.59599999999999997</v>
      </c>
      <c r="J33" s="215">
        <v>173857</v>
      </c>
      <c r="K33" s="250">
        <v>0.61799999999999999</v>
      </c>
      <c r="L33" s="215">
        <v>325725</v>
      </c>
      <c r="M33" s="250">
        <v>0.41799999999999998</v>
      </c>
      <c r="N33" s="215">
        <v>265978</v>
      </c>
      <c r="O33" s="250">
        <v>0.48099999999999998</v>
      </c>
      <c r="P33" s="215">
        <v>309895</v>
      </c>
      <c r="Q33" s="250">
        <v>0.65500000000000003</v>
      </c>
      <c r="R33" s="215">
        <v>2295141</v>
      </c>
      <c r="S33" s="250">
        <v>0.53200000000000003</v>
      </c>
      <c r="T33" s="215">
        <v>15579652</v>
      </c>
      <c r="U33" s="251">
        <v>0.39400000000000002</v>
      </c>
    </row>
    <row r="35" spans="1:21" x14ac:dyDescent="0.3">
      <c r="A35" s="475" t="s">
        <v>1154</v>
      </c>
      <c r="B35" s="475"/>
      <c r="C35" s="475"/>
      <c r="D35" s="475"/>
      <c r="E35" s="475"/>
      <c r="F35" s="475"/>
      <c r="G35" s="475"/>
      <c r="H35" s="475"/>
      <c r="I35" s="475"/>
      <c r="J35" s="475"/>
      <c r="K35" s="475"/>
      <c r="L35" s="475"/>
      <c r="M35" s="475"/>
      <c r="N35" s="475"/>
      <c r="O35" s="475"/>
      <c r="P35" s="475"/>
      <c r="Q35" s="475"/>
      <c r="R35" s="475"/>
      <c r="S35" s="475"/>
      <c r="T35" s="475"/>
      <c r="U35" s="475"/>
    </row>
    <row r="36" spans="1:21" x14ac:dyDescent="0.3">
      <c r="A36" s="267" t="s">
        <v>20</v>
      </c>
      <c r="B36" s="246">
        <v>1008654</v>
      </c>
      <c r="C36" s="266" t="s">
        <v>1137</v>
      </c>
      <c r="D36" s="246">
        <v>909235</v>
      </c>
      <c r="E36" s="266" t="s">
        <v>1137</v>
      </c>
      <c r="F36" s="246">
        <v>152486</v>
      </c>
      <c r="G36" s="266" t="s">
        <v>1137</v>
      </c>
      <c r="H36" s="246">
        <v>156255</v>
      </c>
      <c r="I36" s="266" t="s">
        <v>1137</v>
      </c>
      <c r="J36" s="246">
        <v>281202</v>
      </c>
      <c r="K36" s="266" t="s">
        <v>1137</v>
      </c>
      <c r="L36" s="246">
        <v>779233</v>
      </c>
      <c r="M36" s="266" t="s">
        <v>1137</v>
      </c>
      <c r="N36" s="246">
        <v>552878</v>
      </c>
      <c r="O36" s="266" t="s">
        <v>1137</v>
      </c>
      <c r="P36" s="246">
        <v>473117</v>
      </c>
      <c r="Q36" s="266" t="s">
        <v>1137</v>
      </c>
      <c r="R36" s="246">
        <v>4313060</v>
      </c>
      <c r="S36" s="266" t="s">
        <v>1137</v>
      </c>
      <c r="T36" s="246">
        <v>39538223</v>
      </c>
      <c r="U36" s="216" t="s">
        <v>1137</v>
      </c>
    </row>
    <row r="37" spans="1:21" x14ac:dyDescent="0.3">
      <c r="A37" s="269" t="s">
        <v>1084</v>
      </c>
      <c r="B37" s="246">
        <v>540743</v>
      </c>
      <c r="C37" s="250">
        <v>0.53600000000000003</v>
      </c>
      <c r="D37" s="246">
        <v>499158</v>
      </c>
      <c r="E37" s="250">
        <v>0.54900000000000004</v>
      </c>
      <c r="F37" s="246">
        <v>86607</v>
      </c>
      <c r="G37" s="250">
        <v>0.56799999999999995</v>
      </c>
      <c r="H37" s="246">
        <v>93178</v>
      </c>
      <c r="I37" s="250">
        <v>0.59599999999999997</v>
      </c>
      <c r="J37" s="246">
        <v>173857</v>
      </c>
      <c r="K37" s="250">
        <v>0.61799999999999999</v>
      </c>
      <c r="L37" s="246">
        <v>325725</v>
      </c>
      <c r="M37" s="250">
        <v>0.41799999999999998</v>
      </c>
      <c r="N37" s="246">
        <v>265978</v>
      </c>
      <c r="O37" s="250">
        <v>0.48099999999999998</v>
      </c>
      <c r="P37" s="246">
        <v>309895</v>
      </c>
      <c r="Q37" s="250">
        <v>0.65500000000000003</v>
      </c>
      <c r="R37" s="246">
        <v>2295141</v>
      </c>
      <c r="S37" s="250">
        <v>0.53200000000000003</v>
      </c>
      <c r="T37" s="246">
        <v>15579652</v>
      </c>
      <c r="U37" s="251">
        <v>0.39400000000000002</v>
      </c>
    </row>
    <row r="38" spans="1:21" x14ac:dyDescent="0.3">
      <c r="A38" s="269" t="s">
        <v>1153</v>
      </c>
      <c r="B38" s="246">
        <v>467911</v>
      </c>
      <c r="C38" s="250">
        <v>0.46400000000000002</v>
      </c>
      <c r="D38" s="246">
        <v>410077</v>
      </c>
      <c r="E38" s="250">
        <v>0.45100000000000001</v>
      </c>
      <c r="F38" s="246">
        <v>65879</v>
      </c>
      <c r="G38" s="250">
        <v>0.432</v>
      </c>
      <c r="H38" s="246">
        <v>63077</v>
      </c>
      <c r="I38" s="250">
        <v>0.40400000000000003</v>
      </c>
      <c r="J38" s="246">
        <v>107345</v>
      </c>
      <c r="K38" s="250">
        <v>0.38200000000000001</v>
      </c>
      <c r="L38" s="246">
        <v>453508</v>
      </c>
      <c r="M38" s="250">
        <v>0.58199999999999996</v>
      </c>
      <c r="N38" s="246">
        <v>286900</v>
      </c>
      <c r="O38" s="250">
        <v>0.51900000000000002</v>
      </c>
      <c r="P38" s="246">
        <v>163222</v>
      </c>
      <c r="Q38" s="250">
        <v>0.34499999999999997</v>
      </c>
      <c r="R38" s="246">
        <v>2017919</v>
      </c>
      <c r="S38" s="250">
        <v>0.46800000000000003</v>
      </c>
      <c r="T38" s="246">
        <v>23958571</v>
      </c>
      <c r="U38" s="251">
        <v>0.60599999999999998</v>
      </c>
    </row>
    <row r="39" spans="1:21" x14ac:dyDescent="0.3">
      <c r="A39" s="270" t="s">
        <v>1146</v>
      </c>
      <c r="B39" s="246">
        <v>271889</v>
      </c>
      <c r="C39" s="250">
        <v>0.27</v>
      </c>
      <c r="D39" s="246">
        <v>279600</v>
      </c>
      <c r="E39" s="250">
        <v>0.308</v>
      </c>
      <c r="F39" s="246">
        <v>44361</v>
      </c>
      <c r="G39" s="250">
        <v>0.29099999999999998</v>
      </c>
      <c r="H39" s="246">
        <v>48399</v>
      </c>
      <c r="I39" s="250">
        <v>0.31</v>
      </c>
      <c r="J39" s="246">
        <v>68729</v>
      </c>
      <c r="K39" s="250">
        <v>0.24399999999999999</v>
      </c>
      <c r="L39" s="246">
        <v>215530</v>
      </c>
      <c r="M39" s="250">
        <v>0.27700000000000002</v>
      </c>
      <c r="N39" s="246">
        <v>207908</v>
      </c>
      <c r="O39" s="250">
        <v>0.376</v>
      </c>
      <c r="P39" s="246">
        <v>125022</v>
      </c>
      <c r="Q39" s="250">
        <v>0.26400000000000001</v>
      </c>
      <c r="R39" s="246">
        <v>1261438</v>
      </c>
      <c r="S39" s="250">
        <v>0.29299999999999998</v>
      </c>
      <c r="T39" s="246">
        <v>13714587</v>
      </c>
      <c r="U39" s="251">
        <v>0.34699999999999998</v>
      </c>
    </row>
    <row r="40" spans="1:21" x14ac:dyDescent="0.3">
      <c r="A40" s="270" t="s">
        <v>1155</v>
      </c>
      <c r="B40" s="246">
        <v>44295</v>
      </c>
      <c r="C40" s="250">
        <v>4.3999999999999997E-2</v>
      </c>
      <c r="D40" s="246">
        <v>46776</v>
      </c>
      <c r="E40" s="250">
        <v>5.0999999999999997E-2</v>
      </c>
      <c r="F40" s="246">
        <v>8300</v>
      </c>
      <c r="G40" s="250">
        <v>5.3999999999999999E-2</v>
      </c>
      <c r="H40" s="246">
        <v>4131</v>
      </c>
      <c r="I40" s="250">
        <v>2.5999999999999999E-2</v>
      </c>
      <c r="J40" s="246">
        <v>8191</v>
      </c>
      <c r="K40" s="250">
        <v>2.9000000000000001E-2</v>
      </c>
      <c r="L40" s="246">
        <v>56898</v>
      </c>
      <c r="M40" s="250">
        <v>7.2999999999999995E-2</v>
      </c>
      <c r="N40" s="246">
        <v>14302</v>
      </c>
      <c r="O40" s="250">
        <v>2.5999999999999999E-2</v>
      </c>
      <c r="P40" s="246">
        <v>5332</v>
      </c>
      <c r="Q40" s="250">
        <v>1.0999999999999999E-2</v>
      </c>
      <c r="R40" s="246">
        <v>188225</v>
      </c>
      <c r="S40" s="250">
        <v>4.3999999999999997E-2</v>
      </c>
      <c r="T40" s="246">
        <v>2119286</v>
      </c>
      <c r="U40" s="251">
        <v>5.3999999999999999E-2</v>
      </c>
    </row>
    <row r="41" spans="1:21" x14ac:dyDescent="0.3">
      <c r="A41" s="270" t="s">
        <v>1141</v>
      </c>
      <c r="B41" s="246">
        <v>6074</v>
      </c>
      <c r="C41" s="250">
        <v>6.0000000000000001E-3</v>
      </c>
      <c r="D41" s="246">
        <v>5197</v>
      </c>
      <c r="E41" s="250">
        <v>6.0000000000000001E-3</v>
      </c>
      <c r="F41" s="246">
        <v>1690</v>
      </c>
      <c r="G41" s="250">
        <v>1.0999999999999999E-2</v>
      </c>
      <c r="H41" s="246">
        <v>1738</v>
      </c>
      <c r="I41" s="250">
        <v>1.0999999999999999E-2</v>
      </c>
      <c r="J41" s="246">
        <v>1164</v>
      </c>
      <c r="K41" s="250">
        <v>4.0000000000000001E-3</v>
      </c>
      <c r="L41" s="246">
        <v>3135</v>
      </c>
      <c r="M41" s="250">
        <v>4.0000000000000001E-3</v>
      </c>
      <c r="N41" s="246">
        <v>2621</v>
      </c>
      <c r="O41" s="250">
        <v>5.0000000000000001E-3</v>
      </c>
      <c r="P41" s="246">
        <v>3458</v>
      </c>
      <c r="Q41" s="250">
        <v>7.0000000000000001E-3</v>
      </c>
      <c r="R41" s="246">
        <v>25077</v>
      </c>
      <c r="S41" s="250">
        <v>6.0000000000000001E-3</v>
      </c>
      <c r="T41" s="246">
        <v>156085</v>
      </c>
      <c r="U41" s="251">
        <v>4.0000000000000001E-3</v>
      </c>
    </row>
    <row r="42" spans="1:21" x14ac:dyDescent="0.3">
      <c r="A42" s="270" t="s">
        <v>1156</v>
      </c>
      <c r="B42" s="246">
        <v>109665</v>
      </c>
      <c r="C42" s="250">
        <v>0.109</v>
      </c>
      <c r="D42" s="246">
        <v>44257</v>
      </c>
      <c r="E42" s="250">
        <v>4.9000000000000002E-2</v>
      </c>
      <c r="F42" s="246">
        <v>5511</v>
      </c>
      <c r="G42" s="250">
        <v>3.5999999999999997E-2</v>
      </c>
      <c r="H42" s="246">
        <v>3581</v>
      </c>
      <c r="I42" s="250">
        <v>2.3E-2</v>
      </c>
      <c r="J42" s="246">
        <v>19824</v>
      </c>
      <c r="K42" s="250">
        <v>7.0999999999999994E-2</v>
      </c>
      <c r="L42" s="246">
        <v>134684</v>
      </c>
      <c r="M42" s="250">
        <v>0.17299999999999999</v>
      </c>
      <c r="N42" s="246">
        <v>33169</v>
      </c>
      <c r="O42" s="250">
        <v>0.06</v>
      </c>
      <c r="P42" s="246">
        <v>15997</v>
      </c>
      <c r="Q42" s="250">
        <v>3.4000000000000002E-2</v>
      </c>
      <c r="R42" s="246">
        <v>366688</v>
      </c>
      <c r="S42" s="250">
        <v>8.5000000000000006E-2</v>
      </c>
      <c r="T42" s="246">
        <v>5978795</v>
      </c>
      <c r="U42" s="251">
        <v>0.151</v>
      </c>
    </row>
    <row r="43" spans="1:21" x14ac:dyDescent="0.3">
      <c r="A43" s="270" t="s">
        <v>1157</v>
      </c>
      <c r="B43" s="246">
        <v>1233</v>
      </c>
      <c r="C43" s="250">
        <v>1E-3</v>
      </c>
      <c r="D43" s="246">
        <v>1127</v>
      </c>
      <c r="E43" s="250">
        <v>1E-3</v>
      </c>
      <c r="F43" s="246">
        <v>331</v>
      </c>
      <c r="G43" s="250">
        <v>2E-3</v>
      </c>
      <c r="H43" s="246">
        <v>122</v>
      </c>
      <c r="I43" s="250">
        <v>1E-3</v>
      </c>
      <c r="J43" s="246">
        <v>617</v>
      </c>
      <c r="K43" s="250">
        <v>2E-3</v>
      </c>
      <c r="L43" s="246">
        <v>4977</v>
      </c>
      <c r="M43" s="250">
        <v>6.0000000000000001E-3</v>
      </c>
      <c r="N43" s="246">
        <v>3713</v>
      </c>
      <c r="O43" s="250">
        <v>7.0000000000000001E-3</v>
      </c>
      <c r="P43" s="246">
        <v>511</v>
      </c>
      <c r="Q43" s="250">
        <v>1E-3</v>
      </c>
      <c r="R43" s="246">
        <v>12631</v>
      </c>
      <c r="S43" s="250">
        <v>3.0000000000000001E-3</v>
      </c>
      <c r="T43" s="246">
        <v>138167</v>
      </c>
      <c r="U43" s="251">
        <v>4.0000000000000001E-3</v>
      </c>
    </row>
    <row r="44" spans="1:21" x14ac:dyDescent="0.3">
      <c r="A44" s="270" t="s">
        <v>1158</v>
      </c>
      <c r="B44" s="246">
        <v>5209</v>
      </c>
      <c r="C44" s="250">
        <v>5.0000000000000001E-3</v>
      </c>
      <c r="D44" s="246">
        <v>4557</v>
      </c>
      <c r="E44" s="250">
        <v>5.0000000000000001E-3</v>
      </c>
      <c r="F44" s="246">
        <v>713</v>
      </c>
      <c r="G44" s="250">
        <v>5.0000000000000001E-3</v>
      </c>
      <c r="H44" s="246">
        <v>723</v>
      </c>
      <c r="I44" s="250">
        <v>5.0000000000000001E-3</v>
      </c>
      <c r="J44" s="246">
        <v>1242</v>
      </c>
      <c r="K44" s="250">
        <v>4.0000000000000001E-3</v>
      </c>
      <c r="L44" s="246">
        <v>4192</v>
      </c>
      <c r="M44" s="250">
        <v>5.0000000000000001E-3</v>
      </c>
      <c r="N44" s="246">
        <v>2734</v>
      </c>
      <c r="O44" s="250">
        <v>5.0000000000000001E-3</v>
      </c>
      <c r="P44" s="246">
        <v>2132</v>
      </c>
      <c r="Q44" s="250">
        <v>5.0000000000000001E-3</v>
      </c>
      <c r="R44" s="246">
        <v>21502</v>
      </c>
      <c r="S44" s="250">
        <v>5.0000000000000001E-3</v>
      </c>
      <c r="T44" s="246">
        <v>223929</v>
      </c>
      <c r="U44" s="251">
        <v>6.0000000000000001E-3</v>
      </c>
    </row>
    <row r="45" spans="1:21" x14ac:dyDescent="0.3">
      <c r="A45" s="270" t="s">
        <v>1144</v>
      </c>
      <c r="B45" s="246">
        <v>29546</v>
      </c>
      <c r="C45" s="250">
        <v>2.9000000000000001E-2</v>
      </c>
      <c r="D45" s="246">
        <v>28563</v>
      </c>
      <c r="E45" s="250">
        <v>3.1E-2</v>
      </c>
      <c r="F45" s="246">
        <v>4973</v>
      </c>
      <c r="G45" s="250">
        <v>3.3000000000000002E-2</v>
      </c>
      <c r="H45" s="246">
        <v>4383</v>
      </c>
      <c r="I45" s="250">
        <v>2.8000000000000001E-2</v>
      </c>
      <c r="J45" s="246">
        <v>7578</v>
      </c>
      <c r="K45" s="250">
        <v>2.7E-2</v>
      </c>
      <c r="L45" s="246">
        <v>34092</v>
      </c>
      <c r="M45" s="250">
        <v>4.3999999999999997E-2</v>
      </c>
      <c r="N45" s="246">
        <v>22453</v>
      </c>
      <c r="O45" s="250">
        <v>4.1000000000000002E-2</v>
      </c>
      <c r="P45" s="246">
        <v>10770</v>
      </c>
      <c r="Q45" s="250">
        <v>2.3E-2</v>
      </c>
      <c r="R45" s="246">
        <v>142358</v>
      </c>
      <c r="S45" s="250">
        <v>3.3000000000000002E-2</v>
      </c>
      <c r="T45" s="246">
        <v>1627722</v>
      </c>
      <c r="U45" s="251">
        <v>4.1000000000000002E-2</v>
      </c>
    </row>
    <row r="47" spans="1:21" x14ac:dyDescent="0.3">
      <c r="A47" s="475" t="s">
        <v>1164</v>
      </c>
      <c r="B47" s="475"/>
      <c r="C47" s="475"/>
      <c r="D47" s="475"/>
      <c r="E47" s="475"/>
      <c r="F47" s="475"/>
      <c r="G47" s="475"/>
      <c r="H47" s="475"/>
      <c r="I47" s="475"/>
      <c r="J47" s="475"/>
      <c r="K47" s="475"/>
      <c r="L47" s="475"/>
      <c r="M47" s="475"/>
      <c r="N47" s="475"/>
      <c r="O47" s="475"/>
      <c r="P47" s="475"/>
      <c r="Q47" s="475"/>
      <c r="R47" s="475"/>
      <c r="S47" s="475"/>
      <c r="T47" s="475"/>
      <c r="U47" s="475"/>
    </row>
    <row r="48" spans="1:21" x14ac:dyDescent="0.3">
      <c r="A48" s="209" t="s">
        <v>20</v>
      </c>
      <c r="B48" s="246">
        <v>278409</v>
      </c>
      <c r="C48" s="240" t="s">
        <v>1137</v>
      </c>
      <c r="D48" s="246">
        <v>257496</v>
      </c>
      <c r="E48" s="240" t="s">
        <v>1137</v>
      </c>
      <c r="F48" s="246">
        <v>40551</v>
      </c>
      <c r="G48" s="240" t="s">
        <v>1137</v>
      </c>
      <c r="H48" s="246">
        <v>43026</v>
      </c>
      <c r="I48" s="240" t="s">
        <v>1137</v>
      </c>
      <c r="J48" s="246">
        <v>80979</v>
      </c>
      <c r="K48" s="240" t="s">
        <v>1137</v>
      </c>
      <c r="L48" s="246">
        <v>205833</v>
      </c>
      <c r="M48" s="240" t="s">
        <v>1137</v>
      </c>
      <c r="N48" s="246">
        <v>144970</v>
      </c>
      <c r="O48" s="240" t="s">
        <v>1137</v>
      </c>
      <c r="P48" s="246">
        <v>142024</v>
      </c>
      <c r="Q48" s="240" t="s">
        <v>1137</v>
      </c>
      <c r="R48" s="246">
        <v>1193288</v>
      </c>
      <c r="S48" s="240" t="s">
        <v>1137</v>
      </c>
      <c r="T48" s="246">
        <v>8711118</v>
      </c>
      <c r="U48" s="216" t="s">
        <v>1137</v>
      </c>
    </row>
    <row r="49" spans="1:21" x14ac:dyDescent="0.3">
      <c r="A49" s="269" t="s">
        <v>1084</v>
      </c>
      <c r="B49" s="246">
        <v>178540</v>
      </c>
      <c r="C49" s="250">
        <v>0.64100000000000001</v>
      </c>
      <c r="D49" s="246">
        <v>169786</v>
      </c>
      <c r="E49" s="250">
        <v>0.65900000000000003</v>
      </c>
      <c r="F49" s="246">
        <v>27432</v>
      </c>
      <c r="G49" s="250">
        <v>0.67700000000000005</v>
      </c>
      <c r="H49" s="246">
        <v>32138</v>
      </c>
      <c r="I49" s="250">
        <v>0.747</v>
      </c>
      <c r="J49" s="246">
        <v>59276</v>
      </c>
      <c r="K49" s="250">
        <v>0.73199999999999998</v>
      </c>
      <c r="L49" s="246">
        <v>108165</v>
      </c>
      <c r="M49" s="250">
        <v>0.52600000000000002</v>
      </c>
      <c r="N49" s="246">
        <v>88261</v>
      </c>
      <c r="O49" s="250">
        <v>0.60899999999999999</v>
      </c>
      <c r="P49" s="246">
        <v>108743</v>
      </c>
      <c r="Q49" s="250">
        <v>0.76600000000000001</v>
      </c>
      <c r="R49" s="246">
        <v>772341</v>
      </c>
      <c r="S49" s="250">
        <v>0.64700000000000002</v>
      </c>
      <c r="T49" s="246">
        <v>4496358</v>
      </c>
      <c r="U49" s="251">
        <v>0.51600000000000001</v>
      </c>
    </row>
    <row r="50" spans="1:21" x14ac:dyDescent="0.3">
      <c r="A50" s="269" t="s">
        <v>1153</v>
      </c>
      <c r="B50" s="246">
        <v>99869</v>
      </c>
      <c r="C50" s="250">
        <v>0.35899999999999999</v>
      </c>
      <c r="D50" s="246">
        <v>87710</v>
      </c>
      <c r="E50" s="250">
        <v>0.34100000000000003</v>
      </c>
      <c r="F50" s="246">
        <v>13119</v>
      </c>
      <c r="G50" s="250">
        <v>0.32400000000000001</v>
      </c>
      <c r="H50" s="246">
        <v>10888</v>
      </c>
      <c r="I50" s="250">
        <v>0.253</v>
      </c>
      <c r="J50" s="246">
        <v>21703</v>
      </c>
      <c r="K50" s="250">
        <v>0.26800000000000002</v>
      </c>
      <c r="L50" s="246">
        <v>97668</v>
      </c>
      <c r="M50" s="250">
        <v>0.47499999999999998</v>
      </c>
      <c r="N50" s="246">
        <v>56709</v>
      </c>
      <c r="O50" s="250">
        <v>0.39100000000000001</v>
      </c>
      <c r="P50" s="246">
        <v>33281</v>
      </c>
      <c r="Q50" s="250">
        <v>0.23400000000000001</v>
      </c>
      <c r="R50" s="246">
        <v>420947</v>
      </c>
      <c r="S50" s="250">
        <v>0.35299999999999998</v>
      </c>
      <c r="T50" s="246">
        <v>4214760</v>
      </c>
      <c r="U50" s="251">
        <v>0.48399999999999999</v>
      </c>
    </row>
    <row r="51" spans="1:21" x14ac:dyDescent="0.3">
      <c r="A51" s="270" t="s">
        <v>1146</v>
      </c>
      <c r="B51" s="246">
        <v>45816</v>
      </c>
      <c r="C51" s="250">
        <v>0.16500000000000001</v>
      </c>
      <c r="D51" s="246">
        <v>53741</v>
      </c>
      <c r="E51" s="250">
        <v>0.20899999999999999</v>
      </c>
      <c r="F51" s="246">
        <v>8121</v>
      </c>
      <c r="G51" s="250">
        <v>0.2</v>
      </c>
      <c r="H51" s="246">
        <v>7732</v>
      </c>
      <c r="I51" s="250">
        <v>0.18</v>
      </c>
      <c r="J51" s="246">
        <v>12112</v>
      </c>
      <c r="K51" s="250">
        <v>0.15</v>
      </c>
      <c r="L51" s="246">
        <v>35063</v>
      </c>
      <c r="M51" s="250">
        <v>0.17</v>
      </c>
      <c r="N51" s="246">
        <v>36747</v>
      </c>
      <c r="O51" s="250">
        <v>0.254</v>
      </c>
      <c r="P51" s="246">
        <v>23332</v>
      </c>
      <c r="Q51" s="250">
        <v>0.16400000000000001</v>
      </c>
      <c r="R51" s="246">
        <v>222664</v>
      </c>
      <c r="S51" s="250">
        <v>0.187</v>
      </c>
      <c r="T51" s="246">
        <v>2041690</v>
      </c>
      <c r="U51" s="251">
        <v>0.23400000000000001</v>
      </c>
    </row>
    <row r="52" spans="1:21" x14ac:dyDescent="0.3">
      <c r="A52" s="270" t="s">
        <v>1155</v>
      </c>
      <c r="B52" s="246">
        <v>12012</v>
      </c>
      <c r="C52" s="250">
        <v>4.2999999999999997E-2</v>
      </c>
      <c r="D52" s="246">
        <v>12369</v>
      </c>
      <c r="E52" s="250">
        <v>4.8000000000000001E-2</v>
      </c>
      <c r="F52" s="246">
        <v>1435</v>
      </c>
      <c r="G52" s="250">
        <v>3.5000000000000003E-2</v>
      </c>
      <c r="H52" s="246">
        <v>585</v>
      </c>
      <c r="I52" s="250">
        <v>1.4E-2</v>
      </c>
      <c r="J52" s="246">
        <v>1721</v>
      </c>
      <c r="K52" s="250">
        <v>2.1000000000000001E-2</v>
      </c>
      <c r="L52" s="246">
        <v>13922</v>
      </c>
      <c r="M52" s="250">
        <v>6.8000000000000005E-2</v>
      </c>
      <c r="N52" s="246">
        <v>3298</v>
      </c>
      <c r="O52" s="250">
        <v>2.3E-2</v>
      </c>
      <c r="P52" s="246">
        <v>1224</v>
      </c>
      <c r="Q52" s="250">
        <v>8.9999999999999993E-3</v>
      </c>
      <c r="R52" s="246">
        <v>46566</v>
      </c>
      <c r="S52" s="250">
        <v>3.9E-2</v>
      </c>
      <c r="T52" s="246">
        <v>424906</v>
      </c>
      <c r="U52" s="251">
        <v>4.9000000000000002E-2</v>
      </c>
    </row>
    <row r="53" spans="1:21" x14ac:dyDescent="0.3">
      <c r="A53" s="270" t="s">
        <v>1141</v>
      </c>
      <c r="B53" s="246">
        <v>1542</v>
      </c>
      <c r="C53" s="250">
        <v>6.0000000000000001E-3</v>
      </c>
      <c r="D53" s="246">
        <v>1081</v>
      </c>
      <c r="E53" s="250">
        <v>4.0000000000000001E-3</v>
      </c>
      <c r="F53" s="246">
        <v>497</v>
      </c>
      <c r="G53" s="250">
        <v>1.2E-2</v>
      </c>
      <c r="H53" s="246">
        <v>440</v>
      </c>
      <c r="I53" s="250">
        <v>0.01</v>
      </c>
      <c r="J53" s="246">
        <v>214</v>
      </c>
      <c r="K53" s="250">
        <v>3.0000000000000001E-3</v>
      </c>
      <c r="L53" s="246">
        <v>628</v>
      </c>
      <c r="M53" s="250">
        <v>3.0000000000000001E-3</v>
      </c>
      <c r="N53" s="246">
        <v>479</v>
      </c>
      <c r="O53" s="250">
        <v>3.0000000000000001E-3</v>
      </c>
      <c r="P53" s="246">
        <v>931</v>
      </c>
      <c r="Q53" s="250">
        <v>7.0000000000000001E-3</v>
      </c>
      <c r="R53" s="246">
        <v>5812</v>
      </c>
      <c r="S53" s="250">
        <v>5.0000000000000001E-3</v>
      </c>
      <c r="T53" s="246">
        <v>33428</v>
      </c>
      <c r="U53" s="251">
        <v>4.0000000000000001E-3</v>
      </c>
    </row>
    <row r="54" spans="1:21" x14ac:dyDescent="0.3">
      <c r="A54" s="270" t="s">
        <v>1156</v>
      </c>
      <c r="B54" s="246">
        <v>28318</v>
      </c>
      <c r="C54" s="250">
        <v>0.10199999999999999</v>
      </c>
      <c r="D54" s="246">
        <v>9119</v>
      </c>
      <c r="E54" s="250">
        <v>3.5000000000000003E-2</v>
      </c>
      <c r="F54" s="246">
        <v>912</v>
      </c>
      <c r="G54" s="250">
        <v>2.3E-2</v>
      </c>
      <c r="H54" s="246">
        <v>732</v>
      </c>
      <c r="I54" s="250">
        <v>1.7000000000000001E-2</v>
      </c>
      <c r="J54" s="246">
        <v>4585</v>
      </c>
      <c r="K54" s="250">
        <v>5.7000000000000002E-2</v>
      </c>
      <c r="L54" s="246">
        <v>33249</v>
      </c>
      <c r="M54" s="250">
        <v>0.16200000000000001</v>
      </c>
      <c r="N54" s="246">
        <v>7498</v>
      </c>
      <c r="O54" s="250">
        <v>5.1999999999999998E-2</v>
      </c>
      <c r="P54" s="246">
        <v>3579</v>
      </c>
      <c r="Q54" s="250">
        <v>2.5000000000000001E-2</v>
      </c>
      <c r="R54" s="246">
        <v>87992</v>
      </c>
      <c r="S54" s="250">
        <v>7.3999999999999996E-2</v>
      </c>
      <c r="T54" s="246">
        <v>1072502</v>
      </c>
      <c r="U54" s="251">
        <v>0.123</v>
      </c>
    </row>
    <row r="55" spans="1:21" x14ac:dyDescent="0.3">
      <c r="A55" s="270" t="s">
        <v>1157</v>
      </c>
      <c r="B55" s="246">
        <v>265</v>
      </c>
      <c r="C55" s="250">
        <v>1E-3</v>
      </c>
      <c r="D55" s="246">
        <v>274</v>
      </c>
      <c r="E55" s="250">
        <v>1E-3</v>
      </c>
      <c r="F55" s="246">
        <v>81</v>
      </c>
      <c r="G55" s="250">
        <v>2E-3</v>
      </c>
      <c r="H55" s="246">
        <v>15</v>
      </c>
      <c r="I55" s="250">
        <v>0</v>
      </c>
      <c r="J55" s="246">
        <v>168</v>
      </c>
      <c r="K55" s="250">
        <v>2E-3</v>
      </c>
      <c r="L55" s="246">
        <v>1178</v>
      </c>
      <c r="M55" s="250">
        <v>6.0000000000000001E-3</v>
      </c>
      <c r="N55" s="246">
        <v>764</v>
      </c>
      <c r="O55" s="250">
        <v>5.0000000000000001E-3</v>
      </c>
      <c r="P55" s="246">
        <v>152</v>
      </c>
      <c r="Q55" s="250">
        <v>1E-3</v>
      </c>
      <c r="R55" s="246">
        <v>2897</v>
      </c>
      <c r="S55" s="250">
        <v>2E-3</v>
      </c>
      <c r="T55" s="246">
        <v>28989</v>
      </c>
      <c r="U55" s="251">
        <v>3.0000000000000001E-3</v>
      </c>
    </row>
    <row r="56" spans="1:21" x14ac:dyDescent="0.3">
      <c r="A56" s="270" t="s">
        <v>1158</v>
      </c>
      <c r="B56" s="246">
        <v>1598</v>
      </c>
      <c r="C56" s="250">
        <v>6.0000000000000001E-3</v>
      </c>
      <c r="D56" s="246">
        <v>1536</v>
      </c>
      <c r="E56" s="250">
        <v>6.0000000000000001E-3</v>
      </c>
      <c r="F56" s="246">
        <v>222</v>
      </c>
      <c r="G56" s="250">
        <v>6.0000000000000001E-3</v>
      </c>
      <c r="H56" s="246">
        <v>201</v>
      </c>
      <c r="I56" s="250">
        <v>5.0000000000000001E-3</v>
      </c>
      <c r="J56" s="246">
        <v>357</v>
      </c>
      <c r="K56" s="250">
        <v>4.0000000000000001E-3</v>
      </c>
      <c r="L56" s="246">
        <v>1201</v>
      </c>
      <c r="M56" s="250">
        <v>6.0000000000000001E-3</v>
      </c>
      <c r="N56" s="246">
        <v>857</v>
      </c>
      <c r="O56" s="250">
        <v>6.0000000000000001E-3</v>
      </c>
      <c r="P56" s="246">
        <v>760</v>
      </c>
      <c r="Q56" s="250">
        <v>5.0000000000000001E-3</v>
      </c>
      <c r="R56" s="246">
        <v>6732</v>
      </c>
      <c r="S56" s="250">
        <v>6.0000000000000001E-3</v>
      </c>
      <c r="T56" s="246">
        <v>61590</v>
      </c>
      <c r="U56" s="251">
        <v>7.0000000000000001E-3</v>
      </c>
    </row>
    <row r="57" spans="1:21" x14ac:dyDescent="0.3">
      <c r="A57" s="270" t="s">
        <v>1144</v>
      </c>
      <c r="B57" s="246">
        <v>10318</v>
      </c>
      <c r="C57" s="250">
        <v>3.6999999999999998E-2</v>
      </c>
      <c r="D57" s="246">
        <v>9590</v>
      </c>
      <c r="E57" s="250">
        <v>3.6999999999999998E-2</v>
      </c>
      <c r="F57" s="246">
        <v>1851</v>
      </c>
      <c r="G57" s="250">
        <v>4.5999999999999999E-2</v>
      </c>
      <c r="H57" s="246">
        <v>1183</v>
      </c>
      <c r="I57" s="250">
        <v>2.8000000000000001E-2</v>
      </c>
      <c r="J57" s="246">
        <v>2546</v>
      </c>
      <c r="K57" s="250">
        <v>3.1E-2</v>
      </c>
      <c r="L57" s="246">
        <v>12427</v>
      </c>
      <c r="M57" s="250">
        <v>0.06</v>
      </c>
      <c r="N57" s="246">
        <v>7066</v>
      </c>
      <c r="O57" s="250">
        <v>4.9000000000000002E-2</v>
      </c>
      <c r="P57" s="246">
        <v>3303</v>
      </c>
      <c r="Q57" s="250">
        <v>2.3E-2</v>
      </c>
      <c r="R57" s="246">
        <v>48284</v>
      </c>
      <c r="S57" s="250">
        <v>4.1000000000000002E-2</v>
      </c>
      <c r="T57" s="246">
        <v>551655</v>
      </c>
      <c r="U57" s="251">
        <v>6.3E-2</v>
      </c>
    </row>
    <row r="58" spans="1:21" x14ac:dyDescent="0.3">
      <c r="A58" s="432"/>
      <c r="B58" s="432"/>
      <c r="C58" s="432"/>
      <c r="D58" s="432"/>
      <c r="E58" s="432"/>
      <c r="F58" s="432"/>
      <c r="G58" s="432"/>
      <c r="H58" s="432"/>
      <c r="I58" s="432"/>
      <c r="J58" s="432"/>
      <c r="K58" s="432"/>
      <c r="L58" s="432"/>
      <c r="M58" s="432"/>
      <c r="N58" s="432"/>
      <c r="O58" s="432"/>
      <c r="P58" s="432"/>
      <c r="Q58" s="432"/>
      <c r="R58" s="432"/>
      <c r="S58" s="432"/>
      <c r="T58" s="432"/>
      <c r="U58" s="432"/>
    </row>
    <row r="59" spans="1:21" x14ac:dyDescent="0.3">
      <c r="A59" s="475" t="s">
        <v>1165</v>
      </c>
      <c r="B59" s="475"/>
      <c r="C59" s="475"/>
      <c r="D59" s="475"/>
      <c r="E59" s="475"/>
      <c r="F59" s="475"/>
      <c r="G59" s="475"/>
      <c r="H59" s="475"/>
      <c r="I59" s="475"/>
      <c r="J59" s="475"/>
      <c r="K59" s="475"/>
      <c r="L59" s="475"/>
      <c r="M59" s="475"/>
      <c r="N59" s="475"/>
      <c r="O59" s="475"/>
      <c r="P59" s="475"/>
      <c r="Q59" s="475"/>
      <c r="R59" s="475"/>
      <c r="S59" s="475"/>
      <c r="T59" s="475"/>
      <c r="U59" s="475"/>
    </row>
    <row r="60" spans="1:21" x14ac:dyDescent="0.3">
      <c r="A60" s="209" t="s">
        <v>20</v>
      </c>
      <c r="B60" s="246">
        <v>730245</v>
      </c>
      <c r="C60" s="240" t="s">
        <v>1137</v>
      </c>
      <c r="D60" s="246">
        <v>651739</v>
      </c>
      <c r="E60" s="240" t="s">
        <v>1137</v>
      </c>
      <c r="F60" s="246">
        <v>111935</v>
      </c>
      <c r="G60" s="240" t="s">
        <v>1137</v>
      </c>
      <c r="H60" s="246">
        <v>113229</v>
      </c>
      <c r="I60" s="240" t="s">
        <v>1137</v>
      </c>
      <c r="J60" s="246">
        <v>200223</v>
      </c>
      <c r="K60" s="240" t="s">
        <v>1137</v>
      </c>
      <c r="L60" s="246">
        <v>573400</v>
      </c>
      <c r="M60" s="240" t="s">
        <v>1137</v>
      </c>
      <c r="N60" s="246">
        <v>407908</v>
      </c>
      <c r="O60" s="240" t="s">
        <v>1137</v>
      </c>
      <c r="P60" s="246">
        <v>331093</v>
      </c>
      <c r="Q60" s="240" t="s">
        <v>1137</v>
      </c>
      <c r="R60" s="246">
        <v>3119772</v>
      </c>
      <c r="S60" s="240" t="s">
        <v>1137</v>
      </c>
      <c r="T60" s="246">
        <v>30827105</v>
      </c>
      <c r="U60" s="216" t="s">
        <v>1137</v>
      </c>
    </row>
    <row r="61" spans="1:21" x14ac:dyDescent="0.3">
      <c r="A61" s="269" t="s">
        <v>1084</v>
      </c>
      <c r="B61" s="246">
        <v>362203</v>
      </c>
      <c r="C61" s="250">
        <v>0.496</v>
      </c>
      <c r="D61" s="246">
        <v>329372</v>
      </c>
      <c r="E61" s="250">
        <v>0.505</v>
      </c>
      <c r="F61" s="246">
        <v>59175</v>
      </c>
      <c r="G61" s="250">
        <v>0.52900000000000003</v>
      </c>
      <c r="H61" s="246">
        <v>61040</v>
      </c>
      <c r="I61" s="250">
        <v>0.53900000000000003</v>
      </c>
      <c r="J61" s="246">
        <v>114581</v>
      </c>
      <c r="K61" s="250">
        <v>0.57199999999999995</v>
      </c>
      <c r="L61" s="246">
        <v>217560</v>
      </c>
      <c r="M61" s="250">
        <v>0.379</v>
      </c>
      <c r="N61" s="246">
        <v>177717</v>
      </c>
      <c r="O61" s="250">
        <v>0.436</v>
      </c>
      <c r="P61" s="246">
        <v>201152</v>
      </c>
      <c r="Q61" s="250">
        <v>0.60799999999999998</v>
      </c>
      <c r="R61" s="246">
        <v>1522800</v>
      </c>
      <c r="S61" s="250">
        <v>0.48799999999999999</v>
      </c>
      <c r="T61" s="246">
        <v>11083294</v>
      </c>
      <c r="U61" s="251">
        <v>0.36</v>
      </c>
    </row>
    <row r="62" spans="1:21" x14ac:dyDescent="0.3">
      <c r="A62" s="269" t="s">
        <v>1153</v>
      </c>
      <c r="B62" s="246">
        <v>368042</v>
      </c>
      <c r="C62" s="250">
        <v>0.504</v>
      </c>
      <c r="D62" s="246">
        <v>322367</v>
      </c>
      <c r="E62" s="250">
        <v>0.495</v>
      </c>
      <c r="F62" s="246">
        <v>52760</v>
      </c>
      <c r="G62" s="250">
        <v>0.47099999999999997</v>
      </c>
      <c r="H62" s="246">
        <v>52189</v>
      </c>
      <c r="I62" s="250">
        <v>0.46100000000000002</v>
      </c>
      <c r="J62" s="246">
        <v>85642</v>
      </c>
      <c r="K62" s="250">
        <v>0.42799999999999999</v>
      </c>
      <c r="L62" s="246">
        <v>355840</v>
      </c>
      <c r="M62" s="250">
        <v>0.621</v>
      </c>
      <c r="N62" s="246">
        <v>230191</v>
      </c>
      <c r="O62" s="250">
        <v>0.56399999999999995</v>
      </c>
      <c r="P62" s="246">
        <v>129941</v>
      </c>
      <c r="Q62" s="250">
        <v>0.39300000000000002</v>
      </c>
      <c r="R62" s="246">
        <v>1596972</v>
      </c>
      <c r="S62" s="250">
        <v>0.51200000000000001</v>
      </c>
      <c r="T62" s="246">
        <v>19743811</v>
      </c>
      <c r="U62" s="251">
        <v>0.64100000000000001</v>
      </c>
    </row>
    <row r="63" spans="1:21" x14ac:dyDescent="0.3">
      <c r="A63" s="270" t="s">
        <v>1146</v>
      </c>
      <c r="B63" s="246">
        <v>226073</v>
      </c>
      <c r="C63" s="250">
        <v>0.31</v>
      </c>
      <c r="D63" s="246">
        <v>225859</v>
      </c>
      <c r="E63" s="250">
        <v>0.34699999999999998</v>
      </c>
      <c r="F63" s="246">
        <v>36240</v>
      </c>
      <c r="G63" s="250">
        <v>0.32400000000000001</v>
      </c>
      <c r="H63" s="246">
        <v>40667</v>
      </c>
      <c r="I63" s="250">
        <v>0.35899999999999999</v>
      </c>
      <c r="J63" s="246">
        <v>56617</v>
      </c>
      <c r="K63" s="250">
        <v>0.28299999999999997</v>
      </c>
      <c r="L63" s="246">
        <v>180467</v>
      </c>
      <c r="M63" s="250">
        <v>0.315</v>
      </c>
      <c r="N63" s="246">
        <v>171161</v>
      </c>
      <c r="O63" s="250">
        <v>0.42</v>
      </c>
      <c r="P63" s="246">
        <v>101690</v>
      </c>
      <c r="Q63" s="250">
        <v>0.307</v>
      </c>
      <c r="R63" s="246">
        <v>1038774</v>
      </c>
      <c r="S63" s="250">
        <v>0.33300000000000002</v>
      </c>
      <c r="T63" s="246">
        <v>11672897</v>
      </c>
      <c r="U63" s="251">
        <v>0.379</v>
      </c>
    </row>
    <row r="64" spans="1:21" x14ac:dyDescent="0.3">
      <c r="A64" s="270" t="s">
        <v>1155</v>
      </c>
      <c r="B64" s="246">
        <v>32283</v>
      </c>
      <c r="C64" s="250">
        <v>4.3999999999999997E-2</v>
      </c>
      <c r="D64" s="246">
        <v>34407</v>
      </c>
      <c r="E64" s="250">
        <v>5.2999999999999999E-2</v>
      </c>
      <c r="F64" s="246">
        <v>6865</v>
      </c>
      <c r="G64" s="250">
        <v>6.0999999999999999E-2</v>
      </c>
      <c r="H64" s="246">
        <v>3546</v>
      </c>
      <c r="I64" s="250">
        <v>3.1E-2</v>
      </c>
      <c r="J64" s="246">
        <v>6470</v>
      </c>
      <c r="K64" s="250">
        <v>3.2000000000000001E-2</v>
      </c>
      <c r="L64" s="246">
        <v>42976</v>
      </c>
      <c r="M64" s="250">
        <v>7.4999999999999997E-2</v>
      </c>
      <c r="N64" s="246">
        <v>11004</v>
      </c>
      <c r="O64" s="250">
        <v>2.7E-2</v>
      </c>
      <c r="P64" s="246">
        <v>4108</v>
      </c>
      <c r="Q64" s="250">
        <v>1.2E-2</v>
      </c>
      <c r="R64" s="246">
        <v>141659</v>
      </c>
      <c r="S64" s="250">
        <v>4.4999999999999998E-2</v>
      </c>
      <c r="T64" s="246">
        <v>1694380</v>
      </c>
      <c r="U64" s="251">
        <v>5.5E-2</v>
      </c>
    </row>
    <row r="65" spans="1:21" x14ac:dyDescent="0.3">
      <c r="A65" s="270" t="s">
        <v>1141</v>
      </c>
      <c r="B65" s="246">
        <v>4532</v>
      </c>
      <c r="C65" s="250">
        <v>6.0000000000000001E-3</v>
      </c>
      <c r="D65" s="246">
        <v>4116</v>
      </c>
      <c r="E65" s="250">
        <v>6.0000000000000001E-3</v>
      </c>
      <c r="F65" s="246">
        <v>1193</v>
      </c>
      <c r="G65" s="250">
        <v>1.0999999999999999E-2</v>
      </c>
      <c r="H65" s="246">
        <v>1298</v>
      </c>
      <c r="I65" s="250">
        <v>1.2E-2</v>
      </c>
      <c r="J65" s="246">
        <v>950</v>
      </c>
      <c r="K65" s="250">
        <v>5.0000000000000001E-3</v>
      </c>
      <c r="L65" s="246">
        <v>2507</v>
      </c>
      <c r="M65" s="250">
        <v>4.0000000000000001E-3</v>
      </c>
      <c r="N65" s="246">
        <v>2142</v>
      </c>
      <c r="O65" s="250">
        <v>5.0000000000000001E-3</v>
      </c>
      <c r="P65" s="246">
        <v>2527</v>
      </c>
      <c r="Q65" s="250">
        <v>8.0000000000000002E-3</v>
      </c>
      <c r="R65" s="246">
        <v>19265</v>
      </c>
      <c r="S65" s="250">
        <v>6.0000000000000001E-3</v>
      </c>
      <c r="T65" s="246">
        <v>122657</v>
      </c>
      <c r="U65" s="251">
        <v>4.0000000000000001E-3</v>
      </c>
    </row>
    <row r="66" spans="1:21" x14ac:dyDescent="0.3">
      <c r="A66" s="270" t="s">
        <v>1156</v>
      </c>
      <c r="B66" s="246">
        <v>81347</v>
      </c>
      <c r="C66" s="250">
        <v>0.111</v>
      </c>
      <c r="D66" s="246">
        <v>35138</v>
      </c>
      <c r="E66" s="250">
        <v>5.3999999999999999E-2</v>
      </c>
      <c r="F66" s="246">
        <v>4599</v>
      </c>
      <c r="G66" s="250">
        <v>4.1000000000000002E-2</v>
      </c>
      <c r="H66" s="246">
        <v>2849</v>
      </c>
      <c r="I66" s="250">
        <v>2.5000000000000001E-2</v>
      </c>
      <c r="J66" s="246">
        <v>15239</v>
      </c>
      <c r="K66" s="250">
        <v>7.5999999999999998E-2</v>
      </c>
      <c r="L66" s="246">
        <v>101435</v>
      </c>
      <c r="M66" s="250">
        <v>0.17699999999999999</v>
      </c>
      <c r="N66" s="246">
        <v>25671</v>
      </c>
      <c r="O66" s="250">
        <v>6.3E-2</v>
      </c>
      <c r="P66" s="246">
        <v>12418</v>
      </c>
      <c r="Q66" s="250">
        <v>3.7999999999999999E-2</v>
      </c>
      <c r="R66" s="246">
        <v>278696</v>
      </c>
      <c r="S66" s="250">
        <v>8.8999999999999996E-2</v>
      </c>
      <c r="T66" s="246">
        <v>4906293</v>
      </c>
      <c r="U66" s="251">
        <v>0.159</v>
      </c>
    </row>
    <row r="67" spans="1:21" x14ac:dyDescent="0.3">
      <c r="A67" s="270" t="s">
        <v>1157</v>
      </c>
      <c r="B67" s="246">
        <v>968</v>
      </c>
      <c r="C67" s="250">
        <v>1E-3</v>
      </c>
      <c r="D67" s="246">
        <v>853</v>
      </c>
      <c r="E67" s="250">
        <v>1E-3</v>
      </c>
      <c r="F67" s="246">
        <v>250</v>
      </c>
      <c r="G67" s="250">
        <v>2E-3</v>
      </c>
      <c r="H67" s="246">
        <v>107</v>
      </c>
      <c r="I67" s="250">
        <v>1E-3</v>
      </c>
      <c r="J67" s="246">
        <v>449</v>
      </c>
      <c r="K67" s="250">
        <v>2E-3</v>
      </c>
      <c r="L67" s="246">
        <v>3799</v>
      </c>
      <c r="M67" s="250">
        <v>7.0000000000000001E-3</v>
      </c>
      <c r="N67" s="246">
        <v>2949</v>
      </c>
      <c r="O67" s="250">
        <v>7.0000000000000001E-3</v>
      </c>
      <c r="P67" s="246">
        <v>359</v>
      </c>
      <c r="Q67" s="250">
        <v>1E-3</v>
      </c>
      <c r="R67" s="246">
        <v>9734</v>
      </c>
      <c r="S67" s="250">
        <v>3.0000000000000001E-3</v>
      </c>
      <c r="T67" s="246">
        <v>109178</v>
      </c>
      <c r="U67" s="251">
        <v>4.0000000000000001E-3</v>
      </c>
    </row>
    <row r="68" spans="1:21" x14ac:dyDescent="0.3">
      <c r="A68" s="270" t="s">
        <v>1158</v>
      </c>
      <c r="B68" s="246">
        <v>3611</v>
      </c>
      <c r="C68" s="250">
        <v>5.0000000000000001E-3</v>
      </c>
      <c r="D68" s="246">
        <v>3021</v>
      </c>
      <c r="E68" s="250">
        <v>5.0000000000000001E-3</v>
      </c>
      <c r="F68" s="246">
        <v>491</v>
      </c>
      <c r="G68" s="250">
        <v>4.0000000000000001E-3</v>
      </c>
      <c r="H68" s="246">
        <v>522</v>
      </c>
      <c r="I68" s="250">
        <v>5.0000000000000001E-3</v>
      </c>
      <c r="J68" s="246">
        <v>885</v>
      </c>
      <c r="K68" s="250">
        <v>4.0000000000000001E-3</v>
      </c>
      <c r="L68" s="246">
        <v>2991</v>
      </c>
      <c r="M68" s="250">
        <v>5.0000000000000001E-3</v>
      </c>
      <c r="N68" s="246">
        <v>1877</v>
      </c>
      <c r="O68" s="250">
        <v>5.0000000000000001E-3</v>
      </c>
      <c r="P68" s="246">
        <v>1372</v>
      </c>
      <c r="Q68" s="250">
        <v>4.0000000000000001E-3</v>
      </c>
      <c r="R68" s="246">
        <v>14770</v>
      </c>
      <c r="S68" s="250">
        <v>5.0000000000000001E-3</v>
      </c>
      <c r="T68" s="246">
        <v>162339</v>
      </c>
      <c r="U68" s="251">
        <v>5.0000000000000001E-3</v>
      </c>
    </row>
    <row r="69" spans="1:21" x14ac:dyDescent="0.3">
      <c r="A69" s="270" t="s">
        <v>1144</v>
      </c>
      <c r="B69" s="246">
        <v>19228</v>
      </c>
      <c r="C69" s="250">
        <v>2.5999999999999999E-2</v>
      </c>
      <c r="D69" s="246">
        <v>18973</v>
      </c>
      <c r="E69" s="250">
        <v>2.9000000000000001E-2</v>
      </c>
      <c r="F69" s="246">
        <v>3122</v>
      </c>
      <c r="G69" s="250">
        <v>2.8000000000000001E-2</v>
      </c>
      <c r="H69" s="246">
        <v>3200</v>
      </c>
      <c r="I69" s="250">
        <v>2.8000000000000001E-2</v>
      </c>
      <c r="J69" s="246">
        <v>5032</v>
      </c>
      <c r="K69" s="250">
        <v>2.5000000000000001E-2</v>
      </c>
      <c r="L69" s="246">
        <v>21665</v>
      </c>
      <c r="M69" s="250">
        <v>3.7999999999999999E-2</v>
      </c>
      <c r="N69" s="246">
        <v>15387</v>
      </c>
      <c r="O69" s="250">
        <v>3.7999999999999999E-2</v>
      </c>
      <c r="P69" s="246">
        <v>7467</v>
      </c>
      <c r="Q69" s="250">
        <v>2.3E-2</v>
      </c>
      <c r="R69" s="246">
        <v>94074</v>
      </c>
      <c r="S69" s="250">
        <v>0.03</v>
      </c>
      <c r="T69" s="246">
        <v>1076067</v>
      </c>
      <c r="U69" s="251">
        <v>3.5000000000000003E-2</v>
      </c>
    </row>
    <row r="75" spans="1:21" x14ac:dyDescent="0.3">
      <c r="A75" s="210" t="s">
        <v>679</v>
      </c>
    </row>
    <row r="76" spans="1:21" ht="24" x14ac:dyDescent="0.3">
      <c r="A76" s="211" t="s">
        <v>680</v>
      </c>
    </row>
    <row r="77" spans="1:21" x14ac:dyDescent="0.3">
      <c r="A77" s="212" t="s">
        <v>681</v>
      </c>
    </row>
  </sheetData>
  <mergeCells count="22">
    <mergeCell ref="B1:U1"/>
    <mergeCell ref="A59:U59"/>
    <mergeCell ref="A15:U15"/>
    <mergeCell ref="A4:U4"/>
    <mergeCell ref="A9:U9"/>
    <mergeCell ref="A10:U10"/>
    <mergeCell ref="A14:U14"/>
    <mergeCell ref="T2:U2"/>
    <mergeCell ref="B2:C2"/>
    <mergeCell ref="D2:E2"/>
    <mergeCell ref="F2:G2"/>
    <mergeCell ref="H2:I2"/>
    <mergeCell ref="J2:K2"/>
    <mergeCell ref="L2:M2"/>
    <mergeCell ref="N2:O2"/>
    <mergeCell ref="A58:U58"/>
    <mergeCell ref="P2:Q2"/>
    <mergeCell ref="A20:U20"/>
    <mergeCell ref="A30:U30"/>
    <mergeCell ref="A35:U35"/>
    <mergeCell ref="A47:U47"/>
    <mergeCell ref="R2:S2"/>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DD8B-7734-4F78-95C5-C1096D30029B}">
  <sheetPr>
    <tabColor rgb="FF000000"/>
  </sheetPr>
  <dimension ref="A1:U62"/>
  <sheetViews>
    <sheetView zoomScale="90" zoomScaleNormal="9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style="125" customWidth="1"/>
    <col min="2" max="19" width="12" style="125" customWidth="1"/>
    <col min="20" max="21" width="11.88671875" style="125" customWidth="1"/>
    <col min="22" max="16384" width="100" style="125"/>
  </cols>
  <sheetData>
    <row r="1" spans="1:21" ht="36" customHeight="1" x14ac:dyDescent="0.3">
      <c r="B1" s="471" t="s">
        <v>775</v>
      </c>
      <c r="C1" s="471"/>
      <c r="D1" s="471"/>
      <c r="E1" s="471"/>
      <c r="F1" s="471"/>
      <c r="G1" s="471"/>
      <c r="H1" s="471"/>
      <c r="I1" s="471"/>
      <c r="J1" s="471"/>
      <c r="K1" s="471"/>
      <c r="L1" s="471"/>
      <c r="M1" s="471"/>
      <c r="N1" s="471"/>
      <c r="O1" s="471"/>
      <c r="P1" s="471"/>
      <c r="Q1" s="471"/>
      <c r="R1" s="471"/>
      <c r="S1" s="471"/>
      <c r="T1" s="498"/>
      <c r="U1" s="498"/>
    </row>
    <row r="2" spans="1:21" ht="36" customHeight="1" x14ac:dyDescent="0.3">
      <c r="A2" s="125" t="s">
        <v>0</v>
      </c>
      <c r="B2" s="476" t="s">
        <v>740</v>
      </c>
      <c r="C2" s="476"/>
      <c r="D2" s="476" t="s">
        <v>741</v>
      </c>
      <c r="E2" s="476"/>
      <c r="F2" s="476" t="s">
        <v>742</v>
      </c>
      <c r="G2" s="476"/>
      <c r="H2" s="476" t="s">
        <v>743</v>
      </c>
      <c r="I2" s="476"/>
      <c r="J2" s="476" t="s">
        <v>744</v>
      </c>
      <c r="K2" s="476"/>
      <c r="L2" s="476" t="s">
        <v>745</v>
      </c>
      <c r="M2" s="476"/>
      <c r="N2" s="476" t="s">
        <v>746</v>
      </c>
      <c r="O2" s="476"/>
      <c r="P2" s="476" t="s">
        <v>747</v>
      </c>
      <c r="Q2" s="476"/>
      <c r="R2" s="476" t="s">
        <v>748</v>
      </c>
      <c r="S2" s="476"/>
      <c r="T2" s="517" t="s">
        <v>1</v>
      </c>
      <c r="U2" s="518"/>
    </row>
    <row r="3" spans="1:21" ht="14.4" x14ac:dyDescent="0.3">
      <c r="A3" s="432"/>
      <c r="B3" s="432"/>
      <c r="C3" s="432"/>
      <c r="D3" s="432"/>
      <c r="E3" s="432"/>
      <c r="F3" s="432"/>
      <c r="G3" s="432"/>
      <c r="H3" s="432"/>
      <c r="I3" s="432"/>
      <c r="J3" s="432"/>
      <c r="K3" s="432"/>
      <c r="L3" s="432"/>
      <c r="M3" s="432"/>
      <c r="N3" s="432"/>
      <c r="O3" s="432"/>
      <c r="P3" s="432"/>
      <c r="Q3" s="432"/>
      <c r="R3" s="432"/>
      <c r="S3" s="432"/>
    </row>
    <row r="4" spans="1:21" ht="14.4" x14ac:dyDescent="0.3">
      <c r="A4" s="508" t="s">
        <v>776</v>
      </c>
      <c r="B4" s="509"/>
      <c r="C4" s="509"/>
      <c r="D4" s="509"/>
      <c r="E4" s="509"/>
      <c r="F4" s="509"/>
      <c r="G4" s="509"/>
      <c r="H4" s="509"/>
      <c r="I4" s="509"/>
      <c r="J4" s="509"/>
      <c r="K4" s="509"/>
      <c r="L4" s="509"/>
      <c r="M4" s="509"/>
      <c r="N4" s="509"/>
      <c r="O4" s="509"/>
      <c r="P4" s="509"/>
      <c r="Q4" s="509"/>
      <c r="R4" s="509"/>
      <c r="S4" s="509"/>
      <c r="T4" s="510"/>
      <c r="U4" s="511"/>
    </row>
    <row r="5" spans="1:21" ht="14.4" x14ac:dyDescent="0.3">
      <c r="A5" s="125" t="s">
        <v>18</v>
      </c>
      <c r="B5" s="10">
        <v>930450</v>
      </c>
      <c r="C5" s="137"/>
      <c r="D5" s="10">
        <v>839631</v>
      </c>
      <c r="E5" s="137"/>
      <c r="F5" s="10">
        <v>152982</v>
      </c>
      <c r="G5" s="137"/>
      <c r="H5" s="10">
        <v>150865</v>
      </c>
      <c r="I5" s="137"/>
      <c r="J5" s="10">
        <v>255793</v>
      </c>
      <c r="K5" s="137"/>
      <c r="L5" s="10">
        <v>685306</v>
      </c>
      <c r="M5" s="137"/>
      <c r="N5" s="10">
        <v>514453</v>
      </c>
      <c r="O5" s="137"/>
      <c r="P5" s="10">
        <v>442179</v>
      </c>
      <c r="Q5" s="137"/>
      <c r="R5" s="10">
        <v>3971659</v>
      </c>
      <c r="S5" s="303"/>
      <c r="T5" s="504">
        <v>37253956</v>
      </c>
      <c r="U5" s="512"/>
    </row>
    <row r="6" spans="1:21" ht="14.4" x14ac:dyDescent="0.3">
      <c r="A6" s="432"/>
      <c r="B6" s="432"/>
      <c r="C6" s="432"/>
      <c r="D6" s="432"/>
      <c r="E6" s="432"/>
      <c r="F6" s="432"/>
      <c r="G6" s="432"/>
      <c r="H6" s="432"/>
      <c r="I6" s="432"/>
      <c r="J6" s="432"/>
      <c r="K6" s="432"/>
      <c r="L6" s="432"/>
      <c r="M6" s="432"/>
      <c r="N6" s="432"/>
      <c r="O6" s="432"/>
      <c r="P6" s="432"/>
      <c r="Q6" s="432"/>
      <c r="R6" s="432"/>
      <c r="S6" s="432"/>
    </row>
    <row r="7" spans="1:21" ht="14.4" x14ac:dyDescent="0.3">
      <c r="A7" s="508" t="s">
        <v>777</v>
      </c>
      <c r="B7" s="509"/>
      <c r="C7" s="509"/>
      <c r="D7" s="509"/>
      <c r="E7" s="509"/>
      <c r="F7" s="509"/>
      <c r="G7" s="509"/>
      <c r="H7" s="509"/>
      <c r="I7" s="509"/>
      <c r="J7" s="509"/>
      <c r="K7" s="509"/>
      <c r="L7" s="509"/>
      <c r="M7" s="509"/>
      <c r="N7" s="509"/>
      <c r="O7" s="509"/>
      <c r="P7" s="509"/>
      <c r="Q7" s="509"/>
      <c r="R7" s="509"/>
      <c r="S7" s="509"/>
      <c r="T7" s="510"/>
      <c r="U7" s="511"/>
    </row>
    <row r="8" spans="1:21" ht="14.4" x14ac:dyDescent="0.3">
      <c r="A8" s="125" t="s">
        <v>778</v>
      </c>
      <c r="B8" s="10">
        <v>930450</v>
      </c>
      <c r="C8" s="137"/>
      <c r="D8" s="10">
        <v>839631</v>
      </c>
      <c r="E8" s="137"/>
      <c r="F8" s="10">
        <v>152982</v>
      </c>
      <c r="G8" s="137"/>
      <c r="H8" s="10">
        <v>150865</v>
      </c>
      <c r="I8" s="137"/>
      <c r="J8" s="10">
        <v>255793</v>
      </c>
      <c r="K8" s="137"/>
      <c r="L8" s="10">
        <v>685306</v>
      </c>
      <c r="M8" s="137"/>
      <c r="N8" s="10">
        <v>514453</v>
      </c>
      <c r="O8" s="137"/>
      <c r="P8" s="10">
        <v>442179</v>
      </c>
      <c r="Q8" s="137"/>
      <c r="R8" s="10">
        <v>3971659</v>
      </c>
      <c r="S8" s="303"/>
      <c r="T8" s="501">
        <v>37253956</v>
      </c>
      <c r="U8" s="502"/>
    </row>
    <row r="9" spans="1:21" ht="14.4" x14ac:dyDescent="0.3">
      <c r="A9" s="125" t="s">
        <v>11</v>
      </c>
      <c r="B9" s="10">
        <v>515145</v>
      </c>
      <c r="C9" s="137">
        <v>0.55365145897146539</v>
      </c>
      <c r="D9" s="10">
        <v>499766</v>
      </c>
      <c r="E9" s="137">
        <v>0.5952209958898611</v>
      </c>
      <c r="F9" s="10">
        <v>83027</v>
      </c>
      <c r="G9" s="137">
        <v>0.54272398059902471</v>
      </c>
      <c r="H9" s="10">
        <v>94456</v>
      </c>
      <c r="I9" s="137">
        <v>0.62609617870281375</v>
      </c>
      <c r="J9" s="10">
        <v>148381</v>
      </c>
      <c r="K9" s="137">
        <v>0.58008233219830097</v>
      </c>
      <c r="L9" s="10">
        <v>349287</v>
      </c>
      <c r="M9" s="137">
        <v>0.50968034717337951</v>
      </c>
      <c r="N9" s="10">
        <v>337342</v>
      </c>
      <c r="O9" s="137">
        <v>0.65572948354854577</v>
      </c>
      <c r="P9" s="10">
        <v>265618</v>
      </c>
      <c r="Q9" s="137">
        <v>0.60070243046368099</v>
      </c>
      <c r="R9" s="10">
        <v>2293022</v>
      </c>
      <c r="S9" s="303">
        <v>0.57734614175084009</v>
      </c>
      <c r="T9" s="246">
        <v>21453934</v>
      </c>
      <c r="U9" s="503">
        <v>0.57599999999999996</v>
      </c>
    </row>
    <row r="10" spans="1:21" ht="14.4" x14ac:dyDescent="0.3">
      <c r="A10" s="125" t="s">
        <v>12</v>
      </c>
      <c r="B10" s="10">
        <v>49523</v>
      </c>
      <c r="C10" s="137">
        <v>5.3224783706808533E-2</v>
      </c>
      <c r="D10" s="10">
        <v>48921</v>
      </c>
      <c r="E10" s="137">
        <v>5.8264880643997187E-2</v>
      </c>
      <c r="F10" s="10">
        <v>11014</v>
      </c>
      <c r="G10" s="137">
        <v>7.1995398151416506E-2</v>
      </c>
      <c r="H10" s="10">
        <v>5629</v>
      </c>
      <c r="I10" s="137">
        <v>3.7311503662214564E-2</v>
      </c>
      <c r="J10" s="10">
        <v>9926</v>
      </c>
      <c r="K10" s="137">
        <v>3.8804814830742045E-2</v>
      </c>
      <c r="L10" s="10">
        <v>51744</v>
      </c>
      <c r="M10" s="137">
        <v>7.5504956909760015E-2</v>
      </c>
      <c r="N10" s="10">
        <v>14721</v>
      </c>
      <c r="O10" s="137">
        <v>2.8614858888955843E-2</v>
      </c>
      <c r="P10" s="10">
        <v>7196</v>
      </c>
      <c r="Q10" s="137">
        <v>1.6273952403890731E-2</v>
      </c>
      <c r="R10" s="10">
        <v>198674</v>
      </c>
      <c r="S10" s="303">
        <v>5.0022924928852151E-2</v>
      </c>
      <c r="T10" s="246">
        <v>2299072</v>
      </c>
      <c r="U10" s="503">
        <v>6.2E-2</v>
      </c>
    </row>
    <row r="11" spans="1:21" ht="14.4" x14ac:dyDescent="0.3">
      <c r="A11" s="125" t="s">
        <v>13</v>
      </c>
      <c r="B11" s="10">
        <v>15649</v>
      </c>
      <c r="C11" s="137">
        <v>1.6818743618679133E-2</v>
      </c>
      <c r="D11" s="10">
        <v>12676</v>
      </c>
      <c r="E11" s="137">
        <v>1.5097108134406663E-2</v>
      </c>
      <c r="F11" s="10">
        <v>2562</v>
      </c>
      <c r="G11" s="137">
        <v>1.6747068282543045E-2</v>
      </c>
      <c r="H11" s="10">
        <v>4136</v>
      </c>
      <c r="I11" s="137">
        <v>2.7415238789646374E-2</v>
      </c>
      <c r="J11" s="10">
        <v>3473</v>
      </c>
      <c r="K11" s="137">
        <v>1.3577384838521774E-2</v>
      </c>
      <c r="L11" s="10">
        <v>7196</v>
      </c>
      <c r="M11" s="137">
        <v>1.050041879102182E-2</v>
      </c>
      <c r="N11" s="10">
        <v>5902</v>
      </c>
      <c r="O11" s="137">
        <v>1.147237940103372E-2</v>
      </c>
      <c r="P11" s="10">
        <v>6993</v>
      </c>
      <c r="Q11" s="137">
        <v>1.5814862306893815E-2</v>
      </c>
      <c r="R11" s="10">
        <v>58587</v>
      </c>
      <c r="S11" s="303">
        <v>1.4751266410333818E-2</v>
      </c>
      <c r="T11" s="246">
        <v>362801</v>
      </c>
      <c r="U11" s="503">
        <v>0.01</v>
      </c>
    </row>
    <row r="12" spans="1:21" ht="14.4" x14ac:dyDescent="0.3">
      <c r="A12" s="125" t="s">
        <v>14</v>
      </c>
      <c r="B12" s="10">
        <v>89357</v>
      </c>
      <c r="C12" s="137">
        <v>9.6036326508678591E-2</v>
      </c>
      <c r="D12" s="10">
        <v>34846</v>
      </c>
      <c r="E12" s="137">
        <v>4.1501564377684957E-2</v>
      </c>
      <c r="F12" s="10">
        <v>5620</v>
      </c>
      <c r="G12" s="137">
        <v>3.6736348067092861E-2</v>
      </c>
      <c r="H12" s="10">
        <v>2802</v>
      </c>
      <c r="I12" s="137">
        <v>1.8572896298014781E-2</v>
      </c>
      <c r="J12" s="10">
        <v>18836</v>
      </c>
      <c r="K12" s="137">
        <v>7.363766795807547E-2</v>
      </c>
      <c r="L12" s="10">
        <v>98472</v>
      </c>
      <c r="M12" s="137">
        <v>0.14369055575173717</v>
      </c>
      <c r="N12" s="10">
        <v>26090</v>
      </c>
      <c r="O12" s="137">
        <v>5.0714059399012155E-2</v>
      </c>
      <c r="P12" s="10">
        <v>15176</v>
      </c>
      <c r="Q12" s="137">
        <v>3.4320942423769561E-2</v>
      </c>
      <c r="R12" s="10">
        <v>291199</v>
      </c>
      <c r="S12" s="303">
        <v>7.3319235110567149E-2</v>
      </c>
      <c r="T12" s="246">
        <v>4861007</v>
      </c>
      <c r="U12" s="503">
        <v>0.13100000000000001</v>
      </c>
    </row>
    <row r="13" spans="1:21" ht="14.4" x14ac:dyDescent="0.3">
      <c r="A13" s="125" t="s">
        <v>15</v>
      </c>
      <c r="B13" s="10">
        <v>1405</v>
      </c>
      <c r="C13" s="137">
        <v>1.5100220323499382E-3</v>
      </c>
      <c r="D13" s="10">
        <v>1252</v>
      </c>
      <c r="E13" s="137">
        <v>1.4911312231206328E-3</v>
      </c>
      <c r="F13" s="10">
        <v>271</v>
      </c>
      <c r="G13" s="137">
        <v>1.7714502359754743E-3</v>
      </c>
      <c r="H13" s="10">
        <v>162</v>
      </c>
      <c r="I13" s="137">
        <v>1.0738077088787989E-3</v>
      </c>
      <c r="J13" s="10">
        <v>583</v>
      </c>
      <c r="K13" s="137">
        <v>2.2791866861094712E-3</v>
      </c>
      <c r="L13" s="10">
        <v>3758</v>
      </c>
      <c r="M13" s="137">
        <v>5.4836817421706511E-3</v>
      </c>
      <c r="N13" s="10">
        <v>3401</v>
      </c>
      <c r="O13" s="137">
        <v>6.6109051750111282E-3</v>
      </c>
      <c r="P13" s="10">
        <v>509</v>
      </c>
      <c r="Q13" s="137">
        <v>1.151117533849414E-3</v>
      </c>
      <c r="R13" s="10">
        <v>11341</v>
      </c>
      <c r="S13" s="303">
        <v>2.8554818024407432E-3</v>
      </c>
      <c r="T13" s="246">
        <v>144386</v>
      </c>
      <c r="U13" s="503">
        <v>4.0000000000000001E-3</v>
      </c>
    </row>
    <row r="14" spans="1:21" ht="14.4" x14ac:dyDescent="0.3">
      <c r="A14" s="125" t="s">
        <v>779</v>
      </c>
      <c r="B14" s="10">
        <v>217085</v>
      </c>
      <c r="C14" s="137">
        <v>0.23331183835778388</v>
      </c>
      <c r="D14" s="10">
        <v>204314</v>
      </c>
      <c r="E14" s="137">
        <v>0.24333784722098159</v>
      </c>
      <c r="F14" s="10">
        <v>42996</v>
      </c>
      <c r="G14" s="137">
        <v>0.28105267286347413</v>
      </c>
      <c r="H14" s="10">
        <v>37380</v>
      </c>
      <c r="I14" s="137">
        <v>0.24777118615981175</v>
      </c>
      <c r="J14" s="10">
        <v>62665</v>
      </c>
      <c r="K14" s="137">
        <v>0.24498324817332764</v>
      </c>
      <c r="L14" s="10">
        <v>131054</v>
      </c>
      <c r="M14" s="137">
        <v>0.19123428074466006</v>
      </c>
      <c r="N14" s="10">
        <v>99210</v>
      </c>
      <c r="O14" s="137">
        <v>0.19284560494350311</v>
      </c>
      <c r="P14" s="10">
        <v>128263</v>
      </c>
      <c r="Q14" s="137">
        <v>0.29007031089219526</v>
      </c>
      <c r="R14" s="10">
        <v>922967</v>
      </c>
      <c r="S14" s="303">
        <v>0.23238827905416853</v>
      </c>
      <c r="T14" s="246">
        <v>6317372</v>
      </c>
      <c r="U14" s="503">
        <v>0.17</v>
      </c>
    </row>
    <row r="15" spans="1:21" ht="14.4" x14ac:dyDescent="0.3">
      <c r="A15" s="125" t="s">
        <v>365</v>
      </c>
      <c r="B15" s="10">
        <v>42286</v>
      </c>
      <c r="C15" s="137">
        <v>4.5446826804234508E-2</v>
      </c>
      <c r="D15" s="10">
        <v>37856</v>
      </c>
      <c r="E15" s="137">
        <v>4.5086472509947823E-2</v>
      </c>
      <c r="F15" s="10">
        <v>7492</v>
      </c>
      <c r="G15" s="137">
        <v>4.8973081800473259E-2</v>
      </c>
      <c r="H15" s="10">
        <v>6300</v>
      </c>
      <c r="I15" s="137">
        <v>4.1759188678619961E-2</v>
      </c>
      <c r="J15" s="10">
        <v>11929</v>
      </c>
      <c r="K15" s="137">
        <v>4.6635365314922614E-2</v>
      </c>
      <c r="L15" s="10">
        <v>43795</v>
      </c>
      <c r="M15" s="137">
        <v>6.3905758887270792E-2</v>
      </c>
      <c r="N15" s="10">
        <v>27787</v>
      </c>
      <c r="O15" s="137">
        <v>5.4012708643938319E-2</v>
      </c>
      <c r="P15" s="10">
        <v>18424</v>
      </c>
      <c r="Q15" s="137">
        <v>4.1666383975720242E-2</v>
      </c>
      <c r="R15" s="10">
        <v>195869</v>
      </c>
      <c r="S15" s="303">
        <v>4.9316670942797458E-2</v>
      </c>
      <c r="T15" s="504">
        <v>1815384</v>
      </c>
      <c r="U15" s="505">
        <v>4.9000000000000002E-2</v>
      </c>
    </row>
    <row r="16" spans="1:21" ht="14.4" x14ac:dyDescent="0.3">
      <c r="A16" s="432"/>
      <c r="B16" s="432"/>
      <c r="C16" s="432"/>
      <c r="D16" s="432"/>
      <c r="E16" s="432"/>
      <c r="F16" s="432"/>
      <c r="G16" s="432"/>
      <c r="H16" s="432"/>
      <c r="I16" s="432"/>
      <c r="J16" s="432"/>
      <c r="K16" s="432"/>
      <c r="L16" s="432"/>
      <c r="M16" s="432"/>
      <c r="N16" s="432"/>
      <c r="O16" s="432"/>
      <c r="P16" s="432"/>
      <c r="Q16" s="432"/>
      <c r="R16" s="432"/>
      <c r="S16" s="432"/>
    </row>
    <row r="17" spans="1:21" ht="14.4" x14ac:dyDescent="0.3">
      <c r="A17" s="508" t="s">
        <v>780</v>
      </c>
      <c r="B17" s="509"/>
      <c r="C17" s="509"/>
      <c r="D17" s="509"/>
      <c r="E17" s="509"/>
      <c r="F17" s="509"/>
      <c r="G17" s="509"/>
      <c r="H17" s="509"/>
      <c r="I17" s="509"/>
      <c r="J17" s="509"/>
      <c r="K17" s="509"/>
      <c r="L17" s="509"/>
      <c r="M17" s="509"/>
      <c r="N17" s="509"/>
      <c r="O17" s="509"/>
      <c r="P17" s="509"/>
      <c r="Q17" s="509"/>
      <c r="R17" s="509"/>
      <c r="S17" s="509"/>
      <c r="T17" s="510"/>
      <c r="U17" s="511"/>
    </row>
    <row r="18" spans="1:21" ht="14.4" x14ac:dyDescent="0.3">
      <c r="A18" s="125" t="s">
        <v>778</v>
      </c>
      <c r="B18" s="10">
        <v>930450</v>
      </c>
      <c r="C18" s="137"/>
      <c r="D18" s="10">
        <v>839631</v>
      </c>
      <c r="E18" s="137"/>
      <c r="F18" s="10">
        <v>152982</v>
      </c>
      <c r="G18" s="137"/>
      <c r="H18" s="10">
        <v>150865</v>
      </c>
      <c r="I18" s="137"/>
      <c r="J18" s="10">
        <v>255793</v>
      </c>
      <c r="K18" s="137"/>
      <c r="L18" s="10">
        <v>685306</v>
      </c>
      <c r="M18" s="137"/>
      <c r="N18" s="10">
        <v>514453</v>
      </c>
      <c r="O18" s="137"/>
      <c r="P18" s="10">
        <v>442179</v>
      </c>
      <c r="Q18" s="137"/>
      <c r="R18" s="10">
        <v>3971659</v>
      </c>
      <c r="S18" s="303"/>
      <c r="T18" s="501">
        <v>37253956</v>
      </c>
      <c r="U18" s="502"/>
    </row>
    <row r="19" spans="1:21" ht="14.4" x14ac:dyDescent="0.3">
      <c r="A19" s="125" t="s">
        <v>781</v>
      </c>
      <c r="B19" s="10">
        <v>462380</v>
      </c>
      <c r="C19" s="137">
        <v>0.49694233972808854</v>
      </c>
      <c r="D19" s="10">
        <v>426598</v>
      </c>
      <c r="E19" s="137">
        <v>0.50807795329138639</v>
      </c>
      <c r="F19" s="10">
        <v>75116</v>
      </c>
      <c r="G19" s="137">
        <v>0.4910120144853643</v>
      </c>
      <c r="H19" s="10">
        <v>69873</v>
      </c>
      <c r="I19" s="137">
        <v>0.46314917310177972</v>
      </c>
      <c r="J19" s="10">
        <v>115308</v>
      </c>
      <c r="K19" s="137">
        <v>0.45078637804787464</v>
      </c>
      <c r="L19" s="10">
        <v>418965</v>
      </c>
      <c r="M19" s="137">
        <v>0.61135463573936311</v>
      </c>
      <c r="N19" s="10">
        <v>298795</v>
      </c>
      <c r="O19" s="137">
        <v>0.58080135600336669</v>
      </c>
      <c r="P19" s="10">
        <v>174114</v>
      </c>
      <c r="Q19" s="137">
        <v>0.39376361156907047</v>
      </c>
      <c r="R19" s="10">
        <v>2041149</v>
      </c>
      <c r="S19" s="303">
        <v>0.51392856234636453</v>
      </c>
      <c r="T19" s="246">
        <v>23240237</v>
      </c>
      <c r="U19" s="503">
        <v>0.624</v>
      </c>
    </row>
    <row r="20" spans="1:21" ht="14.4" x14ac:dyDescent="0.3">
      <c r="A20" s="125" t="s">
        <v>782</v>
      </c>
      <c r="B20" s="10">
        <v>304522</v>
      </c>
      <c r="C20" s="137">
        <v>0.32728464721371381</v>
      </c>
      <c r="D20" s="10">
        <v>323794</v>
      </c>
      <c r="E20" s="137">
        <v>0.38563845308236594</v>
      </c>
      <c r="F20" s="10">
        <v>53879</v>
      </c>
      <c r="G20" s="137">
        <v>0.35219176112222356</v>
      </c>
      <c r="H20" s="10">
        <v>57380</v>
      </c>
      <c r="I20" s="137">
        <v>0.38034003910781161</v>
      </c>
      <c r="J20" s="10">
        <v>81599</v>
      </c>
      <c r="K20" s="137">
        <v>0.31900403842169256</v>
      </c>
      <c r="L20" s="10">
        <v>245919</v>
      </c>
      <c r="M20" s="137">
        <v>0.35884553761385424</v>
      </c>
      <c r="N20" s="10">
        <v>240423</v>
      </c>
      <c r="O20" s="137">
        <v>0.46733715227630124</v>
      </c>
      <c r="P20" s="10">
        <v>143935</v>
      </c>
      <c r="Q20" s="137">
        <v>0.32551297099138582</v>
      </c>
      <c r="R20" s="10">
        <v>1451451</v>
      </c>
      <c r="S20" s="303">
        <v>0.36545206927382234</v>
      </c>
      <c r="T20" s="246">
        <v>14956253</v>
      </c>
      <c r="U20" s="503">
        <v>0.40200000000000002</v>
      </c>
    </row>
    <row r="21" spans="1:21" ht="14.4" x14ac:dyDescent="0.3">
      <c r="A21" s="125" t="s">
        <v>783</v>
      </c>
      <c r="B21" s="10">
        <v>45005</v>
      </c>
      <c r="C21" s="137">
        <v>4.8369068730184317E-2</v>
      </c>
      <c r="D21" s="10">
        <v>45377</v>
      </c>
      <c r="E21" s="137">
        <v>5.4043978843087023E-2</v>
      </c>
      <c r="F21" s="10">
        <v>10314</v>
      </c>
      <c r="G21" s="137">
        <v>6.7419696434874693E-2</v>
      </c>
      <c r="H21" s="10">
        <v>5009</v>
      </c>
      <c r="I21" s="137">
        <v>3.3201869220826567E-2</v>
      </c>
      <c r="J21" s="10">
        <v>8785</v>
      </c>
      <c r="K21" s="137">
        <v>3.4344176736658155E-2</v>
      </c>
      <c r="L21" s="10">
        <v>48540</v>
      </c>
      <c r="M21" s="137">
        <v>7.0829673167898718E-2</v>
      </c>
      <c r="N21" s="10">
        <v>13065</v>
      </c>
      <c r="O21" s="137">
        <v>2.5395905942816932E-2</v>
      </c>
      <c r="P21" s="10">
        <v>5497</v>
      </c>
      <c r="Q21" s="137">
        <v>1.2431617060059387E-2</v>
      </c>
      <c r="R21" s="10">
        <v>181592</v>
      </c>
      <c r="S21" s="303">
        <v>4.5721951456557573E-2</v>
      </c>
      <c r="T21" s="246">
        <v>2163804</v>
      </c>
      <c r="U21" s="503">
        <v>5.8000000000000003E-2</v>
      </c>
    </row>
    <row r="22" spans="1:21" ht="14.4" x14ac:dyDescent="0.3">
      <c r="A22" s="125" t="s">
        <v>784</v>
      </c>
      <c r="B22" s="10">
        <v>5979</v>
      </c>
      <c r="C22" s="137">
        <v>6.4259229405126553E-3</v>
      </c>
      <c r="D22" s="10">
        <v>5893</v>
      </c>
      <c r="E22" s="137">
        <v>7.0185593433305824E-3</v>
      </c>
      <c r="F22" s="10">
        <v>1297</v>
      </c>
      <c r="G22" s="137">
        <v>8.4781216090781923E-3</v>
      </c>
      <c r="H22" s="10">
        <v>1790</v>
      </c>
      <c r="I22" s="137">
        <v>1.1864912338845988E-2</v>
      </c>
      <c r="J22" s="10">
        <v>1126</v>
      </c>
      <c r="K22" s="137">
        <v>4.4019969272028553E-3</v>
      </c>
      <c r="L22" s="10">
        <v>3179</v>
      </c>
      <c r="M22" s="137">
        <v>4.6388036876957158E-3</v>
      </c>
      <c r="N22" s="10">
        <v>2870</v>
      </c>
      <c r="O22" s="137">
        <v>5.5787409151078909E-3</v>
      </c>
      <c r="P22" s="10">
        <v>3323</v>
      </c>
      <c r="Q22" s="137">
        <v>7.5150561198066845E-3</v>
      </c>
      <c r="R22" s="10">
        <v>25457</v>
      </c>
      <c r="S22" s="303">
        <v>6.4096640723687506E-3</v>
      </c>
      <c r="T22" s="246">
        <v>162250</v>
      </c>
      <c r="U22" s="503">
        <v>4.0000000000000001E-3</v>
      </c>
    </row>
    <row r="23" spans="1:21" ht="14.4" x14ac:dyDescent="0.3">
      <c r="A23" s="125" t="s">
        <v>785</v>
      </c>
      <c r="B23" s="10">
        <v>86856</v>
      </c>
      <c r="C23" s="137">
        <v>9.3348379816217963E-2</v>
      </c>
      <c r="D23" s="10">
        <v>33100</v>
      </c>
      <c r="E23" s="137">
        <v>3.9422079461096604E-2</v>
      </c>
      <c r="F23" s="10">
        <v>5339</v>
      </c>
      <c r="G23" s="137">
        <v>3.4899530663738215E-2</v>
      </c>
      <c r="H23" s="10">
        <v>2533</v>
      </c>
      <c r="I23" s="137">
        <v>1.6789845225864183E-2</v>
      </c>
      <c r="J23" s="10">
        <v>18183</v>
      </c>
      <c r="K23" s="137">
        <v>7.1084822493187858E-2</v>
      </c>
      <c r="L23" s="10">
        <v>94547</v>
      </c>
      <c r="M23" s="137">
        <v>0.13796318724774043</v>
      </c>
      <c r="N23" s="10">
        <v>24712</v>
      </c>
      <c r="O23" s="137">
        <v>4.8035486234894148E-2</v>
      </c>
      <c r="P23" s="10">
        <v>14204</v>
      </c>
      <c r="Q23" s="137">
        <v>3.2122737624355746E-2</v>
      </c>
      <c r="R23" s="10">
        <v>279474</v>
      </c>
      <c r="S23" s="303">
        <v>7.0367068270463295E-2</v>
      </c>
      <c r="T23" s="246">
        <v>4775070</v>
      </c>
      <c r="U23" s="503">
        <v>0.128</v>
      </c>
    </row>
    <row r="24" spans="1:21" ht="14.4" x14ac:dyDescent="0.3">
      <c r="A24" s="125" t="s">
        <v>786</v>
      </c>
      <c r="B24" s="10">
        <v>1066</v>
      </c>
      <c r="C24" s="137">
        <v>1.1456821967865012E-3</v>
      </c>
      <c r="D24" s="10">
        <v>995</v>
      </c>
      <c r="E24" s="137">
        <v>1.1850443825918767E-3</v>
      </c>
      <c r="F24" s="10">
        <v>228</v>
      </c>
      <c r="G24" s="137">
        <v>1.4903714162450485E-3</v>
      </c>
      <c r="H24" s="10">
        <v>107</v>
      </c>
      <c r="I24" s="137">
        <v>7.0924336327179928E-4</v>
      </c>
      <c r="J24" s="10">
        <v>476</v>
      </c>
      <c r="K24" s="137">
        <v>1.860879695691438E-3</v>
      </c>
      <c r="L24" s="10">
        <v>3248</v>
      </c>
      <c r="M24" s="137">
        <v>4.7394886371927283E-3</v>
      </c>
      <c r="N24" s="10">
        <v>3016</v>
      </c>
      <c r="O24" s="137">
        <v>5.8625374912771432E-3</v>
      </c>
      <c r="P24" s="10">
        <v>370</v>
      </c>
      <c r="Q24" s="137">
        <v>8.3676520142295313E-4</v>
      </c>
      <c r="R24" s="10">
        <v>9506</v>
      </c>
      <c r="S24" s="303">
        <v>2.3934582500662821E-3</v>
      </c>
      <c r="T24" s="246">
        <v>128577</v>
      </c>
      <c r="U24" s="503">
        <v>4.0000000000000001E-3</v>
      </c>
    </row>
    <row r="25" spans="1:21" ht="14.4" x14ac:dyDescent="0.3">
      <c r="A25" s="125" t="s">
        <v>787</v>
      </c>
      <c r="B25" s="10">
        <v>1744</v>
      </c>
      <c r="C25" s="137">
        <v>1.8743618679133752E-3</v>
      </c>
      <c r="D25" s="10">
        <v>1472</v>
      </c>
      <c r="E25" s="137">
        <v>1.7531510866082838E-3</v>
      </c>
      <c r="F25" s="10">
        <v>803</v>
      </c>
      <c r="G25" s="137">
        <v>5.2489835405472541E-3</v>
      </c>
      <c r="H25" s="10">
        <v>649</v>
      </c>
      <c r="I25" s="137">
        <v>4.3018592781625953E-3</v>
      </c>
      <c r="J25" s="10">
        <v>439</v>
      </c>
      <c r="K25" s="137">
        <v>1.7162314840515572E-3</v>
      </c>
      <c r="L25" s="10">
        <v>1383</v>
      </c>
      <c r="M25" s="137">
        <v>2.0180765964401305E-3</v>
      </c>
      <c r="N25" s="10">
        <v>842</v>
      </c>
      <c r="O25" s="137">
        <v>1.6366898433870538E-3</v>
      </c>
      <c r="P25" s="10">
        <v>641</v>
      </c>
      <c r="Q25" s="137">
        <v>1.449639173275981E-3</v>
      </c>
      <c r="R25" s="10">
        <v>7973</v>
      </c>
      <c r="S25" s="303">
        <v>2.0074734512706151E-3</v>
      </c>
      <c r="T25" s="246">
        <v>85587</v>
      </c>
      <c r="U25" s="503">
        <v>2E-3</v>
      </c>
    </row>
    <row r="26" spans="1:21" ht="14.4" x14ac:dyDescent="0.3">
      <c r="A26" s="125" t="s">
        <v>372</v>
      </c>
      <c r="B26" s="10">
        <v>17208</v>
      </c>
      <c r="C26" s="137">
        <v>1.8494276962759956E-2</v>
      </c>
      <c r="D26" s="10">
        <v>15967</v>
      </c>
      <c r="E26" s="137">
        <v>1.9016687092306025E-2</v>
      </c>
      <c r="F26" s="10">
        <v>3256</v>
      </c>
      <c r="G26" s="137">
        <v>2.128354969865736E-2</v>
      </c>
      <c r="H26" s="10">
        <v>2405</v>
      </c>
      <c r="I26" s="137">
        <v>1.5941404566996983E-2</v>
      </c>
      <c r="J26" s="10">
        <v>4700</v>
      </c>
      <c r="K26" s="137">
        <v>1.8374232289390249E-2</v>
      </c>
      <c r="L26" s="10">
        <v>22149</v>
      </c>
      <c r="M26" s="137">
        <v>3.2319868788541178E-2</v>
      </c>
      <c r="N26" s="10">
        <v>13867</v>
      </c>
      <c r="O26" s="137">
        <v>2.6954843299582275E-2</v>
      </c>
      <c r="P26" s="10">
        <v>6144</v>
      </c>
      <c r="Q26" s="137">
        <v>1.389482539876385E-2</v>
      </c>
      <c r="R26" s="10">
        <v>85696</v>
      </c>
      <c r="S26" s="303">
        <v>2.1576877571815707E-2</v>
      </c>
      <c r="T26" s="246">
        <v>968696</v>
      </c>
      <c r="U26" s="503">
        <v>2.5999999999999999E-2</v>
      </c>
    </row>
    <row r="27" spans="1:21" ht="14.4" x14ac:dyDescent="0.3">
      <c r="A27" s="125" t="s">
        <v>788</v>
      </c>
      <c r="B27" s="10">
        <v>468070</v>
      </c>
      <c r="C27" s="137">
        <v>0.50305766027191146</v>
      </c>
      <c r="D27" s="10">
        <v>413033</v>
      </c>
      <c r="E27" s="137">
        <v>0.49192204670861367</v>
      </c>
      <c r="F27" s="10">
        <v>77866</v>
      </c>
      <c r="G27" s="137">
        <v>0.50898798551463575</v>
      </c>
      <c r="H27" s="10">
        <v>80992</v>
      </c>
      <c r="I27" s="137">
        <v>0.53685082689822028</v>
      </c>
      <c r="J27" s="10">
        <v>140485</v>
      </c>
      <c r="K27" s="137">
        <v>0.54921362195212531</v>
      </c>
      <c r="L27" s="10">
        <v>266341</v>
      </c>
      <c r="M27" s="137">
        <v>0.38864536426063684</v>
      </c>
      <c r="N27" s="10">
        <v>215658</v>
      </c>
      <c r="O27" s="137">
        <v>0.41919864399663331</v>
      </c>
      <c r="P27" s="10">
        <v>268065</v>
      </c>
      <c r="Q27" s="137">
        <v>0.60623638843092953</v>
      </c>
      <c r="R27" s="10">
        <v>1930510</v>
      </c>
      <c r="S27" s="303">
        <v>0.48607143765363542</v>
      </c>
      <c r="T27" s="246">
        <v>14013719</v>
      </c>
      <c r="U27" s="503">
        <v>0.376</v>
      </c>
    </row>
    <row r="28" spans="1:21" ht="14.4" x14ac:dyDescent="0.3">
      <c r="A28" s="125" t="s">
        <v>782</v>
      </c>
      <c r="B28" s="10">
        <v>210623</v>
      </c>
      <c r="C28" s="137">
        <v>0.22636681175775161</v>
      </c>
      <c r="D28" s="10">
        <v>175972</v>
      </c>
      <c r="E28" s="137">
        <v>0.20958254280749519</v>
      </c>
      <c r="F28" s="10">
        <v>29148</v>
      </c>
      <c r="G28" s="137">
        <v>0.19053221947680118</v>
      </c>
      <c r="H28" s="10">
        <v>37076</v>
      </c>
      <c r="I28" s="137">
        <v>0.24575613959500214</v>
      </c>
      <c r="J28" s="10">
        <v>66782</v>
      </c>
      <c r="K28" s="137">
        <v>0.26107829377660841</v>
      </c>
      <c r="L28" s="10">
        <v>103368</v>
      </c>
      <c r="M28" s="137">
        <v>0.15083480955952525</v>
      </c>
      <c r="N28" s="10">
        <v>96919</v>
      </c>
      <c r="O28" s="137">
        <v>0.1883923312722445</v>
      </c>
      <c r="P28" s="10">
        <v>121683</v>
      </c>
      <c r="Q28" s="137">
        <v>0.27518945947229517</v>
      </c>
      <c r="R28" s="10">
        <v>841571</v>
      </c>
      <c r="S28" s="303">
        <v>0.2118940724770178</v>
      </c>
      <c r="T28" s="246">
        <v>6497681</v>
      </c>
      <c r="U28" s="503">
        <v>0.17399999999999999</v>
      </c>
    </row>
    <row r="29" spans="1:21" ht="14.4" x14ac:dyDescent="0.3">
      <c r="A29" s="125" t="s">
        <v>783</v>
      </c>
      <c r="B29" s="10">
        <v>4518</v>
      </c>
      <c r="C29" s="137">
        <v>4.8557149766242143E-3</v>
      </c>
      <c r="D29" s="10">
        <v>3544</v>
      </c>
      <c r="E29" s="137">
        <v>4.220901800910162E-3</v>
      </c>
      <c r="F29" s="10">
        <v>700</v>
      </c>
      <c r="G29" s="137">
        <v>4.5757017165418152E-3</v>
      </c>
      <c r="H29" s="10">
        <v>620</v>
      </c>
      <c r="I29" s="137">
        <v>4.1096344413879956E-3</v>
      </c>
      <c r="J29" s="10">
        <v>1141</v>
      </c>
      <c r="K29" s="137">
        <v>4.4606380940838885E-3</v>
      </c>
      <c r="L29" s="10">
        <v>3204</v>
      </c>
      <c r="M29" s="137">
        <v>4.6752837418612995E-3</v>
      </c>
      <c r="N29" s="10">
        <v>1656</v>
      </c>
      <c r="O29" s="137">
        <v>3.2189529461389087E-3</v>
      </c>
      <c r="P29" s="10">
        <v>1699</v>
      </c>
      <c r="Q29" s="137">
        <v>3.8423353438313441E-3</v>
      </c>
      <c r="R29" s="10">
        <v>17082</v>
      </c>
      <c r="S29" s="303">
        <v>4.3009734722945754E-3</v>
      </c>
      <c r="T29" s="246">
        <v>135268</v>
      </c>
      <c r="U29" s="503">
        <v>4.0000000000000001E-3</v>
      </c>
    </row>
    <row r="30" spans="1:21" ht="14.4" x14ac:dyDescent="0.3">
      <c r="A30" s="125" t="s">
        <v>784</v>
      </c>
      <c r="B30" s="10">
        <v>9670</v>
      </c>
      <c r="C30" s="137">
        <v>1.0392820678166478E-2</v>
      </c>
      <c r="D30" s="10">
        <v>6783</v>
      </c>
      <c r="E30" s="137">
        <v>8.0785487910760793E-3</v>
      </c>
      <c r="F30" s="10">
        <v>1265</v>
      </c>
      <c r="G30" s="137">
        <v>8.2689466734648526E-3</v>
      </c>
      <c r="H30" s="10">
        <v>2346</v>
      </c>
      <c r="I30" s="137">
        <v>1.5550326450800385E-2</v>
      </c>
      <c r="J30" s="10">
        <v>2347</v>
      </c>
      <c r="K30" s="137">
        <v>9.175387911318918E-3</v>
      </c>
      <c r="L30" s="10">
        <v>4017</v>
      </c>
      <c r="M30" s="137">
        <v>5.8616151033261052E-3</v>
      </c>
      <c r="N30" s="10">
        <v>3032</v>
      </c>
      <c r="O30" s="137">
        <v>5.8936384859258279E-3</v>
      </c>
      <c r="P30" s="10">
        <v>3670</v>
      </c>
      <c r="Q30" s="137">
        <v>8.2998061870871304E-3</v>
      </c>
      <c r="R30" s="10">
        <v>33130</v>
      </c>
      <c r="S30" s="303">
        <v>8.3416023379650674E-3</v>
      </c>
      <c r="T30" s="246">
        <v>200551</v>
      </c>
      <c r="U30" s="503">
        <v>5.0000000000000001E-3</v>
      </c>
    </row>
    <row r="31" spans="1:21" ht="14.4" x14ac:dyDescent="0.3">
      <c r="A31" s="125" t="s">
        <v>785</v>
      </c>
      <c r="B31" s="10">
        <v>2501</v>
      </c>
      <c r="C31" s="137">
        <v>2.6879466924606375E-3</v>
      </c>
      <c r="D31" s="10">
        <v>1746</v>
      </c>
      <c r="E31" s="137">
        <v>2.0794849165883585E-3</v>
      </c>
      <c r="F31" s="10">
        <v>281</v>
      </c>
      <c r="G31" s="137">
        <v>1.836817403354643E-3</v>
      </c>
      <c r="H31" s="10">
        <v>269</v>
      </c>
      <c r="I31" s="137">
        <v>1.7830510721505981E-3</v>
      </c>
      <c r="J31" s="10">
        <v>653</v>
      </c>
      <c r="K31" s="137">
        <v>2.5528454648876238E-3</v>
      </c>
      <c r="L31" s="10">
        <v>3925</v>
      </c>
      <c r="M31" s="137">
        <v>5.727368503996755E-3</v>
      </c>
      <c r="N31" s="10">
        <v>1378</v>
      </c>
      <c r="O31" s="137">
        <v>2.6785731641180048E-3</v>
      </c>
      <c r="P31" s="10">
        <v>972</v>
      </c>
      <c r="Q31" s="137">
        <v>2.1982047994138121E-3</v>
      </c>
      <c r="R31" s="10">
        <v>11725</v>
      </c>
      <c r="S31" s="303">
        <v>2.9521668401038459E-3</v>
      </c>
      <c r="T31" s="246">
        <v>85937</v>
      </c>
      <c r="U31" s="503">
        <v>2E-3</v>
      </c>
    </row>
    <row r="32" spans="1:21" ht="14.4" x14ac:dyDescent="0.3">
      <c r="A32" s="125" t="s">
        <v>786</v>
      </c>
      <c r="B32" s="10">
        <v>339</v>
      </c>
      <c r="C32" s="137">
        <v>3.6433983556343705E-4</v>
      </c>
      <c r="D32" s="10">
        <v>257</v>
      </c>
      <c r="E32" s="137">
        <v>3.0608684052875609E-4</v>
      </c>
      <c r="F32" s="10">
        <v>43</v>
      </c>
      <c r="G32" s="137">
        <v>2.8107881973042583E-4</v>
      </c>
      <c r="H32" s="10">
        <v>55</v>
      </c>
      <c r="I32" s="137">
        <v>3.6456434560699962E-4</v>
      </c>
      <c r="J32" s="10">
        <v>107</v>
      </c>
      <c r="K32" s="137">
        <v>4.1830699041803336E-4</v>
      </c>
      <c r="L32" s="10">
        <v>510</v>
      </c>
      <c r="M32" s="137">
        <v>7.4419310497792228E-4</v>
      </c>
      <c r="N32" s="10">
        <v>385</v>
      </c>
      <c r="O32" s="137">
        <v>7.4836768373398544E-4</v>
      </c>
      <c r="P32" s="10">
        <v>139</v>
      </c>
      <c r="Q32" s="137">
        <v>3.1435233242646076E-4</v>
      </c>
      <c r="R32" s="10">
        <v>1835</v>
      </c>
      <c r="S32" s="303">
        <v>4.6202355237446116E-4</v>
      </c>
      <c r="T32" s="246">
        <v>15809</v>
      </c>
      <c r="U32" s="503">
        <v>0</v>
      </c>
    </row>
    <row r="33" spans="1:21" ht="14.4" x14ac:dyDescent="0.3">
      <c r="A33" s="125" t="s">
        <v>787</v>
      </c>
      <c r="B33" s="10">
        <v>215341</v>
      </c>
      <c r="C33" s="137">
        <v>0.23143747648987048</v>
      </c>
      <c r="D33" s="10">
        <v>202842</v>
      </c>
      <c r="E33" s="137">
        <v>0.24158469613437331</v>
      </c>
      <c r="F33" s="10">
        <v>42193</v>
      </c>
      <c r="G33" s="137">
        <v>0.27580368932292687</v>
      </c>
      <c r="H33" s="10">
        <v>36731</v>
      </c>
      <c r="I33" s="137">
        <v>0.24346932688164916</v>
      </c>
      <c r="J33" s="10">
        <v>62226</v>
      </c>
      <c r="K33" s="137">
        <v>0.24326701668927608</v>
      </c>
      <c r="L33" s="10">
        <v>129671</v>
      </c>
      <c r="M33" s="137">
        <v>0.18921620414821991</v>
      </c>
      <c r="N33" s="10">
        <v>98368</v>
      </c>
      <c r="O33" s="137">
        <v>0.19120891510011603</v>
      </c>
      <c r="P33" s="10">
        <v>127622</v>
      </c>
      <c r="Q33" s="137">
        <v>0.28862067171891925</v>
      </c>
      <c r="R33" s="10">
        <v>914994</v>
      </c>
      <c r="S33" s="303">
        <v>0.23038080560289792</v>
      </c>
      <c r="T33" s="246">
        <v>6231785</v>
      </c>
      <c r="U33" s="503">
        <v>0.16700000000000001</v>
      </c>
    </row>
    <row r="34" spans="1:21" ht="14.4" x14ac:dyDescent="0.3">
      <c r="A34" s="125" t="s">
        <v>372</v>
      </c>
      <c r="B34" s="10">
        <v>25078</v>
      </c>
      <c r="C34" s="137">
        <v>2.6952549841474556E-2</v>
      </c>
      <c r="D34" s="10">
        <v>21889</v>
      </c>
      <c r="E34" s="137">
        <v>2.6069785417641798E-2</v>
      </c>
      <c r="F34" s="10">
        <v>4236</v>
      </c>
      <c r="G34" s="137">
        <v>2.7689532101815899E-2</v>
      </c>
      <c r="H34" s="10">
        <v>3895</v>
      </c>
      <c r="I34" s="137">
        <v>2.5817784111622975E-2</v>
      </c>
      <c r="J34" s="10">
        <v>7229</v>
      </c>
      <c r="K34" s="137">
        <v>2.8261133025532365E-2</v>
      </c>
      <c r="L34" s="10">
        <v>21646</v>
      </c>
      <c r="M34" s="137">
        <v>3.158589009872962E-2</v>
      </c>
      <c r="N34" s="10">
        <v>13920</v>
      </c>
      <c r="O34" s="137">
        <v>2.7057865344356044E-2</v>
      </c>
      <c r="P34" s="10">
        <v>12280</v>
      </c>
      <c r="Q34" s="137">
        <v>2.7771558576956391E-2</v>
      </c>
      <c r="R34" s="10">
        <v>110173</v>
      </c>
      <c r="S34" s="303">
        <v>2.7739793370981747E-2</v>
      </c>
      <c r="T34" s="504">
        <v>846688</v>
      </c>
      <c r="U34" s="505">
        <v>2.3E-2</v>
      </c>
    </row>
    <row r="35" spans="1:21" ht="14.4" x14ac:dyDescent="0.3">
      <c r="A35" s="432"/>
      <c r="B35" s="432"/>
      <c r="C35" s="432"/>
      <c r="D35" s="432"/>
      <c r="E35" s="432"/>
      <c r="F35" s="432"/>
      <c r="G35" s="432"/>
      <c r="H35" s="432"/>
      <c r="I35" s="432"/>
      <c r="J35" s="432"/>
      <c r="K35" s="432"/>
      <c r="L35" s="432"/>
      <c r="M35" s="432"/>
      <c r="N35" s="432"/>
      <c r="O35" s="432"/>
      <c r="P35" s="432"/>
      <c r="Q35" s="432"/>
      <c r="R35" s="432"/>
      <c r="S35" s="432"/>
    </row>
    <row r="36" spans="1:21" ht="14.4" x14ac:dyDescent="0.3">
      <c r="A36" s="508" t="s">
        <v>789</v>
      </c>
      <c r="B36" s="509"/>
      <c r="C36" s="509"/>
      <c r="D36" s="509"/>
      <c r="E36" s="509"/>
      <c r="F36" s="509"/>
      <c r="G36" s="509"/>
      <c r="H36" s="509"/>
      <c r="I36" s="509"/>
      <c r="J36" s="509"/>
      <c r="K36" s="509"/>
      <c r="L36" s="509"/>
      <c r="M36" s="509"/>
      <c r="N36" s="509"/>
      <c r="O36" s="509"/>
      <c r="P36" s="509"/>
      <c r="Q36" s="509"/>
      <c r="R36" s="509"/>
      <c r="S36" s="509"/>
      <c r="T36" s="510"/>
      <c r="U36" s="511"/>
    </row>
    <row r="37" spans="1:21" ht="14.4" x14ac:dyDescent="0.3">
      <c r="A37" s="125" t="s">
        <v>790</v>
      </c>
      <c r="B37" s="10">
        <v>289391</v>
      </c>
      <c r="C37" s="137"/>
      <c r="D37" s="10">
        <v>254610</v>
      </c>
      <c r="E37" s="137"/>
      <c r="F37" s="10">
        <v>41233</v>
      </c>
      <c r="G37" s="137"/>
      <c r="H37" s="10">
        <v>43317</v>
      </c>
      <c r="I37" s="137"/>
      <c r="J37" s="10">
        <v>75642</v>
      </c>
      <c r="K37" s="137"/>
      <c r="L37" s="10">
        <v>215007</v>
      </c>
      <c r="M37" s="137"/>
      <c r="N37" s="10">
        <v>165180</v>
      </c>
      <c r="O37" s="137"/>
      <c r="P37" s="10">
        <v>130352</v>
      </c>
      <c r="Q37" s="137"/>
      <c r="R37" s="10">
        <v>1214732</v>
      </c>
      <c r="S37" s="303"/>
      <c r="T37" s="501">
        <v>12577498</v>
      </c>
      <c r="U37" s="502"/>
    </row>
    <row r="38" spans="1:21" ht="14.4" x14ac:dyDescent="0.3">
      <c r="A38" s="125" t="s">
        <v>791</v>
      </c>
      <c r="B38" s="10">
        <v>214445</v>
      </c>
      <c r="C38" s="137">
        <v>0.74102166273311887</v>
      </c>
      <c r="D38" s="10">
        <v>191739</v>
      </c>
      <c r="E38" s="137">
        <v>0.75306940025921998</v>
      </c>
      <c r="F38" s="10">
        <v>31939</v>
      </c>
      <c r="G38" s="137">
        <v>0.77459801615211121</v>
      </c>
      <c r="H38" s="10">
        <v>34093</v>
      </c>
      <c r="I38" s="137">
        <v>0.78705819885957018</v>
      </c>
      <c r="J38" s="10">
        <v>58767</v>
      </c>
      <c r="K38" s="137">
        <v>0.77690965336717699</v>
      </c>
      <c r="L38" s="10">
        <v>161057</v>
      </c>
      <c r="M38" s="137">
        <v>0.74907793699740011</v>
      </c>
      <c r="N38" s="10">
        <v>124032</v>
      </c>
      <c r="O38" s="137">
        <v>0.75088993824918271</v>
      </c>
      <c r="P38" s="10">
        <v>102856</v>
      </c>
      <c r="Q38" s="137">
        <v>0.78906345894194185</v>
      </c>
      <c r="R38" s="10">
        <v>918928</v>
      </c>
      <c r="S38" s="303">
        <v>0.75648620436441949</v>
      </c>
      <c r="T38" s="246">
        <v>8642473</v>
      </c>
      <c r="U38" s="503">
        <v>0.68700000000000006</v>
      </c>
    </row>
    <row r="39" spans="1:21" ht="14.4" x14ac:dyDescent="0.3">
      <c r="A39" s="125" t="s">
        <v>792</v>
      </c>
      <c r="B39" s="10">
        <v>144522</v>
      </c>
      <c r="C39" s="137">
        <v>0.49940046511467184</v>
      </c>
      <c r="D39" s="10">
        <v>132726</v>
      </c>
      <c r="E39" s="137">
        <v>0.52129138682691178</v>
      </c>
      <c r="F39" s="10">
        <v>22292</v>
      </c>
      <c r="G39" s="137">
        <v>0.54063492833410132</v>
      </c>
      <c r="H39" s="10">
        <v>25218</v>
      </c>
      <c r="I39" s="137">
        <v>0.58217328069810925</v>
      </c>
      <c r="J39" s="10">
        <v>40873</v>
      </c>
      <c r="K39" s="137">
        <v>0.54034795483990372</v>
      </c>
      <c r="L39" s="10">
        <v>112408</v>
      </c>
      <c r="M39" s="137">
        <v>0.52281088522699259</v>
      </c>
      <c r="N39" s="10">
        <v>88016</v>
      </c>
      <c r="O39" s="137">
        <v>0.53284901319772371</v>
      </c>
      <c r="P39" s="10">
        <v>71349</v>
      </c>
      <c r="Q39" s="137">
        <v>0.54735638885479321</v>
      </c>
      <c r="R39" s="10">
        <v>637404</v>
      </c>
      <c r="S39" s="303">
        <v>0.52472808817088867</v>
      </c>
      <c r="T39" s="246">
        <v>6213310</v>
      </c>
      <c r="U39" s="503">
        <v>0.49399999999999999</v>
      </c>
    </row>
    <row r="40" spans="1:21" ht="14.4" x14ac:dyDescent="0.3">
      <c r="A40" s="125" t="s">
        <v>793</v>
      </c>
      <c r="B40" s="10">
        <v>69923</v>
      </c>
      <c r="C40" s="137">
        <v>0.24162119761844703</v>
      </c>
      <c r="D40" s="10">
        <v>59013</v>
      </c>
      <c r="E40" s="137">
        <v>0.23177801343230825</v>
      </c>
      <c r="F40" s="10">
        <v>9647</v>
      </c>
      <c r="G40" s="137">
        <v>0.23396308781800984</v>
      </c>
      <c r="H40" s="10">
        <v>8875</v>
      </c>
      <c r="I40" s="137">
        <v>0.20488491816146087</v>
      </c>
      <c r="J40" s="10">
        <v>17894</v>
      </c>
      <c r="K40" s="137">
        <v>0.23656169852727321</v>
      </c>
      <c r="L40" s="10">
        <v>48649</v>
      </c>
      <c r="M40" s="137">
        <v>0.22626705177040748</v>
      </c>
      <c r="N40" s="10">
        <v>36016</v>
      </c>
      <c r="O40" s="137">
        <v>0.21804092505145903</v>
      </c>
      <c r="P40" s="10">
        <v>31507</v>
      </c>
      <c r="Q40" s="137">
        <v>0.24170707008714865</v>
      </c>
      <c r="R40" s="10">
        <v>281524</v>
      </c>
      <c r="S40" s="303">
        <v>0.23175811619353076</v>
      </c>
      <c r="T40" s="246">
        <v>2429163</v>
      </c>
      <c r="U40" s="503">
        <v>0.193</v>
      </c>
    </row>
    <row r="41" spans="1:21" ht="14.4" x14ac:dyDescent="0.3">
      <c r="A41" s="125" t="s">
        <v>794</v>
      </c>
      <c r="B41" s="10">
        <v>21041</v>
      </c>
      <c r="C41" s="137">
        <v>7.2707858917519894E-2</v>
      </c>
      <c r="D41" s="10">
        <v>18944</v>
      </c>
      <c r="E41" s="137">
        <v>7.4403990416715762E-2</v>
      </c>
      <c r="F41" s="10">
        <v>3087</v>
      </c>
      <c r="G41" s="137">
        <v>7.4867218004996003E-2</v>
      </c>
      <c r="H41" s="10">
        <v>3135</v>
      </c>
      <c r="I41" s="137">
        <v>7.2373433063231532E-2</v>
      </c>
      <c r="J41" s="10">
        <v>5929</v>
      </c>
      <c r="K41" s="137">
        <v>7.8382380159170831E-2</v>
      </c>
      <c r="L41" s="10">
        <v>15568</v>
      </c>
      <c r="M41" s="137">
        <v>7.2406944890166372E-2</v>
      </c>
      <c r="N41" s="10">
        <v>11923</v>
      </c>
      <c r="O41" s="137">
        <v>7.2181862210921419E-2</v>
      </c>
      <c r="P41" s="10">
        <v>10532</v>
      </c>
      <c r="Q41" s="137">
        <v>8.0796612249907945E-2</v>
      </c>
      <c r="R41" s="10">
        <v>90159</v>
      </c>
      <c r="S41" s="303">
        <v>7.422130972099196E-2</v>
      </c>
      <c r="T41" s="246">
        <v>752347</v>
      </c>
      <c r="U41" s="503">
        <v>0.06</v>
      </c>
    </row>
    <row r="42" spans="1:21" ht="14.4" x14ac:dyDescent="0.3">
      <c r="A42" s="125" t="s">
        <v>795</v>
      </c>
      <c r="B42" s="10">
        <v>48882</v>
      </c>
      <c r="C42" s="137">
        <v>0.16891333870092712</v>
      </c>
      <c r="D42" s="10">
        <v>40069</v>
      </c>
      <c r="E42" s="137">
        <v>0.15737402301559247</v>
      </c>
      <c r="F42" s="10">
        <v>6560</v>
      </c>
      <c r="G42" s="137">
        <v>0.15909586981301385</v>
      </c>
      <c r="H42" s="10">
        <v>5740</v>
      </c>
      <c r="I42" s="137">
        <v>0.13251148509822933</v>
      </c>
      <c r="J42" s="10">
        <v>11965</v>
      </c>
      <c r="K42" s="137">
        <v>0.15817931836810237</v>
      </c>
      <c r="L42" s="10">
        <v>33081</v>
      </c>
      <c r="M42" s="137">
        <v>0.1538601068802411</v>
      </c>
      <c r="N42" s="10">
        <v>24093</v>
      </c>
      <c r="O42" s="137">
        <v>0.1458590628405376</v>
      </c>
      <c r="P42" s="10">
        <v>20975</v>
      </c>
      <c r="Q42" s="137">
        <v>0.1609104578372407</v>
      </c>
      <c r="R42" s="10">
        <v>191365</v>
      </c>
      <c r="S42" s="303">
        <v>0.15753680647253879</v>
      </c>
      <c r="T42" s="246">
        <v>1676816</v>
      </c>
      <c r="U42" s="503">
        <v>0.13300000000000001</v>
      </c>
    </row>
    <row r="43" spans="1:21" ht="14.4" x14ac:dyDescent="0.3">
      <c r="A43" s="125" t="s">
        <v>796</v>
      </c>
      <c r="B43" s="10">
        <v>74946</v>
      </c>
      <c r="C43" s="137">
        <v>0.25897833726688113</v>
      </c>
      <c r="D43" s="10">
        <v>62871</v>
      </c>
      <c r="E43" s="137">
        <v>0.24693059974078002</v>
      </c>
      <c r="F43" s="10">
        <v>9294</v>
      </c>
      <c r="G43" s="137">
        <v>0.22540198384788881</v>
      </c>
      <c r="H43" s="10">
        <v>9224</v>
      </c>
      <c r="I43" s="137">
        <v>0.21294180114042985</v>
      </c>
      <c r="J43" s="10">
        <v>16875</v>
      </c>
      <c r="K43" s="137">
        <v>0.22309034663282304</v>
      </c>
      <c r="L43" s="10">
        <v>53950</v>
      </c>
      <c r="M43" s="137">
        <v>0.25092206300259989</v>
      </c>
      <c r="N43" s="10">
        <v>41148</v>
      </c>
      <c r="O43" s="137">
        <v>0.24911006175081729</v>
      </c>
      <c r="P43" s="10">
        <v>27496</v>
      </c>
      <c r="Q43" s="137">
        <v>0.21093654105805817</v>
      </c>
      <c r="R43" s="10">
        <v>295804</v>
      </c>
      <c r="S43" s="303">
        <v>0.24351379563558051</v>
      </c>
      <c r="T43" s="246">
        <v>3935025</v>
      </c>
      <c r="U43" s="503">
        <v>0.313</v>
      </c>
    </row>
    <row r="44" spans="1:21" ht="14.4" x14ac:dyDescent="0.3">
      <c r="A44" s="125" t="s">
        <v>797</v>
      </c>
      <c r="B44" s="10">
        <v>57312</v>
      </c>
      <c r="C44" s="137">
        <v>0.19804347750966686</v>
      </c>
      <c r="D44" s="10">
        <v>49209</v>
      </c>
      <c r="E44" s="137">
        <v>0.19327206315541418</v>
      </c>
      <c r="F44" s="10">
        <v>7197</v>
      </c>
      <c r="G44" s="137">
        <v>0.17454466082991779</v>
      </c>
      <c r="H44" s="10">
        <v>7251</v>
      </c>
      <c r="I44" s="137">
        <v>0.16739386384098623</v>
      </c>
      <c r="J44" s="10">
        <v>13157</v>
      </c>
      <c r="K44" s="137">
        <v>0.17393775944581052</v>
      </c>
      <c r="L44" s="10">
        <v>42389</v>
      </c>
      <c r="M44" s="137">
        <v>0.19715172064165354</v>
      </c>
      <c r="N44" s="10">
        <v>31923</v>
      </c>
      <c r="O44" s="137">
        <v>0.19326189611333092</v>
      </c>
      <c r="P44" s="10">
        <v>21588</v>
      </c>
      <c r="Q44" s="137">
        <v>0.16561310911992144</v>
      </c>
      <c r="R44" s="10">
        <v>230026</v>
      </c>
      <c r="S44" s="303">
        <v>0.1893635797855</v>
      </c>
      <c r="T44" s="246">
        <v>2929442</v>
      </c>
      <c r="U44" s="503">
        <v>0.23300000000000001</v>
      </c>
    </row>
    <row r="45" spans="1:21" ht="14.4" x14ac:dyDescent="0.3">
      <c r="A45" s="125" t="s">
        <v>798</v>
      </c>
      <c r="B45" s="10">
        <v>17634</v>
      </c>
      <c r="C45" s="137">
        <v>6.0934859757214285E-2</v>
      </c>
      <c r="D45" s="10">
        <v>13662</v>
      </c>
      <c r="E45" s="137">
        <v>5.3658536585365853E-2</v>
      </c>
      <c r="F45" s="10">
        <v>2097</v>
      </c>
      <c r="G45" s="137">
        <v>5.0857323017971044E-2</v>
      </c>
      <c r="H45" s="10">
        <v>1973</v>
      </c>
      <c r="I45" s="137">
        <v>4.5547937299443633E-2</v>
      </c>
      <c r="J45" s="10">
        <v>3718</v>
      </c>
      <c r="K45" s="137">
        <v>4.9152587187012507E-2</v>
      </c>
      <c r="L45" s="10">
        <v>11561</v>
      </c>
      <c r="M45" s="137">
        <v>5.377034236094639E-2</v>
      </c>
      <c r="N45" s="10">
        <v>9225</v>
      </c>
      <c r="O45" s="137">
        <v>5.5848165637486381E-2</v>
      </c>
      <c r="P45" s="10">
        <v>5908</v>
      </c>
      <c r="Q45" s="137">
        <v>4.5323431938136739E-2</v>
      </c>
      <c r="R45" s="10">
        <v>65778</v>
      </c>
      <c r="S45" s="303">
        <v>5.4150215850080514E-2</v>
      </c>
      <c r="T45" s="504">
        <v>1005583</v>
      </c>
      <c r="U45" s="505">
        <v>0.08</v>
      </c>
    </row>
    <row r="46" spans="1:21" ht="14.4" x14ac:dyDescent="0.3">
      <c r="A46" s="432"/>
      <c r="B46" s="432"/>
      <c r="C46" s="432"/>
      <c r="D46" s="432"/>
      <c r="E46" s="432"/>
      <c r="F46" s="432"/>
      <c r="G46" s="432"/>
      <c r="H46" s="432"/>
      <c r="I46" s="432"/>
      <c r="J46" s="432"/>
      <c r="K46" s="432"/>
      <c r="L46" s="432"/>
      <c r="M46" s="432"/>
      <c r="N46" s="432"/>
      <c r="O46" s="432"/>
      <c r="P46" s="432"/>
      <c r="Q46" s="432"/>
      <c r="R46" s="432"/>
      <c r="S46" s="432"/>
    </row>
    <row r="47" spans="1:21" ht="14.4" x14ac:dyDescent="0.3">
      <c r="A47" s="508" t="s">
        <v>799</v>
      </c>
      <c r="B47" s="509"/>
      <c r="C47" s="509"/>
      <c r="D47" s="509"/>
      <c r="E47" s="509"/>
      <c r="F47" s="509"/>
      <c r="G47" s="509"/>
      <c r="H47" s="509"/>
      <c r="I47" s="509"/>
      <c r="J47" s="509"/>
      <c r="K47" s="509"/>
      <c r="L47" s="509"/>
      <c r="M47" s="509"/>
      <c r="N47" s="509"/>
      <c r="O47" s="509"/>
      <c r="P47" s="509"/>
      <c r="Q47" s="509"/>
      <c r="R47" s="509"/>
      <c r="S47" s="509"/>
      <c r="T47" s="510"/>
      <c r="U47" s="511"/>
    </row>
    <row r="48" spans="1:21" ht="14.4" x14ac:dyDescent="0.3">
      <c r="A48" s="125" t="s">
        <v>18</v>
      </c>
      <c r="B48" s="10">
        <v>315531</v>
      </c>
      <c r="C48" s="137"/>
      <c r="D48" s="10">
        <v>284367</v>
      </c>
      <c r="E48" s="137"/>
      <c r="F48" s="10">
        <v>43867</v>
      </c>
      <c r="G48" s="137"/>
      <c r="H48" s="10">
        <v>49140</v>
      </c>
      <c r="I48" s="137"/>
      <c r="J48" s="10">
        <v>83698</v>
      </c>
      <c r="K48" s="137"/>
      <c r="L48" s="10">
        <v>233755</v>
      </c>
      <c r="M48" s="137"/>
      <c r="N48" s="10">
        <v>179503</v>
      </c>
      <c r="O48" s="137"/>
      <c r="P48" s="10">
        <v>141696</v>
      </c>
      <c r="Q48" s="137"/>
      <c r="R48" s="10">
        <v>1331557</v>
      </c>
      <c r="S48" s="303"/>
      <c r="T48" s="507">
        <v>13680081</v>
      </c>
      <c r="U48" s="506"/>
    </row>
    <row r="49" spans="1:21" ht="14.4" x14ac:dyDescent="0.3">
      <c r="A49" s="432"/>
      <c r="B49" s="432"/>
      <c r="C49" s="432"/>
      <c r="D49" s="432"/>
      <c r="E49" s="432"/>
      <c r="F49" s="432"/>
      <c r="G49" s="432"/>
      <c r="H49" s="432"/>
      <c r="I49" s="432"/>
      <c r="J49" s="432"/>
      <c r="K49" s="432"/>
      <c r="L49" s="432"/>
      <c r="M49" s="432"/>
      <c r="N49" s="432"/>
      <c r="O49" s="432"/>
      <c r="P49" s="432"/>
      <c r="Q49" s="432"/>
      <c r="R49" s="432"/>
      <c r="S49" s="432"/>
    </row>
    <row r="50" spans="1:21" ht="14.4" x14ac:dyDescent="0.3">
      <c r="A50" s="508" t="s">
        <v>800</v>
      </c>
      <c r="B50" s="509"/>
      <c r="C50" s="509"/>
      <c r="D50" s="509"/>
      <c r="E50" s="509"/>
      <c r="F50" s="509"/>
      <c r="G50" s="509"/>
      <c r="H50" s="509"/>
      <c r="I50" s="509"/>
      <c r="J50" s="509"/>
      <c r="K50" s="509"/>
      <c r="L50" s="509"/>
      <c r="M50" s="509"/>
      <c r="N50" s="509"/>
      <c r="O50" s="509"/>
      <c r="P50" s="509"/>
      <c r="Q50" s="509"/>
      <c r="R50" s="509"/>
      <c r="S50" s="509"/>
      <c r="T50" s="510"/>
      <c r="U50" s="511"/>
    </row>
    <row r="51" spans="1:21" ht="14.4" x14ac:dyDescent="0.3">
      <c r="A51" s="125" t="s">
        <v>801</v>
      </c>
      <c r="B51" s="10">
        <v>289391</v>
      </c>
      <c r="C51" s="137"/>
      <c r="D51" s="10">
        <v>254610</v>
      </c>
      <c r="E51" s="137"/>
      <c r="F51" s="10">
        <v>41233</v>
      </c>
      <c r="G51" s="137"/>
      <c r="H51" s="10">
        <v>43317</v>
      </c>
      <c r="I51" s="137"/>
      <c r="J51" s="10">
        <v>75642</v>
      </c>
      <c r="K51" s="137"/>
      <c r="L51" s="10">
        <v>215007</v>
      </c>
      <c r="M51" s="137"/>
      <c r="N51" s="10">
        <v>165180</v>
      </c>
      <c r="O51" s="137"/>
      <c r="P51" s="10">
        <v>130352</v>
      </c>
      <c r="Q51" s="137"/>
      <c r="R51" s="10">
        <v>1214732</v>
      </c>
      <c r="S51" s="303"/>
      <c r="T51" s="501">
        <v>12577498</v>
      </c>
      <c r="U51" s="502"/>
    </row>
    <row r="52" spans="1:21" ht="14.4" x14ac:dyDescent="0.3">
      <c r="A52" s="125" t="s">
        <v>802</v>
      </c>
      <c r="B52" s="10">
        <v>121604</v>
      </c>
      <c r="C52" s="137">
        <v>0.42020657173167097</v>
      </c>
      <c r="D52" s="10">
        <v>117313</v>
      </c>
      <c r="E52" s="137">
        <v>0.46075566552766978</v>
      </c>
      <c r="F52" s="10">
        <v>16973</v>
      </c>
      <c r="G52" s="137">
        <v>0.41163631072199452</v>
      </c>
      <c r="H52" s="10">
        <v>19961</v>
      </c>
      <c r="I52" s="137">
        <v>0.46081215227277972</v>
      </c>
      <c r="J52" s="10">
        <v>30870</v>
      </c>
      <c r="K52" s="137">
        <v>0.40810660744031096</v>
      </c>
      <c r="L52" s="10">
        <v>100014</v>
      </c>
      <c r="M52" s="137">
        <v>0.46516625040114973</v>
      </c>
      <c r="N52" s="10">
        <v>77222</v>
      </c>
      <c r="O52" s="137">
        <v>0.46750211890059329</v>
      </c>
      <c r="P52" s="10">
        <v>57613</v>
      </c>
      <c r="Q52" s="137">
        <v>0.44198017675217871</v>
      </c>
      <c r="R52" s="10">
        <v>541570</v>
      </c>
      <c r="S52" s="303">
        <v>0.44583496606658918</v>
      </c>
      <c r="T52" s="246">
        <v>5465345</v>
      </c>
      <c r="U52" s="503">
        <v>0.435</v>
      </c>
    </row>
    <row r="53" spans="1:21" ht="14.4" x14ac:dyDescent="0.3">
      <c r="A53" s="125" t="s">
        <v>803</v>
      </c>
      <c r="B53" s="10">
        <v>37087</v>
      </c>
      <c r="C53" s="137">
        <v>0.12815533309605343</v>
      </c>
      <c r="D53" s="10">
        <v>35515</v>
      </c>
      <c r="E53" s="137">
        <v>0.13948784415380386</v>
      </c>
      <c r="F53" s="10">
        <v>5356</v>
      </c>
      <c r="G53" s="137">
        <v>0.12989595712172289</v>
      </c>
      <c r="H53" s="10">
        <v>7765</v>
      </c>
      <c r="I53" s="137">
        <v>0.17925987487591477</v>
      </c>
      <c r="J53" s="10">
        <v>10326</v>
      </c>
      <c r="K53" s="137">
        <v>0.13651146188625368</v>
      </c>
      <c r="L53" s="10">
        <v>27256</v>
      </c>
      <c r="M53" s="137">
        <v>0.1267679656941402</v>
      </c>
      <c r="N53" s="10">
        <v>22142</v>
      </c>
      <c r="O53" s="137">
        <v>0.13404770553335754</v>
      </c>
      <c r="P53" s="10">
        <v>18973</v>
      </c>
      <c r="Q53" s="137">
        <v>0.1455520436970664</v>
      </c>
      <c r="R53" s="10">
        <v>164420</v>
      </c>
      <c r="S53" s="303">
        <v>0.13535495895390917</v>
      </c>
      <c r="T53" s="246">
        <v>1570026</v>
      </c>
      <c r="U53" s="503">
        <v>0.125</v>
      </c>
    </row>
    <row r="54" spans="1:21" ht="14.4" x14ac:dyDescent="0.3">
      <c r="A54" s="125" t="s">
        <v>804</v>
      </c>
      <c r="B54" s="10">
        <v>130700</v>
      </c>
      <c r="C54" s="137">
        <v>0.45163809517227554</v>
      </c>
      <c r="D54" s="10">
        <v>101782</v>
      </c>
      <c r="E54" s="137">
        <v>0.39975649031852639</v>
      </c>
      <c r="F54" s="10">
        <v>18904</v>
      </c>
      <c r="G54" s="137">
        <v>0.45846773215628261</v>
      </c>
      <c r="H54" s="10">
        <v>15591</v>
      </c>
      <c r="I54" s="137">
        <v>0.35992797285130551</v>
      </c>
      <c r="J54" s="10">
        <v>34446</v>
      </c>
      <c r="K54" s="137">
        <v>0.45538193067343541</v>
      </c>
      <c r="L54" s="10">
        <v>87737</v>
      </c>
      <c r="M54" s="137">
        <v>0.4080657839047101</v>
      </c>
      <c r="N54" s="10">
        <v>65816</v>
      </c>
      <c r="O54" s="137">
        <v>0.39845017556604917</v>
      </c>
      <c r="P54" s="10">
        <v>53766</v>
      </c>
      <c r="Q54" s="137">
        <v>0.41246777955075486</v>
      </c>
      <c r="R54" s="10">
        <v>508742</v>
      </c>
      <c r="S54" s="303">
        <v>0.41881007497950168</v>
      </c>
      <c r="T54" s="504">
        <v>5542127</v>
      </c>
      <c r="U54" s="505">
        <v>0.441</v>
      </c>
    </row>
    <row r="55" spans="1:21" ht="14.4" x14ac:dyDescent="0.3">
      <c r="A55" s="432"/>
      <c r="B55" s="432"/>
      <c r="C55" s="432"/>
      <c r="D55" s="432"/>
      <c r="E55" s="432"/>
      <c r="F55" s="432"/>
      <c r="G55" s="432"/>
      <c r="H55" s="432"/>
      <c r="I55" s="432"/>
      <c r="J55" s="432"/>
      <c r="K55" s="432"/>
      <c r="L55" s="432"/>
      <c r="M55" s="432"/>
      <c r="N55" s="432"/>
      <c r="O55" s="432"/>
      <c r="P55" s="432"/>
      <c r="Q55" s="432"/>
      <c r="R55" s="432"/>
      <c r="S55" s="432"/>
    </row>
    <row r="56" spans="1:21" ht="14.4" x14ac:dyDescent="0.3"/>
    <row r="57" spans="1:21" ht="14.4" x14ac:dyDescent="0.3"/>
    <row r="58" spans="1:21" ht="14.4" x14ac:dyDescent="0.3"/>
    <row r="59" spans="1:21" ht="14.4" x14ac:dyDescent="0.3"/>
    <row r="60" spans="1:21" ht="14.4" x14ac:dyDescent="0.3">
      <c r="A60" s="103" t="s">
        <v>679</v>
      </c>
    </row>
    <row r="61" spans="1:21" ht="36" customHeight="1" x14ac:dyDescent="0.3">
      <c r="A61" s="104" t="s">
        <v>680</v>
      </c>
    </row>
    <row r="62" spans="1:21" ht="14.4" x14ac:dyDescent="0.3">
      <c r="A62" s="105" t="s">
        <v>681</v>
      </c>
    </row>
  </sheetData>
  <mergeCells count="24">
    <mergeCell ref="T2:U2"/>
    <mergeCell ref="B1:U1"/>
    <mergeCell ref="A4:U4"/>
    <mergeCell ref="A7:U7"/>
    <mergeCell ref="A17:U17"/>
    <mergeCell ref="B2:C2"/>
    <mergeCell ref="D2:E2"/>
    <mergeCell ref="F2:G2"/>
    <mergeCell ref="H2:I2"/>
    <mergeCell ref="J2:K2"/>
    <mergeCell ref="L2:M2"/>
    <mergeCell ref="N2:O2"/>
    <mergeCell ref="P2:Q2"/>
    <mergeCell ref="R2:S2"/>
    <mergeCell ref="A3:S3"/>
    <mergeCell ref="A6:S6"/>
    <mergeCell ref="A16:S16"/>
    <mergeCell ref="A55:S55"/>
    <mergeCell ref="A35:S35"/>
    <mergeCell ref="A46:S46"/>
    <mergeCell ref="A49:S49"/>
    <mergeCell ref="A36:U36"/>
    <mergeCell ref="A47:U47"/>
    <mergeCell ref="A50:U50"/>
  </mergeCells>
  <pageMargins left="0.7" right="0.7" top="0.75" bottom="0.75" header="0.3" footer="0.3"/>
  <pageSetup paperSize="9" orientation="landscape" horizontalDpi="4294967295" verticalDpi="429496729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DD57-D151-4FE9-A65A-76AEBA8514B2}">
  <sheetPr>
    <tabColor rgb="FF000000"/>
  </sheetPr>
  <dimension ref="A1:U97"/>
  <sheetViews>
    <sheetView zoomScale="90" zoomScaleNormal="9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style="125" customWidth="1"/>
    <col min="2" max="19" width="12" style="125" customWidth="1"/>
    <col min="20" max="20" width="11.77734375" style="125" customWidth="1"/>
    <col min="21" max="21" width="11.88671875" style="125" customWidth="1"/>
    <col min="22" max="16384" width="100" style="125"/>
  </cols>
  <sheetData>
    <row r="1" spans="1:21" ht="36" customHeight="1" x14ac:dyDescent="0.3">
      <c r="B1" s="471" t="s">
        <v>805</v>
      </c>
      <c r="C1" s="471"/>
      <c r="D1" s="471"/>
      <c r="E1" s="471"/>
      <c r="F1" s="471"/>
      <c r="G1" s="471"/>
      <c r="H1" s="471"/>
      <c r="I1" s="471"/>
      <c r="J1" s="471"/>
      <c r="K1" s="471"/>
      <c r="L1" s="471"/>
      <c r="M1" s="471"/>
      <c r="N1" s="471"/>
      <c r="O1" s="471"/>
      <c r="P1" s="471"/>
      <c r="Q1" s="471"/>
      <c r="R1" s="471"/>
      <c r="S1" s="471"/>
      <c r="T1" s="498"/>
      <c r="U1" s="498"/>
    </row>
    <row r="2" spans="1:21" ht="36" customHeight="1" x14ac:dyDescent="0.3">
      <c r="A2" s="125" t="s">
        <v>0</v>
      </c>
      <c r="B2" s="476" t="s">
        <v>740</v>
      </c>
      <c r="C2" s="476"/>
      <c r="D2" s="476" t="s">
        <v>741</v>
      </c>
      <c r="E2" s="476"/>
      <c r="F2" s="476" t="s">
        <v>742</v>
      </c>
      <c r="G2" s="476"/>
      <c r="H2" s="476" t="s">
        <v>743</v>
      </c>
      <c r="I2" s="476"/>
      <c r="J2" s="476" t="s">
        <v>744</v>
      </c>
      <c r="K2" s="476"/>
      <c r="L2" s="476" t="s">
        <v>745</v>
      </c>
      <c r="M2" s="476"/>
      <c r="N2" s="476" t="s">
        <v>746</v>
      </c>
      <c r="O2" s="476"/>
      <c r="P2" s="476" t="s">
        <v>747</v>
      </c>
      <c r="Q2" s="476"/>
      <c r="R2" s="476" t="s">
        <v>748</v>
      </c>
      <c r="S2" s="476"/>
      <c r="T2" s="515" t="s">
        <v>1</v>
      </c>
      <c r="U2" s="516"/>
    </row>
    <row r="3" spans="1:21" ht="14.4" x14ac:dyDescent="0.3">
      <c r="A3" s="432"/>
      <c r="B3" s="432"/>
      <c r="C3" s="432"/>
      <c r="D3" s="432"/>
      <c r="E3" s="432"/>
      <c r="F3" s="432"/>
      <c r="G3" s="432"/>
      <c r="H3" s="432"/>
      <c r="I3" s="432"/>
      <c r="J3" s="432"/>
      <c r="K3" s="432"/>
      <c r="L3" s="432"/>
      <c r="M3" s="432"/>
      <c r="N3" s="432"/>
      <c r="O3" s="432"/>
      <c r="P3" s="432"/>
      <c r="Q3" s="432"/>
      <c r="R3" s="432"/>
      <c r="S3" s="432"/>
    </row>
    <row r="4" spans="1:21" ht="14.4" x14ac:dyDescent="0.3">
      <c r="A4" s="499" t="s">
        <v>776</v>
      </c>
      <c r="B4" s="499"/>
      <c r="C4" s="499"/>
      <c r="D4" s="499"/>
      <c r="E4" s="499"/>
      <c r="F4" s="499"/>
      <c r="G4" s="499"/>
      <c r="H4" s="499"/>
      <c r="I4" s="499"/>
      <c r="J4" s="499"/>
      <c r="K4" s="499"/>
      <c r="L4" s="499"/>
      <c r="M4" s="499"/>
      <c r="N4" s="499"/>
      <c r="O4" s="499"/>
      <c r="P4" s="499"/>
      <c r="Q4" s="499"/>
      <c r="R4" s="499"/>
      <c r="S4" s="499"/>
      <c r="T4" s="500"/>
      <c r="U4" s="500"/>
    </row>
    <row r="5" spans="1:21" ht="14.4" x14ac:dyDescent="0.3">
      <c r="A5" s="125" t="s">
        <v>18</v>
      </c>
      <c r="B5" s="10">
        <v>799407</v>
      </c>
      <c r="C5" s="137"/>
      <c r="D5" s="10">
        <v>661645</v>
      </c>
      <c r="E5" s="137"/>
      <c r="F5" s="10">
        <v>129461</v>
      </c>
      <c r="G5" s="137"/>
      <c r="H5" s="10">
        <v>123109</v>
      </c>
      <c r="I5" s="137"/>
      <c r="J5" s="10">
        <v>210554</v>
      </c>
      <c r="K5" s="137"/>
      <c r="L5" s="10">
        <v>563598</v>
      </c>
      <c r="M5" s="137"/>
      <c r="N5" s="10">
        <v>446997</v>
      </c>
      <c r="O5" s="137"/>
      <c r="P5" s="10">
        <v>368021</v>
      </c>
      <c r="Q5" s="137"/>
      <c r="R5" s="10">
        <v>3302792</v>
      </c>
      <c r="S5" s="303"/>
      <c r="T5" s="507">
        <v>33871648</v>
      </c>
      <c r="U5" s="506"/>
    </row>
    <row r="6" spans="1:21" ht="14.4" x14ac:dyDescent="0.3">
      <c r="A6" s="432"/>
      <c r="B6" s="432"/>
      <c r="C6" s="432"/>
      <c r="D6" s="432"/>
      <c r="E6" s="432"/>
      <c r="F6" s="432"/>
      <c r="G6" s="432"/>
      <c r="H6" s="432"/>
      <c r="I6" s="432"/>
      <c r="J6" s="432"/>
      <c r="K6" s="432"/>
      <c r="L6" s="432"/>
      <c r="M6" s="432"/>
      <c r="N6" s="432"/>
      <c r="O6" s="432"/>
      <c r="P6" s="432"/>
      <c r="Q6" s="432"/>
      <c r="R6" s="432"/>
      <c r="S6" s="432"/>
    </row>
    <row r="7" spans="1:21" ht="14.4" x14ac:dyDescent="0.3">
      <c r="A7" s="499" t="s">
        <v>806</v>
      </c>
      <c r="B7" s="499"/>
      <c r="C7" s="499"/>
      <c r="D7" s="499"/>
      <c r="E7" s="499"/>
      <c r="F7" s="499"/>
      <c r="G7" s="499"/>
      <c r="H7" s="499"/>
      <c r="I7" s="499"/>
      <c r="J7" s="499"/>
      <c r="K7" s="499"/>
      <c r="L7" s="499"/>
      <c r="M7" s="499"/>
      <c r="N7" s="499"/>
      <c r="O7" s="499"/>
      <c r="P7" s="499"/>
      <c r="Q7" s="499"/>
      <c r="R7" s="499"/>
      <c r="S7" s="499"/>
      <c r="T7" s="500"/>
      <c r="U7" s="500"/>
    </row>
    <row r="8" spans="1:21" ht="14.4" x14ac:dyDescent="0.3">
      <c r="A8" s="125" t="s">
        <v>18</v>
      </c>
      <c r="B8" s="10">
        <v>799407</v>
      </c>
      <c r="C8" s="137"/>
      <c r="D8" s="10">
        <v>661645</v>
      </c>
      <c r="E8" s="137"/>
      <c r="F8" s="10">
        <v>129461</v>
      </c>
      <c r="G8" s="137"/>
      <c r="H8" s="10">
        <v>123109</v>
      </c>
      <c r="I8" s="137"/>
      <c r="J8" s="10">
        <v>210554</v>
      </c>
      <c r="K8" s="137"/>
      <c r="L8" s="10">
        <v>563598</v>
      </c>
      <c r="M8" s="137"/>
      <c r="N8" s="10">
        <v>446997</v>
      </c>
      <c r="O8" s="137"/>
      <c r="P8" s="10">
        <v>368021</v>
      </c>
      <c r="Q8" s="137"/>
      <c r="R8" s="10">
        <v>3302792</v>
      </c>
      <c r="S8" s="303"/>
      <c r="T8" s="501">
        <v>33871648</v>
      </c>
      <c r="U8" s="502"/>
    </row>
    <row r="9" spans="1:21" ht="14.4" x14ac:dyDescent="0.3">
      <c r="A9" s="125" t="s">
        <v>11</v>
      </c>
      <c r="B9" s="10">
        <v>434045</v>
      </c>
      <c r="C9" s="137">
        <v>0.54295871814982855</v>
      </c>
      <c r="D9" s="10">
        <v>407581</v>
      </c>
      <c r="E9" s="137">
        <v>0.61601160743298899</v>
      </c>
      <c r="F9" s="10">
        <v>69492</v>
      </c>
      <c r="G9" s="137">
        <v>0.5367794161948386</v>
      </c>
      <c r="H9" s="10">
        <v>76612</v>
      </c>
      <c r="I9" s="137">
        <v>0.62231031037535844</v>
      </c>
      <c r="J9" s="10">
        <v>118350</v>
      </c>
      <c r="K9" s="137">
        <v>0.56208858535102635</v>
      </c>
      <c r="L9" s="10">
        <v>327607</v>
      </c>
      <c r="M9" s="137">
        <v>0.58127779019797798</v>
      </c>
      <c r="N9" s="10">
        <v>309901</v>
      </c>
      <c r="O9" s="137">
        <v>0.69329548073029568</v>
      </c>
      <c r="P9" s="10">
        <v>213751</v>
      </c>
      <c r="Q9" s="137">
        <v>0.58081196453463257</v>
      </c>
      <c r="R9" s="10">
        <v>1957339</v>
      </c>
      <c r="S9" s="303">
        <v>0.59263162802864966</v>
      </c>
      <c r="T9" s="246">
        <v>20170059</v>
      </c>
      <c r="U9" s="503">
        <v>0.59599999999999997</v>
      </c>
    </row>
    <row r="10" spans="1:21" ht="14.4" x14ac:dyDescent="0.3">
      <c r="A10" s="125" t="s">
        <v>12</v>
      </c>
      <c r="B10" s="10">
        <v>42337</v>
      </c>
      <c r="C10" s="137">
        <v>5.296050697579581E-2</v>
      </c>
      <c r="D10" s="10">
        <v>39798</v>
      </c>
      <c r="E10" s="137">
        <v>6.0150080481224825E-2</v>
      </c>
      <c r="F10" s="10">
        <v>10747</v>
      </c>
      <c r="G10" s="137">
        <v>8.3013417168104675E-2</v>
      </c>
      <c r="H10" s="10">
        <v>5072</v>
      </c>
      <c r="I10" s="137">
        <v>4.1199262442225992E-2</v>
      </c>
      <c r="J10" s="10">
        <v>8064</v>
      </c>
      <c r="K10" s="137">
        <v>3.8298963686275257E-2</v>
      </c>
      <c r="L10" s="10">
        <v>37689</v>
      </c>
      <c r="M10" s="137">
        <v>6.6872132264486392E-2</v>
      </c>
      <c r="N10" s="10">
        <v>11521</v>
      </c>
      <c r="O10" s="137">
        <v>2.5774222198359273E-2</v>
      </c>
      <c r="P10" s="10">
        <v>5852</v>
      </c>
      <c r="Q10" s="137">
        <v>1.5901266503813641E-2</v>
      </c>
      <c r="R10" s="10">
        <v>161080</v>
      </c>
      <c r="S10" s="303">
        <v>4.8770858110350271E-2</v>
      </c>
      <c r="T10" s="246">
        <v>2263882</v>
      </c>
      <c r="U10" s="503">
        <v>6.7000000000000004E-2</v>
      </c>
    </row>
    <row r="11" spans="1:21" ht="14.4" x14ac:dyDescent="0.3">
      <c r="A11" s="125" t="s">
        <v>13</v>
      </c>
      <c r="B11" s="10">
        <v>12790</v>
      </c>
      <c r="C11" s="137">
        <v>1.5999359525248089E-2</v>
      </c>
      <c r="D11" s="10">
        <v>9999</v>
      </c>
      <c r="E11" s="137">
        <v>1.5112333653243054E-2</v>
      </c>
      <c r="F11" s="10">
        <v>2178</v>
      </c>
      <c r="G11" s="137">
        <v>1.6823599385143016E-2</v>
      </c>
      <c r="H11" s="10">
        <v>3212</v>
      </c>
      <c r="I11" s="137">
        <v>2.6090700111283498E-2</v>
      </c>
      <c r="J11" s="10">
        <v>2510</v>
      </c>
      <c r="K11" s="137">
        <v>1.1920932397389743E-2</v>
      </c>
      <c r="L11" s="10">
        <v>6377</v>
      </c>
      <c r="M11" s="137">
        <v>1.1314802394614602E-2</v>
      </c>
      <c r="N11" s="10">
        <v>5676</v>
      </c>
      <c r="O11" s="137">
        <v>1.2698071799139591E-2</v>
      </c>
      <c r="P11" s="10">
        <v>5737</v>
      </c>
      <c r="Q11" s="137">
        <v>1.5588784335676497E-2</v>
      </c>
      <c r="R11" s="10">
        <v>48479</v>
      </c>
      <c r="S11" s="303">
        <v>1.4678187424457853E-2</v>
      </c>
      <c r="T11" s="246">
        <v>333346</v>
      </c>
      <c r="U11" s="503">
        <v>0.01</v>
      </c>
    </row>
    <row r="12" spans="1:21" ht="14.4" x14ac:dyDescent="0.3">
      <c r="A12" s="125" t="s">
        <v>14</v>
      </c>
      <c r="B12" s="10">
        <v>64362</v>
      </c>
      <c r="C12" s="137">
        <v>8.0512179653167912E-2</v>
      </c>
      <c r="D12" s="10">
        <v>22268</v>
      </c>
      <c r="E12" s="137">
        <v>3.3655510130054633E-2</v>
      </c>
      <c r="F12" s="10">
        <v>3980</v>
      </c>
      <c r="G12" s="137">
        <v>3.0742849197827916E-2</v>
      </c>
      <c r="H12" s="10">
        <v>1566</v>
      </c>
      <c r="I12" s="137">
        <v>1.2720434736696748E-2</v>
      </c>
      <c r="J12" s="10">
        <v>14321</v>
      </c>
      <c r="K12" s="137">
        <v>6.8015805921521316E-2</v>
      </c>
      <c r="L12" s="10">
        <v>64283</v>
      </c>
      <c r="M12" s="137">
        <v>0.11405824719037327</v>
      </c>
      <c r="N12" s="10">
        <v>18848</v>
      </c>
      <c r="O12" s="137">
        <v>4.2165831090588975E-2</v>
      </c>
      <c r="P12" s="10">
        <v>12018</v>
      </c>
      <c r="Q12" s="137">
        <v>3.2655745188453919E-2</v>
      </c>
      <c r="R12" s="10">
        <v>201646</v>
      </c>
      <c r="S12" s="303">
        <v>6.1053193782714746E-2</v>
      </c>
      <c r="T12" s="246">
        <v>3697513</v>
      </c>
      <c r="U12" s="503">
        <v>0.109</v>
      </c>
    </row>
    <row r="13" spans="1:21" ht="14.4" x14ac:dyDescent="0.3">
      <c r="A13" s="125" t="s">
        <v>15</v>
      </c>
      <c r="B13" s="10">
        <v>1000</v>
      </c>
      <c r="C13" s="137">
        <v>1.2509272498239319E-3</v>
      </c>
      <c r="D13" s="10">
        <v>972</v>
      </c>
      <c r="E13" s="137">
        <v>1.4690657376689917E-3</v>
      </c>
      <c r="F13" s="10">
        <v>250</v>
      </c>
      <c r="G13" s="137">
        <v>1.9310834923258742E-3</v>
      </c>
      <c r="H13" s="10">
        <v>210</v>
      </c>
      <c r="I13" s="137">
        <v>1.7058054244612497E-3</v>
      </c>
      <c r="J13" s="10">
        <v>396</v>
      </c>
      <c r="K13" s="137">
        <v>1.8807526810224455E-3</v>
      </c>
      <c r="L13" s="10">
        <v>1955</v>
      </c>
      <c r="M13" s="137">
        <v>3.4687844882345218E-3</v>
      </c>
      <c r="N13" s="10">
        <v>1529</v>
      </c>
      <c r="O13" s="137">
        <v>3.420604612558921E-3</v>
      </c>
      <c r="P13" s="10">
        <v>408</v>
      </c>
      <c r="Q13" s="137">
        <v>1.1086323878256948E-3</v>
      </c>
      <c r="R13" s="10">
        <v>6720</v>
      </c>
      <c r="S13" s="303">
        <v>2.0346422057459265E-3</v>
      </c>
      <c r="T13" s="246">
        <v>116961</v>
      </c>
      <c r="U13" s="503">
        <v>4.0000000000000001E-3</v>
      </c>
    </row>
    <row r="14" spans="1:21" ht="14.4" x14ac:dyDescent="0.3">
      <c r="A14" s="125" t="s">
        <v>16</v>
      </c>
      <c r="B14" s="10">
        <v>207061</v>
      </c>
      <c r="C14" s="137">
        <v>0.2590182472757932</v>
      </c>
      <c r="D14" s="10">
        <v>153610</v>
      </c>
      <c r="E14" s="137">
        <v>0.23216377362482901</v>
      </c>
      <c r="F14" s="10">
        <v>36611</v>
      </c>
      <c r="G14" s="137">
        <v>0.28279559095017032</v>
      </c>
      <c r="H14" s="10">
        <v>29979</v>
      </c>
      <c r="I14" s="137">
        <v>0.24351590866630385</v>
      </c>
      <c r="J14" s="10">
        <v>55013</v>
      </c>
      <c r="K14" s="137">
        <v>0.26127739202294897</v>
      </c>
      <c r="L14" s="10">
        <v>91613</v>
      </c>
      <c r="M14" s="137">
        <v>0.16255025745300727</v>
      </c>
      <c r="N14" s="10">
        <v>75187</v>
      </c>
      <c r="O14" s="137">
        <v>0.1682047083090043</v>
      </c>
      <c r="P14" s="10">
        <v>113317</v>
      </c>
      <c r="Q14" s="137">
        <v>0.30790905953736336</v>
      </c>
      <c r="R14" s="10">
        <v>762391</v>
      </c>
      <c r="S14" s="303">
        <v>0.23083227766083969</v>
      </c>
      <c r="T14" s="246">
        <v>5682241</v>
      </c>
      <c r="U14" s="503">
        <v>0.16800000000000001</v>
      </c>
    </row>
    <row r="15" spans="1:21" ht="14.4" x14ac:dyDescent="0.3">
      <c r="A15" s="125" t="s">
        <v>17</v>
      </c>
      <c r="B15" s="10">
        <v>37812</v>
      </c>
      <c r="C15" s="137">
        <v>4.7300061170342515E-2</v>
      </c>
      <c r="D15" s="10">
        <v>27417</v>
      </c>
      <c r="E15" s="137">
        <v>4.1437628939990478E-2</v>
      </c>
      <c r="F15" s="10">
        <v>6203</v>
      </c>
      <c r="G15" s="137">
        <v>4.7914043611589588E-2</v>
      </c>
      <c r="H15" s="10">
        <v>6458</v>
      </c>
      <c r="I15" s="137">
        <v>5.2457578243670241E-2</v>
      </c>
      <c r="J15" s="10">
        <v>11900</v>
      </c>
      <c r="K15" s="137">
        <v>5.6517567939815917E-2</v>
      </c>
      <c r="L15" s="10">
        <v>34074</v>
      </c>
      <c r="M15" s="137">
        <v>6.0457986011305934E-2</v>
      </c>
      <c r="N15" s="10">
        <v>24335</v>
      </c>
      <c r="O15" s="137">
        <v>5.4441081260053197E-2</v>
      </c>
      <c r="P15" s="10">
        <v>16938</v>
      </c>
      <c r="Q15" s="137">
        <v>4.6024547512234358E-2</v>
      </c>
      <c r="R15" s="10">
        <v>165137</v>
      </c>
      <c r="S15" s="303">
        <v>4.9999212787241822E-2</v>
      </c>
      <c r="T15" s="504">
        <v>1607646</v>
      </c>
      <c r="U15" s="505">
        <v>4.8000000000000001E-2</v>
      </c>
    </row>
    <row r="16" spans="1:21" ht="14.4" x14ac:dyDescent="0.3">
      <c r="A16" s="432"/>
      <c r="B16" s="432"/>
      <c r="C16" s="432"/>
      <c r="D16" s="432"/>
      <c r="E16" s="432"/>
      <c r="F16" s="432"/>
      <c r="G16" s="432"/>
      <c r="H16" s="432"/>
      <c r="I16" s="432"/>
      <c r="J16" s="432"/>
      <c r="K16" s="432"/>
      <c r="L16" s="432"/>
      <c r="M16" s="432"/>
      <c r="N16" s="432"/>
      <c r="O16" s="432"/>
      <c r="P16" s="432"/>
      <c r="Q16" s="432"/>
      <c r="R16" s="432"/>
      <c r="S16" s="432"/>
    </row>
    <row r="17" spans="1:21" ht="14.4" x14ac:dyDescent="0.3">
      <c r="A17" s="508" t="s">
        <v>807</v>
      </c>
      <c r="B17" s="509"/>
      <c r="C17" s="509"/>
      <c r="D17" s="509"/>
      <c r="E17" s="509"/>
      <c r="F17" s="509"/>
      <c r="G17" s="509"/>
      <c r="H17" s="509"/>
      <c r="I17" s="509"/>
      <c r="J17" s="509"/>
      <c r="K17" s="509"/>
      <c r="L17" s="509"/>
      <c r="M17" s="509"/>
      <c r="N17" s="509"/>
      <c r="O17" s="509"/>
      <c r="P17" s="509"/>
      <c r="Q17" s="509"/>
      <c r="R17" s="509"/>
      <c r="S17" s="509"/>
      <c r="T17" s="510"/>
      <c r="U17" s="511"/>
    </row>
    <row r="18" spans="1:21" ht="14.4" x14ac:dyDescent="0.3">
      <c r="A18" s="125" t="s">
        <v>18</v>
      </c>
      <c r="B18" s="10">
        <v>799407</v>
      </c>
      <c r="C18" s="137"/>
      <c r="D18" s="10">
        <v>661645</v>
      </c>
      <c r="E18" s="137"/>
      <c r="F18" s="10">
        <v>129461</v>
      </c>
      <c r="G18" s="137"/>
      <c r="H18" s="10">
        <v>123109</v>
      </c>
      <c r="I18" s="137"/>
      <c r="J18" s="10">
        <v>210554</v>
      </c>
      <c r="K18" s="137"/>
      <c r="L18" s="10">
        <v>563598</v>
      </c>
      <c r="M18" s="137"/>
      <c r="N18" s="10">
        <v>446997</v>
      </c>
      <c r="O18" s="137"/>
      <c r="P18" s="10">
        <v>368021</v>
      </c>
      <c r="Q18" s="137"/>
      <c r="R18" s="10">
        <v>3302792</v>
      </c>
      <c r="S18" s="303"/>
      <c r="T18" s="501">
        <v>33871648</v>
      </c>
      <c r="U18" s="502"/>
    </row>
    <row r="19" spans="1:21" ht="14.4" x14ac:dyDescent="0.3">
      <c r="A19" s="125" t="s">
        <v>368</v>
      </c>
      <c r="B19" s="10">
        <v>447771</v>
      </c>
      <c r="C19" s="137">
        <v>0.56012894558091186</v>
      </c>
      <c r="D19" s="10">
        <v>407609</v>
      </c>
      <c r="E19" s="137">
        <v>0.61605392619909471</v>
      </c>
      <c r="F19" s="10">
        <v>73000</v>
      </c>
      <c r="G19" s="137">
        <v>0.56387637975915528</v>
      </c>
      <c r="H19" s="10">
        <v>68594</v>
      </c>
      <c r="I19" s="137">
        <v>0.5571810346928332</v>
      </c>
      <c r="J19" s="10">
        <v>115088</v>
      </c>
      <c r="K19" s="137">
        <v>0.54659612260987678</v>
      </c>
      <c r="L19" s="10">
        <v>391525</v>
      </c>
      <c r="M19" s="137">
        <v>0.69468841266292636</v>
      </c>
      <c r="N19" s="10">
        <v>305126</v>
      </c>
      <c r="O19" s="137">
        <v>0.68261308241442331</v>
      </c>
      <c r="P19" s="10">
        <v>181175</v>
      </c>
      <c r="Q19" s="137">
        <v>0.49229527662823591</v>
      </c>
      <c r="R19" s="10">
        <v>1989888</v>
      </c>
      <c r="S19" s="303">
        <v>0.60248662343859383</v>
      </c>
      <c r="T19" s="246">
        <v>22905092</v>
      </c>
      <c r="U19" s="503">
        <v>0.67600000000000005</v>
      </c>
    </row>
    <row r="20" spans="1:21" ht="14.4" x14ac:dyDescent="0.3">
      <c r="A20" s="125" t="s">
        <v>782</v>
      </c>
      <c r="B20" s="10">
        <v>317522</v>
      </c>
      <c r="C20" s="137">
        <v>0.39719692221859454</v>
      </c>
      <c r="D20" s="10">
        <v>327190</v>
      </c>
      <c r="E20" s="137">
        <v>0.49450989579003846</v>
      </c>
      <c r="F20" s="10">
        <v>53817</v>
      </c>
      <c r="G20" s="137">
        <v>0.41570048122600628</v>
      </c>
      <c r="H20" s="10">
        <v>57391</v>
      </c>
      <c r="I20" s="137">
        <v>0.46618037673931234</v>
      </c>
      <c r="J20" s="10">
        <v>85585</v>
      </c>
      <c r="K20" s="137">
        <v>0.40647529849824748</v>
      </c>
      <c r="L20" s="10">
        <v>267002</v>
      </c>
      <c r="M20" s="137">
        <v>0.47374547106270781</v>
      </c>
      <c r="N20" s="10">
        <v>256001</v>
      </c>
      <c r="O20" s="137">
        <v>0.57271301597102442</v>
      </c>
      <c r="P20" s="10">
        <v>153916</v>
      </c>
      <c r="Q20" s="137">
        <v>0.41822613383475399</v>
      </c>
      <c r="R20" s="10">
        <v>1518424</v>
      </c>
      <c r="S20" s="303">
        <v>0.45973951735380247</v>
      </c>
      <c r="T20" s="246">
        <v>15816790</v>
      </c>
      <c r="U20" s="503">
        <v>0.46700000000000003</v>
      </c>
    </row>
    <row r="21" spans="1:21" ht="14.4" x14ac:dyDescent="0.3">
      <c r="A21" s="125" t="s">
        <v>783</v>
      </c>
      <c r="B21" s="10">
        <v>40291</v>
      </c>
      <c r="C21" s="137">
        <v>5.0401109822656047E-2</v>
      </c>
      <c r="D21" s="10">
        <v>37845</v>
      </c>
      <c r="E21" s="137">
        <v>5.7198346545352871E-2</v>
      </c>
      <c r="F21" s="10">
        <v>10418</v>
      </c>
      <c r="G21" s="137">
        <v>8.047211129220383E-2</v>
      </c>
      <c r="H21" s="10">
        <v>4710</v>
      </c>
      <c r="I21" s="137">
        <v>3.8258778805773747E-2</v>
      </c>
      <c r="J21" s="10">
        <v>7594</v>
      </c>
      <c r="K21" s="137">
        <v>3.6066757221425383E-2</v>
      </c>
      <c r="L21" s="10">
        <v>36139</v>
      </c>
      <c r="M21" s="137">
        <v>6.4121945074326031E-2</v>
      </c>
      <c r="N21" s="10">
        <v>10621</v>
      </c>
      <c r="O21" s="137">
        <v>2.376078586657181E-2</v>
      </c>
      <c r="P21" s="10">
        <v>5122</v>
      </c>
      <c r="Q21" s="137">
        <v>1.3917684045203943E-2</v>
      </c>
      <c r="R21" s="10">
        <v>152740</v>
      </c>
      <c r="S21" s="303">
        <v>4.6245721801433451E-2</v>
      </c>
      <c r="T21" s="246">
        <v>2181926</v>
      </c>
      <c r="U21" s="503">
        <v>6.4000000000000001E-2</v>
      </c>
    </row>
    <row r="22" spans="1:21" ht="14.4" x14ac:dyDescent="0.3">
      <c r="A22" s="125" t="s">
        <v>784</v>
      </c>
      <c r="B22" s="10">
        <v>6223</v>
      </c>
      <c r="C22" s="137">
        <v>7.7845202756543289E-3</v>
      </c>
      <c r="D22" s="10">
        <v>5885</v>
      </c>
      <c r="E22" s="137">
        <v>8.8944978047140084E-3</v>
      </c>
      <c r="F22" s="10">
        <v>1304</v>
      </c>
      <c r="G22" s="137">
        <v>1.0072531495971759E-2</v>
      </c>
      <c r="H22" s="10">
        <v>1694</v>
      </c>
      <c r="I22" s="137">
        <v>1.3760163757320748E-2</v>
      </c>
      <c r="J22" s="10">
        <v>1115</v>
      </c>
      <c r="K22" s="137">
        <v>5.2955536346970377E-3</v>
      </c>
      <c r="L22" s="10">
        <v>3531</v>
      </c>
      <c r="M22" s="137">
        <v>6.2651038506169295E-3</v>
      </c>
      <c r="N22" s="10">
        <v>3483</v>
      </c>
      <c r="O22" s="137">
        <v>7.7919986040174763E-3</v>
      </c>
      <c r="P22" s="10">
        <v>3011</v>
      </c>
      <c r="Q22" s="137">
        <v>8.1815983327038402E-3</v>
      </c>
      <c r="R22" s="10">
        <v>26246</v>
      </c>
      <c r="S22" s="303">
        <v>7.9466100196439859E-3</v>
      </c>
      <c r="T22" s="246">
        <v>178984</v>
      </c>
      <c r="U22" s="503">
        <v>5.0000000000000001E-3</v>
      </c>
    </row>
    <row r="23" spans="1:21" ht="14.4" x14ac:dyDescent="0.3">
      <c r="A23" s="125" t="s">
        <v>785</v>
      </c>
      <c r="B23" s="10">
        <v>63029</v>
      </c>
      <c r="C23" s="137">
        <v>7.8844693629152612E-2</v>
      </c>
      <c r="D23" s="10">
        <v>21177</v>
      </c>
      <c r="E23" s="137">
        <v>3.2006589636436461E-2</v>
      </c>
      <c r="F23" s="10">
        <v>3884</v>
      </c>
      <c r="G23" s="137">
        <v>3.0001313136774781E-2</v>
      </c>
      <c r="H23" s="10">
        <v>1480</v>
      </c>
      <c r="I23" s="137">
        <v>1.2021866800964998E-2</v>
      </c>
      <c r="J23" s="10">
        <v>14041</v>
      </c>
      <c r="K23" s="137">
        <v>6.6685980793525654E-2</v>
      </c>
      <c r="L23" s="10">
        <v>62126</v>
      </c>
      <c r="M23" s="137">
        <v>0.11023105121025979</v>
      </c>
      <c r="N23" s="10">
        <v>18234</v>
      </c>
      <c r="O23" s="137">
        <v>4.0792220082013976E-2</v>
      </c>
      <c r="P23" s="10">
        <v>11457</v>
      </c>
      <c r="Q23" s="137">
        <v>3.113137565519359E-2</v>
      </c>
      <c r="R23" s="10">
        <v>195428</v>
      </c>
      <c r="S23" s="303">
        <v>5.9170544194124243E-2</v>
      </c>
      <c r="T23" s="246">
        <v>3648860</v>
      </c>
      <c r="U23" s="503">
        <v>0.108</v>
      </c>
    </row>
    <row r="24" spans="1:21" ht="14.4" x14ac:dyDescent="0.3">
      <c r="A24" s="125" t="s">
        <v>786</v>
      </c>
      <c r="B24" s="10">
        <v>682</v>
      </c>
      <c r="C24" s="137">
        <v>8.531323843799216E-4</v>
      </c>
      <c r="D24" s="10">
        <v>728</v>
      </c>
      <c r="E24" s="137">
        <v>1.1002879187479691E-3</v>
      </c>
      <c r="F24" s="10">
        <v>192</v>
      </c>
      <c r="G24" s="137">
        <v>1.4830721221062715E-3</v>
      </c>
      <c r="H24" s="10">
        <v>160</v>
      </c>
      <c r="I24" s="137">
        <v>1.2996612757799999E-3</v>
      </c>
      <c r="J24" s="10">
        <v>281</v>
      </c>
      <c r="K24" s="137">
        <v>1.334574503452796E-3</v>
      </c>
      <c r="L24" s="10">
        <v>1624</v>
      </c>
      <c r="M24" s="137">
        <v>2.8814864495615667E-3</v>
      </c>
      <c r="N24" s="10">
        <v>1354</v>
      </c>
      <c r="O24" s="137">
        <v>3.0291031036002477E-3</v>
      </c>
      <c r="P24" s="10">
        <v>257</v>
      </c>
      <c r="Q24" s="137">
        <v>6.9832971488040089E-4</v>
      </c>
      <c r="R24" s="10">
        <v>5278</v>
      </c>
      <c r="S24" s="303">
        <v>1.5980418990962798E-3</v>
      </c>
      <c r="T24" s="246">
        <v>103736</v>
      </c>
      <c r="U24" s="503">
        <v>3.0000000000000001E-3</v>
      </c>
    </row>
    <row r="25" spans="1:21" ht="14.4" x14ac:dyDescent="0.3">
      <c r="A25" s="125" t="s">
        <v>808</v>
      </c>
      <c r="B25" s="10">
        <v>1451</v>
      </c>
      <c r="C25" s="137">
        <v>1.8150954394945253E-3</v>
      </c>
      <c r="D25" s="10">
        <v>989</v>
      </c>
      <c r="E25" s="137">
        <v>1.4947592742331614E-3</v>
      </c>
      <c r="F25" s="10">
        <v>229</v>
      </c>
      <c r="G25" s="137">
        <v>1.7688724789705007E-3</v>
      </c>
      <c r="H25" s="10">
        <v>287</v>
      </c>
      <c r="I25" s="137">
        <v>2.3312674134303747E-3</v>
      </c>
      <c r="J25" s="10">
        <v>410</v>
      </c>
      <c r="K25" s="137">
        <v>1.947243937422229E-3</v>
      </c>
      <c r="L25" s="10">
        <v>1225</v>
      </c>
      <c r="M25" s="137">
        <v>2.1735350373848026E-3</v>
      </c>
      <c r="N25" s="10">
        <v>971</v>
      </c>
      <c r="O25" s="137">
        <v>2.1722740868506947E-3</v>
      </c>
      <c r="P25" s="10">
        <v>444</v>
      </c>
      <c r="Q25" s="137">
        <v>1.2064528926338442E-3</v>
      </c>
      <c r="R25" s="10">
        <v>6006</v>
      </c>
      <c r="S25" s="303">
        <v>1.8184614713854217E-3</v>
      </c>
      <c r="T25" s="246">
        <v>71681</v>
      </c>
      <c r="U25" s="503">
        <v>2E-3</v>
      </c>
    </row>
    <row r="26" spans="1:21" ht="14.4" x14ac:dyDescent="0.3">
      <c r="A26" s="125" t="s">
        <v>809</v>
      </c>
      <c r="B26" s="10">
        <v>18573</v>
      </c>
      <c r="C26" s="137">
        <v>2.3233471810979889E-2</v>
      </c>
      <c r="D26" s="10">
        <v>13795</v>
      </c>
      <c r="E26" s="137">
        <v>2.0849549229571749E-2</v>
      </c>
      <c r="F26" s="10">
        <v>3156</v>
      </c>
      <c r="G26" s="137">
        <v>2.4377998007121836E-2</v>
      </c>
      <c r="H26" s="10">
        <v>2872</v>
      </c>
      <c r="I26" s="137">
        <v>2.3328919900250999E-2</v>
      </c>
      <c r="J26" s="10">
        <v>6062</v>
      </c>
      <c r="K26" s="137">
        <v>2.8790714021106223E-2</v>
      </c>
      <c r="L26" s="10">
        <v>19878</v>
      </c>
      <c r="M26" s="137">
        <v>3.5269819978069473E-2</v>
      </c>
      <c r="N26" s="10">
        <v>14462</v>
      </c>
      <c r="O26" s="137">
        <v>3.2353684700344748E-2</v>
      </c>
      <c r="P26" s="10">
        <v>6968</v>
      </c>
      <c r="Q26" s="137">
        <v>1.8933702152866275E-2</v>
      </c>
      <c r="R26" s="10">
        <v>85766</v>
      </c>
      <c r="S26" s="303">
        <v>2.5967726699107907E-2</v>
      </c>
      <c r="T26" s="246">
        <v>903115</v>
      </c>
      <c r="U26" s="503">
        <v>2.7E-2</v>
      </c>
    </row>
    <row r="27" spans="1:21" ht="14.4" x14ac:dyDescent="0.3">
      <c r="A27" s="125" t="s">
        <v>374</v>
      </c>
      <c r="B27" s="10">
        <v>351636</v>
      </c>
      <c r="C27" s="137">
        <v>0.43987105441908814</v>
      </c>
      <c r="D27" s="10">
        <v>254036</v>
      </c>
      <c r="E27" s="137">
        <v>0.38394607380090534</v>
      </c>
      <c r="F27" s="10">
        <v>56461</v>
      </c>
      <c r="G27" s="137">
        <v>0.43612362024084472</v>
      </c>
      <c r="H27" s="10">
        <v>54515</v>
      </c>
      <c r="I27" s="137">
        <v>0.4428189653071668</v>
      </c>
      <c r="J27" s="10">
        <v>95466</v>
      </c>
      <c r="K27" s="137">
        <v>0.45340387739012322</v>
      </c>
      <c r="L27" s="10">
        <v>172073</v>
      </c>
      <c r="M27" s="137">
        <v>0.30531158733707359</v>
      </c>
      <c r="N27" s="10">
        <v>141871</v>
      </c>
      <c r="O27" s="137">
        <v>0.31738691758557663</v>
      </c>
      <c r="P27" s="10">
        <v>186846</v>
      </c>
      <c r="Q27" s="137">
        <v>0.50770472337176409</v>
      </c>
      <c r="R27" s="10">
        <v>1312904</v>
      </c>
      <c r="S27" s="303">
        <v>0.39751337656140623</v>
      </c>
      <c r="T27" s="246">
        <v>10966556</v>
      </c>
      <c r="U27" s="503">
        <v>0.32400000000000001</v>
      </c>
    </row>
    <row r="28" spans="1:21" ht="14.4" x14ac:dyDescent="0.3">
      <c r="A28" s="125" t="s">
        <v>782</v>
      </c>
      <c r="B28" s="10">
        <v>116523</v>
      </c>
      <c r="C28" s="137">
        <v>0.14576179593123403</v>
      </c>
      <c r="D28" s="10">
        <v>80391</v>
      </c>
      <c r="E28" s="137">
        <v>0.12150171164295052</v>
      </c>
      <c r="F28" s="10">
        <v>15675</v>
      </c>
      <c r="G28" s="137">
        <v>0.12107893496883232</v>
      </c>
      <c r="H28" s="10">
        <v>19221</v>
      </c>
      <c r="I28" s="137">
        <v>0.1561299336360461</v>
      </c>
      <c r="J28" s="10">
        <v>32765</v>
      </c>
      <c r="K28" s="137">
        <v>0.15561328685277886</v>
      </c>
      <c r="L28" s="10">
        <v>60605</v>
      </c>
      <c r="M28" s="137">
        <v>0.10753231913527017</v>
      </c>
      <c r="N28" s="10">
        <v>53900</v>
      </c>
      <c r="O28" s="137">
        <v>0.12058246475927131</v>
      </c>
      <c r="P28" s="10">
        <v>59835</v>
      </c>
      <c r="Q28" s="137">
        <v>0.16258583069987853</v>
      </c>
      <c r="R28" s="10">
        <v>438915</v>
      </c>
      <c r="S28" s="303">
        <v>0.13289211067484721</v>
      </c>
      <c r="T28" s="246">
        <v>4353269</v>
      </c>
      <c r="U28" s="503">
        <v>0.129</v>
      </c>
    </row>
    <row r="29" spans="1:21" ht="14.4" x14ac:dyDescent="0.3">
      <c r="A29" s="125" t="s">
        <v>783</v>
      </c>
      <c r="B29" s="10">
        <v>2046</v>
      </c>
      <c r="C29" s="137">
        <v>2.5593971531397649E-3</v>
      </c>
      <c r="D29" s="10">
        <v>1953</v>
      </c>
      <c r="E29" s="137">
        <v>2.9517339358719557E-3</v>
      </c>
      <c r="F29" s="10">
        <v>329</v>
      </c>
      <c r="G29" s="137">
        <v>2.5413058759008503E-3</v>
      </c>
      <c r="H29" s="10">
        <v>362</v>
      </c>
      <c r="I29" s="137">
        <v>2.9404836364522497E-3</v>
      </c>
      <c r="J29" s="10">
        <v>470</v>
      </c>
      <c r="K29" s="137">
        <v>2.2322064648498722E-3</v>
      </c>
      <c r="L29" s="10">
        <v>1550</v>
      </c>
      <c r="M29" s="137">
        <v>2.7501871901603626E-3</v>
      </c>
      <c r="N29" s="10">
        <v>900</v>
      </c>
      <c r="O29" s="137">
        <v>2.0134363317874616E-3</v>
      </c>
      <c r="P29" s="10">
        <v>730</v>
      </c>
      <c r="Q29" s="137">
        <v>1.9835824586096991E-3</v>
      </c>
      <c r="R29" s="10">
        <v>8340</v>
      </c>
      <c r="S29" s="303">
        <v>2.5251363089168195E-3</v>
      </c>
      <c r="T29" s="246">
        <v>81956</v>
      </c>
      <c r="U29" s="503">
        <v>2E-3</v>
      </c>
    </row>
    <row r="30" spans="1:21" ht="14.4" x14ac:dyDescent="0.3">
      <c r="A30" s="125" t="s">
        <v>784</v>
      </c>
      <c r="B30" s="10">
        <v>6567</v>
      </c>
      <c r="C30" s="137">
        <v>8.2148392495937621E-3</v>
      </c>
      <c r="D30" s="10">
        <v>4114</v>
      </c>
      <c r="E30" s="137">
        <v>6.2178358485290453E-3</v>
      </c>
      <c r="F30" s="10">
        <v>874</v>
      </c>
      <c r="G30" s="137">
        <v>6.7510678891712561E-3</v>
      </c>
      <c r="H30" s="10">
        <v>1518</v>
      </c>
      <c r="I30" s="137">
        <v>1.2330536353962749E-2</v>
      </c>
      <c r="J30" s="10">
        <v>1395</v>
      </c>
      <c r="K30" s="137">
        <v>6.6253787626927062E-3</v>
      </c>
      <c r="L30" s="10">
        <v>2846</v>
      </c>
      <c r="M30" s="137">
        <v>5.0496985439976725E-3</v>
      </c>
      <c r="N30" s="10">
        <v>2193</v>
      </c>
      <c r="O30" s="137">
        <v>4.906073195122115E-3</v>
      </c>
      <c r="P30" s="10">
        <v>2726</v>
      </c>
      <c r="Q30" s="137">
        <v>7.4071860029726565E-3</v>
      </c>
      <c r="R30" s="10">
        <v>22233</v>
      </c>
      <c r="S30" s="303">
        <v>6.7315774048138663E-3</v>
      </c>
      <c r="T30" s="246">
        <v>154362</v>
      </c>
      <c r="U30" s="503">
        <v>5.0000000000000001E-3</v>
      </c>
    </row>
    <row r="31" spans="1:21" ht="14.4" x14ac:dyDescent="0.3">
      <c r="A31" s="125" t="s">
        <v>785</v>
      </c>
      <c r="B31" s="10">
        <v>1333</v>
      </c>
      <c r="C31" s="137">
        <v>1.6674860240153014E-3</v>
      </c>
      <c r="D31" s="10">
        <v>1091</v>
      </c>
      <c r="E31" s="137">
        <v>1.648920493618179E-3</v>
      </c>
      <c r="F31" s="10">
        <v>96</v>
      </c>
      <c r="G31" s="137">
        <v>7.4153606105313574E-4</v>
      </c>
      <c r="H31" s="10">
        <v>86</v>
      </c>
      <c r="I31" s="137">
        <v>6.9856793573174988E-4</v>
      </c>
      <c r="J31" s="10">
        <v>280</v>
      </c>
      <c r="K31" s="137">
        <v>1.3298251279956685E-3</v>
      </c>
      <c r="L31" s="10">
        <v>2157</v>
      </c>
      <c r="M31" s="137">
        <v>3.827195980113485E-3</v>
      </c>
      <c r="N31" s="10">
        <v>614</v>
      </c>
      <c r="O31" s="137">
        <v>1.3736110085750017E-3</v>
      </c>
      <c r="P31" s="10">
        <v>561</v>
      </c>
      <c r="Q31" s="137">
        <v>1.5243695332603302E-3</v>
      </c>
      <c r="R31" s="10">
        <v>6218</v>
      </c>
      <c r="S31" s="303">
        <v>1.8826495885905016E-3</v>
      </c>
      <c r="T31" s="246">
        <v>48653</v>
      </c>
      <c r="U31" s="503">
        <v>1E-3</v>
      </c>
    </row>
    <row r="32" spans="1:21" ht="14.4" x14ac:dyDescent="0.3">
      <c r="A32" s="125" t="s">
        <v>786</v>
      </c>
      <c r="B32" s="10">
        <v>318</v>
      </c>
      <c r="C32" s="137">
        <v>3.9779486544401038E-4</v>
      </c>
      <c r="D32" s="10">
        <v>244</v>
      </c>
      <c r="E32" s="137">
        <v>3.6877781892102261E-4</v>
      </c>
      <c r="F32" s="10">
        <v>58</v>
      </c>
      <c r="G32" s="137">
        <v>4.4801137021960281E-4</v>
      </c>
      <c r="H32" s="10">
        <v>50</v>
      </c>
      <c r="I32" s="137">
        <v>4.0614414868124998E-4</v>
      </c>
      <c r="J32" s="10">
        <v>115</v>
      </c>
      <c r="K32" s="137">
        <v>5.4617817756964955E-4</v>
      </c>
      <c r="L32" s="10">
        <v>331</v>
      </c>
      <c r="M32" s="137">
        <v>5.872980386729548E-4</v>
      </c>
      <c r="N32" s="10">
        <v>175</v>
      </c>
      <c r="O32" s="137">
        <v>3.915015089586731E-4</v>
      </c>
      <c r="P32" s="10">
        <v>151</v>
      </c>
      <c r="Q32" s="137">
        <v>4.1030267294529387E-4</v>
      </c>
      <c r="R32" s="10">
        <v>1442</v>
      </c>
      <c r="S32" s="303">
        <v>4.3660030664964674E-4</v>
      </c>
      <c r="T32" s="246">
        <v>13225</v>
      </c>
      <c r="U32" s="503">
        <v>0</v>
      </c>
    </row>
    <row r="33" spans="1:21" ht="14.4" x14ac:dyDescent="0.3">
      <c r="A33" s="125" t="s">
        <v>808</v>
      </c>
      <c r="B33" s="10">
        <v>205610</v>
      </c>
      <c r="C33" s="137">
        <v>0.25720315183629866</v>
      </c>
      <c r="D33" s="10">
        <v>152621</v>
      </c>
      <c r="E33" s="137">
        <v>0.23066901435059586</v>
      </c>
      <c r="F33" s="10">
        <v>36382</v>
      </c>
      <c r="G33" s="137">
        <v>0.28102671847119981</v>
      </c>
      <c r="H33" s="10">
        <v>29692</v>
      </c>
      <c r="I33" s="137">
        <v>0.24118464125287348</v>
      </c>
      <c r="J33" s="10">
        <v>54603</v>
      </c>
      <c r="K33" s="137">
        <v>0.25933014808552673</v>
      </c>
      <c r="L33" s="10">
        <v>90388</v>
      </c>
      <c r="M33" s="137">
        <v>0.16037672241562248</v>
      </c>
      <c r="N33" s="10">
        <v>74216</v>
      </c>
      <c r="O33" s="137">
        <v>0.16603243422215361</v>
      </c>
      <c r="P33" s="10">
        <v>112873</v>
      </c>
      <c r="Q33" s="137">
        <v>0.30670260664472954</v>
      </c>
      <c r="R33" s="10">
        <v>756385</v>
      </c>
      <c r="S33" s="303">
        <v>0.22901381618945427</v>
      </c>
      <c r="T33" s="246">
        <v>5610560</v>
      </c>
      <c r="U33" s="503">
        <v>0.16600000000000001</v>
      </c>
    </row>
    <row r="34" spans="1:21" ht="14.4" x14ac:dyDescent="0.3">
      <c r="A34" s="125" t="s">
        <v>809</v>
      </c>
      <c r="B34" s="10">
        <v>19239</v>
      </c>
      <c r="C34" s="137">
        <v>2.4066589359362629E-2</v>
      </c>
      <c r="D34" s="10">
        <v>13622</v>
      </c>
      <c r="E34" s="137">
        <v>2.058807971041873E-2</v>
      </c>
      <c r="F34" s="10">
        <v>3047</v>
      </c>
      <c r="G34" s="137">
        <v>2.3536045604467756E-2</v>
      </c>
      <c r="H34" s="10">
        <v>3586</v>
      </c>
      <c r="I34" s="137">
        <v>2.9128658343419246E-2</v>
      </c>
      <c r="J34" s="10">
        <v>5838</v>
      </c>
      <c r="K34" s="137">
        <v>2.7726853918709691E-2</v>
      </c>
      <c r="L34" s="10">
        <v>14196</v>
      </c>
      <c r="M34" s="137">
        <v>2.5188166033236457E-2</v>
      </c>
      <c r="N34" s="10">
        <v>9873</v>
      </c>
      <c r="O34" s="137">
        <v>2.2087396559708455E-2</v>
      </c>
      <c r="P34" s="10">
        <v>9970</v>
      </c>
      <c r="Q34" s="137">
        <v>2.7090845359368079E-2</v>
      </c>
      <c r="R34" s="10">
        <v>79371</v>
      </c>
      <c r="S34" s="303">
        <v>2.4031486088133918E-2</v>
      </c>
      <c r="T34" s="504">
        <v>704531</v>
      </c>
      <c r="U34" s="505">
        <v>2.1000000000000001E-2</v>
      </c>
    </row>
    <row r="35" spans="1:21" ht="14.4" x14ac:dyDescent="0.3">
      <c r="A35" s="432"/>
      <c r="B35" s="432"/>
      <c r="C35" s="432"/>
      <c r="D35" s="432"/>
      <c r="E35" s="432"/>
      <c r="F35" s="432"/>
      <c r="G35" s="432"/>
      <c r="H35" s="432"/>
      <c r="I35" s="432"/>
      <c r="J35" s="432"/>
      <c r="K35" s="432"/>
      <c r="L35" s="432"/>
      <c r="M35" s="432"/>
      <c r="N35" s="432"/>
      <c r="O35" s="432"/>
      <c r="P35" s="432"/>
      <c r="Q35" s="432"/>
      <c r="R35" s="432"/>
      <c r="S35" s="432"/>
    </row>
    <row r="36" spans="1:21" ht="14.4" x14ac:dyDescent="0.3">
      <c r="A36" s="508" t="s">
        <v>810</v>
      </c>
      <c r="B36" s="509"/>
      <c r="C36" s="509"/>
      <c r="D36" s="509"/>
      <c r="E36" s="509"/>
      <c r="F36" s="509"/>
      <c r="G36" s="509"/>
      <c r="H36" s="509"/>
      <c r="I36" s="509"/>
      <c r="J36" s="509"/>
      <c r="K36" s="509"/>
      <c r="L36" s="509"/>
      <c r="M36" s="509"/>
      <c r="N36" s="509"/>
      <c r="O36" s="509"/>
      <c r="P36" s="509"/>
      <c r="Q36" s="509"/>
      <c r="R36" s="509"/>
      <c r="S36" s="509"/>
      <c r="T36" s="510"/>
      <c r="U36" s="511"/>
    </row>
    <row r="37" spans="1:21" ht="14.4" x14ac:dyDescent="0.3">
      <c r="A37" s="125" t="s">
        <v>18</v>
      </c>
      <c r="B37" s="10">
        <v>252940</v>
      </c>
      <c r="C37" s="137"/>
      <c r="D37" s="10">
        <v>208652</v>
      </c>
      <c r="E37" s="137"/>
      <c r="F37" s="10">
        <v>34418</v>
      </c>
      <c r="G37" s="137"/>
      <c r="H37" s="10">
        <v>36155</v>
      </c>
      <c r="I37" s="137"/>
      <c r="J37" s="10">
        <v>63815</v>
      </c>
      <c r="K37" s="137"/>
      <c r="L37" s="10">
        <v>181629</v>
      </c>
      <c r="M37" s="137"/>
      <c r="N37" s="10">
        <v>145146</v>
      </c>
      <c r="O37" s="137"/>
      <c r="P37" s="10">
        <v>110385</v>
      </c>
      <c r="Q37" s="137"/>
      <c r="R37" s="10">
        <v>1033140</v>
      </c>
      <c r="S37" s="303"/>
      <c r="T37" s="507">
        <v>11502870</v>
      </c>
      <c r="U37" s="506"/>
    </row>
    <row r="38" spans="1:21" ht="14.4" x14ac:dyDescent="0.3">
      <c r="A38" s="432"/>
      <c r="B38" s="432"/>
      <c r="C38" s="432"/>
      <c r="D38" s="432"/>
      <c r="E38" s="432"/>
      <c r="F38" s="432"/>
      <c r="G38" s="432"/>
      <c r="H38" s="432"/>
      <c r="I38" s="432"/>
      <c r="J38" s="432"/>
      <c r="K38" s="432"/>
      <c r="L38" s="432"/>
      <c r="M38" s="432"/>
      <c r="N38" s="432"/>
      <c r="O38" s="432"/>
      <c r="P38" s="432"/>
      <c r="Q38" s="432"/>
      <c r="R38" s="432"/>
      <c r="S38" s="432"/>
    </row>
    <row r="39" spans="1:21" ht="14.4" x14ac:dyDescent="0.3">
      <c r="A39" s="508" t="s">
        <v>799</v>
      </c>
      <c r="B39" s="509"/>
      <c r="C39" s="509"/>
      <c r="D39" s="509"/>
      <c r="E39" s="509"/>
      <c r="F39" s="509"/>
      <c r="G39" s="509"/>
      <c r="H39" s="509"/>
      <c r="I39" s="509"/>
      <c r="J39" s="509"/>
      <c r="K39" s="509"/>
      <c r="L39" s="509"/>
      <c r="M39" s="509"/>
      <c r="N39" s="509"/>
      <c r="O39" s="509"/>
      <c r="P39" s="509"/>
      <c r="Q39" s="509"/>
      <c r="R39" s="509"/>
      <c r="S39" s="509"/>
      <c r="T39" s="510"/>
      <c r="U39" s="511"/>
    </row>
    <row r="40" spans="1:21" ht="14.4" x14ac:dyDescent="0.3">
      <c r="A40" s="125" t="s">
        <v>18</v>
      </c>
      <c r="B40" s="10">
        <v>270767</v>
      </c>
      <c r="C40" s="137"/>
      <c r="D40" s="10">
        <v>231564</v>
      </c>
      <c r="E40" s="137"/>
      <c r="F40" s="10">
        <v>36563</v>
      </c>
      <c r="G40" s="137"/>
      <c r="H40" s="10">
        <v>40387</v>
      </c>
      <c r="I40" s="137"/>
      <c r="J40" s="10">
        <v>68373</v>
      </c>
      <c r="K40" s="137"/>
      <c r="L40" s="10">
        <v>189160</v>
      </c>
      <c r="M40" s="137"/>
      <c r="N40" s="10">
        <v>150807</v>
      </c>
      <c r="O40" s="137"/>
      <c r="P40" s="10">
        <v>119639</v>
      </c>
      <c r="Q40" s="137"/>
      <c r="R40" s="10">
        <v>1107260</v>
      </c>
      <c r="S40" s="303"/>
      <c r="T40" s="504">
        <v>12214549</v>
      </c>
      <c r="U40" s="512"/>
    </row>
    <row r="41" spans="1:21" ht="14.4" x14ac:dyDescent="0.3">
      <c r="A41" s="432"/>
      <c r="B41" s="432"/>
      <c r="C41" s="432"/>
      <c r="D41" s="432"/>
      <c r="E41" s="432"/>
      <c r="F41" s="432"/>
      <c r="G41" s="432"/>
      <c r="H41" s="432"/>
      <c r="I41" s="432"/>
      <c r="J41" s="432"/>
      <c r="K41" s="432"/>
      <c r="L41" s="432"/>
      <c r="M41" s="432"/>
      <c r="N41" s="432"/>
      <c r="O41" s="432"/>
      <c r="P41" s="432"/>
      <c r="Q41" s="432"/>
      <c r="R41" s="432"/>
      <c r="S41" s="432"/>
    </row>
    <row r="42" spans="1:21" ht="14.4" x14ac:dyDescent="0.3">
      <c r="A42" s="508" t="s">
        <v>800</v>
      </c>
      <c r="B42" s="509"/>
      <c r="C42" s="509"/>
      <c r="D42" s="509"/>
      <c r="E42" s="509"/>
      <c r="F42" s="509"/>
      <c r="G42" s="509"/>
      <c r="H42" s="509"/>
      <c r="I42" s="509"/>
      <c r="J42" s="509"/>
      <c r="K42" s="509"/>
      <c r="L42" s="509"/>
      <c r="M42" s="509"/>
      <c r="N42" s="509"/>
      <c r="O42" s="509"/>
      <c r="P42" s="509"/>
      <c r="Q42" s="509"/>
      <c r="R42" s="509"/>
      <c r="S42" s="509"/>
      <c r="T42" s="510"/>
      <c r="U42" s="511"/>
    </row>
    <row r="43" spans="1:21" ht="14.4" x14ac:dyDescent="0.3">
      <c r="A43" s="125" t="s">
        <v>18</v>
      </c>
      <c r="B43" s="10">
        <v>252940</v>
      </c>
      <c r="C43" s="137"/>
      <c r="D43" s="10">
        <v>208652</v>
      </c>
      <c r="E43" s="137"/>
      <c r="F43" s="10">
        <v>34418</v>
      </c>
      <c r="G43" s="137"/>
      <c r="H43" s="10">
        <v>36155</v>
      </c>
      <c r="I43" s="137"/>
      <c r="J43" s="10">
        <v>63815</v>
      </c>
      <c r="K43" s="137"/>
      <c r="L43" s="10">
        <v>181629</v>
      </c>
      <c r="M43" s="137"/>
      <c r="N43" s="10">
        <v>145146</v>
      </c>
      <c r="O43" s="137"/>
      <c r="P43" s="10">
        <v>110385</v>
      </c>
      <c r="Q43" s="137"/>
      <c r="R43" s="10">
        <v>1033140</v>
      </c>
      <c r="S43" s="303"/>
      <c r="T43" s="501">
        <v>11502870</v>
      </c>
      <c r="U43" s="502"/>
    </row>
    <row r="44" spans="1:21" ht="14.4" x14ac:dyDescent="0.3">
      <c r="A44" s="125" t="s">
        <v>811</v>
      </c>
      <c r="B44" s="10">
        <v>142795</v>
      </c>
      <c r="C44" s="137">
        <v>0.56454099786510636</v>
      </c>
      <c r="D44" s="10">
        <v>129609</v>
      </c>
      <c r="E44" s="137">
        <v>0.62117305369706499</v>
      </c>
      <c r="F44" s="10">
        <v>19253</v>
      </c>
      <c r="G44" s="137">
        <v>0.55938752978092854</v>
      </c>
      <c r="H44" s="10">
        <v>23934</v>
      </c>
      <c r="I44" s="137">
        <v>0.66198312819803629</v>
      </c>
      <c r="J44" s="10">
        <v>37483</v>
      </c>
      <c r="K44" s="137">
        <v>0.58736974065658543</v>
      </c>
      <c r="L44" s="10">
        <v>109667</v>
      </c>
      <c r="M44" s="137">
        <v>0.6037967505189149</v>
      </c>
      <c r="N44" s="10">
        <v>89886</v>
      </c>
      <c r="O44" s="137">
        <v>0.61927989748253487</v>
      </c>
      <c r="P44" s="10">
        <v>67913</v>
      </c>
      <c r="Q44" s="137">
        <v>0.61523757756941611</v>
      </c>
      <c r="R44" s="10">
        <v>620540</v>
      </c>
      <c r="S44" s="303">
        <v>0.60063495750817897</v>
      </c>
      <c r="T44" s="246">
        <v>6546334</v>
      </c>
      <c r="U44" s="503">
        <v>0.56899999999999995</v>
      </c>
    </row>
    <row r="45" spans="1:21" ht="14.4" x14ac:dyDescent="0.3">
      <c r="A45" s="125" t="s">
        <v>804</v>
      </c>
      <c r="B45" s="10">
        <v>110145</v>
      </c>
      <c r="C45" s="137">
        <v>0.43545900213489364</v>
      </c>
      <c r="D45" s="10">
        <v>79043</v>
      </c>
      <c r="E45" s="137">
        <v>0.37882694630293501</v>
      </c>
      <c r="F45" s="10">
        <v>15165</v>
      </c>
      <c r="G45" s="137">
        <v>0.44061247021907141</v>
      </c>
      <c r="H45" s="10">
        <v>12221</v>
      </c>
      <c r="I45" s="137">
        <v>0.33801687180196377</v>
      </c>
      <c r="J45" s="10">
        <v>26332</v>
      </c>
      <c r="K45" s="137">
        <v>0.41263025934341457</v>
      </c>
      <c r="L45" s="10">
        <v>71962</v>
      </c>
      <c r="M45" s="137">
        <v>0.3962032494810851</v>
      </c>
      <c r="N45" s="10">
        <v>55260</v>
      </c>
      <c r="O45" s="137">
        <v>0.38072010251746519</v>
      </c>
      <c r="P45" s="10">
        <v>42472</v>
      </c>
      <c r="Q45" s="137">
        <v>0.38476242243058384</v>
      </c>
      <c r="R45" s="10">
        <v>412600</v>
      </c>
      <c r="S45" s="303">
        <v>0.39936504249182103</v>
      </c>
      <c r="T45" s="504">
        <v>4956536</v>
      </c>
      <c r="U45" s="505">
        <v>0.43099999999999999</v>
      </c>
    </row>
    <row r="46" spans="1:21" ht="14.4" x14ac:dyDescent="0.3">
      <c r="A46" s="432"/>
      <c r="B46" s="432"/>
      <c r="C46" s="432"/>
      <c r="D46" s="432"/>
      <c r="E46" s="432"/>
      <c r="F46" s="432"/>
      <c r="G46" s="432"/>
      <c r="H46" s="432"/>
      <c r="I46" s="432"/>
      <c r="J46" s="432"/>
      <c r="K46" s="432"/>
      <c r="L46" s="432"/>
      <c r="M46" s="432"/>
      <c r="N46" s="432"/>
      <c r="O46" s="432"/>
      <c r="P46" s="432"/>
      <c r="Q46" s="432"/>
      <c r="R46" s="432"/>
      <c r="S46" s="432"/>
    </row>
    <row r="47" spans="1:21" ht="14.4" x14ac:dyDescent="0.3">
      <c r="A47" s="508" t="s">
        <v>812</v>
      </c>
      <c r="B47" s="509"/>
      <c r="C47" s="509"/>
      <c r="D47" s="509"/>
      <c r="E47" s="509"/>
      <c r="F47" s="509"/>
      <c r="G47" s="509"/>
      <c r="H47" s="509"/>
      <c r="I47" s="509"/>
      <c r="J47" s="509"/>
      <c r="K47" s="509"/>
      <c r="L47" s="509"/>
      <c r="M47" s="509"/>
      <c r="N47" s="509"/>
      <c r="O47" s="509"/>
      <c r="P47" s="509"/>
      <c r="Q47" s="509"/>
      <c r="R47" s="509"/>
      <c r="S47" s="509"/>
      <c r="T47" s="510"/>
      <c r="U47" s="511"/>
    </row>
    <row r="48" spans="1:21" ht="14.4" x14ac:dyDescent="0.3">
      <c r="A48" s="125" t="s">
        <v>813</v>
      </c>
      <c r="B48" s="47">
        <v>534</v>
      </c>
      <c r="C48" s="137"/>
      <c r="D48" s="47">
        <v>518</v>
      </c>
      <c r="E48" s="137"/>
      <c r="F48" s="47">
        <v>533</v>
      </c>
      <c r="G48" s="137"/>
      <c r="H48" s="47">
        <v>562</v>
      </c>
      <c r="I48" s="137"/>
      <c r="J48" s="47">
        <v>518</v>
      </c>
      <c r="K48" s="137"/>
      <c r="L48" s="47">
        <v>617</v>
      </c>
      <c r="M48" s="137"/>
      <c r="N48" s="47">
        <v>611</v>
      </c>
      <c r="O48" s="137"/>
      <c r="P48" s="47">
        <v>516</v>
      </c>
      <c r="Q48" s="137"/>
      <c r="R48" s="47">
        <v>551</v>
      </c>
      <c r="S48" s="303"/>
      <c r="T48" s="513">
        <v>747</v>
      </c>
      <c r="U48" s="512"/>
    </row>
    <row r="49" spans="1:21" ht="14.4" x14ac:dyDescent="0.3">
      <c r="A49" s="432"/>
      <c r="B49" s="432"/>
      <c r="C49" s="432"/>
      <c r="D49" s="432"/>
      <c r="E49" s="432"/>
      <c r="F49" s="432"/>
      <c r="G49" s="432"/>
      <c r="H49" s="432"/>
      <c r="I49" s="432"/>
      <c r="J49" s="432"/>
      <c r="K49" s="432"/>
      <c r="L49" s="432"/>
      <c r="M49" s="432"/>
      <c r="N49" s="432"/>
      <c r="O49" s="432"/>
      <c r="P49" s="432"/>
      <c r="Q49" s="432"/>
      <c r="R49" s="432"/>
      <c r="S49" s="432"/>
    </row>
    <row r="50" spans="1:21" ht="14.4" x14ac:dyDescent="0.3">
      <c r="A50" s="508" t="s">
        <v>814</v>
      </c>
      <c r="B50" s="509"/>
      <c r="C50" s="509"/>
      <c r="D50" s="509"/>
      <c r="E50" s="509"/>
      <c r="F50" s="509"/>
      <c r="G50" s="509"/>
      <c r="H50" s="509"/>
      <c r="I50" s="509"/>
      <c r="J50" s="509"/>
      <c r="K50" s="509"/>
      <c r="L50" s="509"/>
      <c r="M50" s="509"/>
      <c r="N50" s="509"/>
      <c r="O50" s="509"/>
      <c r="P50" s="509"/>
      <c r="Q50" s="509"/>
      <c r="R50" s="509"/>
      <c r="S50" s="509"/>
      <c r="T50" s="510"/>
      <c r="U50" s="511"/>
    </row>
    <row r="51" spans="1:21" ht="14.4" x14ac:dyDescent="0.3">
      <c r="A51" s="125" t="s">
        <v>18</v>
      </c>
      <c r="B51" s="10">
        <v>107575</v>
      </c>
      <c r="C51" s="137"/>
      <c r="D51" s="10">
        <v>78400</v>
      </c>
      <c r="E51" s="137"/>
      <c r="F51" s="10">
        <v>14790</v>
      </c>
      <c r="G51" s="137"/>
      <c r="H51" s="10">
        <v>11495</v>
      </c>
      <c r="I51" s="137"/>
      <c r="J51" s="10">
        <v>25001</v>
      </c>
      <c r="K51" s="137"/>
      <c r="L51" s="10">
        <v>70789</v>
      </c>
      <c r="M51" s="137"/>
      <c r="N51" s="10">
        <v>53840</v>
      </c>
      <c r="O51" s="137"/>
      <c r="P51" s="10">
        <v>41080</v>
      </c>
      <c r="Q51" s="137"/>
      <c r="R51" s="10">
        <v>402970</v>
      </c>
      <c r="S51" s="303"/>
      <c r="T51" s="246">
        <v>4921581</v>
      </c>
      <c r="U51" s="514"/>
    </row>
    <row r="52" spans="1:21" ht="14.4" x14ac:dyDescent="0.3">
      <c r="A52" s="125" t="s">
        <v>815</v>
      </c>
      <c r="B52" s="10">
        <v>5423</v>
      </c>
      <c r="C52" s="137">
        <v>5.0411340924936092E-2</v>
      </c>
      <c r="D52" s="10">
        <v>4403</v>
      </c>
      <c r="E52" s="137">
        <v>5.6160714285714286E-2</v>
      </c>
      <c r="F52" s="10">
        <v>698</v>
      </c>
      <c r="G52" s="137">
        <v>4.7194050033806625E-2</v>
      </c>
      <c r="H52" s="10">
        <v>665</v>
      </c>
      <c r="I52" s="137">
        <v>5.7851239669421489E-2</v>
      </c>
      <c r="J52" s="10">
        <v>1378</v>
      </c>
      <c r="K52" s="137">
        <v>5.511779528818847E-2</v>
      </c>
      <c r="L52" s="10">
        <v>3365</v>
      </c>
      <c r="M52" s="137">
        <v>4.7535634067439859E-2</v>
      </c>
      <c r="N52" s="10">
        <v>2792</v>
      </c>
      <c r="O52" s="137">
        <v>5.1857355126300152E-2</v>
      </c>
      <c r="P52" s="10">
        <v>2396</v>
      </c>
      <c r="Q52" s="137">
        <v>5.8325219084712755E-2</v>
      </c>
      <c r="R52" s="10">
        <v>21120</v>
      </c>
      <c r="S52" s="303">
        <v>5.241084944288657E-2</v>
      </c>
      <c r="T52" s="246">
        <v>236808</v>
      </c>
      <c r="U52" s="503">
        <v>4.8000000000000001E-2</v>
      </c>
    </row>
    <row r="53" spans="1:21" ht="14.4" x14ac:dyDescent="0.3">
      <c r="A53" s="125" t="s">
        <v>816</v>
      </c>
      <c r="B53" s="10">
        <v>10253</v>
      </c>
      <c r="C53" s="137">
        <v>9.531024866372298E-2</v>
      </c>
      <c r="D53" s="10">
        <v>7761</v>
      </c>
      <c r="E53" s="137">
        <v>9.8992346938775511E-2</v>
      </c>
      <c r="F53" s="10">
        <v>1340</v>
      </c>
      <c r="G53" s="137">
        <v>9.0601757944557132E-2</v>
      </c>
      <c r="H53" s="10">
        <v>960</v>
      </c>
      <c r="I53" s="137">
        <v>8.3514571552849068E-2</v>
      </c>
      <c r="J53" s="10">
        <v>2594</v>
      </c>
      <c r="K53" s="137">
        <v>0.10375584976600936</v>
      </c>
      <c r="L53" s="10">
        <v>7032</v>
      </c>
      <c r="M53" s="137">
        <v>9.9337467685657377E-2</v>
      </c>
      <c r="N53" s="10">
        <v>5239</v>
      </c>
      <c r="O53" s="137">
        <v>9.7306835066864786E-2</v>
      </c>
      <c r="P53" s="10">
        <v>4112</v>
      </c>
      <c r="Q53" s="137">
        <v>0.10009737098344693</v>
      </c>
      <c r="R53" s="10">
        <v>39291</v>
      </c>
      <c r="S53" s="303">
        <v>9.7503536243392808E-2</v>
      </c>
      <c r="T53" s="246">
        <v>482062</v>
      </c>
      <c r="U53" s="503">
        <v>9.8000000000000004E-2</v>
      </c>
    </row>
    <row r="54" spans="1:21" ht="14.4" x14ac:dyDescent="0.3">
      <c r="A54" s="125" t="s">
        <v>817</v>
      </c>
      <c r="B54" s="10">
        <v>13419</v>
      </c>
      <c r="C54" s="137">
        <v>0.12474087845689054</v>
      </c>
      <c r="D54" s="10">
        <v>10313</v>
      </c>
      <c r="E54" s="137">
        <v>0.13154336734693878</v>
      </c>
      <c r="F54" s="10">
        <v>2054</v>
      </c>
      <c r="G54" s="137">
        <v>0.13887762001352266</v>
      </c>
      <c r="H54" s="10">
        <v>1449</v>
      </c>
      <c r="I54" s="137">
        <v>0.12605480643758155</v>
      </c>
      <c r="J54" s="10">
        <v>3456</v>
      </c>
      <c r="K54" s="137">
        <v>0.13823447062117517</v>
      </c>
      <c r="L54" s="10">
        <v>9658</v>
      </c>
      <c r="M54" s="137">
        <v>0.13643362669341283</v>
      </c>
      <c r="N54" s="10">
        <v>7597</v>
      </c>
      <c r="O54" s="137">
        <v>0.14110326894502229</v>
      </c>
      <c r="P54" s="10">
        <v>5692</v>
      </c>
      <c r="Q54" s="137">
        <v>0.13855890944498539</v>
      </c>
      <c r="R54" s="10">
        <v>53638</v>
      </c>
      <c r="S54" s="303">
        <v>0.13310668287961883</v>
      </c>
      <c r="T54" s="246">
        <v>668412</v>
      </c>
      <c r="U54" s="503">
        <v>0.13600000000000001</v>
      </c>
    </row>
    <row r="55" spans="1:21" ht="14.4" x14ac:dyDescent="0.3">
      <c r="A55" s="125" t="s">
        <v>818</v>
      </c>
      <c r="B55" s="10">
        <v>12744</v>
      </c>
      <c r="C55" s="137">
        <v>0.11846618638159424</v>
      </c>
      <c r="D55" s="10">
        <v>9190</v>
      </c>
      <c r="E55" s="137">
        <v>0.11721938775510204</v>
      </c>
      <c r="F55" s="10">
        <v>1659</v>
      </c>
      <c r="G55" s="137">
        <v>0.11217038539553753</v>
      </c>
      <c r="H55" s="10">
        <v>1488</v>
      </c>
      <c r="I55" s="137">
        <v>0.12944758590691605</v>
      </c>
      <c r="J55" s="10">
        <v>3158</v>
      </c>
      <c r="K55" s="137">
        <v>0.12631494740210392</v>
      </c>
      <c r="L55" s="10">
        <v>8769</v>
      </c>
      <c r="M55" s="137">
        <v>0.1238751783469183</v>
      </c>
      <c r="N55" s="10">
        <v>6580</v>
      </c>
      <c r="O55" s="137">
        <v>0.12221396731054977</v>
      </c>
      <c r="P55" s="10">
        <v>4785</v>
      </c>
      <c r="Q55" s="137">
        <v>0.11648003894839339</v>
      </c>
      <c r="R55" s="10">
        <v>48373</v>
      </c>
      <c r="S55" s="303">
        <v>0.12004119413355833</v>
      </c>
      <c r="T55" s="246">
        <v>645258</v>
      </c>
      <c r="U55" s="503">
        <v>0.13100000000000001</v>
      </c>
    </row>
    <row r="56" spans="1:21" ht="14.4" x14ac:dyDescent="0.3">
      <c r="A56" s="125" t="s">
        <v>819</v>
      </c>
      <c r="B56" s="10">
        <v>10704</v>
      </c>
      <c r="C56" s="137">
        <v>9.9502672554032071E-2</v>
      </c>
      <c r="D56" s="10">
        <v>7119</v>
      </c>
      <c r="E56" s="137">
        <v>9.0803571428571428E-2</v>
      </c>
      <c r="F56" s="10">
        <v>1573</v>
      </c>
      <c r="G56" s="137">
        <v>0.10635564570655849</v>
      </c>
      <c r="H56" s="10">
        <v>1126</v>
      </c>
      <c r="I56" s="137">
        <v>9.7955632883862553E-2</v>
      </c>
      <c r="J56" s="10">
        <v>2515</v>
      </c>
      <c r="K56" s="137">
        <v>0.10059597616095356</v>
      </c>
      <c r="L56" s="10">
        <v>7094</v>
      </c>
      <c r="M56" s="137">
        <v>0.10021330997753888</v>
      </c>
      <c r="N56" s="10">
        <v>5544</v>
      </c>
      <c r="O56" s="137">
        <v>0.10297176820208023</v>
      </c>
      <c r="P56" s="10">
        <v>4358</v>
      </c>
      <c r="Q56" s="137">
        <v>0.1060856864654333</v>
      </c>
      <c r="R56" s="10">
        <v>40033</v>
      </c>
      <c r="S56" s="303">
        <v>9.9344864381963924E-2</v>
      </c>
      <c r="T56" s="246">
        <v>542046</v>
      </c>
      <c r="U56" s="503">
        <v>0.11</v>
      </c>
    </row>
    <row r="57" spans="1:21" ht="14.4" x14ac:dyDescent="0.3">
      <c r="A57" s="125" t="s">
        <v>820</v>
      </c>
      <c r="B57" s="10">
        <v>8675</v>
      </c>
      <c r="C57" s="137">
        <v>8.064141296769696E-2</v>
      </c>
      <c r="D57" s="10">
        <v>5833</v>
      </c>
      <c r="E57" s="137">
        <v>7.440051020408163E-2</v>
      </c>
      <c r="F57" s="10">
        <v>1086</v>
      </c>
      <c r="G57" s="137">
        <v>7.3427991886409735E-2</v>
      </c>
      <c r="H57" s="10">
        <v>858</v>
      </c>
      <c r="I57" s="137">
        <v>7.4641148325358855E-2</v>
      </c>
      <c r="J57" s="10">
        <v>1882</v>
      </c>
      <c r="K57" s="137">
        <v>7.5276988920443183E-2</v>
      </c>
      <c r="L57" s="10">
        <v>5483</v>
      </c>
      <c r="M57" s="137">
        <v>7.745553687719843E-2</v>
      </c>
      <c r="N57" s="10">
        <v>4166</v>
      </c>
      <c r="O57" s="137">
        <v>7.7377414561664193E-2</v>
      </c>
      <c r="P57" s="10">
        <v>3230</v>
      </c>
      <c r="Q57" s="137">
        <v>7.8627069133398245E-2</v>
      </c>
      <c r="R57" s="10">
        <v>31213</v>
      </c>
      <c r="S57" s="303">
        <v>7.7457378961212991E-2</v>
      </c>
      <c r="T57" s="246">
        <v>401761</v>
      </c>
      <c r="U57" s="503">
        <v>8.2000000000000003E-2</v>
      </c>
    </row>
    <row r="58" spans="1:21" ht="14.4" x14ac:dyDescent="0.3">
      <c r="A58" s="125" t="s">
        <v>821</v>
      </c>
      <c r="B58" s="10">
        <v>6603</v>
      </c>
      <c r="C58" s="137">
        <v>6.1380432256565184E-2</v>
      </c>
      <c r="D58" s="10">
        <v>4619</v>
      </c>
      <c r="E58" s="137">
        <v>5.8915816326530611E-2</v>
      </c>
      <c r="F58" s="10">
        <v>732</v>
      </c>
      <c r="G58" s="137">
        <v>4.9492900608519269E-2</v>
      </c>
      <c r="H58" s="10">
        <v>547</v>
      </c>
      <c r="I58" s="137">
        <v>4.7585906916050455E-2</v>
      </c>
      <c r="J58" s="10">
        <v>1411</v>
      </c>
      <c r="K58" s="137">
        <v>5.643774249030039E-2</v>
      </c>
      <c r="L58" s="10">
        <v>3909</v>
      </c>
      <c r="M58" s="137">
        <v>5.5220443854271141E-2</v>
      </c>
      <c r="N58" s="10">
        <v>3567</v>
      </c>
      <c r="O58" s="137">
        <v>6.6251857355126301E-2</v>
      </c>
      <c r="P58" s="10">
        <v>2453</v>
      </c>
      <c r="Q58" s="137">
        <v>5.9712755598831546E-2</v>
      </c>
      <c r="R58" s="10">
        <v>23841</v>
      </c>
      <c r="S58" s="303">
        <v>5.9163213142417549E-2</v>
      </c>
      <c r="T58" s="246">
        <v>292315</v>
      </c>
      <c r="U58" s="503">
        <v>5.8999999999999997E-2</v>
      </c>
    </row>
    <row r="59" spans="1:21" ht="14.4" x14ac:dyDescent="0.3">
      <c r="A59" s="125" t="s">
        <v>822</v>
      </c>
      <c r="B59" s="10">
        <v>9355</v>
      </c>
      <c r="C59" s="137">
        <v>8.6962584243551008E-2</v>
      </c>
      <c r="D59" s="10">
        <v>6455</v>
      </c>
      <c r="E59" s="137">
        <v>8.2334183673469383E-2</v>
      </c>
      <c r="F59" s="10">
        <v>1112</v>
      </c>
      <c r="G59" s="137">
        <v>7.5185936443542933E-2</v>
      </c>
      <c r="H59" s="10">
        <v>804</v>
      </c>
      <c r="I59" s="137">
        <v>6.9943453675511094E-2</v>
      </c>
      <c r="J59" s="10">
        <v>1822</v>
      </c>
      <c r="K59" s="137">
        <v>7.287708491660333E-2</v>
      </c>
      <c r="L59" s="10">
        <v>5883</v>
      </c>
      <c r="M59" s="137">
        <v>8.3106132308692029E-2</v>
      </c>
      <c r="N59" s="10">
        <v>4257</v>
      </c>
      <c r="O59" s="137">
        <v>7.9067607726597322E-2</v>
      </c>
      <c r="P59" s="10">
        <v>3285</v>
      </c>
      <c r="Q59" s="137">
        <v>7.9965920155793568E-2</v>
      </c>
      <c r="R59" s="10">
        <v>32973</v>
      </c>
      <c r="S59" s="303">
        <v>8.1824949748120213E-2</v>
      </c>
      <c r="T59" s="246">
        <v>391662</v>
      </c>
      <c r="U59" s="503">
        <v>0.08</v>
      </c>
    </row>
    <row r="60" spans="1:21" ht="14.4" x14ac:dyDescent="0.3">
      <c r="A60" s="125" t="s">
        <v>823</v>
      </c>
      <c r="B60" s="10">
        <v>23074</v>
      </c>
      <c r="C60" s="137">
        <v>0.21449221473390659</v>
      </c>
      <c r="D60" s="10">
        <v>16299</v>
      </c>
      <c r="E60" s="137">
        <v>0.20789540816326529</v>
      </c>
      <c r="F60" s="10">
        <v>2425</v>
      </c>
      <c r="G60" s="137">
        <v>0.16396213657876943</v>
      </c>
      <c r="H60" s="10">
        <v>2436</v>
      </c>
      <c r="I60" s="137">
        <v>0.21191822531535451</v>
      </c>
      <c r="J60" s="10">
        <v>4792</v>
      </c>
      <c r="K60" s="137">
        <v>0.19167233310667572</v>
      </c>
      <c r="L60" s="10">
        <v>15488</v>
      </c>
      <c r="M60" s="137">
        <v>0.21879105510743194</v>
      </c>
      <c r="N60" s="10">
        <v>11053</v>
      </c>
      <c r="O60" s="137">
        <v>0.20529346210995542</v>
      </c>
      <c r="P60" s="10">
        <v>7682</v>
      </c>
      <c r="Q60" s="137">
        <v>0.18700097370983446</v>
      </c>
      <c r="R60" s="10">
        <v>83249</v>
      </c>
      <c r="S60" s="303">
        <v>0.20658857979502196</v>
      </c>
      <c r="T60" s="246">
        <v>993957</v>
      </c>
      <c r="U60" s="503">
        <v>0.20200000000000001</v>
      </c>
    </row>
    <row r="61" spans="1:21" ht="14.4" x14ac:dyDescent="0.3">
      <c r="A61" s="125" t="s">
        <v>824</v>
      </c>
      <c r="B61" s="10">
        <v>7325</v>
      </c>
      <c r="C61" s="137">
        <v>6.8092028817104341E-2</v>
      </c>
      <c r="D61" s="10">
        <v>6408</v>
      </c>
      <c r="E61" s="137">
        <v>8.1734693877551015E-2</v>
      </c>
      <c r="F61" s="10">
        <v>2111</v>
      </c>
      <c r="G61" s="137">
        <v>0.14273157538877621</v>
      </c>
      <c r="H61" s="10">
        <v>1162</v>
      </c>
      <c r="I61" s="137">
        <v>0.10108742931709438</v>
      </c>
      <c r="J61" s="10">
        <v>1993</v>
      </c>
      <c r="K61" s="137">
        <v>7.9716811327546905E-2</v>
      </c>
      <c r="L61" s="10">
        <v>4108</v>
      </c>
      <c r="M61" s="137">
        <v>5.8031615081439204E-2</v>
      </c>
      <c r="N61" s="10">
        <v>3045</v>
      </c>
      <c r="O61" s="137">
        <v>5.6556463595839525E-2</v>
      </c>
      <c r="P61" s="10">
        <v>3087</v>
      </c>
      <c r="Q61" s="137">
        <v>7.5146056475170406E-2</v>
      </c>
      <c r="R61" s="10">
        <v>29239</v>
      </c>
      <c r="S61" s="303">
        <v>7.2558751271806832E-2</v>
      </c>
      <c r="T61" s="504">
        <v>267300</v>
      </c>
      <c r="U61" s="505">
        <v>5.3999999999999999E-2</v>
      </c>
    </row>
    <row r="62" spans="1:21" ht="14.4" x14ac:dyDescent="0.3">
      <c r="A62" s="432"/>
      <c r="B62" s="432"/>
      <c r="C62" s="432"/>
      <c r="D62" s="432"/>
      <c r="E62" s="432"/>
      <c r="F62" s="432"/>
      <c r="G62" s="432"/>
      <c r="H62" s="432"/>
      <c r="I62" s="432"/>
      <c r="J62" s="432"/>
      <c r="K62" s="432"/>
      <c r="L62" s="432"/>
      <c r="M62" s="432"/>
      <c r="N62" s="432"/>
      <c r="O62" s="432"/>
      <c r="P62" s="432"/>
      <c r="Q62" s="432"/>
      <c r="R62" s="432"/>
      <c r="S62" s="432"/>
    </row>
    <row r="63" spans="1:21" ht="14.4" x14ac:dyDescent="0.3">
      <c r="A63" s="508" t="s">
        <v>825</v>
      </c>
      <c r="B63" s="509"/>
      <c r="C63" s="509"/>
      <c r="D63" s="509"/>
      <c r="E63" s="509"/>
      <c r="F63" s="509"/>
      <c r="G63" s="509"/>
      <c r="H63" s="509"/>
      <c r="I63" s="509"/>
      <c r="J63" s="509"/>
      <c r="K63" s="509"/>
      <c r="L63" s="509"/>
      <c r="M63" s="509"/>
      <c r="N63" s="509"/>
      <c r="O63" s="509"/>
      <c r="P63" s="509"/>
      <c r="Q63" s="509"/>
      <c r="R63" s="509"/>
      <c r="S63" s="509"/>
      <c r="T63" s="510"/>
      <c r="U63" s="511"/>
    </row>
    <row r="64" spans="1:21" ht="14.4" x14ac:dyDescent="0.3">
      <c r="A64" s="125" t="s">
        <v>826</v>
      </c>
      <c r="B64" s="47">
        <v>102600</v>
      </c>
      <c r="C64" s="137"/>
      <c r="D64" s="47">
        <v>89400</v>
      </c>
      <c r="E64" s="137"/>
      <c r="F64" s="47">
        <v>96500</v>
      </c>
      <c r="G64" s="137"/>
      <c r="H64" s="47">
        <v>118300</v>
      </c>
      <c r="I64" s="137"/>
      <c r="J64" s="47">
        <v>110900</v>
      </c>
      <c r="K64" s="137"/>
      <c r="L64" s="47">
        <v>139800</v>
      </c>
      <c r="M64" s="137"/>
      <c r="N64" s="47">
        <v>123900</v>
      </c>
      <c r="O64" s="137"/>
      <c r="P64" s="47">
        <v>96500</v>
      </c>
      <c r="Q64" s="137"/>
      <c r="R64" s="47">
        <v>107150</v>
      </c>
      <c r="S64" s="303"/>
      <c r="T64" s="513">
        <v>198900</v>
      </c>
      <c r="U64" s="512"/>
    </row>
    <row r="65" spans="1:21" ht="14.4" x14ac:dyDescent="0.3">
      <c r="A65" s="432"/>
      <c r="B65" s="432"/>
      <c r="C65" s="432"/>
      <c r="D65" s="432"/>
      <c r="E65" s="432"/>
      <c r="F65" s="432"/>
      <c r="G65" s="432"/>
      <c r="H65" s="432"/>
      <c r="I65" s="432"/>
      <c r="J65" s="432"/>
      <c r="K65" s="432"/>
      <c r="L65" s="432"/>
      <c r="M65" s="432"/>
      <c r="N65" s="432"/>
      <c r="O65" s="432"/>
      <c r="P65" s="432"/>
      <c r="Q65" s="432"/>
      <c r="R65" s="432"/>
      <c r="S65" s="432"/>
    </row>
    <row r="66" spans="1:21" ht="14.4" x14ac:dyDescent="0.3">
      <c r="A66" s="508" t="s">
        <v>827</v>
      </c>
      <c r="B66" s="509"/>
      <c r="C66" s="509"/>
      <c r="D66" s="509"/>
      <c r="E66" s="509"/>
      <c r="F66" s="509"/>
      <c r="G66" s="509"/>
      <c r="H66" s="509"/>
      <c r="I66" s="509"/>
      <c r="J66" s="509"/>
      <c r="K66" s="509"/>
      <c r="L66" s="509"/>
      <c r="M66" s="509"/>
      <c r="N66" s="509"/>
      <c r="O66" s="509"/>
      <c r="P66" s="509"/>
      <c r="Q66" s="509"/>
      <c r="R66" s="509"/>
      <c r="S66" s="509"/>
      <c r="T66" s="510"/>
      <c r="U66" s="511"/>
    </row>
    <row r="67" spans="1:21" ht="14.4" x14ac:dyDescent="0.3">
      <c r="A67" s="125" t="s">
        <v>18</v>
      </c>
      <c r="B67" s="10">
        <v>124204</v>
      </c>
      <c r="C67" s="137"/>
      <c r="D67" s="10">
        <v>109487</v>
      </c>
      <c r="E67" s="137"/>
      <c r="F67" s="10">
        <v>16755</v>
      </c>
      <c r="G67" s="137"/>
      <c r="H67" s="10">
        <v>19155</v>
      </c>
      <c r="I67" s="137"/>
      <c r="J67" s="10">
        <v>31231</v>
      </c>
      <c r="K67" s="137"/>
      <c r="L67" s="10">
        <v>96592</v>
      </c>
      <c r="M67" s="137"/>
      <c r="N67" s="10">
        <v>77710</v>
      </c>
      <c r="O67" s="137"/>
      <c r="P67" s="10">
        <v>56796</v>
      </c>
      <c r="Q67" s="137"/>
      <c r="R67" s="10">
        <v>531930</v>
      </c>
      <c r="S67" s="303"/>
      <c r="T67" s="246">
        <v>5527618</v>
      </c>
      <c r="U67" s="514"/>
    </row>
    <row r="68" spans="1:21" ht="14.4" x14ac:dyDescent="0.3">
      <c r="A68" s="125" t="s">
        <v>828</v>
      </c>
      <c r="B68" s="10">
        <v>95662</v>
      </c>
      <c r="C68" s="137">
        <v>0.77020063766062286</v>
      </c>
      <c r="D68" s="10">
        <v>84946</v>
      </c>
      <c r="E68" s="137">
        <v>0.77585466767744116</v>
      </c>
      <c r="F68" s="10">
        <v>12865</v>
      </c>
      <c r="G68" s="137">
        <v>0.76783049835869888</v>
      </c>
      <c r="H68" s="10">
        <v>14199</v>
      </c>
      <c r="I68" s="137">
        <v>0.74126859827721225</v>
      </c>
      <c r="J68" s="10">
        <v>24458</v>
      </c>
      <c r="K68" s="137">
        <v>0.78313214434376099</v>
      </c>
      <c r="L68" s="10">
        <v>75449</v>
      </c>
      <c r="M68" s="137">
        <v>0.78111023687261882</v>
      </c>
      <c r="N68" s="10">
        <v>61542</v>
      </c>
      <c r="O68" s="137">
        <v>0.79194440869900917</v>
      </c>
      <c r="P68" s="10">
        <v>42944</v>
      </c>
      <c r="Q68" s="137">
        <v>0.75610958518205507</v>
      </c>
      <c r="R68" s="10">
        <v>412065</v>
      </c>
      <c r="S68" s="303">
        <v>0.77466019965032995</v>
      </c>
      <c r="T68" s="246">
        <v>4367361</v>
      </c>
      <c r="U68" s="503">
        <v>0.79</v>
      </c>
    </row>
    <row r="69" spans="1:21" ht="14.4" x14ac:dyDescent="0.3">
      <c r="A69" s="125" t="s">
        <v>829</v>
      </c>
      <c r="B69" s="10">
        <v>5150</v>
      </c>
      <c r="C69" s="137">
        <v>4.1464043025989501E-2</v>
      </c>
      <c r="D69" s="10">
        <v>5011</v>
      </c>
      <c r="E69" s="137">
        <v>4.5767990720359496E-2</v>
      </c>
      <c r="F69" s="10">
        <v>722</v>
      </c>
      <c r="G69" s="137">
        <v>4.3091614443449715E-2</v>
      </c>
      <c r="H69" s="10">
        <v>756</v>
      </c>
      <c r="I69" s="137">
        <v>3.946750195771339E-2</v>
      </c>
      <c r="J69" s="10">
        <v>1329</v>
      </c>
      <c r="K69" s="137">
        <v>4.2553872754634819E-2</v>
      </c>
      <c r="L69" s="10">
        <v>3956</v>
      </c>
      <c r="M69" s="137">
        <v>4.0955772734802054E-2</v>
      </c>
      <c r="N69" s="10">
        <v>3274</v>
      </c>
      <c r="O69" s="137">
        <v>4.2130999871316431E-2</v>
      </c>
      <c r="P69" s="10">
        <v>2549</v>
      </c>
      <c r="Q69" s="137">
        <v>4.4879921121205715E-2</v>
      </c>
      <c r="R69" s="10">
        <v>22747</v>
      </c>
      <c r="S69" s="303">
        <v>4.2763145526667046E-2</v>
      </c>
      <c r="T69" s="246">
        <v>243785</v>
      </c>
      <c r="U69" s="503">
        <v>4.3999999999999997E-2</v>
      </c>
    </row>
    <row r="70" spans="1:21" ht="14.4" x14ac:dyDescent="0.3">
      <c r="A70" s="125" t="s">
        <v>830</v>
      </c>
      <c r="B70" s="10">
        <v>11798</v>
      </c>
      <c r="C70" s="137">
        <v>9.4988889246723135E-2</v>
      </c>
      <c r="D70" s="10">
        <v>11877</v>
      </c>
      <c r="E70" s="137">
        <v>0.10847863216637592</v>
      </c>
      <c r="F70" s="10">
        <v>1837</v>
      </c>
      <c r="G70" s="137">
        <v>0.10963891375708744</v>
      </c>
      <c r="H70" s="10">
        <v>1517</v>
      </c>
      <c r="I70" s="137">
        <v>7.9196032367528063E-2</v>
      </c>
      <c r="J70" s="10">
        <v>2955</v>
      </c>
      <c r="K70" s="137">
        <v>9.4617527456693676E-2</v>
      </c>
      <c r="L70" s="10">
        <v>8548</v>
      </c>
      <c r="M70" s="137">
        <v>8.849594169289382E-2</v>
      </c>
      <c r="N70" s="10">
        <v>7461</v>
      </c>
      <c r="O70" s="137">
        <v>9.6010809419637119E-2</v>
      </c>
      <c r="P70" s="10">
        <v>5173</v>
      </c>
      <c r="Q70" s="137">
        <v>9.1080357771674059E-2</v>
      </c>
      <c r="R70" s="10">
        <v>51166</v>
      </c>
      <c r="S70" s="303">
        <v>9.6189348222510476E-2</v>
      </c>
      <c r="T70" s="246">
        <v>480452</v>
      </c>
      <c r="U70" s="503">
        <v>8.6999999999999994E-2</v>
      </c>
    </row>
    <row r="71" spans="1:21" ht="14.4" x14ac:dyDescent="0.3">
      <c r="A71" s="125" t="s">
        <v>831</v>
      </c>
      <c r="B71" s="10">
        <v>17331</v>
      </c>
      <c r="C71" s="137">
        <v>0.13953656887056778</v>
      </c>
      <c r="D71" s="10">
        <v>15772</v>
      </c>
      <c r="E71" s="137">
        <v>0.1440536319380383</v>
      </c>
      <c r="F71" s="10">
        <v>2391</v>
      </c>
      <c r="G71" s="137">
        <v>0.14270367054610564</v>
      </c>
      <c r="H71" s="10">
        <v>2446</v>
      </c>
      <c r="I71" s="137">
        <v>0.1276951187679457</v>
      </c>
      <c r="J71" s="10">
        <v>4026</v>
      </c>
      <c r="K71" s="137">
        <v>0.1289103775095258</v>
      </c>
      <c r="L71" s="10">
        <v>13221</v>
      </c>
      <c r="M71" s="137">
        <v>0.13687468941527248</v>
      </c>
      <c r="N71" s="10">
        <v>10768</v>
      </c>
      <c r="O71" s="137">
        <v>0.13856646506241152</v>
      </c>
      <c r="P71" s="10">
        <v>7465</v>
      </c>
      <c r="Q71" s="137">
        <v>0.13143531234593986</v>
      </c>
      <c r="R71" s="10">
        <v>73420</v>
      </c>
      <c r="S71" s="303">
        <v>0.138025680070686</v>
      </c>
      <c r="T71" s="246">
        <v>698744</v>
      </c>
      <c r="U71" s="503">
        <v>0.126</v>
      </c>
    </row>
    <row r="72" spans="1:21" ht="14.4" x14ac:dyDescent="0.3">
      <c r="A72" s="125" t="s">
        <v>832</v>
      </c>
      <c r="B72" s="10">
        <v>16028</v>
      </c>
      <c r="C72" s="137">
        <v>0.1290457634214679</v>
      </c>
      <c r="D72" s="10">
        <v>13823</v>
      </c>
      <c r="E72" s="137">
        <v>0.12625243179555565</v>
      </c>
      <c r="F72" s="10">
        <v>2265</v>
      </c>
      <c r="G72" s="137">
        <v>0.13518352730528199</v>
      </c>
      <c r="H72" s="10">
        <v>2341</v>
      </c>
      <c r="I72" s="137">
        <v>0.12221352127381885</v>
      </c>
      <c r="J72" s="10">
        <v>4136</v>
      </c>
      <c r="K72" s="137">
        <v>0.13243251897153469</v>
      </c>
      <c r="L72" s="10">
        <v>12979</v>
      </c>
      <c r="M72" s="137">
        <v>0.13436930594666224</v>
      </c>
      <c r="N72" s="10">
        <v>10766</v>
      </c>
      <c r="O72" s="137">
        <v>0.13854072834898984</v>
      </c>
      <c r="P72" s="10">
        <v>6995</v>
      </c>
      <c r="Q72" s="137">
        <v>0.12316008169589408</v>
      </c>
      <c r="R72" s="10">
        <v>69333</v>
      </c>
      <c r="S72" s="303">
        <v>0.13034233827759292</v>
      </c>
      <c r="T72" s="246">
        <v>717600</v>
      </c>
      <c r="U72" s="503">
        <v>0.13</v>
      </c>
    </row>
    <row r="73" spans="1:21" ht="14.4" x14ac:dyDescent="0.3">
      <c r="A73" s="125" t="s">
        <v>833</v>
      </c>
      <c r="B73" s="10">
        <v>12536</v>
      </c>
      <c r="C73" s="137">
        <v>0.10093072686869987</v>
      </c>
      <c r="D73" s="10">
        <v>10694</v>
      </c>
      <c r="E73" s="137">
        <v>9.7673696420579617E-2</v>
      </c>
      <c r="F73" s="10">
        <v>1797</v>
      </c>
      <c r="G73" s="137">
        <v>0.10725156669650851</v>
      </c>
      <c r="H73" s="10">
        <v>1777</v>
      </c>
      <c r="I73" s="137">
        <v>9.2769511876794566E-2</v>
      </c>
      <c r="J73" s="10">
        <v>3413</v>
      </c>
      <c r="K73" s="137">
        <v>0.10928244372578527</v>
      </c>
      <c r="L73" s="10">
        <v>10634</v>
      </c>
      <c r="M73" s="137">
        <v>0.11009193307934405</v>
      </c>
      <c r="N73" s="10">
        <v>8470</v>
      </c>
      <c r="O73" s="137">
        <v>0.10899498134088277</v>
      </c>
      <c r="P73" s="10">
        <v>5790</v>
      </c>
      <c r="Q73" s="137">
        <v>0.10194379885907458</v>
      </c>
      <c r="R73" s="10">
        <v>55111</v>
      </c>
      <c r="S73" s="303">
        <v>0.10360573759705224</v>
      </c>
      <c r="T73" s="246">
        <v>586666</v>
      </c>
      <c r="U73" s="503">
        <v>0.106</v>
      </c>
    </row>
    <row r="74" spans="1:21" ht="14.4" x14ac:dyDescent="0.3">
      <c r="A74" s="125" t="s">
        <v>834</v>
      </c>
      <c r="B74" s="10">
        <v>9027</v>
      </c>
      <c r="C74" s="137">
        <v>7.267881871759363E-2</v>
      </c>
      <c r="D74" s="10">
        <v>7076</v>
      </c>
      <c r="E74" s="137">
        <v>6.4628677377222873E-2</v>
      </c>
      <c r="F74" s="10">
        <v>1026</v>
      </c>
      <c r="G74" s="137">
        <v>6.1235452103849598E-2</v>
      </c>
      <c r="H74" s="10">
        <v>1413</v>
      </c>
      <c r="I74" s="137">
        <v>7.3766640563821456E-2</v>
      </c>
      <c r="J74" s="10">
        <v>2355</v>
      </c>
      <c r="K74" s="137">
        <v>7.5405846754826936E-2</v>
      </c>
      <c r="L74" s="10">
        <v>6868</v>
      </c>
      <c r="M74" s="137">
        <v>7.1103196952128536E-2</v>
      </c>
      <c r="N74" s="10">
        <v>5580</v>
      </c>
      <c r="O74" s="137">
        <v>7.1805430446531981E-2</v>
      </c>
      <c r="P74" s="10">
        <v>4101</v>
      </c>
      <c r="Q74" s="137">
        <v>7.2205789140080287E-2</v>
      </c>
      <c r="R74" s="10">
        <v>37446</v>
      </c>
      <c r="S74" s="303">
        <v>7.039648073994699E-2</v>
      </c>
      <c r="T74" s="246">
        <v>418295</v>
      </c>
      <c r="U74" s="503">
        <v>7.5999999999999998E-2</v>
      </c>
    </row>
    <row r="75" spans="1:21" ht="14.4" x14ac:dyDescent="0.3">
      <c r="A75" s="125" t="s">
        <v>835</v>
      </c>
      <c r="B75" s="10">
        <v>5915</v>
      </c>
      <c r="C75" s="137">
        <v>4.7623264951209304E-2</v>
      </c>
      <c r="D75" s="10">
        <v>4837</v>
      </c>
      <c r="E75" s="137">
        <v>4.4178760948788441E-2</v>
      </c>
      <c r="F75" s="10">
        <v>668</v>
      </c>
      <c r="G75" s="137">
        <v>3.986869591166816E-2</v>
      </c>
      <c r="H75" s="10">
        <v>789</v>
      </c>
      <c r="I75" s="137">
        <v>4.1190289741581836E-2</v>
      </c>
      <c r="J75" s="10">
        <v>1831</v>
      </c>
      <c r="K75" s="137">
        <v>5.8627645608529989E-2</v>
      </c>
      <c r="L75" s="10">
        <v>4954</v>
      </c>
      <c r="M75" s="137">
        <v>5.1287891336756666E-2</v>
      </c>
      <c r="N75" s="10">
        <v>3777</v>
      </c>
      <c r="O75" s="137">
        <v>4.8603783296872989E-2</v>
      </c>
      <c r="P75" s="10">
        <v>2469</v>
      </c>
      <c r="Q75" s="137">
        <v>4.3471371223325589E-2</v>
      </c>
      <c r="R75" s="10">
        <v>25240</v>
      </c>
      <c r="S75" s="303">
        <v>4.7449852424191155E-2</v>
      </c>
      <c r="T75" s="246">
        <v>284209</v>
      </c>
      <c r="U75" s="503">
        <v>5.0999999999999997E-2</v>
      </c>
    </row>
    <row r="76" spans="1:21" ht="14.4" x14ac:dyDescent="0.3">
      <c r="A76" s="125" t="s">
        <v>836</v>
      </c>
      <c r="B76" s="10">
        <v>6359</v>
      </c>
      <c r="C76" s="137">
        <v>5.1198029048983927E-2</v>
      </c>
      <c r="D76" s="10">
        <v>5502</v>
      </c>
      <c r="E76" s="137">
        <v>5.0252541397608846E-2</v>
      </c>
      <c r="F76" s="10">
        <v>736</v>
      </c>
      <c r="G76" s="137">
        <v>4.3927185914652341E-2</v>
      </c>
      <c r="H76" s="10">
        <v>995</v>
      </c>
      <c r="I76" s="137">
        <v>5.1944661968154532E-2</v>
      </c>
      <c r="J76" s="10">
        <v>1641</v>
      </c>
      <c r="K76" s="137">
        <v>5.2543946719605522E-2</v>
      </c>
      <c r="L76" s="10">
        <v>5239</v>
      </c>
      <c r="M76" s="137">
        <v>5.4238446248136493E-2</v>
      </c>
      <c r="N76" s="10">
        <v>4222</v>
      </c>
      <c r="O76" s="137">
        <v>5.433020203320036E-2</v>
      </c>
      <c r="P76" s="10">
        <v>2731</v>
      </c>
      <c r="Q76" s="137">
        <v>4.8084372138883023E-2</v>
      </c>
      <c r="R76" s="10">
        <v>27425</v>
      </c>
      <c r="S76" s="303">
        <v>5.1557535765984243E-2</v>
      </c>
      <c r="T76" s="246">
        <v>330325</v>
      </c>
      <c r="U76" s="503">
        <v>0.06</v>
      </c>
    </row>
    <row r="77" spans="1:21" ht="14.4" x14ac:dyDescent="0.3">
      <c r="A77" s="125" t="s">
        <v>837</v>
      </c>
      <c r="B77" s="10">
        <v>11027</v>
      </c>
      <c r="C77" s="137">
        <v>8.8781359698560436E-2</v>
      </c>
      <c r="D77" s="10">
        <v>9812</v>
      </c>
      <c r="E77" s="137">
        <v>8.9617945509512548E-2</v>
      </c>
      <c r="F77" s="10">
        <v>1370</v>
      </c>
      <c r="G77" s="137">
        <v>8.1766636824828404E-2</v>
      </c>
      <c r="H77" s="10">
        <v>2087</v>
      </c>
      <c r="I77" s="137">
        <v>0.10895327590707388</v>
      </c>
      <c r="J77" s="10">
        <v>2704</v>
      </c>
      <c r="K77" s="137">
        <v>8.658064102974608E-2</v>
      </c>
      <c r="L77" s="10">
        <v>8620</v>
      </c>
      <c r="M77" s="137">
        <v>8.9241345038926626E-2</v>
      </c>
      <c r="N77" s="10">
        <v>7001</v>
      </c>
      <c r="O77" s="137">
        <v>9.0091365332647028E-2</v>
      </c>
      <c r="P77" s="10">
        <v>5471</v>
      </c>
      <c r="Q77" s="137">
        <v>9.6327206141277558E-2</v>
      </c>
      <c r="R77" s="10">
        <v>48092</v>
      </c>
      <c r="S77" s="303">
        <v>9.0410392344857413E-2</v>
      </c>
      <c r="T77" s="246">
        <v>583868</v>
      </c>
      <c r="U77" s="503">
        <v>0.106</v>
      </c>
    </row>
    <row r="78" spans="1:21" ht="14.4" x14ac:dyDescent="0.3">
      <c r="A78" s="125" t="s">
        <v>838</v>
      </c>
      <c r="B78" s="10">
        <v>491</v>
      </c>
      <c r="C78" s="137">
        <v>3.9531738108273488E-3</v>
      </c>
      <c r="D78" s="10">
        <v>542</v>
      </c>
      <c r="E78" s="137">
        <v>4.9503594033994906E-3</v>
      </c>
      <c r="F78" s="10">
        <v>53</v>
      </c>
      <c r="G78" s="137">
        <v>3.1632348552670846E-3</v>
      </c>
      <c r="H78" s="10">
        <v>78</v>
      </c>
      <c r="I78" s="137">
        <v>4.0720438527799534E-3</v>
      </c>
      <c r="J78" s="10">
        <v>68</v>
      </c>
      <c r="K78" s="137">
        <v>2.1773238128782301E-3</v>
      </c>
      <c r="L78" s="10">
        <v>430</v>
      </c>
      <c r="M78" s="137">
        <v>4.4517144276958751E-3</v>
      </c>
      <c r="N78" s="10">
        <v>223</v>
      </c>
      <c r="O78" s="137">
        <v>2.8696435465191093E-3</v>
      </c>
      <c r="P78" s="10">
        <v>200</v>
      </c>
      <c r="Q78" s="137">
        <v>3.5213747447003312E-3</v>
      </c>
      <c r="R78" s="10">
        <v>2085</v>
      </c>
      <c r="S78" s="303">
        <v>3.9196886808414641E-3</v>
      </c>
      <c r="T78" s="246">
        <v>23417</v>
      </c>
      <c r="U78" s="503">
        <v>4.0000000000000001E-3</v>
      </c>
    </row>
    <row r="79" spans="1:21" ht="14.4" x14ac:dyDescent="0.3">
      <c r="A79" s="125" t="s">
        <v>839</v>
      </c>
      <c r="B79" s="10">
        <v>28542</v>
      </c>
      <c r="C79" s="137">
        <v>0.22979936233937714</v>
      </c>
      <c r="D79" s="10">
        <v>24541</v>
      </c>
      <c r="E79" s="137">
        <v>0.22414533232255884</v>
      </c>
      <c r="F79" s="10">
        <v>3890</v>
      </c>
      <c r="G79" s="137">
        <v>0.2321695016413011</v>
      </c>
      <c r="H79" s="10">
        <v>4956</v>
      </c>
      <c r="I79" s="137">
        <v>0.2587314017227878</v>
      </c>
      <c r="J79" s="10">
        <v>6773</v>
      </c>
      <c r="K79" s="137">
        <v>0.21686785565623901</v>
      </c>
      <c r="L79" s="10">
        <v>21143</v>
      </c>
      <c r="M79" s="137">
        <v>0.21888976312738115</v>
      </c>
      <c r="N79" s="10">
        <v>16168</v>
      </c>
      <c r="O79" s="137">
        <v>0.20805559130099086</v>
      </c>
      <c r="P79" s="10">
        <v>13852</v>
      </c>
      <c r="Q79" s="137">
        <v>0.24389041481794493</v>
      </c>
      <c r="R79" s="10">
        <v>119865</v>
      </c>
      <c r="S79" s="303">
        <v>0.22533980034967008</v>
      </c>
      <c r="T79" s="246">
        <v>1160257</v>
      </c>
      <c r="U79" s="503">
        <v>0.21</v>
      </c>
    </row>
    <row r="80" spans="1:21" ht="14.4" x14ac:dyDescent="0.3">
      <c r="A80" s="125" t="s">
        <v>829</v>
      </c>
      <c r="B80" s="10">
        <v>13007</v>
      </c>
      <c r="C80" s="137">
        <v>0.10472287526971756</v>
      </c>
      <c r="D80" s="10">
        <v>11484</v>
      </c>
      <c r="E80" s="137">
        <v>0.10488916492368958</v>
      </c>
      <c r="F80" s="10">
        <v>1880</v>
      </c>
      <c r="G80" s="137">
        <v>0.11220531184720979</v>
      </c>
      <c r="H80" s="10">
        <v>2275</v>
      </c>
      <c r="I80" s="137">
        <v>0.11876794570608196</v>
      </c>
      <c r="J80" s="10">
        <v>3106</v>
      </c>
      <c r="K80" s="137">
        <v>9.9452467099996791E-2</v>
      </c>
      <c r="L80" s="10">
        <v>10695</v>
      </c>
      <c r="M80" s="137">
        <v>0.11072345535862184</v>
      </c>
      <c r="N80" s="10">
        <v>8246</v>
      </c>
      <c r="O80" s="137">
        <v>0.10611246943765282</v>
      </c>
      <c r="P80" s="10">
        <v>6921</v>
      </c>
      <c r="Q80" s="137">
        <v>0.12185717304035495</v>
      </c>
      <c r="R80" s="10">
        <v>57614</v>
      </c>
      <c r="S80" s="303">
        <v>0.10831124396067152</v>
      </c>
      <c r="T80" s="246">
        <v>615736</v>
      </c>
      <c r="U80" s="503">
        <v>0.111</v>
      </c>
    </row>
    <row r="81" spans="1:21" ht="14.4" x14ac:dyDescent="0.3">
      <c r="A81" s="125" t="s">
        <v>830</v>
      </c>
      <c r="B81" s="10">
        <v>5879</v>
      </c>
      <c r="C81" s="137">
        <v>4.73334192135519E-2</v>
      </c>
      <c r="D81" s="10">
        <v>4776</v>
      </c>
      <c r="E81" s="137">
        <v>4.3621617178295137E-2</v>
      </c>
      <c r="F81" s="10">
        <v>773</v>
      </c>
      <c r="G81" s="137">
        <v>4.6135481945687853E-2</v>
      </c>
      <c r="H81" s="10">
        <v>937</v>
      </c>
      <c r="I81" s="137">
        <v>4.891673192377969E-2</v>
      </c>
      <c r="J81" s="10">
        <v>1302</v>
      </c>
      <c r="K81" s="137">
        <v>4.1689347123050814E-2</v>
      </c>
      <c r="L81" s="10">
        <v>4138</v>
      </c>
      <c r="M81" s="137">
        <v>4.2839986748384962E-2</v>
      </c>
      <c r="N81" s="10">
        <v>2917</v>
      </c>
      <c r="O81" s="137">
        <v>3.7536996525543688E-2</v>
      </c>
      <c r="P81" s="10">
        <v>2565</v>
      </c>
      <c r="Q81" s="137">
        <v>4.5161631100781745E-2</v>
      </c>
      <c r="R81" s="10">
        <v>23287</v>
      </c>
      <c r="S81" s="303">
        <v>4.3778316695805841E-2</v>
      </c>
      <c r="T81" s="246">
        <v>209675</v>
      </c>
      <c r="U81" s="503">
        <v>3.7999999999999999E-2</v>
      </c>
    </row>
    <row r="82" spans="1:21" ht="14.4" x14ac:dyDescent="0.3">
      <c r="A82" s="125" t="s">
        <v>831</v>
      </c>
      <c r="B82" s="10">
        <v>3131</v>
      </c>
      <c r="C82" s="137">
        <v>2.5208527905703521E-2</v>
      </c>
      <c r="D82" s="10">
        <v>2684</v>
      </c>
      <c r="E82" s="137">
        <v>2.4514325901705224E-2</v>
      </c>
      <c r="F82" s="10">
        <v>396</v>
      </c>
      <c r="G82" s="137">
        <v>2.3634735899731422E-2</v>
      </c>
      <c r="H82" s="10">
        <v>605</v>
      </c>
      <c r="I82" s="137">
        <v>3.1584442704254763E-2</v>
      </c>
      <c r="J82" s="10">
        <v>683</v>
      </c>
      <c r="K82" s="137">
        <v>2.1869296532291634E-2</v>
      </c>
      <c r="L82" s="10">
        <v>2024</v>
      </c>
      <c r="M82" s="137">
        <v>2.0954116282921983E-2</v>
      </c>
      <c r="N82" s="10">
        <v>1672</v>
      </c>
      <c r="O82" s="137">
        <v>2.1515892420537898E-2</v>
      </c>
      <c r="P82" s="10">
        <v>1462</v>
      </c>
      <c r="Q82" s="137">
        <v>2.5741249383759421E-2</v>
      </c>
      <c r="R82" s="10">
        <v>12657</v>
      </c>
      <c r="S82" s="303">
        <v>2.3794484236647678E-2</v>
      </c>
      <c r="T82" s="246">
        <v>106652</v>
      </c>
      <c r="U82" s="503">
        <v>1.9E-2</v>
      </c>
    </row>
    <row r="83" spans="1:21" ht="14.4" x14ac:dyDescent="0.3">
      <c r="A83" s="125" t="s">
        <v>832</v>
      </c>
      <c r="B83" s="10">
        <v>1788</v>
      </c>
      <c r="C83" s="137">
        <v>1.4395671636984316E-2</v>
      </c>
      <c r="D83" s="10">
        <v>1458</v>
      </c>
      <c r="E83" s="137">
        <v>1.3316649465233315E-2</v>
      </c>
      <c r="F83" s="10">
        <v>267</v>
      </c>
      <c r="G83" s="137">
        <v>1.5935541629364367E-2</v>
      </c>
      <c r="H83" s="10">
        <v>282</v>
      </c>
      <c r="I83" s="137">
        <v>1.4722004698512137E-2</v>
      </c>
      <c r="J83" s="10">
        <v>425</v>
      </c>
      <c r="K83" s="137">
        <v>1.3608273830488937E-2</v>
      </c>
      <c r="L83" s="10">
        <v>1157</v>
      </c>
      <c r="M83" s="137">
        <v>1.1978217657777042E-2</v>
      </c>
      <c r="N83" s="10">
        <v>961</v>
      </c>
      <c r="O83" s="137">
        <v>1.2366490799124951E-2</v>
      </c>
      <c r="P83" s="10">
        <v>826</v>
      </c>
      <c r="Q83" s="137">
        <v>1.4543277695612367E-2</v>
      </c>
      <c r="R83" s="10">
        <v>7164</v>
      </c>
      <c r="S83" s="303">
        <v>1.34679375105747E-2</v>
      </c>
      <c r="T83" s="246">
        <v>61763</v>
      </c>
      <c r="U83" s="503">
        <v>1.0999999999999999E-2</v>
      </c>
    </row>
    <row r="84" spans="1:21" ht="14.4" x14ac:dyDescent="0.3">
      <c r="A84" s="125" t="s">
        <v>833</v>
      </c>
      <c r="B84" s="10">
        <v>1072</v>
      </c>
      <c r="C84" s="137">
        <v>8.6309619657982031E-3</v>
      </c>
      <c r="D84" s="10">
        <v>1010</v>
      </c>
      <c r="E84" s="137">
        <v>9.2248394786595671E-3</v>
      </c>
      <c r="F84" s="10">
        <v>89</v>
      </c>
      <c r="G84" s="137">
        <v>5.3118472097881233E-3</v>
      </c>
      <c r="H84" s="10">
        <v>204</v>
      </c>
      <c r="I84" s="137">
        <v>1.0649960845732186E-2</v>
      </c>
      <c r="J84" s="10">
        <v>371</v>
      </c>
      <c r="K84" s="137">
        <v>1.1879222567320932E-2</v>
      </c>
      <c r="L84" s="10">
        <v>712</v>
      </c>
      <c r="M84" s="137">
        <v>7.371210866324333E-3</v>
      </c>
      <c r="N84" s="10">
        <v>597</v>
      </c>
      <c r="O84" s="137">
        <v>7.6824089563762707E-3</v>
      </c>
      <c r="P84" s="10">
        <v>463</v>
      </c>
      <c r="Q84" s="137">
        <v>8.1519825339812658E-3</v>
      </c>
      <c r="R84" s="10">
        <v>4518</v>
      </c>
      <c r="S84" s="303">
        <v>8.4935987817945976E-3</v>
      </c>
      <c r="T84" s="246">
        <v>37478</v>
      </c>
      <c r="U84" s="503">
        <v>7.0000000000000001E-3</v>
      </c>
    </row>
    <row r="85" spans="1:21" ht="14.4" x14ac:dyDescent="0.3">
      <c r="A85" s="125" t="s">
        <v>834</v>
      </c>
      <c r="B85" s="10">
        <v>726</v>
      </c>
      <c r="C85" s="137">
        <v>5.8452223760909472E-3</v>
      </c>
      <c r="D85" s="10">
        <v>571</v>
      </c>
      <c r="E85" s="137">
        <v>5.2152310319946663E-3</v>
      </c>
      <c r="F85" s="10">
        <v>59</v>
      </c>
      <c r="G85" s="137">
        <v>3.5213369143539241E-3</v>
      </c>
      <c r="H85" s="10">
        <v>154</v>
      </c>
      <c r="I85" s="137">
        <v>8.0396763247193945E-3</v>
      </c>
      <c r="J85" s="10">
        <v>188</v>
      </c>
      <c r="K85" s="137">
        <v>6.0196599532515768E-3</v>
      </c>
      <c r="L85" s="10">
        <v>527</v>
      </c>
      <c r="M85" s="137">
        <v>5.4559383799900616E-3</v>
      </c>
      <c r="N85" s="10">
        <v>313</v>
      </c>
      <c r="O85" s="137">
        <v>4.0277956504954316E-3</v>
      </c>
      <c r="P85" s="10">
        <v>381</v>
      </c>
      <c r="Q85" s="137">
        <v>6.7082188886541305E-3</v>
      </c>
      <c r="R85" s="10">
        <v>2919</v>
      </c>
      <c r="S85" s="303">
        <v>5.4875641531780496E-3</v>
      </c>
      <c r="T85" s="246">
        <v>25017</v>
      </c>
      <c r="U85" s="503">
        <v>5.0000000000000001E-3</v>
      </c>
    </row>
    <row r="86" spans="1:21" ht="14.4" x14ac:dyDescent="0.3">
      <c r="A86" s="125" t="s">
        <v>835</v>
      </c>
      <c r="B86" s="10">
        <v>579</v>
      </c>
      <c r="C86" s="137">
        <v>4.6616856139898872E-3</v>
      </c>
      <c r="D86" s="10">
        <v>445</v>
      </c>
      <c r="E86" s="137">
        <v>4.064409473270799E-3</v>
      </c>
      <c r="F86" s="10">
        <v>60</v>
      </c>
      <c r="G86" s="137">
        <v>3.5810205908683975E-3</v>
      </c>
      <c r="H86" s="10">
        <v>74</v>
      </c>
      <c r="I86" s="137">
        <v>3.8632210910989296E-3</v>
      </c>
      <c r="J86" s="10">
        <v>125</v>
      </c>
      <c r="K86" s="137">
        <v>4.0024334795555694E-3</v>
      </c>
      <c r="L86" s="10">
        <v>342</v>
      </c>
      <c r="M86" s="137">
        <v>3.5406658936557893E-3</v>
      </c>
      <c r="N86" s="10">
        <v>255</v>
      </c>
      <c r="O86" s="137">
        <v>3.2814309612662464E-3</v>
      </c>
      <c r="P86" s="10">
        <v>186</v>
      </c>
      <c r="Q86" s="137">
        <v>3.274878512571308E-3</v>
      </c>
      <c r="R86" s="10">
        <v>2066</v>
      </c>
      <c r="S86" s="303">
        <v>3.8839696952606547E-3</v>
      </c>
      <c r="T86" s="246">
        <v>17678</v>
      </c>
      <c r="U86" s="503">
        <v>3.0000000000000001E-3</v>
      </c>
    </row>
    <row r="87" spans="1:21" ht="14.4" x14ac:dyDescent="0.3">
      <c r="A87" s="125" t="s">
        <v>836</v>
      </c>
      <c r="B87" s="10">
        <v>637</v>
      </c>
      <c r="C87" s="137">
        <v>5.1286593024379244E-3</v>
      </c>
      <c r="D87" s="10">
        <v>477</v>
      </c>
      <c r="E87" s="137">
        <v>4.3566816151689239E-3</v>
      </c>
      <c r="F87" s="10">
        <v>83</v>
      </c>
      <c r="G87" s="137">
        <v>4.9537451507012829E-3</v>
      </c>
      <c r="H87" s="10">
        <v>84</v>
      </c>
      <c r="I87" s="137">
        <v>4.3852779953014879E-3</v>
      </c>
      <c r="J87" s="10">
        <v>181</v>
      </c>
      <c r="K87" s="137">
        <v>5.7955236783964652E-3</v>
      </c>
      <c r="L87" s="10">
        <v>430</v>
      </c>
      <c r="M87" s="137">
        <v>4.4517144276958751E-3</v>
      </c>
      <c r="N87" s="10">
        <v>372</v>
      </c>
      <c r="O87" s="137">
        <v>4.7870286964354653E-3</v>
      </c>
      <c r="P87" s="10">
        <v>290</v>
      </c>
      <c r="Q87" s="137">
        <v>5.1059933798154799E-3</v>
      </c>
      <c r="R87" s="10">
        <v>2554</v>
      </c>
      <c r="S87" s="303">
        <v>4.8013836407046042E-3</v>
      </c>
      <c r="T87" s="246">
        <v>21053</v>
      </c>
      <c r="U87" s="503">
        <v>4.0000000000000001E-3</v>
      </c>
    </row>
    <row r="88" spans="1:21" ht="14.4" x14ac:dyDescent="0.3">
      <c r="A88" s="125" t="s">
        <v>837</v>
      </c>
      <c r="B88" s="10">
        <v>1173</v>
      </c>
      <c r="C88" s="137">
        <v>9.4441402853370267E-3</v>
      </c>
      <c r="D88" s="10">
        <v>1073</v>
      </c>
      <c r="E88" s="137">
        <v>9.8002502580214999E-3</v>
      </c>
      <c r="F88" s="10">
        <v>144</v>
      </c>
      <c r="G88" s="137">
        <v>8.5944494180841546E-3</v>
      </c>
      <c r="H88" s="10">
        <v>256</v>
      </c>
      <c r="I88" s="137">
        <v>1.3364656747585487E-2</v>
      </c>
      <c r="J88" s="10">
        <v>259</v>
      </c>
      <c r="K88" s="137">
        <v>8.29304216963914E-3</v>
      </c>
      <c r="L88" s="10">
        <v>791</v>
      </c>
      <c r="M88" s="137">
        <v>8.1890839821103199E-3</v>
      </c>
      <c r="N88" s="10">
        <v>600</v>
      </c>
      <c r="O88" s="137">
        <v>7.7210140265088151E-3</v>
      </c>
      <c r="P88" s="10">
        <v>554</v>
      </c>
      <c r="Q88" s="137">
        <v>9.7542080428199163E-3</v>
      </c>
      <c r="R88" s="10">
        <v>4850</v>
      </c>
      <c r="S88" s="303">
        <v>9.1177410561540054E-3</v>
      </c>
      <c r="T88" s="246">
        <v>46514</v>
      </c>
      <c r="U88" s="503">
        <v>8.0000000000000002E-3</v>
      </c>
    </row>
    <row r="89" spans="1:21" ht="14.4" x14ac:dyDescent="0.3">
      <c r="A89" s="125" t="s">
        <v>838</v>
      </c>
      <c r="B89" s="10">
        <v>550</v>
      </c>
      <c r="C89" s="137">
        <v>4.4281987697658695E-3</v>
      </c>
      <c r="D89" s="10">
        <v>563</v>
      </c>
      <c r="E89" s="137">
        <v>5.1421629965201351E-3</v>
      </c>
      <c r="F89" s="10">
        <v>139</v>
      </c>
      <c r="G89" s="137">
        <v>8.2960310355117868E-3</v>
      </c>
      <c r="H89" s="10">
        <v>85</v>
      </c>
      <c r="I89" s="137">
        <v>4.437483685721744E-3</v>
      </c>
      <c r="J89" s="10">
        <v>133</v>
      </c>
      <c r="K89" s="137">
        <v>4.2585892222471262E-3</v>
      </c>
      <c r="L89" s="10">
        <v>327</v>
      </c>
      <c r="M89" s="137">
        <v>3.3853735298989564E-3</v>
      </c>
      <c r="N89" s="10">
        <v>235</v>
      </c>
      <c r="O89" s="137">
        <v>3.0240638270492858E-3</v>
      </c>
      <c r="P89" s="10">
        <v>204</v>
      </c>
      <c r="Q89" s="137">
        <v>3.5918022395943377E-3</v>
      </c>
      <c r="R89" s="10">
        <v>2236</v>
      </c>
      <c r="S89" s="303">
        <v>4.2035606188784236E-3</v>
      </c>
      <c r="T89" s="504">
        <v>18691</v>
      </c>
      <c r="U89" s="505">
        <v>3.0000000000000001E-3</v>
      </c>
    </row>
    <row r="90" spans="1:21" ht="14.4" x14ac:dyDescent="0.3">
      <c r="A90" s="432"/>
      <c r="B90" s="432"/>
      <c r="C90" s="432"/>
      <c r="D90" s="432"/>
      <c r="E90" s="432"/>
      <c r="F90" s="432"/>
      <c r="G90" s="432"/>
      <c r="H90" s="432"/>
      <c r="I90" s="432"/>
      <c r="J90" s="432"/>
      <c r="K90" s="432"/>
      <c r="L90" s="432"/>
      <c r="M90" s="432"/>
      <c r="N90" s="432"/>
      <c r="O90" s="432"/>
      <c r="P90" s="432"/>
      <c r="Q90" s="432"/>
      <c r="R90" s="432"/>
      <c r="S90" s="432"/>
    </row>
    <row r="91" spans="1:21" ht="14.4" x14ac:dyDescent="0.3"/>
    <row r="92" spans="1:21" ht="14.4" x14ac:dyDescent="0.3"/>
    <row r="93" spans="1:21" ht="14.4" x14ac:dyDescent="0.3"/>
    <row r="94" spans="1:21" ht="14.4" x14ac:dyDescent="0.3"/>
    <row r="95" spans="1:21" ht="14.4" x14ac:dyDescent="0.3">
      <c r="A95" s="103" t="s">
        <v>679</v>
      </c>
    </row>
    <row r="96" spans="1:21" ht="36" customHeight="1" x14ac:dyDescent="0.3">
      <c r="A96" s="104" t="s">
        <v>680</v>
      </c>
    </row>
    <row r="97" spans="1:1" ht="14.4" x14ac:dyDescent="0.3">
      <c r="A97" s="105" t="s">
        <v>681</v>
      </c>
    </row>
  </sheetData>
  <mergeCells count="32">
    <mergeCell ref="A42:U42"/>
    <mergeCell ref="A47:U47"/>
    <mergeCell ref="A50:U50"/>
    <mergeCell ref="A63:U63"/>
    <mergeCell ref="A66:U66"/>
    <mergeCell ref="T2:U2"/>
    <mergeCell ref="A4:U4"/>
    <mergeCell ref="B2:C2"/>
    <mergeCell ref="D2:E2"/>
    <mergeCell ref="F2:G2"/>
    <mergeCell ref="H2:I2"/>
    <mergeCell ref="J2:K2"/>
    <mergeCell ref="L2:M2"/>
    <mergeCell ref="N2:O2"/>
    <mergeCell ref="P2:Q2"/>
    <mergeCell ref="R2:S2"/>
    <mergeCell ref="B1:U1"/>
    <mergeCell ref="A3:S3"/>
    <mergeCell ref="A6:S6"/>
    <mergeCell ref="A16:S16"/>
    <mergeCell ref="A35:S35"/>
    <mergeCell ref="A38:S38"/>
    <mergeCell ref="A41:S41"/>
    <mergeCell ref="A7:U7"/>
    <mergeCell ref="A17:U17"/>
    <mergeCell ref="A36:U36"/>
    <mergeCell ref="A39:U39"/>
    <mergeCell ref="A65:S65"/>
    <mergeCell ref="A90:S90"/>
    <mergeCell ref="A46:S46"/>
    <mergeCell ref="A49:S49"/>
    <mergeCell ref="A62:S62"/>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09AA-D42F-4613-8D68-148586F079C6}">
  <sheetPr>
    <tabColor rgb="FF000000"/>
  </sheetPr>
  <dimension ref="A1:T110"/>
  <sheetViews>
    <sheetView zoomScale="90" zoomScaleNormal="9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style="125" customWidth="1"/>
    <col min="2" max="19" width="12" style="125" customWidth="1"/>
    <col min="20" max="20" width="10.6640625" style="125" customWidth="1"/>
    <col min="21" max="16384" width="100" style="125"/>
  </cols>
  <sheetData>
    <row r="1" spans="1:19" ht="36" customHeight="1" x14ac:dyDescent="0.3">
      <c r="B1" s="471" t="s">
        <v>840</v>
      </c>
      <c r="C1" s="471"/>
      <c r="D1" s="471"/>
      <c r="E1" s="471"/>
      <c r="F1" s="471"/>
      <c r="G1" s="471"/>
      <c r="H1" s="471"/>
      <c r="I1" s="471"/>
      <c r="J1" s="471"/>
      <c r="K1" s="471"/>
      <c r="L1" s="471"/>
      <c r="M1" s="471"/>
      <c r="N1" s="471"/>
      <c r="O1" s="471"/>
      <c r="P1" s="471"/>
      <c r="Q1" s="471"/>
      <c r="R1" s="471"/>
      <c r="S1" s="471"/>
    </row>
    <row r="2" spans="1:19" ht="36" customHeight="1" x14ac:dyDescent="0.3">
      <c r="A2" s="125" t="s">
        <v>0</v>
      </c>
      <c r="B2" s="476" t="s">
        <v>740</v>
      </c>
      <c r="C2" s="476"/>
      <c r="D2" s="476" t="s">
        <v>741</v>
      </c>
      <c r="E2" s="476"/>
      <c r="F2" s="476" t="s">
        <v>742</v>
      </c>
      <c r="G2" s="476"/>
      <c r="H2" s="476" t="s">
        <v>743</v>
      </c>
      <c r="I2" s="476"/>
      <c r="J2" s="476" t="s">
        <v>744</v>
      </c>
      <c r="K2" s="476"/>
      <c r="L2" s="476" t="s">
        <v>745</v>
      </c>
      <c r="M2" s="476"/>
      <c r="N2" s="476" t="s">
        <v>746</v>
      </c>
      <c r="O2" s="476"/>
      <c r="P2" s="476" t="s">
        <v>747</v>
      </c>
      <c r="Q2" s="476"/>
      <c r="R2" s="476" t="s">
        <v>748</v>
      </c>
      <c r="S2" s="476"/>
    </row>
    <row r="3" spans="1:19" ht="14.4" x14ac:dyDescent="0.3">
      <c r="A3" s="432"/>
      <c r="B3" s="432"/>
      <c r="C3" s="432"/>
      <c r="D3" s="432"/>
      <c r="E3" s="432"/>
      <c r="F3" s="432"/>
      <c r="G3" s="432"/>
      <c r="H3" s="432"/>
      <c r="I3" s="432"/>
      <c r="J3" s="432"/>
      <c r="K3" s="432"/>
      <c r="L3" s="432"/>
      <c r="M3" s="432"/>
      <c r="N3" s="432"/>
      <c r="O3" s="432"/>
      <c r="P3" s="432"/>
      <c r="Q3" s="432"/>
      <c r="R3" s="432"/>
      <c r="S3" s="432"/>
    </row>
    <row r="4" spans="1:19" ht="14.4" x14ac:dyDescent="0.3">
      <c r="A4" s="472" t="s">
        <v>841</v>
      </c>
      <c r="B4" s="472"/>
      <c r="C4" s="472"/>
      <c r="D4" s="472"/>
      <c r="E4" s="472"/>
      <c r="F4" s="472"/>
      <c r="G4" s="472"/>
      <c r="H4" s="472"/>
      <c r="I4" s="472"/>
      <c r="J4" s="472"/>
      <c r="K4" s="472"/>
      <c r="L4" s="472"/>
      <c r="M4" s="472"/>
      <c r="N4" s="472"/>
      <c r="O4" s="472"/>
      <c r="P4" s="472"/>
      <c r="Q4" s="472"/>
      <c r="R4" s="472"/>
      <c r="S4" s="472"/>
    </row>
    <row r="5" spans="1:19" ht="14.4" x14ac:dyDescent="0.3">
      <c r="A5" s="125" t="s">
        <v>842</v>
      </c>
      <c r="B5" s="10">
        <v>667490</v>
      </c>
      <c r="C5" s="137"/>
      <c r="D5" s="10">
        <v>543477</v>
      </c>
      <c r="E5" s="137"/>
      <c r="F5" s="10">
        <v>101469</v>
      </c>
      <c r="G5" s="137"/>
      <c r="H5" s="10">
        <v>88090</v>
      </c>
      <c r="I5" s="137"/>
      <c r="J5" s="10">
        <v>178403</v>
      </c>
      <c r="K5" s="137"/>
      <c r="L5" s="10">
        <v>480628</v>
      </c>
      <c r="M5" s="137"/>
      <c r="N5" s="10">
        <v>370522</v>
      </c>
      <c r="O5" s="137"/>
      <c r="P5" s="10">
        <v>311921</v>
      </c>
      <c r="Q5" s="137"/>
      <c r="R5" s="10">
        <v>2742000</v>
      </c>
      <c r="S5" s="137"/>
    </row>
    <row r="6" spans="1:19" ht="14.4" x14ac:dyDescent="0.3">
      <c r="A6" s="432"/>
      <c r="B6" s="432"/>
      <c r="C6" s="432"/>
      <c r="D6" s="432"/>
      <c r="E6" s="432"/>
      <c r="F6" s="432"/>
      <c r="G6" s="432"/>
      <c r="H6" s="432"/>
      <c r="I6" s="432"/>
      <c r="J6" s="432"/>
      <c r="K6" s="432"/>
      <c r="L6" s="432"/>
      <c r="M6" s="432"/>
      <c r="N6" s="432"/>
      <c r="O6" s="432"/>
      <c r="P6" s="432"/>
      <c r="Q6" s="432"/>
      <c r="R6" s="432"/>
      <c r="S6" s="432"/>
    </row>
    <row r="7" spans="1:19" ht="14.4" x14ac:dyDescent="0.3">
      <c r="A7" s="472" t="s">
        <v>843</v>
      </c>
      <c r="B7" s="472"/>
      <c r="C7" s="472"/>
      <c r="D7" s="472"/>
      <c r="E7" s="472"/>
      <c r="F7" s="472"/>
      <c r="G7" s="472"/>
      <c r="H7" s="472"/>
      <c r="I7" s="472"/>
      <c r="J7" s="472"/>
      <c r="K7" s="472"/>
      <c r="L7" s="472"/>
      <c r="M7" s="472"/>
      <c r="N7" s="472"/>
      <c r="O7" s="472"/>
      <c r="P7" s="472"/>
      <c r="Q7" s="472"/>
      <c r="R7" s="472"/>
      <c r="S7" s="472"/>
    </row>
    <row r="8" spans="1:19" ht="14.4" x14ac:dyDescent="0.3">
      <c r="A8" s="125" t="s">
        <v>844</v>
      </c>
      <c r="B8" s="10">
        <v>220933</v>
      </c>
      <c r="C8" s="137"/>
      <c r="D8" s="10">
        <v>181480</v>
      </c>
      <c r="E8" s="137"/>
      <c r="F8" s="10">
        <v>29082</v>
      </c>
      <c r="G8" s="137"/>
      <c r="H8" s="10">
        <v>28370</v>
      </c>
      <c r="I8" s="137"/>
      <c r="J8" s="10">
        <v>55331</v>
      </c>
      <c r="K8" s="137"/>
      <c r="L8" s="10">
        <v>158156</v>
      </c>
      <c r="M8" s="137"/>
      <c r="N8" s="10">
        <v>125375</v>
      </c>
      <c r="O8" s="137"/>
      <c r="P8" s="10">
        <v>97861</v>
      </c>
      <c r="Q8" s="137"/>
      <c r="R8" s="10">
        <v>896588</v>
      </c>
      <c r="S8" s="137"/>
    </row>
    <row r="9" spans="1:19" ht="14.4" x14ac:dyDescent="0.3">
      <c r="A9" s="432"/>
      <c r="B9" s="432"/>
      <c r="C9" s="432"/>
      <c r="D9" s="432"/>
      <c r="E9" s="432"/>
      <c r="F9" s="432"/>
      <c r="G9" s="432"/>
      <c r="H9" s="432"/>
      <c r="I9" s="432"/>
      <c r="J9" s="432"/>
      <c r="K9" s="432"/>
      <c r="L9" s="432"/>
      <c r="M9" s="432"/>
      <c r="N9" s="432"/>
      <c r="O9" s="432"/>
      <c r="P9" s="432"/>
      <c r="Q9" s="432"/>
      <c r="R9" s="432"/>
      <c r="S9" s="432"/>
    </row>
    <row r="10" spans="1:19" ht="14.4" x14ac:dyDescent="0.3">
      <c r="A10" s="472" t="s">
        <v>845</v>
      </c>
      <c r="B10" s="472"/>
      <c r="C10" s="472"/>
      <c r="D10" s="472"/>
      <c r="E10" s="472"/>
      <c r="F10" s="472"/>
      <c r="G10" s="472"/>
      <c r="H10" s="472"/>
      <c r="I10" s="472"/>
      <c r="J10" s="472"/>
      <c r="K10" s="472"/>
      <c r="L10" s="472"/>
      <c r="M10" s="472"/>
      <c r="N10" s="472"/>
      <c r="O10" s="472"/>
      <c r="P10" s="472"/>
      <c r="Q10" s="472"/>
      <c r="R10" s="472"/>
      <c r="S10" s="472"/>
    </row>
    <row r="11" spans="1:19" ht="14.4" x14ac:dyDescent="0.3">
      <c r="A11" s="125" t="s">
        <v>846</v>
      </c>
      <c r="B11" s="10">
        <v>235563</v>
      </c>
      <c r="C11" s="137"/>
      <c r="D11" s="10">
        <v>198636</v>
      </c>
      <c r="E11" s="137"/>
      <c r="F11" s="10">
        <v>30843</v>
      </c>
      <c r="G11" s="137"/>
      <c r="H11" s="10">
        <v>30831</v>
      </c>
      <c r="I11" s="137"/>
      <c r="J11" s="10">
        <v>58410</v>
      </c>
      <c r="K11" s="137"/>
      <c r="L11" s="10">
        <v>166274</v>
      </c>
      <c r="M11" s="137"/>
      <c r="N11" s="10">
        <v>132027</v>
      </c>
      <c r="O11" s="137"/>
      <c r="P11" s="10">
        <v>105013</v>
      </c>
      <c r="Q11" s="137"/>
      <c r="R11" s="10">
        <v>957597</v>
      </c>
      <c r="S11" s="137"/>
    </row>
    <row r="12" spans="1:19" ht="14.4" x14ac:dyDescent="0.3">
      <c r="A12" s="432"/>
      <c r="B12" s="432"/>
      <c r="C12" s="432"/>
      <c r="D12" s="432"/>
      <c r="E12" s="432"/>
      <c r="F12" s="432"/>
      <c r="G12" s="432"/>
      <c r="H12" s="432"/>
      <c r="I12" s="432"/>
      <c r="J12" s="432"/>
      <c r="K12" s="432"/>
      <c r="L12" s="432"/>
      <c r="M12" s="432"/>
      <c r="N12" s="432"/>
      <c r="O12" s="432"/>
      <c r="P12" s="432"/>
      <c r="Q12" s="432"/>
      <c r="R12" s="432"/>
      <c r="S12" s="432"/>
    </row>
    <row r="13" spans="1:19" ht="14.4" x14ac:dyDescent="0.3">
      <c r="A13" s="472" t="s">
        <v>847</v>
      </c>
      <c r="B13" s="472"/>
      <c r="C13" s="472"/>
      <c r="D13" s="472"/>
      <c r="E13" s="472"/>
      <c r="F13" s="472"/>
      <c r="G13" s="472"/>
      <c r="H13" s="472"/>
      <c r="I13" s="472"/>
      <c r="J13" s="472"/>
      <c r="K13" s="472"/>
      <c r="L13" s="472"/>
      <c r="M13" s="472"/>
      <c r="N13" s="472"/>
      <c r="O13" s="472"/>
      <c r="P13" s="472"/>
      <c r="Q13" s="472"/>
      <c r="R13" s="472"/>
      <c r="S13" s="472"/>
    </row>
    <row r="14" spans="1:19" ht="14.4" x14ac:dyDescent="0.3">
      <c r="A14" s="125" t="s">
        <v>848</v>
      </c>
      <c r="B14" s="10">
        <v>220933</v>
      </c>
      <c r="C14" s="137"/>
      <c r="D14" s="10">
        <v>181480</v>
      </c>
      <c r="E14" s="137"/>
      <c r="F14" s="10">
        <v>29082</v>
      </c>
      <c r="G14" s="137"/>
      <c r="H14" s="10">
        <v>28370</v>
      </c>
      <c r="I14" s="137"/>
      <c r="J14" s="10">
        <v>55331</v>
      </c>
      <c r="K14" s="137"/>
      <c r="L14" s="10">
        <v>158156</v>
      </c>
      <c r="M14" s="137"/>
      <c r="N14" s="10">
        <v>125375</v>
      </c>
      <c r="O14" s="137"/>
      <c r="P14" s="10">
        <v>97861</v>
      </c>
      <c r="Q14" s="137"/>
      <c r="R14" s="10">
        <v>896588</v>
      </c>
      <c r="S14" s="137"/>
    </row>
    <row r="15" spans="1:19" ht="14.4" x14ac:dyDescent="0.3">
      <c r="A15" s="125" t="s">
        <v>811</v>
      </c>
      <c r="B15" s="10">
        <v>119876</v>
      </c>
      <c r="C15" s="137">
        <v>0.54258983492733093</v>
      </c>
      <c r="D15" s="10">
        <v>107652</v>
      </c>
      <c r="E15" s="137">
        <v>0.59318933215781355</v>
      </c>
      <c r="F15" s="10">
        <v>15381</v>
      </c>
      <c r="G15" s="137">
        <v>0.52888384567773883</v>
      </c>
      <c r="H15" s="10">
        <v>18418</v>
      </c>
      <c r="I15" s="137">
        <v>0.64920690870637998</v>
      </c>
      <c r="J15" s="10">
        <v>30082</v>
      </c>
      <c r="K15" s="137">
        <v>0.54367352840180005</v>
      </c>
      <c r="L15" s="10">
        <v>91068</v>
      </c>
      <c r="M15" s="137">
        <v>0.57581122436075771</v>
      </c>
      <c r="N15" s="10">
        <v>76129</v>
      </c>
      <c r="O15" s="137">
        <v>0.60721036889332003</v>
      </c>
      <c r="P15" s="10">
        <v>58775</v>
      </c>
      <c r="Q15" s="137">
        <v>0.60059676479905166</v>
      </c>
      <c r="R15" s="10">
        <v>517381</v>
      </c>
      <c r="S15" s="137">
        <v>0.57705545914065326</v>
      </c>
    </row>
    <row r="16" spans="1:19" ht="14.4" x14ac:dyDescent="0.3">
      <c r="A16" s="125" t="s">
        <v>804</v>
      </c>
      <c r="B16" s="10">
        <v>101057</v>
      </c>
      <c r="C16" s="137">
        <v>0.45741016507266907</v>
      </c>
      <c r="D16" s="10">
        <v>73828</v>
      </c>
      <c r="E16" s="137">
        <v>0.40681066784218645</v>
      </c>
      <c r="F16" s="10">
        <v>13701</v>
      </c>
      <c r="G16" s="137">
        <v>0.47111615432226117</v>
      </c>
      <c r="H16" s="10">
        <v>9952</v>
      </c>
      <c r="I16" s="137">
        <v>0.35079309129362002</v>
      </c>
      <c r="J16" s="10">
        <v>25249</v>
      </c>
      <c r="K16" s="137">
        <v>0.45632647159819995</v>
      </c>
      <c r="L16" s="10">
        <v>67088</v>
      </c>
      <c r="M16" s="137">
        <v>0.42418877563924229</v>
      </c>
      <c r="N16" s="10">
        <v>49246</v>
      </c>
      <c r="O16" s="137">
        <v>0.39278963110667997</v>
      </c>
      <c r="P16" s="10">
        <v>39086</v>
      </c>
      <c r="Q16" s="137">
        <v>0.39940323520094828</v>
      </c>
      <c r="R16" s="10">
        <v>379207</v>
      </c>
      <c r="S16" s="137">
        <v>0.42294454085934674</v>
      </c>
    </row>
    <row r="17" spans="1:20" ht="14.4" x14ac:dyDescent="0.3">
      <c r="A17" s="432"/>
      <c r="B17" s="432"/>
      <c r="C17" s="432"/>
      <c r="D17" s="432"/>
      <c r="E17" s="432"/>
      <c r="F17" s="432"/>
      <c r="G17" s="432"/>
      <c r="H17" s="432"/>
      <c r="I17" s="432"/>
      <c r="J17" s="432"/>
      <c r="K17" s="432"/>
      <c r="L17" s="432"/>
      <c r="M17" s="432"/>
      <c r="N17" s="432"/>
      <c r="O17" s="432"/>
      <c r="P17" s="432"/>
      <c r="Q17" s="432"/>
      <c r="R17" s="432"/>
      <c r="S17" s="432"/>
    </row>
    <row r="18" spans="1:20" ht="14.4" x14ac:dyDescent="0.3">
      <c r="A18" s="472" t="s">
        <v>849</v>
      </c>
      <c r="B18" s="472"/>
      <c r="C18" s="472"/>
      <c r="D18" s="472"/>
      <c r="E18" s="472"/>
      <c r="F18" s="472"/>
      <c r="G18" s="472"/>
      <c r="H18" s="472"/>
      <c r="I18" s="472"/>
      <c r="J18" s="472"/>
      <c r="K18" s="472"/>
      <c r="L18" s="472"/>
      <c r="M18" s="472"/>
      <c r="N18" s="472"/>
      <c r="O18" s="472"/>
      <c r="P18" s="472"/>
      <c r="Q18" s="472"/>
      <c r="R18" s="472"/>
      <c r="S18" s="472"/>
    </row>
    <row r="19" spans="1:20" ht="14.4" x14ac:dyDescent="0.3">
      <c r="A19" s="125" t="s">
        <v>850</v>
      </c>
      <c r="B19" s="10">
        <v>97165</v>
      </c>
      <c r="C19" s="137"/>
      <c r="D19" s="10">
        <v>72544</v>
      </c>
      <c r="E19" s="137"/>
      <c r="F19" s="10">
        <v>12949</v>
      </c>
      <c r="G19" s="137"/>
      <c r="H19" s="10">
        <v>9067</v>
      </c>
      <c r="I19" s="137"/>
      <c r="J19" s="10">
        <v>23334</v>
      </c>
      <c r="K19" s="137"/>
      <c r="L19" s="10">
        <v>65196</v>
      </c>
      <c r="M19" s="137"/>
      <c r="N19" s="10">
        <v>47251</v>
      </c>
      <c r="O19" s="137"/>
      <c r="P19" s="10">
        <v>37139</v>
      </c>
      <c r="Q19" s="137"/>
      <c r="R19" s="10">
        <v>364645</v>
      </c>
      <c r="S19" s="137"/>
      <c r="T19" s="10">
        <f>SUM(R24,R25,R31,R32,R38,R39,R45,R46,R52,R53)</f>
        <v>157448</v>
      </c>
    </row>
    <row r="20" spans="1:20" ht="14.4" x14ac:dyDescent="0.3">
      <c r="A20" s="125" t="s">
        <v>851</v>
      </c>
      <c r="B20" s="10">
        <v>26514</v>
      </c>
      <c r="C20" s="137">
        <v>0.27287603560953017</v>
      </c>
      <c r="D20" s="10">
        <v>17539</v>
      </c>
      <c r="E20" s="137">
        <v>0.24177051168945743</v>
      </c>
      <c r="F20" s="10">
        <v>2859</v>
      </c>
      <c r="G20" s="137">
        <v>0.22078925013514558</v>
      </c>
      <c r="H20" s="10">
        <v>2391</v>
      </c>
      <c r="I20" s="137">
        <v>0.263703540311018</v>
      </c>
      <c r="J20" s="10">
        <v>5243</v>
      </c>
      <c r="K20" s="137">
        <v>0.22469358018342334</v>
      </c>
      <c r="L20" s="10">
        <v>14056</v>
      </c>
      <c r="M20" s="137">
        <v>0.21559604883735198</v>
      </c>
      <c r="N20" s="10">
        <v>10784</v>
      </c>
      <c r="O20" s="137">
        <v>0.22822797401113204</v>
      </c>
      <c r="P20" s="10">
        <v>10552</v>
      </c>
      <c r="Q20" s="137">
        <v>0.28412181264977515</v>
      </c>
      <c r="R20" s="10">
        <v>89938</v>
      </c>
      <c r="S20" s="137">
        <v>0.24664536741214058</v>
      </c>
    </row>
    <row r="21" spans="1:20" ht="14.4" x14ac:dyDescent="0.3">
      <c r="A21" s="125" t="s">
        <v>852</v>
      </c>
      <c r="B21" s="10">
        <v>240</v>
      </c>
      <c r="C21" s="137">
        <v>2.4700252148407349E-3</v>
      </c>
      <c r="D21" s="10">
        <v>149</v>
      </c>
      <c r="E21" s="137">
        <v>2.0539258932509926E-3</v>
      </c>
      <c r="F21" s="10">
        <v>50</v>
      </c>
      <c r="G21" s="137">
        <v>3.8613020310448681E-3</v>
      </c>
      <c r="H21" s="10">
        <v>28</v>
      </c>
      <c r="I21" s="137">
        <v>3.0881217602294034E-3</v>
      </c>
      <c r="J21" s="10">
        <v>63</v>
      </c>
      <c r="K21" s="137">
        <v>2.6999228593468758E-3</v>
      </c>
      <c r="L21" s="10">
        <v>134</v>
      </c>
      <c r="M21" s="137">
        <v>2.0553408184551198E-3</v>
      </c>
      <c r="N21" s="10">
        <v>99</v>
      </c>
      <c r="O21" s="137">
        <v>2.0951937525131741E-3</v>
      </c>
      <c r="P21" s="10">
        <v>114</v>
      </c>
      <c r="Q21" s="137">
        <v>3.069549530143515E-3</v>
      </c>
      <c r="R21" s="10">
        <v>877</v>
      </c>
      <c r="S21" s="137">
        <v>2.4050789123668224E-3</v>
      </c>
    </row>
    <row r="22" spans="1:20" ht="14.4" x14ac:dyDescent="0.3">
      <c r="A22" s="125" t="s">
        <v>832</v>
      </c>
      <c r="B22" s="10">
        <v>456</v>
      </c>
      <c r="C22" s="137">
        <v>4.6930479081973963E-3</v>
      </c>
      <c r="D22" s="10">
        <v>331</v>
      </c>
      <c r="E22" s="137">
        <v>4.5627481252756945E-3</v>
      </c>
      <c r="F22" s="10">
        <v>98</v>
      </c>
      <c r="G22" s="137">
        <v>7.5681519808479423E-3</v>
      </c>
      <c r="H22" s="10">
        <v>52</v>
      </c>
      <c r="I22" s="137">
        <v>5.7350832689974634E-3</v>
      </c>
      <c r="J22" s="10">
        <v>80</v>
      </c>
      <c r="K22" s="137">
        <v>3.4284734721865091E-3</v>
      </c>
      <c r="L22" s="10">
        <v>266</v>
      </c>
      <c r="M22" s="137">
        <v>4.0800049082765815E-3</v>
      </c>
      <c r="N22" s="10">
        <v>207</v>
      </c>
      <c r="O22" s="137">
        <v>4.3808596643457277E-3</v>
      </c>
      <c r="P22" s="10">
        <v>185</v>
      </c>
      <c r="Q22" s="137">
        <v>4.9812865182153531E-3</v>
      </c>
      <c r="R22" s="10">
        <v>1675</v>
      </c>
      <c r="S22" s="137">
        <v>4.5935087550905678E-3</v>
      </c>
    </row>
    <row r="23" spans="1:20" ht="14.4" x14ac:dyDescent="0.3">
      <c r="A23" s="125" t="s">
        <v>833</v>
      </c>
      <c r="B23" s="10">
        <v>1407</v>
      </c>
      <c r="C23" s="137">
        <v>1.4480522822003808E-2</v>
      </c>
      <c r="D23" s="10">
        <v>853</v>
      </c>
      <c r="E23" s="137">
        <v>1.1758381120423466E-2</v>
      </c>
      <c r="F23" s="10">
        <v>213</v>
      </c>
      <c r="G23" s="137">
        <v>1.644914665225114E-2</v>
      </c>
      <c r="H23" s="10">
        <v>111</v>
      </c>
      <c r="I23" s="137">
        <v>1.2242196978052277E-2</v>
      </c>
      <c r="J23" s="10">
        <v>223</v>
      </c>
      <c r="K23" s="137">
        <v>9.5568698037198935E-3</v>
      </c>
      <c r="L23" s="10">
        <v>812</v>
      </c>
      <c r="M23" s="137">
        <v>1.2454751825265354E-2</v>
      </c>
      <c r="N23" s="10">
        <v>530</v>
      </c>
      <c r="O23" s="137">
        <v>1.121669382658568E-2</v>
      </c>
      <c r="P23" s="10">
        <v>531</v>
      </c>
      <c r="Q23" s="137">
        <v>1.4297638600931636E-2</v>
      </c>
      <c r="R23" s="10">
        <v>4680</v>
      </c>
      <c r="S23" s="137">
        <v>1.2834400581387377E-2</v>
      </c>
    </row>
    <row r="24" spans="1:20" ht="14.4" x14ac:dyDescent="0.3">
      <c r="A24" s="125" t="s">
        <v>834</v>
      </c>
      <c r="B24" s="10">
        <v>1624</v>
      </c>
      <c r="C24" s="137">
        <v>1.6713837287088973E-2</v>
      </c>
      <c r="D24" s="10">
        <v>951</v>
      </c>
      <c r="E24" s="137">
        <v>1.3109285399206E-2</v>
      </c>
      <c r="F24" s="10">
        <v>167</v>
      </c>
      <c r="G24" s="137">
        <v>1.2896748783689861E-2</v>
      </c>
      <c r="H24" s="10">
        <v>120</v>
      </c>
      <c r="I24" s="137">
        <v>1.32348075438403E-2</v>
      </c>
      <c r="J24" s="10">
        <v>290</v>
      </c>
      <c r="K24" s="137">
        <v>1.2428216336676096E-2</v>
      </c>
      <c r="L24" s="10">
        <v>520</v>
      </c>
      <c r="M24" s="137">
        <v>7.9759494447512111E-3</v>
      </c>
      <c r="N24" s="10">
        <v>450</v>
      </c>
      <c r="O24" s="137">
        <v>9.5236079659689749E-3</v>
      </c>
      <c r="P24" s="10">
        <v>685</v>
      </c>
      <c r="Q24" s="137">
        <v>1.8444223053932524E-2</v>
      </c>
      <c r="R24" s="10">
        <v>4807</v>
      </c>
      <c r="S24" s="137">
        <v>1.3182684528788274E-2</v>
      </c>
    </row>
    <row r="25" spans="1:20" ht="14.4" x14ac:dyDescent="0.3">
      <c r="A25" s="125" t="s">
        <v>853</v>
      </c>
      <c r="B25" s="10">
        <v>20208</v>
      </c>
      <c r="C25" s="137">
        <v>0.20797612308958988</v>
      </c>
      <c r="D25" s="10">
        <v>13485</v>
      </c>
      <c r="E25" s="137">
        <v>0.18588718570798413</v>
      </c>
      <c r="F25" s="10">
        <v>1991</v>
      </c>
      <c r="G25" s="137">
        <v>0.15375704687620664</v>
      </c>
      <c r="H25" s="10">
        <v>1732</v>
      </c>
      <c r="I25" s="137">
        <v>0.19102238888276166</v>
      </c>
      <c r="J25" s="10">
        <v>4126</v>
      </c>
      <c r="K25" s="137">
        <v>0.17682351932801921</v>
      </c>
      <c r="L25" s="10">
        <v>10980</v>
      </c>
      <c r="M25" s="137">
        <v>0.1684152401987852</v>
      </c>
      <c r="N25" s="10">
        <v>8407</v>
      </c>
      <c r="O25" s="137">
        <v>0.17792216037755815</v>
      </c>
      <c r="P25" s="10">
        <v>7954</v>
      </c>
      <c r="Q25" s="137">
        <v>0.21416839441018876</v>
      </c>
      <c r="R25" s="10">
        <v>68883</v>
      </c>
      <c r="S25" s="137">
        <v>0.18890427676233049</v>
      </c>
    </row>
    <row r="26" spans="1:20" ht="14.4" x14ac:dyDescent="0.3">
      <c r="A26" s="125" t="s">
        <v>838</v>
      </c>
      <c r="B26" s="10">
        <v>2579</v>
      </c>
      <c r="C26" s="137">
        <v>2.6542479287809395E-2</v>
      </c>
      <c r="D26" s="10">
        <v>1770</v>
      </c>
      <c r="E26" s="137">
        <v>2.4398985443317159E-2</v>
      </c>
      <c r="F26" s="10">
        <v>340</v>
      </c>
      <c r="G26" s="137">
        <v>2.6256853811105103E-2</v>
      </c>
      <c r="H26" s="10">
        <v>348</v>
      </c>
      <c r="I26" s="137">
        <v>3.8380941877136872E-2</v>
      </c>
      <c r="J26" s="10">
        <v>461</v>
      </c>
      <c r="K26" s="137">
        <v>1.9756578383474759E-2</v>
      </c>
      <c r="L26" s="10">
        <v>1344</v>
      </c>
      <c r="M26" s="137">
        <v>2.0614761641818517E-2</v>
      </c>
      <c r="N26" s="10">
        <v>1091</v>
      </c>
      <c r="O26" s="137">
        <v>2.3089458424160336E-2</v>
      </c>
      <c r="P26" s="10">
        <v>1083</v>
      </c>
      <c r="Q26" s="137">
        <v>2.9160720536363392E-2</v>
      </c>
      <c r="R26" s="10">
        <v>9016</v>
      </c>
      <c r="S26" s="137">
        <v>2.4725417872177049E-2</v>
      </c>
    </row>
    <row r="27" spans="1:20" ht="14.4" x14ac:dyDescent="0.3">
      <c r="A27" s="125" t="s">
        <v>854</v>
      </c>
      <c r="B27" s="10">
        <v>29149</v>
      </c>
      <c r="C27" s="137">
        <v>0.29999485411413573</v>
      </c>
      <c r="D27" s="10">
        <v>19384</v>
      </c>
      <c r="E27" s="137">
        <v>0.2672033524481694</v>
      </c>
      <c r="F27" s="10">
        <v>3904</v>
      </c>
      <c r="G27" s="137">
        <v>0.30149046258398332</v>
      </c>
      <c r="H27" s="10">
        <v>2548</v>
      </c>
      <c r="I27" s="137">
        <v>0.28101908018087568</v>
      </c>
      <c r="J27" s="10">
        <v>7670</v>
      </c>
      <c r="K27" s="137">
        <v>0.32870489414588155</v>
      </c>
      <c r="L27" s="10">
        <v>17053</v>
      </c>
      <c r="M27" s="137">
        <v>0.26156512669488924</v>
      </c>
      <c r="N27" s="10">
        <v>13145</v>
      </c>
      <c r="O27" s="137">
        <v>0.27819517047258258</v>
      </c>
      <c r="P27" s="10">
        <v>12069</v>
      </c>
      <c r="Q27" s="137">
        <v>0.32496836209914104</v>
      </c>
      <c r="R27" s="10">
        <v>104922</v>
      </c>
      <c r="S27" s="137">
        <v>0.28773738841887314</v>
      </c>
    </row>
    <row r="28" spans="1:20" ht="14.4" x14ac:dyDescent="0.3">
      <c r="A28" s="125" t="s">
        <v>852</v>
      </c>
      <c r="B28" s="10">
        <v>2196</v>
      </c>
      <c r="C28" s="137">
        <v>2.2600730715792723E-2</v>
      </c>
      <c r="D28" s="10">
        <v>1268</v>
      </c>
      <c r="E28" s="137">
        <v>1.7479047198941333E-2</v>
      </c>
      <c r="F28" s="10">
        <v>314</v>
      </c>
      <c r="G28" s="137">
        <v>2.4248976754961772E-2</v>
      </c>
      <c r="H28" s="10">
        <v>247</v>
      </c>
      <c r="I28" s="137">
        <v>2.7241645527737952E-2</v>
      </c>
      <c r="J28" s="10">
        <v>462</v>
      </c>
      <c r="K28" s="137">
        <v>1.979943430187709E-2</v>
      </c>
      <c r="L28" s="10">
        <v>1115</v>
      </c>
      <c r="M28" s="137">
        <v>1.7102276213264617E-2</v>
      </c>
      <c r="N28" s="10">
        <v>603</v>
      </c>
      <c r="O28" s="137">
        <v>1.2761634674398425E-2</v>
      </c>
      <c r="P28" s="10">
        <v>1022</v>
      </c>
      <c r="Q28" s="137">
        <v>2.7518242279005897E-2</v>
      </c>
      <c r="R28" s="10">
        <v>7227</v>
      </c>
      <c r="S28" s="137">
        <v>1.981927628241166E-2</v>
      </c>
    </row>
    <row r="29" spans="1:20" ht="14.4" x14ac:dyDescent="0.3">
      <c r="A29" s="125" t="s">
        <v>832</v>
      </c>
      <c r="B29" s="10">
        <v>2629</v>
      </c>
      <c r="C29" s="137">
        <v>2.705706787423455E-2</v>
      </c>
      <c r="D29" s="10">
        <v>2164</v>
      </c>
      <c r="E29" s="137">
        <v>2.983017203352448E-2</v>
      </c>
      <c r="F29" s="10">
        <v>466</v>
      </c>
      <c r="G29" s="137">
        <v>3.5987334929338172E-2</v>
      </c>
      <c r="H29" s="10">
        <v>237</v>
      </c>
      <c r="I29" s="137">
        <v>2.6138744899084593E-2</v>
      </c>
      <c r="J29" s="10">
        <v>785</v>
      </c>
      <c r="K29" s="137">
        <v>3.3641895945830121E-2</v>
      </c>
      <c r="L29" s="10">
        <v>1118</v>
      </c>
      <c r="M29" s="137">
        <v>1.7148291306215105E-2</v>
      </c>
      <c r="N29" s="10">
        <v>898</v>
      </c>
      <c r="O29" s="137">
        <v>1.900488878542253E-2</v>
      </c>
      <c r="P29" s="10">
        <v>1743</v>
      </c>
      <c r="Q29" s="137">
        <v>4.6931796763510059E-2</v>
      </c>
      <c r="R29" s="10">
        <v>10040</v>
      </c>
      <c r="S29" s="137">
        <v>2.7533628597677193E-2</v>
      </c>
    </row>
    <row r="30" spans="1:20" ht="14.4" x14ac:dyDescent="0.3">
      <c r="A30" s="125" t="s">
        <v>833</v>
      </c>
      <c r="B30" s="10">
        <v>4478</v>
      </c>
      <c r="C30" s="137">
        <v>4.6086553800236713E-2</v>
      </c>
      <c r="D30" s="10">
        <v>2887</v>
      </c>
      <c r="E30" s="137">
        <v>3.9796537273930302E-2</v>
      </c>
      <c r="F30" s="10">
        <v>550</v>
      </c>
      <c r="G30" s="137">
        <v>4.2474322341493551E-2</v>
      </c>
      <c r="H30" s="10">
        <v>358</v>
      </c>
      <c r="I30" s="137">
        <v>3.9483842505790227E-2</v>
      </c>
      <c r="J30" s="10">
        <v>1269</v>
      </c>
      <c r="K30" s="137">
        <v>5.4384160452558498E-2</v>
      </c>
      <c r="L30" s="10">
        <v>2130</v>
      </c>
      <c r="M30" s="137">
        <v>3.2670715994846312E-2</v>
      </c>
      <c r="N30" s="10">
        <v>1726</v>
      </c>
      <c r="O30" s="137">
        <v>3.6528327442805444E-2</v>
      </c>
      <c r="P30" s="10">
        <v>2074</v>
      </c>
      <c r="Q30" s="137">
        <v>5.5844260750154827E-2</v>
      </c>
      <c r="R30" s="10">
        <v>15472</v>
      </c>
      <c r="S30" s="137">
        <v>4.243030893060374E-2</v>
      </c>
    </row>
    <row r="31" spans="1:20" ht="14.4" x14ac:dyDescent="0.3">
      <c r="A31" s="125" t="s">
        <v>834</v>
      </c>
      <c r="B31" s="10">
        <v>5265</v>
      </c>
      <c r="C31" s="137">
        <v>5.4186178150568622E-2</v>
      </c>
      <c r="D31" s="10">
        <v>3170</v>
      </c>
      <c r="E31" s="137">
        <v>4.3697617997353333E-2</v>
      </c>
      <c r="F31" s="10">
        <v>562</v>
      </c>
      <c r="G31" s="137">
        <v>4.3401034828944321E-2</v>
      </c>
      <c r="H31" s="10">
        <v>455</v>
      </c>
      <c r="I31" s="137">
        <v>5.0181978603727806E-2</v>
      </c>
      <c r="J31" s="10">
        <v>1372</v>
      </c>
      <c r="K31" s="137">
        <v>5.8798320047998627E-2</v>
      </c>
      <c r="L31" s="10">
        <v>2653</v>
      </c>
      <c r="M31" s="137">
        <v>4.0692680532548008E-2</v>
      </c>
      <c r="N31" s="10">
        <v>2190</v>
      </c>
      <c r="O31" s="137">
        <v>4.6348225434382342E-2</v>
      </c>
      <c r="P31" s="10">
        <v>1895</v>
      </c>
      <c r="Q31" s="137">
        <v>5.1024529470368077E-2</v>
      </c>
      <c r="R31" s="10">
        <v>17562</v>
      </c>
      <c r="S31" s="137">
        <v>4.816191089964212E-2</v>
      </c>
    </row>
    <row r="32" spans="1:20" ht="14.4" x14ac:dyDescent="0.3">
      <c r="A32" s="125" t="s">
        <v>853</v>
      </c>
      <c r="B32" s="10">
        <v>13385</v>
      </c>
      <c r="C32" s="137">
        <v>0.13775536458601348</v>
      </c>
      <c r="D32" s="10">
        <v>8586</v>
      </c>
      <c r="E32" s="137">
        <v>0.11835575650639611</v>
      </c>
      <c r="F32" s="10">
        <v>1226</v>
      </c>
      <c r="G32" s="137">
        <v>9.4679125801220176E-2</v>
      </c>
      <c r="H32" s="10">
        <v>997</v>
      </c>
      <c r="I32" s="137">
        <v>0.10995919267673983</v>
      </c>
      <c r="J32" s="10">
        <v>3131</v>
      </c>
      <c r="K32" s="137">
        <v>0.1341818805176995</v>
      </c>
      <c r="L32" s="10">
        <v>9455</v>
      </c>
      <c r="M32" s="137">
        <v>0.14502423461562058</v>
      </c>
      <c r="N32" s="10">
        <v>7210</v>
      </c>
      <c r="O32" s="137">
        <v>0.15258936318808067</v>
      </c>
      <c r="P32" s="10">
        <v>4720</v>
      </c>
      <c r="Q32" s="137">
        <v>0.12709012089717009</v>
      </c>
      <c r="R32" s="10">
        <v>48710</v>
      </c>
      <c r="S32" s="137">
        <v>0.13358197699132032</v>
      </c>
    </row>
    <row r="33" spans="1:19" ht="14.4" x14ac:dyDescent="0.3">
      <c r="A33" s="125" t="s">
        <v>838</v>
      </c>
      <c r="B33" s="10">
        <v>1196</v>
      </c>
      <c r="C33" s="137">
        <v>1.2308958987289662E-2</v>
      </c>
      <c r="D33" s="10">
        <v>1309</v>
      </c>
      <c r="E33" s="137">
        <v>1.8044221438023821E-2</v>
      </c>
      <c r="F33" s="10">
        <v>786</v>
      </c>
      <c r="G33" s="137">
        <v>6.0699667928025329E-2</v>
      </c>
      <c r="H33" s="10">
        <v>254</v>
      </c>
      <c r="I33" s="137">
        <v>2.8013675967795301E-2</v>
      </c>
      <c r="J33" s="10">
        <v>651</v>
      </c>
      <c r="K33" s="137">
        <v>2.7899202879917716E-2</v>
      </c>
      <c r="L33" s="10">
        <v>582</v>
      </c>
      <c r="M33" s="137">
        <v>8.9269280323946258E-3</v>
      </c>
      <c r="N33" s="10">
        <v>518</v>
      </c>
      <c r="O33" s="137">
        <v>1.0962730947493175E-2</v>
      </c>
      <c r="P33" s="10">
        <v>615</v>
      </c>
      <c r="Q33" s="137">
        <v>1.6559411938932119E-2</v>
      </c>
      <c r="R33" s="10">
        <v>5911</v>
      </c>
      <c r="S33" s="137">
        <v>1.6210286717218116E-2</v>
      </c>
    </row>
    <row r="34" spans="1:19" ht="14.4" x14ac:dyDescent="0.3">
      <c r="A34" s="125" t="s">
        <v>855</v>
      </c>
      <c r="B34" s="10">
        <v>25310</v>
      </c>
      <c r="C34" s="137">
        <v>0.26048474244841252</v>
      </c>
      <c r="D34" s="10">
        <v>20238</v>
      </c>
      <c r="E34" s="137">
        <v>0.27897551830613143</v>
      </c>
      <c r="F34" s="10">
        <v>3953</v>
      </c>
      <c r="G34" s="137">
        <v>0.30527453857440728</v>
      </c>
      <c r="H34" s="10">
        <v>2523</v>
      </c>
      <c r="I34" s="137">
        <v>0.27826182860924231</v>
      </c>
      <c r="J34" s="10">
        <v>6317</v>
      </c>
      <c r="K34" s="137">
        <v>0.27072083654752721</v>
      </c>
      <c r="L34" s="10">
        <v>18809</v>
      </c>
      <c r="M34" s="137">
        <v>0.28849929443524142</v>
      </c>
      <c r="N34" s="10">
        <v>13748</v>
      </c>
      <c r="O34" s="137">
        <v>0.29095680514698102</v>
      </c>
      <c r="P34" s="10">
        <v>9496</v>
      </c>
      <c r="Q34" s="137">
        <v>0.25568809068634052</v>
      </c>
      <c r="R34" s="10">
        <v>100394</v>
      </c>
      <c r="S34" s="137">
        <v>0.2753198316170522</v>
      </c>
    </row>
    <row r="35" spans="1:19" ht="14.4" x14ac:dyDescent="0.3">
      <c r="A35" s="125" t="s">
        <v>852</v>
      </c>
      <c r="B35" s="10">
        <v>8872</v>
      </c>
      <c r="C35" s="137">
        <v>9.1308598775279165E-2</v>
      </c>
      <c r="D35" s="10">
        <v>6897</v>
      </c>
      <c r="E35" s="137">
        <v>9.5073334803705334E-2</v>
      </c>
      <c r="F35" s="10">
        <v>1617</v>
      </c>
      <c r="G35" s="137">
        <v>0.12487450768399104</v>
      </c>
      <c r="H35" s="10">
        <v>870</v>
      </c>
      <c r="I35" s="137">
        <v>9.5952354692842176E-2</v>
      </c>
      <c r="J35" s="10">
        <v>2122</v>
      </c>
      <c r="K35" s="137">
        <v>9.0940258849747144E-2</v>
      </c>
      <c r="L35" s="10">
        <v>4820</v>
      </c>
      <c r="M35" s="137">
        <v>7.3930916007117001E-2</v>
      </c>
      <c r="N35" s="10">
        <v>4016</v>
      </c>
      <c r="O35" s="137">
        <v>8.4992910202958669E-2</v>
      </c>
      <c r="P35" s="10">
        <v>3786</v>
      </c>
      <c r="Q35" s="137">
        <v>0.10194135544845041</v>
      </c>
      <c r="R35" s="10">
        <v>33000</v>
      </c>
      <c r="S35" s="137">
        <v>9.0498978458500731E-2</v>
      </c>
    </row>
    <row r="36" spans="1:19" ht="14.4" x14ac:dyDescent="0.3">
      <c r="A36" s="125" t="s">
        <v>832</v>
      </c>
      <c r="B36" s="10">
        <v>7329</v>
      </c>
      <c r="C36" s="137">
        <v>7.5428394998198936E-2</v>
      </c>
      <c r="D36" s="10">
        <v>5267</v>
      </c>
      <c r="E36" s="137">
        <v>7.2604212615791794E-2</v>
      </c>
      <c r="F36" s="10">
        <v>772</v>
      </c>
      <c r="G36" s="137">
        <v>5.9618503359332768E-2</v>
      </c>
      <c r="H36" s="10">
        <v>706</v>
      </c>
      <c r="I36" s="137">
        <v>7.7864784382927099E-2</v>
      </c>
      <c r="J36" s="10">
        <v>1803</v>
      </c>
      <c r="K36" s="137">
        <v>7.7269220879403452E-2</v>
      </c>
      <c r="L36" s="10">
        <v>5182</v>
      </c>
      <c r="M36" s="137">
        <v>7.9483403889809193E-2</v>
      </c>
      <c r="N36" s="10">
        <v>3621</v>
      </c>
      <c r="O36" s="137">
        <v>7.6633298766163677E-2</v>
      </c>
      <c r="P36" s="10">
        <v>2339</v>
      </c>
      <c r="Q36" s="137">
        <v>6.2979617114084924E-2</v>
      </c>
      <c r="R36" s="10">
        <v>27019</v>
      </c>
      <c r="S36" s="137">
        <v>7.4096724211219128E-2</v>
      </c>
    </row>
    <row r="37" spans="1:19" ht="14.4" x14ac:dyDescent="0.3">
      <c r="A37" s="125" t="s">
        <v>833</v>
      </c>
      <c r="B37" s="10">
        <v>4822</v>
      </c>
      <c r="C37" s="137">
        <v>4.9626923274841764E-2</v>
      </c>
      <c r="D37" s="10">
        <v>3618</v>
      </c>
      <c r="E37" s="137">
        <v>4.9873180414644905E-2</v>
      </c>
      <c r="F37" s="10">
        <v>652</v>
      </c>
      <c r="G37" s="137">
        <v>5.0351378484825085E-2</v>
      </c>
      <c r="H37" s="10">
        <v>423</v>
      </c>
      <c r="I37" s="137">
        <v>4.6652696592037059E-2</v>
      </c>
      <c r="J37" s="10">
        <v>1002</v>
      </c>
      <c r="K37" s="137">
        <v>4.2941630239136025E-2</v>
      </c>
      <c r="L37" s="10">
        <v>4066</v>
      </c>
      <c r="M37" s="137">
        <v>6.2365789312227742E-2</v>
      </c>
      <c r="N37" s="10">
        <v>2820</v>
      </c>
      <c r="O37" s="137">
        <v>5.9681276586738906E-2</v>
      </c>
      <c r="P37" s="10">
        <v>1437</v>
      </c>
      <c r="Q37" s="137">
        <v>3.8692479603651152E-2</v>
      </c>
      <c r="R37" s="10">
        <v>18840</v>
      </c>
      <c r="S37" s="137">
        <v>5.1666689519944055E-2</v>
      </c>
    </row>
    <row r="38" spans="1:19" ht="14.4" x14ac:dyDescent="0.3">
      <c r="A38" s="125" t="s">
        <v>834</v>
      </c>
      <c r="B38" s="10">
        <v>1860</v>
      </c>
      <c r="C38" s="137">
        <v>1.9142695415015697E-2</v>
      </c>
      <c r="D38" s="10">
        <v>1529</v>
      </c>
      <c r="E38" s="137">
        <v>2.1076863696515218E-2</v>
      </c>
      <c r="F38" s="10">
        <v>187</v>
      </c>
      <c r="G38" s="137">
        <v>1.4441269596107807E-2</v>
      </c>
      <c r="H38" s="10">
        <v>224</v>
      </c>
      <c r="I38" s="137">
        <v>2.4704974081835227E-2</v>
      </c>
      <c r="J38" s="10">
        <v>406</v>
      </c>
      <c r="K38" s="137">
        <v>1.7399502871346534E-2</v>
      </c>
      <c r="L38" s="10">
        <v>2172</v>
      </c>
      <c r="M38" s="137">
        <v>3.3314927296153138E-2</v>
      </c>
      <c r="N38" s="10">
        <v>1422</v>
      </c>
      <c r="O38" s="137">
        <v>3.009460117246196E-2</v>
      </c>
      <c r="P38" s="10">
        <v>718</v>
      </c>
      <c r="Q38" s="137">
        <v>1.9332776865289857E-2</v>
      </c>
      <c r="R38" s="10">
        <v>8518</v>
      </c>
      <c r="S38" s="137">
        <v>2.3359706015439675E-2</v>
      </c>
    </row>
    <row r="39" spans="1:19" ht="14.4" x14ac:dyDescent="0.3">
      <c r="A39" s="125" t="s">
        <v>853</v>
      </c>
      <c r="B39" s="10">
        <v>1683</v>
      </c>
      <c r="C39" s="137">
        <v>1.7321051819070652E-2</v>
      </c>
      <c r="D39" s="10">
        <v>1364</v>
      </c>
      <c r="E39" s="137">
        <v>1.8802382002646671E-2</v>
      </c>
      <c r="F39" s="10">
        <v>142</v>
      </c>
      <c r="G39" s="137">
        <v>1.0966097768167427E-2</v>
      </c>
      <c r="H39" s="10">
        <v>140</v>
      </c>
      <c r="I39" s="137">
        <v>1.5440608801147017E-2</v>
      </c>
      <c r="J39" s="10">
        <v>318</v>
      </c>
      <c r="K39" s="137">
        <v>1.3628182051941374E-2</v>
      </c>
      <c r="L39" s="10">
        <v>2072</v>
      </c>
      <c r="M39" s="137">
        <v>3.1781090864470216E-2</v>
      </c>
      <c r="N39" s="10">
        <v>1422</v>
      </c>
      <c r="O39" s="137">
        <v>3.009460117246196E-2</v>
      </c>
      <c r="P39" s="10">
        <v>606</v>
      </c>
      <c r="Q39" s="137">
        <v>1.631707908128921E-2</v>
      </c>
      <c r="R39" s="10">
        <v>7747</v>
      </c>
      <c r="S39" s="137">
        <v>2.1245320791454702E-2</v>
      </c>
    </row>
    <row r="40" spans="1:19" ht="14.4" x14ac:dyDescent="0.3">
      <c r="A40" s="125" t="s">
        <v>838</v>
      </c>
      <c r="B40" s="10">
        <v>744</v>
      </c>
      <c r="C40" s="137">
        <v>7.6570781660062776E-3</v>
      </c>
      <c r="D40" s="10">
        <v>1563</v>
      </c>
      <c r="E40" s="137">
        <v>2.1545544772827524E-2</v>
      </c>
      <c r="F40" s="10">
        <v>583</v>
      </c>
      <c r="G40" s="137">
        <v>4.5022781681983162E-2</v>
      </c>
      <c r="H40" s="10">
        <v>160</v>
      </c>
      <c r="I40" s="137">
        <v>1.7646410058453733E-2</v>
      </c>
      <c r="J40" s="10">
        <v>666</v>
      </c>
      <c r="K40" s="137">
        <v>2.8542041655952689E-2</v>
      </c>
      <c r="L40" s="10">
        <v>497</v>
      </c>
      <c r="M40" s="137">
        <v>7.6231670654641386E-3</v>
      </c>
      <c r="N40" s="10">
        <v>447</v>
      </c>
      <c r="O40" s="137">
        <v>9.4601172461958472E-3</v>
      </c>
      <c r="P40" s="10">
        <v>610</v>
      </c>
      <c r="Q40" s="137">
        <v>1.6424782573574947E-2</v>
      </c>
      <c r="R40" s="10">
        <v>5270</v>
      </c>
      <c r="S40" s="137">
        <v>1.4452412620493906E-2</v>
      </c>
    </row>
    <row r="41" spans="1:19" ht="14.4" x14ac:dyDescent="0.3">
      <c r="A41" s="125" t="s">
        <v>856</v>
      </c>
      <c r="B41" s="10">
        <v>10248</v>
      </c>
      <c r="C41" s="137">
        <v>0.10547007667369938</v>
      </c>
      <c r="D41" s="10">
        <v>9456</v>
      </c>
      <c r="E41" s="137">
        <v>0.13034847816497575</v>
      </c>
      <c r="F41" s="10">
        <v>1572</v>
      </c>
      <c r="G41" s="137">
        <v>0.12139933585605066</v>
      </c>
      <c r="H41" s="10">
        <v>984</v>
      </c>
      <c r="I41" s="137">
        <v>0.10852542185949046</v>
      </c>
      <c r="J41" s="10">
        <v>2532</v>
      </c>
      <c r="K41" s="137">
        <v>0.108511185394703</v>
      </c>
      <c r="L41" s="10">
        <v>9253</v>
      </c>
      <c r="M41" s="137">
        <v>0.14192588502362108</v>
      </c>
      <c r="N41" s="10">
        <v>6119</v>
      </c>
      <c r="O41" s="137">
        <v>0.12949990476392034</v>
      </c>
      <c r="P41" s="10">
        <v>3041</v>
      </c>
      <c r="Q41" s="137">
        <v>8.1881580010231839E-2</v>
      </c>
      <c r="R41" s="10">
        <v>43205</v>
      </c>
      <c r="S41" s="137">
        <v>0.11848510194847044</v>
      </c>
    </row>
    <row r="42" spans="1:19" ht="14.4" x14ac:dyDescent="0.3">
      <c r="A42" s="125" t="s">
        <v>852</v>
      </c>
      <c r="B42" s="10">
        <v>7417</v>
      </c>
      <c r="C42" s="137">
        <v>7.6334070910307208E-2</v>
      </c>
      <c r="D42" s="10">
        <v>6342</v>
      </c>
      <c r="E42" s="137">
        <v>8.7422805469783857E-2</v>
      </c>
      <c r="F42" s="10">
        <v>1082</v>
      </c>
      <c r="G42" s="137">
        <v>8.3558575951810946E-2</v>
      </c>
      <c r="H42" s="10">
        <v>692</v>
      </c>
      <c r="I42" s="137">
        <v>7.6320723502812396E-2</v>
      </c>
      <c r="J42" s="10">
        <v>1825</v>
      </c>
      <c r="K42" s="137">
        <v>7.8212051084254733E-2</v>
      </c>
      <c r="L42" s="10">
        <v>5948</v>
      </c>
      <c r="M42" s="137">
        <v>9.1232590956500395E-2</v>
      </c>
      <c r="N42" s="10">
        <v>4073</v>
      </c>
      <c r="O42" s="137">
        <v>8.6199233878648071E-2</v>
      </c>
      <c r="P42" s="10">
        <v>2240</v>
      </c>
      <c r="Q42" s="137">
        <v>6.0313955680012923E-2</v>
      </c>
      <c r="R42" s="10">
        <v>29619</v>
      </c>
      <c r="S42" s="137">
        <v>8.122694675643434E-2</v>
      </c>
    </row>
    <row r="43" spans="1:19" ht="14.4" x14ac:dyDescent="0.3">
      <c r="A43" s="125" t="s">
        <v>832</v>
      </c>
      <c r="B43" s="10">
        <v>1820</v>
      </c>
      <c r="C43" s="137">
        <v>1.8731024545875573E-2</v>
      </c>
      <c r="D43" s="10">
        <v>1626</v>
      </c>
      <c r="E43" s="137">
        <v>2.2413983237759155E-2</v>
      </c>
      <c r="F43" s="10">
        <v>252</v>
      </c>
      <c r="G43" s="137">
        <v>1.9460962236466137E-2</v>
      </c>
      <c r="H43" s="10">
        <v>126</v>
      </c>
      <c r="I43" s="137">
        <v>1.3896547921032315E-2</v>
      </c>
      <c r="J43" s="10">
        <v>371</v>
      </c>
      <c r="K43" s="137">
        <v>1.5899545727264937E-2</v>
      </c>
      <c r="L43" s="10">
        <v>1881</v>
      </c>
      <c r="M43" s="137">
        <v>2.8851463279955827E-2</v>
      </c>
      <c r="N43" s="10">
        <v>1305</v>
      </c>
      <c r="O43" s="137">
        <v>2.7618463101310026E-2</v>
      </c>
      <c r="P43" s="10">
        <v>432</v>
      </c>
      <c r="Q43" s="137">
        <v>1.1631977166859635E-2</v>
      </c>
      <c r="R43" s="10">
        <v>7813</v>
      </c>
      <c r="S43" s="137">
        <v>2.1426318748371705E-2</v>
      </c>
    </row>
    <row r="44" spans="1:19" ht="14.4" x14ac:dyDescent="0.3">
      <c r="A44" s="125" t="s">
        <v>833</v>
      </c>
      <c r="B44" s="10">
        <v>529</v>
      </c>
      <c r="C44" s="137">
        <v>5.4443472443781197E-3</v>
      </c>
      <c r="D44" s="10">
        <v>513</v>
      </c>
      <c r="E44" s="137">
        <v>7.0715703573003968E-3</v>
      </c>
      <c r="F44" s="10">
        <v>45</v>
      </c>
      <c r="G44" s="137">
        <v>3.4751718279403816E-3</v>
      </c>
      <c r="H44" s="10">
        <v>68</v>
      </c>
      <c r="I44" s="137">
        <v>7.499724274842837E-3</v>
      </c>
      <c r="J44" s="10">
        <v>178</v>
      </c>
      <c r="K44" s="137">
        <v>7.6283534756149823E-3</v>
      </c>
      <c r="L44" s="10">
        <v>763</v>
      </c>
      <c r="M44" s="137">
        <v>1.170317197374072E-2</v>
      </c>
      <c r="N44" s="10">
        <v>496</v>
      </c>
      <c r="O44" s="137">
        <v>1.049713233582358E-2</v>
      </c>
      <c r="P44" s="10">
        <v>138</v>
      </c>
      <c r="Q44" s="137">
        <v>3.7157704838579391E-3</v>
      </c>
      <c r="R44" s="10">
        <v>2730</v>
      </c>
      <c r="S44" s="137">
        <v>7.4867336724759696E-3</v>
      </c>
    </row>
    <row r="45" spans="1:19" ht="14.4" x14ac:dyDescent="0.3">
      <c r="A45" s="125" t="s">
        <v>834</v>
      </c>
      <c r="B45" s="10">
        <v>117</v>
      </c>
      <c r="C45" s="137">
        <v>1.2041372922348581E-3</v>
      </c>
      <c r="D45" s="10">
        <v>166</v>
      </c>
      <c r="E45" s="137">
        <v>2.2882664314071459E-3</v>
      </c>
      <c r="F45" s="10">
        <v>0</v>
      </c>
      <c r="G45" s="137">
        <v>0</v>
      </c>
      <c r="H45" s="10">
        <v>12</v>
      </c>
      <c r="I45" s="137">
        <v>1.32348075438403E-3</v>
      </c>
      <c r="J45" s="10">
        <v>13</v>
      </c>
      <c r="K45" s="137">
        <v>5.571269392303077E-4</v>
      </c>
      <c r="L45" s="10">
        <v>305</v>
      </c>
      <c r="M45" s="137">
        <v>4.678201116632922E-3</v>
      </c>
      <c r="N45" s="10">
        <v>91</v>
      </c>
      <c r="O45" s="137">
        <v>1.9258851664515036E-3</v>
      </c>
      <c r="P45" s="10">
        <v>42</v>
      </c>
      <c r="Q45" s="137">
        <v>1.1308866690002424E-3</v>
      </c>
      <c r="R45" s="10">
        <v>746</v>
      </c>
      <c r="S45" s="137">
        <v>2.0458253918194409E-3</v>
      </c>
    </row>
    <row r="46" spans="1:19" ht="14.4" x14ac:dyDescent="0.3">
      <c r="A46" s="125" t="s">
        <v>853</v>
      </c>
      <c r="B46" s="10">
        <v>91</v>
      </c>
      <c r="C46" s="137">
        <v>9.3655122729377862E-4</v>
      </c>
      <c r="D46" s="10">
        <v>80</v>
      </c>
      <c r="E46" s="137">
        <v>1.1027790030877812E-3</v>
      </c>
      <c r="F46" s="10">
        <v>0</v>
      </c>
      <c r="G46" s="137">
        <v>0</v>
      </c>
      <c r="H46" s="10">
        <v>7</v>
      </c>
      <c r="I46" s="137">
        <v>7.7203044005735085E-4</v>
      </c>
      <c r="J46" s="10">
        <v>13</v>
      </c>
      <c r="K46" s="137">
        <v>5.571269392303077E-4</v>
      </c>
      <c r="L46" s="10">
        <v>141</v>
      </c>
      <c r="M46" s="137">
        <v>2.1627093686729247E-3</v>
      </c>
      <c r="N46" s="10">
        <v>39</v>
      </c>
      <c r="O46" s="137">
        <v>8.2537935705064448E-4</v>
      </c>
      <c r="P46" s="10">
        <v>24</v>
      </c>
      <c r="Q46" s="137">
        <v>6.4622095371442414E-4</v>
      </c>
      <c r="R46" s="10">
        <v>395</v>
      </c>
      <c r="S46" s="137">
        <v>1.0832453482153876E-3</v>
      </c>
    </row>
    <row r="47" spans="1:19" ht="14.4" x14ac:dyDescent="0.3">
      <c r="A47" s="125" t="s">
        <v>838</v>
      </c>
      <c r="B47" s="10">
        <v>274</v>
      </c>
      <c r="C47" s="137">
        <v>2.8199454536098388E-3</v>
      </c>
      <c r="D47" s="10">
        <v>729</v>
      </c>
      <c r="E47" s="137">
        <v>1.0049073665637407E-2</v>
      </c>
      <c r="F47" s="10">
        <v>193</v>
      </c>
      <c r="G47" s="137">
        <v>1.4904625839833192E-2</v>
      </c>
      <c r="H47" s="10">
        <v>79</v>
      </c>
      <c r="I47" s="137">
        <v>8.7129149663615311E-3</v>
      </c>
      <c r="J47" s="10">
        <v>132</v>
      </c>
      <c r="K47" s="137">
        <v>5.6569812291077399E-3</v>
      </c>
      <c r="L47" s="10">
        <v>215</v>
      </c>
      <c r="M47" s="137">
        <v>3.2977483281182896E-3</v>
      </c>
      <c r="N47" s="10">
        <v>115</v>
      </c>
      <c r="O47" s="137">
        <v>2.4338109246365156E-3</v>
      </c>
      <c r="P47" s="10">
        <v>165</v>
      </c>
      <c r="Q47" s="137">
        <v>4.4427690567866666E-3</v>
      </c>
      <c r="R47" s="10">
        <v>1902</v>
      </c>
      <c r="S47" s="137">
        <v>5.2160320311535873E-3</v>
      </c>
    </row>
    <row r="48" spans="1:19" ht="14.4" x14ac:dyDescent="0.3">
      <c r="A48" s="125" t="s">
        <v>857</v>
      </c>
      <c r="B48" s="10">
        <v>5944</v>
      </c>
      <c r="C48" s="137">
        <v>6.1174291154222196E-2</v>
      </c>
      <c r="D48" s="10">
        <v>5927</v>
      </c>
      <c r="E48" s="137">
        <v>8.1702139391265985E-2</v>
      </c>
      <c r="F48" s="10">
        <v>661</v>
      </c>
      <c r="G48" s="137">
        <v>5.1046412850413156E-2</v>
      </c>
      <c r="H48" s="10">
        <v>621</v>
      </c>
      <c r="I48" s="137">
        <v>6.8490129039373557E-2</v>
      </c>
      <c r="J48" s="10">
        <v>1572</v>
      </c>
      <c r="K48" s="137">
        <v>6.7369503728464897E-2</v>
      </c>
      <c r="L48" s="10">
        <v>6025</v>
      </c>
      <c r="M48" s="137">
        <v>9.2413645008896247E-2</v>
      </c>
      <c r="N48" s="10">
        <v>3455</v>
      </c>
      <c r="O48" s="137">
        <v>7.3120145605384018E-2</v>
      </c>
      <c r="P48" s="10">
        <v>1981</v>
      </c>
      <c r="Q48" s="137">
        <v>5.3340154554511431E-2</v>
      </c>
      <c r="R48" s="10">
        <v>26186</v>
      </c>
      <c r="S48" s="137">
        <v>7.1812310603463644E-2</v>
      </c>
    </row>
    <row r="49" spans="1:20" ht="14.4" x14ac:dyDescent="0.3">
      <c r="A49" s="125" t="s">
        <v>852</v>
      </c>
      <c r="B49" s="10">
        <v>5382</v>
      </c>
      <c r="C49" s="137">
        <v>5.5390315442803477E-2</v>
      </c>
      <c r="D49" s="10">
        <v>5186</v>
      </c>
      <c r="E49" s="137">
        <v>7.1487648875165413E-2</v>
      </c>
      <c r="F49" s="10">
        <v>615</v>
      </c>
      <c r="G49" s="137">
        <v>4.7494014981851879E-2</v>
      </c>
      <c r="H49" s="10">
        <v>571</v>
      </c>
      <c r="I49" s="137">
        <v>6.2975625896106766E-2</v>
      </c>
      <c r="J49" s="10">
        <v>1331</v>
      </c>
      <c r="K49" s="137">
        <v>5.7041227393503043E-2</v>
      </c>
      <c r="L49" s="10">
        <v>5272</v>
      </c>
      <c r="M49" s="137">
        <v>8.0863856678323826E-2</v>
      </c>
      <c r="N49" s="10">
        <v>3110</v>
      </c>
      <c r="O49" s="137">
        <v>6.581871283147446E-2</v>
      </c>
      <c r="P49" s="10">
        <v>1855</v>
      </c>
      <c r="Q49" s="137">
        <v>4.9947494547510705E-2</v>
      </c>
      <c r="R49" s="10">
        <v>23322</v>
      </c>
      <c r="S49" s="137">
        <v>6.3958096230580422E-2</v>
      </c>
    </row>
    <row r="50" spans="1:20" ht="14.4" x14ac:dyDescent="0.3">
      <c r="A50" s="125" t="s">
        <v>832</v>
      </c>
      <c r="B50" s="10">
        <v>214</v>
      </c>
      <c r="C50" s="137">
        <v>2.2024391498996552E-3</v>
      </c>
      <c r="D50" s="10">
        <v>286</v>
      </c>
      <c r="E50" s="137">
        <v>3.9424349360388175E-3</v>
      </c>
      <c r="F50" s="10">
        <v>11</v>
      </c>
      <c r="G50" s="137">
        <v>8.4948644682987105E-4</v>
      </c>
      <c r="H50" s="10">
        <v>0</v>
      </c>
      <c r="I50" s="137">
        <v>0</v>
      </c>
      <c r="J50" s="10">
        <v>54</v>
      </c>
      <c r="K50" s="137">
        <v>2.3142195937258937E-3</v>
      </c>
      <c r="L50" s="10">
        <v>481</v>
      </c>
      <c r="M50" s="137">
        <v>7.3777532363948706E-3</v>
      </c>
      <c r="N50" s="10">
        <v>215</v>
      </c>
      <c r="O50" s="137">
        <v>4.5501682504073991E-3</v>
      </c>
      <c r="P50" s="10">
        <v>27</v>
      </c>
      <c r="Q50" s="137">
        <v>7.2699857292872721E-4</v>
      </c>
      <c r="R50" s="10">
        <v>1288</v>
      </c>
      <c r="S50" s="137">
        <v>3.5322025531681497E-3</v>
      </c>
    </row>
    <row r="51" spans="1:20" ht="14.4" x14ac:dyDescent="0.3">
      <c r="A51" s="125" t="s">
        <v>833</v>
      </c>
      <c r="B51" s="10">
        <v>82</v>
      </c>
      <c r="C51" s="137">
        <v>8.4392528173725108E-4</v>
      </c>
      <c r="D51" s="10">
        <v>53</v>
      </c>
      <c r="E51" s="137">
        <v>7.3059108954565502E-4</v>
      </c>
      <c r="F51" s="10">
        <v>0</v>
      </c>
      <c r="G51" s="137">
        <v>0</v>
      </c>
      <c r="H51" s="10">
        <v>13</v>
      </c>
      <c r="I51" s="137">
        <v>1.4337708172493658E-3</v>
      </c>
      <c r="J51" s="10">
        <v>0</v>
      </c>
      <c r="K51" s="137">
        <v>0</v>
      </c>
      <c r="L51" s="10">
        <v>94</v>
      </c>
      <c r="M51" s="137">
        <v>1.4418062457819498E-3</v>
      </c>
      <c r="N51" s="10">
        <v>27</v>
      </c>
      <c r="O51" s="137">
        <v>5.714164779581385E-4</v>
      </c>
      <c r="P51" s="10">
        <v>28</v>
      </c>
      <c r="Q51" s="137">
        <v>7.5392444600016161E-4</v>
      </c>
      <c r="R51" s="10">
        <v>297</v>
      </c>
      <c r="S51" s="137">
        <v>8.1449080612650666E-4</v>
      </c>
    </row>
    <row r="52" spans="1:20" ht="14.4" x14ac:dyDescent="0.3">
      <c r="A52" s="125" t="s">
        <v>834</v>
      </c>
      <c r="B52" s="10">
        <v>29</v>
      </c>
      <c r="C52" s="137">
        <v>2.9846138012658882E-4</v>
      </c>
      <c r="D52" s="10">
        <v>8</v>
      </c>
      <c r="E52" s="137">
        <v>1.1027790030877812E-4</v>
      </c>
      <c r="F52" s="10">
        <v>7</v>
      </c>
      <c r="G52" s="137">
        <v>5.4058228434628161E-4</v>
      </c>
      <c r="H52" s="10">
        <v>0</v>
      </c>
      <c r="I52" s="137">
        <v>0</v>
      </c>
      <c r="J52" s="10">
        <v>11</v>
      </c>
      <c r="K52" s="137">
        <v>4.7141510242564499E-4</v>
      </c>
      <c r="L52" s="10">
        <v>0</v>
      </c>
      <c r="M52" s="137">
        <v>0</v>
      </c>
      <c r="N52" s="10">
        <v>0</v>
      </c>
      <c r="O52" s="137">
        <v>0</v>
      </c>
      <c r="P52" s="10">
        <v>0</v>
      </c>
      <c r="Q52" s="137">
        <v>0</v>
      </c>
      <c r="R52" s="10">
        <v>55</v>
      </c>
      <c r="S52" s="137">
        <v>1.508316307641679E-4</v>
      </c>
    </row>
    <row r="53" spans="1:20" ht="14.4" x14ac:dyDescent="0.3">
      <c r="A53" s="125" t="s">
        <v>853</v>
      </c>
      <c r="B53" s="10">
        <v>10</v>
      </c>
      <c r="C53" s="137">
        <v>1.0291771728503062E-4</v>
      </c>
      <c r="D53" s="10">
        <v>0</v>
      </c>
      <c r="E53" s="137">
        <v>0</v>
      </c>
      <c r="F53" s="10">
        <v>0</v>
      </c>
      <c r="G53" s="137">
        <v>0</v>
      </c>
      <c r="H53" s="10">
        <v>0</v>
      </c>
      <c r="I53" s="137">
        <v>0</v>
      </c>
      <c r="J53" s="10">
        <v>0</v>
      </c>
      <c r="K53" s="137">
        <v>0</v>
      </c>
      <c r="L53" s="10">
        <v>15</v>
      </c>
      <c r="M53" s="137">
        <v>2.3007546475243881E-4</v>
      </c>
      <c r="N53" s="10">
        <v>0</v>
      </c>
      <c r="O53" s="137">
        <v>0</v>
      </c>
      <c r="P53" s="10">
        <v>0</v>
      </c>
      <c r="Q53" s="137">
        <v>0</v>
      </c>
      <c r="R53" s="10">
        <v>25</v>
      </c>
      <c r="S53" s="137">
        <v>6.8559832165530853E-5</v>
      </c>
    </row>
    <row r="54" spans="1:20" ht="14.4" x14ac:dyDescent="0.3">
      <c r="A54" s="125" t="s">
        <v>838</v>
      </c>
      <c r="B54" s="10">
        <v>227</v>
      </c>
      <c r="C54" s="137">
        <v>2.3362321823701951E-3</v>
      </c>
      <c r="D54" s="10">
        <v>394</v>
      </c>
      <c r="E54" s="137">
        <v>5.4311865902073224E-3</v>
      </c>
      <c r="F54" s="10">
        <v>28</v>
      </c>
      <c r="G54" s="137">
        <v>2.1623291373851264E-3</v>
      </c>
      <c r="H54" s="10">
        <v>37</v>
      </c>
      <c r="I54" s="137">
        <v>4.0807323260174258E-3</v>
      </c>
      <c r="J54" s="10">
        <v>176</v>
      </c>
      <c r="K54" s="137">
        <v>7.5426416388103198E-3</v>
      </c>
      <c r="L54" s="10">
        <v>163</v>
      </c>
      <c r="M54" s="137">
        <v>2.5001533836431682E-3</v>
      </c>
      <c r="N54" s="10">
        <v>103</v>
      </c>
      <c r="O54" s="137">
        <v>2.1798480455440098E-3</v>
      </c>
      <c r="P54" s="10">
        <v>71</v>
      </c>
      <c r="Q54" s="137">
        <v>1.9117369880718381E-3</v>
      </c>
      <c r="R54" s="10">
        <v>1199</v>
      </c>
      <c r="S54" s="137">
        <v>3.28812955065886E-3</v>
      </c>
    </row>
    <row r="55" spans="1:20" ht="14.4" x14ac:dyDescent="0.3">
      <c r="A55" s="432"/>
      <c r="B55" s="432"/>
      <c r="C55" s="432"/>
      <c r="D55" s="432"/>
      <c r="E55" s="432"/>
      <c r="F55" s="432"/>
      <c r="G55" s="432"/>
      <c r="H55" s="432"/>
      <c r="I55" s="432"/>
      <c r="J55" s="432"/>
      <c r="K55" s="432"/>
      <c r="L55" s="432"/>
      <c r="M55" s="432"/>
      <c r="N55" s="432"/>
      <c r="O55" s="432"/>
      <c r="P55" s="432"/>
      <c r="Q55" s="432"/>
      <c r="R55" s="432"/>
      <c r="S55" s="432"/>
    </row>
    <row r="56" spans="1:20" ht="14.4" x14ac:dyDescent="0.3">
      <c r="A56" s="472" t="s">
        <v>858</v>
      </c>
      <c r="B56" s="472"/>
      <c r="C56" s="472"/>
      <c r="D56" s="472"/>
      <c r="E56" s="472"/>
      <c r="F56" s="472"/>
      <c r="G56" s="472"/>
      <c r="H56" s="472"/>
      <c r="I56" s="472"/>
      <c r="J56" s="472"/>
      <c r="K56" s="472"/>
      <c r="L56" s="472"/>
      <c r="M56" s="472"/>
      <c r="N56" s="472"/>
      <c r="O56" s="472"/>
      <c r="P56" s="472"/>
      <c r="Q56" s="472"/>
      <c r="R56" s="472"/>
      <c r="S56" s="472"/>
    </row>
    <row r="57" spans="1:20" ht="14.4" x14ac:dyDescent="0.3">
      <c r="A57" s="125" t="s">
        <v>859</v>
      </c>
      <c r="B57" s="10">
        <v>99525</v>
      </c>
      <c r="C57" s="137"/>
      <c r="D57" s="10">
        <v>86793</v>
      </c>
      <c r="E57" s="137"/>
      <c r="F57" s="10">
        <v>12724</v>
      </c>
      <c r="G57" s="137"/>
      <c r="H57" s="10">
        <v>13946</v>
      </c>
      <c r="I57" s="137"/>
      <c r="J57" s="10">
        <v>23693</v>
      </c>
      <c r="K57" s="137"/>
      <c r="L57" s="10">
        <v>76859</v>
      </c>
      <c r="M57" s="137"/>
      <c r="N57" s="10">
        <v>62833</v>
      </c>
      <c r="O57" s="137"/>
      <c r="P57" s="10">
        <v>46627</v>
      </c>
      <c r="Q57" s="137"/>
      <c r="R57" s="10">
        <v>423000</v>
      </c>
      <c r="S57" s="137"/>
      <c r="T57" s="10">
        <f>SUM(R62,R63,R69,R70,R76,R77,R83,R84,R90,R91)</f>
        <v>94230</v>
      </c>
    </row>
    <row r="58" spans="1:20" ht="14.4" x14ac:dyDescent="0.3">
      <c r="A58" s="125" t="s">
        <v>851</v>
      </c>
      <c r="B58" s="10">
        <v>8927</v>
      </c>
      <c r="C58" s="137">
        <v>8.9696056267269536E-2</v>
      </c>
      <c r="D58" s="10">
        <v>7954</v>
      </c>
      <c r="E58" s="137">
        <v>9.1643335292016639E-2</v>
      </c>
      <c r="F58" s="10">
        <v>1254</v>
      </c>
      <c r="G58" s="137">
        <v>9.8553913863564921E-2</v>
      </c>
      <c r="H58" s="10">
        <v>1406</v>
      </c>
      <c r="I58" s="137">
        <v>0.1008174386920981</v>
      </c>
      <c r="J58" s="10">
        <v>2085</v>
      </c>
      <c r="K58" s="137">
        <v>8.8000675304942391E-2</v>
      </c>
      <c r="L58" s="10">
        <v>6149</v>
      </c>
      <c r="M58" s="137">
        <v>8.0003643034647867E-2</v>
      </c>
      <c r="N58" s="10">
        <v>4506</v>
      </c>
      <c r="O58" s="137">
        <v>7.1713908296595741E-2</v>
      </c>
      <c r="P58" s="10">
        <v>5153</v>
      </c>
      <c r="Q58" s="137">
        <v>0.11051536663306667</v>
      </c>
      <c r="R58" s="10">
        <v>37434</v>
      </c>
      <c r="S58" s="137">
        <v>8.8496453900709218E-2</v>
      </c>
    </row>
    <row r="59" spans="1:20" ht="14.4" x14ac:dyDescent="0.3">
      <c r="A59" s="125" t="s">
        <v>852</v>
      </c>
      <c r="B59" s="10">
        <v>1576</v>
      </c>
      <c r="C59" s="137">
        <v>1.5835217282089926E-2</v>
      </c>
      <c r="D59" s="10">
        <v>1371</v>
      </c>
      <c r="E59" s="137">
        <v>1.5796204763056928E-2</v>
      </c>
      <c r="F59" s="10">
        <v>262</v>
      </c>
      <c r="G59" s="137">
        <v>2.0591009116629991E-2</v>
      </c>
      <c r="H59" s="10">
        <v>295</v>
      </c>
      <c r="I59" s="137">
        <v>2.1153018786748887E-2</v>
      </c>
      <c r="J59" s="10">
        <v>430</v>
      </c>
      <c r="K59" s="137">
        <v>1.8148820326678767E-2</v>
      </c>
      <c r="L59" s="10">
        <v>1188</v>
      </c>
      <c r="M59" s="137">
        <v>1.5456875577355937E-2</v>
      </c>
      <c r="N59" s="10">
        <v>903</v>
      </c>
      <c r="O59" s="137">
        <v>1.437142902614868E-2</v>
      </c>
      <c r="P59" s="10">
        <v>1151</v>
      </c>
      <c r="Q59" s="137">
        <v>2.4685268192249126E-2</v>
      </c>
      <c r="R59" s="10">
        <v>7176</v>
      </c>
      <c r="S59" s="137">
        <v>1.6964539007092199E-2</v>
      </c>
    </row>
    <row r="60" spans="1:20" ht="14.4" x14ac:dyDescent="0.3">
      <c r="A60" s="125" t="s">
        <v>832</v>
      </c>
      <c r="B60" s="10">
        <v>870</v>
      </c>
      <c r="C60" s="137">
        <v>8.7415222305953274E-3</v>
      </c>
      <c r="D60" s="10">
        <v>916</v>
      </c>
      <c r="E60" s="137">
        <v>1.0553846508358968E-2</v>
      </c>
      <c r="F60" s="10">
        <v>180</v>
      </c>
      <c r="G60" s="137">
        <v>1.4146494812951903E-2</v>
      </c>
      <c r="H60" s="10">
        <v>152</v>
      </c>
      <c r="I60" s="137">
        <v>1.0899182561307902E-2</v>
      </c>
      <c r="J60" s="10">
        <v>244</v>
      </c>
      <c r="K60" s="137">
        <v>1.0298400371417719E-2</v>
      </c>
      <c r="L60" s="10">
        <v>583</v>
      </c>
      <c r="M60" s="137">
        <v>7.5853185703691171E-3</v>
      </c>
      <c r="N60" s="10">
        <v>479</v>
      </c>
      <c r="O60" s="137">
        <v>7.6233826174144162E-3</v>
      </c>
      <c r="P60" s="10">
        <v>562</v>
      </c>
      <c r="Q60" s="137">
        <v>1.2053102279794968E-2</v>
      </c>
      <c r="R60" s="10">
        <v>3986</v>
      </c>
      <c r="S60" s="137">
        <v>9.4231678486997629E-3</v>
      </c>
    </row>
    <row r="61" spans="1:20" ht="14.4" x14ac:dyDescent="0.3">
      <c r="A61" s="125" t="s">
        <v>833</v>
      </c>
      <c r="B61" s="10">
        <v>665</v>
      </c>
      <c r="C61" s="137">
        <v>6.681738256719417E-3</v>
      </c>
      <c r="D61" s="10">
        <v>704</v>
      </c>
      <c r="E61" s="137">
        <v>8.1112532116645354E-3</v>
      </c>
      <c r="F61" s="10">
        <v>131</v>
      </c>
      <c r="G61" s="137">
        <v>1.0295504558314995E-2</v>
      </c>
      <c r="H61" s="10">
        <v>110</v>
      </c>
      <c r="I61" s="137">
        <v>7.8875663272622975E-3</v>
      </c>
      <c r="J61" s="10">
        <v>207</v>
      </c>
      <c r="K61" s="137">
        <v>8.7367576921453596E-3</v>
      </c>
      <c r="L61" s="10">
        <v>443</v>
      </c>
      <c r="M61" s="137">
        <v>5.7638012464382828E-3</v>
      </c>
      <c r="N61" s="10">
        <v>383</v>
      </c>
      <c r="O61" s="137">
        <v>6.0955230531726957E-3</v>
      </c>
      <c r="P61" s="10">
        <v>437</v>
      </c>
      <c r="Q61" s="137">
        <v>9.3722521285950194E-3</v>
      </c>
      <c r="R61" s="10">
        <v>3080</v>
      </c>
      <c r="S61" s="137">
        <v>7.2813238770685577E-3</v>
      </c>
    </row>
    <row r="62" spans="1:20" ht="14.4" x14ac:dyDescent="0.3">
      <c r="A62" s="125" t="s">
        <v>834</v>
      </c>
      <c r="B62" s="10">
        <v>658</v>
      </c>
      <c r="C62" s="137">
        <v>6.6114041698065815E-3</v>
      </c>
      <c r="D62" s="10">
        <v>416</v>
      </c>
      <c r="E62" s="137">
        <v>4.7930132614381346E-3</v>
      </c>
      <c r="F62" s="10">
        <v>56</v>
      </c>
      <c r="G62" s="137">
        <v>4.4011317195850365E-3</v>
      </c>
      <c r="H62" s="10">
        <v>104</v>
      </c>
      <c r="I62" s="137">
        <v>7.4573354366843543E-3</v>
      </c>
      <c r="J62" s="10">
        <v>124</v>
      </c>
      <c r="K62" s="137">
        <v>5.2336133035073649E-3</v>
      </c>
      <c r="L62" s="10">
        <v>473</v>
      </c>
      <c r="M62" s="137">
        <v>6.1541263872806045E-3</v>
      </c>
      <c r="N62" s="10">
        <v>314</v>
      </c>
      <c r="O62" s="137">
        <v>4.9973739913739598E-3</v>
      </c>
      <c r="P62" s="10">
        <v>223</v>
      </c>
      <c r="Q62" s="137">
        <v>4.782636669740708E-3</v>
      </c>
      <c r="R62" s="10">
        <v>2368</v>
      </c>
      <c r="S62" s="137">
        <v>5.5981087470449173E-3</v>
      </c>
    </row>
    <row r="63" spans="1:20" ht="14.4" x14ac:dyDescent="0.3">
      <c r="A63" s="125" t="s">
        <v>853</v>
      </c>
      <c r="B63" s="10">
        <v>4371</v>
      </c>
      <c r="C63" s="137">
        <v>4.3918613413715148E-2</v>
      </c>
      <c r="D63" s="10">
        <v>3527</v>
      </c>
      <c r="E63" s="137">
        <v>4.0636917723779566E-2</v>
      </c>
      <c r="F63" s="10">
        <v>500</v>
      </c>
      <c r="G63" s="137">
        <v>3.9295818924866395E-2</v>
      </c>
      <c r="H63" s="10">
        <v>621</v>
      </c>
      <c r="I63" s="137">
        <v>4.4528897174817152E-2</v>
      </c>
      <c r="J63" s="10">
        <v>953</v>
      </c>
      <c r="K63" s="137">
        <v>4.0222850630988058E-2</v>
      </c>
      <c r="L63" s="10">
        <v>2903</v>
      </c>
      <c r="M63" s="137">
        <v>3.7770462795508657E-2</v>
      </c>
      <c r="N63" s="10">
        <v>2138</v>
      </c>
      <c r="O63" s="137">
        <v>3.4026705711966643E-2</v>
      </c>
      <c r="P63" s="10">
        <v>2410</v>
      </c>
      <c r="Q63" s="137">
        <v>5.1686790915135006E-2</v>
      </c>
      <c r="R63" s="10">
        <v>17423</v>
      </c>
      <c r="S63" s="137">
        <v>4.1189125295508278E-2</v>
      </c>
    </row>
    <row r="64" spans="1:20" ht="14.4" x14ac:dyDescent="0.3">
      <c r="A64" s="125" t="s">
        <v>838</v>
      </c>
      <c r="B64" s="10">
        <v>787</v>
      </c>
      <c r="C64" s="137">
        <v>7.90756091434313E-3</v>
      </c>
      <c r="D64" s="10">
        <v>1020</v>
      </c>
      <c r="E64" s="137">
        <v>1.1752099823718503E-2</v>
      </c>
      <c r="F64" s="10">
        <v>125</v>
      </c>
      <c r="G64" s="137">
        <v>9.8239547312165987E-3</v>
      </c>
      <c r="H64" s="10">
        <v>124</v>
      </c>
      <c r="I64" s="137">
        <v>8.8914384052774988E-3</v>
      </c>
      <c r="J64" s="10">
        <v>127</v>
      </c>
      <c r="K64" s="137">
        <v>5.360232980205124E-3</v>
      </c>
      <c r="L64" s="10">
        <v>559</v>
      </c>
      <c r="M64" s="137">
        <v>7.2730584576952599E-3</v>
      </c>
      <c r="N64" s="10">
        <v>289</v>
      </c>
      <c r="O64" s="137">
        <v>4.5994938965193445E-3</v>
      </c>
      <c r="P64" s="10">
        <v>370</v>
      </c>
      <c r="Q64" s="137">
        <v>7.9353164475518476E-3</v>
      </c>
      <c r="R64" s="10">
        <v>3401</v>
      </c>
      <c r="S64" s="137">
        <v>8.040189125295508E-3</v>
      </c>
    </row>
    <row r="65" spans="1:19" ht="14.4" x14ac:dyDescent="0.3">
      <c r="A65" s="125" t="s">
        <v>854</v>
      </c>
      <c r="B65" s="10">
        <v>13417</v>
      </c>
      <c r="C65" s="137">
        <v>0.1348103491585029</v>
      </c>
      <c r="D65" s="10">
        <v>11520</v>
      </c>
      <c r="E65" s="137">
        <v>0.13272959800905604</v>
      </c>
      <c r="F65" s="10">
        <v>2153</v>
      </c>
      <c r="G65" s="137">
        <v>0.16920779629047469</v>
      </c>
      <c r="H65" s="10">
        <v>2330</v>
      </c>
      <c r="I65" s="137">
        <v>0.16707299584110138</v>
      </c>
      <c r="J65" s="10">
        <v>3752</v>
      </c>
      <c r="K65" s="137">
        <v>0.15835900898999705</v>
      </c>
      <c r="L65" s="10">
        <v>9377</v>
      </c>
      <c r="M65" s="137">
        <v>0.12200262818928168</v>
      </c>
      <c r="N65" s="10">
        <v>7999</v>
      </c>
      <c r="O65" s="137">
        <v>0.1273057151496825</v>
      </c>
      <c r="P65" s="10">
        <v>7845</v>
      </c>
      <c r="Q65" s="137">
        <v>0.16825015548930877</v>
      </c>
      <c r="R65" s="10">
        <v>58393</v>
      </c>
      <c r="S65" s="137">
        <v>0.13804491725768323</v>
      </c>
    </row>
    <row r="66" spans="1:19" ht="14.4" x14ac:dyDescent="0.3">
      <c r="A66" s="125" t="s">
        <v>852</v>
      </c>
      <c r="B66" s="10">
        <v>6066</v>
      </c>
      <c r="C66" s="137">
        <v>6.0949510173323285E-2</v>
      </c>
      <c r="D66" s="10">
        <v>5253</v>
      </c>
      <c r="E66" s="137">
        <v>6.0523314092150289E-2</v>
      </c>
      <c r="F66" s="10">
        <v>1139</v>
      </c>
      <c r="G66" s="137">
        <v>8.9515875510845652E-2</v>
      </c>
      <c r="H66" s="10">
        <v>991</v>
      </c>
      <c r="I66" s="137">
        <v>7.1059802093790328E-2</v>
      </c>
      <c r="J66" s="10">
        <v>1592</v>
      </c>
      <c r="K66" s="137">
        <v>6.7192841767610686E-2</v>
      </c>
      <c r="L66" s="10">
        <v>4782</v>
      </c>
      <c r="M66" s="137">
        <v>6.2217827450266071E-2</v>
      </c>
      <c r="N66" s="10">
        <v>4132</v>
      </c>
      <c r="O66" s="137">
        <v>6.5761622077570706E-2</v>
      </c>
      <c r="P66" s="10">
        <v>3807</v>
      </c>
      <c r="Q66" s="137">
        <v>8.1647972204945629E-2</v>
      </c>
      <c r="R66" s="10">
        <v>27762</v>
      </c>
      <c r="S66" s="137">
        <v>6.5631205673758866E-2</v>
      </c>
    </row>
    <row r="67" spans="1:19" ht="14.4" x14ac:dyDescent="0.3">
      <c r="A67" s="125" t="s">
        <v>832</v>
      </c>
      <c r="B67" s="10">
        <v>1177</v>
      </c>
      <c r="C67" s="137">
        <v>1.1826174328058277E-2</v>
      </c>
      <c r="D67" s="10">
        <v>1185</v>
      </c>
      <c r="E67" s="137">
        <v>1.3653174795202378E-2</v>
      </c>
      <c r="F67" s="10">
        <v>196</v>
      </c>
      <c r="G67" s="137">
        <v>1.5403961018547626E-2</v>
      </c>
      <c r="H67" s="10">
        <v>242</v>
      </c>
      <c r="I67" s="137">
        <v>1.7352645919977053E-2</v>
      </c>
      <c r="J67" s="10">
        <v>358</v>
      </c>
      <c r="K67" s="137">
        <v>1.5109948085932554E-2</v>
      </c>
      <c r="L67" s="10">
        <v>870</v>
      </c>
      <c r="M67" s="137">
        <v>1.1319429084427329E-2</v>
      </c>
      <c r="N67" s="10">
        <v>685</v>
      </c>
      <c r="O67" s="137">
        <v>1.0901914599016441E-2</v>
      </c>
      <c r="P67" s="10">
        <v>612</v>
      </c>
      <c r="Q67" s="137">
        <v>1.3125442340274948E-2</v>
      </c>
      <c r="R67" s="10">
        <v>5325</v>
      </c>
      <c r="S67" s="137">
        <v>1.2588652482269504E-2</v>
      </c>
    </row>
    <row r="68" spans="1:19" ht="14.4" x14ac:dyDescent="0.3">
      <c r="A68" s="125" t="s">
        <v>833</v>
      </c>
      <c r="B68" s="10">
        <v>995</v>
      </c>
      <c r="C68" s="137">
        <v>9.997488068324541E-3</v>
      </c>
      <c r="D68" s="10">
        <v>794</v>
      </c>
      <c r="E68" s="137">
        <v>9.1482031961102848E-3</v>
      </c>
      <c r="F68" s="10">
        <v>141</v>
      </c>
      <c r="G68" s="137">
        <v>1.1081420936812324E-2</v>
      </c>
      <c r="H68" s="10">
        <v>244</v>
      </c>
      <c r="I68" s="137">
        <v>1.7496056216836368E-2</v>
      </c>
      <c r="J68" s="10">
        <v>531</v>
      </c>
      <c r="K68" s="137">
        <v>2.2411682775503313E-2</v>
      </c>
      <c r="L68" s="10">
        <v>613</v>
      </c>
      <c r="M68" s="137">
        <v>7.9756437112114397E-3</v>
      </c>
      <c r="N68" s="10">
        <v>434</v>
      </c>
      <c r="O68" s="137">
        <v>6.90719844667611E-3</v>
      </c>
      <c r="P68" s="10">
        <v>655</v>
      </c>
      <c r="Q68" s="137">
        <v>1.404765479228773E-2</v>
      </c>
      <c r="R68" s="10">
        <v>4407</v>
      </c>
      <c r="S68" s="137">
        <v>1.0418439716312056E-2</v>
      </c>
    </row>
    <row r="69" spans="1:19" ht="14.4" x14ac:dyDescent="0.3">
      <c r="A69" s="125" t="s">
        <v>834</v>
      </c>
      <c r="B69" s="10">
        <v>878</v>
      </c>
      <c r="C69" s="137">
        <v>8.821904044209997E-3</v>
      </c>
      <c r="D69" s="10">
        <v>637</v>
      </c>
      <c r="E69" s="137">
        <v>7.3393015565771432E-3</v>
      </c>
      <c r="F69" s="10">
        <v>136</v>
      </c>
      <c r="G69" s="137">
        <v>1.068846274756366E-2</v>
      </c>
      <c r="H69" s="10">
        <v>116</v>
      </c>
      <c r="I69" s="137">
        <v>8.3177972178402407E-3</v>
      </c>
      <c r="J69" s="10">
        <v>227</v>
      </c>
      <c r="K69" s="137">
        <v>9.5808888701304183E-3</v>
      </c>
      <c r="L69" s="10">
        <v>519</v>
      </c>
      <c r="M69" s="137">
        <v>6.7526249365721649E-3</v>
      </c>
      <c r="N69" s="10">
        <v>396</v>
      </c>
      <c r="O69" s="137">
        <v>6.3024207024970956E-3</v>
      </c>
      <c r="P69" s="10">
        <v>637</v>
      </c>
      <c r="Q69" s="137">
        <v>1.3661612370514938E-2</v>
      </c>
      <c r="R69" s="10">
        <v>3546</v>
      </c>
      <c r="S69" s="137">
        <v>8.3829787234042559E-3</v>
      </c>
    </row>
    <row r="70" spans="1:19" ht="14.4" x14ac:dyDescent="0.3">
      <c r="A70" s="125" t="s">
        <v>853</v>
      </c>
      <c r="B70" s="10">
        <v>4294</v>
      </c>
      <c r="C70" s="137">
        <v>4.3144938457673948E-2</v>
      </c>
      <c r="D70" s="10">
        <v>3651</v>
      </c>
      <c r="E70" s="137">
        <v>4.2065604369015935E-2</v>
      </c>
      <c r="F70" s="10">
        <v>541</v>
      </c>
      <c r="G70" s="137">
        <v>4.2518076076705436E-2</v>
      </c>
      <c r="H70" s="10">
        <v>729</v>
      </c>
      <c r="I70" s="137">
        <v>5.2273053205220132E-2</v>
      </c>
      <c r="J70" s="10">
        <v>1044</v>
      </c>
      <c r="K70" s="137">
        <v>4.4063647490820076E-2</v>
      </c>
      <c r="L70" s="10">
        <v>2593</v>
      </c>
      <c r="M70" s="137">
        <v>3.3737103006804665E-2</v>
      </c>
      <c r="N70" s="10">
        <v>2341</v>
      </c>
      <c r="O70" s="137">
        <v>3.7257492082186115E-2</v>
      </c>
      <c r="P70" s="10">
        <v>2134</v>
      </c>
      <c r="Q70" s="137">
        <v>4.5767473781285518E-2</v>
      </c>
      <c r="R70" s="10">
        <v>17327</v>
      </c>
      <c r="S70" s="137">
        <v>4.0962174940898342E-2</v>
      </c>
    </row>
    <row r="71" spans="1:19" ht="14.4" x14ac:dyDescent="0.3">
      <c r="A71" s="125" t="s">
        <v>838</v>
      </c>
      <c r="B71" s="10">
        <v>7</v>
      </c>
      <c r="C71" s="137">
        <v>7.0334086912835972E-5</v>
      </c>
      <c r="D71" s="10">
        <v>0</v>
      </c>
      <c r="E71" s="137">
        <v>0</v>
      </c>
      <c r="F71" s="10">
        <v>0</v>
      </c>
      <c r="G71" s="137">
        <v>0</v>
      </c>
      <c r="H71" s="10">
        <v>8</v>
      </c>
      <c r="I71" s="137">
        <v>5.7364118743725805E-4</v>
      </c>
      <c r="J71" s="10">
        <v>0</v>
      </c>
      <c r="K71" s="137">
        <v>0</v>
      </c>
      <c r="L71" s="10">
        <v>0</v>
      </c>
      <c r="M71" s="137">
        <v>0</v>
      </c>
      <c r="N71" s="10">
        <v>11</v>
      </c>
      <c r="O71" s="137">
        <v>1.7506724173603044E-4</v>
      </c>
      <c r="P71" s="10">
        <v>0</v>
      </c>
      <c r="Q71" s="137">
        <v>0</v>
      </c>
      <c r="R71" s="10">
        <v>26</v>
      </c>
      <c r="S71" s="137">
        <v>6.1465721040189126E-5</v>
      </c>
    </row>
    <row r="72" spans="1:19" ht="14.4" x14ac:dyDescent="0.3">
      <c r="A72" s="125" t="s">
        <v>855</v>
      </c>
      <c r="B72" s="10">
        <v>23497</v>
      </c>
      <c r="C72" s="137">
        <v>0.23609143431298668</v>
      </c>
      <c r="D72" s="10">
        <v>19313</v>
      </c>
      <c r="E72" s="137">
        <v>0.22251794499556415</v>
      </c>
      <c r="F72" s="10">
        <v>3311</v>
      </c>
      <c r="G72" s="137">
        <v>0.26021691292046528</v>
      </c>
      <c r="H72" s="10">
        <v>3412</v>
      </c>
      <c r="I72" s="137">
        <v>0.24465796644199053</v>
      </c>
      <c r="J72" s="10">
        <v>6102</v>
      </c>
      <c r="K72" s="137">
        <v>0.25754442240324149</v>
      </c>
      <c r="L72" s="10">
        <v>15838</v>
      </c>
      <c r="M72" s="137">
        <v>0.20606565268868968</v>
      </c>
      <c r="N72" s="10">
        <v>14804</v>
      </c>
      <c r="O72" s="137">
        <v>0.23560867696910859</v>
      </c>
      <c r="P72" s="10">
        <v>12366</v>
      </c>
      <c r="Q72" s="137">
        <v>0.2652111437579085</v>
      </c>
      <c r="R72" s="10">
        <v>98643</v>
      </c>
      <c r="S72" s="137">
        <v>0.2331985815602837</v>
      </c>
    </row>
    <row r="73" spans="1:19" ht="14.4" x14ac:dyDescent="0.3">
      <c r="A73" s="125" t="s">
        <v>852</v>
      </c>
      <c r="B73" s="10">
        <v>10812</v>
      </c>
      <c r="C73" s="137">
        <v>0.10863602110022608</v>
      </c>
      <c r="D73" s="10">
        <v>8631</v>
      </c>
      <c r="E73" s="137">
        <v>9.944350350834745E-2</v>
      </c>
      <c r="F73" s="10">
        <v>1554</v>
      </c>
      <c r="G73" s="137">
        <v>0.12213140521848476</v>
      </c>
      <c r="H73" s="10">
        <v>1568</v>
      </c>
      <c r="I73" s="137">
        <v>0.11243367273770256</v>
      </c>
      <c r="J73" s="10">
        <v>2909</v>
      </c>
      <c r="K73" s="137">
        <v>0.12277887983792682</v>
      </c>
      <c r="L73" s="10">
        <v>7964</v>
      </c>
      <c r="M73" s="137">
        <v>0.10361831405560833</v>
      </c>
      <c r="N73" s="10">
        <v>6495</v>
      </c>
      <c r="O73" s="137">
        <v>0.10336924864322887</v>
      </c>
      <c r="P73" s="10">
        <v>5750</v>
      </c>
      <c r="Q73" s="137">
        <v>0.12331910695519763</v>
      </c>
      <c r="R73" s="10">
        <v>45683</v>
      </c>
      <c r="S73" s="137">
        <v>0.10799763593380615</v>
      </c>
    </row>
    <row r="74" spans="1:19" ht="14.4" x14ac:dyDescent="0.3">
      <c r="A74" s="125" t="s">
        <v>832</v>
      </c>
      <c r="B74" s="10">
        <v>2576</v>
      </c>
      <c r="C74" s="137">
        <v>2.5882943983923636E-2</v>
      </c>
      <c r="D74" s="10">
        <v>2027</v>
      </c>
      <c r="E74" s="137">
        <v>2.3354417983017062E-2</v>
      </c>
      <c r="F74" s="10">
        <v>366</v>
      </c>
      <c r="G74" s="137">
        <v>2.87645394530022E-2</v>
      </c>
      <c r="H74" s="10">
        <v>361</v>
      </c>
      <c r="I74" s="137">
        <v>2.5885558583106268E-2</v>
      </c>
      <c r="J74" s="10">
        <v>721</v>
      </c>
      <c r="K74" s="137">
        <v>3.0430928966361372E-2</v>
      </c>
      <c r="L74" s="10">
        <v>1475</v>
      </c>
      <c r="M74" s="137">
        <v>1.9190986091414147E-2</v>
      </c>
      <c r="N74" s="10">
        <v>1342</v>
      </c>
      <c r="O74" s="137">
        <v>2.1358203491795711E-2</v>
      </c>
      <c r="P74" s="10">
        <v>1582</v>
      </c>
      <c r="Q74" s="137">
        <v>3.3928839513586551E-2</v>
      </c>
      <c r="R74" s="10">
        <v>10450</v>
      </c>
      <c r="S74" s="137">
        <v>2.4704491725768322E-2</v>
      </c>
    </row>
    <row r="75" spans="1:19" ht="14.4" x14ac:dyDescent="0.3">
      <c r="A75" s="125" t="s">
        <v>833</v>
      </c>
      <c r="B75" s="10">
        <v>3160</v>
      </c>
      <c r="C75" s="137">
        <v>3.1750816377794526E-2</v>
      </c>
      <c r="D75" s="10">
        <v>2257</v>
      </c>
      <c r="E75" s="137">
        <v>2.6004401276600649E-2</v>
      </c>
      <c r="F75" s="10">
        <v>485</v>
      </c>
      <c r="G75" s="137">
        <v>3.8116944357120403E-2</v>
      </c>
      <c r="H75" s="10">
        <v>420</v>
      </c>
      <c r="I75" s="137">
        <v>3.0116162340456044E-2</v>
      </c>
      <c r="J75" s="10">
        <v>752</v>
      </c>
      <c r="K75" s="137">
        <v>3.1739332292238215E-2</v>
      </c>
      <c r="L75" s="10">
        <v>1548</v>
      </c>
      <c r="M75" s="137">
        <v>2.0140777267463796E-2</v>
      </c>
      <c r="N75" s="10">
        <v>1624</v>
      </c>
      <c r="O75" s="137">
        <v>2.5846290961755766E-2</v>
      </c>
      <c r="P75" s="10">
        <v>1815</v>
      </c>
      <c r="Q75" s="137">
        <v>3.8925944195423251E-2</v>
      </c>
      <c r="R75" s="10">
        <v>12061</v>
      </c>
      <c r="S75" s="137">
        <v>2.8513002364066193E-2</v>
      </c>
    </row>
    <row r="76" spans="1:19" ht="14.4" x14ac:dyDescent="0.3">
      <c r="A76" s="125" t="s">
        <v>834</v>
      </c>
      <c r="B76" s="10">
        <v>2412</v>
      </c>
      <c r="C76" s="137">
        <v>2.4235116804822907E-2</v>
      </c>
      <c r="D76" s="10">
        <v>2169</v>
      </c>
      <c r="E76" s="137">
        <v>2.4990494625142582E-2</v>
      </c>
      <c r="F76" s="10">
        <v>366</v>
      </c>
      <c r="G76" s="137">
        <v>2.87645394530022E-2</v>
      </c>
      <c r="H76" s="10">
        <v>437</v>
      </c>
      <c r="I76" s="137">
        <v>3.1335149863760216E-2</v>
      </c>
      <c r="J76" s="10">
        <v>725</v>
      </c>
      <c r="K76" s="137">
        <v>3.0599755201958383E-2</v>
      </c>
      <c r="L76" s="10">
        <v>1319</v>
      </c>
      <c r="M76" s="137">
        <v>1.7161295359034077E-2</v>
      </c>
      <c r="N76" s="10">
        <v>1607</v>
      </c>
      <c r="O76" s="137">
        <v>2.5575732497254627E-2</v>
      </c>
      <c r="P76" s="10">
        <v>1374</v>
      </c>
      <c r="Q76" s="137">
        <v>2.9467904861989833E-2</v>
      </c>
      <c r="R76" s="10">
        <v>10409</v>
      </c>
      <c r="S76" s="137">
        <v>2.4607565011820331E-2</v>
      </c>
    </row>
    <row r="77" spans="1:19" ht="14.4" x14ac:dyDescent="0.3">
      <c r="A77" s="125" t="s">
        <v>853</v>
      </c>
      <c r="B77" s="10">
        <v>4529</v>
      </c>
      <c r="C77" s="137">
        <v>4.5506154232604873E-2</v>
      </c>
      <c r="D77" s="10">
        <v>4229</v>
      </c>
      <c r="E77" s="137">
        <v>4.8725127602456418E-2</v>
      </c>
      <c r="F77" s="10">
        <v>536</v>
      </c>
      <c r="G77" s="137">
        <v>4.2125117887456771E-2</v>
      </c>
      <c r="H77" s="10">
        <v>626</v>
      </c>
      <c r="I77" s="137">
        <v>4.4887422916965437E-2</v>
      </c>
      <c r="J77" s="10">
        <v>995</v>
      </c>
      <c r="K77" s="137">
        <v>4.1995526104756681E-2</v>
      </c>
      <c r="L77" s="10">
        <v>3524</v>
      </c>
      <c r="M77" s="137">
        <v>4.5850193210944717E-2</v>
      </c>
      <c r="N77" s="10">
        <v>3736</v>
      </c>
      <c r="O77" s="137">
        <v>5.9459201375073607E-2</v>
      </c>
      <c r="P77" s="10">
        <v>1845</v>
      </c>
      <c r="Q77" s="137">
        <v>3.9569348231711238E-2</v>
      </c>
      <c r="R77" s="10">
        <v>20020</v>
      </c>
      <c r="S77" s="137">
        <v>4.7328605200945624E-2</v>
      </c>
    </row>
    <row r="78" spans="1:19" ht="14.4" x14ac:dyDescent="0.3">
      <c r="A78" s="125" t="s">
        <v>838</v>
      </c>
      <c r="B78" s="10">
        <v>8</v>
      </c>
      <c r="C78" s="137">
        <v>8.0381813614669684E-5</v>
      </c>
      <c r="D78" s="10">
        <v>0</v>
      </c>
      <c r="E78" s="137">
        <v>0</v>
      </c>
      <c r="F78" s="10">
        <v>4</v>
      </c>
      <c r="G78" s="137">
        <v>3.1436655139893113E-4</v>
      </c>
      <c r="H78" s="10">
        <v>0</v>
      </c>
      <c r="I78" s="137">
        <v>0</v>
      </c>
      <c r="J78" s="10">
        <v>0</v>
      </c>
      <c r="K78" s="137">
        <v>0</v>
      </c>
      <c r="L78" s="10">
        <v>8</v>
      </c>
      <c r="M78" s="137">
        <v>1.0408670422461911E-4</v>
      </c>
      <c r="N78" s="10">
        <v>0</v>
      </c>
      <c r="O78" s="137">
        <v>0</v>
      </c>
      <c r="P78" s="10">
        <v>0</v>
      </c>
      <c r="Q78" s="137">
        <v>0</v>
      </c>
      <c r="R78" s="10">
        <v>20</v>
      </c>
      <c r="S78" s="137">
        <v>4.728132387706856E-5</v>
      </c>
    </row>
    <row r="79" spans="1:19" ht="14.4" x14ac:dyDescent="0.3">
      <c r="A79" s="125" t="s">
        <v>856</v>
      </c>
      <c r="B79" s="10">
        <v>21430</v>
      </c>
      <c r="C79" s="137">
        <v>0.21532278322029641</v>
      </c>
      <c r="D79" s="10">
        <v>19122</v>
      </c>
      <c r="E79" s="137">
        <v>0.22031730669524041</v>
      </c>
      <c r="F79" s="10">
        <v>2828</v>
      </c>
      <c r="G79" s="137">
        <v>0.22225715183904432</v>
      </c>
      <c r="H79" s="10">
        <v>3194</v>
      </c>
      <c r="I79" s="137">
        <v>0.22902624408432526</v>
      </c>
      <c r="J79" s="10">
        <v>5335</v>
      </c>
      <c r="K79" s="137">
        <v>0.22517199172751445</v>
      </c>
      <c r="L79" s="10">
        <v>17436</v>
      </c>
      <c r="M79" s="137">
        <v>0.22685697185755735</v>
      </c>
      <c r="N79" s="10">
        <v>14580</v>
      </c>
      <c r="O79" s="137">
        <v>0.23204367131921125</v>
      </c>
      <c r="P79" s="10">
        <v>9681</v>
      </c>
      <c r="Q79" s="137">
        <v>0.2076264825101336</v>
      </c>
      <c r="R79" s="10">
        <v>93606</v>
      </c>
      <c r="S79" s="137">
        <v>0.22129078014184397</v>
      </c>
    </row>
    <row r="80" spans="1:19" ht="14.4" x14ac:dyDescent="0.3">
      <c r="A80" s="125" t="s">
        <v>852</v>
      </c>
      <c r="B80" s="10">
        <v>10361</v>
      </c>
      <c r="C80" s="137">
        <v>0.10410449635769907</v>
      </c>
      <c r="D80" s="10">
        <v>8664</v>
      </c>
      <c r="E80" s="137">
        <v>9.9823718502644224E-2</v>
      </c>
      <c r="F80" s="10">
        <v>1497</v>
      </c>
      <c r="G80" s="137">
        <v>0.11765168186104999</v>
      </c>
      <c r="H80" s="10">
        <v>1480</v>
      </c>
      <c r="I80" s="137">
        <v>0.10612361967589273</v>
      </c>
      <c r="J80" s="10">
        <v>2583</v>
      </c>
      <c r="K80" s="137">
        <v>0.10901954163677036</v>
      </c>
      <c r="L80" s="10">
        <v>8031</v>
      </c>
      <c r="M80" s="137">
        <v>0.10449004020348951</v>
      </c>
      <c r="N80" s="10">
        <v>6057</v>
      </c>
      <c r="O80" s="137">
        <v>9.6398389381376029E-2</v>
      </c>
      <c r="P80" s="10">
        <v>5542</v>
      </c>
      <c r="Q80" s="137">
        <v>0.11885817230360092</v>
      </c>
      <c r="R80" s="10">
        <v>44215</v>
      </c>
      <c r="S80" s="137">
        <v>0.10452718676122931</v>
      </c>
    </row>
    <row r="81" spans="1:19" ht="14.4" x14ac:dyDescent="0.3">
      <c r="A81" s="125" t="s">
        <v>832</v>
      </c>
      <c r="B81" s="10">
        <v>4550</v>
      </c>
      <c r="C81" s="137">
        <v>4.5717156493343382E-2</v>
      </c>
      <c r="D81" s="10">
        <v>4038</v>
      </c>
      <c r="E81" s="137">
        <v>4.6524489302132661E-2</v>
      </c>
      <c r="F81" s="10">
        <v>614</v>
      </c>
      <c r="G81" s="137">
        <v>4.8255265639735929E-2</v>
      </c>
      <c r="H81" s="10">
        <v>662</v>
      </c>
      <c r="I81" s="137">
        <v>4.74688082604331E-2</v>
      </c>
      <c r="J81" s="10">
        <v>1234</v>
      </c>
      <c r="K81" s="137">
        <v>5.2082893681678136E-2</v>
      </c>
      <c r="L81" s="10">
        <v>2792</v>
      </c>
      <c r="M81" s="137">
        <v>3.6326259774392071E-2</v>
      </c>
      <c r="N81" s="10">
        <v>2874</v>
      </c>
      <c r="O81" s="137">
        <v>4.5740295704486497E-2</v>
      </c>
      <c r="P81" s="10">
        <v>2054</v>
      </c>
      <c r="Q81" s="137">
        <v>4.4051729684517552E-2</v>
      </c>
      <c r="R81" s="10">
        <v>18818</v>
      </c>
      <c r="S81" s="137">
        <v>4.4486997635933806E-2</v>
      </c>
    </row>
    <row r="82" spans="1:19" ht="14.4" x14ac:dyDescent="0.3">
      <c r="A82" s="125" t="s">
        <v>833</v>
      </c>
      <c r="B82" s="10">
        <v>3777</v>
      </c>
      <c r="C82" s="137">
        <v>3.7950263752825925E-2</v>
      </c>
      <c r="D82" s="10">
        <v>3409</v>
      </c>
      <c r="E82" s="137">
        <v>3.9277361077506248E-2</v>
      </c>
      <c r="F82" s="10">
        <v>306</v>
      </c>
      <c r="G82" s="137">
        <v>2.4049041182018234E-2</v>
      </c>
      <c r="H82" s="10">
        <v>571</v>
      </c>
      <c r="I82" s="137">
        <v>4.0943639753334288E-2</v>
      </c>
      <c r="J82" s="10">
        <v>819</v>
      </c>
      <c r="K82" s="137">
        <v>3.456717173848816E-2</v>
      </c>
      <c r="L82" s="10">
        <v>2583</v>
      </c>
      <c r="M82" s="137">
        <v>3.3606994626523896E-2</v>
      </c>
      <c r="N82" s="10">
        <v>2421</v>
      </c>
      <c r="O82" s="137">
        <v>3.8530708385720876E-2</v>
      </c>
      <c r="P82" s="10">
        <v>1227</v>
      </c>
      <c r="Q82" s="137">
        <v>2.6315225084178696E-2</v>
      </c>
      <c r="R82" s="10">
        <v>15113</v>
      </c>
      <c r="S82" s="137">
        <v>3.5728132387706855E-2</v>
      </c>
    </row>
    <row r="83" spans="1:19" ht="14.4" x14ac:dyDescent="0.3">
      <c r="A83" s="125" t="s">
        <v>834</v>
      </c>
      <c r="B83" s="10">
        <v>1559</v>
      </c>
      <c r="C83" s="137">
        <v>1.5664405928158754E-2</v>
      </c>
      <c r="D83" s="10">
        <v>1610</v>
      </c>
      <c r="E83" s="137">
        <v>1.8549883055085089E-2</v>
      </c>
      <c r="F83" s="10">
        <v>287</v>
      </c>
      <c r="G83" s="137">
        <v>2.2555800062873312E-2</v>
      </c>
      <c r="H83" s="10">
        <v>262</v>
      </c>
      <c r="I83" s="137">
        <v>1.8786748888570199E-2</v>
      </c>
      <c r="J83" s="10">
        <v>387</v>
      </c>
      <c r="K83" s="137">
        <v>1.6333938294010888E-2</v>
      </c>
      <c r="L83" s="10">
        <v>1817</v>
      </c>
      <c r="M83" s="137">
        <v>2.3640692697016616E-2</v>
      </c>
      <c r="N83" s="10">
        <v>1657</v>
      </c>
      <c r="O83" s="137">
        <v>2.6371492686963857E-2</v>
      </c>
      <c r="P83" s="10">
        <v>456</v>
      </c>
      <c r="Q83" s="137">
        <v>9.7797413515774128E-3</v>
      </c>
      <c r="R83" s="10">
        <v>8035</v>
      </c>
      <c r="S83" s="137">
        <v>1.8995271867612292E-2</v>
      </c>
    </row>
    <row r="84" spans="1:19" ht="14.4" x14ac:dyDescent="0.3">
      <c r="A84" s="125" t="s">
        <v>853</v>
      </c>
      <c r="B84" s="10">
        <v>1183</v>
      </c>
      <c r="C84" s="137">
        <v>1.188646068826928E-2</v>
      </c>
      <c r="D84" s="10">
        <v>1396</v>
      </c>
      <c r="E84" s="137">
        <v>1.608424642540297E-2</v>
      </c>
      <c r="F84" s="10">
        <v>124</v>
      </c>
      <c r="G84" s="137">
        <v>9.7453630933668663E-3</v>
      </c>
      <c r="H84" s="10">
        <v>219</v>
      </c>
      <c r="I84" s="137">
        <v>1.5703427506094939E-2</v>
      </c>
      <c r="J84" s="10">
        <v>312</v>
      </c>
      <c r="K84" s="137">
        <v>1.3168446376566919E-2</v>
      </c>
      <c r="L84" s="10">
        <v>2198</v>
      </c>
      <c r="M84" s="137">
        <v>2.85978219857141E-2</v>
      </c>
      <c r="N84" s="10">
        <v>1559</v>
      </c>
      <c r="O84" s="137">
        <v>2.4811802715133766E-2</v>
      </c>
      <c r="P84" s="10">
        <v>394</v>
      </c>
      <c r="Q84" s="137">
        <v>8.4500396765822376E-3</v>
      </c>
      <c r="R84" s="10">
        <v>7385</v>
      </c>
      <c r="S84" s="137">
        <v>1.7458628841607565E-2</v>
      </c>
    </row>
    <row r="85" spans="1:19" ht="14.4" x14ac:dyDescent="0.3">
      <c r="A85" s="125" t="s">
        <v>838</v>
      </c>
      <c r="B85" s="10">
        <v>0</v>
      </c>
      <c r="C85" s="137">
        <v>0</v>
      </c>
      <c r="D85" s="10">
        <v>5</v>
      </c>
      <c r="E85" s="137">
        <v>5.7608332469208348E-5</v>
      </c>
      <c r="F85" s="10">
        <v>0</v>
      </c>
      <c r="G85" s="137">
        <v>0</v>
      </c>
      <c r="H85" s="10">
        <v>0</v>
      </c>
      <c r="I85" s="137">
        <v>0</v>
      </c>
      <c r="J85" s="10">
        <v>0</v>
      </c>
      <c r="K85" s="137">
        <v>0</v>
      </c>
      <c r="L85" s="10">
        <v>15</v>
      </c>
      <c r="M85" s="137">
        <v>1.9516257042116083E-4</v>
      </c>
      <c r="N85" s="10">
        <v>12</v>
      </c>
      <c r="O85" s="137">
        <v>1.9098244553021501E-4</v>
      </c>
      <c r="P85" s="10">
        <v>8</v>
      </c>
      <c r="Q85" s="137">
        <v>1.7157440967679671E-4</v>
      </c>
      <c r="R85" s="10">
        <v>40</v>
      </c>
      <c r="S85" s="137">
        <v>9.456264775413712E-5</v>
      </c>
    </row>
    <row r="86" spans="1:19" ht="14.4" x14ac:dyDescent="0.3">
      <c r="A86" s="125" t="s">
        <v>857</v>
      </c>
      <c r="B86" s="10">
        <v>32254</v>
      </c>
      <c r="C86" s="137">
        <v>0.32407937704094447</v>
      </c>
      <c r="D86" s="10">
        <v>28884</v>
      </c>
      <c r="E86" s="137">
        <v>0.33279181500812277</v>
      </c>
      <c r="F86" s="10">
        <v>3178</v>
      </c>
      <c r="G86" s="137">
        <v>0.2497642250864508</v>
      </c>
      <c r="H86" s="10">
        <v>3604</v>
      </c>
      <c r="I86" s="137">
        <v>0.25842535494048474</v>
      </c>
      <c r="J86" s="10">
        <v>6419</v>
      </c>
      <c r="K86" s="137">
        <v>0.27092390157430463</v>
      </c>
      <c r="L86" s="10">
        <v>28059</v>
      </c>
      <c r="M86" s="137">
        <v>0.36507110422982342</v>
      </c>
      <c r="N86" s="10">
        <v>20944</v>
      </c>
      <c r="O86" s="137">
        <v>0.33332802826540192</v>
      </c>
      <c r="P86" s="10">
        <v>11582</v>
      </c>
      <c r="Q86" s="137">
        <v>0.24839685160958244</v>
      </c>
      <c r="R86" s="10">
        <v>134924</v>
      </c>
      <c r="S86" s="137">
        <v>0.31896926713947993</v>
      </c>
    </row>
    <row r="87" spans="1:19" ht="14.4" x14ac:dyDescent="0.3">
      <c r="A87" s="125" t="s">
        <v>852</v>
      </c>
      <c r="B87" s="10">
        <v>23299</v>
      </c>
      <c r="C87" s="137">
        <v>0.23410198442602362</v>
      </c>
      <c r="D87" s="10">
        <v>20180</v>
      </c>
      <c r="E87" s="137">
        <v>0.23250722984572489</v>
      </c>
      <c r="F87" s="10">
        <v>2532</v>
      </c>
      <c r="G87" s="137">
        <v>0.19899402703552341</v>
      </c>
      <c r="H87" s="10">
        <v>2750</v>
      </c>
      <c r="I87" s="137">
        <v>0.19718915818155744</v>
      </c>
      <c r="J87" s="10">
        <v>4601</v>
      </c>
      <c r="K87" s="137">
        <v>0.19419237749546278</v>
      </c>
      <c r="L87" s="10">
        <v>17463</v>
      </c>
      <c r="M87" s="137">
        <v>0.22720826448431544</v>
      </c>
      <c r="N87" s="10">
        <v>13971</v>
      </c>
      <c r="O87" s="137">
        <v>0.22235131220855284</v>
      </c>
      <c r="P87" s="10">
        <v>8729</v>
      </c>
      <c r="Q87" s="137">
        <v>0.1872091277585948</v>
      </c>
      <c r="R87" s="10">
        <v>93525</v>
      </c>
      <c r="S87" s="137">
        <v>0.22109929078014184</v>
      </c>
    </row>
    <row r="88" spans="1:19" ht="14.4" x14ac:dyDescent="0.3">
      <c r="A88" s="125" t="s">
        <v>832</v>
      </c>
      <c r="B88" s="10">
        <v>5029</v>
      </c>
      <c r="C88" s="137">
        <v>5.0530017583521727E-2</v>
      </c>
      <c r="D88" s="10">
        <v>5139</v>
      </c>
      <c r="E88" s="137">
        <v>5.9209844111852337E-2</v>
      </c>
      <c r="F88" s="10">
        <v>434</v>
      </c>
      <c r="G88" s="137">
        <v>3.4108770826784027E-2</v>
      </c>
      <c r="H88" s="10">
        <v>577</v>
      </c>
      <c r="I88" s="137">
        <v>4.1373870643912236E-2</v>
      </c>
      <c r="J88" s="10">
        <v>1133</v>
      </c>
      <c r="K88" s="137">
        <v>4.7820031232853583E-2</v>
      </c>
      <c r="L88" s="10">
        <v>4749</v>
      </c>
      <c r="M88" s="137">
        <v>6.1788469795339515E-2</v>
      </c>
      <c r="N88" s="10">
        <v>3514</v>
      </c>
      <c r="O88" s="137">
        <v>5.5926026132764629E-2</v>
      </c>
      <c r="P88" s="10">
        <v>1691</v>
      </c>
      <c r="Q88" s="137">
        <v>3.6266540845432904E-2</v>
      </c>
      <c r="R88" s="10">
        <v>22266</v>
      </c>
      <c r="S88" s="137">
        <v>5.2638297872340423E-2</v>
      </c>
    </row>
    <row r="89" spans="1:19" ht="14.4" x14ac:dyDescent="0.3">
      <c r="A89" s="125" t="s">
        <v>833</v>
      </c>
      <c r="B89" s="10">
        <v>2307</v>
      </c>
      <c r="C89" s="137">
        <v>2.3180105501130369E-2</v>
      </c>
      <c r="D89" s="10">
        <v>2374</v>
      </c>
      <c r="E89" s="137">
        <v>2.7352436256380123E-2</v>
      </c>
      <c r="F89" s="10">
        <v>156</v>
      </c>
      <c r="G89" s="137">
        <v>1.2260295504558314E-2</v>
      </c>
      <c r="H89" s="10">
        <v>146</v>
      </c>
      <c r="I89" s="137">
        <v>1.0468951670729958E-2</v>
      </c>
      <c r="J89" s="10">
        <v>398</v>
      </c>
      <c r="K89" s="137">
        <v>1.6798210441902672E-2</v>
      </c>
      <c r="L89" s="10">
        <v>3054</v>
      </c>
      <c r="M89" s="137">
        <v>3.9735099337748346E-2</v>
      </c>
      <c r="N89" s="10">
        <v>2187</v>
      </c>
      <c r="O89" s="137">
        <v>3.4806550697881689E-2</v>
      </c>
      <c r="P89" s="10">
        <v>706</v>
      </c>
      <c r="Q89" s="137">
        <v>1.514144165397731E-2</v>
      </c>
      <c r="R89" s="10">
        <v>11328</v>
      </c>
      <c r="S89" s="137">
        <v>2.6780141843971633E-2</v>
      </c>
    </row>
    <row r="90" spans="1:19" ht="14.4" x14ac:dyDescent="0.3">
      <c r="A90" s="125" t="s">
        <v>834</v>
      </c>
      <c r="B90" s="10">
        <v>946</v>
      </c>
      <c r="C90" s="137">
        <v>9.5051494599346902E-3</v>
      </c>
      <c r="D90" s="10">
        <v>817</v>
      </c>
      <c r="E90" s="137">
        <v>9.4132015254686438E-3</v>
      </c>
      <c r="F90" s="10">
        <v>27</v>
      </c>
      <c r="G90" s="137">
        <v>2.1219742219427853E-3</v>
      </c>
      <c r="H90" s="10">
        <v>62</v>
      </c>
      <c r="I90" s="137">
        <v>4.4457192026387494E-3</v>
      </c>
      <c r="J90" s="10">
        <v>175</v>
      </c>
      <c r="K90" s="137">
        <v>7.3861478073692652E-3</v>
      </c>
      <c r="L90" s="10">
        <v>1539</v>
      </c>
      <c r="M90" s="137">
        <v>2.0023679725211102E-2</v>
      </c>
      <c r="N90" s="10">
        <v>795</v>
      </c>
      <c r="O90" s="137">
        <v>1.2652587016376745E-2</v>
      </c>
      <c r="P90" s="10">
        <v>335</v>
      </c>
      <c r="Q90" s="137">
        <v>7.1846784052158616E-3</v>
      </c>
      <c r="R90" s="10">
        <v>4696</v>
      </c>
      <c r="S90" s="137">
        <v>1.1101654846335697E-2</v>
      </c>
    </row>
    <row r="91" spans="1:19" ht="14.4" x14ac:dyDescent="0.3">
      <c r="A91" s="125" t="s">
        <v>853</v>
      </c>
      <c r="B91" s="10">
        <v>659</v>
      </c>
      <c r="C91" s="137">
        <v>6.6214518965084148E-3</v>
      </c>
      <c r="D91" s="10">
        <v>357</v>
      </c>
      <c r="E91" s="137">
        <v>4.1132349383014759E-3</v>
      </c>
      <c r="F91" s="10">
        <v>29</v>
      </c>
      <c r="G91" s="137">
        <v>2.2791574976422507E-3</v>
      </c>
      <c r="H91" s="10">
        <v>69</v>
      </c>
      <c r="I91" s="137">
        <v>4.9476552416463501E-3</v>
      </c>
      <c r="J91" s="10">
        <v>105</v>
      </c>
      <c r="K91" s="137">
        <v>4.431688684421559E-3</v>
      </c>
      <c r="L91" s="10">
        <v>1243</v>
      </c>
      <c r="M91" s="137">
        <v>1.6172471668900193E-2</v>
      </c>
      <c r="N91" s="10">
        <v>438</v>
      </c>
      <c r="O91" s="137">
        <v>6.9708592618528478E-3</v>
      </c>
      <c r="P91" s="10">
        <v>121</v>
      </c>
      <c r="Q91" s="137">
        <v>2.5950629463615503E-3</v>
      </c>
      <c r="R91" s="10">
        <v>3021</v>
      </c>
      <c r="S91" s="137">
        <v>7.1418439716312053E-3</v>
      </c>
    </row>
    <row r="92" spans="1:19" ht="14.4" x14ac:dyDescent="0.3">
      <c r="A92" s="125" t="s">
        <v>838</v>
      </c>
      <c r="B92" s="10">
        <v>14</v>
      </c>
      <c r="C92" s="137">
        <v>1.4066817382567194E-4</v>
      </c>
      <c r="D92" s="10">
        <v>17</v>
      </c>
      <c r="E92" s="137">
        <v>1.9586833039530836E-4</v>
      </c>
      <c r="F92" s="10">
        <v>0</v>
      </c>
      <c r="G92" s="137">
        <v>0</v>
      </c>
      <c r="H92" s="10">
        <v>0</v>
      </c>
      <c r="I92" s="137">
        <v>0</v>
      </c>
      <c r="J92" s="10">
        <v>7</v>
      </c>
      <c r="K92" s="137">
        <v>2.9544591229477063E-4</v>
      </c>
      <c r="L92" s="10">
        <v>11</v>
      </c>
      <c r="M92" s="137">
        <v>1.4311921830885129E-4</v>
      </c>
      <c r="N92" s="10">
        <v>39</v>
      </c>
      <c r="O92" s="137">
        <v>6.206929479731988E-4</v>
      </c>
      <c r="P92" s="10">
        <v>0</v>
      </c>
      <c r="Q92" s="137">
        <v>0</v>
      </c>
      <c r="R92" s="10">
        <v>88</v>
      </c>
      <c r="S92" s="137">
        <v>2.0803782505910166E-4</v>
      </c>
    </row>
    <row r="93" spans="1:19" ht="14.4" x14ac:dyDescent="0.3">
      <c r="A93" s="432"/>
      <c r="B93" s="432"/>
      <c r="C93" s="432"/>
      <c r="D93" s="432"/>
      <c r="E93" s="432"/>
      <c r="F93" s="432"/>
      <c r="G93" s="432"/>
      <c r="H93" s="432"/>
      <c r="I93" s="432"/>
      <c r="J93" s="432"/>
      <c r="K93" s="432"/>
      <c r="L93" s="432"/>
      <c r="M93" s="432"/>
      <c r="N93" s="432"/>
      <c r="O93" s="432"/>
      <c r="P93" s="432"/>
      <c r="Q93" s="432"/>
      <c r="R93" s="432"/>
      <c r="S93" s="432"/>
    </row>
    <row r="94" spans="1:19" ht="14.4" x14ac:dyDescent="0.3">
      <c r="A94" s="472" t="s">
        <v>860</v>
      </c>
      <c r="B94" s="472"/>
      <c r="C94" s="472"/>
      <c r="D94" s="472"/>
      <c r="E94" s="472"/>
      <c r="F94" s="472"/>
      <c r="G94" s="472"/>
      <c r="H94" s="472"/>
      <c r="I94" s="472"/>
      <c r="J94" s="472"/>
      <c r="K94" s="472"/>
      <c r="L94" s="472"/>
      <c r="M94" s="472"/>
      <c r="N94" s="472"/>
      <c r="O94" s="472"/>
      <c r="P94" s="472"/>
      <c r="Q94" s="472"/>
      <c r="R94" s="472"/>
      <c r="S94" s="472"/>
    </row>
    <row r="95" spans="1:19" ht="14.4" x14ac:dyDescent="0.3">
      <c r="A95" s="125" t="s">
        <v>861</v>
      </c>
      <c r="B95" s="47">
        <v>82800</v>
      </c>
      <c r="C95" s="137"/>
      <c r="D95" s="47">
        <v>82400</v>
      </c>
      <c r="E95" s="137"/>
      <c r="F95" s="47">
        <v>70400</v>
      </c>
      <c r="G95" s="137"/>
      <c r="H95" s="47">
        <v>85700</v>
      </c>
      <c r="I95" s="137"/>
      <c r="J95" s="47">
        <v>90100</v>
      </c>
      <c r="K95" s="137"/>
      <c r="L95" s="47">
        <v>120500</v>
      </c>
      <c r="M95" s="137"/>
      <c r="N95" s="47">
        <v>123000</v>
      </c>
      <c r="O95" s="137"/>
      <c r="P95" s="47">
        <v>73400</v>
      </c>
      <c r="Q95" s="137"/>
      <c r="R95" s="47">
        <v>89378</v>
      </c>
      <c r="S95" s="137"/>
    </row>
    <row r="96" spans="1:19" ht="14.4" x14ac:dyDescent="0.3">
      <c r="A96" s="432"/>
      <c r="B96" s="432"/>
      <c r="C96" s="432"/>
      <c r="D96" s="432"/>
      <c r="E96" s="432"/>
      <c r="F96" s="432"/>
      <c r="G96" s="432"/>
      <c r="H96" s="432"/>
      <c r="I96" s="432"/>
      <c r="J96" s="432"/>
      <c r="K96" s="432"/>
      <c r="L96" s="432"/>
      <c r="M96" s="432"/>
      <c r="N96" s="432"/>
      <c r="O96" s="432"/>
      <c r="P96" s="432"/>
      <c r="Q96" s="432"/>
      <c r="R96" s="432"/>
      <c r="S96" s="432"/>
    </row>
    <row r="97" spans="1:19" ht="14.4" x14ac:dyDescent="0.3">
      <c r="A97" s="472" t="s">
        <v>862</v>
      </c>
      <c r="B97" s="472"/>
      <c r="C97" s="472"/>
      <c r="D97" s="472"/>
      <c r="E97" s="472"/>
      <c r="F97" s="472"/>
      <c r="G97" s="472"/>
      <c r="H97" s="472"/>
      <c r="I97" s="472"/>
      <c r="J97" s="472"/>
      <c r="K97" s="472"/>
      <c r="L97" s="472"/>
      <c r="M97" s="472"/>
      <c r="N97" s="472"/>
      <c r="O97" s="472"/>
      <c r="P97" s="472"/>
      <c r="Q97" s="472"/>
      <c r="R97" s="472"/>
      <c r="S97" s="472"/>
    </row>
    <row r="98" spans="1:19" ht="14.4" x14ac:dyDescent="0.3">
      <c r="A98" s="125" t="s">
        <v>863</v>
      </c>
      <c r="B98" s="47">
        <v>434</v>
      </c>
      <c r="C98" s="137"/>
      <c r="D98" s="47">
        <v>440</v>
      </c>
      <c r="E98" s="137"/>
      <c r="F98" s="47">
        <v>411</v>
      </c>
      <c r="G98" s="137"/>
      <c r="H98" s="47">
        <v>423</v>
      </c>
      <c r="I98" s="137"/>
      <c r="J98" s="47">
        <v>430</v>
      </c>
      <c r="K98" s="137"/>
      <c r="L98" s="47">
        <v>489</v>
      </c>
      <c r="M98" s="137"/>
      <c r="N98" s="47">
        <v>482</v>
      </c>
      <c r="O98" s="137"/>
      <c r="P98" s="47">
        <v>403</v>
      </c>
      <c r="Q98" s="137"/>
      <c r="R98" s="47">
        <v>446</v>
      </c>
      <c r="S98" s="137"/>
    </row>
    <row r="99" spans="1:19" ht="14.4" x14ac:dyDescent="0.3">
      <c r="A99" s="432"/>
      <c r="B99" s="432"/>
      <c r="C99" s="432"/>
      <c r="D99" s="432"/>
      <c r="E99" s="432"/>
      <c r="F99" s="432"/>
      <c r="G99" s="432"/>
      <c r="H99" s="432"/>
      <c r="I99" s="432"/>
      <c r="J99" s="432"/>
      <c r="K99" s="432"/>
      <c r="L99" s="432"/>
      <c r="M99" s="432"/>
      <c r="N99" s="432"/>
      <c r="O99" s="432"/>
      <c r="P99" s="432"/>
      <c r="Q99" s="432"/>
      <c r="R99" s="432"/>
      <c r="S99" s="432"/>
    </row>
    <row r="100" spans="1:19" ht="14.4" x14ac:dyDescent="0.3">
      <c r="A100" s="472" t="s">
        <v>864</v>
      </c>
      <c r="B100" s="472"/>
      <c r="C100" s="472"/>
      <c r="D100" s="472"/>
      <c r="E100" s="472"/>
      <c r="F100" s="472"/>
      <c r="G100" s="472"/>
      <c r="H100" s="472"/>
      <c r="I100" s="472"/>
      <c r="J100" s="472"/>
      <c r="K100" s="472"/>
      <c r="L100" s="472"/>
      <c r="M100" s="472"/>
      <c r="N100" s="472"/>
      <c r="O100" s="472"/>
      <c r="P100" s="472"/>
      <c r="Q100" s="472"/>
      <c r="R100" s="472"/>
      <c r="S100" s="472"/>
    </row>
    <row r="101" spans="1:19" ht="14.4" x14ac:dyDescent="0.3">
      <c r="A101" s="125" t="s">
        <v>865</v>
      </c>
      <c r="B101" s="47">
        <v>762</v>
      </c>
      <c r="C101" s="137"/>
      <c r="D101" s="47">
        <v>794</v>
      </c>
      <c r="E101" s="137"/>
      <c r="F101" s="47">
        <v>689</v>
      </c>
      <c r="G101" s="137"/>
      <c r="H101" s="47">
        <v>746</v>
      </c>
      <c r="I101" s="137"/>
      <c r="J101" s="47">
        <v>711</v>
      </c>
      <c r="K101" s="137"/>
      <c r="L101" s="47">
        <v>850</v>
      </c>
      <c r="M101" s="137"/>
      <c r="N101" s="47">
        <v>809</v>
      </c>
      <c r="O101" s="137"/>
      <c r="P101" s="47">
        <v>668</v>
      </c>
      <c r="Q101" s="137"/>
      <c r="R101" s="47">
        <v>771</v>
      </c>
      <c r="S101" s="137"/>
    </row>
    <row r="102" spans="1:19" ht="14.4" x14ac:dyDescent="0.3">
      <c r="A102" s="125" t="s">
        <v>866</v>
      </c>
      <c r="B102" s="47">
        <v>182</v>
      </c>
      <c r="C102" s="137"/>
      <c r="D102" s="47">
        <v>177</v>
      </c>
      <c r="E102" s="137"/>
      <c r="F102" s="47">
        <v>166</v>
      </c>
      <c r="G102" s="137"/>
      <c r="H102" s="47">
        <v>183</v>
      </c>
      <c r="I102" s="137"/>
      <c r="J102" s="47">
        <v>171</v>
      </c>
      <c r="K102" s="137"/>
      <c r="L102" s="47">
        <v>179</v>
      </c>
      <c r="M102" s="137"/>
      <c r="N102" s="47">
        <v>161</v>
      </c>
      <c r="O102" s="137"/>
      <c r="P102" s="47">
        <v>162</v>
      </c>
      <c r="Q102" s="137"/>
      <c r="R102" s="47">
        <v>174</v>
      </c>
      <c r="S102" s="137"/>
    </row>
    <row r="103" spans="1:19" ht="14.4" x14ac:dyDescent="0.3">
      <c r="A103" s="432"/>
      <c r="B103" s="432"/>
      <c r="C103" s="432"/>
      <c r="D103" s="432"/>
      <c r="E103" s="432"/>
      <c r="F103" s="432"/>
      <c r="G103" s="432"/>
      <c r="H103" s="432"/>
      <c r="I103" s="432"/>
      <c r="J103" s="432"/>
      <c r="K103" s="432"/>
      <c r="L103" s="432"/>
      <c r="M103" s="432"/>
      <c r="N103" s="432"/>
      <c r="O103" s="432"/>
      <c r="P103" s="432"/>
      <c r="Q103" s="432"/>
      <c r="R103" s="432"/>
      <c r="S103" s="432"/>
    </row>
    <row r="104" spans="1:19" ht="14.4" x14ac:dyDescent="0.3"/>
    <row r="105" spans="1:19" ht="14.4" x14ac:dyDescent="0.3"/>
    <row r="106" spans="1:19" ht="14.4" x14ac:dyDescent="0.3"/>
    <row r="107" spans="1:19" ht="14.4" x14ac:dyDescent="0.3"/>
    <row r="108" spans="1:19" ht="14.4" x14ac:dyDescent="0.3">
      <c r="A108" s="103" t="s">
        <v>679</v>
      </c>
    </row>
    <row r="109" spans="1:19" ht="36" customHeight="1" x14ac:dyDescent="0.3">
      <c r="A109" s="104" t="s">
        <v>680</v>
      </c>
    </row>
    <row r="110" spans="1:19" ht="14.4" x14ac:dyDescent="0.3">
      <c r="A110" s="105" t="s">
        <v>681</v>
      </c>
    </row>
  </sheetData>
  <mergeCells count="29">
    <mergeCell ref="B1:S1"/>
    <mergeCell ref="B2:C2"/>
    <mergeCell ref="D2:E2"/>
    <mergeCell ref="F2:G2"/>
    <mergeCell ref="H2:I2"/>
    <mergeCell ref="J2:K2"/>
    <mergeCell ref="L2:M2"/>
    <mergeCell ref="N2:O2"/>
    <mergeCell ref="P2:Q2"/>
    <mergeCell ref="R2:S2"/>
    <mergeCell ref="A56:S56"/>
    <mergeCell ref="A3:S3"/>
    <mergeCell ref="A4:S4"/>
    <mergeCell ref="A6:S6"/>
    <mergeCell ref="A7:S7"/>
    <mergeCell ref="A9:S9"/>
    <mergeCell ref="A10:S10"/>
    <mergeCell ref="A12:S12"/>
    <mergeCell ref="A13:S13"/>
    <mergeCell ref="A17:S17"/>
    <mergeCell ref="A18:S18"/>
    <mergeCell ref="A55:S55"/>
    <mergeCell ref="A103:S103"/>
    <mergeCell ref="A93:S93"/>
    <mergeCell ref="A94:S94"/>
    <mergeCell ref="A96:S96"/>
    <mergeCell ref="A97:S97"/>
    <mergeCell ref="A99:S99"/>
    <mergeCell ref="A100:S100"/>
  </mergeCells>
  <pageMargins left="0.7" right="0.7" top="0.75" bottom="0.75" header="0.3" footer="0.3"/>
  <pageSetup paperSize="9" orientation="landscape" horizontalDpi="4294967295" verticalDpi="429496729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07CAA-3D8B-402B-B9D5-09241F298693}">
  <sheetPr>
    <tabColor rgb="FF000000"/>
  </sheetPr>
  <dimension ref="A1:T111"/>
  <sheetViews>
    <sheetView zoomScale="90" zoomScaleNormal="9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style="125" customWidth="1"/>
    <col min="2" max="19" width="12" style="125" customWidth="1"/>
    <col min="20" max="20" width="15.44140625" style="125" customWidth="1"/>
    <col min="21" max="16384" width="100" style="125"/>
  </cols>
  <sheetData>
    <row r="1" spans="1:19" ht="36" customHeight="1" x14ac:dyDescent="0.3">
      <c r="B1" s="471" t="s">
        <v>867</v>
      </c>
      <c r="C1" s="471"/>
      <c r="D1" s="471"/>
      <c r="E1" s="471"/>
      <c r="F1" s="471"/>
      <c r="G1" s="471"/>
      <c r="H1" s="471"/>
      <c r="I1" s="471"/>
      <c r="J1" s="471"/>
      <c r="K1" s="471"/>
      <c r="L1" s="471"/>
      <c r="M1" s="471"/>
      <c r="N1" s="471"/>
      <c r="O1" s="471"/>
      <c r="P1" s="471"/>
      <c r="Q1" s="471"/>
      <c r="R1" s="471"/>
      <c r="S1" s="471"/>
    </row>
    <row r="2" spans="1:19" ht="36" customHeight="1" x14ac:dyDescent="0.3">
      <c r="A2" s="125" t="s">
        <v>0</v>
      </c>
      <c r="B2" s="476" t="s">
        <v>740</v>
      </c>
      <c r="C2" s="476"/>
      <c r="D2" s="476" t="s">
        <v>741</v>
      </c>
      <c r="E2" s="476"/>
      <c r="F2" s="476" t="s">
        <v>742</v>
      </c>
      <c r="G2" s="476"/>
      <c r="H2" s="476" t="s">
        <v>743</v>
      </c>
      <c r="I2" s="476"/>
      <c r="J2" s="476" t="s">
        <v>744</v>
      </c>
      <c r="K2" s="476"/>
      <c r="L2" s="476" t="s">
        <v>745</v>
      </c>
      <c r="M2" s="476"/>
      <c r="N2" s="476" t="s">
        <v>746</v>
      </c>
      <c r="O2" s="476"/>
      <c r="P2" s="476" t="s">
        <v>747</v>
      </c>
      <c r="Q2" s="476"/>
      <c r="R2" s="476" t="s">
        <v>748</v>
      </c>
      <c r="S2" s="476"/>
    </row>
    <row r="3" spans="1:19" ht="14.4" x14ac:dyDescent="0.3">
      <c r="A3" s="432"/>
      <c r="B3" s="432"/>
      <c r="C3" s="432"/>
      <c r="D3" s="432"/>
      <c r="E3" s="432"/>
      <c r="F3" s="432"/>
      <c r="G3" s="432"/>
      <c r="H3" s="432"/>
      <c r="I3" s="432"/>
      <c r="J3" s="432"/>
      <c r="K3" s="432"/>
      <c r="L3" s="432"/>
      <c r="M3" s="432"/>
      <c r="N3" s="432"/>
      <c r="O3" s="432"/>
      <c r="P3" s="432"/>
      <c r="Q3" s="432"/>
      <c r="R3" s="432"/>
      <c r="S3" s="432"/>
    </row>
    <row r="4" spans="1:19" ht="14.4" x14ac:dyDescent="0.3">
      <c r="A4" s="472" t="s">
        <v>868</v>
      </c>
      <c r="B4" s="472"/>
      <c r="C4" s="472"/>
      <c r="D4" s="472"/>
      <c r="E4" s="472"/>
      <c r="F4" s="472"/>
      <c r="G4" s="472"/>
      <c r="H4" s="472"/>
      <c r="I4" s="472"/>
      <c r="J4" s="472"/>
      <c r="K4" s="472"/>
      <c r="L4" s="472"/>
      <c r="M4" s="472"/>
      <c r="N4" s="472"/>
      <c r="O4" s="472"/>
      <c r="P4" s="472"/>
      <c r="Q4" s="472"/>
      <c r="R4" s="472"/>
      <c r="S4" s="472"/>
    </row>
    <row r="5" spans="1:19" ht="14.4" x14ac:dyDescent="0.3">
      <c r="A5" s="125" t="s">
        <v>20</v>
      </c>
      <c r="B5" s="10">
        <v>514621</v>
      </c>
      <c r="C5" s="137"/>
      <c r="D5" s="10">
        <v>403089</v>
      </c>
      <c r="E5" s="137"/>
      <c r="F5" s="10">
        <v>73738</v>
      </c>
      <c r="G5" s="137"/>
      <c r="H5" s="10">
        <v>63116</v>
      </c>
      <c r="I5" s="137"/>
      <c r="J5" s="10">
        <v>134560</v>
      </c>
      <c r="K5" s="137"/>
      <c r="L5" s="10">
        <v>347342</v>
      </c>
      <c r="M5" s="137"/>
      <c r="N5" s="10">
        <v>265900</v>
      </c>
      <c r="O5" s="137"/>
      <c r="P5" s="10">
        <v>245738</v>
      </c>
      <c r="Q5" s="137"/>
      <c r="R5" s="10">
        <v>2048104</v>
      </c>
      <c r="S5" s="137"/>
    </row>
    <row r="6" spans="1:19" ht="14.4" x14ac:dyDescent="0.3">
      <c r="A6" s="125" t="s">
        <v>869</v>
      </c>
      <c r="B6" s="10">
        <v>331551</v>
      </c>
      <c r="C6" s="137"/>
      <c r="D6" s="10">
        <v>222236</v>
      </c>
      <c r="E6" s="137"/>
      <c r="F6" s="10">
        <v>0</v>
      </c>
      <c r="G6" s="137"/>
      <c r="H6" s="10">
        <v>0</v>
      </c>
      <c r="I6" s="137"/>
      <c r="J6" s="10">
        <v>0</v>
      </c>
      <c r="K6" s="137"/>
      <c r="L6" s="10">
        <v>197052</v>
      </c>
      <c r="M6" s="137"/>
      <c r="N6" s="10">
        <v>159538</v>
      </c>
      <c r="O6" s="137"/>
      <c r="P6" s="10">
        <v>58957</v>
      </c>
      <c r="Q6" s="137"/>
      <c r="R6" s="10">
        <v>969334</v>
      </c>
      <c r="S6" s="137"/>
    </row>
    <row r="7" spans="1:19" ht="14.4" x14ac:dyDescent="0.3">
      <c r="A7" s="125" t="s">
        <v>870</v>
      </c>
      <c r="B7" s="10">
        <v>111520</v>
      </c>
      <c r="C7" s="137"/>
      <c r="D7" s="10">
        <v>72591</v>
      </c>
      <c r="E7" s="137"/>
      <c r="F7" s="10">
        <v>24825</v>
      </c>
      <c r="G7" s="137"/>
      <c r="H7" s="10">
        <v>32990</v>
      </c>
      <c r="I7" s="137"/>
      <c r="J7" s="10">
        <v>50772</v>
      </c>
      <c r="K7" s="137"/>
      <c r="L7" s="10">
        <v>61363</v>
      </c>
      <c r="M7" s="137"/>
      <c r="N7" s="10">
        <v>50695</v>
      </c>
      <c r="O7" s="137"/>
      <c r="P7" s="10">
        <v>92519</v>
      </c>
      <c r="Q7" s="137"/>
      <c r="R7" s="10">
        <v>497275</v>
      </c>
      <c r="S7" s="137"/>
    </row>
    <row r="8" spans="1:19" ht="14.4" x14ac:dyDescent="0.3">
      <c r="A8" s="432"/>
      <c r="B8" s="432"/>
      <c r="C8" s="432"/>
      <c r="D8" s="432"/>
      <c r="E8" s="432"/>
      <c r="F8" s="432"/>
      <c r="G8" s="432"/>
      <c r="H8" s="432"/>
      <c r="I8" s="432"/>
      <c r="J8" s="432"/>
      <c r="K8" s="432"/>
      <c r="L8" s="432"/>
      <c r="M8" s="432"/>
      <c r="N8" s="432"/>
      <c r="O8" s="432"/>
      <c r="P8" s="432"/>
      <c r="Q8" s="432"/>
      <c r="R8" s="432"/>
      <c r="S8" s="432"/>
    </row>
    <row r="9" spans="1:19" ht="14.4" x14ac:dyDescent="0.3">
      <c r="A9" s="472" t="s">
        <v>871</v>
      </c>
      <c r="B9" s="472"/>
      <c r="C9" s="472"/>
      <c r="D9" s="472"/>
      <c r="E9" s="472"/>
      <c r="F9" s="472"/>
      <c r="G9" s="472"/>
      <c r="H9" s="472"/>
      <c r="I9" s="472"/>
      <c r="J9" s="472"/>
      <c r="K9" s="472"/>
      <c r="L9" s="472"/>
      <c r="M9" s="472"/>
      <c r="N9" s="472"/>
      <c r="O9" s="472"/>
      <c r="P9" s="472"/>
      <c r="Q9" s="472"/>
      <c r="R9" s="472"/>
      <c r="S9" s="472"/>
    </row>
    <row r="10" spans="1:19" ht="14.4" x14ac:dyDescent="0.3">
      <c r="A10" s="125" t="s">
        <v>844</v>
      </c>
      <c r="B10" s="10">
        <v>178506</v>
      </c>
      <c r="C10" s="137"/>
      <c r="D10" s="10">
        <v>139811</v>
      </c>
      <c r="E10" s="137"/>
      <c r="F10" s="10">
        <v>23499</v>
      </c>
      <c r="G10" s="137"/>
      <c r="H10" s="10">
        <v>20950</v>
      </c>
      <c r="I10" s="137"/>
      <c r="J10" s="10">
        <v>44539</v>
      </c>
      <c r="K10" s="137"/>
      <c r="L10" s="10">
        <v>124626</v>
      </c>
      <c r="M10" s="137"/>
      <c r="N10" s="10">
        <v>94675</v>
      </c>
      <c r="O10" s="137"/>
      <c r="P10" s="10">
        <v>80646</v>
      </c>
      <c r="Q10" s="137"/>
      <c r="R10" s="10">
        <v>707252</v>
      </c>
      <c r="S10" s="137"/>
    </row>
    <row r="11" spans="1:19" ht="14.4" x14ac:dyDescent="0.3">
      <c r="A11" s="432"/>
      <c r="B11" s="432"/>
      <c r="C11" s="432"/>
      <c r="D11" s="432"/>
      <c r="E11" s="432"/>
      <c r="F11" s="432"/>
      <c r="G11" s="432"/>
      <c r="H11" s="432"/>
      <c r="I11" s="432"/>
      <c r="J11" s="432"/>
      <c r="K11" s="432"/>
      <c r="L11" s="432"/>
      <c r="M11" s="432"/>
      <c r="N11" s="432"/>
      <c r="O11" s="432"/>
      <c r="P11" s="432"/>
      <c r="Q11" s="432"/>
      <c r="R11" s="432"/>
      <c r="S11" s="432"/>
    </row>
    <row r="12" spans="1:19" ht="14.4" x14ac:dyDescent="0.3">
      <c r="A12" s="472" t="s">
        <v>872</v>
      </c>
      <c r="B12" s="472"/>
      <c r="C12" s="472"/>
      <c r="D12" s="472"/>
      <c r="E12" s="472"/>
      <c r="F12" s="472"/>
      <c r="G12" s="472"/>
      <c r="H12" s="472"/>
      <c r="I12" s="472"/>
      <c r="J12" s="472"/>
      <c r="K12" s="472"/>
      <c r="L12" s="472"/>
      <c r="M12" s="472"/>
      <c r="N12" s="472"/>
      <c r="O12" s="472"/>
      <c r="P12" s="472"/>
      <c r="Q12" s="472"/>
      <c r="R12" s="472"/>
      <c r="S12" s="472"/>
    </row>
    <row r="13" spans="1:19" ht="14.4" x14ac:dyDescent="0.3">
      <c r="A13" s="125" t="s">
        <v>873</v>
      </c>
      <c r="B13" s="10">
        <v>191520</v>
      </c>
      <c r="C13" s="137"/>
      <c r="D13" s="10">
        <v>154321</v>
      </c>
      <c r="E13" s="137"/>
      <c r="F13" s="10">
        <v>25575</v>
      </c>
      <c r="G13" s="137"/>
      <c r="H13" s="10">
        <v>24088</v>
      </c>
      <c r="I13" s="137"/>
      <c r="J13" s="10">
        <v>48912</v>
      </c>
      <c r="K13" s="137"/>
      <c r="L13" s="10">
        <v>135429</v>
      </c>
      <c r="M13" s="137"/>
      <c r="N13" s="10">
        <v>102200</v>
      </c>
      <c r="O13" s="137"/>
      <c r="P13" s="10">
        <v>86693</v>
      </c>
      <c r="Q13" s="137"/>
      <c r="R13" s="10">
        <v>768738</v>
      </c>
      <c r="S13" s="137"/>
    </row>
    <row r="14" spans="1:19" ht="14.4" x14ac:dyDescent="0.3">
      <c r="A14" s="125" t="s">
        <v>874</v>
      </c>
      <c r="B14" s="10">
        <v>142963</v>
      </c>
      <c r="C14" s="137">
        <v>0.7464651211361738</v>
      </c>
      <c r="D14" s="10">
        <v>114071</v>
      </c>
      <c r="E14" s="137">
        <v>0.73918002086559831</v>
      </c>
      <c r="F14" s="10">
        <v>20837</v>
      </c>
      <c r="G14" s="137">
        <v>0.81474095796676438</v>
      </c>
      <c r="H14" s="10">
        <v>18968</v>
      </c>
      <c r="I14" s="137">
        <v>0.78744603121886414</v>
      </c>
      <c r="J14" s="10">
        <v>38999</v>
      </c>
      <c r="K14" s="137">
        <v>0.79732989859339221</v>
      </c>
      <c r="L14" s="10">
        <v>103973</v>
      </c>
      <c r="M14" s="137">
        <v>0.76773069283536022</v>
      </c>
      <c r="N14" s="10">
        <v>81441</v>
      </c>
      <c r="O14" s="137">
        <v>0.79687866927592954</v>
      </c>
      <c r="P14" s="10">
        <v>68609</v>
      </c>
      <c r="Q14" s="137">
        <v>0.79140184328607843</v>
      </c>
      <c r="R14" s="10">
        <v>589861</v>
      </c>
      <c r="S14" s="137">
        <v>0.76731083932367072</v>
      </c>
    </row>
    <row r="15" spans="1:19" ht="14.4" x14ac:dyDescent="0.3">
      <c r="A15" s="125" t="s">
        <v>875</v>
      </c>
      <c r="B15" s="10">
        <v>20739</v>
      </c>
      <c r="C15" s="137">
        <v>0.10828634085213032</v>
      </c>
      <c r="D15" s="10">
        <v>17810</v>
      </c>
      <c r="E15" s="137">
        <v>0.11540879076729674</v>
      </c>
      <c r="F15" s="10">
        <v>2383</v>
      </c>
      <c r="G15" s="137">
        <v>9.3176930596285429E-2</v>
      </c>
      <c r="H15" s="10">
        <v>2322</v>
      </c>
      <c r="I15" s="137">
        <v>9.6396545998007302E-2</v>
      </c>
      <c r="J15" s="10">
        <v>4657</v>
      </c>
      <c r="K15" s="137">
        <v>9.521180896303566E-2</v>
      </c>
      <c r="L15" s="10">
        <v>11740</v>
      </c>
      <c r="M15" s="137">
        <v>8.6687489385582114E-2</v>
      </c>
      <c r="N15" s="10">
        <v>8275</v>
      </c>
      <c r="O15" s="137">
        <v>8.0968688845401177E-2</v>
      </c>
      <c r="P15" s="10">
        <v>8676</v>
      </c>
      <c r="Q15" s="137">
        <v>0.10007728420979779</v>
      </c>
      <c r="R15" s="10">
        <v>76602</v>
      </c>
      <c r="S15" s="137">
        <v>9.96464335053035E-2</v>
      </c>
    </row>
    <row r="16" spans="1:19" ht="14.4" x14ac:dyDescent="0.3">
      <c r="A16" s="125" t="s">
        <v>876</v>
      </c>
      <c r="B16" s="10">
        <v>19962</v>
      </c>
      <c r="C16" s="137">
        <v>0.10422932330827067</v>
      </c>
      <c r="D16" s="10">
        <v>9621</v>
      </c>
      <c r="E16" s="137">
        <v>6.2344075012474E-2</v>
      </c>
      <c r="F16" s="10">
        <v>955</v>
      </c>
      <c r="G16" s="137">
        <v>3.7341153470185726E-2</v>
      </c>
      <c r="H16" s="10">
        <v>1256</v>
      </c>
      <c r="I16" s="137">
        <v>5.2142145466622387E-2</v>
      </c>
      <c r="J16" s="10">
        <v>2363</v>
      </c>
      <c r="K16" s="137">
        <v>4.8311252862283285E-2</v>
      </c>
      <c r="L16" s="10">
        <v>13962</v>
      </c>
      <c r="M16" s="137">
        <v>0.10309461046009348</v>
      </c>
      <c r="N16" s="10">
        <v>7425</v>
      </c>
      <c r="O16" s="137">
        <v>7.2651663405088066E-2</v>
      </c>
      <c r="P16" s="10">
        <v>3680</v>
      </c>
      <c r="Q16" s="137">
        <v>4.2448640605354526E-2</v>
      </c>
      <c r="R16" s="10">
        <v>59224</v>
      </c>
      <c r="S16" s="137">
        <v>7.7040552177725055E-2</v>
      </c>
    </row>
    <row r="17" spans="1:20" ht="14.4" x14ac:dyDescent="0.3">
      <c r="A17" s="125" t="s">
        <v>877</v>
      </c>
      <c r="B17" s="10">
        <v>7856</v>
      </c>
      <c r="C17" s="137">
        <v>4.1019214703425233E-2</v>
      </c>
      <c r="D17" s="10">
        <v>12819</v>
      </c>
      <c r="E17" s="137">
        <v>8.3067113354630934E-2</v>
      </c>
      <c r="F17" s="10">
        <v>1400</v>
      </c>
      <c r="G17" s="137">
        <v>5.4740957966764418E-2</v>
      </c>
      <c r="H17" s="10">
        <v>1542</v>
      </c>
      <c r="I17" s="137">
        <v>6.401527731650615E-2</v>
      </c>
      <c r="J17" s="10">
        <v>2893</v>
      </c>
      <c r="K17" s="137">
        <v>5.9147039581288842E-2</v>
      </c>
      <c r="L17" s="10">
        <v>5754</v>
      </c>
      <c r="M17" s="137">
        <v>4.2487207318964181E-2</v>
      </c>
      <c r="N17" s="10">
        <v>5059</v>
      </c>
      <c r="O17" s="137">
        <v>4.950097847358121E-2</v>
      </c>
      <c r="P17" s="10">
        <v>5728</v>
      </c>
      <c r="Q17" s="137">
        <v>6.6072231898769221E-2</v>
      </c>
      <c r="R17" s="10">
        <v>43051</v>
      </c>
      <c r="S17" s="137">
        <v>5.6002174993300707E-2</v>
      </c>
    </row>
    <row r="18" spans="1:20" ht="14.4" x14ac:dyDescent="0.3">
      <c r="A18" s="432"/>
      <c r="B18" s="432"/>
      <c r="C18" s="432"/>
      <c r="D18" s="432"/>
      <c r="E18" s="432"/>
      <c r="F18" s="432"/>
      <c r="G18" s="432"/>
      <c r="H18" s="432"/>
      <c r="I18" s="432"/>
      <c r="J18" s="432"/>
      <c r="K18" s="432"/>
      <c r="L18" s="432"/>
      <c r="M18" s="432"/>
      <c r="N18" s="432"/>
      <c r="O18" s="432"/>
      <c r="P18" s="432"/>
      <c r="Q18" s="432"/>
      <c r="R18" s="432"/>
      <c r="S18" s="432"/>
    </row>
    <row r="19" spans="1:20" ht="14.4" x14ac:dyDescent="0.3">
      <c r="A19" s="472" t="s">
        <v>878</v>
      </c>
      <c r="B19" s="472"/>
      <c r="C19" s="472"/>
      <c r="D19" s="472"/>
      <c r="E19" s="472"/>
      <c r="F19" s="472"/>
      <c r="G19" s="472"/>
      <c r="H19" s="472"/>
      <c r="I19" s="472"/>
      <c r="J19" s="472"/>
      <c r="K19" s="472"/>
      <c r="L19" s="472"/>
      <c r="M19" s="472"/>
      <c r="N19" s="472"/>
      <c r="O19" s="472"/>
      <c r="P19" s="472"/>
      <c r="Q19" s="472"/>
      <c r="R19" s="472"/>
      <c r="S19" s="472"/>
    </row>
    <row r="20" spans="1:20" ht="14.4" x14ac:dyDescent="0.3">
      <c r="A20" s="125" t="s">
        <v>879</v>
      </c>
      <c r="B20" s="10">
        <v>178506</v>
      </c>
      <c r="C20" s="137"/>
      <c r="D20" s="10">
        <v>139811</v>
      </c>
      <c r="E20" s="137"/>
      <c r="F20" s="10">
        <v>23499</v>
      </c>
      <c r="G20" s="137"/>
      <c r="H20" s="10">
        <v>20950</v>
      </c>
      <c r="I20" s="137"/>
      <c r="J20" s="10">
        <v>44539</v>
      </c>
      <c r="K20" s="137"/>
      <c r="L20" s="10">
        <v>124626</v>
      </c>
      <c r="M20" s="137"/>
      <c r="N20" s="10">
        <v>94675</v>
      </c>
      <c r="O20" s="137"/>
      <c r="P20" s="10">
        <v>80646</v>
      </c>
      <c r="Q20" s="137"/>
      <c r="R20" s="10">
        <v>707252</v>
      </c>
      <c r="S20" s="137"/>
    </row>
    <row r="21" spans="1:20" ht="14.4" x14ac:dyDescent="0.3">
      <c r="A21" s="125" t="s">
        <v>804</v>
      </c>
      <c r="B21" s="10">
        <v>73364</v>
      </c>
      <c r="C21" s="137">
        <v>0.41098898636460401</v>
      </c>
      <c r="D21" s="10">
        <v>54170</v>
      </c>
      <c r="E21" s="137">
        <v>0.38745163113059772</v>
      </c>
      <c r="F21" s="10">
        <v>9713</v>
      </c>
      <c r="G21" s="137">
        <v>0.41333673773352059</v>
      </c>
      <c r="H21" s="10">
        <v>6942</v>
      </c>
      <c r="I21" s="137">
        <v>0.33136038186157518</v>
      </c>
      <c r="J21" s="10">
        <v>18829</v>
      </c>
      <c r="K21" s="137">
        <v>0.42275309279507844</v>
      </c>
      <c r="L21" s="10">
        <v>49481</v>
      </c>
      <c r="M21" s="137">
        <v>0.39703593150706917</v>
      </c>
      <c r="N21" s="10">
        <v>35580</v>
      </c>
      <c r="O21" s="137">
        <v>0.37581198838130447</v>
      </c>
      <c r="P21" s="10">
        <v>29525</v>
      </c>
      <c r="Q21" s="137">
        <v>0.36610619249559806</v>
      </c>
      <c r="R21" s="10">
        <v>277604</v>
      </c>
      <c r="S21" s="137">
        <v>0.39251073167696943</v>
      </c>
    </row>
    <row r="22" spans="1:20" ht="14.4" x14ac:dyDescent="0.3">
      <c r="A22" s="125" t="s">
        <v>811</v>
      </c>
      <c r="B22" s="10">
        <v>105142</v>
      </c>
      <c r="C22" s="137">
        <v>0.58901101363539599</v>
      </c>
      <c r="D22" s="10">
        <v>85641</v>
      </c>
      <c r="E22" s="137">
        <v>0.61254836886940223</v>
      </c>
      <c r="F22" s="10">
        <v>13786</v>
      </c>
      <c r="G22" s="137">
        <v>0.58666326226647947</v>
      </c>
      <c r="H22" s="10">
        <v>14008</v>
      </c>
      <c r="I22" s="137">
        <v>0.66863961813842487</v>
      </c>
      <c r="J22" s="10">
        <v>25710</v>
      </c>
      <c r="K22" s="137">
        <v>0.57724690720492156</v>
      </c>
      <c r="L22" s="10">
        <v>75145</v>
      </c>
      <c r="M22" s="137">
        <v>0.60296406849293083</v>
      </c>
      <c r="N22" s="10">
        <v>59095</v>
      </c>
      <c r="O22" s="137">
        <v>0.62418801161869553</v>
      </c>
      <c r="P22" s="10">
        <v>51121</v>
      </c>
      <c r="Q22" s="137">
        <v>0.63389380750440194</v>
      </c>
      <c r="R22" s="10">
        <v>429648</v>
      </c>
      <c r="S22" s="137">
        <v>0.60748926832303052</v>
      </c>
    </row>
    <row r="23" spans="1:20" ht="14.4" x14ac:dyDescent="0.3">
      <c r="A23" s="432"/>
      <c r="B23" s="432"/>
      <c r="C23" s="432"/>
      <c r="D23" s="432"/>
      <c r="E23" s="432"/>
      <c r="F23" s="432"/>
      <c r="G23" s="432"/>
      <c r="H23" s="432"/>
      <c r="I23" s="432"/>
      <c r="J23" s="432"/>
      <c r="K23" s="432"/>
      <c r="L23" s="432"/>
      <c r="M23" s="432"/>
      <c r="N23" s="432"/>
      <c r="O23" s="432"/>
      <c r="P23" s="432"/>
      <c r="Q23" s="432"/>
      <c r="R23" s="432"/>
      <c r="S23" s="432"/>
    </row>
    <row r="24" spans="1:20" ht="14.4" x14ac:dyDescent="0.3">
      <c r="A24" s="472" t="s">
        <v>880</v>
      </c>
      <c r="B24" s="472"/>
      <c r="C24" s="472"/>
      <c r="D24" s="472"/>
      <c r="E24" s="472"/>
      <c r="F24" s="472"/>
      <c r="G24" s="472"/>
      <c r="H24" s="472"/>
      <c r="I24" s="472"/>
      <c r="J24" s="472"/>
      <c r="K24" s="472"/>
      <c r="L24" s="472"/>
      <c r="M24" s="472"/>
      <c r="N24" s="472"/>
      <c r="O24" s="472"/>
      <c r="P24" s="472"/>
      <c r="Q24" s="472"/>
      <c r="R24" s="472"/>
      <c r="S24" s="472"/>
    </row>
    <row r="25" spans="1:20" ht="14.4" x14ac:dyDescent="0.3">
      <c r="A25" s="125" t="s">
        <v>881</v>
      </c>
      <c r="B25" s="47">
        <v>62200</v>
      </c>
      <c r="C25" s="137"/>
      <c r="D25" s="47">
        <v>54700</v>
      </c>
      <c r="E25" s="137"/>
      <c r="F25" s="47">
        <v>46700</v>
      </c>
      <c r="G25" s="137"/>
      <c r="H25" s="47">
        <v>60100</v>
      </c>
      <c r="I25" s="137"/>
      <c r="J25" s="47">
        <v>53100</v>
      </c>
      <c r="K25" s="137"/>
      <c r="L25" s="47">
        <v>56400</v>
      </c>
      <c r="M25" s="137"/>
      <c r="N25" s="47">
        <v>60100</v>
      </c>
      <c r="O25" s="137"/>
      <c r="P25" s="47">
        <v>48900</v>
      </c>
      <c r="Q25" s="137"/>
      <c r="R25" s="47">
        <v>53730</v>
      </c>
      <c r="S25" s="137"/>
    </row>
    <row r="26" spans="1:20" ht="14.4" x14ac:dyDescent="0.3">
      <c r="A26" s="432"/>
      <c r="B26" s="432"/>
      <c r="C26" s="432"/>
      <c r="D26" s="432"/>
      <c r="E26" s="432"/>
      <c r="F26" s="432"/>
      <c r="G26" s="432"/>
      <c r="H26" s="432"/>
      <c r="I26" s="432"/>
      <c r="J26" s="432"/>
      <c r="K26" s="432"/>
      <c r="L26" s="432"/>
      <c r="M26" s="432"/>
      <c r="N26" s="432"/>
      <c r="O26" s="432"/>
      <c r="P26" s="432"/>
      <c r="Q26" s="432"/>
      <c r="R26" s="432"/>
      <c r="S26" s="432"/>
    </row>
    <row r="27" spans="1:20" ht="14.4" x14ac:dyDescent="0.3">
      <c r="A27" s="472" t="s">
        <v>882</v>
      </c>
      <c r="B27" s="472"/>
      <c r="C27" s="472"/>
      <c r="D27" s="472"/>
      <c r="E27" s="472"/>
      <c r="F27" s="472"/>
      <c r="G27" s="472"/>
      <c r="H27" s="472"/>
      <c r="I27" s="472"/>
      <c r="J27" s="472"/>
      <c r="K27" s="472"/>
      <c r="L27" s="472"/>
      <c r="M27" s="472"/>
      <c r="N27" s="472"/>
      <c r="O27" s="472"/>
      <c r="P27" s="472"/>
      <c r="Q27" s="472"/>
      <c r="R27" s="472"/>
      <c r="S27" s="472"/>
    </row>
    <row r="28" spans="1:20" ht="14.4" x14ac:dyDescent="0.3">
      <c r="A28" s="125" t="s">
        <v>883</v>
      </c>
      <c r="B28" s="10">
        <v>67718</v>
      </c>
      <c r="C28" s="137"/>
      <c r="D28" s="10">
        <v>51278</v>
      </c>
      <c r="E28" s="137"/>
      <c r="F28" s="10">
        <v>8652</v>
      </c>
      <c r="G28" s="137"/>
      <c r="H28" s="10">
        <v>5885</v>
      </c>
      <c r="I28" s="137"/>
      <c r="J28" s="10">
        <v>16579</v>
      </c>
      <c r="K28" s="137"/>
      <c r="L28" s="10">
        <v>46783</v>
      </c>
      <c r="M28" s="137"/>
      <c r="N28" s="10">
        <v>32657</v>
      </c>
      <c r="O28" s="137"/>
      <c r="P28" s="10">
        <v>26176</v>
      </c>
      <c r="Q28" s="137"/>
      <c r="R28" s="10">
        <v>255728</v>
      </c>
      <c r="S28" s="137"/>
      <c r="T28" s="10">
        <f>SUM(R33,R39,R45,R51,R57)</f>
        <v>76886</v>
      </c>
    </row>
    <row r="29" spans="1:20" ht="14.4" x14ac:dyDescent="0.3">
      <c r="A29" s="125" t="s">
        <v>884</v>
      </c>
      <c r="B29" s="10">
        <v>15026</v>
      </c>
      <c r="C29" s="137">
        <v>0.2218907823621489</v>
      </c>
      <c r="D29" s="10">
        <v>10084</v>
      </c>
      <c r="E29" s="137">
        <v>0.19665353562931473</v>
      </c>
      <c r="F29" s="10">
        <v>1871</v>
      </c>
      <c r="G29" s="137">
        <v>0.21625057790106333</v>
      </c>
      <c r="H29" s="10">
        <v>1243</v>
      </c>
      <c r="I29" s="137">
        <v>0.21121495327102804</v>
      </c>
      <c r="J29" s="10">
        <v>3447</v>
      </c>
      <c r="K29" s="137">
        <v>0.20791362567102961</v>
      </c>
      <c r="L29" s="10">
        <v>11500</v>
      </c>
      <c r="M29" s="137">
        <v>0.24581578778616164</v>
      </c>
      <c r="N29" s="10">
        <v>6955</v>
      </c>
      <c r="O29" s="137">
        <v>0.21297118535076706</v>
      </c>
      <c r="P29" s="10">
        <v>5638</v>
      </c>
      <c r="Q29" s="137">
        <v>0.21538814180929094</v>
      </c>
      <c r="R29" s="10">
        <v>55764</v>
      </c>
      <c r="S29" s="137">
        <v>0.21805981355189888</v>
      </c>
    </row>
    <row r="30" spans="1:20" ht="14.4" x14ac:dyDescent="0.3">
      <c r="A30" s="125" t="s">
        <v>852</v>
      </c>
      <c r="B30" s="10">
        <v>251</v>
      </c>
      <c r="C30" s="137">
        <v>3.7065477421069732E-3</v>
      </c>
      <c r="D30" s="10">
        <v>126</v>
      </c>
      <c r="E30" s="137">
        <v>2.4571941183353487E-3</v>
      </c>
      <c r="F30" s="10">
        <v>31</v>
      </c>
      <c r="G30" s="137">
        <v>3.5829865926953306E-3</v>
      </c>
      <c r="H30" s="10">
        <v>20</v>
      </c>
      <c r="I30" s="137">
        <v>3.3984706881903144E-3</v>
      </c>
      <c r="J30" s="10">
        <v>117</v>
      </c>
      <c r="K30" s="137">
        <v>7.0571204535858616E-3</v>
      </c>
      <c r="L30" s="10">
        <v>228</v>
      </c>
      <c r="M30" s="137">
        <v>4.8735651839343355E-3</v>
      </c>
      <c r="N30" s="10">
        <v>167</v>
      </c>
      <c r="O30" s="137">
        <v>5.1137581529228033E-3</v>
      </c>
      <c r="P30" s="10">
        <v>140</v>
      </c>
      <c r="Q30" s="137">
        <v>5.3484107579462106E-3</v>
      </c>
      <c r="R30" s="10">
        <v>1080</v>
      </c>
      <c r="S30" s="137">
        <v>4.2232371895138581E-3</v>
      </c>
    </row>
    <row r="31" spans="1:20" ht="14.4" x14ac:dyDescent="0.3">
      <c r="A31" s="125" t="s">
        <v>832</v>
      </c>
      <c r="B31" s="10">
        <v>481</v>
      </c>
      <c r="C31" s="137">
        <v>7.1029859121651551E-3</v>
      </c>
      <c r="D31" s="10">
        <v>328</v>
      </c>
      <c r="E31" s="137">
        <v>6.3965053239205894E-3</v>
      </c>
      <c r="F31" s="10">
        <v>42</v>
      </c>
      <c r="G31" s="137">
        <v>4.8543689320388345E-3</v>
      </c>
      <c r="H31" s="10">
        <v>101</v>
      </c>
      <c r="I31" s="137">
        <v>1.7162276975361088E-2</v>
      </c>
      <c r="J31" s="10">
        <v>118</v>
      </c>
      <c r="K31" s="137">
        <v>7.1174377224199285E-3</v>
      </c>
      <c r="L31" s="10">
        <v>544</v>
      </c>
      <c r="M31" s="137">
        <v>1.1628155526580168E-2</v>
      </c>
      <c r="N31" s="10">
        <v>246</v>
      </c>
      <c r="O31" s="137">
        <v>7.5328413510120339E-3</v>
      </c>
      <c r="P31" s="10">
        <v>216</v>
      </c>
      <c r="Q31" s="137">
        <v>8.2518337408312957E-3</v>
      </c>
      <c r="R31" s="10">
        <v>2076</v>
      </c>
      <c r="S31" s="137">
        <v>8.1180003753988615E-3</v>
      </c>
    </row>
    <row r="32" spans="1:20" ht="14.4" x14ac:dyDescent="0.3">
      <c r="A32" s="125" t="s">
        <v>885</v>
      </c>
      <c r="B32" s="10">
        <v>1382</v>
      </c>
      <c r="C32" s="137">
        <v>2.0408163265306121E-2</v>
      </c>
      <c r="D32" s="10">
        <v>903</v>
      </c>
      <c r="E32" s="137">
        <v>1.7609891181403332E-2</v>
      </c>
      <c r="F32" s="10">
        <v>204</v>
      </c>
      <c r="G32" s="137">
        <v>2.3578363384188627E-2</v>
      </c>
      <c r="H32" s="10">
        <v>186</v>
      </c>
      <c r="I32" s="137">
        <v>3.1605777400169927E-2</v>
      </c>
      <c r="J32" s="10">
        <v>331</v>
      </c>
      <c r="K32" s="137">
        <v>1.996501598407624E-2</v>
      </c>
      <c r="L32" s="10">
        <v>1385</v>
      </c>
      <c r="M32" s="137">
        <v>2.9604770963811641E-2</v>
      </c>
      <c r="N32" s="10">
        <v>636</v>
      </c>
      <c r="O32" s="137">
        <v>1.9475150809933551E-2</v>
      </c>
      <c r="P32" s="10">
        <v>685</v>
      </c>
      <c r="Q32" s="137">
        <v>2.61690097799511E-2</v>
      </c>
      <c r="R32" s="10">
        <v>5712</v>
      </c>
      <c r="S32" s="137">
        <v>2.2336232246762185E-2</v>
      </c>
    </row>
    <row r="33" spans="1:19" ht="14.4" x14ac:dyDescent="0.3">
      <c r="A33" s="125" t="s">
        <v>853</v>
      </c>
      <c r="B33" s="10">
        <v>11066</v>
      </c>
      <c r="C33" s="137">
        <v>0.16341297734723412</v>
      </c>
      <c r="D33" s="10">
        <v>7366</v>
      </c>
      <c r="E33" s="137">
        <v>0.14364834821950934</v>
      </c>
      <c r="F33" s="10">
        <v>1353</v>
      </c>
      <c r="G33" s="137">
        <v>0.15638002773925105</v>
      </c>
      <c r="H33" s="10">
        <v>759</v>
      </c>
      <c r="I33" s="137">
        <v>0.12897196261682242</v>
      </c>
      <c r="J33" s="10">
        <v>2489</v>
      </c>
      <c r="K33" s="137">
        <v>0.15012968212799324</v>
      </c>
      <c r="L33" s="10">
        <v>7768</v>
      </c>
      <c r="M33" s="137">
        <v>0.16604322082807857</v>
      </c>
      <c r="N33" s="10">
        <v>5256</v>
      </c>
      <c r="O33" s="137">
        <v>0.16094558593869615</v>
      </c>
      <c r="P33" s="10">
        <v>3938</v>
      </c>
      <c r="Q33" s="137">
        <v>0.15044315403422984</v>
      </c>
      <c r="R33" s="10">
        <v>39995</v>
      </c>
      <c r="S33" s="137">
        <v>0.15639664018019145</v>
      </c>
    </row>
    <row r="34" spans="1:19" ht="14.4" x14ac:dyDescent="0.3">
      <c r="A34" s="125" t="s">
        <v>838</v>
      </c>
      <c r="B34" s="10">
        <v>1846</v>
      </c>
      <c r="C34" s="137">
        <v>2.7260108095336542E-2</v>
      </c>
      <c r="D34" s="10">
        <v>1361</v>
      </c>
      <c r="E34" s="137">
        <v>2.6541596786146107E-2</v>
      </c>
      <c r="F34" s="10">
        <v>241</v>
      </c>
      <c r="G34" s="137">
        <v>2.7854831252889505E-2</v>
      </c>
      <c r="H34" s="10">
        <v>177</v>
      </c>
      <c r="I34" s="137">
        <v>3.0076465590484283E-2</v>
      </c>
      <c r="J34" s="10">
        <v>392</v>
      </c>
      <c r="K34" s="137">
        <v>2.364436938295434E-2</v>
      </c>
      <c r="L34" s="10">
        <v>1575</v>
      </c>
      <c r="M34" s="137">
        <v>3.3666075283756917E-2</v>
      </c>
      <c r="N34" s="10">
        <v>650</v>
      </c>
      <c r="O34" s="137">
        <v>1.9903849098202531E-2</v>
      </c>
      <c r="P34" s="10">
        <v>659</v>
      </c>
      <c r="Q34" s="137">
        <v>2.5175733496332519E-2</v>
      </c>
      <c r="R34" s="10">
        <v>6901</v>
      </c>
      <c r="S34" s="137">
        <v>2.6985703560032534E-2</v>
      </c>
    </row>
    <row r="35" spans="1:19" ht="14.4" x14ac:dyDescent="0.3">
      <c r="A35" s="125" t="s">
        <v>886</v>
      </c>
      <c r="B35" s="10">
        <v>18034</v>
      </c>
      <c r="C35" s="137">
        <v>0.26631028677751856</v>
      </c>
      <c r="D35" s="10">
        <v>12279</v>
      </c>
      <c r="E35" s="137">
        <v>0.23945941729396622</v>
      </c>
      <c r="F35" s="10">
        <v>2353</v>
      </c>
      <c r="G35" s="137">
        <v>0.27196024040684236</v>
      </c>
      <c r="H35" s="10">
        <v>1563</v>
      </c>
      <c r="I35" s="137">
        <v>0.26559048428207305</v>
      </c>
      <c r="J35" s="10">
        <v>4474</v>
      </c>
      <c r="K35" s="137">
        <v>0.26985946076361661</v>
      </c>
      <c r="L35" s="10">
        <v>12021</v>
      </c>
      <c r="M35" s="137">
        <v>0.25695231173716948</v>
      </c>
      <c r="N35" s="10">
        <v>8109</v>
      </c>
      <c r="O35" s="137">
        <v>0.2483081728266528</v>
      </c>
      <c r="P35" s="10">
        <v>8145</v>
      </c>
      <c r="Q35" s="137">
        <v>0.31116289731051344</v>
      </c>
      <c r="R35" s="10">
        <v>66978</v>
      </c>
      <c r="S35" s="137">
        <v>0.26191109303635113</v>
      </c>
    </row>
    <row r="36" spans="1:19" ht="14.4" x14ac:dyDescent="0.3">
      <c r="A36" s="125" t="s">
        <v>852</v>
      </c>
      <c r="B36" s="10">
        <v>1629</v>
      </c>
      <c r="C36" s="137">
        <v>2.4055642517499039E-2</v>
      </c>
      <c r="D36" s="10">
        <v>1019</v>
      </c>
      <c r="E36" s="137">
        <v>1.9872069893521589E-2</v>
      </c>
      <c r="F36" s="10">
        <v>209</v>
      </c>
      <c r="G36" s="137">
        <v>2.4156264447526582E-2</v>
      </c>
      <c r="H36" s="10">
        <v>196</v>
      </c>
      <c r="I36" s="137">
        <v>3.3305012744265082E-2</v>
      </c>
      <c r="J36" s="10">
        <v>485</v>
      </c>
      <c r="K36" s="137">
        <v>2.9253875384522589E-2</v>
      </c>
      <c r="L36" s="10">
        <v>1224</v>
      </c>
      <c r="M36" s="137">
        <v>2.6163349934805378E-2</v>
      </c>
      <c r="N36" s="10">
        <v>651</v>
      </c>
      <c r="O36" s="137">
        <v>1.9934470404507455E-2</v>
      </c>
      <c r="P36" s="10">
        <v>774</v>
      </c>
      <c r="Q36" s="137">
        <v>2.9569070904645476E-2</v>
      </c>
      <c r="R36" s="10">
        <v>6187</v>
      </c>
      <c r="S36" s="137">
        <v>2.4193674529187262E-2</v>
      </c>
    </row>
    <row r="37" spans="1:19" ht="14.4" x14ac:dyDescent="0.3">
      <c r="A37" s="125" t="s">
        <v>832</v>
      </c>
      <c r="B37" s="10">
        <v>1720</v>
      </c>
      <c r="C37" s="137">
        <v>2.5399450663043801E-2</v>
      </c>
      <c r="D37" s="10">
        <v>1281</v>
      </c>
      <c r="E37" s="137">
        <v>2.4981473536409376E-2</v>
      </c>
      <c r="F37" s="10">
        <v>265</v>
      </c>
      <c r="G37" s="137">
        <v>3.0628756356911698E-2</v>
      </c>
      <c r="H37" s="10">
        <v>191</v>
      </c>
      <c r="I37" s="137">
        <v>3.2455395072217501E-2</v>
      </c>
      <c r="J37" s="10">
        <v>445</v>
      </c>
      <c r="K37" s="137">
        <v>2.6841184631159903E-2</v>
      </c>
      <c r="L37" s="10">
        <v>1464</v>
      </c>
      <c r="M37" s="137">
        <v>3.1293418549473102E-2</v>
      </c>
      <c r="N37" s="10">
        <v>862</v>
      </c>
      <c r="O37" s="137">
        <v>2.6395566034847048E-2</v>
      </c>
      <c r="P37" s="10">
        <v>907</v>
      </c>
      <c r="Q37" s="137">
        <v>3.4650061124694376E-2</v>
      </c>
      <c r="R37" s="10">
        <v>7135</v>
      </c>
      <c r="S37" s="137">
        <v>2.7900738284427205E-2</v>
      </c>
    </row>
    <row r="38" spans="1:19" ht="14.4" x14ac:dyDescent="0.3">
      <c r="A38" s="125" t="s">
        <v>885</v>
      </c>
      <c r="B38" s="10">
        <v>5442</v>
      </c>
      <c r="C38" s="137">
        <v>8.03626805280723E-2</v>
      </c>
      <c r="D38" s="10">
        <v>3360</v>
      </c>
      <c r="E38" s="137">
        <v>6.5525176488942627E-2</v>
      </c>
      <c r="F38" s="10">
        <v>737</v>
      </c>
      <c r="G38" s="137">
        <v>8.5182616736014793E-2</v>
      </c>
      <c r="H38" s="10">
        <v>398</v>
      </c>
      <c r="I38" s="137">
        <v>6.762956669498725E-2</v>
      </c>
      <c r="J38" s="10">
        <v>1260</v>
      </c>
      <c r="K38" s="137">
        <v>7.5999758730924669E-2</v>
      </c>
      <c r="L38" s="10">
        <v>3653</v>
      </c>
      <c r="M38" s="137">
        <v>7.8083919372421609E-2</v>
      </c>
      <c r="N38" s="10">
        <v>2194</v>
      </c>
      <c r="O38" s="137">
        <v>6.7183146033009775E-2</v>
      </c>
      <c r="P38" s="10">
        <v>2282</v>
      </c>
      <c r="Q38" s="137">
        <v>8.7179095354523228E-2</v>
      </c>
      <c r="R38" s="10">
        <v>19326</v>
      </c>
      <c r="S38" s="137">
        <v>7.5572483263467438E-2</v>
      </c>
    </row>
    <row r="39" spans="1:19" ht="14.4" x14ac:dyDescent="0.3">
      <c r="A39" s="125" t="s">
        <v>853</v>
      </c>
      <c r="B39" s="10">
        <v>8421</v>
      </c>
      <c r="C39" s="137">
        <v>0.12435393839156501</v>
      </c>
      <c r="D39" s="10">
        <v>5846</v>
      </c>
      <c r="E39" s="137">
        <v>0.11400600647451149</v>
      </c>
      <c r="F39" s="10">
        <v>908</v>
      </c>
      <c r="G39" s="137">
        <v>0.10494683310217291</v>
      </c>
      <c r="H39" s="10">
        <v>582</v>
      </c>
      <c r="I39" s="137">
        <v>9.8895497026338153E-2</v>
      </c>
      <c r="J39" s="10">
        <v>2010</v>
      </c>
      <c r="K39" s="137">
        <v>0.12123771035647506</v>
      </c>
      <c r="L39" s="10">
        <v>5307</v>
      </c>
      <c r="M39" s="137">
        <v>0.11343864224183998</v>
      </c>
      <c r="N39" s="10">
        <v>4071</v>
      </c>
      <c r="O39" s="137">
        <v>0.12465933796735769</v>
      </c>
      <c r="P39" s="10">
        <v>3670</v>
      </c>
      <c r="Q39" s="137">
        <v>0.14020476772616136</v>
      </c>
      <c r="R39" s="10">
        <v>30815</v>
      </c>
      <c r="S39" s="137">
        <v>0.12049912406932366</v>
      </c>
    </row>
    <row r="40" spans="1:19" ht="14.4" x14ac:dyDescent="0.3">
      <c r="A40" s="125" t="s">
        <v>838</v>
      </c>
      <c r="B40" s="10">
        <v>822</v>
      </c>
      <c r="C40" s="137">
        <v>1.2138574677338374E-2</v>
      </c>
      <c r="D40" s="10">
        <v>773</v>
      </c>
      <c r="E40" s="137">
        <v>1.5074690900581146E-2</v>
      </c>
      <c r="F40" s="10">
        <v>234</v>
      </c>
      <c r="G40" s="137">
        <v>2.7045769764216365E-2</v>
      </c>
      <c r="H40" s="10">
        <v>196</v>
      </c>
      <c r="I40" s="137">
        <v>3.3305012744265082E-2</v>
      </c>
      <c r="J40" s="10">
        <v>274</v>
      </c>
      <c r="K40" s="137">
        <v>1.652693166053441E-2</v>
      </c>
      <c r="L40" s="10">
        <v>373</v>
      </c>
      <c r="M40" s="137">
        <v>7.9729816386294172E-3</v>
      </c>
      <c r="N40" s="10">
        <v>331</v>
      </c>
      <c r="O40" s="137">
        <v>1.0135652386930826E-2</v>
      </c>
      <c r="P40" s="10">
        <v>512</v>
      </c>
      <c r="Q40" s="137">
        <v>1.9559902200488997E-2</v>
      </c>
      <c r="R40" s="10">
        <v>3515</v>
      </c>
      <c r="S40" s="137">
        <v>1.3745072889945567E-2</v>
      </c>
    </row>
    <row r="41" spans="1:19" ht="14.4" x14ac:dyDescent="0.3">
      <c r="A41" s="125" t="s">
        <v>887</v>
      </c>
      <c r="B41" s="10">
        <v>13908</v>
      </c>
      <c r="C41" s="137">
        <v>0.20538113943117045</v>
      </c>
      <c r="D41" s="10">
        <v>10949</v>
      </c>
      <c r="E41" s="137">
        <v>0.21352236826709309</v>
      </c>
      <c r="F41" s="10">
        <v>1916</v>
      </c>
      <c r="G41" s="137">
        <v>0.22145168747110494</v>
      </c>
      <c r="H41" s="10">
        <v>1224</v>
      </c>
      <c r="I41" s="137">
        <v>0.20798640611724725</v>
      </c>
      <c r="J41" s="10">
        <v>3977</v>
      </c>
      <c r="K41" s="137">
        <v>0.23988177815308523</v>
      </c>
      <c r="L41" s="10">
        <v>8797</v>
      </c>
      <c r="M41" s="137">
        <v>0.18803839001346642</v>
      </c>
      <c r="N41" s="10">
        <v>7070</v>
      </c>
      <c r="O41" s="137">
        <v>0.21649263557583368</v>
      </c>
      <c r="P41" s="10">
        <v>5562</v>
      </c>
      <c r="Q41" s="137">
        <v>0.21248471882640588</v>
      </c>
      <c r="R41" s="10">
        <v>53403</v>
      </c>
      <c r="S41" s="137">
        <v>0.20882734780704498</v>
      </c>
    </row>
    <row r="42" spans="1:19" ht="14.4" x14ac:dyDescent="0.3">
      <c r="A42" s="125" t="s">
        <v>852</v>
      </c>
      <c r="B42" s="10">
        <v>3825</v>
      </c>
      <c r="C42" s="137">
        <v>5.6484243480315423E-2</v>
      </c>
      <c r="D42" s="10">
        <v>3355</v>
      </c>
      <c r="E42" s="137">
        <v>6.5427668785834087E-2</v>
      </c>
      <c r="F42" s="10">
        <v>643</v>
      </c>
      <c r="G42" s="137">
        <v>7.4318076745261211E-2</v>
      </c>
      <c r="H42" s="10">
        <v>410</v>
      </c>
      <c r="I42" s="137">
        <v>6.9668649107901451E-2</v>
      </c>
      <c r="J42" s="10">
        <v>1126</v>
      </c>
      <c r="K42" s="137">
        <v>6.7917244707159666E-2</v>
      </c>
      <c r="L42" s="10">
        <v>2903</v>
      </c>
      <c r="M42" s="137">
        <v>6.2052454951584977E-2</v>
      </c>
      <c r="N42" s="10">
        <v>1952</v>
      </c>
      <c r="O42" s="137">
        <v>5.977278990721744E-2</v>
      </c>
      <c r="P42" s="10">
        <v>1852</v>
      </c>
      <c r="Q42" s="137">
        <v>7.0751833740831299E-2</v>
      </c>
      <c r="R42" s="10">
        <v>16066</v>
      </c>
      <c r="S42" s="137">
        <v>6.2824563598823754E-2</v>
      </c>
    </row>
    <row r="43" spans="1:19" ht="14.4" x14ac:dyDescent="0.3">
      <c r="A43" s="125" t="s">
        <v>832</v>
      </c>
      <c r="B43" s="10">
        <v>3339</v>
      </c>
      <c r="C43" s="137">
        <v>4.9307421955757699E-2</v>
      </c>
      <c r="D43" s="10">
        <v>2499</v>
      </c>
      <c r="E43" s="137">
        <v>4.8734350013651076E-2</v>
      </c>
      <c r="F43" s="10">
        <v>568</v>
      </c>
      <c r="G43" s="137">
        <v>6.5649560795191866E-2</v>
      </c>
      <c r="H43" s="10">
        <v>339</v>
      </c>
      <c r="I43" s="137">
        <v>5.760407816482583E-2</v>
      </c>
      <c r="J43" s="10">
        <v>1015</v>
      </c>
      <c r="K43" s="137">
        <v>6.1222027866578203E-2</v>
      </c>
      <c r="L43" s="10">
        <v>1980</v>
      </c>
      <c r="M43" s="137">
        <v>4.2323066071008698E-2</v>
      </c>
      <c r="N43" s="10">
        <v>1837</v>
      </c>
      <c r="O43" s="137">
        <v>5.625133968215084E-2</v>
      </c>
      <c r="P43" s="10">
        <v>1339</v>
      </c>
      <c r="Q43" s="137">
        <v>5.1153728606356967E-2</v>
      </c>
      <c r="R43" s="10">
        <v>12916</v>
      </c>
      <c r="S43" s="137">
        <v>5.0506788462741661E-2</v>
      </c>
    </row>
    <row r="44" spans="1:19" ht="14.4" x14ac:dyDescent="0.3">
      <c r="A44" s="125" t="s">
        <v>885</v>
      </c>
      <c r="B44" s="10">
        <v>4428</v>
      </c>
      <c r="C44" s="137">
        <v>6.5388818334859267E-2</v>
      </c>
      <c r="D44" s="10">
        <v>3388</v>
      </c>
      <c r="E44" s="137">
        <v>6.6071219626350486E-2</v>
      </c>
      <c r="F44" s="10">
        <v>356</v>
      </c>
      <c r="G44" s="137">
        <v>4.1146555709662504E-2</v>
      </c>
      <c r="H44" s="10">
        <v>288</v>
      </c>
      <c r="I44" s="137">
        <v>4.8937977909940526E-2</v>
      </c>
      <c r="J44" s="10">
        <v>1161</v>
      </c>
      <c r="K44" s="137">
        <v>7.0028349116352015E-2</v>
      </c>
      <c r="L44" s="10">
        <v>2673</v>
      </c>
      <c r="M44" s="137">
        <v>5.7136139195861746E-2</v>
      </c>
      <c r="N44" s="10">
        <v>2195</v>
      </c>
      <c r="O44" s="137">
        <v>6.7213767339314695E-2</v>
      </c>
      <c r="P44" s="10">
        <v>1582</v>
      </c>
      <c r="Q44" s="137">
        <v>6.0437041564792175E-2</v>
      </c>
      <c r="R44" s="10">
        <v>16071</v>
      </c>
      <c r="S44" s="137">
        <v>6.2844115622849278E-2</v>
      </c>
    </row>
    <row r="45" spans="1:19" ht="14.4" x14ac:dyDescent="0.3">
      <c r="A45" s="125" t="s">
        <v>853</v>
      </c>
      <c r="B45" s="10">
        <v>1569</v>
      </c>
      <c r="C45" s="137">
        <v>2.316961516878821E-2</v>
      </c>
      <c r="D45" s="10">
        <v>1072</v>
      </c>
      <c r="E45" s="137">
        <v>2.090565154647217E-2</v>
      </c>
      <c r="F45" s="10">
        <v>105</v>
      </c>
      <c r="G45" s="137">
        <v>1.2135922330097087E-2</v>
      </c>
      <c r="H45" s="10">
        <v>56</v>
      </c>
      <c r="I45" s="137">
        <v>9.5157179269328811E-3</v>
      </c>
      <c r="J45" s="10">
        <v>343</v>
      </c>
      <c r="K45" s="137">
        <v>2.0688823210085049E-2</v>
      </c>
      <c r="L45" s="10">
        <v>945</v>
      </c>
      <c r="M45" s="137">
        <v>2.0199645170254153E-2</v>
      </c>
      <c r="N45" s="10">
        <v>809</v>
      </c>
      <c r="O45" s="137">
        <v>2.4772636800685918E-2</v>
      </c>
      <c r="P45" s="10">
        <v>488</v>
      </c>
      <c r="Q45" s="137">
        <v>1.8643031784841075E-2</v>
      </c>
      <c r="R45" s="10">
        <v>5387</v>
      </c>
      <c r="S45" s="137">
        <v>2.1065350685102922E-2</v>
      </c>
    </row>
    <row r="46" spans="1:19" ht="14.4" x14ac:dyDescent="0.3">
      <c r="A46" s="125" t="s">
        <v>838</v>
      </c>
      <c r="B46" s="10">
        <v>747</v>
      </c>
      <c r="C46" s="137">
        <v>1.1031040491449836E-2</v>
      </c>
      <c r="D46" s="10">
        <v>635</v>
      </c>
      <c r="E46" s="137">
        <v>1.2383478294785288E-2</v>
      </c>
      <c r="F46" s="10">
        <v>244</v>
      </c>
      <c r="G46" s="137">
        <v>2.8201571890892278E-2</v>
      </c>
      <c r="H46" s="10">
        <v>131</v>
      </c>
      <c r="I46" s="137">
        <v>2.2259983007646558E-2</v>
      </c>
      <c r="J46" s="10">
        <v>332</v>
      </c>
      <c r="K46" s="137">
        <v>2.0025333252910307E-2</v>
      </c>
      <c r="L46" s="10">
        <v>296</v>
      </c>
      <c r="M46" s="137">
        <v>6.3270846247568558E-3</v>
      </c>
      <c r="N46" s="10">
        <v>277</v>
      </c>
      <c r="O46" s="137">
        <v>8.4821018464647704E-3</v>
      </c>
      <c r="P46" s="10">
        <v>301</v>
      </c>
      <c r="Q46" s="137">
        <v>1.1499083129584352E-2</v>
      </c>
      <c r="R46" s="10">
        <v>2963</v>
      </c>
      <c r="S46" s="137">
        <v>1.1586529437527374E-2</v>
      </c>
    </row>
    <row r="47" spans="1:19" ht="14.4" x14ac:dyDescent="0.3">
      <c r="A47" s="125" t="s">
        <v>888</v>
      </c>
      <c r="B47" s="10">
        <v>9045</v>
      </c>
      <c r="C47" s="137">
        <v>0.13356862281815765</v>
      </c>
      <c r="D47" s="10">
        <v>7172</v>
      </c>
      <c r="E47" s="137">
        <v>0.13986504933889776</v>
      </c>
      <c r="F47" s="10">
        <v>1261</v>
      </c>
      <c r="G47" s="137">
        <v>0.14574664817383265</v>
      </c>
      <c r="H47" s="10">
        <v>817</v>
      </c>
      <c r="I47" s="137">
        <v>0.13882752761257433</v>
      </c>
      <c r="J47" s="10">
        <v>2179</v>
      </c>
      <c r="K47" s="137">
        <v>0.13143132878943242</v>
      </c>
      <c r="L47" s="10">
        <v>6249</v>
      </c>
      <c r="M47" s="137">
        <v>0.13357416155441079</v>
      </c>
      <c r="N47" s="10">
        <v>4837</v>
      </c>
      <c r="O47" s="137">
        <v>0.14811525859693175</v>
      </c>
      <c r="P47" s="10">
        <v>3071</v>
      </c>
      <c r="Q47" s="137">
        <v>0.11732121026894865</v>
      </c>
      <c r="R47" s="10">
        <v>34631</v>
      </c>
      <c r="S47" s="137">
        <v>0.13542122880560595</v>
      </c>
    </row>
    <row r="48" spans="1:19" ht="14.4" x14ac:dyDescent="0.3">
      <c r="A48" s="125" t="s">
        <v>852</v>
      </c>
      <c r="B48" s="10">
        <v>5226</v>
      </c>
      <c r="C48" s="137">
        <v>7.7172982072713309E-2</v>
      </c>
      <c r="D48" s="10">
        <v>3824</v>
      </c>
      <c r="E48" s="137">
        <v>7.4573891337415654E-2</v>
      </c>
      <c r="F48" s="10">
        <v>887</v>
      </c>
      <c r="G48" s="137">
        <v>0.1025196486361535</v>
      </c>
      <c r="H48" s="10">
        <v>524</v>
      </c>
      <c r="I48" s="137">
        <v>8.903993203058623E-2</v>
      </c>
      <c r="J48" s="10">
        <v>1236</v>
      </c>
      <c r="K48" s="137">
        <v>7.4552144278907051E-2</v>
      </c>
      <c r="L48" s="10">
        <v>3731</v>
      </c>
      <c r="M48" s="137">
        <v>7.9751191672188609E-2</v>
      </c>
      <c r="N48" s="10">
        <v>2502</v>
      </c>
      <c r="O48" s="137">
        <v>7.6614508374927268E-2</v>
      </c>
      <c r="P48" s="10">
        <v>1720</v>
      </c>
      <c r="Q48" s="137">
        <v>6.5709046454767731E-2</v>
      </c>
      <c r="R48" s="10">
        <v>19650</v>
      </c>
      <c r="S48" s="137">
        <v>7.6839454420321598E-2</v>
      </c>
    </row>
    <row r="49" spans="1:19" ht="14.4" x14ac:dyDescent="0.3">
      <c r="A49" s="125" t="s">
        <v>832</v>
      </c>
      <c r="B49" s="10">
        <v>1980</v>
      </c>
      <c r="C49" s="137">
        <v>2.9238902507457396E-2</v>
      </c>
      <c r="D49" s="10">
        <v>1700</v>
      </c>
      <c r="E49" s="137">
        <v>3.3152619056905495E-2</v>
      </c>
      <c r="F49" s="10">
        <v>108</v>
      </c>
      <c r="G49" s="137">
        <v>1.2482662968099861E-2</v>
      </c>
      <c r="H49" s="10">
        <v>99</v>
      </c>
      <c r="I49" s="137">
        <v>1.6822429906542057E-2</v>
      </c>
      <c r="J49" s="10">
        <v>526</v>
      </c>
      <c r="K49" s="137">
        <v>3.1726883406719343E-2</v>
      </c>
      <c r="L49" s="10">
        <v>1390</v>
      </c>
      <c r="M49" s="137">
        <v>2.9711647393283885E-2</v>
      </c>
      <c r="N49" s="10">
        <v>1343</v>
      </c>
      <c r="O49" s="137">
        <v>4.1124414367516918E-2</v>
      </c>
      <c r="P49" s="10">
        <v>651</v>
      </c>
      <c r="Q49" s="137">
        <v>2.4870110024449877E-2</v>
      </c>
      <c r="R49" s="10">
        <v>7797</v>
      </c>
      <c r="S49" s="137">
        <v>3.0489426265406995E-2</v>
      </c>
    </row>
    <row r="50" spans="1:19" ht="14.4" x14ac:dyDescent="0.3">
      <c r="A50" s="125" t="s">
        <v>885</v>
      </c>
      <c r="B50" s="10">
        <v>1180</v>
      </c>
      <c r="C50" s="137">
        <v>1.7425204524646326E-2</v>
      </c>
      <c r="D50" s="10">
        <v>1028</v>
      </c>
      <c r="E50" s="137">
        <v>2.0047583759116971E-2</v>
      </c>
      <c r="F50" s="10">
        <v>102</v>
      </c>
      <c r="G50" s="137">
        <v>1.1789181692094313E-2</v>
      </c>
      <c r="H50" s="10">
        <v>112</v>
      </c>
      <c r="I50" s="137">
        <v>1.9031435853865762E-2</v>
      </c>
      <c r="J50" s="10">
        <v>303</v>
      </c>
      <c r="K50" s="137">
        <v>1.8276132456722358E-2</v>
      </c>
      <c r="L50" s="10">
        <v>795</v>
      </c>
      <c r="M50" s="137">
        <v>1.6993352286086828E-2</v>
      </c>
      <c r="N50" s="10">
        <v>795</v>
      </c>
      <c r="O50" s="137">
        <v>2.4343938512416941E-2</v>
      </c>
      <c r="P50" s="10">
        <v>459</v>
      </c>
      <c r="Q50" s="137">
        <v>1.7535146699266504E-2</v>
      </c>
      <c r="R50" s="10">
        <v>4774</v>
      </c>
      <c r="S50" s="137">
        <v>1.8668272539573295E-2</v>
      </c>
    </row>
    <row r="51" spans="1:19" ht="14.4" x14ac:dyDescent="0.3">
      <c r="A51" s="125" t="s">
        <v>853</v>
      </c>
      <c r="B51" s="10">
        <v>237</v>
      </c>
      <c r="C51" s="137">
        <v>3.4998080274077793E-3</v>
      </c>
      <c r="D51" s="10">
        <v>166</v>
      </c>
      <c r="E51" s="137">
        <v>3.2372557432037131E-3</v>
      </c>
      <c r="F51" s="10">
        <v>12</v>
      </c>
      <c r="G51" s="137">
        <v>1.3869625520110957E-3</v>
      </c>
      <c r="H51" s="10">
        <v>31</v>
      </c>
      <c r="I51" s="137">
        <v>5.2676295666949872E-3</v>
      </c>
      <c r="J51" s="10">
        <v>12</v>
      </c>
      <c r="K51" s="137">
        <v>7.2380722600880632E-4</v>
      </c>
      <c r="L51" s="10">
        <v>65</v>
      </c>
      <c r="M51" s="137">
        <v>1.3893935831391746E-3</v>
      </c>
      <c r="N51" s="10">
        <v>76</v>
      </c>
      <c r="O51" s="137">
        <v>2.3272192791744498E-3</v>
      </c>
      <c r="P51" s="10">
        <v>58</v>
      </c>
      <c r="Q51" s="137">
        <v>2.2157701711491441E-3</v>
      </c>
      <c r="R51" s="10">
        <v>657</v>
      </c>
      <c r="S51" s="137">
        <v>2.5691359569542638E-3</v>
      </c>
    </row>
    <row r="52" spans="1:19" ht="14.4" x14ac:dyDescent="0.3">
      <c r="A52" s="125" t="s">
        <v>838</v>
      </c>
      <c r="B52" s="10">
        <v>422</v>
      </c>
      <c r="C52" s="137">
        <v>6.2317256859328388E-3</v>
      </c>
      <c r="D52" s="10">
        <v>454</v>
      </c>
      <c r="E52" s="137">
        <v>8.8536994422559381E-3</v>
      </c>
      <c r="F52" s="10">
        <v>152</v>
      </c>
      <c r="G52" s="137">
        <v>1.756819232547388E-2</v>
      </c>
      <c r="H52" s="10">
        <v>51</v>
      </c>
      <c r="I52" s="137">
        <v>8.6661002548853016E-3</v>
      </c>
      <c r="J52" s="10">
        <v>102</v>
      </c>
      <c r="K52" s="137">
        <v>6.1523614210748541E-3</v>
      </c>
      <c r="L52" s="10">
        <v>268</v>
      </c>
      <c r="M52" s="137">
        <v>5.7285766197122884E-3</v>
      </c>
      <c r="N52" s="10">
        <v>121</v>
      </c>
      <c r="O52" s="137">
        <v>3.705178062896163E-3</v>
      </c>
      <c r="P52" s="10">
        <v>183</v>
      </c>
      <c r="Q52" s="137">
        <v>6.9911369193154035E-3</v>
      </c>
      <c r="R52" s="10">
        <v>1753</v>
      </c>
      <c r="S52" s="137">
        <v>6.8549396233498093E-3</v>
      </c>
    </row>
    <row r="53" spans="1:19" ht="14.4" x14ac:dyDescent="0.3">
      <c r="A53" s="125" t="s">
        <v>889</v>
      </c>
      <c r="B53" s="10">
        <v>11705</v>
      </c>
      <c r="C53" s="137">
        <v>0.17284916861100447</v>
      </c>
      <c r="D53" s="10">
        <v>10794</v>
      </c>
      <c r="E53" s="137">
        <v>0.2104996294707282</v>
      </c>
      <c r="F53" s="10">
        <v>1251</v>
      </c>
      <c r="G53" s="137">
        <v>0.14459084604715672</v>
      </c>
      <c r="H53" s="10">
        <v>1038</v>
      </c>
      <c r="I53" s="137">
        <v>0.17638062871707733</v>
      </c>
      <c r="J53" s="10">
        <v>2502</v>
      </c>
      <c r="K53" s="137">
        <v>0.15091380662283613</v>
      </c>
      <c r="L53" s="10">
        <v>8216</v>
      </c>
      <c r="M53" s="137">
        <v>0.17561934890879166</v>
      </c>
      <c r="N53" s="10">
        <v>5686</v>
      </c>
      <c r="O53" s="137">
        <v>0.17411274764981474</v>
      </c>
      <c r="P53" s="10">
        <v>3760</v>
      </c>
      <c r="Q53" s="137">
        <v>0.14364303178484109</v>
      </c>
      <c r="R53" s="10">
        <v>44952</v>
      </c>
      <c r="S53" s="137">
        <v>0.17578051679909903</v>
      </c>
    </row>
    <row r="54" spans="1:19" ht="14.4" x14ac:dyDescent="0.3">
      <c r="A54" s="125" t="s">
        <v>852</v>
      </c>
      <c r="B54" s="10">
        <v>9666</v>
      </c>
      <c r="C54" s="137">
        <v>0.14273900587731475</v>
      </c>
      <c r="D54" s="10">
        <v>8748</v>
      </c>
      <c r="E54" s="137">
        <v>0.17059947735871134</v>
      </c>
      <c r="F54" s="10">
        <v>979</v>
      </c>
      <c r="G54" s="137">
        <v>0.11315302820157189</v>
      </c>
      <c r="H54" s="10">
        <v>780</v>
      </c>
      <c r="I54" s="137">
        <v>0.13254035683942225</v>
      </c>
      <c r="J54" s="10">
        <v>2049</v>
      </c>
      <c r="K54" s="137">
        <v>0.12359008384100367</v>
      </c>
      <c r="L54" s="10">
        <v>7159</v>
      </c>
      <c r="M54" s="137">
        <v>0.15302567171835924</v>
      </c>
      <c r="N54" s="10">
        <v>4709</v>
      </c>
      <c r="O54" s="137">
        <v>0.14419573138990111</v>
      </c>
      <c r="P54" s="10">
        <v>3027</v>
      </c>
      <c r="Q54" s="137">
        <v>0.11564028117359414</v>
      </c>
      <c r="R54" s="10">
        <v>37117</v>
      </c>
      <c r="S54" s="137">
        <v>0.14514249515109803</v>
      </c>
    </row>
    <row r="55" spans="1:19" ht="14.4" x14ac:dyDescent="0.3">
      <c r="A55" s="125" t="s">
        <v>832</v>
      </c>
      <c r="B55" s="10">
        <v>1070</v>
      </c>
      <c r="C55" s="137">
        <v>1.5800821052009806E-2</v>
      </c>
      <c r="D55" s="10">
        <v>1099</v>
      </c>
      <c r="E55" s="137">
        <v>2.1432193143258317E-2</v>
      </c>
      <c r="F55" s="10">
        <v>105</v>
      </c>
      <c r="G55" s="137">
        <v>1.2135922330097087E-2</v>
      </c>
      <c r="H55" s="10">
        <v>73</v>
      </c>
      <c r="I55" s="137">
        <v>1.2404418011894647E-2</v>
      </c>
      <c r="J55" s="10">
        <v>145</v>
      </c>
      <c r="K55" s="137">
        <v>8.7460039809397431E-3</v>
      </c>
      <c r="L55" s="10">
        <v>576</v>
      </c>
      <c r="M55" s="137">
        <v>1.2312164675202531E-2</v>
      </c>
      <c r="N55" s="10">
        <v>564</v>
      </c>
      <c r="O55" s="137">
        <v>1.7270416755978811E-2</v>
      </c>
      <c r="P55" s="10">
        <v>358</v>
      </c>
      <c r="Q55" s="137">
        <v>1.3676650366748167E-2</v>
      </c>
      <c r="R55" s="10">
        <v>3990</v>
      </c>
      <c r="S55" s="137">
        <v>1.5602515172370645E-2</v>
      </c>
    </row>
    <row r="56" spans="1:19" ht="14.4" x14ac:dyDescent="0.3">
      <c r="A56" s="125" t="s">
        <v>885</v>
      </c>
      <c r="B56" s="10">
        <v>440</v>
      </c>
      <c r="C56" s="137">
        <v>6.497533890546088E-3</v>
      </c>
      <c r="D56" s="10">
        <v>359</v>
      </c>
      <c r="E56" s="137">
        <v>7.001053083193572E-3</v>
      </c>
      <c r="F56" s="10">
        <v>37</v>
      </c>
      <c r="G56" s="137">
        <v>4.2764678687008785E-3</v>
      </c>
      <c r="H56" s="10">
        <v>32</v>
      </c>
      <c r="I56" s="137">
        <v>5.4375531011045027E-3</v>
      </c>
      <c r="J56" s="10">
        <v>65</v>
      </c>
      <c r="K56" s="137">
        <v>3.9206224742143678E-3</v>
      </c>
      <c r="L56" s="10">
        <v>171</v>
      </c>
      <c r="M56" s="137">
        <v>3.6551738879507514E-3</v>
      </c>
      <c r="N56" s="10">
        <v>122</v>
      </c>
      <c r="O56" s="137">
        <v>3.73579936920109E-3</v>
      </c>
      <c r="P56" s="10">
        <v>94</v>
      </c>
      <c r="Q56" s="137">
        <v>3.591075794621027E-3</v>
      </c>
      <c r="R56" s="10">
        <v>1320</v>
      </c>
      <c r="S56" s="137">
        <v>5.1617343427391603E-3</v>
      </c>
    </row>
    <row r="57" spans="1:19" ht="14.4" x14ac:dyDescent="0.3">
      <c r="A57" s="125" t="s">
        <v>853</v>
      </c>
      <c r="B57" s="10">
        <v>9</v>
      </c>
      <c r="C57" s="137">
        <v>1.3290410230662453E-4</v>
      </c>
      <c r="D57" s="10">
        <v>8</v>
      </c>
      <c r="E57" s="137">
        <v>1.5601232497367291E-4</v>
      </c>
      <c r="F57" s="10">
        <v>0</v>
      </c>
      <c r="G57" s="137">
        <v>0</v>
      </c>
      <c r="H57" s="10">
        <v>0</v>
      </c>
      <c r="I57" s="137">
        <v>0</v>
      </c>
      <c r="J57" s="10">
        <v>0</v>
      </c>
      <c r="K57" s="137">
        <v>0</v>
      </c>
      <c r="L57" s="10">
        <v>15</v>
      </c>
      <c r="M57" s="137">
        <v>3.2062928841673256E-4</v>
      </c>
      <c r="N57" s="10">
        <v>0</v>
      </c>
      <c r="O57" s="137">
        <v>0</v>
      </c>
      <c r="P57" s="10">
        <v>0</v>
      </c>
      <c r="Q57" s="137">
        <v>0</v>
      </c>
      <c r="R57" s="10">
        <v>32</v>
      </c>
      <c r="S57" s="137">
        <v>1.2513295376337358E-4</v>
      </c>
    </row>
    <row r="58" spans="1:19" ht="14.4" x14ac:dyDescent="0.3">
      <c r="A58" s="125" t="s">
        <v>838</v>
      </c>
      <c r="B58" s="10">
        <v>520</v>
      </c>
      <c r="C58" s="137">
        <v>7.6789036888271949E-3</v>
      </c>
      <c r="D58" s="10">
        <v>580</v>
      </c>
      <c r="E58" s="137">
        <v>1.1310893560591286E-2</v>
      </c>
      <c r="F58" s="10">
        <v>130</v>
      </c>
      <c r="G58" s="137">
        <v>1.502542764678687E-2</v>
      </c>
      <c r="H58" s="10">
        <v>153</v>
      </c>
      <c r="I58" s="137">
        <v>2.5998300764655907E-2</v>
      </c>
      <c r="J58" s="10">
        <v>243</v>
      </c>
      <c r="K58" s="137">
        <v>1.4657096326678328E-2</v>
      </c>
      <c r="L58" s="10">
        <v>295</v>
      </c>
      <c r="M58" s="137">
        <v>6.3057093388624074E-3</v>
      </c>
      <c r="N58" s="10">
        <v>291</v>
      </c>
      <c r="O58" s="137">
        <v>8.9108001347337484E-3</v>
      </c>
      <c r="P58" s="10">
        <v>281</v>
      </c>
      <c r="Q58" s="137">
        <v>1.0735024449877751E-2</v>
      </c>
      <c r="R58" s="10">
        <v>2493</v>
      </c>
      <c r="S58" s="137">
        <v>9.7486391791278236E-3</v>
      </c>
    </row>
    <row r="59" spans="1:19" ht="14.4" x14ac:dyDescent="0.3">
      <c r="A59" s="432"/>
      <c r="B59" s="432"/>
      <c r="C59" s="432"/>
      <c r="D59" s="432"/>
      <c r="E59" s="432"/>
      <c r="F59" s="432"/>
      <c r="G59" s="432"/>
      <c r="H59" s="432"/>
      <c r="I59" s="432"/>
      <c r="J59" s="432"/>
      <c r="K59" s="432"/>
      <c r="L59" s="432"/>
      <c r="M59" s="432"/>
      <c r="N59" s="432"/>
      <c r="O59" s="432"/>
      <c r="P59" s="432"/>
      <c r="Q59" s="432"/>
      <c r="R59" s="432"/>
      <c r="S59" s="432"/>
    </row>
    <row r="60" spans="1:19" ht="14.4" x14ac:dyDescent="0.3">
      <c r="A60" s="472" t="s">
        <v>890</v>
      </c>
      <c r="B60" s="472"/>
      <c r="C60" s="472"/>
      <c r="D60" s="472"/>
      <c r="E60" s="472"/>
      <c r="F60" s="472"/>
      <c r="G60" s="472"/>
      <c r="H60" s="472"/>
      <c r="I60" s="472"/>
      <c r="J60" s="472"/>
      <c r="K60" s="472"/>
      <c r="L60" s="472"/>
      <c r="M60" s="472"/>
      <c r="N60" s="472"/>
      <c r="O60" s="472"/>
      <c r="P60" s="472"/>
      <c r="Q60" s="472"/>
      <c r="R60" s="472"/>
      <c r="S60" s="472"/>
    </row>
    <row r="61" spans="1:19" ht="14.4" x14ac:dyDescent="0.3">
      <c r="A61" s="125" t="s">
        <v>891</v>
      </c>
      <c r="B61" s="10">
        <v>83153</v>
      </c>
      <c r="C61" s="137"/>
      <c r="D61" s="10">
        <v>68013</v>
      </c>
      <c r="E61" s="137"/>
      <c r="F61" s="10">
        <v>10962</v>
      </c>
      <c r="G61" s="137"/>
      <c r="H61" s="10">
        <v>10326</v>
      </c>
      <c r="I61" s="137"/>
      <c r="J61" s="10">
        <v>19401</v>
      </c>
      <c r="K61" s="137"/>
      <c r="L61" s="10">
        <v>61374</v>
      </c>
      <c r="M61" s="137"/>
      <c r="N61" s="10">
        <v>47371</v>
      </c>
      <c r="O61" s="137"/>
      <c r="P61" s="10">
        <v>38992</v>
      </c>
      <c r="Q61" s="137"/>
      <c r="R61" s="10">
        <v>339592</v>
      </c>
      <c r="S61" s="137"/>
    </row>
    <row r="62" spans="1:19" ht="14.4" x14ac:dyDescent="0.3">
      <c r="A62" s="125" t="s">
        <v>884</v>
      </c>
      <c r="B62" s="10">
        <v>6292</v>
      </c>
      <c r="C62" s="137">
        <v>7.5667745000180392E-2</v>
      </c>
      <c r="D62" s="10">
        <v>5728</v>
      </c>
      <c r="E62" s="137">
        <v>8.421919338949907E-2</v>
      </c>
      <c r="F62" s="10">
        <v>968</v>
      </c>
      <c r="G62" s="137">
        <v>8.8305053822295199E-2</v>
      </c>
      <c r="H62" s="10">
        <v>1063</v>
      </c>
      <c r="I62" s="137">
        <v>0.10294402479178771</v>
      </c>
      <c r="J62" s="10">
        <v>1616</v>
      </c>
      <c r="K62" s="137">
        <v>8.3294675532189069E-2</v>
      </c>
      <c r="L62" s="10">
        <v>4595</v>
      </c>
      <c r="M62" s="137">
        <v>7.486883696679375E-2</v>
      </c>
      <c r="N62" s="10">
        <v>3759</v>
      </c>
      <c r="O62" s="137">
        <v>7.9352346372253066E-2</v>
      </c>
      <c r="P62" s="10">
        <v>3311</v>
      </c>
      <c r="Q62" s="137">
        <v>8.4914854329093153E-2</v>
      </c>
      <c r="R62" s="10">
        <v>27332</v>
      </c>
      <c r="S62" s="137">
        <v>8.0484817074607182E-2</v>
      </c>
    </row>
    <row r="63" spans="1:19" ht="14.4" x14ac:dyDescent="0.3">
      <c r="A63" s="125" t="s">
        <v>852</v>
      </c>
      <c r="B63" s="10">
        <v>1286</v>
      </c>
      <c r="C63" s="137">
        <v>1.5465467271174822E-2</v>
      </c>
      <c r="D63" s="10">
        <v>1181</v>
      </c>
      <c r="E63" s="137">
        <v>1.7364327407995529E-2</v>
      </c>
      <c r="F63" s="10">
        <v>195</v>
      </c>
      <c r="G63" s="137">
        <v>1.7788724685276411E-2</v>
      </c>
      <c r="H63" s="10">
        <v>266</v>
      </c>
      <c r="I63" s="137">
        <v>2.5760216928142551E-2</v>
      </c>
      <c r="J63" s="10">
        <v>300</v>
      </c>
      <c r="K63" s="137">
        <v>1.5463120457708366E-2</v>
      </c>
      <c r="L63" s="10">
        <v>896</v>
      </c>
      <c r="M63" s="137">
        <v>1.459901586991234E-2</v>
      </c>
      <c r="N63" s="10">
        <v>878</v>
      </c>
      <c r="O63" s="137">
        <v>1.8534546452470921E-2</v>
      </c>
      <c r="P63" s="10">
        <v>655</v>
      </c>
      <c r="Q63" s="137">
        <v>1.6798317603610998E-2</v>
      </c>
      <c r="R63" s="10">
        <v>5657</v>
      </c>
      <c r="S63" s="137">
        <v>1.6658225164314824E-2</v>
      </c>
    </row>
    <row r="64" spans="1:19" ht="14.4" x14ac:dyDescent="0.3">
      <c r="A64" s="125" t="s">
        <v>832</v>
      </c>
      <c r="B64" s="10">
        <v>723</v>
      </c>
      <c r="C64" s="137">
        <v>8.6948155809171042E-3</v>
      </c>
      <c r="D64" s="10">
        <v>538</v>
      </c>
      <c r="E64" s="137">
        <v>7.9102524517371681E-3</v>
      </c>
      <c r="F64" s="10">
        <v>93</v>
      </c>
      <c r="G64" s="137">
        <v>8.4838533114395178E-3</v>
      </c>
      <c r="H64" s="10">
        <v>85</v>
      </c>
      <c r="I64" s="137">
        <v>8.2316482665117183E-3</v>
      </c>
      <c r="J64" s="10">
        <v>185</v>
      </c>
      <c r="K64" s="137">
        <v>9.5355909489201595E-3</v>
      </c>
      <c r="L64" s="10">
        <v>395</v>
      </c>
      <c r="M64" s="137">
        <v>6.4359500765796595E-3</v>
      </c>
      <c r="N64" s="10">
        <v>421</v>
      </c>
      <c r="O64" s="137">
        <v>8.8872939139980154E-3</v>
      </c>
      <c r="P64" s="10">
        <v>372</v>
      </c>
      <c r="Q64" s="137">
        <v>9.5404185473943366E-3</v>
      </c>
      <c r="R64" s="10">
        <v>2812</v>
      </c>
      <c r="S64" s="137">
        <v>8.2805248651322758E-3</v>
      </c>
    </row>
    <row r="65" spans="1:19" ht="14.4" x14ac:dyDescent="0.3">
      <c r="A65" s="125" t="s">
        <v>885</v>
      </c>
      <c r="B65" s="10">
        <v>935</v>
      </c>
      <c r="C65" s="137">
        <v>1.1244332736040792E-2</v>
      </c>
      <c r="D65" s="10">
        <v>806</v>
      </c>
      <c r="E65" s="137">
        <v>1.1850675606134122E-2</v>
      </c>
      <c r="F65" s="10">
        <v>140</v>
      </c>
      <c r="G65" s="137">
        <v>1.277139208173691E-2</v>
      </c>
      <c r="H65" s="10">
        <v>149</v>
      </c>
      <c r="I65" s="137">
        <v>1.4429595196591129E-2</v>
      </c>
      <c r="J65" s="10">
        <v>169</v>
      </c>
      <c r="K65" s="137">
        <v>8.7108911911757125E-3</v>
      </c>
      <c r="L65" s="10">
        <v>670</v>
      </c>
      <c r="M65" s="137">
        <v>1.0916674813438915E-2</v>
      </c>
      <c r="N65" s="10">
        <v>398</v>
      </c>
      <c r="O65" s="137">
        <v>8.4017647928057246E-3</v>
      </c>
      <c r="P65" s="10">
        <v>463</v>
      </c>
      <c r="Q65" s="137">
        <v>1.1874230611407468E-2</v>
      </c>
      <c r="R65" s="10">
        <v>3730</v>
      </c>
      <c r="S65" s="137">
        <v>1.0983768757803481E-2</v>
      </c>
    </row>
    <row r="66" spans="1:19" ht="14.4" x14ac:dyDescent="0.3">
      <c r="A66" s="125" t="s">
        <v>853</v>
      </c>
      <c r="B66" s="10">
        <v>2755</v>
      </c>
      <c r="C66" s="137">
        <v>3.3131696992291321E-2</v>
      </c>
      <c r="D66" s="10">
        <v>2657</v>
      </c>
      <c r="E66" s="137">
        <v>3.9066060900122032E-2</v>
      </c>
      <c r="F66" s="10">
        <v>434</v>
      </c>
      <c r="G66" s="137">
        <v>3.9591315453384422E-2</v>
      </c>
      <c r="H66" s="10">
        <v>470</v>
      </c>
      <c r="I66" s="137">
        <v>4.5516172767770674E-2</v>
      </c>
      <c r="J66" s="10">
        <v>812</v>
      </c>
      <c r="K66" s="137">
        <v>4.1853512705530643E-2</v>
      </c>
      <c r="L66" s="10">
        <v>2124</v>
      </c>
      <c r="M66" s="137">
        <v>3.4607488513051128E-2</v>
      </c>
      <c r="N66" s="10">
        <v>1675</v>
      </c>
      <c r="O66" s="137">
        <v>3.5359185999873338E-2</v>
      </c>
      <c r="P66" s="10">
        <v>1469</v>
      </c>
      <c r="Q66" s="137">
        <v>3.767439474764054E-2</v>
      </c>
      <c r="R66" s="10">
        <v>12396</v>
      </c>
      <c r="S66" s="137">
        <v>3.6502626681429479E-2</v>
      </c>
    </row>
    <row r="67" spans="1:19" ht="14.4" x14ac:dyDescent="0.3">
      <c r="A67" s="125" t="s">
        <v>838</v>
      </c>
      <c r="B67" s="10">
        <v>593</v>
      </c>
      <c r="C67" s="137">
        <v>7.131432419756353E-3</v>
      </c>
      <c r="D67" s="10">
        <v>546</v>
      </c>
      <c r="E67" s="137">
        <v>8.0278770235102121E-3</v>
      </c>
      <c r="F67" s="10">
        <v>106</v>
      </c>
      <c r="G67" s="137">
        <v>9.6697682904579463E-3</v>
      </c>
      <c r="H67" s="10">
        <v>93</v>
      </c>
      <c r="I67" s="137">
        <v>9.0063916327716449E-3</v>
      </c>
      <c r="J67" s="10">
        <v>150</v>
      </c>
      <c r="K67" s="137">
        <v>7.7315602288541832E-3</v>
      </c>
      <c r="L67" s="10">
        <v>510</v>
      </c>
      <c r="M67" s="137">
        <v>8.3097076938117125E-3</v>
      </c>
      <c r="N67" s="10">
        <v>387</v>
      </c>
      <c r="O67" s="137">
        <v>8.1695552131050651E-3</v>
      </c>
      <c r="P67" s="10">
        <v>352</v>
      </c>
      <c r="Q67" s="137">
        <v>9.0274928190398028E-3</v>
      </c>
      <c r="R67" s="10">
        <v>2737</v>
      </c>
      <c r="S67" s="137">
        <v>8.0596716059271132E-3</v>
      </c>
    </row>
    <row r="68" spans="1:19" ht="14.4" x14ac:dyDescent="0.3">
      <c r="A68" s="125" t="s">
        <v>886</v>
      </c>
      <c r="B68" s="10">
        <v>10048</v>
      </c>
      <c r="C68" s="137">
        <v>0.1208374923334095</v>
      </c>
      <c r="D68" s="10">
        <v>8319</v>
      </c>
      <c r="E68" s="137">
        <v>0.1223148515724935</v>
      </c>
      <c r="F68" s="10">
        <v>1540</v>
      </c>
      <c r="G68" s="137">
        <v>0.14048531289910601</v>
      </c>
      <c r="H68" s="10">
        <v>1552</v>
      </c>
      <c r="I68" s="137">
        <v>0.15030021305442573</v>
      </c>
      <c r="J68" s="10">
        <v>2534</v>
      </c>
      <c r="K68" s="137">
        <v>0.13061182413277667</v>
      </c>
      <c r="L68" s="10">
        <v>7168</v>
      </c>
      <c r="M68" s="137">
        <v>0.11679212695929872</v>
      </c>
      <c r="N68" s="10">
        <v>5859</v>
      </c>
      <c r="O68" s="137">
        <v>0.1236832661332883</v>
      </c>
      <c r="P68" s="10">
        <v>5861</v>
      </c>
      <c r="Q68" s="137">
        <v>0.15031288469429627</v>
      </c>
      <c r="R68" s="10">
        <v>42881</v>
      </c>
      <c r="S68" s="137">
        <v>0.12627211477302175</v>
      </c>
    </row>
    <row r="69" spans="1:19" ht="14.4" x14ac:dyDescent="0.3">
      <c r="A69" s="125" t="s">
        <v>852</v>
      </c>
      <c r="B69" s="10">
        <v>4824</v>
      </c>
      <c r="C69" s="137">
        <v>5.8013541303380517E-2</v>
      </c>
      <c r="D69" s="10">
        <v>4485</v>
      </c>
      <c r="E69" s="137">
        <v>6.5943275550262456E-2</v>
      </c>
      <c r="F69" s="10">
        <v>831</v>
      </c>
      <c r="G69" s="137">
        <v>7.5807334428024079E-2</v>
      </c>
      <c r="H69" s="10">
        <v>788</v>
      </c>
      <c r="I69" s="137">
        <v>7.6312221576602751E-2</v>
      </c>
      <c r="J69" s="10">
        <v>1216</v>
      </c>
      <c r="K69" s="137">
        <v>6.2677181588577907E-2</v>
      </c>
      <c r="L69" s="10">
        <v>3698</v>
      </c>
      <c r="M69" s="137">
        <v>6.0253527552383744E-2</v>
      </c>
      <c r="N69" s="10">
        <v>3049</v>
      </c>
      <c r="O69" s="137">
        <v>6.4364273500664967E-2</v>
      </c>
      <c r="P69" s="10">
        <v>3017</v>
      </c>
      <c r="Q69" s="137">
        <v>7.7374846122281488E-2</v>
      </c>
      <c r="R69" s="10">
        <v>21908</v>
      </c>
      <c r="S69" s="137">
        <v>6.4512709368889726E-2</v>
      </c>
    </row>
    <row r="70" spans="1:19" ht="14.4" x14ac:dyDescent="0.3">
      <c r="A70" s="125" t="s">
        <v>832</v>
      </c>
      <c r="B70" s="10">
        <v>1062</v>
      </c>
      <c r="C70" s="137">
        <v>1.2771637824251681E-2</v>
      </c>
      <c r="D70" s="10">
        <v>805</v>
      </c>
      <c r="E70" s="137">
        <v>1.1835972534662492E-2</v>
      </c>
      <c r="F70" s="10">
        <v>187</v>
      </c>
      <c r="G70" s="137">
        <v>1.7058930852034301E-2</v>
      </c>
      <c r="H70" s="10">
        <v>134</v>
      </c>
      <c r="I70" s="137">
        <v>1.2976951384853767E-2</v>
      </c>
      <c r="J70" s="10">
        <v>293</v>
      </c>
      <c r="K70" s="137">
        <v>1.5102314313695171E-2</v>
      </c>
      <c r="L70" s="10">
        <v>661</v>
      </c>
      <c r="M70" s="137">
        <v>1.0770032912959885E-2</v>
      </c>
      <c r="N70" s="10">
        <v>547</v>
      </c>
      <c r="O70" s="137">
        <v>1.154714909966013E-2</v>
      </c>
      <c r="P70" s="10">
        <v>480</v>
      </c>
      <c r="Q70" s="137">
        <v>1.2310217480508822E-2</v>
      </c>
      <c r="R70" s="10">
        <v>4169</v>
      </c>
      <c r="S70" s="137">
        <v>1.2276496501684374E-2</v>
      </c>
    </row>
    <row r="71" spans="1:19" ht="14.4" x14ac:dyDescent="0.3">
      <c r="A71" s="125" t="s">
        <v>885</v>
      </c>
      <c r="B71" s="10">
        <v>1371</v>
      </c>
      <c r="C71" s="137">
        <v>1.6487679338087622E-2</v>
      </c>
      <c r="D71" s="10">
        <v>1227</v>
      </c>
      <c r="E71" s="137">
        <v>1.8040668695690529E-2</v>
      </c>
      <c r="F71" s="10">
        <v>236</v>
      </c>
      <c r="G71" s="137">
        <v>2.152891808064222E-2</v>
      </c>
      <c r="H71" s="10">
        <v>228</v>
      </c>
      <c r="I71" s="137">
        <v>2.2080185938407902E-2</v>
      </c>
      <c r="J71" s="10">
        <v>383</v>
      </c>
      <c r="K71" s="137">
        <v>1.9741250451007681E-2</v>
      </c>
      <c r="L71" s="10">
        <v>983</v>
      </c>
      <c r="M71" s="137">
        <v>1.6016554241209634E-2</v>
      </c>
      <c r="N71" s="10">
        <v>741</v>
      </c>
      <c r="O71" s="137">
        <v>1.5642481687108148E-2</v>
      </c>
      <c r="P71" s="10">
        <v>950</v>
      </c>
      <c r="Q71" s="137">
        <v>2.4363972096840377E-2</v>
      </c>
      <c r="R71" s="10">
        <v>6119</v>
      </c>
      <c r="S71" s="137">
        <v>1.8018681241018634E-2</v>
      </c>
    </row>
    <row r="72" spans="1:19" ht="14.4" x14ac:dyDescent="0.3">
      <c r="A72" s="125" t="s">
        <v>853</v>
      </c>
      <c r="B72" s="10">
        <v>2791</v>
      </c>
      <c r="C72" s="137">
        <v>3.356463386768968E-2</v>
      </c>
      <c r="D72" s="10">
        <v>1802</v>
      </c>
      <c r="E72" s="137">
        <v>2.6494934791878023E-2</v>
      </c>
      <c r="F72" s="10">
        <v>286</v>
      </c>
      <c r="G72" s="137">
        <v>2.60901295384054E-2</v>
      </c>
      <c r="H72" s="10">
        <v>402</v>
      </c>
      <c r="I72" s="137">
        <v>3.8930854154561302E-2</v>
      </c>
      <c r="J72" s="10">
        <v>642</v>
      </c>
      <c r="K72" s="137">
        <v>3.3091077779495902E-2</v>
      </c>
      <c r="L72" s="10">
        <v>1826</v>
      </c>
      <c r="M72" s="137">
        <v>2.9752012252745461E-2</v>
      </c>
      <c r="N72" s="10">
        <v>1522</v>
      </c>
      <c r="O72" s="137">
        <v>3.2129361845855062E-2</v>
      </c>
      <c r="P72" s="10">
        <v>1414</v>
      </c>
      <c r="Q72" s="137">
        <v>3.6263848994665573E-2</v>
      </c>
      <c r="R72" s="10">
        <v>10685</v>
      </c>
      <c r="S72" s="137">
        <v>3.1464227661429006E-2</v>
      </c>
    </row>
    <row r="73" spans="1:19" ht="14.4" x14ac:dyDescent="0.3">
      <c r="A73" s="125" t="s">
        <v>838</v>
      </c>
      <c r="B73" s="10">
        <v>0</v>
      </c>
      <c r="C73" s="137">
        <v>0</v>
      </c>
      <c r="D73" s="10">
        <v>0</v>
      </c>
      <c r="E73" s="137">
        <v>0</v>
      </c>
      <c r="F73" s="10">
        <v>0</v>
      </c>
      <c r="G73" s="137">
        <v>0</v>
      </c>
      <c r="H73" s="10">
        <v>0</v>
      </c>
      <c r="I73" s="137">
        <v>0</v>
      </c>
      <c r="J73" s="10">
        <v>0</v>
      </c>
      <c r="K73" s="137">
        <v>0</v>
      </c>
      <c r="L73" s="10">
        <v>0</v>
      </c>
      <c r="M73" s="137">
        <v>0</v>
      </c>
      <c r="N73" s="10">
        <v>0</v>
      </c>
      <c r="O73" s="137">
        <v>0</v>
      </c>
      <c r="P73" s="10">
        <v>0</v>
      </c>
      <c r="Q73" s="137">
        <v>0</v>
      </c>
      <c r="R73" s="10">
        <v>0</v>
      </c>
      <c r="S73" s="137">
        <v>0</v>
      </c>
    </row>
    <row r="74" spans="1:19" ht="14.4" x14ac:dyDescent="0.3">
      <c r="A74" s="125" t="s">
        <v>887</v>
      </c>
      <c r="B74" s="10">
        <v>11038</v>
      </c>
      <c r="C74" s="137">
        <v>0.13274325640686446</v>
      </c>
      <c r="D74" s="10">
        <v>8125</v>
      </c>
      <c r="E74" s="137">
        <v>0.11946245570699719</v>
      </c>
      <c r="F74" s="10">
        <v>1632</v>
      </c>
      <c r="G74" s="137">
        <v>0.14887794198139026</v>
      </c>
      <c r="H74" s="10">
        <v>1336</v>
      </c>
      <c r="I74" s="137">
        <v>0.12938214216540772</v>
      </c>
      <c r="J74" s="10">
        <v>2698</v>
      </c>
      <c r="K74" s="137">
        <v>0.13906499664965724</v>
      </c>
      <c r="L74" s="10">
        <v>7679</v>
      </c>
      <c r="M74" s="137">
        <v>0.12511812819760812</v>
      </c>
      <c r="N74" s="10">
        <v>6056</v>
      </c>
      <c r="O74" s="137">
        <v>0.12784192860610921</v>
      </c>
      <c r="P74" s="10">
        <v>6580</v>
      </c>
      <c r="Q74" s="137">
        <v>0.16875256462864177</v>
      </c>
      <c r="R74" s="10">
        <v>45144</v>
      </c>
      <c r="S74" s="137">
        <v>0.13293599378077223</v>
      </c>
    </row>
    <row r="75" spans="1:19" ht="14.4" x14ac:dyDescent="0.3">
      <c r="A75" s="125" t="s">
        <v>852</v>
      </c>
      <c r="B75" s="10">
        <v>5926</v>
      </c>
      <c r="C75" s="137">
        <v>7.126622010029704E-2</v>
      </c>
      <c r="D75" s="10">
        <v>4955</v>
      </c>
      <c r="E75" s="137">
        <v>7.2853719141928744E-2</v>
      </c>
      <c r="F75" s="10">
        <v>894</v>
      </c>
      <c r="G75" s="137">
        <v>8.1554460864805695E-2</v>
      </c>
      <c r="H75" s="10">
        <v>898</v>
      </c>
      <c r="I75" s="137">
        <v>8.6964942862676739E-2</v>
      </c>
      <c r="J75" s="10">
        <v>1436</v>
      </c>
      <c r="K75" s="137">
        <v>7.4016803257564046E-2</v>
      </c>
      <c r="L75" s="10">
        <v>4514</v>
      </c>
      <c r="M75" s="137">
        <v>7.3549059862482488E-2</v>
      </c>
      <c r="N75" s="10">
        <v>3323</v>
      </c>
      <c r="O75" s="137">
        <v>7.0148403031390513E-2</v>
      </c>
      <c r="P75" s="10">
        <v>3954</v>
      </c>
      <c r="Q75" s="137">
        <v>0.10140541649569143</v>
      </c>
      <c r="R75" s="10">
        <v>25900</v>
      </c>
      <c r="S75" s="137">
        <v>7.6267992178849914E-2</v>
      </c>
    </row>
    <row r="76" spans="1:19" ht="14.4" x14ac:dyDescent="0.3">
      <c r="A76" s="125" t="s">
        <v>832</v>
      </c>
      <c r="B76" s="10">
        <v>1298</v>
      </c>
      <c r="C76" s="137">
        <v>1.5609779562974276E-2</v>
      </c>
      <c r="D76" s="10">
        <v>842</v>
      </c>
      <c r="E76" s="137">
        <v>1.2379986179112817E-2</v>
      </c>
      <c r="F76" s="10">
        <v>189</v>
      </c>
      <c r="G76" s="137">
        <v>1.7241379310344827E-2</v>
      </c>
      <c r="H76" s="10">
        <v>84</v>
      </c>
      <c r="I76" s="137">
        <v>8.1348053457292267E-3</v>
      </c>
      <c r="J76" s="10">
        <v>342</v>
      </c>
      <c r="K76" s="137">
        <v>1.7627957321787537E-2</v>
      </c>
      <c r="L76" s="10">
        <v>666</v>
      </c>
      <c r="M76" s="137">
        <v>1.0851500635448236E-2</v>
      </c>
      <c r="N76" s="10">
        <v>664</v>
      </c>
      <c r="O76" s="137">
        <v>1.401701462920352E-2</v>
      </c>
      <c r="P76" s="10">
        <v>761</v>
      </c>
      <c r="Q76" s="137">
        <v>1.9516823963890029E-2</v>
      </c>
      <c r="R76" s="10">
        <v>4846</v>
      </c>
      <c r="S76" s="137">
        <v>1.427006525477632E-2</v>
      </c>
    </row>
    <row r="77" spans="1:19" ht="14.4" x14ac:dyDescent="0.3">
      <c r="A77" s="125" t="s">
        <v>885</v>
      </c>
      <c r="B77" s="10">
        <v>1556</v>
      </c>
      <c r="C77" s="137">
        <v>1.8712493836662538E-2</v>
      </c>
      <c r="D77" s="10">
        <v>1065</v>
      </c>
      <c r="E77" s="137">
        <v>1.5658771117286401E-2</v>
      </c>
      <c r="F77" s="10">
        <v>233</v>
      </c>
      <c r="G77" s="137">
        <v>2.1255245393176428E-2</v>
      </c>
      <c r="H77" s="10">
        <v>111</v>
      </c>
      <c r="I77" s="137">
        <v>1.074956420685648E-2</v>
      </c>
      <c r="J77" s="10">
        <v>424</v>
      </c>
      <c r="K77" s="137">
        <v>2.1854543580227825E-2</v>
      </c>
      <c r="L77" s="10">
        <v>1202</v>
      </c>
      <c r="M77" s="137">
        <v>1.9584840486199368E-2</v>
      </c>
      <c r="N77" s="10">
        <v>969</v>
      </c>
      <c r="O77" s="137">
        <v>2.0455552975449116E-2</v>
      </c>
      <c r="P77" s="10">
        <v>839</v>
      </c>
      <c r="Q77" s="137">
        <v>2.1517234304472714E-2</v>
      </c>
      <c r="R77" s="10">
        <v>6399</v>
      </c>
      <c r="S77" s="137">
        <v>1.8843200075384578E-2</v>
      </c>
    </row>
    <row r="78" spans="1:19" ht="14.4" x14ac:dyDescent="0.3">
      <c r="A78" s="125" t="s">
        <v>853</v>
      </c>
      <c r="B78" s="10">
        <v>2258</v>
      </c>
      <c r="C78" s="137">
        <v>2.7154762906930599E-2</v>
      </c>
      <c r="D78" s="10">
        <v>1263</v>
      </c>
      <c r="E78" s="137">
        <v>1.8569979268669226E-2</v>
      </c>
      <c r="F78" s="10">
        <v>316</v>
      </c>
      <c r="G78" s="137">
        <v>2.8826856413063311E-2</v>
      </c>
      <c r="H78" s="10">
        <v>243</v>
      </c>
      <c r="I78" s="137">
        <v>2.3532829750145264E-2</v>
      </c>
      <c r="J78" s="10">
        <v>496</v>
      </c>
      <c r="K78" s="137">
        <v>2.556569249007783E-2</v>
      </c>
      <c r="L78" s="10">
        <v>1297</v>
      </c>
      <c r="M78" s="137">
        <v>2.113272721347802E-2</v>
      </c>
      <c r="N78" s="10">
        <v>1100</v>
      </c>
      <c r="O78" s="137">
        <v>2.3220957970066073E-2</v>
      </c>
      <c r="P78" s="10">
        <v>1026</v>
      </c>
      <c r="Q78" s="137">
        <v>2.6313089864587608E-2</v>
      </c>
      <c r="R78" s="10">
        <v>7999</v>
      </c>
      <c r="S78" s="137">
        <v>2.3554736271761408E-2</v>
      </c>
    </row>
    <row r="79" spans="1:19" ht="14.4" x14ac:dyDescent="0.3">
      <c r="A79" s="125" t="s">
        <v>838</v>
      </c>
      <c r="B79" s="10">
        <v>0</v>
      </c>
      <c r="C79" s="137">
        <v>0</v>
      </c>
      <c r="D79" s="10">
        <v>0</v>
      </c>
      <c r="E79" s="137">
        <v>0</v>
      </c>
      <c r="F79" s="10">
        <v>0</v>
      </c>
      <c r="G79" s="137">
        <v>0</v>
      </c>
      <c r="H79" s="10">
        <v>0</v>
      </c>
      <c r="I79" s="137">
        <v>0</v>
      </c>
      <c r="J79" s="10">
        <v>0</v>
      </c>
      <c r="K79" s="137">
        <v>0</v>
      </c>
      <c r="L79" s="10">
        <v>0</v>
      </c>
      <c r="M79" s="137">
        <v>0</v>
      </c>
      <c r="N79" s="10">
        <v>0</v>
      </c>
      <c r="O79" s="137">
        <v>0</v>
      </c>
      <c r="P79" s="10">
        <v>0</v>
      </c>
      <c r="Q79" s="137">
        <v>0</v>
      </c>
      <c r="R79" s="10">
        <v>0</v>
      </c>
      <c r="S79" s="137">
        <v>0</v>
      </c>
    </row>
    <row r="80" spans="1:19" ht="14.4" x14ac:dyDescent="0.3">
      <c r="A80" s="125" t="s">
        <v>888</v>
      </c>
      <c r="B80" s="10">
        <v>11986</v>
      </c>
      <c r="C80" s="137">
        <v>0.14414392745902133</v>
      </c>
      <c r="D80" s="10">
        <v>9184</v>
      </c>
      <c r="E80" s="137">
        <v>0.13503300839545382</v>
      </c>
      <c r="F80" s="10">
        <v>1784</v>
      </c>
      <c r="G80" s="137">
        <v>0.16274402481299033</v>
      </c>
      <c r="H80" s="10">
        <v>1325</v>
      </c>
      <c r="I80" s="137">
        <v>0.12831687003680031</v>
      </c>
      <c r="J80" s="10">
        <v>3225</v>
      </c>
      <c r="K80" s="137">
        <v>0.16622854492036493</v>
      </c>
      <c r="L80" s="10">
        <v>8742</v>
      </c>
      <c r="M80" s="137">
        <v>0.14243816599863135</v>
      </c>
      <c r="N80" s="10">
        <v>7001</v>
      </c>
      <c r="O80" s="137">
        <v>0.14779084249857508</v>
      </c>
      <c r="P80" s="10">
        <v>6003</v>
      </c>
      <c r="Q80" s="137">
        <v>0.15395465736561345</v>
      </c>
      <c r="R80" s="10">
        <v>49250</v>
      </c>
      <c r="S80" s="137">
        <v>0.14502697354472427</v>
      </c>
    </row>
    <row r="81" spans="1:20" ht="14.4" x14ac:dyDescent="0.3">
      <c r="A81" s="125" t="s">
        <v>852</v>
      </c>
      <c r="B81" s="10">
        <v>6836</v>
      </c>
      <c r="C81" s="137">
        <v>8.220990222842231E-2</v>
      </c>
      <c r="D81" s="10">
        <v>5693</v>
      </c>
      <c r="E81" s="137">
        <v>8.3704585887991997E-2</v>
      </c>
      <c r="F81" s="10">
        <v>1051</v>
      </c>
      <c r="G81" s="137">
        <v>9.5876664842182088E-2</v>
      </c>
      <c r="H81" s="10">
        <v>667</v>
      </c>
      <c r="I81" s="137">
        <v>6.4594228161921369E-2</v>
      </c>
      <c r="J81" s="10">
        <v>1798</v>
      </c>
      <c r="K81" s="137">
        <v>9.2675635276532137E-2</v>
      </c>
      <c r="L81" s="10">
        <v>5356</v>
      </c>
      <c r="M81" s="137">
        <v>8.7268224329520638E-2</v>
      </c>
      <c r="N81" s="10">
        <v>4008</v>
      </c>
      <c r="O81" s="137">
        <v>8.4608726858204392E-2</v>
      </c>
      <c r="P81" s="10">
        <v>3616</v>
      </c>
      <c r="Q81" s="137">
        <v>9.2736971686499789E-2</v>
      </c>
      <c r="R81" s="10">
        <v>29025</v>
      </c>
      <c r="S81" s="137">
        <v>8.5470211312398403E-2</v>
      </c>
    </row>
    <row r="82" spans="1:20" ht="14.4" x14ac:dyDescent="0.3">
      <c r="A82" s="125" t="s">
        <v>832</v>
      </c>
      <c r="B82" s="10">
        <v>1510</v>
      </c>
      <c r="C82" s="137">
        <v>1.8159296718097965E-2</v>
      </c>
      <c r="D82" s="10">
        <v>1139</v>
      </c>
      <c r="E82" s="137">
        <v>1.6746798406187053E-2</v>
      </c>
      <c r="F82" s="10">
        <v>241</v>
      </c>
      <c r="G82" s="137">
        <v>2.1985039226418538E-2</v>
      </c>
      <c r="H82" s="10">
        <v>196</v>
      </c>
      <c r="I82" s="137">
        <v>1.8981212473368196E-2</v>
      </c>
      <c r="J82" s="10">
        <v>527</v>
      </c>
      <c r="K82" s="137">
        <v>2.7163548270707695E-2</v>
      </c>
      <c r="L82" s="10">
        <v>986</v>
      </c>
      <c r="M82" s="137">
        <v>1.6065434874702644E-2</v>
      </c>
      <c r="N82" s="10">
        <v>887</v>
      </c>
      <c r="O82" s="137">
        <v>1.8724536108589644E-2</v>
      </c>
      <c r="P82" s="10">
        <v>908</v>
      </c>
      <c r="Q82" s="137">
        <v>2.3286828067295855E-2</v>
      </c>
      <c r="R82" s="10">
        <v>6394</v>
      </c>
      <c r="S82" s="137">
        <v>1.8828476524770901E-2</v>
      </c>
    </row>
    <row r="83" spans="1:20" ht="14.4" x14ac:dyDescent="0.3">
      <c r="A83" s="125" t="s">
        <v>885</v>
      </c>
      <c r="B83" s="10">
        <v>2204</v>
      </c>
      <c r="C83" s="137">
        <v>2.6505357593833056E-2</v>
      </c>
      <c r="D83" s="10">
        <v>1538</v>
      </c>
      <c r="E83" s="137">
        <v>2.2613323923367592E-2</v>
      </c>
      <c r="F83" s="10">
        <v>300</v>
      </c>
      <c r="G83" s="137">
        <v>2.736726874657909E-2</v>
      </c>
      <c r="H83" s="10">
        <v>273</v>
      </c>
      <c r="I83" s="137">
        <v>2.643811737361999E-2</v>
      </c>
      <c r="J83" s="10">
        <v>600</v>
      </c>
      <c r="K83" s="137">
        <v>3.0926240915416733E-2</v>
      </c>
      <c r="L83" s="10">
        <v>1506</v>
      </c>
      <c r="M83" s="137">
        <v>2.4538078013491053E-2</v>
      </c>
      <c r="N83" s="10">
        <v>1343</v>
      </c>
      <c r="O83" s="137">
        <v>2.835067868527158E-2</v>
      </c>
      <c r="P83" s="10">
        <v>929</v>
      </c>
      <c r="Q83" s="137">
        <v>2.3825400082068116E-2</v>
      </c>
      <c r="R83" s="10">
        <v>8693</v>
      </c>
      <c r="S83" s="137">
        <v>2.5598365096939857E-2</v>
      </c>
    </row>
    <row r="84" spans="1:20" ht="14.4" x14ac:dyDescent="0.3">
      <c r="A84" s="125" t="s">
        <v>853</v>
      </c>
      <c r="B84" s="10">
        <v>1436</v>
      </c>
      <c r="C84" s="137">
        <v>1.7269370918667998E-2</v>
      </c>
      <c r="D84" s="10">
        <v>814</v>
      </c>
      <c r="E84" s="137">
        <v>1.1968300177907164E-2</v>
      </c>
      <c r="F84" s="10">
        <v>192</v>
      </c>
      <c r="G84" s="137">
        <v>1.7515051997810619E-2</v>
      </c>
      <c r="H84" s="10">
        <v>189</v>
      </c>
      <c r="I84" s="137">
        <v>1.8303312027890761E-2</v>
      </c>
      <c r="J84" s="10">
        <v>300</v>
      </c>
      <c r="K84" s="137">
        <v>1.5463120457708366E-2</v>
      </c>
      <c r="L84" s="10">
        <v>894</v>
      </c>
      <c r="M84" s="137">
        <v>1.4566428780917001E-2</v>
      </c>
      <c r="N84" s="10">
        <v>763</v>
      </c>
      <c r="O84" s="137">
        <v>1.6106900846509467E-2</v>
      </c>
      <c r="P84" s="10">
        <v>550</v>
      </c>
      <c r="Q84" s="137">
        <v>1.4105457529749692E-2</v>
      </c>
      <c r="R84" s="10">
        <v>5138</v>
      </c>
      <c r="S84" s="137">
        <v>1.5129920610615091E-2</v>
      </c>
    </row>
    <row r="85" spans="1:20" ht="14.4" x14ac:dyDescent="0.3">
      <c r="A85" s="125" t="s">
        <v>838</v>
      </c>
      <c r="B85" s="10">
        <v>0</v>
      </c>
      <c r="C85" s="137">
        <v>0</v>
      </c>
      <c r="D85" s="10">
        <v>0</v>
      </c>
      <c r="E85" s="137">
        <v>0</v>
      </c>
      <c r="F85" s="10">
        <v>0</v>
      </c>
      <c r="G85" s="137">
        <v>0</v>
      </c>
      <c r="H85" s="10">
        <v>0</v>
      </c>
      <c r="I85" s="137">
        <v>0</v>
      </c>
      <c r="J85" s="10">
        <v>0</v>
      </c>
      <c r="K85" s="137">
        <v>0</v>
      </c>
      <c r="L85" s="10">
        <v>0</v>
      </c>
      <c r="M85" s="137">
        <v>0</v>
      </c>
      <c r="N85" s="10">
        <v>0</v>
      </c>
      <c r="O85" s="137">
        <v>0</v>
      </c>
      <c r="P85" s="10">
        <v>0</v>
      </c>
      <c r="Q85" s="137">
        <v>0</v>
      </c>
      <c r="R85" s="10">
        <v>0</v>
      </c>
      <c r="S85" s="137">
        <v>0</v>
      </c>
    </row>
    <row r="86" spans="1:20" ht="14.4" x14ac:dyDescent="0.3">
      <c r="A86" s="125" t="s">
        <v>889</v>
      </c>
      <c r="B86" s="10">
        <v>43789</v>
      </c>
      <c r="C86" s="137">
        <v>0.52660757880052433</v>
      </c>
      <c r="D86" s="10">
        <v>36657</v>
      </c>
      <c r="E86" s="137">
        <v>0.53897049093555649</v>
      </c>
      <c r="F86" s="10">
        <v>5038</v>
      </c>
      <c r="G86" s="137">
        <v>0.45958766648421823</v>
      </c>
      <c r="H86" s="10">
        <v>5050</v>
      </c>
      <c r="I86" s="137">
        <v>0.48905674995157855</v>
      </c>
      <c r="J86" s="10">
        <v>9328</v>
      </c>
      <c r="K86" s="137">
        <v>0.48079995876501214</v>
      </c>
      <c r="L86" s="10">
        <v>33190</v>
      </c>
      <c r="M86" s="137">
        <v>0.54078274187766806</v>
      </c>
      <c r="N86" s="10">
        <v>24696</v>
      </c>
      <c r="O86" s="137">
        <v>0.52133161638977432</v>
      </c>
      <c r="P86" s="10">
        <v>17237</v>
      </c>
      <c r="Q86" s="137">
        <v>0.44206503898235533</v>
      </c>
      <c r="R86" s="10">
        <v>174985</v>
      </c>
      <c r="S86" s="137">
        <v>0.51528010082687459</v>
      </c>
    </row>
    <row r="87" spans="1:20" ht="14.4" x14ac:dyDescent="0.3">
      <c r="A87" s="125" t="s">
        <v>852</v>
      </c>
      <c r="B87" s="10">
        <v>32203</v>
      </c>
      <c r="C87" s="137">
        <v>0.38727406106815149</v>
      </c>
      <c r="D87" s="10">
        <v>28194</v>
      </c>
      <c r="E87" s="137">
        <v>0.41453839707114815</v>
      </c>
      <c r="F87" s="10">
        <v>3856</v>
      </c>
      <c r="G87" s="137">
        <v>0.35176062762269661</v>
      </c>
      <c r="H87" s="10">
        <v>3441</v>
      </c>
      <c r="I87" s="137">
        <v>0.33323649041255082</v>
      </c>
      <c r="J87" s="10">
        <v>7032</v>
      </c>
      <c r="K87" s="137">
        <v>0.36245554352868409</v>
      </c>
      <c r="L87" s="10">
        <v>25293</v>
      </c>
      <c r="M87" s="137">
        <v>0.41211262097956791</v>
      </c>
      <c r="N87" s="10">
        <v>18609</v>
      </c>
      <c r="O87" s="137">
        <v>0.39283527896814507</v>
      </c>
      <c r="P87" s="10">
        <v>13037</v>
      </c>
      <c r="Q87" s="137">
        <v>0.33435063602790316</v>
      </c>
      <c r="R87" s="10">
        <v>131665</v>
      </c>
      <c r="S87" s="137">
        <v>0.38771525830997194</v>
      </c>
    </row>
    <row r="88" spans="1:20" ht="14.4" x14ac:dyDescent="0.3">
      <c r="A88" s="125" t="s">
        <v>832</v>
      </c>
      <c r="B88" s="10">
        <v>4784</v>
      </c>
      <c r="C88" s="137">
        <v>5.753250033071567E-2</v>
      </c>
      <c r="D88" s="10">
        <v>4339</v>
      </c>
      <c r="E88" s="137">
        <v>6.3796627115404403E-2</v>
      </c>
      <c r="F88" s="10">
        <v>585</v>
      </c>
      <c r="G88" s="137">
        <v>5.3366174055829226E-2</v>
      </c>
      <c r="H88" s="10">
        <v>675</v>
      </c>
      <c r="I88" s="137">
        <v>6.5368971528181288E-2</v>
      </c>
      <c r="J88" s="10">
        <v>1175</v>
      </c>
      <c r="K88" s="137">
        <v>6.0563888459357763E-2</v>
      </c>
      <c r="L88" s="10">
        <v>3668</v>
      </c>
      <c r="M88" s="137">
        <v>5.9764721217453645E-2</v>
      </c>
      <c r="N88" s="10">
        <v>3016</v>
      </c>
      <c r="O88" s="137">
        <v>6.3667644761562975E-2</v>
      </c>
      <c r="P88" s="10">
        <v>1955</v>
      </c>
      <c r="Q88" s="137">
        <v>5.0138489946655727E-2</v>
      </c>
      <c r="R88" s="10">
        <v>20197</v>
      </c>
      <c r="S88" s="137">
        <v>5.9474310348889253E-2</v>
      </c>
    </row>
    <row r="89" spans="1:20" ht="14.4" x14ac:dyDescent="0.3">
      <c r="A89" s="125" t="s">
        <v>885</v>
      </c>
      <c r="B89" s="10">
        <v>5164</v>
      </c>
      <c r="C89" s="137">
        <v>6.2102389571031716E-2</v>
      </c>
      <c r="D89" s="10">
        <v>3412</v>
      </c>
      <c r="E89" s="137">
        <v>5.0166879861203002E-2</v>
      </c>
      <c r="F89" s="10">
        <v>482</v>
      </c>
      <c r="G89" s="137">
        <v>4.3970078452837076E-2</v>
      </c>
      <c r="H89" s="10">
        <v>732</v>
      </c>
      <c r="I89" s="137">
        <v>7.0889018012783259E-2</v>
      </c>
      <c r="J89" s="10">
        <v>892</v>
      </c>
      <c r="K89" s="137">
        <v>4.5977011494252873E-2</v>
      </c>
      <c r="L89" s="10">
        <v>3285</v>
      </c>
      <c r="M89" s="137">
        <v>5.3524293674846027E-2</v>
      </c>
      <c r="N89" s="10">
        <v>2562</v>
      </c>
      <c r="O89" s="137">
        <v>5.4083722108462982E-2</v>
      </c>
      <c r="P89" s="10">
        <v>1821</v>
      </c>
      <c r="Q89" s="137">
        <v>4.6701887566680346E-2</v>
      </c>
      <c r="R89" s="10">
        <v>18350</v>
      </c>
      <c r="S89" s="137">
        <v>5.4035430752196752E-2</v>
      </c>
    </row>
    <row r="90" spans="1:20" ht="14.4" x14ac:dyDescent="0.3">
      <c r="A90" s="125" t="s">
        <v>853</v>
      </c>
      <c r="B90" s="10">
        <v>1638</v>
      </c>
      <c r="C90" s="137">
        <v>1.9698627830625474E-2</v>
      </c>
      <c r="D90" s="10">
        <v>712</v>
      </c>
      <c r="E90" s="137">
        <v>1.0468586887800861E-2</v>
      </c>
      <c r="F90" s="10">
        <v>115</v>
      </c>
      <c r="G90" s="137">
        <v>1.0490786352855318E-2</v>
      </c>
      <c r="H90" s="10">
        <v>202</v>
      </c>
      <c r="I90" s="137">
        <v>1.9562269998063143E-2</v>
      </c>
      <c r="J90" s="10">
        <v>229</v>
      </c>
      <c r="K90" s="137">
        <v>1.1803515282717386E-2</v>
      </c>
      <c r="L90" s="10">
        <v>944</v>
      </c>
      <c r="M90" s="137">
        <v>1.5381106005800501E-2</v>
      </c>
      <c r="N90" s="10">
        <v>509</v>
      </c>
      <c r="O90" s="137">
        <v>1.0744970551603301E-2</v>
      </c>
      <c r="P90" s="10">
        <v>424</v>
      </c>
      <c r="Q90" s="137">
        <v>1.0874025441116127E-2</v>
      </c>
      <c r="R90" s="10">
        <v>4773</v>
      </c>
      <c r="S90" s="137">
        <v>1.4055101415816626E-2</v>
      </c>
      <c r="T90" s="10">
        <f>R90+R84+R78+R72+R66</f>
        <v>40991</v>
      </c>
    </row>
    <row r="91" spans="1:20" ht="14.4" x14ac:dyDescent="0.3">
      <c r="A91" s="125" t="s">
        <v>838</v>
      </c>
      <c r="B91" s="10">
        <v>0</v>
      </c>
      <c r="C91" s="137">
        <v>0</v>
      </c>
      <c r="D91" s="10">
        <v>0</v>
      </c>
      <c r="E91" s="137">
        <v>0</v>
      </c>
      <c r="F91" s="10">
        <v>0</v>
      </c>
      <c r="G91" s="137">
        <v>0</v>
      </c>
      <c r="H91" s="10">
        <v>0</v>
      </c>
      <c r="I91" s="137">
        <v>0</v>
      </c>
      <c r="J91" s="10">
        <v>0</v>
      </c>
      <c r="K91" s="137">
        <v>0</v>
      </c>
      <c r="L91" s="10">
        <v>0</v>
      </c>
      <c r="M91" s="137">
        <v>0</v>
      </c>
      <c r="N91" s="10">
        <v>0</v>
      </c>
      <c r="O91" s="137">
        <v>0</v>
      </c>
      <c r="P91" s="10">
        <v>0</v>
      </c>
      <c r="Q91" s="137">
        <v>0</v>
      </c>
      <c r="R91" s="10">
        <v>0</v>
      </c>
      <c r="S91" s="137">
        <v>0</v>
      </c>
    </row>
    <row r="92" spans="1:20" ht="14.4" x14ac:dyDescent="0.3">
      <c r="A92" s="432"/>
      <c r="B92" s="432"/>
      <c r="C92" s="432"/>
      <c r="D92" s="432"/>
      <c r="E92" s="432"/>
      <c r="F92" s="432"/>
      <c r="G92" s="432"/>
      <c r="H92" s="432"/>
      <c r="I92" s="432"/>
      <c r="J92" s="432"/>
      <c r="K92" s="432"/>
      <c r="L92" s="432"/>
      <c r="M92" s="432"/>
      <c r="N92" s="432"/>
      <c r="O92" s="432"/>
      <c r="P92" s="432"/>
      <c r="Q92" s="432"/>
      <c r="R92" s="432"/>
      <c r="S92" s="432"/>
    </row>
    <row r="93" spans="1:20" ht="14.4" x14ac:dyDescent="0.3">
      <c r="A93" s="472" t="s">
        <v>892</v>
      </c>
      <c r="B93" s="472"/>
      <c r="C93" s="472"/>
      <c r="D93" s="472"/>
      <c r="E93" s="472"/>
      <c r="F93" s="472"/>
      <c r="G93" s="472"/>
      <c r="H93" s="472"/>
      <c r="I93" s="472"/>
      <c r="J93" s="472"/>
      <c r="K93" s="472"/>
      <c r="L93" s="472"/>
      <c r="M93" s="472"/>
      <c r="N93" s="472"/>
      <c r="O93" s="472"/>
      <c r="P93" s="472"/>
      <c r="Q93" s="472"/>
      <c r="R93" s="472"/>
      <c r="S93" s="472"/>
    </row>
    <row r="94" spans="1:20" ht="14.4" x14ac:dyDescent="0.3">
      <c r="A94" s="125" t="s">
        <v>279</v>
      </c>
      <c r="B94" s="10">
        <v>236</v>
      </c>
      <c r="C94" s="137"/>
      <c r="D94" s="10">
        <v>240</v>
      </c>
      <c r="E94" s="137"/>
      <c r="F94" s="10">
        <v>216</v>
      </c>
      <c r="G94" s="137"/>
      <c r="H94" s="10">
        <v>219</v>
      </c>
      <c r="I94" s="137"/>
      <c r="J94" s="10">
        <v>230</v>
      </c>
      <c r="K94" s="137"/>
      <c r="L94" s="10">
        <v>223</v>
      </c>
      <c r="M94" s="137"/>
      <c r="N94" s="10">
        <v>239</v>
      </c>
      <c r="O94" s="137"/>
      <c r="P94" s="10">
        <v>226</v>
      </c>
      <c r="Q94" s="137"/>
      <c r="R94" s="10">
        <v>232</v>
      </c>
      <c r="S94" s="137"/>
    </row>
    <row r="95" spans="1:20" ht="14.4" x14ac:dyDescent="0.3">
      <c r="A95" s="432"/>
      <c r="B95" s="432"/>
      <c r="C95" s="432"/>
      <c r="D95" s="432"/>
      <c r="E95" s="432"/>
      <c r="F95" s="432"/>
      <c r="G95" s="432"/>
      <c r="H95" s="432"/>
      <c r="I95" s="432"/>
      <c r="J95" s="432"/>
      <c r="K95" s="432"/>
      <c r="L95" s="432"/>
      <c r="M95" s="432"/>
      <c r="N95" s="432"/>
      <c r="O95" s="432"/>
      <c r="P95" s="432"/>
      <c r="Q95" s="432"/>
      <c r="R95" s="432"/>
      <c r="S95" s="432"/>
    </row>
    <row r="96" spans="1:20" ht="14.4" x14ac:dyDescent="0.3">
      <c r="A96" s="472" t="s">
        <v>893</v>
      </c>
      <c r="B96" s="472"/>
      <c r="C96" s="472"/>
      <c r="D96" s="472"/>
      <c r="E96" s="472"/>
      <c r="F96" s="472"/>
      <c r="G96" s="472"/>
      <c r="H96" s="472"/>
      <c r="I96" s="472"/>
      <c r="J96" s="472"/>
      <c r="K96" s="472"/>
      <c r="L96" s="472"/>
      <c r="M96" s="472"/>
      <c r="N96" s="472"/>
      <c r="O96" s="472"/>
      <c r="P96" s="472"/>
      <c r="Q96" s="472"/>
      <c r="R96" s="472"/>
      <c r="S96" s="472"/>
    </row>
    <row r="97" spans="1:19" ht="14.4" x14ac:dyDescent="0.3">
      <c r="A97" s="125" t="s">
        <v>865</v>
      </c>
      <c r="B97" s="10">
        <v>353</v>
      </c>
      <c r="C97" s="137"/>
      <c r="D97" s="10">
        <v>335</v>
      </c>
      <c r="E97" s="137"/>
      <c r="F97" s="10">
        <v>305</v>
      </c>
      <c r="G97" s="137"/>
      <c r="H97" s="10">
        <v>389</v>
      </c>
      <c r="I97" s="137"/>
      <c r="J97" s="10">
        <v>328</v>
      </c>
      <c r="K97" s="137"/>
      <c r="L97" s="10">
        <v>340</v>
      </c>
      <c r="M97" s="137"/>
      <c r="N97" s="10">
        <v>335</v>
      </c>
      <c r="O97" s="137"/>
      <c r="P97" s="10">
        <v>312</v>
      </c>
      <c r="Q97" s="137"/>
      <c r="R97" s="10">
        <v>338</v>
      </c>
      <c r="S97" s="137"/>
    </row>
    <row r="98" spans="1:19" ht="14.4" x14ac:dyDescent="0.3">
      <c r="A98" s="125" t="s">
        <v>866</v>
      </c>
      <c r="B98" s="10">
        <v>94</v>
      </c>
      <c r="C98" s="137"/>
      <c r="D98" s="10">
        <v>90</v>
      </c>
      <c r="E98" s="137"/>
      <c r="F98" s="10">
        <v>89</v>
      </c>
      <c r="G98" s="137"/>
      <c r="H98" s="10">
        <v>88</v>
      </c>
      <c r="I98" s="137"/>
      <c r="J98" s="10">
        <v>90</v>
      </c>
      <c r="K98" s="137"/>
      <c r="L98" s="10">
        <v>91</v>
      </c>
      <c r="M98" s="137"/>
      <c r="N98" s="10">
        <v>84</v>
      </c>
      <c r="O98" s="137"/>
      <c r="P98" s="10">
        <v>90</v>
      </c>
      <c r="Q98" s="137"/>
      <c r="R98" s="10">
        <v>90</v>
      </c>
      <c r="S98" s="137"/>
    </row>
    <row r="99" spans="1:19" ht="14.4" x14ac:dyDescent="0.3">
      <c r="A99" s="432"/>
      <c r="B99" s="432"/>
      <c r="C99" s="432"/>
      <c r="D99" s="432"/>
      <c r="E99" s="432"/>
      <c r="F99" s="432"/>
      <c r="G99" s="432"/>
      <c r="H99" s="432"/>
      <c r="I99" s="432"/>
      <c r="J99" s="432"/>
      <c r="K99" s="432"/>
      <c r="L99" s="432"/>
      <c r="M99" s="432"/>
      <c r="N99" s="432"/>
      <c r="O99" s="432"/>
      <c r="P99" s="432"/>
      <c r="Q99" s="432"/>
      <c r="R99" s="432"/>
      <c r="S99" s="432"/>
    </row>
    <row r="100" spans="1:19" ht="14.4" x14ac:dyDescent="0.3">
      <c r="A100" s="472" t="s">
        <v>894</v>
      </c>
      <c r="B100" s="472"/>
      <c r="C100" s="472"/>
      <c r="D100" s="472"/>
      <c r="E100" s="472"/>
      <c r="F100" s="472"/>
      <c r="G100" s="472"/>
      <c r="H100" s="472"/>
      <c r="I100" s="472"/>
      <c r="J100" s="472"/>
      <c r="K100" s="472"/>
      <c r="L100" s="472"/>
      <c r="M100" s="472"/>
      <c r="N100" s="472"/>
      <c r="O100" s="472"/>
      <c r="P100" s="472"/>
      <c r="Q100" s="472"/>
      <c r="R100" s="472"/>
      <c r="S100" s="472"/>
    </row>
    <row r="101" spans="1:19" ht="14.4" x14ac:dyDescent="0.3">
      <c r="A101" s="125" t="s">
        <v>891</v>
      </c>
      <c r="B101" s="10">
        <v>447</v>
      </c>
      <c r="C101" s="137"/>
      <c r="D101" s="10">
        <v>425</v>
      </c>
      <c r="E101" s="137"/>
      <c r="F101" s="10">
        <v>394</v>
      </c>
      <c r="G101" s="137"/>
      <c r="H101" s="10">
        <v>477</v>
      </c>
      <c r="I101" s="137"/>
      <c r="J101" s="10">
        <v>418</v>
      </c>
      <c r="K101" s="137"/>
      <c r="L101" s="10">
        <v>431</v>
      </c>
      <c r="M101" s="137"/>
      <c r="N101" s="10">
        <v>419</v>
      </c>
      <c r="O101" s="137"/>
      <c r="P101" s="10">
        <v>402</v>
      </c>
      <c r="Q101" s="137"/>
      <c r="R101" s="10">
        <v>3413</v>
      </c>
      <c r="S101" s="137"/>
    </row>
    <row r="102" spans="1:19" ht="14.4" x14ac:dyDescent="0.3">
      <c r="A102" s="125" t="s">
        <v>895</v>
      </c>
      <c r="B102" s="10">
        <v>353</v>
      </c>
      <c r="C102" s="137">
        <v>0.78970917225950787</v>
      </c>
      <c r="D102" s="10">
        <v>335</v>
      </c>
      <c r="E102" s="137">
        <v>0.78823529411764703</v>
      </c>
      <c r="F102" s="10">
        <v>305</v>
      </c>
      <c r="G102" s="137">
        <v>0.7741116751269036</v>
      </c>
      <c r="H102" s="10">
        <v>389</v>
      </c>
      <c r="I102" s="137">
        <v>0.81551362683438156</v>
      </c>
      <c r="J102" s="10">
        <v>328</v>
      </c>
      <c r="K102" s="137">
        <v>0.78468899521531099</v>
      </c>
      <c r="L102" s="10">
        <v>340</v>
      </c>
      <c r="M102" s="137">
        <v>0.78886310904872392</v>
      </c>
      <c r="N102" s="10">
        <v>335</v>
      </c>
      <c r="O102" s="137">
        <v>0.7995226730310262</v>
      </c>
      <c r="P102" s="10">
        <v>312</v>
      </c>
      <c r="Q102" s="137">
        <v>0.77611940298507465</v>
      </c>
      <c r="R102" s="10">
        <v>2697</v>
      </c>
      <c r="S102" s="137">
        <v>0.79021388807500736</v>
      </c>
    </row>
    <row r="103" spans="1:19" ht="14.4" x14ac:dyDescent="0.3">
      <c r="A103" s="125" t="s">
        <v>896</v>
      </c>
      <c r="B103" s="10">
        <v>94</v>
      </c>
      <c r="C103" s="137">
        <v>0.21029082774049218</v>
      </c>
      <c r="D103" s="10">
        <v>90</v>
      </c>
      <c r="E103" s="137">
        <v>0.21176470588235294</v>
      </c>
      <c r="F103" s="10">
        <v>89</v>
      </c>
      <c r="G103" s="137">
        <v>0.22588832487309646</v>
      </c>
      <c r="H103" s="10">
        <v>88</v>
      </c>
      <c r="I103" s="137">
        <v>0.18448637316561844</v>
      </c>
      <c r="J103" s="10">
        <v>90</v>
      </c>
      <c r="K103" s="137">
        <v>0.21531100478468901</v>
      </c>
      <c r="L103" s="10">
        <v>91</v>
      </c>
      <c r="M103" s="137">
        <v>0.21113689095127611</v>
      </c>
      <c r="N103" s="10">
        <v>84</v>
      </c>
      <c r="O103" s="137">
        <v>0.20047732696897375</v>
      </c>
      <c r="P103" s="10">
        <v>90</v>
      </c>
      <c r="Q103" s="137">
        <v>0.22388059701492538</v>
      </c>
      <c r="R103" s="10">
        <v>716</v>
      </c>
      <c r="S103" s="137">
        <v>0.20978611192499266</v>
      </c>
    </row>
    <row r="104" spans="1:19" ht="14.4" x14ac:dyDescent="0.3">
      <c r="A104" s="432"/>
      <c r="B104" s="432"/>
      <c r="C104" s="432"/>
      <c r="D104" s="432"/>
      <c r="E104" s="432"/>
      <c r="F104" s="432"/>
      <c r="G104" s="432"/>
      <c r="H104" s="432"/>
      <c r="I104" s="432"/>
      <c r="J104" s="432"/>
      <c r="K104" s="432"/>
      <c r="L104" s="432"/>
      <c r="M104" s="432"/>
      <c r="N104" s="432"/>
      <c r="O104" s="432"/>
      <c r="P104" s="432"/>
      <c r="Q104" s="432"/>
      <c r="R104" s="432"/>
      <c r="S104" s="432"/>
    </row>
    <row r="105" spans="1:19" ht="14.4" x14ac:dyDescent="0.3"/>
    <row r="106" spans="1:19" ht="14.4" x14ac:dyDescent="0.3"/>
    <row r="107" spans="1:19" ht="14.4" x14ac:dyDescent="0.3"/>
    <row r="108" spans="1:19" ht="14.4" x14ac:dyDescent="0.3"/>
    <row r="109" spans="1:19" ht="14.4" x14ac:dyDescent="0.3">
      <c r="A109" s="103" t="s">
        <v>679</v>
      </c>
    </row>
    <row r="110" spans="1:19" ht="36" customHeight="1" x14ac:dyDescent="0.3">
      <c r="A110" s="104" t="s">
        <v>680</v>
      </c>
    </row>
    <row r="111" spans="1:19" ht="14.4" x14ac:dyDescent="0.3">
      <c r="A111" s="105" t="s">
        <v>681</v>
      </c>
    </row>
  </sheetData>
  <mergeCells count="31">
    <mergeCell ref="B1:S1"/>
    <mergeCell ref="B2:C2"/>
    <mergeCell ref="D2:E2"/>
    <mergeCell ref="F2:G2"/>
    <mergeCell ref="H2:I2"/>
    <mergeCell ref="J2:K2"/>
    <mergeCell ref="L2:M2"/>
    <mergeCell ref="N2:O2"/>
    <mergeCell ref="P2:Q2"/>
    <mergeCell ref="R2:S2"/>
    <mergeCell ref="A27:S27"/>
    <mergeCell ref="A3:S3"/>
    <mergeCell ref="A4:S4"/>
    <mergeCell ref="A8:S8"/>
    <mergeCell ref="A9:S9"/>
    <mergeCell ref="A11:S11"/>
    <mergeCell ref="A12:S12"/>
    <mergeCell ref="A18:S18"/>
    <mergeCell ref="A19:S19"/>
    <mergeCell ref="A23:S23"/>
    <mergeCell ref="A24:S24"/>
    <mergeCell ref="A26:S26"/>
    <mergeCell ref="A99:S99"/>
    <mergeCell ref="A100:S100"/>
    <mergeCell ref="A104:S104"/>
    <mergeCell ref="A59:S59"/>
    <mergeCell ref="A60:S60"/>
    <mergeCell ref="A92:S92"/>
    <mergeCell ref="A93:S93"/>
    <mergeCell ref="A95:S95"/>
    <mergeCell ref="A96:S96"/>
  </mergeCells>
  <pageMargins left="0.7" right="0.7" top="0.75" bottom="0.75" header="0.3" footer="0.3"/>
  <pageSetup paperSize="9" orientation="landscape" horizontalDpi="4294967295" verticalDpi="42949672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E81B9-8CC5-4F72-8FF0-70099F272E4E}">
  <sheetPr>
    <tabColor rgb="FF000000"/>
  </sheetPr>
  <dimension ref="A1:CC17"/>
  <sheetViews>
    <sheetView zoomScale="70" zoomScaleNormal="7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6.88671875" style="291" customWidth="1"/>
    <col min="2" max="65" width="12" style="291" customWidth="1"/>
    <col min="66" max="66" width="15.109375" style="291" customWidth="1"/>
    <col min="67" max="73" width="12" style="291" customWidth="1"/>
    <col min="74" max="74" width="9.77734375" style="291" customWidth="1"/>
    <col min="75" max="75" width="10.88671875" style="291" customWidth="1"/>
    <col min="76" max="76" width="15" style="291" customWidth="1"/>
    <col min="77" max="77" width="12.88671875" style="291" customWidth="1"/>
    <col min="78" max="78" width="12.33203125" style="291" customWidth="1"/>
    <col min="79" max="79" width="15.21875" style="291" customWidth="1"/>
    <col min="80" max="80" width="17.33203125" style="291" customWidth="1"/>
    <col min="81" max="81" width="11.33203125" style="291" customWidth="1"/>
    <col min="82" max="16384" width="100" style="291"/>
  </cols>
  <sheetData>
    <row r="1" spans="1:81" ht="36" customHeight="1" x14ac:dyDescent="0.3">
      <c r="B1" s="436" t="s">
        <v>1427</v>
      </c>
      <c r="C1" s="436"/>
      <c r="D1" s="436"/>
      <c r="E1" s="436"/>
      <c r="F1" s="436"/>
      <c r="G1" s="436"/>
      <c r="H1" s="436"/>
      <c r="I1" s="436"/>
      <c r="J1" s="436"/>
      <c r="K1" s="436"/>
      <c r="L1" s="436"/>
      <c r="M1" s="436"/>
      <c r="N1" s="436"/>
      <c r="O1" s="436"/>
      <c r="P1" s="436"/>
      <c r="Q1" s="436"/>
      <c r="R1" s="436"/>
      <c r="S1" s="436"/>
    </row>
    <row r="2" spans="1:81" ht="36" customHeight="1" x14ac:dyDescent="0.3">
      <c r="A2" s="291" t="s">
        <v>0</v>
      </c>
      <c r="B2" s="480" t="s">
        <v>740</v>
      </c>
      <c r="C2" s="480"/>
      <c r="D2" s="480"/>
      <c r="E2" s="480"/>
      <c r="F2" s="480"/>
      <c r="G2" s="480"/>
      <c r="H2" s="480"/>
      <c r="I2" s="480"/>
      <c r="J2" s="480" t="s">
        <v>741</v>
      </c>
      <c r="K2" s="480"/>
      <c r="L2" s="480"/>
      <c r="M2" s="480"/>
      <c r="N2" s="480"/>
      <c r="O2" s="480"/>
      <c r="P2" s="480"/>
      <c r="Q2" s="480"/>
      <c r="R2" s="480" t="s">
        <v>742</v>
      </c>
      <c r="S2" s="480"/>
      <c r="T2" s="480"/>
      <c r="U2" s="480"/>
      <c r="V2" s="480"/>
      <c r="W2" s="480"/>
      <c r="X2" s="480"/>
      <c r="Y2" s="480"/>
      <c r="Z2" s="480" t="s">
        <v>743</v>
      </c>
      <c r="AA2" s="480"/>
      <c r="AB2" s="480"/>
      <c r="AC2" s="480"/>
      <c r="AD2" s="480"/>
      <c r="AE2" s="480"/>
      <c r="AF2" s="480"/>
      <c r="AG2" s="480"/>
      <c r="AH2" s="480" t="s">
        <v>744</v>
      </c>
      <c r="AI2" s="480"/>
      <c r="AJ2" s="480"/>
      <c r="AK2" s="480"/>
      <c r="AL2" s="480"/>
      <c r="AM2" s="480"/>
      <c r="AN2" s="480"/>
      <c r="AO2" s="480"/>
      <c r="AP2" s="480" t="s">
        <v>745</v>
      </c>
      <c r="AQ2" s="480"/>
      <c r="AR2" s="480"/>
      <c r="AS2" s="480"/>
      <c r="AT2" s="480"/>
      <c r="AU2" s="480"/>
      <c r="AV2" s="480"/>
      <c r="AW2" s="480"/>
      <c r="AX2" s="480" t="s">
        <v>746</v>
      </c>
      <c r="AY2" s="480"/>
      <c r="AZ2" s="480"/>
      <c r="BA2" s="480"/>
      <c r="BB2" s="480"/>
      <c r="BC2" s="480"/>
      <c r="BD2" s="480"/>
      <c r="BE2" s="480"/>
      <c r="BF2" s="480" t="s">
        <v>747</v>
      </c>
      <c r="BG2" s="480"/>
      <c r="BH2" s="480"/>
      <c r="BI2" s="480"/>
      <c r="BJ2" s="480"/>
      <c r="BK2" s="480"/>
      <c r="BL2" s="480"/>
      <c r="BM2" s="480"/>
      <c r="BN2" s="480" t="s">
        <v>748</v>
      </c>
      <c r="BO2" s="480"/>
      <c r="BP2" s="480"/>
      <c r="BQ2" s="480"/>
      <c r="BR2" s="480"/>
      <c r="BS2" s="480"/>
      <c r="BT2" s="480"/>
      <c r="BU2" s="480"/>
      <c r="BV2" s="481" t="s">
        <v>1</v>
      </c>
      <c r="BW2" s="482"/>
      <c r="BX2" s="482"/>
      <c r="BY2" s="482"/>
      <c r="BZ2" s="482"/>
      <c r="CA2" s="482"/>
      <c r="CB2" s="482"/>
      <c r="CC2" s="483"/>
    </row>
    <row r="3" spans="1:81" ht="14.4" x14ac:dyDescent="0.3">
      <c r="A3" s="432"/>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432"/>
      <c r="BR3" s="432"/>
      <c r="BS3" s="432"/>
      <c r="BT3" s="432"/>
      <c r="BU3" s="432"/>
      <c r="BV3" s="247"/>
      <c r="BW3" s="249"/>
      <c r="BX3" s="249"/>
      <c r="BY3" s="249"/>
      <c r="BZ3" s="249"/>
      <c r="CA3" s="249"/>
      <c r="CB3" s="249"/>
      <c r="CC3" s="248"/>
    </row>
    <row r="4" spans="1:81" ht="14.4" x14ac:dyDescent="0.3">
      <c r="A4" s="484" t="s">
        <v>1428</v>
      </c>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485"/>
      <c r="BL4" s="485"/>
      <c r="BM4" s="485"/>
      <c r="BN4" s="485"/>
      <c r="BO4" s="485"/>
      <c r="BP4" s="485"/>
      <c r="BQ4" s="485"/>
      <c r="BR4" s="485"/>
      <c r="BS4" s="485"/>
      <c r="BT4" s="485"/>
      <c r="BU4" s="485"/>
      <c r="BV4" s="326"/>
      <c r="BW4" s="326"/>
      <c r="BX4" s="326"/>
      <c r="BY4" s="326"/>
      <c r="BZ4" s="326"/>
      <c r="CA4" s="326"/>
      <c r="CB4" s="326"/>
      <c r="CC4" s="327"/>
    </row>
    <row r="5" spans="1:81" ht="54" customHeight="1" x14ac:dyDescent="0.3">
      <c r="B5" s="434" t="s">
        <v>265</v>
      </c>
      <c r="C5" s="434"/>
      <c r="D5" s="434" t="s">
        <v>266</v>
      </c>
      <c r="E5" s="434"/>
      <c r="F5" s="434" t="s">
        <v>267</v>
      </c>
      <c r="G5" s="434"/>
      <c r="H5" s="434" t="s">
        <v>268</v>
      </c>
      <c r="I5" s="434"/>
      <c r="J5" s="434" t="s">
        <v>265</v>
      </c>
      <c r="K5" s="434"/>
      <c r="L5" s="434" t="s">
        <v>266</v>
      </c>
      <c r="M5" s="434"/>
      <c r="N5" s="434" t="s">
        <v>267</v>
      </c>
      <c r="O5" s="434"/>
      <c r="P5" s="434" t="s">
        <v>268</v>
      </c>
      <c r="Q5" s="434"/>
      <c r="R5" s="434" t="s">
        <v>265</v>
      </c>
      <c r="S5" s="434"/>
      <c r="T5" s="434" t="s">
        <v>266</v>
      </c>
      <c r="U5" s="434"/>
      <c r="V5" s="434" t="s">
        <v>267</v>
      </c>
      <c r="W5" s="434"/>
      <c r="X5" s="434" t="s">
        <v>268</v>
      </c>
      <c r="Y5" s="434"/>
      <c r="Z5" s="434" t="s">
        <v>265</v>
      </c>
      <c r="AA5" s="434"/>
      <c r="AB5" s="434" t="s">
        <v>266</v>
      </c>
      <c r="AC5" s="434"/>
      <c r="AD5" s="434" t="s">
        <v>267</v>
      </c>
      <c r="AE5" s="434"/>
      <c r="AF5" s="434" t="s">
        <v>268</v>
      </c>
      <c r="AG5" s="434"/>
      <c r="AH5" s="434" t="s">
        <v>265</v>
      </c>
      <c r="AI5" s="434"/>
      <c r="AJ5" s="434" t="s">
        <v>266</v>
      </c>
      <c r="AK5" s="434"/>
      <c r="AL5" s="434" t="s">
        <v>267</v>
      </c>
      <c r="AM5" s="434"/>
      <c r="AN5" s="434" t="s">
        <v>268</v>
      </c>
      <c r="AO5" s="434"/>
      <c r="AP5" s="434" t="s">
        <v>265</v>
      </c>
      <c r="AQ5" s="434"/>
      <c r="AR5" s="434" t="s">
        <v>266</v>
      </c>
      <c r="AS5" s="434"/>
      <c r="AT5" s="434" t="s">
        <v>267</v>
      </c>
      <c r="AU5" s="434"/>
      <c r="AV5" s="434" t="s">
        <v>268</v>
      </c>
      <c r="AW5" s="434"/>
      <c r="AX5" s="434" t="s">
        <v>265</v>
      </c>
      <c r="AY5" s="434"/>
      <c r="AZ5" s="434" t="s">
        <v>266</v>
      </c>
      <c r="BA5" s="434"/>
      <c r="BB5" s="434" t="s">
        <v>267</v>
      </c>
      <c r="BC5" s="434"/>
      <c r="BD5" s="434" t="s">
        <v>268</v>
      </c>
      <c r="BE5" s="434"/>
      <c r="BF5" s="434" t="s">
        <v>265</v>
      </c>
      <c r="BG5" s="434"/>
      <c r="BH5" s="434" t="s">
        <v>266</v>
      </c>
      <c r="BI5" s="434"/>
      <c r="BJ5" s="434" t="s">
        <v>267</v>
      </c>
      <c r="BK5" s="434"/>
      <c r="BL5" s="434" t="s">
        <v>268</v>
      </c>
      <c r="BM5" s="434"/>
      <c r="BN5" s="434" t="s">
        <v>265</v>
      </c>
      <c r="BO5" s="434"/>
      <c r="BP5" s="434" t="s">
        <v>266</v>
      </c>
      <c r="BQ5" s="434"/>
      <c r="BR5" s="434" t="s">
        <v>267</v>
      </c>
      <c r="BS5" s="434"/>
      <c r="BT5" s="434" t="s">
        <v>268</v>
      </c>
      <c r="BU5" s="487"/>
      <c r="BV5" s="488" t="s">
        <v>265</v>
      </c>
      <c r="BW5" s="434"/>
      <c r="BX5" s="434" t="s">
        <v>266</v>
      </c>
      <c r="BY5" s="434"/>
      <c r="BZ5" s="434" t="s">
        <v>267</v>
      </c>
      <c r="CA5" s="434"/>
      <c r="CB5" s="434" t="s">
        <v>268</v>
      </c>
      <c r="CC5" s="486"/>
    </row>
    <row r="6" spans="1:81" ht="14.4" x14ac:dyDescent="0.3">
      <c r="A6" s="7" t="s">
        <v>269</v>
      </c>
      <c r="B6" s="10">
        <v>2415</v>
      </c>
      <c r="C6" s="137"/>
      <c r="D6" s="10">
        <v>30</v>
      </c>
      <c r="E6" s="137"/>
      <c r="F6" s="10">
        <v>70</v>
      </c>
      <c r="G6" s="137"/>
      <c r="H6" s="10">
        <v>76</v>
      </c>
      <c r="I6" s="137"/>
      <c r="J6" s="10">
        <v>2182</v>
      </c>
      <c r="K6" s="137"/>
      <c r="L6" s="10">
        <v>6</v>
      </c>
      <c r="M6" s="137"/>
      <c r="N6" s="10">
        <v>8</v>
      </c>
      <c r="O6" s="137"/>
      <c r="P6" s="10">
        <v>6</v>
      </c>
      <c r="Q6" s="137"/>
      <c r="R6" s="10">
        <v>300</v>
      </c>
      <c r="S6" s="137"/>
      <c r="T6" s="10">
        <v>1</v>
      </c>
      <c r="U6" s="137"/>
      <c r="V6" s="10">
        <v>0</v>
      </c>
      <c r="W6" s="137"/>
      <c r="X6" s="10">
        <v>3</v>
      </c>
      <c r="Y6" s="137"/>
      <c r="Z6" s="10">
        <v>644</v>
      </c>
      <c r="AA6" s="137"/>
      <c r="AB6" s="10">
        <v>0</v>
      </c>
      <c r="AC6" s="137"/>
      <c r="AD6" s="10">
        <v>0</v>
      </c>
      <c r="AE6" s="137"/>
      <c r="AF6" s="10">
        <v>0</v>
      </c>
      <c r="AG6" s="137"/>
      <c r="AH6" s="10">
        <v>945</v>
      </c>
      <c r="AI6" s="137"/>
      <c r="AJ6" s="10">
        <v>0</v>
      </c>
      <c r="AK6" s="137"/>
      <c r="AL6" s="10">
        <v>0</v>
      </c>
      <c r="AM6" s="137"/>
      <c r="AN6" s="10">
        <v>0</v>
      </c>
      <c r="AO6" s="137"/>
      <c r="AP6" s="10">
        <v>2628</v>
      </c>
      <c r="AQ6" s="137"/>
      <c r="AR6" s="10">
        <v>9</v>
      </c>
      <c r="AS6" s="137"/>
      <c r="AT6" s="10">
        <v>9</v>
      </c>
      <c r="AU6" s="137"/>
      <c r="AV6" s="10">
        <v>36</v>
      </c>
      <c r="AW6" s="137"/>
      <c r="AX6" s="10">
        <v>311</v>
      </c>
      <c r="AY6" s="137"/>
      <c r="AZ6" s="10">
        <v>2</v>
      </c>
      <c r="BA6" s="137"/>
      <c r="BB6" s="10">
        <v>0</v>
      </c>
      <c r="BC6" s="137"/>
      <c r="BD6" s="10">
        <v>7</v>
      </c>
      <c r="BE6" s="137"/>
      <c r="BF6" s="10">
        <v>1619</v>
      </c>
      <c r="BG6" s="137"/>
      <c r="BH6" s="10">
        <v>18</v>
      </c>
      <c r="BI6" s="137"/>
      <c r="BJ6" s="10">
        <v>4</v>
      </c>
      <c r="BK6" s="137"/>
      <c r="BL6" s="10">
        <v>13</v>
      </c>
      <c r="BM6" s="137"/>
      <c r="BN6" s="10">
        <v>11044</v>
      </c>
      <c r="BO6" s="137"/>
      <c r="BP6" s="10">
        <v>66</v>
      </c>
      <c r="BQ6" s="137"/>
      <c r="BR6" s="10">
        <v>91</v>
      </c>
      <c r="BS6" s="137"/>
      <c r="BT6" s="10">
        <v>141</v>
      </c>
      <c r="BU6" s="328"/>
      <c r="BV6" s="246">
        <v>56085</v>
      </c>
      <c r="BW6" s="137"/>
      <c r="BX6" s="10">
        <v>1210</v>
      </c>
      <c r="BY6" s="137"/>
      <c r="BZ6" s="10">
        <v>470</v>
      </c>
      <c r="CA6" s="137"/>
      <c r="CB6" s="10">
        <v>1512</v>
      </c>
      <c r="CC6" s="329"/>
    </row>
    <row r="7" spans="1:81" ht="14.4" x14ac:dyDescent="0.3">
      <c r="A7" s="291" t="s">
        <v>201</v>
      </c>
      <c r="B7" s="10">
        <v>2415</v>
      </c>
      <c r="C7" s="137"/>
      <c r="D7" s="10">
        <v>60</v>
      </c>
      <c r="E7" s="137"/>
      <c r="F7" s="10">
        <v>213</v>
      </c>
      <c r="G7" s="137"/>
      <c r="H7" s="10">
        <v>679</v>
      </c>
      <c r="I7" s="137"/>
      <c r="J7" s="10">
        <v>2182</v>
      </c>
      <c r="K7" s="137"/>
      <c r="L7" s="10">
        <v>12</v>
      </c>
      <c r="M7" s="137"/>
      <c r="N7" s="10">
        <v>24</v>
      </c>
      <c r="O7" s="137"/>
      <c r="P7" s="10">
        <v>35</v>
      </c>
      <c r="Q7" s="137"/>
      <c r="R7" s="10">
        <v>300</v>
      </c>
      <c r="S7" s="137"/>
      <c r="T7" s="10">
        <v>2</v>
      </c>
      <c r="U7" s="137"/>
      <c r="V7" s="10">
        <v>0</v>
      </c>
      <c r="W7" s="137"/>
      <c r="X7" s="10">
        <v>25</v>
      </c>
      <c r="Y7" s="137"/>
      <c r="Z7" s="10">
        <v>644</v>
      </c>
      <c r="AA7" s="137"/>
      <c r="AB7" s="10">
        <v>0</v>
      </c>
      <c r="AC7" s="137"/>
      <c r="AD7" s="10">
        <v>0</v>
      </c>
      <c r="AE7" s="137"/>
      <c r="AF7" s="10">
        <v>0</v>
      </c>
      <c r="AG7" s="137"/>
      <c r="AH7" s="10">
        <v>945</v>
      </c>
      <c r="AI7" s="137"/>
      <c r="AJ7" s="10">
        <v>0</v>
      </c>
      <c r="AK7" s="137"/>
      <c r="AL7" s="10">
        <v>0</v>
      </c>
      <c r="AM7" s="137"/>
      <c r="AN7" s="10">
        <v>0</v>
      </c>
      <c r="AO7" s="137"/>
      <c r="AP7" s="10">
        <v>2628</v>
      </c>
      <c r="AQ7" s="137"/>
      <c r="AR7" s="10">
        <v>18</v>
      </c>
      <c r="AS7" s="137"/>
      <c r="AT7" s="10">
        <v>27</v>
      </c>
      <c r="AU7" s="137"/>
      <c r="AV7" s="10">
        <v>826</v>
      </c>
      <c r="AW7" s="137"/>
      <c r="AX7" s="10">
        <v>311</v>
      </c>
      <c r="AY7" s="137"/>
      <c r="AZ7" s="10">
        <v>4</v>
      </c>
      <c r="BA7" s="137"/>
      <c r="BB7" s="10">
        <v>0</v>
      </c>
      <c r="BC7" s="137"/>
      <c r="BD7" s="10">
        <v>81</v>
      </c>
      <c r="BE7" s="137"/>
      <c r="BF7" s="10">
        <v>1619</v>
      </c>
      <c r="BG7" s="137"/>
      <c r="BH7" s="10">
        <v>36</v>
      </c>
      <c r="BI7" s="137"/>
      <c r="BJ7" s="10">
        <v>15</v>
      </c>
      <c r="BK7" s="137"/>
      <c r="BL7" s="10">
        <v>202</v>
      </c>
      <c r="BM7" s="137"/>
      <c r="BN7" s="10">
        <v>11044</v>
      </c>
      <c r="BO7" s="137"/>
      <c r="BP7" s="10">
        <v>132</v>
      </c>
      <c r="BQ7" s="137"/>
      <c r="BR7" s="10">
        <v>279</v>
      </c>
      <c r="BS7" s="137"/>
      <c r="BT7" s="10">
        <v>1848</v>
      </c>
      <c r="BU7" s="328"/>
      <c r="BV7" s="246">
        <v>56085</v>
      </c>
      <c r="BW7" s="137"/>
      <c r="BX7" s="10">
        <v>2420</v>
      </c>
      <c r="BY7" s="137"/>
      <c r="BZ7" s="10">
        <v>1623</v>
      </c>
      <c r="CA7" s="137"/>
      <c r="CB7" s="10">
        <v>46005</v>
      </c>
      <c r="CC7" s="329"/>
    </row>
    <row r="8" spans="1:81" ht="14.4" x14ac:dyDescent="0.3">
      <c r="A8" s="291" t="s">
        <v>1429</v>
      </c>
      <c r="B8" s="47">
        <v>736988449</v>
      </c>
      <c r="C8" s="137"/>
      <c r="D8" s="47">
        <v>10407335</v>
      </c>
      <c r="E8" s="137"/>
      <c r="F8" s="47">
        <v>13826782</v>
      </c>
      <c r="G8" s="137"/>
      <c r="H8" s="47">
        <v>90665958</v>
      </c>
      <c r="I8" s="137"/>
      <c r="J8" s="47">
        <v>524303212</v>
      </c>
      <c r="K8" s="137"/>
      <c r="L8" s="47">
        <v>1406935</v>
      </c>
      <c r="M8" s="137"/>
      <c r="N8" s="47">
        <v>2211391</v>
      </c>
      <c r="O8" s="137"/>
      <c r="P8" s="47">
        <v>8939120</v>
      </c>
      <c r="Q8" s="137"/>
      <c r="R8" s="47">
        <v>78068665</v>
      </c>
      <c r="S8" s="137"/>
      <c r="T8" s="47">
        <v>343000</v>
      </c>
      <c r="U8" s="137"/>
      <c r="V8" s="47">
        <v>0</v>
      </c>
      <c r="W8" s="137"/>
      <c r="X8" s="47">
        <v>1858972</v>
      </c>
      <c r="Y8" s="137"/>
      <c r="Z8" s="47">
        <v>164138949</v>
      </c>
      <c r="AA8" s="137"/>
      <c r="AB8" s="47">
        <v>0</v>
      </c>
      <c r="AC8" s="137"/>
      <c r="AD8" s="47">
        <v>0</v>
      </c>
      <c r="AE8" s="137"/>
      <c r="AF8" s="47">
        <v>0</v>
      </c>
      <c r="AG8" s="137"/>
      <c r="AH8" s="47">
        <v>275254697</v>
      </c>
      <c r="AI8" s="137"/>
      <c r="AJ8" s="47">
        <v>0</v>
      </c>
      <c r="AK8" s="137"/>
      <c r="AL8" s="47">
        <v>0</v>
      </c>
      <c r="AM8" s="137"/>
      <c r="AN8" s="47">
        <v>0</v>
      </c>
      <c r="AO8" s="137"/>
      <c r="AP8" s="47">
        <v>807128982</v>
      </c>
      <c r="AQ8" s="137"/>
      <c r="AR8" s="47">
        <v>2738792</v>
      </c>
      <c r="AS8" s="137"/>
      <c r="AT8" s="47">
        <v>1835796</v>
      </c>
      <c r="AU8" s="137"/>
      <c r="AV8" s="47">
        <v>91199112</v>
      </c>
      <c r="AW8" s="137"/>
      <c r="AX8" s="47">
        <v>68439061</v>
      </c>
      <c r="AY8" s="137"/>
      <c r="AZ8" s="47">
        <v>730000</v>
      </c>
      <c r="BA8" s="137"/>
      <c r="BB8" s="47">
        <v>0</v>
      </c>
      <c r="BC8" s="137"/>
      <c r="BD8" s="47">
        <v>17057275</v>
      </c>
      <c r="BE8" s="137"/>
      <c r="BF8" s="47">
        <v>368316888</v>
      </c>
      <c r="BG8" s="137"/>
      <c r="BH8" s="47">
        <v>3038400</v>
      </c>
      <c r="BI8" s="137"/>
      <c r="BJ8" s="47">
        <v>1913948</v>
      </c>
      <c r="BK8" s="137"/>
      <c r="BL8" s="47">
        <v>26107863</v>
      </c>
      <c r="BM8" s="137"/>
      <c r="BN8" s="47">
        <v>3022638903</v>
      </c>
      <c r="BO8" s="137"/>
      <c r="BP8" s="47">
        <v>18664462</v>
      </c>
      <c r="BQ8" s="137"/>
      <c r="BR8" s="47">
        <v>19787917</v>
      </c>
      <c r="BS8" s="137"/>
      <c r="BT8" s="47">
        <v>235828300</v>
      </c>
      <c r="BU8" s="328"/>
      <c r="BV8" s="330">
        <v>16660377</v>
      </c>
      <c r="BW8" s="137"/>
      <c r="BX8" s="47">
        <v>480472</v>
      </c>
      <c r="BY8" s="137"/>
      <c r="BZ8" s="47">
        <v>291986</v>
      </c>
      <c r="CA8" s="137"/>
      <c r="CB8" s="47">
        <v>8150225</v>
      </c>
      <c r="CC8" s="329"/>
    </row>
    <row r="9" spans="1:81" ht="14.4" x14ac:dyDescent="0.3">
      <c r="A9" s="291" t="s">
        <v>1430</v>
      </c>
      <c r="B9" s="47">
        <v>305171.20041407866</v>
      </c>
      <c r="C9" s="137"/>
      <c r="D9" s="47">
        <v>346911.16666666669</v>
      </c>
      <c r="E9" s="137"/>
      <c r="F9" s="47">
        <v>197525.45714285714</v>
      </c>
      <c r="G9" s="137"/>
      <c r="H9" s="47">
        <v>1192973.1315789474</v>
      </c>
      <c r="I9" s="137"/>
      <c r="J9" s="47">
        <v>240285.61503208065</v>
      </c>
      <c r="K9" s="137"/>
      <c r="L9" s="47">
        <v>234489.16666666666</v>
      </c>
      <c r="M9" s="137"/>
      <c r="N9" s="47">
        <v>276423.875</v>
      </c>
      <c r="O9" s="137"/>
      <c r="P9" s="47">
        <v>1489853.3333333333</v>
      </c>
      <c r="Q9" s="137"/>
      <c r="R9" s="47">
        <v>260228.88333333333</v>
      </c>
      <c r="S9" s="137"/>
      <c r="T9" s="47">
        <v>343000</v>
      </c>
      <c r="U9" s="137"/>
      <c r="V9" s="47"/>
      <c r="W9" s="137"/>
      <c r="X9" s="47">
        <v>619657.33333333337</v>
      </c>
      <c r="Y9" s="137"/>
      <c r="Z9" s="47">
        <v>254874.1444099379</v>
      </c>
      <c r="AA9" s="137"/>
      <c r="AB9" s="47"/>
      <c r="AC9" s="137"/>
      <c r="AD9" s="47"/>
      <c r="AE9" s="137"/>
      <c r="AF9" s="47"/>
      <c r="AG9" s="137"/>
      <c r="AH9" s="47">
        <v>291274.81164021161</v>
      </c>
      <c r="AI9" s="137"/>
      <c r="AJ9" s="47"/>
      <c r="AK9" s="137"/>
      <c r="AL9" s="47"/>
      <c r="AM9" s="137"/>
      <c r="AN9" s="47"/>
      <c r="AO9" s="137"/>
      <c r="AP9" s="47">
        <v>307126.70547945204</v>
      </c>
      <c r="AQ9" s="137"/>
      <c r="AR9" s="47">
        <v>304310.22222222225</v>
      </c>
      <c r="AS9" s="137"/>
      <c r="AT9" s="47">
        <v>203977.33333333334</v>
      </c>
      <c r="AU9" s="137"/>
      <c r="AV9" s="47">
        <v>2533308.6666666665</v>
      </c>
      <c r="AW9" s="137"/>
      <c r="AX9" s="47">
        <v>220061.28938906753</v>
      </c>
      <c r="AY9" s="137"/>
      <c r="AZ9" s="47">
        <v>365000</v>
      </c>
      <c r="BA9" s="137"/>
      <c r="BB9" s="47"/>
      <c r="BC9" s="137"/>
      <c r="BD9" s="47">
        <v>2436753.5714285714</v>
      </c>
      <c r="BE9" s="137"/>
      <c r="BF9" s="47">
        <v>227496.53366275478</v>
      </c>
      <c r="BG9" s="137"/>
      <c r="BH9" s="47">
        <v>168800</v>
      </c>
      <c r="BI9" s="137"/>
      <c r="BJ9" s="47">
        <v>478487</v>
      </c>
      <c r="BK9" s="137"/>
      <c r="BL9" s="47">
        <v>2008297.1538461538</v>
      </c>
      <c r="BM9" s="137"/>
      <c r="BN9" s="47">
        <v>273690.59244838828</v>
      </c>
      <c r="BO9" s="137"/>
      <c r="BP9" s="47">
        <v>282794.87878787878</v>
      </c>
      <c r="BQ9" s="137"/>
      <c r="BR9" s="47">
        <v>217449.63736263735</v>
      </c>
      <c r="BS9" s="137"/>
      <c r="BT9" s="47">
        <v>1672541.134751773</v>
      </c>
      <c r="BU9" s="328"/>
      <c r="BV9" s="331">
        <v>297.05584380850496</v>
      </c>
      <c r="BW9" s="332"/>
      <c r="BX9" s="333">
        <v>397.08429752066115</v>
      </c>
      <c r="BY9" s="332"/>
      <c r="BZ9" s="333">
        <v>621.24680851063829</v>
      </c>
      <c r="CA9" s="332"/>
      <c r="CB9" s="333">
        <v>5390.3604497354499</v>
      </c>
      <c r="CC9" s="334"/>
    </row>
    <row r="10" spans="1:81" ht="14.4" x14ac:dyDescent="0.3">
      <c r="A10" s="432"/>
      <c r="B10" s="432"/>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row>
    <row r="11" spans="1:81" ht="14.4" x14ac:dyDescent="0.3"/>
    <row r="12" spans="1:81" ht="14.4" x14ac:dyDescent="0.3"/>
    <row r="13" spans="1:81" ht="14.4" x14ac:dyDescent="0.3"/>
    <row r="14" spans="1:81" ht="14.4" x14ac:dyDescent="0.3"/>
    <row r="15" spans="1:81" ht="14.4" x14ac:dyDescent="0.3">
      <c r="A15" s="210" t="s">
        <v>679</v>
      </c>
    </row>
    <row r="16" spans="1:81" ht="36" customHeight="1" x14ac:dyDescent="0.3">
      <c r="A16" s="211" t="s">
        <v>680</v>
      </c>
    </row>
    <row r="17" spans="1:1" ht="14.4" x14ac:dyDescent="0.3">
      <c r="A17" s="212" t="s">
        <v>681</v>
      </c>
    </row>
  </sheetData>
  <mergeCells count="54">
    <mergeCell ref="CB5:CC5"/>
    <mergeCell ref="A10:BU10"/>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B5:AC5"/>
    <mergeCell ref="AV5:AW5"/>
    <mergeCell ref="AX5:AY5"/>
    <mergeCell ref="AZ5:BA5"/>
    <mergeCell ref="BB5:BC5"/>
    <mergeCell ref="AF5:AG5"/>
    <mergeCell ref="AH5:AI5"/>
    <mergeCell ref="AJ5:AK5"/>
    <mergeCell ref="AL5:AM5"/>
    <mergeCell ref="AN5:AO5"/>
    <mergeCell ref="AP5:AQ5"/>
    <mergeCell ref="BV2:CC2"/>
    <mergeCell ref="AD5:AE5"/>
    <mergeCell ref="A4:BU4"/>
    <mergeCell ref="B5:C5"/>
    <mergeCell ref="D5:E5"/>
    <mergeCell ref="F5:G5"/>
    <mergeCell ref="H5:I5"/>
    <mergeCell ref="J5:K5"/>
    <mergeCell ref="L5:M5"/>
    <mergeCell ref="N5:O5"/>
    <mergeCell ref="P5:Q5"/>
    <mergeCell ref="R5:S5"/>
    <mergeCell ref="T5:U5"/>
    <mergeCell ref="V5:W5"/>
    <mergeCell ref="X5:Y5"/>
    <mergeCell ref="Z5:AA5"/>
    <mergeCell ref="A3:BU3"/>
    <mergeCell ref="B1:S1"/>
    <mergeCell ref="B2:I2"/>
    <mergeCell ref="J2:Q2"/>
    <mergeCell ref="R2:Y2"/>
    <mergeCell ref="Z2:AG2"/>
    <mergeCell ref="AH2:AO2"/>
    <mergeCell ref="AP2:AW2"/>
    <mergeCell ref="AX2:BE2"/>
    <mergeCell ref="BF2:BM2"/>
    <mergeCell ref="BN2:BU2"/>
  </mergeCells>
  <pageMargins left="0.7" right="0.7" top="0.75" bottom="0.75" header="0.3" footer="0.3"/>
  <pageSetup paperSize="9" orientation="landscape" horizontalDpi="4294967295" verticalDpi="429496729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A8AA-56F6-47C8-9677-A5782E4931CE}">
  <sheetPr>
    <tabColor theme="1"/>
  </sheetPr>
  <dimension ref="A1:AV81"/>
  <sheetViews>
    <sheetView zoomScale="70" zoomScaleNormal="70" workbookViewId="0">
      <pane ySplit="1" topLeftCell="A2" activePane="bottomLeft" state="frozen"/>
      <selection pane="bottomLeft"/>
    </sheetView>
  </sheetViews>
  <sheetFormatPr defaultColWidth="8.88671875" defaultRowHeight="14.4" x14ac:dyDescent="0.3"/>
  <cols>
    <col min="1" max="1" width="29" style="291" customWidth="1"/>
    <col min="2" max="2" width="20.109375" style="291" customWidth="1"/>
    <col min="3" max="3" width="20" style="291" customWidth="1"/>
    <col min="4" max="4" width="23" style="291" customWidth="1"/>
    <col min="5" max="5" width="20.6640625" style="291" customWidth="1"/>
    <col min="6" max="6" width="18" style="291" customWidth="1"/>
    <col min="7" max="7" width="19.6640625" style="291" customWidth="1"/>
    <col min="8" max="8" width="18.77734375" style="291" customWidth="1"/>
    <col min="9" max="9" width="22" style="291" customWidth="1"/>
    <col min="10" max="10" width="16.33203125" style="291" customWidth="1"/>
    <col min="11" max="11" width="8.88671875" style="291" customWidth="1"/>
    <col min="12" max="16384" width="8.88671875" style="291"/>
  </cols>
  <sheetData>
    <row r="1" spans="1:48" ht="78" x14ac:dyDescent="0.3">
      <c r="A1" s="335" t="s">
        <v>1434</v>
      </c>
      <c r="B1" s="335" t="s">
        <v>1435</v>
      </c>
      <c r="C1" s="335" t="s">
        <v>1436</v>
      </c>
      <c r="D1" s="335" t="s">
        <v>1437</v>
      </c>
      <c r="E1" s="335" t="s">
        <v>1438</v>
      </c>
      <c r="F1" s="335" t="s">
        <v>1439</v>
      </c>
      <c r="G1" s="335" t="s">
        <v>1440</v>
      </c>
      <c r="H1" s="336" t="s">
        <v>1441</v>
      </c>
      <c r="I1" s="336" t="s">
        <v>1442</v>
      </c>
      <c r="J1" s="336" t="s">
        <v>1443</v>
      </c>
      <c r="K1" s="335" t="s">
        <v>1431</v>
      </c>
      <c r="L1" s="337" t="s">
        <v>1444</v>
      </c>
      <c r="M1" s="335" t="s">
        <v>1445</v>
      </c>
      <c r="N1" s="335" t="s">
        <v>1446</v>
      </c>
      <c r="O1" s="335" t="s">
        <v>1447</v>
      </c>
      <c r="P1" s="335" t="s">
        <v>1448</v>
      </c>
      <c r="Q1" s="335" t="s">
        <v>1449</v>
      </c>
      <c r="R1" s="335" t="s">
        <v>1450</v>
      </c>
      <c r="S1" s="335" t="s">
        <v>1432</v>
      </c>
      <c r="T1" s="337" t="s">
        <v>1451</v>
      </c>
      <c r="U1" s="335" t="s">
        <v>1452</v>
      </c>
      <c r="V1" s="335" t="s">
        <v>1453</v>
      </c>
      <c r="W1" s="335" t="s">
        <v>1454</v>
      </c>
      <c r="X1" s="335" t="s">
        <v>1455</v>
      </c>
      <c r="Y1" s="335" t="s">
        <v>1456</v>
      </c>
      <c r="Z1" s="335" t="s">
        <v>1457</v>
      </c>
      <c r="AA1" s="335" t="s">
        <v>1458</v>
      </c>
      <c r="AB1" s="335" t="s">
        <v>1459</v>
      </c>
      <c r="AC1" s="337" t="s">
        <v>1460</v>
      </c>
      <c r="AD1" s="335" t="s">
        <v>1461</v>
      </c>
      <c r="AE1" s="335" t="s">
        <v>1462</v>
      </c>
      <c r="AF1" s="335" t="s">
        <v>1463</v>
      </c>
      <c r="AG1" s="337" t="s">
        <v>1464</v>
      </c>
      <c r="AH1" s="335" t="s">
        <v>1465</v>
      </c>
      <c r="AI1" s="335" t="s">
        <v>1466</v>
      </c>
      <c r="AJ1" s="335" t="s">
        <v>1433</v>
      </c>
      <c r="AK1" s="335" t="s">
        <v>1467</v>
      </c>
      <c r="AL1" s="335" t="s">
        <v>1468</v>
      </c>
      <c r="AM1" s="335" t="s">
        <v>1469</v>
      </c>
      <c r="AN1" s="335" t="s">
        <v>1470</v>
      </c>
      <c r="AO1" s="335" t="s">
        <v>1471</v>
      </c>
      <c r="AP1" s="335" t="s">
        <v>1472</v>
      </c>
      <c r="AQ1" s="335" t="s">
        <v>1473</v>
      </c>
      <c r="AR1" s="335" t="s">
        <v>1474</v>
      </c>
      <c r="AS1" s="335" t="s">
        <v>1475</v>
      </c>
      <c r="AT1" s="335" t="s">
        <v>1476</v>
      </c>
      <c r="AU1" s="335" t="s">
        <v>1477</v>
      </c>
      <c r="AV1" s="335" t="s">
        <v>1478</v>
      </c>
    </row>
    <row r="2" spans="1:48" ht="15.6" x14ac:dyDescent="0.3">
      <c r="A2" s="338" t="s">
        <v>931</v>
      </c>
      <c r="B2" s="338" t="s">
        <v>932</v>
      </c>
      <c r="C2" s="339">
        <v>0.5</v>
      </c>
      <c r="D2" s="338">
        <v>8</v>
      </c>
      <c r="E2" s="338">
        <v>2020</v>
      </c>
      <c r="F2" s="338">
        <v>2016</v>
      </c>
      <c r="G2" s="338">
        <v>2023</v>
      </c>
      <c r="H2" s="340">
        <v>42369</v>
      </c>
      <c r="I2" s="340">
        <v>45291</v>
      </c>
      <c r="J2" s="338" t="s">
        <v>1479</v>
      </c>
      <c r="K2" s="338">
        <v>2321</v>
      </c>
      <c r="L2" s="338">
        <v>0</v>
      </c>
      <c r="M2" s="338">
        <v>0</v>
      </c>
      <c r="N2" s="338">
        <v>0</v>
      </c>
      <c r="O2" s="338">
        <v>2321</v>
      </c>
      <c r="P2" s="339">
        <v>0</v>
      </c>
      <c r="Q2" s="338">
        <v>1161</v>
      </c>
      <c r="R2" s="338">
        <v>0</v>
      </c>
      <c r="S2" s="338">
        <v>1145</v>
      </c>
      <c r="T2" s="338">
        <v>87</v>
      </c>
      <c r="U2" s="338">
        <v>87</v>
      </c>
      <c r="V2" s="338">
        <v>0</v>
      </c>
      <c r="W2" s="338">
        <v>1058</v>
      </c>
      <c r="X2" s="338">
        <v>87</v>
      </c>
      <c r="Y2" s="338">
        <v>1058</v>
      </c>
      <c r="Z2" s="339">
        <v>7.5999999999999998E-2</v>
      </c>
      <c r="AA2" s="339">
        <v>7.5999999999999998E-2</v>
      </c>
      <c r="AB2" s="338">
        <v>1018</v>
      </c>
      <c r="AC2" s="338">
        <v>2249</v>
      </c>
      <c r="AD2" s="338">
        <v>0</v>
      </c>
      <c r="AE2" s="339">
        <v>2.2092000000000001</v>
      </c>
      <c r="AF2" s="338">
        <v>1844</v>
      </c>
      <c r="AG2" s="338">
        <v>3747</v>
      </c>
      <c r="AH2" s="338">
        <v>0</v>
      </c>
      <c r="AI2" s="339">
        <v>2.032</v>
      </c>
      <c r="AJ2" s="338">
        <v>6328</v>
      </c>
      <c r="AK2" s="338">
        <v>6083</v>
      </c>
      <c r="AL2" s="338">
        <v>245</v>
      </c>
      <c r="AM2" s="338">
        <v>0.5</v>
      </c>
      <c r="AN2" s="338" t="s">
        <v>1480</v>
      </c>
      <c r="AO2" s="338" t="s">
        <v>1481</v>
      </c>
      <c r="AP2" s="338" t="s">
        <v>1480</v>
      </c>
      <c r="AQ2" s="338" t="s">
        <v>1482</v>
      </c>
      <c r="AR2" s="338" t="s">
        <v>1480</v>
      </c>
      <c r="AS2" s="338" t="s">
        <v>1480</v>
      </c>
      <c r="AT2" s="338" t="s">
        <v>1480</v>
      </c>
      <c r="AU2" s="338" t="s">
        <v>1480</v>
      </c>
      <c r="AV2" s="338" t="s">
        <v>1482</v>
      </c>
    </row>
    <row r="3" spans="1:48" ht="15.6" x14ac:dyDescent="0.3">
      <c r="A3" s="338" t="s">
        <v>931</v>
      </c>
      <c r="B3" s="338" t="s">
        <v>933</v>
      </c>
      <c r="C3" s="339">
        <v>0.5</v>
      </c>
      <c r="D3" s="338">
        <v>8</v>
      </c>
      <c r="E3" s="338">
        <v>2020</v>
      </c>
      <c r="F3" s="338">
        <v>2016</v>
      </c>
      <c r="G3" s="338">
        <v>2023</v>
      </c>
      <c r="H3" s="340">
        <v>42369</v>
      </c>
      <c r="I3" s="340">
        <v>45291</v>
      </c>
      <c r="J3" s="338" t="s">
        <v>1479</v>
      </c>
      <c r="K3" s="338">
        <v>150</v>
      </c>
      <c r="L3" s="338">
        <v>36</v>
      </c>
      <c r="M3" s="338">
        <v>36</v>
      </c>
      <c r="N3" s="338">
        <v>0</v>
      </c>
      <c r="O3" s="338">
        <v>114</v>
      </c>
      <c r="P3" s="339">
        <v>0.24</v>
      </c>
      <c r="Q3" s="338">
        <v>75</v>
      </c>
      <c r="R3" s="338">
        <v>0</v>
      </c>
      <c r="S3" s="338">
        <v>115</v>
      </c>
      <c r="T3" s="338">
        <v>32</v>
      </c>
      <c r="U3" s="338">
        <v>32</v>
      </c>
      <c r="V3" s="338">
        <v>0</v>
      </c>
      <c r="W3" s="338">
        <v>83</v>
      </c>
      <c r="X3" s="338">
        <v>32</v>
      </c>
      <c r="Y3" s="338">
        <v>83</v>
      </c>
      <c r="Z3" s="339">
        <v>0.27829999999999999</v>
      </c>
      <c r="AA3" s="339">
        <v>0.27829999999999999</v>
      </c>
      <c r="AB3" s="338">
        <v>123</v>
      </c>
      <c r="AC3" s="338">
        <v>41</v>
      </c>
      <c r="AD3" s="338">
        <v>82</v>
      </c>
      <c r="AE3" s="339">
        <v>0.33329999999999999</v>
      </c>
      <c r="AF3" s="338">
        <v>201</v>
      </c>
      <c r="AG3" s="338">
        <v>152</v>
      </c>
      <c r="AH3" s="338">
        <v>49</v>
      </c>
      <c r="AI3" s="339">
        <v>0.75619999999999998</v>
      </c>
      <c r="AJ3" s="338">
        <v>589</v>
      </c>
      <c r="AK3" s="338">
        <v>261</v>
      </c>
      <c r="AL3" s="338">
        <v>328</v>
      </c>
      <c r="AM3" s="338">
        <v>0.5</v>
      </c>
      <c r="AN3" s="338" t="s">
        <v>1480</v>
      </c>
      <c r="AO3" s="338" t="s">
        <v>1481</v>
      </c>
      <c r="AP3" s="338" t="s">
        <v>1480</v>
      </c>
      <c r="AQ3" s="338" t="s">
        <v>1482</v>
      </c>
      <c r="AR3" s="338" t="s">
        <v>1480</v>
      </c>
      <c r="AS3" s="338" t="s">
        <v>1480</v>
      </c>
      <c r="AT3" s="338" t="s">
        <v>1480</v>
      </c>
      <c r="AU3" s="338" t="s">
        <v>1480</v>
      </c>
      <c r="AV3" s="338" t="s">
        <v>1482</v>
      </c>
    </row>
    <row r="4" spans="1:48" ht="15.6" x14ac:dyDescent="0.3">
      <c r="A4" s="338" t="s">
        <v>931</v>
      </c>
      <c r="B4" s="338" t="s">
        <v>943</v>
      </c>
      <c r="C4" s="339">
        <v>0.5</v>
      </c>
      <c r="D4" s="338">
        <v>8</v>
      </c>
      <c r="E4" s="338">
        <v>2020</v>
      </c>
      <c r="F4" s="338">
        <v>2016</v>
      </c>
      <c r="G4" s="338">
        <v>2023</v>
      </c>
      <c r="H4" s="340">
        <v>42369</v>
      </c>
      <c r="I4" s="340">
        <v>45291</v>
      </c>
      <c r="J4" s="338" t="s">
        <v>1479</v>
      </c>
      <c r="K4" s="338">
        <v>128</v>
      </c>
      <c r="L4" s="338">
        <v>15</v>
      </c>
      <c r="M4" s="338">
        <v>15</v>
      </c>
      <c r="N4" s="338">
        <v>0</v>
      </c>
      <c r="O4" s="338">
        <v>113</v>
      </c>
      <c r="P4" s="339">
        <v>0.1172</v>
      </c>
      <c r="Q4" s="338">
        <v>64</v>
      </c>
      <c r="R4" s="338">
        <v>0</v>
      </c>
      <c r="S4" s="338">
        <v>169</v>
      </c>
      <c r="T4" s="338">
        <v>17</v>
      </c>
      <c r="U4" s="338">
        <v>15</v>
      </c>
      <c r="V4" s="338">
        <v>2</v>
      </c>
      <c r="W4" s="338">
        <v>152</v>
      </c>
      <c r="X4" s="338">
        <v>17</v>
      </c>
      <c r="Y4" s="338">
        <v>152</v>
      </c>
      <c r="Z4" s="339">
        <v>0.10059999999999999</v>
      </c>
      <c r="AA4" s="339">
        <v>0.10059999999999999</v>
      </c>
      <c r="AB4" s="338">
        <v>204</v>
      </c>
      <c r="AC4" s="338">
        <v>0</v>
      </c>
      <c r="AD4" s="338">
        <v>204</v>
      </c>
      <c r="AE4" s="339">
        <v>0</v>
      </c>
      <c r="AF4" s="338">
        <v>211</v>
      </c>
      <c r="AG4" s="338">
        <v>0</v>
      </c>
      <c r="AH4" s="338">
        <v>211</v>
      </c>
      <c r="AI4" s="339">
        <v>0</v>
      </c>
      <c r="AJ4" s="338">
        <v>712</v>
      </c>
      <c r="AK4" s="338">
        <v>32</v>
      </c>
      <c r="AL4" s="338">
        <v>680</v>
      </c>
      <c r="AM4" s="338">
        <v>0.5</v>
      </c>
      <c r="AN4" s="338" t="s">
        <v>1480</v>
      </c>
      <c r="AO4" s="338" t="s">
        <v>1481</v>
      </c>
      <c r="AP4" s="338" t="s">
        <v>1480</v>
      </c>
      <c r="AQ4" s="338" t="s">
        <v>1480</v>
      </c>
      <c r="AR4" s="338" t="s">
        <v>1480</v>
      </c>
      <c r="AS4" s="338" t="s">
        <v>1480</v>
      </c>
      <c r="AT4" s="338" t="s">
        <v>1480</v>
      </c>
      <c r="AU4" s="338" t="s">
        <v>1480</v>
      </c>
      <c r="AV4" s="338" t="s">
        <v>1480</v>
      </c>
    </row>
    <row r="5" spans="1:48" ht="15.6" x14ac:dyDescent="0.3">
      <c r="A5" s="338" t="s">
        <v>931</v>
      </c>
      <c r="B5" s="338" t="s">
        <v>944</v>
      </c>
      <c r="C5" s="339">
        <v>0.5</v>
      </c>
      <c r="D5" s="338">
        <v>8</v>
      </c>
      <c r="E5" s="338">
        <v>2020</v>
      </c>
      <c r="F5" s="338">
        <v>2016</v>
      </c>
      <c r="G5" s="338">
        <v>2023</v>
      </c>
      <c r="H5" s="340">
        <v>42369</v>
      </c>
      <c r="I5" s="340">
        <v>45291</v>
      </c>
      <c r="J5" s="338" t="s">
        <v>1479</v>
      </c>
      <c r="K5" s="338">
        <v>123</v>
      </c>
      <c r="L5" s="338">
        <v>0</v>
      </c>
      <c r="M5" s="338">
        <v>0</v>
      </c>
      <c r="N5" s="338">
        <v>0</v>
      </c>
      <c r="O5" s="338">
        <v>123</v>
      </c>
      <c r="P5" s="339">
        <v>0</v>
      </c>
      <c r="Q5" s="338">
        <v>62</v>
      </c>
      <c r="R5" s="338">
        <v>0</v>
      </c>
      <c r="S5" s="338">
        <v>83</v>
      </c>
      <c r="T5" s="338">
        <v>0</v>
      </c>
      <c r="U5" s="338">
        <v>0</v>
      </c>
      <c r="V5" s="338">
        <v>0</v>
      </c>
      <c r="W5" s="338">
        <v>83</v>
      </c>
      <c r="X5" s="338">
        <v>0</v>
      </c>
      <c r="Y5" s="338">
        <v>83</v>
      </c>
      <c r="Z5" s="339">
        <v>0</v>
      </c>
      <c r="AA5" s="339">
        <v>0</v>
      </c>
      <c r="AB5" s="338">
        <v>75</v>
      </c>
      <c r="AC5" s="338">
        <v>27</v>
      </c>
      <c r="AD5" s="338">
        <v>48</v>
      </c>
      <c r="AE5" s="339">
        <v>0.36</v>
      </c>
      <c r="AF5" s="338">
        <v>243</v>
      </c>
      <c r="AG5" s="338">
        <v>154</v>
      </c>
      <c r="AH5" s="338">
        <v>89</v>
      </c>
      <c r="AI5" s="339">
        <v>0.63370000000000004</v>
      </c>
      <c r="AJ5" s="338">
        <v>524</v>
      </c>
      <c r="AK5" s="338">
        <v>181</v>
      </c>
      <c r="AL5" s="338">
        <v>343</v>
      </c>
      <c r="AM5" s="338">
        <v>0.5</v>
      </c>
      <c r="AN5" s="338" t="s">
        <v>1480</v>
      </c>
      <c r="AO5" s="338" t="s">
        <v>1481</v>
      </c>
      <c r="AP5" s="338" t="s">
        <v>1480</v>
      </c>
      <c r="AQ5" s="338" t="s">
        <v>1482</v>
      </c>
      <c r="AR5" s="338" t="s">
        <v>1480</v>
      </c>
      <c r="AS5" s="338" t="s">
        <v>1480</v>
      </c>
      <c r="AT5" s="338" t="s">
        <v>1480</v>
      </c>
      <c r="AU5" s="338" t="s">
        <v>1480</v>
      </c>
      <c r="AV5" s="338" t="s">
        <v>1482</v>
      </c>
    </row>
    <row r="6" spans="1:48" ht="15.6" x14ac:dyDescent="0.3">
      <c r="A6" s="338" t="s">
        <v>931</v>
      </c>
      <c r="B6" s="338" t="s">
        <v>931</v>
      </c>
      <c r="C6" s="339">
        <v>0.5</v>
      </c>
      <c r="D6" s="338">
        <v>8</v>
      </c>
      <c r="E6" s="338">
        <v>2020</v>
      </c>
      <c r="F6" s="338">
        <v>2016</v>
      </c>
      <c r="G6" s="338">
        <v>2023</v>
      </c>
      <c r="H6" s="340">
        <v>42369</v>
      </c>
      <c r="I6" s="340">
        <v>45291</v>
      </c>
      <c r="J6" s="338" t="s">
        <v>1479</v>
      </c>
      <c r="K6" s="338">
        <v>5666</v>
      </c>
      <c r="L6" s="338">
        <v>489</v>
      </c>
      <c r="M6" s="338">
        <v>489</v>
      </c>
      <c r="N6" s="338">
        <v>0</v>
      </c>
      <c r="O6" s="338">
        <v>5177</v>
      </c>
      <c r="P6" s="339">
        <v>8.6300000000000002E-2</v>
      </c>
      <c r="Q6" s="338">
        <v>2833</v>
      </c>
      <c r="R6" s="338">
        <v>0</v>
      </c>
      <c r="S6" s="338">
        <v>3289</v>
      </c>
      <c r="T6" s="338">
        <v>285</v>
      </c>
      <c r="U6" s="338">
        <v>285</v>
      </c>
      <c r="V6" s="338">
        <v>0</v>
      </c>
      <c r="W6" s="338">
        <v>3004</v>
      </c>
      <c r="X6" s="338">
        <v>285</v>
      </c>
      <c r="Y6" s="338">
        <v>3004</v>
      </c>
      <c r="Z6" s="339">
        <v>8.6699999999999999E-2</v>
      </c>
      <c r="AA6" s="339">
        <v>8.6699999999999999E-2</v>
      </c>
      <c r="AB6" s="338">
        <v>3571</v>
      </c>
      <c r="AC6" s="338">
        <v>1505</v>
      </c>
      <c r="AD6" s="338">
        <v>2066</v>
      </c>
      <c r="AE6" s="339">
        <v>0.42149999999999999</v>
      </c>
      <c r="AF6" s="338">
        <v>11039</v>
      </c>
      <c r="AG6" s="338">
        <v>7099</v>
      </c>
      <c r="AH6" s="338">
        <v>3940</v>
      </c>
      <c r="AI6" s="339">
        <v>0.6431</v>
      </c>
      <c r="AJ6" s="338">
        <v>23565</v>
      </c>
      <c r="AK6" s="338">
        <v>9378</v>
      </c>
      <c r="AL6" s="338">
        <v>14187</v>
      </c>
      <c r="AM6" s="338">
        <v>0.5</v>
      </c>
      <c r="AN6" s="338" t="s">
        <v>1480</v>
      </c>
      <c r="AO6" s="338" t="s">
        <v>1481</v>
      </c>
      <c r="AP6" s="338" t="s">
        <v>1480</v>
      </c>
      <c r="AQ6" s="338" t="s">
        <v>1482</v>
      </c>
      <c r="AR6" s="338" t="s">
        <v>1480</v>
      </c>
      <c r="AS6" s="338" t="s">
        <v>1480</v>
      </c>
      <c r="AT6" s="338" t="s">
        <v>1480</v>
      </c>
      <c r="AU6" s="338" t="s">
        <v>1480</v>
      </c>
      <c r="AV6" s="338" t="s">
        <v>1482</v>
      </c>
    </row>
    <row r="7" spans="1:48" ht="15.6" x14ac:dyDescent="0.3">
      <c r="A7" s="338" t="s">
        <v>931</v>
      </c>
      <c r="B7" s="338" t="s">
        <v>945</v>
      </c>
      <c r="C7" s="339">
        <v>0.5</v>
      </c>
      <c r="D7" s="338">
        <v>8</v>
      </c>
      <c r="E7" s="338">
        <v>2020</v>
      </c>
      <c r="F7" s="338">
        <v>2016</v>
      </c>
      <c r="G7" s="338">
        <v>2023</v>
      </c>
      <c r="H7" s="340">
        <v>42369</v>
      </c>
      <c r="I7" s="340">
        <v>45291</v>
      </c>
      <c r="J7" s="338" t="s">
        <v>1479</v>
      </c>
      <c r="K7" s="338">
        <v>460</v>
      </c>
      <c r="L7" s="338">
        <v>48</v>
      </c>
      <c r="M7" s="338">
        <v>2</v>
      </c>
      <c r="N7" s="338">
        <v>46</v>
      </c>
      <c r="O7" s="338">
        <v>412</v>
      </c>
      <c r="P7" s="339">
        <v>0.1043</v>
      </c>
      <c r="Q7" s="338">
        <v>230</v>
      </c>
      <c r="R7" s="338">
        <v>0</v>
      </c>
      <c r="S7" s="338">
        <v>527</v>
      </c>
      <c r="T7" s="338">
        <v>49</v>
      </c>
      <c r="U7" s="338">
        <v>0</v>
      </c>
      <c r="V7" s="338">
        <v>49</v>
      </c>
      <c r="W7" s="338">
        <v>478</v>
      </c>
      <c r="X7" s="338">
        <v>49</v>
      </c>
      <c r="Y7" s="338">
        <v>478</v>
      </c>
      <c r="Z7" s="339">
        <v>9.2999999999999999E-2</v>
      </c>
      <c r="AA7" s="339">
        <v>9.2999999999999999E-2</v>
      </c>
      <c r="AB7" s="338">
        <v>589</v>
      </c>
      <c r="AC7" s="338">
        <v>257</v>
      </c>
      <c r="AD7" s="338">
        <v>332</v>
      </c>
      <c r="AE7" s="339">
        <v>0.43630000000000002</v>
      </c>
      <c r="AF7" s="338">
        <v>1146</v>
      </c>
      <c r="AG7" s="338">
        <v>327</v>
      </c>
      <c r="AH7" s="338">
        <v>819</v>
      </c>
      <c r="AI7" s="339">
        <v>0.2853</v>
      </c>
      <c r="AJ7" s="338">
        <v>2722</v>
      </c>
      <c r="AK7" s="338">
        <v>681</v>
      </c>
      <c r="AL7" s="338">
        <v>2041</v>
      </c>
      <c r="AM7" s="338">
        <v>0.5</v>
      </c>
      <c r="AN7" s="338" t="s">
        <v>1480</v>
      </c>
      <c r="AO7" s="338" t="s">
        <v>1481</v>
      </c>
      <c r="AP7" s="338" t="s">
        <v>1480</v>
      </c>
      <c r="AQ7" s="338" t="s">
        <v>1480</v>
      </c>
      <c r="AR7" s="338" t="s">
        <v>1480</v>
      </c>
      <c r="AS7" s="338" t="s">
        <v>1480</v>
      </c>
      <c r="AT7" s="338" t="s">
        <v>1480</v>
      </c>
      <c r="AU7" s="338" t="s">
        <v>1480</v>
      </c>
      <c r="AV7" s="338" t="s">
        <v>1480</v>
      </c>
    </row>
    <row r="8" spans="1:48" ht="15.6" x14ac:dyDescent="0.3">
      <c r="A8" s="338" t="s">
        <v>931</v>
      </c>
      <c r="B8" s="338" t="s">
        <v>949</v>
      </c>
      <c r="C8" s="339">
        <v>0.5</v>
      </c>
      <c r="D8" s="338">
        <v>8</v>
      </c>
      <c r="E8" s="338">
        <v>2020</v>
      </c>
      <c r="F8" s="338">
        <v>2016</v>
      </c>
      <c r="G8" s="338">
        <v>2023</v>
      </c>
      <c r="H8" s="340">
        <v>42369</v>
      </c>
      <c r="I8" s="340">
        <v>45291</v>
      </c>
      <c r="J8" s="338" t="s">
        <v>1479</v>
      </c>
      <c r="K8" s="338">
        <v>87</v>
      </c>
      <c r="L8" s="338">
        <v>0</v>
      </c>
      <c r="M8" s="338">
        <v>0</v>
      </c>
      <c r="N8" s="338">
        <v>0</v>
      </c>
      <c r="O8" s="338">
        <v>87</v>
      </c>
      <c r="P8" s="339">
        <v>0</v>
      </c>
      <c r="Q8" s="338">
        <v>44</v>
      </c>
      <c r="R8" s="338">
        <v>0</v>
      </c>
      <c r="S8" s="338">
        <v>107</v>
      </c>
      <c r="T8" s="338">
        <v>26</v>
      </c>
      <c r="U8" s="338">
        <v>22</v>
      </c>
      <c r="V8" s="338">
        <v>4</v>
      </c>
      <c r="W8" s="338">
        <v>81</v>
      </c>
      <c r="X8" s="338">
        <v>26</v>
      </c>
      <c r="Y8" s="338">
        <v>81</v>
      </c>
      <c r="Z8" s="339">
        <v>0.24299999999999999</v>
      </c>
      <c r="AA8" s="339">
        <v>0.24299999999999999</v>
      </c>
      <c r="AB8" s="338">
        <v>106</v>
      </c>
      <c r="AC8" s="338">
        <v>34</v>
      </c>
      <c r="AD8" s="338">
        <v>72</v>
      </c>
      <c r="AE8" s="339">
        <v>0.32079999999999997</v>
      </c>
      <c r="AF8" s="338">
        <v>124</v>
      </c>
      <c r="AG8" s="338">
        <v>0</v>
      </c>
      <c r="AH8" s="338">
        <v>124</v>
      </c>
      <c r="AI8" s="339">
        <v>0</v>
      </c>
      <c r="AJ8" s="338">
        <v>424</v>
      </c>
      <c r="AK8" s="338">
        <v>60</v>
      </c>
      <c r="AL8" s="338">
        <v>364</v>
      </c>
      <c r="AM8" s="338">
        <v>0.5</v>
      </c>
      <c r="AN8" s="338" t="s">
        <v>1480</v>
      </c>
      <c r="AO8" s="338" t="s">
        <v>1483</v>
      </c>
      <c r="AP8" s="338" t="s">
        <v>1480</v>
      </c>
      <c r="AQ8" s="338" t="s">
        <v>1480</v>
      </c>
      <c r="AR8" s="338" t="s">
        <v>1480</v>
      </c>
      <c r="AS8" s="338" t="s">
        <v>1480</v>
      </c>
      <c r="AT8" s="338" t="s">
        <v>1480</v>
      </c>
      <c r="AU8" s="338" t="s">
        <v>1480</v>
      </c>
      <c r="AV8" s="338" t="s">
        <v>1480</v>
      </c>
    </row>
    <row r="9" spans="1:48" ht="15.6" x14ac:dyDescent="0.3">
      <c r="A9" s="338" t="s">
        <v>931</v>
      </c>
      <c r="B9" s="338" t="s">
        <v>950</v>
      </c>
      <c r="C9" s="339">
        <v>0.5</v>
      </c>
      <c r="D9" s="338">
        <v>8</v>
      </c>
      <c r="E9" s="338">
        <v>2020</v>
      </c>
      <c r="F9" s="338">
        <v>2016</v>
      </c>
      <c r="G9" s="338">
        <v>2023</v>
      </c>
      <c r="H9" s="340">
        <v>42369</v>
      </c>
      <c r="I9" s="340">
        <v>45291</v>
      </c>
      <c r="J9" s="338" t="s">
        <v>1479</v>
      </c>
      <c r="K9" s="338">
        <v>238</v>
      </c>
      <c r="L9" s="338">
        <v>1</v>
      </c>
      <c r="M9" s="338">
        <v>0</v>
      </c>
      <c r="N9" s="338">
        <v>1</v>
      </c>
      <c r="O9" s="338">
        <v>237</v>
      </c>
      <c r="P9" s="339">
        <v>4.1999999999999997E-3</v>
      </c>
      <c r="Q9" s="338">
        <v>119</v>
      </c>
      <c r="R9" s="338">
        <v>0</v>
      </c>
      <c r="S9" s="338">
        <v>211</v>
      </c>
      <c r="T9" s="338">
        <v>13</v>
      </c>
      <c r="U9" s="338">
        <v>11</v>
      </c>
      <c r="V9" s="338">
        <v>2</v>
      </c>
      <c r="W9" s="338">
        <v>198</v>
      </c>
      <c r="X9" s="338">
        <v>13</v>
      </c>
      <c r="Y9" s="338">
        <v>198</v>
      </c>
      <c r="Z9" s="339">
        <v>6.1600000000000002E-2</v>
      </c>
      <c r="AA9" s="339">
        <v>6.1600000000000002E-2</v>
      </c>
      <c r="AB9" s="338">
        <v>202</v>
      </c>
      <c r="AC9" s="338">
        <v>129</v>
      </c>
      <c r="AD9" s="338">
        <v>73</v>
      </c>
      <c r="AE9" s="339">
        <v>0.63859999999999995</v>
      </c>
      <c r="AF9" s="338">
        <v>258</v>
      </c>
      <c r="AG9" s="338">
        <v>79</v>
      </c>
      <c r="AH9" s="338">
        <v>179</v>
      </c>
      <c r="AI9" s="339">
        <v>0.30620000000000003</v>
      </c>
      <c r="AJ9" s="338">
        <v>909</v>
      </c>
      <c r="AK9" s="338">
        <v>222</v>
      </c>
      <c r="AL9" s="338">
        <v>687</v>
      </c>
      <c r="AM9" s="338">
        <v>0.5</v>
      </c>
      <c r="AN9" s="338" t="s">
        <v>1480</v>
      </c>
      <c r="AO9" s="338" t="s">
        <v>1481</v>
      </c>
      <c r="AP9" s="338" t="s">
        <v>1480</v>
      </c>
      <c r="AQ9" s="338" t="s">
        <v>1480</v>
      </c>
      <c r="AR9" s="338" t="s">
        <v>1480</v>
      </c>
      <c r="AS9" s="338" t="s">
        <v>1480</v>
      </c>
      <c r="AT9" s="338" t="s">
        <v>1480</v>
      </c>
      <c r="AU9" s="338" t="s">
        <v>1480</v>
      </c>
      <c r="AV9" s="338" t="s">
        <v>1480</v>
      </c>
    </row>
    <row r="10" spans="1:48" ht="15.6" x14ac:dyDescent="0.3">
      <c r="A10" s="338" t="s">
        <v>931</v>
      </c>
      <c r="B10" s="338" t="s">
        <v>953</v>
      </c>
      <c r="C10" s="339">
        <v>0.5</v>
      </c>
      <c r="D10" s="338">
        <v>8</v>
      </c>
      <c r="E10" s="338">
        <v>2020</v>
      </c>
      <c r="F10" s="338">
        <v>2016</v>
      </c>
      <c r="G10" s="338">
        <v>2023</v>
      </c>
      <c r="H10" s="340">
        <v>42369</v>
      </c>
      <c r="I10" s="340">
        <v>45291</v>
      </c>
      <c r="J10" s="338" t="s">
        <v>1479</v>
      </c>
      <c r="K10" s="338">
        <v>113</v>
      </c>
      <c r="L10" s="338">
        <v>12</v>
      </c>
      <c r="M10" s="338">
        <v>0</v>
      </c>
      <c r="N10" s="338">
        <v>12</v>
      </c>
      <c r="O10" s="338">
        <v>101</v>
      </c>
      <c r="P10" s="339">
        <v>0.1062</v>
      </c>
      <c r="Q10" s="338">
        <v>57</v>
      </c>
      <c r="R10" s="338">
        <v>0</v>
      </c>
      <c r="S10" s="338">
        <v>70</v>
      </c>
      <c r="T10" s="338">
        <v>39</v>
      </c>
      <c r="U10" s="338">
        <v>35</v>
      </c>
      <c r="V10" s="338">
        <v>4</v>
      </c>
      <c r="W10" s="338">
        <v>31</v>
      </c>
      <c r="X10" s="338">
        <v>39</v>
      </c>
      <c r="Y10" s="338">
        <v>31</v>
      </c>
      <c r="Z10" s="339">
        <v>0.55710000000000004</v>
      </c>
      <c r="AA10" s="339">
        <v>0.55710000000000004</v>
      </c>
      <c r="AB10" s="338">
        <v>60</v>
      </c>
      <c r="AC10" s="338">
        <v>22</v>
      </c>
      <c r="AD10" s="338">
        <v>38</v>
      </c>
      <c r="AE10" s="339">
        <v>0.36670000000000003</v>
      </c>
      <c r="AF10" s="338">
        <v>131</v>
      </c>
      <c r="AG10" s="338">
        <v>62</v>
      </c>
      <c r="AH10" s="338">
        <v>69</v>
      </c>
      <c r="AI10" s="339">
        <v>0.4733</v>
      </c>
      <c r="AJ10" s="338">
        <v>374</v>
      </c>
      <c r="AK10" s="338">
        <v>135</v>
      </c>
      <c r="AL10" s="338">
        <v>239</v>
      </c>
      <c r="AM10" s="338">
        <v>0.5</v>
      </c>
      <c r="AN10" s="338" t="s">
        <v>1480</v>
      </c>
      <c r="AO10" s="338" t="s">
        <v>1481</v>
      </c>
      <c r="AP10" s="338" t="s">
        <v>1480</v>
      </c>
      <c r="AQ10" s="338" t="s">
        <v>1480</v>
      </c>
      <c r="AR10" s="338" t="s">
        <v>1480</v>
      </c>
      <c r="AS10" s="338" t="s">
        <v>1480</v>
      </c>
      <c r="AT10" s="338" t="s">
        <v>1482</v>
      </c>
      <c r="AU10" s="338" t="s">
        <v>1480</v>
      </c>
      <c r="AV10" s="338" t="s">
        <v>1480</v>
      </c>
    </row>
    <row r="11" spans="1:48" ht="15.6" x14ac:dyDescent="0.3">
      <c r="A11" s="338" t="s">
        <v>931</v>
      </c>
      <c r="B11" s="338" t="s">
        <v>964</v>
      </c>
      <c r="C11" s="339">
        <v>0.5</v>
      </c>
      <c r="D11" s="338">
        <v>8</v>
      </c>
      <c r="E11" s="338">
        <v>2020</v>
      </c>
      <c r="F11" s="338">
        <v>2016</v>
      </c>
      <c r="G11" s="338">
        <v>2023</v>
      </c>
      <c r="H11" s="340">
        <v>42369</v>
      </c>
      <c r="I11" s="340">
        <v>45291</v>
      </c>
      <c r="J11" s="338" t="s">
        <v>1479</v>
      </c>
      <c r="K11" s="338">
        <v>80</v>
      </c>
      <c r="L11" s="338">
        <v>0</v>
      </c>
      <c r="M11" s="338">
        <v>0</v>
      </c>
      <c r="N11" s="338">
        <v>0</v>
      </c>
      <c r="O11" s="338">
        <v>80</v>
      </c>
      <c r="P11" s="339">
        <v>0</v>
      </c>
      <c r="Q11" s="338">
        <v>40</v>
      </c>
      <c r="R11" s="338">
        <v>0</v>
      </c>
      <c r="S11" s="338">
        <v>56</v>
      </c>
      <c r="T11" s="338">
        <v>0</v>
      </c>
      <c r="U11" s="338">
        <v>0</v>
      </c>
      <c r="V11" s="338">
        <v>0</v>
      </c>
      <c r="W11" s="338">
        <v>56</v>
      </c>
      <c r="X11" s="338">
        <v>0</v>
      </c>
      <c r="Y11" s="338">
        <v>56</v>
      </c>
      <c r="Z11" s="339">
        <v>0</v>
      </c>
      <c r="AA11" s="339">
        <v>0</v>
      </c>
      <c r="AB11" s="338">
        <v>77</v>
      </c>
      <c r="AC11" s="338">
        <v>61</v>
      </c>
      <c r="AD11" s="338">
        <v>16</v>
      </c>
      <c r="AE11" s="339">
        <v>0.79220000000000002</v>
      </c>
      <c r="AF11" s="338">
        <v>341</v>
      </c>
      <c r="AG11" s="338">
        <v>5</v>
      </c>
      <c r="AH11" s="338">
        <v>336</v>
      </c>
      <c r="AI11" s="339">
        <v>1.47E-2</v>
      </c>
      <c r="AJ11" s="338">
        <v>554</v>
      </c>
      <c r="AK11" s="338">
        <v>66</v>
      </c>
      <c r="AL11" s="338">
        <v>488</v>
      </c>
      <c r="AM11" s="338">
        <v>0.5</v>
      </c>
      <c r="AN11" s="338" t="s">
        <v>1480</v>
      </c>
      <c r="AO11" s="338" t="s">
        <v>1483</v>
      </c>
      <c r="AP11" s="338" t="s">
        <v>1480</v>
      </c>
      <c r="AQ11" s="338" t="s">
        <v>1480</v>
      </c>
      <c r="AR11" s="338" t="s">
        <v>1480</v>
      </c>
      <c r="AS11" s="338" t="s">
        <v>1480</v>
      </c>
      <c r="AT11" s="338" t="s">
        <v>1480</v>
      </c>
      <c r="AU11" s="338" t="s">
        <v>1480</v>
      </c>
      <c r="AV11" s="338" t="s">
        <v>1480</v>
      </c>
    </row>
    <row r="12" spans="1:48" ht="15.6" x14ac:dyDescent="0.3">
      <c r="A12" s="338" t="s">
        <v>931</v>
      </c>
      <c r="B12" s="338" t="s">
        <v>969</v>
      </c>
      <c r="C12" s="339">
        <v>0.5</v>
      </c>
      <c r="D12" s="338">
        <v>8</v>
      </c>
      <c r="E12" s="338">
        <v>2020</v>
      </c>
      <c r="F12" s="338">
        <v>2016</v>
      </c>
      <c r="G12" s="338">
        <v>2023</v>
      </c>
      <c r="H12" s="340">
        <v>42369</v>
      </c>
      <c r="I12" s="340">
        <v>45291</v>
      </c>
      <c r="J12" s="338" t="s">
        <v>1479</v>
      </c>
      <c r="K12" s="338">
        <v>111</v>
      </c>
      <c r="L12" s="338">
        <v>0</v>
      </c>
      <c r="M12" s="338">
        <v>0</v>
      </c>
      <c r="N12" s="338">
        <v>0</v>
      </c>
      <c r="O12" s="338">
        <v>111</v>
      </c>
      <c r="P12" s="339">
        <v>0</v>
      </c>
      <c r="Q12" s="338">
        <v>56</v>
      </c>
      <c r="R12" s="338">
        <v>0</v>
      </c>
      <c r="S12" s="338">
        <v>86</v>
      </c>
      <c r="T12" s="338">
        <v>3</v>
      </c>
      <c r="U12" s="338">
        <v>0</v>
      </c>
      <c r="V12" s="338">
        <v>3</v>
      </c>
      <c r="W12" s="338">
        <v>83</v>
      </c>
      <c r="X12" s="338">
        <v>3</v>
      </c>
      <c r="Y12" s="338">
        <v>83</v>
      </c>
      <c r="Z12" s="339">
        <v>3.49E-2</v>
      </c>
      <c r="AA12" s="339">
        <v>3.49E-2</v>
      </c>
      <c r="AB12" s="338">
        <v>105</v>
      </c>
      <c r="AC12" s="338">
        <v>1</v>
      </c>
      <c r="AD12" s="338">
        <v>104</v>
      </c>
      <c r="AE12" s="339">
        <v>9.4999999999999998E-3</v>
      </c>
      <c r="AF12" s="338">
        <v>367</v>
      </c>
      <c r="AG12" s="338">
        <v>0</v>
      </c>
      <c r="AH12" s="338">
        <v>367</v>
      </c>
      <c r="AI12" s="339">
        <v>0</v>
      </c>
      <c r="AJ12" s="338">
        <v>669</v>
      </c>
      <c r="AK12" s="338">
        <v>4</v>
      </c>
      <c r="AL12" s="338">
        <v>665</v>
      </c>
      <c r="AM12" s="338">
        <v>0.5</v>
      </c>
      <c r="AN12" s="338" t="s">
        <v>1480</v>
      </c>
      <c r="AO12" s="338" t="s">
        <v>1481</v>
      </c>
      <c r="AP12" s="338" t="s">
        <v>1480</v>
      </c>
      <c r="AQ12" s="338" t="s">
        <v>1480</v>
      </c>
      <c r="AR12" s="338" t="s">
        <v>1480</v>
      </c>
      <c r="AS12" s="338" t="s">
        <v>1480</v>
      </c>
      <c r="AT12" s="338" t="s">
        <v>1480</v>
      </c>
      <c r="AU12" s="338" t="s">
        <v>1480</v>
      </c>
      <c r="AV12" s="338" t="s">
        <v>1480</v>
      </c>
    </row>
    <row r="13" spans="1:48" ht="15.6" x14ac:dyDescent="0.3">
      <c r="A13" s="338" t="s">
        <v>931</v>
      </c>
      <c r="B13" s="338" t="s">
        <v>970</v>
      </c>
      <c r="C13" s="339">
        <v>0.5</v>
      </c>
      <c r="D13" s="338">
        <v>8</v>
      </c>
      <c r="E13" s="338">
        <v>2020</v>
      </c>
      <c r="F13" s="338">
        <v>2016</v>
      </c>
      <c r="G13" s="338">
        <v>2023</v>
      </c>
      <c r="H13" s="340">
        <v>42369</v>
      </c>
      <c r="I13" s="340">
        <v>45291</v>
      </c>
      <c r="J13" s="338" t="s">
        <v>1479</v>
      </c>
      <c r="K13" s="338">
        <v>110</v>
      </c>
      <c r="L13" s="338">
        <v>126</v>
      </c>
      <c r="M13" s="338">
        <v>101</v>
      </c>
      <c r="N13" s="338">
        <v>25</v>
      </c>
      <c r="O13" s="338">
        <v>0</v>
      </c>
      <c r="P13" s="339">
        <v>1.1455</v>
      </c>
      <c r="Q13" s="338">
        <v>55</v>
      </c>
      <c r="R13" s="338">
        <v>71</v>
      </c>
      <c r="S13" s="338">
        <v>82</v>
      </c>
      <c r="T13" s="338">
        <v>53</v>
      </c>
      <c r="U13" s="338">
        <v>31</v>
      </c>
      <c r="V13" s="338">
        <v>22</v>
      </c>
      <c r="W13" s="338">
        <v>29</v>
      </c>
      <c r="X13" s="338">
        <v>124</v>
      </c>
      <c r="Y13" s="338">
        <v>0</v>
      </c>
      <c r="Z13" s="339">
        <v>0.64629999999999999</v>
      </c>
      <c r="AA13" s="339">
        <v>1.5122</v>
      </c>
      <c r="AB13" s="338">
        <v>77</v>
      </c>
      <c r="AC13" s="338">
        <v>7</v>
      </c>
      <c r="AD13" s="338">
        <v>70</v>
      </c>
      <c r="AE13" s="339">
        <v>9.0899999999999995E-2</v>
      </c>
      <c r="AF13" s="338">
        <v>319</v>
      </c>
      <c r="AG13" s="338">
        <v>0</v>
      </c>
      <c r="AH13" s="338">
        <v>319</v>
      </c>
      <c r="AI13" s="339">
        <v>0</v>
      </c>
      <c r="AJ13" s="338">
        <v>588</v>
      </c>
      <c r="AK13" s="338">
        <v>186</v>
      </c>
      <c r="AL13" s="338">
        <v>402</v>
      </c>
      <c r="AM13" s="338">
        <v>0.5</v>
      </c>
      <c r="AN13" s="338" t="s">
        <v>1480</v>
      </c>
      <c r="AO13" s="338" t="s">
        <v>1484</v>
      </c>
      <c r="AP13" s="338" t="s">
        <v>1480</v>
      </c>
      <c r="AQ13" s="338" t="s">
        <v>1480</v>
      </c>
      <c r="AR13" s="338" t="s">
        <v>1480</v>
      </c>
      <c r="AS13" s="338" t="s">
        <v>1482</v>
      </c>
      <c r="AT13" s="338" t="s">
        <v>1482</v>
      </c>
      <c r="AU13" s="338" t="s">
        <v>1482</v>
      </c>
      <c r="AV13" s="338" t="s">
        <v>1480</v>
      </c>
    </row>
    <row r="14" spans="1:48" ht="15.6" x14ac:dyDescent="0.3">
      <c r="A14" s="338" t="s">
        <v>931</v>
      </c>
      <c r="B14" s="338" t="s">
        <v>972</v>
      </c>
      <c r="C14" s="339">
        <v>0.5</v>
      </c>
      <c r="D14" s="338">
        <v>8</v>
      </c>
      <c r="E14" s="338">
        <v>2020</v>
      </c>
      <c r="F14" s="338">
        <v>2016</v>
      </c>
      <c r="G14" s="338">
        <v>2023</v>
      </c>
      <c r="H14" s="340">
        <v>42369</v>
      </c>
      <c r="I14" s="340">
        <v>45291</v>
      </c>
      <c r="J14" s="338" t="s">
        <v>1479</v>
      </c>
      <c r="K14" s="338">
        <v>393</v>
      </c>
      <c r="L14" s="338">
        <v>55</v>
      </c>
      <c r="M14" s="338">
        <v>55</v>
      </c>
      <c r="N14" s="338">
        <v>0</v>
      </c>
      <c r="O14" s="338">
        <v>338</v>
      </c>
      <c r="P14" s="339">
        <v>0.1399</v>
      </c>
      <c r="Q14" s="338">
        <v>197</v>
      </c>
      <c r="R14" s="338">
        <v>0</v>
      </c>
      <c r="S14" s="338">
        <v>204</v>
      </c>
      <c r="T14" s="338">
        <v>1</v>
      </c>
      <c r="U14" s="338">
        <v>0</v>
      </c>
      <c r="V14" s="338">
        <v>1</v>
      </c>
      <c r="W14" s="338">
        <v>203</v>
      </c>
      <c r="X14" s="338">
        <v>1</v>
      </c>
      <c r="Y14" s="338">
        <v>203</v>
      </c>
      <c r="Z14" s="339">
        <v>4.8999999999999998E-3</v>
      </c>
      <c r="AA14" s="339">
        <v>4.8999999999999998E-3</v>
      </c>
      <c r="AB14" s="338">
        <v>161</v>
      </c>
      <c r="AC14" s="338">
        <v>48</v>
      </c>
      <c r="AD14" s="338">
        <v>113</v>
      </c>
      <c r="AE14" s="339">
        <v>0.29809999999999998</v>
      </c>
      <c r="AF14" s="338">
        <v>553</v>
      </c>
      <c r="AG14" s="338">
        <v>7</v>
      </c>
      <c r="AH14" s="338">
        <v>546</v>
      </c>
      <c r="AI14" s="339">
        <v>1.2699999999999999E-2</v>
      </c>
      <c r="AJ14" s="338">
        <v>1311</v>
      </c>
      <c r="AK14" s="338">
        <v>111</v>
      </c>
      <c r="AL14" s="338">
        <v>1200</v>
      </c>
      <c r="AM14" s="338">
        <v>0.5</v>
      </c>
      <c r="AN14" s="338" t="s">
        <v>1480</v>
      </c>
      <c r="AO14" s="338" t="s">
        <v>1481</v>
      </c>
      <c r="AP14" s="338" t="s">
        <v>1480</v>
      </c>
      <c r="AQ14" s="338" t="s">
        <v>1480</v>
      </c>
      <c r="AR14" s="338" t="s">
        <v>1480</v>
      </c>
      <c r="AS14" s="338" t="s">
        <v>1480</v>
      </c>
      <c r="AT14" s="338" t="s">
        <v>1480</v>
      </c>
      <c r="AU14" s="338" t="s">
        <v>1480</v>
      </c>
      <c r="AV14" s="338" t="s">
        <v>1480</v>
      </c>
    </row>
    <row r="15" spans="1:48" ht="15.6" x14ac:dyDescent="0.3">
      <c r="A15" s="338" t="s">
        <v>931</v>
      </c>
      <c r="B15" s="338" t="s">
        <v>939</v>
      </c>
      <c r="C15" s="339">
        <v>0.5</v>
      </c>
      <c r="D15" s="338">
        <v>8</v>
      </c>
      <c r="E15" s="338">
        <v>2020</v>
      </c>
      <c r="F15" s="338">
        <v>2016</v>
      </c>
      <c r="G15" s="338">
        <v>2023</v>
      </c>
      <c r="H15" s="340">
        <v>42369</v>
      </c>
      <c r="I15" s="340">
        <v>45291</v>
      </c>
      <c r="J15" s="338" t="s">
        <v>1479</v>
      </c>
      <c r="K15" s="338">
        <v>103</v>
      </c>
      <c r="L15" s="338">
        <v>0</v>
      </c>
      <c r="M15" s="338">
        <v>0</v>
      </c>
      <c r="N15" s="338">
        <v>0</v>
      </c>
      <c r="O15" s="338">
        <v>103</v>
      </c>
      <c r="P15" s="339">
        <v>0</v>
      </c>
      <c r="Q15" s="338">
        <v>52</v>
      </c>
      <c r="R15" s="338">
        <v>0</v>
      </c>
      <c r="S15" s="338">
        <v>36</v>
      </c>
      <c r="T15" s="338">
        <v>0</v>
      </c>
      <c r="U15" s="338">
        <v>0</v>
      </c>
      <c r="V15" s="338">
        <v>0</v>
      </c>
      <c r="W15" s="338">
        <v>36</v>
      </c>
      <c r="X15" s="338">
        <v>0</v>
      </c>
      <c r="Y15" s="338">
        <v>36</v>
      </c>
      <c r="Z15" s="339">
        <v>0</v>
      </c>
      <c r="AA15" s="339">
        <v>0</v>
      </c>
      <c r="AB15" s="338">
        <v>35</v>
      </c>
      <c r="AC15" s="338">
        <v>0</v>
      </c>
      <c r="AD15" s="338">
        <v>35</v>
      </c>
      <c r="AE15" s="339">
        <v>0</v>
      </c>
      <c r="AF15" s="338">
        <v>204</v>
      </c>
      <c r="AG15" s="338">
        <v>0</v>
      </c>
      <c r="AH15" s="338">
        <v>204</v>
      </c>
      <c r="AI15" s="339">
        <v>0</v>
      </c>
      <c r="AJ15" s="338">
        <v>378</v>
      </c>
      <c r="AK15" s="338">
        <v>0</v>
      </c>
      <c r="AL15" s="338">
        <v>378</v>
      </c>
      <c r="AM15" s="338">
        <v>0.5</v>
      </c>
      <c r="AN15" s="338" t="s">
        <v>1480</v>
      </c>
      <c r="AO15" s="338" t="s">
        <v>1481</v>
      </c>
      <c r="AP15" s="338" t="s">
        <v>1480</v>
      </c>
      <c r="AQ15" s="338" t="s">
        <v>1480</v>
      </c>
      <c r="AR15" s="338" t="s">
        <v>1480</v>
      </c>
      <c r="AS15" s="338" t="s">
        <v>1480</v>
      </c>
      <c r="AT15" s="338" t="s">
        <v>1480</v>
      </c>
      <c r="AU15" s="338" t="s">
        <v>1480</v>
      </c>
      <c r="AV15" s="338" t="s">
        <v>1480</v>
      </c>
    </row>
    <row r="16" spans="1:48" ht="15.6" x14ac:dyDescent="0.3">
      <c r="A16" s="338" t="s">
        <v>931</v>
      </c>
      <c r="B16" s="338" t="s">
        <v>976</v>
      </c>
      <c r="C16" s="339">
        <v>0.5</v>
      </c>
      <c r="D16" s="338">
        <v>8</v>
      </c>
      <c r="E16" s="338">
        <v>2020</v>
      </c>
      <c r="F16" s="338">
        <v>2016</v>
      </c>
      <c r="G16" s="338">
        <v>2023</v>
      </c>
      <c r="H16" s="340">
        <v>42369</v>
      </c>
      <c r="I16" s="340">
        <v>45291</v>
      </c>
      <c r="J16" s="338" t="s">
        <v>1479</v>
      </c>
      <c r="K16" s="338">
        <v>312</v>
      </c>
      <c r="L16" s="338">
        <v>0</v>
      </c>
      <c r="M16" s="338">
        <v>0</v>
      </c>
      <c r="N16" s="338">
        <v>0</v>
      </c>
      <c r="O16" s="338">
        <v>312</v>
      </c>
      <c r="P16" s="339">
        <v>0</v>
      </c>
      <c r="Q16" s="338">
        <v>156</v>
      </c>
      <c r="R16" s="338">
        <v>0</v>
      </c>
      <c r="S16" s="338">
        <v>175</v>
      </c>
      <c r="T16" s="338">
        <v>0</v>
      </c>
      <c r="U16" s="338">
        <v>0</v>
      </c>
      <c r="V16" s="338">
        <v>0</v>
      </c>
      <c r="W16" s="338">
        <v>175</v>
      </c>
      <c r="X16" s="338">
        <v>0</v>
      </c>
      <c r="Y16" s="338">
        <v>175</v>
      </c>
      <c r="Z16" s="339">
        <v>0</v>
      </c>
      <c r="AA16" s="339">
        <v>0</v>
      </c>
      <c r="AB16" s="338">
        <v>163</v>
      </c>
      <c r="AC16" s="338">
        <v>71</v>
      </c>
      <c r="AD16" s="338">
        <v>92</v>
      </c>
      <c r="AE16" s="339">
        <v>0.43559999999999999</v>
      </c>
      <c r="AF16" s="338">
        <v>568</v>
      </c>
      <c r="AG16" s="338">
        <v>33</v>
      </c>
      <c r="AH16" s="338">
        <v>535</v>
      </c>
      <c r="AI16" s="339">
        <v>5.8099999999999999E-2</v>
      </c>
      <c r="AJ16" s="338">
        <v>1218</v>
      </c>
      <c r="AK16" s="338">
        <v>104</v>
      </c>
      <c r="AL16" s="338">
        <v>1114</v>
      </c>
      <c r="AM16" s="338">
        <v>0.5</v>
      </c>
      <c r="AN16" s="338" t="s">
        <v>1480</v>
      </c>
      <c r="AO16" s="338" t="s">
        <v>1481</v>
      </c>
      <c r="AP16" s="338" t="s">
        <v>1480</v>
      </c>
      <c r="AQ16" s="338" t="s">
        <v>1480</v>
      </c>
      <c r="AR16" s="338" t="s">
        <v>1480</v>
      </c>
      <c r="AS16" s="338" t="s">
        <v>1480</v>
      </c>
      <c r="AT16" s="338" t="s">
        <v>1480</v>
      </c>
      <c r="AU16" s="338" t="s">
        <v>1480</v>
      </c>
      <c r="AV16" s="338" t="s">
        <v>1480</v>
      </c>
    </row>
    <row r="17" spans="1:48" ht="15.6" x14ac:dyDescent="0.3">
      <c r="A17" s="338" t="s">
        <v>931</v>
      </c>
      <c r="B17" s="338" t="s">
        <v>977</v>
      </c>
      <c r="C17" s="339">
        <v>0.5</v>
      </c>
      <c r="D17" s="338">
        <v>8</v>
      </c>
      <c r="E17" s="338">
        <v>2020</v>
      </c>
      <c r="F17" s="338">
        <v>2016</v>
      </c>
      <c r="G17" s="338">
        <v>2023</v>
      </c>
      <c r="H17" s="340">
        <v>42369</v>
      </c>
      <c r="I17" s="340">
        <v>45291</v>
      </c>
      <c r="J17" s="338" t="s">
        <v>1479</v>
      </c>
      <c r="K17" s="338">
        <v>140</v>
      </c>
      <c r="L17" s="338">
        <v>55</v>
      </c>
      <c r="M17" s="338">
        <v>55</v>
      </c>
      <c r="N17" s="338">
        <v>0</v>
      </c>
      <c r="O17" s="338">
        <v>85</v>
      </c>
      <c r="P17" s="339">
        <v>0.39290000000000003</v>
      </c>
      <c r="Q17" s="338">
        <v>70</v>
      </c>
      <c r="R17" s="338">
        <v>0</v>
      </c>
      <c r="S17" s="338">
        <v>115</v>
      </c>
      <c r="T17" s="338">
        <v>39</v>
      </c>
      <c r="U17" s="338">
        <v>39</v>
      </c>
      <c r="V17" s="338">
        <v>0</v>
      </c>
      <c r="W17" s="338">
        <v>76</v>
      </c>
      <c r="X17" s="338">
        <v>39</v>
      </c>
      <c r="Y17" s="338">
        <v>76</v>
      </c>
      <c r="Z17" s="339">
        <v>0.33910000000000001</v>
      </c>
      <c r="AA17" s="339">
        <v>0.33910000000000001</v>
      </c>
      <c r="AB17" s="338">
        <v>69</v>
      </c>
      <c r="AC17" s="338">
        <v>48</v>
      </c>
      <c r="AD17" s="338">
        <v>21</v>
      </c>
      <c r="AE17" s="339">
        <v>0.69569999999999999</v>
      </c>
      <c r="AF17" s="338">
        <v>281</v>
      </c>
      <c r="AG17" s="338">
        <v>5</v>
      </c>
      <c r="AH17" s="338">
        <v>276</v>
      </c>
      <c r="AI17" s="339">
        <v>1.78E-2</v>
      </c>
      <c r="AJ17" s="338">
        <v>605</v>
      </c>
      <c r="AK17" s="338">
        <v>147</v>
      </c>
      <c r="AL17" s="338">
        <v>458</v>
      </c>
      <c r="AM17" s="338">
        <v>0.5</v>
      </c>
      <c r="AN17" s="338" t="s">
        <v>1480</v>
      </c>
      <c r="AO17" s="338" t="s">
        <v>1481</v>
      </c>
      <c r="AP17" s="338" t="s">
        <v>1480</v>
      </c>
      <c r="AQ17" s="338" t="s">
        <v>1480</v>
      </c>
      <c r="AR17" s="338" t="s">
        <v>1480</v>
      </c>
      <c r="AS17" s="338" t="s">
        <v>1480</v>
      </c>
      <c r="AT17" s="338" t="s">
        <v>1480</v>
      </c>
      <c r="AU17" s="338" t="s">
        <v>1480</v>
      </c>
      <c r="AV17" s="338" t="s">
        <v>1480</v>
      </c>
    </row>
    <row r="18" spans="1:48" s="344" customFormat="1" ht="15.6" x14ac:dyDescent="0.3">
      <c r="A18" s="341" t="s">
        <v>1485</v>
      </c>
      <c r="B18" s="341"/>
      <c r="C18" s="342"/>
      <c r="D18" s="341"/>
      <c r="E18" s="341"/>
      <c r="F18" s="341"/>
      <c r="G18" s="341"/>
      <c r="H18" s="343"/>
      <c r="I18" s="343"/>
      <c r="J18" s="341"/>
      <c r="K18" s="341"/>
      <c r="L18" s="341">
        <f>SUM(L2:L17)</f>
        <v>837</v>
      </c>
      <c r="M18" s="341"/>
      <c r="N18" s="341"/>
      <c r="O18" s="341"/>
      <c r="P18" s="342"/>
      <c r="Q18" s="341"/>
      <c r="R18" s="341"/>
      <c r="S18" s="341"/>
      <c r="T18" s="341">
        <f>SUM(T2:T17)</f>
        <v>644</v>
      </c>
      <c r="U18" s="341"/>
      <c r="V18" s="341"/>
      <c r="W18" s="341"/>
      <c r="X18" s="341"/>
      <c r="Y18" s="341"/>
      <c r="Z18" s="342"/>
      <c r="AA18" s="342"/>
      <c r="AB18" s="341"/>
      <c r="AC18" s="341">
        <f>SUM(AC2:AC17)</f>
        <v>4500</v>
      </c>
      <c r="AD18" s="341"/>
      <c r="AE18" s="342"/>
      <c r="AF18" s="341"/>
      <c r="AG18" s="341">
        <f>SUM(AG2:AG17)</f>
        <v>11670</v>
      </c>
      <c r="AH18" s="341"/>
      <c r="AI18" s="342"/>
      <c r="AJ18" s="341"/>
      <c r="AK18" s="341"/>
      <c r="AL18" s="341"/>
      <c r="AM18" s="341"/>
      <c r="AN18" s="341"/>
      <c r="AO18" s="341"/>
      <c r="AP18" s="341"/>
      <c r="AQ18" s="341"/>
      <c r="AR18" s="341"/>
      <c r="AS18" s="341"/>
      <c r="AT18" s="341"/>
      <c r="AU18" s="341"/>
      <c r="AV18" s="341"/>
    </row>
    <row r="19" spans="1:48" ht="15.6" x14ac:dyDescent="0.3">
      <c r="A19" s="338" t="s">
        <v>920</v>
      </c>
      <c r="B19" s="338" t="s">
        <v>921</v>
      </c>
      <c r="C19" s="339">
        <v>0.5</v>
      </c>
      <c r="D19" s="338">
        <v>8</v>
      </c>
      <c r="E19" s="338">
        <v>2020</v>
      </c>
      <c r="F19" s="338">
        <v>2016</v>
      </c>
      <c r="G19" s="338">
        <v>2023</v>
      </c>
      <c r="H19" s="340">
        <v>42369</v>
      </c>
      <c r="I19" s="340">
        <v>45291</v>
      </c>
      <c r="J19" s="338" t="s">
        <v>1479</v>
      </c>
      <c r="K19" s="338">
        <v>398</v>
      </c>
      <c r="L19" s="338">
        <v>0</v>
      </c>
      <c r="M19" s="338">
        <v>0</v>
      </c>
      <c r="N19" s="338">
        <v>0</v>
      </c>
      <c r="O19" s="338">
        <v>398</v>
      </c>
      <c r="P19" s="339">
        <v>0</v>
      </c>
      <c r="Q19" s="338">
        <v>199</v>
      </c>
      <c r="R19" s="338">
        <v>0</v>
      </c>
      <c r="S19" s="338">
        <v>239</v>
      </c>
      <c r="T19" s="338">
        <v>56</v>
      </c>
      <c r="U19" s="338">
        <v>20</v>
      </c>
      <c r="V19" s="338">
        <v>36</v>
      </c>
      <c r="W19" s="338">
        <v>183</v>
      </c>
      <c r="X19" s="338">
        <v>56</v>
      </c>
      <c r="Y19" s="338">
        <v>183</v>
      </c>
      <c r="Z19" s="339">
        <v>0.23430000000000001</v>
      </c>
      <c r="AA19" s="339">
        <v>0.23430000000000001</v>
      </c>
      <c r="AB19" s="338">
        <v>183</v>
      </c>
      <c r="AC19" s="338">
        <v>381</v>
      </c>
      <c r="AD19" s="338">
        <v>0</v>
      </c>
      <c r="AE19" s="339">
        <v>2.0819999999999999</v>
      </c>
      <c r="AF19" s="338">
        <v>349</v>
      </c>
      <c r="AG19" s="338">
        <v>0</v>
      </c>
      <c r="AH19" s="338">
        <v>349</v>
      </c>
      <c r="AI19" s="339">
        <v>0</v>
      </c>
      <c r="AJ19" s="338">
        <v>1169</v>
      </c>
      <c r="AK19" s="338">
        <v>437</v>
      </c>
      <c r="AL19" s="338">
        <v>732</v>
      </c>
      <c r="AM19" s="338">
        <v>0.5</v>
      </c>
      <c r="AN19" s="338" t="s">
        <v>1480</v>
      </c>
      <c r="AO19" s="338" t="s">
        <v>1481</v>
      </c>
      <c r="AP19" s="338" t="s">
        <v>1480</v>
      </c>
      <c r="AQ19" s="338" t="s">
        <v>1480</v>
      </c>
      <c r="AR19" s="338" t="s">
        <v>1480</v>
      </c>
      <c r="AS19" s="338" t="s">
        <v>1480</v>
      </c>
      <c r="AT19" s="338" t="s">
        <v>1480</v>
      </c>
      <c r="AU19" s="338" t="s">
        <v>1480</v>
      </c>
      <c r="AV19" s="338" t="s">
        <v>1480</v>
      </c>
    </row>
    <row r="20" spans="1:48" ht="15.6" x14ac:dyDescent="0.3">
      <c r="A20" s="338" t="s">
        <v>920</v>
      </c>
      <c r="B20" s="338" t="s">
        <v>926</v>
      </c>
      <c r="C20" s="339">
        <v>0.5</v>
      </c>
      <c r="D20" s="338">
        <v>8</v>
      </c>
      <c r="E20" s="338">
        <v>2020</v>
      </c>
      <c r="F20" s="338">
        <v>2016</v>
      </c>
      <c r="G20" s="338">
        <v>2023</v>
      </c>
      <c r="H20" s="340">
        <v>42369</v>
      </c>
      <c r="I20" s="340">
        <v>45291</v>
      </c>
      <c r="J20" s="338" t="s">
        <v>1479</v>
      </c>
      <c r="K20" s="338">
        <v>9706</v>
      </c>
      <c r="L20" s="338">
        <v>185</v>
      </c>
      <c r="M20" s="338">
        <v>185</v>
      </c>
      <c r="N20" s="338">
        <v>0</v>
      </c>
      <c r="O20" s="338">
        <v>9521</v>
      </c>
      <c r="P20" s="339">
        <v>1.9099999999999999E-2</v>
      </c>
      <c r="Q20" s="338">
        <v>4853</v>
      </c>
      <c r="R20" s="338">
        <v>0</v>
      </c>
      <c r="S20" s="338">
        <v>5800</v>
      </c>
      <c r="T20" s="338">
        <v>90</v>
      </c>
      <c r="U20" s="338">
        <v>90</v>
      </c>
      <c r="V20" s="338">
        <v>0</v>
      </c>
      <c r="W20" s="338">
        <v>5710</v>
      </c>
      <c r="X20" s="338">
        <v>90</v>
      </c>
      <c r="Y20" s="338">
        <v>5710</v>
      </c>
      <c r="Z20" s="339">
        <v>1.55E-2</v>
      </c>
      <c r="AA20" s="339">
        <v>1.55E-2</v>
      </c>
      <c r="AB20" s="338">
        <v>6453</v>
      </c>
      <c r="AC20" s="338">
        <v>4392</v>
      </c>
      <c r="AD20" s="338">
        <v>2061</v>
      </c>
      <c r="AE20" s="339">
        <v>0.68059999999999998</v>
      </c>
      <c r="AF20" s="338">
        <v>14331</v>
      </c>
      <c r="AG20" s="338">
        <v>5968</v>
      </c>
      <c r="AH20" s="338">
        <v>8363</v>
      </c>
      <c r="AI20" s="339">
        <v>0.41639999999999999</v>
      </c>
      <c r="AJ20" s="338">
        <v>36290</v>
      </c>
      <c r="AK20" s="338">
        <v>10635</v>
      </c>
      <c r="AL20" s="338">
        <v>25655</v>
      </c>
      <c r="AM20" s="338">
        <v>0.5</v>
      </c>
      <c r="AN20" s="338" t="s">
        <v>1480</v>
      </c>
      <c r="AO20" s="338" t="s">
        <v>1481</v>
      </c>
      <c r="AP20" s="338" t="s">
        <v>1480</v>
      </c>
      <c r="AQ20" s="338" t="s">
        <v>1480</v>
      </c>
      <c r="AR20" s="338" t="s">
        <v>1480</v>
      </c>
      <c r="AS20" s="338" t="s">
        <v>1480</v>
      </c>
      <c r="AT20" s="338" t="s">
        <v>1480</v>
      </c>
      <c r="AU20" s="338" t="s">
        <v>1480</v>
      </c>
      <c r="AV20" s="338" t="s">
        <v>1480</v>
      </c>
    </row>
    <row r="21" spans="1:48" ht="15.6" x14ac:dyDescent="0.3">
      <c r="A21" s="338" t="s">
        <v>920</v>
      </c>
      <c r="B21" s="338" t="s">
        <v>1486</v>
      </c>
      <c r="C21" s="339">
        <v>0.5</v>
      </c>
      <c r="D21" s="338">
        <v>8</v>
      </c>
      <c r="E21" s="338">
        <v>2020</v>
      </c>
      <c r="F21" s="338">
        <v>2016</v>
      </c>
      <c r="G21" s="338">
        <v>2023</v>
      </c>
      <c r="H21" s="340">
        <v>42369</v>
      </c>
      <c r="I21" s="340">
        <v>45291</v>
      </c>
      <c r="J21" s="338" t="s">
        <v>1479</v>
      </c>
      <c r="K21" s="338">
        <v>254</v>
      </c>
      <c r="L21" s="338"/>
      <c r="M21" s="338"/>
      <c r="N21" s="338"/>
      <c r="O21" s="338">
        <v>254</v>
      </c>
      <c r="P21" s="338"/>
      <c r="Q21" s="338">
        <v>127</v>
      </c>
      <c r="R21" s="338">
        <v>0</v>
      </c>
      <c r="S21" s="338">
        <v>131</v>
      </c>
      <c r="T21" s="338"/>
      <c r="U21" s="338"/>
      <c r="V21" s="338"/>
      <c r="W21" s="338">
        <v>131</v>
      </c>
      <c r="X21" s="338">
        <v>0</v>
      </c>
      <c r="Y21" s="338">
        <v>131</v>
      </c>
      <c r="Z21" s="338"/>
      <c r="AA21" s="339">
        <v>0</v>
      </c>
      <c r="AB21" s="338">
        <v>155</v>
      </c>
      <c r="AC21" s="338"/>
      <c r="AD21" s="338">
        <v>155</v>
      </c>
      <c r="AE21" s="338"/>
      <c r="AF21" s="338">
        <v>726</v>
      </c>
      <c r="AG21" s="338"/>
      <c r="AH21" s="338">
        <v>726</v>
      </c>
      <c r="AI21" s="338"/>
      <c r="AJ21" s="338">
        <v>1266</v>
      </c>
      <c r="AK21" s="338"/>
      <c r="AL21" s="338">
        <v>1266</v>
      </c>
      <c r="AM21" s="338">
        <v>0.5</v>
      </c>
      <c r="AN21" s="338" t="s">
        <v>1480</v>
      </c>
      <c r="AO21" s="338" t="s">
        <v>1483</v>
      </c>
      <c r="AP21" s="338" t="s">
        <v>1480</v>
      </c>
      <c r="AQ21" s="338" t="s">
        <v>1480</v>
      </c>
      <c r="AR21" s="338" t="s">
        <v>1480</v>
      </c>
      <c r="AS21" s="338" t="s">
        <v>1480</v>
      </c>
      <c r="AT21" s="338" t="s">
        <v>1480</v>
      </c>
      <c r="AU21" s="338" t="s">
        <v>1480</v>
      </c>
      <c r="AV21" s="338" t="s">
        <v>1480</v>
      </c>
    </row>
    <row r="22" spans="1:48" ht="15.6" x14ac:dyDescent="0.3">
      <c r="A22" s="338" t="s">
        <v>920</v>
      </c>
      <c r="B22" s="338" t="s">
        <v>935</v>
      </c>
      <c r="C22" s="339">
        <v>0.5</v>
      </c>
      <c r="D22" s="338">
        <v>8</v>
      </c>
      <c r="E22" s="338">
        <v>2020</v>
      </c>
      <c r="F22" s="338">
        <v>2016</v>
      </c>
      <c r="G22" s="338">
        <v>2023</v>
      </c>
      <c r="H22" s="340">
        <v>42369</v>
      </c>
      <c r="I22" s="340">
        <v>45291</v>
      </c>
      <c r="J22" s="338" t="s">
        <v>1479</v>
      </c>
      <c r="K22" s="338">
        <v>396</v>
      </c>
      <c r="L22" s="338">
        <v>0</v>
      </c>
      <c r="M22" s="338">
        <v>0</v>
      </c>
      <c r="N22" s="338">
        <v>0</v>
      </c>
      <c r="O22" s="338">
        <v>396</v>
      </c>
      <c r="P22" s="339">
        <v>0</v>
      </c>
      <c r="Q22" s="338">
        <v>198</v>
      </c>
      <c r="R22" s="338">
        <v>0</v>
      </c>
      <c r="S22" s="338">
        <v>277</v>
      </c>
      <c r="T22" s="338">
        <v>0</v>
      </c>
      <c r="U22" s="338">
        <v>0</v>
      </c>
      <c r="V22" s="338">
        <v>0</v>
      </c>
      <c r="W22" s="338">
        <v>277</v>
      </c>
      <c r="X22" s="338">
        <v>0</v>
      </c>
      <c r="Y22" s="338">
        <v>277</v>
      </c>
      <c r="Z22" s="339">
        <v>0</v>
      </c>
      <c r="AA22" s="339">
        <v>0</v>
      </c>
      <c r="AB22" s="338">
        <v>243</v>
      </c>
      <c r="AC22" s="338">
        <v>118</v>
      </c>
      <c r="AD22" s="338">
        <v>125</v>
      </c>
      <c r="AE22" s="339">
        <v>0.48559999999999998</v>
      </c>
      <c r="AF22" s="338">
        <v>546</v>
      </c>
      <c r="AG22" s="338">
        <v>90</v>
      </c>
      <c r="AH22" s="338">
        <v>456</v>
      </c>
      <c r="AI22" s="339">
        <v>0.1648</v>
      </c>
      <c r="AJ22" s="338">
        <v>1462</v>
      </c>
      <c r="AK22" s="338">
        <v>208</v>
      </c>
      <c r="AL22" s="338">
        <v>1254</v>
      </c>
      <c r="AM22" s="338">
        <v>0.5</v>
      </c>
      <c r="AN22" s="338" t="s">
        <v>1480</v>
      </c>
      <c r="AO22" s="338" t="s">
        <v>1481</v>
      </c>
      <c r="AP22" s="338" t="s">
        <v>1480</v>
      </c>
      <c r="AQ22" s="338" t="s">
        <v>1480</v>
      </c>
      <c r="AR22" s="338" t="s">
        <v>1480</v>
      </c>
      <c r="AS22" s="338" t="s">
        <v>1480</v>
      </c>
      <c r="AT22" s="338" t="s">
        <v>1480</v>
      </c>
      <c r="AU22" s="338" t="s">
        <v>1480</v>
      </c>
      <c r="AV22" s="338" t="s">
        <v>1480</v>
      </c>
    </row>
    <row r="23" spans="1:48" ht="15.6" x14ac:dyDescent="0.3">
      <c r="A23" s="338" t="s">
        <v>920</v>
      </c>
      <c r="B23" s="338" t="s">
        <v>951</v>
      </c>
      <c r="C23" s="339">
        <v>0.5</v>
      </c>
      <c r="D23" s="338">
        <v>8</v>
      </c>
      <c r="E23" s="338">
        <v>2020</v>
      </c>
      <c r="F23" s="338">
        <v>2016</v>
      </c>
      <c r="G23" s="338">
        <v>2023</v>
      </c>
      <c r="H23" s="340">
        <v>42369</v>
      </c>
      <c r="I23" s="340">
        <v>45291</v>
      </c>
      <c r="J23" s="338" t="s">
        <v>1479</v>
      </c>
      <c r="K23" s="338">
        <v>4888</v>
      </c>
      <c r="L23" s="338">
        <v>103</v>
      </c>
      <c r="M23" s="338">
        <v>103</v>
      </c>
      <c r="N23" s="338">
        <v>0</v>
      </c>
      <c r="O23" s="338">
        <v>4785</v>
      </c>
      <c r="P23" s="339">
        <v>2.1100000000000001E-2</v>
      </c>
      <c r="Q23" s="338">
        <v>2444</v>
      </c>
      <c r="R23" s="338">
        <v>0</v>
      </c>
      <c r="S23" s="338">
        <v>3107</v>
      </c>
      <c r="T23" s="338">
        <v>134</v>
      </c>
      <c r="U23" s="338">
        <v>57</v>
      </c>
      <c r="V23" s="338">
        <v>77</v>
      </c>
      <c r="W23" s="338">
        <v>2973</v>
      </c>
      <c r="X23" s="338">
        <v>134</v>
      </c>
      <c r="Y23" s="338">
        <v>2973</v>
      </c>
      <c r="Z23" s="339">
        <v>4.3099999999999999E-2</v>
      </c>
      <c r="AA23" s="339">
        <v>4.3099999999999999E-2</v>
      </c>
      <c r="AB23" s="338">
        <v>3126</v>
      </c>
      <c r="AC23" s="338">
        <v>117</v>
      </c>
      <c r="AD23" s="338">
        <v>3009</v>
      </c>
      <c r="AE23" s="339">
        <v>3.7400000000000003E-2</v>
      </c>
      <c r="AF23" s="338">
        <v>10462</v>
      </c>
      <c r="AG23" s="338">
        <v>133</v>
      </c>
      <c r="AH23" s="338">
        <v>10329</v>
      </c>
      <c r="AI23" s="339">
        <v>1.2699999999999999E-2</v>
      </c>
      <c r="AJ23" s="338">
        <v>21583</v>
      </c>
      <c r="AK23" s="338">
        <v>487</v>
      </c>
      <c r="AL23" s="338">
        <v>21096</v>
      </c>
      <c r="AM23" s="338">
        <v>0.5</v>
      </c>
      <c r="AN23" s="338" t="s">
        <v>1480</v>
      </c>
      <c r="AO23" s="338" t="s">
        <v>1481</v>
      </c>
      <c r="AP23" s="338" t="s">
        <v>1480</v>
      </c>
      <c r="AQ23" s="338" t="s">
        <v>1480</v>
      </c>
      <c r="AR23" s="338" t="s">
        <v>1480</v>
      </c>
      <c r="AS23" s="338" t="s">
        <v>1480</v>
      </c>
      <c r="AT23" s="338" t="s">
        <v>1480</v>
      </c>
      <c r="AU23" s="338" t="s">
        <v>1480</v>
      </c>
      <c r="AV23" s="338" t="s">
        <v>1480</v>
      </c>
    </row>
    <row r="24" spans="1:48" ht="15.6" x14ac:dyDescent="0.3">
      <c r="A24" s="338" t="s">
        <v>920</v>
      </c>
      <c r="B24" s="338" t="s">
        <v>962</v>
      </c>
      <c r="C24" s="339">
        <v>0.5</v>
      </c>
      <c r="D24" s="338">
        <v>8</v>
      </c>
      <c r="E24" s="338">
        <v>2020</v>
      </c>
      <c r="F24" s="338">
        <v>2016</v>
      </c>
      <c r="G24" s="338">
        <v>2023</v>
      </c>
      <c r="H24" s="340">
        <v>42369</v>
      </c>
      <c r="I24" s="340">
        <v>45291</v>
      </c>
      <c r="J24" s="338" t="s">
        <v>1479</v>
      </c>
      <c r="K24" s="338">
        <v>11</v>
      </c>
      <c r="L24" s="338">
        <v>0</v>
      </c>
      <c r="M24" s="338">
        <v>0</v>
      </c>
      <c r="N24" s="338">
        <v>0</v>
      </c>
      <c r="O24" s="338">
        <v>11</v>
      </c>
      <c r="P24" s="339">
        <v>0</v>
      </c>
      <c r="Q24" s="338">
        <v>6</v>
      </c>
      <c r="R24" s="338">
        <v>0</v>
      </c>
      <c r="S24" s="338">
        <v>5</v>
      </c>
      <c r="T24" s="338">
        <v>0</v>
      </c>
      <c r="U24" s="338">
        <v>0</v>
      </c>
      <c r="V24" s="338">
        <v>0</v>
      </c>
      <c r="W24" s="338">
        <v>5</v>
      </c>
      <c r="X24" s="338">
        <v>0</v>
      </c>
      <c r="Y24" s="338">
        <v>5</v>
      </c>
      <c r="Z24" s="339">
        <v>0</v>
      </c>
      <c r="AA24" s="339">
        <v>0</v>
      </c>
      <c r="AB24" s="338">
        <v>6</v>
      </c>
      <c r="AC24" s="338">
        <v>0</v>
      </c>
      <c r="AD24" s="338">
        <v>6</v>
      </c>
      <c r="AE24" s="339">
        <v>0</v>
      </c>
      <c r="AF24" s="338">
        <v>14</v>
      </c>
      <c r="AG24" s="338">
        <v>0</v>
      </c>
      <c r="AH24" s="338">
        <v>14</v>
      </c>
      <c r="AI24" s="339">
        <v>0</v>
      </c>
      <c r="AJ24" s="338">
        <v>36</v>
      </c>
      <c r="AK24" s="338">
        <v>0</v>
      </c>
      <c r="AL24" s="338">
        <v>36</v>
      </c>
      <c r="AM24" s="338">
        <v>0.5</v>
      </c>
      <c r="AN24" s="338" t="s">
        <v>1480</v>
      </c>
      <c r="AO24" s="338" t="s">
        <v>1481</v>
      </c>
      <c r="AP24" s="338" t="s">
        <v>1480</v>
      </c>
      <c r="AQ24" s="338" t="s">
        <v>1480</v>
      </c>
      <c r="AR24" s="338" t="s">
        <v>1480</v>
      </c>
      <c r="AS24" s="338" t="s">
        <v>1480</v>
      </c>
      <c r="AT24" s="338" t="s">
        <v>1480</v>
      </c>
      <c r="AU24" s="338" t="s">
        <v>1480</v>
      </c>
      <c r="AV24" s="338" t="s">
        <v>1480</v>
      </c>
    </row>
    <row r="25" spans="1:48" ht="15.6" x14ac:dyDescent="0.3">
      <c r="A25" s="338" t="s">
        <v>920</v>
      </c>
      <c r="B25" s="338" t="s">
        <v>963</v>
      </c>
      <c r="C25" s="339">
        <v>0.5</v>
      </c>
      <c r="D25" s="338">
        <v>8</v>
      </c>
      <c r="E25" s="338">
        <v>2020</v>
      </c>
      <c r="F25" s="338">
        <v>2016</v>
      </c>
      <c r="G25" s="338">
        <v>2023</v>
      </c>
      <c r="H25" s="340">
        <v>42369</v>
      </c>
      <c r="I25" s="340">
        <v>45291</v>
      </c>
      <c r="J25" s="338" t="s">
        <v>1479</v>
      </c>
      <c r="K25" s="338">
        <v>93</v>
      </c>
      <c r="L25" s="338">
        <v>6</v>
      </c>
      <c r="M25" s="338">
        <v>0</v>
      </c>
      <c r="N25" s="338">
        <v>6</v>
      </c>
      <c r="O25" s="338">
        <v>87</v>
      </c>
      <c r="P25" s="339">
        <v>6.4500000000000002E-2</v>
      </c>
      <c r="Q25" s="338">
        <v>47</v>
      </c>
      <c r="R25" s="338">
        <v>0</v>
      </c>
      <c r="S25" s="338">
        <v>73</v>
      </c>
      <c r="T25" s="338">
        <v>6</v>
      </c>
      <c r="U25" s="338">
        <v>0</v>
      </c>
      <c r="V25" s="338">
        <v>6</v>
      </c>
      <c r="W25" s="338">
        <v>67</v>
      </c>
      <c r="X25" s="338">
        <v>6</v>
      </c>
      <c r="Y25" s="338">
        <v>67</v>
      </c>
      <c r="Z25" s="339">
        <v>8.2199999999999995E-2</v>
      </c>
      <c r="AA25" s="339">
        <v>8.2199999999999995E-2</v>
      </c>
      <c r="AB25" s="338">
        <v>66</v>
      </c>
      <c r="AC25" s="338">
        <v>32</v>
      </c>
      <c r="AD25" s="338">
        <v>34</v>
      </c>
      <c r="AE25" s="339">
        <v>0.48480000000000001</v>
      </c>
      <c r="AF25" s="338">
        <v>79</v>
      </c>
      <c r="AG25" s="338">
        <v>7</v>
      </c>
      <c r="AH25" s="338">
        <v>72</v>
      </c>
      <c r="AI25" s="339">
        <v>8.8599999999999998E-2</v>
      </c>
      <c r="AJ25" s="338">
        <v>311</v>
      </c>
      <c r="AK25" s="338">
        <v>51</v>
      </c>
      <c r="AL25" s="338">
        <v>260</v>
      </c>
      <c r="AM25" s="338">
        <v>0.5</v>
      </c>
      <c r="AN25" s="338" t="s">
        <v>1480</v>
      </c>
      <c r="AO25" s="338" t="s">
        <v>1481</v>
      </c>
      <c r="AP25" s="338" t="s">
        <v>1480</v>
      </c>
      <c r="AQ25" s="338" t="s">
        <v>1480</v>
      </c>
      <c r="AR25" s="338" t="s">
        <v>1480</v>
      </c>
      <c r="AS25" s="338" t="s">
        <v>1480</v>
      </c>
      <c r="AT25" s="338" t="s">
        <v>1480</v>
      </c>
      <c r="AU25" s="338" t="s">
        <v>1480</v>
      </c>
      <c r="AV25" s="338" t="s">
        <v>1480</v>
      </c>
    </row>
    <row r="26" spans="1:48" ht="15.6" x14ac:dyDescent="0.3">
      <c r="A26" s="338" t="s">
        <v>920</v>
      </c>
      <c r="B26" s="338" t="s">
        <v>1487</v>
      </c>
      <c r="C26" s="339">
        <v>0.5</v>
      </c>
      <c r="D26" s="338">
        <v>8</v>
      </c>
      <c r="E26" s="338">
        <v>2020</v>
      </c>
      <c r="F26" s="338">
        <v>2016</v>
      </c>
      <c r="G26" s="338">
        <v>2023</v>
      </c>
      <c r="H26" s="340">
        <v>42369</v>
      </c>
      <c r="I26" s="340">
        <v>45291</v>
      </c>
      <c r="J26" s="338" t="s">
        <v>1479</v>
      </c>
      <c r="K26" s="338">
        <v>159</v>
      </c>
      <c r="L26" s="338"/>
      <c r="M26" s="338"/>
      <c r="N26" s="338"/>
      <c r="O26" s="338">
        <v>159</v>
      </c>
      <c r="P26" s="338"/>
      <c r="Q26" s="338">
        <v>80</v>
      </c>
      <c r="R26" s="338">
        <v>0</v>
      </c>
      <c r="S26" s="338">
        <v>131</v>
      </c>
      <c r="T26" s="338"/>
      <c r="U26" s="338"/>
      <c r="V26" s="338"/>
      <c r="W26" s="338">
        <v>131</v>
      </c>
      <c r="X26" s="338">
        <v>0</v>
      </c>
      <c r="Y26" s="338">
        <v>131</v>
      </c>
      <c r="Z26" s="338"/>
      <c r="AA26" s="339">
        <v>0</v>
      </c>
      <c r="AB26" s="338">
        <v>207</v>
      </c>
      <c r="AC26" s="338"/>
      <c r="AD26" s="338">
        <v>207</v>
      </c>
      <c r="AE26" s="338"/>
      <c r="AF26" s="338">
        <v>848</v>
      </c>
      <c r="AG26" s="338"/>
      <c r="AH26" s="338">
        <v>848</v>
      </c>
      <c r="AI26" s="338"/>
      <c r="AJ26" s="338">
        <v>1345</v>
      </c>
      <c r="AK26" s="338"/>
      <c r="AL26" s="338">
        <v>1345</v>
      </c>
      <c r="AM26" s="338">
        <v>0.5</v>
      </c>
      <c r="AN26" s="338" t="s">
        <v>1480</v>
      </c>
      <c r="AO26" s="338" t="s">
        <v>1483</v>
      </c>
      <c r="AP26" s="338" t="s">
        <v>1480</v>
      </c>
      <c r="AQ26" s="338" t="s">
        <v>1480</v>
      </c>
      <c r="AR26" s="338" t="s">
        <v>1480</v>
      </c>
      <c r="AS26" s="338" t="s">
        <v>1480</v>
      </c>
      <c r="AT26" s="338" t="s">
        <v>1480</v>
      </c>
      <c r="AU26" s="338" t="s">
        <v>1480</v>
      </c>
      <c r="AV26" s="338" t="s">
        <v>1480</v>
      </c>
    </row>
    <row r="27" spans="1:48" ht="15.6" x14ac:dyDescent="0.3">
      <c r="A27" s="338" t="s">
        <v>920</v>
      </c>
      <c r="B27" s="338" t="s">
        <v>1488</v>
      </c>
      <c r="C27" s="339">
        <v>0.5</v>
      </c>
      <c r="D27" s="338">
        <v>8</v>
      </c>
      <c r="E27" s="338">
        <v>2020</v>
      </c>
      <c r="F27" s="338">
        <v>2016</v>
      </c>
      <c r="G27" s="338">
        <v>2023</v>
      </c>
      <c r="H27" s="340">
        <v>42369</v>
      </c>
      <c r="I27" s="340">
        <v>45291</v>
      </c>
      <c r="J27" s="338" t="s">
        <v>1479</v>
      </c>
      <c r="K27" s="338">
        <v>417</v>
      </c>
      <c r="L27" s="338"/>
      <c r="M27" s="338"/>
      <c r="N27" s="338"/>
      <c r="O27" s="338">
        <v>417</v>
      </c>
      <c r="P27" s="338"/>
      <c r="Q27" s="338">
        <v>209</v>
      </c>
      <c r="R27" s="338">
        <v>0</v>
      </c>
      <c r="S27" s="338">
        <v>426</v>
      </c>
      <c r="T27" s="338"/>
      <c r="U27" s="338"/>
      <c r="V27" s="338"/>
      <c r="W27" s="338">
        <v>426</v>
      </c>
      <c r="X27" s="338">
        <v>0</v>
      </c>
      <c r="Y27" s="338">
        <v>426</v>
      </c>
      <c r="Z27" s="338"/>
      <c r="AA27" s="339">
        <v>0</v>
      </c>
      <c r="AB27" s="338">
        <v>397</v>
      </c>
      <c r="AC27" s="338"/>
      <c r="AD27" s="338">
        <v>397</v>
      </c>
      <c r="AE27" s="338"/>
      <c r="AF27" s="338">
        <v>796</v>
      </c>
      <c r="AG27" s="338"/>
      <c r="AH27" s="338">
        <v>796</v>
      </c>
      <c r="AI27" s="338"/>
      <c r="AJ27" s="338">
        <v>2036</v>
      </c>
      <c r="AK27" s="338"/>
      <c r="AL27" s="338">
        <v>2036</v>
      </c>
      <c r="AM27" s="338">
        <v>0.5</v>
      </c>
      <c r="AN27" s="338" t="s">
        <v>1480</v>
      </c>
      <c r="AO27" s="338" t="s">
        <v>1483</v>
      </c>
      <c r="AP27" s="338" t="s">
        <v>1480</v>
      </c>
      <c r="AQ27" s="338" t="s">
        <v>1480</v>
      </c>
      <c r="AR27" s="338" t="s">
        <v>1480</v>
      </c>
      <c r="AS27" s="338" t="s">
        <v>1480</v>
      </c>
      <c r="AT27" s="338" t="s">
        <v>1480</v>
      </c>
      <c r="AU27" s="338" t="s">
        <v>1480</v>
      </c>
      <c r="AV27" s="338" t="s">
        <v>1480</v>
      </c>
    </row>
    <row r="28" spans="1:48" ht="15.6" x14ac:dyDescent="0.3">
      <c r="A28" s="338" t="s">
        <v>920</v>
      </c>
      <c r="B28" s="338" t="s">
        <v>980</v>
      </c>
      <c r="C28" s="339">
        <v>0.5</v>
      </c>
      <c r="D28" s="338">
        <v>8</v>
      </c>
      <c r="E28" s="338">
        <v>2020</v>
      </c>
      <c r="F28" s="338">
        <v>2016</v>
      </c>
      <c r="G28" s="338">
        <v>2023</v>
      </c>
      <c r="H28" s="340">
        <v>42369</v>
      </c>
      <c r="I28" s="340">
        <v>45291</v>
      </c>
      <c r="J28" s="338" t="s">
        <v>1479</v>
      </c>
      <c r="K28" s="338">
        <v>52</v>
      </c>
      <c r="L28" s="338">
        <v>0</v>
      </c>
      <c r="M28" s="338">
        <v>0</v>
      </c>
      <c r="N28" s="338">
        <v>0</v>
      </c>
      <c r="O28" s="338">
        <v>52</v>
      </c>
      <c r="P28" s="339">
        <v>0</v>
      </c>
      <c r="Q28" s="338">
        <v>26</v>
      </c>
      <c r="R28" s="338">
        <v>0</v>
      </c>
      <c r="S28" s="338">
        <v>26</v>
      </c>
      <c r="T28" s="338">
        <v>0</v>
      </c>
      <c r="U28" s="338">
        <v>0</v>
      </c>
      <c r="V28" s="338">
        <v>0</v>
      </c>
      <c r="W28" s="338">
        <v>26</v>
      </c>
      <c r="X28" s="338">
        <v>0</v>
      </c>
      <c r="Y28" s="338">
        <v>26</v>
      </c>
      <c r="Z28" s="339">
        <v>0</v>
      </c>
      <c r="AA28" s="339">
        <v>0</v>
      </c>
      <c r="AB28" s="338">
        <v>30</v>
      </c>
      <c r="AC28" s="338">
        <v>10</v>
      </c>
      <c r="AD28" s="338">
        <v>20</v>
      </c>
      <c r="AE28" s="339">
        <v>0.33329999999999999</v>
      </c>
      <c r="AF28" s="338">
        <v>146</v>
      </c>
      <c r="AG28" s="338">
        <v>45</v>
      </c>
      <c r="AH28" s="338">
        <v>101</v>
      </c>
      <c r="AI28" s="339">
        <v>0.30819999999999997</v>
      </c>
      <c r="AJ28" s="338">
        <v>254</v>
      </c>
      <c r="AK28" s="338">
        <v>55</v>
      </c>
      <c r="AL28" s="338">
        <v>199</v>
      </c>
      <c r="AM28" s="338">
        <v>0.5</v>
      </c>
      <c r="AN28" s="338" t="s">
        <v>1480</v>
      </c>
      <c r="AO28" s="338" t="s">
        <v>1481</v>
      </c>
      <c r="AP28" s="338" t="s">
        <v>1480</v>
      </c>
      <c r="AQ28" s="338" t="s">
        <v>1480</v>
      </c>
      <c r="AR28" s="338" t="s">
        <v>1480</v>
      </c>
      <c r="AS28" s="338" t="s">
        <v>1480</v>
      </c>
      <c r="AT28" s="338" t="s">
        <v>1480</v>
      </c>
      <c r="AU28" s="338" t="s">
        <v>1480</v>
      </c>
      <c r="AV28" s="338" t="s">
        <v>1480</v>
      </c>
    </row>
    <row r="29" spans="1:48" ht="15.6" x14ac:dyDescent="0.3">
      <c r="A29" s="338" t="s">
        <v>920</v>
      </c>
      <c r="B29" s="338" t="s">
        <v>981</v>
      </c>
      <c r="C29" s="339">
        <v>0.5</v>
      </c>
      <c r="D29" s="338">
        <v>8</v>
      </c>
      <c r="E29" s="338">
        <v>2020</v>
      </c>
      <c r="F29" s="338">
        <v>2016</v>
      </c>
      <c r="G29" s="338">
        <v>2023</v>
      </c>
      <c r="H29" s="340">
        <v>42369</v>
      </c>
      <c r="I29" s="340">
        <v>45291</v>
      </c>
      <c r="J29" s="338" t="s">
        <v>1479</v>
      </c>
      <c r="K29" s="338">
        <v>127</v>
      </c>
      <c r="L29" s="338">
        <v>0</v>
      </c>
      <c r="M29" s="338">
        <v>0</v>
      </c>
      <c r="N29" s="338">
        <v>0</v>
      </c>
      <c r="O29" s="338">
        <v>127</v>
      </c>
      <c r="P29" s="339">
        <v>0</v>
      </c>
      <c r="Q29" s="338">
        <v>64</v>
      </c>
      <c r="R29" s="338">
        <v>0</v>
      </c>
      <c r="S29" s="338">
        <v>64</v>
      </c>
      <c r="T29" s="338">
        <v>0</v>
      </c>
      <c r="U29" s="338">
        <v>0</v>
      </c>
      <c r="V29" s="338">
        <v>0</v>
      </c>
      <c r="W29" s="338">
        <v>64</v>
      </c>
      <c r="X29" s="338">
        <v>0</v>
      </c>
      <c r="Y29" s="338">
        <v>64</v>
      </c>
      <c r="Z29" s="339">
        <v>0</v>
      </c>
      <c r="AA29" s="339">
        <v>0</v>
      </c>
      <c r="AB29" s="338">
        <v>88</v>
      </c>
      <c r="AC29" s="338">
        <v>0</v>
      </c>
      <c r="AD29" s="338">
        <v>88</v>
      </c>
      <c r="AE29" s="339">
        <v>0</v>
      </c>
      <c r="AF29" s="338">
        <v>216</v>
      </c>
      <c r="AG29" s="338">
        <v>27</v>
      </c>
      <c r="AH29" s="338">
        <v>189</v>
      </c>
      <c r="AI29" s="339">
        <v>0.125</v>
      </c>
      <c r="AJ29" s="338">
        <v>495</v>
      </c>
      <c r="AK29" s="338">
        <v>27</v>
      </c>
      <c r="AL29" s="338">
        <v>468</v>
      </c>
      <c r="AM29" s="338">
        <v>0.5</v>
      </c>
      <c r="AN29" s="338" t="s">
        <v>1480</v>
      </c>
      <c r="AO29" s="338" t="s">
        <v>1481</v>
      </c>
      <c r="AP29" s="338" t="s">
        <v>1480</v>
      </c>
      <c r="AQ29" s="338" t="s">
        <v>1480</v>
      </c>
      <c r="AR29" s="338" t="s">
        <v>1480</v>
      </c>
      <c r="AS29" s="338" t="s">
        <v>1480</v>
      </c>
      <c r="AT29" s="338" t="s">
        <v>1480</v>
      </c>
      <c r="AU29" s="338" t="s">
        <v>1480</v>
      </c>
      <c r="AV29" s="338" t="s">
        <v>1480</v>
      </c>
    </row>
    <row r="30" spans="1:48" ht="15.6" x14ac:dyDescent="0.3">
      <c r="A30" s="338" t="s">
        <v>920</v>
      </c>
      <c r="B30" s="338" t="s">
        <v>986</v>
      </c>
      <c r="C30" s="339">
        <v>0.5</v>
      </c>
      <c r="D30" s="338">
        <v>8</v>
      </c>
      <c r="E30" s="338">
        <v>2020</v>
      </c>
      <c r="F30" s="338">
        <v>2016</v>
      </c>
      <c r="G30" s="338">
        <v>2023</v>
      </c>
      <c r="H30" s="340">
        <v>42369</v>
      </c>
      <c r="I30" s="340">
        <v>45291</v>
      </c>
      <c r="J30" s="338" t="s">
        <v>1479</v>
      </c>
      <c r="K30" s="338">
        <v>350</v>
      </c>
      <c r="L30" s="338">
        <v>0</v>
      </c>
      <c r="M30" s="338">
        <v>0</v>
      </c>
      <c r="N30" s="338">
        <v>0</v>
      </c>
      <c r="O30" s="338">
        <v>350</v>
      </c>
      <c r="P30" s="339">
        <v>0</v>
      </c>
      <c r="Q30" s="338">
        <v>175</v>
      </c>
      <c r="R30" s="338">
        <v>0</v>
      </c>
      <c r="S30" s="338">
        <v>275</v>
      </c>
      <c r="T30" s="338">
        <v>86</v>
      </c>
      <c r="U30" s="338">
        <v>0</v>
      </c>
      <c r="V30" s="338">
        <v>86</v>
      </c>
      <c r="W30" s="338">
        <v>189</v>
      </c>
      <c r="X30" s="338">
        <v>86</v>
      </c>
      <c r="Y30" s="338">
        <v>189</v>
      </c>
      <c r="Z30" s="339">
        <v>0.31269999999999998</v>
      </c>
      <c r="AA30" s="339">
        <v>0.31269999999999998</v>
      </c>
      <c r="AB30" s="338">
        <v>280</v>
      </c>
      <c r="AC30" s="338">
        <v>12</v>
      </c>
      <c r="AD30" s="338">
        <v>268</v>
      </c>
      <c r="AE30" s="339">
        <v>4.2900000000000001E-2</v>
      </c>
      <c r="AF30" s="338">
        <v>521</v>
      </c>
      <c r="AG30" s="338">
        <v>349</v>
      </c>
      <c r="AH30" s="338">
        <v>172</v>
      </c>
      <c r="AI30" s="339">
        <v>0.66990000000000005</v>
      </c>
      <c r="AJ30" s="338">
        <v>1426</v>
      </c>
      <c r="AK30" s="338">
        <v>447</v>
      </c>
      <c r="AL30" s="338">
        <v>979</v>
      </c>
      <c r="AM30" s="338">
        <v>0.5</v>
      </c>
      <c r="AN30" s="338" t="s">
        <v>1480</v>
      </c>
      <c r="AO30" s="338" t="s">
        <v>1481</v>
      </c>
      <c r="AP30" s="338" t="s">
        <v>1480</v>
      </c>
      <c r="AQ30" s="338" t="s">
        <v>1482</v>
      </c>
      <c r="AR30" s="338" t="s">
        <v>1480</v>
      </c>
      <c r="AS30" s="338" t="s">
        <v>1480</v>
      </c>
      <c r="AT30" s="338" t="s">
        <v>1480</v>
      </c>
      <c r="AU30" s="338" t="s">
        <v>1480</v>
      </c>
      <c r="AV30" s="338" t="s">
        <v>1482</v>
      </c>
    </row>
    <row r="31" spans="1:48" s="344" customFormat="1" ht="15.6" x14ac:dyDescent="0.3">
      <c r="A31" s="341" t="s">
        <v>1489</v>
      </c>
      <c r="B31" s="341"/>
      <c r="C31" s="342"/>
      <c r="D31" s="341"/>
      <c r="E31" s="341"/>
      <c r="F31" s="341"/>
      <c r="G31" s="341"/>
      <c r="H31" s="343"/>
      <c r="I31" s="343"/>
      <c r="J31" s="341"/>
      <c r="K31" s="341"/>
      <c r="L31" s="341">
        <f>SUM(L19:L30)</f>
        <v>294</v>
      </c>
      <c r="M31" s="341"/>
      <c r="N31" s="341"/>
      <c r="O31" s="341"/>
      <c r="P31" s="342"/>
      <c r="Q31" s="341"/>
      <c r="R31" s="341"/>
      <c r="S31" s="341"/>
      <c r="T31" s="341">
        <f>SUM(T19:T30)</f>
        <v>372</v>
      </c>
      <c r="U31" s="341"/>
      <c r="V31" s="341"/>
      <c r="W31" s="341"/>
      <c r="X31" s="341"/>
      <c r="Y31" s="341"/>
      <c r="Z31" s="342"/>
      <c r="AA31" s="342"/>
      <c r="AB31" s="341"/>
      <c r="AC31" s="341">
        <f>SUM(AC19:AC30)</f>
        <v>5062</v>
      </c>
      <c r="AD31" s="341"/>
      <c r="AE31" s="342"/>
      <c r="AF31" s="341"/>
      <c r="AG31" s="341">
        <f>SUM(AG19:AG30)</f>
        <v>6619</v>
      </c>
      <c r="AH31" s="341"/>
      <c r="AI31" s="342"/>
      <c r="AJ31" s="341"/>
      <c r="AK31" s="341"/>
      <c r="AL31" s="341"/>
      <c r="AM31" s="341"/>
      <c r="AN31" s="341"/>
      <c r="AO31" s="341"/>
      <c r="AP31" s="341"/>
      <c r="AQ31" s="341"/>
      <c r="AR31" s="341"/>
      <c r="AS31" s="341"/>
      <c r="AT31" s="341"/>
      <c r="AU31" s="341"/>
      <c r="AV31" s="341"/>
    </row>
    <row r="32" spans="1:48" ht="15.6" x14ac:dyDescent="0.3">
      <c r="A32" s="338" t="s">
        <v>924</v>
      </c>
      <c r="B32" s="338" t="s">
        <v>925</v>
      </c>
      <c r="C32" s="339">
        <v>0.5</v>
      </c>
      <c r="D32" s="338">
        <v>8</v>
      </c>
      <c r="E32" s="338">
        <v>2020</v>
      </c>
      <c r="F32" s="338">
        <v>2016</v>
      </c>
      <c r="G32" s="338">
        <v>2023</v>
      </c>
      <c r="H32" s="340">
        <v>42400</v>
      </c>
      <c r="I32" s="340">
        <v>45322</v>
      </c>
      <c r="J32" s="338" t="s">
        <v>1490</v>
      </c>
      <c r="K32" s="338">
        <v>145</v>
      </c>
      <c r="L32" s="338">
        <v>0</v>
      </c>
      <c r="M32" s="338">
        <v>0</v>
      </c>
      <c r="N32" s="338">
        <v>0</v>
      </c>
      <c r="O32" s="338">
        <v>145</v>
      </c>
      <c r="P32" s="339">
        <v>0</v>
      </c>
      <c r="Q32" s="338">
        <v>73</v>
      </c>
      <c r="R32" s="338">
        <v>0</v>
      </c>
      <c r="S32" s="338">
        <v>108</v>
      </c>
      <c r="T32" s="338">
        <v>39</v>
      </c>
      <c r="U32" s="338">
        <v>39</v>
      </c>
      <c r="V32" s="338">
        <v>0</v>
      </c>
      <c r="W32" s="338">
        <v>69</v>
      </c>
      <c r="X32" s="338">
        <v>39</v>
      </c>
      <c r="Y32" s="338">
        <v>69</v>
      </c>
      <c r="Z32" s="339">
        <v>0.36109999999999998</v>
      </c>
      <c r="AA32" s="339">
        <v>0.36109999999999998</v>
      </c>
      <c r="AB32" s="338">
        <v>115</v>
      </c>
      <c r="AC32" s="338">
        <v>37</v>
      </c>
      <c r="AD32" s="338">
        <v>78</v>
      </c>
      <c r="AE32" s="339">
        <v>0.32169999999999999</v>
      </c>
      <c r="AF32" s="338">
        <v>271</v>
      </c>
      <c r="AG32" s="338">
        <v>0</v>
      </c>
      <c r="AH32" s="338">
        <v>271</v>
      </c>
      <c r="AI32" s="339">
        <v>0</v>
      </c>
      <c r="AJ32" s="338">
        <v>639</v>
      </c>
      <c r="AK32" s="338">
        <v>76</v>
      </c>
      <c r="AL32" s="338">
        <v>563</v>
      </c>
      <c r="AM32" s="338">
        <v>0.5</v>
      </c>
      <c r="AN32" s="338" t="s">
        <v>1480</v>
      </c>
      <c r="AO32" s="338" t="s">
        <v>1481</v>
      </c>
      <c r="AP32" s="338" t="s">
        <v>1480</v>
      </c>
      <c r="AQ32" s="338" t="s">
        <v>1480</v>
      </c>
      <c r="AR32" s="338" t="s">
        <v>1480</v>
      </c>
      <c r="AS32" s="338" t="s">
        <v>1480</v>
      </c>
      <c r="AT32" s="338" t="s">
        <v>1480</v>
      </c>
      <c r="AU32" s="338" t="s">
        <v>1480</v>
      </c>
      <c r="AV32" s="338" t="s">
        <v>1480</v>
      </c>
    </row>
    <row r="33" spans="1:48" ht="15.6" x14ac:dyDescent="0.3">
      <c r="A33" s="338" t="s">
        <v>924</v>
      </c>
      <c r="B33" s="338" t="s">
        <v>934</v>
      </c>
      <c r="C33" s="339">
        <v>0.5</v>
      </c>
      <c r="D33" s="338">
        <v>8</v>
      </c>
      <c r="E33" s="338">
        <v>2020</v>
      </c>
      <c r="F33" s="338">
        <v>2016</v>
      </c>
      <c r="G33" s="338">
        <v>2023</v>
      </c>
      <c r="H33" s="340">
        <v>42400</v>
      </c>
      <c r="I33" s="340">
        <v>45322</v>
      </c>
      <c r="J33" s="338" t="s">
        <v>1490</v>
      </c>
      <c r="K33" s="338">
        <v>215</v>
      </c>
      <c r="L33" s="338">
        <v>0</v>
      </c>
      <c r="M33" s="338">
        <v>0</v>
      </c>
      <c r="N33" s="338">
        <v>0</v>
      </c>
      <c r="O33" s="338">
        <v>215</v>
      </c>
      <c r="P33" s="339">
        <v>0</v>
      </c>
      <c r="Q33" s="338">
        <v>108</v>
      </c>
      <c r="R33" s="338">
        <v>0</v>
      </c>
      <c r="S33" s="338">
        <v>161</v>
      </c>
      <c r="T33" s="338">
        <v>0</v>
      </c>
      <c r="U33" s="338">
        <v>0</v>
      </c>
      <c r="V33" s="338">
        <v>0</v>
      </c>
      <c r="W33" s="338">
        <v>161</v>
      </c>
      <c r="X33" s="338">
        <v>0</v>
      </c>
      <c r="Y33" s="338">
        <v>161</v>
      </c>
      <c r="Z33" s="339">
        <v>0</v>
      </c>
      <c r="AA33" s="339">
        <v>0</v>
      </c>
      <c r="AB33" s="338">
        <v>169</v>
      </c>
      <c r="AC33" s="338">
        <v>0</v>
      </c>
      <c r="AD33" s="338">
        <v>169</v>
      </c>
      <c r="AE33" s="339">
        <v>0</v>
      </c>
      <c r="AF33" s="338">
        <v>401</v>
      </c>
      <c r="AG33" s="338">
        <v>0</v>
      </c>
      <c r="AH33" s="338">
        <v>401</v>
      </c>
      <c r="AI33" s="339">
        <v>0</v>
      </c>
      <c r="AJ33" s="338">
        <v>946</v>
      </c>
      <c r="AK33" s="338">
        <v>0</v>
      </c>
      <c r="AL33" s="338">
        <v>946</v>
      </c>
      <c r="AM33" s="338">
        <v>0.5</v>
      </c>
      <c r="AN33" s="338" t="s">
        <v>1480</v>
      </c>
      <c r="AO33" s="338" t="s">
        <v>1481</v>
      </c>
      <c r="AP33" s="338" t="s">
        <v>1480</v>
      </c>
      <c r="AQ33" s="338" t="s">
        <v>1480</v>
      </c>
      <c r="AR33" s="338" t="s">
        <v>1480</v>
      </c>
      <c r="AS33" s="338" t="s">
        <v>1480</v>
      </c>
      <c r="AT33" s="338" t="s">
        <v>1480</v>
      </c>
      <c r="AU33" s="338" t="s">
        <v>1480</v>
      </c>
      <c r="AV33" s="338" t="s">
        <v>1480</v>
      </c>
    </row>
    <row r="34" spans="1:48" ht="15.6" x14ac:dyDescent="0.3">
      <c r="A34" s="338" t="s">
        <v>924</v>
      </c>
      <c r="B34" s="338" t="s">
        <v>947</v>
      </c>
      <c r="C34" s="339">
        <v>0.5</v>
      </c>
      <c r="D34" s="338">
        <v>8</v>
      </c>
      <c r="E34" s="338">
        <v>2020</v>
      </c>
      <c r="F34" s="338">
        <v>2016</v>
      </c>
      <c r="G34" s="338">
        <v>2023</v>
      </c>
      <c r="H34" s="340">
        <v>42400</v>
      </c>
      <c r="I34" s="340">
        <v>45322</v>
      </c>
      <c r="J34" s="338" t="s">
        <v>1490</v>
      </c>
      <c r="K34" s="338">
        <v>1097</v>
      </c>
      <c r="L34" s="338">
        <v>0</v>
      </c>
      <c r="M34" s="338">
        <v>0</v>
      </c>
      <c r="N34" s="338">
        <v>0</v>
      </c>
      <c r="O34" s="338">
        <v>1097</v>
      </c>
      <c r="P34" s="339">
        <v>0</v>
      </c>
      <c r="Q34" s="338">
        <v>549</v>
      </c>
      <c r="R34" s="338">
        <v>0</v>
      </c>
      <c r="S34" s="338">
        <v>821</v>
      </c>
      <c r="T34" s="338">
        <v>0</v>
      </c>
      <c r="U34" s="338">
        <v>0</v>
      </c>
      <c r="V34" s="338">
        <v>0</v>
      </c>
      <c r="W34" s="338">
        <v>821</v>
      </c>
      <c r="X34" s="338">
        <v>0</v>
      </c>
      <c r="Y34" s="338">
        <v>821</v>
      </c>
      <c r="Z34" s="339">
        <v>0</v>
      </c>
      <c r="AA34" s="339">
        <v>0</v>
      </c>
      <c r="AB34" s="338">
        <v>865</v>
      </c>
      <c r="AC34" s="338">
        <v>80</v>
      </c>
      <c r="AD34" s="338">
        <v>785</v>
      </c>
      <c r="AE34" s="339">
        <v>9.2499999999999999E-2</v>
      </c>
      <c r="AF34" s="338">
        <v>2049</v>
      </c>
      <c r="AG34" s="338">
        <v>869</v>
      </c>
      <c r="AH34" s="338">
        <v>1180</v>
      </c>
      <c r="AI34" s="339">
        <v>0.42409999999999998</v>
      </c>
      <c r="AJ34" s="338">
        <v>4832</v>
      </c>
      <c r="AK34" s="338">
        <v>949</v>
      </c>
      <c r="AL34" s="338">
        <v>3883</v>
      </c>
      <c r="AM34" s="338">
        <v>0.5</v>
      </c>
      <c r="AN34" s="338" t="s">
        <v>1480</v>
      </c>
      <c r="AO34" s="338" t="s">
        <v>1481</v>
      </c>
      <c r="AP34" s="338" t="s">
        <v>1480</v>
      </c>
      <c r="AQ34" s="338" t="s">
        <v>1480</v>
      </c>
      <c r="AR34" s="338" t="s">
        <v>1480</v>
      </c>
      <c r="AS34" s="338" t="s">
        <v>1480</v>
      </c>
      <c r="AT34" s="338" t="s">
        <v>1480</v>
      </c>
      <c r="AU34" s="338" t="s">
        <v>1480</v>
      </c>
      <c r="AV34" s="338" t="s">
        <v>1480</v>
      </c>
    </row>
    <row r="35" spans="1:48" ht="15.6" x14ac:dyDescent="0.3">
      <c r="A35" s="338" t="s">
        <v>924</v>
      </c>
      <c r="B35" s="338" t="s">
        <v>952</v>
      </c>
      <c r="C35" s="339">
        <v>0.5</v>
      </c>
      <c r="D35" s="338">
        <v>8</v>
      </c>
      <c r="E35" s="338">
        <v>2020</v>
      </c>
      <c r="F35" s="338">
        <v>2016</v>
      </c>
      <c r="G35" s="338">
        <v>2023</v>
      </c>
      <c r="H35" s="340">
        <v>42400</v>
      </c>
      <c r="I35" s="340">
        <v>45322</v>
      </c>
      <c r="J35" s="338" t="s">
        <v>1490</v>
      </c>
      <c r="K35" s="338">
        <v>186</v>
      </c>
      <c r="L35" s="338">
        <v>0</v>
      </c>
      <c r="M35" s="338">
        <v>0</v>
      </c>
      <c r="N35" s="338">
        <v>0</v>
      </c>
      <c r="O35" s="338">
        <v>186</v>
      </c>
      <c r="P35" s="339">
        <v>0</v>
      </c>
      <c r="Q35" s="338">
        <v>93</v>
      </c>
      <c r="R35" s="338">
        <v>0</v>
      </c>
      <c r="S35" s="338">
        <v>138</v>
      </c>
      <c r="T35" s="338">
        <v>31</v>
      </c>
      <c r="U35" s="338">
        <v>8</v>
      </c>
      <c r="V35" s="338">
        <v>23</v>
      </c>
      <c r="W35" s="338">
        <v>107</v>
      </c>
      <c r="X35" s="338">
        <v>31</v>
      </c>
      <c r="Y35" s="338">
        <v>107</v>
      </c>
      <c r="Z35" s="339">
        <v>0.22459999999999999</v>
      </c>
      <c r="AA35" s="339">
        <v>0.22459999999999999</v>
      </c>
      <c r="AB35" s="338">
        <v>147</v>
      </c>
      <c r="AC35" s="338">
        <v>4</v>
      </c>
      <c r="AD35" s="338">
        <v>143</v>
      </c>
      <c r="AE35" s="339">
        <v>2.7199999999999998E-2</v>
      </c>
      <c r="AF35" s="338">
        <v>347</v>
      </c>
      <c r="AG35" s="338">
        <v>24</v>
      </c>
      <c r="AH35" s="338">
        <v>323</v>
      </c>
      <c r="AI35" s="339">
        <v>6.9199999999999998E-2</v>
      </c>
      <c r="AJ35" s="338">
        <v>818</v>
      </c>
      <c r="AK35" s="338">
        <v>59</v>
      </c>
      <c r="AL35" s="338">
        <v>759</v>
      </c>
      <c r="AM35" s="338">
        <v>0.5</v>
      </c>
      <c r="AN35" s="338" t="s">
        <v>1480</v>
      </c>
      <c r="AO35" s="338" t="s">
        <v>1481</v>
      </c>
      <c r="AP35" s="338" t="s">
        <v>1480</v>
      </c>
      <c r="AQ35" s="338" t="s">
        <v>1480</v>
      </c>
      <c r="AR35" s="338" t="s">
        <v>1480</v>
      </c>
      <c r="AS35" s="338" t="s">
        <v>1480</v>
      </c>
      <c r="AT35" s="338" t="s">
        <v>1480</v>
      </c>
      <c r="AU35" s="338" t="s">
        <v>1480</v>
      </c>
      <c r="AV35" s="338" t="s">
        <v>1480</v>
      </c>
    </row>
    <row r="36" spans="1:48" ht="15.6" x14ac:dyDescent="0.3">
      <c r="A36" s="338" t="s">
        <v>924</v>
      </c>
      <c r="B36" s="338" t="s">
        <v>955</v>
      </c>
      <c r="C36" s="339">
        <v>0.5</v>
      </c>
      <c r="D36" s="338">
        <v>8</v>
      </c>
      <c r="E36" s="338">
        <v>2020</v>
      </c>
      <c r="F36" s="338">
        <v>2016</v>
      </c>
      <c r="G36" s="338">
        <v>2023</v>
      </c>
      <c r="H36" s="340">
        <v>42400</v>
      </c>
      <c r="I36" s="340">
        <v>45322</v>
      </c>
      <c r="J36" s="338" t="s">
        <v>1490</v>
      </c>
      <c r="K36" s="338">
        <v>677</v>
      </c>
      <c r="L36" s="338">
        <v>0</v>
      </c>
      <c r="M36" s="338">
        <v>0</v>
      </c>
      <c r="N36" s="338">
        <v>0</v>
      </c>
      <c r="O36" s="338">
        <v>677</v>
      </c>
      <c r="P36" s="339">
        <v>0</v>
      </c>
      <c r="Q36" s="338">
        <v>339</v>
      </c>
      <c r="R36" s="338">
        <v>0</v>
      </c>
      <c r="S36" s="338">
        <v>507</v>
      </c>
      <c r="T36" s="338">
        <v>0</v>
      </c>
      <c r="U36" s="338">
        <v>0</v>
      </c>
      <c r="V36" s="338">
        <v>0</v>
      </c>
      <c r="W36" s="338">
        <v>507</v>
      </c>
      <c r="X36" s="338">
        <v>0</v>
      </c>
      <c r="Y36" s="338">
        <v>507</v>
      </c>
      <c r="Z36" s="339">
        <v>0</v>
      </c>
      <c r="AA36" s="339">
        <v>0</v>
      </c>
      <c r="AB36" s="338">
        <v>534</v>
      </c>
      <c r="AC36" s="338">
        <v>34</v>
      </c>
      <c r="AD36" s="338">
        <v>500</v>
      </c>
      <c r="AE36" s="339">
        <v>6.3700000000000007E-2</v>
      </c>
      <c r="AF36" s="338">
        <v>1267</v>
      </c>
      <c r="AG36" s="338">
        <v>119</v>
      </c>
      <c r="AH36" s="338">
        <v>1148</v>
      </c>
      <c r="AI36" s="339">
        <v>9.3899999999999997E-2</v>
      </c>
      <c r="AJ36" s="338">
        <v>2985</v>
      </c>
      <c r="AK36" s="338">
        <v>153</v>
      </c>
      <c r="AL36" s="338">
        <v>2832</v>
      </c>
      <c r="AM36" s="338">
        <v>0.5</v>
      </c>
      <c r="AN36" s="338" t="s">
        <v>1480</v>
      </c>
      <c r="AO36" s="338" t="s">
        <v>1481</v>
      </c>
      <c r="AP36" s="338" t="s">
        <v>1480</v>
      </c>
      <c r="AQ36" s="338" t="s">
        <v>1480</v>
      </c>
      <c r="AR36" s="338" t="s">
        <v>1480</v>
      </c>
      <c r="AS36" s="338" t="s">
        <v>1480</v>
      </c>
      <c r="AT36" s="338" t="s">
        <v>1480</v>
      </c>
      <c r="AU36" s="338" t="s">
        <v>1480</v>
      </c>
      <c r="AV36" s="338" t="s">
        <v>1480</v>
      </c>
    </row>
    <row r="37" spans="1:48" s="344" customFormat="1" ht="15.6" x14ac:dyDescent="0.3">
      <c r="A37" s="341" t="s">
        <v>1491</v>
      </c>
      <c r="B37" s="341"/>
      <c r="C37" s="342"/>
      <c r="D37" s="341"/>
      <c r="E37" s="341"/>
      <c r="F37" s="341"/>
      <c r="G37" s="341"/>
      <c r="H37" s="343"/>
      <c r="I37" s="343"/>
      <c r="J37" s="341"/>
      <c r="K37" s="341"/>
      <c r="L37" s="341">
        <f>SUM(L32:L36)</f>
        <v>0</v>
      </c>
      <c r="M37" s="341"/>
      <c r="N37" s="341"/>
      <c r="O37" s="341"/>
      <c r="P37" s="342"/>
      <c r="Q37" s="341"/>
      <c r="R37" s="341"/>
      <c r="S37" s="341"/>
      <c r="T37" s="341">
        <f>SUM(T32:T36)</f>
        <v>70</v>
      </c>
      <c r="U37" s="341"/>
      <c r="V37" s="341"/>
      <c r="W37" s="341"/>
      <c r="X37" s="341"/>
      <c r="Y37" s="341"/>
      <c r="Z37" s="342"/>
      <c r="AA37" s="342"/>
      <c r="AB37" s="341"/>
      <c r="AC37" s="341">
        <f>SUM(AC32:AC36)</f>
        <v>155</v>
      </c>
      <c r="AD37" s="341"/>
      <c r="AE37" s="342"/>
      <c r="AF37" s="341"/>
      <c r="AG37" s="341">
        <f>SUM(AG32:AG36)</f>
        <v>1012</v>
      </c>
      <c r="AH37" s="341"/>
      <c r="AI37" s="342"/>
      <c r="AJ37" s="341"/>
      <c r="AK37" s="341"/>
      <c r="AL37" s="341"/>
      <c r="AM37" s="341"/>
      <c r="AN37" s="341"/>
      <c r="AO37" s="341"/>
      <c r="AP37" s="341"/>
      <c r="AQ37" s="341"/>
      <c r="AR37" s="341"/>
      <c r="AS37" s="341"/>
      <c r="AT37" s="341"/>
      <c r="AU37" s="341"/>
      <c r="AV37" s="341"/>
    </row>
    <row r="38" spans="1:48" ht="15.6" x14ac:dyDescent="0.3">
      <c r="A38" s="338" t="s">
        <v>929</v>
      </c>
      <c r="B38" s="338" t="s">
        <v>930</v>
      </c>
      <c r="C38" s="339">
        <v>0.5</v>
      </c>
      <c r="D38" s="338">
        <v>8</v>
      </c>
      <c r="E38" s="338">
        <v>2020</v>
      </c>
      <c r="F38" s="338">
        <v>2016</v>
      </c>
      <c r="G38" s="338">
        <v>2023</v>
      </c>
      <c r="H38" s="340">
        <v>42400</v>
      </c>
      <c r="I38" s="340">
        <v>45322</v>
      </c>
      <c r="J38" s="338" t="s">
        <v>1490</v>
      </c>
      <c r="K38" s="338">
        <v>253</v>
      </c>
      <c r="L38" s="338">
        <v>0</v>
      </c>
      <c r="M38" s="338">
        <v>0</v>
      </c>
      <c r="N38" s="338">
        <v>0</v>
      </c>
      <c r="O38" s="338">
        <v>253</v>
      </c>
      <c r="P38" s="339">
        <v>0</v>
      </c>
      <c r="Q38" s="338">
        <v>127</v>
      </c>
      <c r="R38" s="338">
        <v>0</v>
      </c>
      <c r="S38" s="338">
        <v>190</v>
      </c>
      <c r="T38" s="338">
        <v>0</v>
      </c>
      <c r="U38" s="338">
        <v>0</v>
      </c>
      <c r="V38" s="338">
        <v>0</v>
      </c>
      <c r="W38" s="338">
        <v>190</v>
      </c>
      <c r="X38" s="338">
        <v>0</v>
      </c>
      <c r="Y38" s="338">
        <v>190</v>
      </c>
      <c r="Z38" s="339">
        <v>0</v>
      </c>
      <c r="AA38" s="339">
        <v>0</v>
      </c>
      <c r="AB38" s="338">
        <v>204</v>
      </c>
      <c r="AC38" s="338">
        <v>24</v>
      </c>
      <c r="AD38" s="338">
        <v>180</v>
      </c>
      <c r="AE38" s="339">
        <v>0.1176</v>
      </c>
      <c r="AF38" s="338">
        <v>467</v>
      </c>
      <c r="AG38" s="338">
        <v>5</v>
      </c>
      <c r="AH38" s="338">
        <v>462</v>
      </c>
      <c r="AI38" s="339">
        <v>1.0699999999999999E-2</v>
      </c>
      <c r="AJ38" s="338">
        <v>1114</v>
      </c>
      <c r="AK38" s="338">
        <v>29</v>
      </c>
      <c r="AL38" s="338">
        <v>1085</v>
      </c>
      <c r="AM38" s="338">
        <v>0.5</v>
      </c>
      <c r="AN38" s="338" t="s">
        <v>1480</v>
      </c>
      <c r="AO38" s="338" t="s">
        <v>1481</v>
      </c>
      <c r="AP38" s="338" t="s">
        <v>1480</v>
      </c>
      <c r="AQ38" s="338" t="s">
        <v>1480</v>
      </c>
      <c r="AR38" s="338" t="s">
        <v>1480</v>
      </c>
      <c r="AS38" s="338" t="s">
        <v>1480</v>
      </c>
      <c r="AT38" s="338" t="s">
        <v>1480</v>
      </c>
      <c r="AU38" s="338" t="s">
        <v>1480</v>
      </c>
      <c r="AV38" s="338" t="s">
        <v>1480</v>
      </c>
    </row>
    <row r="39" spans="1:48" ht="15.6" x14ac:dyDescent="0.3">
      <c r="A39" s="338" t="s">
        <v>929</v>
      </c>
      <c r="B39" s="338" t="s">
        <v>929</v>
      </c>
      <c r="C39" s="339">
        <v>0.5</v>
      </c>
      <c r="D39" s="338">
        <v>8</v>
      </c>
      <c r="E39" s="338">
        <v>2020</v>
      </c>
      <c r="F39" s="338">
        <v>2016</v>
      </c>
      <c r="G39" s="338">
        <v>2023</v>
      </c>
      <c r="H39" s="340">
        <v>42400</v>
      </c>
      <c r="I39" s="340">
        <v>45322</v>
      </c>
      <c r="J39" s="338" t="s">
        <v>1490</v>
      </c>
      <c r="K39" s="338">
        <v>1352</v>
      </c>
      <c r="L39" s="338">
        <v>127</v>
      </c>
      <c r="M39" s="338">
        <v>17</v>
      </c>
      <c r="N39" s="338">
        <v>110</v>
      </c>
      <c r="O39" s="338">
        <v>1225</v>
      </c>
      <c r="P39" s="339">
        <v>9.3899999999999997E-2</v>
      </c>
      <c r="Q39" s="338">
        <v>676</v>
      </c>
      <c r="R39" s="338">
        <v>0</v>
      </c>
      <c r="S39" s="338">
        <v>1056</v>
      </c>
      <c r="T39" s="338">
        <v>613</v>
      </c>
      <c r="U39" s="338">
        <v>253</v>
      </c>
      <c r="V39" s="338">
        <v>360</v>
      </c>
      <c r="W39" s="338">
        <v>443</v>
      </c>
      <c r="X39" s="338">
        <v>613</v>
      </c>
      <c r="Y39" s="338">
        <v>443</v>
      </c>
      <c r="Z39" s="339">
        <v>0.58050000000000002</v>
      </c>
      <c r="AA39" s="339">
        <v>0.58050000000000002</v>
      </c>
      <c r="AB39" s="338">
        <v>1091</v>
      </c>
      <c r="AC39" s="338">
        <v>208</v>
      </c>
      <c r="AD39" s="338">
        <v>883</v>
      </c>
      <c r="AE39" s="339">
        <v>0.19070000000000001</v>
      </c>
      <c r="AF39" s="338">
        <v>2600</v>
      </c>
      <c r="AG39" s="338">
        <v>219</v>
      </c>
      <c r="AH39" s="338">
        <v>2381</v>
      </c>
      <c r="AI39" s="339">
        <v>8.4199999999999997E-2</v>
      </c>
      <c r="AJ39" s="338">
        <v>6099</v>
      </c>
      <c r="AK39" s="338">
        <v>1167</v>
      </c>
      <c r="AL39" s="338">
        <v>4932</v>
      </c>
      <c r="AM39" s="338">
        <v>0.5</v>
      </c>
      <c r="AN39" s="338" t="s">
        <v>1480</v>
      </c>
      <c r="AO39" s="338" t="s">
        <v>1481</v>
      </c>
      <c r="AP39" s="338" t="s">
        <v>1480</v>
      </c>
      <c r="AQ39" s="338" t="s">
        <v>1480</v>
      </c>
      <c r="AR39" s="338" t="s">
        <v>1480</v>
      </c>
      <c r="AS39" s="338" t="s">
        <v>1480</v>
      </c>
      <c r="AT39" s="338" t="s">
        <v>1482</v>
      </c>
      <c r="AU39" s="338" t="s">
        <v>1480</v>
      </c>
      <c r="AV39" s="338" t="s">
        <v>1480</v>
      </c>
    </row>
    <row r="40" spans="1:48" ht="15.6" x14ac:dyDescent="0.3">
      <c r="A40" s="338" t="s">
        <v>929</v>
      </c>
      <c r="B40" s="338" t="s">
        <v>960</v>
      </c>
      <c r="C40" s="339">
        <v>0.5</v>
      </c>
      <c r="D40" s="338">
        <v>8</v>
      </c>
      <c r="E40" s="338">
        <v>2020</v>
      </c>
      <c r="F40" s="338">
        <v>2016</v>
      </c>
      <c r="G40" s="338">
        <v>2023</v>
      </c>
      <c r="H40" s="340">
        <v>42400</v>
      </c>
      <c r="I40" s="340">
        <v>45322</v>
      </c>
      <c r="J40" s="338" t="s">
        <v>1490</v>
      </c>
      <c r="K40" s="338">
        <v>1285</v>
      </c>
      <c r="L40" s="338">
        <v>0</v>
      </c>
      <c r="M40" s="338">
        <v>0</v>
      </c>
      <c r="N40" s="338">
        <v>0</v>
      </c>
      <c r="O40" s="338">
        <v>1285</v>
      </c>
      <c r="P40" s="339">
        <v>0</v>
      </c>
      <c r="Q40" s="338">
        <v>643</v>
      </c>
      <c r="R40" s="338">
        <v>0</v>
      </c>
      <c r="S40" s="338">
        <v>984</v>
      </c>
      <c r="T40" s="338">
        <v>41</v>
      </c>
      <c r="U40" s="338">
        <v>20</v>
      </c>
      <c r="V40" s="338">
        <v>21</v>
      </c>
      <c r="W40" s="338">
        <v>943</v>
      </c>
      <c r="X40" s="338">
        <v>41</v>
      </c>
      <c r="Y40" s="338">
        <v>943</v>
      </c>
      <c r="Z40" s="339">
        <v>4.1700000000000001E-2</v>
      </c>
      <c r="AA40" s="339">
        <v>4.1700000000000001E-2</v>
      </c>
      <c r="AB40" s="338">
        <v>1015</v>
      </c>
      <c r="AC40" s="338">
        <v>0</v>
      </c>
      <c r="AD40" s="338">
        <v>1015</v>
      </c>
      <c r="AE40" s="339">
        <v>0</v>
      </c>
      <c r="AF40" s="338">
        <v>2398</v>
      </c>
      <c r="AG40" s="338">
        <v>923</v>
      </c>
      <c r="AH40" s="338">
        <v>1475</v>
      </c>
      <c r="AI40" s="339">
        <v>0.38490000000000002</v>
      </c>
      <c r="AJ40" s="338">
        <v>5682</v>
      </c>
      <c r="AK40" s="338">
        <v>964</v>
      </c>
      <c r="AL40" s="338">
        <v>4718</v>
      </c>
      <c r="AM40" s="338">
        <v>0.5</v>
      </c>
      <c r="AN40" s="338" t="s">
        <v>1480</v>
      </c>
      <c r="AO40" s="338" t="s">
        <v>1481</v>
      </c>
      <c r="AP40" s="338" t="s">
        <v>1480</v>
      </c>
      <c r="AQ40" s="338" t="s">
        <v>1480</v>
      </c>
      <c r="AR40" s="338" t="s">
        <v>1480</v>
      </c>
      <c r="AS40" s="338" t="s">
        <v>1480</v>
      </c>
      <c r="AT40" s="338" t="s">
        <v>1480</v>
      </c>
      <c r="AU40" s="338" t="s">
        <v>1480</v>
      </c>
      <c r="AV40" s="338" t="s">
        <v>1480</v>
      </c>
    </row>
    <row r="41" spans="1:48" s="344" customFormat="1" ht="15.6" x14ac:dyDescent="0.3">
      <c r="A41" s="341" t="s">
        <v>1492</v>
      </c>
      <c r="B41" s="341"/>
      <c r="C41" s="342"/>
      <c r="D41" s="341"/>
      <c r="E41" s="341"/>
      <c r="F41" s="341"/>
      <c r="G41" s="341"/>
      <c r="H41" s="343"/>
      <c r="I41" s="343"/>
      <c r="J41" s="341"/>
      <c r="K41" s="341"/>
      <c r="L41" s="341">
        <f>SUM(L38:L40)</f>
        <v>127</v>
      </c>
      <c r="M41" s="341"/>
      <c r="N41" s="341"/>
      <c r="O41" s="341"/>
      <c r="P41" s="342"/>
      <c r="Q41" s="341"/>
      <c r="R41" s="341"/>
      <c r="S41" s="341"/>
      <c r="T41" s="341">
        <f>SUM(T38:T40)</f>
        <v>654</v>
      </c>
      <c r="U41" s="341"/>
      <c r="V41" s="341"/>
      <c r="W41" s="341"/>
      <c r="X41" s="341"/>
      <c r="Y41" s="341"/>
      <c r="Z41" s="342"/>
      <c r="AA41" s="342"/>
      <c r="AB41" s="341"/>
      <c r="AC41" s="341">
        <f>SUM(AC38:AC40)</f>
        <v>232</v>
      </c>
      <c r="AD41" s="341"/>
      <c r="AE41" s="342"/>
      <c r="AF41" s="341"/>
      <c r="AG41" s="341">
        <f>SUM(AG38:AG40)</f>
        <v>1147</v>
      </c>
      <c r="AH41" s="341"/>
      <c r="AI41" s="342"/>
      <c r="AJ41" s="341"/>
      <c r="AK41" s="341"/>
      <c r="AL41" s="341"/>
      <c r="AM41" s="341"/>
      <c r="AN41" s="341"/>
      <c r="AO41" s="341"/>
      <c r="AP41" s="341"/>
      <c r="AQ41" s="341"/>
      <c r="AR41" s="341"/>
      <c r="AS41" s="341"/>
      <c r="AT41" s="341"/>
      <c r="AU41" s="341"/>
      <c r="AV41" s="341"/>
    </row>
    <row r="42" spans="1:48" ht="15.6" x14ac:dyDescent="0.3">
      <c r="A42" s="338" t="s">
        <v>922</v>
      </c>
      <c r="B42" s="338" t="s">
        <v>923</v>
      </c>
      <c r="C42" s="339">
        <v>0.5</v>
      </c>
      <c r="D42" s="338">
        <v>8</v>
      </c>
      <c r="E42" s="338">
        <v>2020</v>
      </c>
      <c r="F42" s="338">
        <v>2016</v>
      </c>
      <c r="G42" s="338">
        <v>2023</v>
      </c>
      <c r="H42" s="340">
        <v>42460</v>
      </c>
      <c r="I42" s="340">
        <v>45382</v>
      </c>
      <c r="J42" s="338" t="s">
        <v>1493</v>
      </c>
      <c r="K42" s="338">
        <v>429</v>
      </c>
      <c r="L42" s="338">
        <v>0</v>
      </c>
      <c r="M42" s="338">
        <v>0</v>
      </c>
      <c r="N42" s="338">
        <v>0</v>
      </c>
      <c r="O42" s="338">
        <v>429</v>
      </c>
      <c r="P42" s="339">
        <v>0</v>
      </c>
      <c r="Q42" s="338">
        <v>215</v>
      </c>
      <c r="R42" s="338">
        <v>0</v>
      </c>
      <c r="S42" s="338">
        <v>307</v>
      </c>
      <c r="T42" s="338">
        <v>0</v>
      </c>
      <c r="U42" s="338">
        <v>0</v>
      </c>
      <c r="V42" s="338">
        <v>0</v>
      </c>
      <c r="W42" s="338">
        <v>307</v>
      </c>
      <c r="X42" s="338">
        <v>0</v>
      </c>
      <c r="Y42" s="338">
        <v>307</v>
      </c>
      <c r="Z42" s="339">
        <v>0</v>
      </c>
      <c r="AA42" s="339">
        <v>0</v>
      </c>
      <c r="AB42" s="338">
        <v>281</v>
      </c>
      <c r="AC42" s="338">
        <v>0</v>
      </c>
      <c r="AD42" s="338">
        <v>281</v>
      </c>
      <c r="AE42" s="339">
        <v>0</v>
      </c>
      <c r="AF42" s="338">
        <v>748</v>
      </c>
      <c r="AG42" s="338">
        <v>384</v>
      </c>
      <c r="AH42" s="338">
        <v>364</v>
      </c>
      <c r="AI42" s="339">
        <v>0.51339999999999997</v>
      </c>
      <c r="AJ42" s="338">
        <v>1765</v>
      </c>
      <c r="AK42" s="338">
        <v>384</v>
      </c>
      <c r="AL42" s="338">
        <v>1381</v>
      </c>
      <c r="AM42" s="338">
        <v>0.5</v>
      </c>
      <c r="AN42" s="338" t="s">
        <v>1480</v>
      </c>
      <c r="AO42" s="338" t="s">
        <v>1483</v>
      </c>
      <c r="AP42" s="338" t="s">
        <v>1480</v>
      </c>
      <c r="AQ42" s="338" t="s">
        <v>1482</v>
      </c>
      <c r="AR42" s="338" t="s">
        <v>1480</v>
      </c>
      <c r="AS42" s="338" t="s">
        <v>1480</v>
      </c>
      <c r="AT42" s="338" t="s">
        <v>1480</v>
      </c>
      <c r="AU42" s="338" t="s">
        <v>1480</v>
      </c>
      <c r="AV42" s="338" t="s">
        <v>1482</v>
      </c>
    </row>
    <row r="43" spans="1:48" ht="15.6" x14ac:dyDescent="0.3">
      <c r="A43" s="338" t="s">
        <v>922</v>
      </c>
      <c r="B43" s="338" t="s">
        <v>938</v>
      </c>
      <c r="C43" s="339">
        <v>0.5</v>
      </c>
      <c r="D43" s="338">
        <v>8</v>
      </c>
      <c r="E43" s="338">
        <v>2020</v>
      </c>
      <c r="F43" s="338">
        <v>2016</v>
      </c>
      <c r="G43" s="338">
        <v>2023</v>
      </c>
      <c r="H43" s="340">
        <v>42460</v>
      </c>
      <c r="I43" s="340">
        <v>45382</v>
      </c>
      <c r="J43" s="338" t="s">
        <v>1493</v>
      </c>
      <c r="K43" s="338">
        <v>71</v>
      </c>
      <c r="L43" s="338">
        <v>0</v>
      </c>
      <c r="M43" s="338">
        <v>0</v>
      </c>
      <c r="N43" s="338">
        <v>0</v>
      </c>
      <c r="O43" s="338">
        <v>71</v>
      </c>
      <c r="P43" s="339">
        <v>0</v>
      </c>
      <c r="Q43" s="338">
        <v>36</v>
      </c>
      <c r="R43" s="338">
        <v>0</v>
      </c>
      <c r="S43" s="338">
        <v>27</v>
      </c>
      <c r="T43" s="338">
        <v>3</v>
      </c>
      <c r="U43" s="338">
        <v>0</v>
      </c>
      <c r="V43" s="338">
        <v>3</v>
      </c>
      <c r="W43" s="338">
        <v>24</v>
      </c>
      <c r="X43" s="338">
        <v>3</v>
      </c>
      <c r="Y43" s="338">
        <v>24</v>
      </c>
      <c r="Z43" s="339">
        <v>0.1111</v>
      </c>
      <c r="AA43" s="339">
        <v>0.1111</v>
      </c>
      <c r="AB43" s="338">
        <v>47</v>
      </c>
      <c r="AC43" s="338">
        <v>0</v>
      </c>
      <c r="AD43" s="338">
        <v>47</v>
      </c>
      <c r="AE43" s="339">
        <v>0</v>
      </c>
      <c r="AF43" s="338">
        <v>124</v>
      </c>
      <c r="AG43" s="338">
        <v>0</v>
      </c>
      <c r="AH43" s="338">
        <v>124</v>
      </c>
      <c r="AI43" s="339">
        <v>0</v>
      </c>
      <c r="AJ43" s="338">
        <v>269</v>
      </c>
      <c r="AK43" s="338">
        <v>3</v>
      </c>
      <c r="AL43" s="338">
        <v>266</v>
      </c>
      <c r="AM43" s="338">
        <v>0.5</v>
      </c>
      <c r="AN43" s="338" t="s">
        <v>1480</v>
      </c>
      <c r="AO43" s="338" t="s">
        <v>1481</v>
      </c>
      <c r="AP43" s="338" t="s">
        <v>1480</v>
      </c>
      <c r="AQ43" s="338" t="s">
        <v>1480</v>
      </c>
      <c r="AR43" s="338" t="s">
        <v>1480</v>
      </c>
      <c r="AS43" s="338" t="s">
        <v>1480</v>
      </c>
      <c r="AT43" s="338" t="s">
        <v>1480</v>
      </c>
      <c r="AU43" s="338" t="s">
        <v>1480</v>
      </c>
      <c r="AV43" s="338" t="s">
        <v>1480</v>
      </c>
    </row>
    <row r="44" spans="1:48" ht="15.6" x14ac:dyDescent="0.3">
      <c r="A44" s="338" t="s">
        <v>922</v>
      </c>
      <c r="B44" s="338" t="s">
        <v>946</v>
      </c>
      <c r="C44" s="339">
        <v>0.5</v>
      </c>
      <c r="D44" s="338">
        <v>8</v>
      </c>
      <c r="E44" s="338">
        <v>2020</v>
      </c>
      <c r="F44" s="338">
        <v>2016</v>
      </c>
      <c r="G44" s="338">
        <v>2023</v>
      </c>
      <c r="H44" s="340">
        <v>42460</v>
      </c>
      <c r="I44" s="340">
        <v>45382</v>
      </c>
      <c r="J44" s="338" t="s">
        <v>1493</v>
      </c>
      <c r="K44" s="338">
        <v>61</v>
      </c>
      <c r="L44" s="338">
        <v>0</v>
      </c>
      <c r="M44" s="338">
        <v>0</v>
      </c>
      <c r="N44" s="338">
        <v>0</v>
      </c>
      <c r="O44" s="338">
        <v>61</v>
      </c>
      <c r="P44" s="339">
        <v>0</v>
      </c>
      <c r="Q44" s="338">
        <v>31</v>
      </c>
      <c r="R44" s="338">
        <v>0</v>
      </c>
      <c r="S44" s="338">
        <v>56</v>
      </c>
      <c r="T44" s="338">
        <v>0</v>
      </c>
      <c r="U44" s="338">
        <v>0</v>
      </c>
      <c r="V44" s="338">
        <v>0</v>
      </c>
      <c r="W44" s="338">
        <v>56</v>
      </c>
      <c r="X44" s="338">
        <v>0</v>
      </c>
      <c r="Y44" s="338">
        <v>56</v>
      </c>
      <c r="Z44" s="339">
        <v>0</v>
      </c>
      <c r="AA44" s="339">
        <v>0</v>
      </c>
      <c r="AB44" s="338">
        <v>51</v>
      </c>
      <c r="AC44" s="338">
        <v>0</v>
      </c>
      <c r="AD44" s="338">
        <v>51</v>
      </c>
      <c r="AE44" s="339">
        <v>0</v>
      </c>
      <c r="AF44" s="338">
        <v>136</v>
      </c>
      <c r="AG44" s="338">
        <v>5</v>
      </c>
      <c r="AH44" s="338">
        <v>131</v>
      </c>
      <c r="AI44" s="339">
        <v>3.6799999999999999E-2</v>
      </c>
      <c r="AJ44" s="338">
        <v>304</v>
      </c>
      <c r="AK44" s="338">
        <v>5</v>
      </c>
      <c r="AL44" s="338">
        <v>299</v>
      </c>
      <c r="AM44" s="338">
        <v>0.5</v>
      </c>
      <c r="AN44" s="338" t="s">
        <v>1480</v>
      </c>
      <c r="AO44" s="338" t="s">
        <v>1481</v>
      </c>
      <c r="AP44" s="338" t="s">
        <v>1480</v>
      </c>
      <c r="AQ44" s="338" t="s">
        <v>1480</v>
      </c>
      <c r="AR44" s="338" t="s">
        <v>1480</v>
      </c>
      <c r="AS44" s="338" t="s">
        <v>1480</v>
      </c>
      <c r="AT44" s="338" t="s">
        <v>1480</v>
      </c>
      <c r="AU44" s="338" t="s">
        <v>1480</v>
      </c>
      <c r="AV44" s="338" t="s">
        <v>1480</v>
      </c>
    </row>
    <row r="45" spans="1:48" ht="15.6" x14ac:dyDescent="0.3">
      <c r="A45" s="338" t="s">
        <v>922</v>
      </c>
      <c r="B45" s="338" t="s">
        <v>957</v>
      </c>
      <c r="C45" s="339">
        <v>0.5</v>
      </c>
      <c r="D45" s="338">
        <v>8</v>
      </c>
      <c r="E45" s="338">
        <v>2020</v>
      </c>
      <c r="F45" s="338">
        <v>2016</v>
      </c>
      <c r="G45" s="338">
        <v>2023</v>
      </c>
      <c r="H45" s="340">
        <v>42460</v>
      </c>
      <c r="I45" s="340">
        <v>45382</v>
      </c>
      <c r="J45" s="338" t="s">
        <v>1493</v>
      </c>
      <c r="K45" s="338">
        <v>249</v>
      </c>
      <c r="L45" s="338">
        <v>0</v>
      </c>
      <c r="M45" s="338">
        <v>0</v>
      </c>
      <c r="N45" s="338">
        <v>0</v>
      </c>
      <c r="O45" s="338">
        <v>249</v>
      </c>
      <c r="P45" s="339">
        <v>0</v>
      </c>
      <c r="Q45" s="338">
        <v>125</v>
      </c>
      <c r="R45" s="338">
        <v>0</v>
      </c>
      <c r="S45" s="338">
        <v>178</v>
      </c>
      <c r="T45" s="338">
        <v>9</v>
      </c>
      <c r="U45" s="338">
        <v>5</v>
      </c>
      <c r="V45" s="338">
        <v>4</v>
      </c>
      <c r="W45" s="338">
        <v>169</v>
      </c>
      <c r="X45" s="338">
        <v>9</v>
      </c>
      <c r="Y45" s="338">
        <v>169</v>
      </c>
      <c r="Z45" s="339">
        <v>5.0599999999999999E-2</v>
      </c>
      <c r="AA45" s="339">
        <v>5.0599999999999999E-2</v>
      </c>
      <c r="AB45" s="338">
        <v>163</v>
      </c>
      <c r="AC45" s="338">
        <v>7</v>
      </c>
      <c r="AD45" s="338">
        <v>156</v>
      </c>
      <c r="AE45" s="339">
        <v>4.2900000000000001E-2</v>
      </c>
      <c r="AF45" s="338">
        <v>435</v>
      </c>
      <c r="AG45" s="338">
        <v>203</v>
      </c>
      <c r="AH45" s="338">
        <v>232</v>
      </c>
      <c r="AI45" s="339">
        <v>0.4667</v>
      </c>
      <c r="AJ45" s="338">
        <v>1025</v>
      </c>
      <c r="AK45" s="338">
        <v>219</v>
      </c>
      <c r="AL45" s="338">
        <v>806</v>
      </c>
      <c r="AM45" s="338">
        <v>0.5</v>
      </c>
      <c r="AN45" s="338" t="s">
        <v>1480</v>
      </c>
      <c r="AO45" s="338" t="s">
        <v>1481</v>
      </c>
      <c r="AP45" s="338" t="s">
        <v>1480</v>
      </c>
      <c r="AQ45" s="338" t="s">
        <v>1480</v>
      </c>
      <c r="AR45" s="338" t="s">
        <v>1480</v>
      </c>
      <c r="AS45" s="338" t="s">
        <v>1480</v>
      </c>
      <c r="AT45" s="338" t="s">
        <v>1480</v>
      </c>
      <c r="AU45" s="338" t="s">
        <v>1480</v>
      </c>
      <c r="AV45" s="338" t="s">
        <v>1480</v>
      </c>
    </row>
    <row r="46" spans="1:48" ht="15.6" x14ac:dyDescent="0.3">
      <c r="A46" s="338" t="s">
        <v>922</v>
      </c>
      <c r="B46" s="338" t="s">
        <v>959</v>
      </c>
      <c r="C46" s="339">
        <v>0.5</v>
      </c>
      <c r="D46" s="338">
        <v>8</v>
      </c>
      <c r="E46" s="338">
        <v>2020</v>
      </c>
      <c r="F46" s="338">
        <v>2016</v>
      </c>
      <c r="G46" s="338">
        <v>2023</v>
      </c>
      <c r="H46" s="340">
        <v>42460</v>
      </c>
      <c r="I46" s="340">
        <v>45382</v>
      </c>
      <c r="J46" s="338" t="s">
        <v>1493</v>
      </c>
      <c r="K46" s="338">
        <v>604</v>
      </c>
      <c r="L46" s="338">
        <v>41</v>
      </c>
      <c r="M46" s="338">
        <v>41</v>
      </c>
      <c r="N46" s="338">
        <v>0</v>
      </c>
      <c r="O46" s="338">
        <v>563</v>
      </c>
      <c r="P46" s="339">
        <v>6.7900000000000002E-2</v>
      </c>
      <c r="Q46" s="338">
        <v>302</v>
      </c>
      <c r="R46" s="338">
        <v>0</v>
      </c>
      <c r="S46" s="338">
        <v>431</v>
      </c>
      <c r="T46" s="338">
        <v>22</v>
      </c>
      <c r="U46" s="338">
        <v>21</v>
      </c>
      <c r="V46" s="338">
        <v>1</v>
      </c>
      <c r="W46" s="338">
        <v>409</v>
      </c>
      <c r="X46" s="338">
        <v>22</v>
      </c>
      <c r="Y46" s="338">
        <v>409</v>
      </c>
      <c r="Z46" s="339">
        <v>5.0999999999999997E-2</v>
      </c>
      <c r="AA46" s="339">
        <v>5.0999999999999997E-2</v>
      </c>
      <c r="AB46" s="338">
        <v>396</v>
      </c>
      <c r="AC46" s="338">
        <v>13</v>
      </c>
      <c r="AD46" s="338">
        <v>383</v>
      </c>
      <c r="AE46" s="339">
        <v>3.2800000000000003E-2</v>
      </c>
      <c r="AF46" s="338">
        <v>1049</v>
      </c>
      <c r="AG46" s="338">
        <v>667</v>
      </c>
      <c r="AH46" s="338">
        <v>382</v>
      </c>
      <c r="AI46" s="339">
        <v>0.63580000000000003</v>
      </c>
      <c r="AJ46" s="338">
        <v>2480</v>
      </c>
      <c r="AK46" s="338">
        <v>743</v>
      </c>
      <c r="AL46" s="338">
        <v>1737</v>
      </c>
      <c r="AM46" s="338">
        <v>0.5</v>
      </c>
      <c r="AN46" s="338" t="s">
        <v>1480</v>
      </c>
      <c r="AO46" s="338" t="s">
        <v>1481</v>
      </c>
      <c r="AP46" s="338" t="s">
        <v>1480</v>
      </c>
      <c r="AQ46" s="338" t="s">
        <v>1482</v>
      </c>
      <c r="AR46" s="338" t="s">
        <v>1480</v>
      </c>
      <c r="AS46" s="338" t="s">
        <v>1480</v>
      </c>
      <c r="AT46" s="338" t="s">
        <v>1480</v>
      </c>
      <c r="AU46" s="338" t="s">
        <v>1480</v>
      </c>
      <c r="AV46" s="338" t="s">
        <v>1482</v>
      </c>
    </row>
    <row r="47" spans="1:48" ht="15.6" x14ac:dyDescent="0.3">
      <c r="A47" s="338" t="s">
        <v>922</v>
      </c>
      <c r="B47" s="338" t="s">
        <v>922</v>
      </c>
      <c r="C47" s="339">
        <v>0.5</v>
      </c>
      <c r="D47" s="338">
        <v>8</v>
      </c>
      <c r="E47" s="338">
        <v>2020</v>
      </c>
      <c r="F47" s="338">
        <v>2016</v>
      </c>
      <c r="G47" s="338">
        <v>2023</v>
      </c>
      <c r="H47" s="340">
        <v>42460</v>
      </c>
      <c r="I47" s="340">
        <v>45382</v>
      </c>
      <c r="J47" s="338" t="s">
        <v>1493</v>
      </c>
      <c r="K47" s="338">
        <v>1351</v>
      </c>
      <c r="L47" s="338">
        <v>0</v>
      </c>
      <c r="M47" s="338">
        <v>0</v>
      </c>
      <c r="N47" s="338">
        <v>0</v>
      </c>
      <c r="O47" s="338">
        <v>1351</v>
      </c>
      <c r="P47" s="339">
        <v>0</v>
      </c>
      <c r="Q47" s="338">
        <v>676</v>
      </c>
      <c r="R47" s="338">
        <v>0</v>
      </c>
      <c r="S47" s="338">
        <v>966</v>
      </c>
      <c r="T47" s="338">
        <v>0</v>
      </c>
      <c r="U47" s="338">
        <v>0</v>
      </c>
      <c r="V47" s="338">
        <v>0</v>
      </c>
      <c r="W47" s="338">
        <v>966</v>
      </c>
      <c r="X47" s="338">
        <v>0</v>
      </c>
      <c r="Y47" s="338">
        <v>966</v>
      </c>
      <c r="Z47" s="339">
        <v>0</v>
      </c>
      <c r="AA47" s="339">
        <v>0</v>
      </c>
      <c r="AB47" s="338">
        <v>886</v>
      </c>
      <c r="AC47" s="338">
        <v>163</v>
      </c>
      <c r="AD47" s="338">
        <v>723</v>
      </c>
      <c r="AE47" s="339">
        <v>0.184</v>
      </c>
      <c r="AF47" s="338">
        <v>2348</v>
      </c>
      <c r="AG47" s="338">
        <v>1335</v>
      </c>
      <c r="AH47" s="338">
        <v>1013</v>
      </c>
      <c r="AI47" s="339">
        <v>0.56859999999999999</v>
      </c>
      <c r="AJ47" s="338">
        <v>5551</v>
      </c>
      <c r="AK47" s="338">
        <v>1498</v>
      </c>
      <c r="AL47" s="338">
        <v>4053</v>
      </c>
      <c r="AM47" s="338">
        <v>0.5</v>
      </c>
      <c r="AN47" s="338" t="s">
        <v>1480</v>
      </c>
      <c r="AO47" s="338" t="s">
        <v>1481</v>
      </c>
      <c r="AP47" s="338" t="s">
        <v>1480</v>
      </c>
      <c r="AQ47" s="338" t="s">
        <v>1482</v>
      </c>
      <c r="AR47" s="338" t="s">
        <v>1480</v>
      </c>
      <c r="AS47" s="338" t="s">
        <v>1480</v>
      </c>
      <c r="AT47" s="338" t="s">
        <v>1480</v>
      </c>
      <c r="AU47" s="338" t="s">
        <v>1480</v>
      </c>
      <c r="AV47" s="338" t="s">
        <v>1482</v>
      </c>
    </row>
    <row r="48" spans="1:48" ht="15.6" x14ac:dyDescent="0.3">
      <c r="A48" s="338" t="s">
        <v>922</v>
      </c>
      <c r="B48" s="338" t="s">
        <v>965</v>
      </c>
      <c r="C48" s="339">
        <v>0.5</v>
      </c>
      <c r="D48" s="338">
        <v>8</v>
      </c>
      <c r="E48" s="338">
        <v>2020</v>
      </c>
      <c r="F48" s="338">
        <v>2016</v>
      </c>
      <c r="G48" s="338">
        <v>2023</v>
      </c>
      <c r="H48" s="340">
        <v>42460</v>
      </c>
      <c r="I48" s="340">
        <v>45382</v>
      </c>
      <c r="J48" s="338" t="s">
        <v>1493</v>
      </c>
      <c r="K48" s="338">
        <v>1085</v>
      </c>
      <c r="L48" s="338">
        <v>0</v>
      </c>
      <c r="M48" s="338">
        <v>0</v>
      </c>
      <c r="N48" s="338">
        <v>0</v>
      </c>
      <c r="O48" s="338">
        <v>1085</v>
      </c>
      <c r="P48" s="339">
        <v>0</v>
      </c>
      <c r="Q48" s="338">
        <v>543</v>
      </c>
      <c r="R48" s="338">
        <v>0</v>
      </c>
      <c r="S48" s="338">
        <v>775</v>
      </c>
      <c r="T48" s="338">
        <v>36</v>
      </c>
      <c r="U48" s="338">
        <v>0</v>
      </c>
      <c r="V48" s="338">
        <v>36</v>
      </c>
      <c r="W48" s="338">
        <v>739</v>
      </c>
      <c r="X48" s="338">
        <v>36</v>
      </c>
      <c r="Y48" s="338">
        <v>739</v>
      </c>
      <c r="Z48" s="339">
        <v>4.65E-2</v>
      </c>
      <c r="AA48" s="339">
        <v>4.65E-2</v>
      </c>
      <c r="AB48" s="338">
        <v>711</v>
      </c>
      <c r="AC48" s="338">
        <v>92</v>
      </c>
      <c r="AD48" s="338">
        <v>619</v>
      </c>
      <c r="AE48" s="339">
        <v>0.12939999999999999</v>
      </c>
      <c r="AF48" s="338">
        <v>1885</v>
      </c>
      <c r="AG48" s="338">
        <v>508</v>
      </c>
      <c r="AH48" s="338">
        <v>1377</v>
      </c>
      <c r="AI48" s="339">
        <v>0.26950000000000002</v>
      </c>
      <c r="AJ48" s="338">
        <v>4456</v>
      </c>
      <c r="AK48" s="338">
        <v>636</v>
      </c>
      <c r="AL48" s="338">
        <v>3820</v>
      </c>
      <c r="AM48" s="338">
        <v>0.5</v>
      </c>
      <c r="AN48" s="338" t="s">
        <v>1480</v>
      </c>
      <c r="AO48" s="338" t="s">
        <v>1481</v>
      </c>
      <c r="AP48" s="338" t="s">
        <v>1480</v>
      </c>
      <c r="AQ48" s="338" t="s">
        <v>1480</v>
      </c>
      <c r="AR48" s="338" t="s">
        <v>1480</v>
      </c>
      <c r="AS48" s="338" t="s">
        <v>1480</v>
      </c>
      <c r="AT48" s="338" t="s">
        <v>1480</v>
      </c>
      <c r="AU48" s="338" t="s">
        <v>1480</v>
      </c>
      <c r="AV48" s="338" t="s">
        <v>1480</v>
      </c>
    </row>
    <row r="49" spans="1:48" s="344" customFormat="1" ht="15.6" x14ac:dyDescent="0.3">
      <c r="A49" s="341" t="s">
        <v>1494</v>
      </c>
      <c r="B49" s="341"/>
      <c r="C49" s="342"/>
      <c r="D49" s="341"/>
      <c r="E49" s="341"/>
      <c r="F49" s="341"/>
      <c r="G49" s="341"/>
      <c r="H49" s="343"/>
      <c r="I49" s="343"/>
      <c r="J49" s="341"/>
      <c r="K49" s="341"/>
      <c r="L49" s="341">
        <f>SUM(L42:L48)</f>
        <v>41</v>
      </c>
      <c r="M49" s="341"/>
      <c r="N49" s="341"/>
      <c r="O49" s="341"/>
      <c r="P49" s="342"/>
      <c r="Q49" s="341"/>
      <c r="R49" s="341"/>
      <c r="S49" s="341"/>
      <c r="T49" s="341">
        <f>SUM(T42:T48)</f>
        <v>70</v>
      </c>
      <c r="U49" s="341"/>
      <c r="V49" s="341"/>
      <c r="W49" s="341"/>
      <c r="X49" s="341"/>
      <c r="Y49" s="341"/>
      <c r="Z49" s="342"/>
      <c r="AA49" s="342"/>
      <c r="AB49" s="341"/>
      <c r="AC49" s="341">
        <f>SUM(AC42:AC48)</f>
        <v>275</v>
      </c>
      <c r="AD49" s="341"/>
      <c r="AE49" s="342"/>
      <c r="AF49" s="341"/>
      <c r="AG49" s="341">
        <f>SUM(AG42:AG48)</f>
        <v>3102</v>
      </c>
      <c r="AH49" s="341"/>
      <c r="AI49" s="342"/>
      <c r="AJ49" s="341"/>
      <c r="AK49" s="341"/>
      <c r="AL49" s="341"/>
      <c r="AM49" s="341"/>
      <c r="AN49" s="341"/>
      <c r="AO49" s="341"/>
      <c r="AP49" s="341"/>
      <c r="AQ49" s="341"/>
      <c r="AR49" s="341"/>
      <c r="AS49" s="341"/>
      <c r="AT49" s="341"/>
      <c r="AU49" s="341"/>
      <c r="AV49" s="341"/>
    </row>
    <row r="50" spans="1:48" ht="15.6" x14ac:dyDescent="0.3">
      <c r="A50" s="338" t="s">
        <v>939</v>
      </c>
      <c r="B50" s="338" t="s">
        <v>940</v>
      </c>
      <c r="C50" s="339">
        <v>0.5</v>
      </c>
      <c r="D50" s="338">
        <v>8</v>
      </c>
      <c r="E50" s="338">
        <v>2020</v>
      </c>
      <c r="F50" s="338">
        <v>2016</v>
      </c>
      <c r="G50" s="338">
        <v>2023</v>
      </c>
      <c r="H50" s="340">
        <v>42369</v>
      </c>
      <c r="I50" s="340">
        <v>45291</v>
      </c>
      <c r="J50" s="338" t="s">
        <v>1479</v>
      </c>
      <c r="K50" s="338">
        <v>103</v>
      </c>
      <c r="L50" s="338">
        <v>0</v>
      </c>
      <c r="M50" s="338">
        <v>0</v>
      </c>
      <c r="N50" s="338">
        <v>0</v>
      </c>
      <c r="O50" s="338">
        <v>103</v>
      </c>
      <c r="P50" s="339">
        <v>0</v>
      </c>
      <c r="Q50" s="338">
        <v>52</v>
      </c>
      <c r="R50" s="338">
        <v>0</v>
      </c>
      <c r="S50" s="338">
        <v>66</v>
      </c>
      <c r="T50" s="338">
        <v>0</v>
      </c>
      <c r="U50" s="338">
        <v>0</v>
      </c>
      <c r="V50" s="338">
        <v>0</v>
      </c>
      <c r="W50" s="338">
        <v>66</v>
      </c>
      <c r="X50" s="338">
        <v>0</v>
      </c>
      <c r="Y50" s="338">
        <v>66</v>
      </c>
      <c r="Z50" s="339">
        <v>0</v>
      </c>
      <c r="AA50" s="339">
        <v>0</v>
      </c>
      <c r="AB50" s="338">
        <v>64</v>
      </c>
      <c r="AC50" s="338">
        <v>1</v>
      </c>
      <c r="AD50" s="338">
        <v>63</v>
      </c>
      <c r="AE50" s="339">
        <v>1.5599999999999999E-2</v>
      </c>
      <c r="AF50" s="338">
        <v>192</v>
      </c>
      <c r="AG50" s="338">
        <v>17</v>
      </c>
      <c r="AH50" s="338">
        <v>175</v>
      </c>
      <c r="AI50" s="339">
        <v>8.8499999999999995E-2</v>
      </c>
      <c r="AJ50" s="338">
        <v>425</v>
      </c>
      <c r="AK50" s="338">
        <v>18</v>
      </c>
      <c r="AL50" s="338">
        <v>407</v>
      </c>
      <c r="AM50" s="338">
        <v>0.5</v>
      </c>
      <c r="AN50" s="338" t="s">
        <v>1480</v>
      </c>
      <c r="AO50" s="338" t="s">
        <v>1481</v>
      </c>
      <c r="AP50" s="338" t="s">
        <v>1480</v>
      </c>
      <c r="AQ50" s="338" t="s">
        <v>1480</v>
      </c>
      <c r="AR50" s="338" t="s">
        <v>1480</v>
      </c>
      <c r="AS50" s="338" t="s">
        <v>1480</v>
      </c>
      <c r="AT50" s="338" t="s">
        <v>1480</v>
      </c>
      <c r="AU50" s="338" t="s">
        <v>1480</v>
      </c>
      <c r="AV50" s="338" t="s">
        <v>1480</v>
      </c>
    </row>
    <row r="51" spans="1:48" ht="15.6" x14ac:dyDescent="0.3">
      <c r="A51" s="338" t="s">
        <v>939</v>
      </c>
      <c r="B51" s="338" t="s">
        <v>954</v>
      </c>
      <c r="C51" s="339">
        <v>0.5</v>
      </c>
      <c r="D51" s="338">
        <v>8</v>
      </c>
      <c r="E51" s="338">
        <v>2020</v>
      </c>
      <c r="F51" s="338">
        <v>2016</v>
      </c>
      <c r="G51" s="338">
        <v>2023</v>
      </c>
      <c r="H51" s="340">
        <v>42369</v>
      </c>
      <c r="I51" s="340">
        <v>45291</v>
      </c>
      <c r="J51" s="338" t="s">
        <v>1479</v>
      </c>
      <c r="K51" s="338">
        <v>1019</v>
      </c>
      <c r="L51" s="338">
        <v>0</v>
      </c>
      <c r="M51" s="338">
        <v>0</v>
      </c>
      <c r="N51" s="338">
        <v>0</v>
      </c>
      <c r="O51" s="338">
        <v>1019</v>
      </c>
      <c r="P51" s="339">
        <v>0</v>
      </c>
      <c r="Q51" s="338">
        <v>510</v>
      </c>
      <c r="R51" s="338">
        <v>0</v>
      </c>
      <c r="S51" s="338">
        <v>759</v>
      </c>
      <c r="T51" s="338">
        <v>0</v>
      </c>
      <c r="U51" s="338">
        <v>0</v>
      </c>
      <c r="V51" s="338">
        <v>0</v>
      </c>
      <c r="W51" s="338">
        <v>759</v>
      </c>
      <c r="X51" s="338">
        <v>0</v>
      </c>
      <c r="Y51" s="338">
        <v>759</v>
      </c>
      <c r="Z51" s="339">
        <v>0</v>
      </c>
      <c r="AA51" s="339">
        <v>0</v>
      </c>
      <c r="AB51" s="338">
        <v>957</v>
      </c>
      <c r="AC51" s="338">
        <v>0</v>
      </c>
      <c r="AD51" s="338">
        <v>957</v>
      </c>
      <c r="AE51" s="339">
        <v>0</v>
      </c>
      <c r="AF51" s="338">
        <v>2421</v>
      </c>
      <c r="AG51" s="338">
        <v>1582</v>
      </c>
      <c r="AH51" s="338">
        <v>839</v>
      </c>
      <c r="AI51" s="339">
        <v>0.65339999999999998</v>
      </c>
      <c r="AJ51" s="338">
        <v>5156</v>
      </c>
      <c r="AK51" s="338">
        <v>1582</v>
      </c>
      <c r="AL51" s="338">
        <v>3574</v>
      </c>
      <c r="AM51" s="338">
        <v>0.5</v>
      </c>
      <c r="AN51" s="338" t="s">
        <v>1480</v>
      </c>
      <c r="AO51" s="338" t="s">
        <v>1481</v>
      </c>
      <c r="AP51" s="338" t="s">
        <v>1480</v>
      </c>
      <c r="AQ51" s="338" t="s">
        <v>1482</v>
      </c>
      <c r="AR51" s="338" t="s">
        <v>1480</v>
      </c>
      <c r="AS51" s="338" t="s">
        <v>1480</v>
      </c>
      <c r="AT51" s="338" t="s">
        <v>1480</v>
      </c>
      <c r="AU51" s="338" t="s">
        <v>1480</v>
      </c>
      <c r="AV51" s="338" t="s">
        <v>1482</v>
      </c>
    </row>
    <row r="52" spans="1:48" ht="15.6" x14ac:dyDescent="0.3">
      <c r="A52" s="338" t="s">
        <v>939</v>
      </c>
      <c r="B52" s="338" t="s">
        <v>958</v>
      </c>
      <c r="C52" s="339">
        <v>0.5</v>
      </c>
      <c r="D52" s="338">
        <v>8</v>
      </c>
      <c r="E52" s="338">
        <v>2020</v>
      </c>
      <c r="F52" s="338">
        <v>2016</v>
      </c>
      <c r="G52" s="338">
        <v>2023</v>
      </c>
      <c r="H52" s="340">
        <v>42369</v>
      </c>
      <c r="I52" s="340">
        <v>45291</v>
      </c>
      <c r="J52" s="338" t="s">
        <v>1479</v>
      </c>
      <c r="K52" s="338">
        <v>497</v>
      </c>
      <c r="L52" s="338">
        <v>52</v>
      </c>
      <c r="M52" s="338">
        <v>52</v>
      </c>
      <c r="N52" s="338">
        <v>0</v>
      </c>
      <c r="O52" s="338">
        <v>445</v>
      </c>
      <c r="P52" s="339">
        <v>0.1046</v>
      </c>
      <c r="Q52" s="338">
        <v>249</v>
      </c>
      <c r="R52" s="338">
        <v>0</v>
      </c>
      <c r="S52" s="338">
        <v>331</v>
      </c>
      <c r="T52" s="338">
        <v>27</v>
      </c>
      <c r="U52" s="338">
        <v>27</v>
      </c>
      <c r="V52" s="338">
        <v>0</v>
      </c>
      <c r="W52" s="338">
        <v>304</v>
      </c>
      <c r="X52" s="338">
        <v>27</v>
      </c>
      <c r="Y52" s="338">
        <v>304</v>
      </c>
      <c r="Z52" s="339">
        <v>8.1600000000000006E-2</v>
      </c>
      <c r="AA52" s="339">
        <v>8.1600000000000006E-2</v>
      </c>
      <c r="AB52" s="338">
        <v>333</v>
      </c>
      <c r="AC52" s="338">
        <v>48</v>
      </c>
      <c r="AD52" s="338">
        <v>285</v>
      </c>
      <c r="AE52" s="339">
        <v>0.14410000000000001</v>
      </c>
      <c r="AF52" s="338">
        <v>770</v>
      </c>
      <c r="AG52" s="338">
        <v>381</v>
      </c>
      <c r="AH52" s="338">
        <v>389</v>
      </c>
      <c r="AI52" s="339">
        <v>0.49480000000000002</v>
      </c>
      <c r="AJ52" s="338">
        <v>1931</v>
      </c>
      <c r="AK52" s="338">
        <v>508</v>
      </c>
      <c r="AL52" s="338">
        <v>1423</v>
      </c>
      <c r="AM52" s="338">
        <v>0.5</v>
      </c>
      <c r="AN52" s="338" t="s">
        <v>1480</v>
      </c>
      <c r="AO52" s="338" t="s">
        <v>1483</v>
      </c>
      <c r="AP52" s="338" t="s">
        <v>1480</v>
      </c>
      <c r="AQ52" s="338" t="s">
        <v>1480</v>
      </c>
      <c r="AR52" s="338" t="s">
        <v>1480</v>
      </c>
      <c r="AS52" s="338" t="s">
        <v>1480</v>
      </c>
      <c r="AT52" s="338" t="s">
        <v>1480</v>
      </c>
      <c r="AU52" s="338" t="s">
        <v>1480</v>
      </c>
      <c r="AV52" s="338" t="s">
        <v>1480</v>
      </c>
    </row>
    <row r="53" spans="1:48" ht="15.6" x14ac:dyDescent="0.3">
      <c r="A53" s="338" t="s">
        <v>939</v>
      </c>
      <c r="B53" s="338" t="s">
        <v>961</v>
      </c>
      <c r="C53" s="339">
        <v>0.5</v>
      </c>
      <c r="D53" s="338">
        <v>8</v>
      </c>
      <c r="E53" s="338">
        <v>2020</v>
      </c>
      <c r="F53" s="338">
        <v>2016</v>
      </c>
      <c r="G53" s="338">
        <v>2023</v>
      </c>
      <c r="H53" s="340">
        <v>42369</v>
      </c>
      <c r="I53" s="340">
        <v>45291</v>
      </c>
      <c r="J53" s="338" t="s">
        <v>1479</v>
      </c>
      <c r="K53" s="338">
        <v>925</v>
      </c>
      <c r="L53" s="338">
        <v>4</v>
      </c>
      <c r="M53" s="338">
        <v>0</v>
      </c>
      <c r="N53" s="338">
        <v>4</v>
      </c>
      <c r="O53" s="338">
        <v>921</v>
      </c>
      <c r="P53" s="339">
        <v>4.3E-3</v>
      </c>
      <c r="Q53" s="338">
        <v>463</v>
      </c>
      <c r="R53" s="338">
        <v>0</v>
      </c>
      <c r="S53" s="338">
        <v>693</v>
      </c>
      <c r="T53" s="338">
        <v>5</v>
      </c>
      <c r="U53" s="338">
        <v>0</v>
      </c>
      <c r="V53" s="338">
        <v>5</v>
      </c>
      <c r="W53" s="338">
        <v>688</v>
      </c>
      <c r="X53" s="338">
        <v>5</v>
      </c>
      <c r="Y53" s="338">
        <v>688</v>
      </c>
      <c r="Z53" s="339">
        <v>7.1999999999999998E-3</v>
      </c>
      <c r="AA53" s="339">
        <v>7.1999999999999998E-3</v>
      </c>
      <c r="AB53" s="338">
        <v>825</v>
      </c>
      <c r="AC53" s="338">
        <v>186</v>
      </c>
      <c r="AD53" s="338">
        <v>639</v>
      </c>
      <c r="AE53" s="339">
        <v>0.22550000000000001</v>
      </c>
      <c r="AF53" s="338">
        <v>1958</v>
      </c>
      <c r="AG53" s="338">
        <v>990</v>
      </c>
      <c r="AH53" s="338">
        <v>968</v>
      </c>
      <c r="AI53" s="339">
        <v>0.50560000000000005</v>
      </c>
      <c r="AJ53" s="338">
        <v>4401</v>
      </c>
      <c r="AK53" s="338">
        <v>1185</v>
      </c>
      <c r="AL53" s="338">
        <v>3216</v>
      </c>
      <c r="AM53" s="338">
        <v>0.5</v>
      </c>
      <c r="AN53" s="338" t="s">
        <v>1480</v>
      </c>
      <c r="AO53" s="338" t="s">
        <v>1481</v>
      </c>
      <c r="AP53" s="338" t="s">
        <v>1480</v>
      </c>
      <c r="AQ53" s="338" t="s">
        <v>1482</v>
      </c>
      <c r="AR53" s="338" t="s">
        <v>1480</v>
      </c>
      <c r="AS53" s="338" t="s">
        <v>1480</v>
      </c>
      <c r="AT53" s="338" t="s">
        <v>1480</v>
      </c>
      <c r="AU53" s="338" t="s">
        <v>1480</v>
      </c>
      <c r="AV53" s="338" t="s">
        <v>1482</v>
      </c>
    </row>
    <row r="54" spans="1:48" ht="15.6" x14ac:dyDescent="0.3">
      <c r="A54" s="338" t="s">
        <v>939</v>
      </c>
      <c r="B54" s="338" t="s">
        <v>973</v>
      </c>
      <c r="C54" s="339">
        <v>0.5</v>
      </c>
      <c r="D54" s="338">
        <v>8</v>
      </c>
      <c r="E54" s="338">
        <v>2020</v>
      </c>
      <c r="F54" s="338">
        <v>2016</v>
      </c>
      <c r="G54" s="338">
        <v>2023</v>
      </c>
      <c r="H54" s="340">
        <v>42369</v>
      </c>
      <c r="I54" s="340">
        <v>45291</v>
      </c>
      <c r="J54" s="338" t="s">
        <v>1479</v>
      </c>
      <c r="K54" s="338">
        <v>308</v>
      </c>
      <c r="L54" s="338">
        <v>0</v>
      </c>
      <c r="M54" s="338">
        <v>0</v>
      </c>
      <c r="N54" s="338">
        <v>0</v>
      </c>
      <c r="O54" s="338">
        <v>308</v>
      </c>
      <c r="P54" s="339">
        <v>0</v>
      </c>
      <c r="Q54" s="338">
        <v>154</v>
      </c>
      <c r="R54" s="338">
        <v>0</v>
      </c>
      <c r="S54" s="338">
        <v>215</v>
      </c>
      <c r="T54" s="338">
        <v>0</v>
      </c>
      <c r="U54" s="338">
        <v>0</v>
      </c>
      <c r="V54" s="338">
        <v>0</v>
      </c>
      <c r="W54" s="338">
        <v>215</v>
      </c>
      <c r="X54" s="338">
        <v>0</v>
      </c>
      <c r="Y54" s="338">
        <v>215</v>
      </c>
      <c r="Z54" s="339">
        <v>0</v>
      </c>
      <c r="AA54" s="339">
        <v>0</v>
      </c>
      <c r="AB54" s="338">
        <v>231</v>
      </c>
      <c r="AC54" s="338">
        <v>0</v>
      </c>
      <c r="AD54" s="338">
        <v>231</v>
      </c>
      <c r="AE54" s="339">
        <v>0</v>
      </c>
      <c r="AF54" s="338">
        <v>726</v>
      </c>
      <c r="AG54" s="338">
        <v>209</v>
      </c>
      <c r="AH54" s="338">
        <v>517</v>
      </c>
      <c r="AI54" s="339">
        <v>0.28789999999999999</v>
      </c>
      <c r="AJ54" s="338">
        <v>1480</v>
      </c>
      <c r="AK54" s="338">
        <v>209</v>
      </c>
      <c r="AL54" s="338">
        <v>1271</v>
      </c>
      <c r="AM54" s="338">
        <v>0.5</v>
      </c>
      <c r="AN54" s="338" t="s">
        <v>1480</v>
      </c>
      <c r="AO54" s="338" t="s">
        <v>1481</v>
      </c>
      <c r="AP54" s="338" t="s">
        <v>1480</v>
      </c>
      <c r="AQ54" s="338" t="s">
        <v>1480</v>
      </c>
      <c r="AR54" s="338" t="s">
        <v>1480</v>
      </c>
      <c r="AS54" s="338" t="s">
        <v>1480</v>
      </c>
      <c r="AT54" s="338" t="s">
        <v>1480</v>
      </c>
      <c r="AU54" s="338" t="s">
        <v>1480</v>
      </c>
      <c r="AV54" s="338" t="s">
        <v>1480</v>
      </c>
    </row>
    <row r="55" spans="1:48" ht="15.6" x14ac:dyDescent="0.3">
      <c r="A55" s="338" t="s">
        <v>939</v>
      </c>
      <c r="B55" s="338" t="s">
        <v>975</v>
      </c>
      <c r="C55" s="339">
        <v>0.5</v>
      </c>
      <c r="D55" s="338">
        <v>8</v>
      </c>
      <c r="E55" s="338">
        <v>2020</v>
      </c>
      <c r="F55" s="338">
        <v>2016</v>
      </c>
      <c r="G55" s="338">
        <v>2023</v>
      </c>
      <c r="H55" s="340">
        <v>42369</v>
      </c>
      <c r="I55" s="340">
        <v>45291</v>
      </c>
      <c r="J55" s="338" t="s">
        <v>1479</v>
      </c>
      <c r="K55" s="338">
        <v>2496</v>
      </c>
      <c r="L55" s="338">
        <v>66</v>
      </c>
      <c r="M55" s="338">
        <v>0</v>
      </c>
      <c r="N55" s="338">
        <v>66</v>
      </c>
      <c r="O55" s="338">
        <v>2430</v>
      </c>
      <c r="P55" s="339">
        <v>2.64E-2</v>
      </c>
      <c r="Q55" s="338">
        <v>1248</v>
      </c>
      <c r="R55" s="338">
        <v>0</v>
      </c>
      <c r="S55" s="338">
        <v>1727</v>
      </c>
      <c r="T55" s="338">
        <v>406</v>
      </c>
      <c r="U55" s="338">
        <v>87</v>
      </c>
      <c r="V55" s="338">
        <v>319</v>
      </c>
      <c r="W55" s="338">
        <v>1321</v>
      </c>
      <c r="X55" s="338">
        <v>406</v>
      </c>
      <c r="Y55" s="338">
        <v>1321</v>
      </c>
      <c r="Z55" s="339">
        <v>0.2351</v>
      </c>
      <c r="AA55" s="339">
        <v>0.2351</v>
      </c>
      <c r="AB55" s="338">
        <v>1724</v>
      </c>
      <c r="AC55" s="338">
        <v>717</v>
      </c>
      <c r="AD55" s="338">
        <v>1007</v>
      </c>
      <c r="AE55" s="339">
        <v>0.41589999999999999</v>
      </c>
      <c r="AF55" s="338">
        <v>4220</v>
      </c>
      <c r="AG55" s="338">
        <v>1555</v>
      </c>
      <c r="AH55" s="338">
        <v>2665</v>
      </c>
      <c r="AI55" s="339">
        <v>0.36849999999999999</v>
      </c>
      <c r="AJ55" s="338">
        <v>10167</v>
      </c>
      <c r="AK55" s="338">
        <v>2744</v>
      </c>
      <c r="AL55" s="338">
        <v>7423</v>
      </c>
      <c r="AM55" s="338">
        <v>0.5</v>
      </c>
      <c r="AN55" s="338" t="s">
        <v>1480</v>
      </c>
      <c r="AO55" s="338" t="s">
        <v>1481</v>
      </c>
      <c r="AP55" s="338" t="s">
        <v>1480</v>
      </c>
      <c r="AQ55" s="338" t="s">
        <v>1480</v>
      </c>
      <c r="AR55" s="338" t="s">
        <v>1480</v>
      </c>
      <c r="AS55" s="338" t="s">
        <v>1480</v>
      </c>
      <c r="AT55" s="338" t="s">
        <v>1480</v>
      </c>
      <c r="AU55" s="338" t="s">
        <v>1480</v>
      </c>
      <c r="AV55" s="338" t="s">
        <v>1480</v>
      </c>
    </row>
    <row r="56" spans="1:48" ht="15.6" x14ac:dyDescent="0.3">
      <c r="A56" s="338" t="s">
        <v>939</v>
      </c>
      <c r="B56" s="338" t="s">
        <v>979</v>
      </c>
      <c r="C56" s="339">
        <v>0.5</v>
      </c>
      <c r="D56" s="338">
        <v>8</v>
      </c>
      <c r="E56" s="338">
        <v>2020</v>
      </c>
      <c r="F56" s="338">
        <v>2016</v>
      </c>
      <c r="G56" s="338">
        <v>2023</v>
      </c>
      <c r="H56" s="340">
        <v>42369</v>
      </c>
      <c r="I56" s="340">
        <v>45291</v>
      </c>
      <c r="J56" s="338" t="s">
        <v>1479</v>
      </c>
      <c r="K56" s="338">
        <v>3157</v>
      </c>
      <c r="L56" s="338">
        <v>282</v>
      </c>
      <c r="M56" s="338">
        <v>282</v>
      </c>
      <c r="N56" s="338">
        <v>0</v>
      </c>
      <c r="O56" s="338">
        <v>2875</v>
      </c>
      <c r="P56" s="339">
        <v>8.9300000000000004E-2</v>
      </c>
      <c r="Q56" s="338">
        <v>1579</v>
      </c>
      <c r="R56" s="338">
        <v>0</v>
      </c>
      <c r="S56" s="338">
        <v>2004</v>
      </c>
      <c r="T56" s="338">
        <v>8</v>
      </c>
      <c r="U56" s="338">
        <v>0</v>
      </c>
      <c r="V56" s="338">
        <v>8</v>
      </c>
      <c r="W56" s="338">
        <v>1996</v>
      </c>
      <c r="X56" s="338">
        <v>8</v>
      </c>
      <c r="Y56" s="338">
        <v>1996</v>
      </c>
      <c r="Z56" s="339">
        <v>4.0000000000000001E-3</v>
      </c>
      <c r="AA56" s="339">
        <v>4.0000000000000001E-3</v>
      </c>
      <c r="AB56" s="338">
        <v>2103</v>
      </c>
      <c r="AC56" s="338">
        <v>584</v>
      </c>
      <c r="AD56" s="338">
        <v>1519</v>
      </c>
      <c r="AE56" s="339">
        <v>0.2777</v>
      </c>
      <c r="AF56" s="338">
        <v>4560</v>
      </c>
      <c r="AG56" s="338">
        <v>418</v>
      </c>
      <c r="AH56" s="338">
        <v>4142</v>
      </c>
      <c r="AI56" s="339">
        <v>9.1700000000000004E-2</v>
      </c>
      <c r="AJ56" s="338">
        <v>11824</v>
      </c>
      <c r="AK56" s="338">
        <v>1292</v>
      </c>
      <c r="AL56" s="338">
        <v>10532</v>
      </c>
      <c r="AM56" s="338">
        <v>0.5</v>
      </c>
      <c r="AN56" s="338" t="s">
        <v>1480</v>
      </c>
      <c r="AO56" s="338" t="s">
        <v>1481</v>
      </c>
      <c r="AP56" s="338" t="s">
        <v>1480</v>
      </c>
      <c r="AQ56" s="338" t="s">
        <v>1480</v>
      </c>
      <c r="AR56" s="338" t="s">
        <v>1480</v>
      </c>
      <c r="AS56" s="338" t="s">
        <v>1480</v>
      </c>
      <c r="AT56" s="338" t="s">
        <v>1480</v>
      </c>
      <c r="AU56" s="338" t="s">
        <v>1480</v>
      </c>
      <c r="AV56" s="338" t="s">
        <v>1480</v>
      </c>
    </row>
    <row r="57" spans="1:48" ht="15.6" x14ac:dyDescent="0.3">
      <c r="A57" s="338" t="s">
        <v>939</v>
      </c>
      <c r="B57" s="338" t="s">
        <v>982</v>
      </c>
      <c r="C57" s="339">
        <v>0.5</v>
      </c>
      <c r="D57" s="338">
        <v>8</v>
      </c>
      <c r="E57" s="338">
        <v>2020</v>
      </c>
      <c r="F57" s="338">
        <v>2016</v>
      </c>
      <c r="G57" s="338">
        <v>2023</v>
      </c>
      <c r="H57" s="340">
        <v>42369</v>
      </c>
      <c r="I57" s="340">
        <v>45291</v>
      </c>
      <c r="J57" s="338" t="s">
        <v>1479</v>
      </c>
      <c r="K57" s="338">
        <v>980</v>
      </c>
      <c r="L57" s="338">
        <v>0</v>
      </c>
      <c r="M57" s="338">
        <v>0</v>
      </c>
      <c r="N57" s="338">
        <v>0</v>
      </c>
      <c r="O57" s="338">
        <v>980</v>
      </c>
      <c r="P57" s="339">
        <v>0</v>
      </c>
      <c r="Q57" s="338">
        <v>490</v>
      </c>
      <c r="R57" s="338">
        <v>0</v>
      </c>
      <c r="S57" s="338">
        <v>705</v>
      </c>
      <c r="T57" s="338">
        <v>0</v>
      </c>
      <c r="U57" s="338">
        <v>0</v>
      </c>
      <c r="V57" s="338">
        <v>0</v>
      </c>
      <c r="W57" s="338">
        <v>705</v>
      </c>
      <c r="X57" s="338">
        <v>0</v>
      </c>
      <c r="Y57" s="338">
        <v>705</v>
      </c>
      <c r="Z57" s="339">
        <v>0</v>
      </c>
      <c r="AA57" s="339">
        <v>0</v>
      </c>
      <c r="AB57" s="338">
        <v>828</v>
      </c>
      <c r="AC57" s="338">
        <v>52</v>
      </c>
      <c r="AD57" s="338">
        <v>776</v>
      </c>
      <c r="AE57" s="339">
        <v>6.2799999999999995E-2</v>
      </c>
      <c r="AF57" s="338">
        <v>2463</v>
      </c>
      <c r="AG57" s="338">
        <v>3198</v>
      </c>
      <c r="AH57" s="338">
        <v>0</v>
      </c>
      <c r="AI57" s="339">
        <v>1.2984</v>
      </c>
      <c r="AJ57" s="338">
        <v>4976</v>
      </c>
      <c r="AK57" s="338">
        <v>3250</v>
      </c>
      <c r="AL57" s="338">
        <v>1726</v>
      </c>
      <c r="AM57" s="338">
        <v>0.5</v>
      </c>
      <c r="AN57" s="338" t="s">
        <v>1480</v>
      </c>
      <c r="AO57" s="338" t="s">
        <v>1481</v>
      </c>
      <c r="AP57" s="338" t="s">
        <v>1480</v>
      </c>
      <c r="AQ57" s="338" t="s">
        <v>1482</v>
      </c>
      <c r="AR57" s="338" t="s">
        <v>1480</v>
      </c>
      <c r="AS57" s="338" t="s">
        <v>1480</v>
      </c>
      <c r="AT57" s="338" t="s">
        <v>1480</v>
      </c>
      <c r="AU57" s="338" t="s">
        <v>1480</v>
      </c>
      <c r="AV57" s="338" t="s">
        <v>1482</v>
      </c>
    </row>
    <row r="58" spans="1:48" s="344" customFormat="1" ht="15.6" x14ac:dyDescent="0.3">
      <c r="A58" s="341" t="s">
        <v>1495</v>
      </c>
      <c r="B58" s="341"/>
      <c r="C58" s="342"/>
      <c r="D58" s="341"/>
      <c r="E58" s="341"/>
      <c r="F58" s="341"/>
      <c r="G58" s="341"/>
      <c r="H58" s="343"/>
      <c r="I58" s="343"/>
      <c r="J58" s="341"/>
      <c r="K58" s="341"/>
      <c r="L58" s="341">
        <f>SUM(L50:L57)</f>
        <v>404</v>
      </c>
      <c r="M58" s="341"/>
      <c r="N58" s="341"/>
      <c r="O58" s="341"/>
      <c r="P58" s="342"/>
      <c r="Q58" s="341"/>
      <c r="R58" s="341"/>
      <c r="S58" s="341"/>
      <c r="T58" s="341">
        <f>SUM(T50:T57)</f>
        <v>446</v>
      </c>
      <c r="U58" s="341"/>
      <c r="V58" s="341"/>
      <c r="W58" s="341"/>
      <c r="X58" s="341"/>
      <c r="Y58" s="341"/>
      <c r="Z58" s="342"/>
      <c r="AA58" s="342"/>
      <c r="AB58" s="341"/>
      <c r="AC58" s="341">
        <f>SUM(AC50:AC57)</f>
        <v>1588</v>
      </c>
      <c r="AD58" s="341"/>
      <c r="AE58" s="342"/>
      <c r="AF58" s="341"/>
      <c r="AG58" s="341">
        <f>SUM(AG50:AG57)</f>
        <v>8350</v>
      </c>
      <c r="AH58" s="341"/>
      <c r="AI58" s="342"/>
      <c r="AJ58" s="341"/>
      <c r="AK58" s="341"/>
      <c r="AL58" s="341"/>
      <c r="AM58" s="341"/>
      <c r="AN58" s="341"/>
      <c r="AO58" s="341"/>
      <c r="AP58" s="341"/>
      <c r="AQ58" s="341"/>
      <c r="AR58" s="341"/>
      <c r="AS58" s="341"/>
      <c r="AT58" s="341"/>
      <c r="AU58" s="341"/>
      <c r="AV58" s="341"/>
    </row>
    <row r="59" spans="1:48" ht="15.6" x14ac:dyDescent="0.3">
      <c r="A59" s="338" t="s">
        <v>927</v>
      </c>
      <c r="B59" s="338" t="s">
        <v>928</v>
      </c>
      <c r="C59" s="339">
        <v>0.5</v>
      </c>
      <c r="D59" s="338">
        <v>8</v>
      </c>
      <c r="E59" s="338">
        <v>2020</v>
      </c>
      <c r="F59" s="338">
        <v>2016</v>
      </c>
      <c r="G59" s="338">
        <v>2023</v>
      </c>
      <c r="H59" s="340">
        <v>42369</v>
      </c>
      <c r="I59" s="340">
        <v>45291</v>
      </c>
      <c r="J59" s="338" t="s">
        <v>1479</v>
      </c>
      <c r="K59" s="338">
        <v>622</v>
      </c>
      <c r="L59" s="338">
        <v>0</v>
      </c>
      <c r="M59" s="338">
        <v>0</v>
      </c>
      <c r="N59" s="338">
        <v>0</v>
      </c>
      <c r="O59" s="338">
        <v>622</v>
      </c>
      <c r="P59" s="339">
        <v>0</v>
      </c>
      <c r="Q59" s="338">
        <v>311</v>
      </c>
      <c r="R59" s="338">
        <v>0</v>
      </c>
      <c r="S59" s="338">
        <v>399</v>
      </c>
      <c r="T59" s="338">
        <v>0</v>
      </c>
      <c r="U59" s="338">
        <v>0</v>
      </c>
      <c r="V59" s="338">
        <v>0</v>
      </c>
      <c r="W59" s="338">
        <v>399</v>
      </c>
      <c r="X59" s="338">
        <v>0</v>
      </c>
      <c r="Y59" s="338">
        <v>399</v>
      </c>
      <c r="Z59" s="339">
        <v>0</v>
      </c>
      <c r="AA59" s="339">
        <v>0</v>
      </c>
      <c r="AB59" s="338">
        <v>446</v>
      </c>
      <c r="AC59" s="338">
        <v>11</v>
      </c>
      <c r="AD59" s="338">
        <v>435</v>
      </c>
      <c r="AE59" s="339">
        <v>2.47E-2</v>
      </c>
      <c r="AF59" s="338">
        <v>1104</v>
      </c>
      <c r="AG59" s="338">
        <v>58</v>
      </c>
      <c r="AH59" s="338">
        <v>1046</v>
      </c>
      <c r="AI59" s="339">
        <v>5.2499999999999998E-2</v>
      </c>
      <c r="AJ59" s="338">
        <v>2571</v>
      </c>
      <c r="AK59" s="338">
        <v>69</v>
      </c>
      <c r="AL59" s="338">
        <v>2502</v>
      </c>
      <c r="AM59" s="338">
        <v>0.5</v>
      </c>
      <c r="AN59" s="338" t="s">
        <v>1480</v>
      </c>
      <c r="AO59" s="338" t="s">
        <v>1481</v>
      </c>
      <c r="AP59" s="338" t="s">
        <v>1480</v>
      </c>
      <c r="AQ59" s="338" t="s">
        <v>1480</v>
      </c>
      <c r="AR59" s="338" t="s">
        <v>1480</v>
      </c>
      <c r="AS59" s="338" t="s">
        <v>1480</v>
      </c>
      <c r="AT59" s="338" t="s">
        <v>1480</v>
      </c>
      <c r="AU59" s="338" t="s">
        <v>1480</v>
      </c>
      <c r="AV59" s="338" t="s">
        <v>1480</v>
      </c>
    </row>
    <row r="60" spans="1:48" ht="15.6" x14ac:dyDescent="0.3">
      <c r="A60" s="338" t="s">
        <v>927</v>
      </c>
      <c r="B60" s="338" t="s">
        <v>948</v>
      </c>
      <c r="C60" s="339">
        <v>0.5</v>
      </c>
      <c r="D60" s="338">
        <v>8</v>
      </c>
      <c r="E60" s="338">
        <v>2020</v>
      </c>
      <c r="F60" s="338">
        <v>2016</v>
      </c>
      <c r="G60" s="338">
        <v>2023</v>
      </c>
      <c r="H60" s="340">
        <v>42369</v>
      </c>
      <c r="I60" s="340">
        <v>45291</v>
      </c>
      <c r="J60" s="338" t="s">
        <v>1479</v>
      </c>
      <c r="K60" s="338">
        <v>53</v>
      </c>
      <c r="L60" s="338">
        <v>0</v>
      </c>
      <c r="M60" s="338">
        <v>0</v>
      </c>
      <c r="N60" s="338">
        <v>0</v>
      </c>
      <c r="O60" s="338">
        <v>53</v>
      </c>
      <c r="P60" s="339">
        <v>0</v>
      </c>
      <c r="Q60" s="338">
        <v>27</v>
      </c>
      <c r="R60" s="338">
        <v>0</v>
      </c>
      <c r="S60" s="338">
        <v>34</v>
      </c>
      <c r="T60" s="338">
        <v>0</v>
      </c>
      <c r="U60" s="338">
        <v>0</v>
      </c>
      <c r="V60" s="338">
        <v>0</v>
      </c>
      <c r="W60" s="338">
        <v>34</v>
      </c>
      <c r="X60" s="338">
        <v>0</v>
      </c>
      <c r="Y60" s="338">
        <v>34</v>
      </c>
      <c r="Z60" s="339">
        <v>0</v>
      </c>
      <c r="AA60" s="339">
        <v>0</v>
      </c>
      <c r="AB60" s="338">
        <v>38</v>
      </c>
      <c r="AC60" s="338">
        <v>0</v>
      </c>
      <c r="AD60" s="338">
        <v>38</v>
      </c>
      <c r="AE60" s="339">
        <v>0</v>
      </c>
      <c r="AF60" s="338">
        <v>93</v>
      </c>
      <c r="AG60" s="338">
        <v>91</v>
      </c>
      <c r="AH60" s="338">
        <v>2</v>
      </c>
      <c r="AI60" s="339">
        <v>0.97850000000000004</v>
      </c>
      <c r="AJ60" s="338">
        <v>218</v>
      </c>
      <c r="AK60" s="338">
        <v>91</v>
      </c>
      <c r="AL60" s="338">
        <v>127</v>
      </c>
      <c r="AM60" s="338">
        <v>0.5</v>
      </c>
      <c r="AN60" s="338" t="s">
        <v>1480</v>
      </c>
      <c r="AO60" s="338" t="s">
        <v>1481</v>
      </c>
      <c r="AP60" s="338" t="s">
        <v>1480</v>
      </c>
      <c r="AQ60" s="338" t="s">
        <v>1482</v>
      </c>
      <c r="AR60" s="338" t="s">
        <v>1480</v>
      </c>
      <c r="AS60" s="338" t="s">
        <v>1480</v>
      </c>
      <c r="AT60" s="338" t="s">
        <v>1480</v>
      </c>
      <c r="AU60" s="338" t="s">
        <v>1480</v>
      </c>
      <c r="AV60" s="338" t="s">
        <v>1482</v>
      </c>
    </row>
    <row r="61" spans="1:48" ht="15.6" x14ac:dyDescent="0.3">
      <c r="A61" s="338" t="s">
        <v>927</v>
      </c>
      <c r="B61" s="338" t="s">
        <v>966</v>
      </c>
      <c r="C61" s="339">
        <v>0.5</v>
      </c>
      <c r="D61" s="338">
        <v>8</v>
      </c>
      <c r="E61" s="338">
        <v>2020</v>
      </c>
      <c r="F61" s="338">
        <v>2016</v>
      </c>
      <c r="G61" s="338">
        <v>2023</v>
      </c>
      <c r="H61" s="340">
        <v>42369</v>
      </c>
      <c r="I61" s="340">
        <v>45291</v>
      </c>
      <c r="J61" s="338" t="s">
        <v>1479</v>
      </c>
      <c r="K61" s="338">
        <v>1546</v>
      </c>
      <c r="L61" s="338">
        <v>0</v>
      </c>
      <c r="M61" s="338">
        <v>0</v>
      </c>
      <c r="N61" s="338">
        <v>0</v>
      </c>
      <c r="O61" s="338">
        <v>1546</v>
      </c>
      <c r="P61" s="339">
        <v>0</v>
      </c>
      <c r="Q61" s="338">
        <v>773</v>
      </c>
      <c r="R61" s="338">
        <v>0</v>
      </c>
      <c r="S61" s="338">
        <v>991</v>
      </c>
      <c r="T61" s="338">
        <v>61</v>
      </c>
      <c r="U61" s="338">
        <v>55</v>
      </c>
      <c r="V61" s="338">
        <v>6</v>
      </c>
      <c r="W61" s="338">
        <v>930</v>
      </c>
      <c r="X61" s="338">
        <v>61</v>
      </c>
      <c r="Y61" s="338">
        <v>930</v>
      </c>
      <c r="Z61" s="339">
        <v>6.1600000000000002E-2</v>
      </c>
      <c r="AA61" s="339">
        <v>6.1600000000000002E-2</v>
      </c>
      <c r="AB61" s="338">
        <v>1100</v>
      </c>
      <c r="AC61" s="338">
        <v>276</v>
      </c>
      <c r="AD61" s="338">
        <v>824</v>
      </c>
      <c r="AE61" s="339">
        <v>0.25090000000000001</v>
      </c>
      <c r="AF61" s="338">
        <v>2724</v>
      </c>
      <c r="AG61" s="338">
        <v>584</v>
      </c>
      <c r="AH61" s="338">
        <v>2140</v>
      </c>
      <c r="AI61" s="339">
        <v>0.21440000000000001</v>
      </c>
      <c r="AJ61" s="338">
        <v>6361</v>
      </c>
      <c r="AK61" s="338">
        <v>921</v>
      </c>
      <c r="AL61" s="338">
        <v>5440</v>
      </c>
      <c r="AM61" s="338">
        <v>0.5</v>
      </c>
      <c r="AN61" s="338" t="s">
        <v>1480</v>
      </c>
      <c r="AO61" s="338" t="s">
        <v>1481</v>
      </c>
      <c r="AP61" s="338" t="s">
        <v>1480</v>
      </c>
      <c r="AQ61" s="338" t="s">
        <v>1480</v>
      </c>
      <c r="AR61" s="338" t="s">
        <v>1480</v>
      </c>
      <c r="AS61" s="338" t="s">
        <v>1480</v>
      </c>
      <c r="AT61" s="338" t="s">
        <v>1480</v>
      </c>
      <c r="AU61" s="338" t="s">
        <v>1480</v>
      </c>
      <c r="AV61" s="338" t="s">
        <v>1480</v>
      </c>
    </row>
    <row r="62" spans="1:48" ht="15.6" x14ac:dyDescent="0.3">
      <c r="A62" s="338" t="s">
        <v>927</v>
      </c>
      <c r="B62" s="338" t="s">
        <v>967</v>
      </c>
      <c r="C62" s="339">
        <v>0.5</v>
      </c>
      <c r="D62" s="338">
        <v>8</v>
      </c>
      <c r="E62" s="338">
        <v>2020</v>
      </c>
      <c r="F62" s="338">
        <v>2016</v>
      </c>
      <c r="G62" s="338">
        <v>2023</v>
      </c>
      <c r="H62" s="340">
        <v>42369</v>
      </c>
      <c r="I62" s="340">
        <v>45291</v>
      </c>
      <c r="J62" s="338" t="s">
        <v>1479</v>
      </c>
      <c r="K62" s="338">
        <v>186</v>
      </c>
      <c r="L62" s="338">
        <v>0</v>
      </c>
      <c r="M62" s="338">
        <v>0</v>
      </c>
      <c r="N62" s="338">
        <v>0</v>
      </c>
      <c r="O62" s="338">
        <v>186</v>
      </c>
      <c r="P62" s="339">
        <v>0</v>
      </c>
      <c r="Q62" s="338">
        <v>93</v>
      </c>
      <c r="R62" s="338">
        <v>0</v>
      </c>
      <c r="S62" s="338">
        <v>119</v>
      </c>
      <c r="T62" s="338">
        <v>0</v>
      </c>
      <c r="U62" s="338">
        <v>0</v>
      </c>
      <c r="V62" s="338">
        <v>0</v>
      </c>
      <c r="W62" s="338">
        <v>119</v>
      </c>
      <c r="X62" s="338">
        <v>0</v>
      </c>
      <c r="Y62" s="338">
        <v>119</v>
      </c>
      <c r="Z62" s="339">
        <v>0</v>
      </c>
      <c r="AA62" s="339">
        <v>0</v>
      </c>
      <c r="AB62" s="338">
        <v>136</v>
      </c>
      <c r="AC62" s="338">
        <v>2</v>
      </c>
      <c r="AD62" s="338">
        <v>134</v>
      </c>
      <c r="AE62" s="339">
        <v>1.47E-2</v>
      </c>
      <c r="AF62" s="338">
        <v>337</v>
      </c>
      <c r="AG62" s="338">
        <v>48</v>
      </c>
      <c r="AH62" s="338">
        <v>289</v>
      </c>
      <c r="AI62" s="339">
        <v>0.1424</v>
      </c>
      <c r="AJ62" s="338">
        <v>778</v>
      </c>
      <c r="AK62" s="338">
        <v>50</v>
      </c>
      <c r="AL62" s="338">
        <v>728</v>
      </c>
      <c r="AM62" s="338">
        <v>0.5</v>
      </c>
      <c r="AN62" s="338" t="s">
        <v>1480</v>
      </c>
      <c r="AO62" s="338" t="s">
        <v>1481</v>
      </c>
      <c r="AP62" s="338" t="s">
        <v>1480</v>
      </c>
      <c r="AQ62" s="338" t="s">
        <v>1480</v>
      </c>
      <c r="AR62" s="338" t="s">
        <v>1480</v>
      </c>
      <c r="AS62" s="338" t="s">
        <v>1480</v>
      </c>
      <c r="AT62" s="338" t="s">
        <v>1480</v>
      </c>
      <c r="AU62" s="338" t="s">
        <v>1480</v>
      </c>
      <c r="AV62" s="338" t="s">
        <v>1480</v>
      </c>
    </row>
    <row r="63" spans="1:48" ht="15.6" x14ac:dyDescent="0.3">
      <c r="A63" s="338" t="s">
        <v>927</v>
      </c>
      <c r="B63" s="338" t="s">
        <v>968</v>
      </c>
      <c r="C63" s="339">
        <v>0.5</v>
      </c>
      <c r="D63" s="338">
        <v>8</v>
      </c>
      <c r="E63" s="338">
        <v>2020</v>
      </c>
      <c r="F63" s="338">
        <v>2016</v>
      </c>
      <c r="G63" s="338">
        <v>2023</v>
      </c>
      <c r="H63" s="340">
        <v>42369</v>
      </c>
      <c r="I63" s="340">
        <v>45291</v>
      </c>
      <c r="J63" s="338" t="s">
        <v>1479</v>
      </c>
      <c r="K63" s="338">
        <v>315</v>
      </c>
      <c r="L63" s="338">
        <v>14</v>
      </c>
      <c r="M63" s="338">
        <v>0</v>
      </c>
      <c r="N63" s="338">
        <v>14</v>
      </c>
      <c r="O63" s="338">
        <v>301</v>
      </c>
      <c r="P63" s="339">
        <v>4.4400000000000002E-2</v>
      </c>
      <c r="Q63" s="338">
        <v>158</v>
      </c>
      <c r="R63" s="338">
        <v>0</v>
      </c>
      <c r="S63" s="338">
        <v>202</v>
      </c>
      <c r="T63" s="338">
        <v>44</v>
      </c>
      <c r="U63" s="338">
        <v>0</v>
      </c>
      <c r="V63" s="338">
        <v>44</v>
      </c>
      <c r="W63" s="338">
        <v>158</v>
      </c>
      <c r="X63" s="338">
        <v>44</v>
      </c>
      <c r="Y63" s="338">
        <v>158</v>
      </c>
      <c r="Z63" s="339">
        <v>0.21779999999999999</v>
      </c>
      <c r="AA63" s="339">
        <v>0.21779999999999999</v>
      </c>
      <c r="AB63" s="338">
        <v>210</v>
      </c>
      <c r="AC63" s="338">
        <v>84</v>
      </c>
      <c r="AD63" s="338">
        <v>126</v>
      </c>
      <c r="AE63" s="339">
        <v>0.4</v>
      </c>
      <c r="AF63" s="338">
        <v>520</v>
      </c>
      <c r="AG63" s="338">
        <v>287</v>
      </c>
      <c r="AH63" s="338">
        <v>233</v>
      </c>
      <c r="AI63" s="339">
        <v>0.55189999999999995</v>
      </c>
      <c r="AJ63" s="338">
        <v>1247</v>
      </c>
      <c r="AK63" s="338">
        <v>429</v>
      </c>
      <c r="AL63" s="338">
        <v>818</v>
      </c>
      <c r="AM63" s="338">
        <v>0.5</v>
      </c>
      <c r="AN63" s="338" t="s">
        <v>1480</v>
      </c>
      <c r="AO63" s="338" t="s">
        <v>1481</v>
      </c>
      <c r="AP63" s="338" t="s">
        <v>1480</v>
      </c>
      <c r="AQ63" s="338" t="s">
        <v>1482</v>
      </c>
      <c r="AR63" s="338" t="s">
        <v>1480</v>
      </c>
      <c r="AS63" s="338" t="s">
        <v>1480</v>
      </c>
      <c r="AT63" s="338" t="s">
        <v>1480</v>
      </c>
      <c r="AU63" s="338" t="s">
        <v>1480</v>
      </c>
      <c r="AV63" s="338" t="s">
        <v>1482</v>
      </c>
    </row>
    <row r="64" spans="1:48" ht="15.6" x14ac:dyDescent="0.3">
      <c r="A64" s="338" t="s">
        <v>927</v>
      </c>
      <c r="B64" s="338" t="s">
        <v>1496</v>
      </c>
      <c r="C64" s="339">
        <v>0.5</v>
      </c>
      <c r="D64" s="338">
        <v>8</v>
      </c>
      <c r="E64" s="338">
        <v>2020</v>
      </c>
      <c r="F64" s="338">
        <v>2016</v>
      </c>
      <c r="G64" s="338">
        <v>2023</v>
      </c>
      <c r="H64" s="340">
        <v>42369</v>
      </c>
      <c r="I64" s="340">
        <v>45291</v>
      </c>
      <c r="J64" s="338" t="s">
        <v>1479</v>
      </c>
      <c r="K64" s="338">
        <v>636</v>
      </c>
      <c r="L64" s="338"/>
      <c r="M64" s="338"/>
      <c r="N64" s="338"/>
      <c r="O64" s="338">
        <v>636</v>
      </c>
      <c r="P64" s="338"/>
      <c r="Q64" s="338">
        <v>318</v>
      </c>
      <c r="R64" s="338">
        <v>0</v>
      </c>
      <c r="S64" s="338">
        <v>408</v>
      </c>
      <c r="T64" s="338"/>
      <c r="U64" s="338"/>
      <c r="V64" s="338"/>
      <c r="W64" s="338">
        <v>408</v>
      </c>
      <c r="X64" s="338">
        <v>0</v>
      </c>
      <c r="Y64" s="338">
        <v>408</v>
      </c>
      <c r="Z64" s="338"/>
      <c r="AA64" s="339">
        <v>0</v>
      </c>
      <c r="AB64" s="338">
        <v>416</v>
      </c>
      <c r="AC64" s="338"/>
      <c r="AD64" s="338">
        <v>416</v>
      </c>
      <c r="AE64" s="338"/>
      <c r="AF64" s="338">
        <v>1031</v>
      </c>
      <c r="AG64" s="338"/>
      <c r="AH64" s="338">
        <v>1031</v>
      </c>
      <c r="AI64" s="338"/>
      <c r="AJ64" s="338">
        <v>2491</v>
      </c>
      <c r="AK64" s="338"/>
      <c r="AL64" s="338">
        <v>2491</v>
      </c>
      <c r="AM64" s="338">
        <v>0.5</v>
      </c>
      <c r="AN64" s="338" t="s">
        <v>1480</v>
      </c>
      <c r="AO64" s="338" t="s">
        <v>1483</v>
      </c>
      <c r="AP64" s="338" t="s">
        <v>1480</v>
      </c>
      <c r="AQ64" s="338" t="s">
        <v>1480</v>
      </c>
      <c r="AR64" s="338" t="s">
        <v>1480</v>
      </c>
      <c r="AS64" s="338" t="s">
        <v>1480</v>
      </c>
      <c r="AT64" s="338" t="s">
        <v>1480</v>
      </c>
      <c r="AU64" s="338" t="s">
        <v>1480</v>
      </c>
      <c r="AV64" s="338" t="s">
        <v>1480</v>
      </c>
    </row>
    <row r="65" spans="1:48" ht="15.6" x14ac:dyDescent="0.3">
      <c r="A65" s="338" t="s">
        <v>927</v>
      </c>
      <c r="B65" s="338" t="s">
        <v>974</v>
      </c>
      <c r="C65" s="339">
        <v>0.5</v>
      </c>
      <c r="D65" s="338">
        <v>8</v>
      </c>
      <c r="E65" s="338">
        <v>2020</v>
      </c>
      <c r="F65" s="338">
        <v>2016</v>
      </c>
      <c r="G65" s="338">
        <v>2023</v>
      </c>
      <c r="H65" s="340">
        <v>42369</v>
      </c>
      <c r="I65" s="340">
        <v>45291</v>
      </c>
      <c r="J65" s="338" t="s">
        <v>1479</v>
      </c>
      <c r="K65" s="338">
        <v>321</v>
      </c>
      <c r="L65" s="338">
        <v>33</v>
      </c>
      <c r="M65" s="338">
        <v>33</v>
      </c>
      <c r="N65" s="338">
        <v>0</v>
      </c>
      <c r="O65" s="338">
        <v>288</v>
      </c>
      <c r="P65" s="339">
        <v>0.1028</v>
      </c>
      <c r="Q65" s="338">
        <v>161</v>
      </c>
      <c r="R65" s="338">
        <v>0</v>
      </c>
      <c r="S65" s="338">
        <v>206</v>
      </c>
      <c r="T65" s="338">
        <v>38</v>
      </c>
      <c r="U65" s="338">
        <v>38</v>
      </c>
      <c r="V65" s="338">
        <v>0</v>
      </c>
      <c r="W65" s="338">
        <v>168</v>
      </c>
      <c r="X65" s="338">
        <v>38</v>
      </c>
      <c r="Y65" s="338">
        <v>168</v>
      </c>
      <c r="Z65" s="339">
        <v>0.1845</v>
      </c>
      <c r="AA65" s="339">
        <v>0.1845</v>
      </c>
      <c r="AB65" s="338">
        <v>217</v>
      </c>
      <c r="AC65" s="338">
        <v>0</v>
      </c>
      <c r="AD65" s="338">
        <v>217</v>
      </c>
      <c r="AE65" s="339">
        <v>0</v>
      </c>
      <c r="AF65" s="338">
        <v>536</v>
      </c>
      <c r="AG65" s="338">
        <v>123</v>
      </c>
      <c r="AH65" s="338">
        <v>413</v>
      </c>
      <c r="AI65" s="339">
        <v>0.22950000000000001</v>
      </c>
      <c r="AJ65" s="338">
        <v>1280</v>
      </c>
      <c r="AK65" s="338">
        <v>194</v>
      </c>
      <c r="AL65" s="338">
        <v>1086</v>
      </c>
      <c r="AM65" s="338">
        <v>0.5</v>
      </c>
      <c r="AN65" s="338" t="s">
        <v>1480</v>
      </c>
      <c r="AO65" s="338" t="s">
        <v>1481</v>
      </c>
      <c r="AP65" s="338" t="s">
        <v>1480</v>
      </c>
      <c r="AQ65" s="338" t="s">
        <v>1480</v>
      </c>
      <c r="AR65" s="338" t="s">
        <v>1480</v>
      </c>
      <c r="AS65" s="338" t="s">
        <v>1480</v>
      </c>
      <c r="AT65" s="338" t="s">
        <v>1480</v>
      </c>
      <c r="AU65" s="338" t="s">
        <v>1480</v>
      </c>
      <c r="AV65" s="338" t="s">
        <v>1480</v>
      </c>
    </row>
    <row r="66" spans="1:48" ht="15.6" x14ac:dyDescent="0.3">
      <c r="A66" s="338" t="s">
        <v>927</v>
      </c>
      <c r="B66" s="338" t="s">
        <v>978</v>
      </c>
      <c r="C66" s="339">
        <v>0.5</v>
      </c>
      <c r="D66" s="338">
        <v>8</v>
      </c>
      <c r="E66" s="338">
        <v>2020</v>
      </c>
      <c r="F66" s="338">
        <v>2016</v>
      </c>
      <c r="G66" s="338">
        <v>2023</v>
      </c>
      <c r="H66" s="340">
        <v>42369</v>
      </c>
      <c r="I66" s="340">
        <v>45291</v>
      </c>
      <c r="J66" s="338" t="s">
        <v>1479</v>
      </c>
      <c r="K66" s="338">
        <v>538</v>
      </c>
      <c r="L66" s="338">
        <v>0</v>
      </c>
      <c r="M66" s="338">
        <v>0</v>
      </c>
      <c r="N66" s="338">
        <v>0</v>
      </c>
      <c r="O66" s="338">
        <v>538</v>
      </c>
      <c r="P66" s="339">
        <v>0</v>
      </c>
      <c r="Q66" s="338">
        <v>269</v>
      </c>
      <c r="R66" s="338">
        <v>0</v>
      </c>
      <c r="S66" s="338">
        <v>345</v>
      </c>
      <c r="T66" s="338">
        <v>29</v>
      </c>
      <c r="U66" s="338">
        <v>0</v>
      </c>
      <c r="V66" s="338">
        <v>29</v>
      </c>
      <c r="W66" s="338">
        <v>316</v>
      </c>
      <c r="X66" s="338">
        <v>29</v>
      </c>
      <c r="Y66" s="338">
        <v>316</v>
      </c>
      <c r="Z66" s="339">
        <v>8.4099999999999994E-2</v>
      </c>
      <c r="AA66" s="339">
        <v>8.4099999999999994E-2</v>
      </c>
      <c r="AB66" s="338">
        <v>391</v>
      </c>
      <c r="AC66" s="338">
        <v>44</v>
      </c>
      <c r="AD66" s="338">
        <v>347</v>
      </c>
      <c r="AE66" s="339">
        <v>0.1125</v>
      </c>
      <c r="AF66" s="338">
        <v>967</v>
      </c>
      <c r="AG66" s="338">
        <v>479</v>
      </c>
      <c r="AH66" s="338">
        <v>488</v>
      </c>
      <c r="AI66" s="339">
        <v>0.49530000000000002</v>
      </c>
      <c r="AJ66" s="338">
        <v>2241</v>
      </c>
      <c r="AK66" s="338">
        <v>552</v>
      </c>
      <c r="AL66" s="338">
        <v>1689</v>
      </c>
      <c r="AM66" s="338">
        <v>0.5</v>
      </c>
      <c r="AN66" s="338" t="s">
        <v>1480</v>
      </c>
      <c r="AO66" s="338" t="s">
        <v>1481</v>
      </c>
      <c r="AP66" s="338" t="s">
        <v>1480</v>
      </c>
      <c r="AQ66" s="338" t="s">
        <v>1480</v>
      </c>
      <c r="AR66" s="338" t="s">
        <v>1480</v>
      </c>
      <c r="AS66" s="338" t="s">
        <v>1480</v>
      </c>
      <c r="AT66" s="338" t="s">
        <v>1480</v>
      </c>
      <c r="AU66" s="338" t="s">
        <v>1480</v>
      </c>
      <c r="AV66" s="338" t="s">
        <v>1480</v>
      </c>
    </row>
    <row r="67" spans="1:48" ht="15.6" x14ac:dyDescent="0.3">
      <c r="A67" s="338" t="s">
        <v>927</v>
      </c>
      <c r="B67" s="338" t="s">
        <v>984</v>
      </c>
      <c r="C67" s="339">
        <v>0.5</v>
      </c>
      <c r="D67" s="338">
        <v>8</v>
      </c>
      <c r="E67" s="338">
        <v>2020</v>
      </c>
      <c r="F67" s="338">
        <v>2016</v>
      </c>
      <c r="G67" s="338">
        <v>2023</v>
      </c>
      <c r="H67" s="340">
        <v>42369</v>
      </c>
      <c r="I67" s="340">
        <v>45291</v>
      </c>
      <c r="J67" s="338" t="s">
        <v>1479</v>
      </c>
      <c r="K67" s="338">
        <v>877</v>
      </c>
      <c r="L67" s="338">
        <v>18</v>
      </c>
      <c r="M67" s="338">
        <v>18</v>
      </c>
      <c r="N67" s="338">
        <v>0</v>
      </c>
      <c r="O67" s="338">
        <v>859</v>
      </c>
      <c r="P67" s="339">
        <v>2.0500000000000001E-2</v>
      </c>
      <c r="Q67" s="338">
        <v>439</v>
      </c>
      <c r="R67" s="338">
        <v>0</v>
      </c>
      <c r="S67" s="338">
        <v>562</v>
      </c>
      <c r="T67" s="338">
        <v>239</v>
      </c>
      <c r="U67" s="338">
        <v>168</v>
      </c>
      <c r="V67" s="338">
        <v>71</v>
      </c>
      <c r="W67" s="338">
        <v>323</v>
      </c>
      <c r="X67" s="338">
        <v>239</v>
      </c>
      <c r="Y67" s="338">
        <v>323</v>
      </c>
      <c r="Z67" s="339">
        <v>0.42530000000000001</v>
      </c>
      <c r="AA67" s="339">
        <v>0.42530000000000001</v>
      </c>
      <c r="AB67" s="338">
        <v>627</v>
      </c>
      <c r="AC67" s="338">
        <v>605</v>
      </c>
      <c r="AD67" s="338">
        <v>22</v>
      </c>
      <c r="AE67" s="339">
        <v>0.96489999999999998</v>
      </c>
      <c r="AF67" s="338">
        <v>1552</v>
      </c>
      <c r="AG67" s="338">
        <v>175</v>
      </c>
      <c r="AH67" s="338">
        <v>1377</v>
      </c>
      <c r="AI67" s="339">
        <v>0.1128</v>
      </c>
      <c r="AJ67" s="338">
        <v>3618</v>
      </c>
      <c r="AK67" s="338">
        <v>1037</v>
      </c>
      <c r="AL67" s="338">
        <v>2581</v>
      </c>
      <c r="AM67" s="338">
        <v>0.5</v>
      </c>
      <c r="AN67" s="338" t="s">
        <v>1480</v>
      </c>
      <c r="AO67" s="338" t="s">
        <v>1481</v>
      </c>
      <c r="AP67" s="338" t="s">
        <v>1480</v>
      </c>
      <c r="AQ67" s="338" t="s">
        <v>1480</v>
      </c>
      <c r="AR67" s="338" t="s">
        <v>1480</v>
      </c>
      <c r="AS67" s="338" t="s">
        <v>1480</v>
      </c>
      <c r="AT67" s="338" t="s">
        <v>1480</v>
      </c>
      <c r="AU67" s="338" t="s">
        <v>1480</v>
      </c>
      <c r="AV67" s="338" t="s">
        <v>1480</v>
      </c>
    </row>
    <row r="68" spans="1:48" ht="15.6" x14ac:dyDescent="0.3">
      <c r="A68" s="338" t="s">
        <v>927</v>
      </c>
      <c r="B68" s="338" t="s">
        <v>987</v>
      </c>
      <c r="C68" s="339">
        <v>0.5</v>
      </c>
      <c r="D68" s="338">
        <v>8</v>
      </c>
      <c r="E68" s="338">
        <v>2020</v>
      </c>
      <c r="F68" s="338">
        <v>2016</v>
      </c>
      <c r="G68" s="338">
        <v>2023</v>
      </c>
      <c r="H68" s="340">
        <v>42369</v>
      </c>
      <c r="I68" s="340">
        <v>45291</v>
      </c>
      <c r="J68" s="338" t="s">
        <v>1479</v>
      </c>
      <c r="K68" s="338">
        <v>131</v>
      </c>
      <c r="L68" s="338">
        <v>0</v>
      </c>
      <c r="M68" s="338">
        <v>0</v>
      </c>
      <c r="N68" s="338">
        <v>0</v>
      </c>
      <c r="O68" s="338">
        <v>131</v>
      </c>
      <c r="P68" s="339">
        <v>0</v>
      </c>
      <c r="Q68" s="338">
        <v>66</v>
      </c>
      <c r="R68" s="338">
        <v>0</v>
      </c>
      <c r="S68" s="338">
        <v>84</v>
      </c>
      <c r="T68" s="338">
        <v>0</v>
      </c>
      <c r="U68" s="338">
        <v>0</v>
      </c>
      <c r="V68" s="338">
        <v>0</v>
      </c>
      <c r="W68" s="338">
        <v>84</v>
      </c>
      <c r="X68" s="338">
        <v>0</v>
      </c>
      <c r="Y68" s="338">
        <v>84</v>
      </c>
      <c r="Z68" s="339">
        <v>0</v>
      </c>
      <c r="AA68" s="339">
        <v>0</v>
      </c>
      <c r="AB68" s="338">
        <v>89</v>
      </c>
      <c r="AC68" s="338">
        <v>0</v>
      </c>
      <c r="AD68" s="338">
        <v>89</v>
      </c>
      <c r="AE68" s="339">
        <v>0</v>
      </c>
      <c r="AF68" s="338">
        <v>221</v>
      </c>
      <c r="AG68" s="338">
        <v>34</v>
      </c>
      <c r="AH68" s="338">
        <v>187</v>
      </c>
      <c r="AI68" s="339">
        <v>0.15379999999999999</v>
      </c>
      <c r="AJ68" s="338">
        <v>525</v>
      </c>
      <c r="AK68" s="338">
        <v>34</v>
      </c>
      <c r="AL68" s="338">
        <v>491</v>
      </c>
      <c r="AM68" s="338">
        <v>0.5</v>
      </c>
      <c r="AN68" s="338" t="s">
        <v>1480</v>
      </c>
      <c r="AO68" s="338" t="s">
        <v>1481</v>
      </c>
      <c r="AP68" s="338" t="s">
        <v>1480</v>
      </c>
      <c r="AQ68" s="338" t="s">
        <v>1480</v>
      </c>
      <c r="AR68" s="338" t="s">
        <v>1480</v>
      </c>
      <c r="AS68" s="338" t="s">
        <v>1480</v>
      </c>
      <c r="AT68" s="338" t="s">
        <v>1480</v>
      </c>
      <c r="AU68" s="338" t="s">
        <v>1480</v>
      </c>
      <c r="AV68" s="338" t="s">
        <v>1480</v>
      </c>
    </row>
    <row r="69" spans="1:48" s="344" customFormat="1" ht="15.6" x14ac:dyDescent="0.3">
      <c r="A69" s="341" t="s">
        <v>1497</v>
      </c>
      <c r="B69" s="341"/>
      <c r="C69" s="342"/>
      <c r="D69" s="341"/>
      <c r="E69" s="341"/>
      <c r="F69" s="341"/>
      <c r="G69" s="341"/>
      <c r="H69" s="343"/>
      <c r="I69" s="343"/>
      <c r="J69" s="341"/>
      <c r="K69" s="341"/>
      <c r="L69" s="341">
        <f>SUM(L59:L68)</f>
        <v>65</v>
      </c>
      <c r="M69" s="341"/>
      <c r="N69" s="341"/>
      <c r="O69" s="341"/>
      <c r="P69" s="342"/>
      <c r="Q69" s="341"/>
      <c r="R69" s="341"/>
      <c r="S69" s="341"/>
      <c r="T69" s="341">
        <f>SUM(T59:T68)</f>
        <v>411</v>
      </c>
      <c r="U69" s="341"/>
      <c r="V69" s="341"/>
      <c r="W69" s="341"/>
      <c r="X69" s="341"/>
      <c r="Y69" s="341"/>
      <c r="Z69" s="342"/>
      <c r="AA69" s="342"/>
      <c r="AB69" s="341"/>
      <c r="AC69" s="341">
        <f>SUM(AC59:AC68)</f>
        <v>1022</v>
      </c>
      <c r="AD69" s="341"/>
      <c r="AE69" s="342"/>
      <c r="AF69" s="341"/>
      <c r="AG69" s="341">
        <f>SUM(AG59:AG68)</f>
        <v>1879</v>
      </c>
      <c r="AH69" s="341"/>
      <c r="AI69" s="342"/>
      <c r="AJ69" s="341"/>
      <c r="AK69" s="341"/>
      <c r="AL69" s="341"/>
      <c r="AM69" s="341"/>
      <c r="AN69" s="341"/>
      <c r="AO69" s="341"/>
      <c r="AP69" s="341"/>
      <c r="AQ69" s="341"/>
      <c r="AR69" s="341"/>
      <c r="AS69" s="341"/>
      <c r="AT69" s="341"/>
      <c r="AU69" s="341"/>
      <c r="AV69" s="341"/>
    </row>
    <row r="70" spans="1:48" ht="15.6" x14ac:dyDescent="0.3">
      <c r="A70" s="338" t="s">
        <v>936</v>
      </c>
      <c r="B70" s="338" t="s">
        <v>937</v>
      </c>
      <c r="C70" s="339">
        <v>0.5</v>
      </c>
      <c r="D70" s="338">
        <v>8</v>
      </c>
      <c r="E70" s="338">
        <v>2020</v>
      </c>
      <c r="F70" s="338">
        <v>2016</v>
      </c>
      <c r="G70" s="338">
        <v>2023</v>
      </c>
      <c r="H70" s="340">
        <v>42369</v>
      </c>
      <c r="I70" s="340">
        <v>45291</v>
      </c>
      <c r="J70" s="338" t="s">
        <v>1479</v>
      </c>
      <c r="K70" s="338">
        <v>211</v>
      </c>
      <c r="L70" s="338">
        <v>45</v>
      </c>
      <c r="M70" s="338">
        <v>43</v>
      </c>
      <c r="N70" s="338">
        <v>2</v>
      </c>
      <c r="O70" s="338">
        <v>166</v>
      </c>
      <c r="P70" s="339">
        <v>0.21329999999999999</v>
      </c>
      <c r="Q70" s="338">
        <v>106</v>
      </c>
      <c r="R70" s="338">
        <v>0</v>
      </c>
      <c r="S70" s="338">
        <v>163</v>
      </c>
      <c r="T70" s="338">
        <v>92</v>
      </c>
      <c r="U70" s="338">
        <v>0</v>
      </c>
      <c r="V70" s="338">
        <v>92</v>
      </c>
      <c r="W70" s="338">
        <v>71</v>
      </c>
      <c r="X70" s="338">
        <v>92</v>
      </c>
      <c r="Y70" s="338">
        <v>71</v>
      </c>
      <c r="Z70" s="339">
        <v>0.56440000000000001</v>
      </c>
      <c r="AA70" s="339">
        <v>0.56440000000000001</v>
      </c>
      <c r="AB70" s="338">
        <v>121</v>
      </c>
      <c r="AC70" s="338">
        <v>202</v>
      </c>
      <c r="AD70" s="338">
        <v>0</v>
      </c>
      <c r="AE70" s="339">
        <v>1.6694</v>
      </c>
      <c r="AF70" s="338">
        <v>470</v>
      </c>
      <c r="AG70" s="338">
        <v>243</v>
      </c>
      <c r="AH70" s="338">
        <v>227</v>
      </c>
      <c r="AI70" s="339">
        <v>0.51700000000000002</v>
      </c>
      <c r="AJ70" s="338">
        <v>965</v>
      </c>
      <c r="AK70" s="338">
        <v>582</v>
      </c>
      <c r="AL70" s="338">
        <v>383</v>
      </c>
      <c r="AM70" s="338">
        <v>0.5</v>
      </c>
      <c r="AN70" s="338" t="s">
        <v>1480</v>
      </c>
      <c r="AO70" s="338" t="s">
        <v>1481</v>
      </c>
      <c r="AP70" s="338" t="s">
        <v>1480</v>
      </c>
      <c r="AQ70" s="338" t="s">
        <v>1482</v>
      </c>
      <c r="AR70" s="338" t="s">
        <v>1480</v>
      </c>
      <c r="AS70" s="338" t="s">
        <v>1480</v>
      </c>
      <c r="AT70" s="338" t="s">
        <v>1482</v>
      </c>
      <c r="AU70" s="338" t="s">
        <v>1480</v>
      </c>
      <c r="AV70" s="338" t="s">
        <v>1482</v>
      </c>
    </row>
    <row r="71" spans="1:48" ht="15.6" x14ac:dyDescent="0.3">
      <c r="A71" s="338" t="s">
        <v>936</v>
      </c>
      <c r="B71" s="338" t="s">
        <v>941</v>
      </c>
      <c r="C71" s="339">
        <v>0.5</v>
      </c>
      <c r="D71" s="338">
        <v>8</v>
      </c>
      <c r="E71" s="338">
        <v>2020</v>
      </c>
      <c r="F71" s="338">
        <v>2016</v>
      </c>
      <c r="G71" s="338">
        <v>2023</v>
      </c>
      <c r="H71" s="340">
        <v>42369</v>
      </c>
      <c r="I71" s="340">
        <v>45291</v>
      </c>
      <c r="J71" s="338" t="s">
        <v>1479</v>
      </c>
      <c r="K71" s="338">
        <v>143</v>
      </c>
      <c r="L71" s="338">
        <v>0</v>
      </c>
      <c r="M71" s="338">
        <v>0</v>
      </c>
      <c r="N71" s="338">
        <v>0</v>
      </c>
      <c r="O71" s="338">
        <v>143</v>
      </c>
      <c r="P71" s="339">
        <v>0</v>
      </c>
      <c r="Q71" s="338">
        <v>72</v>
      </c>
      <c r="R71" s="338">
        <v>0</v>
      </c>
      <c r="S71" s="338">
        <v>125</v>
      </c>
      <c r="T71" s="338">
        <v>6</v>
      </c>
      <c r="U71" s="338">
        <v>0</v>
      </c>
      <c r="V71" s="338">
        <v>6</v>
      </c>
      <c r="W71" s="338">
        <v>119</v>
      </c>
      <c r="X71" s="338">
        <v>6</v>
      </c>
      <c r="Y71" s="338">
        <v>119</v>
      </c>
      <c r="Z71" s="339">
        <v>4.8000000000000001E-2</v>
      </c>
      <c r="AA71" s="339">
        <v>4.8000000000000001E-2</v>
      </c>
      <c r="AB71" s="338">
        <v>85</v>
      </c>
      <c r="AC71" s="338">
        <v>4</v>
      </c>
      <c r="AD71" s="338">
        <v>81</v>
      </c>
      <c r="AE71" s="339">
        <v>4.7100000000000003E-2</v>
      </c>
      <c r="AF71" s="338">
        <v>272</v>
      </c>
      <c r="AG71" s="338">
        <v>14</v>
      </c>
      <c r="AH71" s="338">
        <v>258</v>
      </c>
      <c r="AI71" s="339">
        <v>5.1499999999999997E-2</v>
      </c>
      <c r="AJ71" s="338">
        <v>625</v>
      </c>
      <c r="AK71" s="338">
        <v>24</v>
      </c>
      <c r="AL71" s="338">
        <v>601</v>
      </c>
      <c r="AM71" s="338">
        <v>0.5</v>
      </c>
      <c r="AN71" s="338" t="s">
        <v>1480</v>
      </c>
      <c r="AO71" s="338" t="s">
        <v>1481</v>
      </c>
      <c r="AP71" s="338" t="s">
        <v>1480</v>
      </c>
      <c r="AQ71" s="338" t="s">
        <v>1480</v>
      </c>
      <c r="AR71" s="338" t="s">
        <v>1480</v>
      </c>
      <c r="AS71" s="338" t="s">
        <v>1480</v>
      </c>
      <c r="AT71" s="338" t="s">
        <v>1480</v>
      </c>
      <c r="AU71" s="338" t="s">
        <v>1480</v>
      </c>
      <c r="AV71" s="338" t="s">
        <v>1480</v>
      </c>
    </row>
    <row r="72" spans="1:48" ht="15.6" x14ac:dyDescent="0.3">
      <c r="A72" s="338" t="s">
        <v>936</v>
      </c>
      <c r="B72" s="338" t="s">
        <v>942</v>
      </c>
      <c r="C72" s="339">
        <v>0.5</v>
      </c>
      <c r="D72" s="338">
        <v>8</v>
      </c>
      <c r="E72" s="338">
        <v>2020</v>
      </c>
      <c r="F72" s="338">
        <v>2016</v>
      </c>
      <c r="G72" s="338">
        <v>2023</v>
      </c>
      <c r="H72" s="340">
        <v>42369</v>
      </c>
      <c r="I72" s="340">
        <v>45291</v>
      </c>
      <c r="J72" s="338" t="s">
        <v>1479</v>
      </c>
      <c r="K72" s="338">
        <v>74</v>
      </c>
      <c r="L72" s="338">
        <v>6</v>
      </c>
      <c r="M72" s="338">
        <v>0</v>
      </c>
      <c r="N72" s="338">
        <v>6</v>
      </c>
      <c r="O72" s="338">
        <v>68</v>
      </c>
      <c r="P72" s="339">
        <v>8.1100000000000005E-2</v>
      </c>
      <c r="Q72" s="338">
        <v>37</v>
      </c>
      <c r="R72" s="338">
        <v>0</v>
      </c>
      <c r="S72" s="338">
        <v>65</v>
      </c>
      <c r="T72" s="338">
        <v>13</v>
      </c>
      <c r="U72" s="338">
        <v>6</v>
      </c>
      <c r="V72" s="338">
        <v>7</v>
      </c>
      <c r="W72" s="338">
        <v>52</v>
      </c>
      <c r="X72" s="338">
        <v>13</v>
      </c>
      <c r="Y72" s="338">
        <v>52</v>
      </c>
      <c r="Z72" s="339">
        <v>0.2</v>
      </c>
      <c r="AA72" s="339">
        <v>0.2</v>
      </c>
      <c r="AB72" s="338">
        <v>68</v>
      </c>
      <c r="AC72" s="338">
        <v>11</v>
      </c>
      <c r="AD72" s="338">
        <v>57</v>
      </c>
      <c r="AE72" s="339">
        <v>0.1618</v>
      </c>
      <c r="AF72" s="338">
        <v>259</v>
      </c>
      <c r="AG72" s="338">
        <v>5</v>
      </c>
      <c r="AH72" s="338">
        <v>254</v>
      </c>
      <c r="AI72" s="339">
        <v>1.9300000000000001E-2</v>
      </c>
      <c r="AJ72" s="338">
        <v>466</v>
      </c>
      <c r="AK72" s="338">
        <v>35</v>
      </c>
      <c r="AL72" s="338">
        <v>431</v>
      </c>
      <c r="AM72" s="338">
        <v>0.5</v>
      </c>
      <c r="AN72" s="338" t="s">
        <v>1480</v>
      </c>
      <c r="AO72" s="338" t="s">
        <v>1483</v>
      </c>
      <c r="AP72" s="338" t="s">
        <v>1480</v>
      </c>
      <c r="AQ72" s="338" t="s">
        <v>1480</v>
      </c>
      <c r="AR72" s="338" t="s">
        <v>1480</v>
      </c>
      <c r="AS72" s="338" t="s">
        <v>1480</v>
      </c>
      <c r="AT72" s="338" t="s">
        <v>1480</v>
      </c>
      <c r="AU72" s="338" t="s">
        <v>1480</v>
      </c>
      <c r="AV72" s="338" t="s">
        <v>1480</v>
      </c>
    </row>
    <row r="73" spans="1:48" ht="15.6" x14ac:dyDescent="0.3">
      <c r="A73" s="338" t="s">
        <v>936</v>
      </c>
      <c r="B73" s="338" t="s">
        <v>956</v>
      </c>
      <c r="C73" s="339">
        <v>0.5</v>
      </c>
      <c r="D73" s="338">
        <v>8</v>
      </c>
      <c r="E73" s="338">
        <v>2020</v>
      </c>
      <c r="F73" s="338">
        <v>2016</v>
      </c>
      <c r="G73" s="338">
        <v>2023</v>
      </c>
      <c r="H73" s="340">
        <v>42369</v>
      </c>
      <c r="I73" s="340">
        <v>45291</v>
      </c>
      <c r="J73" s="338" t="s">
        <v>1479</v>
      </c>
      <c r="K73" s="338">
        <v>80</v>
      </c>
      <c r="L73" s="338">
        <v>40</v>
      </c>
      <c r="M73" s="338">
        <v>39</v>
      </c>
      <c r="N73" s="338">
        <v>1</v>
      </c>
      <c r="O73" s="338">
        <v>40</v>
      </c>
      <c r="P73" s="339">
        <v>0.5</v>
      </c>
      <c r="Q73" s="338">
        <v>40</v>
      </c>
      <c r="R73" s="338">
        <v>0</v>
      </c>
      <c r="S73" s="338">
        <v>80</v>
      </c>
      <c r="T73" s="338">
        <v>68</v>
      </c>
      <c r="U73" s="338">
        <v>65</v>
      </c>
      <c r="V73" s="338">
        <v>3</v>
      </c>
      <c r="W73" s="338">
        <v>12</v>
      </c>
      <c r="X73" s="338">
        <v>68</v>
      </c>
      <c r="Y73" s="338">
        <v>12</v>
      </c>
      <c r="Z73" s="339">
        <v>0.85</v>
      </c>
      <c r="AA73" s="339">
        <v>0.85</v>
      </c>
      <c r="AB73" s="338">
        <v>82</v>
      </c>
      <c r="AC73" s="338">
        <v>53</v>
      </c>
      <c r="AD73" s="338">
        <v>29</v>
      </c>
      <c r="AE73" s="339">
        <v>0.64629999999999999</v>
      </c>
      <c r="AF73" s="338">
        <v>348</v>
      </c>
      <c r="AG73" s="338">
        <v>10</v>
      </c>
      <c r="AH73" s="338">
        <v>338</v>
      </c>
      <c r="AI73" s="339">
        <v>2.87E-2</v>
      </c>
      <c r="AJ73" s="338">
        <v>590</v>
      </c>
      <c r="AK73" s="338">
        <v>171</v>
      </c>
      <c r="AL73" s="338">
        <v>419</v>
      </c>
      <c r="AM73" s="338">
        <v>0.5</v>
      </c>
      <c r="AN73" s="338" t="s">
        <v>1480</v>
      </c>
      <c r="AO73" s="338" t="s">
        <v>1481</v>
      </c>
      <c r="AP73" s="338" t="s">
        <v>1480</v>
      </c>
      <c r="AQ73" s="338" t="s">
        <v>1480</v>
      </c>
      <c r="AR73" s="338" t="s">
        <v>1480</v>
      </c>
      <c r="AS73" s="338" t="s">
        <v>1482</v>
      </c>
      <c r="AT73" s="338" t="s">
        <v>1482</v>
      </c>
      <c r="AU73" s="338" t="s">
        <v>1482</v>
      </c>
      <c r="AV73" s="338" t="s">
        <v>1480</v>
      </c>
    </row>
    <row r="74" spans="1:48" ht="15.6" x14ac:dyDescent="0.3">
      <c r="A74" s="338" t="s">
        <v>936</v>
      </c>
      <c r="B74" s="338" t="s">
        <v>971</v>
      </c>
      <c r="C74" s="339">
        <v>0.5</v>
      </c>
      <c r="D74" s="338">
        <v>8</v>
      </c>
      <c r="E74" s="338">
        <v>2020</v>
      </c>
      <c r="F74" s="338">
        <v>2016</v>
      </c>
      <c r="G74" s="338">
        <v>2023</v>
      </c>
      <c r="H74" s="340">
        <v>42369</v>
      </c>
      <c r="I74" s="340">
        <v>45291</v>
      </c>
      <c r="J74" s="338" t="s">
        <v>1479</v>
      </c>
      <c r="K74" s="338">
        <v>623</v>
      </c>
      <c r="L74" s="338">
        <v>10</v>
      </c>
      <c r="M74" s="338">
        <v>0</v>
      </c>
      <c r="N74" s="338">
        <v>10</v>
      </c>
      <c r="O74" s="338">
        <v>613</v>
      </c>
      <c r="P74" s="339">
        <v>1.61E-2</v>
      </c>
      <c r="Q74" s="338">
        <v>312</v>
      </c>
      <c r="R74" s="338">
        <v>0</v>
      </c>
      <c r="S74" s="338">
        <v>576</v>
      </c>
      <c r="T74" s="338">
        <v>44</v>
      </c>
      <c r="U74" s="338">
        <v>16</v>
      </c>
      <c r="V74" s="338">
        <v>28</v>
      </c>
      <c r="W74" s="338">
        <v>532</v>
      </c>
      <c r="X74" s="338">
        <v>44</v>
      </c>
      <c r="Y74" s="338">
        <v>532</v>
      </c>
      <c r="Z74" s="339">
        <v>7.6399999999999996E-2</v>
      </c>
      <c r="AA74" s="339">
        <v>7.6399999999999996E-2</v>
      </c>
      <c r="AB74" s="338">
        <v>566</v>
      </c>
      <c r="AC74" s="338">
        <v>195</v>
      </c>
      <c r="AD74" s="338">
        <v>371</v>
      </c>
      <c r="AE74" s="339">
        <v>0.34449999999999997</v>
      </c>
      <c r="AF74" s="338">
        <v>1431</v>
      </c>
      <c r="AG74" s="338">
        <v>86</v>
      </c>
      <c r="AH74" s="338">
        <v>1345</v>
      </c>
      <c r="AI74" s="339">
        <v>6.0100000000000001E-2</v>
      </c>
      <c r="AJ74" s="338">
        <v>3196</v>
      </c>
      <c r="AK74" s="338">
        <v>335</v>
      </c>
      <c r="AL74" s="338">
        <v>2861</v>
      </c>
      <c r="AM74" s="338">
        <v>0.5</v>
      </c>
      <c r="AN74" s="338" t="s">
        <v>1480</v>
      </c>
      <c r="AO74" s="338" t="s">
        <v>1481</v>
      </c>
      <c r="AP74" s="338" t="s">
        <v>1480</v>
      </c>
      <c r="AQ74" s="338" t="s">
        <v>1480</v>
      </c>
      <c r="AR74" s="338" t="s">
        <v>1480</v>
      </c>
      <c r="AS74" s="338" t="s">
        <v>1480</v>
      </c>
      <c r="AT74" s="338" t="s">
        <v>1480</v>
      </c>
      <c r="AU74" s="338" t="s">
        <v>1480</v>
      </c>
      <c r="AV74" s="338" t="s">
        <v>1480</v>
      </c>
    </row>
    <row r="75" spans="1:48" ht="15.6" x14ac:dyDescent="0.3">
      <c r="A75" s="338" t="s">
        <v>936</v>
      </c>
      <c r="B75" s="338" t="s">
        <v>936</v>
      </c>
      <c r="C75" s="339">
        <v>0.5</v>
      </c>
      <c r="D75" s="338">
        <v>8</v>
      </c>
      <c r="E75" s="338">
        <v>2020</v>
      </c>
      <c r="F75" s="338">
        <v>2016</v>
      </c>
      <c r="G75" s="338">
        <v>2023</v>
      </c>
      <c r="H75" s="340">
        <v>42369</v>
      </c>
      <c r="I75" s="340">
        <v>45291</v>
      </c>
      <c r="J75" s="338" t="s">
        <v>1479</v>
      </c>
      <c r="K75" s="338">
        <v>920</v>
      </c>
      <c r="L75" s="338">
        <v>43</v>
      </c>
      <c r="M75" s="338">
        <v>43</v>
      </c>
      <c r="N75" s="338">
        <v>0</v>
      </c>
      <c r="O75" s="338">
        <v>877</v>
      </c>
      <c r="P75" s="339">
        <v>4.6699999999999998E-2</v>
      </c>
      <c r="Q75" s="338">
        <v>460</v>
      </c>
      <c r="R75" s="338">
        <v>0</v>
      </c>
      <c r="S75" s="338">
        <v>609</v>
      </c>
      <c r="T75" s="338">
        <v>28</v>
      </c>
      <c r="U75" s="338">
        <v>28</v>
      </c>
      <c r="V75" s="338">
        <v>0</v>
      </c>
      <c r="W75" s="338">
        <v>581</v>
      </c>
      <c r="X75" s="338">
        <v>28</v>
      </c>
      <c r="Y75" s="338">
        <v>581</v>
      </c>
      <c r="Z75" s="339">
        <v>4.5999999999999999E-2</v>
      </c>
      <c r="AA75" s="339">
        <v>4.5999999999999999E-2</v>
      </c>
      <c r="AB75" s="338">
        <v>613</v>
      </c>
      <c r="AC75" s="338">
        <v>193</v>
      </c>
      <c r="AD75" s="338">
        <v>420</v>
      </c>
      <c r="AE75" s="339">
        <v>0.31480000000000002</v>
      </c>
      <c r="AF75" s="338">
        <v>1452</v>
      </c>
      <c r="AG75" s="338">
        <v>2146</v>
      </c>
      <c r="AH75" s="338">
        <v>0</v>
      </c>
      <c r="AI75" s="339">
        <v>1.478</v>
      </c>
      <c r="AJ75" s="338">
        <v>3594</v>
      </c>
      <c r="AK75" s="338">
        <v>2410</v>
      </c>
      <c r="AL75" s="338">
        <v>1184</v>
      </c>
      <c r="AM75" s="338">
        <v>0.5</v>
      </c>
      <c r="AN75" s="338" t="s">
        <v>1480</v>
      </c>
      <c r="AO75" s="338" t="s">
        <v>1481</v>
      </c>
      <c r="AP75" s="338" t="s">
        <v>1480</v>
      </c>
      <c r="AQ75" s="338" t="s">
        <v>1482</v>
      </c>
      <c r="AR75" s="338" t="s">
        <v>1480</v>
      </c>
      <c r="AS75" s="338" t="s">
        <v>1480</v>
      </c>
      <c r="AT75" s="338" t="s">
        <v>1480</v>
      </c>
      <c r="AU75" s="338" t="s">
        <v>1480</v>
      </c>
      <c r="AV75" s="338" t="s">
        <v>1482</v>
      </c>
    </row>
    <row r="76" spans="1:48" ht="15.6" x14ac:dyDescent="0.3">
      <c r="A76" s="338" t="s">
        <v>936</v>
      </c>
      <c r="B76" s="338" t="s">
        <v>983</v>
      </c>
      <c r="C76" s="339">
        <v>0.5</v>
      </c>
      <c r="D76" s="338">
        <v>8</v>
      </c>
      <c r="E76" s="338">
        <v>2020</v>
      </c>
      <c r="F76" s="338">
        <v>2016</v>
      </c>
      <c r="G76" s="338">
        <v>2023</v>
      </c>
      <c r="H76" s="340">
        <v>42369</v>
      </c>
      <c r="I76" s="340">
        <v>45291</v>
      </c>
      <c r="J76" s="338" t="s">
        <v>1479</v>
      </c>
      <c r="K76" s="338">
        <v>1477</v>
      </c>
      <c r="L76" s="338">
        <v>258</v>
      </c>
      <c r="M76" s="338">
        <v>0</v>
      </c>
      <c r="N76" s="338">
        <v>258</v>
      </c>
      <c r="O76" s="338">
        <v>1219</v>
      </c>
      <c r="P76" s="339">
        <v>0.17469999999999999</v>
      </c>
      <c r="Q76" s="338">
        <v>739</v>
      </c>
      <c r="R76" s="338">
        <v>0</v>
      </c>
      <c r="S76" s="338">
        <v>1065</v>
      </c>
      <c r="T76" s="338">
        <v>326</v>
      </c>
      <c r="U76" s="338">
        <v>0</v>
      </c>
      <c r="V76" s="338">
        <v>326</v>
      </c>
      <c r="W76" s="338">
        <v>739</v>
      </c>
      <c r="X76" s="338">
        <v>326</v>
      </c>
      <c r="Y76" s="338">
        <v>739</v>
      </c>
      <c r="Z76" s="339">
        <v>0.30609999999999998</v>
      </c>
      <c r="AA76" s="339">
        <v>0.30609999999999998</v>
      </c>
      <c r="AB76" s="338">
        <v>1169</v>
      </c>
      <c r="AC76" s="338">
        <v>154</v>
      </c>
      <c r="AD76" s="338">
        <v>1015</v>
      </c>
      <c r="AE76" s="339">
        <v>0.13170000000000001</v>
      </c>
      <c r="AF76" s="338">
        <v>3370</v>
      </c>
      <c r="AG76" s="338">
        <v>153</v>
      </c>
      <c r="AH76" s="338">
        <v>3217</v>
      </c>
      <c r="AI76" s="339">
        <v>4.5400000000000003E-2</v>
      </c>
      <c r="AJ76" s="338">
        <v>7081</v>
      </c>
      <c r="AK76" s="338">
        <v>891</v>
      </c>
      <c r="AL76" s="338">
        <v>6190</v>
      </c>
      <c r="AM76" s="338">
        <v>0.5</v>
      </c>
      <c r="AN76" s="338" t="s">
        <v>1480</v>
      </c>
      <c r="AO76" s="338" t="s">
        <v>1481</v>
      </c>
      <c r="AP76" s="338" t="s">
        <v>1480</v>
      </c>
      <c r="AQ76" s="338" t="s">
        <v>1480</v>
      </c>
      <c r="AR76" s="338" t="s">
        <v>1480</v>
      </c>
      <c r="AS76" s="338" t="s">
        <v>1480</v>
      </c>
      <c r="AT76" s="338" t="s">
        <v>1480</v>
      </c>
      <c r="AU76" s="338" t="s">
        <v>1480</v>
      </c>
      <c r="AV76" s="338" t="s">
        <v>1480</v>
      </c>
    </row>
    <row r="77" spans="1:48" ht="15.6" x14ac:dyDescent="0.3">
      <c r="A77" s="338" t="s">
        <v>936</v>
      </c>
      <c r="B77" s="338" t="s">
        <v>985</v>
      </c>
      <c r="C77" s="339">
        <v>0.5</v>
      </c>
      <c r="D77" s="338">
        <v>8</v>
      </c>
      <c r="E77" s="338">
        <v>2020</v>
      </c>
      <c r="F77" s="338">
        <v>2016</v>
      </c>
      <c r="G77" s="338">
        <v>2023</v>
      </c>
      <c r="H77" s="340">
        <v>42369</v>
      </c>
      <c r="I77" s="340">
        <v>45291</v>
      </c>
      <c r="J77" s="338" t="s">
        <v>1479</v>
      </c>
      <c r="K77" s="338">
        <v>2616</v>
      </c>
      <c r="L77" s="338">
        <v>109</v>
      </c>
      <c r="M77" s="338">
        <v>47</v>
      </c>
      <c r="N77" s="338">
        <v>62</v>
      </c>
      <c r="O77" s="338">
        <v>2507</v>
      </c>
      <c r="P77" s="339">
        <v>4.1700000000000001E-2</v>
      </c>
      <c r="Q77" s="338">
        <v>1308</v>
      </c>
      <c r="R77" s="338">
        <v>0</v>
      </c>
      <c r="S77" s="338">
        <v>1931</v>
      </c>
      <c r="T77" s="338">
        <v>428</v>
      </c>
      <c r="U77" s="338">
        <v>178</v>
      </c>
      <c r="V77" s="338">
        <v>250</v>
      </c>
      <c r="W77" s="338">
        <v>1503</v>
      </c>
      <c r="X77" s="338">
        <v>428</v>
      </c>
      <c r="Y77" s="338">
        <v>1503</v>
      </c>
      <c r="Z77" s="339">
        <v>0.22159999999999999</v>
      </c>
      <c r="AA77" s="339">
        <v>0.22159999999999999</v>
      </c>
      <c r="AB77" s="338">
        <v>1802</v>
      </c>
      <c r="AC77" s="338">
        <v>1005</v>
      </c>
      <c r="AD77" s="338">
        <v>797</v>
      </c>
      <c r="AE77" s="339">
        <v>0.55769999999999997</v>
      </c>
      <c r="AF77" s="338">
        <v>3672</v>
      </c>
      <c r="AG77" s="338">
        <v>1576</v>
      </c>
      <c r="AH77" s="338">
        <v>2096</v>
      </c>
      <c r="AI77" s="339">
        <v>0.42920000000000003</v>
      </c>
      <c r="AJ77" s="338">
        <v>10021</v>
      </c>
      <c r="AK77" s="338">
        <v>3118</v>
      </c>
      <c r="AL77" s="338">
        <v>6903</v>
      </c>
      <c r="AM77" s="338">
        <v>0.5</v>
      </c>
      <c r="AN77" s="338" t="s">
        <v>1480</v>
      </c>
      <c r="AO77" s="338" t="s">
        <v>1481</v>
      </c>
      <c r="AP77" s="338" t="s">
        <v>1480</v>
      </c>
      <c r="AQ77" s="338" t="s">
        <v>1480</v>
      </c>
      <c r="AR77" s="338" t="s">
        <v>1480</v>
      </c>
      <c r="AS77" s="338" t="s">
        <v>1480</v>
      </c>
      <c r="AT77" s="338" t="s">
        <v>1480</v>
      </c>
      <c r="AU77" s="338" t="s">
        <v>1480</v>
      </c>
      <c r="AV77" s="338" t="s">
        <v>1480</v>
      </c>
    </row>
    <row r="78" spans="1:48" ht="15.6" x14ac:dyDescent="0.3">
      <c r="A78" s="338" t="s">
        <v>936</v>
      </c>
      <c r="B78" s="338" t="s">
        <v>988</v>
      </c>
      <c r="C78" s="339">
        <v>0.5</v>
      </c>
      <c r="D78" s="338">
        <v>8</v>
      </c>
      <c r="E78" s="338">
        <v>2020</v>
      </c>
      <c r="F78" s="338">
        <v>2016</v>
      </c>
      <c r="G78" s="338">
        <v>2023</v>
      </c>
      <c r="H78" s="340">
        <v>42369</v>
      </c>
      <c r="I78" s="340">
        <v>45291</v>
      </c>
      <c r="J78" s="338" t="s">
        <v>1479</v>
      </c>
      <c r="K78" s="338">
        <v>71</v>
      </c>
      <c r="L78" s="338">
        <v>5</v>
      </c>
      <c r="M78" s="338">
        <v>0</v>
      </c>
      <c r="N78" s="338">
        <v>5</v>
      </c>
      <c r="O78" s="338">
        <v>66</v>
      </c>
      <c r="P78" s="339">
        <v>7.0400000000000004E-2</v>
      </c>
      <c r="Q78" s="338">
        <v>36</v>
      </c>
      <c r="R78" s="338">
        <v>0</v>
      </c>
      <c r="S78" s="338">
        <v>41</v>
      </c>
      <c r="T78" s="338">
        <v>66</v>
      </c>
      <c r="U78" s="338">
        <v>0</v>
      </c>
      <c r="V78" s="338">
        <v>66</v>
      </c>
      <c r="W78" s="338">
        <v>0</v>
      </c>
      <c r="X78" s="338">
        <v>66</v>
      </c>
      <c r="Y78" s="338">
        <v>0</v>
      </c>
      <c r="Z78" s="339">
        <v>1.6097999999999999</v>
      </c>
      <c r="AA78" s="339">
        <v>1.6097999999999999</v>
      </c>
      <c r="AB78" s="338">
        <v>69</v>
      </c>
      <c r="AC78" s="338">
        <v>24</v>
      </c>
      <c r="AD78" s="338">
        <v>45</v>
      </c>
      <c r="AE78" s="339">
        <v>0.3478</v>
      </c>
      <c r="AF78" s="338">
        <v>191</v>
      </c>
      <c r="AG78" s="338">
        <v>1</v>
      </c>
      <c r="AH78" s="338">
        <v>190</v>
      </c>
      <c r="AI78" s="339">
        <v>5.1999999999999998E-3</v>
      </c>
      <c r="AJ78" s="338">
        <v>372</v>
      </c>
      <c r="AK78" s="338">
        <v>96</v>
      </c>
      <c r="AL78" s="338">
        <v>276</v>
      </c>
      <c r="AM78" s="338">
        <v>0.5</v>
      </c>
      <c r="AN78" s="338" t="s">
        <v>1480</v>
      </c>
      <c r="AO78" s="338" t="s">
        <v>1481</v>
      </c>
      <c r="AP78" s="338" t="s">
        <v>1480</v>
      </c>
      <c r="AQ78" s="338" t="s">
        <v>1480</v>
      </c>
      <c r="AR78" s="338" t="s">
        <v>1480</v>
      </c>
      <c r="AS78" s="338" t="s">
        <v>1480</v>
      </c>
      <c r="AT78" s="338" t="s">
        <v>1482</v>
      </c>
      <c r="AU78" s="338" t="s">
        <v>1480</v>
      </c>
      <c r="AV78" s="338" t="s">
        <v>1480</v>
      </c>
    </row>
    <row r="79" spans="1:48" s="344" customFormat="1" ht="15.6" x14ac:dyDescent="0.3">
      <c r="A79" s="341" t="s">
        <v>1498</v>
      </c>
      <c r="B79" s="341"/>
      <c r="C79" s="342"/>
      <c r="D79" s="341"/>
      <c r="E79" s="341"/>
      <c r="F79" s="341"/>
      <c r="G79" s="341"/>
      <c r="H79" s="343"/>
      <c r="I79" s="343"/>
      <c r="J79" s="341"/>
      <c r="K79" s="341"/>
      <c r="L79" s="341">
        <f>SUM(L70:L78)</f>
        <v>516</v>
      </c>
      <c r="M79" s="341"/>
      <c r="N79" s="341"/>
      <c r="O79" s="341"/>
      <c r="P79" s="342"/>
      <c r="Q79" s="341"/>
      <c r="R79" s="341"/>
      <c r="S79" s="341"/>
      <c r="T79" s="341">
        <f>SUM(T70:T78)</f>
        <v>1071</v>
      </c>
      <c r="U79" s="341"/>
      <c r="V79" s="341"/>
      <c r="W79" s="341"/>
      <c r="X79" s="341"/>
      <c r="Y79" s="341"/>
      <c r="Z79" s="342"/>
      <c r="AA79" s="342"/>
      <c r="AB79" s="341"/>
      <c r="AC79" s="341">
        <f>SUM(AC70:AC78)</f>
        <v>1841</v>
      </c>
      <c r="AD79" s="341"/>
      <c r="AE79" s="342"/>
      <c r="AF79" s="341"/>
      <c r="AG79" s="341">
        <f>SUM(AG70:AG78)</f>
        <v>4234</v>
      </c>
      <c r="AH79" s="341"/>
      <c r="AI79" s="342"/>
      <c r="AJ79" s="341"/>
      <c r="AK79" s="341"/>
      <c r="AL79" s="341"/>
      <c r="AM79" s="341"/>
      <c r="AN79" s="341"/>
      <c r="AO79" s="341"/>
      <c r="AP79" s="341"/>
      <c r="AQ79" s="341"/>
      <c r="AR79" s="341"/>
      <c r="AS79" s="341"/>
      <c r="AT79" s="341"/>
      <c r="AU79" s="341"/>
      <c r="AV79" s="341"/>
    </row>
    <row r="81" spans="1:48" s="346" customFormat="1" ht="25.2" customHeight="1" x14ac:dyDescent="0.3">
      <c r="A81" s="345" t="s">
        <v>1499</v>
      </c>
      <c r="B81" s="344"/>
      <c r="C81" s="344"/>
      <c r="D81" s="344"/>
      <c r="E81" s="344"/>
      <c r="F81" s="344"/>
      <c r="G81" s="344"/>
      <c r="H81" s="344"/>
      <c r="I81" s="344"/>
      <c r="J81" s="344"/>
      <c r="K81" s="344"/>
      <c r="L81" s="344">
        <f>SUM(L18,L31,L37,L41,L49,L58,L69,L79)</f>
        <v>2284</v>
      </c>
      <c r="M81" s="344"/>
      <c r="N81" s="344"/>
      <c r="O81" s="344"/>
      <c r="P81" s="344"/>
      <c r="Q81" s="344"/>
      <c r="R81" s="344"/>
      <c r="S81" s="344"/>
      <c r="T81" s="344">
        <f>SUM(T18,T31,T37,T41,T49,T58,T69,T79)</f>
        <v>3738</v>
      </c>
      <c r="U81" s="344"/>
      <c r="V81" s="344"/>
      <c r="W81" s="344"/>
      <c r="X81" s="344"/>
      <c r="Y81" s="344"/>
      <c r="Z81" s="344"/>
      <c r="AA81" s="344"/>
      <c r="AB81" s="344"/>
      <c r="AC81" s="344">
        <f>SUM(AC18,AC31,AC37,AC41,AC49,AC58,AC69,AC79)</f>
        <v>14675</v>
      </c>
      <c r="AD81" s="344"/>
      <c r="AE81" s="344"/>
      <c r="AF81" s="344"/>
      <c r="AG81" s="344">
        <f>SUM(AG18,AG31,AG37,AG41,AG49,AG58,AG69,AG79)</f>
        <v>38013</v>
      </c>
      <c r="AH81" s="344"/>
      <c r="AI81" s="344"/>
      <c r="AJ81" s="344"/>
      <c r="AK81" s="344"/>
      <c r="AL81" s="344"/>
      <c r="AM81" s="344"/>
      <c r="AN81" s="344"/>
      <c r="AO81" s="344"/>
      <c r="AP81" s="344"/>
      <c r="AQ81" s="344"/>
      <c r="AR81" s="344"/>
      <c r="AS81" s="344"/>
      <c r="AT81" s="344"/>
      <c r="AU81" s="344"/>
      <c r="AV81" s="344"/>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614A-5FAA-4EC7-AAB1-A38FCF06E854}">
  <sheetPr>
    <tabColor theme="1"/>
  </sheetPr>
  <dimension ref="A1:AE26"/>
  <sheetViews>
    <sheetView zoomScale="90" zoomScaleNormal="90" workbookViewId="0"/>
  </sheetViews>
  <sheetFormatPr defaultRowHeight="14.4" x14ac:dyDescent="0.3"/>
  <cols>
    <col min="1" max="1" width="34.77734375" style="127" customWidth="1"/>
    <col min="2" max="2" width="8.88671875" style="318"/>
    <col min="3" max="4" width="8.88671875" style="411"/>
    <col min="5" max="5" width="8.88671875" style="318"/>
    <col min="6" max="7" width="8.88671875" style="411"/>
    <col min="8" max="8" width="8.88671875" style="318"/>
    <col min="9" max="10" width="8.88671875" style="411"/>
    <col min="11" max="11" width="8.88671875" style="318"/>
    <col min="12" max="12" width="8.88671875" style="411"/>
    <col min="13" max="13" width="8.88671875" style="310"/>
    <col min="14" max="14" width="8.88671875" style="318"/>
    <col min="15" max="15" width="8.88671875" style="411"/>
    <col min="16" max="16" width="8.88671875" style="310"/>
    <col min="17" max="17" width="8.88671875" style="318"/>
    <col min="18" max="18" width="8.88671875" style="411"/>
    <col min="19" max="19" width="8.88671875" style="310"/>
    <col min="20" max="20" width="8.88671875" style="318"/>
    <col min="21" max="21" width="8.88671875" style="411"/>
    <col min="22" max="22" width="8.88671875" style="310"/>
    <col min="23" max="23" width="8.88671875" style="318"/>
    <col min="24" max="24" width="8.88671875" style="411"/>
    <col min="25" max="25" width="8.88671875" style="310"/>
    <col min="26" max="26" width="9.5546875" style="318" bestFit="1" customWidth="1"/>
    <col min="27" max="27" width="9.5546875" style="411" bestFit="1" customWidth="1"/>
    <col min="28" max="28" width="9.5546875" style="310" bestFit="1" customWidth="1"/>
    <col min="29" max="29" width="10.6640625" style="318" bestFit="1" customWidth="1"/>
    <col min="30" max="30" width="10.6640625" style="411" bestFit="1" customWidth="1"/>
    <col min="31" max="31" width="10.6640625" style="310" bestFit="1" customWidth="1"/>
  </cols>
  <sheetData>
    <row r="1" spans="1:31" ht="36" customHeight="1" x14ac:dyDescent="0.3">
      <c r="B1" s="489" t="s">
        <v>1645</v>
      </c>
      <c r="C1" s="489"/>
      <c r="D1" s="489"/>
      <c r="E1" s="489"/>
      <c r="F1" s="489"/>
      <c r="G1" s="489"/>
      <c r="H1" s="489"/>
      <c r="I1" s="489"/>
      <c r="J1" s="489"/>
      <c r="K1" s="498"/>
      <c r="L1" s="498"/>
      <c r="M1" s="498"/>
      <c r="N1" s="498"/>
      <c r="O1" s="498"/>
      <c r="P1" s="498"/>
      <c r="Q1" s="498"/>
      <c r="R1" s="498"/>
      <c r="S1" s="498"/>
      <c r="T1" s="498"/>
      <c r="U1" s="498"/>
      <c r="V1" s="498"/>
      <c r="W1" s="498"/>
      <c r="X1" s="498"/>
      <c r="Y1" s="498"/>
      <c r="Z1" s="498"/>
      <c r="AA1" s="498"/>
      <c r="AB1" s="498"/>
      <c r="AC1" s="498"/>
      <c r="AD1" s="498"/>
      <c r="AE1" s="498"/>
    </row>
    <row r="2" spans="1:31" ht="36.6" customHeight="1" x14ac:dyDescent="0.3">
      <c r="A2" s="127" t="s">
        <v>0</v>
      </c>
      <c r="B2" s="490" t="s">
        <v>740</v>
      </c>
      <c r="C2" s="491"/>
      <c r="D2" s="492"/>
      <c r="E2" s="493" t="s">
        <v>741</v>
      </c>
      <c r="F2" s="494"/>
      <c r="G2" s="492"/>
      <c r="H2" s="493" t="s">
        <v>742</v>
      </c>
      <c r="I2" s="494"/>
      <c r="J2" s="492"/>
      <c r="K2" s="493" t="s">
        <v>743</v>
      </c>
      <c r="L2" s="494"/>
      <c r="M2" s="492"/>
      <c r="N2" s="493" t="s">
        <v>744</v>
      </c>
      <c r="O2" s="494"/>
      <c r="P2" s="495"/>
      <c r="Q2" s="493" t="s">
        <v>745</v>
      </c>
      <c r="R2" s="494"/>
      <c r="S2" s="492"/>
      <c r="T2" s="493" t="s">
        <v>746</v>
      </c>
      <c r="U2" s="494"/>
      <c r="V2" s="492"/>
      <c r="W2" s="493" t="s">
        <v>747</v>
      </c>
      <c r="X2" s="494"/>
      <c r="Y2" s="492"/>
      <c r="Z2" s="493" t="s">
        <v>748</v>
      </c>
      <c r="AA2" s="494"/>
      <c r="AB2" s="492"/>
      <c r="AC2" s="493" t="s">
        <v>1</v>
      </c>
      <c r="AD2" s="494"/>
      <c r="AE2" s="492"/>
    </row>
    <row r="3" spans="1:31" ht="30" customHeight="1" x14ac:dyDescent="0.3">
      <c r="B3" s="420" t="s">
        <v>1642</v>
      </c>
      <c r="C3" s="419" t="s">
        <v>1643</v>
      </c>
      <c r="D3" s="419" t="s">
        <v>1644</v>
      </c>
      <c r="E3" s="420" t="s">
        <v>1642</v>
      </c>
      <c r="F3" s="419" t="s">
        <v>1643</v>
      </c>
      <c r="G3" s="419" t="s">
        <v>1644</v>
      </c>
      <c r="H3" s="420" t="s">
        <v>1642</v>
      </c>
      <c r="I3" s="419" t="s">
        <v>1643</v>
      </c>
      <c r="J3" s="419" t="s">
        <v>1644</v>
      </c>
      <c r="K3" s="420" t="s">
        <v>1642</v>
      </c>
      <c r="L3" s="419" t="s">
        <v>1643</v>
      </c>
      <c r="M3" s="421" t="s">
        <v>1644</v>
      </c>
      <c r="N3" s="420" t="s">
        <v>1642</v>
      </c>
      <c r="O3" s="419" t="s">
        <v>1643</v>
      </c>
      <c r="P3" s="421" t="s">
        <v>1644</v>
      </c>
      <c r="Q3" s="420" t="s">
        <v>1642</v>
      </c>
      <c r="R3" s="419" t="s">
        <v>1643</v>
      </c>
      <c r="S3" s="421" t="s">
        <v>1644</v>
      </c>
      <c r="T3" s="420" t="s">
        <v>1642</v>
      </c>
      <c r="U3" s="419" t="s">
        <v>1643</v>
      </c>
      <c r="V3" s="421" t="s">
        <v>1644</v>
      </c>
      <c r="W3" s="420" t="s">
        <v>1642</v>
      </c>
      <c r="X3" s="419" t="s">
        <v>1643</v>
      </c>
      <c r="Y3" s="421" t="s">
        <v>1644</v>
      </c>
      <c r="Z3" s="420" t="s">
        <v>1642</v>
      </c>
      <c r="AA3" s="419" t="s">
        <v>1643</v>
      </c>
      <c r="AB3" s="421" t="s">
        <v>1644</v>
      </c>
      <c r="AC3" s="420" t="s">
        <v>1642</v>
      </c>
      <c r="AD3" s="419" t="s">
        <v>1643</v>
      </c>
      <c r="AE3" s="421" t="s">
        <v>1644</v>
      </c>
    </row>
    <row r="4" spans="1:31" s="412" customFormat="1" x14ac:dyDescent="0.3">
      <c r="A4" s="127"/>
      <c r="B4" s="318"/>
      <c r="C4" s="411"/>
      <c r="D4" s="411"/>
      <c r="E4" s="318"/>
      <c r="F4" s="411"/>
      <c r="G4" s="411"/>
      <c r="H4" s="318"/>
      <c r="I4" s="411"/>
      <c r="J4" s="411"/>
      <c r="K4" s="318"/>
      <c r="L4" s="411"/>
      <c r="M4" s="310"/>
      <c r="N4" s="318"/>
      <c r="O4" s="411"/>
      <c r="P4" s="310"/>
      <c r="Q4" s="318"/>
      <c r="R4" s="411"/>
      <c r="S4" s="310"/>
      <c r="T4" s="318"/>
      <c r="U4" s="411"/>
      <c r="V4" s="310"/>
      <c r="W4" s="318"/>
      <c r="X4" s="411"/>
      <c r="Y4" s="310"/>
      <c r="Z4" s="318"/>
      <c r="AA4" s="411"/>
      <c r="AB4" s="310"/>
      <c r="AC4" s="318"/>
      <c r="AD4" s="411"/>
      <c r="AE4" s="310"/>
    </row>
    <row r="5" spans="1:31" s="417" customFormat="1" x14ac:dyDescent="0.3">
      <c r="A5" s="416" t="s">
        <v>1620</v>
      </c>
      <c r="B5" s="422"/>
      <c r="E5" s="422"/>
      <c r="H5" s="422"/>
      <c r="K5" s="422"/>
      <c r="M5" s="423"/>
      <c r="N5" s="422"/>
      <c r="P5" s="423"/>
      <c r="Q5" s="422"/>
      <c r="S5" s="423"/>
      <c r="T5" s="422"/>
      <c r="V5" s="423"/>
      <c r="W5" s="422"/>
      <c r="Y5" s="423"/>
      <c r="Z5" s="422"/>
      <c r="AB5" s="423"/>
      <c r="AC5" s="422"/>
      <c r="AE5" s="423"/>
    </row>
    <row r="6" spans="1:31" x14ac:dyDescent="0.3">
      <c r="A6" s="418" t="s">
        <v>1621</v>
      </c>
      <c r="B6" s="424">
        <v>279606</v>
      </c>
      <c r="C6" s="312">
        <v>298478</v>
      </c>
      <c r="D6" s="415">
        <v>381145</v>
      </c>
      <c r="E6" s="424">
        <v>197198</v>
      </c>
      <c r="F6" s="312">
        <v>233458</v>
      </c>
      <c r="G6" s="415">
        <v>302273</v>
      </c>
      <c r="H6" s="311">
        <v>27814</v>
      </c>
      <c r="I6" s="312">
        <v>36466</v>
      </c>
      <c r="J6" s="415">
        <v>45205</v>
      </c>
      <c r="K6" s="311">
        <v>36083</v>
      </c>
      <c r="L6" s="312">
        <v>42249</v>
      </c>
      <c r="M6" s="415">
        <v>51475</v>
      </c>
      <c r="N6" s="311">
        <v>57051</v>
      </c>
      <c r="O6" s="312">
        <v>60755</v>
      </c>
      <c r="P6" s="415">
        <v>75415</v>
      </c>
      <c r="Q6" s="311">
        <v>186313</v>
      </c>
      <c r="R6" s="312">
        <v>193263</v>
      </c>
      <c r="S6" s="415">
        <v>253417</v>
      </c>
      <c r="T6" s="311">
        <v>150642</v>
      </c>
      <c r="U6" s="312">
        <v>153842</v>
      </c>
      <c r="V6" s="415">
        <v>189151</v>
      </c>
      <c r="W6" s="311">
        <v>121805</v>
      </c>
      <c r="X6" s="312">
        <v>135581</v>
      </c>
      <c r="Y6" s="415">
        <v>157398</v>
      </c>
      <c r="Z6" s="311">
        <f>B6+E6+H6+K6+N6+Q6+T6+W6</f>
        <v>1056512</v>
      </c>
      <c r="AA6" s="426">
        <f>C6+F6+I6+L6+O6+R6+U6+X6</f>
        <v>1154092</v>
      </c>
      <c r="AB6" s="425">
        <f>D6+G6+J6+M6+P6+S6+V6+Y6</f>
        <v>1455479</v>
      </c>
      <c r="AC6" s="311">
        <v>13755371</v>
      </c>
      <c r="AD6" s="312">
        <v>13816421</v>
      </c>
      <c r="AE6" s="425">
        <v>17322884</v>
      </c>
    </row>
    <row r="7" spans="1:31" x14ac:dyDescent="0.3">
      <c r="A7" s="418" t="s">
        <v>1622</v>
      </c>
      <c r="B7" s="424">
        <v>37713</v>
      </c>
      <c r="C7" s="312">
        <v>34512</v>
      </c>
      <c r="D7" s="415">
        <v>38022</v>
      </c>
      <c r="E7" s="424">
        <v>27669</v>
      </c>
      <c r="F7" s="312">
        <v>31656</v>
      </c>
      <c r="G7" s="415">
        <v>53431</v>
      </c>
      <c r="H7" s="311">
        <v>5577</v>
      </c>
      <c r="I7" s="312">
        <v>5724</v>
      </c>
      <c r="J7" s="415">
        <v>6799</v>
      </c>
      <c r="K7" s="311">
        <v>9354</v>
      </c>
      <c r="L7" s="312">
        <v>8997</v>
      </c>
      <c r="M7" s="415">
        <v>12188</v>
      </c>
      <c r="N7" s="311">
        <v>8467</v>
      </c>
      <c r="O7" s="312">
        <v>9174</v>
      </c>
      <c r="P7" s="415">
        <v>12836</v>
      </c>
      <c r="Q7" s="311">
        <v>10563</v>
      </c>
      <c r="R7" s="312">
        <v>11052</v>
      </c>
      <c r="S7" s="415">
        <v>13113</v>
      </c>
      <c r="T7" s="311">
        <v>9069</v>
      </c>
      <c r="U7" s="312">
        <v>9279</v>
      </c>
      <c r="V7" s="415">
        <v>11896</v>
      </c>
      <c r="W7" s="311">
        <v>31528</v>
      </c>
      <c r="X7" s="312">
        <v>35910</v>
      </c>
      <c r="Y7" s="415">
        <v>34945</v>
      </c>
      <c r="Z7" s="311">
        <f t="shared" ref="Z7:Z25" si="0">B7+E7+H7+K7+N7+Q7+T7+W7</f>
        <v>139940</v>
      </c>
      <c r="AA7" s="312">
        <f t="shared" ref="AA7:AA26" si="1">C7+F7+I7+L7+O7+R7+U7+X7</f>
        <v>146304</v>
      </c>
      <c r="AB7" s="425">
        <f t="shared" ref="AB7:AB26" si="2">D7+G7+J7+M7+P7+S7+V7+Y7</f>
        <v>183230</v>
      </c>
      <c r="AC7" s="311">
        <v>298776</v>
      </c>
      <c r="AD7" s="312">
        <v>294460</v>
      </c>
      <c r="AE7" s="425">
        <v>349511</v>
      </c>
    </row>
    <row r="8" spans="1:31" ht="28.8" x14ac:dyDescent="0.3">
      <c r="A8" s="418" t="s">
        <v>1623</v>
      </c>
      <c r="B8" s="424">
        <v>187</v>
      </c>
      <c r="C8" s="411">
        <v>115</v>
      </c>
      <c r="D8" s="415">
        <v>165</v>
      </c>
      <c r="E8" s="424">
        <v>7940</v>
      </c>
      <c r="F8" s="312">
        <v>9382</v>
      </c>
      <c r="G8" s="415">
        <v>8726</v>
      </c>
      <c r="H8" s="318">
        <v>0</v>
      </c>
      <c r="J8" s="415">
        <v>0</v>
      </c>
      <c r="L8" s="411">
        <v>62</v>
      </c>
      <c r="M8" s="415">
        <v>0</v>
      </c>
      <c r="N8" s="318">
        <v>58</v>
      </c>
      <c r="O8" s="411">
        <v>0</v>
      </c>
      <c r="P8" s="415">
        <v>0</v>
      </c>
      <c r="Q8" s="318">
        <v>114</v>
      </c>
      <c r="R8" s="411">
        <v>67</v>
      </c>
      <c r="S8" s="415">
        <v>92</v>
      </c>
      <c r="T8" s="318">
        <v>17</v>
      </c>
      <c r="U8" s="411">
        <v>13</v>
      </c>
      <c r="V8" s="415">
        <v>13</v>
      </c>
      <c r="W8" s="318">
        <v>0</v>
      </c>
      <c r="X8" s="411">
        <v>37</v>
      </c>
      <c r="Y8" s="415">
        <v>71</v>
      </c>
      <c r="Z8" s="311">
        <f t="shared" si="0"/>
        <v>8316</v>
      </c>
      <c r="AA8" s="312">
        <f t="shared" si="1"/>
        <v>9676</v>
      </c>
      <c r="AB8" s="425">
        <f t="shared" si="2"/>
        <v>9067</v>
      </c>
      <c r="AC8" s="311">
        <v>22178</v>
      </c>
      <c r="AD8" s="312">
        <v>23771</v>
      </c>
      <c r="AE8" s="425">
        <v>18817</v>
      </c>
    </row>
    <row r="9" spans="1:31" x14ac:dyDescent="0.3">
      <c r="A9" s="418" t="s">
        <v>1624</v>
      </c>
      <c r="B9" s="424">
        <v>2763</v>
      </c>
      <c r="C9" s="312">
        <v>2818</v>
      </c>
      <c r="D9" s="415">
        <v>3256</v>
      </c>
      <c r="E9" s="424">
        <v>1820</v>
      </c>
      <c r="F9" s="312">
        <v>1697</v>
      </c>
      <c r="G9" s="415">
        <v>2159</v>
      </c>
      <c r="H9" s="318">
        <v>166</v>
      </c>
      <c r="I9" s="411">
        <v>159</v>
      </c>
      <c r="J9" s="415">
        <v>205</v>
      </c>
      <c r="K9" s="318">
        <v>283</v>
      </c>
      <c r="L9" s="411">
        <v>289</v>
      </c>
      <c r="M9" s="415">
        <v>352</v>
      </c>
      <c r="N9" s="318">
        <v>716</v>
      </c>
      <c r="O9" s="411">
        <v>688</v>
      </c>
      <c r="P9" s="415">
        <v>773</v>
      </c>
      <c r="Q9" s="311">
        <v>1931</v>
      </c>
      <c r="R9" s="312">
        <v>1791</v>
      </c>
      <c r="S9" s="415">
        <v>2147</v>
      </c>
      <c r="T9" s="311">
        <v>1182</v>
      </c>
      <c r="U9" s="312">
        <v>1347</v>
      </c>
      <c r="V9" s="415">
        <v>1473</v>
      </c>
      <c r="W9" s="318">
        <v>738</v>
      </c>
      <c r="X9" s="411">
        <v>766</v>
      </c>
      <c r="Y9" s="415">
        <v>778</v>
      </c>
      <c r="Z9" s="311">
        <f t="shared" si="0"/>
        <v>9599</v>
      </c>
      <c r="AA9" s="312">
        <f t="shared" si="1"/>
        <v>9555</v>
      </c>
      <c r="AB9" s="425">
        <f t="shared" si="2"/>
        <v>11143</v>
      </c>
      <c r="AC9" s="311">
        <v>103758</v>
      </c>
      <c r="AD9" s="312">
        <v>103965</v>
      </c>
      <c r="AE9" s="425">
        <v>110366</v>
      </c>
    </row>
    <row r="10" spans="1:31" x14ac:dyDescent="0.3">
      <c r="A10" s="418" t="s">
        <v>1625</v>
      </c>
      <c r="B10" s="424">
        <v>13985</v>
      </c>
      <c r="C10" s="312">
        <v>12010</v>
      </c>
      <c r="D10" s="415">
        <v>19133</v>
      </c>
      <c r="E10" s="424">
        <v>11309</v>
      </c>
      <c r="F10" s="312">
        <v>12131</v>
      </c>
      <c r="G10" s="415">
        <v>16166</v>
      </c>
      <c r="H10" s="318">
        <v>897</v>
      </c>
      <c r="I10" s="411">
        <v>840</v>
      </c>
      <c r="J10" s="415">
        <v>1042</v>
      </c>
      <c r="K10" s="311">
        <v>1650</v>
      </c>
      <c r="L10" s="312">
        <v>1154</v>
      </c>
      <c r="M10" s="415">
        <v>1864</v>
      </c>
      <c r="N10" s="311">
        <v>1873</v>
      </c>
      <c r="O10" s="312">
        <v>1619</v>
      </c>
      <c r="P10" s="415">
        <v>2738</v>
      </c>
      <c r="Q10" s="311">
        <v>10904</v>
      </c>
      <c r="R10" s="312">
        <v>7733</v>
      </c>
      <c r="S10" s="415">
        <v>13066</v>
      </c>
      <c r="T10" s="311">
        <v>8574</v>
      </c>
      <c r="U10" s="312">
        <v>5547</v>
      </c>
      <c r="V10" s="415">
        <v>10095</v>
      </c>
      <c r="W10" s="311">
        <v>4984</v>
      </c>
      <c r="X10" s="312">
        <v>4119</v>
      </c>
      <c r="Y10" s="415">
        <v>6361</v>
      </c>
      <c r="Z10" s="311">
        <f t="shared" si="0"/>
        <v>54176</v>
      </c>
      <c r="AA10" s="312">
        <f t="shared" si="1"/>
        <v>45153</v>
      </c>
      <c r="AB10" s="425">
        <f t="shared" si="2"/>
        <v>70465</v>
      </c>
      <c r="AC10" s="311">
        <v>679954</v>
      </c>
      <c r="AD10" s="312">
        <v>558900</v>
      </c>
      <c r="AE10" s="425">
        <v>891986</v>
      </c>
    </row>
    <row r="11" spans="1:31" x14ac:dyDescent="0.3">
      <c r="A11" s="418" t="s">
        <v>1626</v>
      </c>
      <c r="B11" s="424">
        <v>26549</v>
      </c>
      <c r="C11" s="312">
        <v>23604</v>
      </c>
      <c r="D11" s="415">
        <v>25971</v>
      </c>
      <c r="E11" s="424">
        <v>11009</v>
      </c>
      <c r="F11" s="312">
        <v>12459</v>
      </c>
      <c r="G11" s="415">
        <v>12452</v>
      </c>
      <c r="H11" s="311">
        <v>3430</v>
      </c>
      <c r="I11" s="312">
        <v>3690</v>
      </c>
      <c r="J11" s="415">
        <v>4957</v>
      </c>
      <c r="K11" s="311">
        <v>4018</v>
      </c>
      <c r="L11" s="312">
        <v>2702</v>
      </c>
      <c r="M11" s="415">
        <v>3235</v>
      </c>
      <c r="N11" s="311">
        <v>10573</v>
      </c>
      <c r="O11" s="312">
        <v>7329</v>
      </c>
      <c r="P11" s="415">
        <v>9566</v>
      </c>
      <c r="Q11" s="311">
        <v>23372</v>
      </c>
      <c r="R11" s="312">
        <v>17901</v>
      </c>
      <c r="S11" s="415">
        <v>20366</v>
      </c>
      <c r="T11" s="311">
        <v>22557</v>
      </c>
      <c r="U11" s="312">
        <v>19114</v>
      </c>
      <c r="V11" s="415">
        <v>21092</v>
      </c>
      <c r="W11" s="311">
        <v>11406</v>
      </c>
      <c r="X11" s="312">
        <v>10912</v>
      </c>
      <c r="Y11" s="415">
        <v>13195</v>
      </c>
      <c r="Z11" s="311">
        <f t="shared" si="0"/>
        <v>112914</v>
      </c>
      <c r="AA11" s="312">
        <f t="shared" si="1"/>
        <v>97711</v>
      </c>
      <c r="AB11" s="425">
        <f t="shared" si="2"/>
        <v>110834</v>
      </c>
      <c r="AC11" s="311">
        <v>1810574</v>
      </c>
      <c r="AD11" s="312">
        <v>1206159</v>
      </c>
      <c r="AE11" s="425">
        <v>1307900</v>
      </c>
    </row>
    <row r="12" spans="1:31" x14ac:dyDescent="0.3">
      <c r="A12" s="418" t="s">
        <v>1627</v>
      </c>
      <c r="B12" s="424">
        <v>12247</v>
      </c>
      <c r="C12" s="312">
        <v>12308</v>
      </c>
      <c r="D12" s="415">
        <v>15012</v>
      </c>
      <c r="E12" s="424">
        <v>5395</v>
      </c>
      <c r="F12" s="312">
        <v>7708</v>
      </c>
      <c r="G12" s="415">
        <v>7475</v>
      </c>
      <c r="H12" s="318">
        <v>605</v>
      </c>
      <c r="I12" s="411">
        <v>515</v>
      </c>
      <c r="J12" s="415">
        <v>603</v>
      </c>
      <c r="K12" s="318">
        <v>646</v>
      </c>
      <c r="L12" s="411">
        <v>787</v>
      </c>
      <c r="M12" s="415">
        <v>950</v>
      </c>
      <c r="N12" s="311">
        <v>1385</v>
      </c>
      <c r="O12" s="312">
        <v>1849</v>
      </c>
      <c r="P12" s="415">
        <v>1229</v>
      </c>
      <c r="Q12" s="311">
        <v>6620</v>
      </c>
      <c r="R12" s="312">
        <v>9734</v>
      </c>
      <c r="S12" s="415">
        <v>12019</v>
      </c>
      <c r="T12" s="311">
        <v>5519</v>
      </c>
      <c r="U12" s="312">
        <v>6314</v>
      </c>
      <c r="V12" s="415">
        <v>6030</v>
      </c>
      <c r="W12" s="311">
        <v>3486</v>
      </c>
      <c r="X12" s="312">
        <v>4118</v>
      </c>
      <c r="Y12" s="415">
        <v>4791</v>
      </c>
      <c r="Z12" s="311">
        <f t="shared" si="0"/>
        <v>35903</v>
      </c>
      <c r="AA12" s="312">
        <f t="shared" si="1"/>
        <v>43333</v>
      </c>
      <c r="AB12" s="425">
        <f t="shared" si="2"/>
        <v>48109</v>
      </c>
      <c r="AC12" s="311">
        <v>627758</v>
      </c>
      <c r="AD12" s="312">
        <v>617006</v>
      </c>
      <c r="AE12" s="425">
        <v>677922</v>
      </c>
    </row>
    <row r="13" spans="1:31" x14ac:dyDescent="0.3">
      <c r="A13" s="418" t="s">
        <v>1628</v>
      </c>
      <c r="B13" s="424">
        <v>30201</v>
      </c>
      <c r="C13" s="312">
        <v>29180</v>
      </c>
      <c r="D13" s="415">
        <v>35583</v>
      </c>
      <c r="E13" s="424">
        <v>19610</v>
      </c>
      <c r="F13" s="312">
        <v>20439</v>
      </c>
      <c r="G13" s="415">
        <v>24898</v>
      </c>
      <c r="H13" s="311">
        <v>2661</v>
      </c>
      <c r="I13" s="312">
        <v>2864</v>
      </c>
      <c r="J13" s="415">
        <v>3551</v>
      </c>
      <c r="K13" s="311">
        <v>2625</v>
      </c>
      <c r="L13" s="312">
        <v>2644</v>
      </c>
      <c r="M13" s="415">
        <v>3295</v>
      </c>
      <c r="N13" s="311">
        <v>5788</v>
      </c>
      <c r="O13" s="312">
        <v>6035</v>
      </c>
      <c r="P13" s="415">
        <v>7267</v>
      </c>
      <c r="Q13" s="311">
        <v>22680</v>
      </c>
      <c r="R13" s="312">
        <v>23170</v>
      </c>
      <c r="S13" s="415">
        <v>25512</v>
      </c>
      <c r="T13" s="311">
        <v>19988</v>
      </c>
      <c r="U13" s="312">
        <v>17840</v>
      </c>
      <c r="V13" s="415">
        <v>21886</v>
      </c>
      <c r="W13" s="311">
        <v>11826</v>
      </c>
      <c r="X13" s="312">
        <v>11448</v>
      </c>
      <c r="Y13" s="415">
        <v>13212</v>
      </c>
      <c r="Z13" s="311">
        <f t="shared" si="0"/>
        <v>115379</v>
      </c>
      <c r="AA13" s="312">
        <f t="shared" si="1"/>
        <v>113620</v>
      </c>
      <c r="AB13" s="425">
        <f t="shared" si="2"/>
        <v>135204</v>
      </c>
      <c r="AC13" s="311">
        <v>1497612</v>
      </c>
      <c r="AD13" s="312">
        <v>1438831</v>
      </c>
      <c r="AE13" s="425">
        <v>1603050</v>
      </c>
    </row>
    <row r="14" spans="1:31" x14ac:dyDescent="0.3">
      <c r="A14" s="418" t="s">
        <v>1629</v>
      </c>
      <c r="B14" s="424">
        <v>7487</v>
      </c>
      <c r="C14" s="312">
        <v>8245</v>
      </c>
      <c r="D14" s="415">
        <v>15165</v>
      </c>
      <c r="E14" s="424">
        <v>6595</v>
      </c>
      <c r="F14" s="312">
        <v>6199</v>
      </c>
      <c r="G14" s="415">
        <v>11693</v>
      </c>
      <c r="H14" s="318">
        <v>511</v>
      </c>
      <c r="I14" s="411">
        <v>685</v>
      </c>
      <c r="J14" s="415">
        <v>1583</v>
      </c>
      <c r="K14" s="318">
        <v>675</v>
      </c>
      <c r="L14" s="411">
        <v>733</v>
      </c>
      <c r="M14" s="415">
        <v>742</v>
      </c>
      <c r="N14" s="311">
        <v>1783</v>
      </c>
      <c r="O14" s="312">
        <v>1879</v>
      </c>
      <c r="P14" s="415">
        <v>3277</v>
      </c>
      <c r="Q14" s="311">
        <v>11271</v>
      </c>
      <c r="R14" s="312">
        <v>11686</v>
      </c>
      <c r="S14" s="415">
        <v>32599</v>
      </c>
      <c r="T14" s="311">
        <v>3789</v>
      </c>
      <c r="U14" s="312">
        <v>5743</v>
      </c>
      <c r="V14" s="415">
        <v>9020</v>
      </c>
      <c r="W14" s="311">
        <v>4107</v>
      </c>
      <c r="X14" s="312">
        <v>4037</v>
      </c>
      <c r="Y14" s="415">
        <v>6083</v>
      </c>
      <c r="Z14" s="311">
        <f t="shared" si="0"/>
        <v>36218</v>
      </c>
      <c r="AA14" s="312">
        <f t="shared" si="1"/>
        <v>39207</v>
      </c>
      <c r="AB14" s="425">
        <f t="shared" si="2"/>
        <v>80162</v>
      </c>
      <c r="AC14" s="311">
        <v>480023</v>
      </c>
      <c r="AD14" s="312">
        <v>434675</v>
      </c>
      <c r="AE14" s="425">
        <v>710857</v>
      </c>
    </row>
    <row r="15" spans="1:31" x14ac:dyDescent="0.3">
      <c r="A15" s="418" t="s">
        <v>1630</v>
      </c>
      <c r="B15" s="424">
        <v>4819</v>
      </c>
      <c r="C15" s="312">
        <v>3941</v>
      </c>
      <c r="D15" s="415">
        <v>3676</v>
      </c>
      <c r="E15" s="424">
        <v>2147</v>
      </c>
      <c r="F15" s="312">
        <v>2570</v>
      </c>
      <c r="G15" s="415">
        <v>1627</v>
      </c>
      <c r="H15" s="318">
        <v>172</v>
      </c>
      <c r="I15" s="411">
        <v>203</v>
      </c>
      <c r="J15" s="415">
        <v>114</v>
      </c>
      <c r="K15" s="318">
        <v>625</v>
      </c>
      <c r="L15" s="411">
        <v>474</v>
      </c>
      <c r="M15" s="415">
        <v>340</v>
      </c>
      <c r="N15" s="318">
        <v>523</v>
      </c>
      <c r="O15" s="411">
        <v>758</v>
      </c>
      <c r="P15" s="415">
        <v>302</v>
      </c>
      <c r="Q15" s="311">
        <v>2829</v>
      </c>
      <c r="R15" s="312">
        <v>2469</v>
      </c>
      <c r="S15" s="415">
        <v>1894</v>
      </c>
      <c r="T15" s="311">
        <v>2043</v>
      </c>
      <c r="U15" s="312">
        <v>1348</v>
      </c>
      <c r="V15" s="415">
        <v>1158</v>
      </c>
      <c r="W15" s="318">
        <v>945</v>
      </c>
      <c r="X15" s="411">
        <v>933</v>
      </c>
      <c r="Y15" s="415">
        <v>573</v>
      </c>
      <c r="Z15" s="311">
        <f t="shared" si="0"/>
        <v>14103</v>
      </c>
      <c r="AA15" s="312">
        <f t="shared" si="1"/>
        <v>12696</v>
      </c>
      <c r="AB15" s="425">
        <f t="shared" si="2"/>
        <v>9684</v>
      </c>
      <c r="AC15" s="311">
        <v>533250</v>
      </c>
      <c r="AD15" s="312">
        <v>500375</v>
      </c>
      <c r="AE15" s="425">
        <v>684897</v>
      </c>
    </row>
    <row r="16" spans="1:31" x14ac:dyDescent="0.3">
      <c r="A16" s="418" t="s">
        <v>1631</v>
      </c>
      <c r="B16" s="424">
        <v>7645</v>
      </c>
      <c r="C16" s="312">
        <v>9185</v>
      </c>
      <c r="D16" s="415">
        <v>9019</v>
      </c>
      <c r="E16" s="424">
        <v>4482</v>
      </c>
      <c r="F16" s="312">
        <v>4720</v>
      </c>
      <c r="G16" s="415">
        <v>4169</v>
      </c>
      <c r="H16" s="318">
        <v>452</v>
      </c>
      <c r="I16" s="411">
        <v>473</v>
      </c>
      <c r="J16" s="415">
        <v>447</v>
      </c>
      <c r="K16" s="318">
        <v>265</v>
      </c>
      <c r="L16" s="411">
        <v>250</v>
      </c>
      <c r="M16" s="415">
        <v>324</v>
      </c>
      <c r="N16" s="318">
        <v>836</v>
      </c>
      <c r="O16" s="411">
        <v>745</v>
      </c>
      <c r="P16" s="415">
        <v>1039</v>
      </c>
      <c r="Q16" s="311">
        <v>6017</v>
      </c>
      <c r="R16" s="312">
        <v>5065</v>
      </c>
      <c r="S16" s="415">
        <v>4548</v>
      </c>
      <c r="T16" s="311">
        <v>2979</v>
      </c>
      <c r="U16" s="312">
        <v>2884</v>
      </c>
      <c r="V16" s="415">
        <v>2878</v>
      </c>
      <c r="W16" s="311">
        <v>3040</v>
      </c>
      <c r="X16" s="312">
        <v>2657</v>
      </c>
      <c r="Y16" s="415">
        <v>2735</v>
      </c>
      <c r="Z16" s="311">
        <f t="shared" si="0"/>
        <v>25716</v>
      </c>
      <c r="AA16" s="312">
        <f t="shared" si="1"/>
        <v>25979</v>
      </c>
      <c r="AB16" s="425">
        <f t="shared" si="2"/>
        <v>25159</v>
      </c>
      <c r="AC16" s="311">
        <v>519256</v>
      </c>
      <c r="AD16" s="312">
        <v>529947</v>
      </c>
      <c r="AE16" s="425">
        <v>543717</v>
      </c>
    </row>
    <row r="17" spans="1:31" x14ac:dyDescent="0.3">
      <c r="A17" s="418" t="s">
        <v>1632</v>
      </c>
      <c r="B17" s="424">
        <v>4310</v>
      </c>
      <c r="C17" s="312">
        <v>4292</v>
      </c>
      <c r="D17" s="415">
        <v>5162</v>
      </c>
      <c r="E17" s="424">
        <v>2526</v>
      </c>
      <c r="F17" s="312">
        <v>2823</v>
      </c>
      <c r="G17" s="415">
        <v>3180</v>
      </c>
      <c r="H17" s="318">
        <v>375</v>
      </c>
      <c r="I17" s="411">
        <v>293</v>
      </c>
      <c r="J17" s="415">
        <v>409</v>
      </c>
      <c r="K17" s="318">
        <v>328</v>
      </c>
      <c r="L17" s="411">
        <v>317</v>
      </c>
      <c r="M17" s="415">
        <v>308</v>
      </c>
      <c r="N17" s="318">
        <v>651</v>
      </c>
      <c r="O17" s="411">
        <v>607</v>
      </c>
      <c r="P17" s="415">
        <v>590</v>
      </c>
      <c r="Q17" s="311">
        <v>3372</v>
      </c>
      <c r="R17" s="312">
        <v>2666</v>
      </c>
      <c r="S17" s="415">
        <v>2998</v>
      </c>
      <c r="T17" s="311">
        <v>1802</v>
      </c>
      <c r="U17" s="312">
        <v>2122</v>
      </c>
      <c r="V17" s="415">
        <v>2168</v>
      </c>
      <c r="W17" s="318">
        <v>935</v>
      </c>
      <c r="X17" s="312">
        <v>1058</v>
      </c>
      <c r="Y17" s="415">
        <v>1232</v>
      </c>
      <c r="Z17" s="311">
        <f t="shared" si="0"/>
        <v>14299</v>
      </c>
      <c r="AA17" s="312">
        <f t="shared" si="1"/>
        <v>14178</v>
      </c>
      <c r="AB17" s="425">
        <f t="shared" si="2"/>
        <v>16047</v>
      </c>
      <c r="AC17" s="311">
        <v>254253</v>
      </c>
      <c r="AD17" s="312">
        <v>241866</v>
      </c>
      <c r="AE17" s="425">
        <v>305153</v>
      </c>
    </row>
    <row r="18" spans="1:31" ht="28.8" x14ac:dyDescent="0.3">
      <c r="A18" s="418" t="s">
        <v>1633</v>
      </c>
      <c r="B18" s="424">
        <v>8068</v>
      </c>
      <c r="C18" s="312">
        <v>10030</v>
      </c>
      <c r="D18" s="415">
        <v>11811</v>
      </c>
      <c r="E18" s="424">
        <v>6779</v>
      </c>
      <c r="F18" s="312">
        <v>9947</v>
      </c>
      <c r="G18" s="415">
        <v>10712</v>
      </c>
      <c r="H18" s="318">
        <v>373</v>
      </c>
      <c r="I18" s="411">
        <v>767</v>
      </c>
      <c r="J18" s="415">
        <v>796</v>
      </c>
      <c r="K18" s="318">
        <v>434</v>
      </c>
      <c r="L18" s="411">
        <v>661</v>
      </c>
      <c r="M18" s="415">
        <v>600</v>
      </c>
      <c r="N18" s="311">
        <v>1119</v>
      </c>
      <c r="O18" s="312">
        <v>1585</v>
      </c>
      <c r="P18" s="415">
        <v>1052</v>
      </c>
      <c r="Q18" s="311">
        <v>6005</v>
      </c>
      <c r="R18" s="312">
        <v>4184</v>
      </c>
      <c r="S18" s="415">
        <v>5287</v>
      </c>
      <c r="T18" s="311">
        <v>3813</v>
      </c>
      <c r="U18" s="312">
        <v>4622</v>
      </c>
      <c r="V18" s="415">
        <v>5888</v>
      </c>
      <c r="W18" s="311">
        <v>1702</v>
      </c>
      <c r="X18" s="312">
        <v>2204</v>
      </c>
      <c r="Y18" s="415">
        <v>2762</v>
      </c>
      <c r="Z18" s="311">
        <f t="shared" si="0"/>
        <v>28293</v>
      </c>
      <c r="AA18" s="312">
        <f t="shared" si="1"/>
        <v>34000</v>
      </c>
      <c r="AB18" s="425">
        <f t="shared" si="2"/>
        <v>38908</v>
      </c>
      <c r="AC18" s="311">
        <v>909029</v>
      </c>
      <c r="AD18" s="312">
        <v>980867</v>
      </c>
      <c r="AE18" s="425">
        <v>1344976</v>
      </c>
    </row>
    <row r="19" spans="1:31" ht="28.8" x14ac:dyDescent="0.3">
      <c r="A19" s="418" t="s">
        <v>1634</v>
      </c>
      <c r="B19" s="424">
        <v>4174</v>
      </c>
      <c r="C19" s="312">
        <v>2285</v>
      </c>
      <c r="D19" s="415">
        <v>2786</v>
      </c>
      <c r="E19" s="424">
        <v>5507</v>
      </c>
      <c r="F19" s="312">
        <v>3220</v>
      </c>
      <c r="G19" s="415">
        <v>4424</v>
      </c>
      <c r="H19" s="318">
        <v>170</v>
      </c>
      <c r="I19" s="411">
        <v>151</v>
      </c>
      <c r="J19" s="415">
        <v>317</v>
      </c>
      <c r="K19" s="311">
        <v>1043</v>
      </c>
      <c r="L19" s="411">
        <v>341</v>
      </c>
      <c r="M19" s="415">
        <v>327</v>
      </c>
      <c r="N19" s="311">
        <v>1183</v>
      </c>
      <c r="O19" s="312">
        <v>1080</v>
      </c>
      <c r="P19" s="415">
        <v>1139</v>
      </c>
      <c r="Q19" s="311">
        <v>3010</v>
      </c>
      <c r="R19" s="312">
        <v>1786</v>
      </c>
      <c r="S19" s="415">
        <v>2404</v>
      </c>
      <c r="T19" s="311">
        <v>5526</v>
      </c>
      <c r="U19" s="312">
        <v>1802</v>
      </c>
      <c r="V19" s="415">
        <v>1733</v>
      </c>
      <c r="W19" s="311">
        <v>1611</v>
      </c>
      <c r="X19" s="312">
        <v>1020</v>
      </c>
      <c r="Y19" s="415">
        <v>877</v>
      </c>
      <c r="Z19" s="311">
        <f t="shared" si="0"/>
        <v>22224</v>
      </c>
      <c r="AA19" s="312">
        <f t="shared" si="1"/>
        <v>11685</v>
      </c>
      <c r="AB19" s="425">
        <f t="shared" si="2"/>
        <v>14007</v>
      </c>
      <c r="AC19" s="311">
        <v>370774</v>
      </c>
      <c r="AD19" s="312">
        <v>211113</v>
      </c>
      <c r="AE19" s="425">
        <v>272776</v>
      </c>
    </row>
    <row r="20" spans="1:31" ht="28.8" x14ac:dyDescent="0.3">
      <c r="A20" s="418" t="s">
        <v>1635</v>
      </c>
      <c r="B20" s="424">
        <v>13384</v>
      </c>
      <c r="C20" s="312">
        <v>13541</v>
      </c>
      <c r="D20" s="415">
        <v>21880</v>
      </c>
      <c r="E20" s="424">
        <v>9222</v>
      </c>
      <c r="F20" s="312">
        <v>10619</v>
      </c>
      <c r="G20" s="415">
        <v>14086</v>
      </c>
      <c r="H20" s="318">
        <v>725</v>
      </c>
      <c r="I20" s="411">
        <v>864</v>
      </c>
      <c r="J20" s="415">
        <v>451</v>
      </c>
      <c r="K20" s="311">
        <v>1259</v>
      </c>
      <c r="L20" s="312">
        <v>1718</v>
      </c>
      <c r="M20" s="415">
        <v>1739</v>
      </c>
      <c r="N20" s="311">
        <v>1250</v>
      </c>
      <c r="O20" s="312">
        <v>1588</v>
      </c>
      <c r="P20" s="415">
        <v>2638</v>
      </c>
      <c r="Q20" s="311">
        <v>10238</v>
      </c>
      <c r="R20" s="312">
        <v>10144</v>
      </c>
      <c r="S20" s="415">
        <v>14067</v>
      </c>
      <c r="T20" s="311">
        <v>7638</v>
      </c>
      <c r="U20" s="312">
        <v>7187</v>
      </c>
      <c r="V20" s="415">
        <v>7379</v>
      </c>
      <c r="W20" s="311">
        <v>5356</v>
      </c>
      <c r="X20" s="312">
        <v>5304</v>
      </c>
      <c r="Y20" s="415">
        <v>9214</v>
      </c>
      <c r="Z20" s="311">
        <f t="shared" si="0"/>
        <v>49072</v>
      </c>
      <c r="AA20" s="312">
        <f t="shared" si="1"/>
        <v>50965</v>
      </c>
      <c r="AB20" s="425">
        <f t="shared" si="2"/>
        <v>71454</v>
      </c>
      <c r="AC20" s="311">
        <v>926008</v>
      </c>
      <c r="AD20" s="312">
        <v>804566</v>
      </c>
      <c r="AE20" s="425">
        <v>1109076</v>
      </c>
    </row>
    <row r="21" spans="1:31" x14ac:dyDescent="0.3">
      <c r="A21" s="418" t="s">
        <v>1636</v>
      </c>
      <c r="B21" s="424">
        <v>28467</v>
      </c>
      <c r="C21" s="312">
        <v>34921</v>
      </c>
      <c r="D21" s="415">
        <v>42344</v>
      </c>
      <c r="E21" s="424">
        <v>23505</v>
      </c>
      <c r="F21" s="312">
        <v>27318</v>
      </c>
      <c r="G21" s="415">
        <v>33959</v>
      </c>
      <c r="H21" s="311">
        <v>3783</v>
      </c>
      <c r="I21" s="312">
        <v>3975</v>
      </c>
      <c r="J21" s="415">
        <v>4364</v>
      </c>
      <c r="K21" s="311">
        <v>3411</v>
      </c>
      <c r="L21" s="312">
        <v>4166</v>
      </c>
      <c r="M21" s="415">
        <v>4631</v>
      </c>
      <c r="N21" s="311">
        <v>7895</v>
      </c>
      <c r="O21" s="312">
        <v>10193</v>
      </c>
      <c r="P21" s="415">
        <v>11473</v>
      </c>
      <c r="Q21" s="311">
        <v>17944</v>
      </c>
      <c r="R21" s="312">
        <v>20842</v>
      </c>
      <c r="S21" s="415">
        <v>24683</v>
      </c>
      <c r="T21" s="311">
        <v>15617</v>
      </c>
      <c r="U21" s="312">
        <v>18658</v>
      </c>
      <c r="V21" s="415">
        <v>22858</v>
      </c>
      <c r="W21" s="311">
        <v>12573</v>
      </c>
      <c r="X21" s="312">
        <v>14708</v>
      </c>
      <c r="Y21" s="415">
        <v>17493</v>
      </c>
      <c r="Z21" s="311">
        <f t="shared" si="0"/>
        <v>113195</v>
      </c>
      <c r="AA21" s="312">
        <f t="shared" si="1"/>
        <v>134781</v>
      </c>
      <c r="AB21" s="425">
        <f t="shared" si="2"/>
        <v>161805</v>
      </c>
      <c r="AC21" s="311">
        <v>1161322</v>
      </c>
      <c r="AD21" s="312">
        <v>1331741</v>
      </c>
      <c r="AE21" s="425">
        <v>1485578</v>
      </c>
    </row>
    <row r="22" spans="1:31" x14ac:dyDescent="0.3">
      <c r="A22" s="418" t="s">
        <v>1637</v>
      </c>
      <c r="B22" s="424">
        <v>28593</v>
      </c>
      <c r="C22" s="312">
        <v>38132</v>
      </c>
      <c r="D22" s="415">
        <v>68740</v>
      </c>
      <c r="E22" s="424">
        <v>19074</v>
      </c>
      <c r="F22" s="312">
        <v>25021</v>
      </c>
      <c r="G22" s="415">
        <v>39694</v>
      </c>
      <c r="H22" s="311">
        <v>2622</v>
      </c>
      <c r="I22" s="312">
        <v>3889</v>
      </c>
      <c r="J22" s="415">
        <v>7860</v>
      </c>
      <c r="K22" s="311">
        <v>4339</v>
      </c>
      <c r="L22" s="312">
        <v>5890</v>
      </c>
      <c r="M22" s="415">
        <v>9061</v>
      </c>
      <c r="N22" s="311">
        <v>4374</v>
      </c>
      <c r="O22" s="312">
        <v>4803</v>
      </c>
      <c r="P22" s="415">
        <v>8805</v>
      </c>
      <c r="Q22" s="311">
        <v>20410</v>
      </c>
      <c r="R22" s="312">
        <v>26151</v>
      </c>
      <c r="S22" s="415">
        <v>35764</v>
      </c>
      <c r="T22" s="311">
        <v>17672</v>
      </c>
      <c r="U22" s="312">
        <v>23488</v>
      </c>
      <c r="V22" s="415">
        <v>34535</v>
      </c>
      <c r="W22" s="311">
        <v>10821</v>
      </c>
      <c r="X22" s="312">
        <v>15236</v>
      </c>
      <c r="Y22" s="415">
        <v>20630</v>
      </c>
      <c r="Z22" s="311">
        <f t="shared" si="0"/>
        <v>107905</v>
      </c>
      <c r="AA22" s="312">
        <f t="shared" si="1"/>
        <v>142610</v>
      </c>
      <c r="AB22" s="425">
        <f t="shared" si="2"/>
        <v>225089</v>
      </c>
      <c r="AC22" s="311">
        <v>1240032</v>
      </c>
      <c r="AD22" s="312">
        <v>1578893</v>
      </c>
      <c r="AE22" s="425">
        <v>2571807</v>
      </c>
    </row>
    <row r="23" spans="1:31" x14ac:dyDescent="0.3">
      <c r="A23" s="418" t="s">
        <v>1638</v>
      </c>
      <c r="B23" s="424">
        <v>2899</v>
      </c>
      <c r="C23" s="312">
        <v>3039</v>
      </c>
      <c r="D23" s="415">
        <v>3598</v>
      </c>
      <c r="E23" s="424">
        <v>2232</v>
      </c>
      <c r="F23" s="312">
        <v>2712</v>
      </c>
      <c r="G23" s="415">
        <v>3029</v>
      </c>
      <c r="H23" s="318">
        <v>616</v>
      </c>
      <c r="I23" s="312">
        <v>2036</v>
      </c>
      <c r="J23" s="415">
        <v>2236</v>
      </c>
      <c r="K23" s="318">
        <v>943</v>
      </c>
      <c r="L23" s="312">
        <v>1373</v>
      </c>
      <c r="M23" s="415">
        <v>1741</v>
      </c>
      <c r="N23" s="318">
        <v>481</v>
      </c>
      <c r="O23" s="411">
        <v>455</v>
      </c>
      <c r="P23" s="415">
        <v>559</v>
      </c>
      <c r="Q23" s="311">
        <v>2494</v>
      </c>
      <c r="R23" s="312">
        <v>2187</v>
      </c>
      <c r="S23" s="415">
        <v>2911</v>
      </c>
      <c r="T23" s="311">
        <v>1148</v>
      </c>
      <c r="U23" s="312">
        <v>1390</v>
      </c>
      <c r="V23" s="415">
        <v>2135</v>
      </c>
      <c r="W23" s="318">
        <v>875</v>
      </c>
      <c r="X23" s="312">
        <v>1280</v>
      </c>
      <c r="Y23" s="415">
        <v>1542</v>
      </c>
      <c r="Z23" s="311">
        <f t="shared" si="0"/>
        <v>11688</v>
      </c>
      <c r="AA23" s="312">
        <f t="shared" si="1"/>
        <v>14472</v>
      </c>
      <c r="AB23" s="425">
        <f t="shared" si="2"/>
        <v>17751</v>
      </c>
      <c r="AC23" s="311">
        <v>245529</v>
      </c>
      <c r="AD23" s="312">
        <v>291119</v>
      </c>
      <c r="AE23" s="425">
        <v>376729</v>
      </c>
    </row>
    <row r="24" spans="1:31" x14ac:dyDescent="0.3">
      <c r="A24" s="418" t="s">
        <v>1639</v>
      </c>
      <c r="B24" s="424">
        <v>19933</v>
      </c>
      <c r="C24" s="312">
        <v>22891</v>
      </c>
      <c r="D24" s="415">
        <v>31491</v>
      </c>
      <c r="E24" s="424">
        <v>13838</v>
      </c>
      <c r="F24" s="312">
        <v>16136</v>
      </c>
      <c r="G24" s="415">
        <v>23287</v>
      </c>
      <c r="H24" s="311">
        <v>1924</v>
      </c>
      <c r="I24" s="312">
        <v>2342</v>
      </c>
      <c r="J24" s="415">
        <v>3346</v>
      </c>
      <c r="K24" s="311">
        <v>1853</v>
      </c>
      <c r="L24" s="312">
        <v>3456</v>
      </c>
      <c r="M24" s="415">
        <v>4184</v>
      </c>
      <c r="N24" s="311">
        <v>3783</v>
      </c>
      <c r="O24" s="312">
        <v>4425</v>
      </c>
      <c r="P24" s="415">
        <v>5534</v>
      </c>
      <c r="Q24" s="311">
        <v>11618</v>
      </c>
      <c r="R24" s="312">
        <v>13407</v>
      </c>
      <c r="S24" s="415">
        <v>19942</v>
      </c>
      <c r="T24" s="311">
        <v>10797</v>
      </c>
      <c r="U24" s="312">
        <v>12469</v>
      </c>
      <c r="V24" s="415">
        <v>17153</v>
      </c>
      <c r="W24" s="311">
        <v>6023</v>
      </c>
      <c r="X24" s="312">
        <v>8068</v>
      </c>
      <c r="Y24" s="415">
        <v>10775</v>
      </c>
      <c r="Z24" s="311">
        <f t="shared" si="0"/>
        <v>69769</v>
      </c>
      <c r="AA24" s="312">
        <f t="shared" si="1"/>
        <v>83194</v>
      </c>
      <c r="AB24" s="425">
        <f t="shared" si="2"/>
        <v>115712</v>
      </c>
      <c r="AC24" s="311">
        <v>1070918</v>
      </c>
      <c r="AD24" s="312">
        <v>1218148</v>
      </c>
      <c r="AE24" s="425">
        <v>1707488</v>
      </c>
    </row>
    <row r="25" spans="1:31" ht="28.8" x14ac:dyDescent="0.3">
      <c r="A25" s="418" t="s">
        <v>1640</v>
      </c>
      <c r="B25" s="424">
        <v>16075</v>
      </c>
      <c r="C25" s="312">
        <v>18130</v>
      </c>
      <c r="D25" s="415">
        <v>11825</v>
      </c>
      <c r="E25" s="424">
        <v>7347</v>
      </c>
      <c r="F25" s="312">
        <v>9415</v>
      </c>
      <c r="G25" s="415">
        <v>7567</v>
      </c>
      <c r="H25" s="318">
        <v>993</v>
      </c>
      <c r="I25" s="312">
        <v>1393</v>
      </c>
      <c r="J25" s="415">
        <v>679</v>
      </c>
      <c r="K25" s="318">
        <v>944</v>
      </c>
      <c r="L25" s="312">
        <v>1738</v>
      </c>
      <c r="M25" s="415">
        <v>909</v>
      </c>
      <c r="N25" s="311">
        <v>2006</v>
      </c>
      <c r="O25" s="312">
        <v>2848</v>
      </c>
      <c r="P25" s="415">
        <v>1287</v>
      </c>
      <c r="Q25" s="311">
        <v>6525</v>
      </c>
      <c r="R25" s="312">
        <v>9315</v>
      </c>
      <c r="S25" s="415">
        <v>7046</v>
      </c>
      <c r="T25" s="311">
        <v>6140</v>
      </c>
      <c r="U25" s="312">
        <v>8088</v>
      </c>
      <c r="V25" s="415">
        <v>4953</v>
      </c>
      <c r="W25" s="311">
        <v>3094</v>
      </c>
      <c r="X25" s="312">
        <v>3718</v>
      </c>
      <c r="Y25" s="415">
        <v>3109</v>
      </c>
      <c r="Z25" s="311">
        <f t="shared" si="0"/>
        <v>43124</v>
      </c>
      <c r="AA25" s="312">
        <f t="shared" si="1"/>
        <v>54645</v>
      </c>
      <c r="AB25" s="425">
        <f t="shared" si="2"/>
        <v>37375</v>
      </c>
      <c r="AC25" s="311">
        <v>577790</v>
      </c>
      <c r="AD25" s="312">
        <v>778875</v>
      </c>
      <c r="AE25" s="425">
        <v>549016</v>
      </c>
    </row>
    <row r="26" spans="1:31" x14ac:dyDescent="0.3">
      <c r="A26" s="418" t="s">
        <v>1641</v>
      </c>
      <c r="B26" s="424">
        <v>10107</v>
      </c>
      <c r="C26" s="312">
        <v>15299</v>
      </c>
      <c r="D26" s="415">
        <v>16506</v>
      </c>
      <c r="E26" s="424">
        <v>9192</v>
      </c>
      <c r="F26" s="312">
        <v>17286</v>
      </c>
      <c r="G26" s="415">
        <v>19539</v>
      </c>
      <c r="H26" s="311">
        <v>1762</v>
      </c>
      <c r="I26" s="312">
        <v>5603</v>
      </c>
      <c r="J26" s="415">
        <v>5446</v>
      </c>
      <c r="K26" s="311">
        <v>1388</v>
      </c>
      <c r="L26" s="312">
        <v>4497</v>
      </c>
      <c r="M26" s="415">
        <v>4685</v>
      </c>
      <c r="N26" s="311">
        <v>2307</v>
      </c>
      <c r="O26" s="312">
        <v>3095</v>
      </c>
      <c r="P26" s="415">
        <v>3311</v>
      </c>
      <c r="Q26" s="311">
        <v>8396</v>
      </c>
      <c r="R26" s="312">
        <v>11913</v>
      </c>
      <c r="S26" s="415">
        <v>12959</v>
      </c>
      <c r="T26" s="311">
        <v>4772</v>
      </c>
      <c r="U26" s="312">
        <v>4587</v>
      </c>
      <c r="V26" s="415">
        <v>4808</v>
      </c>
      <c r="W26" s="311">
        <v>6755</v>
      </c>
      <c r="X26" s="312">
        <v>8048</v>
      </c>
      <c r="Y26" s="415">
        <v>7020</v>
      </c>
      <c r="Z26" s="311">
        <f>B26+E26+H26+K26+N26+Q26+T26+W26</f>
        <v>44679</v>
      </c>
      <c r="AA26" s="312">
        <f t="shared" si="1"/>
        <v>70328</v>
      </c>
      <c r="AB26" s="425">
        <f t="shared" si="2"/>
        <v>74274</v>
      </c>
      <c r="AC26" s="311">
        <v>426577</v>
      </c>
      <c r="AD26" s="312">
        <v>671144</v>
      </c>
      <c r="AE26" s="425">
        <v>701262</v>
      </c>
    </row>
  </sheetData>
  <mergeCells count="11">
    <mergeCell ref="B2:D2"/>
    <mergeCell ref="E2:G2"/>
    <mergeCell ref="H2:J2"/>
    <mergeCell ref="AC2:AE2"/>
    <mergeCell ref="K2:M2"/>
    <mergeCell ref="N2:P2"/>
    <mergeCell ref="Q2:S2"/>
    <mergeCell ref="T2:V2"/>
    <mergeCell ref="W2:Y2"/>
    <mergeCell ref="Z2:AB2"/>
    <mergeCell ref="B1:A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FAFD-5419-4616-9D3C-94D99338E0A3}">
  <dimension ref="A1:I124"/>
  <sheetViews>
    <sheetView tabSelected="1" workbookViewId="0">
      <selection activeCell="A2" sqref="A2"/>
    </sheetView>
  </sheetViews>
  <sheetFormatPr defaultColWidth="8.88671875" defaultRowHeight="14.4" x14ac:dyDescent="0.3"/>
  <cols>
    <col min="1" max="1" width="8.88671875" style="178"/>
    <col min="2" max="2" width="15.21875" style="163" customWidth="1"/>
    <col min="3" max="3" width="39" style="127" customWidth="1"/>
    <col min="4" max="5" width="39" style="178" customWidth="1"/>
    <col min="6" max="16384" width="8.88671875" style="178"/>
  </cols>
  <sheetData>
    <row r="1" spans="1:9" s="8" customFormat="1" ht="18" customHeight="1" x14ac:dyDescent="0.3">
      <c r="A1" s="440" t="s">
        <v>1043</v>
      </c>
      <c r="B1" s="440"/>
      <c r="C1" s="440"/>
      <c r="D1" s="440"/>
      <c r="E1" s="440"/>
      <c r="F1" s="178"/>
      <c r="G1" s="178"/>
      <c r="H1" s="178"/>
      <c r="I1" s="178"/>
    </row>
    <row r="2" spans="1:9" ht="11.4" customHeight="1" x14ac:dyDescent="0.3"/>
    <row r="3" spans="1:9" ht="43.8" customHeight="1" x14ac:dyDescent="0.3">
      <c r="B3" s="441" t="s">
        <v>1044</v>
      </c>
      <c r="C3" s="443" t="s">
        <v>1519</v>
      </c>
      <c r="D3" s="443"/>
      <c r="E3" s="444"/>
    </row>
    <row r="4" spans="1:9" ht="30.6" customHeight="1" x14ac:dyDescent="0.3">
      <c r="B4" s="442"/>
      <c r="C4" s="445" t="s">
        <v>1520</v>
      </c>
      <c r="D4" s="445"/>
      <c r="E4" s="446"/>
    </row>
    <row r="5" spans="1:9" ht="13.2" customHeight="1" x14ac:dyDescent="0.3">
      <c r="B5" s="182"/>
      <c r="C5" s="183"/>
      <c r="D5" s="183"/>
      <c r="E5" s="183"/>
    </row>
    <row r="6" spans="1:9" ht="18" x14ac:dyDescent="0.3">
      <c r="B6" s="454" t="s">
        <v>1045</v>
      </c>
      <c r="C6" s="454"/>
      <c r="D6" s="454"/>
      <c r="E6" s="454"/>
    </row>
    <row r="7" spans="1:9" x14ac:dyDescent="0.3">
      <c r="B7" s="184"/>
    </row>
    <row r="8" spans="1:9" ht="15" thickBot="1" x14ac:dyDescent="0.35">
      <c r="B8" s="184"/>
      <c r="C8" s="185" t="s">
        <v>195</v>
      </c>
      <c r="D8" s="186" t="s">
        <v>196</v>
      </c>
    </row>
    <row r="9" spans="1:9" ht="28.8" customHeight="1" x14ac:dyDescent="0.3">
      <c r="B9" s="455" t="s">
        <v>1521</v>
      </c>
      <c r="C9" s="363" t="s">
        <v>20</v>
      </c>
      <c r="D9" s="373" t="s">
        <v>1523</v>
      </c>
    </row>
    <row r="10" spans="1:9" x14ac:dyDescent="0.3">
      <c r="B10" s="455"/>
      <c r="C10" s="364" t="s">
        <v>1524</v>
      </c>
      <c r="D10" s="365"/>
    </row>
    <row r="11" spans="1:9" ht="28.8" x14ac:dyDescent="0.3">
      <c r="B11" s="455"/>
      <c r="C11" s="364" t="s">
        <v>999</v>
      </c>
      <c r="D11" s="365" t="s">
        <v>1398</v>
      </c>
    </row>
    <row r="12" spans="1:9" ht="28.8" x14ac:dyDescent="0.3">
      <c r="B12" s="455"/>
      <c r="C12" s="364" t="s">
        <v>1400</v>
      </c>
      <c r="D12" s="365" t="s">
        <v>1399</v>
      </c>
    </row>
    <row r="13" spans="1:9" x14ac:dyDescent="0.3">
      <c r="B13" s="455"/>
      <c r="C13" s="364" t="s">
        <v>701</v>
      </c>
      <c r="D13" s="366"/>
    </row>
    <row r="14" spans="1:9" ht="28.8" x14ac:dyDescent="0.3">
      <c r="B14" s="455"/>
      <c r="C14" s="364" t="s">
        <v>194</v>
      </c>
      <c r="D14" s="365" t="s">
        <v>1613</v>
      </c>
    </row>
    <row r="15" spans="1:9" x14ac:dyDescent="0.3">
      <c r="B15" s="455"/>
      <c r="C15" s="367" t="s">
        <v>34</v>
      </c>
      <c r="D15" s="365"/>
    </row>
    <row r="16" spans="1:9" x14ac:dyDescent="0.3">
      <c r="B16" s="455"/>
      <c r="C16" s="368" t="s">
        <v>41</v>
      </c>
      <c r="D16" s="369"/>
    </row>
    <row r="17" spans="2:4" ht="28.8" x14ac:dyDescent="0.3">
      <c r="B17" s="455"/>
      <c r="C17" s="370" t="s">
        <v>1402</v>
      </c>
      <c r="D17" s="371" t="s">
        <v>1401</v>
      </c>
    </row>
    <row r="18" spans="2:4" ht="28.8" x14ac:dyDescent="0.3">
      <c r="B18" s="455"/>
      <c r="C18" s="370" t="s">
        <v>994</v>
      </c>
      <c r="D18" s="371"/>
    </row>
    <row r="19" spans="2:4" x14ac:dyDescent="0.3">
      <c r="B19" s="455"/>
      <c r="C19" s="370" t="s">
        <v>1166</v>
      </c>
      <c r="D19" s="371"/>
    </row>
    <row r="20" spans="2:4" ht="15" thickBot="1" x14ac:dyDescent="0.35">
      <c r="B20" s="455"/>
      <c r="C20" s="370" t="s">
        <v>1167</v>
      </c>
      <c r="D20" s="371"/>
    </row>
    <row r="21" spans="2:4" s="412" customFormat="1" ht="29.4" thickBot="1" x14ac:dyDescent="0.35">
      <c r="B21" s="455"/>
      <c r="C21" s="370" t="s">
        <v>1170</v>
      </c>
      <c r="D21" s="371" t="s">
        <v>1171</v>
      </c>
    </row>
    <row r="22" spans="2:4" ht="15" thickBot="1" x14ac:dyDescent="0.35">
      <c r="B22" s="455"/>
      <c r="C22" s="372" t="s">
        <v>1617</v>
      </c>
      <c r="D22" s="371" t="s">
        <v>1619</v>
      </c>
    </row>
    <row r="23" spans="2:4" x14ac:dyDescent="0.3">
      <c r="B23" s="178"/>
      <c r="C23" s="187"/>
      <c r="D23" s="374"/>
    </row>
    <row r="24" spans="2:4" ht="15" thickBot="1" x14ac:dyDescent="0.35">
      <c r="B24" s="178"/>
      <c r="D24" s="127"/>
    </row>
    <row r="25" spans="2:4" ht="15" thickBot="1" x14ac:dyDescent="0.35">
      <c r="B25" s="188"/>
      <c r="C25" s="388" t="s">
        <v>195</v>
      </c>
      <c r="D25" s="389" t="s">
        <v>196</v>
      </c>
    </row>
    <row r="26" spans="2:4" ht="29.4" thickBot="1" x14ac:dyDescent="0.35">
      <c r="B26" s="457" t="s">
        <v>1047</v>
      </c>
      <c r="C26" s="382" t="s">
        <v>1525</v>
      </c>
      <c r="D26" s="361" t="s">
        <v>1526</v>
      </c>
    </row>
    <row r="27" spans="2:4" s="348" customFormat="1" ht="15" thickBot="1" x14ac:dyDescent="0.35">
      <c r="B27" s="457"/>
      <c r="C27" s="383" t="s">
        <v>1527</v>
      </c>
      <c r="D27" s="362"/>
    </row>
    <row r="28" spans="2:4" s="348" customFormat="1" ht="29.4" thickBot="1" x14ac:dyDescent="0.35">
      <c r="B28" s="457"/>
      <c r="C28" s="383" t="s">
        <v>1529</v>
      </c>
      <c r="D28" s="362" t="s">
        <v>1529</v>
      </c>
    </row>
    <row r="29" spans="2:4" s="348" customFormat="1" ht="29.4" thickBot="1" x14ac:dyDescent="0.35">
      <c r="B29" s="457"/>
      <c r="C29" s="383" t="s">
        <v>1528</v>
      </c>
      <c r="D29" s="362" t="s">
        <v>1031</v>
      </c>
    </row>
    <row r="30" spans="2:4" s="348" customFormat="1" ht="29.4" thickBot="1" x14ac:dyDescent="0.35">
      <c r="B30" s="457"/>
      <c r="C30" s="383" t="s">
        <v>1530</v>
      </c>
      <c r="D30" s="384"/>
    </row>
    <row r="31" spans="2:4" s="348" customFormat="1" ht="29.4" thickBot="1" x14ac:dyDescent="0.35">
      <c r="B31" s="457"/>
      <c r="C31" s="383" t="s">
        <v>1531</v>
      </c>
      <c r="D31" s="385" t="s">
        <v>1035</v>
      </c>
    </row>
    <row r="32" spans="2:4" s="348" customFormat="1" ht="29.4" thickBot="1" x14ac:dyDescent="0.35">
      <c r="B32" s="457"/>
      <c r="C32" s="383" t="s">
        <v>1532</v>
      </c>
      <c r="D32" s="384"/>
    </row>
    <row r="33" spans="2:4" s="348" customFormat="1" ht="29.4" thickBot="1" x14ac:dyDescent="0.35">
      <c r="B33" s="457"/>
      <c r="C33" s="383" t="s">
        <v>1533</v>
      </c>
      <c r="D33" s="362" t="s">
        <v>1534</v>
      </c>
    </row>
    <row r="34" spans="2:4" s="348" customFormat="1" ht="29.4" thickBot="1" x14ac:dyDescent="0.35">
      <c r="B34" s="457"/>
      <c r="C34" s="386" t="s">
        <v>1535</v>
      </c>
      <c r="D34" s="387" t="s">
        <v>1537</v>
      </c>
    </row>
    <row r="35" spans="2:4" s="348" customFormat="1" x14ac:dyDescent="0.3">
      <c r="B35" s="375"/>
      <c r="C35" s="376"/>
      <c r="D35" s="347"/>
    </row>
    <row r="36" spans="2:4" x14ac:dyDescent="0.3">
      <c r="B36" s="178"/>
      <c r="D36" s="127"/>
    </row>
    <row r="37" spans="2:4" ht="15" thickBot="1" x14ac:dyDescent="0.35">
      <c r="B37" s="188"/>
      <c r="C37" s="189" t="s">
        <v>195</v>
      </c>
      <c r="D37" s="189" t="s">
        <v>196</v>
      </c>
    </row>
    <row r="38" spans="2:4" x14ac:dyDescent="0.3">
      <c r="B38" s="456" t="s">
        <v>1051</v>
      </c>
      <c r="C38" s="190" t="s">
        <v>23</v>
      </c>
      <c r="D38" s="410" t="s">
        <v>1614</v>
      </c>
    </row>
    <row r="39" spans="2:4" ht="28.8" x14ac:dyDescent="0.3">
      <c r="B39" s="456"/>
      <c r="C39" s="191" t="s">
        <v>199</v>
      </c>
      <c r="D39" s="358" t="s">
        <v>768</v>
      </c>
    </row>
    <row r="40" spans="2:4" ht="28.8" x14ac:dyDescent="0.3">
      <c r="B40" s="456"/>
      <c r="C40" s="191" t="s">
        <v>33</v>
      </c>
      <c r="D40" s="358" t="s">
        <v>703</v>
      </c>
    </row>
    <row r="41" spans="2:4" ht="28.8" x14ac:dyDescent="0.3">
      <c r="B41" s="456"/>
      <c r="C41" s="191" t="s">
        <v>770</v>
      </c>
      <c r="D41" s="358"/>
    </row>
    <row r="42" spans="2:4" ht="28.8" x14ac:dyDescent="0.3">
      <c r="B42" s="456"/>
      <c r="C42" s="192" t="s">
        <v>682</v>
      </c>
      <c r="D42" s="358" t="s">
        <v>705</v>
      </c>
    </row>
    <row r="43" spans="2:4" ht="28.8" x14ac:dyDescent="0.3">
      <c r="B43" s="456"/>
      <c r="C43" s="192" t="s">
        <v>1544</v>
      </c>
      <c r="D43" s="358" t="s">
        <v>1544</v>
      </c>
    </row>
    <row r="44" spans="2:4" ht="28.8" x14ac:dyDescent="0.3">
      <c r="B44" s="456"/>
      <c r="C44" s="192" t="s">
        <v>1172</v>
      </c>
      <c r="D44" s="358"/>
    </row>
    <row r="45" spans="2:4" ht="28.8" x14ac:dyDescent="0.3">
      <c r="B45" s="456"/>
      <c r="C45" s="191" t="s">
        <v>1173</v>
      </c>
      <c r="D45" s="358"/>
    </row>
    <row r="46" spans="2:4" x14ac:dyDescent="0.3">
      <c r="B46" s="456"/>
      <c r="C46" s="191" t="s">
        <v>1422</v>
      </c>
      <c r="D46" s="358" t="s">
        <v>1422</v>
      </c>
    </row>
    <row r="47" spans="2:4" ht="28.8" x14ac:dyDescent="0.3">
      <c r="B47" s="456"/>
      <c r="C47" s="191" t="s">
        <v>325</v>
      </c>
      <c r="D47" s="359" t="s">
        <v>1550</v>
      </c>
    </row>
    <row r="48" spans="2:4" ht="28.8" x14ac:dyDescent="0.3">
      <c r="B48" s="456"/>
      <c r="C48" s="191" t="s">
        <v>683</v>
      </c>
      <c r="D48" s="359"/>
    </row>
    <row r="49" spans="2:4" x14ac:dyDescent="0.3">
      <c r="B49" s="456"/>
      <c r="C49" s="191" t="s">
        <v>1549</v>
      </c>
      <c r="D49" s="359" t="s">
        <v>1553</v>
      </c>
    </row>
    <row r="50" spans="2:4" s="348" customFormat="1" x14ac:dyDescent="0.3">
      <c r="B50" s="456"/>
      <c r="C50" s="191" t="s">
        <v>1551</v>
      </c>
      <c r="D50" s="359" t="s">
        <v>1560</v>
      </c>
    </row>
    <row r="51" spans="2:4" s="348" customFormat="1" x14ac:dyDescent="0.3">
      <c r="B51" s="456"/>
      <c r="C51" s="191" t="s">
        <v>295</v>
      </c>
      <c r="D51" s="359"/>
    </row>
    <row r="52" spans="2:4" s="348" customFormat="1" x14ac:dyDescent="0.3">
      <c r="B52" s="456"/>
      <c r="C52" s="191" t="s">
        <v>1536</v>
      </c>
      <c r="D52" s="359" t="s">
        <v>706</v>
      </c>
    </row>
    <row r="53" spans="2:4" s="348" customFormat="1" x14ac:dyDescent="0.3">
      <c r="B53" s="456"/>
      <c r="C53" s="191" t="s">
        <v>167</v>
      </c>
      <c r="D53" s="359" t="s">
        <v>707</v>
      </c>
    </row>
    <row r="54" spans="2:4" s="348" customFormat="1" x14ac:dyDescent="0.3">
      <c r="B54" s="456"/>
      <c r="C54" s="191" t="s">
        <v>56</v>
      </c>
      <c r="D54" s="359"/>
    </row>
    <row r="55" spans="2:4" s="348" customFormat="1" x14ac:dyDescent="0.3">
      <c r="B55" s="456"/>
      <c r="C55" s="191" t="s">
        <v>1406</v>
      </c>
      <c r="D55" s="359" t="s">
        <v>762</v>
      </c>
    </row>
    <row r="56" spans="2:4" s="348" customFormat="1" x14ac:dyDescent="0.3">
      <c r="B56" s="456"/>
      <c r="C56" s="191" t="s">
        <v>1539</v>
      </c>
      <c r="D56" s="359" t="s">
        <v>1564</v>
      </c>
    </row>
    <row r="57" spans="2:4" s="348" customFormat="1" ht="28.8" x14ac:dyDescent="0.3">
      <c r="B57" s="456"/>
      <c r="C57" s="191" t="s">
        <v>699</v>
      </c>
      <c r="D57" s="359" t="s">
        <v>1565</v>
      </c>
    </row>
    <row r="58" spans="2:4" s="348" customFormat="1" ht="29.4" thickBot="1" x14ac:dyDescent="0.35">
      <c r="B58" s="456"/>
      <c r="C58" s="191" t="s">
        <v>1102</v>
      </c>
      <c r="D58" s="359" t="s">
        <v>1414</v>
      </c>
    </row>
    <row r="59" spans="2:4" s="430" customFormat="1" ht="15" thickBot="1" x14ac:dyDescent="0.35">
      <c r="B59" s="456"/>
      <c r="C59" s="191" t="s">
        <v>1541</v>
      </c>
      <c r="D59" s="359"/>
    </row>
    <row r="60" spans="2:4" s="430" customFormat="1" ht="29.4" thickBot="1" x14ac:dyDescent="0.35">
      <c r="B60" s="456"/>
      <c r="C60" s="376" t="s">
        <v>1647</v>
      </c>
      <c r="D60" s="359"/>
    </row>
    <row r="61" spans="2:4" s="430" customFormat="1" ht="29.4" thickBot="1" x14ac:dyDescent="0.35">
      <c r="B61" s="456"/>
      <c r="C61" s="376" t="s">
        <v>1652</v>
      </c>
      <c r="D61" s="359" t="s">
        <v>1660</v>
      </c>
    </row>
    <row r="62" spans="2:4" s="430" customFormat="1" ht="15" thickBot="1" x14ac:dyDescent="0.35">
      <c r="B62" s="456"/>
      <c r="C62" s="376" t="s">
        <v>1656</v>
      </c>
      <c r="D62" s="359"/>
    </row>
    <row r="63" spans="2:4" ht="15" thickBot="1" x14ac:dyDescent="0.35">
      <c r="B63" s="456"/>
      <c r="C63" s="193" t="s">
        <v>1658</v>
      </c>
      <c r="D63" s="360" t="s">
        <v>1659</v>
      </c>
    </row>
    <row r="64" spans="2:4" s="348" customFormat="1" x14ac:dyDescent="0.3">
      <c r="B64" s="375"/>
      <c r="C64" s="376"/>
      <c r="D64" s="376"/>
    </row>
    <row r="65" spans="2:5" x14ac:dyDescent="0.3">
      <c r="B65" s="184"/>
      <c r="D65" s="127"/>
    </row>
    <row r="66" spans="2:5" ht="15" thickBot="1" x14ac:dyDescent="0.35">
      <c r="B66" s="184"/>
      <c r="C66" s="194" t="s">
        <v>195</v>
      </c>
      <c r="D66" s="194" t="s">
        <v>196</v>
      </c>
    </row>
    <row r="67" spans="2:5" ht="14.4" customHeight="1" x14ac:dyDescent="0.3">
      <c r="B67" s="458" t="s">
        <v>1522</v>
      </c>
      <c r="C67" s="350" t="s">
        <v>1538</v>
      </c>
      <c r="D67" s="351"/>
      <c r="E67" s="127"/>
    </row>
    <row r="68" spans="2:5" s="348" customFormat="1" ht="28.5" customHeight="1" x14ac:dyDescent="0.3">
      <c r="B68" s="458"/>
      <c r="C68" s="352" t="s">
        <v>1540</v>
      </c>
      <c r="D68" s="353" t="s">
        <v>1416</v>
      </c>
      <c r="E68" s="127"/>
    </row>
    <row r="69" spans="2:5" s="348" customFormat="1" ht="28.5" customHeight="1" x14ac:dyDescent="0.3">
      <c r="B69" s="458"/>
      <c r="C69" s="352" t="s">
        <v>1542</v>
      </c>
      <c r="D69" s="353" t="s">
        <v>1616</v>
      </c>
      <c r="E69" s="127"/>
    </row>
    <row r="70" spans="2:5" ht="28.8" customHeight="1" x14ac:dyDescent="0.3">
      <c r="B70" s="458"/>
      <c r="C70" s="352" t="s">
        <v>1543</v>
      </c>
      <c r="D70" s="353" t="s">
        <v>898</v>
      </c>
      <c r="E70" s="127"/>
    </row>
    <row r="71" spans="2:5" ht="28.8" x14ac:dyDescent="0.3">
      <c r="B71" s="458"/>
      <c r="C71" s="352" t="s">
        <v>1546</v>
      </c>
      <c r="D71" s="353" t="s">
        <v>1545</v>
      </c>
      <c r="E71" s="127"/>
    </row>
    <row r="72" spans="2:5" ht="28.8" x14ac:dyDescent="0.3">
      <c r="B72" s="458"/>
      <c r="C72" s="355" t="s">
        <v>1547</v>
      </c>
      <c r="D72" s="349" t="s">
        <v>1552</v>
      </c>
      <c r="E72" s="127"/>
    </row>
    <row r="73" spans="2:5" ht="28.8" x14ac:dyDescent="0.3">
      <c r="B73" s="458"/>
      <c r="C73" s="355" t="s">
        <v>1554</v>
      </c>
      <c r="D73" s="377" t="s">
        <v>1555</v>
      </c>
      <c r="E73" s="390"/>
    </row>
    <row r="74" spans="2:5" ht="28.8" x14ac:dyDescent="0.3">
      <c r="B74" s="458"/>
      <c r="C74" s="355" t="s">
        <v>1556</v>
      </c>
      <c r="D74" s="379" t="s">
        <v>1557</v>
      </c>
      <c r="E74" s="127"/>
    </row>
    <row r="75" spans="2:5" ht="28.8" x14ac:dyDescent="0.3">
      <c r="B75" s="458"/>
      <c r="C75" s="380" t="s">
        <v>1558</v>
      </c>
      <c r="D75" s="353"/>
      <c r="E75" s="127"/>
    </row>
    <row r="76" spans="2:5" s="348" customFormat="1" ht="28.8" x14ac:dyDescent="0.3">
      <c r="B76" s="458"/>
      <c r="C76" s="380" t="s">
        <v>1559</v>
      </c>
      <c r="D76" s="379" t="s">
        <v>730</v>
      </c>
      <c r="E76" s="127"/>
    </row>
    <row r="77" spans="2:5" s="348" customFormat="1" ht="28.8" x14ac:dyDescent="0.3">
      <c r="B77" s="458"/>
      <c r="C77" s="352" t="s">
        <v>1561</v>
      </c>
      <c r="D77" s="353" t="s">
        <v>1611</v>
      </c>
      <c r="E77" s="127"/>
    </row>
    <row r="78" spans="2:5" s="348" customFormat="1" ht="28.8" x14ac:dyDescent="0.3">
      <c r="B78" s="458"/>
      <c r="C78" s="352" t="s">
        <v>1562</v>
      </c>
      <c r="D78" s="353" t="s">
        <v>1567</v>
      </c>
      <c r="E78" s="127"/>
    </row>
    <row r="79" spans="2:5" s="348" customFormat="1" ht="28.8" x14ac:dyDescent="0.3">
      <c r="B79" s="458"/>
      <c r="C79" s="352" t="s">
        <v>1563</v>
      </c>
      <c r="D79" s="381"/>
      <c r="E79" s="127"/>
    </row>
    <row r="80" spans="2:5" s="348" customFormat="1" ht="28.8" x14ac:dyDescent="0.3">
      <c r="B80" s="458"/>
      <c r="C80" s="352" t="s">
        <v>1569</v>
      </c>
      <c r="D80" s="353" t="s">
        <v>1568</v>
      </c>
      <c r="E80" s="127"/>
    </row>
    <row r="81" spans="2:5" s="348" customFormat="1" ht="28.8" x14ac:dyDescent="0.3">
      <c r="B81" s="458"/>
      <c r="C81" s="352" t="s">
        <v>1570</v>
      </c>
      <c r="D81" s="379" t="s">
        <v>1426</v>
      </c>
      <c r="E81" s="127"/>
    </row>
    <row r="82" spans="2:5" s="348" customFormat="1" x14ac:dyDescent="0.3">
      <c r="B82" s="458"/>
      <c r="C82" s="352" t="s">
        <v>1571</v>
      </c>
      <c r="D82" s="353"/>
      <c r="E82" s="127"/>
    </row>
    <row r="83" spans="2:5" s="348" customFormat="1" x14ac:dyDescent="0.3">
      <c r="B83" s="458"/>
      <c r="C83" s="356" t="s">
        <v>1048</v>
      </c>
      <c r="D83" s="354"/>
      <c r="E83" s="127"/>
    </row>
    <row r="84" spans="2:5" s="348" customFormat="1" ht="28.8" x14ac:dyDescent="0.3">
      <c r="B84" s="458"/>
      <c r="C84" s="356" t="s">
        <v>1049</v>
      </c>
      <c r="D84" s="349" t="s">
        <v>734</v>
      </c>
      <c r="E84" s="127"/>
    </row>
    <row r="85" spans="2:5" s="348" customFormat="1" x14ac:dyDescent="0.3">
      <c r="B85" s="458"/>
      <c r="C85" s="356" t="s">
        <v>1050</v>
      </c>
      <c r="D85" s="349" t="s">
        <v>735</v>
      </c>
      <c r="E85" s="127"/>
    </row>
    <row r="86" spans="2:5" x14ac:dyDescent="0.3">
      <c r="B86" s="458"/>
      <c r="C86" s="356" t="s">
        <v>1572</v>
      </c>
      <c r="D86" s="353" t="s">
        <v>736</v>
      </c>
      <c r="E86" s="127"/>
    </row>
    <row r="87" spans="2:5" s="348" customFormat="1" ht="28.8" x14ac:dyDescent="0.3">
      <c r="B87" s="458"/>
      <c r="C87" s="356" t="s">
        <v>1580</v>
      </c>
      <c r="D87" s="353"/>
      <c r="E87" s="127"/>
    </row>
    <row r="88" spans="2:5" s="348" customFormat="1" ht="28.8" x14ac:dyDescent="0.3">
      <c r="B88" s="458"/>
      <c r="C88" s="356" t="s">
        <v>1583</v>
      </c>
      <c r="D88" s="353" t="s">
        <v>989</v>
      </c>
      <c r="E88" s="127"/>
    </row>
    <row r="89" spans="2:5" s="348" customFormat="1" ht="28.8" x14ac:dyDescent="0.3">
      <c r="B89" s="458"/>
      <c r="C89" s="356" t="s">
        <v>1584</v>
      </c>
      <c r="D89" s="353"/>
      <c r="E89" s="127"/>
    </row>
    <row r="90" spans="2:5" s="348" customFormat="1" ht="28.8" x14ac:dyDescent="0.3">
      <c r="B90" s="458"/>
      <c r="C90" s="355" t="s">
        <v>1586</v>
      </c>
      <c r="D90" s="381"/>
      <c r="E90" s="127"/>
    </row>
    <row r="91" spans="2:5" x14ac:dyDescent="0.3">
      <c r="B91" s="458"/>
      <c r="C91" s="355" t="s">
        <v>1587</v>
      </c>
      <c r="D91" s="349" t="s">
        <v>737</v>
      </c>
      <c r="E91" s="127"/>
    </row>
    <row r="92" spans="2:5" ht="28.8" x14ac:dyDescent="0.3">
      <c r="B92" s="458"/>
      <c r="C92" s="380" t="s">
        <v>1599</v>
      </c>
      <c r="D92" s="354"/>
      <c r="E92" s="127"/>
    </row>
    <row r="93" spans="2:5" ht="28.8" x14ac:dyDescent="0.3">
      <c r="B93" s="458"/>
      <c r="C93" s="380" t="s">
        <v>1598</v>
      </c>
      <c r="D93" s="379" t="s">
        <v>738</v>
      </c>
      <c r="E93" s="127"/>
    </row>
    <row r="94" spans="2:5" ht="43.2" x14ac:dyDescent="0.3">
      <c r="B94" s="458"/>
      <c r="C94" s="380" t="s">
        <v>1596</v>
      </c>
      <c r="D94" s="379" t="s">
        <v>763</v>
      </c>
      <c r="E94" s="127"/>
    </row>
    <row r="95" spans="2:5" ht="43.2" x14ac:dyDescent="0.3">
      <c r="B95" s="458"/>
      <c r="C95" s="355" t="s">
        <v>1595</v>
      </c>
      <c r="D95" s="379" t="s">
        <v>764</v>
      </c>
      <c r="E95" s="127"/>
    </row>
    <row r="96" spans="2:5" ht="28.8" x14ac:dyDescent="0.3">
      <c r="B96" s="458"/>
      <c r="C96" s="380" t="s">
        <v>1594</v>
      </c>
      <c r="D96" s="353" t="s">
        <v>1419</v>
      </c>
      <c r="E96" s="127"/>
    </row>
    <row r="97" spans="2:5" x14ac:dyDescent="0.3">
      <c r="B97" s="458"/>
      <c r="C97" s="380" t="s">
        <v>1593</v>
      </c>
      <c r="D97" s="381"/>
      <c r="E97" s="127"/>
    </row>
    <row r="98" spans="2:5" x14ac:dyDescent="0.3">
      <c r="B98" s="458"/>
      <c r="C98" s="380" t="s">
        <v>1592</v>
      </c>
      <c r="D98" s="379" t="s">
        <v>739</v>
      </c>
      <c r="E98" s="127"/>
    </row>
    <row r="99" spans="2:5" ht="43.2" x14ac:dyDescent="0.3">
      <c r="B99" s="458"/>
      <c r="C99" s="352" t="s">
        <v>1591</v>
      </c>
      <c r="D99" s="379" t="s">
        <v>765</v>
      </c>
      <c r="E99" s="127"/>
    </row>
    <row r="100" spans="2:5" s="348" customFormat="1" ht="43.2" x14ac:dyDescent="0.3">
      <c r="B100" s="458"/>
      <c r="C100" s="352" t="s">
        <v>1590</v>
      </c>
      <c r="D100" s="379" t="s">
        <v>766</v>
      </c>
      <c r="E100" s="127"/>
    </row>
    <row r="101" spans="2:5" s="348" customFormat="1" ht="43.2" x14ac:dyDescent="0.3">
      <c r="B101" s="458"/>
      <c r="C101" s="352" t="s">
        <v>1589</v>
      </c>
      <c r="D101" s="379" t="s">
        <v>1600</v>
      </c>
      <c r="E101" s="127"/>
    </row>
    <row r="102" spans="2:5" s="348" customFormat="1" x14ac:dyDescent="0.3">
      <c r="B102" s="458"/>
      <c r="C102" s="380" t="s">
        <v>1588</v>
      </c>
      <c r="D102" s="379" t="s">
        <v>1111</v>
      </c>
      <c r="E102" s="127"/>
    </row>
    <row r="103" spans="2:5" x14ac:dyDescent="0.3">
      <c r="B103" s="458"/>
      <c r="C103" s="380" t="s">
        <v>1111</v>
      </c>
      <c r="D103" s="379" t="s">
        <v>1111</v>
      </c>
      <c r="E103" s="127"/>
    </row>
    <row r="104" spans="2:5" x14ac:dyDescent="0.3">
      <c r="B104" s="458"/>
      <c r="C104" s="380" t="s">
        <v>1121</v>
      </c>
      <c r="D104" s="357" t="s">
        <v>1121</v>
      </c>
      <c r="E104" s="127"/>
    </row>
    <row r="105" spans="2:5" ht="28.8" x14ac:dyDescent="0.3">
      <c r="B105" s="458"/>
      <c r="C105" s="391" t="s">
        <v>1296</v>
      </c>
      <c r="D105" s="392" t="s">
        <v>1052</v>
      </c>
      <c r="E105" s="390"/>
    </row>
    <row r="106" spans="2:5" s="348" customFormat="1" ht="28.8" x14ac:dyDescent="0.3">
      <c r="B106" s="458"/>
      <c r="C106" s="391" t="s">
        <v>1196</v>
      </c>
      <c r="D106" s="393" t="s">
        <v>1053</v>
      </c>
      <c r="E106" s="127"/>
    </row>
    <row r="107" spans="2:5" ht="29.4" thickBot="1" x14ac:dyDescent="0.35">
      <c r="B107" s="458"/>
      <c r="C107" s="394" t="s">
        <v>1188</v>
      </c>
      <c r="D107" s="392" t="s">
        <v>1054</v>
      </c>
      <c r="E107" s="390"/>
    </row>
    <row r="108" spans="2:5" x14ac:dyDescent="0.3">
      <c r="B108" s="184"/>
      <c r="D108" s="395"/>
      <c r="E108" s="127"/>
    </row>
    <row r="109" spans="2:5" x14ac:dyDescent="0.3">
      <c r="B109" s="184"/>
      <c r="D109" s="127"/>
      <c r="E109" s="127"/>
    </row>
    <row r="110" spans="2:5" ht="15" thickBot="1" x14ac:dyDescent="0.35">
      <c r="B110" s="184"/>
      <c r="C110" s="195" t="s">
        <v>1055</v>
      </c>
      <c r="D110" s="195" t="s">
        <v>1056</v>
      </c>
      <c r="E110" s="195" t="s">
        <v>1057</v>
      </c>
    </row>
    <row r="111" spans="2:5" ht="28.8" customHeight="1" x14ac:dyDescent="0.3">
      <c r="B111" s="447" t="s">
        <v>1058</v>
      </c>
      <c r="C111" s="449" t="s">
        <v>1059</v>
      </c>
      <c r="D111" s="450"/>
      <c r="E111" s="451"/>
    </row>
    <row r="112" spans="2:5" ht="43.2" x14ac:dyDescent="0.3">
      <c r="B112" s="448"/>
      <c r="C112" s="196" t="s">
        <v>1566</v>
      </c>
      <c r="D112" s="126" t="s">
        <v>1579</v>
      </c>
      <c r="E112" s="197" t="s">
        <v>1060</v>
      </c>
    </row>
    <row r="113" spans="2:5" s="348" customFormat="1" ht="57.6" x14ac:dyDescent="0.3">
      <c r="B113" s="448"/>
      <c r="C113" s="196" t="s">
        <v>1573</v>
      </c>
      <c r="D113" s="126" t="s">
        <v>1574</v>
      </c>
      <c r="E113" s="197" t="s">
        <v>1575</v>
      </c>
    </row>
    <row r="114" spans="2:5" s="348" customFormat="1" ht="43.2" x14ac:dyDescent="0.3">
      <c r="B114" s="448"/>
      <c r="C114" s="196" t="s">
        <v>1577</v>
      </c>
      <c r="D114" s="126" t="s">
        <v>1578</v>
      </c>
      <c r="E114" s="197"/>
    </row>
    <row r="115" spans="2:5" x14ac:dyDescent="0.3">
      <c r="B115" s="448"/>
      <c r="C115" s="196" t="s">
        <v>1061</v>
      </c>
      <c r="D115" s="127" t="s">
        <v>1062</v>
      </c>
      <c r="E115" s="198" t="s">
        <v>1063</v>
      </c>
    </row>
    <row r="116" spans="2:5" x14ac:dyDescent="0.3">
      <c r="B116" s="448"/>
      <c r="C116" s="196" t="s">
        <v>1064</v>
      </c>
      <c r="D116" s="127" t="s">
        <v>1065</v>
      </c>
      <c r="E116" s="198" t="s">
        <v>1063</v>
      </c>
    </row>
    <row r="117" spans="2:5" x14ac:dyDescent="0.3">
      <c r="B117" s="448"/>
      <c r="C117" s="196" t="s">
        <v>1066</v>
      </c>
      <c r="D117" s="127" t="s">
        <v>1067</v>
      </c>
      <c r="E117" s="198"/>
    </row>
    <row r="118" spans="2:5" x14ac:dyDescent="0.3">
      <c r="B118" s="448"/>
      <c r="C118" s="196" t="s">
        <v>1068</v>
      </c>
      <c r="D118" s="127" t="s">
        <v>1069</v>
      </c>
      <c r="E118" s="198"/>
    </row>
    <row r="119" spans="2:5" x14ac:dyDescent="0.3">
      <c r="B119" s="448"/>
      <c r="C119" s="196" t="s">
        <v>1070</v>
      </c>
      <c r="D119" s="127" t="s">
        <v>1071</v>
      </c>
      <c r="E119" s="198"/>
    </row>
    <row r="120" spans="2:5" s="348" customFormat="1" ht="43.2" x14ac:dyDescent="0.3">
      <c r="B120" s="448"/>
      <c r="C120" s="196" t="s">
        <v>1576</v>
      </c>
      <c r="D120" s="127" t="s">
        <v>1585</v>
      </c>
      <c r="E120" s="198"/>
    </row>
    <row r="121" spans="2:5" s="430" customFormat="1" ht="43.2" x14ac:dyDescent="0.3">
      <c r="B121" s="448"/>
      <c r="C121" s="196" t="s">
        <v>1581</v>
      </c>
      <c r="D121" s="127" t="s">
        <v>1582</v>
      </c>
      <c r="E121" s="198"/>
    </row>
    <row r="122" spans="2:5" ht="43.8" thickBot="1" x14ac:dyDescent="0.35">
      <c r="B122" s="448"/>
      <c r="C122" s="496" t="s">
        <v>1654</v>
      </c>
      <c r="D122" s="199" t="s">
        <v>1655</v>
      </c>
      <c r="E122" s="200"/>
    </row>
    <row r="123" spans="2:5" x14ac:dyDescent="0.3">
      <c r="B123" s="201"/>
    </row>
    <row r="124" spans="2:5" ht="43.2" customHeight="1" x14ac:dyDescent="0.3">
      <c r="B124" s="202" t="s">
        <v>1072</v>
      </c>
      <c r="C124" s="452" t="s">
        <v>1073</v>
      </c>
      <c r="D124" s="452"/>
      <c r="E124" s="453"/>
    </row>
  </sheetData>
  <mergeCells count="12">
    <mergeCell ref="C124:E124"/>
    <mergeCell ref="B6:E6"/>
    <mergeCell ref="B9:B22"/>
    <mergeCell ref="B38:B63"/>
    <mergeCell ref="B26:B34"/>
    <mergeCell ref="B67:B107"/>
    <mergeCell ref="A1:E1"/>
    <mergeCell ref="B3:B4"/>
    <mergeCell ref="C3:E3"/>
    <mergeCell ref="C4:E4"/>
    <mergeCell ref="B111:B122"/>
    <mergeCell ref="C111:E111"/>
  </mergeCells>
  <hyperlinks>
    <hyperlink ref="B9" location="Population!A1" display="Population Metrics" xr:uid="{B1F4D782-B524-42B6-9A1C-5B21E80478E3}"/>
    <hyperlink ref="B38" location="' Economic Conditions'!A1" display="Economic Conditions Metrics" xr:uid="{44F2D652-2BC5-41E7-94F3-EF146399CDD9}"/>
    <hyperlink ref="C10" location="Population!A16" display="Total Population By County Over Time" xr:uid="{BA88E30C-9CAB-4C64-9806-80D8A19F6E70}"/>
    <hyperlink ref="C11" location="Population!A29" display="Percent Change in Total Population by County Over Time" xr:uid="{7583573B-89DF-49E8-A69E-B7DE426AF9A6}"/>
    <hyperlink ref="C12" location="Population!A42" display="Regional Population and Annual Growth Rate" xr:uid="{6CFEF9BC-C7D3-4D26-82BD-6BB9CE969A3A}"/>
    <hyperlink ref="C26" location="'Households'!A5" display="Total Households Over Time (Region)" xr:uid="{2EFD2D5D-AB0C-4695-B99C-9EB3B8D2B262}"/>
    <hyperlink ref="D26" location="'Households'!X5" display="Total Households and Percent Change Over Time (1980 to 2019*) (Region)" xr:uid="{4166B5B7-1B12-4549-B718-5D1467148621}"/>
    <hyperlink ref="C67" location="'Housing'!A5" display="Housing Units (County, Region, and State)" xr:uid="{11D0F945-8F5E-4EAD-B725-D501447541D3}"/>
    <hyperlink ref="C70" location="'Housing'!A34" display="Housing Units By Type Over Time (Region)" xr:uid="{B431D0ED-5E2F-4C15-AF9D-6DF985B24FC5}"/>
    <hyperlink ref="C69" location="'Housing'!A18" display="Housing Units by Type (County, Region, and State) " xr:uid="{D721CF1B-6457-4A38-940B-E6EB724E4C6B}"/>
    <hyperlink ref="C71" location="'Housing'!A50" display="Housing Units by Number of Bedrooms Over Time (Region)" xr:uid="{C3618122-A684-4165-BBC5-4975AB7E32DC}"/>
    <hyperlink ref="C72" location="'Housing'!A67" display="Housing Units by Year Built (County, Region, and State)" xr:uid="{1B0BDDAF-5C48-4CD6-94BD-DBDD0B073775}"/>
    <hyperlink ref="C90" location="'Housing'!A320" display="Median Housing Value (County, Region, and State)" xr:uid="{7DB6127E-6245-4968-A80D-60F1C71D497B}"/>
    <hyperlink ref="C112" location="'Ref. ACS-Counties-Pt1'!A1" display="Ref. ACS-5-YR-Pt1" xr:uid="{4FC36BF3-2C12-4B1B-9018-017DDE7CDCB6}"/>
    <hyperlink ref="C116" location="'Ref. DC-2010'!A1" display="Ref. DC-2010" xr:uid="{66A41FD4-A18B-47E9-A3A6-F300B7DDD45A}"/>
    <hyperlink ref="D70" location="'Housing'!W30" display="Housing Units by Type Over Time (2009-2019)" xr:uid="{67FD7894-DB06-450B-9D27-40430982A3F5}"/>
    <hyperlink ref="D71" location="'Housing'!W46" display="Housing Units by Number of Bedrooms (2019) (Region)" xr:uid="{AB970668-58CC-4A52-8A21-5C0FE5E6F35F}"/>
    <hyperlink ref="D72" location="'Housing'!W65" display="Total Housing Units by Year Built (Region)" xr:uid="{99755B8D-CCBE-4AA1-B10F-72D8E5DE9B54}"/>
    <hyperlink ref="C83" location="'Housing'!A250" display="HUD CoC - Homelessness by Type " xr:uid="{42EEE317-F998-4808-867D-7FA3C6F6BD9D}"/>
    <hyperlink ref="C84" location="'Housing'!A257" display="HUD CoC - Homelessness by Type Over Time" xr:uid="{C15A6F2E-3704-41F5-A055-1DDDF06CDF17}"/>
    <hyperlink ref="C85" location="'Housing'!A267" display="HUD CoC - Homelessness by Race" xr:uid="{64BDB4EF-2F95-4976-9C58-444145D1CC44}"/>
    <hyperlink ref="C86" location="'Housing'!A283" display="HUD CoC - Homeless by Ethnicity" xr:uid="{785F8A4E-3E5D-4160-BE7B-6CC53369682A}"/>
    <hyperlink ref="C115" location="'Ref. DC-2020'!A1" display="Ref. DC-2020" xr:uid="{3BEDDFF9-B5ED-47A6-B5E4-7A40BF5B2FAE}"/>
    <hyperlink ref="C117" location="'Ref. DC-2000'!A1" display="Ref. DC-2000" xr:uid="{5AB080E3-C2B1-40BB-BF10-9DE0A6FB27F2}"/>
    <hyperlink ref="C118" location="'Ref. DC-1990'!A1" display="Ref. DC-1990" xr:uid="{E767822F-89D6-4B3A-92E0-0A1B54D72069}"/>
    <hyperlink ref="C119" location="'Ref. DC-1980'!A1" display="Ref. DC-1980" xr:uid="{997B1E47-17A6-4538-99E0-5122984B13AF}"/>
    <hyperlink ref="C121" location="'Ref. 5th Cycle Full Filtered'!A1" display="Ref. 5th Cycle Full Filtered" xr:uid="{2A4C40E3-F9E1-466D-8FDC-E781FFA5B01E}"/>
    <hyperlink ref="C91" location="'Housing'!A325" display="Median Housing Value Over Time (Region)" xr:uid="{8E6D432D-2D20-4849-9A7E-8C558068B6E9}"/>
    <hyperlink ref="C9" location="Population!A5" display="Total Population" xr:uid="{FBE88F0E-FCD7-46AA-B0FC-065CCAAC31BA}"/>
    <hyperlink ref="D9" location="Population!W5" display="Total Population by County" xr:uid="{97B7CA7B-C17F-49AF-91C3-42A476035ACA}"/>
    <hyperlink ref="D11" location="Population!W20" display="Percent Change in Total Population Over Time by County (1980 to 2020)" xr:uid="{99449C4A-7741-46FD-B78D-91BAF875DE23}"/>
    <hyperlink ref="C27" location="'Households'!A11" display="Total Households Over Time (State)" xr:uid="{AA64A55D-1347-4EC9-ADA6-A966C7483735}"/>
    <hyperlink ref="C13" location="Population!A48" display="Population by Age Group (Detailed)" xr:uid="{EA6A811A-16D7-4D66-9722-6E77275A9D96}"/>
    <hyperlink ref="C14" location="Population!A101" display="Population by Age Groups (Both Sex Combined)" xr:uid="{367A5FEB-5201-43EC-BF35-B574C1D7CB77}"/>
    <hyperlink ref="C28" location="'Households'!A17" display="Decennial Increase in Households Over Time (1980-2019*) (Region and State)" xr:uid="{AEE3A879-2F52-46F6-B1A8-4157C10CC129}"/>
    <hyperlink ref="C15" location="Population!A130" display="Population by Race" xr:uid="{EFF1DC49-4C9B-4784-9C4E-7B84BC0F0DFD}"/>
    <hyperlink ref="C16" location="Population!A142" display="Population by Race by Hispanic Origin" xr:uid="{FC05F723-87DD-4405-B683-AC65BA571F60}"/>
    <hyperlink ref="D28" location="'Households'!X26" display="Decennial Increase in Households Over Time (1980-2019*) (Region and State)" xr:uid="{E183D730-DF3E-408D-9545-A5918A889B91}"/>
    <hyperlink ref="C17" location="Population!A156" display="Regional Population by Race by Hispanic Origin Over Time" xr:uid="{7A0C55CB-7ED9-4525-9343-511ADB68DC43}"/>
    <hyperlink ref="C18" location="Population!A170" display="Population by Race by Hispanic Origin Over Time (Simplified)" xr:uid="{E9F4C52E-DBCA-4B94-9907-0944718538CC}"/>
    <hyperlink ref="C19" location="Population!A182" display="Race by Hispanic Status (18 Years and Under)" xr:uid="{E999A83F-88C4-4308-8A2A-24E60D9F068E}"/>
    <hyperlink ref="C20" location="Population!A196" display="Race by Hispanic Status (18 Years and Over)" xr:uid="{AEC0F93C-FDED-4295-9E90-676D94A3916D}"/>
    <hyperlink ref="C29" location="'Households'!A27" display="Household by Size by Family or Nonfamily Households (County, Region, and State)" xr:uid="{7CC376CA-F157-4077-8501-74190BA3515D}"/>
    <hyperlink ref="C22" location="Population!A236" display="Population Density" xr:uid="{B2083489-55AF-43DA-B0E7-9ED6015936D4}"/>
    <hyperlink ref="D12" location="Population!W42" display="Regionial Population and Annual Growth Rate (1980 to 2020)" xr:uid="{CC57DF38-4693-438B-943F-59154EAD56D8}"/>
    <hyperlink ref="D14" location="Population!W100" display="San Joaquin Valley Region Population by Age (2019)" xr:uid="{8615AD35-49E0-40B2-B86F-CE0EE86928F7}"/>
    <hyperlink ref="C30" location="'Households'!A47" display="Family and Nonfamily Households by Size (County, Region, and State)" xr:uid="{4639C21F-1787-4855-8DD4-52304D18FAC5}"/>
    <hyperlink ref="D17" location="Population!W156" display="Regional Population by Race by Hispanic Origin Over Time (2000 to 2020)" xr:uid="{23F5DF62-27B7-417A-854E-ACB4515FF18B}"/>
    <hyperlink ref="D22" location="Population!W236" display="Population Density by County" xr:uid="{D80A8A77-91BC-49D7-B266-FF4BD0303FB2}"/>
    <hyperlink ref="D29" location="'Households'!X44" display="Household Size by County Compared to the Region and State (2019)" xr:uid="{E9E671E1-706E-4F40-8219-14120F7AD993}"/>
    <hyperlink ref="C31" location="'Households'!A66" display="Average Household Size (County, Region, and State)" xr:uid="{A6A22BFD-08C2-44EA-9FEF-229F6C5A037F}"/>
    <hyperlink ref="D31" location="'Households'!X66" display="Average Household Size by Tenure (2019)" xr:uid="{304A389F-F857-45E3-9459-4D134A95CBD0}"/>
    <hyperlink ref="C32" location="'Households'!A73" display="Average Household Size Over Time (Region and State)" xr:uid="{C937BE64-3338-4A6F-8C2B-E679331E8D63}"/>
    <hyperlink ref="C38" location="' Economic Conditions'!A5" display="Median Household Income" xr:uid="{3FB75626-D32A-4188-91C9-C5618E26F76A}"/>
    <hyperlink ref="C39" location="' Economic Conditions'!A34" display="Housing Costs as a Percentage of Income" xr:uid="{A42183AF-ECCF-46E7-9726-D63A8AA0C2DD}"/>
    <hyperlink ref="C33" location="'Households'!A89" display="Older Adult Households by Income (County, Region, and State)" xr:uid="{C21600D6-8221-4434-B18F-376B4433C6DF}"/>
    <hyperlink ref="D33" location="'Households'!X89" display="Older Adult Households by Income (2019) (Region and State)" xr:uid="{DE300966-C98B-4B16-8DF0-849E58C78A28}"/>
    <hyperlink ref="C40" location="' Economic Conditions'!A50" display="Median Household Income by Race" xr:uid="{8661E3AA-3E46-4748-AFEC-4F4EA6FA4148}"/>
    <hyperlink ref="C41" location="' Economic Conditions'!A65" display="Number of Percentage of Households in Poverty" xr:uid="{0AE5E777-3836-43FF-998F-3F56A1861399}"/>
    <hyperlink ref="C42" location="' Economic Conditions'!A71" display="Percent of Households in Poverty Over Time" xr:uid="{BD6C2230-6679-4641-931B-DF74387C808E}"/>
    <hyperlink ref="C43" location="' Economic Conditions'!A80" display="Percentage of Households in Poverty by County" xr:uid="{1B0E55C7-BC12-45F4-B3FA-1BCDB018A654}"/>
    <hyperlink ref="C44" location="' Economic Conditions'!A87" display="Number and Percentage of Households in Poverty by Race" xr:uid="{B17C32DF-52C1-46B2-9681-495EAF08A8B2}"/>
    <hyperlink ref="C45" location="' Economic Conditions'!A99" display="Number and Percentage of Households in Poverty by Ethnicity" xr:uid="{55C8A732-7ECE-49E9-99C3-0B11C638B263}"/>
    <hyperlink ref="C34" location="'Households'!A162" display="Older Adult Households by Tenure (County, Region, and State)" xr:uid="{D031B571-B90A-4F7F-A612-AB48FD6DB84F}"/>
    <hyperlink ref="C46" location="' Economic Conditions'!A106" display="Percentage of Households in Poverty by Race" xr:uid="{58B7C323-22BF-40BD-B249-06395AAEAB55}"/>
    <hyperlink ref="C47" location="' Economic Conditions'!A121" display="Employment by Industry over time" xr:uid="{B9210AA8-D94A-40B7-A40B-C35BF562F48E}"/>
    <hyperlink ref="D34" location="'Households'!X162" display="Older Adult Households by Tenure (County)" xr:uid="{FCAEBC6F-8E36-460E-AAEA-2821868DE119}"/>
    <hyperlink ref="C48" location="' Economic Conditions'!A142" display="Percentage of Employment by Industry over time" xr:uid="{29D56B96-0CE3-4DC8-8AD7-A826E1C367A2}"/>
    <hyperlink ref="C49" location="' Economic Conditions'!A164" display="Employment by Industry Over Time" xr:uid="{D530EE86-501B-4A1B-9B63-E99268DCAC1C}"/>
    <hyperlink ref="C50" location="' Economic Conditions'!A190" display="Employment by Industry by County" xr:uid="{32420D00-F314-4368-8BA4-BB812C21E5CA}"/>
    <hyperlink ref="B26:B34" location="'Households'!A1" display="Households Metrics" xr:uid="{87B0A0E4-7849-4BFB-823F-A6669DE3C1FE}"/>
    <hyperlink ref="C51" location="' Economic Conditions'!A206" display="Gini Index" xr:uid="{376C5010-2C3C-42A6-8D0F-5273E24738F0}"/>
    <hyperlink ref="C52" location="' Economic Conditions'!A213" display="Gini Index Over Time" xr:uid="{4CC06148-17EC-40FF-8318-9FE8077B732D}"/>
    <hyperlink ref="C53" location="' Economic Conditions'!A219" display="Means of Transportation to Work" xr:uid="{C8CC2016-5567-4F94-9E7A-02EF90452BCB}"/>
    <hyperlink ref="C54" location="' Economic Conditions'!A246" display="Travel Time to Work" xr:uid="{5B7D7260-E486-44F4-BF4C-6EAAFAEAFE25}"/>
    <hyperlink ref="C55" location="' Economic Conditions'!A266" display="Travel Time to Work (Simplified)" xr:uid="{305B5481-5380-476D-A4DA-C0B79217C99E}"/>
    <hyperlink ref="C56" location="' Economic Conditions'!A276" display="Travel Time to Work Over Time" xr:uid="{0BA44D08-5D21-45B4-B3A1-E9935CA5F231}"/>
    <hyperlink ref="C68" location="'Housing'!A10" display="Regional Housing Units and Annual Growth Rate (Region)" xr:uid="{F08AE473-7D6A-407B-A061-8BD53C35A3A1}"/>
    <hyperlink ref="C57" location="' Economic Conditions'!A293" display="Travel Time to Work 90 or More Minutes" xr:uid="{14B6E3A3-7F68-45EB-A232-9B15AD4E5017}"/>
    <hyperlink ref="C58" location="' Economic Conditions'!A307" display="Cost of Living (Household Budget for a Family of Three)" xr:uid="{1079497D-0557-4C95-948B-9A2E2C37F5DB}"/>
    <hyperlink ref="D68" location="'Housing'!W5" display="Regional Housing Units and Annual Growth Rate (1980 to 2020)" xr:uid="{4C5664F8-143E-4E58-AF2C-06AB6E51E7CE}"/>
    <hyperlink ref="D39" location="' Economic Conditions'!X25" display="Median Monthly Housing Costs as a Percentage of Income Over Time (2009-2019)" xr:uid="{23C4DEF9-4C39-4433-8234-1B06FED07142}"/>
    <hyperlink ref="D40" location="' Economic Conditions'!X47" display="Median Household Income by Race or Ethnicity (2019)" xr:uid="{B267933A-DB03-43CA-9D41-8D49BF89DACF}"/>
    <hyperlink ref="D42" location="' Economic Conditions'!X64" display="Percent of Households in Poverty, Over Time (2009-2019)" xr:uid="{5D28400F-C290-44EF-B376-6B4501588A1D}"/>
    <hyperlink ref="D43" location="' Economic Conditions'!X80" display="Percentage of Households in Poverty by County" xr:uid="{739258D4-DC5A-4250-A2FB-F8CC4EAC5A02}"/>
    <hyperlink ref="D46" location="' Economic Conditions'!X99" display="Percentage of Households in Poverty by Race" xr:uid="{F414848F-2E15-49F6-A7B6-437BF922C26F}"/>
    <hyperlink ref="D47" location="' Economic Conditions'!X121" display="Employment by Industry Over Time (2009-2019)" xr:uid="{AD4C60AF-F627-4DD6-AA88-6028B50C0854}"/>
    <hyperlink ref="C73" location="'Housing'!A87" display="Percent of Total Housing Units by Year Built (County, Region, State)" xr:uid="{1231CB25-BACD-4604-8DE2-CF2E3B59E322}"/>
    <hyperlink ref="D50" location="' Economic Conditions'!X188" display="Employment by Occupation by County (2019)" xr:uid="{DE3F6AC9-395E-43EB-9DA0-24F1055221A4}"/>
    <hyperlink ref="D73" location="'Housing'!W84" display="Percent of Total Housing Units by Year Built (Region and State)" xr:uid="{29153E74-DBCE-4E9F-AE90-94CFFC6C5D8B}"/>
    <hyperlink ref="C74" location="'Housing'!A104" display="Overcrowding: Units by Occupants per Room (County, Region, and State)" xr:uid="{9B26058E-F28E-432E-AF8F-33759B45E85F}"/>
    <hyperlink ref="D74" location="'Housing'!W104" display="Percent Units by Occupants per Room (2019) (Region)" xr:uid="{5FF89B3F-347F-4AEC-87E0-989648B30518}"/>
    <hyperlink ref="C75" location="'Housing'!A117" display="Overcrowding: Large Households by Tenure (County, Region, and State)" xr:uid="{623CB71E-25E4-45F3-B8CF-AA3570254290}"/>
    <hyperlink ref="D76" location="Housing!W137" display="Large Households by Tenure (2019)" xr:uid="{A9CD0F3B-5E2C-41CB-BB2A-9B9BB404D3E5}"/>
    <hyperlink ref="C76" location="Housing!A138" display="Overcrowding: Large Households by Tenure (Region)" xr:uid="{13F93D53-B592-454C-8002-669AA8EB78C5}"/>
    <hyperlink ref="C77" location="'Housing'!A159" display="Housing Units by Tenure (County, Region, and State)" xr:uid="{E46858FE-E366-4AF0-9B71-2D1E693F2483}"/>
    <hyperlink ref="C78" location="'Housing'!A166" display="Housing Units by Tenure Over Time (Region)" xr:uid="{9CBCB9F0-BFC2-4CEB-8408-BA254CBA280F}"/>
    <hyperlink ref="C79" location="'Housing'!A176" display="Housing Tenure by Number of Bedrooms (County, Region, and State) " xr:uid="{6F3F068F-5C6B-422D-8210-C4CB013F0FC7}"/>
    <hyperlink ref="D49" location="' Economic Conditions'!X164" display="Regional Employment by Industry (2019)" xr:uid="{3F82E010-E161-455D-899E-04C3E53E3F14}"/>
    <hyperlink ref="D52" location="' Economic Conditions'!X206" display="Gini Index, Over Time (2009-2019)" xr:uid="{0291C355-A6F6-4126-92C4-51907921FA28}"/>
    <hyperlink ref="D53" location="' Economic Conditions'!X219" display="Means of Transportation to Work (2019)" xr:uid="{A55082C1-71CE-4EC2-AB46-EB231DB864CD}"/>
    <hyperlink ref="D55" location="' Economic Conditions'!X246" display="Travel Time to Work by Region and State" xr:uid="{6FBCAB86-CD6F-4D8D-BA9A-486E607D87AC}"/>
    <hyperlink ref="D56" location="' Economic Conditions'!X271" display="Travel Time to Work Over Time (2009-2019)" xr:uid="{2707A7E1-3D5D-4B25-89BA-A3870F21928F}"/>
    <hyperlink ref="D57" location="' Economic Conditions'!X293" display="Travel Time to Work 90 or More Minutes Over Time (2009-2019)" xr:uid="{B1FA033A-41AA-4DB2-AC38-83352A66E2F7}"/>
    <hyperlink ref="D58" location="' Economic Conditions'!X307" display="Cost of Living (Household Budget for a Family of Three) by County" xr:uid="{6EDB9DED-4746-490A-9C72-2CF7D0446281}"/>
    <hyperlink ref="C80" location="'Housing'!A195" display="Housing Tenure by Number of Bedrooms (Region)" xr:uid="{87D88C9A-128E-43CE-9CFE-127211DBBC6F}"/>
    <hyperlink ref="C81" location="'Housing'!A209" display="Housing Tenure by Race (County, Region, and State)" xr:uid="{44047D36-2909-4F33-A8AA-D1E5E900A217}"/>
    <hyperlink ref="C82" location="'Housing'!A234" display="Housing Tenure by Race (Region)" xr:uid="{974D5D81-29BB-4D96-A06F-CE8BB51F0BCA}"/>
    <hyperlink ref="C113" location="'Ref. ACS-Counties-Pt2'!A1" display="Ref. ACS-5-YR-Pt2" xr:uid="{A9442505-B06E-4272-BA33-E93830BCBB02}"/>
    <hyperlink ref="C114" location="'Ref. ACS-State'!A1" display="Ref. ACS-State" xr:uid="{9C828938-F069-4684-AC54-3FCC10F8EADB}"/>
    <hyperlink ref="C87" location="'Housing'!A295" display="Building Permits (Number of Structures Authorized) (County, Region, and State)" xr:uid="{596E8AB8-0A47-46A8-BF40-5D8BAE52A4D3}"/>
    <hyperlink ref="C120" location="'Ref. BuildingPermits 2019'!A1" display="Ref. Building Permits" xr:uid="{C8576896-D308-46CE-ACEB-A205F8AB2A51}"/>
    <hyperlink ref="C88" location="'Housing'!A303" display="5th Cycle Production by Affordability - HCD (All years combined) (County, Region, and State)" xr:uid="{5FBFA9A1-1084-4B09-B9BE-B54AF20DD448}"/>
    <hyperlink ref="C89" location="'Housing'!A313" display="5th Cycle Production by Affordability - HCD (All years combined) (Region)" xr:uid="{150A71AB-AF76-47F5-BFB7-7569DAC3DD5A}"/>
    <hyperlink ref="C104" location="'Housing'!A553" display="Who Can Afford Rent" xr:uid="{AFBCFF9A-FA3A-47B4-8FEF-1302756605A4}"/>
    <hyperlink ref="C103" location="'Housing'!A530" display="Affordable Home Shortfall" xr:uid="{0C97FFDC-8399-45FA-BDB0-CA3DDF29B19A}"/>
    <hyperlink ref="C102" location="'Housing'!A512" display="Affordable Home Shortfall (County and Region)" xr:uid="{0F3D867F-747D-449B-99FD-EFC14AFEEE34}"/>
    <hyperlink ref="C101" location="'Housing'!A470" display="Renters: Cost-burdened Households Over Time (Region)" xr:uid="{78BECE96-E17D-4AA1-87B2-F42942BA0452}"/>
    <hyperlink ref="C100" location="'Housing'!A465" display="Renters: Cost-burdened Households (County, Region, and State)" xr:uid="{12FA625A-6E1C-4209-9B42-1298DF83E75E}"/>
    <hyperlink ref="C99" location="'Housing'!A441" display="Median Gross Rent as % of Household Income (County, Region, and State)" xr:uid="{C565935E-6B22-45B9-BF18-B157CC490396}"/>
    <hyperlink ref="C98" location="'Housing'!A430" display="Median Gross Rent Over Time (Region)" xr:uid="{9CF97668-C49C-45D3-906D-F304D7DCCC61}"/>
    <hyperlink ref="C97" location="'Housing'!A425" display="Median Gross Rent (County, Region, and State)" xr:uid="{022CC03B-5A6B-4409-AA03-08C14CD89550}"/>
    <hyperlink ref="C96" location="'Housing'!A381" display="Owners: Cost-burdened Households Over Time (Region)" xr:uid="{36D7D649-A5D0-4E42-99B8-3598398C1926}"/>
    <hyperlink ref="C95" location="'Housing'!A376" display="Owners: Cost-burdened Households (County, Region, and State)" xr:uid="{6A954E7E-A3ED-45CB-AED4-0588517AD1FD}"/>
    <hyperlink ref="C94" location="'Housing'!A353" display="Median Selected Monthly Owner Costs as % of Household Income (County, Region, and State)" xr:uid="{E69A8446-0479-4FE9-A354-6A0EE1AA30B5}"/>
    <hyperlink ref="C93" location="'Housing'!A343" display="Regional Median Selected Monthly Owner Costs Over Time (Region)" xr:uid="{582A9EBE-4C18-4983-B1F4-AD6DBF44C599}"/>
    <hyperlink ref="C92" location="'Housing'!A338" display="Median Selected Monthly Owner Costs by County (County, Region, and State)" xr:uid="{1E49EEA6-3AE9-45E7-A866-FC4095E5CDBA}"/>
    <hyperlink ref="D94" location="'Housing'!W351" display="Median Selected Monthly Owner Costs as a Percentage of Household Income by County, Region, and State (2019)" xr:uid="{055274B4-6BB6-4E28-AB28-58EFF11ACE31}"/>
    <hyperlink ref="D95" location="'Housing'!W374" display="Percentage of Cost-burdened Owner Households by County, Region, and State (2019)" xr:uid="{1474A25B-2D95-4A00-8F60-9A1652260873}"/>
    <hyperlink ref="D96" location="'Housing'!W397" display="Cost-Burdened Owner Households and Percentage Over Time (1980-2019)" xr:uid="{CB2839B3-42C1-4B6B-A28A-1CA9E20FC327}"/>
    <hyperlink ref="D98" location="'Housing'!W421" display="Median Gross Rent, Over Time (1980-2019)" xr:uid="{E7471F9C-A0A7-4376-8FFA-0327E9115824}"/>
    <hyperlink ref="D99" location="'Housing'!W439" display="Median Gross Rent as a Percentage of Household Income by County, Region, and State (2019)" xr:uid="{E95C9D15-784D-4FAC-8EA8-9181107EB2D8}"/>
    <hyperlink ref="D104" location="'Housing'!W552" display="Who Can Afford Rent" xr:uid="{6ACEC54F-8A45-4266-B7AF-19F251F1A51E}"/>
    <hyperlink ref="D103" location="'Housing'!W530" display="Affordable Home Shortfall" xr:uid="{5F424332-CD0D-4A72-845C-B425B9048F6F}"/>
    <hyperlink ref="D102" location="'Housing'!W510" display="Affordable Home Shortfall" xr:uid="{169DD4C2-A696-4672-B511-3531A1295594}"/>
    <hyperlink ref="D101" location="'Housing'!W485" display="Cost-Burdened Renter Households and Percentage Over Time by County, Region, and State (1980-2019) " xr:uid="{49679DBA-CCB7-4401-9833-6A2F2ECFF72E}"/>
    <hyperlink ref="D100" location="'Housing'!W463" display="Percentage of Cost-burdened Renter Households by County, Region, and State (2019)" xr:uid="{FD294E84-3EA1-405A-A11C-2C76110F09FA}"/>
    <hyperlink ref="B67:B107" location="'Housing'!A1" display="Housing Metrics" xr:uid="{96E46773-A880-4EA3-9ACE-8B606BE5CAB6}"/>
    <hyperlink ref="C105" location="'Housing _Zillow'!A108" display="Market Rent (ZORI)" xr:uid="{ABAEBD22-D9F0-4349-80A5-3FD9FE25FBDE}"/>
    <hyperlink ref="C106" location="'Housing _Zillow'!A139" display="Median Sale Price (MSP)" xr:uid="{9DD38EE7-8738-4B63-B970-27CE9A30B50A}"/>
    <hyperlink ref="C107" location="'Housing _Zillow'!A178" display="Home Value (ZHVI)" xr:uid="{EA9A0611-BBC5-4467-B4C6-A8186297E7F5}"/>
    <hyperlink ref="D105" location="'Housing _Zillow'!A125" display="Zillow: Market Rate Rent Trends for SJV Metropolitan Statistical Areas (2014 to 2021)" xr:uid="{305DE468-DADB-4180-9CDF-44CA65A43F4A}"/>
    <hyperlink ref="D107" location="'Housing _Zillow'!A219" display="Zillow: Home Values for All SJV Counties (1996 to 2021)" xr:uid="{2D2FFC4D-C0DC-4D99-8886-21CA9CD01E23}"/>
    <hyperlink ref="D106" location="'Housing _Zillow'!A162" display="Zillow: Median Sales Price for SJV Metropolitan Statistical Areas (2008 to 2021)" xr:uid="{85A7B154-6D81-49E4-AA90-937D16B1E506}"/>
    <hyperlink ref="D38" location="' Economic Conditions'!X4" display="Median Household Income by County" xr:uid="{0164CDA6-C3F9-43CB-BDF3-2FAF31FB71F9}"/>
    <hyperlink ref="D93" location="'Housing'!W337" display="Median Selected Monthly Owner Costs, Over Time (2009-2019) " xr:uid="{227F4E06-737D-43BD-BD41-66B38848F725}"/>
    <hyperlink ref="D91" location="'Housing'!W320" display="Median Housing Value, Over Time (1980-2019)" xr:uid="{79A7EE5F-CDE0-49A9-9AF9-03B40C04074A}"/>
    <hyperlink ref="D88" location="'Housing'!W291" display="5th Cycle Production by Affordability - HCD (All years combined)" xr:uid="{B91AA4B6-6E41-40F8-808A-04ADBF15914E}"/>
    <hyperlink ref="D86" location="'Housing'!W277" display="Homelessness by Ethnicity (2020)" xr:uid="{A752DED8-AB8E-40C3-A292-6ADE0EEBADDC}"/>
    <hyperlink ref="D85" location="'Housing'!W260" display="Homelessness by Race or Ethnicity (2020)" xr:uid="{DC5DFCA6-035A-4CB4-B816-0E705B988E2E}"/>
    <hyperlink ref="D84" location="'Housing'!W238" display="Homelessness by Type, Over Time (2005-2020)" xr:uid="{4E5F7BF9-6B25-4205-A308-7C785F2B1132}"/>
    <hyperlink ref="D81" location="'Housing'!W219" display="Housing Tenure by Race (2019)" xr:uid="{B31149EE-8D04-4A06-B37A-C447B4580FD6}"/>
    <hyperlink ref="D80" location="'Housing'!W193" display="Housing Tenure by Number of Bedrooms (2019) (Region)" xr:uid="{AE3084F2-5632-4A9C-8B67-A0412351365C}"/>
    <hyperlink ref="D78" location="'Housing'!W159" display="Household Tenure Over Time (1980 to 2019) (Region)" xr:uid="{B38220ED-B695-45BB-B7E0-56EBBD86CDFC}"/>
    <hyperlink ref="D69" location="Housing!X20" display="Housing Units by County (2019)" xr:uid="{A04C1349-B15B-41AD-BBE8-3CEF6548B600}"/>
    <hyperlink ref="D77" location="Housing!X158" display="Housing Tenure by County" xr:uid="{3B2E9289-E797-4968-A3F1-40D918D7C824}"/>
    <hyperlink ref="C21" location="Population!A210" display="Percent of Population by Hispanic Origin by Age" xr:uid="{36D9D18C-2EDA-423D-91E1-9B4DF3B47E4C}"/>
    <hyperlink ref="D21" location="Population!W209" display="San Joaquin Valley Region Percent of Population by Hispanic Origin by Age" xr:uid="{B2C87507-CB99-4F7D-8285-26E253C43897}"/>
    <hyperlink ref="C59" location="' Economic Conditions'!A319" display="Cost of Living: Income Deficit" xr:uid="{9DAF451D-ED95-483D-9208-CE4AD365E48F}"/>
    <hyperlink ref="C60" location="' Economic Conditions'!A331" display="Total Number of Jobs by Industry (2020 Quarter 1)" xr:uid="{B7B679D2-5846-4B13-87E3-2003618BF98B}"/>
    <hyperlink ref="C61" location="' Economic Conditions'!A357" display="Jobs-Housing Balance (2020 Quarter 1)" xr:uid="{87CD7F8F-1EA0-4858-AEC1-DA2EE93B35FF}"/>
    <hyperlink ref="C63" location="' Economic Conditions'!A380" display="Jobs-Housing Balance Over Time - Simplified" xr:uid="{6BB74D22-3669-4204-9F91-F71D9F7919C2}"/>
    <hyperlink ref="D61" location="' Economic Conditions'!X351" display="Jobs-Housing Balance (2020 Quarter 1)" xr:uid="{AD9F2B5D-DC18-469C-87BB-3764EAA6A540}"/>
    <hyperlink ref="D63" location="' Economic Conditions'!X371" display="Regional Jobs by Industry Over Time" xr:uid="{B6143B5A-6B6F-464D-A414-22659903CB5C}"/>
    <hyperlink ref="C122" location="'Ref. Workforce'!A1" display="Ref. Workforce" xr:uid="{BA461141-8D08-4215-933B-6CB382F53DBE}"/>
    <hyperlink ref="C62" location="' Economic Conditions'!A371" display="Jobs-Housing Balance Over Time" xr:uid="{649904B3-3995-4057-83E4-E2DE7EC8D841}"/>
  </hyperlink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Z251"/>
  <sheetViews>
    <sheetView zoomScale="70" zoomScaleNormal="70" zoomScaleSheetLayoutView="50" workbookViewId="0">
      <pane xSplit="1" ySplit="3" topLeftCell="B4" activePane="bottomRight" state="frozen"/>
      <selection pane="topRight" activeCell="B1" sqref="B1"/>
      <selection pane="bottomLeft" activeCell="A4" sqref="A4"/>
      <selection pane="bottomRight" activeCell="A3" sqref="A3"/>
    </sheetView>
  </sheetViews>
  <sheetFormatPr defaultColWidth="100" defaultRowHeight="18" customHeight="1" x14ac:dyDescent="0.3"/>
  <cols>
    <col min="1" max="1" width="36.33203125" customWidth="1"/>
    <col min="2" max="2" width="13" customWidth="1"/>
    <col min="3" max="3" width="12.33203125" customWidth="1"/>
    <col min="4" max="4" width="12" customWidth="1"/>
    <col min="5" max="5" width="11.88671875" customWidth="1"/>
    <col min="6" max="6" width="12" customWidth="1"/>
    <col min="7" max="7" width="12.21875" customWidth="1"/>
    <col min="8" max="11" width="12.21875" style="99" customWidth="1"/>
    <col min="12" max="16" width="13.6640625" style="99" customWidth="1"/>
    <col min="17" max="17" width="15.109375" style="99" customWidth="1"/>
    <col min="18" max="21" width="13.6640625" style="99" customWidth="1"/>
    <col min="22" max="22" width="12.21875" style="99" customWidth="1"/>
    <col min="23" max="23" width="108.109375" style="127" customWidth="1"/>
  </cols>
  <sheetData>
    <row r="1" spans="1:26" s="178" customFormat="1" ht="18" customHeight="1" x14ac:dyDescent="0.3">
      <c r="A1" s="206" t="s">
        <v>1074</v>
      </c>
      <c r="B1" s="208" t="s">
        <v>1046</v>
      </c>
      <c r="C1" s="208"/>
      <c r="D1" s="208"/>
      <c r="E1" s="208"/>
      <c r="F1" s="208"/>
      <c r="G1" s="208"/>
      <c r="H1" s="208"/>
      <c r="I1" s="208"/>
      <c r="J1" s="208"/>
      <c r="K1" s="208"/>
      <c r="L1" s="208"/>
      <c r="M1" s="208"/>
      <c r="N1" s="208"/>
      <c r="O1" s="208"/>
      <c r="P1" s="208"/>
      <c r="Q1" s="208"/>
      <c r="R1" s="208"/>
      <c r="S1" s="208"/>
      <c r="T1" s="208"/>
      <c r="U1" s="208"/>
      <c r="V1" s="208"/>
      <c r="W1" s="208"/>
      <c r="X1" s="208"/>
    </row>
    <row r="2" spans="1:26" s="178" customFormat="1" ht="18" customHeight="1" x14ac:dyDescent="0.3">
      <c r="A2" s="203" t="s">
        <v>195</v>
      </c>
      <c r="B2" s="203"/>
      <c r="C2" s="203"/>
      <c r="D2" s="203"/>
      <c r="E2" s="203"/>
      <c r="F2" s="203"/>
      <c r="G2" s="203"/>
      <c r="H2" s="204"/>
      <c r="I2" s="205"/>
      <c r="J2" s="205"/>
      <c r="K2" s="27"/>
      <c r="L2" s="27"/>
      <c r="M2" s="27"/>
      <c r="N2" s="27"/>
      <c r="O2" s="27"/>
      <c r="P2" s="27"/>
      <c r="Q2" s="27"/>
      <c r="R2" s="27"/>
      <c r="S2" s="27"/>
      <c r="T2" s="27"/>
      <c r="U2" s="27"/>
      <c r="V2" s="27"/>
      <c r="W2" s="203" t="s">
        <v>196</v>
      </c>
      <c r="X2" s="203"/>
      <c r="Y2" s="28"/>
      <c r="Z2" s="28"/>
    </row>
    <row r="3" spans="1:26" s="74" customFormat="1" ht="14.4" x14ac:dyDescent="0.3">
      <c r="B3" s="114"/>
      <c r="H3" s="99"/>
      <c r="I3" s="99"/>
      <c r="J3" s="99"/>
      <c r="K3" s="99"/>
      <c r="L3" s="99"/>
      <c r="M3" s="99"/>
      <c r="N3" s="99"/>
      <c r="O3" s="99"/>
      <c r="P3" s="99"/>
      <c r="Q3" s="99"/>
      <c r="R3" s="99"/>
      <c r="S3" s="99"/>
      <c r="T3" s="99"/>
      <c r="U3" s="99"/>
      <c r="V3" s="99"/>
      <c r="W3" s="127"/>
    </row>
    <row r="4" spans="1:26" ht="14.4" x14ac:dyDescent="0.3"/>
    <row r="5" spans="1:26" s="9" customFormat="1" ht="14.4" x14ac:dyDescent="0.3">
      <c r="A5" s="31" t="s">
        <v>20</v>
      </c>
      <c r="H5" s="99"/>
      <c r="I5" s="99"/>
      <c r="J5" s="99"/>
      <c r="K5" s="99"/>
      <c r="L5" s="99"/>
      <c r="M5" s="99"/>
      <c r="N5" s="99"/>
      <c r="O5" s="99"/>
      <c r="P5" s="99"/>
      <c r="Q5" s="99"/>
      <c r="R5" s="99"/>
      <c r="S5" s="99"/>
      <c r="T5" s="99"/>
      <c r="U5" s="99"/>
      <c r="V5" s="99"/>
      <c r="W5" s="293" t="s">
        <v>1101</v>
      </c>
    </row>
    <row r="6" spans="1:26" ht="46.2" customHeight="1" x14ac:dyDescent="0.3">
      <c r="A6" s="85" t="s">
        <v>0</v>
      </c>
      <c r="B6" s="86" t="s">
        <v>19</v>
      </c>
      <c r="C6" s="86" t="s">
        <v>749</v>
      </c>
      <c r="D6" s="86" t="s">
        <v>750</v>
      </c>
      <c r="E6" s="86" t="s">
        <v>751</v>
      </c>
      <c r="F6" s="86" t="s">
        <v>752</v>
      </c>
      <c r="G6" s="86" t="s">
        <v>753</v>
      </c>
      <c r="H6" s="86" t="s">
        <v>754</v>
      </c>
      <c r="I6" s="86" t="s">
        <v>755</v>
      </c>
      <c r="J6" s="117" t="s">
        <v>756</v>
      </c>
      <c r="K6" s="106" t="s">
        <v>1</v>
      </c>
      <c r="L6" s="68" t="s">
        <v>991</v>
      </c>
    </row>
    <row r="7" spans="1:26" ht="14.4" x14ac:dyDescent="0.3">
      <c r="A7" s="5" t="s">
        <v>18</v>
      </c>
      <c r="B7" s="6">
        <f>'Ref. DC-2020'!B11</f>
        <v>1008654</v>
      </c>
      <c r="C7" s="6">
        <f>'Ref. DC-2020'!D11</f>
        <v>909235</v>
      </c>
      <c r="D7" s="6">
        <f>'Ref. DC-2020'!F11</f>
        <v>152486</v>
      </c>
      <c r="E7" s="6">
        <f>'Ref. DC-2020'!H11</f>
        <v>156255</v>
      </c>
      <c r="F7" s="6">
        <f>'Ref. DC-2020'!J11</f>
        <v>281202</v>
      </c>
      <c r="G7" s="6">
        <f>'Ref. DC-2020'!L11</f>
        <v>779233</v>
      </c>
      <c r="H7" s="6">
        <f>'Ref. DC-2020'!N11</f>
        <v>552878</v>
      </c>
      <c r="I7" s="6">
        <f>'Ref. DC-2020'!P11</f>
        <v>473117</v>
      </c>
      <c r="J7" s="6">
        <f>'Ref. DC-2020'!R11</f>
        <v>4313060</v>
      </c>
      <c r="K7" s="6">
        <f>'Ref. DC-2020'!T11</f>
        <v>39538223</v>
      </c>
      <c r="L7" s="139">
        <f>J7/K7</f>
        <v>0.10908583322017279</v>
      </c>
      <c r="W7" s="129"/>
    </row>
    <row r="8" spans="1:26" ht="14.4" x14ac:dyDescent="0.3">
      <c r="A8" s="8" t="s">
        <v>1097</v>
      </c>
      <c r="W8" s="129"/>
    </row>
    <row r="9" spans="1:26" s="99" customFormat="1" ht="14.4" x14ac:dyDescent="0.3">
      <c r="A9" s="8"/>
      <c r="W9" s="129"/>
    </row>
    <row r="10" spans="1:26" s="99" customFormat="1" ht="14.4" x14ac:dyDescent="0.3">
      <c r="W10" s="129"/>
    </row>
    <row r="11" spans="1:26" s="99" customFormat="1" ht="14.4" x14ac:dyDescent="0.3">
      <c r="W11" s="129"/>
    </row>
    <row r="12" spans="1:26" s="99" customFormat="1" ht="14.4" x14ac:dyDescent="0.3">
      <c r="W12" s="129"/>
    </row>
    <row r="13" spans="1:26" s="99" customFormat="1" ht="14.4" x14ac:dyDescent="0.3">
      <c r="W13" s="129"/>
    </row>
    <row r="14" spans="1:26" s="99" customFormat="1" ht="14.4" x14ac:dyDescent="0.3">
      <c r="W14" s="129"/>
    </row>
    <row r="15" spans="1:26" s="99" customFormat="1" ht="14.4" x14ac:dyDescent="0.3">
      <c r="W15" s="129"/>
    </row>
    <row r="16" spans="1:26" s="99" customFormat="1" ht="15" thickBot="1" x14ac:dyDescent="0.35">
      <c r="A16" s="7" t="s">
        <v>997</v>
      </c>
      <c r="W16" s="129"/>
    </row>
    <row r="17" spans="1:23" s="127" customFormat="1" ht="28.8" x14ac:dyDescent="0.3">
      <c r="A17" s="156"/>
      <c r="B17" s="148">
        <v>1980</v>
      </c>
      <c r="C17" s="150" t="s">
        <v>998</v>
      </c>
      <c r="D17" s="149" t="s">
        <v>773</v>
      </c>
      <c r="E17" s="148">
        <v>1990</v>
      </c>
      <c r="F17" s="150" t="s">
        <v>998</v>
      </c>
      <c r="G17" s="149" t="s">
        <v>773</v>
      </c>
      <c r="H17" s="148">
        <v>2000</v>
      </c>
      <c r="I17" s="150" t="s">
        <v>998</v>
      </c>
      <c r="J17" s="149" t="s">
        <v>773</v>
      </c>
      <c r="K17" s="148">
        <v>2010</v>
      </c>
      <c r="L17" s="150" t="s">
        <v>998</v>
      </c>
      <c r="M17" s="149" t="s">
        <v>773</v>
      </c>
      <c r="N17" s="148">
        <v>2020</v>
      </c>
      <c r="O17" s="150" t="s">
        <v>998</v>
      </c>
      <c r="P17" s="149" t="s">
        <v>773</v>
      </c>
      <c r="Q17" s="148" t="s">
        <v>1098</v>
      </c>
      <c r="R17" s="149" t="s">
        <v>702</v>
      </c>
      <c r="W17" s="129"/>
    </row>
    <row r="18" spans="1:23" s="99" customFormat="1" ht="14.4" x14ac:dyDescent="0.3">
      <c r="A18" s="157" t="s">
        <v>19</v>
      </c>
      <c r="B18" s="151">
        <f>'Ref. DC-1980'!B5</f>
        <v>514621</v>
      </c>
      <c r="C18" s="20">
        <f>B18/B26</f>
        <v>0.25126702550261121</v>
      </c>
      <c r="D18" s="154"/>
      <c r="E18" s="151">
        <f>'Ref. DC-1990'!B5</f>
        <v>667490</v>
      </c>
      <c r="F18" s="20">
        <f>E18/E26</f>
        <v>0.24343180160466812</v>
      </c>
      <c r="G18" s="154">
        <f>(E18-B18)/B18</f>
        <v>0.29705161662660484</v>
      </c>
      <c r="H18" s="151">
        <f>'Ref. DC-2000'!B5</f>
        <v>799407</v>
      </c>
      <c r="I18" s="20">
        <f>H18/H26</f>
        <v>0.24203976514415682</v>
      </c>
      <c r="J18" s="154">
        <f>(H18-E18)/E18</f>
        <v>0.19763142518989049</v>
      </c>
      <c r="K18" s="151">
        <f>'Ref. DC-2010'!B5</f>
        <v>930450</v>
      </c>
      <c r="L18" s="20">
        <f>K18/K26</f>
        <v>0.2342723783688378</v>
      </c>
      <c r="M18" s="154">
        <f>(K18-H18)/H18</f>
        <v>0.16392525959867751</v>
      </c>
      <c r="N18" s="151">
        <f>B7</f>
        <v>1008654</v>
      </c>
      <c r="O18" s="20">
        <f>N18/N26</f>
        <v>0.23386041464760518</v>
      </c>
      <c r="P18" s="154">
        <f>(N18-K18)/K18</f>
        <v>8.4049653393519261E-2</v>
      </c>
      <c r="Q18" s="143">
        <f t="shared" ref="Q18:Q26" si="0">N18-B18</f>
        <v>494033</v>
      </c>
      <c r="R18" s="144">
        <f t="shared" ref="R18:R26" si="1">Q18/B18</f>
        <v>0.95999385955878214</v>
      </c>
      <c r="W18" s="129" t="str">
        <f>A8</f>
        <v>Source: U.S. Census Bureau, Census 2020.</v>
      </c>
    </row>
    <row r="19" spans="1:23" s="99" customFormat="1" ht="14.4" x14ac:dyDescent="0.3">
      <c r="A19" s="157" t="s">
        <v>749</v>
      </c>
      <c r="B19" s="151">
        <f>'Ref. DC-1980'!D5</f>
        <v>403089</v>
      </c>
      <c r="C19" s="20">
        <f>B19/B26</f>
        <v>0.19681080648248331</v>
      </c>
      <c r="D19" s="154"/>
      <c r="E19" s="151">
        <f>'Ref. DC-1990'!D5</f>
        <v>543477</v>
      </c>
      <c r="F19" s="20">
        <f>E19/E26</f>
        <v>0.19820459518599562</v>
      </c>
      <c r="G19" s="154">
        <f t="shared" ref="G19:G26" si="2">(E19-B19)/B19</f>
        <v>0.34828040457566445</v>
      </c>
      <c r="H19" s="151">
        <f>'Ref. DC-2000'!D5</f>
        <v>661645</v>
      </c>
      <c r="I19" s="20">
        <f>H19/H26</f>
        <v>0.20032899437808982</v>
      </c>
      <c r="J19" s="154">
        <f t="shared" ref="J19:J26" si="3">(H19-E19)/E19</f>
        <v>0.2174296244367287</v>
      </c>
      <c r="K19" s="151">
        <f>'Ref. DC-2010'!D5</f>
        <v>839631</v>
      </c>
      <c r="L19" s="20">
        <f>K19/K26</f>
        <v>0.21140561160965732</v>
      </c>
      <c r="M19" s="154">
        <f t="shared" ref="M19:M26" si="4">(K19-H19)/H19</f>
        <v>0.26900528228884069</v>
      </c>
      <c r="N19" s="151">
        <f>C7</f>
        <v>909235</v>
      </c>
      <c r="O19" s="20">
        <f>N19/N26</f>
        <v>0.21080972673693388</v>
      </c>
      <c r="P19" s="154">
        <f t="shared" ref="P19:P26" si="5">(N19-K19)/K19</f>
        <v>8.2898320809974863E-2</v>
      </c>
      <c r="Q19" s="143">
        <f t="shared" si="0"/>
        <v>506146</v>
      </c>
      <c r="R19" s="144">
        <f t="shared" si="1"/>
        <v>1.2556681030740109</v>
      </c>
      <c r="W19" s="129"/>
    </row>
    <row r="20" spans="1:23" s="99" customFormat="1" ht="14.4" x14ac:dyDescent="0.3">
      <c r="A20" s="157" t="s">
        <v>750</v>
      </c>
      <c r="B20" s="151">
        <f>'Ref. DC-1980'!F5</f>
        <v>73738</v>
      </c>
      <c r="C20" s="20">
        <f>B20/B26</f>
        <v>3.600305453238703E-2</v>
      </c>
      <c r="D20" s="154"/>
      <c r="E20" s="151">
        <f>'Ref. DC-1990'!F5</f>
        <v>101469</v>
      </c>
      <c r="F20" s="20">
        <f>E20/E26</f>
        <v>3.7005470459518602E-2</v>
      </c>
      <c r="G20" s="154">
        <f t="shared" si="2"/>
        <v>0.37607475114594918</v>
      </c>
      <c r="H20" s="151">
        <f>'Ref. DC-2000'!F5</f>
        <v>129461</v>
      </c>
      <c r="I20" s="20">
        <f>H20/H26</f>
        <v>3.9197442648522825E-2</v>
      </c>
      <c r="J20" s="154">
        <f t="shared" si="3"/>
        <v>0.27586750633198315</v>
      </c>
      <c r="K20" s="151">
        <f>'Ref. DC-2010'!F5</f>
        <v>152982</v>
      </c>
      <c r="L20" s="20">
        <f>K20/K26</f>
        <v>3.8518412582751946E-2</v>
      </c>
      <c r="M20" s="154">
        <f t="shared" si="4"/>
        <v>0.18168405929198755</v>
      </c>
      <c r="N20" s="151">
        <f>D7</f>
        <v>152486</v>
      </c>
      <c r="O20" s="20">
        <f>N20/N26</f>
        <v>3.5354481505010367E-2</v>
      </c>
      <c r="P20" s="154">
        <f t="shared" si="5"/>
        <v>-3.2422115020067721E-3</v>
      </c>
      <c r="Q20" s="143">
        <f t="shared" si="0"/>
        <v>78748</v>
      </c>
      <c r="R20" s="144">
        <f t="shared" si="1"/>
        <v>1.0679432585641053</v>
      </c>
      <c r="W20" s="294" t="s">
        <v>1398</v>
      </c>
    </row>
    <row r="21" spans="1:23" s="136" customFormat="1" ht="14.4" x14ac:dyDescent="0.3">
      <c r="A21" s="157" t="s">
        <v>751</v>
      </c>
      <c r="B21" s="151">
        <f>'Ref. DC-1980'!H5</f>
        <v>63116</v>
      </c>
      <c r="C21" s="20">
        <f>B21/B26</f>
        <v>3.0816794459656346E-2</v>
      </c>
      <c r="D21" s="154"/>
      <c r="E21" s="151">
        <f>'Ref. DC-1990'!H5</f>
        <v>88090</v>
      </c>
      <c r="F21" s="20">
        <f>E21/E26</f>
        <v>3.2126185266229026E-2</v>
      </c>
      <c r="G21" s="154">
        <f t="shared" si="2"/>
        <v>0.39568413714430573</v>
      </c>
      <c r="H21" s="151">
        <f>'Ref. DC-2000'!H5</f>
        <v>123109</v>
      </c>
      <c r="I21" s="20">
        <f>H21/H26</f>
        <v>3.7274221325472506E-2</v>
      </c>
      <c r="J21" s="154">
        <f t="shared" si="3"/>
        <v>0.39753661028493587</v>
      </c>
      <c r="K21" s="151">
        <f>'Ref. DC-2010'!H5</f>
        <v>150865</v>
      </c>
      <c r="L21" s="20">
        <f>K21/K26</f>
        <v>3.7985385955843644E-2</v>
      </c>
      <c r="M21" s="154">
        <f t="shared" si="4"/>
        <v>0.22545873981593548</v>
      </c>
      <c r="N21" s="151">
        <f>E7</f>
        <v>156255</v>
      </c>
      <c r="O21" s="20">
        <f>N21/N26</f>
        <v>3.6228339044668982E-2</v>
      </c>
      <c r="P21" s="154">
        <f t="shared" si="5"/>
        <v>3.5727305869485963E-2</v>
      </c>
      <c r="Q21" s="143">
        <f t="shared" si="0"/>
        <v>93139</v>
      </c>
      <c r="R21" s="144">
        <f t="shared" si="1"/>
        <v>1.4756797008682425</v>
      </c>
      <c r="W21" s="129"/>
    </row>
    <row r="22" spans="1:23" s="136" customFormat="1" ht="14.4" x14ac:dyDescent="0.3">
      <c r="A22" s="157" t="s">
        <v>752</v>
      </c>
      <c r="B22" s="151">
        <f>'Ref. DC-1980'!J5</f>
        <v>134560</v>
      </c>
      <c r="C22" s="20">
        <f>B22/B26</f>
        <v>6.5699788682605967E-2</v>
      </c>
      <c r="D22" s="154"/>
      <c r="E22" s="151">
        <f>'Ref. DC-1990'!J5</f>
        <v>178403</v>
      </c>
      <c r="F22" s="20">
        <f>E22/E26</f>
        <v>6.5063092633114508E-2</v>
      </c>
      <c r="G22" s="154">
        <f t="shared" si="2"/>
        <v>0.32582491082045184</v>
      </c>
      <c r="H22" s="151">
        <f>'Ref. DC-2000'!J5</f>
        <v>210554</v>
      </c>
      <c r="I22" s="20">
        <f>H22/H26</f>
        <v>6.375030580187914E-2</v>
      </c>
      <c r="J22" s="154">
        <f t="shared" si="3"/>
        <v>0.18021557933442822</v>
      </c>
      <c r="K22" s="151">
        <f>'Ref. DC-2010'!J5</f>
        <v>255793</v>
      </c>
      <c r="L22" s="20">
        <f>K22/K26</f>
        <v>6.44045724972864E-2</v>
      </c>
      <c r="M22" s="154">
        <f t="shared" si="4"/>
        <v>0.21485699630498589</v>
      </c>
      <c r="N22" s="151">
        <f>F7</f>
        <v>281202</v>
      </c>
      <c r="O22" s="20">
        <f>N22/N26</f>
        <v>6.5197794605222278E-2</v>
      </c>
      <c r="P22" s="154">
        <f t="shared" si="5"/>
        <v>9.9334227285344009E-2</v>
      </c>
      <c r="Q22" s="143">
        <f t="shared" si="0"/>
        <v>146642</v>
      </c>
      <c r="R22" s="144">
        <f t="shared" si="1"/>
        <v>1.0897889417360285</v>
      </c>
      <c r="W22" s="129"/>
    </row>
    <row r="23" spans="1:23" s="136" customFormat="1" ht="14.4" x14ac:dyDescent="0.3">
      <c r="A23" s="157" t="s">
        <v>753</v>
      </c>
      <c r="B23" s="151">
        <f>'Ref. DC-1980'!L5</f>
        <v>347342</v>
      </c>
      <c r="C23" s="20">
        <f>B23/B26</f>
        <v>0.16959197384507818</v>
      </c>
      <c r="D23" s="154"/>
      <c r="E23" s="151">
        <f>'Ref. DC-1990'!L5</f>
        <v>480628</v>
      </c>
      <c r="F23" s="20">
        <f>E23/E26</f>
        <v>0.17528373450036469</v>
      </c>
      <c r="G23" s="154">
        <f t="shared" si="2"/>
        <v>0.38373130804797578</v>
      </c>
      <c r="H23" s="151">
        <f>'Ref. DC-2000'!L5</f>
        <v>563598</v>
      </c>
      <c r="I23" s="20">
        <f>H23/H26</f>
        <v>0.17064289849315367</v>
      </c>
      <c r="J23" s="154">
        <f t="shared" si="3"/>
        <v>0.17262831129272535</v>
      </c>
      <c r="K23" s="151">
        <f>'Ref. DC-2010'!L5</f>
        <v>685306</v>
      </c>
      <c r="L23" s="20">
        <f>K23/K26</f>
        <v>0.17254905317903677</v>
      </c>
      <c r="M23" s="154">
        <f t="shared" si="4"/>
        <v>0.21594824680002414</v>
      </c>
      <c r="N23" s="151">
        <f>G7</f>
        <v>779233</v>
      </c>
      <c r="O23" s="20">
        <f>N23/N26</f>
        <v>0.1806682494563025</v>
      </c>
      <c r="P23" s="154">
        <f t="shared" si="5"/>
        <v>0.13705848190443393</v>
      </c>
      <c r="Q23" s="143">
        <f t="shared" si="0"/>
        <v>431891</v>
      </c>
      <c r="R23" s="144">
        <f t="shared" si="1"/>
        <v>1.2434171508196532</v>
      </c>
    </row>
    <row r="24" spans="1:23" s="136" customFormat="1" ht="14.4" x14ac:dyDescent="0.3">
      <c r="A24" s="157" t="s">
        <v>754</v>
      </c>
      <c r="B24" s="151">
        <f>'Ref. DC-1980'!N5</f>
        <v>265900</v>
      </c>
      <c r="C24" s="20">
        <f>B24/B26</f>
        <v>0.12982739157777143</v>
      </c>
      <c r="D24" s="154"/>
      <c r="E24" s="151">
        <f>'Ref. DC-1990'!N5</f>
        <v>370522</v>
      </c>
      <c r="F24" s="20">
        <f>E24/E26</f>
        <v>0.13512837345003648</v>
      </c>
      <c r="G24" s="154">
        <f t="shared" si="2"/>
        <v>0.39346370816096277</v>
      </c>
      <c r="H24" s="151">
        <f>'Ref. DC-2000'!N5</f>
        <v>446997</v>
      </c>
      <c r="I24" s="20">
        <f>H24/H26</f>
        <v>0.13533913125622202</v>
      </c>
      <c r="J24" s="154">
        <f t="shared" si="3"/>
        <v>0.2063980006585304</v>
      </c>
      <c r="K24" s="151">
        <f>'Ref. DC-2010'!N5</f>
        <v>514453</v>
      </c>
      <c r="L24" s="20">
        <f>K24/K26</f>
        <v>0.12953100958566685</v>
      </c>
      <c r="M24" s="154">
        <f t="shared" si="4"/>
        <v>0.15090929021895003</v>
      </c>
      <c r="N24" s="151">
        <f>H7</f>
        <v>552878</v>
      </c>
      <c r="O24" s="20">
        <f>N24/N26</f>
        <v>0.1281869484774151</v>
      </c>
      <c r="P24" s="154">
        <f t="shared" si="5"/>
        <v>7.4690982460982824E-2</v>
      </c>
      <c r="Q24" s="143">
        <f t="shared" si="0"/>
        <v>286978</v>
      </c>
      <c r="R24" s="144">
        <f t="shared" si="1"/>
        <v>1.07927040240692</v>
      </c>
    </row>
    <row r="25" spans="1:23" s="136" customFormat="1" ht="14.4" x14ac:dyDescent="0.3">
      <c r="A25" s="157" t="s">
        <v>755</v>
      </c>
      <c r="B25" s="151">
        <f>'Ref. DC-1980'!P5</f>
        <v>245738</v>
      </c>
      <c r="C25" s="20">
        <f>B25/B26</f>
        <v>0.11998316491740654</v>
      </c>
      <c r="D25" s="154"/>
      <c r="E25" s="151">
        <f>'Ref. DC-1990'!P5</f>
        <v>311921</v>
      </c>
      <c r="F25" s="20">
        <f>E25/E26</f>
        <v>0.11375674690007294</v>
      </c>
      <c r="G25" s="154">
        <f t="shared" si="2"/>
        <v>0.26932342576239737</v>
      </c>
      <c r="H25" s="151">
        <f>'Ref. DC-2000'!P5</f>
        <v>368021</v>
      </c>
      <c r="I25" s="20">
        <f>H25/H26</f>
        <v>0.11142724095250321</v>
      </c>
      <c r="J25" s="154">
        <f t="shared" si="3"/>
        <v>0.17985323206837628</v>
      </c>
      <c r="K25" s="151">
        <f>'Ref. DC-2010'!P5</f>
        <v>442179</v>
      </c>
      <c r="L25" s="20">
        <f>K25/K26</f>
        <v>0.11133357622091927</v>
      </c>
      <c r="M25" s="154">
        <f t="shared" si="4"/>
        <v>0.20150480543229871</v>
      </c>
      <c r="N25" s="151">
        <f>I7</f>
        <v>473117</v>
      </c>
      <c r="O25" s="20">
        <f>N25/N26</f>
        <v>0.10969404552684173</v>
      </c>
      <c r="P25" s="154">
        <f t="shared" si="5"/>
        <v>6.9967140004387363E-2</v>
      </c>
      <c r="Q25" s="143">
        <f t="shared" si="0"/>
        <v>227379</v>
      </c>
      <c r="R25" s="144">
        <f t="shared" si="1"/>
        <v>0.92529034988483672</v>
      </c>
    </row>
    <row r="26" spans="1:23" s="136" customFormat="1" ht="15" thickBot="1" x14ac:dyDescent="0.35">
      <c r="A26" s="158" t="s">
        <v>756</v>
      </c>
      <c r="B26" s="152">
        <f>'Ref. DC-1980'!R5</f>
        <v>2048104</v>
      </c>
      <c r="C26" s="153"/>
      <c r="D26" s="159"/>
      <c r="E26" s="152">
        <f>'Ref. DC-1990'!R5</f>
        <v>2742000</v>
      </c>
      <c r="F26" s="153"/>
      <c r="G26" s="155">
        <f t="shared" si="2"/>
        <v>0.33879920160304361</v>
      </c>
      <c r="H26" s="152">
        <f>'Ref. DC-2000'!R5</f>
        <v>3302792</v>
      </c>
      <c r="I26" s="153"/>
      <c r="J26" s="155">
        <f t="shared" si="3"/>
        <v>0.20451932895696573</v>
      </c>
      <c r="K26" s="152">
        <f>'Ref. DC-2010'!R5</f>
        <v>3971659</v>
      </c>
      <c r="L26" s="153"/>
      <c r="M26" s="155">
        <f t="shared" si="4"/>
        <v>0.20251562920099117</v>
      </c>
      <c r="N26" s="152">
        <f>J7</f>
        <v>4313060</v>
      </c>
      <c r="O26" s="153"/>
      <c r="P26" s="155">
        <f t="shared" si="5"/>
        <v>8.5959293081304317E-2</v>
      </c>
      <c r="Q26" s="145">
        <f t="shared" si="0"/>
        <v>2264956</v>
      </c>
      <c r="R26" s="146">
        <f t="shared" si="1"/>
        <v>1.1058793889372804</v>
      </c>
      <c r="W26" s="129"/>
    </row>
    <row r="27" spans="1:23" s="136" customFormat="1" ht="14.4" x14ac:dyDescent="0.3">
      <c r="A27" s="8" t="s">
        <v>1100</v>
      </c>
      <c r="B27" s="99"/>
      <c r="C27" s="122"/>
      <c r="D27" s="122"/>
      <c r="E27" s="122"/>
      <c r="F27" s="122"/>
      <c r="W27" s="129"/>
    </row>
    <row r="28" spans="1:23" s="136" customFormat="1" ht="14.4" x14ac:dyDescent="0.3">
      <c r="A28" s="8"/>
    </row>
    <row r="29" spans="1:23" s="136" customFormat="1" ht="14.4" x14ac:dyDescent="0.3">
      <c r="A29" s="31" t="s">
        <v>999</v>
      </c>
      <c r="W29" s="129"/>
    </row>
    <row r="30" spans="1:23" s="136" customFormat="1" ht="14.4" x14ac:dyDescent="0.3">
      <c r="A30" s="147"/>
      <c r="B30" s="115" t="s">
        <v>1000</v>
      </c>
      <c r="C30" s="115" t="s">
        <v>1001</v>
      </c>
      <c r="D30" s="115" t="s">
        <v>1002</v>
      </c>
      <c r="E30" s="115" t="s">
        <v>1099</v>
      </c>
    </row>
    <row r="31" spans="1:23" s="136" customFormat="1" ht="14.4" x14ac:dyDescent="0.3">
      <c r="A31" s="160" t="s">
        <v>19</v>
      </c>
      <c r="B31" s="162">
        <f>G18</f>
        <v>0.29705161662660484</v>
      </c>
      <c r="C31" s="162">
        <f>J18</f>
        <v>0.19763142518989049</v>
      </c>
      <c r="D31" s="162">
        <f>M18</f>
        <v>0.16392525959867751</v>
      </c>
      <c r="E31" s="162">
        <f>P18</f>
        <v>8.4049653393519261E-2</v>
      </c>
      <c r="W31" s="129"/>
    </row>
    <row r="32" spans="1:23" s="136" customFormat="1" ht="14.4" x14ac:dyDescent="0.3">
      <c r="A32" s="160" t="s">
        <v>749</v>
      </c>
      <c r="B32" s="162">
        <f t="shared" ref="B32:B39" si="6">G19</f>
        <v>0.34828040457566445</v>
      </c>
      <c r="C32" s="162">
        <f t="shared" ref="C32:C39" si="7">J19</f>
        <v>0.2174296244367287</v>
      </c>
      <c r="D32" s="162">
        <f t="shared" ref="D32:D39" si="8">M19</f>
        <v>0.26900528228884069</v>
      </c>
      <c r="E32" s="162">
        <f t="shared" ref="E32:E39" si="9">P19</f>
        <v>8.2898320809974863E-2</v>
      </c>
      <c r="W32" s="129"/>
    </row>
    <row r="33" spans="1:23" s="136" customFormat="1" ht="14.4" x14ac:dyDescent="0.3">
      <c r="A33" s="160" t="s">
        <v>750</v>
      </c>
      <c r="B33" s="162">
        <f t="shared" si="6"/>
        <v>0.37607475114594918</v>
      </c>
      <c r="C33" s="162">
        <f t="shared" si="7"/>
        <v>0.27586750633198315</v>
      </c>
      <c r="D33" s="162">
        <f t="shared" si="8"/>
        <v>0.18168405929198755</v>
      </c>
      <c r="E33" s="162">
        <f t="shared" si="9"/>
        <v>-3.2422115020067721E-3</v>
      </c>
      <c r="W33" s="129"/>
    </row>
    <row r="34" spans="1:23" s="136" customFormat="1" ht="14.4" x14ac:dyDescent="0.3">
      <c r="A34" s="160" t="s">
        <v>751</v>
      </c>
      <c r="B34" s="162">
        <f t="shared" si="6"/>
        <v>0.39568413714430573</v>
      </c>
      <c r="C34" s="162">
        <f t="shared" si="7"/>
        <v>0.39753661028493587</v>
      </c>
      <c r="D34" s="162">
        <f t="shared" si="8"/>
        <v>0.22545873981593548</v>
      </c>
      <c r="E34" s="162">
        <f t="shared" si="9"/>
        <v>3.5727305869485963E-2</v>
      </c>
      <c r="W34" s="129"/>
    </row>
    <row r="35" spans="1:23" s="136" customFormat="1" ht="14.4" x14ac:dyDescent="0.3">
      <c r="A35" s="160" t="s">
        <v>752</v>
      </c>
      <c r="B35" s="162">
        <f t="shared" si="6"/>
        <v>0.32582491082045184</v>
      </c>
      <c r="C35" s="162">
        <f t="shared" si="7"/>
        <v>0.18021557933442822</v>
      </c>
      <c r="D35" s="162">
        <f t="shared" si="8"/>
        <v>0.21485699630498589</v>
      </c>
      <c r="E35" s="162">
        <f t="shared" si="9"/>
        <v>9.9334227285344009E-2</v>
      </c>
      <c r="W35" s="129"/>
    </row>
    <row r="36" spans="1:23" s="136" customFormat="1" ht="14.4" x14ac:dyDescent="0.3">
      <c r="A36" s="160" t="s">
        <v>753</v>
      </c>
      <c r="B36" s="162">
        <f t="shared" si="6"/>
        <v>0.38373130804797578</v>
      </c>
      <c r="C36" s="162">
        <f t="shared" si="7"/>
        <v>0.17262831129272535</v>
      </c>
      <c r="D36" s="162">
        <f t="shared" si="8"/>
        <v>0.21594824680002414</v>
      </c>
      <c r="E36" s="162">
        <f t="shared" si="9"/>
        <v>0.13705848190443393</v>
      </c>
      <c r="W36" s="129"/>
    </row>
    <row r="37" spans="1:23" s="136" customFormat="1" ht="14.4" x14ac:dyDescent="0.3">
      <c r="A37" s="160" t="s">
        <v>754</v>
      </c>
      <c r="B37" s="162">
        <f t="shared" si="6"/>
        <v>0.39346370816096277</v>
      </c>
      <c r="C37" s="162">
        <f t="shared" si="7"/>
        <v>0.2063980006585304</v>
      </c>
      <c r="D37" s="162">
        <f t="shared" si="8"/>
        <v>0.15090929021895003</v>
      </c>
      <c r="E37" s="162">
        <f t="shared" si="9"/>
        <v>7.4690982460982824E-2</v>
      </c>
      <c r="G37" s="142"/>
      <c r="I37" s="142"/>
      <c r="K37" s="142"/>
      <c r="W37" s="129"/>
    </row>
    <row r="38" spans="1:23" s="136" customFormat="1" ht="14.4" x14ac:dyDescent="0.3">
      <c r="A38" s="160" t="s">
        <v>755</v>
      </c>
      <c r="B38" s="162">
        <f t="shared" si="6"/>
        <v>0.26932342576239737</v>
      </c>
      <c r="C38" s="162">
        <f t="shared" si="7"/>
        <v>0.17985323206837628</v>
      </c>
      <c r="D38" s="162">
        <f t="shared" si="8"/>
        <v>0.20150480543229871</v>
      </c>
      <c r="E38" s="162">
        <f t="shared" si="9"/>
        <v>6.9967140004387363E-2</v>
      </c>
    </row>
    <row r="39" spans="1:23" s="136" customFormat="1" ht="14.4" x14ac:dyDescent="0.3">
      <c r="A39" s="161" t="s">
        <v>756</v>
      </c>
      <c r="B39" s="162">
        <f t="shared" si="6"/>
        <v>0.33879920160304361</v>
      </c>
      <c r="C39" s="162">
        <f t="shared" si="7"/>
        <v>0.20451932895696573</v>
      </c>
      <c r="D39" s="162">
        <f t="shared" si="8"/>
        <v>0.20251562920099117</v>
      </c>
      <c r="E39" s="162">
        <f t="shared" si="9"/>
        <v>8.5959293081304317E-2</v>
      </c>
      <c r="W39" s="127"/>
    </row>
    <row r="40" spans="1:23" s="99" customFormat="1" ht="14.4" x14ac:dyDescent="0.3">
      <c r="A40" s="8" t="str">
        <f>A27</f>
        <v>Source: U.S. Census Bureau, Census 1980, 1990, 2000, 2010, 2020.</v>
      </c>
      <c r="B40" s="122"/>
      <c r="C40" s="122"/>
      <c r="D40" s="122"/>
      <c r="E40" s="122"/>
      <c r="F40" s="122"/>
      <c r="G40" s="122"/>
      <c r="W40" s="99" t="str">
        <f>A40</f>
        <v>Source: U.S. Census Bureau, Census 1980, 1990, 2000, 2010, 2020.</v>
      </c>
    </row>
    <row r="41" spans="1:23" s="9" customFormat="1" ht="14.4" x14ac:dyDescent="0.3">
      <c r="A41" s="8"/>
      <c r="B41" s="122"/>
      <c r="C41" s="122"/>
      <c r="D41" s="122"/>
      <c r="E41" s="122"/>
      <c r="F41" s="122"/>
      <c r="G41" s="122"/>
      <c r="H41" s="99"/>
      <c r="I41" s="99"/>
      <c r="J41" s="99"/>
      <c r="K41" s="99"/>
      <c r="L41" s="99"/>
      <c r="M41" s="99"/>
      <c r="N41" s="99"/>
      <c r="O41" s="99"/>
      <c r="P41" s="99"/>
      <c r="Q41" s="99"/>
      <c r="R41" s="99"/>
      <c r="S41" s="99"/>
      <c r="T41" s="99"/>
      <c r="U41" s="99"/>
      <c r="V41" s="99"/>
      <c r="W41" s="129"/>
    </row>
    <row r="42" spans="1:23" s="9" customFormat="1" ht="14.4" x14ac:dyDescent="0.3">
      <c r="A42" s="31" t="s">
        <v>1400</v>
      </c>
      <c r="B42" s="10"/>
      <c r="C42" s="10"/>
      <c r="H42" s="99"/>
      <c r="I42" s="99"/>
      <c r="J42" s="99"/>
      <c r="K42" s="99"/>
      <c r="L42" s="99"/>
      <c r="M42" s="99"/>
      <c r="N42" s="99"/>
      <c r="O42" s="99"/>
      <c r="P42" s="99"/>
      <c r="Q42" s="99"/>
      <c r="R42" s="99"/>
      <c r="S42" s="99"/>
      <c r="T42" s="99"/>
      <c r="U42" s="99"/>
      <c r="V42" s="99"/>
      <c r="W42" s="293" t="s">
        <v>1399</v>
      </c>
    </row>
    <row r="43" spans="1:23" s="9" customFormat="1" ht="14.4" x14ac:dyDescent="0.3">
      <c r="A43" s="1"/>
      <c r="B43" s="115">
        <v>1980</v>
      </c>
      <c r="C43" s="115">
        <v>1990</v>
      </c>
      <c r="D43" s="115">
        <v>2000</v>
      </c>
      <c r="E43" s="115">
        <v>2010</v>
      </c>
      <c r="F43" s="115">
        <v>2020</v>
      </c>
      <c r="H43" s="99"/>
      <c r="I43" s="99"/>
      <c r="J43" s="99"/>
      <c r="K43" s="99"/>
      <c r="L43" s="99"/>
      <c r="M43" s="99"/>
      <c r="N43" s="99"/>
      <c r="O43" s="99"/>
      <c r="P43" s="99"/>
      <c r="Q43" s="99"/>
      <c r="R43" s="99"/>
      <c r="S43" s="99"/>
      <c r="T43" s="99"/>
      <c r="U43" s="99"/>
      <c r="V43" s="99"/>
      <c r="W43" s="129"/>
    </row>
    <row r="44" spans="1:23" s="9" customFormat="1" ht="14.4" x14ac:dyDescent="0.3">
      <c r="A44" s="4" t="s">
        <v>20</v>
      </c>
      <c r="B44" s="65">
        <f>'Ref. DC-1980'!R5</f>
        <v>2048104</v>
      </c>
      <c r="C44" s="65">
        <f>'Ref. DC-1990'!R5</f>
        <v>2742000</v>
      </c>
      <c r="D44" s="65">
        <f>'Ref. DC-2000'!R5</f>
        <v>3302792</v>
      </c>
      <c r="E44" s="65">
        <f>'Ref. DC-2010'!R5</f>
        <v>3971659</v>
      </c>
      <c r="F44" s="65">
        <f>'Ref. DC-2020'!R11</f>
        <v>4313060</v>
      </c>
      <c r="H44" s="99"/>
      <c r="I44" s="99"/>
      <c r="J44" s="99"/>
      <c r="K44" s="99"/>
      <c r="L44" s="99"/>
      <c r="M44" s="99"/>
      <c r="N44" s="99"/>
      <c r="O44" s="99"/>
      <c r="P44" s="99"/>
      <c r="Q44" s="99"/>
      <c r="R44" s="99"/>
      <c r="S44" s="99"/>
      <c r="T44" s="99"/>
      <c r="U44" s="99"/>
      <c r="V44" s="99"/>
      <c r="W44" s="129"/>
    </row>
    <row r="45" spans="1:23" s="9" customFormat="1" ht="14.4" x14ac:dyDescent="0.3">
      <c r="A45" s="59" t="s">
        <v>1397</v>
      </c>
      <c r="B45" s="82"/>
      <c r="C45" s="116">
        <f>((C44-B44)/B44)/10</f>
        <v>3.3879920160304361E-2</v>
      </c>
      <c r="D45" s="116">
        <f>((D44-C44)/C44)/10</f>
        <v>2.0451932895696572E-2</v>
      </c>
      <c r="E45" s="116">
        <f>((E44-D44)/D44)/10</f>
        <v>2.0251562920099116E-2</v>
      </c>
      <c r="F45" s="116">
        <f>((F44-E44)/E44)/10</f>
        <v>8.5959293081304313E-3</v>
      </c>
      <c r="H45" s="99"/>
      <c r="I45" s="99"/>
      <c r="J45" s="99"/>
      <c r="K45" s="99"/>
      <c r="L45" s="99"/>
      <c r="M45" s="99"/>
      <c r="N45" s="99"/>
      <c r="O45" s="99"/>
      <c r="P45" s="99"/>
      <c r="Q45" s="99"/>
      <c r="R45" s="99"/>
      <c r="S45" s="99"/>
      <c r="T45" s="99"/>
      <c r="U45" s="99"/>
      <c r="V45" s="99"/>
      <c r="W45" s="129"/>
    </row>
    <row r="46" spans="1:23" s="9" customFormat="1" ht="14.4" x14ac:dyDescent="0.3">
      <c r="A46" s="8" t="s">
        <v>1096</v>
      </c>
      <c r="H46" s="99"/>
      <c r="I46" s="99"/>
      <c r="J46" s="99"/>
      <c r="K46" s="99"/>
      <c r="L46" s="99"/>
      <c r="M46" s="99"/>
      <c r="N46" s="99"/>
      <c r="O46" s="99"/>
      <c r="P46" s="99"/>
      <c r="Q46" s="99"/>
      <c r="R46" s="99"/>
      <c r="S46" s="99"/>
      <c r="T46" s="99"/>
      <c r="U46" s="99"/>
      <c r="V46" s="99"/>
      <c r="W46" s="129"/>
    </row>
    <row r="47" spans="1:23" s="23" customFormat="1" ht="14.4" x14ac:dyDescent="0.3">
      <c r="A47" s="8"/>
      <c r="C47" s="73"/>
      <c r="H47" s="99"/>
      <c r="I47" s="99"/>
      <c r="J47" s="99"/>
      <c r="K47" s="99"/>
      <c r="L47" s="99"/>
      <c r="M47" s="99"/>
      <c r="N47" s="99"/>
      <c r="O47" s="99"/>
      <c r="P47" s="99"/>
      <c r="Q47" s="99"/>
      <c r="R47" s="99"/>
      <c r="S47" s="99"/>
      <c r="T47" s="99"/>
      <c r="U47" s="99"/>
      <c r="V47" s="99"/>
      <c r="W47" s="129"/>
    </row>
    <row r="48" spans="1:23" s="23" customFormat="1" ht="14.4" x14ac:dyDescent="0.3">
      <c r="A48" s="7" t="s">
        <v>701</v>
      </c>
      <c r="H48" s="99"/>
      <c r="I48" s="99"/>
      <c r="J48" s="99"/>
      <c r="K48" s="99"/>
      <c r="L48" s="99"/>
      <c r="M48" s="99"/>
      <c r="N48" s="99"/>
      <c r="O48" s="99"/>
      <c r="P48" s="99"/>
      <c r="Q48" s="99"/>
      <c r="R48" s="99"/>
      <c r="S48" s="99"/>
      <c r="T48" s="99"/>
      <c r="U48" s="99"/>
      <c r="V48" s="99"/>
      <c r="W48" s="129"/>
    </row>
    <row r="49" spans="1:23" s="23" customFormat="1" ht="49.8" customHeight="1" x14ac:dyDescent="0.3">
      <c r="A49" s="1" t="s">
        <v>0</v>
      </c>
      <c r="B49" s="86" t="s">
        <v>19</v>
      </c>
      <c r="C49" s="117" t="s">
        <v>702</v>
      </c>
      <c r="D49" s="86" t="s">
        <v>749</v>
      </c>
      <c r="E49" s="117" t="s">
        <v>702</v>
      </c>
      <c r="F49" s="86" t="s">
        <v>750</v>
      </c>
      <c r="G49" s="117" t="s">
        <v>702</v>
      </c>
      <c r="H49" s="86" t="s">
        <v>751</v>
      </c>
      <c r="I49" s="117" t="s">
        <v>702</v>
      </c>
      <c r="J49" s="86" t="s">
        <v>752</v>
      </c>
      <c r="K49" s="117" t="s">
        <v>702</v>
      </c>
      <c r="L49" s="86" t="s">
        <v>753</v>
      </c>
      <c r="M49" s="117" t="s">
        <v>702</v>
      </c>
      <c r="N49" s="86" t="s">
        <v>754</v>
      </c>
      <c r="O49" s="117" t="s">
        <v>702</v>
      </c>
      <c r="P49" s="86" t="s">
        <v>755</v>
      </c>
      <c r="Q49" s="117" t="s">
        <v>702</v>
      </c>
      <c r="R49" s="117" t="s">
        <v>756</v>
      </c>
      <c r="S49" s="117" t="s">
        <v>702</v>
      </c>
      <c r="T49" s="117" t="s">
        <v>1</v>
      </c>
      <c r="U49" s="117" t="s">
        <v>702</v>
      </c>
      <c r="V49" s="99"/>
      <c r="W49" s="129"/>
    </row>
    <row r="50" spans="1:23" s="23" customFormat="1" ht="14.4" x14ac:dyDescent="0.3">
      <c r="A50" s="4" t="s">
        <v>2</v>
      </c>
      <c r="B50" s="2">
        <f>'Ref. ACS-Counties-Pt1'!H7</f>
        <v>984521</v>
      </c>
      <c r="C50" s="139"/>
      <c r="D50" s="2">
        <f>'Ref. ACS-Counties-Pt1'!R7</f>
        <v>887641</v>
      </c>
      <c r="E50" s="139"/>
      <c r="F50" s="2">
        <f>'Ref. ACS-Counties-Pt1'!AB7</f>
        <v>150691</v>
      </c>
      <c r="G50" s="139"/>
      <c r="H50" s="2">
        <f>'Ref. ACS-Counties-Pt1'!AL7</f>
        <v>155433</v>
      </c>
      <c r="I50" s="139"/>
      <c r="J50" s="2">
        <f>'Ref. ACS-Counties-Pt1'!AV7</f>
        <v>271382</v>
      </c>
      <c r="K50" s="139"/>
      <c r="L50" s="2">
        <f>'Ref. ACS-Counties-Pt1'!BF7</f>
        <v>742603</v>
      </c>
      <c r="M50" s="139"/>
      <c r="N50" s="2">
        <f>'Ref. ACS-Counties-Pt1'!BP7</f>
        <v>543194</v>
      </c>
      <c r="O50" s="139"/>
      <c r="P50" s="2">
        <f>'Ref. ACS-Counties-Pt1'!BZ7</f>
        <v>461898</v>
      </c>
      <c r="Q50" s="139"/>
      <c r="R50" s="2">
        <f>'Ref. ACS-Counties-Pt1'!CJ7</f>
        <v>4197363</v>
      </c>
      <c r="S50" s="139"/>
      <c r="T50" s="2">
        <f>'Ref. ACS-State'!H7</f>
        <v>39283497</v>
      </c>
      <c r="U50" s="139"/>
      <c r="V50" s="99"/>
      <c r="W50" s="129"/>
    </row>
    <row r="51" spans="1:23" s="23" customFormat="1" ht="14.4" x14ac:dyDescent="0.3">
      <c r="A51" s="4" t="s">
        <v>168</v>
      </c>
      <c r="B51" s="2">
        <f>'Ref. ACS-Counties-Pt1'!H8</f>
        <v>491146</v>
      </c>
      <c r="C51" s="139">
        <f>'Ref. ACS-Counties-Pt1'!I8</f>
        <v>0.49886797742252326</v>
      </c>
      <c r="D51" s="2">
        <f>'Ref. ACS-Counties-Pt1'!R8</f>
        <v>454843</v>
      </c>
      <c r="E51" s="139">
        <f>'Ref. ACS-Counties-Pt1'!S8</f>
        <v>0.51241774546241103</v>
      </c>
      <c r="F51" s="2">
        <f>'Ref. ACS-Counties-Pt1'!AB8</f>
        <v>82995</v>
      </c>
      <c r="G51" s="139">
        <f>'Ref. ACS-Counties-Pt1'!AC8</f>
        <v>0.55076281927918724</v>
      </c>
      <c r="H51" s="2">
        <f>'Ref. ACS-Counties-Pt1'!AL8</f>
        <v>74972</v>
      </c>
      <c r="I51" s="139">
        <f>'Ref. ACS-Counties-Pt1'!AM8</f>
        <v>0.48234287442177659</v>
      </c>
      <c r="J51" s="2">
        <f>'Ref. ACS-Counties-Pt1'!AV8</f>
        <v>136987</v>
      </c>
      <c r="K51" s="139">
        <f>'Ref. ACS-Counties-Pt1'!AW8</f>
        <v>0.50477555622701575</v>
      </c>
      <c r="L51" s="2">
        <f>'Ref. ACS-Counties-Pt1'!BF8</f>
        <v>370152</v>
      </c>
      <c r="M51" s="139">
        <f>'Ref. ACS-Counties-Pt1'!BG8</f>
        <v>0.49845206658200952</v>
      </c>
      <c r="N51" s="2">
        <f>'Ref. ACS-Counties-Pt1'!BP8</f>
        <v>268871</v>
      </c>
      <c r="O51" s="139">
        <f>'Ref. ACS-Counties-Pt1'!BQ8</f>
        <v>0.49498153514214077</v>
      </c>
      <c r="P51" s="2">
        <f>'Ref. ACS-Counties-Pt1'!BZ8</f>
        <v>230966</v>
      </c>
      <c r="Q51" s="139">
        <f>'Ref. ACS-Counties-Pt1'!CA8</f>
        <v>0.50003680466250122</v>
      </c>
      <c r="R51" s="2">
        <f>'Ref. ACS-Counties-Pt1'!CJ8</f>
        <v>2110932</v>
      </c>
      <c r="S51" s="139">
        <f>'Ref. ACS-Counties-Pt1'!CK8</f>
        <v>0.50291861818956329</v>
      </c>
      <c r="T51" s="2">
        <f>'Ref. ACS-State'!H8</f>
        <v>19526298</v>
      </c>
      <c r="U51" s="139">
        <f>'Ref. ACS-State'!I8</f>
        <v>0.49706109412815258</v>
      </c>
      <c r="V51" s="99"/>
      <c r="W51" s="129"/>
    </row>
    <row r="52" spans="1:23" s="23" customFormat="1" ht="14.4" x14ac:dyDescent="0.3">
      <c r="A52" s="4" t="s">
        <v>169</v>
      </c>
      <c r="B52" s="2">
        <f>'Ref. ACS-Counties-Pt1'!H9</f>
        <v>39692</v>
      </c>
      <c r="C52" s="139">
        <f>'Ref. ACS-Counties-Pt1'!I9</f>
        <v>4.0316052171563636E-2</v>
      </c>
      <c r="D52" s="2">
        <f>'Ref. ACS-Counties-Pt1'!R9</f>
        <v>35815</v>
      </c>
      <c r="E52" s="139">
        <f>'Ref. ACS-Counties-Pt1'!S9</f>
        <v>4.0348519277500702E-2</v>
      </c>
      <c r="F52" s="2">
        <f>'Ref. ACS-Counties-Pt1'!AB9</f>
        <v>5955</v>
      </c>
      <c r="G52" s="139">
        <f>'Ref. ACS-Counties-Pt1'!AC9</f>
        <v>3.9517953958763299E-2</v>
      </c>
      <c r="H52" s="2">
        <f>'Ref. ACS-Counties-Pt1'!AL9</f>
        <v>5912</v>
      </c>
      <c r="I52" s="139">
        <f>'Ref. ACS-Counties-Pt1'!AM9</f>
        <v>3.8035680968648872E-2</v>
      </c>
      <c r="J52" s="2">
        <f>'Ref. ACS-Counties-Pt1'!AV9</f>
        <v>10980</v>
      </c>
      <c r="K52" s="139">
        <f>'Ref. ACS-Counties-Pt1'!AW9</f>
        <v>4.0459573589994913E-2</v>
      </c>
      <c r="L52" s="2">
        <f>'Ref. ACS-Counties-Pt1'!BF9</f>
        <v>26799</v>
      </c>
      <c r="M52" s="139">
        <f>'Ref. ACS-Counties-Pt1'!BG9</f>
        <v>3.6087923156787681E-2</v>
      </c>
      <c r="N52" s="2">
        <f>'Ref. ACS-Counties-Pt1'!BP9</f>
        <v>19998</v>
      </c>
      <c r="O52" s="139">
        <f>'Ref. ACS-Counties-Pt1'!BQ9</f>
        <v>3.6815576018880913E-2</v>
      </c>
      <c r="P52" s="2">
        <f>'Ref. ACS-Counties-Pt1'!BZ9</f>
        <v>19369</v>
      </c>
      <c r="Q52" s="139">
        <f>'Ref. ACS-Counties-Pt1'!CA9</f>
        <v>4.193350046980069E-2</v>
      </c>
      <c r="R52" s="2">
        <f>'Ref. ACS-Counties-Pt1'!CJ9</f>
        <v>164520</v>
      </c>
      <c r="S52" s="139">
        <f>'Ref. ACS-Counties-Pt1'!CK9</f>
        <v>3.9196038083911255E-2</v>
      </c>
      <c r="T52" s="2">
        <f>'Ref. ACS-State'!H9</f>
        <v>1254607</v>
      </c>
      <c r="U52" s="139">
        <f>'Ref. ACS-State'!I9</f>
        <v>3.1937253447675493E-2</v>
      </c>
      <c r="V52" s="99"/>
      <c r="W52" s="129"/>
    </row>
    <row r="53" spans="1:23" s="23" customFormat="1" ht="14.4" x14ac:dyDescent="0.3">
      <c r="A53" s="4" t="s">
        <v>170</v>
      </c>
      <c r="B53" s="2">
        <f>'Ref. ACS-Counties-Pt1'!H10</f>
        <v>39372</v>
      </c>
      <c r="C53" s="139">
        <f>'Ref. ACS-Counties-Pt1'!I10</f>
        <v>3.9991021014280044E-2</v>
      </c>
      <c r="D53" s="2">
        <f>'Ref. ACS-Counties-Pt1'!R10</f>
        <v>35873</v>
      </c>
      <c r="E53" s="139">
        <f>'Ref. ACS-Counties-Pt1'!S10</f>
        <v>4.0413861009124183E-2</v>
      </c>
      <c r="F53" s="2">
        <f>'Ref. ACS-Counties-Pt1'!AB10</f>
        <v>5478</v>
      </c>
      <c r="G53" s="139">
        <f>'Ref. ACS-Counties-Pt1'!AC10</f>
        <v>3.6352535984232638E-2</v>
      </c>
      <c r="H53" s="2">
        <f>'Ref. ACS-Counties-Pt1'!AL10</f>
        <v>6023</v>
      </c>
      <c r="I53" s="139">
        <f>'Ref. ACS-Counties-Pt1'!AM10</f>
        <v>3.8749815032843735E-2</v>
      </c>
      <c r="J53" s="2">
        <f>'Ref. ACS-Counties-Pt1'!AV10</f>
        <v>11871</v>
      </c>
      <c r="K53" s="139">
        <f>'Ref. ACS-Counties-Pt1'!AW10</f>
        <v>4.3742768496068271E-2</v>
      </c>
      <c r="L53" s="2">
        <f>'Ref. ACS-Counties-Pt1'!BF10</f>
        <v>29303</v>
      </c>
      <c r="M53" s="139">
        <f>'Ref. ACS-Counties-Pt1'!BG10</f>
        <v>3.945984597422849E-2</v>
      </c>
      <c r="N53" s="2">
        <f>'Ref. ACS-Counties-Pt1'!BP10</f>
        <v>19923</v>
      </c>
      <c r="O53" s="139">
        <f>'Ref. ACS-Counties-Pt1'!BQ10</f>
        <v>3.6677503801588386E-2</v>
      </c>
      <c r="P53" s="2">
        <f>'Ref. ACS-Counties-Pt1'!BZ10</f>
        <v>21062</v>
      </c>
      <c r="Q53" s="139">
        <f>'Ref. ACS-Counties-Pt1'!CA10</f>
        <v>4.5598811858895257E-2</v>
      </c>
      <c r="R53" s="2">
        <f>'Ref. ACS-Counties-Pt1'!CJ10</f>
        <v>168905</v>
      </c>
      <c r="S53" s="139">
        <f>'Ref. ACS-Counties-Pt1'!CK10</f>
        <v>4.0240741627540912E-2</v>
      </c>
      <c r="T53" s="2">
        <f>'Ref. ACS-State'!H10</f>
        <v>1257974</v>
      </c>
      <c r="U53" s="139">
        <f>'Ref. ACS-State'!I10</f>
        <v>3.202296373970983E-2</v>
      </c>
      <c r="V53" s="99"/>
      <c r="W53" s="127"/>
    </row>
    <row r="54" spans="1:23" s="23" customFormat="1" ht="14.4" x14ac:dyDescent="0.3">
      <c r="A54" s="4" t="s">
        <v>171</v>
      </c>
      <c r="B54" s="2">
        <f>'Ref. ACS-Counties-Pt1'!H11</f>
        <v>41586</v>
      </c>
      <c r="C54" s="139">
        <f>'Ref. ACS-Counties-Pt1'!I11</f>
        <v>4.2239830333735899E-2</v>
      </c>
      <c r="D54" s="2">
        <f>'Ref. ACS-Counties-Pt1'!R11</f>
        <v>38267</v>
      </c>
      <c r="E54" s="139">
        <f>'Ref. ACS-Counties-Pt1'!S11</f>
        <v>4.3110897310962425E-2</v>
      </c>
      <c r="F54" s="2">
        <f>'Ref. ACS-Counties-Pt1'!AB11</f>
        <v>6190</v>
      </c>
      <c r="G54" s="139">
        <f>'Ref. ACS-Counties-Pt1'!AC11</f>
        <v>4.1077436608689302E-2</v>
      </c>
      <c r="H54" s="2">
        <f>'Ref. ACS-Counties-Pt1'!AL11</f>
        <v>6259</v>
      </c>
      <c r="I54" s="139">
        <f>'Ref. ACS-Counties-Pt1'!AM11</f>
        <v>4.0268154124285062E-2</v>
      </c>
      <c r="J54" s="2">
        <f>'Ref. ACS-Counties-Pt1'!AV11</f>
        <v>11486</v>
      </c>
      <c r="K54" s="139">
        <f>'Ref. ACS-Counties-Pt1'!AW11</f>
        <v>4.2324104030481022E-2</v>
      </c>
      <c r="L54" s="2">
        <f>'Ref. ACS-Counties-Pt1'!BF11</f>
        <v>30040</v>
      </c>
      <c r="M54" s="139">
        <f>'Ref. ACS-Counties-Pt1'!BG11</f>
        <v>4.0452300892940107E-2</v>
      </c>
      <c r="N54" s="2">
        <f>'Ref. ACS-Counties-Pt1'!BP11</f>
        <v>22568</v>
      </c>
      <c r="O54" s="139">
        <f>'Ref. ACS-Counties-Pt1'!BQ11</f>
        <v>4.1546850664771699E-2</v>
      </c>
      <c r="P54" s="2">
        <f>'Ref. ACS-Counties-Pt1'!BZ11</f>
        <v>20810</v>
      </c>
      <c r="Q54" s="139">
        <f>'Ref. ACS-Counties-Pt1'!CA11</f>
        <v>4.5053236861817975E-2</v>
      </c>
      <c r="R54" s="2">
        <f>'Ref. ACS-Counties-Pt1'!CJ11</f>
        <v>177206</v>
      </c>
      <c r="S54" s="139">
        <f>'Ref. ACS-Counties-Pt1'!CK11</f>
        <v>4.2218411893372103E-2</v>
      </c>
      <c r="T54" s="2">
        <f>'Ref. ACS-State'!H11</f>
        <v>1318355</v>
      </c>
      <c r="U54" s="139">
        <f>'Ref. ACS-State'!I11</f>
        <v>3.3560021400335108E-2</v>
      </c>
      <c r="V54" s="99"/>
      <c r="W54" s="127"/>
    </row>
    <row r="55" spans="1:23" s="23" customFormat="1" ht="14.4" x14ac:dyDescent="0.3">
      <c r="A55" s="4" t="s">
        <v>172</v>
      </c>
      <c r="B55" s="2">
        <f>'Ref. ACS-Counties-Pt1'!H12</f>
        <v>22653</v>
      </c>
      <c r="C55" s="139">
        <f>'Ref. ACS-Counties-Pt1'!I12</f>
        <v>2.3009158768578831E-2</v>
      </c>
      <c r="D55" s="2">
        <f>'Ref. ACS-Counties-Pt1'!R12</f>
        <v>21196</v>
      </c>
      <c r="E55" s="139">
        <f>'Ref. ACS-Counties-Pt1'!S12</f>
        <v>2.3879023163643862E-2</v>
      </c>
      <c r="F55" s="2">
        <f>'Ref. ACS-Counties-Pt1'!AB12</f>
        <v>3247</v>
      </c>
      <c r="G55" s="139">
        <f>'Ref. ACS-Counties-Pt1'!AC12</f>
        <v>2.1547404954509561E-2</v>
      </c>
      <c r="H55" s="2">
        <f>'Ref. ACS-Counties-Pt1'!AL12</f>
        <v>3533</v>
      </c>
      <c r="I55" s="139">
        <f>'Ref. ACS-Counties-Pt1'!AM12</f>
        <v>2.2730050890094125E-2</v>
      </c>
      <c r="J55" s="2">
        <f>'Ref. ACS-Counties-Pt1'!AV12</f>
        <v>6891</v>
      </c>
      <c r="K55" s="139">
        <f>'Ref. ACS-Counties-Pt1'!AW12</f>
        <v>2.5392251512627955E-2</v>
      </c>
      <c r="L55" s="2">
        <f>'Ref. ACS-Counties-Pt1'!BF12</f>
        <v>17865</v>
      </c>
      <c r="M55" s="139">
        <f>'Ref. ACS-Counties-Pt1'!BG12</f>
        <v>2.4057268823314746E-2</v>
      </c>
      <c r="N55" s="2">
        <f>'Ref. ACS-Counties-Pt1'!BP12</f>
        <v>12746</v>
      </c>
      <c r="O55" s="139">
        <f>'Ref. ACS-Counties-Pt1'!BQ12</f>
        <v>2.3464913088141623E-2</v>
      </c>
      <c r="P55" s="2">
        <f>'Ref. ACS-Counties-Pt1'!BZ12</f>
        <v>11971</v>
      </c>
      <c r="Q55" s="139">
        <f>'Ref. ACS-Counties-Pt1'!CA12</f>
        <v>2.591697734131778E-2</v>
      </c>
      <c r="R55" s="2">
        <f>'Ref. ACS-Counties-Pt1'!CJ12</f>
        <v>100102</v>
      </c>
      <c r="S55" s="139">
        <f>'Ref. ACS-Counties-Pt1'!CK12</f>
        <v>2.3848783152660372E-2</v>
      </c>
      <c r="T55" s="2">
        <f>'Ref. ACS-State'!H12</f>
        <v>779960</v>
      </c>
      <c r="U55" s="139">
        <f>'Ref. ACS-State'!I12</f>
        <v>1.9854647869053003E-2</v>
      </c>
      <c r="V55" s="99"/>
      <c r="W55" s="129"/>
    </row>
    <row r="56" spans="1:23" s="23" customFormat="1" ht="14.4" x14ac:dyDescent="0.3">
      <c r="A56" s="4" t="s">
        <v>173</v>
      </c>
      <c r="B56" s="2">
        <f>'Ref. ACS-Counties-Pt1'!H13</f>
        <v>13929</v>
      </c>
      <c r="C56" s="139">
        <f>'Ref. ACS-Counties-Pt1'!I13</f>
        <v>1.4147996843134884E-2</v>
      </c>
      <c r="D56" s="2">
        <f>'Ref. ACS-Counties-Pt1'!R13</f>
        <v>12987</v>
      </c>
      <c r="E56" s="139">
        <f>'Ref. ACS-Counties-Pt1'!S13</f>
        <v>1.4630914975761597E-2</v>
      </c>
      <c r="F56" s="2">
        <f>'Ref. ACS-Counties-Pt1'!AB13</f>
        <v>2181</v>
      </c>
      <c r="G56" s="139">
        <f>'Ref. ACS-Counties-Pt1'!AC13</f>
        <v>1.4473326210589882E-2</v>
      </c>
      <c r="H56" s="2">
        <f>'Ref. ACS-Counties-Pt1'!AL13</f>
        <v>2225</v>
      </c>
      <c r="I56" s="139">
        <f>'Ref. ACS-Counties-Pt1'!AM13</f>
        <v>1.43148494849871E-2</v>
      </c>
      <c r="J56" s="2">
        <f>'Ref. ACS-Counties-Pt1'!AV13</f>
        <v>5163</v>
      </c>
      <c r="K56" s="139">
        <f>'Ref. ACS-Counties-Pt1'!AW13</f>
        <v>1.9024843209940231E-2</v>
      </c>
      <c r="L56" s="2">
        <f>'Ref. ACS-Counties-Pt1'!BF13</f>
        <v>10973</v>
      </c>
      <c r="M56" s="139">
        <f>'Ref. ACS-Counties-Pt1'!BG13</f>
        <v>1.4776401388090271E-2</v>
      </c>
      <c r="N56" s="2">
        <f>'Ref. ACS-Counties-Pt1'!BP13</f>
        <v>7503</v>
      </c>
      <c r="O56" s="139">
        <f>'Ref. ACS-Counties-Pt1'!BQ13</f>
        <v>1.381274461794497E-2</v>
      </c>
      <c r="P56" s="2">
        <f>'Ref. ACS-Counties-Pt1'!BZ13</f>
        <v>7066</v>
      </c>
      <c r="Q56" s="139">
        <f>'Ref. ACS-Counties-Pt1'!CA13</f>
        <v>1.5297749719635071E-2</v>
      </c>
      <c r="R56" s="2">
        <f>'Ref. ACS-Counties-Pt1'!CJ13</f>
        <v>62027</v>
      </c>
      <c r="S56" s="139">
        <f>'Ref. ACS-Counties-Pt1'!CK13</f>
        <v>1.4777611562307096E-2</v>
      </c>
      <c r="T56" s="2">
        <f>'Ref. ACS-State'!H13</f>
        <v>529837</v>
      </c>
      <c r="U56" s="139">
        <f>'Ref. ACS-State'!I13</f>
        <v>1.3487521235698543E-2</v>
      </c>
      <c r="V56" s="99"/>
      <c r="W56" s="129"/>
    </row>
    <row r="57" spans="1:23" s="23" customFormat="1" ht="14.4" x14ac:dyDescent="0.3">
      <c r="A57" s="4" t="s">
        <v>174</v>
      </c>
      <c r="B57" s="2">
        <f>'Ref. ACS-Counties-Pt1'!H14</f>
        <v>7845</v>
      </c>
      <c r="C57" s="139">
        <f>'Ref. ACS-Counties-Pt1'!I14</f>
        <v>7.968341965280578E-3</v>
      </c>
      <c r="D57" s="2">
        <f>'Ref. ACS-Counties-Pt1'!R14</f>
        <v>7757</v>
      </c>
      <c r="E57" s="139">
        <f>'Ref. ACS-Counties-Pt1'!S14</f>
        <v>8.7388933138509827E-3</v>
      </c>
      <c r="F57" s="2">
        <f>'Ref. ACS-Counties-Pt1'!AB14</f>
        <v>1367</v>
      </c>
      <c r="G57" s="139">
        <f>'Ref. ACS-Counties-Pt1'!AC14</f>
        <v>9.0715437551014983E-3</v>
      </c>
      <c r="H57" s="2">
        <f>'Ref. ACS-Counties-Pt1'!AL14</f>
        <v>1206</v>
      </c>
      <c r="I57" s="139">
        <f>'Ref. ACS-Counties-Pt1'!AM14</f>
        <v>7.7589701028739069E-3</v>
      </c>
      <c r="J57" s="2">
        <f>'Ref. ACS-Counties-Pt1'!AV14</f>
        <v>2582</v>
      </c>
      <c r="K57" s="139">
        <f>'Ref. ACS-Counties-Pt1'!AW14</f>
        <v>9.5142640263539951E-3</v>
      </c>
      <c r="L57" s="2">
        <f>'Ref. ACS-Counties-Pt1'!BF14</f>
        <v>5671</v>
      </c>
      <c r="M57" s="139">
        <f>'Ref. ACS-Counties-Pt1'!BG14</f>
        <v>7.636651077358966E-3</v>
      </c>
      <c r="N57" s="2">
        <f>'Ref. ACS-Counties-Pt1'!BP14</f>
        <v>4239</v>
      </c>
      <c r="O57" s="139">
        <f>'Ref. ACS-Counties-Pt1'!BQ14</f>
        <v>7.8038417213739473E-3</v>
      </c>
      <c r="P57" s="2">
        <f>'Ref. ACS-Counties-Pt1'!BZ14</f>
        <v>3721</v>
      </c>
      <c r="Q57" s="139">
        <f>'Ref. ACS-Counties-Pt1'!CA14</f>
        <v>8.0558911274783603E-3</v>
      </c>
      <c r="R57" s="2">
        <f>'Ref. ACS-Counties-Pt1'!CJ14</f>
        <v>34388</v>
      </c>
      <c r="S57" s="139">
        <f>'Ref. ACS-Counties-Pt1'!CK14</f>
        <v>8.192762932345856E-3</v>
      </c>
      <c r="T57" s="2">
        <f>'Ref. ACS-State'!H14</f>
        <v>295438</v>
      </c>
      <c r="U57" s="139">
        <f>'Ref. ACS-State'!I14</f>
        <v>7.5206644663024782E-3</v>
      </c>
      <c r="V57" s="99"/>
      <c r="W57" s="129"/>
    </row>
    <row r="58" spans="1:23" s="23" customFormat="1" ht="14.4" x14ac:dyDescent="0.3">
      <c r="A58" s="4" t="s">
        <v>175</v>
      </c>
      <c r="B58" s="2">
        <f>'Ref. ACS-Counties-Pt1'!H15</f>
        <v>7613</v>
      </c>
      <c r="C58" s="139">
        <f>'Ref. ACS-Counties-Pt1'!I15</f>
        <v>7.732694376249973E-3</v>
      </c>
      <c r="D58" s="2">
        <f>'Ref. ACS-Counties-Pt1'!R15</f>
        <v>7173</v>
      </c>
      <c r="E58" s="139">
        <f>'Ref. ACS-Counties-Pt1'!S15</f>
        <v>8.0809696712972924E-3</v>
      </c>
      <c r="F58" s="2">
        <f>'Ref. ACS-Counties-Pt1'!AB15</f>
        <v>1770</v>
      </c>
      <c r="G58" s="139">
        <f>'Ref. ACS-Counties-Pt1'!AC15</f>
        <v>1.1745890597315036E-2</v>
      </c>
      <c r="H58" s="2">
        <f>'Ref. ACS-Counties-Pt1'!AL15</f>
        <v>1292</v>
      </c>
      <c r="I58" s="139">
        <f>'Ref. ACS-Counties-Pt1'!AM15</f>
        <v>8.3122631616194768E-3</v>
      </c>
      <c r="J58" s="2">
        <f>'Ref. ACS-Counties-Pt1'!AV15</f>
        <v>2283</v>
      </c>
      <c r="K58" s="139">
        <f>'Ref. ACS-Counties-Pt1'!AW15</f>
        <v>8.4124960387940255E-3</v>
      </c>
      <c r="L58" s="2">
        <f>'Ref. ACS-Counties-Pt1'!BF15</f>
        <v>6062</v>
      </c>
      <c r="M58" s="139">
        <f>'Ref. ACS-Counties-Pt1'!BG15</f>
        <v>8.1631773639481656E-3</v>
      </c>
      <c r="N58" s="2">
        <f>'Ref. ACS-Counties-Pt1'!BP15</f>
        <v>4071</v>
      </c>
      <c r="O58" s="139">
        <f>'Ref. ACS-Counties-Pt1'!BQ15</f>
        <v>7.4945599546386741E-3</v>
      </c>
      <c r="P58" s="2">
        <f>'Ref. ACS-Counties-Pt1'!BZ15</f>
        <v>3489</v>
      </c>
      <c r="Q58" s="139">
        <f>'Ref. ACS-Counties-Pt1'!CA15</f>
        <v>7.5536157333437257E-3</v>
      </c>
      <c r="R58" s="2">
        <f>'Ref. ACS-Counties-Pt1'!CJ15</f>
        <v>33753</v>
      </c>
      <c r="S58" s="139">
        <f>'Ref. ACS-Counties-Pt1'!CK15</f>
        <v>8.0414774704975489E-3</v>
      </c>
      <c r="T58" s="2">
        <f>'Ref. ACS-State'!H15</f>
        <v>285103</v>
      </c>
      <c r="U58" s="139">
        <f>'Ref. ACS-State'!I15</f>
        <v>7.257576890366965E-3</v>
      </c>
      <c r="V58" s="99"/>
      <c r="W58" s="129" t="str">
        <f>A46</f>
        <v>Source: U.S. Census Bureau, Census 1980, 1990, 2000, 2010, 2020</v>
      </c>
    </row>
    <row r="59" spans="1:23" s="23" customFormat="1" ht="14.4" x14ac:dyDescent="0.3">
      <c r="A59" s="4" t="s">
        <v>176</v>
      </c>
      <c r="B59" s="2">
        <f>'Ref. ACS-Counties-Pt1'!H16</f>
        <v>21381</v>
      </c>
      <c r="C59" s="139">
        <f>'Ref. ACS-Counties-Pt1'!I16</f>
        <v>2.1717159918376552E-2</v>
      </c>
      <c r="D59" s="2">
        <f>'Ref. ACS-Counties-Pt1'!R16</f>
        <v>21173</v>
      </c>
      <c r="E59" s="139">
        <f>'Ref. ACS-Counties-Pt1'!S16</f>
        <v>2.3853111787310411E-2</v>
      </c>
      <c r="F59" s="2">
        <f>'Ref. ACS-Counties-Pt1'!AB16</f>
        <v>4417</v>
      </c>
      <c r="G59" s="139">
        <f>'Ref. ACS-Counties-Pt1'!AC16</f>
        <v>2.9311637722226277E-2</v>
      </c>
      <c r="H59" s="2">
        <f>'Ref. ACS-Counties-Pt1'!AL16</f>
        <v>2765</v>
      </c>
      <c r="I59" s="139">
        <f>'Ref. ACS-Counties-Pt1'!AM16</f>
        <v>1.7789015202691834E-2</v>
      </c>
      <c r="J59" s="2">
        <f>'Ref. ACS-Counties-Pt1'!AV16</f>
        <v>5879</v>
      </c>
      <c r="K59" s="139">
        <f>'Ref. ACS-Counties-Pt1'!AW16</f>
        <v>2.1663190631655747E-2</v>
      </c>
      <c r="L59" s="2">
        <f>'Ref. ACS-Counties-Pt1'!BF16</f>
        <v>14749</v>
      </c>
      <c r="M59" s="139">
        <f>'Ref. ACS-Counties-Pt1'!BG16</f>
        <v>1.9861217905125617E-2</v>
      </c>
      <c r="N59" s="2">
        <f>'Ref. ACS-Counties-Pt1'!BP16</f>
        <v>10838</v>
      </c>
      <c r="O59" s="139">
        <f>'Ref. ACS-Counties-Pt1'!BQ16</f>
        <v>1.995235588021959E-2</v>
      </c>
      <c r="P59" s="2">
        <f>'Ref. ACS-Counties-Pt1'!BZ16</f>
        <v>9836</v>
      </c>
      <c r="Q59" s="139">
        <f>'Ref. ACS-Counties-Pt1'!CA16</f>
        <v>2.129474472719085E-2</v>
      </c>
      <c r="R59" s="2">
        <f>'Ref. ACS-Counties-Pt1'!CJ16</f>
        <v>91038</v>
      </c>
      <c r="S59" s="139">
        <f>'Ref. ACS-Counties-Pt1'!CK16</f>
        <v>2.1689332087789406E-2</v>
      </c>
      <c r="T59" s="2">
        <f>'Ref. ACS-State'!H16</f>
        <v>839739</v>
      </c>
      <c r="U59" s="139">
        <f>'Ref. ACS-State'!I16</f>
        <v>2.1376381028399789E-2</v>
      </c>
      <c r="V59" s="99"/>
      <c r="W59" s="177"/>
    </row>
    <row r="60" spans="1:23" s="23" customFormat="1" ht="14.4" x14ac:dyDescent="0.3">
      <c r="A60" s="4" t="s">
        <v>177</v>
      </c>
      <c r="B60" s="2">
        <f>'Ref. ACS-Counties-Pt1'!H17</f>
        <v>40691</v>
      </c>
      <c r="C60" s="139">
        <f>'Ref. ACS-Counties-Pt1'!I17</f>
        <v>4.133075881570835E-2</v>
      </c>
      <c r="D60" s="2">
        <f>'Ref. ACS-Counties-Pt1'!R17</f>
        <v>38928</v>
      </c>
      <c r="E60" s="139">
        <f>'Ref. ACS-Counties-Pt1'!S17</f>
        <v>4.3855567735154193E-2</v>
      </c>
      <c r="F60" s="2">
        <f>'Ref. ACS-Counties-Pt1'!AB17</f>
        <v>7942</v>
      </c>
      <c r="G60" s="139">
        <f>'Ref. ACS-Counties-Pt1'!AC17</f>
        <v>5.2703877471116392E-2</v>
      </c>
      <c r="H60" s="2">
        <f>'Ref. ACS-Counties-Pt1'!AL17</f>
        <v>5265</v>
      </c>
      <c r="I60" s="139">
        <f>'Ref. ACS-Counties-Pt1'!AM17</f>
        <v>3.3873115747621162E-2</v>
      </c>
      <c r="J60" s="2">
        <f>'Ref. ACS-Counties-Pt1'!AV17</f>
        <v>10808</v>
      </c>
      <c r="K60" s="139">
        <f>'Ref. ACS-Counties-Pt1'!AW17</f>
        <v>3.982578063394035E-2</v>
      </c>
      <c r="L60" s="2">
        <f>'Ref. ACS-Counties-Pt1'!BF17</f>
        <v>27498</v>
      </c>
      <c r="M60" s="139">
        <f>'Ref. ACS-Counties-Pt1'!BG17</f>
        <v>3.7029206722838451E-2</v>
      </c>
      <c r="N60" s="2">
        <f>'Ref. ACS-Counties-Pt1'!BP17</f>
        <v>20519</v>
      </c>
      <c r="O60" s="139">
        <f>'Ref. ACS-Counties-Pt1'!BQ17</f>
        <v>3.7774717688339711E-2</v>
      </c>
      <c r="P60" s="2">
        <f>'Ref. ACS-Counties-Pt1'!BZ17</f>
        <v>17242</v>
      </c>
      <c r="Q60" s="139">
        <f>'Ref. ACS-Counties-Pt1'!CA17</f>
        <v>3.7328587696850817E-2</v>
      </c>
      <c r="R60" s="2">
        <f>'Ref. ACS-Counties-Pt1'!CJ17</f>
        <v>168893</v>
      </c>
      <c r="S60" s="139">
        <f>'Ref. ACS-Counties-Pt1'!CK17</f>
        <v>4.0237882689679212E-2</v>
      </c>
      <c r="T60" s="2">
        <f>'Ref. ACS-State'!H17</f>
        <v>1591508</v>
      </c>
      <c r="U60" s="139">
        <f>'Ref. ACS-State'!I17</f>
        <v>4.0513399303529415E-2</v>
      </c>
      <c r="V60" s="99"/>
      <c r="W60" s="129"/>
    </row>
    <row r="61" spans="1:23" s="23" customFormat="1" ht="14.4" x14ac:dyDescent="0.3">
      <c r="A61" s="4" t="s">
        <v>178</v>
      </c>
      <c r="B61" s="2">
        <f>'Ref. ACS-Counties-Pt1'!H18</f>
        <v>36453</v>
      </c>
      <c r="C61" s="139">
        <f>'Ref. ACS-Counties-Pt1'!I18</f>
        <v>3.7026127426433769E-2</v>
      </c>
      <c r="D61" s="2">
        <f>'Ref. ACS-Counties-Pt1'!R18</f>
        <v>35258</v>
      </c>
      <c r="E61" s="139">
        <f>'Ref. ACS-Counties-Pt1'!S18</f>
        <v>3.9721013337599323E-2</v>
      </c>
      <c r="F61" s="2">
        <f>'Ref. ACS-Counties-Pt1'!AB18</f>
        <v>7165</v>
      </c>
      <c r="G61" s="139">
        <f>'Ref. ACS-Counties-Pt1'!AC18</f>
        <v>4.7547630581786571E-2</v>
      </c>
      <c r="H61" s="2">
        <f>'Ref. ACS-Counties-Pt1'!AL18</f>
        <v>4776</v>
      </c>
      <c r="I61" s="139">
        <f>'Ref. ACS-Counties-Pt1'!AM18</f>
        <v>3.0727065681032985E-2</v>
      </c>
      <c r="J61" s="2">
        <f>'Ref. ACS-Counties-Pt1'!AV18</f>
        <v>9841</v>
      </c>
      <c r="K61" s="139">
        <f>'Ref. ACS-Counties-Pt1'!AW18</f>
        <v>3.6262537677517304E-2</v>
      </c>
      <c r="L61" s="2">
        <f>'Ref. ACS-Counties-Pt1'!BF18</f>
        <v>25487</v>
      </c>
      <c r="M61" s="139">
        <f>'Ref. ACS-Counties-Pt1'!BG18</f>
        <v>3.4321164875444884E-2</v>
      </c>
      <c r="N61" s="2">
        <f>'Ref. ACS-Counties-Pt1'!BP18</f>
        <v>19380</v>
      </c>
      <c r="O61" s="139">
        <f>'Ref. ACS-Counties-Pt1'!BQ18</f>
        <v>3.5677860948390448E-2</v>
      </c>
      <c r="P61" s="2">
        <f>'Ref. ACS-Counties-Pt1'!BZ18</f>
        <v>16005</v>
      </c>
      <c r="Q61" s="139">
        <f>'Ref. ACS-Counties-Pt1'!CA18</f>
        <v>3.4650507254848473E-2</v>
      </c>
      <c r="R61" s="2">
        <f>'Ref. ACS-Counties-Pt1'!CJ18</f>
        <v>154365</v>
      </c>
      <c r="S61" s="139">
        <f>'Ref. ACS-Counties-Pt1'!CK18</f>
        <v>3.6776661918447369E-2</v>
      </c>
      <c r="T61" s="2">
        <f>'Ref. ACS-State'!H18</f>
        <v>1484698</v>
      </c>
      <c r="U61" s="139">
        <f>'Ref. ACS-State'!I18</f>
        <v>3.7794445845796262E-2</v>
      </c>
      <c r="V61" s="99"/>
      <c r="W61" s="129"/>
    </row>
    <row r="62" spans="1:23" s="23" customFormat="1" ht="14.4" x14ac:dyDescent="0.3">
      <c r="A62" s="4" t="s">
        <v>179</v>
      </c>
      <c r="B62" s="2">
        <f>'Ref. ACS-Counties-Pt1'!H19</f>
        <v>33755</v>
      </c>
      <c r="C62" s="139">
        <f>'Ref. ACS-Counties-Pt1'!I19</f>
        <v>3.4285708481586477E-2</v>
      </c>
      <c r="D62" s="2">
        <f>'Ref. ACS-Counties-Pt1'!R19</f>
        <v>31019</v>
      </c>
      <c r="E62" s="139">
        <f>'Ref. ACS-Counties-Pt1'!S19</f>
        <v>3.4945434021186494E-2</v>
      </c>
      <c r="F62" s="2">
        <f>'Ref. ACS-Counties-Pt1'!AB19</f>
        <v>6808</v>
      </c>
      <c r="G62" s="139">
        <f>'Ref. ACS-Counties-Pt1'!AC19</f>
        <v>4.5178544173175572E-2</v>
      </c>
      <c r="H62" s="2">
        <f>'Ref. ACS-Counties-Pt1'!AL19</f>
        <v>4400</v>
      </c>
      <c r="I62" s="139">
        <f>'Ref. ACS-Counties-Pt1'!AM19</f>
        <v>2.8308016959075616E-2</v>
      </c>
      <c r="J62" s="2">
        <f>'Ref. ACS-Counties-Pt1'!AV19</f>
        <v>8287</v>
      </c>
      <c r="K62" s="139">
        <f>'Ref. ACS-Counties-Pt1'!AW19</f>
        <v>3.053629201641966E-2</v>
      </c>
      <c r="L62" s="2">
        <f>'Ref. ACS-Counties-Pt1'!BF19</f>
        <v>24713</v>
      </c>
      <c r="M62" s="139">
        <f>'Ref. ACS-Counties-Pt1'!BG19</f>
        <v>3.327888521861614E-2</v>
      </c>
      <c r="N62" s="2">
        <f>'Ref. ACS-Counties-Pt1'!BP19</f>
        <v>17131</v>
      </c>
      <c r="O62" s="139">
        <f>'Ref. ACS-Counties-Pt1'!BQ19</f>
        <v>3.1537535392511702E-2</v>
      </c>
      <c r="P62" s="2">
        <f>'Ref. ACS-Counties-Pt1'!BZ19</f>
        <v>15387</v>
      </c>
      <c r="Q62" s="139">
        <f>'Ref. ACS-Counties-Pt1'!CA19</f>
        <v>3.3312549523920869E-2</v>
      </c>
      <c r="R62" s="2">
        <f>'Ref. ACS-Counties-Pt1'!CJ19</f>
        <v>141500</v>
      </c>
      <c r="S62" s="139">
        <f>'Ref. ACS-Counties-Pt1'!CK19</f>
        <v>3.3711642285882824E-2</v>
      </c>
      <c r="T62" s="2">
        <f>'Ref. ACS-State'!H19</f>
        <v>1359631</v>
      </c>
      <c r="U62" s="139">
        <f>'Ref. ACS-State'!I19</f>
        <v>3.4610742521216986E-2</v>
      </c>
      <c r="V62" s="99"/>
      <c r="W62" s="129"/>
    </row>
    <row r="63" spans="1:23" s="23" customFormat="1" ht="14.4" x14ac:dyDescent="0.3">
      <c r="A63" s="4" t="s">
        <v>180</v>
      </c>
      <c r="B63" s="2">
        <f>'Ref. ACS-Counties-Pt1'!H20</f>
        <v>28325</v>
      </c>
      <c r="C63" s="139">
        <f>'Ref. ACS-Counties-Pt1'!I20</f>
        <v>2.8770336031430511E-2</v>
      </c>
      <c r="D63" s="2">
        <f>'Ref. ACS-Counties-Pt1'!R20</f>
        <v>28167</v>
      </c>
      <c r="E63" s="139">
        <f>'Ref. ACS-Counties-Pt1'!S20</f>
        <v>3.1732423355838681E-2</v>
      </c>
      <c r="F63" s="2">
        <f>'Ref. ACS-Counties-Pt1'!AB20</f>
        <v>5585</v>
      </c>
      <c r="G63" s="139">
        <f>'Ref. ACS-Counties-Pt1'!AC20</f>
        <v>3.7062598297177667E-2</v>
      </c>
      <c r="H63" s="2">
        <f>'Ref. ACS-Counties-Pt1'!AL20</f>
        <v>4518</v>
      </c>
      <c r="I63" s="139">
        <f>'Ref. ACS-Counties-Pt1'!AM20</f>
        <v>2.9067186504796279E-2</v>
      </c>
      <c r="J63" s="2">
        <f>'Ref. ACS-Counties-Pt1'!AV20</f>
        <v>8456</v>
      </c>
      <c r="K63" s="139">
        <f>'Ref. ACS-Counties-Pt1'!AW20</f>
        <v>3.1159030444170947E-2</v>
      </c>
      <c r="L63" s="2">
        <f>'Ref. ACS-Counties-Pt1'!BF20</f>
        <v>23328</v>
      </c>
      <c r="M63" s="139">
        <f>'Ref. ACS-Counties-Pt1'!BG20</f>
        <v>3.1413824075582783E-2</v>
      </c>
      <c r="N63" s="2">
        <f>'Ref. ACS-Counties-Pt1'!BP20</f>
        <v>17228</v>
      </c>
      <c r="O63" s="139">
        <f>'Ref. ACS-Counties-Pt1'!BQ20</f>
        <v>3.1716108793543377E-2</v>
      </c>
      <c r="P63" s="2">
        <f>'Ref. ACS-Counties-Pt1'!BZ20</f>
        <v>13853</v>
      </c>
      <c r="Q63" s="139">
        <f>'Ref. ACS-Counties-Pt1'!CA20</f>
        <v>2.99914699782203E-2</v>
      </c>
      <c r="R63" s="2">
        <f>'Ref. ACS-Counties-Pt1'!CJ20</f>
        <v>129460</v>
      </c>
      <c r="S63" s="139">
        <f>'Ref. ACS-Counties-Pt1'!CK20</f>
        <v>3.0843174631310182E-2</v>
      </c>
      <c r="T63" s="2">
        <f>'Ref. ACS-State'!H20</f>
        <v>1262846</v>
      </c>
      <c r="U63" s="139">
        <f>'Ref. ACS-State'!I20</f>
        <v>3.2146985284940394E-2</v>
      </c>
      <c r="V63" s="99"/>
      <c r="W63" s="127"/>
    </row>
    <row r="64" spans="1:23" s="23" customFormat="1" ht="14.4" x14ac:dyDescent="0.3">
      <c r="A64" s="4" t="s">
        <v>181</v>
      </c>
      <c r="B64" s="2">
        <f>'Ref. ACS-Counties-Pt1'!H21</f>
        <v>27909</v>
      </c>
      <c r="C64" s="139">
        <f>'Ref. ACS-Counties-Pt1'!I21</f>
        <v>2.8347795526961841E-2</v>
      </c>
      <c r="D64" s="2">
        <f>'Ref. ACS-Counties-Pt1'!R21</f>
        <v>26201</v>
      </c>
      <c r="E64" s="139">
        <f>'Ref. ACS-Counties-Pt1'!S21</f>
        <v>2.9517563970118552E-2</v>
      </c>
      <c r="F64" s="2">
        <f>'Ref. ACS-Counties-Pt1'!AB21</f>
        <v>5488</v>
      </c>
      <c r="G64" s="139">
        <f>'Ref. ACS-Counties-Pt1'!AC21</f>
        <v>3.6418896948059276E-2</v>
      </c>
      <c r="H64" s="2">
        <f>'Ref. ACS-Counties-Pt1'!AL21</f>
        <v>4288</v>
      </c>
      <c r="I64" s="139">
        <f>'Ref. ACS-Counties-Pt1'!AM21</f>
        <v>2.758744925466278E-2</v>
      </c>
      <c r="J64" s="2">
        <f>'Ref. ACS-Counties-Pt1'!AV21</f>
        <v>7747</v>
      </c>
      <c r="K64" s="139">
        <f>'Ref. ACS-Counties-Pt1'!AW21</f>
        <v>2.8546476921829746E-2</v>
      </c>
      <c r="L64" s="2">
        <f>'Ref. ACS-Counties-Pt1'!BF21</f>
        <v>23191</v>
      </c>
      <c r="M64" s="139">
        <f>'Ref. ACS-Counties-Pt1'!BG21</f>
        <v>3.1229337883095006E-2</v>
      </c>
      <c r="N64" s="2">
        <f>'Ref. ACS-Counties-Pt1'!BP21</f>
        <v>16262</v>
      </c>
      <c r="O64" s="139">
        <f>'Ref. ACS-Counties-Pt1'!BQ21</f>
        <v>2.9937738634815553E-2</v>
      </c>
      <c r="P64" s="2">
        <f>'Ref. ACS-Counties-Pt1'!BZ21</f>
        <v>13106</v>
      </c>
      <c r="Q64" s="139">
        <f>'Ref. ACS-Counties-Pt1'!CA21</f>
        <v>2.8374229808312657E-2</v>
      </c>
      <c r="R64" s="2">
        <f>'Ref. ACS-Counties-Pt1'!CJ21</f>
        <v>124192</v>
      </c>
      <c r="S64" s="139">
        <f>'Ref. ACS-Counties-Pt1'!CK21</f>
        <v>2.9588100910023746E-2</v>
      </c>
      <c r="T64" s="2">
        <f>'Ref. ACS-State'!H21</f>
        <v>1279131</v>
      </c>
      <c r="U64" s="139">
        <f>'Ref. ACS-State'!I21</f>
        <v>3.2561535954907475E-2</v>
      </c>
      <c r="V64" s="99"/>
      <c r="W64" s="129"/>
    </row>
    <row r="65" spans="1:23" s="23" customFormat="1" ht="14.4" x14ac:dyDescent="0.3">
      <c r="A65" s="4" t="s">
        <v>182</v>
      </c>
      <c r="B65" s="2">
        <f>'Ref. ACS-Counties-Pt1'!H22</f>
        <v>27580</v>
      </c>
      <c r="C65" s="139">
        <f>'Ref. ACS-Counties-Pt1'!I22</f>
        <v>2.8013622868379648E-2</v>
      </c>
      <c r="D65" s="2">
        <f>'Ref. ACS-Counties-Pt1'!R22</f>
        <v>25295</v>
      </c>
      <c r="E65" s="139">
        <f>'Ref. ACS-Counties-Pt1'!S22</f>
        <v>2.8496881058896559E-2</v>
      </c>
      <c r="F65" s="2">
        <f>'Ref. ACS-Counties-Pt1'!AB22</f>
        <v>4855</v>
      </c>
      <c r="G65" s="139">
        <f>'Ref. ACS-Counties-Pt1'!AC22</f>
        <v>3.2218247937833046E-2</v>
      </c>
      <c r="H65" s="2">
        <f>'Ref. ACS-Counties-Pt1'!AL22</f>
        <v>4154</v>
      </c>
      <c r="I65" s="139">
        <f>'Ref. ACS-Counties-Pt1'!AM22</f>
        <v>2.672534146545457E-2</v>
      </c>
      <c r="J65" s="2">
        <f>'Ref. ACS-Counties-Pt1'!AV22</f>
        <v>7692</v>
      </c>
      <c r="K65" s="139">
        <f>'Ref. ACS-Counties-Pt1'!AW22</f>
        <v>2.8343810569602994E-2</v>
      </c>
      <c r="L65" s="2">
        <f>'Ref. ACS-Counties-Pt1'!BF22</f>
        <v>22943</v>
      </c>
      <c r="M65" s="139">
        <f>'Ref. ACS-Counties-Pt1'!BG22</f>
        <v>3.0895377476255818E-2</v>
      </c>
      <c r="N65" s="2">
        <f>'Ref. ACS-Counties-Pt1'!BP22</f>
        <v>16142</v>
      </c>
      <c r="O65" s="139">
        <f>'Ref. ACS-Counties-Pt1'!BQ22</f>
        <v>2.9716823087147501E-2</v>
      </c>
      <c r="P65" s="2">
        <f>'Ref. ACS-Counties-Pt1'!BZ22</f>
        <v>12538</v>
      </c>
      <c r="Q65" s="139">
        <f>'Ref. ACS-Counties-Pt1'!CA22</f>
        <v>2.7144521084741653E-2</v>
      </c>
      <c r="R65" s="2">
        <f>'Ref. ACS-Counties-Pt1'!CJ22</f>
        <v>121199</v>
      </c>
      <c r="S65" s="139">
        <f>'Ref. ACS-Counties-Pt1'!CK22</f>
        <v>2.8875034158351326E-2</v>
      </c>
      <c r="T65" s="2">
        <f>'Ref. ACS-State'!H22</f>
        <v>1261859</v>
      </c>
      <c r="U65" s="139">
        <f>'Ref. ACS-State'!I22</f>
        <v>3.2121860230518683E-2</v>
      </c>
      <c r="V65" s="99"/>
      <c r="W65" s="129"/>
    </row>
    <row r="66" spans="1:23" s="23" customFormat="1" ht="14.4" x14ac:dyDescent="0.3">
      <c r="A66" s="4" t="s">
        <v>183</v>
      </c>
      <c r="B66" s="2">
        <f>'Ref. ACS-Counties-Pt1'!H23</f>
        <v>26456</v>
      </c>
      <c r="C66" s="139">
        <f>'Ref. ACS-Counties-Pt1'!I23</f>
        <v>2.687195092842103E-2</v>
      </c>
      <c r="D66" s="2">
        <f>'Ref. ACS-Counties-Pt1'!R23</f>
        <v>25026</v>
      </c>
      <c r="E66" s="139">
        <f>'Ref. ACS-Counties-Pt1'!S23</f>
        <v>2.8193830613953162E-2</v>
      </c>
      <c r="F66" s="2">
        <f>'Ref. ACS-Counties-Pt1'!AB23</f>
        <v>4391</v>
      </c>
      <c r="G66" s="139">
        <f>'Ref. ACS-Counties-Pt1'!AC23</f>
        <v>2.9139099216277019E-2</v>
      </c>
      <c r="H66" s="2">
        <f>'Ref. ACS-Counties-Pt1'!AL23</f>
        <v>4097</v>
      </c>
      <c r="I66" s="139">
        <f>'Ref. ACS-Counties-Pt1'!AM23</f>
        <v>2.6358623973030182E-2</v>
      </c>
      <c r="J66" s="2">
        <f>'Ref. ACS-Counties-Pt1'!AV23</f>
        <v>7013</v>
      </c>
      <c r="K66" s="139">
        <f>'Ref. ACS-Counties-Pt1'!AW23</f>
        <v>2.5841802330294567E-2</v>
      </c>
      <c r="L66" s="2">
        <f>'Ref. ACS-Counties-Pt1'!BF23</f>
        <v>20825</v>
      </c>
      <c r="M66" s="139">
        <f>'Ref. ACS-Counties-Pt1'!BG23</f>
        <v>2.8043247872685674E-2</v>
      </c>
      <c r="N66" s="2">
        <f>'Ref. ACS-Counties-Pt1'!BP23</f>
        <v>16561</v>
      </c>
      <c r="O66" s="139">
        <f>'Ref. ACS-Counties-Pt1'!BQ23</f>
        <v>3.0488186541088452E-2</v>
      </c>
      <c r="P66" s="2">
        <f>'Ref. ACS-Counties-Pt1'!BZ23</f>
        <v>11568</v>
      </c>
      <c r="Q66" s="139">
        <f>'Ref. ACS-Counties-Pt1'!CA23</f>
        <v>2.5044490342023565E-2</v>
      </c>
      <c r="R66" s="2">
        <f>'Ref. ACS-Counties-Pt1'!CJ23</f>
        <v>115937</v>
      </c>
      <c r="S66" s="139">
        <f>'Ref. ACS-Counties-Pt1'!CK23</f>
        <v>2.762138990599574E-2</v>
      </c>
      <c r="T66" s="2">
        <f>'Ref. ACS-State'!H23</f>
        <v>1209041</v>
      </c>
      <c r="U66" s="139">
        <f>'Ref. ACS-State'!I23</f>
        <v>3.0777326163197741E-2</v>
      </c>
      <c r="V66" s="99"/>
      <c r="W66" s="129"/>
    </row>
    <row r="67" spans="1:23" s="23" customFormat="1" ht="14.4" x14ac:dyDescent="0.3">
      <c r="A67" s="4" t="s">
        <v>184</v>
      </c>
      <c r="B67" s="2">
        <f>'Ref. ACS-Counties-Pt1'!H24</f>
        <v>10160</v>
      </c>
      <c r="C67" s="139">
        <f>'Ref. ACS-Counties-Pt1'!I24</f>
        <v>1.0319739243754069E-2</v>
      </c>
      <c r="D67" s="2">
        <f>'Ref. ACS-Counties-Pt1'!R24</f>
        <v>8803</v>
      </c>
      <c r="E67" s="139">
        <f>'Ref. ACS-Counties-Pt1'!S24</f>
        <v>9.9172976462331055E-3</v>
      </c>
      <c r="F67" s="2">
        <f>'Ref. ACS-Counties-Pt1'!AB24</f>
        <v>1541</v>
      </c>
      <c r="G67" s="139">
        <f>'Ref. ACS-Counties-Pt1'!AC24</f>
        <v>1.022622452568501E-2</v>
      </c>
      <c r="H67" s="2">
        <f>'Ref. ACS-Counties-Pt1'!AL24</f>
        <v>1723</v>
      </c>
      <c r="I67" s="139">
        <f>'Ref. ACS-Counties-Pt1'!AM24</f>
        <v>1.1085162095565293E-2</v>
      </c>
      <c r="J67" s="2">
        <f>'Ref. ACS-Counties-Pt1'!AV24</f>
        <v>2762</v>
      </c>
      <c r="K67" s="139">
        <f>'Ref. ACS-Counties-Pt1'!AW24</f>
        <v>1.0177535724550633E-2</v>
      </c>
      <c r="L67" s="2">
        <f>'Ref. ACS-Counties-Pt1'!BF24</f>
        <v>8716</v>
      </c>
      <c r="M67" s="139">
        <f>'Ref. ACS-Counties-Pt1'!BG24</f>
        <v>1.1737092362944939E-2</v>
      </c>
      <c r="N67" s="2">
        <f>'Ref. ACS-Counties-Pt1'!BP24</f>
        <v>5362</v>
      </c>
      <c r="O67" s="139">
        <f>'Ref. ACS-Counties-Pt1'!BQ24</f>
        <v>9.8712430549674698E-3</v>
      </c>
      <c r="P67" s="2">
        <f>'Ref. ACS-Counties-Pt1'!BZ24</f>
        <v>4833</v>
      </c>
      <c r="Q67" s="139">
        <f>'Ref. ACS-Counties-Pt1'!CA24</f>
        <v>1.0463349051089201E-2</v>
      </c>
      <c r="R67" s="2">
        <f>'Ref. ACS-Counties-Pt1'!CJ24</f>
        <v>43900</v>
      </c>
      <c r="S67" s="139">
        <f>'Ref. ACS-Counties-Pt1'!CK24</f>
        <v>1.0458947677386969E-2</v>
      </c>
      <c r="T67" s="2">
        <f>'Ref. ACS-State'!H24</f>
        <v>463834</v>
      </c>
      <c r="U67" s="139">
        <f>'Ref. ACS-State'!I24</f>
        <v>1.1807350043200075E-2</v>
      </c>
      <c r="V67" s="99"/>
      <c r="W67" s="129"/>
    </row>
    <row r="68" spans="1:23" s="23" customFormat="1" ht="14.4" x14ac:dyDescent="0.3">
      <c r="A68" s="4" t="s">
        <v>185</v>
      </c>
      <c r="B68" s="2">
        <f>'Ref. ACS-Counties-Pt1'!H25</f>
        <v>13105</v>
      </c>
      <c r="C68" s="139">
        <f>'Ref. ACS-Counties-Pt1'!I25</f>
        <v>1.3311041613129633E-2</v>
      </c>
      <c r="D68" s="2">
        <f>'Ref. ACS-Counties-Pt1'!R25</f>
        <v>12387</v>
      </c>
      <c r="E68" s="139">
        <f>'Ref. ACS-Counties-Pt1'!S25</f>
        <v>1.3954966027932463E-2</v>
      </c>
      <c r="F68" s="2">
        <f>'Ref. ACS-Counties-Pt1'!AB25</f>
        <v>1670</v>
      </c>
      <c r="G68" s="139">
        <f>'Ref. ACS-Counties-Pt1'!AC25</f>
        <v>1.1082280959048649E-2</v>
      </c>
      <c r="H68" s="2">
        <f>'Ref. ACS-Counties-Pt1'!AL25</f>
        <v>2333</v>
      </c>
      <c r="I68" s="139">
        <f>'Ref. ACS-Counties-Pt1'!AM25</f>
        <v>1.5009682628528047E-2</v>
      </c>
      <c r="J68" s="2">
        <f>'Ref. ACS-Counties-Pt1'!AV25</f>
        <v>3564</v>
      </c>
      <c r="K68" s="139">
        <f>'Ref. ACS-Counties-Pt1'!AW25</f>
        <v>1.3132779624293432E-2</v>
      </c>
      <c r="L68" s="2">
        <f>'Ref. ACS-Counties-Pt1'!BF25</f>
        <v>10914</v>
      </c>
      <c r="M68" s="139">
        <f>'Ref. ACS-Counties-Pt1'!BG25</f>
        <v>1.4696951130011595E-2</v>
      </c>
      <c r="N68" s="2">
        <f>'Ref. ACS-Counties-Pt1'!BP25</f>
        <v>7660</v>
      </c>
      <c r="O68" s="139">
        <f>'Ref. ACS-Counties-Pt1'!BQ25</f>
        <v>1.4101775792810672E-2</v>
      </c>
      <c r="P68" s="2">
        <f>'Ref. ACS-Counties-Pt1'!BZ25</f>
        <v>5766</v>
      </c>
      <c r="Q68" s="139">
        <f>'Ref. ACS-Counties-Pt1'!CA25</f>
        <v>1.2483275528363405E-2</v>
      </c>
      <c r="R68" s="2">
        <f>'Ref. ACS-Counties-Pt1'!CJ25</f>
        <v>57399</v>
      </c>
      <c r="S68" s="139">
        <f>'Ref. ACS-Counties-Pt1'!CK25</f>
        <v>1.3675014526978009E-2</v>
      </c>
      <c r="T68" s="2">
        <f>'Ref. ACS-State'!H25</f>
        <v>614865</v>
      </c>
      <c r="U68" s="139">
        <f>'Ref. ACS-State'!I25</f>
        <v>1.5651992489365191E-2</v>
      </c>
      <c r="V68" s="99"/>
      <c r="W68" s="129"/>
    </row>
    <row r="69" spans="1:23" s="23" customFormat="1" ht="14.4" x14ac:dyDescent="0.3">
      <c r="A69" s="4" t="s">
        <v>186</v>
      </c>
      <c r="B69" s="2">
        <f>'Ref. ACS-Counties-Pt1'!H26</f>
        <v>8121</v>
      </c>
      <c r="C69" s="139">
        <f>'Ref. ACS-Counties-Pt1'!I26</f>
        <v>8.2486813384376762E-3</v>
      </c>
      <c r="D69" s="2">
        <f>'Ref. ACS-Counties-Pt1'!R26</f>
        <v>6884</v>
      </c>
      <c r="E69" s="139">
        <f>'Ref. ACS-Counties-Pt1'!S26</f>
        <v>7.755387594759593E-3</v>
      </c>
      <c r="F69" s="2">
        <f>'Ref. ACS-Counties-Pt1'!AB26</f>
        <v>1225</v>
      </c>
      <c r="G69" s="139">
        <f>'Ref. ACS-Counties-Pt1'!AC26</f>
        <v>8.12921806876323E-3</v>
      </c>
      <c r="H69" s="2">
        <f>'Ref. ACS-Counties-Pt1'!AL26</f>
        <v>1382</v>
      </c>
      <c r="I69" s="139">
        <f>'Ref. ACS-Counties-Pt1'!AM26</f>
        <v>8.8912907812369324E-3</v>
      </c>
      <c r="J69" s="2">
        <f>'Ref. ACS-Counties-Pt1'!AV26</f>
        <v>2050</v>
      </c>
      <c r="K69" s="139">
        <f>'Ref. ACS-Counties-Pt1'!AW26</f>
        <v>7.5539276739061542E-3</v>
      </c>
      <c r="L69" s="2">
        <f>'Ref. ACS-Counties-Pt1'!BF26</f>
        <v>6140</v>
      </c>
      <c r="M69" s="139">
        <f>'Ref. ACS-Counties-Pt1'!BG26</f>
        <v>8.2682132983572642E-3</v>
      </c>
      <c r="N69" s="2">
        <f>'Ref. ACS-Counties-Pt1'!BP26</f>
        <v>5058</v>
      </c>
      <c r="O69" s="139">
        <f>'Ref. ACS-Counties-Pt1'!BQ26</f>
        <v>9.3115903342084038E-3</v>
      </c>
      <c r="P69" s="2">
        <f>'Ref. ACS-Counties-Pt1'!BZ26</f>
        <v>3873</v>
      </c>
      <c r="Q69" s="139">
        <f>'Ref. ACS-Counties-Pt1'!CA26</f>
        <v>8.3849681098424333E-3</v>
      </c>
      <c r="R69" s="2">
        <f>'Ref. ACS-Counties-Pt1'!CJ26</f>
        <v>34733</v>
      </c>
      <c r="S69" s="139">
        <f>'Ref. ACS-Counties-Pt1'!CK26</f>
        <v>8.274957395869741E-3</v>
      </c>
      <c r="T69" s="2">
        <f>'Ref. ACS-State'!H26</f>
        <v>371074</v>
      </c>
      <c r="U69" s="139">
        <f>'Ref. ACS-State'!I26</f>
        <v>9.4460531352389531E-3</v>
      </c>
      <c r="V69" s="99"/>
      <c r="W69" s="129"/>
    </row>
    <row r="70" spans="1:23" s="23" customFormat="1" ht="14.4" x14ac:dyDescent="0.3">
      <c r="A70" s="4" t="s">
        <v>187</v>
      </c>
      <c r="B70" s="2">
        <f>'Ref. ACS-Counties-Pt1'!H27</f>
        <v>10555</v>
      </c>
      <c r="C70" s="139">
        <f>'Ref. ACS-Counties-Pt1'!I27</f>
        <v>1.0720949578526004E-2</v>
      </c>
      <c r="D70" s="2">
        <f>'Ref. ACS-Counties-Pt1'!R27</f>
        <v>9186</v>
      </c>
      <c r="E70" s="139">
        <f>'Ref. ACS-Counties-Pt1'!S27</f>
        <v>1.0348778391264036E-2</v>
      </c>
      <c r="F70" s="2">
        <f>'Ref. ACS-Counties-Pt1'!AB27</f>
        <v>1265</v>
      </c>
      <c r="G70" s="139">
        <f>'Ref. ACS-Counties-Pt1'!AC27</f>
        <v>8.3946619240697854E-3</v>
      </c>
      <c r="H70" s="2">
        <f>'Ref. ACS-Counties-Pt1'!AL27</f>
        <v>1873</v>
      </c>
      <c r="I70" s="139">
        <f>'Ref. ACS-Counties-Pt1'!AM27</f>
        <v>1.2050208128261051E-2</v>
      </c>
      <c r="J70" s="2">
        <f>'Ref. ACS-Counties-Pt1'!AV27</f>
        <v>2867</v>
      </c>
      <c r="K70" s="139">
        <f>'Ref. ACS-Counties-Pt1'!AW27</f>
        <v>1.056444421516534E-2</v>
      </c>
      <c r="L70" s="2">
        <f>'Ref. ACS-Counties-Pt1'!BF27</f>
        <v>8637</v>
      </c>
      <c r="M70" s="139">
        <f>'Ref. ACS-Counties-Pt1'!BG27</f>
        <v>1.1630709813992134E-2</v>
      </c>
      <c r="N70" s="2">
        <f>'Ref. ACS-Counties-Pt1'!BP27</f>
        <v>5920</v>
      </c>
      <c r="O70" s="139">
        <f>'Ref. ACS-Counties-Pt1'!BQ27</f>
        <v>1.0898500351623914E-2</v>
      </c>
      <c r="P70" s="2">
        <f>'Ref. ACS-Counties-Pt1'!BZ27</f>
        <v>4518</v>
      </c>
      <c r="Q70" s="139">
        <f>'Ref. ACS-Counties-Pt1'!CA27</f>
        <v>9.7813803047426054E-3</v>
      </c>
      <c r="R70" s="2">
        <f>'Ref. ACS-Counties-Pt1'!CJ27</f>
        <v>44821</v>
      </c>
      <c r="S70" s="139">
        <f>'Ref. ACS-Counties-Pt1'!CK27</f>
        <v>1.0678371158272467E-2</v>
      </c>
      <c r="T70" s="2">
        <f>'Ref. ACS-State'!H27</f>
        <v>487802</v>
      </c>
      <c r="U70" s="139">
        <f>'Ref. ACS-State'!I27</f>
        <v>1.2417479024334314E-2</v>
      </c>
      <c r="V70" s="99"/>
      <c r="W70" s="129"/>
    </row>
    <row r="71" spans="1:23" s="23" customFormat="1" ht="14.4" x14ac:dyDescent="0.3">
      <c r="A71" s="4" t="s">
        <v>188</v>
      </c>
      <c r="B71" s="2">
        <f>'Ref. ACS-Counties-Pt1'!H28</f>
        <v>13796</v>
      </c>
      <c r="C71" s="139">
        <f>'Ref. ACS-Counties-Pt1'!I28</f>
        <v>1.4012905768388892E-2</v>
      </c>
      <c r="D71" s="2">
        <f>'Ref. ACS-Counties-Pt1'!R28</f>
        <v>11162</v>
      </c>
      <c r="E71" s="139">
        <f>'Ref. ACS-Counties-Pt1'!S28</f>
        <v>1.2574903592781315E-2</v>
      </c>
      <c r="F71" s="2">
        <f>'Ref. ACS-Counties-Pt1'!AB28</f>
        <v>1816</v>
      </c>
      <c r="G71" s="139">
        <f>'Ref. ACS-Counties-Pt1'!AC28</f>
        <v>1.2051151030917574E-2</v>
      </c>
      <c r="H71" s="2">
        <f>'Ref. ACS-Counties-Pt1'!AL28</f>
        <v>3043</v>
      </c>
      <c r="I71" s="139">
        <f>'Ref. ACS-Counties-Pt1'!AM28</f>
        <v>1.9577567183287976E-2</v>
      </c>
      <c r="J71" s="2">
        <f>'Ref. ACS-Counties-Pt1'!AV28</f>
        <v>3416</v>
      </c>
      <c r="K71" s="139">
        <f>'Ref. ACS-Counties-Pt1'!AW28</f>
        <v>1.2587422894665084E-2</v>
      </c>
      <c r="L71" s="2">
        <f>'Ref. ACS-Counties-Pt1'!BF28</f>
        <v>10708</v>
      </c>
      <c r="M71" s="139">
        <f>'Ref. ACS-Counties-Pt1'!BG28</f>
        <v>1.4419548534008076E-2</v>
      </c>
      <c r="N71" s="2">
        <f>'Ref. ACS-Counties-Pt1'!BP28</f>
        <v>7899</v>
      </c>
      <c r="O71" s="139">
        <f>'Ref. ACS-Counties-Pt1'!BQ28</f>
        <v>1.4541765925249542E-2</v>
      </c>
      <c r="P71" s="2">
        <f>'Ref. ACS-Counties-Pt1'!BZ28</f>
        <v>6002</v>
      </c>
      <c r="Q71" s="139">
        <f>'Ref. ACS-Counties-Pt1'!CA28</f>
        <v>1.2994210843086568E-2</v>
      </c>
      <c r="R71" s="2">
        <f>'Ref. ACS-Counties-Pt1'!CJ28</f>
        <v>57842</v>
      </c>
      <c r="S71" s="139">
        <f>'Ref. ACS-Counties-Pt1'!CK28</f>
        <v>1.3780556983039113E-2</v>
      </c>
      <c r="T71" s="2">
        <f>'Ref. ACS-State'!H28</f>
        <v>617578</v>
      </c>
      <c r="U71" s="139">
        <f>'Ref. ACS-State'!I28</f>
        <v>1.5721054569047151E-2</v>
      </c>
      <c r="V71" s="99"/>
      <c r="W71" s="129"/>
    </row>
    <row r="72" spans="1:23" s="23" customFormat="1" ht="14.4" x14ac:dyDescent="0.3">
      <c r="A72" s="4" t="s">
        <v>189</v>
      </c>
      <c r="B72" s="2">
        <f>'Ref. ACS-Counties-Pt1'!H29</f>
        <v>8913</v>
      </c>
      <c r="C72" s="139">
        <f>'Ref. ACS-Counties-Pt1'!I29</f>
        <v>9.0531334527145686E-3</v>
      </c>
      <c r="D72" s="2">
        <f>'Ref. ACS-Counties-Pt1'!R29</f>
        <v>7243</v>
      </c>
      <c r="E72" s="139">
        <f>'Ref. ACS-Counties-Pt1'!S29</f>
        <v>8.1598303818773577E-3</v>
      </c>
      <c r="F72" s="2">
        <f>'Ref. ACS-Counties-Pt1'!AB29</f>
        <v>1040</v>
      </c>
      <c r="G72" s="139">
        <f>'Ref. ACS-Counties-Pt1'!AC29</f>
        <v>6.9015402379704162E-3</v>
      </c>
      <c r="H72" s="2">
        <f>'Ref. ACS-Counties-Pt1'!AL29</f>
        <v>1606</v>
      </c>
      <c r="I72" s="139">
        <f>'Ref. ACS-Counties-Pt1'!AM29</f>
        <v>1.03324261900626E-2</v>
      </c>
      <c r="J72" s="2">
        <f>'Ref. ACS-Counties-Pt1'!AV29</f>
        <v>2746</v>
      </c>
      <c r="K72" s="139">
        <f>'Ref. ACS-Counties-Pt1'!AW29</f>
        <v>1.0118578240266489E-2</v>
      </c>
      <c r="L72" s="2">
        <f>'Ref. ACS-Counties-Pt1'!BF29</f>
        <v>7154</v>
      </c>
      <c r="M72" s="139">
        <f>'Ref. ACS-Counties-Pt1'!BG29</f>
        <v>9.6336804456755489E-3</v>
      </c>
      <c r="N72" s="2">
        <f>'Ref. ACS-Counties-Pt1'!BP29</f>
        <v>5873</v>
      </c>
      <c r="O72" s="139">
        <f>'Ref. ACS-Counties-Pt1'!BQ29</f>
        <v>1.0811975095453926E-2</v>
      </c>
      <c r="P72" s="2">
        <f>'Ref. ACS-Counties-Pt1'!BZ29</f>
        <v>4183</v>
      </c>
      <c r="Q72" s="139">
        <f>'Ref. ACS-Counties-Pt1'!CA29</f>
        <v>9.0561119554533678E-3</v>
      </c>
      <c r="R72" s="2">
        <f>'Ref. ACS-Counties-Pt1'!CJ29</f>
        <v>38758</v>
      </c>
      <c r="S72" s="139">
        <f>'Ref. ACS-Counties-Pt1'!CK29</f>
        <v>9.2338928036483862E-3</v>
      </c>
      <c r="T72" s="2">
        <f>'Ref. ACS-State'!H29</f>
        <v>420939</v>
      </c>
      <c r="U72" s="139">
        <f>'Ref. ACS-State'!I29</f>
        <v>1.0715415687152292E-2</v>
      </c>
      <c r="V72" s="99"/>
      <c r="W72" s="129"/>
    </row>
    <row r="73" spans="1:23" s="23" customFormat="1" ht="14.4" x14ac:dyDescent="0.3">
      <c r="A73" s="4" t="s">
        <v>190</v>
      </c>
      <c r="B73" s="2">
        <f>'Ref. ACS-Counties-Pt1'!H30</f>
        <v>5599</v>
      </c>
      <c r="C73" s="139">
        <f>'Ref. ACS-Counties-Pt1'!I30</f>
        <v>5.6870295300963615E-3</v>
      </c>
      <c r="D73" s="2">
        <f>'Ref. ACS-Counties-Pt1'!R30</f>
        <v>4730</v>
      </c>
      <c r="E73" s="139">
        <f>'Ref. ACS-Counties-Pt1'!S30</f>
        <v>5.328730872053003E-3</v>
      </c>
      <c r="F73" s="2">
        <f>'Ref. ACS-Counties-Pt1'!AB30</f>
        <v>1007</v>
      </c>
      <c r="G73" s="139">
        <f>'Ref. ACS-Counties-Pt1'!AC30</f>
        <v>6.6825490573425086E-3</v>
      </c>
      <c r="H73" s="2">
        <f>'Ref. ACS-Counties-Pt1'!AL30</f>
        <v>1510</v>
      </c>
      <c r="I73" s="139">
        <f>'Ref. ACS-Counties-Pt1'!AM30</f>
        <v>9.7147967291373125E-3</v>
      </c>
      <c r="J73" s="2">
        <f>'Ref. ACS-Counties-Pt1'!AV30</f>
        <v>1506</v>
      </c>
      <c r="K73" s="139">
        <f>'Ref. ACS-Counties-Pt1'!AW30</f>
        <v>5.5493732082452039E-3</v>
      </c>
      <c r="L73" s="2">
        <f>'Ref. ACS-Counties-Pt1'!BF30</f>
        <v>4262</v>
      </c>
      <c r="M73" s="139">
        <f>'Ref. ACS-Counties-Pt1'!BG30</f>
        <v>5.7392711852766549E-3</v>
      </c>
      <c r="N73" s="2">
        <f>'Ref. ACS-Counties-Pt1'!BP30</f>
        <v>3158</v>
      </c>
      <c r="O73" s="139">
        <f>'Ref. ACS-Counties-Pt1'!BQ30</f>
        <v>5.8137608294642432E-3</v>
      </c>
      <c r="P73" s="2">
        <f>'Ref. ACS-Counties-Pt1'!BZ30</f>
        <v>2425</v>
      </c>
      <c r="Q73" s="139">
        <f>'Ref. ACS-Counties-Pt1'!CA30</f>
        <v>5.2500768567952235E-3</v>
      </c>
      <c r="R73" s="2">
        <f>'Ref. ACS-Counties-Pt1'!CJ30</f>
        <v>24197</v>
      </c>
      <c r="S73" s="139">
        <f>'Ref. ACS-Counties-Pt1'!CK30</f>
        <v>5.7648099532968677E-3</v>
      </c>
      <c r="T73" s="2">
        <f>'Ref. ACS-State'!H30</f>
        <v>278686</v>
      </c>
      <c r="U73" s="139">
        <f>'Ref. ACS-State'!I30</f>
        <v>7.0942258526525779E-3</v>
      </c>
      <c r="V73" s="99"/>
      <c r="W73" s="129"/>
    </row>
    <row r="74" spans="1:23" s="23" customFormat="1" ht="14.4" x14ac:dyDescent="0.3">
      <c r="A74" s="4" t="s">
        <v>191</v>
      </c>
      <c r="B74" s="2">
        <f>'Ref. ACS-Counties-Pt1'!H31</f>
        <v>5657</v>
      </c>
      <c r="C74" s="139">
        <f>'Ref. ACS-Counties-Pt1'!I31</f>
        <v>5.7459414273540125E-3</v>
      </c>
      <c r="D74" s="2">
        <f>'Ref. ACS-Counties-Pt1'!R31</f>
        <v>4313</v>
      </c>
      <c r="E74" s="139">
        <f>'Ref. ACS-Counties-Pt1'!S31</f>
        <v>4.8589463533117551E-3</v>
      </c>
      <c r="F74" s="2">
        <f>'Ref. ACS-Counties-Pt1'!AB31</f>
        <v>592</v>
      </c>
      <c r="G74" s="139">
        <f>'Ref. ACS-Counties-Pt1'!AC31</f>
        <v>3.9285690585370058E-3</v>
      </c>
      <c r="H74" s="2">
        <f>'Ref. ACS-Counties-Pt1'!AL31</f>
        <v>789</v>
      </c>
      <c r="I74" s="139">
        <f>'Ref. ACS-Counties-Pt1'!AM31</f>
        <v>5.076142131979695E-3</v>
      </c>
      <c r="J74" s="2">
        <f>'Ref. ACS-Counties-Pt1'!AV31</f>
        <v>1097</v>
      </c>
      <c r="K74" s="139">
        <f>'Ref. ACS-Counties-Pt1'!AW31</f>
        <v>4.0422725162317322E-3</v>
      </c>
      <c r="L74" s="2">
        <f>'Ref. ACS-Counties-Pt1'!BF31</f>
        <v>4174</v>
      </c>
      <c r="M74" s="139">
        <f>'Ref. ACS-Counties-Pt1'!BG31</f>
        <v>5.6207691054304927E-3</v>
      </c>
      <c r="N74" s="2">
        <f>'Ref. ACS-Counties-Pt1'!BP31</f>
        <v>2832</v>
      </c>
      <c r="O74" s="139">
        <f>'Ref. ACS-Counties-Pt1'!BQ31</f>
        <v>5.2136069249660343E-3</v>
      </c>
      <c r="P74" s="2">
        <f>'Ref. ACS-Counties-Pt1'!BZ31</f>
        <v>2343</v>
      </c>
      <c r="Q74" s="139">
        <f>'Ref. ACS-Counties-Pt1'!CA31</f>
        <v>5.0725484847303952E-3</v>
      </c>
      <c r="R74" s="2">
        <f>'Ref. ACS-Counties-Pt1'!CJ31</f>
        <v>21797</v>
      </c>
      <c r="S74" s="139">
        <f>'Ref. ACS-Counties-Pt1'!CK31</f>
        <v>5.1930223809568054E-3</v>
      </c>
      <c r="T74" s="2">
        <f>'Ref. ACS-State'!H31</f>
        <v>261793</v>
      </c>
      <c r="U74" s="139">
        <f>'Ref. ACS-State'!I31</f>
        <v>6.6641979455138627E-3</v>
      </c>
      <c r="V74" s="99"/>
      <c r="W74" s="129"/>
    </row>
    <row r="75" spans="1:23" s="23" customFormat="1" ht="14.4" x14ac:dyDescent="0.3">
      <c r="A75" s="4" t="s">
        <v>192</v>
      </c>
      <c r="B75" s="2">
        <f>'Ref. ACS-Counties-Pt1'!H32</f>
        <v>493375</v>
      </c>
      <c r="C75" s="139">
        <f>'Ref. ACS-Counties-Pt1'!I32</f>
        <v>0.5011320225774768</v>
      </c>
      <c r="D75" s="2">
        <f>'Ref. ACS-Counties-Pt1'!R32</f>
        <v>432798</v>
      </c>
      <c r="E75" s="139">
        <f>'Ref. ACS-Counties-Pt1'!S32</f>
        <v>0.48758225453758897</v>
      </c>
      <c r="F75" s="2">
        <f>'Ref. ACS-Counties-Pt1'!AB32</f>
        <v>67696</v>
      </c>
      <c r="G75" s="139">
        <f>'Ref. ACS-Counties-Pt1'!AC32</f>
        <v>0.44923718072081281</v>
      </c>
      <c r="H75" s="2">
        <f>'Ref. ACS-Counties-Pt1'!AL32</f>
        <v>80461</v>
      </c>
      <c r="I75" s="139">
        <f>'Ref. ACS-Counties-Pt1'!AM32</f>
        <v>0.51765712557822341</v>
      </c>
      <c r="J75" s="2">
        <f>'Ref. ACS-Counties-Pt1'!AV32</f>
        <v>134395</v>
      </c>
      <c r="K75" s="139">
        <f>'Ref. ACS-Counties-Pt1'!AW32</f>
        <v>0.49522444377298419</v>
      </c>
      <c r="L75" s="2">
        <f>'Ref. ACS-Counties-Pt1'!BF32</f>
        <v>372451</v>
      </c>
      <c r="M75" s="139">
        <f>'Ref. ACS-Counties-Pt1'!BG32</f>
        <v>0.50154793341799053</v>
      </c>
      <c r="N75" s="2">
        <f>'Ref. ACS-Counties-Pt1'!BP32</f>
        <v>274323</v>
      </c>
      <c r="O75" s="139">
        <f>'Ref. ACS-Counties-Pt1'!BQ32</f>
        <v>0.50501846485785928</v>
      </c>
      <c r="P75" s="2">
        <f>'Ref. ACS-Counties-Pt1'!BZ32</f>
        <v>230932</v>
      </c>
      <c r="Q75" s="139">
        <f>'Ref. ACS-Counties-Pt1'!CA32</f>
        <v>0.49996319533749878</v>
      </c>
      <c r="R75" s="2">
        <f>'Ref. ACS-Counties-Pt1'!CJ32</f>
        <v>2086431</v>
      </c>
      <c r="S75" s="139">
        <f>'Ref. ACS-Counties-Pt1'!CK32</f>
        <v>0.49708138181043671</v>
      </c>
      <c r="T75" s="2">
        <f>'Ref. ACS-State'!H32</f>
        <v>19757199</v>
      </c>
      <c r="U75" s="139">
        <f>'Ref. ACS-State'!I32</f>
        <v>0.50293890587184742</v>
      </c>
      <c r="V75" s="99"/>
      <c r="W75" s="129"/>
    </row>
    <row r="76" spans="1:23" s="23" customFormat="1" ht="14.4" x14ac:dyDescent="0.3">
      <c r="A76" s="4" t="s">
        <v>169</v>
      </c>
      <c r="B76" s="2">
        <f>'Ref. ACS-Counties-Pt1'!H33</f>
        <v>38019</v>
      </c>
      <c r="C76" s="139">
        <f>'Ref. ACS-Counties-Pt1'!I33</f>
        <v>3.8616748652390349E-2</v>
      </c>
      <c r="D76" s="2">
        <f>'Ref. ACS-Counties-Pt1'!R33</f>
        <v>34454</v>
      </c>
      <c r="E76" s="139">
        <f>'Ref. ACS-Counties-Pt1'!S33</f>
        <v>3.8815241747508285E-2</v>
      </c>
      <c r="F76" s="2">
        <f>'Ref. ACS-Counties-Pt1'!AB33</f>
        <v>5687</v>
      </c>
      <c r="G76" s="139">
        <f>'Ref. ACS-Counties-Pt1'!AC33</f>
        <v>3.7739480128209379E-2</v>
      </c>
      <c r="H76" s="2">
        <f>'Ref. ACS-Counties-Pt1'!AL33</f>
        <v>5699</v>
      </c>
      <c r="I76" s="139">
        <f>'Ref. ACS-Counties-Pt1'!AM33</f>
        <v>3.6665315602220895E-2</v>
      </c>
      <c r="J76" s="2">
        <f>'Ref. ACS-Counties-Pt1'!AV33</f>
        <v>10331</v>
      </c>
      <c r="K76" s="139">
        <f>'Ref. ACS-Counties-Pt1'!AW33</f>
        <v>3.806811063371926E-2</v>
      </c>
      <c r="L76" s="2">
        <f>'Ref. ACS-Counties-Pt1'!BF33</f>
        <v>25589</v>
      </c>
      <c r="M76" s="139">
        <f>'Ref. ACS-Counties-Pt1'!BG33</f>
        <v>3.4458519558902938E-2</v>
      </c>
      <c r="N76" s="2">
        <f>'Ref. ACS-Counties-Pt1'!BP33</f>
        <v>19378</v>
      </c>
      <c r="O76" s="139">
        <f>'Ref. ACS-Counties-Pt1'!BQ33</f>
        <v>3.5674179022595981E-2</v>
      </c>
      <c r="P76" s="2">
        <f>'Ref. ACS-Counties-Pt1'!BZ33</f>
        <v>18422</v>
      </c>
      <c r="Q76" s="139">
        <f>'Ref. ACS-Counties-Pt1'!CA33</f>
        <v>3.9883264270466637E-2</v>
      </c>
      <c r="R76" s="2">
        <f>'Ref. ACS-Counties-Pt1'!CJ33</f>
        <v>157579</v>
      </c>
      <c r="S76" s="139">
        <f>'Ref. ACS-Counties-Pt1'!CK33</f>
        <v>3.7542380775739431E-2</v>
      </c>
      <c r="T76" s="2">
        <f>'Ref. ACS-State'!H33</f>
        <v>1196921</v>
      </c>
      <c r="U76" s="139">
        <f>'Ref. ACS-State'!I33</f>
        <v>3.0468799659052758E-2</v>
      </c>
      <c r="V76" s="99"/>
      <c r="W76" s="129"/>
    </row>
    <row r="77" spans="1:23" s="23" customFormat="1" ht="14.4" x14ac:dyDescent="0.3">
      <c r="A77" s="4" t="s">
        <v>170</v>
      </c>
      <c r="B77" s="2">
        <f>'Ref. ACS-Counties-Pt1'!H34</f>
        <v>38460</v>
      </c>
      <c r="C77" s="139">
        <f>'Ref. ACS-Counties-Pt1'!I34</f>
        <v>3.9064682216021801E-2</v>
      </c>
      <c r="D77" s="2">
        <f>'Ref. ACS-Counties-Pt1'!R34</f>
        <v>35541</v>
      </c>
      <c r="E77" s="139">
        <f>'Ref. ACS-Counties-Pt1'!S34</f>
        <v>4.0039835924658727E-2</v>
      </c>
      <c r="F77" s="2">
        <f>'Ref. ACS-Counties-Pt1'!AB34</f>
        <v>5922</v>
      </c>
      <c r="G77" s="139">
        <f>'Ref. ACS-Counties-Pt1'!AC34</f>
        <v>3.9298962778135389E-2</v>
      </c>
      <c r="H77" s="2">
        <f>'Ref. ACS-Counties-Pt1'!AL34</f>
        <v>6283</v>
      </c>
      <c r="I77" s="139">
        <f>'Ref. ACS-Counties-Pt1'!AM34</f>
        <v>4.0422561489516382E-2</v>
      </c>
      <c r="J77" s="2">
        <f>'Ref. ACS-Counties-Pt1'!AV34</f>
        <v>10593</v>
      </c>
      <c r="K77" s="139">
        <f>'Ref. ACS-Counties-Pt1'!AW34</f>
        <v>3.9033539438872146E-2</v>
      </c>
      <c r="L77" s="2">
        <f>'Ref. ACS-Counties-Pt1'!BF34</f>
        <v>28233</v>
      </c>
      <c r="M77" s="139">
        <f>'Ref. ACS-Counties-Pt1'!BG34</f>
        <v>3.8018968412462648E-2</v>
      </c>
      <c r="N77" s="2">
        <f>'Ref. ACS-Counties-Pt1'!BP34</f>
        <v>20684</v>
      </c>
      <c r="O77" s="139">
        <f>'Ref. ACS-Counties-Pt1'!BQ34</f>
        <v>3.8078476566383281E-2</v>
      </c>
      <c r="P77" s="2">
        <f>'Ref. ACS-Counties-Pt1'!BZ34</f>
        <v>20214</v>
      </c>
      <c r="Q77" s="139">
        <f>'Ref. ACS-Counties-Pt1'!CA34</f>
        <v>4.3762908694127273E-2</v>
      </c>
      <c r="R77" s="2">
        <f>'Ref. ACS-Counties-Pt1'!CJ34</f>
        <v>165930</v>
      </c>
      <c r="S77" s="139">
        <f>'Ref. ACS-Counties-Pt1'!CK34</f>
        <v>3.9531963282661044E-2</v>
      </c>
      <c r="T77" s="2">
        <f>'Ref. ACS-State'!H34</f>
        <v>1210252</v>
      </c>
      <c r="U77" s="139">
        <f>'Ref. ACS-State'!I34</f>
        <v>3.0808153357630048E-2</v>
      </c>
      <c r="V77" s="99"/>
      <c r="W77" s="129"/>
    </row>
    <row r="78" spans="1:23" s="23" customFormat="1" ht="14.4" x14ac:dyDescent="0.3">
      <c r="A78" s="4" t="s">
        <v>171</v>
      </c>
      <c r="B78" s="2">
        <f>'Ref. ACS-Counties-Pt1'!H35</f>
        <v>38970</v>
      </c>
      <c r="C78" s="139">
        <f>'Ref. ACS-Counties-Pt1'!I35</f>
        <v>3.9582700622942529E-2</v>
      </c>
      <c r="D78" s="2">
        <f>'Ref. ACS-Counties-Pt1'!R35</f>
        <v>36652</v>
      </c>
      <c r="E78" s="139">
        <f>'Ref. ACS-Counties-Pt1'!S35</f>
        <v>4.1291468059722343E-2</v>
      </c>
      <c r="F78" s="2">
        <f>'Ref. ACS-Counties-Pt1'!AB35</f>
        <v>5489</v>
      </c>
      <c r="G78" s="139">
        <f>'Ref. ACS-Counties-Pt1'!AC35</f>
        <v>3.6425533044441939E-2</v>
      </c>
      <c r="H78" s="2">
        <f>'Ref. ACS-Counties-Pt1'!AL35</f>
        <v>5803</v>
      </c>
      <c r="I78" s="139">
        <f>'Ref. ACS-Counties-Pt1'!AM35</f>
        <v>3.7334414184889954E-2</v>
      </c>
      <c r="J78" s="2">
        <f>'Ref. ACS-Counties-Pt1'!AV35</f>
        <v>11712</v>
      </c>
      <c r="K78" s="139">
        <f>'Ref. ACS-Counties-Pt1'!AW35</f>
        <v>4.3156878495994574E-2</v>
      </c>
      <c r="L78" s="2">
        <f>'Ref. ACS-Counties-Pt1'!BF35</f>
        <v>28155</v>
      </c>
      <c r="M78" s="139">
        <f>'Ref. ACS-Counties-Pt1'!BG35</f>
        <v>3.7913932478053552E-2</v>
      </c>
      <c r="N78" s="2">
        <f>'Ref. ACS-Counties-Pt1'!BP35</f>
        <v>20341</v>
      </c>
      <c r="O78" s="139">
        <f>'Ref. ACS-Counties-Pt1'!BQ35</f>
        <v>3.74470262926321E-2</v>
      </c>
      <c r="P78" s="2">
        <f>'Ref. ACS-Counties-Pt1'!BZ35</f>
        <v>19793</v>
      </c>
      <c r="Q78" s="139">
        <f>'Ref. ACS-Counties-Pt1'!CA35</f>
        <v>4.2851452052184678E-2</v>
      </c>
      <c r="R78" s="2">
        <f>'Ref. ACS-Counties-Pt1'!CJ35</f>
        <v>166915</v>
      </c>
      <c r="S78" s="139">
        <f>'Ref. ACS-Counties-Pt1'!CK35</f>
        <v>3.9766634432142275E-2</v>
      </c>
      <c r="T78" s="2">
        <f>'Ref. ACS-State'!H35</f>
        <v>1257108</v>
      </c>
      <c r="U78" s="139">
        <f>'Ref. ACS-State'!I35</f>
        <v>3.2000918859133136E-2</v>
      </c>
      <c r="V78" s="99"/>
      <c r="W78" s="129"/>
    </row>
    <row r="79" spans="1:23" s="23" customFormat="1" ht="14.4" x14ac:dyDescent="0.3">
      <c r="A79" s="4" t="s">
        <v>172</v>
      </c>
      <c r="B79" s="2">
        <f>'Ref. ACS-Counties-Pt1'!H36</f>
        <v>22092</v>
      </c>
      <c r="C79" s="139">
        <f>'Ref. ACS-Counties-Pt1'!I36</f>
        <v>2.2439338520966034E-2</v>
      </c>
      <c r="D79" s="2">
        <f>'Ref. ACS-Counties-Pt1'!R36</f>
        <v>20291</v>
      </c>
      <c r="E79" s="139">
        <f>'Ref. ACS-Counties-Pt1'!S36</f>
        <v>2.2859466834001585E-2</v>
      </c>
      <c r="F79" s="2">
        <f>'Ref. ACS-Counties-Pt1'!AB36</f>
        <v>3071</v>
      </c>
      <c r="G79" s="139">
        <f>'Ref. ACS-Counties-Pt1'!AC36</f>
        <v>2.0379451991160719E-2</v>
      </c>
      <c r="H79" s="2">
        <f>'Ref. ACS-Counties-Pt1'!AL36</f>
        <v>3341</v>
      </c>
      <c r="I79" s="139">
        <f>'Ref. ACS-Counties-Pt1'!AM36</f>
        <v>2.1494791968243551E-2</v>
      </c>
      <c r="J79" s="2">
        <f>'Ref. ACS-Counties-Pt1'!AV36</f>
        <v>6595</v>
      </c>
      <c r="K79" s="139">
        <f>'Ref. ACS-Counties-Pt1'!AW36</f>
        <v>2.4301538053371263E-2</v>
      </c>
      <c r="L79" s="2">
        <f>'Ref. ACS-Counties-Pt1'!BF36</f>
        <v>16717</v>
      </c>
      <c r="M79" s="139">
        <f>'Ref. ACS-Counties-Pt1'!BG36</f>
        <v>2.2511355327139805E-2</v>
      </c>
      <c r="N79" s="2">
        <f>'Ref. ACS-Counties-Pt1'!BP36</f>
        <v>11985</v>
      </c>
      <c r="O79" s="139">
        <f>'Ref. ACS-Counties-Pt1'!BQ36</f>
        <v>2.2063940323346722E-2</v>
      </c>
      <c r="P79" s="2">
        <f>'Ref. ACS-Counties-Pt1'!BZ36</f>
        <v>11517</v>
      </c>
      <c r="Q79" s="139">
        <f>'Ref. ACS-Counties-Pt1'!CA36</f>
        <v>2.493407635451983E-2</v>
      </c>
      <c r="R79" s="2">
        <f>'Ref. ACS-Counties-Pt1'!CJ36</f>
        <v>95609</v>
      </c>
      <c r="S79" s="139">
        <f>'Ref. ACS-Counties-Pt1'!CK36</f>
        <v>2.2778349168275414E-2</v>
      </c>
      <c r="T79" s="2">
        <f>'Ref. ACS-State'!H36</f>
        <v>746969</v>
      </c>
      <c r="U79" s="139">
        <f>'Ref. ACS-State'!I36</f>
        <v>1.9014829560616765E-2</v>
      </c>
      <c r="V79" s="99"/>
      <c r="W79" s="129"/>
    </row>
    <row r="80" spans="1:23" s="23" customFormat="1" ht="14.4" x14ac:dyDescent="0.3">
      <c r="A80" s="4" t="s">
        <v>173</v>
      </c>
      <c r="B80" s="2">
        <f>'Ref. ACS-Counties-Pt1'!H37</f>
        <v>13388</v>
      </c>
      <c r="C80" s="139">
        <f>'Ref. ACS-Counties-Pt1'!I37</f>
        <v>1.3598491042852311E-2</v>
      </c>
      <c r="D80" s="2">
        <f>'Ref. ACS-Counties-Pt1'!R37</f>
        <v>11586</v>
      </c>
      <c r="E80" s="139">
        <f>'Ref. ACS-Counties-Pt1'!S37</f>
        <v>1.305257418258057E-2</v>
      </c>
      <c r="F80" s="2">
        <f>'Ref. ACS-Counties-Pt1'!AB37</f>
        <v>1860</v>
      </c>
      <c r="G80" s="139">
        <f>'Ref. ACS-Counties-Pt1'!AC37</f>
        <v>1.2343139271754783E-2</v>
      </c>
      <c r="H80" s="2">
        <f>'Ref. ACS-Counties-Pt1'!AL37</f>
        <v>1952</v>
      </c>
      <c r="I80" s="139">
        <f>'Ref. ACS-Counties-Pt1'!AM37</f>
        <v>1.2558465705480817E-2</v>
      </c>
      <c r="J80" s="2">
        <f>'Ref. ACS-Counties-Pt1'!AV37</f>
        <v>4895</v>
      </c>
      <c r="K80" s="139">
        <f>'Ref. ACS-Counties-Pt1'!AW37</f>
        <v>1.8037305348180793E-2</v>
      </c>
      <c r="L80" s="2">
        <f>'Ref. ACS-Counties-Pt1'!BF37</f>
        <v>10048</v>
      </c>
      <c r="M80" s="139">
        <f>'Ref. ACS-Counties-Pt1'!BG37</f>
        <v>1.3530782935161856E-2</v>
      </c>
      <c r="N80" s="2">
        <f>'Ref. ACS-Counties-Pt1'!BP37</f>
        <v>7099</v>
      </c>
      <c r="O80" s="139">
        <f>'Ref. ACS-Counties-Pt1'!BQ37</f>
        <v>1.3068995607462526E-2</v>
      </c>
      <c r="P80" s="2">
        <f>'Ref. ACS-Counties-Pt1'!BZ37</f>
        <v>6749</v>
      </c>
      <c r="Q80" s="139">
        <f>'Ref. ACS-Counties-Pt1'!CA37</f>
        <v>1.4611451012994211E-2</v>
      </c>
      <c r="R80" s="2">
        <f>'Ref. ACS-Counties-Pt1'!CJ37</f>
        <v>57577</v>
      </c>
      <c r="S80" s="139">
        <f>'Ref. ACS-Counties-Pt1'!CK37</f>
        <v>1.3717422105259898E-2</v>
      </c>
      <c r="T80" s="2">
        <f>'Ref. ACS-State'!H37</f>
        <v>508404</v>
      </c>
      <c r="U80" s="139">
        <f>'Ref. ACS-State'!I37</f>
        <v>1.2941923169416409E-2</v>
      </c>
      <c r="V80" s="99"/>
      <c r="W80" s="129"/>
    </row>
    <row r="81" spans="1:23" s="23" customFormat="1" ht="14.4" x14ac:dyDescent="0.3">
      <c r="A81" s="4" t="s">
        <v>174</v>
      </c>
      <c r="B81" s="2">
        <f>'Ref. ACS-Counties-Pt1'!H38</f>
        <v>7319</v>
      </c>
      <c r="C81" s="139">
        <f>'Ref. ACS-Counties-Pt1'!I38</f>
        <v>7.4340720004956728E-3</v>
      </c>
      <c r="D81" s="2">
        <f>'Ref. ACS-Counties-Pt1'!R38</f>
        <v>5457</v>
      </c>
      <c r="E81" s="139">
        <f>'Ref. ACS-Counties-Pt1'!S38</f>
        <v>6.1477556805059706E-3</v>
      </c>
      <c r="F81" s="2">
        <f>'Ref. ACS-Counties-Pt1'!AB38</f>
        <v>1013</v>
      </c>
      <c r="G81" s="139">
        <f>'Ref. ACS-Counties-Pt1'!AC38</f>
        <v>6.7223656356384916E-3</v>
      </c>
      <c r="H81" s="2">
        <f>'Ref. ACS-Counties-Pt1'!AL38</f>
        <v>1163</v>
      </c>
      <c r="I81" s="139">
        <f>'Ref. ACS-Counties-Pt1'!AM38</f>
        <v>7.4823235735011224E-3</v>
      </c>
      <c r="J81" s="2">
        <f>'Ref. ACS-Counties-Pt1'!AV38</f>
        <v>2499</v>
      </c>
      <c r="K81" s="139">
        <f>'Ref. ACS-Counties-Pt1'!AW38</f>
        <v>9.2084220766299896E-3</v>
      </c>
      <c r="L81" s="2">
        <f>'Ref. ACS-Counties-Pt1'!BF38</f>
        <v>4954</v>
      </c>
      <c r="M81" s="139">
        <f>'Ref. ACS-Counties-Pt1'!BG38</f>
        <v>6.6711284495214809E-3</v>
      </c>
      <c r="N81" s="2">
        <f>'Ref. ACS-Counties-Pt1'!BP38</f>
        <v>3750</v>
      </c>
      <c r="O81" s="139">
        <f>'Ref. ACS-Counties-Pt1'!BQ38</f>
        <v>6.9036108646266343E-3</v>
      </c>
      <c r="P81" s="2">
        <f>'Ref. ACS-Counties-Pt1'!BZ38</f>
        <v>3377</v>
      </c>
      <c r="Q81" s="139">
        <f>'Ref. ACS-Counties-Pt1'!CA38</f>
        <v>7.3111379568649359E-3</v>
      </c>
      <c r="R81" s="2">
        <f>'Ref. ACS-Counties-Pt1'!CJ38</f>
        <v>29532</v>
      </c>
      <c r="S81" s="139">
        <f>'Ref. ACS-Counties-Pt1'!CK38</f>
        <v>7.0358460776444639E-3</v>
      </c>
      <c r="T81" s="2">
        <f>'Ref. ACS-State'!H38</f>
        <v>264323</v>
      </c>
      <c r="U81" s="139">
        <f>'Ref. ACS-State'!I38</f>
        <v>6.728601580455019E-3</v>
      </c>
      <c r="V81" s="99"/>
      <c r="W81" s="129"/>
    </row>
    <row r="82" spans="1:23" s="23" customFormat="1" ht="14.4" x14ac:dyDescent="0.3">
      <c r="A82" s="4" t="s">
        <v>175</v>
      </c>
      <c r="B82" s="2">
        <f>'Ref. ACS-Counties-Pt1'!H39</f>
        <v>7454</v>
      </c>
      <c r="C82" s="139">
        <f>'Ref. ACS-Counties-Pt1'!I39</f>
        <v>7.5711945199746881E-3</v>
      </c>
      <c r="D82" s="2">
        <f>'Ref. ACS-Counties-Pt1'!R39</f>
        <v>6259</v>
      </c>
      <c r="E82" s="139">
        <f>'Ref. ACS-Counties-Pt1'!S39</f>
        <v>7.0512741074375785E-3</v>
      </c>
      <c r="F82" s="2">
        <f>'Ref. ACS-Counties-Pt1'!AB39</f>
        <v>919</v>
      </c>
      <c r="G82" s="139">
        <f>'Ref. ACS-Counties-Pt1'!AC39</f>
        <v>6.0985725756680887E-3</v>
      </c>
      <c r="H82" s="2">
        <f>'Ref. ACS-Counties-Pt1'!AL39</f>
        <v>1306</v>
      </c>
      <c r="I82" s="139">
        <f>'Ref. ACS-Counties-Pt1'!AM39</f>
        <v>8.4023341246710799E-3</v>
      </c>
      <c r="J82" s="2">
        <f>'Ref. ACS-Counties-Pt1'!AV39</f>
        <v>2487</v>
      </c>
      <c r="K82" s="139">
        <f>'Ref. ACS-Counties-Pt1'!AW39</f>
        <v>9.1642039634168802E-3</v>
      </c>
      <c r="L82" s="2">
        <f>'Ref. ACS-Counties-Pt1'!BF39</f>
        <v>5767</v>
      </c>
      <c r="M82" s="139">
        <f>'Ref. ACS-Counties-Pt1'!BG39</f>
        <v>7.7659260735547797E-3</v>
      </c>
      <c r="N82" s="2">
        <f>'Ref. ACS-Counties-Pt1'!BP39</f>
        <v>3622</v>
      </c>
      <c r="O82" s="139">
        <f>'Ref. ACS-Counties-Pt1'!BQ39</f>
        <v>6.6679676137807115E-3</v>
      </c>
      <c r="P82" s="2">
        <f>'Ref. ACS-Counties-Pt1'!BZ39</f>
        <v>3392</v>
      </c>
      <c r="Q82" s="139">
        <f>'Ref. ACS-Counties-Pt1'!CA39</f>
        <v>7.3436126590719162E-3</v>
      </c>
      <c r="R82" s="2">
        <f>'Ref. ACS-Counties-Pt1'!CJ39</f>
        <v>31206</v>
      </c>
      <c r="S82" s="139">
        <f>'Ref. ACS-Counties-Pt1'!CK39</f>
        <v>7.4346679093516572E-3</v>
      </c>
      <c r="T82" s="2">
        <f>'Ref. ACS-State'!H39</f>
        <v>265098</v>
      </c>
      <c r="U82" s="139">
        <f>'Ref. ACS-State'!I39</f>
        <v>6.7483299666524091E-3</v>
      </c>
      <c r="V82" s="99"/>
      <c r="W82" s="129"/>
    </row>
    <row r="83" spans="1:23" s="23" customFormat="1" ht="14.4" x14ac:dyDescent="0.3">
      <c r="A83" s="4" t="s">
        <v>176</v>
      </c>
      <c r="B83" s="2">
        <f>'Ref. ACS-Counties-Pt1'!H40</f>
        <v>20611</v>
      </c>
      <c r="C83" s="139">
        <f>'Ref. ACS-Counties-Pt1'!I40</f>
        <v>2.0935053696162907E-2</v>
      </c>
      <c r="D83" s="2">
        <f>'Ref. ACS-Counties-Pt1'!R40</f>
        <v>19361</v>
      </c>
      <c r="E83" s="139">
        <f>'Ref. ACS-Counties-Pt1'!S40</f>
        <v>2.1811745964866427E-2</v>
      </c>
      <c r="F83" s="2">
        <f>'Ref. ACS-Counties-Pt1'!AB40</f>
        <v>3209</v>
      </c>
      <c r="G83" s="139">
        <f>'Ref. ACS-Counties-Pt1'!AC40</f>
        <v>2.1295233291968332E-2</v>
      </c>
      <c r="H83" s="2">
        <f>'Ref. ACS-Counties-Pt1'!AL40</f>
        <v>3144</v>
      </c>
      <c r="I83" s="139">
        <f>'Ref. ACS-Counties-Pt1'!AM40</f>
        <v>2.022736484530312E-2</v>
      </c>
      <c r="J83" s="2">
        <f>'Ref. ACS-Counties-Pt1'!AV40</f>
        <v>4747</v>
      </c>
      <c r="K83" s="139">
        <f>'Ref. ACS-Counties-Pt1'!AW40</f>
        <v>1.7491948618552446E-2</v>
      </c>
      <c r="L83" s="2">
        <f>'Ref. ACS-Counties-Pt1'!BF40</f>
        <v>14223</v>
      </c>
      <c r="M83" s="139">
        <f>'Ref. ACS-Counties-Pt1'!BG40</f>
        <v>1.9152898655136055E-2</v>
      </c>
      <c r="N83" s="2">
        <f>'Ref. ACS-Counties-Pt1'!BP40</f>
        <v>10823</v>
      </c>
      <c r="O83" s="139">
        <f>'Ref. ACS-Counties-Pt1'!BQ40</f>
        <v>1.9924741436761085E-2</v>
      </c>
      <c r="P83" s="2">
        <f>'Ref. ACS-Counties-Pt1'!BZ40</f>
        <v>9759</v>
      </c>
      <c r="Q83" s="139">
        <f>'Ref. ACS-Counties-Pt1'!CA40</f>
        <v>2.1128041255861683E-2</v>
      </c>
      <c r="R83" s="2">
        <f>'Ref. ACS-Counties-Pt1'!CJ40</f>
        <v>85877</v>
      </c>
      <c r="S83" s="139">
        <f>'Ref. ACS-Counties-Pt1'!CK40</f>
        <v>2.0459750562436464E-2</v>
      </c>
      <c r="T83" s="2">
        <f>'Ref. ACS-State'!H40</f>
        <v>801866</v>
      </c>
      <c r="U83" s="139">
        <f>'Ref. ACS-State'!I40</f>
        <v>2.0412286614911093E-2</v>
      </c>
      <c r="V83" s="99"/>
      <c r="W83" s="129"/>
    </row>
    <row r="84" spans="1:23" s="23" customFormat="1" ht="14.4" x14ac:dyDescent="0.3">
      <c r="A84" s="4" t="s">
        <v>177</v>
      </c>
      <c r="B84" s="2">
        <f>'Ref. ACS-Counties-Pt1'!H41</f>
        <v>38773</v>
      </c>
      <c r="C84" s="139">
        <f>'Ref. ACS-Counties-Pt1'!I41</f>
        <v>3.9382603316739817E-2</v>
      </c>
      <c r="D84" s="2">
        <f>'Ref. ACS-Counties-Pt1'!R41</f>
        <v>33109</v>
      </c>
      <c r="E84" s="139">
        <f>'Ref. ACS-Counties-Pt1'!S41</f>
        <v>3.7299989522791309E-2</v>
      </c>
      <c r="F84" s="2">
        <f>'Ref. ACS-Counties-Pt1'!AB41</f>
        <v>5377</v>
      </c>
      <c r="G84" s="139">
        <f>'Ref. ACS-Counties-Pt1'!AC41</f>
        <v>3.5682290249583588E-2</v>
      </c>
      <c r="H84" s="2">
        <f>'Ref. ACS-Counties-Pt1'!AL41</f>
        <v>5886</v>
      </c>
      <c r="I84" s="139">
        <f>'Ref. ACS-Counties-Pt1'!AM41</f>
        <v>3.7868406322981607E-2</v>
      </c>
      <c r="J84" s="2">
        <f>'Ref. ACS-Counties-Pt1'!AV41</f>
        <v>9987</v>
      </c>
      <c r="K84" s="139">
        <f>'Ref. ACS-Counties-Pt1'!AW41</f>
        <v>3.6800524721610127E-2</v>
      </c>
      <c r="L84" s="2">
        <f>'Ref. ACS-Counties-Pt1'!BF41</f>
        <v>25799</v>
      </c>
      <c r="M84" s="139">
        <f>'Ref. ACS-Counties-Pt1'!BG41</f>
        <v>3.4741308613081286E-2</v>
      </c>
      <c r="N84" s="2">
        <f>'Ref. ACS-Counties-Pt1'!BP41</f>
        <v>20108</v>
      </c>
      <c r="O84" s="139">
        <f>'Ref. ACS-Counties-Pt1'!BQ41</f>
        <v>3.7018081937576629E-2</v>
      </c>
      <c r="P84" s="2">
        <f>'Ref. ACS-Counties-Pt1'!BZ41</f>
        <v>16431</v>
      </c>
      <c r="Q84" s="139">
        <f>'Ref. ACS-Counties-Pt1'!CA41</f>
        <v>3.5572788797526726E-2</v>
      </c>
      <c r="R84" s="2">
        <f>'Ref. ACS-Counties-Pt1'!CJ41</f>
        <v>155470</v>
      </c>
      <c r="S84" s="139">
        <f>'Ref. ACS-Counties-Pt1'!CK41</f>
        <v>3.7039922446545602E-2</v>
      </c>
      <c r="T84" s="2">
        <f>'Ref. ACS-State'!H41</f>
        <v>1486984</v>
      </c>
      <c r="U84" s="139">
        <f>'Ref. ACS-State'!I41</f>
        <v>3.7852638221083014E-2</v>
      </c>
      <c r="V84" s="99"/>
      <c r="W84" s="129"/>
    </row>
    <row r="85" spans="1:23" s="23" customFormat="1" ht="14.4" x14ac:dyDescent="0.3">
      <c r="A85" s="4" t="s">
        <v>178</v>
      </c>
      <c r="B85" s="2">
        <f>'Ref. ACS-Counties-Pt1'!H42</f>
        <v>34659</v>
      </c>
      <c r="C85" s="139">
        <f>'Ref. ACS-Counties-Pt1'!I42</f>
        <v>3.520392150091263E-2</v>
      </c>
      <c r="D85" s="2">
        <f>'Ref. ACS-Counties-Pt1'!R42</f>
        <v>30117</v>
      </c>
      <c r="E85" s="139">
        <f>'Ref. ACS-Counties-Pt1'!S42</f>
        <v>3.3929257436283361E-2</v>
      </c>
      <c r="F85" s="2">
        <f>'Ref. ACS-Counties-Pt1'!AB42</f>
        <v>4887</v>
      </c>
      <c r="G85" s="139">
        <f>'Ref. ACS-Counties-Pt1'!AC42</f>
        <v>3.2430603022078293E-2</v>
      </c>
      <c r="H85" s="2">
        <f>'Ref. ACS-Counties-Pt1'!AL42</f>
        <v>5624</v>
      </c>
      <c r="I85" s="139">
        <f>'Ref. ACS-Counties-Pt1'!AM42</f>
        <v>3.6182792585873015E-2</v>
      </c>
      <c r="J85" s="2">
        <f>'Ref. ACS-Counties-Pt1'!AV42</f>
        <v>8812</v>
      </c>
      <c r="K85" s="139">
        <f>'Ref. ACS-Counties-Pt1'!AW42</f>
        <v>3.2470834469493184E-2</v>
      </c>
      <c r="L85" s="2">
        <f>'Ref. ACS-Counties-Pt1'!BF42</f>
        <v>24680</v>
      </c>
      <c r="M85" s="139">
        <f>'Ref. ACS-Counties-Pt1'!BG42</f>
        <v>3.3234446938673827E-2</v>
      </c>
      <c r="N85" s="2">
        <f>'Ref. ACS-Counties-Pt1'!BP42</f>
        <v>18597</v>
      </c>
      <c r="O85" s="139">
        <f>'Ref. ACS-Counties-Pt1'!BQ42</f>
        <v>3.4236386999856407E-2</v>
      </c>
      <c r="P85" s="2">
        <f>'Ref. ACS-Counties-Pt1'!BZ42</f>
        <v>15815</v>
      </c>
      <c r="Q85" s="139">
        <f>'Ref. ACS-Counties-Pt1'!CA42</f>
        <v>3.423916102689338E-2</v>
      </c>
      <c r="R85" s="2">
        <f>'Ref. ACS-Counties-Pt1'!CJ42</f>
        <v>143191</v>
      </c>
      <c r="S85" s="139">
        <f>'Ref. ACS-Counties-Pt1'!CK42</f>
        <v>3.4114514279560762E-2</v>
      </c>
      <c r="T85" s="2">
        <f>'Ref. ACS-State'!H42</f>
        <v>1404674</v>
      </c>
      <c r="U85" s="139">
        <f>'Ref. ACS-State'!I42</f>
        <v>3.5757356327009278E-2</v>
      </c>
      <c r="V85" s="99"/>
      <c r="W85" s="129"/>
    </row>
    <row r="86" spans="1:23" s="23" customFormat="1" ht="14.4" x14ac:dyDescent="0.3">
      <c r="A86" s="4" t="s">
        <v>179</v>
      </c>
      <c r="B86" s="2">
        <f>'Ref. ACS-Counties-Pt1'!H43</f>
        <v>31458</v>
      </c>
      <c r="C86" s="139">
        <f>'Ref. ACS-Counties-Pt1'!I43</f>
        <v>3.1952594205710186E-2</v>
      </c>
      <c r="D86" s="2">
        <f>'Ref. ACS-Counties-Pt1'!R43</f>
        <v>27990</v>
      </c>
      <c r="E86" s="139">
        <f>'Ref. ACS-Counties-Pt1'!S43</f>
        <v>3.1533018416229082E-2</v>
      </c>
      <c r="F86" s="2">
        <f>'Ref. ACS-Counties-Pt1'!AB43</f>
        <v>4425</v>
      </c>
      <c r="G86" s="139">
        <f>'Ref. ACS-Counties-Pt1'!AC43</f>
        <v>2.9364726493287589E-2</v>
      </c>
      <c r="H86" s="2">
        <f>'Ref. ACS-Counties-Pt1'!AL43</f>
        <v>5210</v>
      </c>
      <c r="I86" s="139">
        <f>'Ref. ACS-Counties-Pt1'!AM43</f>
        <v>3.3519265535632718E-2</v>
      </c>
      <c r="J86" s="2">
        <f>'Ref. ACS-Counties-Pt1'!AV43</f>
        <v>8567</v>
      </c>
      <c r="K86" s="139">
        <f>'Ref. ACS-Counties-Pt1'!AW43</f>
        <v>3.1568047991392206E-2</v>
      </c>
      <c r="L86" s="2">
        <f>'Ref. ACS-Counties-Pt1'!BF43</f>
        <v>23888</v>
      </c>
      <c r="M86" s="139">
        <f>'Ref. ACS-Counties-Pt1'!BG43</f>
        <v>3.2167928220058359E-2</v>
      </c>
      <c r="N86" s="2">
        <f>'Ref. ACS-Counties-Pt1'!BP43</f>
        <v>17750</v>
      </c>
      <c r="O86" s="139">
        <f>'Ref. ACS-Counties-Pt1'!BQ43</f>
        <v>3.2677091425899404E-2</v>
      </c>
      <c r="P86" s="2">
        <f>'Ref. ACS-Counties-Pt1'!BZ43</f>
        <v>15134</v>
      </c>
      <c r="Q86" s="139">
        <f>'Ref. ACS-Counties-Pt1'!CA43</f>
        <v>3.2764809546696458E-2</v>
      </c>
      <c r="R86" s="2">
        <f>'Ref. ACS-Counties-Pt1'!CJ43</f>
        <v>134422</v>
      </c>
      <c r="S86" s="139">
        <f>'Ref. ACS-Counties-Pt1'!CK43</f>
        <v>3.2025345437123258E-2</v>
      </c>
      <c r="T86" s="2">
        <f>'Ref. ACS-State'!H43</f>
        <v>1321745</v>
      </c>
      <c r="U86" s="139">
        <f>'Ref. ACS-State'!I43</f>
        <v>3.364631717995982E-2</v>
      </c>
      <c r="V86" s="99"/>
      <c r="W86" s="129"/>
    </row>
    <row r="87" spans="1:23" s="23" customFormat="1" ht="14.4" x14ac:dyDescent="0.3">
      <c r="A87" s="4" t="s">
        <v>180</v>
      </c>
      <c r="B87" s="2">
        <f>'Ref. ACS-Counties-Pt1'!H44</f>
        <v>29129</v>
      </c>
      <c r="C87" s="139">
        <f>'Ref. ACS-Counties-Pt1'!I44</f>
        <v>2.9586976814105541E-2</v>
      </c>
      <c r="D87" s="2">
        <f>'Ref. ACS-Counties-Pt1'!R44</f>
        <v>25084</v>
      </c>
      <c r="E87" s="139">
        <f>'Ref. ACS-Counties-Pt1'!S44</f>
        <v>2.8259172345576646E-2</v>
      </c>
      <c r="F87" s="2">
        <f>'Ref. ACS-Counties-Pt1'!AB44</f>
        <v>3843</v>
      </c>
      <c r="G87" s="139">
        <f>'Ref. ACS-Counties-Pt1'!AC44</f>
        <v>2.5502518398577222E-2</v>
      </c>
      <c r="H87" s="2">
        <f>'Ref. ACS-Counties-Pt1'!AL44</f>
        <v>5202</v>
      </c>
      <c r="I87" s="139">
        <f>'Ref. ACS-Counties-Pt1'!AM44</f>
        <v>3.3467796413888945E-2</v>
      </c>
      <c r="J87" s="2">
        <f>'Ref. ACS-Counties-Pt1'!AV44</f>
        <v>7966</v>
      </c>
      <c r="K87" s="139">
        <f>'Ref. ACS-Counties-Pt1'!AW44</f>
        <v>2.9353457487968988E-2</v>
      </c>
      <c r="L87" s="2">
        <f>'Ref. ACS-Counties-Pt1'!BF44</f>
        <v>24211</v>
      </c>
      <c r="M87" s="139">
        <f>'Ref. ACS-Counties-Pt1'!BG44</f>
        <v>3.2602884717675529E-2</v>
      </c>
      <c r="N87" s="2">
        <f>'Ref. ACS-Counties-Pt1'!BP44</f>
        <v>16529</v>
      </c>
      <c r="O87" s="139">
        <f>'Ref. ACS-Counties-Pt1'!BQ44</f>
        <v>3.0429275728376972E-2</v>
      </c>
      <c r="P87" s="2">
        <f>'Ref. ACS-Counties-Pt1'!BZ44</f>
        <v>13361</v>
      </c>
      <c r="Q87" s="139">
        <f>'Ref. ACS-Counties-Pt1'!CA44</f>
        <v>2.892629974583133E-2</v>
      </c>
      <c r="R87" s="2">
        <f>'Ref. ACS-Counties-Pt1'!CJ44</f>
        <v>125325</v>
      </c>
      <c r="S87" s="139">
        <f>'Ref. ACS-Counties-Pt1'!CK44</f>
        <v>2.9858032293132619E-2</v>
      </c>
      <c r="T87" s="2">
        <f>'Ref. ACS-State'!H44</f>
        <v>1261665</v>
      </c>
      <c r="U87" s="139">
        <f>'Ref. ACS-State'!I44</f>
        <v>3.2116921769973786E-2</v>
      </c>
      <c r="V87" s="99"/>
      <c r="W87" s="129"/>
    </row>
    <row r="88" spans="1:23" s="23" customFormat="1" ht="14.4" x14ac:dyDescent="0.3">
      <c r="A88" s="4" t="s">
        <v>181</v>
      </c>
      <c r="B88" s="2">
        <f>'Ref. ACS-Counties-Pt1'!H45</f>
        <v>27686</v>
      </c>
      <c r="C88" s="139">
        <f>'Ref. ACS-Counties-Pt1'!I45</f>
        <v>2.8121289439229837E-2</v>
      </c>
      <c r="D88" s="2">
        <f>'Ref. ACS-Counties-Pt1'!R45</f>
        <v>24720</v>
      </c>
      <c r="E88" s="139">
        <f>'Ref. ACS-Counties-Pt1'!S45</f>
        <v>2.7849096650560304E-2</v>
      </c>
      <c r="F88" s="2">
        <f>'Ref. ACS-Counties-Pt1'!AB45</f>
        <v>3652</v>
      </c>
      <c r="G88" s="139">
        <f>'Ref. ACS-Counties-Pt1'!AC45</f>
        <v>2.4235023989488423E-2</v>
      </c>
      <c r="H88" s="2">
        <f>'Ref. ACS-Counties-Pt1'!AL45</f>
        <v>4777</v>
      </c>
      <c r="I88" s="139">
        <f>'Ref. ACS-Counties-Pt1'!AM45</f>
        <v>3.0733499321250957E-2</v>
      </c>
      <c r="J88" s="2">
        <f>'Ref. ACS-Counties-Pt1'!AV45</f>
        <v>7768</v>
      </c>
      <c r="K88" s="139">
        <f>'Ref. ACS-Counties-Pt1'!AW45</f>
        <v>2.8623858619952685E-2</v>
      </c>
      <c r="L88" s="2">
        <f>'Ref. ACS-Counties-Pt1'!BF45</f>
        <v>23266</v>
      </c>
      <c r="M88" s="139">
        <f>'Ref. ACS-Counties-Pt1'!BG45</f>
        <v>3.1330333973872984E-2</v>
      </c>
      <c r="N88" s="2">
        <f>'Ref. ACS-Counties-Pt1'!BP45</f>
        <v>16552</v>
      </c>
      <c r="O88" s="139">
        <f>'Ref. ACS-Counties-Pt1'!BQ45</f>
        <v>3.0471617875013346E-2</v>
      </c>
      <c r="P88" s="2">
        <f>'Ref. ACS-Counties-Pt1'!BZ45</f>
        <v>12894</v>
      </c>
      <c r="Q88" s="139">
        <f>'Ref. ACS-Counties-Pt1'!CA45</f>
        <v>2.7915254017120663E-2</v>
      </c>
      <c r="R88" s="2">
        <f>'Ref. ACS-Counties-Pt1'!CJ45</f>
        <v>121315</v>
      </c>
      <c r="S88" s="139">
        <f>'Ref. ACS-Counties-Pt1'!CK45</f>
        <v>2.8902670557681098E-2</v>
      </c>
      <c r="T88" s="2">
        <f>'Ref. ACS-State'!H45</f>
        <v>1284503</v>
      </c>
      <c r="U88" s="139">
        <f>'Ref. ACS-State'!I45</f>
        <v>3.2698285491233124E-2</v>
      </c>
      <c r="V88" s="99"/>
      <c r="W88" s="129"/>
    </row>
    <row r="89" spans="1:23" s="23" customFormat="1" ht="14.4" x14ac:dyDescent="0.3">
      <c r="A89" s="4" t="s">
        <v>182</v>
      </c>
      <c r="B89" s="2">
        <f>'Ref. ACS-Counties-Pt1'!H46</f>
        <v>27664</v>
      </c>
      <c r="C89" s="139">
        <f>'Ref. ACS-Counties-Pt1'!I46</f>
        <v>2.8098943547166591E-2</v>
      </c>
      <c r="D89" s="2">
        <f>'Ref. ACS-Counties-Pt1'!R46</f>
        <v>24735</v>
      </c>
      <c r="E89" s="139">
        <f>'Ref. ACS-Counties-Pt1'!S46</f>
        <v>2.7865995374256033E-2</v>
      </c>
      <c r="F89" s="2">
        <f>'Ref. ACS-Counties-Pt1'!AB46</f>
        <v>3684</v>
      </c>
      <c r="G89" s="139">
        <f>'Ref. ACS-Counties-Pt1'!AC46</f>
        <v>2.4447379073733667E-2</v>
      </c>
      <c r="H89" s="2">
        <f>'Ref. ACS-Counties-Pt1'!AL46</f>
        <v>4627</v>
      </c>
      <c r="I89" s="139">
        <f>'Ref. ACS-Counties-Pt1'!AM46</f>
        <v>2.9768453288555197E-2</v>
      </c>
      <c r="J89" s="2">
        <f>'Ref. ACS-Counties-Pt1'!AV46</f>
        <v>7453</v>
      </c>
      <c r="K89" s="139">
        <f>'Ref. ACS-Counties-Pt1'!AW46</f>
        <v>2.7463133148108571E-2</v>
      </c>
      <c r="L89" s="2">
        <f>'Ref. ACS-Counties-Pt1'!BF46</f>
        <v>22597</v>
      </c>
      <c r="M89" s="139">
        <f>'Ref. ACS-Counties-Pt1'!BG46</f>
        <v>3.0429448844133407E-2</v>
      </c>
      <c r="N89" s="2">
        <f>'Ref. ACS-Counties-Pt1'!BP46</f>
        <v>16727</v>
      </c>
      <c r="O89" s="139">
        <f>'Ref. ACS-Counties-Pt1'!BQ46</f>
        <v>3.0793786382029256E-2</v>
      </c>
      <c r="P89" s="2">
        <f>'Ref. ACS-Counties-Pt1'!BZ46</f>
        <v>12615</v>
      </c>
      <c r="Q89" s="139">
        <f>'Ref. ACS-Counties-Pt1'!CA46</f>
        <v>2.731122455607082E-2</v>
      </c>
      <c r="R89" s="2">
        <f>'Ref. ACS-Counties-Pt1'!CJ46</f>
        <v>120102</v>
      </c>
      <c r="S89" s="139">
        <f>'Ref. ACS-Counties-Pt1'!CK46</f>
        <v>2.8613679588827556E-2</v>
      </c>
      <c r="T89" s="2">
        <f>'Ref. ACS-State'!H46</f>
        <v>1275929</v>
      </c>
      <c r="U89" s="139">
        <f>'Ref. ACS-State'!I46</f>
        <v>3.2480025899934518E-2</v>
      </c>
      <c r="V89" s="99"/>
      <c r="W89" s="129"/>
    </row>
    <row r="90" spans="1:23" s="23" customFormat="1" ht="14.4" x14ac:dyDescent="0.3">
      <c r="A90" s="4" t="s">
        <v>183</v>
      </c>
      <c r="B90" s="2">
        <f>'Ref. ACS-Counties-Pt1'!H47</f>
        <v>27855</v>
      </c>
      <c r="C90" s="139">
        <f>'Ref. ACS-Counties-Pt1'!I47</f>
        <v>2.8292946519170237E-2</v>
      </c>
      <c r="D90" s="2">
        <f>'Ref. ACS-Counties-Pt1'!R47</f>
        <v>24064</v>
      </c>
      <c r="E90" s="139">
        <f>'Ref. ACS-Counties-Pt1'!S47</f>
        <v>2.7110059134267121E-2</v>
      </c>
      <c r="F90" s="2">
        <f>'Ref. ACS-Counties-Pt1'!AB47</f>
        <v>3342</v>
      </c>
      <c r="G90" s="139">
        <f>'Ref. ACS-Counties-Pt1'!AC47</f>
        <v>2.2177834110862625E-2</v>
      </c>
      <c r="H90" s="2">
        <f>'Ref. ACS-Counties-Pt1'!AL47</f>
        <v>4890</v>
      </c>
      <c r="I90" s="139">
        <f>'Ref. ACS-Counties-Pt1'!AM47</f>
        <v>3.1460500665881762E-2</v>
      </c>
      <c r="J90" s="2">
        <f>'Ref. ACS-Counties-Pt1'!AV47</f>
        <v>6807</v>
      </c>
      <c r="K90" s="139">
        <f>'Ref. ACS-Counties-Pt1'!AW47</f>
        <v>2.5082724720136191E-2</v>
      </c>
      <c r="L90" s="2">
        <f>'Ref. ACS-Counties-Pt1'!BF47</f>
        <v>21753</v>
      </c>
      <c r="M90" s="139">
        <f>'Ref. ACS-Counties-Pt1'!BG47</f>
        <v>2.9292906169245209E-2</v>
      </c>
      <c r="N90" s="2">
        <f>'Ref. ACS-Counties-Pt1'!BP47</f>
        <v>17086</v>
      </c>
      <c r="O90" s="139">
        <f>'Ref. ACS-Counties-Pt1'!BQ47</f>
        <v>3.1454692062136178E-2</v>
      </c>
      <c r="P90" s="2">
        <f>'Ref. ACS-Counties-Pt1'!BZ47</f>
        <v>12133</v>
      </c>
      <c r="Q90" s="139">
        <f>'Ref. ACS-Counties-Pt1'!CA47</f>
        <v>2.6267704125153172E-2</v>
      </c>
      <c r="R90" s="2">
        <f>'Ref. ACS-Counties-Pt1'!CJ47</f>
        <v>117930</v>
      </c>
      <c r="S90" s="139">
        <f>'Ref. ACS-Counties-Pt1'!CK47</f>
        <v>2.8096211835859801E-2</v>
      </c>
      <c r="T90" s="2">
        <f>'Ref. ACS-State'!H47</f>
        <v>1264187</v>
      </c>
      <c r="U90" s="139">
        <f>'Ref. ACS-State'!I47</f>
        <v>3.2181121757057424E-2</v>
      </c>
      <c r="V90" s="99"/>
      <c r="W90" s="129"/>
    </row>
    <row r="91" spans="1:23" s="23" customFormat="1" ht="14.4" x14ac:dyDescent="0.3">
      <c r="A91" s="4" t="s">
        <v>184</v>
      </c>
      <c r="B91" s="2">
        <f>'Ref. ACS-Counties-Pt1'!H48</f>
        <v>10674</v>
      </c>
      <c r="C91" s="139">
        <f>'Ref. ACS-Counties-Pt1'!I48</f>
        <v>1.084182054014084E-2</v>
      </c>
      <c r="D91" s="2">
        <f>'Ref. ACS-Counties-Pt1'!R48</f>
        <v>9033</v>
      </c>
      <c r="E91" s="139">
        <f>'Ref. ACS-Counties-Pt1'!S48</f>
        <v>1.0176411409567607E-2</v>
      </c>
      <c r="F91" s="2">
        <f>'Ref. ACS-Counties-Pt1'!AB48</f>
        <v>1217</v>
      </c>
      <c r="G91" s="139">
        <f>'Ref. ACS-Counties-Pt1'!AC48</f>
        <v>8.07612929770192E-3</v>
      </c>
      <c r="H91" s="2">
        <f>'Ref. ACS-Counties-Pt1'!AL48</f>
        <v>1702</v>
      </c>
      <c r="I91" s="139">
        <f>'Ref. ACS-Counties-Pt1'!AM48</f>
        <v>1.0950055650987885E-2</v>
      </c>
      <c r="J91" s="2">
        <f>'Ref. ACS-Counties-Pt1'!AV48</f>
        <v>2860</v>
      </c>
      <c r="K91" s="139">
        <f>'Ref. ACS-Counties-Pt1'!AW48</f>
        <v>1.0538650315791025E-2</v>
      </c>
      <c r="L91" s="2">
        <f>'Ref. ACS-Counties-Pt1'!BF48</f>
        <v>9064</v>
      </c>
      <c r="M91" s="139">
        <f>'Ref. ACS-Counties-Pt1'!BG48</f>
        <v>1.2205714224154764E-2</v>
      </c>
      <c r="N91" s="2">
        <f>'Ref. ACS-Counties-Pt1'!BP48</f>
        <v>6596</v>
      </c>
      <c r="O91" s="139">
        <f>'Ref. ACS-Counties-Pt1'!BQ48</f>
        <v>1.2142991270153941E-2</v>
      </c>
      <c r="P91" s="2">
        <f>'Ref. ACS-Counties-Pt1'!BZ48</f>
        <v>4635</v>
      </c>
      <c r="Q91" s="139">
        <f>'Ref. ACS-Counties-Pt1'!CA48</f>
        <v>1.0034682981957055E-2</v>
      </c>
      <c r="R91" s="2">
        <f>'Ref. ACS-Counties-Pt1'!CJ48</f>
        <v>45781</v>
      </c>
      <c r="S91" s="139">
        <f>'Ref. ACS-Counties-Pt1'!CK48</f>
        <v>1.0907086187208493E-2</v>
      </c>
      <c r="T91" s="2">
        <f>'Ref. ACS-State'!H48</f>
        <v>490110</v>
      </c>
      <c r="U91" s="139">
        <f>'Ref. ACS-State'!I48</f>
        <v>1.2476231431229251E-2</v>
      </c>
      <c r="V91" s="99"/>
      <c r="W91" s="129"/>
    </row>
    <row r="92" spans="1:23" s="23" customFormat="1" ht="14.4" x14ac:dyDescent="0.3">
      <c r="A92" s="4" t="s">
        <v>185</v>
      </c>
      <c r="B92" s="2">
        <f>'Ref. ACS-Counties-Pt1'!H49</f>
        <v>14028</v>
      </c>
      <c r="C92" s="139">
        <f>'Ref. ACS-Counties-Pt1'!I49</f>
        <v>1.4248553357419496E-2</v>
      </c>
      <c r="D92" s="2">
        <f>'Ref. ACS-Counties-Pt1'!R49</f>
        <v>13151</v>
      </c>
      <c r="E92" s="139">
        <f>'Ref. ACS-Counties-Pt1'!S49</f>
        <v>1.4815674354834893E-2</v>
      </c>
      <c r="F92" s="2">
        <f>'Ref. ACS-Counties-Pt1'!AB49</f>
        <v>1981</v>
      </c>
      <c r="G92" s="139">
        <f>'Ref. ACS-Counties-Pt1'!AC49</f>
        <v>1.3146106934057111E-2</v>
      </c>
      <c r="H92" s="2">
        <f>'Ref. ACS-Counties-Pt1'!AL49</f>
        <v>2624</v>
      </c>
      <c r="I92" s="139">
        <f>'Ref. ACS-Counties-Pt1'!AM49</f>
        <v>1.688187193195782E-2</v>
      </c>
      <c r="J92" s="2">
        <f>'Ref. ACS-Counties-Pt1'!AV49</f>
        <v>4042</v>
      </c>
      <c r="K92" s="139">
        <f>'Ref. ACS-Counties-Pt1'!AW49</f>
        <v>1.489413446728228E-2</v>
      </c>
      <c r="L92" s="2">
        <f>'Ref. ACS-Counties-Pt1'!BF49</f>
        <v>11501</v>
      </c>
      <c r="M92" s="139">
        <f>'Ref. ACS-Counties-Pt1'!BG49</f>
        <v>1.5487413867167248E-2</v>
      </c>
      <c r="N92" s="2">
        <f>'Ref. ACS-Counties-Pt1'!BP49</f>
        <v>7757</v>
      </c>
      <c r="O92" s="139">
        <f>'Ref. ACS-Counties-Pt1'!BQ49</f>
        <v>1.4280349193842348E-2</v>
      </c>
      <c r="P92" s="2">
        <f>'Ref. ACS-Counties-Pt1'!BZ49</f>
        <v>6504</v>
      </c>
      <c r="Q92" s="139">
        <f>'Ref. ACS-Counties-Pt1'!CA49</f>
        <v>1.4081030876946858E-2</v>
      </c>
      <c r="R92" s="2">
        <f>'Ref. ACS-Counties-Pt1'!CJ49</f>
        <v>61588</v>
      </c>
      <c r="S92" s="139">
        <f>'Ref. ACS-Counties-Pt1'!CK49</f>
        <v>1.4673022085533227E-2</v>
      </c>
      <c r="T92" s="2">
        <f>'Ref. ACS-State'!H49</f>
        <v>668292</v>
      </c>
      <c r="U92" s="139">
        <f>'Ref. ACS-State'!I49</f>
        <v>1.7012029249839952E-2</v>
      </c>
      <c r="V92" s="99"/>
      <c r="W92" s="129"/>
    </row>
    <row r="93" spans="1:23" s="23" customFormat="1" ht="14.4" x14ac:dyDescent="0.3">
      <c r="A93" s="4" t="s">
        <v>186</v>
      </c>
      <c r="B93" s="2">
        <f>'Ref. ACS-Counties-Pt1'!H50</f>
        <v>8579</v>
      </c>
      <c r="C93" s="139">
        <f>'Ref. ACS-Counties-Pt1'!I50</f>
        <v>8.7138821822998185E-3</v>
      </c>
      <c r="D93" s="2">
        <f>'Ref. ACS-Counties-Pt1'!R50</f>
        <v>7231</v>
      </c>
      <c r="E93" s="139">
        <f>'Ref. ACS-Counties-Pt1'!S50</f>
        <v>8.1463114029207747E-3</v>
      </c>
      <c r="F93" s="2">
        <f>'Ref. ACS-Counties-Pt1'!AB50</f>
        <v>1295</v>
      </c>
      <c r="G93" s="139">
        <f>'Ref. ACS-Counties-Pt1'!AC50</f>
        <v>8.5937448155497011E-3</v>
      </c>
      <c r="H93" s="2">
        <f>'Ref. ACS-Counties-Pt1'!AL50</f>
        <v>1476</v>
      </c>
      <c r="I93" s="139">
        <f>'Ref. ACS-Counties-Pt1'!AM50</f>
        <v>9.4960529617262746E-3</v>
      </c>
      <c r="J93" s="2">
        <f>'Ref. ACS-Counties-Pt1'!AV50</f>
        <v>1822</v>
      </c>
      <c r="K93" s="139">
        <f>'Ref. ACS-Counties-Pt1'!AW50</f>
        <v>6.7137835228570798E-3</v>
      </c>
      <c r="L93" s="2">
        <f>'Ref. ACS-Counties-Pt1'!BF50</f>
        <v>7324</v>
      </c>
      <c r="M93" s="139">
        <f>'Ref. ACS-Counties-Pt1'!BG50</f>
        <v>9.8626049181056372E-3</v>
      </c>
      <c r="N93" s="2">
        <f>'Ref. ACS-Counties-Pt1'!BP50</f>
        <v>4757</v>
      </c>
      <c r="O93" s="139">
        <f>'Ref. ACS-Counties-Pt1'!BQ50</f>
        <v>8.7574605021410405E-3</v>
      </c>
      <c r="P93" s="2">
        <f>'Ref. ACS-Counties-Pt1'!BZ50</f>
        <v>4203</v>
      </c>
      <c r="Q93" s="139">
        <f>'Ref. ACS-Counties-Pt1'!CA50</f>
        <v>9.0994115583960099E-3</v>
      </c>
      <c r="R93" s="2">
        <f>'Ref. ACS-Counties-Pt1'!CJ50</f>
        <v>36687</v>
      </c>
      <c r="S93" s="139">
        <f>'Ref. ACS-Counties-Pt1'!CK50</f>
        <v>8.7404877776832736E-3</v>
      </c>
      <c r="T93" s="2">
        <f>'Ref. ACS-State'!H50</f>
        <v>409644</v>
      </c>
      <c r="U93" s="139">
        <f>'Ref. ACS-State'!I50</f>
        <v>1.0427890368314206E-2</v>
      </c>
      <c r="V93" s="99"/>
      <c r="W93" s="129"/>
    </row>
    <row r="94" spans="1:23" s="23" customFormat="1" ht="14.4" x14ac:dyDescent="0.3">
      <c r="A94" s="4" t="s">
        <v>187</v>
      </c>
      <c r="B94" s="2">
        <f>'Ref. ACS-Counties-Pt1'!H51</f>
        <v>12155</v>
      </c>
      <c r="C94" s="139">
        <f>'Ref. ACS-Counties-Pt1'!I51</f>
        <v>1.2346105364943967E-2</v>
      </c>
      <c r="D94" s="2">
        <f>'Ref. ACS-Counties-Pt1'!R51</f>
        <v>9623</v>
      </c>
      <c r="E94" s="139">
        <f>'Ref. ACS-Counties-Pt1'!S51</f>
        <v>1.0841094541599589E-2</v>
      </c>
      <c r="F94" s="2">
        <f>'Ref. ACS-Counties-Pt1'!AB51</f>
        <v>1140</v>
      </c>
      <c r="G94" s="139">
        <f>'Ref. ACS-Counties-Pt1'!AC51</f>
        <v>7.565149876236802E-3</v>
      </c>
      <c r="H94" s="2">
        <f>'Ref. ACS-Counties-Pt1'!AL51</f>
        <v>2239</v>
      </c>
      <c r="I94" s="139">
        <f>'Ref. ACS-Counties-Pt1'!AM51</f>
        <v>1.4404920448038705E-2</v>
      </c>
      <c r="J94" s="2">
        <f>'Ref. ACS-Counties-Pt1'!AV51</f>
        <v>2867</v>
      </c>
      <c r="K94" s="139">
        <f>'Ref. ACS-Counties-Pt1'!AW51</f>
        <v>1.056444421516534E-2</v>
      </c>
      <c r="L94" s="2">
        <f>'Ref. ACS-Counties-Pt1'!BF51</f>
        <v>9236</v>
      </c>
      <c r="M94" s="139">
        <f>'Ref. ACS-Counties-Pt1'!BG51</f>
        <v>1.2437331925672264E-2</v>
      </c>
      <c r="N94" s="2">
        <f>'Ref. ACS-Counties-Pt1'!BP51</f>
        <v>7171</v>
      </c>
      <c r="O94" s="139">
        <f>'Ref. ACS-Counties-Pt1'!BQ51</f>
        <v>1.3201544936063358E-2</v>
      </c>
      <c r="P94" s="2">
        <f>'Ref. ACS-Counties-Pt1'!BZ51</f>
        <v>4688</v>
      </c>
      <c r="Q94" s="139">
        <f>'Ref. ACS-Counties-Pt1'!CA51</f>
        <v>1.0149426929755054E-2</v>
      </c>
      <c r="R94" s="2">
        <f>'Ref. ACS-Counties-Pt1'!CJ51</f>
        <v>49119</v>
      </c>
      <c r="S94" s="139">
        <f>'Ref. ACS-Counties-Pt1'!CK51</f>
        <v>1.1702347402404795E-2</v>
      </c>
      <c r="T94" s="2">
        <f>'Ref. ACS-State'!H51</f>
        <v>556798</v>
      </c>
      <c r="U94" s="139">
        <f>'Ref. ACS-State'!I51</f>
        <v>1.4173839971527992E-2</v>
      </c>
      <c r="V94" s="99"/>
      <c r="W94" s="129"/>
    </row>
    <row r="95" spans="1:23" s="23" customFormat="1" ht="14.4" x14ac:dyDescent="0.3">
      <c r="A95" s="4" t="s">
        <v>188</v>
      </c>
      <c r="B95" s="2">
        <f>'Ref. ACS-Counties-Pt1'!H52</f>
        <v>15486</v>
      </c>
      <c r="C95" s="139">
        <f>'Ref. ACS-Counties-Pt1'!I52</f>
        <v>1.5729476567792867E-2</v>
      </c>
      <c r="D95" s="2">
        <f>'Ref. ACS-Counties-Pt1'!R52</f>
        <v>13076</v>
      </c>
      <c r="E95" s="139">
        <f>'Ref. ACS-Counties-Pt1'!S52</f>
        <v>1.4731180736356252E-2</v>
      </c>
      <c r="F95" s="2">
        <f>'Ref. ACS-Counties-Pt1'!AB52</f>
        <v>2007</v>
      </c>
      <c r="G95" s="139">
        <f>'Ref. ACS-Counties-Pt1'!AC52</f>
        <v>1.331864544000637E-2</v>
      </c>
      <c r="H95" s="2">
        <f>'Ref. ACS-Counties-Pt1'!AL52</f>
        <v>2983</v>
      </c>
      <c r="I95" s="139">
        <f>'Ref. ACS-Counties-Pt1'!AM52</f>
        <v>1.9191548770209673E-2</v>
      </c>
      <c r="J95" s="2">
        <f>'Ref. ACS-Counties-Pt1'!AV52</f>
        <v>4390</v>
      </c>
      <c r="K95" s="139">
        <f>'Ref. ACS-Counties-Pt1'!AW52</f>
        <v>1.6176459750462446E-2</v>
      </c>
      <c r="L95" s="2">
        <f>'Ref. ACS-Counties-Pt1'!BF52</f>
        <v>12885</v>
      </c>
      <c r="M95" s="139">
        <f>'Ref. ACS-Counties-Pt1'!BG52</f>
        <v>1.73511283956569E-2</v>
      </c>
      <c r="N95" s="2">
        <f>'Ref. ACS-Counties-Pt1'!BP52</f>
        <v>10051</v>
      </c>
      <c r="O95" s="139">
        <f>'Ref. ACS-Counties-Pt1'!BQ52</f>
        <v>1.8503518080096613E-2</v>
      </c>
      <c r="P95" s="2">
        <f>'Ref. ACS-Counties-Pt1'!BZ52</f>
        <v>7072</v>
      </c>
      <c r="Q95" s="139">
        <f>'Ref. ACS-Counties-Pt1'!CA52</f>
        <v>1.5310739600517863E-2</v>
      </c>
      <c r="R95" s="2">
        <f>'Ref. ACS-Counties-Pt1'!CJ52</f>
        <v>67950</v>
      </c>
      <c r="S95" s="139">
        <f>'Ref. ACS-Counties-Pt1'!CK52</f>
        <v>1.6188735641878008E-2</v>
      </c>
      <c r="T95" s="2">
        <f>'Ref. ACS-State'!H52</f>
        <v>729375</v>
      </c>
      <c r="U95" s="139">
        <f>'Ref. ACS-State'!I52</f>
        <v>1.8566957009962734E-2</v>
      </c>
      <c r="V95" s="99"/>
      <c r="W95" s="129"/>
    </row>
    <row r="96" spans="1:23" s="23" customFormat="1" ht="14.4" x14ac:dyDescent="0.3">
      <c r="A96" s="4" t="s">
        <v>189</v>
      </c>
      <c r="B96" s="2">
        <f>'Ref. ACS-Counties-Pt1'!H53</f>
        <v>10446</v>
      </c>
      <c r="C96" s="139">
        <f>'Ref. ACS-Counties-Pt1'!I53</f>
        <v>1.061023584057628E-2</v>
      </c>
      <c r="D96" s="2">
        <f>'Ref. ACS-Counties-Pt1'!R53</f>
        <v>8617</v>
      </c>
      <c r="E96" s="139">
        <f>'Ref. ACS-Counties-Pt1'!S53</f>
        <v>9.7077534724060738E-3</v>
      </c>
      <c r="F96" s="2">
        <f>'Ref. ACS-Counties-Pt1'!AB53</f>
        <v>1722</v>
      </c>
      <c r="G96" s="139">
        <f>'Ref. ACS-Counties-Pt1'!AC53</f>
        <v>1.1427357970947171E-2</v>
      </c>
      <c r="H96" s="2">
        <f>'Ref. ACS-Counties-Pt1'!AL53</f>
        <v>1661</v>
      </c>
      <c r="I96" s="139">
        <f>'Ref. ACS-Counties-Pt1'!AM53</f>
        <v>1.0686276402051045E-2</v>
      </c>
      <c r="J96" s="2">
        <f>'Ref. ACS-Counties-Pt1'!AV53</f>
        <v>2800</v>
      </c>
      <c r="K96" s="139">
        <f>'Ref. ACS-Counties-Pt1'!AW53</f>
        <v>1.031755974972548E-2</v>
      </c>
      <c r="L96" s="2">
        <f>'Ref. ACS-Counties-Pt1'!BF53</f>
        <v>8949</v>
      </c>
      <c r="M96" s="139">
        <f>'Ref. ACS-Counties-Pt1'!BG53</f>
        <v>1.2050853551628528E-2</v>
      </c>
      <c r="N96" s="2">
        <f>'Ref. ACS-Counties-Pt1'!BP53</f>
        <v>6575</v>
      </c>
      <c r="O96" s="139">
        <f>'Ref. ACS-Counties-Pt1'!BQ53</f>
        <v>1.2104331049312031E-2</v>
      </c>
      <c r="P96" s="2">
        <f>'Ref. ACS-Counties-Pt1'!BZ53</f>
        <v>4759</v>
      </c>
      <c r="Q96" s="139">
        <f>'Ref. ACS-Counties-Pt1'!CA53</f>
        <v>1.0303140520201429E-2</v>
      </c>
      <c r="R96" s="2">
        <f>'Ref. ACS-Counties-Pt1'!CJ53</f>
        <v>45529</v>
      </c>
      <c r="S96" s="139">
        <f>'Ref. ACS-Counties-Pt1'!CK53</f>
        <v>1.0847048492112786E-2</v>
      </c>
      <c r="T96" s="2">
        <f>'Ref. ACS-State'!H53</f>
        <v>518080</v>
      </c>
      <c r="U96" s="139">
        <f>'Ref. ACS-State'!I53</f>
        <v>1.3188235253088593E-2</v>
      </c>
      <c r="V96" s="99"/>
      <c r="W96" s="129"/>
    </row>
    <row r="97" spans="1:23" s="23" customFormat="1" ht="14.4" x14ac:dyDescent="0.3">
      <c r="A97" s="4" t="s">
        <v>190</v>
      </c>
      <c r="B97" s="2">
        <f>'Ref. ACS-Counties-Pt1'!H54</f>
        <v>7931</v>
      </c>
      <c r="C97" s="139">
        <f>'Ref. ACS-Counties-Pt1'!I54</f>
        <v>8.0556940888005437E-3</v>
      </c>
      <c r="D97" s="2">
        <f>'Ref. ACS-Counties-Pt1'!R54</f>
        <v>6363</v>
      </c>
      <c r="E97" s="139">
        <f>'Ref. ACS-Counties-Pt1'!S54</f>
        <v>7.1684385917279618E-3</v>
      </c>
      <c r="F97" s="2">
        <f>'Ref. ACS-Counties-Pt1'!AB54</f>
        <v>976</v>
      </c>
      <c r="G97" s="139">
        <f>'Ref. ACS-Counties-Pt1'!AC54</f>
        <v>6.476830069479929E-3</v>
      </c>
      <c r="H97" s="2">
        <f>'Ref. ACS-Counties-Pt1'!AL54</f>
        <v>1397</v>
      </c>
      <c r="I97" s="139">
        <f>'Ref. ACS-Counties-Pt1'!AM54</f>
        <v>8.987795384506508E-3</v>
      </c>
      <c r="J97" s="2">
        <f>'Ref. ACS-Counties-Pt1'!AV54</f>
        <v>2159</v>
      </c>
      <c r="K97" s="139">
        <f>'Ref. ACS-Counties-Pt1'!AW54</f>
        <v>7.9555755355918967E-3</v>
      </c>
      <c r="L97" s="2">
        <f>'Ref. ACS-Counties-Pt1'!BF54</f>
        <v>6356</v>
      </c>
      <c r="M97" s="139">
        <f>'Ref. ACS-Counties-Pt1'!BG54</f>
        <v>8.5590820397978464E-3</v>
      </c>
      <c r="N97" s="2">
        <f>'Ref. ACS-Counties-Pt1'!BP54</f>
        <v>4990</v>
      </c>
      <c r="O97" s="139">
        <f>'Ref. ACS-Counties-Pt1'!BQ54</f>
        <v>9.1864048571965087E-3</v>
      </c>
      <c r="P97" s="2">
        <f>'Ref. ACS-Counties-Pt1'!BZ54</f>
        <v>3406</v>
      </c>
      <c r="Q97" s="139">
        <f>'Ref. ACS-Counties-Pt1'!CA54</f>
        <v>7.3739223811317648E-3</v>
      </c>
      <c r="R97" s="2">
        <f>'Ref. ACS-Counties-Pt1'!CJ54</f>
        <v>33578</v>
      </c>
      <c r="S97" s="139">
        <f>'Ref. ACS-Counties-Pt1'!CK54</f>
        <v>7.9997846266810849E-3</v>
      </c>
      <c r="T97" s="2">
        <f>'Ref. ACS-State'!H54</f>
        <v>382536</v>
      </c>
      <c r="U97" s="139">
        <f>'Ref. ACS-State'!I54</f>
        <v>9.7378296031027985E-3</v>
      </c>
      <c r="V97" s="99"/>
      <c r="W97" s="129"/>
    </row>
    <row r="98" spans="1:23" s="23" customFormat="1" ht="14.4" x14ac:dyDescent="0.3">
      <c r="A98" s="4" t="s">
        <v>191</v>
      </c>
      <c r="B98" s="2">
        <f>'Ref. ACS-Counties-Pt1'!H55</f>
        <v>10539</v>
      </c>
      <c r="C98" s="139">
        <f>'Ref. ACS-Counties-Pt1'!I55</f>
        <v>1.0704698020661825E-2</v>
      </c>
      <c r="D98" s="2">
        <f>'Ref. ACS-Counties-Pt1'!R55</f>
        <v>6284</v>
      </c>
      <c r="E98" s="139">
        <f>'Ref. ACS-Counties-Pt1'!S55</f>
        <v>7.0794386469304593E-3</v>
      </c>
      <c r="F98" s="2">
        <f>'Ref. ACS-Counties-Pt1'!AB55</f>
        <v>978</v>
      </c>
      <c r="G98" s="139">
        <f>'Ref. ACS-Counties-Pt1'!AC55</f>
        <v>6.490102262245257E-3</v>
      </c>
      <c r="H98" s="2">
        <f>'Ref. ACS-Counties-Pt1'!AL55</f>
        <v>1472</v>
      </c>
      <c r="I98" s="139">
        <f>'Ref. ACS-Counties-Pt1'!AM55</f>
        <v>9.470318400854388E-3</v>
      </c>
      <c r="J98" s="2">
        <f>'Ref. ACS-Counties-Pt1'!AV55</f>
        <v>2236</v>
      </c>
      <c r="K98" s="139">
        <f>'Ref. ACS-Counties-Pt1'!AW55</f>
        <v>8.2393084287093465E-3</v>
      </c>
      <c r="L98" s="2">
        <f>'Ref. ACS-Counties-Pt1'!BF55</f>
        <v>7256</v>
      </c>
      <c r="M98" s="139">
        <f>'Ref. ACS-Counties-Pt1'!BG55</f>
        <v>9.7710351291336022E-3</v>
      </c>
      <c r="N98" s="2">
        <f>'Ref. ACS-Counties-Pt1'!BP55</f>
        <v>5395</v>
      </c>
      <c r="O98" s="139">
        <f>'Ref. ACS-Counties-Pt1'!BQ55</f>
        <v>9.9319948305761838E-3</v>
      </c>
      <c r="P98" s="2">
        <f>'Ref. ACS-Counties-Pt1'!BZ55</f>
        <v>4059</v>
      </c>
      <c r="Q98" s="139">
        <f>'Ref. ACS-Counties-Pt1'!CA55</f>
        <v>8.7876544172089937E-3</v>
      </c>
      <c r="R98" s="2">
        <f>'Ref. ACS-Counties-Pt1'!CJ55</f>
        <v>38219</v>
      </c>
      <c r="S98" s="139">
        <f>'Ref. ACS-Counties-Pt1'!CK55</f>
        <v>9.1054788446936798E-3</v>
      </c>
      <c r="T98" s="2">
        <f>'Ref. ACS-State'!H55</f>
        <v>451736</v>
      </c>
      <c r="U98" s="139">
        <f>'Ref. ACS-State'!I55</f>
        <v>1.1499383570663274E-2</v>
      </c>
      <c r="V98" s="99"/>
      <c r="W98" s="129"/>
    </row>
    <row r="99" spans="1:23" s="23" customFormat="1" ht="14.4" x14ac:dyDescent="0.3">
      <c r="A99" s="8" t="s">
        <v>193</v>
      </c>
      <c r="E99" s="25"/>
      <c r="H99" s="99"/>
      <c r="I99" s="99"/>
      <c r="J99" s="99"/>
      <c r="K99" s="99"/>
      <c r="L99" s="99"/>
      <c r="M99" s="99"/>
      <c r="N99" s="99"/>
      <c r="O99" s="99"/>
      <c r="P99" s="99"/>
      <c r="Q99" s="99"/>
      <c r="R99" s="99"/>
      <c r="S99" s="99"/>
      <c r="T99" s="99"/>
      <c r="U99" s="99"/>
      <c r="V99" s="99"/>
      <c r="W99" s="129"/>
    </row>
    <row r="100" spans="1:23" s="23" customFormat="1" ht="14.4" x14ac:dyDescent="0.3">
      <c r="A100" s="8"/>
      <c r="H100" s="99"/>
      <c r="I100" s="99"/>
      <c r="J100" s="99"/>
      <c r="K100" s="99"/>
      <c r="L100" s="99"/>
      <c r="M100" s="99"/>
      <c r="N100" s="99"/>
      <c r="O100" s="99"/>
      <c r="P100" s="99"/>
      <c r="Q100" s="99"/>
      <c r="R100" s="99"/>
      <c r="S100" s="99"/>
      <c r="T100" s="99"/>
      <c r="U100" s="99"/>
      <c r="V100" s="99"/>
      <c r="W100" s="295" t="s">
        <v>1610</v>
      </c>
    </row>
    <row r="101" spans="1:23" s="23" customFormat="1" ht="14.4" x14ac:dyDescent="0.3">
      <c r="A101" s="7" t="s">
        <v>194</v>
      </c>
      <c r="C101" s="207" t="s">
        <v>702</v>
      </c>
      <c r="E101" s="207" t="s">
        <v>702</v>
      </c>
      <c r="G101" s="207" t="s">
        <v>702</v>
      </c>
      <c r="H101" s="99"/>
      <c r="I101" s="207" t="s">
        <v>702</v>
      </c>
      <c r="J101" s="99"/>
      <c r="K101" s="207" t="s">
        <v>702</v>
      </c>
      <c r="L101" s="99"/>
      <c r="M101" s="207" t="s">
        <v>702</v>
      </c>
      <c r="N101" s="99"/>
      <c r="O101" s="207" t="s">
        <v>702</v>
      </c>
      <c r="P101" s="99"/>
      <c r="Q101" s="207" t="s">
        <v>702</v>
      </c>
      <c r="R101" s="99"/>
      <c r="S101" s="207" t="s">
        <v>702</v>
      </c>
      <c r="T101" s="99"/>
      <c r="U101" s="207" t="s">
        <v>702</v>
      </c>
      <c r="V101" s="99"/>
      <c r="W101" s="129"/>
    </row>
    <row r="102" spans="1:23" s="23" customFormat="1" ht="28.8" x14ac:dyDescent="0.3">
      <c r="A102" s="1" t="s">
        <v>0</v>
      </c>
      <c r="B102" s="213" t="s">
        <v>19</v>
      </c>
      <c r="C102" s="214" t="s">
        <v>19</v>
      </c>
      <c r="D102" s="213" t="s">
        <v>749</v>
      </c>
      <c r="E102" s="214" t="s">
        <v>749</v>
      </c>
      <c r="F102" s="213" t="s">
        <v>750</v>
      </c>
      <c r="G102" s="214" t="s">
        <v>750</v>
      </c>
      <c r="H102" s="213" t="s">
        <v>751</v>
      </c>
      <c r="I102" s="214" t="s">
        <v>751</v>
      </c>
      <c r="J102" s="213" t="s">
        <v>752</v>
      </c>
      <c r="K102" s="214" t="s">
        <v>752</v>
      </c>
      <c r="L102" s="213" t="s">
        <v>753</v>
      </c>
      <c r="M102" s="214" t="s">
        <v>753</v>
      </c>
      <c r="N102" s="213" t="s">
        <v>754</v>
      </c>
      <c r="O102" s="214" t="s">
        <v>754</v>
      </c>
      <c r="P102" s="213" t="s">
        <v>755</v>
      </c>
      <c r="Q102" s="214" t="s">
        <v>755</v>
      </c>
      <c r="R102" s="214" t="s">
        <v>756</v>
      </c>
      <c r="S102" s="214" t="s">
        <v>756</v>
      </c>
      <c r="T102" s="214" t="s">
        <v>1</v>
      </c>
      <c r="U102" s="214" t="s">
        <v>1</v>
      </c>
      <c r="V102" s="99"/>
      <c r="W102" s="127"/>
    </row>
    <row r="103" spans="1:23" s="23" customFormat="1" ht="14.4" x14ac:dyDescent="0.3">
      <c r="A103" s="4" t="s">
        <v>2</v>
      </c>
      <c r="B103" s="2">
        <f>SUM(B104:B113)</f>
        <v>984521</v>
      </c>
      <c r="C103" s="139"/>
      <c r="D103" s="2">
        <f>SUM(D104:D113)</f>
        <v>887641</v>
      </c>
      <c r="E103" s="139"/>
      <c r="F103" s="2">
        <f>SUM(F104:F113)</f>
        <v>150691</v>
      </c>
      <c r="G103" s="139"/>
      <c r="H103" s="2">
        <f>SUM(H104:H113)</f>
        <v>155433</v>
      </c>
      <c r="I103" s="139"/>
      <c r="J103" s="2">
        <f>SUM(J104:J113)</f>
        <v>271382</v>
      </c>
      <c r="K103" s="139"/>
      <c r="L103" s="2">
        <f>SUM(L104:L113)</f>
        <v>742603</v>
      </c>
      <c r="M103" s="139"/>
      <c r="N103" s="2">
        <f>SUM(N104:N113)</f>
        <v>543194</v>
      </c>
      <c r="O103" s="139"/>
      <c r="P103" s="2">
        <f>SUM(P104:P113)</f>
        <v>461898</v>
      </c>
      <c r="Q103" s="139"/>
      <c r="R103" s="2">
        <f>SUM(R104:R113)</f>
        <v>4197363</v>
      </c>
      <c r="S103" s="139"/>
      <c r="T103" s="2">
        <f>SUM(T104:T113)</f>
        <v>39283497</v>
      </c>
      <c r="U103" s="139"/>
      <c r="V103" s="99"/>
      <c r="W103" s="129"/>
    </row>
    <row r="104" spans="1:23" s="23" customFormat="1" ht="14.4" x14ac:dyDescent="0.3">
      <c r="A104" s="4" t="s">
        <v>1086</v>
      </c>
      <c r="B104" s="2">
        <f>SUM(B52,B76)</f>
        <v>77711</v>
      </c>
      <c r="C104" s="139">
        <f>B104/B103</f>
        <v>7.8932800823953986E-2</v>
      </c>
      <c r="D104" s="2">
        <f>SUM(D52,D76)</f>
        <v>70269</v>
      </c>
      <c r="E104" s="139">
        <f>D104/D103</f>
        <v>7.916376102500898E-2</v>
      </c>
      <c r="F104" s="2">
        <f>SUM(F52,F76)</f>
        <v>11642</v>
      </c>
      <c r="G104" s="139">
        <f>F104/F103</f>
        <v>7.7257434086972679E-2</v>
      </c>
      <c r="H104" s="2">
        <f>SUM(H52,H76)</f>
        <v>11611</v>
      </c>
      <c r="I104" s="139">
        <f>H104/H103</f>
        <v>7.470099657086976E-2</v>
      </c>
      <c r="J104" s="2">
        <f>SUM(J52,J76)</f>
        <v>21311</v>
      </c>
      <c r="K104" s="139">
        <f>J104/J103</f>
        <v>7.8527684223714173E-2</v>
      </c>
      <c r="L104" s="2">
        <f>SUM(L52,L76)</f>
        <v>52388</v>
      </c>
      <c r="M104" s="139">
        <f>L104/L103</f>
        <v>7.0546442715690619E-2</v>
      </c>
      <c r="N104" s="2">
        <f>SUM(N52,N76)</f>
        <v>39376</v>
      </c>
      <c r="O104" s="139">
        <f>N104/N103</f>
        <v>7.2489755041476894E-2</v>
      </c>
      <c r="P104" s="2">
        <f>SUM(P52,P76)</f>
        <v>37791</v>
      </c>
      <c r="Q104" s="139">
        <f>P104/P103</f>
        <v>8.1816764740267334E-2</v>
      </c>
      <c r="R104" s="2">
        <f>SUM(R52,R76)</f>
        <v>322099</v>
      </c>
      <c r="S104" s="139">
        <f>R104/R103</f>
        <v>7.6738418859650687E-2</v>
      </c>
      <c r="T104" s="2">
        <f>SUM(T52,T76)</f>
        <v>2451528</v>
      </c>
      <c r="U104" s="139">
        <f>T104/T103</f>
        <v>6.2406053106728254E-2</v>
      </c>
      <c r="V104" s="99"/>
      <c r="W104" s="129"/>
    </row>
    <row r="105" spans="1:23" s="23" customFormat="1" ht="14.4" x14ac:dyDescent="0.3">
      <c r="A105" s="4" t="s">
        <v>1085</v>
      </c>
      <c r="B105" s="2">
        <f>SUM(B53:B55,B77:B79)</f>
        <v>203133</v>
      </c>
      <c r="C105" s="139">
        <f>B105/B103</f>
        <v>0.20632673147652514</v>
      </c>
      <c r="D105" s="2">
        <f>SUM(D53:D55,D77:D79)</f>
        <v>187820</v>
      </c>
      <c r="E105" s="139">
        <f>D105/D103</f>
        <v>0.21159455230211313</v>
      </c>
      <c r="F105" s="2">
        <f>SUM(F53:F55,F77:F79)</f>
        <v>29397</v>
      </c>
      <c r="G105" s="139">
        <f>F105/F103</f>
        <v>0.19508132536116954</v>
      </c>
      <c r="H105" s="2">
        <f>SUM(H53:H55,H77:H79)</f>
        <v>31242</v>
      </c>
      <c r="I105" s="139">
        <f>H105/H103</f>
        <v>0.20099978768987281</v>
      </c>
      <c r="J105" s="2">
        <f>SUM(J53:J55,J77:J79)</f>
        <v>59148</v>
      </c>
      <c r="K105" s="139">
        <f>J105/J103</f>
        <v>0.21795108002741523</v>
      </c>
      <c r="L105" s="2">
        <f>SUM(L53:L55,L77:L79)</f>
        <v>150313</v>
      </c>
      <c r="M105" s="139">
        <f>L105/L103</f>
        <v>0.20241367190813933</v>
      </c>
      <c r="N105" s="2">
        <f>SUM(N53:N55,N77:N79)</f>
        <v>108247</v>
      </c>
      <c r="O105" s="139">
        <f>N105/N103</f>
        <v>0.19927871073686382</v>
      </c>
      <c r="P105" s="2">
        <f>SUM(P53:P55,P77:P79)</f>
        <v>105367</v>
      </c>
      <c r="Q105" s="139">
        <f>P105/P103</f>
        <v>0.2281174631628628</v>
      </c>
      <c r="R105" s="2">
        <f>SUM(R53:R55,R77:R79)</f>
        <v>874667</v>
      </c>
      <c r="S105" s="139">
        <f>R105/R103</f>
        <v>0.20838488355665211</v>
      </c>
      <c r="T105" s="2">
        <f>SUM(T53:T55,T77:T79)</f>
        <v>6570618</v>
      </c>
      <c r="U105" s="139">
        <f>T105/T103</f>
        <v>0.1672615347864779</v>
      </c>
      <c r="V105" s="99"/>
      <c r="W105" s="129"/>
    </row>
    <row r="106" spans="1:23" s="23" customFormat="1" ht="14.4" x14ac:dyDescent="0.3">
      <c r="A106" s="4" t="s">
        <v>1087</v>
      </c>
      <c r="B106" s="2">
        <f>SUM(B56:B59,B80:B83)</f>
        <v>99540</v>
      </c>
      <c r="C106" s="139">
        <f>B106/B103</f>
        <v>0.10110500436252756</v>
      </c>
      <c r="D106" s="2">
        <f>SUM(D56:D59,D80:D83)</f>
        <v>91753</v>
      </c>
      <c r="E106" s="139">
        <f>D106/D103</f>
        <v>0.10336723968361083</v>
      </c>
      <c r="F106" s="2">
        <f>SUM(F56:F59,F80:F83)</f>
        <v>16736</v>
      </c>
      <c r="G106" s="139">
        <f>F106/F103</f>
        <v>0.11106170906026239</v>
      </c>
      <c r="H106" s="2">
        <f>SUM(H56:H59,H80:H83)</f>
        <v>15053</v>
      </c>
      <c r="I106" s="139">
        <f>H106/H103</f>
        <v>9.6845586201128459E-2</v>
      </c>
      <c r="J106" s="2">
        <f>SUM(J56:J59,J80:J83)</f>
        <v>30535</v>
      </c>
      <c r="K106" s="139">
        <f>J106/J103</f>
        <v>0.11251667391352412</v>
      </c>
      <c r="L106" s="2">
        <f>SUM(L56:L59,L80:L83)</f>
        <v>72447</v>
      </c>
      <c r="M106" s="139">
        <f>L106/L103</f>
        <v>9.755818384789719E-2</v>
      </c>
      <c r="N106" s="2">
        <f>SUM(N56:N59,N80:N83)</f>
        <v>51945</v>
      </c>
      <c r="O106" s="139">
        <f>N106/N103</f>
        <v>9.5628817696808144E-2</v>
      </c>
      <c r="P106" s="2">
        <f>SUM(P56:P59,P80:P83)</f>
        <v>47389</v>
      </c>
      <c r="Q106" s="139">
        <f>P106/P103</f>
        <v>0.10259624419244076</v>
      </c>
      <c r="R106" s="2">
        <f>SUM(R56:R59,R80:R83)</f>
        <v>425398</v>
      </c>
      <c r="S106" s="139">
        <f>R106/R103</f>
        <v>0.10134887070763239</v>
      </c>
      <c r="T106" s="2">
        <f>SUM(T56:T59,T80:T83)</f>
        <v>3789808</v>
      </c>
      <c r="U106" s="139">
        <f>T106/T103</f>
        <v>9.6473284952202698E-2</v>
      </c>
      <c r="V106" s="99"/>
      <c r="W106" s="129"/>
    </row>
    <row r="107" spans="1:23" s="23" customFormat="1" ht="14.4" x14ac:dyDescent="0.3">
      <c r="A107" s="4" t="s">
        <v>1088</v>
      </c>
      <c r="B107" s="2">
        <f>SUM(B60:B61,B84:B85)</f>
        <v>150576</v>
      </c>
      <c r="C107" s="139">
        <f>B107/B103</f>
        <v>0.15294341105979456</v>
      </c>
      <c r="D107" s="2">
        <f>SUM(D60:D61,D84:D85)</f>
        <v>137412</v>
      </c>
      <c r="E107" s="139">
        <f>D107/D103</f>
        <v>0.15480582803182819</v>
      </c>
      <c r="F107" s="2">
        <f>SUM(F60:F61,F84:F85)</f>
        <v>25371</v>
      </c>
      <c r="G107" s="139">
        <f>F107/F103</f>
        <v>0.16836440132456484</v>
      </c>
      <c r="H107" s="2">
        <f>SUM(H60:H61,H84:H85)</f>
        <v>21551</v>
      </c>
      <c r="I107" s="139">
        <f>H107/H103</f>
        <v>0.13865138033750876</v>
      </c>
      <c r="J107" s="2">
        <f>SUM(J60:J61,J84:J85)</f>
        <v>39448</v>
      </c>
      <c r="K107" s="139">
        <f>J107/J103</f>
        <v>0.14535967750256096</v>
      </c>
      <c r="L107" s="2">
        <f>SUM(L60:L61,L84:L85)</f>
        <v>103464</v>
      </c>
      <c r="M107" s="139">
        <f>L107/L103</f>
        <v>0.13932612715003845</v>
      </c>
      <c r="N107" s="2">
        <f>SUM(N60:N61,N84:N85)</f>
        <v>78604</v>
      </c>
      <c r="O107" s="139">
        <f>N107/N103</f>
        <v>0.14470704757416319</v>
      </c>
      <c r="P107" s="2">
        <f>SUM(P60:P61,P84:P85)</f>
        <v>65493</v>
      </c>
      <c r="Q107" s="139">
        <f>P107/P103</f>
        <v>0.1417910447761194</v>
      </c>
      <c r="R107" s="2">
        <f>SUM(R60:R61,R84:R85)</f>
        <v>621919</v>
      </c>
      <c r="S107" s="139">
        <f>R107/R103</f>
        <v>0.14816898133423295</v>
      </c>
      <c r="T107" s="2">
        <f>SUM(T60:T61,T84:T85)</f>
        <v>5967864</v>
      </c>
      <c r="U107" s="139">
        <f>T107/T103</f>
        <v>0.15191783969741798</v>
      </c>
      <c r="V107" s="99"/>
      <c r="W107" s="129"/>
    </row>
    <row r="108" spans="1:23" s="23" customFormat="1" ht="14.4" x14ac:dyDescent="0.3">
      <c r="A108" s="4" t="s">
        <v>1089</v>
      </c>
      <c r="B108" s="2">
        <f>SUM(B62:B63,B86:B87)</f>
        <v>122667</v>
      </c>
      <c r="C108" s="139">
        <f>B108/B103</f>
        <v>0.12459561553283272</v>
      </c>
      <c r="D108" s="2">
        <f>SUM(D62:D63,D86:D87)</f>
        <v>112260</v>
      </c>
      <c r="E108" s="139">
        <f>D108/D103</f>
        <v>0.12647004813883089</v>
      </c>
      <c r="F108" s="2">
        <f>SUM(F62:F63,F86:F87)</f>
        <v>20661</v>
      </c>
      <c r="G108" s="139">
        <f>F108/F103</f>
        <v>0.13710838736221806</v>
      </c>
      <c r="H108" s="2">
        <f>SUM(H62:H63,H86:H87)</f>
        <v>19330</v>
      </c>
      <c r="I108" s="139">
        <f>H108/H103</f>
        <v>0.12436226541339356</v>
      </c>
      <c r="J108" s="2">
        <f>SUM(J62:J63,J86:J87)</f>
        <v>33276</v>
      </c>
      <c r="K108" s="139">
        <f>J108/J103</f>
        <v>0.12261682793995181</v>
      </c>
      <c r="L108" s="2">
        <f>SUM(L62:L63,L86:L87)</f>
        <v>96140</v>
      </c>
      <c r="M108" s="139">
        <f>L108/L103</f>
        <v>0.1294635222319328</v>
      </c>
      <c r="N108" s="2">
        <f>SUM(N62:N63,N86:N87)</f>
        <v>68638</v>
      </c>
      <c r="O108" s="139">
        <f>N108/N103</f>
        <v>0.12636001134033145</v>
      </c>
      <c r="P108" s="2">
        <f>SUM(P62:P63,P86:P87)</f>
        <v>57735</v>
      </c>
      <c r="Q108" s="139">
        <f>P108/P103</f>
        <v>0.12499512879466895</v>
      </c>
      <c r="R108" s="2">
        <f>SUM(R62:R63,R86:R87)</f>
        <v>530707</v>
      </c>
      <c r="S108" s="139">
        <f>R108/R103</f>
        <v>0.12643819464744888</v>
      </c>
      <c r="T108" s="2">
        <f>SUM(T62:T63,T86:T87)</f>
        <v>5205887</v>
      </c>
      <c r="U108" s="139">
        <f>T108/T103</f>
        <v>0.13252096675609099</v>
      </c>
      <c r="V108" s="99"/>
      <c r="W108" s="129"/>
    </row>
    <row r="109" spans="1:23" s="23" customFormat="1" ht="14.4" x14ac:dyDescent="0.3">
      <c r="A109" s="4" t="s">
        <v>1090</v>
      </c>
      <c r="B109" s="2">
        <f>SUM(B64:B65,B88:B89)</f>
        <v>110839</v>
      </c>
      <c r="C109" s="139">
        <f>B109/B103</f>
        <v>0.11258165138173792</v>
      </c>
      <c r="D109" s="2">
        <f>SUM(D64:D65,D88:D89)</f>
        <v>100951</v>
      </c>
      <c r="E109" s="139">
        <f>D109/D103</f>
        <v>0.11372953705383144</v>
      </c>
      <c r="F109" s="2">
        <f>SUM(F64:F65,F88:F89)</f>
        <v>17679</v>
      </c>
      <c r="G109" s="139">
        <f>F109/F103</f>
        <v>0.11731954794911441</v>
      </c>
      <c r="H109" s="2">
        <f>SUM(H64:H65,H88:H89)</f>
        <v>17846</v>
      </c>
      <c r="I109" s="139">
        <f>H109/H103</f>
        <v>0.1148147433299235</v>
      </c>
      <c r="J109" s="2">
        <f>SUM(J64:J65,J88:J89)</f>
        <v>30660</v>
      </c>
      <c r="K109" s="139">
        <f>J109/J103</f>
        <v>0.112977279259494</v>
      </c>
      <c r="L109" s="2">
        <f>SUM(L64:L65,L88:L89)</f>
        <v>91997</v>
      </c>
      <c r="M109" s="139">
        <f>L109/L103</f>
        <v>0.12388449817735722</v>
      </c>
      <c r="N109" s="2">
        <f>SUM(N64:N65,N88:N89)</f>
        <v>65683</v>
      </c>
      <c r="O109" s="139">
        <f>N109/N103</f>
        <v>0.12091996597900566</v>
      </c>
      <c r="P109" s="2">
        <f>SUM(P64:P65,P88:P89)</f>
        <v>51153</v>
      </c>
      <c r="Q109" s="139">
        <f>P109/P103</f>
        <v>0.11074522946624579</v>
      </c>
      <c r="R109" s="2">
        <f>SUM(R64:R65,R88:R89)</f>
        <v>486808</v>
      </c>
      <c r="S109" s="139">
        <f>R109/R103</f>
        <v>0.11597948521488373</v>
      </c>
      <c r="T109" s="2">
        <f>SUM(T64:T65,T88:T89)</f>
        <v>5101422</v>
      </c>
      <c r="U109" s="139">
        <f>T109/T103</f>
        <v>0.12986170757659379</v>
      </c>
      <c r="V109" s="99"/>
      <c r="W109" s="129"/>
    </row>
    <row r="110" spans="1:23" s="23" customFormat="1" ht="14.4" x14ac:dyDescent="0.3">
      <c r="A110" s="4" t="s">
        <v>1091</v>
      </c>
      <c r="B110" s="2">
        <f>SUM(B66:B68,B90:B92)</f>
        <v>102278</v>
      </c>
      <c r="C110" s="139">
        <f>B110/B103</f>
        <v>0.1038860522020353</v>
      </c>
      <c r="D110" s="2">
        <f>SUM(D66:D68,D90:D92)</f>
        <v>92464</v>
      </c>
      <c r="E110" s="139">
        <f>D110/D103</f>
        <v>0.10416823918678836</v>
      </c>
      <c r="F110" s="2">
        <f>SUM(F66:F68,F90:F92)</f>
        <v>14142</v>
      </c>
      <c r="G110" s="139">
        <f>F110/F103</f>
        <v>9.3847675043632339E-2</v>
      </c>
      <c r="H110" s="2">
        <f>SUM(H66:H68,H90:H92)</f>
        <v>17369</v>
      </c>
      <c r="I110" s="139">
        <f>H110/H103</f>
        <v>0.111745896945951</v>
      </c>
      <c r="J110" s="2">
        <f>SUM(J66:J68,J90:J92)</f>
        <v>27048</v>
      </c>
      <c r="K110" s="139">
        <f>J110/J103</f>
        <v>9.9667627182348131E-2</v>
      </c>
      <c r="L110" s="2">
        <f>SUM(L66:L68,L90:L92)</f>
        <v>82773</v>
      </c>
      <c r="M110" s="139">
        <f>L110/L103</f>
        <v>0.11146332562620943</v>
      </c>
      <c r="N110" s="2">
        <f>SUM(N66:N68,N90:N92)</f>
        <v>61022</v>
      </c>
      <c r="O110" s="139">
        <f>N110/N103</f>
        <v>0.11233923791499906</v>
      </c>
      <c r="P110" s="2">
        <f>SUM(P66:P68,P90:P92)</f>
        <v>45439</v>
      </c>
      <c r="Q110" s="139">
        <f>P110/P103</f>
        <v>9.837453290553326E-2</v>
      </c>
      <c r="R110" s="2">
        <f>SUM(R66:R68,R90:R92)</f>
        <v>442535</v>
      </c>
      <c r="S110" s="139">
        <f>R110/R103</f>
        <v>0.10543167221896224</v>
      </c>
      <c r="T110" s="2">
        <f>SUM(T66:T68,T90:T92)</f>
        <v>4710329</v>
      </c>
      <c r="U110" s="139">
        <f>T110/T103</f>
        <v>0.11990605113388964</v>
      </c>
      <c r="V110" s="99"/>
      <c r="W110" s="129"/>
    </row>
    <row r="111" spans="1:23" s="23" customFormat="1" ht="14.4" x14ac:dyDescent="0.3">
      <c r="A111" s="4" t="s">
        <v>1092</v>
      </c>
      <c r="B111" s="2">
        <f>SUM(B69:B71,B93:B95)</f>
        <v>68692</v>
      </c>
      <c r="C111" s="139">
        <f>B111/B103</f>
        <v>6.9772000800389228E-2</v>
      </c>
      <c r="D111" s="2">
        <f>SUM(D69:D71,D93:D95)</f>
        <v>57162</v>
      </c>
      <c r="E111" s="139">
        <f>D111/D103</f>
        <v>6.4397656259681565E-2</v>
      </c>
      <c r="F111" s="2">
        <f>SUM(F69:F71,F93:F95)</f>
        <v>8748</v>
      </c>
      <c r="G111" s="139">
        <f>F111/F103</f>
        <v>5.8052571155543464E-2</v>
      </c>
      <c r="H111" s="2">
        <f>SUM(H69:H71,H93:H95)</f>
        <v>12996</v>
      </c>
      <c r="I111" s="139">
        <f>H111/H103</f>
        <v>8.3611588272760606E-2</v>
      </c>
      <c r="J111" s="2">
        <f>SUM(J69:J71,J93:J95)</f>
        <v>17412</v>
      </c>
      <c r="K111" s="139">
        <f>J111/J103</f>
        <v>6.4160482272221445E-2</v>
      </c>
      <c r="L111" s="2">
        <f>SUM(L69:L71,L93:L95)</f>
        <v>54930</v>
      </c>
      <c r="M111" s="139">
        <f>L111/L103</f>
        <v>7.3969536885792275E-2</v>
      </c>
      <c r="N111" s="2">
        <f>SUM(N69:N71,N93:N95)</f>
        <v>40856</v>
      </c>
      <c r="O111" s="139">
        <f>N111/N103</f>
        <v>7.5214380129382877E-2</v>
      </c>
      <c r="P111" s="2">
        <f>SUM(P69:P71,P93:P95)</f>
        <v>30356</v>
      </c>
      <c r="Q111" s="139">
        <f>P111/P103</f>
        <v>6.5720137346340537E-2</v>
      </c>
      <c r="R111" s="2">
        <f>SUM(R69:R71,R93:R95)</f>
        <v>291152</v>
      </c>
      <c r="S111" s="139">
        <f>R111/R103</f>
        <v>6.9365456359147398E-2</v>
      </c>
      <c r="T111" s="2">
        <f>SUM(T69:T71,T93:T95)</f>
        <v>3172271</v>
      </c>
      <c r="U111" s="139">
        <f>T111/T103</f>
        <v>8.0753274078425349E-2</v>
      </c>
      <c r="V111" s="99"/>
      <c r="W111" s="129"/>
    </row>
    <row r="112" spans="1:23" s="23" customFormat="1" ht="14.4" x14ac:dyDescent="0.3">
      <c r="A112" s="4" t="s">
        <v>1093</v>
      </c>
      <c r="B112" s="2">
        <f>SUM(B72:B73,B96:B97)</f>
        <v>32889</v>
      </c>
      <c r="C112" s="139">
        <f>B112/B103</f>
        <v>3.3406092912187754E-2</v>
      </c>
      <c r="D112" s="2">
        <f>SUM(D72:D73,D96:D97)</f>
        <v>26953</v>
      </c>
      <c r="E112" s="139">
        <f>D112/D103</f>
        <v>3.0364753318064399E-2</v>
      </c>
      <c r="F112" s="2">
        <f>SUM(F72:F73,F96:F97)</f>
        <v>4745</v>
      </c>
      <c r="G112" s="139">
        <f>F112/F103</f>
        <v>3.1488277335740021E-2</v>
      </c>
      <c r="H112" s="2">
        <f>SUM(H72:H73,H96:H97)</f>
        <v>6174</v>
      </c>
      <c r="I112" s="139">
        <f>H112/H103</f>
        <v>3.9721294705757464E-2</v>
      </c>
      <c r="J112" s="2">
        <f>SUM(J72:J73,J96:J97)</f>
        <v>9211</v>
      </c>
      <c r="K112" s="139">
        <f>J112/J103</f>
        <v>3.3941086733829069E-2</v>
      </c>
      <c r="L112" s="2">
        <f>SUM(L72:L73,L96:L97)</f>
        <v>26721</v>
      </c>
      <c r="M112" s="139">
        <f>L112/L103</f>
        <v>3.5982887222378579E-2</v>
      </c>
      <c r="N112" s="2">
        <f>SUM(N72:N73,N96:N97)</f>
        <v>20596</v>
      </c>
      <c r="O112" s="139">
        <f>N112/N103</f>
        <v>3.7916471831426712E-2</v>
      </c>
      <c r="P112" s="2">
        <f>SUM(P72:P73,P96:P97)</f>
        <v>14773</v>
      </c>
      <c r="Q112" s="139">
        <f>P112/P103</f>
        <v>3.1983251713581788E-2</v>
      </c>
      <c r="R112" s="2">
        <f>SUM(R72:R73,R96:R97)</f>
        <v>142062</v>
      </c>
      <c r="S112" s="139">
        <f>R112/R103</f>
        <v>3.3845535875739123E-2</v>
      </c>
      <c r="T112" s="2">
        <f>SUM(T72:T73,T96:T97)</f>
        <v>1600241</v>
      </c>
      <c r="U112" s="139">
        <f>T112/T103</f>
        <v>4.073570639599626E-2</v>
      </c>
      <c r="V112" s="99"/>
      <c r="W112" s="129"/>
    </row>
    <row r="113" spans="1:23" s="23" customFormat="1" ht="14.4" x14ac:dyDescent="0.3">
      <c r="A113" s="4" t="s">
        <v>1094</v>
      </c>
      <c r="B113" s="2">
        <f>SUM(B98,B74)</f>
        <v>16196</v>
      </c>
      <c r="C113" s="139">
        <f>B113/B103</f>
        <v>1.6450639448015836E-2</v>
      </c>
      <c r="D113" s="2">
        <f>SUM(D98,D74)</f>
        <v>10597</v>
      </c>
      <c r="E113" s="139">
        <f>D113/D103</f>
        <v>1.1938385000242215E-2</v>
      </c>
      <c r="F113" s="2">
        <f>SUM(F98,F74)</f>
        <v>1570</v>
      </c>
      <c r="G113" s="139">
        <f>F113/F103</f>
        <v>1.0418671320782263E-2</v>
      </c>
      <c r="H113" s="2">
        <f>SUM(H98,H74)</f>
        <v>2261</v>
      </c>
      <c r="I113" s="139">
        <f>H113/H103</f>
        <v>1.4546460532834083E-2</v>
      </c>
      <c r="J113" s="2">
        <f>SUM(J98,J74)</f>
        <v>3333</v>
      </c>
      <c r="K113" s="139">
        <f>J113/J103</f>
        <v>1.2281580944941079E-2</v>
      </c>
      <c r="L113" s="2">
        <f>SUM(L98,L74)</f>
        <v>11430</v>
      </c>
      <c r="M113" s="139">
        <f>L113/L103</f>
        <v>1.5391804234564094E-2</v>
      </c>
      <c r="N113" s="2">
        <f>SUM(N98,N74)</f>
        <v>8227</v>
      </c>
      <c r="O113" s="139">
        <f>N113/N103</f>
        <v>1.5145601755542219E-2</v>
      </c>
      <c r="P113" s="2">
        <f>SUM(P98,P74)</f>
        <v>6402</v>
      </c>
      <c r="Q113" s="139">
        <f>P113/P103</f>
        <v>1.386020290193939E-2</v>
      </c>
      <c r="R113" s="2">
        <f>SUM(R98,R74)</f>
        <v>60016</v>
      </c>
      <c r="S113" s="139">
        <f>R113/R103</f>
        <v>1.4298501225650486E-2</v>
      </c>
      <c r="T113" s="2">
        <f>SUM(T98,T74)</f>
        <v>713529</v>
      </c>
      <c r="U113" s="139">
        <f>T113/T103</f>
        <v>1.8163581516177137E-2</v>
      </c>
      <c r="V113" s="99"/>
      <c r="W113" s="129"/>
    </row>
    <row r="114" spans="1:23" s="23" customFormat="1" ht="14.4" x14ac:dyDescent="0.3">
      <c r="A114" s="8" t="s">
        <v>193</v>
      </c>
      <c r="B114"/>
      <c r="C114"/>
      <c r="D114"/>
      <c r="E114"/>
      <c r="F114"/>
      <c r="G114"/>
      <c r="H114"/>
      <c r="I114"/>
      <c r="J114"/>
      <c r="K114"/>
      <c r="L114"/>
      <c r="M114"/>
      <c r="N114"/>
      <c r="O114"/>
      <c r="P114"/>
      <c r="Q114"/>
      <c r="R114"/>
      <c r="S114"/>
      <c r="T114"/>
      <c r="U114"/>
      <c r="V114" s="99"/>
      <c r="W114" s="129"/>
    </row>
    <row r="115" spans="1:23" s="23" customFormat="1" ht="14.4" x14ac:dyDescent="0.3">
      <c r="A115"/>
      <c r="B115"/>
      <c r="C115"/>
      <c r="D115"/>
      <c r="E115"/>
      <c r="F115"/>
      <c r="G115"/>
      <c r="H115"/>
      <c r="I115"/>
      <c r="J115"/>
      <c r="K115"/>
      <c r="L115"/>
      <c r="M115"/>
      <c r="N115"/>
      <c r="O115"/>
      <c r="P115"/>
      <c r="Q115"/>
      <c r="R115"/>
      <c r="S115"/>
      <c r="T115"/>
      <c r="U115"/>
      <c r="V115" s="99"/>
      <c r="W115" s="129"/>
    </row>
    <row r="116" spans="1:23" s="23" customFormat="1" ht="14.4" x14ac:dyDescent="0.3">
      <c r="A116"/>
      <c r="B116"/>
      <c r="C116" s="33"/>
      <c r="D116"/>
      <c r="E116"/>
      <c r="F116"/>
      <c r="G116"/>
      <c r="H116"/>
      <c r="I116"/>
      <c r="J116"/>
      <c r="K116"/>
      <c r="L116"/>
      <c r="M116"/>
      <c r="N116"/>
      <c r="O116"/>
      <c r="P116"/>
      <c r="Q116"/>
      <c r="R116"/>
      <c r="S116"/>
      <c r="T116"/>
      <c r="U116"/>
      <c r="V116" s="99"/>
      <c r="W116" s="129"/>
    </row>
    <row r="117" spans="1:23" s="23" customFormat="1" ht="14.4" x14ac:dyDescent="0.3">
      <c r="A117"/>
      <c r="B117"/>
      <c r="C117"/>
      <c r="D117"/>
      <c r="E117"/>
      <c r="F117"/>
      <c r="G117"/>
      <c r="H117"/>
      <c r="I117"/>
      <c r="J117"/>
      <c r="K117"/>
      <c r="L117"/>
      <c r="M117"/>
      <c r="N117"/>
      <c r="O117"/>
      <c r="P117"/>
      <c r="Q117"/>
      <c r="R117"/>
      <c r="S117"/>
      <c r="T117"/>
      <c r="U117"/>
      <c r="V117" s="99"/>
      <c r="W117" s="129"/>
    </row>
    <row r="118" spans="1:23" s="23" customFormat="1" ht="14.4" x14ac:dyDescent="0.3">
      <c r="A118"/>
      <c r="B118"/>
      <c r="C118"/>
      <c r="D118"/>
      <c r="E118"/>
      <c r="F118"/>
      <c r="G118"/>
      <c r="H118"/>
      <c r="I118"/>
      <c r="J118"/>
      <c r="K118"/>
      <c r="L118"/>
      <c r="M118"/>
      <c r="N118"/>
      <c r="O118"/>
      <c r="P118"/>
      <c r="Q118"/>
      <c r="R118"/>
      <c r="S118"/>
      <c r="T118"/>
      <c r="U118"/>
      <c r="V118" s="99"/>
      <c r="W118" s="129"/>
    </row>
    <row r="119" spans="1:23" s="23" customFormat="1" ht="14.4" x14ac:dyDescent="0.3">
      <c r="A119"/>
      <c r="B119"/>
      <c r="C119"/>
      <c r="D119"/>
      <c r="E119"/>
      <c r="F119"/>
      <c r="G119"/>
      <c r="H119"/>
      <c r="I119"/>
      <c r="J119"/>
      <c r="K119"/>
      <c r="L119"/>
      <c r="M119"/>
      <c r="N119"/>
      <c r="O119"/>
      <c r="P119"/>
      <c r="Q119"/>
      <c r="R119"/>
      <c r="S119"/>
      <c r="T119"/>
      <c r="U119"/>
      <c r="V119" s="99"/>
      <c r="W119" s="129"/>
    </row>
    <row r="120" spans="1:23" s="23" customFormat="1" ht="14.4" x14ac:dyDescent="0.3">
      <c r="A120"/>
      <c r="B120"/>
      <c r="C120"/>
      <c r="D120"/>
      <c r="E120"/>
      <c r="F120"/>
      <c r="G120"/>
      <c r="H120"/>
      <c r="I120"/>
      <c r="J120"/>
      <c r="K120"/>
      <c r="L120"/>
      <c r="M120"/>
      <c r="N120"/>
      <c r="O120"/>
      <c r="P120"/>
      <c r="Q120"/>
      <c r="R120"/>
      <c r="S120"/>
      <c r="T120"/>
      <c r="U120"/>
      <c r="V120" s="99"/>
      <c r="W120" s="129"/>
    </row>
    <row r="121" spans="1:23" s="23" customFormat="1" ht="14.4" x14ac:dyDescent="0.3">
      <c r="A121"/>
      <c r="B121"/>
      <c r="C121"/>
      <c r="D121"/>
      <c r="E121"/>
      <c r="F121"/>
      <c r="G121"/>
      <c r="H121"/>
      <c r="I121"/>
      <c r="J121"/>
      <c r="K121"/>
      <c r="L121"/>
      <c r="M121"/>
      <c r="N121"/>
      <c r="O121"/>
      <c r="P121"/>
      <c r="Q121"/>
      <c r="R121"/>
      <c r="S121"/>
      <c r="T121"/>
      <c r="U121"/>
      <c r="V121" s="99"/>
      <c r="W121" s="129"/>
    </row>
    <row r="122" spans="1:23" s="23" customFormat="1" ht="14.4" x14ac:dyDescent="0.3">
      <c r="A122"/>
      <c r="B122"/>
      <c r="C122"/>
      <c r="D122"/>
      <c r="E122"/>
      <c r="F122"/>
      <c r="G122"/>
      <c r="H122"/>
      <c r="I122"/>
      <c r="J122"/>
      <c r="K122"/>
      <c r="L122"/>
      <c r="M122"/>
      <c r="N122"/>
      <c r="O122"/>
      <c r="P122"/>
      <c r="Q122"/>
      <c r="R122"/>
      <c r="S122"/>
      <c r="T122"/>
      <c r="U122"/>
      <c r="V122" s="99"/>
      <c r="W122" s="129"/>
    </row>
    <row r="123" spans="1:23" s="23" customFormat="1" ht="14.4" x14ac:dyDescent="0.3">
      <c r="A123"/>
      <c r="B123"/>
      <c r="C123"/>
      <c r="D123"/>
      <c r="E123"/>
      <c r="F123"/>
      <c r="G123"/>
      <c r="H123"/>
      <c r="I123"/>
      <c r="J123"/>
      <c r="K123"/>
      <c r="L123"/>
      <c r="M123"/>
      <c r="N123"/>
      <c r="O123"/>
      <c r="P123"/>
      <c r="Q123"/>
      <c r="R123"/>
      <c r="S123"/>
      <c r="T123"/>
      <c r="U123"/>
      <c r="V123" s="99"/>
      <c r="W123" s="129"/>
    </row>
    <row r="124" spans="1:23" s="23" customFormat="1" ht="14.4" x14ac:dyDescent="0.3">
      <c r="A124"/>
      <c r="B124"/>
      <c r="C124"/>
      <c r="D124"/>
      <c r="E124"/>
      <c r="F124"/>
      <c r="G124"/>
      <c r="H124"/>
      <c r="I124"/>
      <c r="J124"/>
      <c r="K124"/>
      <c r="L124"/>
      <c r="M124"/>
      <c r="N124"/>
      <c r="O124"/>
      <c r="P124"/>
      <c r="Q124"/>
      <c r="R124"/>
      <c r="S124"/>
      <c r="T124"/>
      <c r="U124"/>
      <c r="V124" s="99"/>
      <c r="W124" s="129"/>
    </row>
    <row r="125" spans="1:23" s="23" customFormat="1" ht="14.4" x14ac:dyDescent="0.3">
      <c r="A125"/>
      <c r="B125"/>
      <c r="C125"/>
      <c r="D125"/>
      <c r="E125"/>
      <c r="F125"/>
      <c r="G125"/>
      <c r="H125"/>
      <c r="I125"/>
      <c r="J125"/>
      <c r="K125"/>
      <c r="L125"/>
      <c r="M125"/>
      <c r="N125"/>
      <c r="O125"/>
      <c r="P125"/>
      <c r="Q125"/>
      <c r="R125"/>
      <c r="S125"/>
      <c r="T125"/>
      <c r="U125"/>
      <c r="V125" s="99"/>
      <c r="W125" s="129"/>
    </row>
    <row r="126" spans="1:23" s="23" customFormat="1" ht="14.4" x14ac:dyDescent="0.3">
      <c r="A126"/>
      <c r="B126"/>
      <c r="C126"/>
      <c r="D126"/>
      <c r="E126"/>
      <c r="F126"/>
      <c r="G126"/>
      <c r="H126"/>
      <c r="I126"/>
      <c r="J126"/>
      <c r="K126"/>
      <c r="L126"/>
      <c r="M126"/>
      <c r="N126"/>
      <c r="O126"/>
      <c r="P126"/>
      <c r="Q126"/>
      <c r="R126"/>
      <c r="S126"/>
      <c r="T126"/>
      <c r="U126"/>
      <c r="V126" s="99"/>
    </row>
    <row r="127" spans="1:23" s="23" customFormat="1" ht="14.4" x14ac:dyDescent="0.3">
      <c r="H127" s="99"/>
      <c r="I127" s="99"/>
      <c r="J127" s="99"/>
      <c r="K127" s="99"/>
      <c r="L127" s="99"/>
      <c r="M127" s="99"/>
      <c r="N127" s="99"/>
      <c r="O127" s="99"/>
      <c r="P127" s="99"/>
      <c r="Q127" s="99"/>
      <c r="R127" s="99"/>
      <c r="S127" s="99"/>
      <c r="T127" s="99"/>
      <c r="U127" s="99"/>
      <c r="V127" s="99"/>
      <c r="W127" s="129"/>
    </row>
    <row r="128" spans="1:23" s="23" customFormat="1" ht="14.4" x14ac:dyDescent="0.3">
      <c r="A128" s="8"/>
      <c r="H128" s="99"/>
      <c r="I128" s="99"/>
      <c r="J128" s="99"/>
      <c r="K128" s="99"/>
      <c r="L128" s="99"/>
      <c r="M128" s="99"/>
      <c r="N128" s="99"/>
      <c r="O128" s="99"/>
      <c r="P128" s="99"/>
      <c r="Q128" s="99"/>
      <c r="R128" s="99"/>
      <c r="S128" s="99"/>
      <c r="T128" s="99"/>
      <c r="U128" s="99"/>
      <c r="V128" s="99"/>
    </row>
    <row r="129" spans="1:24" s="23" customFormat="1" ht="14.4" x14ac:dyDescent="0.3">
      <c r="H129" s="99"/>
      <c r="I129" s="99"/>
      <c r="J129" s="99"/>
      <c r="K129" s="99"/>
      <c r="L129" s="99"/>
      <c r="M129" s="99"/>
      <c r="N129" s="99"/>
      <c r="O129" s="99"/>
      <c r="P129" s="99"/>
      <c r="Q129" s="99"/>
      <c r="R129" s="99"/>
      <c r="S129" s="99"/>
      <c r="T129" s="99"/>
      <c r="U129" s="99"/>
      <c r="V129" s="99"/>
      <c r="W129" s="129" t="str">
        <f>A99</f>
        <v>Source: U.S. Census Bureau, ACS15-19 (5-year Estimates), Table B01001.</v>
      </c>
    </row>
    <row r="130" spans="1:24" s="9" customFormat="1" ht="14.4" x14ac:dyDescent="0.3">
      <c r="A130" s="7" t="s">
        <v>34</v>
      </c>
      <c r="H130" s="99"/>
      <c r="I130" s="99"/>
      <c r="J130" s="99"/>
      <c r="K130" s="99"/>
      <c r="L130" s="99"/>
      <c r="M130" s="99"/>
      <c r="N130" s="99"/>
      <c r="O130" s="99"/>
      <c r="P130" s="99"/>
      <c r="Q130" s="99"/>
      <c r="R130" s="99"/>
      <c r="S130" s="99"/>
      <c r="T130" s="99"/>
      <c r="U130" s="99"/>
      <c r="V130" s="99"/>
      <c r="W130" s="129"/>
      <c r="X130" s="23"/>
    </row>
    <row r="131" spans="1:24" s="9" customFormat="1" ht="31.5" customHeight="1" x14ac:dyDescent="0.3">
      <c r="A131" s="1" t="s">
        <v>0</v>
      </c>
      <c r="B131" s="86" t="s">
        <v>19</v>
      </c>
      <c r="C131" s="117" t="s">
        <v>702</v>
      </c>
      <c r="D131" s="86" t="s">
        <v>749</v>
      </c>
      <c r="E131" s="117" t="s">
        <v>702</v>
      </c>
      <c r="F131" s="86" t="s">
        <v>750</v>
      </c>
      <c r="G131" s="117" t="s">
        <v>702</v>
      </c>
      <c r="H131" s="86" t="s">
        <v>751</v>
      </c>
      <c r="I131" s="117" t="s">
        <v>702</v>
      </c>
      <c r="J131" s="86" t="s">
        <v>752</v>
      </c>
      <c r="K131" s="117" t="s">
        <v>702</v>
      </c>
      <c r="L131" s="86" t="s">
        <v>753</v>
      </c>
      <c r="M131" s="117" t="s">
        <v>702</v>
      </c>
      <c r="N131" s="86" t="s">
        <v>754</v>
      </c>
      <c r="O131" s="117" t="s">
        <v>702</v>
      </c>
      <c r="P131" s="86" t="s">
        <v>755</v>
      </c>
      <c r="Q131" s="117" t="s">
        <v>702</v>
      </c>
      <c r="R131" s="117" t="s">
        <v>756</v>
      </c>
      <c r="S131" s="117" t="s">
        <v>702</v>
      </c>
      <c r="T131" s="117" t="s">
        <v>1</v>
      </c>
      <c r="U131" s="117" t="s">
        <v>702</v>
      </c>
      <c r="V131" s="99"/>
      <c r="W131" s="129"/>
      <c r="X131" s="23"/>
    </row>
    <row r="132" spans="1:24" s="9" customFormat="1" ht="14.4" x14ac:dyDescent="0.3">
      <c r="A132" s="4" t="s">
        <v>2</v>
      </c>
      <c r="B132" s="2">
        <f>'Ref. DC-2020'!B21</f>
        <v>1008654</v>
      </c>
      <c r="C132" s="2" t="str">
        <f>'Ref. DC-2020'!C21</f>
        <v/>
      </c>
      <c r="D132" s="2">
        <f>'Ref. DC-2020'!D21</f>
        <v>909235</v>
      </c>
      <c r="E132" s="2" t="str">
        <f>'Ref. DC-2020'!E21</f>
        <v/>
      </c>
      <c r="F132" s="2">
        <f>'Ref. DC-2020'!F21</f>
        <v>152486</v>
      </c>
      <c r="G132" s="2" t="str">
        <f>'Ref. DC-2020'!G21</f>
        <v/>
      </c>
      <c r="H132" s="2">
        <f>'Ref. DC-2020'!H21</f>
        <v>156255</v>
      </c>
      <c r="I132" s="2" t="str">
        <f>'Ref. DC-2020'!I21</f>
        <v/>
      </c>
      <c r="J132" s="2">
        <f>'Ref. DC-2020'!J21</f>
        <v>281202</v>
      </c>
      <c r="K132" s="2" t="str">
        <f>'Ref. DC-2020'!K21</f>
        <v/>
      </c>
      <c r="L132" s="2">
        <f>'Ref. DC-2020'!L21</f>
        <v>779233</v>
      </c>
      <c r="M132" s="2" t="str">
        <f>'Ref. DC-2020'!M21</f>
        <v/>
      </c>
      <c r="N132" s="2">
        <f>'Ref. DC-2020'!N21</f>
        <v>552878</v>
      </c>
      <c r="O132" s="2" t="str">
        <f>'Ref. DC-2020'!O21</f>
        <v/>
      </c>
      <c r="P132" s="2">
        <f>'Ref. DC-2020'!P21</f>
        <v>473117</v>
      </c>
      <c r="Q132" s="2" t="str">
        <f>'Ref. DC-2020'!Q21</f>
        <v/>
      </c>
      <c r="R132" s="2">
        <f>'Ref. DC-2020'!R21</f>
        <v>4313060</v>
      </c>
      <c r="S132" s="2" t="str">
        <f>'Ref. DC-2020'!S21</f>
        <v/>
      </c>
      <c r="T132" s="2">
        <f>'Ref. DC-2020'!T21</f>
        <v>39538223</v>
      </c>
      <c r="U132" s="2" t="str">
        <f>'Ref. DC-2020'!U21</f>
        <v/>
      </c>
      <c r="V132" s="99"/>
      <c r="W132" s="129"/>
      <c r="X132" s="23"/>
    </row>
    <row r="133" spans="1:24" s="9" customFormat="1" ht="14.4" x14ac:dyDescent="0.3">
      <c r="A133" s="4" t="s">
        <v>1145</v>
      </c>
      <c r="B133" s="2">
        <f>'Ref. DC-2020'!B22</f>
        <v>374678</v>
      </c>
      <c r="C133" s="140">
        <f>'Ref. DC-2020'!C22</f>
        <v>0.372</v>
      </c>
      <c r="D133" s="2">
        <f>'Ref. DC-2020'!D22</f>
        <v>371734</v>
      </c>
      <c r="E133" s="140">
        <f>'Ref. DC-2020'!E22</f>
        <v>0.40899999999999997</v>
      </c>
      <c r="F133" s="2">
        <f>'Ref. DC-2020'!F22</f>
        <v>61226</v>
      </c>
      <c r="G133" s="140">
        <f>'Ref. DC-2020'!G22</f>
        <v>0.40200000000000002</v>
      </c>
      <c r="H133" s="2">
        <f>'Ref. DC-2020'!H22</f>
        <v>65248</v>
      </c>
      <c r="I133" s="140">
        <f>'Ref. DC-2020'!I22</f>
        <v>0.41799999999999998</v>
      </c>
      <c r="J133" s="2">
        <f>'Ref. DC-2020'!J22</f>
        <v>104534</v>
      </c>
      <c r="K133" s="140">
        <f>'Ref. DC-2020'!K22</f>
        <v>0.372</v>
      </c>
      <c r="L133" s="2">
        <f>'Ref. DC-2020'!L22</f>
        <v>267339</v>
      </c>
      <c r="M133" s="140">
        <f>'Ref. DC-2020'!M22</f>
        <v>0.34300000000000003</v>
      </c>
      <c r="N133" s="2">
        <f>'Ref. DC-2020'!N22</f>
        <v>256602</v>
      </c>
      <c r="O133" s="140">
        <f>'Ref. DC-2020'!O22</f>
        <v>0.46400000000000002</v>
      </c>
      <c r="P133" s="2">
        <f>'Ref. DC-2020'!P22</f>
        <v>186255</v>
      </c>
      <c r="Q133" s="140">
        <f>'Ref. DC-2020'!Q22</f>
        <v>0.39400000000000002</v>
      </c>
      <c r="R133" s="2">
        <f>'Ref. DC-2020'!R22</f>
        <v>1687616</v>
      </c>
      <c r="S133" s="140">
        <f>'Ref. DC-2020'!S22</f>
        <v>0.39100000000000001</v>
      </c>
      <c r="T133" s="2">
        <f>'Ref. DC-2020'!T22</f>
        <v>16296122</v>
      </c>
      <c r="U133" s="140">
        <f>'Ref. DC-2020'!U22</f>
        <v>0.41199999999999998</v>
      </c>
      <c r="V133" s="99"/>
      <c r="W133" s="129"/>
      <c r="X133" s="23"/>
    </row>
    <row r="134" spans="1:24" s="9" customFormat="1" ht="14.4" x14ac:dyDescent="0.3">
      <c r="A134" s="4" t="s">
        <v>1147</v>
      </c>
      <c r="B134" s="2">
        <f>'Ref. DC-2020'!B23</f>
        <v>48707</v>
      </c>
      <c r="C134" s="140">
        <f>'Ref. DC-2020'!C23</f>
        <v>4.8000000000000001E-2</v>
      </c>
      <c r="D134" s="2">
        <f>'Ref. DC-2020'!D23</f>
        <v>50130</v>
      </c>
      <c r="E134" s="140">
        <f>'Ref. DC-2020'!E23</f>
        <v>5.5E-2</v>
      </c>
      <c r="F134" s="2">
        <f>'Ref. DC-2020'!F23</f>
        <v>9023</v>
      </c>
      <c r="G134" s="140">
        <f>'Ref. DC-2020'!G23</f>
        <v>5.8999999999999997E-2</v>
      </c>
      <c r="H134" s="2">
        <f>'Ref. DC-2020'!H23</f>
        <v>4596</v>
      </c>
      <c r="I134" s="140">
        <f>'Ref. DC-2020'!I23</f>
        <v>2.9000000000000001E-2</v>
      </c>
      <c r="J134" s="2">
        <f>'Ref. DC-2020'!J23</f>
        <v>9158</v>
      </c>
      <c r="K134" s="140">
        <f>'Ref. DC-2020'!K23</f>
        <v>3.3000000000000002E-2</v>
      </c>
      <c r="L134" s="2">
        <f>'Ref. DC-2020'!L23</f>
        <v>60351</v>
      </c>
      <c r="M134" s="140">
        <f>'Ref. DC-2020'!M23</f>
        <v>7.6999999999999999E-2</v>
      </c>
      <c r="N134" s="2">
        <f>'Ref. DC-2020'!N23</f>
        <v>15913</v>
      </c>
      <c r="O134" s="140">
        <f>'Ref. DC-2020'!O23</f>
        <v>2.9000000000000001E-2</v>
      </c>
      <c r="P134" s="2">
        <f>'Ref. DC-2020'!P23</f>
        <v>6668</v>
      </c>
      <c r="Q134" s="140">
        <f>'Ref. DC-2020'!Q23</f>
        <v>1.4E-2</v>
      </c>
      <c r="R134" s="2">
        <f>'Ref. DC-2020'!R23</f>
        <v>204546</v>
      </c>
      <c r="S134" s="140">
        <f>'Ref. DC-2020'!S23</f>
        <v>4.7E-2</v>
      </c>
      <c r="T134" s="2">
        <f>'Ref. DC-2020'!T23</f>
        <v>2237044</v>
      </c>
      <c r="U134" s="140">
        <f>'Ref. DC-2020'!U23</f>
        <v>5.7000000000000002E-2</v>
      </c>
      <c r="V134" s="99"/>
      <c r="W134" s="129"/>
      <c r="X134" s="23"/>
    </row>
    <row r="135" spans="1:24" s="9" customFormat="1" ht="14.4" x14ac:dyDescent="0.3">
      <c r="A135" s="4" t="s">
        <v>1148</v>
      </c>
      <c r="B135" s="2">
        <f>'Ref. DC-2020'!B24</f>
        <v>22043</v>
      </c>
      <c r="C135" s="140">
        <f>'Ref. DC-2020'!C24</f>
        <v>2.1999999999999999E-2</v>
      </c>
      <c r="D135" s="2">
        <f>'Ref. DC-2020'!D24</f>
        <v>18163</v>
      </c>
      <c r="E135" s="140">
        <f>'Ref. DC-2020'!E24</f>
        <v>0.02</v>
      </c>
      <c r="F135" s="2">
        <f>'Ref. DC-2020'!F24</f>
        <v>3671</v>
      </c>
      <c r="G135" s="140">
        <f>'Ref. DC-2020'!G24</f>
        <v>2.4E-2</v>
      </c>
      <c r="H135" s="2">
        <f>'Ref. DC-2020'!H24</f>
        <v>7674</v>
      </c>
      <c r="I135" s="140">
        <f>'Ref. DC-2020'!I24</f>
        <v>4.9000000000000002E-2</v>
      </c>
      <c r="J135" s="2">
        <f>'Ref. DC-2020'!J24</f>
        <v>7518</v>
      </c>
      <c r="K135" s="140">
        <f>'Ref. DC-2020'!K24</f>
        <v>2.7E-2</v>
      </c>
      <c r="L135" s="2">
        <f>'Ref. DC-2020'!L24</f>
        <v>12107</v>
      </c>
      <c r="M135" s="140">
        <f>'Ref. DC-2020'!M24</f>
        <v>1.6E-2</v>
      </c>
      <c r="N135" s="2">
        <f>'Ref. DC-2020'!N24</f>
        <v>10543</v>
      </c>
      <c r="O135" s="140">
        <f>'Ref. DC-2020'!O24</f>
        <v>1.9E-2</v>
      </c>
      <c r="P135" s="2">
        <f>'Ref. DC-2020'!P24</f>
        <v>10645</v>
      </c>
      <c r="Q135" s="140">
        <f>'Ref. DC-2020'!Q24</f>
        <v>2.3E-2</v>
      </c>
      <c r="R135" s="2">
        <f>'Ref. DC-2020'!R24</f>
        <v>92364</v>
      </c>
      <c r="S135" s="140">
        <f>'Ref. DC-2020'!S24</f>
        <v>2.1000000000000001E-2</v>
      </c>
      <c r="T135" s="2">
        <f>'Ref. DC-2020'!T24</f>
        <v>631016</v>
      </c>
      <c r="U135" s="140">
        <f>'Ref. DC-2020'!U24</f>
        <v>1.6E-2</v>
      </c>
      <c r="V135" s="99"/>
      <c r="W135" s="129"/>
      <c r="X135" s="23"/>
    </row>
    <row r="136" spans="1:24" s="9" customFormat="1" ht="14.4" x14ac:dyDescent="0.3">
      <c r="A136" s="4" t="s">
        <v>1149</v>
      </c>
      <c r="B136" s="2">
        <f>'Ref. DC-2020'!B25</f>
        <v>113328</v>
      </c>
      <c r="C136" s="140">
        <f>'Ref. DC-2020'!C25</f>
        <v>0.112</v>
      </c>
      <c r="D136" s="2">
        <f>'Ref. DC-2020'!D25</f>
        <v>46777</v>
      </c>
      <c r="E136" s="140">
        <f>'Ref. DC-2020'!E25</f>
        <v>5.0999999999999997E-2</v>
      </c>
      <c r="F136" s="2">
        <f>'Ref. DC-2020'!F25</f>
        <v>5923</v>
      </c>
      <c r="G136" s="140">
        <f>'Ref. DC-2020'!G25</f>
        <v>3.9E-2</v>
      </c>
      <c r="H136" s="2">
        <f>'Ref. DC-2020'!H25</f>
        <v>3907</v>
      </c>
      <c r="I136" s="140">
        <f>'Ref. DC-2020'!I25</f>
        <v>2.5000000000000001E-2</v>
      </c>
      <c r="J136" s="2">
        <f>'Ref. DC-2020'!J25</f>
        <v>20715</v>
      </c>
      <c r="K136" s="140">
        <f>'Ref. DC-2020'!K25</f>
        <v>7.3999999999999996E-2</v>
      </c>
      <c r="L136" s="2">
        <f>'Ref. DC-2020'!L25</f>
        <v>139323</v>
      </c>
      <c r="M136" s="140">
        <f>'Ref. DC-2020'!M25</f>
        <v>0.17899999999999999</v>
      </c>
      <c r="N136" s="2">
        <f>'Ref. DC-2020'!N25</f>
        <v>34778</v>
      </c>
      <c r="O136" s="140">
        <f>'Ref. DC-2020'!O25</f>
        <v>6.3E-2</v>
      </c>
      <c r="P136" s="2">
        <f>'Ref. DC-2020'!P25</f>
        <v>17194</v>
      </c>
      <c r="Q136" s="140">
        <f>'Ref. DC-2020'!Q25</f>
        <v>3.5999999999999997E-2</v>
      </c>
      <c r="R136" s="2">
        <f>'Ref. DC-2020'!R25</f>
        <v>381945</v>
      </c>
      <c r="S136" s="140">
        <f>'Ref. DC-2020'!S25</f>
        <v>8.8999999999999996E-2</v>
      </c>
      <c r="T136" s="2">
        <f>'Ref. DC-2020'!T25</f>
        <v>6085947</v>
      </c>
      <c r="U136" s="140">
        <f>'Ref. DC-2020'!U25</f>
        <v>0.154</v>
      </c>
      <c r="V136" s="99"/>
      <c r="W136" s="129"/>
      <c r="X136" s="23"/>
    </row>
    <row r="137" spans="1:24" s="9" customFormat="1" ht="14.4" x14ac:dyDescent="0.3">
      <c r="A137" s="4" t="s">
        <v>1150</v>
      </c>
      <c r="B137" s="2">
        <f>'Ref. DC-2020'!B26</f>
        <v>1665</v>
      </c>
      <c r="C137" s="140">
        <f>'Ref. DC-2020'!C26</f>
        <v>2E-3</v>
      </c>
      <c r="D137" s="2">
        <f>'Ref. DC-2020'!D26</f>
        <v>1508</v>
      </c>
      <c r="E137" s="140">
        <f>'Ref. DC-2020'!E26</f>
        <v>2E-3</v>
      </c>
      <c r="F137" s="2">
        <f>'Ref. DC-2020'!F26</f>
        <v>412</v>
      </c>
      <c r="G137" s="140">
        <f>'Ref. DC-2020'!G26</f>
        <v>3.0000000000000001E-3</v>
      </c>
      <c r="H137" s="2">
        <f>'Ref. DC-2020'!H26</f>
        <v>173</v>
      </c>
      <c r="I137" s="140">
        <f>'Ref. DC-2020'!I26</f>
        <v>1E-3</v>
      </c>
      <c r="J137" s="2">
        <f>'Ref. DC-2020'!J26</f>
        <v>807</v>
      </c>
      <c r="K137" s="140">
        <f>'Ref. DC-2020'!K26</f>
        <v>3.0000000000000001E-3</v>
      </c>
      <c r="L137" s="2">
        <f>'Ref. DC-2020'!L26</f>
        <v>5567</v>
      </c>
      <c r="M137" s="140">
        <f>'Ref. DC-2020'!M26</f>
        <v>7.0000000000000001E-3</v>
      </c>
      <c r="N137" s="2">
        <f>'Ref. DC-2020'!N26</f>
        <v>4269</v>
      </c>
      <c r="O137" s="140">
        <f>'Ref. DC-2020'!O26</f>
        <v>8.0000000000000002E-3</v>
      </c>
      <c r="P137" s="2">
        <f>'Ref. DC-2020'!P26</f>
        <v>723</v>
      </c>
      <c r="Q137" s="140">
        <f>'Ref. DC-2020'!Q26</f>
        <v>2E-3</v>
      </c>
      <c r="R137" s="2">
        <f>'Ref. DC-2020'!R26</f>
        <v>15124</v>
      </c>
      <c r="S137" s="140">
        <f>'Ref. DC-2020'!S26</f>
        <v>4.0000000000000001E-3</v>
      </c>
      <c r="T137" s="2">
        <f>'Ref. DC-2020'!T26</f>
        <v>157263</v>
      </c>
      <c r="U137" s="140">
        <f>'Ref. DC-2020'!U26</f>
        <v>4.0000000000000001E-3</v>
      </c>
      <c r="V137" s="99"/>
      <c r="W137" s="129"/>
      <c r="X137" s="23"/>
    </row>
    <row r="138" spans="1:24" s="9" customFormat="1" ht="14.4" x14ac:dyDescent="0.3">
      <c r="A138" s="4" t="s">
        <v>1151</v>
      </c>
      <c r="B138" s="2">
        <f>'Ref. DC-2020'!B27</f>
        <v>284830</v>
      </c>
      <c r="C138" s="140">
        <f>'Ref. DC-2020'!C27</f>
        <v>0.28199999999999997</v>
      </c>
      <c r="D138" s="2">
        <f>'Ref. DC-2020'!D27</f>
        <v>274153</v>
      </c>
      <c r="E138" s="140">
        <f>'Ref. DC-2020'!E27</f>
        <v>0.30199999999999999</v>
      </c>
      <c r="F138" s="2">
        <f>'Ref. DC-2020'!F27</f>
        <v>48001</v>
      </c>
      <c r="G138" s="140">
        <f>'Ref. DC-2020'!G27</f>
        <v>0.315</v>
      </c>
      <c r="H138" s="2">
        <f>'Ref. DC-2020'!H27</f>
        <v>49303</v>
      </c>
      <c r="I138" s="140">
        <f>'Ref. DC-2020'!I27</f>
        <v>0.316</v>
      </c>
      <c r="J138" s="2">
        <f>'Ref. DC-2020'!J27</f>
        <v>89115</v>
      </c>
      <c r="K138" s="140">
        <f>'Ref. DC-2020'!K27</f>
        <v>0.317</v>
      </c>
      <c r="L138" s="2">
        <f>'Ref. DC-2020'!L27</f>
        <v>181741</v>
      </c>
      <c r="M138" s="140">
        <f>'Ref. DC-2020'!M27</f>
        <v>0.23300000000000001</v>
      </c>
      <c r="N138" s="2">
        <f>'Ref. DC-2020'!N27</f>
        <v>146129</v>
      </c>
      <c r="O138" s="140">
        <f>'Ref. DC-2020'!O27</f>
        <v>0.26400000000000001</v>
      </c>
      <c r="P138" s="2">
        <f>'Ref. DC-2020'!P27</f>
        <v>165230</v>
      </c>
      <c r="Q138" s="140">
        <f>'Ref. DC-2020'!Q27</f>
        <v>0.34899999999999998</v>
      </c>
      <c r="R138" s="2">
        <f>'Ref. DC-2020'!R27</f>
        <v>1238502</v>
      </c>
      <c r="S138" s="140">
        <f>'Ref. DC-2020'!S27</f>
        <v>0.28699999999999998</v>
      </c>
      <c r="T138" s="2">
        <f>'Ref. DC-2020'!T27</f>
        <v>8370596</v>
      </c>
      <c r="U138" s="140">
        <f>'Ref. DC-2020'!U27</f>
        <v>0.21199999999999999</v>
      </c>
      <c r="V138" s="99"/>
      <c r="W138" s="129"/>
      <c r="X138" s="23"/>
    </row>
    <row r="139" spans="1:24" s="9" customFormat="1" ht="14.4" x14ac:dyDescent="0.3">
      <c r="A139" s="4" t="s">
        <v>365</v>
      </c>
      <c r="B139" s="2">
        <f>'Ref. DC-2020'!B28</f>
        <v>163403</v>
      </c>
      <c r="C139" s="140">
        <f>'Ref. DC-2020'!C28</f>
        <v>0.16200000000000001</v>
      </c>
      <c r="D139" s="2">
        <f>'Ref. DC-2020'!D28</f>
        <v>146770</v>
      </c>
      <c r="E139" s="140">
        <f>'Ref. DC-2020'!E28</f>
        <v>0.161</v>
      </c>
      <c r="F139" s="2">
        <f>'Ref. DC-2020'!F28</f>
        <v>24230</v>
      </c>
      <c r="G139" s="140">
        <f>'Ref. DC-2020'!G28</f>
        <v>0.159</v>
      </c>
      <c r="H139" s="2">
        <f>'Ref. DC-2020'!H28</f>
        <v>25354</v>
      </c>
      <c r="I139" s="140">
        <f>'Ref. DC-2020'!I28</f>
        <v>0.16200000000000001</v>
      </c>
      <c r="J139" s="2">
        <f>'Ref. DC-2020'!J28</f>
        <v>49355</v>
      </c>
      <c r="K139" s="140">
        <f>'Ref. DC-2020'!K28</f>
        <v>0.17599999999999999</v>
      </c>
      <c r="L139" s="2">
        <f>'Ref. DC-2020'!L28</f>
        <v>112805</v>
      </c>
      <c r="M139" s="140">
        <f>'Ref. DC-2020'!M28</f>
        <v>0.14499999999999999</v>
      </c>
      <c r="N139" s="2">
        <f>'Ref. DC-2020'!N28</f>
        <v>84644</v>
      </c>
      <c r="O139" s="140">
        <f>'Ref. DC-2020'!O28</f>
        <v>0.153</v>
      </c>
      <c r="P139" s="2">
        <f>'Ref. DC-2020'!P28</f>
        <v>86402</v>
      </c>
      <c r="Q139" s="140">
        <f>'Ref. DC-2020'!Q28</f>
        <v>0.183</v>
      </c>
      <c r="R139" s="2">
        <f>'Ref. DC-2020'!R28</f>
        <v>692963</v>
      </c>
      <c r="S139" s="140">
        <f>'Ref. DC-2020'!S28</f>
        <v>0.161</v>
      </c>
      <c r="T139" s="2">
        <f>'Ref. DC-2020'!T28</f>
        <v>5760235</v>
      </c>
      <c r="U139" s="140">
        <f>'Ref. DC-2020'!U28</f>
        <v>0.14599999999999999</v>
      </c>
      <c r="V139" s="99"/>
      <c r="W139" s="129"/>
      <c r="X139" s="23"/>
    </row>
    <row r="140" spans="1:24" s="9" customFormat="1" ht="14.4" x14ac:dyDescent="0.3">
      <c r="A140" s="8" t="s">
        <v>1097</v>
      </c>
      <c r="H140" s="99"/>
      <c r="I140" s="99"/>
      <c r="J140" s="99"/>
      <c r="K140" s="99"/>
      <c r="L140" s="99"/>
      <c r="M140" s="99"/>
      <c r="N140" s="99"/>
      <c r="O140" s="99"/>
      <c r="P140" s="99"/>
      <c r="Q140" s="99"/>
      <c r="R140" s="99"/>
      <c r="S140" s="99"/>
      <c r="T140" s="99"/>
      <c r="U140" s="99"/>
      <c r="V140" s="99"/>
      <c r="W140" s="129"/>
      <c r="X140" s="23"/>
    </row>
    <row r="141" spans="1:24" s="9" customFormat="1" ht="14.4" x14ac:dyDescent="0.3">
      <c r="A141" s="52"/>
      <c r="H141" s="99"/>
      <c r="I141" s="99"/>
      <c r="J141" s="99"/>
      <c r="K141" s="99"/>
      <c r="L141" s="99"/>
      <c r="M141" s="99"/>
      <c r="N141" s="99"/>
      <c r="O141" s="99"/>
      <c r="P141" s="99"/>
      <c r="Q141" s="99"/>
      <c r="R141" s="99"/>
      <c r="S141" s="99"/>
      <c r="T141" s="99"/>
      <c r="U141" s="99"/>
      <c r="V141" s="99"/>
      <c r="W141" s="129"/>
      <c r="X141" s="23"/>
    </row>
    <row r="142" spans="1:24" s="9" customFormat="1" ht="14.4" x14ac:dyDescent="0.3">
      <c r="A142" s="7" t="s">
        <v>41</v>
      </c>
      <c r="H142" s="99"/>
      <c r="I142" s="99"/>
      <c r="J142" s="99"/>
      <c r="K142" s="99"/>
      <c r="L142" s="99"/>
      <c r="M142" s="99"/>
      <c r="N142" s="99"/>
      <c r="O142" s="99"/>
      <c r="P142" s="99"/>
      <c r="Q142" s="99"/>
      <c r="R142" s="99"/>
      <c r="S142" s="99"/>
      <c r="T142" s="99"/>
      <c r="U142" s="99"/>
      <c r="V142" s="99"/>
      <c r="W142" s="129"/>
      <c r="X142" s="23"/>
    </row>
    <row r="143" spans="1:24" s="9" customFormat="1" ht="28.8" x14ac:dyDescent="0.3">
      <c r="A143" s="19"/>
      <c r="B143" s="86" t="s">
        <v>19</v>
      </c>
      <c r="C143" s="117" t="s">
        <v>702</v>
      </c>
      <c r="D143" s="86" t="s">
        <v>749</v>
      </c>
      <c r="E143" s="117" t="s">
        <v>702</v>
      </c>
      <c r="F143" s="86" t="s">
        <v>750</v>
      </c>
      <c r="G143" s="117" t="s">
        <v>702</v>
      </c>
      <c r="H143" s="86" t="s">
        <v>751</v>
      </c>
      <c r="I143" s="117" t="s">
        <v>702</v>
      </c>
      <c r="J143" s="86" t="s">
        <v>752</v>
      </c>
      <c r="K143" s="117" t="s">
        <v>702</v>
      </c>
      <c r="L143" s="86" t="s">
        <v>753</v>
      </c>
      <c r="M143" s="117" t="s">
        <v>702</v>
      </c>
      <c r="N143" s="86" t="s">
        <v>754</v>
      </c>
      <c r="O143" s="117" t="s">
        <v>702</v>
      </c>
      <c r="P143" s="86" t="s">
        <v>755</v>
      </c>
      <c r="Q143" s="117" t="s">
        <v>702</v>
      </c>
      <c r="R143" s="117" t="s">
        <v>756</v>
      </c>
      <c r="S143" s="117" t="s">
        <v>702</v>
      </c>
      <c r="T143" s="117" t="s">
        <v>1</v>
      </c>
      <c r="U143" s="117" t="s">
        <v>702</v>
      </c>
      <c r="V143" s="99"/>
      <c r="W143" s="129"/>
      <c r="X143" s="23"/>
    </row>
    <row r="144" spans="1:24" s="9" customFormat="1" ht="14.4" x14ac:dyDescent="0.3">
      <c r="A144" s="4" t="s">
        <v>2</v>
      </c>
      <c r="B144" s="2">
        <f>'Ref. DC-2020'!B36</f>
        <v>1008654</v>
      </c>
      <c r="C144" s="2" t="str">
        <f>'Ref. DC-2020'!C36</f>
        <v/>
      </c>
      <c r="D144" s="2">
        <f>'Ref. DC-2020'!D36</f>
        <v>909235</v>
      </c>
      <c r="E144" s="2" t="str">
        <f>'Ref. DC-2020'!E36</f>
        <v/>
      </c>
      <c r="F144" s="2">
        <f>'Ref. DC-2020'!F36</f>
        <v>152486</v>
      </c>
      <c r="G144" s="2" t="str">
        <f>'Ref. DC-2020'!G36</f>
        <v/>
      </c>
      <c r="H144" s="2">
        <f>'Ref. DC-2020'!H36</f>
        <v>156255</v>
      </c>
      <c r="I144" s="2" t="str">
        <f>'Ref. DC-2020'!I36</f>
        <v/>
      </c>
      <c r="J144" s="2">
        <f>'Ref. DC-2020'!J36</f>
        <v>281202</v>
      </c>
      <c r="K144" s="2" t="str">
        <f>'Ref. DC-2020'!K36</f>
        <v/>
      </c>
      <c r="L144" s="2">
        <f>'Ref. DC-2020'!L36</f>
        <v>779233</v>
      </c>
      <c r="M144" s="2" t="str">
        <f>'Ref. DC-2020'!M36</f>
        <v/>
      </c>
      <c r="N144" s="2">
        <f>'Ref. DC-2020'!N36</f>
        <v>552878</v>
      </c>
      <c r="O144" s="2" t="str">
        <f>'Ref. DC-2020'!O36</f>
        <v/>
      </c>
      <c r="P144" s="2">
        <f>'Ref. DC-2020'!P36</f>
        <v>473117</v>
      </c>
      <c r="Q144" s="2" t="str">
        <f>'Ref. DC-2020'!Q36</f>
        <v/>
      </c>
      <c r="R144" s="2">
        <f>'Ref. DC-2020'!R36</f>
        <v>4313060</v>
      </c>
      <c r="S144" s="2" t="str">
        <f>'Ref. DC-2020'!S36</f>
        <v/>
      </c>
      <c r="T144" s="2">
        <f>'Ref. DC-2020'!T36</f>
        <v>39538223</v>
      </c>
      <c r="U144" s="2" t="str">
        <f>'Ref. DC-2020'!U36</f>
        <v/>
      </c>
      <c r="V144" s="99"/>
      <c r="W144" s="129"/>
      <c r="X144" s="23"/>
    </row>
    <row r="145" spans="1:24" s="267" customFormat="1" ht="14.4" x14ac:dyDescent="0.3">
      <c r="A145" s="271" t="s">
        <v>992</v>
      </c>
      <c r="B145" s="2">
        <f>'Ref. DC-2020'!B37</f>
        <v>540743</v>
      </c>
      <c r="C145" s="272">
        <f>'Ref. DC-2020'!C37</f>
        <v>0.53600000000000003</v>
      </c>
      <c r="D145" s="2">
        <f>'Ref. DC-2020'!D37</f>
        <v>499158</v>
      </c>
      <c r="E145" s="272">
        <f>'Ref. DC-2020'!E37</f>
        <v>0.54900000000000004</v>
      </c>
      <c r="F145" s="2">
        <f>'Ref. DC-2020'!F37</f>
        <v>86607</v>
      </c>
      <c r="G145" s="272">
        <f>'Ref. DC-2020'!G37</f>
        <v>0.56799999999999995</v>
      </c>
      <c r="H145" s="2">
        <f>'Ref. DC-2020'!H37</f>
        <v>93178</v>
      </c>
      <c r="I145" s="272">
        <f>'Ref. DC-2020'!I37</f>
        <v>0.59599999999999997</v>
      </c>
      <c r="J145" s="2">
        <f>'Ref. DC-2020'!J37</f>
        <v>173857</v>
      </c>
      <c r="K145" s="272">
        <f>'Ref. DC-2020'!K37</f>
        <v>0.61799999999999999</v>
      </c>
      <c r="L145" s="2">
        <f>'Ref. DC-2020'!L37</f>
        <v>325725</v>
      </c>
      <c r="M145" s="272">
        <f>'Ref. DC-2020'!M37</f>
        <v>0.41799999999999998</v>
      </c>
      <c r="N145" s="2">
        <f>'Ref. DC-2020'!N37</f>
        <v>265978</v>
      </c>
      <c r="O145" s="272">
        <f>'Ref. DC-2020'!O37</f>
        <v>0.48099999999999998</v>
      </c>
      <c r="P145" s="2">
        <f>'Ref. DC-2020'!P37</f>
        <v>309895</v>
      </c>
      <c r="Q145" s="272">
        <f>'Ref. DC-2020'!Q37</f>
        <v>0.65500000000000003</v>
      </c>
      <c r="R145" s="2">
        <f>'Ref. DC-2020'!R37</f>
        <v>2295141</v>
      </c>
      <c r="S145" s="272">
        <f>'Ref. DC-2020'!S37</f>
        <v>0.53200000000000003</v>
      </c>
      <c r="T145" s="2">
        <f>'Ref. DC-2020'!T37</f>
        <v>15579652</v>
      </c>
      <c r="U145" s="272">
        <f>'Ref. DC-2020'!U37</f>
        <v>0.39400000000000002</v>
      </c>
      <c r="W145" s="129"/>
    </row>
    <row r="146" spans="1:24" s="9" customFormat="1" ht="14.4" x14ac:dyDescent="0.3">
      <c r="A146" s="4" t="s">
        <v>35</v>
      </c>
      <c r="B146" s="2">
        <f>'Ref. DC-2020'!B38</f>
        <v>467911</v>
      </c>
      <c r="C146" s="272">
        <f>'Ref. DC-2020'!C38</f>
        <v>0.46400000000000002</v>
      </c>
      <c r="D146" s="2">
        <f>'Ref. DC-2020'!D38</f>
        <v>410077</v>
      </c>
      <c r="E146" s="272">
        <f>'Ref. DC-2020'!E38</f>
        <v>0.45100000000000001</v>
      </c>
      <c r="F146" s="2">
        <f>'Ref. DC-2020'!F38</f>
        <v>65879</v>
      </c>
      <c r="G146" s="272">
        <f>'Ref. DC-2020'!G38</f>
        <v>0.432</v>
      </c>
      <c r="H146" s="2">
        <f>'Ref. DC-2020'!H38</f>
        <v>63077</v>
      </c>
      <c r="I146" s="272">
        <f>'Ref. DC-2020'!I38</f>
        <v>0.40400000000000003</v>
      </c>
      <c r="J146" s="2">
        <f>'Ref. DC-2020'!J38</f>
        <v>107345</v>
      </c>
      <c r="K146" s="272">
        <f>'Ref. DC-2020'!K38</f>
        <v>0.38200000000000001</v>
      </c>
      <c r="L146" s="2">
        <f>'Ref. DC-2020'!L38</f>
        <v>453508</v>
      </c>
      <c r="M146" s="272">
        <f>'Ref. DC-2020'!M38</f>
        <v>0.58199999999999996</v>
      </c>
      <c r="N146" s="2">
        <f>'Ref. DC-2020'!N38</f>
        <v>286900</v>
      </c>
      <c r="O146" s="272">
        <f>'Ref. DC-2020'!O38</f>
        <v>0.51900000000000002</v>
      </c>
      <c r="P146" s="2">
        <f>'Ref. DC-2020'!P38</f>
        <v>163222</v>
      </c>
      <c r="Q146" s="272">
        <f>'Ref. DC-2020'!Q38</f>
        <v>0.34499999999999997</v>
      </c>
      <c r="R146" s="2">
        <f>'Ref. DC-2020'!R38</f>
        <v>2017919</v>
      </c>
      <c r="S146" s="272">
        <f>'Ref. DC-2020'!S38</f>
        <v>0.46800000000000003</v>
      </c>
      <c r="T146" s="2">
        <f>'Ref. DC-2020'!T38</f>
        <v>23958571</v>
      </c>
      <c r="U146" s="272">
        <f>'Ref. DC-2020'!U38</f>
        <v>0.60599999999999998</v>
      </c>
      <c r="V146" s="99"/>
      <c r="W146" s="129"/>
      <c r="X146" s="23"/>
    </row>
    <row r="147" spans="1:24" s="9" customFormat="1" ht="14.4" x14ac:dyDescent="0.3">
      <c r="A147" s="271" t="s">
        <v>1145</v>
      </c>
      <c r="B147" s="2">
        <f>'Ref. DC-2020'!B39</f>
        <v>271889</v>
      </c>
      <c r="C147" s="272">
        <f>'Ref. DC-2020'!C39</f>
        <v>0.27</v>
      </c>
      <c r="D147" s="2">
        <f>'Ref. DC-2020'!D39</f>
        <v>279600</v>
      </c>
      <c r="E147" s="272">
        <f>'Ref. DC-2020'!E39</f>
        <v>0.308</v>
      </c>
      <c r="F147" s="2">
        <f>'Ref. DC-2020'!F39</f>
        <v>44361</v>
      </c>
      <c r="G147" s="272">
        <f>'Ref. DC-2020'!G39</f>
        <v>0.29099999999999998</v>
      </c>
      <c r="H147" s="2">
        <f>'Ref. DC-2020'!H39</f>
        <v>48399</v>
      </c>
      <c r="I147" s="272">
        <f>'Ref. DC-2020'!I39</f>
        <v>0.31</v>
      </c>
      <c r="J147" s="2">
        <f>'Ref. DC-2020'!J39</f>
        <v>68729</v>
      </c>
      <c r="K147" s="272">
        <f>'Ref. DC-2020'!K39</f>
        <v>0.24399999999999999</v>
      </c>
      <c r="L147" s="2">
        <f>'Ref. DC-2020'!L39</f>
        <v>215530</v>
      </c>
      <c r="M147" s="272">
        <f>'Ref. DC-2020'!M39</f>
        <v>0.27700000000000002</v>
      </c>
      <c r="N147" s="2">
        <f>'Ref. DC-2020'!N39</f>
        <v>207908</v>
      </c>
      <c r="O147" s="272">
        <f>'Ref. DC-2020'!O39</f>
        <v>0.376</v>
      </c>
      <c r="P147" s="2">
        <f>'Ref. DC-2020'!P39</f>
        <v>125022</v>
      </c>
      <c r="Q147" s="272">
        <f>'Ref. DC-2020'!Q39</f>
        <v>0.26400000000000001</v>
      </c>
      <c r="R147" s="2">
        <f>'Ref. DC-2020'!R39</f>
        <v>1261438</v>
      </c>
      <c r="S147" s="272">
        <f>'Ref. DC-2020'!S39</f>
        <v>0.29299999999999998</v>
      </c>
      <c r="T147" s="2">
        <f>'Ref. DC-2020'!T39</f>
        <v>13714587</v>
      </c>
      <c r="U147" s="272">
        <f>'Ref. DC-2020'!U39</f>
        <v>0.34699999999999998</v>
      </c>
      <c r="V147" s="99"/>
      <c r="W147" s="129"/>
      <c r="X147" s="23"/>
    </row>
    <row r="148" spans="1:24" s="9" customFormat="1" ht="14.4" x14ac:dyDescent="0.3">
      <c r="A148" s="271" t="s">
        <v>1147</v>
      </c>
      <c r="B148" s="2">
        <f>'Ref. DC-2020'!B40</f>
        <v>44295</v>
      </c>
      <c r="C148" s="272">
        <f>'Ref. DC-2020'!C40</f>
        <v>4.3999999999999997E-2</v>
      </c>
      <c r="D148" s="2">
        <f>'Ref. DC-2020'!D40</f>
        <v>46776</v>
      </c>
      <c r="E148" s="272">
        <f>'Ref. DC-2020'!E40</f>
        <v>5.0999999999999997E-2</v>
      </c>
      <c r="F148" s="2">
        <f>'Ref. DC-2020'!F40</f>
        <v>8300</v>
      </c>
      <c r="G148" s="272">
        <f>'Ref. DC-2020'!G40</f>
        <v>5.3999999999999999E-2</v>
      </c>
      <c r="H148" s="2">
        <f>'Ref. DC-2020'!H40</f>
        <v>4131</v>
      </c>
      <c r="I148" s="272">
        <f>'Ref. DC-2020'!I40</f>
        <v>2.5999999999999999E-2</v>
      </c>
      <c r="J148" s="2">
        <f>'Ref. DC-2020'!J40</f>
        <v>8191</v>
      </c>
      <c r="K148" s="272">
        <f>'Ref. DC-2020'!K40</f>
        <v>2.9000000000000001E-2</v>
      </c>
      <c r="L148" s="2">
        <f>'Ref. DC-2020'!L40</f>
        <v>56898</v>
      </c>
      <c r="M148" s="272">
        <f>'Ref. DC-2020'!M40</f>
        <v>7.2999999999999995E-2</v>
      </c>
      <c r="N148" s="2">
        <f>'Ref. DC-2020'!N40</f>
        <v>14302</v>
      </c>
      <c r="O148" s="272">
        <f>'Ref. DC-2020'!O40</f>
        <v>2.5999999999999999E-2</v>
      </c>
      <c r="P148" s="2">
        <f>'Ref. DC-2020'!P40</f>
        <v>5332</v>
      </c>
      <c r="Q148" s="272">
        <f>'Ref. DC-2020'!Q40</f>
        <v>1.0999999999999999E-2</v>
      </c>
      <c r="R148" s="2">
        <f>'Ref. DC-2020'!R40</f>
        <v>188225</v>
      </c>
      <c r="S148" s="272">
        <f>'Ref. DC-2020'!S40</f>
        <v>4.3999999999999997E-2</v>
      </c>
      <c r="T148" s="2">
        <f>'Ref. DC-2020'!T40</f>
        <v>2119286</v>
      </c>
      <c r="U148" s="272">
        <f>'Ref. DC-2020'!U40</f>
        <v>5.3999999999999999E-2</v>
      </c>
      <c r="V148" s="99"/>
      <c r="W148" s="129"/>
      <c r="X148" s="23"/>
    </row>
    <row r="149" spans="1:24" s="9" customFormat="1" ht="14.4" x14ac:dyDescent="0.3">
      <c r="A149" s="271" t="s">
        <v>1148</v>
      </c>
      <c r="B149" s="2">
        <f>'Ref. DC-2020'!B41</f>
        <v>6074</v>
      </c>
      <c r="C149" s="272">
        <f>'Ref. DC-2020'!C41</f>
        <v>6.0000000000000001E-3</v>
      </c>
      <c r="D149" s="2">
        <f>'Ref. DC-2020'!D41</f>
        <v>5197</v>
      </c>
      <c r="E149" s="272">
        <f>'Ref. DC-2020'!E41</f>
        <v>6.0000000000000001E-3</v>
      </c>
      <c r="F149" s="2">
        <f>'Ref. DC-2020'!F41</f>
        <v>1690</v>
      </c>
      <c r="G149" s="272">
        <f>'Ref. DC-2020'!G41</f>
        <v>1.0999999999999999E-2</v>
      </c>
      <c r="H149" s="2">
        <f>'Ref. DC-2020'!H41</f>
        <v>1738</v>
      </c>
      <c r="I149" s="272">
        <f>'Ref. DC-2020'!I41</f>
        <v>1.0999999999999999E-2</v>
      </c>
      <c r="J149" s="2">
        <f>'Ref. DC-2020'!J41</f>
        <v>1164</v>
      </c>
      <c r="K149" s="272">
        <f>'Ref. DC-2020'!K41</f>
        <v>4.0000000000000001E-3</v>
      </c>
      <c r="L149" s="2">
        <f>'Ref. DC-2020'!L41</f>
        <v>3135</v>
      </c>
      <c r="M149" s="272">
        <f>'Ref. DC-2020'!M41</f>
        <v>4.0000000000000001E-3</v>
      </c>
      <c r="N149" s="2">
        <f>'Ref. DC-2020'!N41</f>
        <v>2621</v>
      </c>
      <c r="O149" s="272">
        <f>'Ref. DC-2020'!O41</f>
        <v>5.0000000000000001E-3</v>
      </c>
      <c r="P149" s="2">
        <f>'Ref. DC-2020'!P41</f>
        <v>3458</v>
      </c>
      <c r="Q149" s="272">
        <f>'Ref. DC-2020'!Q41</f>
        <v>7.0000000000000001E-3</v>
      </c>
      <c r="R149" s="2">
        <f>'Ref. DC-2020'!R41</f>
        <v>25077</v>
      </c>
      <c r="S149" s="272">
        <f>'Ref. DC-2020'!S41</f>
        <v>6.0000000000000001E-3</v>
      </c>
      <c r="T149" s="2">
        <f>'Ref. DC-2020'!T41</f>
        <v>156085</v>
      </c>
      <c r="U149" s="272">
        <f>'Ref. DC-2020'!U41</f>
        <v>4.0000000000000001E-3</v>
      </c>
      <c r="V149" s="99"/>
      <c r="W149" s="129"/>
      <c r="X149" s="23"/>
    </row>
    <row r="150" spans="1:24" s="9" customFormat="1" ht="14.4" x14ac:dyDescent="0.3">
      <c r="A150" s="271" t="s">
        <v>1149</v>
      </c>
      <c r="B150" s="2">
        <f>'Ref. DC-2020'!B42</f>
        <v>109665</v>
      </c>
      <c r="C150" s="272">
        <f>'Ref. DC-2020'!C42</f>
        <v>0.109</v>
      </c>
      <c r="D150" s="2">
        <f>'Ref. DC-2020'!D42</f>
        <v>44257</v>
      </c>
      <c r="E150" s="272">
        <f>'Ref. DC-2020'!E42</f>
        <v>4.9000000000000002E-2</v>
      </c>
      <c r="F150" s="2">
        <f>'Ref. DC-2020'!F42</f>
        <v>5511</v>
      </c>
      <c r="G150" s="272">
        <f>'Ref. DC-2020'!G42</f>
        <v>3.5999999999999997E-2</v>
      </c>
      <c r="H150" s="2">
        <f>'Ref. DC-2020'!H42</f>
        <v>3581</v>
      </c>
      <c r="I150" s="272">
        <f>'Ref. DC-2020'!I42</f>
        <v>2.3E-2</v>
      </c>
      <c r="J150" s="2">
        <f>'Ref. DC-2020'!J42</f>
        <v>19824</v>
      </c>
      <c r="K150" s="272">
        <f>'Ref. DC-2020'!K42</f>
        <v>7.0999999999999994E-2</v>
      </c>
      <c r="L150" s="2">
        <f>'Ref. DC-2020'!L42</f>
        <v>134684</v>
      </c>
      <c r="M150" s="272">
        <f>'Ref. DC-2020'!M42</f>
        <v>0.17299999999999999</v>
      </c>
      <c r="N150" s="2">
        <f>'Ref. DC-2020'!N42</f>
        <v>33169</v>
      </c>
      <c r="O150" s="272">
        <f>'Ref. DC-2020'!O42</f>
        <v>0.06</v>
      </c>
      <c r="P150" s="2">
        <f>'Ref. DC-2020'!P42</f>
        <v>15997</v>
      </c>
      <c r="Q150" s="272">
        <f>'Ref. DC-2020'!Q42</f>
        <v>3.4000000000000002E-2</v>
      </c>
      <c r="R150" s="2">
        <f>'Ref. DC-2020'!R42</f>
        <v>366688</v>
      </c>
      <c r="S150" s="272">
        <f>'Ref. DC-2020'!S42</f>
        <v>8.5000000000000006E-2</v>
      </c>
      <c r="T150" s="2">
        <f>'Ref. DC-2020'!T42</f>
        <v>5978795</v>
      </c>
      <c r="U150" s="272">
        <f>'Ref. DC-2020'!U42</f>
        <v>0.151</v>
      </c>
      <c r="V150" s="99"/>
      <c r="W150" s="129"/>
      <c r="X150" s="23"/>
    </row>
    <row r="151" spans="1:24" s="9" customFormat="1" ht="14.4" x14ac:dyDescent="0.3">
      <c r="A151" s="271" t="s">
        <v>1150</v>
      </c>
      <c r="B151" s="2">
        <f>'Ref. DC-2020'!B43</f>
        <v>1233</v>
      </c>
      <c r="C151" s="272">
        <f>'Ref. DC-2020'!C43</f>
        <v>1E-3</v>
      </c>
      <c r="D151" s="2">
        <f>'Ref. DC-2020'!D43</f>
        <v>1127</v>
      </c>
      <c r="E151" s="272">
        <f>'Ref. DC-2020'!E43</f>
        <v>1E-3</v>
      </c>
      <c r="F151" s="2">
        <f>'Ref. DC-2020'!F43</f>
        <v>331</v>
      </c>
      <c r="G151" s="272">
        <f>'Ref. DC-2020'!G43</f>
        <v>2E-3</v>
      </c>
      <c r="H151" s="2">
        <f>'Ref. DC-2020'!H43</f>
        <v>122</v>
      </c>
      <c r="I151" s="272">
        <f>'Ref. DC-2020'!I43</f>
        <v>1E-3</v>
      </c>
      <c r="J151" s="2">
        <f>'Ref. DC-2020'!J43</f>
        <v>617</v>
      </c>
      <c r="K151" s="272">
        <f>'Ref. DC-2020'!K43</f>
        <v>2E-3</v>
      </c>
      <c r="L151" s="2">
        <f>'Ref. DC-2020'!L43</f>
        <v>4977</v>
      </c>
      <c r="M151" s="272">
        <f>'Ref. DC-2020'!M43</f>
        <v>6.0000000000000001E-3</v>
      </c>
      <c r="N151" s="2">
        <f>'Ref. DC-2020'!N43</f>
        <v>3713</v>
      </c>
      <c r="O151" s="272">
        <f>'Ref. DC-2020'!O43</f>
        <v>7.0000000000000001E-3</v>
      </c>
      <c r="P151" s="2">
        <f>'Ref. DC-2020'!P43</f>
        <v>511</v>
      </c>
      <c r="Q151" s="272">
        <f>'Ref. DC-2020'!Q43</f>
        <v>1E-3</v>
      </c>
      <c r="R151" s="2">
        <f>'Ref. DC-2020'!R43</f>
        <v>12631</v>
      </c>
      <c r="S151" s="272">
        <f>'Ref. DC-2020'!S43</f>
        <v>3.0000000000000001E-3</v>
      </c>
      <c r="T151" s="2">
        <f>'Ref. DC-2020'!T43</f>
        <v>138167</v>
      </c>
      <c r="U151" s="272">
        <f>'Ref. DC-2020'!U43</f>
        <v>4.0000000000000001E-3</v>
      </c>
      <c r="V151" s="99"/>
      <c r="W151" s="129"/>
      <c r="X151" s="23"/>
    </row>
    <row r="152" spans="1:24" s="9" customFormat="1" ht="14.4" x14ac:dyDescent="0.3">
      <c r="A152" s="271" t="s">
        <v>1151</v>
      </c>
      <c r="B152" s="2">
        <f>'Ref. DC-2020'!B44</f>
        <v>5209</v>
      </c>
      <c r="C152" s="272">
        <f>'Ref. DC-2020'!C44</f>
        <v>5.0000000000000001E-3</v>
      </c>
      <c r="D152" s="2">
        <f>'Ref. DC-2020'!D44</f>
        <v>4557</v>
      </c>
      <c r="E152" s="272">
        <f>'Ref. DC-2020'!E44</f>
        <v>5.0000000000000001E-3</v>
      </c>
      <c r="F152" s="2">
        <f>'Ref. DC-2020'!F44</f>
        <v>713</v>
      </c>
      <c r="G152" s="272">
        <f>'Ref. DC-2020'!G44</f>
        <v>5.0000000000000001E-3</v>
      </c>
      <c r="H152" s="2">
        <f>'Ref. DC-2020'!H44</f>
        <v>723</v>
      </c>
      <c r="I152" s="272">
        <f>'Ref. DC-2020'!I44</f>
        <v>5.0000000000000001E-3</v>
      </c>
      <c r="J152" s="2">
        <f>'Ref. DC-2020'!J44</f>
        <v>1242</v>
      </c>
      <c r="K152" s="272">
        <f>'Ref. DC-2020'!K44</f>
        <v>4.0000000000000001E-3</v>
      </c>
      <c r="L152" s="2">
        <f>'Ref. DC-2020'!L44</f>
        <v>4192</v>
      </c>
      <c r="M152" s="272">
        <f>'Ref. DC-2020'!M44</f>
        <v>5.0000000000000001E-3</v>
      </c>
      <c r="N152" s="2">
        <f>'Ref. DC-2020'!N44</f>
        <v>2734</v>
      </c>
      <c r="O152" s="272">
        <f>'Ref. DC-2020'!O44</f>
        <v>5.0000000000000001E-3</v>
      </c>
      <c r="P152" s="2">
        <f>'Ref. DC-2020'!P44</f>
        <v>2132</v>
      </c>
      <c r="Q152" s="272">
        <f>'Ref. DC-2020'!Q44</f>
        <v>5.0000000000000001E-3</v>
      </c>
      <c r="R152" s="2">
        <f>'Ref. DC-2020'!R44</f>
        <v>21502</v>
      </c>
      <c r="S152" s="272">
        <f>'Ref. DC-2020'!S44</f>
        <v>5.0000000000000001E-3</v>
      </c>
      <c r="T152" s="2">
        <f>'Ref. DC-2020'!T44</f>
        <v>223929</v>
      </c>
      <c r="U152" s="272">
        <f>'Ref. DC-2020'!U44</f>
        <v>6.0000000000000001E-3</v>
      </c>
      <c r="V152" s="99"/>
      <c r="W152" s="129"/>
      <c r="X152" s="23"/>
    </row>
    <row r="153" spans="1:24" s="9" customFormat="1" ht="14.4" x14ac:dyDescent="0.3">
      <c r="A153" s="271" t="s">
        <v>365</v>
      </c>
      <c r="B153" s="2">
        <f>'Ref. DC-2020'!B45</f>
        <v>29546</v>
      </c>
      <c r="C153" s="272">
        <f>'Ref. DC-2020'!C45</f>
        <v>2.9000000000000001E-2</v>
      </c>
      <c r="D153" s="2">
        <f>'Ref. DC-2020'!D45</f>
        <v>28563</v>
      </c>
      <c r="E153" s="272">
        <f>'Ref. DC-2020'!E45</f>
        <v>3.1E-2</v>
      </c>
      <c r="F153" s="2">
        <f>'Ref. DC-2020'!F45</f>
        <v>4973</v>
      </c>
      <c r="G153" s="272">
        <f>'Ref. DC-2020'!G45</f>
        <v>3.3000000000000002E-2</v>
      </c>
      <c r="H153" s="2">
        <f>'Ref. DC-2020'!H45</f>
        <v>4383</v>
      </c>
      <c r="I153" s="272">
        <f>'Ref. DC-2020'!I45</f>
        <v>2.8000000000000001E-2</v>
      </c>
      <c r="J153" s="2">
        <f>'Ref. DC-2020'!J45</f>
        <v>7578</v>
      </c>
      <c r="K153" s="272">
        <f>'Ref. DC-2020'!K45</f>
        <v>2.7E-2</v>
      </c>
      <c r="L153" s="2">
        <f>'Ref. DC-2020'!L45</f>
        <v>34092</v>
      </c>
      <c r="M153" s="272">
        <f>'Ref. DC-2020'!M45</f>
        <v>4.3999999999999997E-2</v>
      </c>
      <c r="N153" s="2">
        <f>'Ref. DC-2020'!N45</f>
        <v>22453</v>
      </c>
      <c r="O153" s="272">
        <f>'Ref. DC-2020'!O45</f>
        <v>4.1000000000000002E-2</v>
      </c>
      <c r="P153" s="2">
        <f>'Ref. DC-2020'!P45</f>
        <v>10770</v>
      </c>
      <c r="Q153" s="272">
        <f>'Ref. DC-2020'!Q45</f>
        <v>2.3E-2</v>
      </c>
      <c r="R153" s="2">
        <f>'Ref. DC-2020'!R45</f>
        <v>142358</v>
      </c>
      <c r="S153" s="272">
        <f>'Ref. DC-2020'!S45</f>
        <v>3.3000000000000002E-2</v>
      </c>
      <c r="T153" s="2">
        <f>'Ref. DC-2020'!T45</f>
        <v>1627722</v>
      </c>
      <c r="U153" s="272">
        <f>'Ref. DC-2020'!U45</f>
        <v>4.1000000000000002E-2</v>
      </c>
      <c r="V153" s="99"/>
      <c r="W153" s="129"/>
      <c r="X153" s="23"/>
    </row>
    <row r="154" spans="1:24" s="9" customFormat="1" ht="14.4" x14ac:dyDescent="0.3">
      <c r="A154" s="8" t="s">
        <v>1097</v>
      </c>
      <c r="D154" s="17"/>
      <c r="H154" s="99"/>
      <c r="I154" s="99"/>
      <c r="J154" s="99"/>
      <c r="K154" s="99"/>
      <c r="L154" s="99"/>
      <c r="M154" s="99"/>
      <c r="N154" s="99"/>
      <c r="O154" s="99"/>
      <c r="P154" s="99"/>
      <c r="Q154" s="99"/>
      <c r="R154" s="99"/>
      <c r="S154" s="99"/>
      <c r="T154" s="99"/>
      <c r="U154" s="99"/>
      <c r="V154" s="99"/>
      <c r="W154" s="129"/>
      <c r="X154" s="23"/>
    </row>
    <row r="155" spans="1:24" s="9" customFormat="1" ht="14.4" x14ac:dyDescent="0.3">
      <c r="A155" s="53"/>
      <c r="H155" s="99"/>
      <c r="I155" s="99"/>
      <c r="J155" s="99"/>
      <c r="K155" s="99"/>
      <c r="L155" s="99"/>
      <c r="M155" s="99"/>
      <c r="N155" s="99"/>
      <c r="O155" s="99"/>
      <c r="P155" s="99"/>
      <c r="Q155" s="99"/>
      <c r="R155" s="99"/>
      <c r="S155" s="99"/>
      <c r="T155" s="99"/>
      <c r="U155" s="99"/>
      <c r="V155" s="99"/>
      <c r="W155" s="129"/>
      <c r="X155" s="23"/>
    </row>
    <row r="156" spans="1:24" s="9" customFormat="1" ht="14.4" x14ac:dyDescent="0.3">
      <c r="A156" s="7" t="s">
        <v>1402</v>
      </c>
      <c r="H156" s="99"/>
      <c r="I156" s="99"/>
      <c r="J156" s="99"/>
      <c r="K156" s="99"/>
      <c r="L156" s="99"/>
      <c r="M156" s="99"/>
      <c r="N156" s="99"/>
      <c r="O156" s="99"/>
      <c r="P156" s="99"/>
      <c r="Q156" s="99"/>
      <c r="R156" s="99"/>
      <c r="S156" s="99"/>
      <c r="T156" s="99"/>
      <c r="U156" s="99"/>
      <c r="V156" s="99"/>
      <c r="W156" s="295" t="s">
        <v>1401</v>
      </c>
      <c r="X156" s="23"/>
    </row>
    <row r="157" spans="1:24" s="9" customFormat="1" ht="14.4" x14ac:dyDescent="0.3">
      <c r="A157" s="1"/>
      <c r="B157" s="70">
        <v>2000</v>
      </c>
      <c r="C157" s="70" t="s">
        <v>702</v>
      </c>
      <c r="D157" s="70">
        <v>2010</v>
      </c>
      <c r="E157" s="70" t="s">
        <v>702</v>
      </c>
      <c r="F157" s="70">
        <v>2020</v>
      </c>
      <c r="G157" s="70" t="s">
        <v>702</v>
      </c>
      <c r="H157" s="99"/>
      <c r="I157" s="99"/>
      <c r="J157" s="99"/>
      <c r="K157" s="99"/>
      <c r="L157" s="99"/>
      <c r="M157" s="99"/>
      <c r="N157" s="99"/>
      <c r="O157" s="99"/>
      <c r="P157" s="99"/>
      <c r="Q157" s="99"/>
      <c r="R157" s="99"/>
      <c r="S157" s="99"/>
      <c r="T157" s="99"/>
      <c r="U157" s="99"/>
      <c r="V157" s="99"/>
      <c r="W157" s="129"/>
      <c r="X157" s="23"/>
    </row>
    <row r="158" spans="1:24" s="9" customFormat="1" ht="14.4" x14ac:dyDescent="0.3">
      <c r="A158" s="4" t="s">
        <v>2</v>
      </c>
      <c r="B158" s="2">
        <f>'Ref. DC-2000'!R18</f>
        <v>3302792</v>
      </c>
      <c r="C158" s="140"/>
      <c r="D158" s="2">
        <f>'Ref. DC-2010'!R18</f>
        <v>3971659</v>
      </c>
      <c r="E158" s="140"/>
      <c r="F158" s="2">
        <f>'Ref. DC-2020'!R36</f>
        <v>4313060</v>
      </c>
      <c r="G158" s="140"/>
      <c r="H158" s="99"/>
      <c r="I158" s="99"/>
      <c r="J158" s="99"/>
      <c r="K158" s="99"/>
      <c r="L158" s="99"/>
      <c r="M158" s="99"/>
      <c r="N158" s="99"/>
      <c r="O158" s="99"/>
      <c r="P158" s="99"/>
      <c r="Q158" s="99"/>
      <c r="R158" s="99"/>
      <c r="S158" s="99"/>
      <c r="T158" s="99"/>
      <c r="U158" s="99"/>
      <c r="V158" s="99"/>
      <c r="W158" s="129"/>
      <c r="X158" s="23"/>
    </row>
    <row r="159" spans="1:24" s="136" customFormat="1" ht="14.4" x14ac:dyDescent="0.3">
      <c r="A159" s="4" t="s">
        <v>992</v>
      </c>
      <c r="B159" s="2">
        <f>'Ref. DC-2000'!R27</f>
        <v>1312904</v>
      </c>
      <c r="C159" s="140">
        <f>B159/B158</f>
        <v>0.39751337656140623</v>
      </c>
      <c r="D159" s="2">
        <f>'Ref. DC-2010'!R27</f>
        <v>1930510</v>
      </c>
      <c r="E159" s="140">
        <f>D159/D158</f>
        <v>0.48607143765363542</v>
      </c>
      <c r="F159" s="2">
        <f>'Ref. DC-2020'!R37</f>
        <v>2295141</v>
      </c>
      <c r="G159" s="140">
        <f>F159/F158</f>
        <v>0.53213750794099779</v>
      </c>
      <c r="W159" s="129"/>
    </row>
    <row r="160" spans="1:24" s="136" customFormat="1" ht="14.4" x14ac:dyDescent="0.3">
      <c r="A160" s="4" t="s">
        <v>993</v>
      </c>
      <c r="B160" s="2">
        <f>'Ref. DC-2000'!R19</f>
        <v>1989888</v>
      </c>
      <c r="C160" s="140">
        <f>B160/B158</f>
        <v>0.60248662343859383</v>
      </c>
      <c r="D160" s="2">
        <f>'Ref. DC-2010'!R19</f>
        <v>2041149</v>
      </c>
      <c r="E160" s="140">
        <f>D160/D158</f>
        <v>0.51392856234636453</v>
      </c>
      <c r="F160" s="2">
        <f>'Ref. DC-2020'!R38</f>
        <v>2017919</v>
      </c>
      <c r="G160" s="140">
        <f>F160/F158</f>
        <v>0.46786249205900221</v>
      </c>
      <c r="W160" s="129"/>
    </row>
    <row r="161" spans="1:25" s="9" customFormat="1" ht="14.4" x14ac:dyDescent="0.3">
      <c r="A161" s="4" t="s">
        <v>11</v>
      </c>
      <c r="B161" s="2">
        <f>'Ref. DC-2000'!R20</f>
        <v>1518424</v>
      </c>
      <c r="C161" s="140">
        <f>B161/B158</f>
        <v>0.45973951735380247</v>
      </c>
      <c r="D161" s="2">
        <f>'Ref. DC-2010'!R20</f>
        <v>1451451</v>
      </c>
      <c r="E161" s="140">
        <f>D161/D158</f>
        <v>0.36545206927382234</v>
      </c>
      <c r="F161" s="2">
        <f>'Ref. DC-2020'!R39</f>
        <v>1261438</v>
      </c>
      <c r="G161" s="140">
        <f>F161/F158</f>
        <v>0.29246938368582864</v>
      </c>
      <c r="H161" s="33"/>
      <c r="I161" s="99"/>
      <c r="J161" s="99"/>
      <c r="K161" s="99"/>
      <c r="L161" s="99"/>
      <c r="M161" s="99"/>
      <c r="N161" s="99"/>
      <c r="O161" s="99"/>
      <c r="P161" s="99"/>
      <c r="Q161" s="99"/>
      <c r="R161" s="99"/>
      <c r="S161" s="99"/>
      <c r="T161" s="99"/>
      <c r="U161" s="99"/>
      <c r="V161" s="99"/>
      <c r="W161" s="129"/>
      <c r="X161" s="23"/>
    </row>
    <row r="162" spans="1:25" s="9" customFormat="1" ht="14.4" x14ac:dyDescent="0.3">
      <c r="A162" s="4" t="s">
        <v>12</v>
      </c>
      <c r="B162" s="2">
        <f>'Ref. DC-2000'!R21</f>
        <v>152740</v>
      </c>
      <c r="C162" s="140">
        <f>B162/B158</f>
        <v>4.6245721801433451E-2</v>
      </c>
      <c r="D162" s="2">
        <f>'Ref. DC-2010'!R21</f>
        <v>181592</v>
      </c>
      <c r="E162" s="140">
        <f>D162/D158</f>
        <v>4.5721951456557573E-2</v>
      </c>
      <c r="F162" s="2">
        <f>'Ref. DC-2020'!R40</f>
        <v>188225</v>
      </c>
      <c r="G162" s="140">
        <f>F162/F158</f>
        <v>4.3640709844055034E-2</v>
      </c>
      <c r="H162" s="99"/>
      <c r="I162" s="99"/>
      <c r="J162" s="99"/>
      <c r="K162" s="99"/>
      <c r="L162" s="99"/>
      <c r="M162" s="99"/>
      <c r="N162" s="99"/>
      <c r="O162" s="99"/>
      <c r="P162" s="99"/>
      <c r="Q162" s="99"/>
      <c r="R162" s="99"/>
      <c r="S162" s="99"/>
      <c r="T162" s="99"/>
      <c r="U162" s="99"/>
      <c r="V162" s="99"/>
      <c r="W162" s="129"/>
      <c r="X162" s="23"/>
    </row>
    <row r="163" spans="1:25" s="9" customFormat="1" ht="14.4" x14ac:dyDescent="0.3">
      <c r="A163" s="4" t="s">
        <v>13</v>
      </c>
      <c r="B163" s="2">
        <f>'Ref. DC-2000'!R22</f>
        <v>26246</v>
      </c>
      <c r="C163" s="140">
        <f>B163/B158</f>
        <v>7.9466100196439859E-3</v>
      </c>
      <c r="D163" s="2">
        <f>'Ref. DC-2010'!R22</f>
        <v>25457</v>
      </c>
      <c r="E163" s="140">
        <f>D163/D158</f>
        <v>6.4096640723687506E-3</v>
      </c>
      <c r="F163" s="2">
        <f>'Ref. DC-2020'!R41</f>
        <v>25077</v>
      </c>
      <c r="G163" s="140">
        <f>F163/F158</f>
        <v>5.8142015181796682E-3</v>
      </c>
      <c r="H163" s="99"/>
      <c r="I163" s="99"/>
      <c r="J163" s="99"/>
      <c r="K163" s="99"/>
      <c r="L163" s="99"/>
      <c r="M163" s="99"/>
      <c r="N163" s="99"/>
      <c r="O163" s="99"/>
      <c r="P163" s="99"/>
      <c r="Q163" s="99"/>
      <c r="R163" s="99"/>
      <c r="S163" s="99"/>
      <c r="T163" s="99"/>
      <c r="U163" s="99"/>
      <c r="V163" s="99"/>
      <c r="W163" s="129"/>
      <c r="X163" s="23"/>
    </row>
    <row r="164" spans="1:25" s="9" customFormat="1" ht="14.4" x14ac:dyDescent="0.3">
      <c r="A164" s="4" t="s">
        <v>14</v>
      </c>
      <c r="B164" s="2">
        <f>'Ref. DC-2000'!R23</f>
        <v>195428</v>
      </c>
      <c r="C164" s="140">
        <f>B164/B158</f>
        <v>5.9170544194124243E-2</v>
      </c>
      <c r="D164" s="2">
        <f>'Ref. DC-2010'!R23</f>
        <v>279474</v>
      </c>
      <c r="E164" s="140">
        <f>D164/D158</f>
        <v>7.0367068270463295E-2</v>
      </c>
      <c r="F164" s="2">
        <f>'Ref. DC-2020'!R42</f>
        <v>366688</v>
      </c>
      <c r="G164" s="140">
        <f>F164/F158</f>
        <v>8.5018061422748578E-2</v>
      </c>
      <c r="H164" s="99"/>
      <c r="I164" s="33"/>
      <c r="J164" s="99"/>
      <c r="K164" s="99"/>
      <c r="L164" s="99"/>
      <c r="M164" s="99"/>
      <c r="N164" s="99"/>
      <c r="O164" s="99"/>
      <c r="P164" s="99"/>
      <c r="Q164" s="99"/>
      <c r="R164" s="99"/>
      <c r="S164" s="99"/>
      <c r="T164" s="99"/>
      <c r="U164" s="99"/>
      <c r="V164" s="99"/>
      <c r="W164" s="129"/>
      <c r="X164" s="23"/>
    </row>
    <row r="165" spans="1:25" s="9" customFormat="1" ht="14.4" x14ac:dyDescent="0.3">
      <c r="A165" s="4" t="s">
        <v>15</v>
      </c>
      <c r="B165" s="2">
        <f>'Ref. DC-2000'!R24</f>
        <v>5278</v>
      </c>
      <c r="C165" s="140">
        <f>B165/B158</f>
        <v>1.5980418990962798E-3</v>
      </c>
      <c r="D165" s="2">
        <f>'Ref. DC-2010'!R24</f>
        <v>9506</v>
      </c>
      <c r="E165" s="140">
        <f>D165/D158</f>
        <v>2.3934582500662821E-3</v>
      </c>
      <c r="F165" s="2">
        <f>'Ref. DC-2020'!R43</f>
        <v>12631</v>
      </c>
      <c r="G165" s="140">
        <f>F165/F158</f>
        <v>2.9285472495165846E-3</v>
      </c>
      <c r="H165" s="99"/>
      <c r="I165" s="99"/>
      <c r="J165" s="99"/>
      <c r="K165" s="99"/>
      <c r="L165" s="99"/>
      <c r="M165" s="99"/>
      <c r="N165" s="99"/>
      <c r="O165" s="99"/>
      <c r="P165" s="99"/>
      <c r="Q165" s="99"/>
      <c r="R165" s="99"/>
      <c r="S165" s="99"/>
      <c r="T165" s="99"/>
      <c r="U165" s="99"/>
      <c r="V165" s="99"/>
      <c r="W165" s="129"/>
      <c r="X165" s="23"/>
    </row>
    <row r="166" spans="1:25" s="9" customFormat="1" ht="14.4" x14ac:dyDescent="0.3">
      <c r="A166" s="4" t="s">
        <v>16</v>
      </c>
      <c r="B166" s="2">
        <f>'Ref. DC-2000'!R25</f>
        <v>6006</v>
      </c>
      <c r="C166" s="140">
        <f>B166/B158</f>
        <v>1.8184614713854217E-3</v>
      </c>
      <c r="D166" s="2">
        <f>'Ref. DC-2010'!R25</f>
        <v>7973</v>
      </c>
      <c r="E166" s="140">
        <f>D166/D158</f>
        <v>2.0074734512706151E-3</v>
      </c>
      <c r="F166" s="2">
        <f>'Ref. DC-2020'!R44</f>
        <v>21502</v>
      </c>
      <c r="G166" s="140">
        <f>F166/F158</f>
        <v>4.9853236449295861E-3</v>
      </c>
      <c r="H166" s="99"/>
      <c r="I166" s="99"/>
      <c r="J166" s="99"/>
      <c r="K166" s="99"/>
      <c r="L166" s="99"/>
      <c r="M166" s="99"/>
      <c r="N166" s="99"/>
      <c r="O166" s="99"/>
      <c r="P166" s="99"/>
      <c r="Q166" s="99"/>
      <c r="R166" s="99"/>
      <c r="S166" s="99"/>
      <c r="T166" s="99"/>
      <c r="U166" s="99"/>
      <c r="V166" s="99"/>
      <c r="W166" s="129"/>
      <c r="X166" s="23"/>
    </row>
    <row r="167" spans="1:25" s="9" customFormat="1" ht="14.4" x14ac:dyDescent="0.3">
      <c r="A167" s="4" t="s">
        <v>17</v>
      </c>
      <c r="B167" s="2">
        <f>'Ref. DC-2000'!R26</f>
        <v>85766</v>
      </c>
      <c r="C167" s="140">
        <f>B167/B158</f>
        <v>2.5967726699107907E-2</v>
      </c>
      <c r="D167" s="2">
        <f>'Ref. DC-2010'!R26</f>
        <v>85696</v>
      </c>
      <c r="E167" s="140">
        <f>D167/D158</f>
        <v>2.1576877571815707E-2</v>
      </c>
      <c r="F167" s="2">
        <f>'Ref. DC-2020'!R45</f>
        <v>142358</v>
      </c>
      <c r="G167" s="140">
        <f>F167/F158</f>
        <v>3.3006264693744118E-2</v>
      </c>
      <c r="H167" s="99"/>
      <c r="I167" s="99"/>
      <c r="J167" s="99"/>
      <c r="K167" s="99"/>
      <c r="L167" s="99"/>
      <c r="M167" s="99"/>
      <c r="N167" s="99"/>
      <c r="O167" s="99"/>
      <c r="P167" s="99"/>
      <c r="Q167" s="99"/>
      <c r="R167" s="99"/>
      <c r="S167" s="99"/>
      <c r="T167" s="99"/>
      <c r="U167" s="99"/>
      <c r="V167" s="99"/>
      <c r="W167" s="129"/>
      <c r="X167" s="23"/>
    </row>
    <row r="168" spans="1:25" s="9" customFormat="1" ht="14.4" x14ac:dyDescent="0.3">
      <c r="A168" s="8" t="s">
        <v>1097</v>
      </c>
      <c r="H168" s="99"/>
      <c r="I168" s="99"/>
      <c r="J168" s="99"/>
      <c r="K168" s="99"/>
      <c r="L168" s="99"/>
      <c r="M168" s="99"/>
      <c r="N168" s="99"/>
      <c r="O168" s="99"/>
      <c r="P168" s="99"/>
      <c r="Q168" s="99"/>
      <c r="R168" s="99"/>
      <c r="S168" s="99"/>
      <c r="T168" s="99"/>
      <c r="U168" s="99"/>
      <c r="V168" s="99"/>
      <c r="W168" s="129"/>
      <c r="X168" s="23"/>
    </row>
    <row r="169" spans="1:25" s="9" customFormat="1" ht="14.4" x14ac:dyDescent="0.3">
      <c r="H169" s="99"/>
      <c r="I169" s="99"/>
      <c r="J169" s="99"/>
      <c r="K169" s="99"/>
      <c r="L169" s="99"/>
      <c r="M169" s="99"/>
      <c r="N169" s="99"/>
      <c r="O169" s="99"/>
      <c r="P169" s="99"/>
      <c r="Q169" s="99"/>
      <c r="R169" s="99"/>
      <c r="S169" s="99"/>
      <c r="T169" s="99"/>
      <c r="U169" s="99"/>
      <c r="V169" s="99"/>
      <c r="W169" s="129"/>
      <c r="X169" s="23"/>
    </row>
    <row r="170" spans="1:25" s="9" customFormat="1" ht="14.4" x14ac:dyDescent="0.3">
      <c r="A170" s="7" t="s">
        <v>994</v>
      </c>
      <c r="H170" s="99"/>
      <c r="I170" s="99"/>
      <c r="J170" s="99"/>
      <c r="K170" s="99"/>
      <c r="L170" s="99"/>
      <c r="M170" s="99"/>
      <c r="N170" s="99"/>
      <c r="O170" s="99"/>
      <c r="P170" s="99"/>
      <c r="Q170" s="99"/>
      <c r="R170" s="99"/>
      <c r="S170" s="99"/>
      <c r="T170" s="99"/>
      <c r="U170" s="99"/>
      <c r="V170" s="99"/>
      <c r="W170" s="129"/>
      <c r="X170" s="23"/>
    </row>
    <row r="171" spans="1:25" s="9" customFormat="1" ht="14.4" x14ac:dyDescent="0.3">
      <c r="A171" s="12"/>
      <c r="B171" s="70">
        <v>2000</v>
      </c>
      <c r="C171" s="70">
        <v>2010</v>
      </c>
      <c r="D171" s="70">
        <v>2020</v>
      </c>
      <c r="H171" s="99"/>
      <c r="I171" s="99"/>
      <c r="J171" s="99"/>
      <c r="K171" s="99"/>
      <c r="L171" s="99"/>
      <c r="M171" s="99"/>
      <c r="N171" s="99"/>
      <c r="O171" s="99"/>
      <c r="P171" s="99"/>
      <c r="Q171" s="99"/>
      <c r="R171" s="99"/>
      <c r="S171" s="99"/>
      <c r="T171" s="99"/>
      <c r="U171" s="99"/>
      <c r="V171" s="99"/>
      <c r="W171" s="129"/>
      <c r="X171" s="23"/>
    </row>
    <row r="172" spans="1:25" s="9" customFormat="1" ht="14.4" x14ac:dyDescent="0.3">
      <c r="A172" s="4" t="s">
        <v>992</v>
      </c>
      <c r="B172" s="2">
        <f>B159</f>
        <v>1312904</v>
      </c>
      <c r="C172" s="2">
        <f>D159</f>
        <v>1930510</v>
      </c>
      <c r="D172" s="2">
        <f>F159</f>
        <v>2295141</v>
      </c>
      <c r="H172" s="99"/>
      <c r="I172" s="99"/>
      <c r="J172" s="99"/>
      <c r="K172" s="99"/>
      <c r="L172" s="99"/>
      <c r="M172" s="99"/>
      <c r="N172" s="99"/>
      <c r="O172" s="99"/>
      <c r="P172" s="99"/>
      <c r="Q172" s="99"/>
      <c r="R172" s="99"/>
      <c r="S172" s="99"/>
      <c r="T172" s="99"/>
      <c r="U172" s="99"/>
      <c r="V172" s="99"/>
      <c r="W172" s="129"/>
      <c r="X172" s="23"/>
    </row>
    <row r="173" spans="1:25" s="9" customFormat="1" ht="14.4" x14ac:dyDescent="0.3">
      <c r="A173" s="4" t="s">
        <v>1159</v>
      </c>
      <c r="B173" s="2">
        <f>B161</f>
        <v>1518424</v>
      </c>
      <c r="C173" s="2">
        <f>D161</f>
        <v>1451451</v>
      </c>
      <c r="D173" s="2">
        <f>F161</f>
        <v>1261438</v>
      </c>
      <c r="H173" s="99"/>
      <c r="I173" s="99"/>
      <c r="J173" s="99"/>
      <c r="K173" s="99"/>
      <c r="L173" s="99"/>
      <c r="M173" s="99"/>
      <c r="N173" s="99"/>
      <c r="O173" s="99"/>
      <c r="P173" s="99"/>
      <c r="Q173" s="99"/>
      <c r="R173" s="99"/>
      <c r="S173" s="99"/>
      <c r="T173" s="99"/>
      <c r="U173" s="99"/>
      <c r="V173" s="99"/>
      <c r="W173" s="129"/>
      <c r="X173" s="23"/>
      <c r="Y173" s="23"/>
    </row>
    <row r="174" spans="1:25" s="9" customFormat="1" ht="14.4" x14ac:dyDescent="0.3">
      <c r="A174" s="4" t="s">
        <v>1160</v>
      </c>
      <c r="B174" s="2">
        <f t="shared" ref="B174:B179" si="10">B162</f>
        <v>152740</v>
      </c>
      <c r="C174" s="2">
        <f t="shared" ref="C174:C179" si="11">D162</f>
        <v>181592</v>
      </c>
      <c r="D174" s="2">
        <f t="shared" ref="D174:D179" si="12">F162</f>
        <v>188225</v>
      </c>
      <c r="H174" s="99"/>
      <c r="I174" s="99"/>
      <c r="J174" s="99"/>
      <c r="K174" s="99"/>
      <c r="L174" s="99"/>
      <c r="M174" s="99"/>
      <c r="N174" s="99"/>
      <c r="O174" s="99"/>
      <c r="P174" s="99"/>
      <c r="Q174" s="99"/>
      <c r="R174" s="99"/>
      <c r="S174" s="99"/>
      <c r="T174" s="99"/>
      <c r="U174" s="99"/>
      <c r="V174" s="99"/>
      <c r="W174" s="129"/>
      <c r="X174" s="23"/>
      <c r="Y174" s="23"/>
    </row>
    <row r="175" spans="1:25" s="9" customFormat="1" ht="14.4" x14ac:dyDescent="0.3">
      <c r="A175" s="4" t="s">
        <v>1161</v>
      </c>
      <c r="B175" s="2">
        <f t="shared" si="10"/>
        <v>26246</v>
      </c>
      <c r="C175" s="2">
        <f t="shared" si="11"/>
        <v>25457</v>
      </c>
      <c r="D175" s="2">
        <f t="shared" si="12"/>
        <v>25077</v>
      </c>
      <c r="H175" s="99"/>
      <c r="I175" s="99"/>
      <c r="J175" s="99"/>
      <c r="K175" s="99"/>
      <c r="L175" s="99"/>
      <c r="M175" s="99"/>
      <c r="N175" s="99"/>
      <c r="O175" s="99"/>
      <c r="P175" s="99"/>
      <c r="Q175" s="99"/>
      <c r="R175" s="99"/>
      <c r="S175" s="99"/>
      <c r="T175" s="99"/>
      <c r="U175" s="99"/>
      <c r="V175" s="99"/>
      <c r="W175" s="129"/>
      <c r="X175" s="23"/>
      <c r="Y175" s="23"/>
    </row>
    <row r="176" spans="1:25" s="9" customFormat="1" ht="14.4" x14ac:dyDescent="0.3">
      <c r="A176" s="4" t="s">
        <v>1162</v>
      </c>
      <c r="B176" s="2">
        <f t="shared" si="10"/>
        <v>195428</v>
      </c>
      <c r="C176" s="2">
        <f t="shared" si="11"/>
        <v>279474</v>
      </c>
      <c r="D176" s="2">
        <f t="shared" si="12"/>
        <v>366688</v>
      </c>
      <c r="H176" s="99"/>
      <c r="I176" s="99"/>
      <c r="J176" s="99"/>
      <c r="K176" s="99"/>
      <c r="L176" s="99"/>
      <c r="M176" s="99"/>
      <c r="N176" s="99"/>
      <c r="O176" s="99"/>
      <c r="P176" s="99"/>
      <c r="Q176" s="99"/>
      <c r="R176" s="99"/>
      <c r="S176" s="99"/>
      <c r="T176" s="99"/>
      <c r="U176" s="99"/>
      <c r="V176" s="99"/>
      <c r="W176" s="129"/>
      <c r="X176" s="23"/>
      <c r="Y176" s="23"/>
    </row>
    <row r="177" spans="1:25" s="9" customFormat="1" ht="14.4" x14ac:dyDescent="0.3">
      <c r="A177" s="4" t="s">
        <v>1163</v>
      </c>
      <c r="B177" s="2">
        <f t="shared" si="10"/>
        <v>5278</v>
      </c>
      <c r="C177" s="2">
        <f t="shared" si="11"/>
        <v>9506</v>
      </c>
      <c r="D177" s="2">
        <f t="shared" si="12"/>
        <v>12631</v>
      </c>
      <c r="H177" s="99"/>
      <c r="I177" s="99"/>
      <c r="J177" s="99"/>
      <c r="K177" s="99"/>
      <c r="L177" s="99"/>
      <c r="M177" s="99"/>
      <c r="N177" s="99"/>
      <c r="O177" s="99"/>
      <c r="P177" s="99"/>
      <c r="Q177" s="99"/>
      <c r="R177" s="99"/>
      <c r="S177" s="99"/>
      <c r="T177" s="99"/>
      <c r="U177" s="99"/>
      <c r="V177" s="99"/>
      <c r="W177" s="129" t="str">
        <f>A154</f>
        <v>Source: U.S. Census Bureau, Census 2020.</v>
      </c>
      <c r="X177" s="23"/>
      <c r="Y177" s="23"/>
    </row>
    <row r="178" spans="1:25" s="9" customFormat="1" ht="14.4" x14ac:dyDescent="0.3">
      <c r="A178" s="4" t="s">
        <v>995</v>
      </c>
      <c r="B178" s="2">
        <f t="shared" si="10"/>
        <v>6006</v>
      </c>
      <c r="C178" s="2">
        <f t="shared" si="11"/>
        <v>7973</v>
      </c>
      <c r="D178" s="2">
        <f t="shared" si="12"/>
        <v>21502</v>
      </c>
      <c r="H178" s="99"/>
      <c r="I178" s="99"/>
      <c r="J178" s="99"/>
      <c r="K178" s="99"/>
      <c r="L178" s="99"/>
      <c r="M178" s="99"/>
      <c r="N178" s="99"/>
      <c r="O178" s="99"/>
      <c r="P178" s="99"/>
      <c r="Q178" s="99"/>
      <c r="R178" s="99"/>
      <c r="S178" s="99"/>
      <c r="T178" s="99"/>
      <c r="U178" s="99"/>
      <c r="V178" s="99"/>
      <c r="W178" s="129"/>
      <c r="X178" s="23"/>
      <c r="Y178" s="23"/>
    </row>
    <row r="179" spans="1:25" s="9" customFormat="1" ht="14.4" x14ac:dyDescent="0.3">
      <c r="A179" s="4" t="s">
        <v>996</v>
      </c>
      <c r="B179" s="2">
        <f t="shared" si="10"/>
        <v>85766</v>
      </c>
      <c r="C179" s="2">
        <f t="shared" si="11"/>
        <v>85696</v>
      </c>
      <c r="D179" s="2">
        <f t="shared" si="12"/>
        <v>142358</v>
      </c>
      <c r="H179" s="99"/>
      <c r="I179" s="99"/>
      <c r="J179" s="99"/>
      <c r="K179" s="99"/>
      <c r="L179" s="99"/>
      <c r="M179" s="99"/>
      <c r="N179" s="99"/>
      <c r="O179" s="99"/>
      <c r="P179" s="99"/>
      <c r="Q179" s="99"/>
      <c r="R179" s="99"/>
      <c r="S179" s="99"/>
      <c r="T179" s="99"/>
      <c r="U179" s="99"/>
      <c r="V179" s="99"/>
      <c r="W179" s="129"/>
      <c r="X179" s="23"/>
      <c r="Y179" s="23"/>
    </row>
    <row r="180" spans="1:25" s="23" customFormat="1" ht="14.4" x14ac:dyDescent="0.3">
      <c r="A180" s="8" t="str">
        <f>A168</f>
        <v>Source: U.S. Census Bureau, Census 2020.</v>
      </c>
      <c r="H180" s="99"/>
      <c r="I180" s="99"/>
      <c r="J180" s="99"/>
      <c r="K180" s="99"/>
      <c r="L180" s="99"/>
      <c r="M180" s="99"/>
      <c r="N180" s="99"/>
      <c r="O180" s="99"/>
      <c r="P180" s="99"/>
      <c r="Q180" s="99"/>
      <c r="R180" s="99"/>
      <c r="S180" s="99"/>
      <c r="T180" s="99"/>
      <c r="U180" s="99"/>
      <c r="V180" s="99"/>
      <c r="W180" s="129"/>
    </row>
    <row r="181" spans="1:25" s="9" customFormat="1" ht="14.4" x14ac:dyDescent="0.3">
      <c r="A181" s="8"/>
      <c r="H181" s="99"/>
      <c r="I181" s="99"/>
      <c r="J181" s="99"/>
      <c r="K181" s="99"/>
      <c r="L181" s="99"/>
      <c r="M181" s="99"/>
      <c r="N181" s="99"/>
      <c r="O181" s="99"/>
      <c r="P181" s="99"/>
      <c r="Q181" s="99"/>
      <c r="R181" s="99"/>
      <c r="S181" s="99"/>
      <c r="T181" s="99"/>
      <c r="U181" s="99"/>
      <c r="V181" s="99"/>
      <c r="W181" s="129"/>
      <c r="X181" s="23"/>
      <c r="Y181" s="23"/>
    </row>
    <row r="182" spans="1:25" ht="18" customHeight="1" x14ac:dyDescent="0.3">
      <c r="A182" s="7" t="s">
        <v>1166</v>
      </c>
      <c r="B182" s="267"/>
      <c r="C182" s="267"/>
      <c r="D182" s="267"/>
      <c r="E182" s="267"/>
      <c r="F182" s="267"/>
      <c r="G182" s="267"/>
      <c r="H182" s="267"/>
      <c r="I182" s="267"/>
      <c r="J182" s="267"/>
      <c r="K182" s="267"/>
      <c r="L182" s="267"/>
      <c r="M182" s="267"/>
      <c r="N182" s="267"/>
      <c r="O182" s="267"/>
      <c r="P182" s="267"/>
      <c r="Q182" s="267"/>
      <c r="R182" s="267"/>
      <c r="S182" s="267"/>
      <c r="T182" s="267"/>
      <c r="U182" s="267"/>
    </row>
    <row r="183" spans="1:25" ht="28.8" customHeight="1" x14ac:dyDescent="0.3">
      <c r="A183" s="19"/>
      <c r="B183" s="86" t="s">
        <v>19</v>
      </c>
      <c r="C183" s="117" t="s">
        <v>702</v>
      </c>
      <c r="D183" s="86" t="s">
        <v>749</v>
      </c>
      <c r="E183" s="117" t="s">
        <v>702</v>
      </c>
      <c r="F183" s="86" t="s">
        <v>750</v>
      </c>
      <c r="G183" s="117" t="s">
        <v>702</v>
      </c>
      <c r="H183" s="86" t="s">
        <v>751</v>
      </c>
      <c r="I183" s="117" t="s">
        <v>702</v>
      </c>
      <c r="J183" s="86" t="s">
        <v>752</v>
      </c>
      <c r="K183" s="117" t="s">
        <v>702</v>
      </c>
      <c r="L183" s="86" t="s">
        <v>753</v>
      </c>
      <c r="M183" s="117" t="s">
        <v>702</v>
      </c>
      <c r="N183" s="86" t="s">
        <v>754</v>
      </c>
      <c r="O183" s="117" t="s">
        <v>702</v>
      </c>
      <c r="P183" s="86" t="s">
        <v>755</v>
      </c>
      <c r="Q183" s="117" t="s">
        <v>702</v>
      </c>
      <c r="R183" s="117" t="s">
        <v>756</v>
      </c>
      <c r="S183" s="117" t="s">
        <v>702</v>
      </c>
      <c r="T183" s="117" t="s">
        <v>1</v>
      </c>
      <c r="U183" s="117" t="s">
        <v>702</v>
      </c>
    </row>
    <row r="184" spans="1:25" ht="14.4" x14ac:dyDescent="0.3">
      <c r="A184" s="4" t="s">
        <v>2</v>
      </c>
      <c r="B184" s="2">
        <f>'Ref. DC-2020'!B48</f>
        <v>278409</v>
      </c>
      <c r="C184" s="2" t="str">
        <f>'Ref. DC-2020'!C48</f>
        <v/>
      </c>
      <c r="D184" s="2">
        <f>'Ref. DC-2020'!D48</f>
        <v>257496</v>
      </c>
      <c r="E184" s="2" t="str">
        <f>'Ref. DC-2020'!E48</f>
        <v/>
      </c>
      <c r="F184" s="2">
        <f>'Ref. DC-2020'!F48</f>
        <v>40551</v>
      </c>
      <c r="G184" s="2" t="str">
        <f>'Ref. DC-2020'!G48</f>
        <v/>
      </c>
      <c r="H184" s="2">
        <f>'Ref. DC-2020'!H48</f>
        <v>43026</v>
      </c>
      <c r="I184" s="2" t="str">
        <f>'Ref. DC-2020'!I48</f>
        <v/>
      </c>
      <c r="J184" s="2">
        <f>'Ref. DC-2020'!J48</f>
        <v>80979</v>
      </c>
      <c r="K184" s="2" t="str">
        <f>'Ref. DC-2020'!K48</f>
        <v/>
      </c>
      <c r="L184" s="2">
        <f>'Ref. DC-2020'!L48</f>
        <v>205833</v>
      </c>
      <c r="M184" s="2" t="str">
        <f>'Ref. DC-2020'!M48</f>
        <v/>
      </c>
      <c r="N184" s="2">
        <f>'Ref. DC-2020'!N48</f>
        <v>144970</v>
      </c>
      <c r="O184" s="2" t="str">
        <f>'Ref. DC-2020'!O48</f>
        <v/>
      </c>
      <c r="P184" s="2">
        <f>'Ref. DC-2020'!P48</f>
        <v>142024</v>
      </c>
      <c r="Q184" s="2" t="str">
        <f>'Ref. DC-2020'!Q48</f>
        <v/>
      </c>
      <c r="R184" s="2">
        <f>'Ref. DC-2020'!R48</f>
        <v>1193288</v>
      </c>
      <c r="S184" s="2" t="str">
        <f>'Ref. DC-2020'!S48</f>
        <v/>
      </c>
      <c r="T184" s="2">
        <f>'Ref. DC-2020'!T48</f>
        <v>8711118</v>
      </c>
      <c r="U184" s="2" t="str">
        <f>'Ref. DC-2020'!U48</f>
        <v/>
      </c>
    </row>
    <row r="185" spans="1:25" ht="14.4" x14ac:dyDescent="0.3">
      <c r="A185" s="271" t="s">
        <v>992</v>
      </c>
      <c r="B185" s="2">
        <f>'Ref. DC-2020'!B49</f>
        <v>178540</v>
      </c>
      <c r="C185" s="272">
        <f>'Ref. DC-2020'!C49</f>
        <v>0.64100000000000001</v>
      </c>
      <c r="D185" s="2">
        <f>'Ref. DC-2020'!D49</f>
        <v>169786</v>
      </c>
      <c r="E185" s="272">
        <f>'Ref. DC-2020'!E49</f>
        <v>0.65900000000000003</v>
      </c>
      <c r="F185" s="2">
        <f>'Ref. DC-2020'!F49</f>
        <v>27432</v>
      </c>
      <c r="G185" s="272">
        <f>'Ref. DC-2020'!G49</f>
        <v>0.67700000000000005</v>
      </c>
      <c r="H185" s="2">
        <f>'Ref. DC-2020'!H49</f>
        <v>32138</v>
      </c>
      <c r="I185" s="272">
        <f>'Ref. DC-2020'!I49</f>
        <v>0.747</v>
      </c>
      <c r="J185" s="2">
        <f>'Ref. DC-2020'!J49</f>
        <v>59276</v>
      </c>
      <c r="K185" s="272">
        <f>'Ref. DC-2020'!K49</f>
        <v>0.73199999999999998</v>
      </c>
      <c r="L185" s="2">
        <f>'Ref. DC-2020'!L49</f>
        <v>108165</v>
      </c>
      <c r="M185" s="272">
        <f>'Ref. DC-2020'!M49</f>
        <v>0.52600000000000002</v>
      </c>
      <c r="N185" s="2">
        <f>'Ref. DC-2020'!N49</f>
        <v>88261</v>
      </c>
      <c r="O185" s="272">
        <f>'Ref. DC-2020'!O49</f>
        <v>0.60899999999999999</v>
      </c>
      <c r="P185" s="2">
        <f>'Ref. DC-2020'!P49</f>
        <v>108743</v>
      </c>
      <c r="Q185" s="272">
        <f>'Ref. DC-2020'!Q49</f>
        <v>0.76600000000000001</v>
      </c>
      <c r="R185" s="2">
        <f>'Ref. DC-2020'!R49</f>
        <v>772341</v>
      </c>
      <c r="S185" s="272">
        <f>'Ref. DC-2020'!S49</f>
        <v>0.64700000000000002</v>
      </c>
      <c r="T185" s="2">
        <f>'Ref. DC-2020'!T49</f>
        <v>4496358</v>
      </c>
      <c r="U185" s="272">
        <f>'Ref. DC-2020'!U49</f>
        <v>0.51600000000000001</v>
      </c>
    </row>
    <row r="186" spans="1:25" ht="14.4" x14ac:dyDescent="0.3">
      <c r="A186" s="4" t="s">
        <v>35</v>
      </c>
      <c r="B186" s="2">
        <f>'Ref. DC-2020'!B50</f>
        <v>99869</v>
      </c>
      <c r="C186" s="272">
        <f>'Ref. DC-2020'!C50</f>
        <v>0.35899999999999999</v>
      </c>
      <c r="D186" s="2">
        <f>'Ref. DC-2020'!D50</f>
        <v>87710</v>
      </c>
      <c r="E186" s="272">
        <f>'Ref. DC-2020'!E50</f>
        <v>0.34100000000000003</v>
      </c>
      <c r="F186" s="2">
        <f>'Ref. DC-2020'!F50</f>
        <v>13119</v>
      </c>
      <c r="G186" s="272">
        <f>'Ref. DC-2020'!G50</f>
        <v>0.32400000000000001</v>
      </c>
      <c r="H186" s="2">
        <f>'Ref. DC-2020'!H50</f>
        <v>10888</v>
      </c>
      <c r="I186" s="272">
        <f>'Ref. DC-2020'!I50</f>
        <v>0.253</v>
      </c>
      <c r="J186" s="2">
        <f>'Ref. DC-2020'!J50</f>
        <v>21703</v>
      </c>
      <c r="K186" s="272">
        <f>'Ref. DC-2020'!K50</f>
        <v>0.26800000000000002</v>
      </c>
      <c r="L186" s="2">
        <f>'Ref. DC-2020'!L50</f>
        <v>97668</v>
      </c>
      <c r="M186" s="272">
        <f>'Ref. DC-2020'!M50</f>
        <v>0.47499999999999998</v>
      </c>
      <c r="N186" s="2">
        <f>'Ref. DC-2020'!N50</f>
        <v>56709</v>
      </c>
      <c r="O186" s="272">
        <f>'Ref. DC-2020'!O50</f>
        <v>0.39100000000000001</v>
      </c>
      <c r="P186" s="2">
        <f>'Ref. DC-2020'!P50</f>
        <v>33281</v>
      </c>
      <c r="Q186" s="272">
        <f>'Ref. DC-2020'!Q50</f>
        <v>0.23400000000000001</v>
      </c>
      <c r="R186" s="2">
        <f>'Ref. DC-2020'!R50</f>
        <v>420947</v>
      </c>
      <c r="S186" s="272">
        <f>'Ref. DC-2020'!S50</f>
        <v>0.35299999999999998</v>
      </c>
      <c r="T186" s="2">
        <f>'Ref. DC-2020'!T50</f>
        <v>4214760</v>
      </c>
      <c r="U186" s="272">
        <f>'Ref. DC-2020'!U50</f>
        <v>0.48399999999999999</v>
      </c>
    </row>
    <row r="187" spans="1:25" ht="14.4" x14ac:dyDescent="0.3">
      <c r="A187" s="271" t="s">
        <v>1145</v>
      </c>
      <c r="B187" s="2">
        <f>'Ref. DC-2020'!B51</f>
        <v>45816</v>
      </c>
      <c r="C187" s="272">
        <f>'Ref. DC-2020'!C51</f>
        <v>0.16500000000000001</v>
      </c>
      <c r="D187" s="2">
        <f>'Ref. DC-2020'!D51</f>
        <v>53741</v>
      </c>
      <c r="E187" s="272">
        <f>'Ref. DC-2020'!E51</f>
        <v>0.20899999999999999</v>
      </c>
      <c r="F187" s="2">
        <f>'Ref. DC-2020'!F51</f>
        <v>8121</v>
      </c>
      <c r="G187" s="272">
        <f>'Ref. DC-2020'!G51</f>
        <v>0.2</v>
      </c>
      <c r="H187" s="2">
        <f>'Ref. DC-2020'!H51</f>
        <v>7732</v>
      </c>
      <c r="I187" s="272">
        <f>'Ref. DC-2020'!I51</f>
        <v>0.18</v>
      </c>
      <c r="J187" s="2">
        <f>'Ref. DC-2020'!J51</f>
        <v>12112</v>
      </c>
      <c r="K187" s="272">
        <f>'Ref. DC-2020'!K51</f>
        <v>0.15</v>
      </c>
      <c r="L187" s="2">
        <f>'Ref. DC-2020'!L51</f>
        <v>35063</v>
      </c>
      <c r="M187" s="272">
        <f>'Ref. DC-2020'!M51</f>
        <v>0.17</v>
      </c>
      <c r="N187" s="2">
        <f>'Ref. DC-2020'!N51</f>
        <v>36747</v>
      </c>
      <c r="O187" s="272">
        <f>'Ref. DC-2020'!O51</f>
        <v>0.254</v>
      </c>
      <c r="P187" s="2">
        <f>'Ref. DC-2020'!P51</f>
        <v>23332</v>
      </c>
      <c r="Q187" s="272">
        <f>'Ref. DC-2020'!Q51</f>
        <v>0.16400000000000001</v>
      </c>
      <c r="R187" s="2">
        <f>'Ref. DC-2020'!R51</f>
        <v>222664</v>
      </c>
      <c r="S187" s="272">
        <f>'Ref. DC-2020'!S51</f>
        <v>0.187</v>
      </c>
      <c r="T187" s="2">
        <f>'Ref. DC-2020'!T51</f>
        <v>2041690</v>
      </c>
      <c r="U187" s="272">
        <f>'Ref. DC-2020'!U51</f>
        <v>0.23400000000000001</v>
      </c>
    </row>
    <row r="188" spans="1:25" ht="14.4" x14ac:dyDescent="0.3">
      <c r="A188" s="271" t="s">
        <v>1147</v>
      </c>
      <c r="B188" s="2">
        <f>'Ref. DC-2020'!B52</f>
        <v>12012</v>
      </c>
      <c r="C188" s="272">
        <f>'Ref. DC-2020'!C52</f>
        <v>4.2999999999999997E-2</v>
      </c>
      <c r="D188" s="2">
        <f>'Ref. DC-2020'!D52</f>
        <v>12369</v>
      </c>
      <c r="E188" s="272">
        <f>'Ref. DC-2020'!E52</f>
        <v>4.8000000000000001E-2</v>
      </c>
      <c r="F188" s="2">
        <f>'Ref. DC-2020'!F52</f>
        <v>1435</v>
      </c>
      <c r="G188" s="272">
        <f>'Ref. DC-2020'!G52</f>
        <v>3.5000000000000003E-2</v>
      </c>
      <c r="H188" s="2">
        <f>'Ref. DC-2020'!H52</f>
        <v>585</v>
      </c>
      <c r="I188" s="272">
        <f>'Ref. DC-2020'!I52</f>
        <v>1.4E-2</v>
      </c>
      <c r="J188" s="2">
        <f>'Ref. DC-2020'!J52</f>
        <v>1721</v>
      </c>
      <c r="K188" s="272">
        <f>'Ref. DC-2020'!K52</f>
        <v>2.1000000000000001E-2</v>
      </c>
      <c r="L188" s="2">
        <f>'Ref. DC-2020'!L52</f>
        <v>13922</v>
      </c>
      <c r="M188" s="272">
        <f>'Ref. DC-2020'!M52</f>
        <v>6.8000000000000005E-2</v>
      </c>
      <c r="N188" s="2">
        <f>'Ref. DC-2020'!N52</f>
        <v>3298</v>
      </c>
      <c r="O188" s="272">
        <f>'Ref. DC-2020'!O52</f>
        <v>2.3E-2</v>
      </c>
      <c r="P188" s="2">
        <f>'Ref. DC-2020'!P52</f>
        <v>1224</v>
      </c>
      <c r="Q188" s="272">
        <f>'Ref. DC-2020'!Q52</f>
        <v>8.9999999999999993E-3</v>
      </c>
      <c r="R188" s="2">
        <f>'Ref. DC-2020'!R52</f>
        <v>46566</v>
      </c>
      <c r="S188" s="272">
        <f>'Ref. DC-2020'!S52</f>
        <v>3.9E-2</v>
      </c>
      <c r="T188" s="2">
        <f>'Ref. DC-2020'!T52</f>
        <v>424906</v>
      </c>
      <c r="U188" s="272">
        <f>'Ref. DC-2020'!U52</f>
        <v>4.9000000000000002E-2</v>
      </c>
    </row>
    <row r="189" spans="1:25" ht="14.4" x14ac:dyDescent="0.3">
      <c r="A189" s="271" t="s">
        <v>1148</v>
      </c>
      <c r="B189" s="2">
        <f>'Ref. DC-2020'!B53</f>
        <v>1542</v>
      </c>
      <c r="C189" s="272">
        <f>'Ref. DC-2020'!C53</f>
        <v>6.0000000000000001E-3</v>
      </c>
      <c r="D189" s="2">
        <f>'Ref. DC-2020'!D53</f>
        <v>1081</v>
      </c>
      <c r="E189" s="272">
        <f>'Ref. DC-2020'!E53</f>
        <v>4.0000000000000001E-3</v>
      </c>
      <c r="F189" s="2">
        <f>'Ref. DC-2020'!F53</f>
        <v>497</v>
      </c>
      <c r="G189" s="272">
        <f>'Ref. DC-2020'!G53</f>
        <v>1.2E-2</v>
      </c>
      <c r="H189" s="2">
        <f>'Ref. DC-2020'!H53</f>
        <v>440</v>
      </c>
      <c r="I189" s="272">
        <f>'Ref. DC-2020'!I53</f>
        <v>0.01</v>
      </c>
      <c r="J189" s="2">
        <f>'Ref. DC-2020'!J53</f>
        <v>214</v>
      </c>
      <c r="K189" s="272">
        <f>'Ref. DC-2020'!K53</f>
        <v>3.0000000000000001E-3</v>
      </c>
      <c r="L189" s="2">
        <f>'Ref. DC-2020'!L53</f>
        <v>628</v>
      </c>
      <c r="M189" s="272">
        <f>'Ref. DC-2020'!M53</f>
        <v>3.0000000000000001E-3</v>
      </c>
      <c r="N189" s="2">
        <f>'Ref. DC-2020'!N53</f>
        <v>479</v>
      </c>
      <c r="O189" s="272">
        <f>'Ref. DC-2020'!O53</f>
        <v>3.0000000000000001E-3</v>
      </c>
      <c r="P189" s="2">
        <f>'Ref. DC-2020'!P53</f>
        <v>931</v>
      </c>
      <c r="Q189" s="272">
        <f>'Ref. DC-2020'!Q53</f>
        <v>7.0000000000000001E-3</v>
      </c>
      <c r="R189" s="2">
        <f>'Ref. DC-2020'!R53</f>
        <v>5812</v>
      </c>
      <c r="S189" s="272">
        <f>'Ref. DC-2020'!S53</f>
        <v>5.0000000000000001E-3</v>
      </c>
      <c r="T189" s="2">
        <f>'Ref. DC-2020'!T53</f>
        <v>33428</v>
      </c>
      <c r="U189" s="272">
        <f>'Ref. DC-2020'!U53</f>
        <v>4.0000000000000001E-3</v>
      </c>
    </row>
    <row r="190" spans="1:25" ht="14.4" x14ac:dyDescent="0.3">
      <c r="A190" s="271" t="s">
        <v>1149</v>
      </c>
      <c r="B190" s="2">
        <f>'Ref. DC-2020'!B54</f>
        <v>28318</v>
      </c>
      <c r="C190" s="272">
        <f>'Ref. DC-2020'!C54</f>
        <v>0.10199999999999999</v>
      </c>
      <c r="D190" s="2">
        <f>'Ref. DC-2020'!D54</f>
        <v>9119</v>
      </c>
      <c r="E190" s="272">
        <f>'Ref. DC-2020'!E54</f>
        <v>3.5000000000000003E-2</v>
      </c>
      <c r="F190" s="2">
        <f>'Ref. DC-2020'!F54</f>
        <v>912</v>
      </c>
      <c r="G190" s="272">
        <f>'Ref. DC-2020'!G54</f>
        <v>2.3E-2</v>
      </c>
      <c r="H190" s="2">
        <f>'Ref. DC-2020'!H54</f>
        <v>732</v>
      </c>
      <c r="I190" s="272">
        <f>'Ref. DC-2020'!I54</f>
        <v>1.7000000000000001E-2</v>
      </c>
      <c r="J190" s="2">
        <f>'Ref. DC-2020'!J54</f>
        <v>4585</v>
      </c>
      <c r="K190" s="272">
        <f>'Ref. DC-2020'!K54</f>
        <v>5.7000000000000002E-2</v>
      </c>
      <c r="L190" s="2">
        <f>'Ref. DC-2020'!L54</f>
        <v>33249</v>
      </c>
      <c r="M190" s="272">
        <f>'Ref. DC-2020'!M54</f>
        <v>0.16200000000000001</v>
      </c>
      <c r="N190" s="2">
        <f>'Ref. DC-2020'!N54</f>
        <v>7498</v>
      </c>
      <c r="O190" s="272">
        <f>'Ref. DC-2020'!O54</f>
        <v>5.1999999999999998E-2</v>
      </c>
      <c r="P190" s="2">
        <f>'Ref. DC-2020'!P54</f>
        <v>3579</v>
      </c>
      <c r="Q190" s="272">
        <f>'Ref. DC-2020'!Q54</f>
        <v>2.5000000000000001E-2</v>
      </c>
      <c r="R190" s="2">
        <f>'Ref. DC-2020'!R54</f>
        <v>87992</v>
      </c>
      <c r="S190" s="272">
        <f>'Ref. DC-2020'!S54</f>
        <v>7.3999999999999996E-2</v>
      </c>
      <c r="T190" s="2">
        <f>'Ref. DC-2020'!T54</f>
        <v>1072502</v>
      </c>
      <c r="U190" s="272">
        <f>'Ref. DC-2020'!U54</f>
        <v>0.123</v>
      </c>
    </row>
    <row r="191" spans="1:25" ht="14.4" x14ac:dyDescent="0.3">
      <c r="A191" s="271" t="s">
        <v>1150</v>
      </c>
      <c r="B191" s="2">
        <f>'Ref. DC-2020'!B55</f>
        <v>265</v>
      </c>
      <c r="C191" s="272">
        <f>'Ref. DC-2020'!C55</f>
        <v>1E-3</v>
      </c>
      <c r="D191" s="2">
        <f>'Ref. DC-2020'!D55</f>
        <v>274</v>
      </c>
      <c r="E191" s="272">
        <f>'Ref. DC-2020'!E55</f>
        <v>1E-3</v>
      </c>
      <c r="F191" s="2">
        <f>'Ref. DC-2020'!F55</f>
        <v>81</v>
      </c>
      <c r="G191" s="272">
        <f>'Ref. DC-2020'!G55</f>
        <v>2E-3</v>
      </c>
      <c r="H191" s="2">
        <f>'Ref. DC-2020'!H55</f>
        <v>15</v>
      </c>
      <c r="I191" s="272">
        <f>'Ref. DC-2020'!I55</f>
        <v>0</v>
      </c>
      <c r="J191" s="2">
        <f>'Ref. DC-2020'!J55</f>
        <v>168</v>
      </c>
      <c r="K191" s="272">
        <f>'Ref. DC-2020'!K55</f>
        <v>2E-3</v>
      </c>
      <c r="L191" s="2">
        <f>'Ref. DC-2020'!L55</f>
        <v>1178</v>
      </c>
      <c r="M191" s="272">
        <f>'Ref. DC-2020'!M55</f>
        <v>6.0000000000000001E-3</v>
      </c>
      <c r="N191" s="2">
        <f>'Ref. DC-2020'!N55</f>
        <v>764</v>
      </c>
      <c r="O191" s="272">
        <f>'Ref. DC-2020'!O55</f>
        <v>5.0000000000000001E-3</v>
      </c>
      <c r="P191" s="2">
        <f>'Ref. DC-2020'!P55</f>
        <v>152</v>
      </c>
      <c r="Q191" s="272">
        <f>'Ref. DC-2020'!Q55</f>
        <v>1E-3</v>
      </c>
      <c r="R191" s="2">
        <f>'Ref. DC-2020'!R55</f>
        <v>2897</v>
      </c>
      <c r="S191" s="272">
        <f>'Ref. DC-2020'!S55</f>
        <v>2E-3</v>
      </c>
      <c r="T191" s="2">
        <f>'Ref. DC-2020'!T55</f>
        <v>28989</v>
      </c>
      <c r="U191" s="272">
        <f>'Ref. DC-2020'!U55</f>
        <v>3.0000000000000001E-3</v>
      </c>
    </row>
    <row r="192" spans="1:25" ht="14.4" x14ac:dyDescent="0.3">
      <c r="A192" s="271" t="s">
        <v>1151</v>
      </c>
      <c r="B192" s="2">
        <f>'Ref. DC-2020'!B56</f>
        <v>1598</v>
      </c>
      <c r="C192" s="272">
        <f>'Ref. DC-2020'!C56</f>
        <v>6.0000000000000001E-3</v>
      </c>
      <c r="D192" s="2">
        <f>'Ref. DC-2020'!D56</f>
        <v>1536</v>
      </c>
      <c r="E192" s="272">
        <f>'Ref. DC-2020'!E56</f>
        <v>6.0000000000000001E-3</v>
      </c>
      <c r="F192" s="2">
        <f>'Ref. DC-2020'!F56</f>
        <v>222</v>
      </c>
      <c r="G192" s="272">
        <f>'Ref. DC-2020'!G56</f>
        <v>6.0000000000000001E-3</v>
      </c>
      <c r="H192" s="2">
        <f>'Ref. DC-2020'!H56</f>
        <v>201</v>
      </c>
      <c r="I192" s="272">
        <f>'Ref. DC-2020'!I56</f>
        <v>5.0000000000000001E-3</v>
      </c>
      <c r="J192" s="2">
        <f>'Ref. DC-2020'!J56</f>
        <v>357</v>
      </c>
      <c r="K192" s="272">
        <f>'Ref. DC-2020'!K56</f>
        <v>4.0000000000000001E-3</v>
      </c>
      <c r="L192" s="2">
        <f>'Ref. DC-2020'!L56</f>
        <v>1201</v>
      </c>
      <c r="M192" s="272">
        <f>'Ref. DC-2020'!M56</f>
        <v>6.0000000000000001E-3</v>
      </c>
      <c r="N192" s="2">
        <f>'Ref. DC-2020'!N56</f>
        <v>857</v>
      </c>
      <c r="O192" s="272">
        <f>'Ref. DC-2020'!O56</f>
        <v>6.0000000000000001E-3</v>
      </c>
      <c r="P192" s="2">
        <f>'Ref. DC-2020'!P56</f>
        <v>760</v>
      </c>
      <c r="Q192" s="272">
        <f>'Ref. DC-2020'!Q56</f>
        <v>5.0000000000000001E-3</v>
      </c>
      <c r="R192" s="2">
        <f>'Ref. DC-2020'!R56</f>
        <v>6732</v>
      </c>
      <c r="S192" s="272">
        <f>'Ref. DC-2020'!S56</f>
        <v>6.0000000000000001E-3</v>
      </c>
      <c r="T192" s="2">
        <f>'Ref. DC-2020'!T56</f>
        <v>61590</v>
      </c>
      <c r="U192" s="272">
        <f>'Ref. DC-2020'!U56</f>
        <v>7.0000000000000001E-3</v>
      </c>
    </row>
    <row r="193" spans="1:21" ht="14.4" x14ac:dyDescent="0.3">
      <c r="A193" s="271" t="s">
        <v>365</v>
      </c>
      <c r="B193" s="2">
        <f>'Ref. DC-2020'!B57</f>
        <v>10318</v>
      </c>
      <c r="C193" s="272">
        <f>'Ref. DC-2020'!C57</f>
        <v>3.6999999999999998E-2</v>
      </c>
      <c r="D193" s="2">
        <f>'Ref. DC-2020'!D57</f>
        <v>9590</v>
      </c>
      <c r="E193" s="272">
        <f>'Ref. DC-2020'!E57</f>
        <v>3.6999999999999998E-2</v>
      </c>
      <c r="F193" s="2">
        <f>'Ref. DC-2020'!F57</f>
        <v>1851</v>
      </c>
      <c r="G193" s="272">
        <f>'Ref. DC-2020'!G57</f>
        <v>4.5999999999999999E-2</v>
      </c>
      <c r="H193" s="2">
        <f>'Ref. DC-2020'!H57</f>
        <v>1183</v>
      </c>
      <c r="I193" s="272">
        <f>'Ref. DC-2020'!I57</f>
        <v>2.8000000000000001E-2</v>
      </c>
      <c r="J193" s="2">
        <f>'Ref. DC-2020'!J57</f>
        <v>2546</v>
      </c>
      <c r="K193" s="272">
        <f>'Ref. DC-2020'!K57</f>
        <v>3.1E-2</v>
      </c>
      <c r="L193" s="2">
        <f>'Ref. DC-2020'!L57</f>
        <v>12427</v>
      </c>
      <c r="M193" s="272">
        <f>'Ref. DC-2020'!M57</f>
        <v>0.06</v>
      </c>
      <c r="N193" s="2">
        <f>'Ref. DC-2020'!N57</f>
        <v>7066</v>
      </c>
      <c r="O193" s="272">
        <f>'Ref. DC-2020'!O57</f>
        <v>4.9000000000000002E-2</v>
      </c>
      <c r="P193" s="2">
        <f>'Ref. DC-2020'!P57</f>
        <v>3303</v>
      </c>
      <c r="Q193" s="272">
        <f>'Ref. DC-2020'!Q57</f>
        <v>2.3E-2</v>
      </c>
      <c r="R193" s="2">
        <f>'Ref. DC-2020'!R57</f>
        <v>48284</v>
      </c>
      <c r="S193" s="272">
        <f>'Ref. DC-2020'!S57</f>
        <v>4.1000000000000002E-2</v>
      </c>
      <c r="T193" s="2">
        <f>'Ref. DC-2020'!T57</f>
        <v>551655</v>
      </c>
      <c r="U193" s="272">
        <f>'Ref. DC-2020'!U57</f>
        <v>6.3E-2</v>
      </c>
    </row>
    <row r="194" spans="1:21" ht="14.4" x14ac:dyDescent="0.3">
      <c r="A194" s="8" t="s">
        <v>1097</v>
      </c>
      <c r="B194" s="267"/>
      <c r="C194" s="267"/>
      <c r="D194" s="17"/>
      <c r="E194" s="267"/>
      <c r="F194" s="267"/>
      <c r="G194" s="267"/>
      <c r="H194" s="267"/>
      <c r="I194" s="267"/>
      <c r="J194" s="267"/>
      <c r="K194" s="267"/>
      <c r="L194" s="267"/>
      <c r="M194" s="267"/>
      <c r="N194" s="267"/>
      <c r="O194" s="267"/>
      <c r="P194" s="267"/>
      <c r="Q194" s="267"/>
      <c r="R194" s="267"/>
      <c r="S194" s="267"/>
      <c r="T194" s="267"/>
      <c r="U194" s="267"/>
    </row>
    <row r="196" spans="1:21" ht="18" customHeight="1" x14ac:dyDescent="0.3">
      <c r="A196" s="7" t="s">
        <v>1167</v>
      </c>
      <c r="B196" s="267"/>
      <c r="C196" s="267"/>
      <c r="D196" s="267"/>
      <c r="E196" s="267"/>
      <c r="F196" s="267"/>
      <c r="G196" s="267"/>
      <c r="H196" s="267"/>
      <c r="I196" s="267"/>
      <c r="J196" s="267"/>
      <c r="K196" s="267"/>
      <c r="L196" s="267"/>
      <c r="M196" s="267"/>
      <c r="N196" s="267"/>
      <c r="O196" s="267"/>
      <c r="P196" s="267"/>
      <c r="Q196" s="267"/>
      <c r="R196" s="267"/>
      <c r="S196" s="267"/>
      <c r="T196" s="267"/>
      <c r="U196" s="267"/>
    </row>
    <row r="197" spans="1:21" ht="30" customHeight="1" x14ac:dyDescent="0.3">
      <c r="A197" s="19"/>
      <c r="B197" s="86" t="s">
        <v>19</v>
      </c>
      <c r="C197" s="117" t="s">
        <v>702</v>
      </c>
      <c r="D197" s="86" t="s">
        <v>749</v>
      </c>
      <c r="E197" s="117" t="s">
        <v>702</v>
      </c>
      <c r="F197" s="86" t="s">
        <v>750</v>
      </c>
      <c r="G197" s="117" t="s">
        <v>702</v>
      </c>
      <c r="H197" s="86" t="s">
        <v>751</v>
      </c>
      <c r="I197" s="117" t="s">
        <v>702</v>
      </c>
      <c r="J197" s="86" t="s">
        <v>752</v>
      </c>
      <c r="K197" s="117" t="s">
        <v>702</v>
      </c>
      <c r="L197" s="86" t="s">
        <v>753</v>
      </c>
      <c r="M197" s="117" t="s">
        <v>702</v>
      </c>
      <c r="N197" s="86" t="s">
        <v>754</v>
      </c>
      <c r="O197" s="117" t="s">
        <v>702</v>
      </c>
      <c r="P197" s="86" t="s">
        <v>755</v>
      </c>
      <c r="Q197" s="117" t="s">
        <v>702</v>
      </c>
      <c r="R197" s="117" t="s">
        <v>756</v>
      </c>
      <c r="S197" s="117" t="s">
        <v>702</v>
      </c>
      <c r="T197" s="117" t="s">
        <v>1</v>
      </c>
      <c r="U197" s="117" t="s">
        <v>702</v>
      </c>
    </row>
    <row r="198" spans="1:21" ht="14.4" x14ac:dyDescent="0.3">
      <c r="A198" s="4" t="s">
        <v>2</v>
      </c>
      <c r="B198" s="2">
        <f>'Ref. DC-2020'!B60</f>
        <v>730245</v>
      </c>
      <c r="C198" s="2" t="str">
        <f>'Ref. DC-2020'!C60</f>
        <v/>
      </c>
      <c r="D198" s="2">
        <f>'Ref. DC-2020'!D60</f>
        <v>651739</v>
      </c>
      <c r="E198" s="2" t="str">
        <f>'Ref. DC-2020'!E60</f>
        <v/>
      </c>
      <c r="F198" s="2">
        <f>'Ref. DC-2020'!F60</f>
        <v>111935</v>
      </c>
      <c r="G198" s="2" t="str">
        <f>'Ref. DC-2020'!G60</f>
        <v/>
      </c>
      <c r="H198" s="2">
        <f>'Ref. DC-2020'!H60</f>
        <v>113229</v>
      </c>
      <c r="I198" s="2" t="str">
        <f>'Ref. DC-2020'!I60</f>
        <v/>
      </c>
      <c r="J198" s="2">
        <f>'Ref. DC-2020'!J60</f>
        <v>200223</v>
      </c>
      <c r="K198" s="2" t="str">
        <f>'Ref. DC-2020'!K60</f>
        <v/>
      </c>
      <c r="L198" s="2">
        <f>'Ref. DC-2020'!L60</f>
        <v>573400</v>
      </c>
      <c r="M198" s="2" t="str">
        <f>'Ref. DC-2020'!M60</f>
        <v/>
      </c>
      <c r="N198" s="2">
        <f>'Ref. DC-2020'!N60</f>
        <v>407908</v>
      </c>
      <c r="O198" s="2" t="str">
        <f>'Ref. DC-2020'!O60</f>
        <v/>
      </c>
      <c r="P198" s="2">
        <f>'Ref. DC-2020'!P60</f>
        <v>331093</v>
      </c>
      <c r="Q198" s="2" t="str">
        <f>'Ref. DC-2020'!Q60</f>
        <v/>
      </c>
      <c r="R198" s="2">
        <f>'Ref. DC-2020'!R60</f>
        <v>3119772</v>
      </c>
      <c r="S198" s="2" t="str">
        <f>'Ref. DC-2020'!S60</f>
        <v/>
      </c>
      <c r="T198" s="2">
        <f>'Ref. DC-2020'!T60</f>
        <v>30827105</v>
      </c>
      <c r="U198" s="2" t="str">
        <f>'Ref. DC-2020'!U60</f>
        <v/>
      </c>
    </row>
    <row r="199" spans="1:21" ht="14.4" x14ac:dyDescent="0.3">
      <c r="A199" s="271" t="s">
        <v>992</v>
      </c>
      <c r="B199" s="2">
        <f>'Ref. DC-2020'!B61</f>
        <v>362203</v>
      </c>
      <c r="C199" s="272">
        <f>'Ref. DC-2020'!C61</f>
        <v>0.496</v>
      </c>
      <c r="D199" s="2">
        <f>'Ref. DC-2020'!D61</f>
        <v>329372</v>
      </c>
      <c r="E199" s="272">
        <f>'Ref. DC-2020'!E61</f>
        <v>0.505</v>
      </c>
      <c r="F199" s="2">
        <f>'Ref. DC-2020'!F61</f>
        <v>59175</v>
      </c>
      <c r="G199" s="272">
        <f>'Ref. DC-2020'!G61</f>
        <v>0.52900000000000003</v>
      </c>
      <c r="H199" s="2">
        <f>'Ref. DC-2020'!H61</f>
        <v>61040</v>
      </c>
      <c r="I199" s="272">
        <f>'Ref. DC-2020'!I61</f>
        <v>0.53900000000000003</v>
      </c>
      <c r="J199" s="2">
        <f>'Ref. DC-2020'!J61</f>
        <v>114581</v>
      </c>
      <c r="K199" s="272">
        <f>'Ref. DC-2020'!K61</f>
        <v>0.57199999999999995</v>
      </c>
      <c r="L199" s="2">
        <f>'Ref. DC-2020'!L61</f>
        <v>217560</v>
      </c>
      <c r="M199" s="272">
        <f>'Ref. DC-2020'!M61</f>
        <v>0.379</v>
      </c>
      <c r="N199" s="2">
        <f>'Ref. DC-2020'!N61</f>
        <v>177717</v>
      </c>
      <c r="O199" s="272">
        <f>'Ref. DC-2020'!O61</f>
        <v>0.436</v>
      </c>
      <c r="P199" s="2">
        <f>'Ref. DC-2020'!P61</f>
        <v>201152</v>
      </c>
      <c r="Q199" s="272">
        <f>'Ref. DC-2020'!Q61</f>
        <v>0.60799999999999998</v>
      </c>
      <c r="R199" s="2">
        <f>'Ref. DC-2020'!R61</f>
        <v>1522800</v>
      </c>
      <c r="S199" s="272">
        <f>'Ref. DC-2020'!S61</f>
        <v>0.48799999999999999</v>
      </c>
      <c r="T199" s="2">
        <f>'Ref. DC-2020'!T61</f>
        <v>11083294</v>
      </c>
      <c r="U199" s="272">
        <f>'Ref. DC-2020'!U61</f>
        <v>0.36</v>
      </c>
    </row>
    <row r="200" spans="1:21" ht="14.4" x14ac:dyDescent="0.3">
      <c r="A200" s="4" t="s">
        <v>35</v>
      </c>
      <c r="B200" s="2">
        <f>'Ref. DC-2020'!B62</f>
        <v>368042</v>
      </c>
      <c r="C200" s="272">
        <f>'Ref. DC-2020'!C62</f>
        <v>0.504</v>
      </c>
      <c r="D200" s="2">
        <f>'Ref. DC-2020'!D62</f>
        <v>322367</v>
      </c>
      <c r="E200" s="272">
        <f>'Ref. DC-2020'!E62</f>
        <v>0.495</v>
      </c>
      <c r="F200" s="2">
        <f>'Ref. DC-2020'!F62</f>
        <v>52760</v>
      </c>
      <c r="G200" s="272">
        <f>'Ref. DC-2020'!G62</f>
        <v>0.47099999999999997</v>
      </c>
      <c r="H200" s="2">
        <f>'Ref. DC-2020'!H62</f>
        <v>52189</v>
      </c>
      <c r="I200" s="272">
        <f>'Ref. DC-2020'!I62</f>
        <v>0.46100000000000002</v>
      </c>
      <c r="J200" s="2">
        <f>'Ref. DC-2020'!J62</f>
        <v>85642</v>
      </c>
      <c r="K200" s="272">
        <f>'Ref. DC-2020'!K62</f>
        <v>0.42799999999999999</v>
      </c>
      <c r="L200" s="2">
        <f>'Ref. DC-2020'!L62</f>
        <v>355840</v>
      </c>
      <c r="M200" s="272">
        <f>'Ref. DC-2020'!M62</f>
        <v>0.621</v>
      </c>
      <c r="N200" s="2">
        <f>'Ref. DC-2020'!N62</f>
        <v>230191</v>
      </c>
      <c r="O200" s="272">
        <f>'Ref. DC-2020'!O62</f>
        <v>0.56399999999999995</v>
      </c>
      <c r="P200" s="2">
        <f>'Ref. DC-2020'!P62</f>
        <v>129941</v>
      </c>
      <c r="Q200" s="272">
        <f>'Ref. DC-2020'!Q62</f>
        <v>0.39300000000000002</v>
      </c>
      <c r="R200" s="2">
        <f>'Ref. DC-2020'!R62</f>
        <v>1596972</v>
      </c>
      <c r="S200" s="272">
        <f>'Ref. DC-2020'!S62</f>
        <v>0.51200000000000001</v>
      </c>
      <c r="T200" s="2">
        <f>'Ref. DC-2020'!T62</f>
        <v>19743811</v>
      </c>
      <c r="U200" s="272">
        <f>'Ref. DC-2020'!U62</f>
        <v>0.64100000000000001</v>
      </c>
    </row>
    <row r="201" spans="1:21" ht="14.4" x14ac:dyDescent="0.3">
      <c r="A201" s="271" t="s">
        <v>1145</v>
      </c>
      <c r="B201" s="2">
        <f>'Ref. DC-2020'!B63</f>
        <v>226073</v>
      </c>
      <c r="C201" s="272">
        <f>'Ref. DC-2020'!C63</f>
        <v>0.31</v>
      </c>
      <c r="D201" s="2">
        <f>'Ref. DC-2020'!D63</f>
        <v>225859</v>
      </c>
      <c r="E201" s="272">
        <f>'Ref. DC-2020'!E63</f>
        <v>0.34699999999999998</v>
      </c>
      <c r="F201" s="2">
        <f>'Ref. DC-2020'!F63</f>
        <v>36240</v>
      </c>
      <c r="G201" s="272">
        <f>'Ref. DC-2020'!G63</f>
        <v>0.32400000000000001</v>
      </c>
      <c r="H201" s="2">
        <f>'Ref. DC-2020'!H63</f>
        <v>40667</v>
      </c>
      <c r="I201" s="272">
        <f>'Ref. DC-2020'!I63</f>
        <v>0.35899999999999999</v>
      </c>
      <c r="J201" s="2">
        <f>'Ref. DC-2020'!J63</f>
        <v>56617</v>
      </c>
      <c r="K201" s="272">
        <f>'Ref. DC-2020'!K63</f>
        <v>0.28299999999999997</v>
      </c>
      <c r="L201" s="2">
        <f>'Ref. DC-2020'!L63</f>
        <v>180467</v>
      </c>
      <c r="M201" s="272">
        <f>'Ref. DC-2020'!M63</f>
        <v>0.315</v>
      </c>
      <c r="N201" s="2">
        <f>'Ref. DC-2020'!N63</f>
        <v>171161</v>
      </c>
      <c r="O201" s="272">
        <f>'Ref. DC-2020'!O63</f>
        <v>0.42</v>
      </c>
      <c r="P201" s="2">
        <f>'Ref. DC-2020'!P63</f>
        <v>101690</v>
      </c>
      <c r="Q201" s="272">
        <f>'Ref. DC-2020'!Q63</f>
        <v>0.307</v>
      </c>
      <c r="R201" s="2">
        <f>'Ref. DC-2020'!R63</f>
        <v>1038774</v>
      </c>
      <c r="S201" s="272">
        <f>'Ref. DC-2020'!S63</f>
        <v>0.33300000000000002</v>
      </c>
      <c r="T201" s="2">
        <f>'Ref. DC-2020'!T63</f>
        <v>11672897</v>
      </c>
      <c r="U201" s="272">
        <f>'Ref. DC-2020'!U63</f>
        <v>0.379</v>
      </c>
    </row>
    <row r="202" spans="1:21" ht="14.4" x14ac:dyDescent="0.3">
      <c r="A202" s="271" t="s">
        <v>1147</v>
      </c>
      <c r="B202" s="2">
        <f>'Ref. DC-2020'!B64</f>
        <v>32283</v>
      </c>
      <c r="C202" s="272">
        <f>'Ref. DC-2020'!C64</f>
        <v>4.3999999999999997E-2</v>
      </c>
      <c r="D202" s="2">
        <f>'Ref. DC-2020'!D64</f>
        <v>34407</v>
      </c>
      <c r="E202" s="272">
        <f>'Ref. DC-2020'!E64</f>
        <v>5.2999999999999999E-2</v>
      </c>
      <c r="F202" s="2">
        <f>'Ref. DC-2020'!F64</f>
        <v>6865</v>
      </c>
      <c r="G202" s="272">
        <f>'Ref. DC-2020'!G64</f>
        <v>6.0999999999999999E-2</v>
      </c>
      <c r="H202" s="2">
        <f>'Ref. DC-2020'!H64</f>
        <v>3546</v>
      </c>
      <c r="I202" s="272">
        <f>'Ref. DC-2020'!I64</f>
        <v>3.1E-2</v>
      </c>
      <c r="J202" s="2">
        <f>'Ref. DC-2020'!J64</f>
        <v>6470</v>
      </c>
      <c r="K202" s="272">
        <f>'Ref. DC-2020'!K64</f>
        <v>3.2000000000000001E-2</v>
      </c>
      <c r="L202" s="2">
        <f>'Ref. DC-2020'!L64</f>
        <v>42976</v>
      </c>
      <c r="M202" s="272">
        <f>'Ref. DC-2020'!M64</f>
        <v>7.4999999999999997E-2</v>
      </c>
      <c r="N202" s="2">
        <f>'Ref. DC-2020'!N64</f>
        <v>11004</v>
      </c>
      <c r="O202" s="272">
        <f>'Ref. DC-2020'!O64</f>
        <v>2.7E-2</v>
      </c>
      <c r="P202" s="2">
        <f>'Ref. DC-2020'!P64</f>
        <v>4108</v>
      </c>
      <c r="Q202" s="272">
        <f>'Ref. DC-2020'!Q64</f>
        <v>1.2E-2</v>
      </c>
      <c r="R202" s="2">
        <f>'Ref. DC-2020'!R64</f>
        <v>141659</v>
      </c>
      <c r="S202" s="272">
        <f>'Ref. DC-2020'!S64</f>
        <v>4.4999999999999998E-2</v>
      </c>
      <c r="T202" s="2">
        <f>'Ref. DC-2020'!T64</f>
        <v>1694380</v>
      </c>
      <c r="U202" s="272">
        <f>'Ref. DC-2020'!U64</f>
        <v>5.5E-2</v>
      </c>
    </row>
    <row r="203" spans="1:21" ht="14.4" x14ac:dyDescent="0.3">
      <c r="A203" s="271" t="s">
        <v>1148</v>
      </c>
      <c r="B203" s="2">
        <f>'Ref. DC-2020'!B65</f>
        <v>4532</v>
      </c>
      <c r="C203" s="272">
        <f>'Ref. DC-2020'!C65</f>
        <v>6.0000000000000001E-3</v>
      </c>
      <c r="D203" s="2">
        <f>'Ref. DC-2020'!D65</f>
        <v>4116</v>
      </c>
      <c r="E203" s="272">
        <f>'Ref. DC-2020'!E65</f>
        <v>6.0000000000000001E-3</v>
      </c>
      <c r="F203" s="2">
        <f>'Ref. DC-2020'!F65</f>
        <v>1193</v>
      </c>
      <c r="G203" s="272">
        <f>'Ref. DC-2020'!G65</f>
        <v>1.0999999999999999E-2</v>
      </c>
      <c r="H203" s="2">
        <f>'Ref. DC-2020'!H65</f>
        <v>1298</v>
      </c>
      <c r="I203" s="272">
        <f>'Ref. DC-2020'!I65</f>
        <v>1.2E-2</v>
      </c>
      <c r="J203" s="2">
        <f>'Ref. DC-2020'!J65</f>
        <v>950</v>
      </c>
      <c r="K203" s="272">
        <f>'Ref. DC-2020'!K65</f>
        <v>5.0000000000000001E-3</v>
      </c>
      <c r="L203" s="2">
        <f>'Ref. DC-2020'!L65</f>
        <v>2507</v>
      </c>
      <c r="M203" s="272">
        <f>'Ref. DC-2020'!M65</f>
        <v>4.0000000000000001E-3</v>
      </c>
      <c r="N203" s="2">
        <f>'Ref. DC-2020'!N65</f>
        <v>2142</v>
      </c>
      <c r="O203" s="272">
        <f>'Ref. DC-2020'!O65</f>
        <v>5.0000000000000001E-3</v>
      </c>
      <c r="P203" s="2">
        <f>'Ref. DC-2020'!P65</f>
        <v>2527</v>
      </c>
      <c r="Q203" s="272">
        <f>'Ref. DC-2020'!Q65</f>
        <v>8.0000000000000002E-3</v>
      </c>
      <c r="R203" s="2">
        <f>'Ref. DC-2020'!R65</f>
        <v>19265</v>
      </c>
      <c r="S203" s="272">
        <f>'Ref. DC-2020'!S65</f>
        <v>6.0000000000000001E-3</v>
      </c>
      <c r="T203" s="2">
        <f>'Ref. DC-2020'!T65</f>
        <v>122657</v>
      </c>
      <c r="U203" s="272">
        <f>'Ref. DC-2020'!U65</f>
        <v>4.0000000000000001E-3</v>
      </c>
    </row>
    <row r="204" spans="1:21" ht="14.4" x14ac:dyDescent="0.3">
      <c r="A204" s="271" t="s">
        <v>1149</v>
      </c>
      <c r="B204" s="2">
        <f>'Ref. DC-2020'!B66</f>
        <v>81347</v>
      </c>
      <c r="C204" s="272">
        <f>'Ref. DC-2020'!C66</f>
        <v>0.111</v>
      </c>
      <c r="D204" s="2">
        <f>'Ref. DC-2020'!D66</f>
        <v>35138</v>
      </c>
      <c r="E204" s="272">
        <f>'Ref. DC-2020'!E66</f>
        <v>5.3999999999999999E-2</v>
      </c>
      <c r="F204" s="2">
        <f>'Ref. DC-2020'!F66</f>
        <v>4599</v>
      </c>
      <c r="G204" s="272">
        <f>'Ref. DC-2020'!G66</f>
        <v>4.1000000000000002E-2</v>
      </c>
      <c r="H204" s="2">
        <f>'Ref. DC-2020'!H66</f>
        <v>2849</v>
      </c>
      <c r="I204" s="272">
        <f>'Ref. DC-2020'!I66</f>
        <v>2.5000000000000001E-2</v>
      </c>
      <c r="J204" s="2">
        <f>'Ref. DC-2020'!J66</f>
        <v>15239</v>
      </c>
      <c r="K204" s="272">
        <f>'Ref. DC-2020'!K66</f>
        <v>7.5999999999999998E-2</v>
      </c>
      <c r="L204" s="2">
        <f>'Ref. DC-2020'!L66</f>
        <v>101435</v>
      </c>
      <c r="M204" s="272">
        <f>'Ref. DC-2020'!M66</f>
        <v>0.17699999999999999</v>
      </c>
      <c r="N204" s="2">
        <f>'Ref. DC-2020'!N66</f>
        <v>25671</v>
      </c>
      <c r="O204" s="272">
        <f>'Ref. DC-2020'!O66</f>
        <v>6.3E-2</v>
      </c>
      <c r="P204" s="2">
        <f>'Ref. DC-2020'!P66</f>
        <v>12418</v>
      </c>
      <c r="Q204" s="272">
        <f>'Ref. DC-2020'!Q66</f>
        <v>3.7999999999999999E-2</v>
      </c>
      <c r="R204" s="2">
        <f>'Ref. DC-2020'!R66</f>
        <v>278696</v>
      </c>
      <c r="S204" s="272">
        <f>'Ref. DC-2020'!S66</f>
        <v>8.8999999999999996E-2</v>
      </c>
      <c r="T204" s="2">
        <f>'Ref. DC-2020'!T66</f>
        <v>4906293</v>
      </c>
      <c r="U204" s="272">
        <f>'Ref. DC-2020'!U66</f>
        <v>0.159</v>
      </c>
    </row>
    <row r="205" spans="1:21" ht="14.4" x14ac:dyDescent="0.3">
      <c r="A205" s="271" t="s">
        <v>1150</v>
      </c>
      <c r="B205" s="2">
        <f>'Ref. DC-2020'!B67</f>
        <v>968</v>
      </c>
      <c r="C205" s="272">
        <f>'Ref. DC-2020'!C67</f>
        <v>1E-3</v>
      </c>
      <c r="D205" s="2">
        <f>'Ref. DC-2020'!D67</f>
        <v>853</v>
      </c>
      <c r="E205" s="272">
        <f>'Ref. DC-2020'!E67</f>
        <v>1E-3</v>
      </c>
      <c r="F205" s="2">
        <f>'Ref. DC-2020'!F67</f>
        <v>250</v>
      </c>
      <c r="G205" s="272">
        <f>'Ref. DC-2020'!G67</f>
        <v>2E-3</v>
      </c>
      <c r="H205" s="2">
        <f>'Ref. DC-2020'!H67</f>
        <v>107</v>
      </c>
      <c r="I205" s="272">
        <f>'Ref. DC-2020'!I67</f>
        <v>1E-3</v>
      </c>
      <c r="J205" s="2">
        <f>'Ref. DC-2020'!J67</f>
        <v>449</v>
      </c>
      <c r="K205" s="272">
        <f>'Ref. DC-2020'!K67</f>
        <v>2E-3</v>
      </c>
      <c r="L205" s="2">
        <f>'Ref. DC-2020'!L67</f>
        <v>3799</v>
      </c>
      <c r="M205" s="272">
        <f>'Ref. DC-2020'!M67</f>
        <v>7.0000000000000001E-3</v>
      </c>
      <c r="N205" s="2">
        <f>'Ref. DC-2020'!N67</f>
        <v>2949</v>
      </c>
      <c r="O205" s="272">
        <f>'Ref. DC-2020'!O67</f>
        <v>7.0000000000000001E-3</v>
      </c>
      <c r="P205" s="2">
        <f>'Ref. DC-2020'!P67</f>
        <v>359</v>
      </c>
      <c r="Q205" s="272">
        <f>'Ref. DC-2020'!Q67</f>
        <v>1E-3</v>
      </c>
      <c r="R205" s="2">
        <f>'Ref. DC-2020'!R67</f>
        <v>9734</v>
      </c>
      <c r="S205" s="272">
        <f>'Ref. DC-2020'!S67</f>
        <v>3.0000000000000001E-3</v>
      </c>
      <c r="T205" s="2">
        <f>'Ref. DC-2020'!T67</f>
        <v>109178</v>
      </c>
      <c r="U205" s="272">
        <f>'Ref. DC-2020'!U67</f>
        <v>4.0000000000000001E-3</v>
      </c>
    </row>
    <row r="206" spans="1:21" ht="14.4" x14ac:dyDescent="0.3">
      <c r="A206" s="271" t="s">
        <v>1151</v>
      </c>
      <c r="B206" s="2">
        <f>'Ref. DC-2020'!B68</f>
        <v>3611</v>
      </c>
      <c r="C206" s="272">
        <f>'Ref. DC-2020'!C68</f>
        <v>5.0000000000000001E-3</v>
      </c>
      <c r="D206" s="2">
        <f>'Ref. DC-2020'!D68</f>
        <v>3021</v>
      </c>
      <c r="E206" s="272">
        <f>'Ref. DC-2020'!E68</f>
        <v>5.0000000000000001E-3</v>
      </c>
      <c r="F206" s="2">
        <f>'Ref. DC-2020'!F68</f>
        <v>491</v>
      </c>
      <c r="G206" s="272">
        <f>'Ref. DC-2020'!G68</f>
        <v>4.0000000000000001E-3</v>
      </c>
      <c r="H206" s="2">
        <f>'Ref. DC-2020'!H68</f>
        <v>522</v>
      </c>
      <c r="I206" s="272">
        <f>'Ref. DC-2020'!I68</f>
        <v>5.0000000000000001E-3</v>
      </c>
      <c r="J206" s="2">
        <f>'Ref. DC-2020'!J68</f>
        <v>885</v>
      </c>
      <c r="K206" s="272">
        <f>'Ref. DC-2020'!K68</f>
        <v>4.0000000000000001E-3</v>
      </c>
      <c r="L206" s="2">
        <f>'Ref. DC-2020'!L68</f>
        <v>2991</v>
      </c>
      <c r="M206" s="272">
        <f>'Ref. DC-2020'!M68</f>
        <v>5.0000000000000001E-3</v>
      </c>
      <c r="N206" s="2">
        <f>'Ref. DC-2020'!N68</f>
        <v>1877</v>
      </c>
      <c r="O206" s="272">
        <f>'Ref. DC-2020'!O68</f>
        <v>5.0000000000000001E-3</v>
      </c>
      <c r="P206" s="2">
        <f>'Ref. DC-2020'!P68</f>
        <v>1372</v>
      </c>
      <c r="Q206" s="272">
        <f>'Ref. DC-2020'!Q68</f>
        <v>4.0000000000000001E-3</v>
      </c>
      <c r="R206" s="2">
        <f>'Ref. DC-2020'!R68</f>
        <v>14770</v>
      </c>
      <c r="S206" s="272">
        <f>'Ref. DC-2020'!S68</f>
        <v>5.0000000000000001E-3</v>
      </c>
      <c r="T206" s="2">
        <f>'Ref. DC-2020'!T68</f>
        <v>162339</v>
      </c>
      <c r="U206" s="272">
        <f>'Ref. DC-2020'!U68</f>
        <v>5.0000000000000001E-3</v>
      </c>
    </row>
    <row r="207" spans="1:21" ht="14.4" x14ac:dyDescent="0.3">
      <c r="A207" s="271" t="s">
        <v>365</v>
      </c>
      <c r="B207" s="2">
        <f>'Ref. DC-2020'!B69</f>
        <v>19228</v>
      </c>
      <c r="C207" s="272">
        <f>'Ref. DC-2020'!C69</f>
        <v>2.5999999999999999E-2</v>
      </c>
      <c r="D207" s="2">
        <f>'Ref. DC-2020'!D69</f>
        <v>18973</v>
      </c>
      <c r="E207" s="272">
        <f>'Ref. DC-2020'!E69</f>
        <v>2.9000000000000001E-2</v>
      </c>
      <c r="F207" s="2">
        <f>'Ref. DC-2020'!F69</f>
        <v>3122</v>
      </c>
      <c r="G207" s="272">
        <f>'Ref. DC-2020'!G69</f>
        <v>2.8000000000000001E-2</v>
      </c>
      <c r="H207" s="2">
        <f>'Ref. DC-2020'!H69</f>
        <v>3200</v>
      </c>
      <c r="I207" s="272">
        <f>'Ref. DC-2020'!I69</f>
        <v>2.8000000000000001E-2</v>
      </c>
      <c r="J207" s="2">
        <f>'Ref. DC-2020'!J69</f>
        <v>5032</v>
      </c>
      <c r="K207" s="272">
        <f>'Ref. DC-2020'!K69</f>
        <v>2.5000000000000001E-2</v>
      </c>
      <c r="L207" s="2">
        <f>'Ref. DC-2020'!L69</f>
        <v>21665</v>
      </c>
      <c r="M207" s="272">
        <f>'Ref. DC-2020'!M69</f>
        <v>3.7999999999999999E-2</v>
      </c>
      <c r="N207" s="2">
        <f>'Ref. DC-2020'!N69</f>
        <v>15387</v>
      </c>
      <c r="O207" s="272">
        <f>'Ref. DC-2020'!O69</f>
        <v>3.7999999999999999E-2</v>
      </c>
      <c r="P207" s="2">
        <f>'Ref. DC-2020'!P69</f>
        <v>7467</v>
      </c>
      <c r="Q207" s="272">
        <f>'Ref. DC-2020'!Q69</f>
        <v>2.3E-2</v>
      </c>
      <c r="R207" s="2">
        <f>'Ref. DC-2020'!R69</f>
        <v>94074</v>
      </c>
      <c r="S207" s="272">
        <f>'Ref. DC-2020'!S69</f>
        <v>0.03</v>
      </c>
      <c r="T207" s="2">
        <f>'Ref. DC-2020'!T69</f>
        <v>1076067</v>
      </c>
      <c r="U207" s="272">
        <f>'Ref. DC-2020'!U69</f>
        <v>3.5000000000000003E-2</v>
      </c>
    </row>
    <row r="208" spans="1:21" ht="14.4" x14ac:dyDescent="0.3">
      <c r="A208" s="8" t="s">
        <v>1097</v>
      </c>
      <c r="B208" s="267"/>
      <c r="C208" s="267"/>
      <c r="D208" s="17"/>
      <c r="E208" s="267"/>
      <c r="F208" s="267"/>
      <c r="G208" s="267"/>
      <c r="H208" s="267"/>
      <c r="I208" s="267"/>
      <c r="J208" s="267"/>
      <c r="K208" s="267"/>
      <c r="L208" s="267"/>
      <c r="M208" s="267"/>
      <c r="N208" s="267"/>
      <c r="O208" s="267"/>
      <c r="P208" s="267"/>
      <c r="Q208" s="267"/>
      <c r="R208" s="267"/>
      <c r="S208" s="267"/>
      <c r="T208" s="267"/>
      <c r="U208" s="267"/>
    </row>
    <row r="209" spans="1:23" ht="18" customHeight="1" x14ac:dyDescent="0.3">
      <c r="W209" s="295" t="s">
        <v>1171</v>
      </c>
    </row>
    <row r="210" spans="1:23" ht="18" customHeight="1" x14ac:dyDescent="0.3">
      <c r="A210" s="7" t="s">
        <v>1170</v>
      </c>
      <c r="B210" s="267"/>
      <c r="C210" s="267"/>
    </row>
    <row r="211" spans="1:23" ht="18" customHeight="1" x14ac:dyDescent="0.3">
      <c r="A211" s="12"/>
      <c r="B211" s="70" t="s">
        <v>1169</v>
      </c>
      <c r="C211" s="70" t="s">
        <v>1168</v>
      </c>
    </row>
    <row r="212" spans="1:23" ht="14.4" x14ac:dyDescent="0.3">
      <c r="A212" s="4" t="s">
        <v>992</v>
      </c>
      <c r="B212" s="20">
        <f>S185</f>
        <v>0.64700000000000002</v>
      </c>
      <c r="C212" s="20">
        <f>S199</f>
        <v>0.48799999999999999</v>
      </c>
    </row>
    <row r="213" spans="1:23" ht="14.4" x14ac:dyDescent="0.3">
      <c r="A213" s="4" t="s">
        <v>1159</v>
      </c>
      <c r="B213" s="20">
        <f>S187</f>
        <v>0.187</v>
      </c>
      <c r="C213" s="20">
        <f>S201</f>
        <v>0.33300000000000002</v>
      </c>
    </row>
    <row r="214" spans="1:23" ht="14.4" x14ac:dyDescent="0.3">
      <c r="A214" s="4" t="s">
        <v>1160</v>
      </c>
      <c r="B214" s="20">
        <f t="shared" ref="B214:B219" si="13">S188</f>
        <v>3.9E-2</v>
      </c>
      <c r="C214" s="20">
        <f t="shared" ref="C214:C219" si="14">S202</f>
        <v>4.4999999999999998E-2</v>
      </c>
    </row>
    <row r="215" spans="1:23" ht="14.4" x14ac:dyDescent="0.3">
      <c r="A215" s="4" t="s">
        <v>1161</v>
      </c>
      <c r="B215" s="20">
        <f t="shared" si="13"/>
        <v>5.0000000000000001E-3</v>
      </c>
      <c r="C215" s="20">
        <f t="shared" si="14"/>
        <v>6.0000000000000001E-3</v>
      </c>
    </row>
    <row r="216" spans="1:23" ht="14.4" x14ac:dyDescent="0.3">
      <c r="A216" s="4" t="s">
        <v>1162</v>
      </c>
      <c r="B216" s="20">
        <f t="shared" si="13"/>
        <v>7.3999999999999996E-2</v>
      </c>
      <c r="C216" s="20">
        <f t="shared" si="14"/>
        <v>8.8999999999999996E-2</v>
      </c>
    </row>
    <row r="217" spans="1:23" ht="14.4" x14ac:dyDescent="0.3">
      <c r="A217" s="4" t="s">
        <v>1163</v>
      </c>
      <c r="B217" s="20">
        <f t="shared" si="13"/>
        <v>2E-3</v>
      </c>
      <c r="C217" s="20">
        <f t="shared" si="14"/>
        <v>3.0000000000000001E-3</v>
      </c>
    </row>
    <row r="218" spans="1:23" ht="14.4" x14ac:dyDescent="0.3">
      <c r="A218" s="4" t="s">
        <v>995</v>
      </c>
      <c r="B218" s="20">
        <f t="shared" si="13"/>
        <v>6.0000000000000001E-3</v>
      </c>
      <c r="C218" s="20">
        <f t="shared" si="14"/>
        <v>5.0000000000000001E-3</v>
      </c>
    </row>
    <row r="219" spans="1:23" ht="14.4" x14ac:dyDescent="0.3">
      <c r="A219" s="4" t="s">
        <v>996</v>
      </c>
      <c r="B219" s="20">
        <f t="shared" si="13"/>
        <v>4.1000000000000002E-2</v>
      </c>
      <c r="C219" s="20">
        <f t="shared" si="14"/>
        <v>0.03</v>
      </c>
    </row>
    <row r="220" spans="1:23" ht="17.399999999999999" customHeight="1" x14ac:dyDescent="0.3">
      <c r="A220" s="8" t="str">
        <f>A208</f>
        <v>Source: U.S. Census Bureau, Census 2020.</v>
      </c>
      <c r="B220" s="267"/>
      <c r="C220" s="267"/>
    </row>
    <row r="221" spans="1:23" ht="18" customHeight="1" x14ac:dyDescent="0.3">
      <c r="C221" s="142"/>
    </row>
    <row r="234" spans="1:23" ht="18" customHeight="1" x14ac:dyDescent="0.3">
      <c r="W234" s="127" t="str">
        <f>A220</f>
        <v>Source: U.S. Census Bureau, Census 2020.</v>
      </c>
    </row>
    <row r="236" spans="1:23" ht="14.4" x14ac:dyDescent="0.3">
      <c r="A236" s="7" t="s">
        <v>1651</v>
      </c>
      <c r="W236" s="293" t="s">
        <v>1618</v>
      </c>
    </row>
    <row r="237" spans="1:23" ht="51" customHeight="1" x14ac:dyDescent="0.3">
      <c r="A237" s="85" t="s">
        <v>0</v>
      </c>
      <c r="B237" s="86" t="s">
        <v>19</v>
      </c>
      <c r="C237" s="86" t="s">
        <v>749</v>
      </c>
      <c r="D237" s="86" t="s">
        <v>750</v>
      </c>
      <c r="E237" s="86" t="s">
        <v>751</v>
      </c>
      <c r="F237" s="86" t="s">
        <v>752</v>
      </c>
      <c r="G237" s="86" t="s">
        <v>753</v>
      </c>
      <c r="H237" s="86" t="s">
        <v>754</v>
      </c>
      <c r="I237" s="86" t="s">
        <v>755</v>
      </c>
      <c r="J237" s="86" t="s">
        <v>756</v>
      </c>
      <c r="K237" s="106" t="s">
        <v>1</v>
      </c>
    </row>
    <row r="238" spans="1:23" ht="18" customHeight="1" x14ac:dyDescent="0.3">
      <c r="A238" s="5" t="s">
        <v>1077</v>
      </c>
      <c r="B238" s="413">
        <f>'Ref. DC-2020'!B6</f>
        <v>169.28318924041</v>
      </c>
      <c r="C238" s="413">
        <f>'Ref. DC-2020'!D6</f>
        <v>111.77315588445101</v>
      </c>
      <c r="D238" s="413">
        <f>'Ref. DC-2020'!F6</f>
        <v>109.625464763846</v>
      </c>
      <c r="E238" s="413">
        <f>'Ref. DC-2020'!H6</f>
        <v>73.121669618737599</v>
      </c>
      <c r="F238" s="413">
        <f>'Ref. DC-2020'!J6</f>
        <v>145.09877091516199</v>
      </c>
      <c r="G238" s="413">
        <f>'Ref. DC-2020'!L6</f>
        <v>559.64492431754002</v>
      </c>
      <c r="H238" s="413">
        <f>'Ref. DC-2020'!N6</f>
        <v>369.56653999206594</v>
      </c>
      <c r="I238" s="413">
        <f>'Ref. DC-2020'!P6</f>
        <v>98.077714196720507</v>
      </c>
      <c r="J238" s="413">
        <f>'Ref. DC-2020'!R6</f>
        <v>158.10337243401759</v>
      </c>
      <c r="K238" s="413">
        <f>'Ref. DC-2020'!T6</f>
        <v>253.68053038315898</v>
      </c>
    </row>
    <row r="239" spans="1:23" ht="18" customHeight="1" x14ac:dyDescent="0.3">
      <c r="A239" s="8" t="s">
        <v>1097</v>
      </c>
      <c r="B239" s="412"/>
      <c r="C239" s="412"/>
      <c r="D239" s="412"/>
      <c r="E239" s="412"/>
      <c r="F239" s="412"/>
      <c r="G239" s="412"/>
      <c r="H239" s="412"/>
      <c r="I239" s="412"/>
      <c r="J239" s="412"/>
    </row>
    <row r="251" spans="23:23" ht="18" customHeight="1" x14ac:dyDescent="0.3">
      <c r="W251" s="8" t="s">
        <v>1097</v>
      </c>
    </row>
  </sheetData>
  <hyperlinks>
    <hyperlink ref="A1" location="TOC" display="Back to Table of Contents" xr:uid="{ECFFF9BB-624A-4AAA-826B-AC8732A376BA}"/>
  </hyperlinks>
  <pageMargins left="0.7" right="0.7" top="0.75" bottom="0.75" header="0.3" footer="0.3"/>
  <pageSetup paperSize="9"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Y192"/>
  <sheetViews>
    <sheetView zoomScale="70" zoomScaleNormal="70" workbookViewId="0">
      <pane xSplit="1" ySplit="3" topLeftCell="B4" activePane="bottomRight" state="frozen"/>
      <selection pane="topRight" activeCell="B1" sqref="B1"/>
      <selection pane="bottomLeft" activeCell="A4" sqref="A4"/>
      <selection pane="bottomRight" activeCell="A3" sqref="A3"/>
    </sheetView>
  </sheetViews>
  <sheetFormatPr defaultRowHeight="14.4" x14ac:dyDescent="0.3"/>
  <cols>
    <col min="1" max="1" width="32.33203125" customWidth="1"/>
    <col min="2" max="7" width="12.6640625" customWidth="1"/>
    <col min="8" max="21" width="12.6640625" style="99" customWidth="1"/>
    <col min="22" max="22" width="8.88671875" style="99" customWidth="1"/>
    <col min="23" max="23" width="8.88671875" style="53" customWidth="1"/>
    <col min="24" max="24" width="106.33203125" style="127" customWidth="1"/>
    <col min="25" max="25" width="101.33203125" customWidth="1"/>
  </cols>
  <sheetData>
    <row r="1" spans="1:25" s="23" customFormat="1" ht="21" x14ac:dyDescent="0.4">
      <c r="A1" s="27" t="s">
        <v>195</v>
      </c>
      <c r="B1" s="27"/>
      <c r="C1" s="27"/>
      <c r="D1" s="27"/>
      <c r="E1" s="27"/>
      <c r="F1" s="27"/>
      <c r="G1" s="27"/>
      <c r="H1" s="27"/>
      <c r="I1" s="27"/>
      <c r="J1" s="27"/>
      <c r="K1" s="27"/>
      <c r="L1" s="27"/>
      <c r="M1" s="27"/>
      <c r="N1" s="27"/>
      <c r="O1" s="27"/>
      <c r="P1" s="27"/>
      <c r="Q1" s="27"/>
      <c r="R1" s="27"/>
      <c r="S1" s="27"/>
      <c r="T1" s="27"/>
      <c r="U1" s="27"/>
      <c r="V1" s="27"/>
      <c r="W1" s="27"/>
      <c r="X1" s="141" t="s">
        <v>196</v>
      </c>
      <c r="Y1" s="26"/>
    </row>
    <row r="2" spans="1:25" s="53" customFormat="1" ht="15.6" customHeight="1" x14ac:dyDescent="0.4">
      <c r="A2" s="321"/>
      <c r="B2" s="322"/>
      <c r="C2" s="75"/>
      <c r="D2" s="75"/>
      <c r="E2" s="75"/>
      <c r="F2" s="75"/>
      <c r="G2" s="75"/>
      <c r="H2" s="75"/>
      <c r="I2" s="75"/>
      <c r="J2" s="75"/>
      <c r="K2" s="75"/>
      <c r="L2" s="75"/>
      <c r="M2" s="75"/>
      <c r="N2" s="75"/>
      <c r="O2" s="75"/>
      <c r="P2" s="75"/>
      <c r="Q2" s="75"/>
      <c r="R2" s="75"/>
      <c r="S2" s="75"/>
      <c r="T2" s="75"/>
      <c r="U2" s="75"/>
      <c r="V2" s="75"/>
      <c r="W2" s="75"/>
      <c r="X2" s="164"/>
      <c r="Y2" s="87"/>
    </row>
    <row r="3" spans="1:25" s="53" customFormat="1" ht="13.8" customHeight="1" x14ac:dyDescent="0.4">
      <c r="A3" s="321"/>
      <c r="B3" s="321"/>
      <c r="C3" s="75"/>
      <c r="D3" s="75"/>
      <c r="E3" s="75"/>
      <c r="F3" s="75"/>
      <c r="G3" s="75"/>
      <c r="H3" s="75"/>
      <c r="I3" s="75"/>
      <c r="J3" s="75"/>
      <c r="K3" s="75"/>
      <c r="L3" s="75"/>
      <c r="M3" s="75"/>
      <c r="N3" s="75"/>
      <c r="O3" s="75"/>
      <c r="P3" s="75"/>
      <c r="Q3" s="75"/>
      <c r="R3" s="75"/>
      <c r="S3" s="75"/>
      <c r="T3" s="75"/>
      <c r="U3" s="75"/>
      <c r="V3" s="75"/>
      <c r="W3" s="75"/>
      <c r="X3" s="164"/>
      <c r="Y3" s="87"/>
    </row>
    <row r="4" spans="1:25" s="53" customFormat="1" ht="18.75" customHeight="1" x14ac:dyDescent="0.4">
      <c r="A4" s="75"/>
      <c r="B4" s="75"/>
      <c r="C4" s="75"/>
      <c r="D4" s="75"/>
      <c r="E4" s="75"/>
      <c r="F4" s="75"/>
      <c r="G4" s="75"/>
      <c r="H4" s="75"/>
      <c r="I4" s="75"/>
      <c r="J4" s="75"/>
      <c r="K4" s="75"/>
      <c r="L4" s="75"/>
      <c r="M4" s="75"/>
      <c r="N4" s="75"/>
      <c r="O4" s="75"/>
      <c r="P4" s="75"/>
      <c r="Q4" s="75"/>
      <c r="R4" s="75"/>
      <c r="S4" s="75"/>
      <c r="T4" s="75"/>
      <c r="U4" s="75"/>
      <c r="V4" s="75"/>
      <c r="W4" s="75"/>
      <c r="X4" s="164"/>
      <c r="Y4" s="87"/>
    </row>
    <row r="5" spans="1:25" s="9" customFormat="1" x14ac:dyDescent="0.3">
      <c r="A5" s="31" t="s">
        <v>1023</v>
      </c>
      <c r="B5" s="23"/>
      <c r="C5" s="23"/>
      <c r="D5" s="23"/>
      <c r="E5" s="23"/>
      <c r="F5" s="23"/>
      <c r="G5" s="23"/>
      <c r="H5" s="99"/>
      <c r="I5" s="108"/>
      <c r="J5" s="108"/>
      <c r="K5" s="108"/>
      <c r="L5" s="108"/>
      <c r="M5" s="108"/>
      <c r="N5" s="108"/>
      <c r="O5" s="108"/>
      <c r="P5" s="108"/>
      <c r="Q5" s="108"/>
      <c r="R5" s="108"/>
      <c r="S5" s="108"/>
      <c r="T5" s="108"/>
      <c r="U5" s="108"/>
      <c r="V5" s="108"/>
      <c r="W5" s="53"/>
      <c r="X5" s="285" t="s">
        <v>1004</v>
      </c>
    </row>
    <row r="6" spans="1:25" s="23" customFormat="1" x14ac:dyDescent="0.3">
      <c r="A6" s="1"/>
      <c r="B6" s="70">
        <v>1980</v>
      </c>
      <c r="C6" s="70">
        <v>1990</v>
      </c>
      <c r="D6" s="70">
        <v>2000</v>
      </c>
      <c r="E6" s="70">
        <v>2010</v>
      </c>
      <c r="F6" s="70" t="s">
        <v>772</v>
      </c>
      <c r="H6" s="108"/>
      <c r="I6" s="108"/>
      <c r="J6" s="108"/>
      <c r="K6" s="108"/>
      <c r="L6" s="108"/>
      <c r="M6" s="108"/>
      <c r="N6" s="108"/>
      <c r="O6" s="108"/>
      <c r="P6" s="108"/>
      <c r="Q6" s="108"/>
      <c r="R6" s="108"/>
      <c r="S6" s="108"/>
      <c r="T6" s="108"/>
      <c r="U6" s="108"/>
      <c r="V6" s="108"/>
      <c r="W6" s="76"/>
      <c r="X6" s="127"/>
    </row>
    <row r="7" spans="1:25" s="23" customFormat="1" x14ac:dyDescent="0.3">
      <c r="A7" s="4" t="s">
        <v>197</v>
      </c>
      <c r="B7" s="2">
        <f>'Ref. DC-1980'!R10</f>
        <v>707252</v>
      </c>
      <c r="C7" s="2">
        <f>'Ref. DC-1990'!R8</f>
        <v>896588</v>
      </c>
      <c r="D7" s="2">
        <f>'Ref. DC-2000'!R37</f>
        <v>1033140</v>
      </c>
      <c r="E7" s="2">
        <f>'Ref. DC-2010'!R37</f>
        <v>1214732</v>
      </c>
      <c r="F7" s="2">
        <f>'Ref. ACS-Counties-Pt1'!CJ156</f>
        <v>1287232</v>
      </c>
      <c r="H7" s="108"/>
      <c r="I7" s="108"/>
      <c r="J7" s="108"/>
      <c r="K7" s="108"/>
      <c r="L7" s="108"/>
      <c r="M7" s="108"/>
      <c r="N7" s="108"/>
      <c r="O7" s="108"/>
      <c r="P7" s="108"/>
      <c r="Q7" s="108"/>
      <c r="R7" s="108"/>
      <c r="S7" s="108"/>
      <c r="T7" s="108"/>
      <c r="U7" s="108"/>
      <c r="V7" s="108"/>
      <c r="W7" s="54"/>
      <c r="X7" s="127"/>
    </row>
    <row r="8" spans="1:25" s="23" customFormat="1" x14ac:dyDescent="0.3">
      <c r="A8" s="4" t="s">
        <v>773</v>
      </c>
      <c r="B8" s="15"/>
      <c r="C8" s="16">
        <f>(C7-B7)/B7</f>
        <v>0.26770656003800625</v>
      </c>
      <c r="D8" s="16">
        <f t="shared" ref="D8:F8" si="0">(D7-C7)/C7</f>
        <v>0.15230183763333885</v>
      </c>
      <c r="E8" s="16">
        <f t="shared" si="0"/>
        <v>0.17576707900187777</v>
      </c>
      <c r="F8" s="16">
        <f t="shared" si="0"/>
        <v>5.9683946747101417E-2</v>
      </c>
      <c r="H8" s="108"/>
      <c r="I8" s="108"/>
      <c r="J8" s="108"/>
      <c r="K8" s="108"/>
      <c r="L8" s="108"/>
      <c r="M8" s="108"/>
      <c r="N8" s="108"/>
      <c r="O8" s="108"/>
      <c r="P8" s="108"/>
      <c r="Q8" s="108"/>
      <c r="R8" s="108"/>
      <c r="S8" s="108"/>
      <c r="T8" s="108"/>
      <c r="U8" s="108"/>
      <c r="V8" s="108"/>
      <c r="W8" s="77"/>
      <c r="X8" s="127"/>
    </row>
    <row r="9" spans="1:25" s="23" customFormat="1" x14ac:dyDescent="0.3">
      <c r="A9" s="8" t="s">
        <v>1024</v>
      </c>
      <c r="H9" s="108"/>
      <c r="I9" s="108"/>
      <c r="J9" s="108"/>
      <c r="K9" s="108"/>
      <c r="L9" s="108"/>
      <c r="M9" s="108"/>
      <c r="N9" s="108"/>
      <c r="O9" s="108"/>
      <c r="P9" s="108"/>
      <c r="Q9" s="108"/>
      <c r="R9" s="108"/>
      <c r="S9" s="108"/>
      <c r="T9" s="108"/>
      <c r="U9" s="108"/>
      <c r="V9" s="108"/>
      <c r="W9" s="53"/>
      <c r="X9" s="127"/>
    </row>
    <row r="10" spans="1:25" s="24" customFormat="1" x14ac:dyDescent="0.3">
      <c r="A10" s="8"/>
      <c r="H10" s="108"/>
      <c r="I10" s="108"/>
      <c r="J10" s="108"/>
      <c r="K10" s="108"/>
      <c r="L10" s="108"/>
      <c r="M10" s="108"/>
      <c r="N10" s="108"/>
      <c r="O10" s="108"/>
      <c r="P10" s="108"/>
      <c r="Q10" s="108"/>
      <c r="R10" s="108"/>
      <c r="S10" s="108"/>
      <c r="T10" s="108"/>
      <c r="U10" s="108"/>
      <c r="V10" s="108"/>
      <c r="W10" s="53"/>
      <c r="X10" s="127"/>
    </row>
    <row r="11" spans="1:25" s="24" customFormat="1" x14ac:dyDescent="0.3">
      <c r="A11" s="165" t="s">
        <v>1022</v>
      </c>
      <c r="H11" s="99"/>
      <c r="I11" s="99"/>
      <c r="J11" s="99"/>
      <c r="K11" s="99"/>
      <c r="L11" s="99"/>
      <c r="M11" s="99"/>
      <c r="N11" s="99"/>
      <c r="O11" s="99"/>
      <c r="P11" s="99"/>
      <c r="Q11" s="99"/>
      <c r="R11" s="99"/>
      <c r="S11" s="99"/>
      <c r="T11" s="99"/>
      <c r="U11" s="99"/>
      <c r="V11" s="99"/>
      <c r="W11" s="53"/>
      <c r="X11" s="127"/>
    </row>
    <row r="12" spans="1:25" s="24" customFormat="1" x14ac:dyDescent="0.3">
      <c r="A12" s="1"/>
      <c r="B12" s="70">
        <v>1980</v>
      </c>
      <c r="C12" s="70">
        <v>1990</v>
      </c>
      <c r="D12" s="70">
        <v>2000</v>
      </c>
      <c r="E12" s="70">
        <v>2010</v>
      </c>
      <c r="F12" s="70" t="s">
        <v>772</v>
      </c>
      <c r="H12" s="99"/>
      <c r="I12" s="99"/>
      <c r="J12" s="99"/>
      <c r="K12" s="99"/>
      <c r="L12" s="99"/>
      <c r="M12" s="99"/>
      <c r="N12" s="99"/>
      <c r="O12" s="99"/>
      <c r="P12" s="99"/>
      <c r="Q12" s="99"/>
      <c r="R12" s="99"/>
      <c r="S12" s="99"/>
      <c r="T12" s="99"/>
      <c r="U12" s="99"/>
      <c r="V12" s="99"/>
      <c r="W12" s="53"/>
      <c r="X12" s="127"/>
    </row>
    <row r="13" spans="1:25" s="24" customFormat="1" x14ac:dyDescent="0.3">
      <c r="A13" s="4" t="s">
        <v>197</v>
      </c>
      <c r="B13" s="378">
        <v>8629866</v>
      </c>
      <c r="C13" s="55">
        <v>10399700</v>
      </c>
      <c r="D13" s="2">
        <v>11502870</v>
      </c>
      <c r="E13" s="2">
        <v>12577498</v>
      </c>
      <c r="F13" s="2">
        <f>'Ref. ACS-State'!H156</f>
        <v>13044266</v>
      </c>
      <c r="H13" s="99"/>
      <c r="I13" s="99"/>
      <c r="J13" s="99"/>
      <c r="K13" s="99"/>
      <c r="L13" s="99"/>
      <c r="M13" s="99"/>
      <c r="N13" s="99"/>
      <c r="O13" s="99"/>
      <c r="P13" s="99"/>
      <c r="Q13" s="99"/>
      <c r="R13" s="99"/>
      <c r="S13" s="99"/>
      <c r="T13" s="99"/>
      <c r="U13" s="99"/>
      <c r="V13" s="99"/>
      <c r="W13" s="53"/>
      <c r="X13" s="127"/>
    </row>
    <row r="14" spans="1:25" s="24" customFormat="1" x14ac:dyDescent="0.3">
      <c r="A14" s="4" t="s">
        <v>773</v>
      </c>
      <c r="B14" s="15"/>
      <c r="C14" s="16">
        <f>(C13-B13)/B13</f>
        <v>0.20508244276330595</v>
      </c>
      <c r="D14" s="16">
        <f>(D13-C13)/C13</f>
        <v>0.10607709837783783</v>
      </c>
      <c r="E14" s="16">
        <f>(E13-D13)/D13</f>
        <v>9.3422598012496014E-2</v>
      </c>
      <c r="F14" s="16">
        <f>(F13-E13)/E13</f>
        <v>3.7111355533509131E-2</v>
      </c>
      <c r="H14" s="99"/>
      <c r="I14" s="99"/>
      <c r="J14" s="99"/>
      <c r="K14" s="99"/>
      <c r="L14" s="99"/>
      <c r="M14" s="99"/>
      <c r="N14" s="99"/>
      <c r="O14" s="99"/>
      <c r="P14" s="99"/>
      <c r="Q14" s="99"/>
      <c r="R14" s="99"/>
      <c r="S14" s="99"/>
      <c r="T14" s="99"/>
      <c r="U14" s="99"/>
      <c r="V14" s="99"/>
      <c r="W14" s="53"/>
      <c r="X14" s="127"/>
    </row>
    <row r="15" spans="1:25" s="24" customFormat="1" x14ac:dyDescent="0.3">
      <c r="A15" s="8" t="str">
        <f>A9</f>
        <v>Source: U.S. Census Bureau, Decennial Census 1980, 1990, 2000, and 2010; ACS 15-19 5-Year Estimates, Table B11001.</v>
      </c>
      <c r="H15" s="99"/>
      <c r="I15" s="99"/>
      <c r="J15" s="99"/>
      <c r="K15" s="99"/>
      <c r="L15" s="99"/>
      <c r="M15" s="99"/>
      <c r="N15" s="99"/>
      <c r="O15" s="99"/>
      <c r="P15" s="99"/>
      <c r="Q15" s="99"/>
      <c r="R15" s="99"/>
      <c r="S15" s="99"/>
      <c r="T15" s="99"/>
      <c r="U15" s="99"/>
      <c r="V15" s="99"/>
      <c r="W15" s="53"/>
      <c r="X15" s="127"/>
    </row>
    <row r="16" spans="1:25" s="24" customFormat="1" x14ac:dyDescent="0.3">
      <c r="A16" s="8"/>
      <c r="H16" s="99"/>
      <c r="I16" s="99"/>
      <c r="J16" s="99"/>
      <c r="K16" s="99"/>
      <c r="L16" s="99"/>
      <c r="M16" s="99"/>
      <c r="N16" s="99"/>
      <c r="O16" s="99"/>
      <c r="P16" s="99"/>
      <c r="Q16" s="99"/>
      <c r="R16" s="99"/>
      <c r="S16" s="99"/>
      <c r="T16" s="99"/>
      <c r="U16" s="99"/>
      <c r="V16" s="99"/>
      <c r="W16" s="53"/>
      <c r="X16" s="127"/>
    </row>
    <row r="17" spans="1:24" s="136" customFormat="1" x14ac:dyDescent="0.3">
      <c r="A17" s="165" t="s">
        <v>1026</v>
      </c>
      <c r="W17" s="53"/>
      <c r="X17" s="127"/>
    </row>
    <row r="18" spans="1:24" s="127" customFormat="1" ht="28.8" x14ac:dyDescent="0.3">
      <c r="A18" s="167"/>
      <c r="B18" s="168" t="s">
        <v>1000</v>
      </c>
      <c r="C18" s="168" t="s">
        <v>1001</v>
      </c>
      <c r="D18" s="168" t="s">
        <v>1002</v>
      </c>
      <c r="E18" s="168" t="s">
        <v>1003</v>
      </c>
      <c r="W18" s="169"/>
    </row>
    <row r="19" spans="1:24" s="136" customFormat="1" x14ac:dyDescent="0.3">
      <c r="A19" s="89" t="s">
        <v>1027</v>
      </c>
      <c r="B19" s="2">
        <f>C7-B7</f>
        <v>189336</v>
      </c>
      <c r="C19" s="2">
        <f>D7-C7</f>
        <v>136552</v>
      </c>
      <c r="D19" s="2">
        <f>E7-D7</f>
        <v>181592</v>
      </c>
      <c r="E19" s="2">
        <f>F7-E7</f>
        <v>72500</v>
      </c>
      <c r="W19" s="53"/>
      <c r="X19" s="127"/>
    </row>
    <row r="20" spans="1:24" s="136" customFormat="1" x14ac:dyDescent="0.3">
      <c r="A20" s="89" t="s">
        <v>1025</v>
      </c>
      <c r="B20" s="2">
        <f>C13-B13</f>
        <v>1769834</v>
      </c>
      <c r="C20" s="2">
        <f>D13-C13</f>
        <v>1103170</v>
      </c>
      <c r="D20" s="2">
        <f>E13-D13</f>
        <v>1074628</v>
      </c>
      <c r="E20" s="2">
        <f>F13-E13</f>
        <v>466768</v>
      </c>
      <c r="W20" s="53"/>
      <c r="X20" s="127"/>
    </row>
    <row r="21" spans="1:24" s="24" customFormat="1" ht="28.8" x14ac:dyDescent="0.3">
      <c r="A21" s="170" t="s">
        <v>1028</v>
      </c>
      <c r="B21" s="20">
        <f>B19/B20</f>
        <v>0.1069795246333837</v>
      </c>
      <c r="C21" s="20">
        <f t="shared" ref="C21:E21" si="1">C19/C20</f>
        <v>0.12378146613849179</v>
      </c>
      <c r="D21" s="20">
        <f t="shared" si="1"/>
        <v>0.16898126607533026</v>
      </c>
      <c r="E21" s="20">
        <f t="shared" si="1"/>
        <v>0.15532341548692283</v>
      </c>
      <c r="H21" s="99"/>
      <c r="I21" s="99"/>
      <c r="J21" s="99"/>
      <c r="K21" s="99"/>
      <c r="L21" s="99"/>
      <c r="M21" s="99"/>
      <c r="N21" s="99"/>
      <c r="O21" s="99"/>
      <c r="P21" s="99"/>
      <c r="Q21" s="99"/>
      <c r="R21" s="99"/>
      <c r="S21" s="99"/>
      <c r="T21" s="99"/>
      <c r="U21" s="99"/>
      <c r="V21" s="99"/>
      <c r="W21" s="53"/>
      <c r="X21" s="127"/>
    </row>
    <row r="22" spans="1:24" s="23" customFormat="1" x14ac:dyDescent="0.3">
      <c r="A22" s="8" t="s">
        <v>1024</v>
      </c>
      <c r="H22" s="99"/>
      <c r="I22" s="99"/>
      <c r="J22" s="99"/>
      <c r="K22" s="99"/>
      <c r="L22" s="99"/>
      <c r="M22" s="99"/>
      <c r="N22" s="99"/>
      <c r="O22" s="99"/>
      <c r="P22" s="99"/>
      <c r="Q22" s="99"/>
      <c r="R22" s="99"/>
      <c r="S22" s="99"/>
      <c r="T22" s="99"/>
      <c r="U22" s="99"/>
      <c r="V22" s="99"/>
      <c r="W22" s="53"/>
      <c r="X22" s="127"/>
    </row>
    <row r="23" spans="1:24" s="288" customFormat="1" x14ac:dyDescent="0.3">
      <c r="W23" s="53"/>
      <c r="X23" s="127" t="str">
        <f>A9</f>
        <v>Source: U.S. Census Bureau, Decennial Census 1980, 1990, 2000, and 2010; ACS 15-19 5-Year Estimates, Table B11001.</v>
      </c>
    </row>
    <row r="24" spans="1:24" s="288" customFormat="1" ht="41.4" x14ac:dyDescent="0.3">
      <c r="W24" s="53"/>
      <c r="X24" s="296" t="s">
        <v>774</v>
      </c>
    </row>
    <row r="25" spans="1:24" s="288" customFormat="1" x14ac:dyDescent="0.3">
      <c r="W25" s="53"/>
      <c r="X25" s="296"/>
    </row>
    <row r="26" spans="1:24" s="23" customFormat="1" x14ac:dyDescent="0.3">
      <c r="A26" s="8"/>
      <c r="H26" s="99"/>
      <c r="I26" s="99"/>
      <c r="J26" s="99"/>
      <c r="K26" s="99"/>
      <c r="L26" s="99"/>
      <c r="M26" s="99"/>
      <c r="N26" s="99"/>
      <c r="O26" s="99"/>
      <c r="P26" s="99"/>
      <c r="Q26" s="99"/>
      <c r="R26" s="99"/>
      <c r="S26" s="99"/>
      <c r="T26" s="99"/>
      <c r="U26" s="99"/>
      <c r="V26" s="100"/>
      <c r="W26" s="53"/>
      <c r="X26" s="297" t="s">
        <v>1026</v>
      </c>
    </row>
    <row r="27" spans="1:24" ht="45.6" customHeight="1" x14ac:dyDescent="0.3">
      <c r="A27" s="7" t="s">
        <v>1013</v>
      </c>
      <c r="V27" s="100"/>
    </row>
    <row r="28" spans="1:24" ht="43.2" x14ac:dyDescent="0.3">
      <c r="A28" s="1" t="s">
        <v>0</v>
      </c>
      <c r="B28" s="86" t="s">
        <v>19</v>
      </c>
      <c r="C28" s="86" t="s">
        <v>702</v>
      </c>
      <c r="D28" s="86" t="s">
        <v>749</v>
      </c>
      <c r="E28" s="86" t="s">
        <v>702</v>
      </c>
      <c r="F28" s="86" t="s">
        <v>750</v>
      </c>
      <c r="G28" s="86" t="s">
        <v>702</v>
      </c>
      <c r="H28" s="86" t="s">
        <v>751</v>
      </c>
      <c r="I28" s="86" t="s">
        <v>702</v>
      </c>
      <c r="J28" s="86" t="s">
        <v>752</v>
      </c>
      <c r="K28" s="86" t="s">
        <v>702</v>
      </c>
      <c r="L28" s="86" t="s">
        <v>753</v>
      </c>
      <c r="M28" s="86" t="s">
        <v>702</v>
      </c>
      <c r="N28" s="86" t="s">
        <v>754</v>
      </c>
      <c r="O28" s="86" t="s">
        <v>702</v>
      </c>
      <c r="P28" s="86" t="s">
        <v>755</v>
      </c>
      <c r="Q28" s="86" t="s">
        <v>702</v>
      </c>
      <c r="R28" s="86" t="s">
        <v>756</v>
      </c>
      <c r="S28" s="86" t="s">
        <v>702</v>
      </c>
      <c r="T28" s="86" t="s">
        <v>1</v>
      </c>
      <c r="U28" s="86" t="s">
        <v>702</v>
      </c>
      <c r="V28" s="100"/>
      <c r="W28" s="78"/>
    </row>
    <row r="29" spans="1:24" x14ac:dyDescent="0.3">
      <c r="A29" s="4" t="s">
        <v>2</v>
      </c>
      <c r="B29" s="2">
        <f>'Ref. ACS-Counties-Pt1'!H223</f>
        <v>307906</v>
      </c>
      <c r="C29" s="140"/>
      <c r="D29" s="2">
        <f>'Ref. ACS-Counties-Pt1'!R223</f>
        <v>270282</v>
      </c>
      <c r="E29" s="140"/>
      <c r="F29" s="2">
        <f>'Ref. ACS-Counties-Pt1'!AB223</f>
        <v>43452</v>
      </c>
      <c r="G29" s="140"/>
      <c r="H29" s="2">
        <f>'Ref. ACS-Counties-Pt1'!AL223</f>
        <v>44881</v>
      </c>
      <c r="I29" s="140"/>
      <c r="J29" s="2">
        <f>'Ref. ACS-Counties-Pt1'!AV223</f>
        <v>80008</v>
      </c>
      <c r="K29" s="140"/>
      <c r="L29" s="2">
        <f>'Ref. ACS-Counties-Pt1'!BF223</f>
        <v>228567</v>
      </c>
      <c r="M29" s="140"/>
      <c r="N29" s="2">
        <f>'Ref. ACS-Counties-Pt1'!BP223</f>
        <v>173898</v>
      </c>
      <c r="O29" s="140"/>
      <c r="P29" s="2">
        <f>'Ref. ACS-Counties-Pt1'!BZ223</f>
        <v>138238</v>
      </c>
      <c r="Q29" s="140"/>
      <c r="R29" s="2">
        <f>'Ref. ACS-Counties-Pt1'!CJ223</f>
        <v>1287232</v>
      </c>
      <c r="S29" s="140"/>
      <c r="T29" s="2">
        <f>'Ref. ACS-State'!H223</f>
        <v>13044266</v>
      </c>
      <c r="U29" s="140"/>
      <c r="V29" s="100"/>
      <c r="W29" s="79"/>
    </row>
    <row r="30" spans="1:24" x14ac:dyDescent="0.3">
      <c r="A30" s="4" t="s">
        <v>111</v>
      </c>
      <c r="B30" s="2">
        <f>'Ref. ACS-Counties-Pt1'!H224</f>
        <v>222417</v>
      </c>
      <c r="C30" s="140">
        <f>'Ref. ACS-Counties-Pt1'!I224</f>
        <v>0.72235357544185563</v>
      </c>
      <c r="D30" s="2">
        <f>'Ref. ACS-Counties-Pt1'!R224</f>
        <v>200426</v>
      </c>
      <c r="E30" s="140">
        <f>'Ref. ACS-Counties-Pt1'!S224</f>
        <v>0.74154401698966266</v>
      </c>
      <c r="F30" s="2">
        <f>'Ref. ACS-Counties-Pt1'!AB224</f>
        <v>33431</v>
      </c>
      <c r="G30" s="140">
        <f>'Ref. ACS-Counties-Pt1'!AC224</f>
        <v>0.76937770413329654</v>
      </c>
      <c r="H30" s="2">
        <f>'Ref. ACS-Counties-Pt1'!AL224</f>
        <v>35233</v>
      </c>
      <c r="I30" s="140">
        <f>'Ref. ACS-Counties-Pt1'!AM224</f>
        <v>0.78503152781800767</v>
      </c>
      <c r="J30" s="2">
        <f>'Ref. ACS-Counties-Pt1'!AV224</f>
        <v>61049</v>
      </c>
      <c r="K30" s="140">
        <f>'Ref. ACS-Counties-Pt1'!AW224</f>
        <v>0.76303619638036191</v>
      </c>
      <c r="L30" s="2">
        <f>'Ref. ACS-Counties-Pt1'!BF224</f>
        <v>170529</v>
      </c>
      <c r="M30" s="140">
        <f>'Ref. ACS-Counties-Pt1'!BG224</f>
        <v>0.74607883027733657</v>
      </c>
      <c r="N30" s="2">
        <f>'Ref. ACS-Counties-Pt1'!BP224</f>
        <v>128904</v>
      </c>
      <c r="O30" s="140">
        <f>'Ref. ACS-Counties-Pt1'!BQ224</f>
        <v>0.74126211917330853</v>
      </c>
      <c r="P30" s="2">
        <f>'Ref. ACS-Counties-Pt1'!BZ224</f>
        <v>106450</v>
      </c>
      <c r="Q30" s="140">
        <f>'Ref. ACS-Counties-Pt1'!CA224</f>
        <v>0.7700487564924261</v>
      </c>
      <c r="R30" s="2">
        <f>'Ref. ACS-Counties-Pt1'!CJ224</f>
        <v>958439</v>
      </c>
      <c r="S30" s="140">
        <f>'Ref. ACS-Counties-Pt1'!CK224</f>
        <v>0.74457362775319447</v>
      </c>
      <c r="T30" s="2">
        <f>'Ref. ACS-State'!H224</f>
        <v>8958436</v>
      </c>
      <c r="U30" s="140">
        <f>'Ref. ACS-State'!I224</f>
        <v>0.68677195021935311</v>
      </c>
      <c r="V30" s="100"/>
      <c r="W30" s="79"/>
    </row>
    <row r="31" spans="1:24" x14ac:dyDescent="0.3">
      <c r="A31" s="4" t="s">
        <v>112</v>
      </c>
      <c r="B31" s="2">
        <f>'Ref. ACS-Counties-Pt1'!H225</f>
        <v>71930</v>
      </c>
      <c r="C31" s="140">
        <f>'Ref. ACS-Counties-Pt1'!I225</f>
        <v>0.23361025767604399</v>
      </c>
      <c r="D31" s="2">
        <f>'Ref. ACS-Counties-Pt1'!R225</f>
        <v>63452</v>
      </c>
      <c r="E31" s="140">
        <f>'Ref. ACS-Counties-Pt1'!S225</f>
        <v>0.23476221132002872</v>
      </c>
      <c r="F31" s="2">
        <f>'Ref. ACS-Counties-Pt1'!AB225</f>
        <v>9911</v>
      </c>
      <c r="G31" s="140">
        <f>'Ref. ACS-Counties-Pt1'!AC225</f>
        <v>0.22809076682316118</v>
      </c>
      <c r="H31" s="2">
        <f>'Ref. ACS-Counties-Pt1'!AL225</f>
        <v>12324</v>
      </c>
      <c r="I31" s="140">
        <f>'Ref. ACS-Counties-Pt1'!AM225</f>
        <v>0.27459281210311715</v>
      </c>
      <c r="J31" s="2">
        <f>'Ref. ACS-Counties-Pt1'!AV225</f>
        <v>18753</v>
      </c>
      <c r="K31" s="140">
        <f>'Ref. ACS-Counties-Pt1'!AW225</f>
        <v>0.2343890610938906</v>
      </c>
      <c r="L31" s="2">
        <f>'Ref. ACS-Counties-Pt1'!BF225</f>
        <v>54802</v>
      </c>
      <c r="M31" s="140">
        <f>'Ref. ACS-Counties-Pt1'!BG225</f>
        <v>0.23976339541578617</v>
      </c>
      <c r="N31" s="2">
        <f>'Ref. ACS-Counties-Pt1'!BP225</f>
        <v>42668</v>
      </c>
      <c r="O31" s="140">
        <f>'Ref. ACS-Counties-Pt1'!BQ225</f>
        <v>0.2453622238323615</v>
      </c>
      <c r="P31" s="2">
        <f>'Ref. ACS-Counties-Pt1'!BZ225</f>
        <v>30497</v>
      </c>
      <c r="Q31" s="140">
        <f>'Ref. ACS-Counties-Pt1'!CA225</f>
        <v>0.22061227737669817</v>
      </c>
      <c r="R31" s="2">
        <f>'Ref. ACS-Counties-Pt1'!CJ225</f>
        <v>304337</v>
      </c>
      <c r="S31" s="140">
        <f>'Ref. ACS-Counties-Pt1'!CK225</f>
        <v>0.23642746606672302</v>
      </c>
      <c r="T31" s="2">
        <f>'Ref. ACS-State'!H225</f>
        <v>3215948</v>
      </c>
      <c r="U31" s="140">
        <f>'Ref. ACS-State'!I225</f>
        <v>0.24654112389305768</v>
      </c>
      <c r="V31" s="100"/>
      <c r="W31" s="79"/>
    </row>
    <row r="32" spans="1:24" x14ac:dyDescent="0.3">
      <c r="A32" s="4" t="s">
        <v>113</v>
      </c>
      <c r="B32" s="2">
        <f>'Ref. ACS-Counties-Pt1'!H226</f>
        <v>48821</v>
      </c>
      <c r="C32" s="140">
        <f>'Ref. ACS-Counties-Pt1'!I226</f>
        <v>0.15855813137775815</v>
      </c>
      <c r="D32" s="2">
        <f>'Ref. ACS-Counties-Pt1'!R226</f>
        <v>42005</v>
      </c>
      <c r="E32" s="140">
        <f>'Ref. ACS-Counties-Pt1'!S226</f>
        <v>0.15541175512982736</v>
      </c>
      <c r="F32" s="2">
        <f>'Ref. ACS-Counties-Pt1'!AB226</f>
        <v>8316</v>
      </c>
      <c r="G32" s="140">
        <f>'Ref. ACS-Counties-Pt1'!AC226</f>
        <v>0.19138359569179786</v>
      </c>
      <c r="H32" s="2">
        <f>'Ref. ACS-Counties-Pt1'!AL226</f>
        <v>6228</v>
      </c>
      <c r="I32" s="140">
        <f>'Ref. ACS-Counties-Pt1'!AM226</f>
        <v>0.13876696152046522</v>
      </c>
      <c r="J32" s="2">
        <f>'Ref. ACS-Counties-Pt1'!AV226</f>
        <v>12439</v>
      </c>
      <c r="K32" s="140">
        <f>'Ref. ACS-Counties-Pt1'!AW226</f>
        <v>0.15547195280471954</v>
      </c>
      <c r="L32" s="2">
        <f>'Ref. ACS-Counties-Pt1'!BF226</f>
        <v>36151</v>
      </c>
      <c r="M32" s="140">
        <f>'Ref. ACS-Counties-Pt1'!BG226</f>
        <v>0.15816368942148254</v>
      </c>
      <c r="N32" s="2">
        <f>'Ref. ACS-Counties-Pt1'!BP226</f>
        <v>28205</v>
      </c>
      <c r="O32" s="140">
        <f>'Ref. ACS-Counties-Pt1'!BQ226</f>
        <v>0.16219277967544193</v>
      </c>
      <c r="P32" s="2">
        <f>'Ref. ACS-Counties-Pt1'!BZ226</f>
        <v>21882</v>
      </c>
      <c r="Q32" s="140">
        <f>'Ref. ACS-Counties-Pt1'!CA226</f>
        <v>0.15829222066291468</v>
      </c>
      <c r="R32" s="2">
        <f>'Ref. ACS-Counties-Pt1'!CJ226</f>
        <v>204047</v>
      </c>
      <c r="S32" s="140">
        <f>'Ref. ACS-Counties-Pt1'!CK226</f>
        <v>0.15851610276935316</v>
      </c>
      <c r="T32" s="2">
        <f>'Ref. ACS-State'!H226</f>
        <v>2039751</v>
      </c>
      <c r="U32" s="140">
        <f>'Ref. ACS-State'!I226</f>
        <v>0.1563714662059176</v>
      </c>
      <c r="V32" s="100"/>
      <c r="W32" s="79"/>
    </row>
    <row r="33" spans="1:24" x14ac:dyDescent="0.3">
      <c r="A33" s="4" t="s">
        <v>114</v>
      </c>
      <c r="B33" s="2">
        <f>'Ref. ACS-Counties-Pt1'!H227</f>
        <v>45988</v>
      </c>
      <c r="C33" s="140">
        <f>'Ref. ACS-Counties-Pt1'!I227</f>
        <v>0.14935727137503005</v>
      </c>
      <c r="D33" s="2">
        <f>'Ref. ACS-Counties-Pt1'!R227</f>
        <v>45290</v>
      </c>
      <c r="E33" s="140">
        <f>'Ref. ACS-Counties-Pt1'!S227</f>
        <v>0.16756572764742012</v>
      </c>
      <c r="F33" s="2">
        <f>'Ref. ACS-Counties-Pt1'!AB227</f>
        <v>7214</v>
      </c>
      <c r="G33" s="140">
        <f>'Ref. ACS-Counties-Pt1'!AC227</f>
        <v>0.16602227745558318</v>
      </c>
      <c r="H33" s="2">
        <f>'Ref. ACS-Counties-Pt1'!AL227</f>
        <v>7391</v>
      </c>
      <c r="I33" s="140">
        <f>'Ref. ACS-Counties-Pt1'!AM227</f>
        <v>0.16467993137407813</v>
      </c>
      <c r="J33" s="2">
        <f>'Ref. ACS-Counties-Pt1'!AV227</f>
        <v>11809</v>
      </c>
      <c r="K33" s="140">
        <f>'Ref. ACS-Counties-Pt1'!AW227</f>
        <v>0.14759774022597741</v>
      </c>
      <c r="L33" s="2">
        <f>'Ref. ACS-Counties-Pt1'!BF227</f>
        <v>35994</v>
      </c>
      <c r="M33" s="140">
        <f>'Ref. ACS-Counties-Pt1'!BG227</f>
        <v>0.15747680111302156</v>
      </c>
      <c r="N33" s="2">
        <f>'Ref. ACS-Counties-Pt1'!BP227</f>
        <v>28146</v>
      </c>
      <c r="O33" s="140">
        <f>'Ref. ACS-Counties-Pt1'!BQ227</f>
        <v>0.16185350032777834</v>
      </c>
      <c r="P33" s="2">
        <f>'Ref. ACS-Counties-Pt1'!BZ227</f>
        <v>25045</v>
      </c>
      <c r="Q33" s="140">
        <f>'Ref. ACS-Counties-Pt1'!CA227</f>
        <v>0.1811730493786079</v>
      </c>
      <c r="R33" s="2">
        <f>'Ref. ACS-Counties-Pt1'!CJ227</f>
        <v>206877</v>
      </c>
      <c r="S33" s="140">
        <f>'Ref. ACS-Counties-Pt1'!CK227</f>
        <v>0.16071461865460149</v>
      </c>
      <c r="T33" s="2">
        <f>'Ref. ACS-State'!H227</f>
        <v>1930270</v>
      </c>
      <c r="U33" s="140">
        <f>'Ref. ACS-State'!I227</f>
        <v>0.14797842975603226</v>
      </c>
      <c r="V33" s="100"/>
      <c r="W33" s="79"/>
    </row>
    <row r="34" spans="1:24" x14ac:dyDescent="0.3">
      <c r="A34" s="4" t="s">
        <v>115</v>
      </c>
      <c r="B34" s="2">
        <f>'Ref. ACS-Counties-Pt1'!H228</f>
        <v>29101</v>
      </c>
      <c r="C34" s="140">
        <f>'Ref. ACS-Counties-Pt1'!I228</f>
        <v>9.4512610991666288E-2</v>
      </c>
      <c r="D34" s="2">
        <f>'Ref. ACS-Counties-Pt1'!R228</f>
        <v>27364</v>
      </c>
      <c r="E34" s="140">
        <f>'Ref. ACS-Counties-Pt1'!S228</f>
        <v>0.10124240607957614</v>
      </c>
      <c r="F34" s="2">
        <f>'Ref. ACS-Counties-Pt1'!AB228</f>
        <v>4703</v>
      </c>
      <c r="G34" s="140">
        <f>'Ref. ACS-Counties-Pt1'!AC228</f>
        <v>0.10823437356163122</v>
      </c>
      <c r="H34" s="2">
        <f>'Ref. ACS-Counties-Pt1'!AL228</f>
        <v>4766</v>
      </c>
      <c r="I34" s="140">
        <f>'Ref. ACS-Counties-Pt1'!AM228</f>
        <v>0.10619192976983578</v>
      </c>
      <c r="J34" s="2">
        <f>'Ref. ACS-Counties-Pt1'!AV228</f>
        <v>10082</v>
      </c>
      <c r="K34" s="140">
        <f>'Ref. ACS-Counties-Pt1'!AW228</f>
        <v>0.12601239876012399</v>
      </c>
      <c r="L34" s="2">
        <f>'Ref. ACS-Counties-Pt1'!BF228</f>
        <v>24995</v>
      </c>
      <c r="M34" s="140">
        <f>'Ref. ACS-Counties-Pt1'!BG228</f>
        <v>0.1093552437578478</v>
      </c>
      <c r="N34" s="2">
        <f>'Ref. ACS-Counties-Pt1'!BP228</f>
        <v>16508</v>
      </c>
      <c r="O34" s="140">
        <f>'Ref. ACS-Counties-Pt1'!BQ228</f>
        <v>9.4929211376784089E-2</v>
      </c>
      <c r="P34" s="2">
        <f>'Ref. ACS-Counties-Pt1'!BZ228</f>
        <v>15712</v>
      </c>
      <c r="Q34" s="140">
        <f>'Ref. ACS-Counties-Pt1'!CA228</f>
        <v>0.11365905178026302</v>
      </c>
      <c r="R34" s="2">
        <f>'Ref. ACS-Counties-Pt1'!CJ228</f>
        <v>133231</v>
      </c>
      <c r="S34" s="140">
        <f>'Ref. ACS-Counties-Pt1'!CK228</f>
        <v>0.10350193282951325</v>
      </c>
      <c r="T34" s="2">
        <f>'Ref. ACS-State'!H228</f>
        <v>1001914</v>
      </c>
      <c r="U34" s="140">
        <f>'Ref. ACS-State'!I228</f>
        <v>7.6808767929142194E-2</v>
      </c>
      <c r="V34" s="100"/>
      <c r="W34" s="79"/>
    </row>
    <row r="35" spans="1:24" x14ac:dyDescent="0.3">
      <c r="A35" s="4" t="s">
        <v>116</v>
      </c>
      <c r="B35" s="2">
        <f>'Ref. ACS-Counties-Pt1'!H229</f>
        <v>15111</v>
      </c>
      <c r="C35" s="140">
        <f>'Ref. ACS-Counties-Pt1'!I229</f>
        <v>4.9076666255285707E-2</v>
      </c>
      <c r="D35" s="2">
        <f>'Ref. ACS-Counties-Pt1'!R229</f>
        <v>13344</v>
      </c>
      <c r="E35" s="140">
        <f>'Ref. ACS-Counties-Pt1'!S229</f>
        <v>4.9370657313472593E-2</v>
      </c>
      <c r="F35" s="2">
        <f>'Ref. ACS-Counties-Pt1'!AB229</f>
        <v>2020</v>
      </c>
      <c r="G35" s="140">
        <f>'Ref. ACS-Counties-Pt1'!AC229</f>
        <v>4.6488078799594955E-2</v>
      </c>
      <c r="H35" s="2">
        <f>'Ref. ACS-Counties-Pt1'!AL229</f>
        <v>2585</v>
      </c>
      <c r="I35" s="140">
        <f>'Ref. ACS-Counties-Pt1'!AM229</f>
        <v>5.7596755865511017E-2</v>
      </c>
      <c r="J35" s="2">
        <f>'Ref. ACS-Counties-Pt1'!AV229</f>
        <v>4462</v>
      </c>
      <c r="K35" s="140">
        <f>'Ref. ACS-Counties-Pt1'!AW229</f>
        <v>5.576942305769423E-2</v>
      </c>
      <c r="L35" s="2">
        <f>'Ref. ACS-Counties-Pt1'!BF229</f>
        <v>10326</v>
      </c>
      <c r="M35" s="140">
        <f>'Ref. ACS-Counties-Pt1'!BG229</f>
        <v>4.5177125306802818E-2</v>
      </c>
      <c r="N35" s="2">
        <f>'Ref. ACS-Counties-Pt1'!BP229</f>
        <v>7925</v>
      </c>
      <c r="O35" s="140">
        <f>'Ref. ACS-Counties-Pt1'!BQ229</f>
        <v>4.5572692037861275E-2</v>
      </c>
      <c r="P35" s="2">
        <f>'Ref. ACS-Counties-Pt1'!BZ229</f>
        <v>7656</v>
      </c>
      <c r="Q35" s="140">
        <f>'Ref. ACS-Counties-Pt1'!CA229</f>
        <v>5.538274569944588E-2</v>
      </c>
      <c r="R35" s="2">
        <f>'Ref. ACS-Counties-Pt1'!CJ229</f>
        <v>63429</v>
      </c>
      <c r="S35" s="140">
        <f>'Ref. ACS-Counties-Pt1'!CK229</f>
        <v>4.9275499676825936E-2</v>
      </c>
      <c r="T35" s="2">
        <f>'Ref. ACS-State'!H229</f>
        <v>438355</v>
      </c>
      <c r="U35" s="140">
        <f>'Ref. ACS-State'!I229</f>
        <v>3.360518713739815E-2</v>
      </c>
      <c r="V35" s="100"/>
      <c r="W35" s="79"/>
    </row>
    <row r="36" spans="1:24" x14ac:dyDescent="0.3">
      <c r="A36" s="4" t="s">
        <v>117</v>
      </c>
      <c r="B36" s="2">
        <f>'Ref. ACS-Counties-Pt1'!H230</f>
        <v>11466</v>
      </c>
      <c r="C36" s="140">
        <f>'Ref. ACS-Counties-Pt1'!I230</f>
        <v>3.7238637766071461E-2</v>
      </c>
      <c r="D36" s="2">
        <f>'Ref. ACS-Counties-Pt1'!R230</f>
        <v>8971</v>
      </c>
      <c r="E36" s="140">
        <f>'Ref. ACS-Counties-Pt1'!S230</f>
        <v>3.3191259499337732E-2</v>
      </c>
      <c r="F36" s="2">
        <f>'Ref. ACS-Counties-Pt1'!AB230</f>
        <v>1267</v>
      </c>
      <c r="G36" s="140">
        <f>'Ref. ACS-Counties-Pt1'!AC230</f>
        <v>2.9158611801528123E-2</v>
      </c>
      <c r="H36" s="2">
        <f>'Ref. ACS-Counties-Pt1'!AL230</f>
        <v>1939</v>
      </c>
      <c r="I36" s="140">
        <f>'Ref. ACS-Counties-Pt1'!AM230</f>
        <v>4.3203137185000337E-2</v>
      </c>
      <c r="J36" s="2">
        <f>'Ref. ACS-Counties-Pt1'!AV230</f>
        <v>3504</v>
      </c>
      <c r="K36" s="140">
        <f>'Ref. ACS-Counties-Pt1'!AW230</f>
        <v>4.3795620437956206E-2</v>
      </c>
      <c r="L36" s="2">
        <f>'Ref. ACS-Counties-Pt1'!BF230</f>
        <v>8261</v>
      </c>
      <c r="M36" s="140">
        <f>'Ref. ACS-Counties-Pt1'!BG230</f>
        <v>3.6142575262395706E-2</v>
      </c>
      <c r="N36" s="2">
        <f>'Ref. ACS-Counties-Pt1'!BP230</f>
        <v>5452</v>
      </c>
      <c r="O36" s="140">
        <f>'Ref. ACS-Counties-Pt1'!BQ230</f>
        <v>3.1351711923081345E-2</v>
      </c>
      <c r="P36" s="2">
        <f>'Ref. ACS-Counties-Pt1'!BZ230</f>
        <v>5658</v>
      </c>
      <c r="Q36" s="140">
        <f>'Ref. ACS-Counties-Pt1'!CA230</f>
        <v>4.0929411594496451E-2</v>
      </c>
      <c r="R36" s="2">
        <f>'Ref. ACS-Counties-Pt1'!CJ230</f>
        <v>46518</v>
      </c>
      <c r="S36" s="140">
        <f>'Ref. ACS-Counties-Pt1'!CK230</f>
        <v>3.6138007756177599E-2</v>
      </c>
      <c r="T36" s="2">
        <f>'Ref. ACS-State'!H230</f>
        <v>332198</v>
      </c>
      <c r="U36" s="140">
        <f>'Ref. ACS-State'!I230</f>
        <v>2.5466975297805183E-2</v>
      </c>
      <c r="V36" s="100"/>
      <c r="W36" s="79"/>
    </row>
    <row r="37" spans="1:24" x14ac:dyDescent="0.3">
      <c r="A37" s="4" t="s">
        <v>118</v>
      </c>
      <c r="B37" s="2">
        <f>'Ref. ACS-Counties-Pt1'!H231</f>
        <v>85489</v>
      </c>
      <c r="C37" s="140">
        <f>'Ref. ACS-Counties-Pt1'!I231</f>
        <v>0.27764642455814437</v>
      </c>
      <c r="D37" s="2">
        <f>'Ref. ACS-Counties-Pt1'!R231</f>
        <v>69856</v>
      </c>
      <c r="E37" s="140">
        <f>'Ref. ACS-Counties-Pt1'!S231</f>
        <v>0.25845598301033734</v>
      </c>
      <c r="F37" s="2">
        <f>'Ref. ACS-Counties-Pt1'!AB231</f>
        <v>10021</v>
      </c>
      <c r="G37" s="140">
        <f>'Ref. ACS-Counties-Pt1'!AC231</f>
        <v>0.23062229586670349</v>
      </c>
      <c r="H37" s="2">
        <f>'Ref. ACS-Counties-Pt1'!AL231</f>
        <v>9648</v>
      </c>
      <c r="I37" s="140">
        <f>'Ref. ACS-Counties-Pt1'!AM231</f>
        <v>0.21496847218199239</v>
      </c>
      <c r="J37" s="2">
        <f>'Ref. ACS-Counties-Pt1'!AV231</f>
        <v>18959</v>
      </c>
      <c r="K37" s="140">
        <f>'Ref. ACS-Counties-Pt1'!AW231</f>
        <v>0.23696380361963804</v>
      </c>
      <c r="L37" s="2">
        <f>'Ref. ACS-Counties-Pt1'!BF231</f>
        <v>58038</v>
      </c>
      <c r="M37" s="140">
        <f>'Ref. ACS-Counties-Pt1'!BG231</f>
        <v>0.25392116972266338</v>
      </c>
      <c r="N37" s="2">
        <f>'Ref. ACS-Counties-Pt1'!BP231</f>
        <v>44994</v>
      </c>
      <c r="O37" s="140">
        <f>'Ref. ACS-Counties-Pt1'!BQ231</f>
        <v>0.25873788082669152</v>
      </c>
      <c r="P37" s="2">
        <f>'Ref. ACS-Counties-Pt1'!BZ231</f>
        <v>31788</v>
      </c>
      <c r="Q37" s="140">
        <f>'Ref. ACS-Counties-Pt1'!CA231</f>
        <v>0.2299512435075739</v>
      </c>
      <c r="R37" s="2">
        <f>'Ref. ACS-Counties-Pt1'!CJ231</f>
        <v>328793</v>
      </c>
      <c r="S37" s="140">
        <f>'Ref. ACS-Counties-Pt1'!CK231</f>
        <v>0.25542637224680553</v>
      </c>
      <c r="T37" s="2">
        <f>'Ref. ACS-State'!H231</f>
        <v>4085830</v>
      </c>
      <c r="U37" s="140">
        <f>'Ref. ACS-State'!I231</f>
        <v>0.31322804978064689</v>
      </c>
      <c r="V37" s="100"/>
      <c r="W37" s="79"/>
    </row>
    <row r="38" spans="1:24" x14ac:dyDescent="0.3">
      <c r="A38" s="4" t="s">
        <v>119</v>
      </c>
      <c r="B38" s="2">
        <f>'Ref. ACS-Counties-Pt1'!H232</f>
        <v>68240</v>
      </c>
      <c r="C38" s="140">
        <f>'Ref. ACS-Counties-Pt1'!I232</f>
        <v>0.22162608068696291</v>
      </c>
      <c r="D38" s="2">
        <f>'Ref. ACS-Counties-Pt1'!R232</f>
        <v>56033</v>
      </c>
      <c r="E38" s="140">
        <f>'Ref. ACS-Counties-Pt1'!S232</f>
        <v>0.20731310261134667</v>
      </c>
      <c r="F38" s="2">
        <f>'Ref. ACS-Counties-Pt1'!AB232</f>
        <v>7661</v>
      </c>
      <c r="G38" s="140">
        <f>'Ref. ACS-Counties-Pt1'!AC232</f>
        <v>0.17630949093252324</v>
      </c>
      <c r="H38" s="2">
        <f>'Ref. ACS-Counties-Pt1'!AL232</f>
        <v>7851</v>
      </c>
      <c r="I38" s="140">
        <f>'Ref. ACS-Counties-Pt1'!AM232</f>
        <v>0.17492925736948819</v>
      </c>
      <c r="J38" s="2">
        <f>'Ref. ACS-Counties-Pt1'!AV232</f>
        <v>14909</v>
      </c>
      <c r="K38" s="140">
        <f>'Ref. ACS-Counties-Pt1'!AW232</f>
        <v>0.18634386561343866</v>
      </c>
      <c r="L38" s="2">
        <f>'Ref. ACS-Counties-Pt1'!BF232</f>
        <v>46474</v>
      </c>
      <c r="M38" s="140">
        <f>'Ref. ACS-Counties-Pt1'!BG232</f>
        <v>0.20332768947398355</v>
      </c>
      <c r="N38" s="2">
        <f>'Ref. ACS-Counties-Pt1'!BP232</f>
        <v>35646</v>
      </c>
      <c r="O38" s="140">
        <f>'Ref. ACS-Counties-Pt1'!BQ232</f>
        <v>0.2049822309629783</v>
      </c>
      <c r="P38" s="2">
        <f>'Ref. ACS-Counties-Pt1'!BZ232</f>
        <v>25401</v>
      </c>
      <c r="Q38" s="140">
        <f>'Ref. ACS-Counties-Pt1'!CA232</f>
        <v>0.18374831811802833</v>
      </c>
      <c r="R38" s="2">
        <f>'Ref. ACS-Counties-Pt1'!CJ232</f>
        <v>262215</v>
      </c>
      <c r="S38" s="140">
        <f>'Ref. ACS-Counties-Pt1'!CK232</f>
        <v>0.20370453810968031</v>
      </c>
      <c r="T38" s="2">
        <f>'Ref. ACS-State'!H232</f>
        <v>3106104</v>
      </c>
      <c r="U38" s="140">
        <f>'Ref. ACS-State'!I232</f>
        <v>0.23812025912381732</v>
      </c>
      <c r="V38" s="100"/>
      <c r="W38" s="79"/>
      <c r="X38" s="23" t="str">
        <f>A15</f>
        <v>Source: U.S. Census Bureau, Decennial Census 1980, 1990, 2000, and 2010; ACS 15-19 5-Year Estimates, Table B11001.</v>
      </c>
    </row>
    <row r="39" spans="1:24" x14ac:dyDescent="0.3">
      <c r="A39" s="4" t="s">
        <v>112</v>
      </c>
      <c r="B39" s="2">
        <f>'Ref. ACS-Counties-Pt1'!H233</f>
        <v>13236</v>
      </c>
      <c r="C39" s="140">
        <f>'Ref. ACS-Counties-Pt1'!I233</f>
        <v>4.2987145427500602E-2</v>
      </c>
      <c r="D39" s="2">
        <f>'Ref. ACS-Counties-Pt1'!R233</f>
        <v>11301</v>
      </c>
      <c r="E39" s="140">
        <f>'Ref. ACS-Counties-Pt1'!S233</f>
        <v>4.1811885364175197E-2</v>
      </c>
      <c r="F39" s="2">
        <f>'Ref. ACS-Counties-Pt1'!AB233</f>
        <v>1927</v>
      </c>
      <c r="G39" s="140">
        <f>'Ref. ACS-Counties-Pt1'!AC233</f>
        <v>4.4347786062781919E-2</v>
      </c>
      <c r="H39" s="2">
        <f>'Ref. ACS-Counties-Pt1'!AL233</f>
        <v>1392</v>
      </c>
      <c r="I39" s="140">
        <f>'Ref. ACS-Counties-Pt1'!AM233</f>
        <v>3.1015351707849647E-2</v>
      </c>
      <c r="J39" s="2">
        <f>'Ref. ACS-Counties-Pt1'!AV233</f>
        <v>2665</v>
      </c>
      <c r="K39" s="140">
        <f>'Ref. ACS-Counties-Pt1'!AW233</f>
        <v>3.3309169083091693E-2</v>
      </c>
      <c r="L39" s="2">
        <f>'Ref. ACS-Counties-Pt1'!BF233</f>
        <v>9294</v>
      </c>
      <c r="M39" s="140">
        <f>'Ref. ACS-Counties-Pt1'!BG233</f>
        <v>4.0662037826982897E-2</v>
      </c>
      <c r="N39" s="2">
        <f>'Ref. ACS-Counties-Pt1'!BP233</f>
        <v>7986</v>
      </c>
      <c r="O39" s="140">
        <f>'Ref. ACS-Counties-Pt1'!BQ233</f>
        <v>4.5923472380360902E-2</v>
      </c>
      <c r="P39" s="2">
        <f>'Ref. ACS-Counties-Pt1'!BZ233</f>
        <v>5411</v>
      </c>
      <c r="Q39" s="140">
        <f>'Ref. ACS-Counties-Pt1'!CA233</f>
        <v>3.9142638058999694E-2</v>
      </c>
      <c r="R39" s="2">
        <f>'Ref. ACS-Counties-Pt1'!CJ233</f>
        <v>53212</v>
      </c>
      <c r="S39" s="140">
        <f>'Ref. ACS-Counties-Pt1'!CK233</f>
        <v>4.1338313528563618E-2</v>
      </c>
      <c r="T39" s="2">
        <f>'Ref. ACS-State'!H233</f>
        <v>751941</v>
      </c>
      <c r="U39" s="140">
        <f>'Ref. ACS-State'!I233</f>
        <v>5.7645328606454362E-2</v>
      </c>
      <c r="V39" s="100"/>
      <c r="W39" s="79"/>
    </row>
    <row r="40" spans="1:24" x14ac:dyDescent="0.3">
      <c r="A40" s="4" t="s">
        <v>113</v>
      </c>
      <c r="B40" s="2">
        <f>'Ref. ACS-Counties-Pt1'!H234</f>
        <v>2367</v>
      </c>
      <c r="C40" s="140">
        <f>'Ref. ACS-Counties-Pt1'!I234</f>
        <v>7.6874110929959147E-3</v>
      </c>
      <c r="D40" s="2">
        <f>'Ref. ACS-Counties-Pt1'!R234</f>
        <v>1527</v>
      </c>
      <c r="E40" s="140">
        <f>'Ref. ACS-Counties-Pt1'!S234</f>
        <v>5.6496548049814639E-3</v>
      </c>
      <c r="F40" s="2">
        <f>'Ref. ACS-Counties-Pt1'!AB234</f>
        <v>271</v>
      </c>
      <c r="G40" s="140">
        <f>'Ref. ACS-Counties-Pt1'!AC234</f>
        <v>6.2367670072723926E-3</v>
      </c>
      <c r="H40" s="2">
        <f>'Ref. ACS-Counties-Pt1'!AL234</f>
        <v>127</v>
      </c>
      <c r="I40" s="140">
        <f>'Ref. ACS-Counties-Pt1'!AM234</f>
        <v>2.8297052204719147E-3</v>
      </c>
      <c r="J40" s="2">
        <f>'Ref. ACS-Counties-Pt1'!AV234</f>
        <v>750</v>
      </c>
      <c r="K40" s="140">
        <f>'Ref. ACS-Counties-Pt1'!AW234</f>
        <v>9.3740625937406251E-3</v>
      </c>
      <c r="L40" s="2">
        <f>'Ref. ACS-Counties-Pt1'!BF234</f>
        <v>1479</v>
      </c>
      <c r="M40" s="140">
        <f>'Ref. ACS-Counties-Pt1'!BG234</f>
        <v>6.4707503707884338E-3</v>
      </c>
      <c r="N40" s="2">
        <f>'Ref. ACS-Counties-Pt1'!BP234</f>
        <v>864</v>
      </c>
      <c r="O40" s="140">
        <f>'Ref. ACS-Counties-Pt1'!BQ234</f>
        <v>4.9684297691750335E-3</v>
      </c>
      <c r="P40" s="2">
        <f>'Ref. ACS-Counties-Pt1'!BZ234</f>
        <v>561</v>
      </c>
      <c r="Q40" s="140">
        <f>'Ref. ACS-Counties-Pt1'!CA234</f>
        <v>4.0582184348731901E-3</v>
      </c>
      <c r="R40" s="2">
        <f>'Ref. ACS-Counties-Pt1'!CJ234</f>
        <v>7946</v>
      </c>
      <c r="S40" s="140">
        <f>'Ref. ACS-Counties-Pt1'!CK234</f>
        <v>6.1729354149057825E-3</v>
      </c>
      <c r="T40" s="2">
        <f>'Ref. ACS-State'!H234</f>
        <v>137561</v>
      </c>
      <c r="U40" s="140">
        <f>'Ref. ACS-State'!I234</f>
        <v>1.0545706442968887E-2</v>
      </c>
      <c r="V40" s="100"/>
      <c r="W40" s="79"/>
    </row>
    <row r="41" spans="1:24" x14ac:dyDescent="0.3">
      <c r="A41" s="4" t="s">
        <v>114</v>
      </c>
      <c r="B41" s="2">
        <f>'Ref. ACS-Counties-Pt1'!H235</f>
        <v>1114</v>
      </c>
      <c r="C41" s="140">
        <f>'Ref. ACS-Counties-Pt1'!I235</f>
        <v>3.6179873078147225E-3</v>
      </c>
      <c r="D41" s="2">
        <f>'Ref. ACS-Counties-Pt1'!R235</f>
        <v>627</v>
      </c>
      <c r="E41" s="140">
        <f>'Ref. ACS-Counties-Pt1'!S235</f>
        <v>2.3197993207094811E-3</v>
      </c>
      <c r="F41" s="2">
        <f>'Ref. ACS-Counties-Pt1'!AB235</f>
        <v>63</v>
      </c>
      <c r="G41" s="140">
        <f>'Ref. ACS-Counties-Pt1'!AC235</f>
        <v>1.4498757249378626E-3</v>
      </c>
      <c r="H41" s="2">
        <f>'Ref. ACS-Counties-Pt1'!AL235</f>
        <v>247</v>
      </c>
      <c r="I41" s="140">
        <f>'Ref. ACS-Counties-Pt1'!AM235</f>
        <v>5.5034424366658501E-3</v>
      </c>
      <c r="J41" s="2">
        <f>'Ref. ACS-Counties-Pt1'!AV235</f>
        <v>431</v>
      </c>
      <c r="K41" s="140">
        <f>'Ref. ACS-Counties-Pt1'!AW235</f>
        <v>5.3869613038696126E-3</v>
      </c>
      <c r="L41" s="2">
        <f>'Ref. ACS-Counties-Pt1'!BF235</f>
        <v>540</v>
      </c>
      <c r="M41" s="140">
        <f>'Ref. ACS-Counties-Pt1'!BG235</f>
        <v>2.3625457743243774E-3</v>
      </c>
      <c r="N41" s="2">
        <f>'Ref. ACS-Counties-Pt1'!BP235</f>
        <v>355</v>
      </c>
      <c r="O41" s="140">
        <f>'Ref. ACS-Counties-Pt1'!BQ235</f>
        <v>2.041426583399464E-3</v>
      </c>
      <c r="P41" s="2">
        <f>'Ref. ACS-Counties-Pt1'!BZ235</f>
        <v>351</v>
      </c>
      <c r="Q41" s="140">
        <f>'Ref. ACS-Counties-Pt1'!CA235</f>
        <v>2.539099234653279E-3</v>
      </c>
      <c r="R41" s="2">
        <f>'Ref. ACS-Counties-Pt1'!CJ235</f>
        <v>3728</v>
      </c>
      <c r="S41" s="140">
        <f>'Ref. ACS-Counties-Pt1'!CK235</f>
        <v>2.8961368269278575E-3</v>
      </c>
      <c r="T41" s="2">
        <f>'Ref. ACS-State'!H235</f>
        <v>58621</v>
      </c>
      <c r="U41" s="140">
        <f>'Ref. ACS-State'!I235</f>
        <v>4.4940052587090756E-3</v>
      </c>
      <c r="V41" s="100"/>
      <c r="W41" s="79"/>
    </row>
    <row r="42" spans="1:24" x14ac:dyDescent="0.3">
      <c r="A42" s="4" t="s">
        <v>115</v>
      </c>
      <c r="B42" s="2">
        <f>'Ref. ACS-Counties-Pt1'!H236</f>
        <v>373</v>
      </c>
      <c r="C42" s="140">
        <f>'Ref. ACS-Counties-Pt1'!I236</f>
        <v>1.2114086766740499E-3</v>
      </c>
      <c r="D42" s="2">
        <f>'Ref. ACS-Counties-Pt1'!R236</f>
        <v>256</v>
      </c>
      <c r="E42" s="140">
        <f>'Ref. ACS-Counties-Pt1'!S236</f>
        <v>9.471588933040306E-4</v>
      </c>
      <c r="F42" s="2">
        <f>'Ref. ACS-Counties-Pt1'!AB236</f>
        <v>98</v>
      </c>
      <c r="G42" s="140">
        <f>'Ref. ACS-Counties-Pt1'!AC236</f>
        <v>2.2553622387922307E-3</v>
      </c>
      <c r="H42" s="2">
        <f>'Ref. ACS-Counties-Pt1'!AL236</f>
        <v>10</v>
      </c>
      <c r="I42" s="140">
        <f>'Ref. ACS-Counties-Pt1'!AM236</f>
        <v>2.2281143468282793E-4</v>
      </c>
      <c r="J42" s="2">
        <f>'Ref. ACS-Counties-Pt1'!AV236</f>
        <v>129</v>
      </c>
      <c r="K42" s="140">
        <f>'Ref. ACS-Counties-Pt1'!AW236</f>
        <v>1.6123387661233877E-3</v>
      </c>
      <c r="L42" s="2">
        <f>'Ref. ACS-Counties-Pt1'!BF236</f>
        <v>148</v>
      </c>
      <c r="M42" s="140">
        <f>'Ref. ACS-Counties-Pt1'!BG236</f>
        <v>6.4751254555557016E-4</v>
      </c>
      <c r="N42" s="2">
        <f>'Ref. ACS-Counties-Pt1'!BP236</f>
        <v>70</v>
      </c>
      <c r="O42" s="140">
        <f>'Ref. ACS-Counties-Pt1'!BQ236</f>
        <v>4.0253481926186616E-4</v>
      </c>
      <c r="P42" s="2">
        <f>'Ref. ACS-Counties-Pt1'!BZ236</f>
        <v>47</v>
      </c>
      <c r="Q42" s="140">
        <f>'Ref. ACS-Counties-Pt1'!CA236</f>
        <v>3.3999334481112282E-4</v>
      </c>
      <c r="R42" s="2">
        <f>'Ref. ACS-Counties-Pt1'!CJ236</f>
        <v>1131</v>
      </c>
      <c r="S42" s="140">
        <f>'Ref. ACS-Counties-Pt1'!CK236</f>
        <v>8.7862949336250191E-4</v>
      </c>
      <c r="T42" s="2">
        <f>'Ref. ACS-State'!H236</f>
        <v>19797</v>
      </c>
      <c r="U42" s="140">
        <f>'Ref. ACS-State'!I236</f>
        <v>1.5176783423459779E-3</v>
      </c>
      <c r="V42" s="100"/>
      <c r="W42" s="79"/>
    </row>
    <row r="43" spans="1:24" x14ac:dyDescent="0.3">
      <c r="A43" s="4" t="s">
        <v>116</v>
      </c>
      <c r="B43" s="2">
        <f>'Ref. ACS-Counties-Pt1'!H237</f>
        <v>110</v>
      </c>
      <c r="C43" s="140">
        <f>'Ref. ACS-Counties-Pt1'!I237</f>
        <v>3.5725188856339273E-4</v>
      </c>
      <c r="D43" s="2">
        <f>'Ref. ACS-Counties-Pt1'!R237</f>
        <v>47</v>
      </c>
      <c r="E43" s="140">
        <f>'Ref. ACS-Counties-Pt1'!S237</f>
        <v>1.7389245306753686E-4</v>
      </c>
      <c r="F43" s="2">
        <f>'Ref. ACS-Counties-Pt1'!AB237</f>
        <v>0</v>
      </c>
      <c r="G43" s="140">
        <f>'Ref. ACS-Counties-Pt1'!AC237</f>
        <v>0</v>
      </c>
      <c r="H43" s="2">
        <f>'Ref. ACS-Counties-Pt1'!AL237</f>
        <v>4</v>
      </c>
      <c r="I43" s="140">
        <f>'Ref. ACS-Counties-Pt1'!AM237</f>
        <v>8.9124573873131167E-5</v>
      </c>
      <c r="J43" s="2">
        <f>'Ref. ACS-Counties-Pt1'!AV237</f>
        <v>22</v>
      </c>
      <c r="K43" s="140">
        <f>'Ref. ACS-Counties-Pt1'!AW237</f>
        <v>2.7497250274972505E-4</v>
      </c>
      <c r="L43" s="2">
        <f>'Ref. ACS-Counties-Pt1'!BF237</f>
        <v>50</v>
      </c>
      <c r="M43" s="140">
        <f>'Ref. ACS-Counties-Pt1'!BG237</f>
        <v>2.1875423836336828E-4</v>
      </c>
      <c r="N43" s="2">
        <f>'Ref. ACS-Counties-Pt1'!BP237</f>
        <v>16</v>
      </c>
      <c r="O43" s="140">
        <f>'Ref. ACS-Counties-Pt1'!BQ237</f>
        <v>9.2007958688426552E-5</v>
      </c>
      <c r="P43" s="2">
        <f>'Ref. ACS-Counties-Pt1'!BZ237</f>
        <v>6</v>
      </c>
      <c r="Q43" s="140">
        <f>'Ref. ACS-Counties-Pt1'!CA237</f>
        <v>4.3403405720568874E-5</v>
      </c>
      <c r="R43" s="2">
        <f>'Ref. ACS-Counties-Pt1'!CJ237</f>
        <v>255</v>
      </c>
      <c r="S43" s="140">
        <f>'Ref. ACS-Counties-Pt1'!CK237</f>
        <v>1.9809948789340228E-4</v>
      </c>
      <c r="T43" s="2">
        <f>'Ref. ACS-State'!H237</f>
        <v>6775</v>
      </c>
      <c r="U43" s="140">
        <f>'Ref. ACS-State'!I237</f>
        <v>5.1938529925716021E-4</v>
      </c>
      <c r="V43" s="100"/>
      <c r="W43" s="79"/>
    </row>
    <row r="44" spans="1:24" x14ac:dyDescent="0.3">
      <c r="A44" s="4" t="s">
        <v>117</v>
      </c>
      <c r="B44" s="2">
        <f>'Ref. ACS-Counties-Pt1'!H238</f>
        <v>49</v>
      </c>
      <c r="C44" s="140">
        <f>'Ref. ACS-Counties-Pt1'!I238</f>
        <v>1.5913947763278403E-4</v>
      </c>
      <c r="D44" s="2">
        <f>'Ref. ACS-Counties-Pt1'!R238</f>
        <v>65</v>
      </c>
      <c r="E44" s="140">
        <f>'Ref. ACS-Counties-Pt1'!S238</f>
        <v>2.4048956275297652E-4</v>
      </c>
      <c r="F44" s="2">
        <f>'Ref. ACS-Counties-Pt1'!AB238</f>
        <v>1</v>
      </c>
      <c r="G44" s="140">
        <f>'Ref. ACS-Counties-Pt1'!AC238</f>
        <v>2.3013900395839086E-5</v>
      </c>
      <c r="H44" s="2">
        <f>'Ref. ACS-Counties-Pt1'!AL238</f>
        <v>17</v>
      </c>
      <c r="I44" s="140">
        <f>'Ref. ACS-Counties-Pt1'!AM238</f>
        <v>3.7877943896080747E-4</v>
      </c>
      <c r="J44" s="2">
        <f>'Ref. ACS-Counties-Pt1'!AV238</f>
        <v>53</v>
      </c>
      <c r="K44" s="140">
        <f>'Ref. ACS-Counties-Pt1'!AW238</f>
        <v>6.6243375662433754E-4</v>
      </c>
      <c r="L44" s="2">
        <f>'Ref. ACS-Counties-Pt1'!BF238</f>
        <v>53</v>
      </c>
      <c r="M44" s="140">
        <f>'Ref. ACS-Counties-Pt1'!BG238</f>
        <v>2.318794926651704E-4</v>
      </c>
      <c r="N44" s="2">
        <f>'Ref. ACS-Counties-Pt1'!BP238</f>
        <v>57</v>
      </c>
      <c r="O44" s="140">
        <f>'Ref. ACS-Counties-Pt1'!BQ238</f>
        <v>3.2777835282751957E-4</v>
      </c>
      <c r="P44" s="2">
        <f>'Ref. ACS-Counties-Pt1'!BZ238</f>
        <v>11</v>
      </c>
      <c r="Q44" s="140">
        <f>'Ref. ACS-Counties-Pt1'!CA238</f>
        <v>7.9572910487709603E-5</v>
      </c>
      <c r="R44" s="2">
        <f>'Ref. ACS-Counties-Pt1'!CJ238</f>
        <v>306</v>
      </c>
      <c r="S44" s="140">
        <f>'Ref. ACS-Counties-Pt1'!CK238</f>
        <v>2.3771938547208273E-4</v>
      </c>
      <c r="T44" s="2">
        <f>'Ref. ACS-State'!H238</f>
        <v>5031</v>
      </c>
      <c r="U44" s="140">
        <f>'Ref. ACS-State'!I238</f>
        <v>3.8568670709413622E-4</v>
      </c>
      <c r="V44" s="100"/>
      <c r="W44" s="79"/>
      <c r="X44" s="293" t="s">
        <v>1031</v>
      </c>
    </row>
    <row r="45" spans="1:24" x14ac:dyDescent="0.3">
      <c r="A45" s="8" t="s">
        <v>120</v>
      </c>
      <c r="V45" s="100"/>
    </row>
    <row r="46" spans="1:24" s="136" customFormat="1" x14ac:dyDescent="0.3">
      <c r="A46" s="8"/>
      <c r="W46" s="53"/>
      <c r="X46" s="127"/>
    </row>
    <row r="47" spans="1:24" s="136" customFormat="1" x14ac:dyDescent="0.3">
      <c r="A47" s="165" t="s">
        <v>1012</v>
      </c>
      <c r="C47" s="136" t="s">
        <v>702</v>
      </c>
      <c r="W47" s="53"/>
    </row>
    <row r="48" spans="1:24" s="136" customFormat="1" ht="43.2" x14ac:dyDescent="0.3">
      <c r="A48" s="1"/>
      <c r="B48" s="106" t="s">
        <v>19</v>
      </c>
      <c r="C48" s="134" t="s">
        <v>1014</v>
      </c>
      <c r="D48" s="106" t="s">
        <v>749</v>
      </c>
      <c r="E48" s="134" t="s">
        <v>1015</v>
      </c>
      <c r="F48" s="106" t="s">
        <v>750</v>
      </c>
      <c r="G48" s="134" t="s">
        <v>1016</v>
      </c>
      <c r="H48" s="106" t="s">
        <v>751</v>
      </c>
      <c r="I48" s="134" t="s">
        <v>1017</v>
      </c>
      <c r="J48" s="106" t="s">
        <v>752</v>
      </c>
      <c r="K48" s="134" t="s">
        <v>1018</v>
      </c>
      <c r="L48" s="106" t="s">
        <v>753</v>
      </c>
      <c r="M48" s="134" t="s">
        <v>1019</v>
      </c>
      <c r="N48" s="106" t="s">
        <v>754</v>
      </c>
      <c r="O48" s="134" t="s">
        <v>1020</v>
      </c>
      <c r="P48" s="106" t="s">
        <v>755</v>
      </c>
      <c r="Q48" s="134" t="s">
        <v>1021</v>
      </c>
      <c r="R48" s="106" t="s">
        <v>756</v>
      </c>
      <c r="S48" s="134" t="s">
        <v>756</v>
      </c>
      <c r="T48" s="106" t="s">
        <v>1</v>
      </c>
      <c r="U48" s="134" t="s">
        <v>1</v>
      </c>
      <c r="W48" s="53"/>
      <c r="X48" s="127"/>
    </row>
    <row r="49" spans="1:24" s="136" customFormat="1" x14ac:dyDescent="0.3">
      <c r="A49" s="89" t="s">
        <v>1011</v>
      </c>
      <c r="B49" s="2">
        <f>B38</f>
        <v>68240</v>
      </c>
      <c r="C49" s="166">
        <f>B49/B29</f>
        <v>0.22162608068696291</v>
      </c>
      <c r="D49" s="2">
        <f>D38</f>
        <v>56033</v>
      </c>
      <c r="E49" s="166">
        <f>D49/D29</f>
        <v>0.20731310261134667</v>
      </c>
      <c r="F49" s="2">
        <f>F38</f>
        <v>7661</v>
      </c>
      <c r="G49" s="166">
        <f>F49/F29</f>
        <v>0.17630949093252324</v>
      </c>
      <c r="H49" s="2">
        <f>H38</f>
        <v>7851</v>
      </c>
      <c r="I49" s="166">
        <f>H49/H29</f>
        <v>0.17492925736948819</v>
      </c>
      <c r="J49" s="2">
        <f>J38</f>
        <v>14909</v>
      </c>
      <c r="K49" s="166">
        <f>J49/J29</f>
        <v>0.18634386561343866</v>
      </c>
      <c r="L49" s="2">
        <f>L38</f>
        <v>46474</v>
      </c>
      <c r="M49" s="166">
        <f>L49/L29</f>
        <v>0.20332768947398355</v>
      </c>
      <c r="N49" s="2">
        <f>N38</f>
        <v>35646</v>
      </c>
      <c r="O49" s="166">
        <f>N49/N29</f>
        <v>0.2049822309629783</v>
      </c>
      <c r="P49" s="2">
        <f>P38</f>
        <v>25401</v>
      </c>
      <c r="Q49" s="166">
        <f>P49/P29</f>
        <v>0.18374831811802833</v>
      </c>
      <c r="R49" s="2">
        <f>R38</f>
        <v>262215</v>
      </c>
      <c r="S49" s="166">
        <f>R49/R29</f>
        <v>0.20370453810968031</v>
      </c>
      <c r="T49" s="2">
        <f>T38</f>
        <v>3106104</v>
      </c>
      <c r="U49" s="166">
        <f>T49/T29</f>
        <v>0.23812025912381732</v>
      </c>
      <c r="W49" s="53"/>
      <c r="X49" s="127"/>
    </row>
    <row r="50" spans="1:24" s="136" customFormat="1" x14ac:dyDescent="0.3">
      <c r="A50" s="4" t="s">
        <v>1005</v>
      </c>
      <c r="B50" s="2">
        <f t="shared" ref="B50:B55" si="2">B31+B39</f>
        <v>85166</v>
      </c>
      <c r="C50" s="166">
        <f>B50/B29</f>
        <v>0.27659740310354458</v>
      </c>
      <c r="D50" s="2">
        <f t="shared" ref="D50:D55" si="3">D31+D39</f>
        <v>74753</v>
      </c>
      <c r="E50" s="166">
        <f>D50/D29</f>
        <v>0.27657409668420391</v>
      </c>
      <c r="F50" s="2">
        <f t="shared" ref="F50:F55" si="4">F31+F39</f>
        <v>11838</v>
      </c>
      <c r="G50" s="166">
        <f>F50/F29</f>
        <v>0.2724385528859431</v>
      </c>
      <c r="H50" s="2">
        <f t="shared" ref="H50:H55" si="5">H31+H39</f>
        <v>13716</v>
      </c>
      <c r="I50" s="166">
        <f>H50/H29</f>
        <v>0.30560816381096678</v>
      </c>
      <c r="J50" s="2">
        <f t="shared" ref="J50:J55" si="6">J31+J39</f>
        <v>21418</v>
      </c>
      <c r="K50" s="166">
        <f>J50/J29</f>
        <v>0.2676982301769823</v>
      </c>
      <c r="L50" s="2">
        <f t="shared" ref="L50:L55" si="7">L31+L39</f>
        <v>64096</v>
      </c>
      <c r="M50" s="166">
        <f>L50/L29</f>
        <v>0.28042543324276908</v>
      </c>
      <c r="N50" s="2">
        <f t="shared" ref="N50:N55" si="8">N31+N39</f>
        <v>50654</v>
      </c>
      <c r="O50" s="166">
        <f>N50/N29</f>
        <v>0.29128569621272238</v>
      </c>
      <c r="P50" s="2">
        <f t="shared" ref="P50:P55" si="9">P31+P39</f>
        <v>35908</v>
      </c>
      <c r="Q50" s="166">
        <f>P50/P29</f>
        <v>0.25975491543569784</v>
      </c>
      <c r="R50" s="2">
        <f t="shared" ref="R50:R55" si="10">R31+R39</f>
        <v>357549</v>
      </c>
      <c r="S50" s="166">
        <f>R50/R29</f>
        <v>0.27776577959528664</v>
      </c>
      <c r="T50" s="2">
        <f t="shared" ref="T50:T55" si="11">T31+T39</f>
        <v>3967889</v>
      </c>
      <c r="U50" s="166">
        <f>T50/T29</f>
        <v>0.30418645249951204</v>
      </c>
      <c r="W50" s="53"/>
      <c r="X50" s="127"/>
    </row>
    <row r="51" spans="1:24" s="136" customFormat="1" x14ac:dyDescent="0.3">
      <c r="A51" s="4" t="s">
        <v>1006</v>
      </c>
      <c r="B51" s="2">
        <f t="shared" si="2"/>
        <v>51188</v>
      </c>
      <c r="C51" s="166">
        <f>B51/B29</f>
        <v>0.16624554247075407</v>
      </c>
      <c r="D51" s="2">
        <f t="shared" si="3"/>
        <v>43532</v>
      </c>
      <c r="E51" s="166">
        <f>D51/D29</f>
        <v>0.16106140993480883</v>
      </c>
      <c r="F51" s="2">
        <f>F32+F40</f>
        <v>8587</v>
      </c>
      <c r="G51" s="166">
        <f>F51/F29</f>
        <v>0.19762036269907024</v>
      </c>
      <c r="H51" s="2">
        <f t="shared" si="5"/>
        <v>6355</v>
      </c>
      <c r="I51" s="166">
        <f>H51/H29</f>
        <v>0.14159666674093715</v>
      </c>
      <c r="J51" s="2">
        <f t="shared" si="6"/>
        <v>13189</v>
      </c>
      <c r="K51" s="166">
        <f>J51/J29</f>
        <v>0.16484601539846017</v>
      </c>
      <c r="L51" s="2">
        <f t="shared" si="7"/>
        <v>37630</v>
      </c>
      <c r="M51" s="166">
        <f>L51/L29</f>
        <v>0.16463443979227096</v>
      </c>
      <c r="N51" s="2">
        <f t="shared" si="8"/>
        <v>29069</v>
      </c>
      <c r="O51" s="166">
        <f>N51/N29</f>
        <v>0.16716120944461696</v>
      </c>
      <c r="P51" s="2">
        <f t="shared" si="9"/>
        <v>22443</v>
      </c>
      <c r="Q51" s="166">
        <f>P51/P29</f>
        <v>0.16235043909778787</v>
      </c>
      <c r="R51" s="2">
        <f t="shared" si="10"/>
        <v>211993</v>
      </c>
      <c r="S51" s="166">
        <f>R51/R29</f>
        <v>0.16468903818425892</v>
      </c>
      <c r="T51" s="2">
        <f t="shared" si="11"/>
        <v>2177312</v>
      </c>
      <c r="U51" s="166">
        <f>T51/T29</f>
        <v>0.1669171726488865</v>
      </c>
      <c r="W51" s="53"/>
      <c r="X51" s="127"/>
    </row>
    <row r="52" spans="1:24" s="136" customFormat="1" x14ac:dyDescent="0.3">
      <c r="A52" s="4" t="s">
        <v>1007</v>
      </c>
      <c r="B52" s="2">
        <f t="shared" si="2"/>
        <v>47102</v>
      </c>
      <c r="C52" s="166">
        <f>B52/B29</f>
        <v>0.15297525868284476</v>
      </c>
      <c r="D52" s="2">
        <f t="shared" si="3"/>
        <v>45917</v>
      </c>
      <c r="E52" s="166">
        <f>D52/D29</f>
        <v>0.16988552696812959</v>
      </c>
      <c r="F52" s="2">
        <f t="shared" si="4"/>
        <v>7277</v>
      </c>
      <c r="G52" s="166">
        <f>F52/F29</f>
        <v>0.16747215318052103</v>
      </c>
      <c r="H52" s="2">
        <f t="shared" si="5"/>
        <v>7638</v>
      </c>
      <c r="I52" s="166">
        <f>H52/H29</f>
        <v>0.17018337381074397</v>
      </c>
      <c r="J52" s="2">
        <f t="shared" si="6"/>
        <v>12240</v>
      </c>
      <c r="K52" s="166">
        <f>J52/J29</f>
        <v>0.15298470152984703</v>
      </c>
      <c r="L52" s="2">
        <f t="shared" si="7"/>
        <v>36534</v>
      </c>
      <c r="M52" s="166">
        <f>L52/L29</f>
        <v>0.15983934688734594</v>
      </c>
      <c r="N52" s="2">
        <f t="shared" si="8"/>
        <v>28501</v>
      </c>
      <c r="O52" s="166">
        <f>N52/N29</f>
        <v>0.16389492691117782</v>
      </c>
      <c r="P52" s="2">
        <f t="shared" si="9"/>
        <v>25396</v>
      </c>
      <c r="Q52" s="166">
        <f>P52/P29</f>
        <v>0.18371214861326118</v>
      </c>
      <c r="R52" s="2">
        <f t="shared" si="10"/>
        <v>210605</v>
      </c>
      <c r="S52" s="166">
        <f>R52/R29</f>
        <v>0.16361075548152937</v>
      </c>
      <c r="T52" s="2">
        <f t="shared" si="11"/>
        <v>1988891</v>
      </c>
      <c r="U52" s="166">
        <f>T52/T29</f>
        <v>0.15247243501474134</v>
      </c>
      <c r="W52" s="53"/>
      <c r="X52" s="127"/>
    </row>
    <row r="53" spans="1:24" s="136" customFormat="1" x14ac:dyDescent="0.3">
      <c r="A53" s="4" t="s">
        <v>1008</v>
      </c>
      <c r="B53" s="2">
        <f t="shared" si="2"/>
        <v>29474</v>
      </c>
      <c r="C53" s="166">
        <f>B53/B29</f>
        <v>9.5724019668340335E-2</v>
      </c>
      <c r="D53" s="2">
        <f t="shared" si="3"/>
        <v>27620</v>
      </c>
      <c r="E53" s="166">
        <f>D53/D29</f>
        <v>0.10218956497288018</v>
      </c>
      <c r="F53" s="2">
        <f t="shared" si="4"/>
        <v>4801</v>
      </c>
      <c r="G53" s="166">
        <f>F53/F29</f>
        <v>0.11048973580042346</v>
      </c>
      <c r="H53" s="2">
        <f t="shared" si="5"/>
        <v>4776</v>
      </c>
      <c r="I53" s="166">
        <f>H53/H29</f>
        <v>0.10641474120451862</v>
      </c>
      <c r="J53" s="2">
        <f t="shared" si="6"/>
        <v>10211</v>
      </c>
      <c r="K53" s="166">
        <f>J53/J29</f>
        <v>0.12762473752624737</v>
      </c>
      <c r="L53" s="2">
        <f t="shared" si="7"/>
        <v>25143</v>
      </c>
      <c r="M53" s="166">
        <f>L53/L29</f>
        <v>0.11000275630340338</v>
      </c>
      <c r="N53" s="2">
        <f t="shared" si="8"/>
        <v>16578</v>
      </c>
      <c r="O53" s="166">
        <f>N53/N29</f>
        <v>9.5331746196045952E-2</v>
      </c>
      <c r="P53" s="2">
        <f t="shared" si="9"/>
        <v>15759</v>
      </c>
      <c r="Q53" s="166">
        <f>P53/P29</f>
        <v>0.11399904512507415</v>
      </c>
      <c r="R53" s="2">
        <f t="shared" si="10"/>
        <v>134362</v>
      </c>
      <c r="S53" s="166">
        <f>R53/R29</f>
        <v>0.10438056232287575</v>
      </c>
      <c r="T53" s="2">
        <f t="shared" si="11"/>
        <v>1021711</v>
      </c>
      <c r="U53" s="166">
        <f>T53/T29</f>
        <v>7.8326446271488173E-2</v>
      </c>
      <c r="W53" s="53"/>
      <c r="X53" s="127"/>
    </row>
    <row r="54" spans="1:24" s="136" customFormat="1" x14ac:dyDescent="0.3">
      <c r="A54" s="4" t="s">
        <v>1009</v>
      </c>
      <c r="B54" s="2">
        <f t="shared" si="2"/>
        <v>15221</v>
      </c>
      <c r="C54" s="166">
        <f>B54/B29</f>
        <v>4.94339181438491E-2</v>
      </c>
      <c r="D54" s="2">
        <f t="shared" si="3"/>
        <v>13391</v>
      </c>
      <c r="E54" s="166">
        <f>D54/D29</f>
        <v>4.954454976654013E-2</v>
      </c>
      <c r="F54" s="2">
        <f t="shared" si="4"/>
        <v>2020</v>
      </c>
      <c r="G54" s="166">
        <f>F54/F29</f>
        <v>4.6488078799594955E-2</v>
      </c>
      <c r="H54" s="2">
        <f t="shared" si="5"/>
        <v>2589</v>
      </c>
      <c r="I54" s="166">
        <f>H54/H29</f>
        <v>5.7685880439384149E-2</v>
      </c>
      <c r="J54" s="2">
        <f t="shared" si="6"/>
        <v>4484</v>
      </c>
      <c r="K54" s="166">
        <f>J54/J29</f>
        <v>5.6044395560443959E-2</v>
      </c>
      <c r="L54" s="2">
        <f t="shared" si="7"/>
        <v>10376</v>
      </c>
      <c r="M54" s="166">
        <f>L54/L29</f>
        <v>4.539587954516619E-2</v>
      </c>
      <c r="N54" s="2">
        <f t="shared" si="8"/>
        <v>7941</v>
      </c>
      <c r="O54" s="166">
        <f>N54/N29</f>
        <v>4.56646999965497E-2</v>
      </c>
      <c r="P54" s="2">
        <f t="shared" si="9"/>
        <v>7662</v>
      </c>
      <c r="Q54" s="166">
        <f>P54/P29</f>
        <v>5.5426149105166453E-2</v>
      </c>
      <c r="R54" s="2">
        <f t="shared" si="10"/>
        <v>63684</v>
      </c>
      <c r="S54" s="166">
        <f>R54/R29</f>
        <v>4.9473599164719335E-2</v>
      </c>
      <c r="T54" s="2">
        <f t="shared" si="11"/>
        <v>445130</v>
      </c>
      <c r="U54" s="166">
        <f>T54/T29</f>
        <v>3.4124572436655308E-2</v>
      </c>
      <c r="W54" s="53"/>
      <c r="X54" s="127"/>
    </row>
    <row r="55" spans="1:24" s="136" customFormat="1" x14ac:dyDescent="0.3">
      <c r="A55" s="4" t="s">
        <v>1010</v>
      </c>
      <c r="B55" s="2">
        <f t="shared" si="2"/>
        <v>11515</v>
      </c>
      <c r="C55" s="166">
        <f>B55/B29</f>
        <v>3.7397777243704244E-2</v>
      </c>
      <c r="D55" s="2">
        <f t="shared" si="3"/>
        <v>9036</v>
      </c>
      <c r="E55" s="166">
        <f>D55/D29</f>
        <v>3.3431749062090704E-2</v>
      </c>
      <c r="F55" s="2">
        <f t="shared" si="4"/>
        <v>1268</v>
      </c>
      <c r="G55" s="166">
        <f>F55/F29</f>
        <v>2.9181625701923963E-2</v>
      </c>
      <c r="H55" s="2">
        <f t="shared" si="5"/>
        <v>1956</v>
      </c>
      <c r="I55" s="166">
        <f>H55/H29</f>
        <v>4.3581916623961145E-2</v>
      </c>
      <c r="J55" s="2">
        <f t="shared" si="6"/>
        <v>3557</v>
      </c>
      <c r="K55" s="166">
        <f>J55/J29</f>
        <v>4.4458054194580543E-2</v>
      </c>
      <c r="L55" s="2">
        <f t="shared" si="7"/>
        <v>8314</v>
      </c>
      <c r="M55" s="166">
        <f>L55/L29</f>
        <v>3.6374454755060882E-2</v>
      </c>
      <c r="N55" s="2">
        <f t="shared" si="8"/>
        <v>5509</v>
      </c>
      <c r="O55" s="166">
        <f>N55/N29</f>
        <v>3.1679490275908863E-2</v>
      </c>
      <c r="P55" s="2">
        <f t="shared" si="9"/>
        <v>5669</v>
      </c>
      <c r="Q55" s="166">
        <f>P55/P29</f>
        <v>4.1008984504984157E-2</v>
      </c>
      <c r="R55" s="2">
        <f t="shared" si="10"/>
        <v>46824</v>
      </c>
      <c r="S55" s="166">
        <f>R55/R29</f>
        <v>3.6375727141649682E-2</v>
      </c>
      <c r="T55" s="2">
        <f t="shared" si="11"/>
        <v>337229</v>
      </c>
      <c r="U55" s="166">
        <f>T55/T29</f>
        <v>2.5852662004899319E-2</v>
      </c>
      <c r="W55" s="53"/>
      <c r="X55" s="127"/>
    </row>
    <row r="56" spans="1:24" s="136" customFormat="1" x14ac:dyDescent="0.3">
      <c r="A56" s="8" t="str">
        <f>A45</f>
        <v>Source: U.S. Census Bureau, ACS15-19 (5-year Estimates), Table B11016</v>
      </c>
      <c r="W56" s="53"/>
      <c r="X56" s="127"/>
    </row>
    <row r="57" spans="1:24" s="136" customFormat="1" x14ac:dyDescent="0.3">
      <c r="A57" s="8"/>
      <c r="W57" s="53"/>
      <c r="X57" s="127"/>
    </row>
    <row r="58" spans="1:24" s="136" customFormat="1" x14ac:dyDescent="0.3">
      <c r="A58" s="8"/>
      <c r="C58" s="172">
        <f>SUM(C53:C55)</f>
        <v>0.18255571505589369</v>
      </c>
      <c r="E58" s="172">
        <f>SUM(E53:E55)</f>
        <v>0.18516586380151101</v>
      </c>
      <c r="G58" s="172"/>
      <c r="I58" s="172"/>
      <c r="K58" s="172"/>
      <c r="M58" s="172"/>
      <c r="O58" s="172"/>
      <c r="Q58" s="172"/>
      <c r="S58" s="172"/>
      <c r="U58" s="172"/>
      <c r="W58" s="53"/>
      <c r="X58" s="127"/>
    </row>
    <row r="59" spans="1:24" s="136" customFormat="1" x14ac:dyDescent="0.3">
      <c r="A59" s="8"/>
      <c r="W59" s="53"/>
      <c r="X59" s="127"/>
    </row>
    <row r="60" spans="1:24" s="136" customFormat="1" x14ac:dyDescent="0.3">
      <c r="A60" s="8"/>
      <c r="W60" s="53"/>
      <c r="X60" s="127"/>
    </row>
    <row r="61" spans="1:24" s="136" customFormat="1" x14ac:dyDescent="0.3">
      <c r="A61" s="8"/>
      <c r="W61" s="53"/>
      <c r="X61" s="127"/>
    </row>
    <row r="62" spans="1:24" s="136" customFormat="1" x14ac:dyDescent="0.3">
      <c r="A62" s="8"/>
      <c r="W62" s="53"/>
      <c r="X62" s="127"/>
    </row>
    <row r="63" spans="1:24" s="136" customFormat="1" x14ac:dyDescent="0.3">
      <c r="A63" s="8"/>
      <c r="W63" s="53"/>
      <c r="X63" s="127"/>
    </row>
    <row r="64" spans="1:24" s="288" customFormat="1" x14ac:dyDescent="0.3">
      <c r="A64" s="8"/>
      <c r="W64" s="53"/>
      <c r="X64" s="127" t="str">
        <f>A56</f>
        <v>Source: U.S. Census Bureau, ACS15-19 (5-year Estimates), Table B11016</v>
      </c>
    </row>
    <row r="65" spans="1:24" x14ac:dyDescent="0.3">
      <c r="A65" s="53"/>
      <c r="V65" s="100"/>
    </row>
    <row r="66" spans="1:24" s="9" customFormat="1" x14ac:dyDescent="0.3">
      <c r="A66" s="7" t="s">
        <v>121</v>
      </c>
      <c r="H66" s="99"/>
      <c r="I66" s="99"/>
      <c r="J66" s="99"/>
      <c r="K66" s="99"/>
      <c r="L66" s="99"/>
      <c r="M66" s="99"/>
      <c r="N66" s="99"/>
      <c r="O66" s="99"/>
      <c r="P66" s="99"/>
      <c r="Q66" s="99"/>
      <c r="R66" s="99"/>
      <c r="S66" s="99"/>
      <c r="T66" s="99"/>
      <c r="U66" s="99"/>
      <c r="V66" s="100"/>
      <c r="W66" s="53"/>
      <c r="X66" s="298" t="s">
        <v>1035</v>
      </c>
    </row>
    <row r="67" spans="1:24" ht="39.6" customHeight="1" x14ac:dyDescent="0.3">
      <c r="A67" s="1" t="s">
        <v>0</v>
      </c>
      <c r="B67" s="86" t="s">
        <v>19</v>
      </c>
      <c r="C67" s="86" t="s">
        <v>749</v>
      </c>
      <c r="D67" s="86" t="s">
        <v>750</v>
      </c>
      <c r="E67" s="86" t="s">
        <v>751</v>
      </c>
      <c r="F67" s="86" t="s">
        <v>752</v>
      </c>
      <c r="G67" s="86" t="s">
        <v>753</v>
      </c>
      <c r="H67" s="86" t="s">
        <v>754</v>
      </c>
      <c r="I67" s="86" t="s">
        <v>755</v>
      </c>
      <c r="J67" s="86" t="s">
        <v>756</v>
      </c>
      <c r="K67" s="106" t="s">
        <v>1</v>
      </c>
      <c r="L67" s="68" t="s">
        <v>758</v>
      </c>
    </row>
    <row r="68" spans="1:24" x14ac:dyDescent="0.3">
      <c r="A68" s="4" t="s">
        <v>1032</v>
      </c>
      <c r="B68" s="3">
        <f>'Ref. ACS-Counties-Pt1'!H1043</f>
        <v>3.14</v>
      </c>
      <c r="C68" s="3">
        <f>'Ref. ACS-Counties-Pt1'!R1043</f>
        <v>3.17</v>
      </c>
      <c r="D68" s="3">
        <f>'Ref. ACS-Counties-Pt1'!AB1043</f>
        <v>3.13</v>
      </c>
      <c r="E68" s="3">
        <f>'Ref. ACS-Counties-Pt1'!AL1043</f>
        <v>3.28</v>
      </c>
      <c r="F68" s="3">
        <f>'Ref. ACS-Counties-Pt1'!AV1043</f>
        <v>3.32</v>
      </c>
      <c r="G68" s="3">
        <f>'Ref. ACS-Counties-Pt1'!BF1043</f>
        <v>3.17</v>
      </c>
      <c r="H68" s="3">
        <f>'Ref. ACS-Counties-Pt1'!BP1043</f>
        <v>3.09</v>
      </c>
      <c r="I68" s="3">
        <f>'Ref. ACS-Counties-Pt1'!BZ1043</f>
        <v>3.3</v>
      </c>
      <c r="J68" s="3">
        <f>'Ref. ACS-Counties-Pt1'!CJ1043</f>
        <v>3.1777856961214588</v>
      </c>
      <c r="K68" s="3">
        <f>'Ref. ACS-State'!H1043</f>
        <v>2.95</v>
      </c>
      <c r="L68" s="140">
        <f>J68/K68</f>
        <v>1.0772154902106639</v>
      </c>
    </row>
    <row r="69" spans="1:24" x14ac:dyDescent="0.3">
      <c r="A69" s="4" t="s">
        <v>1033</v>
      </c>
      <c r="B69" s="3">
        <f>'Ref. ACS-Counties-Pt1'!H1044</f>
        <v>3.14</v>
      </c>
      <c r="C69" s="3">
        <f>'Ref. ACS-Counties-Pt1'!R1044</f>
        <v>3.14</v>
      </c>
      <c r="D69" s="3">
        <f>'Ref. ACS-Counties-Pt1'!AB1044</f>
        <v>3.09</v>
      </c>
      <c r="E69" s="3">
        <f>'Ref. ACS-Counties-Pt1'!AL1044</f>
        <v>3.06</v>
      </c>
      <c r="F69" s="3">
        <f>'Ref. ACS-Counties-Pt1'!AV1044</f>
        <v>3.15</v>
      </c>
      <c r="G69" s="3">
        <f>'Ref. ACS-Counties-Pt1'!BF1044</f>
        <v>3.14</v>
      </c>
      <c r="H69" s="3">
        <f>'Ref. ACS-Counties-Pt1'!BP1044</f>
        <v>3.07</v>
      </c>
      <c r="I69" s="3">
        <f>'Ref. ACS-Counties-Pt1'!BZ1044</f>
        <v>3.24</v>
      </c>
      <c r="J69" s="3">
        <f>'Ref. ACS-Counties-Pt1'!CJ1044</f>
        <v>3.1369963786812489</v>
      </c>
      <c r="K69" s="3">
        <f>'Ref. ACS-State'!H1044</f>
        <v>3.01</v>
      </c>
      <c r="L69" s="140">
        <f t="shared" ref="L69:L70" si="12">J69/K69</f>
        <v>1.0421914879339698</v>
      </c>
    </row>
    <row r="70" spans="1:24" x14ac:dyDescent="0.3">
      <c r="A70" s="4" t="s">
        <v>1034</v>
      </c>
      <c r="B70" s="3">
        <f>'Ref. ACS-Counties-Pt1'!H1045</f>
        <v>3.15</v>
      </c>
      <c r="C70" s="3">
        <f>'Ref. ACS-Counties-Pt1'!R1045</f>
        <v>3.22</v>
      </c>
      <c r="D70" s="3">
        <f>'Ref. ACS-Counties-Pt1'!AB1045</f>
        <v>3.19</v>
      </c>
      <c r="E70" s="3">
        <f>'Ref. ACS-Counties-Pt1'!AL1045</f>
        <v>3.67</v>
      </c>
      <c r="F70" s="3">
        <f>'Ref. ACS-Counties-Pt1'!AV1045</f>
        <v>3.5</v>
      </c>
      <c r="G70" s="3">
        <f>'Ref. ACS-Counties-Pt1'!BF1045</f>
        <v>3.21</v>
      </c>
      <c r="H70" s="3">
        <f>'Ref. ACS-Counties-Pt1'!BP1045</f>
        <v>3.12</v>
      </c>
      <c r="I70" s="3">
        <f>'Ref. ACS-Counties-Pt1'!BZ1045</f>
        <v>3.39</v>
      </c>
      <c r="J70" s="3">
        <f>'Ref. ACS-Counties-Pt1'!CJ1045</f>
        <v>3.2360313688160725</v>
      </c>
      <c r="K70" s="3">
        <f>'Ref. ACS-State'!H1045</f>
        <v>2.88</v>
      </c>
      <c r="L70" s="140">
        <f t="shared" si="12"/>
        <v>1.1236220030611364</v>
      </c>
    </row>
    <row r="71" spans="1:24" x14ac:dyDescent="0.3">
      <c r="A71" s="8" t="s">
        <v>122</v>
      </c>
    </row>
    <row r="72" spans="1:24" s="23" customFormat="1" x14ac:dyDescent="0.3">
      <c r="A72" s="8"/>
      <c r="H72" s="99"/>
      <c r="I72" s="99"/>
      <c r="J72" s="99"/>
      <c r="K72" s="99"/>
      <c r="L72" s="99"/>
      <c r="M72" s="99"/>
      <c r="N72" s="99"/>
      <c r="O72" s="99"/>
      <c r="P72" s="99"/>
      <c r="Q72" s="99"/>
      <c r="R72" s="99"/>
      <c r="S72" s="99"/>
      <c r="T72" s="99"/>
      <c r="U72" s="99"/>
      <c r="V72" s="99"/>
      <c r="W72" s="53"/>
      <c r="X72" s="127"/>
    </row>
    <row r="73" spans="1:24" s="23" customFormat="1" x14ac:dyDescent="0.3">
      <c r="A73" s="31" t="s">
        <v>198</v>
      </c>
      <c r="E73" s="24"/>
      <c r="F73" s="24"/>
      <c r="H73" s="99"/>
      <c r="I73" s="99"/>
      <c r="J73" s="99"/>
      <c r="K73" s="99"/>
      <c r="L73" s="99"/>
      <c r="M73" s="99"/>
      <c r="N73" s="99"/>
      <c r="O73" s="99"/>
      <c r="P73" s="99"/>
      <c r="Q73" s="99"/>
      <c r="R73" s="99"/>
      <c r="S73" s="99"/>
      <c r="T73" s="99"/>
      <c r="U73" s="99"/>
      <c r="V73" s="99"/>
      <c r="W73" s="53"/>
      <c r="X73" s="127"/>
    </row>
    <row r="74" spans="1:24" s="23" customFormat="1" x14ac:dyDescent="0.3">
      <c r="A74" s="1"/>
      <c r="B74" s="68">
        <v>2000</v>
      </c>
      <c r="C74" s="68">
        <v>2010</v>
      </c>
      <c r="D74" s="68" t="s">
        <v>772</v>
      </c>
      <c r="E74"/>
      <c r="F74"/>
      <c r="G74" s="24"/>
      <c r="H74" s="99"/>
      <c r="I74" s="99"/>
      <c r="J74" s="99"/>
      <c r="K74" s="99"/>
      <c r="L74" s="99"/>
      <c r="M74" s="99"/>
      <c r="N74" s="99"/>
      <c r="O74" s="99"/>
      <c r="P74" s="99"/>
      <c r="Q74" s="99"/>
      <c r="R74" s="99"/>
      <c r="S74" s="99"/>
      <c r="T74" s="99"/>
      <c r="U74" s="99"/>
      <c r="V74" s="99"/>
      <c r="W74" s="53"/>
      <c r="X74" s="127"/>
    </row>
    <row r="75" spans="1:24" s="23" customFormat="1" x14ac:dyDescent="0.3">
      <c r="A75" s="4" t="s">
        <v>756</v>
      </c>
      <c r="B75" s="3">
        <v>3.089</v>
      </c>
      <c r="C75" s="3">
        <v>3.18</v>
      </c>
      <c r="D75" s="3">
        <f>'Ref. ACS-Counties-Pt1'!CJ1043</f>
        <v>3.1777856961214588</v>
      </c>
      <c r="E75"/>
      <c r="F75"/>
      <c r="G75" s="24"/>
      <c r="H75" s="99"/>
      <c r="I75" s="99"/>
      <c r="J75" s="99"/>
      <c r="K75" s="99"/>
      <c r="L75" s="99"/>
      <c r="M75" s="99"/>
      <c r="N75" s="99"/>
      <c r="O75" s="99"/>
      <c r="P75" s="99"/>
      <c r="Q75" s="99"/>
      <c r="R75" s="99"/>
      <c r="S75" s="99"/>
      <c r="T75" s="99"/>
      <c r="U75" s="99"/>
      <c r="V75" s="99"/>
      <c r="W75" s="53"/>
      <c r="X75" s="127"/>
    </row>
    <row r="76" spans="1:24" s="136" customFormat="1" x14ac:dyDescent="0.3">
      <c r="A76" s="4" t="s">
        <v>1</v>
      </c>
      <c r="B76" s="3">
        <v>2.87</v>
      </c>
      <c r="C76" s="3">
        <v>2.9</v>
      </c>
      <c r="D76" s="3">
        <f>'Ref. ACS-State'!H1043</f>
        <v>2.95</v>
      </c>
      <c r="W76" s="53"/>
      <c r="X76" s="127"/>
    </row>
    <row r="77" spans="1:24" s="23" customFormat="1" x14ac:dyDescent="0.3">
      <c r="A77" s="8" t="s">
        <v>1036</v>
      </c>
      <c r="E77" s="24"/>
      <c r="F77" s="24"/>
      <c r="G77" s="24"/>
      <c r="H77" s="99"/>
      <c r="I77" s="99"/>
      <c r="J77" s="99"/>
      <c r="K77" s="99"/>
      <c r="L77" s="99"/>
      <c r="M77" s="99"/>
      <c r="N77" s="99"/>
      <c r="O77" s="99"/>
      <c r="P77" s="99"/>
      <c r="Q77" s="99"/>
      <c r="R77" s="99"/>
      <c r="S77" s="99"/>
      <c r="T77" s="99"/>
      <c r="U77" s="99"/>
      <c r="V77" s="99"/>
      <c r="W77" s="53"/>
      <c r="X77" s="127"/>
    </row>
    <row r="78" spans="1:24" s="24" customFormat="1" x14ac:dyDescent="0.3">
      <c r="A78" s="8"/>
      <c r="H78" s="99"/>
      <c r="I78" s="99"/>
      <c r="J78" s="99"/>
      <c r="K78" s="99"/>
      <c r="L78" s="99"/>
      <c r="M78" s="99"/>
      <c r="N78" s="99"/>
      <c r="O78" s="99"/>
      <c r="P78" s="99"/>
      <c r="Q78" s="99"/>
      <c r="R78" s="99"/>
      <c r="S78" s="99"/>
      <c r="T78" s="99"/>
      <c r="U78" s="99"/>
      <c r="V78" s="99"/>
      <c r="W78" s="53"/>
      <c r="X78" s="127"/>
    </row>
    <row r="79" spans="1:24" s="136" customFormat="1" x14ac:dyDescent="0.3">
      <c r="A79" s="8"/>
      <c r="W79" s="53"/>
    </row>
    <row r="80" spans="1:24" s="136" customFormat="1" x14ac:dyDescent="0.3">
      <c r="A80" s="8"/>
      <c r="W80" s="53"/>
      <c r="X80" s="127"/>
    </row>
    <row r="81" spans="1:24" s="136" customFormat="1" x14ac:dyDescent="0.3">
      <c r="A81" s="8"/>
      <c r="W81" s="53"/>
      <c r="X81" s="127"/>
    </row>
    <row r="82" spans="1:24" s="136" customFormat="1" x14ac:dyDescent="0.3">
      <c r="A82" s="8"/>
      <c r="W82" s="53"/>
      <c r="X82" s="127" t="str">
        <f>A71</f>
        <v>Source: U.S. Census Bureau, ACS15-19 (5-year Estimates), Table B25010</v>
      </c>
    </row>
    <row r="83" spans="1:24" s="136" customFormat="1" x14ac:dyDescent="0.3">
      <c r="A83" s="8"/>
      <c r="W83" s="53"/>
      <c r="X83" s="127"/>
    </row>
    <row r="84" spans="1:24" s="136" customFormat="1" x14ac:dyDescent="0.3">
      <c r="A84" s="8"/>
      <c r="W84" s="53"/>
      <c r="X84" s="127"/>
    </row>
    <row r="85" spans="1:24" s="136" customFormat="1" x14ac:dyDescent="0.3">
      <c r="A85" s="8"/>
      <c r="W85" s="53"/>
      <c r="X85" s="127"/>
    </row>
    <row r="86" spans="1:24" s="136" customFormat="1" x14ac:dyDescent="0.3">
      <c r="A86" s="8"/>
      <c r="W86" s="53"/>
      <c r="X86" s="127"/>
    </row>
    <row r="87" spans="1:24" s="136" customFormat="1" x14ac:dyDescent="0.3">
      <c r="A87" s="8"/>
      <c r="W87" s="53"/>
      <c r="X87" s="127"/>
    </row>
    <row r="88" spans="1:24" s="23" customFormat="1" x14ac:dyDescent="0.3">
      <c r="A88" s="8"/>
      <c r="H88" s="99"/>
      <c r="I88" s="99"/>
      <c r="J88" s="99"/>
      <c r="K88" s="99"/>
      <c r="L88" s="99"/>
      <c r="M88" s="99"/>
      <c r="N88" s="99"/>
      <c r="O88" s="99"/>
      <c r="P88" s="99"/>
      <c r="Q88" s="99"/>
      <c r="R88" s="99"/>
      <c r="S88" s="99"/>
      <c r="T88" s="99"/>
      <c r="U88" s="99"/>
      <c r="V88" s="99"/>
      <c r="W88" s="53"/>
      <c r="X88" s="127"/>
    </row>
    <row r="89" spans="1:24" x14ac:dyDescent="0.3">
      <c r="A89" s="7" t="s">
        <v>1403</v>
      </c>
      <c r="V89" s="108"/>
      <c r="X89" s="299" t="s">
        <v>1405</v>
      </c>
    </row>
    <row r="90" spans="1:24" ht="28.95" customHeight="1" x14ac:dyDescent="0.3">
      <c r="A90" s="1" t="s">
        <v>0</v>
      </c>
      <c r="B90" s="86" t="s">
        <v>19</v>
      </c>
      <c r="C90" s="86" t="s">
        <v>702</v>
      </c>
      <c r="D90" s="86" t="s">
        <v>749</v>
      </c>
      <c r="E90" s="86" t="s">
        <v>702</v>
      </c>
      <c r="F90" s="86" t="s">
        <v>750</v>
      </c>
      <c r="G90" s="86" t="s">
        <v>702</v>
      </c>
      <c r="H90" s="86" t="s">
        <v>751</v>
      </c>
      <c r="I90" s="86" t="s">
        <v>702</v>
      </c>
      <c r="J90" s="86" t="s">
        <v>752</v>
      </c>
      <c r="K90" s="86" t="s">
        <v>702</v>
      </c>
      <c r="L90" s="86" t="s">
        <v>753</v>
      </c>
      <c r="M90" s="86" t="s">
        <v>702</v>
      </c>
      <c r="N90" s="86" t="s">
        <v>754</v>
      </c>
      <c r="O90" s="86" t="s">
        <v>702</v>
      </c>
      <c r="P90" s="86" t="s">
        <v>755</v>
      </c>
      <c r="Q90" s="86" t="s">
        <v>702</v>
      </c>
      <c r="R90" s="86" t="s">
        <v>756</v>
      </c>
      <c r="S90" s="117" t="s">
        <v>756</v>
      </c>
      <c r="T90" s="86" t="s">
        <v>1</v>
      </c>
      <c r="U90" s="117" t="s">
        <v>1</v>
      </c>
      <c r="V90" s="108"/>
      <c r="W90" s="78"/>
    </row>
    <row r="91" spans="1:24" x14ac:dyDescent="0.3">
      <c r="A91" s="4" t="s">
        <v>2</v>
      </c>
      <c r="B91" s="2">
        <f>'Ref. ACS-Counties-Pt1'!H848</f>
        <v>307906</v>
      </c>
      <c r="C91" s="140"/>
      <c r="D91" s="2">
        <f>'Ref. ACS-Counties-Pt1'!R848</f>
        <v>270282</v>
      </c>
      <c r="E91" s="140"/>
      <c r="F91" s="2">
        <f>'Ref. ACS-Counties-Pt1'!AB848</f>
        <v>43452</v>
      </c>
      <c r="G91" s="140"/>
      <c r="H91" s="2">
        <f>'Ref. ACS-Counties-Pt1'!AL848</f>
        <v>44881</v>
      </c>
      <c r="I91" s="140"/>
      <c r="J91" s="2">
        <f>'Ref. ACS-Counties-Pt1'!AV848</f>
        <v>80008</v>
      </c>
      <c r="K91" s="140"/>
      <c r="L91" s="2">
        <f>'Ref. ACS-Counties-Pt1'!BF848</f>
        <v>228567</v>
      </c>
      <c r="M91" s="140"/>
      <c r="N91" s="2">
        <f>'Ref. ACS-Counties-Pt1'!BP848</f>
        <v>173898</v>
      </c>
      <c r="O91" s="140"/>
      <c r="P91" s="2">
        <f>'Ref. ACS-Counties-Pt1'!BZ848</f>
        <v>138238</v>
      </c>
      <c r="Q91" s="140"/>
      <c r="R91" s="2">
        <f>'Ref. ACS-Counties-Pt1'!CJ848</f>
        <v>1287232</v>
      </c>
      <c r="S91" s="140"/>
      <c r="T91" s="2">
        <f>'Ref. ACS-State'!H848</f>
        <v>13044266</v>
      </c>
      <c r="U91" s="140"/>
      <c r="V91" s="108"/>
      <c r="W91" s="79"/>
    </row>
    <row r="92" spans="1:24" hidden="1" x14ac:dyDescent="0.3">
      <c r="A92" s="4" t="s">
        <v>123</v>
      </c>
      <c r="B92" s="2">
        <f>'ACS-5YR-2019'!H849</f>
        <v>8039</v>
      </c>
      <c r="C92" s="140">
        <v>4.7673832468495179E-2</v>
      </c>
      <c r="D92" s="2">
        <f>'Ref. ACS-Counties-Pt1'!R849</f>
        <v>10654</v>
      </c>
      <c r="E92" s="140">
        <v>3.7150948666151359E-2</v>
      </c>
      <c r="F92" s="2">
        <f>'Ref. ACS-Counties-Pt1'!AB849</f>
        <v>2210</v>
      </c>
      <c r="G92" s="140">
        <v>2.8565348176739114E-2</v>
      </c>
      <c r="H92" s="2">
        <f>'Ref. ACS-Counties-Pt1'!AL849</f>
        <v>1115</v>
      </c>
      <c r="I92" s="140">
        <v>2.8565348176739114E-2</v>
      </c>
      <c r="J92" s="2">
        <f>'Ref. ACS-Counties-Pt1'!AV849</f>
        <v>3353</v>
      </c>
      <c r="K92" s="140">
        <v>2.8565348176739114E-2</v>
      </c>
      <c r="L92" s="2">
        <f>'Ref. ACS-Counties-Pt1'!BF849</f>
        <v>6919</v>
      </c>
      <c r="M92" s="140">
        <v>2.8565348176739114E-2</v>
      </c>
      <c r="N92" s="2">
        <f>'Ref. ACS-Counties-Pt1'!BP849</f>
        <v>5102</v>
      </c>
      <c r="O92" s="140">
        <v>2.8565348176739114E-2</v>
      </c>
      <c r="P92" s="2">
        <f>'Ref. ACS-Counties-Pt1'!BZ849</f>
        <v>5391</v>
      </c>
      <c r="Q92" s="140">
        <v>2.8565348176739114E-2</v>
      </c>
      <c r="R92" s="2">
        <f>'Ref. ACS-Counties-Pt1'!CJ849</f>
        <v>46183</v>
      </c>
      <c r="S92" s="140">
        <v>2.8565348176739114E-2</v>
      </c>
      <c r="T92" s="2">
        <f>'Ref. ACS-Counties-Pt1'!AP849</f>
        <v>4350</v>
      </c>
      <c r="U92" s="140">
        <v>2.8565348176739114E-2</v>
      </c>
      <c r="V92" s="108"/>
      <c r="W92" s="79"/>
    </row>
    <row r="93" spans="1:24" hidden="1" x14ac:dyDescent="0.3">
      <c r="A93" s="4" t="s">
        <v>124</v>
      </c>
      <c r="B93" s="2">
        <f>'ACS-5YR-2019'!H850</f>
        <v>1280</v>
      </c>
      <c r="C93" s="140">
        <v>7.5908080059303188E-3</v>
      </c>
      <c r="D93" s="2">
        <f>'Ref. ACS-Counties-Pt1'!R850</f>
        <v>1187</v>
      </c>
      <c r="E93" s="140">
        <v>5.7744896169610203E-3</v>
      </c>
      <c r="F93" s="2">
        <f>'Ref. ACS-Counties-Pt1'!AB850</f>
        <v>171</v>
      </c>
      <c r="G93" s="140">
        <v>4.593819230610599E-3</v>
      </c>
      <c r="H93" s="2">
        <f>'Ref. ACS-Counties-Pt1'!AL850</f>
        <v>90</v>
      </c>
      <c r="I93" s="140">
        <v>4.593819230610599E-3</v>
      </c>
      <c r="J93" s="2">
        <f>'Ref. ACS-Counties-Pt1'!AV850</f>
        <v>929</v>
      </c>
      <c r="K93" s="140">
        <v>4.593819230610599E-3</v>
      </c>
      <c r="L93" s="2">
        <f>'Ref. ACS-Counties-Pt1'!BF850</f>
        <v>709</v>
      </c>
      <c r="M93" s="140">
        <v>4.593819230610599E-3</v>
      </c>
      <c r="N93" s="2">
        <f>'Ref. ACS-Counties-Pt1'!BP850</f>
        <v>540</v>
      </c>
      <c r="O93" s="140">
        <v>4.593819230610599E-3</v>
      </c>
      <c r="P93" s="2">
        <f>'Ref. ACS-Counties-Pt1'!BZ850</f>
        <v>565</v>
      </c>
      <c r="Q93" s="140">
        <v>4.593819230610599E-3</v>
      </c>
      <c r="R93" s="2">
        <f>'Ref. ACS-Counties-Pt1'!CJ850</f>
        <v>5969</v>
      </c>
      <c r="S93" s="140">
        <v>4.593819230610599E-3</v>
      </c>
      <c r="T93" s="2">
        <f>'Ref. ACS-Counties-Pt1'!AP850</f>
        <v>738</v>
      </c>
      <c r="U93" s="140">
        <v>4.593819230610599E-3</v>
      </c>
      <c r="V93" s="108"/>
      <c r="W93" s="79"/>
    </row>
    <row r="94" spans="1:24" hidden="1" x14ac:dyDescent="0.3">
      <c r="A94" s="4" t="s">
        <v>125</v>
      </c>
      <c r="B94" s="2">
        <f>'ACS-5YR-2019'!H851</f>
        <v>621</v>
      </c>
      <c r="C94" s="140">
        <v>3.6827279466271311E-3</v>
      </c>
      <c r="D94" s="2">
        <f>'Ref. ACS-Counties-Pt1'!R851</f>
        <v>795</v>
      </c>
      <c r="E94" s="140">
        <v>2.8710060862730835E-3</v>
      </c>
      <c r="F94" s="2">
        <f>'Ref. ACS-Counties-Pt1'!AB851</f>
        <v>131</v>
      </c>
      <c r="G94" s="140">
        <v>1.7038904297106484E-3</v>
      </c>
      <c r="H94" s="2">
        <f>'Ref. ACS-Counties-Pt1'!AL851</f>
        <v>20</v>
      </c>
      <c r="I94" s="140">
        <v>1.7038904297106484E-3</v>
      </c>
      <c r="J94" s="2">
        <f>'Ref. ACS-Counties-Pt1'!AV851</f>
        <v>214</v>
      </c>
      <c r="K94" s="140">
        <v>1.7038904297106484E-3</v>
      </c>
      <c r="L94" s="2">
        <f>'Ref. ACS-Counties-Pt1'!BF851</f>
        <v>394</v>
      </c>
      <c r="M94" s="140">
        <v>1.7038904297106484E-3</v>
      </c>
      <c r="N94" s="2">
        <f>'Ref. ACS-Counties-Pt1'!BP851</f>
        <v>273</v>
      </c>
      <c r="O94" s="140">
        <v>1.7038904297106484E-3</v>
      </c>
      <c r="P94" s="2">
        <f>'Ref. ACS-Counties-Pt1'!BZ851</f>
        <v>311</v>
      </c>
      <c r="Q94" s="140">
        <v>1.7038904297106484E-3</v>
      </c>
      <c r="R94" s="2">
        <f>'Ref. ACS-Counties-Pt1'!CJ851</f>
        <v>3022</v>
      </c>
      <c r="S94" s="140">
        <v>1.7038904297106484E-3</v>
      </c>
      <c r="T94" s="2">
        <f>'Ref. ACS-Counties-Pt1'!AP851</f>
        <v>467</v>
      </c>
      <c r="U94" s="140">
        <v>1.7038904297106484E-3</v>
      </c>
      <c r="V94" s="108"/>
      <c r="W94" s="79"/>
    </row>
    <row r="95" spans="1:24" hidden="1" x14ac:dyDescent="0.3">
      <c r="A95" s="4" t="s">
        <v>126</v>
      </c>
      <c r="B95" s="2">
        <f>'ACS-5YR-2019'!H852</f>
        <v>910</v>
      </c>
      <c r="C95" s="140">
        <v>5.3965900667160864E-3</v>
      </c>
      <c r="D95" s="2">
        <f>'Ref. ACS-Counties-Pt1'!R852</f>
        <v>957</v>
      </c>
      <c r="E95" s="140">
        <v>3.88755009645801E-3</v>
      </c>
      <c r="F95" s="2">
        <f>'Ref. ACS-Counties-Pt1'!AB852</f>
        <v>187</v>
      </c>
      <c r="G95" s="140">
        <v>1.6447839993449995E-3</v>
      </c>
      <c r="H95" s="2">
        <f>'Ref. ACS-Counties-Pt1'!AL852</f>
        <v>180</v>
      </c>
      <c r="I95" s="140">
        <v>1.6447839993449995E-3</v>
      </c>
      <c r="J95" s="2">
        <f>'Ref. ACS-Counties-Pt1'!AV852</f>
        <v>155</v>
      </c>
      <c r="K95" s="140">
        <v>1.6447839993449995E-3</v>
      </c>
      <c r="L95" s="2">
        <f>'Ref. ACS-Counties-Pt1'!BF852</f>
        <v>565</v>
      </c>
      <c r="M95" s="140">
        <v>1.6447839993449995E-3</v>
      </c>
      <c r="N95" s="2">
        <f>'Ref. ACS-Counties-Pt1'!BP852</f>
        <v>279</v>
      </c>
      <c r="O95" s="140">
        <v>1.6447839993449995E-3</v>
      </c>
      <c r="P95" s="2">
        <f>'Ref. ACS-Counties-Pt1'!BZ852</f>
        <v>507</v>
      </c>
      <c r="Q95" s="140">
        <v>1.6447839993449995E-3</v>
      </c>
      <c r="R95" s="2">
        <f>'Ref. ACS-Counties-Pt1'!CJ852</f>
        <v>4027</v>
      </c>
      <c r="S95" s="140">
        <v>1.6447839993449995E-3</v>
      </c>
      <c r="T95" s="2">
        <f>'Ref. ACS-Counties-Pt1'!AP852</f>
        <v>595</v>
      </c>
      <c r="U95" s="140">
        <v>1.6447839993449995E-3</v>
      </c>
      <c r="V95" s="108"/>
      <c r="W95" s="79"/>
    </row>
    <row r="96" spans="1:24" hidden="1" x14ac:dyDescent="0.3">
      <c r="A96" s="4" t="s">
        <v>127</v>
      </c>
      <c r="B96" s="2">
        <f>'ACS-5YR-2019'!H853</f>
        <v>861</v>
      </c>
      <c r="C96" s="140">
        <v>5.1060044477390662E-3</v>
      </c>
      <c r="D96" s="2">
        <f>'Ref. ACS-Counties-Pt1'!R853</f>
        <v>1277</v>
      </c>
      <c r="E96" s="140">
        <v>4.1830948406331803E-3</v>
      </c>
      <c r="F96" s="2">
        <f>'Ref. ACS-Counties-Pt1'!AB853</f>
        <v>65</v>
      </c>
      <c r="G96" s="140">
        <v>1.8241731654352956E-3</v>
      </c>
      <c r="H96" s="2">
        <f>'Ref. ACS-Counties-Pt1'!AL853</f>
        <v>76</v>
      </c>
      <c r="I96" s="140">
        <v>1.8241731654352956E-3</v>
      </c>
      <c r="J96" s="2">
        <f>'Ref. ACS-Counties-Pt1'!AV853</f>
        <v>223</v>
      </c>
      <c r="K96" s="140">
        <v>1.8241731654352956E-3</v>
      </c>
      <c r="L96" s="2">
        <f>'Ref. ACS-Counties-Pt1'!BF853</f>
        <v>494</v>
      </c>
      <c r="M96" s="140">
        <v>1.8241731654352956E-3</v>
      </c>
      <c r="N96" s="2">
        <f>'Ref. ACS-Counties-Pt1'!BP853</f>
        <v>372</v>
      </c>
      <c r="O96" s="140">
        <v>1.8241731654352956E-3</v>
      </c>
      <c r="P96" s="2">
        <f>'Ref. ACS-Counties-Pt1'!BZ853</f>
        <v>634</v>
      </c>
      <c r="Q96" s="140">
        <v>1.8241731654352956E-3</v>
      </c>
      <c r="R96" s="2">
        <f>'Ref. ACS-Counties-Pt1'!CJ853</f>
        <v>4429</v>
      </c>
      <c r="S96" s="140">
        <v>1.8241731654352956E-3</v>
      </c>
      <c r="T96" s="2">
        <f>'Ref. ACS-Counties-Pt1'!AP853</f>
        <v>547</v>
      </c>
      <c r="U96" s="140">
        <v>1.8241731654352956E-3</v>
      </c>
      <c r="V96" s="108"/>
      <c r="W96" s="79"/>
    </row>
    <row r="97" spans="1:23" hidden="1" x14ac:dyDescent="0.3">
      <c r="A97" s="4" t="s">
        <v>128</v>
      </c>
      <c r="B97" s="2">
        <f>'ACS-5YR-2019'!H854</f>
        <v>618</v>
      </c>
      <c r="C97" s="140">
        <v>3.6649369903632321E-3</v>
      </c>
      <c r="D97" s="2">
        <f>'Ref. ACS-Counties-Pt1'!R854</f>
        <v>831</v>
      </c>
      <c r="E97" s="140">
        <v>2.6046910420712815E-3</v>
      </c>
      <c r="F97" s="2">
        <f>'Ref. ACS-Counties-Pt1'!AB854</f>
        <v>117</v>
      </c>
      <c r="G97" s="140">
        <v>1.7190695129952118E-3</v>
      </c>
      <c r="H97" s="2">
        <f>'Ref. ACS-Counties-Pt1'!AL854</f>
        <v>55</v>
      </c>
      <c r="I97" s="140">
        <v>1.7190695129952118E-3</v>
      </c>
      <c r="J97" s="2">
        <f>'Ref. ACS-Counties-Pt1'!AV854</f>
        <v>152</v>
      </c>
      <c r="K97" s="140">
        <v>1.7190695129952118E-3</v>
      </c>
      <c r="L97" s="2">
        <f>'Ref. ACS-Counties-Pt1'!BF854</f>
        <v>526</v>
      </c>
      <c r="M97" s="140">
        <v>1.7190695129952118E-3</v>
      </c>
      <c r="N97" s="2">
        <f>'Ref. ACS-Counties-Pt1'!BP854</f>
        <v>403</v>
      </c>
      <c r="O97" s="140">
        <v>1.7190695129952118E-3</v>
      </c>
      <c r="P97" s="2">
        <f>'Ref. ACS-Counties-Pt1'!BZ854</f>
        <v>363</v>
      </c>
      <c r="Q97" s="140">
        <v>1.7190695129952118E-3</v>
      </c>
      <c r="R97" s="2">
        <f>'Ref. ACS-Counties-Pt1'!CJ854</f>
        <v>3249</v>
      </c>
      <c r="S97" s="140">
        <v>1.7190695129952118E-3</v>
      </c>
      <c r="T97" s="2">
        <f>'Ref. ACS-Counties-Pt1'!AP854</f>
        <v>380</v>
      </c>
      <c r="U97" s="140">
        <v>1.7190695129952118E-3</v>
      </c>
      <c r="V97" s="108"/>
      <c r="W97" s="79"/>
    </row>
    <row r="98" spans="1:23" hidden="1" x14ac:dyDescent="0.3">
      <c r="A98" s="4" t="s">
        <v>129</v>
      </c>
      <c r="B98" s="2">
        <f>'ACS-5YR-2019'!H855</f>
        <v>665</v>
      </c>
      <c r="C98" s="140">
        <v>3.9436619718309857E-3</v>
      </c>
      <c r="D98" s="2">
        <f>'Ref. ACS-Counties-Pt1'!R855</f>
        <v>825</v>
      </c>
      <c r="E98" s="140">
        <v>3.1275778971504289E-3</v>
      </c>
      <c r="F98" s="2">
        <f>'Ref. ACS-Counties-Pt1'!AB855</f>
        <v>314</v>
      </c>
      <c r="G98" s="140">
        <v>1.7517275406680607E-3</v>
      </c>
      <c r="H98" s="2">
        <f>'Ref. ACS-Counties-Pt1'!AL855</f>
        <v>68</v>
      </c>
      <c r="I98" s="140">
        <v>1.7517275406680607E-3</v>
      </c>
      <c r="J98" s="2">
        <f>'Ref. ACS-Counties-Pt1'!AV855</f>
        <v>88</v>
      </c>
      <c r="K98" s="140">
        <v>1.7517275406680607E-3</v>
      </c>
      <c r="L98" s="2">
        <f>'Ref. ACS-Counties-Pt1'!BF855</f>
        <v>408</v>
      </c>
      <c r="M98" s="140">
        <v>1.7517275406680607E-3</v>
      </c>
      <c r="N98" s="2">
        <f>'Ref. ACS-Counties-Pt1'!BP855</f>
        <v>470</v>
      </c>
      <c r="O98" s="140">
        <v>1.7517275406680607E-3</v>
      </c>
      <c r="P98" s="2">
        <f>'Ref. ACS-Counties-Pt1'!BZ855</f>
        <v>555</v>
      </c>
      <c r="Q98" s="140">
        <v>1.7517275406680607E-3</v>
      </c>
      <c r="R98" s="2">
        <f>'Ref. ACS-Counties-Pt1'!CJ855</f>
        <v>3691</v>
      </c>
      <c r="S98" s="140">
        <v>1.7517275406680607E-3</v>
      </c>
      <c r="T98" s="2">
        <f>'Ref. ACS-Counties-Pt1'!AP855</f>
        <v>296</v>
      </c>
      <c r="U98" s="140">
        <v>1.7517275406680607E-3</v>
      </c>
      <c r="V98" s="108"/>
      <c r="W98" s="79"/>
    </row>
    <row r="99" spans="1:23" hidden="1" x14ac:dyDescent="0.3">
      <c r="A99" s="4" t="s">
        <v>130</v>
      </c>
      <c r="B99" s="2">
        <f>'ACS-5YR-2019'!H856</f>
        <v>372</v>
      </c>
      <c r="C99" s="140">
        <v>2.206078576723499E-3</v>
      </c>
      <c r="D99" s="2">
        <f>'Ref. ACS-Counties-Pt1'!R856</f>
        <v>679</v>
      </c>
      <c r="E99" s="140">
        <v>1.8771962871785544E-3</v>
      </c>
      <c r="F99" s="2">
        <f>'Ref. ACS-Counties-Pt1'!AB856</f>
        <v>121</v>
      </c>
      <c r="G99" s="140">
        <v>1.5208214858543976E-3</v>
      </c>
      <c r="H99" s="2">
        <f>'Ref. ACS-Counties-Pt1'!AL856</f>
        <v>85</v>
      </c>
      <c r="I99" s="140">
        <v>1.5208214858543976E-3</v>
      </c>
      <c r="J99" s="2">
        <f>'Ref. ACS-Counties-Pt1'!AV856</f>
        <v>100</v>
      </c>
      <c r="K99" s="140">
        <v>1.5208214858543976E-3</v>
      </c>
      <c r="L99" s="2">
        <f>'Ref. ACS-Counties-Pt1'!BF856</f>
        <v>377</v>
      </c>
      <c r="M99" s="140">
        <v>1.5208214858543976E-3</v>
      </c>
      <c r="N99" s="2">
        <f>'Ref. ACS-Counties-Pt1'!BP856</f>
        <v>277</v>
      </c>
      <c r="O99" s="140">
        <v>1.5208214858543976E-3</v>
      </c>
      <c r="P99" s="2">
        <f>'Ref. ACS-Counties-Pt1'!BZ856</f>
        <v>367</v>
      </c>
      <c r="Q99" s="140">
        <v>1.5208214858543976E-3</v>
      </c>
      <c r="R99" s="2">
        <f>'Ref. ACS-Counties-Pt1'!CJ856</f>
        <v>2584</v>
      </c>
      <c r="S99" s="140">
        <v>1.5208214858543976E-3</v>
      </c>
      <c r="T99" s="2">
        <f>'Ref. ACS-Counties-Pt1'!AP856</f>
        <v>197</v>
      </c>
      <c r="U99" s="140">
        <v>1.5208214858543976E-3</v>
      </c>
      <c r="V99" s="108"/>
      <c r="W99" s="79"/>
    </row>
    <row r="100" spans="1:23" hidden="1" x14ac:dyDescent="0.3">
      <c r="A100" s="4" t="s">
        <v>131</v>
      </c>
      <c r="B100" s="2">
        <f>'ACS-5YR-2019'!H857</f>
        <v>487</v>
      </c>
      <c r="C100" s="140">
        <v>2.8880652335063011E-3</v>
      </c>
      <c r="D100" s="2">
        <f>'Ref. ACS-Counties-Pt1'!R857</f>
        <v>728</v>
      </c>
      <c r="E100" s="140">
        <v>2.3123940423375967E-3</v>
      </c>
      <c r="F100" s="2">
        <f>'Ref. ACS-Counties-Pt1'!AB857</f>
        <v>355</v>
      </c>
      <c r="G100" s="140">
        <v>1.5122353377338366E-3</v>
      </c>
      <c r="H100" s="2">
        <f>'Ref. ACS-Counties-Pt1'!AL857</f>
        <v>202</v>
      </c>
      <c r="I100" s="140">
        <v>1.5122353377338366E-3</v>
      </c>
      <c r="J100" s="2">
        <f>'Ref. ACS-Counties-Pt1'!AV857</f>
        <v>147</v>
      </c>
      <c r="K100" s="140">
        <v>1.5122353377338366E-3</v>
      </c>
      <c r="L100" s="2">
        <f>'Ref. ACS-Counties-Pt1'!BF857</f>
        <v>354</v>
      </c>
      <c r="M100" s="140">
        <v>1.5122353377338366E-3</v>
      </c>
      <c r="N100" s="2">
        <f>'Ref. ACS-Counties-Pt1'!BP857</f>
        <v>412</v>
      </c>
      <c r="O100" s="140">
        <v>1.5122353377338366E-3</v>
      </c>
      <c r="P100" s="2">
        <f>'Ref. ACS-Counties-Pt1'!BZ857</f>
        <v>362</v>
      </c>
      <c r="Q100" s="140">
        <v>1.5122353377338366E-3</v>
      </c>
      <c r="R100" s="2">
        <f>'Ref. ACS-Counties-Pt1'!CJ857</f>
        <v>3272</v>
      </c>
      <c r="S100" s="140">
        <v>1.5122353377338366E-3</v>
      </c>
      <c r="T100" s="2">
        <f>'Ref. ACS-Counties-Pt1'!AP857</f>
        <v>180</v>
      </c>
      <c r="U100" s="140">
        <v>1.5122353377338366E-3</v>
      </c>
      <c r="V100" s="108"/>
      <c r="W100" s="79"/>
    </row>
    <row r="101" spans="1:23" hidden="1" x14ac:dyDescent="0.3">
      <c r="A101" s="4" t="s">
        <v>132</v>
      </c>
      <c r="B101" s="2">
        <f>'ACS-5YR-2019'!H858</f>
        <v>282</v>
      </c>
      <c r="C101" s="140">
        <v>1.6723498888065234E-3</v>
      </c>
      <c r="D101" s="2">
        <f>'Ref. ACS-Counties-Pt1'!R858</f>
        <v>394</v>
      </c>
      <c r="E101" s="140">
        <v>1.5037056764077349E-3</v>
      </c>
      <c r="F101" s="2">
        <f>'Ref. ACS-Counties-Pt1'!AB858</f>
        <v>151</v>
      </c>
      <c r="G101" s="140">
        <v>1.244684829334207E-3</v>
      </c>
      <c r="H101" s="2">
        <f>'Ref. ACS-Counties-Pt1'!AL858</f>
        <v>19</v>
      </c>
      <c r="I101" s="140">
        <v>1.244684829334207E-3</v>
      </c>
      <c r="J101" s="2">
        <f>'Ref. ACS-Counties-Pt1'!AV858</f>
        <v>114</v>
      </c>
      <c r="K101" s="140">
        <v>1.244684829334207E-3</v>
      </c>
      <c r="L101" s="2">
        <f>'Ref. ACS-Counties-Pt1'!BF858</f>
        <v>407</v>
      </c>
      <c r="M101" s="140">
        <v>1.244684829334207E-3</v>
      </c>
      <c r="N101" s="2">
        <f>'Ref. ACS-Counties-Pt1'!BP858</f>
        <v>200</v>
      </c>
      <c r="O101" s="140">
        <v>1.244684829334207E-3</v>
      </c>
      <c r="P101" s="2">
        <f>'Ref. ACS-Counties-Pt1'!BZ858</f>
        <v>159</v>
      </c>
      <c r="Q101" s="140">
        <v>1.244684829334207E-3</v>
      </c>
      <c r="R101" s="2">
        <f>'Ref. ACS-Counties-Pt1'!CJ858</f>
        <v>1907</v>
      </c>
      <c r="S101" s="140">
        <v>1.244684829334207E-3</v>
      </c>
      <c r="T101" s="2">
        <f>'Ref. ACS-Counties-Pt1'!AP858</f>
        <v>211</v>
      </c>
      <c r="U101" s="140">
        <v>1.244684829334207E-3</v>
      </c>
      <c r="V101" s="108"/>
      <c r="W101" s="79"/>
    </row>
    <row r="102" spans="1:23" hidden="1" x14ac:dyDescent="0.3">
      <c r="A102" s="4" t="s">
        <v>133</v>
      </c>
      <c r="B102" s="2">
        <f>'ACS-5YR-2019'!H859</f>
        <v>618</v>
      </c>
      <c r="C102" s="140">
        <v>3.6649369903632321E-3</v>
      </c>
      <c r="D102" s="2">
        <f>'Ref. ACS-Counties-Pt1'!R859</f>
        <v>1089</v>
      </c>
      <c r="E102" s="140">
        <v>2.4098263755821582E-3</v>
      </c>
      <c r="F102" s="2">
        <f>'Ref. ACS-Counties-Pt1'!AB859</f>
        <v>164</v>
      </c>
      <c r="G102" s="140">
        <v>2.3674770201711618E-3</v>
      </c>
      <c r="H102" s="2">
        <f>'Ref. ACS-Counties-Pt1'!AL859</f>
        <v>100</v>
      </c>
      <c r="I102" s="140">
        <v>2.3674770201711618E-3</v>
      </c>
      <c r="J102" s="2">
        <f>'Ref. ACS-Counties-Pt1'!AV859</f>
        <v>328</v>
      </c>
      <c r="K102" s="140">
        <v>2.3674770201711618E-3</v>
      </c>
      <c r="L102" s="2">
        <f>'Ref. ACS-Counties-Pt1'!BF859</f>
        <v>383</v>
      </c>
      <c r="M102" s="140">
        <v>2.3674770201711618E-3</v>
      </c>
      <c r="N102" s="2">
        <f>'Ref. ACS-Counties-Pt1'!BP859</f>
        <v>368</v>
      </c>
      <c r="O102" s="140">
        <v>2.3674770201711618E-3</v>
      </c>
      <c r="P102" s="2">
        <f>'Ref. ACS-Counties-Pt1'!BZ859</f>
        <v>448</v>
      </c>
      <c r="Q102" s="140">
        <v>2.3674770201711618E-3</v>
      </c>
      <c r="R102" s="2">
        <f>'Ref. ACS-Counties-Pt1'!CJ859</f>
        <v>3622</v>
      </c>
      <c r="S102" s="140">
        <v>2.3674770201711618E-3</v>
      </c>
      <c r="T102" s="2">
        <f>'Ref. ACS-Counties-Pt1'!AP859</f>
        <v>280</v>
      </c>
      <c r="U102" s="140">
        <v>2.3674770201711618E-3</v>
      </c>
      <c r="V102" s="108"/>
      <c r="W102" s="79"/>
    </row>
    <row r="103" spans="1:23" hidden="1" x14ac:dyDescent="0.3">
      <c r="A103" s="4" t="s">
        <v>134</v>
      </c>
      <c r="B103" s="2">
        <f>'ACS-5YR-2019'!H860</f>
        <v>604</v>
      </c>
      <c r="C103" s="140">
        <v>3.5819125277983693E-3</v>
      </c>
      <c r="D103" s="2">
        <f>'Ref. ACS-Counties-Pt1'!R860</f>
        <v>839</v>
      </c>
      <c r="E103" s="140">
        <v>2.8839970640390251E-3</v>
      </c>
      <c r="F103" s="2">
        <f>'Ref. ACS-Counties-Pt1'!AB860</f>
        <v>128</v>
      </c>
      <c r="G103" s="140">
        <v>2.5556056584556002E-3</v>
      </c>
      <c r="H103" s="2">
        <f>'Ref. ACS-Counties-Pt1'!AL860</f>
        <v>63</v>
      </c>
      <c r="I103" s="140">
        <v>2.5556056584556002E-3</v>
      </c>
      <c r="J103" s="2">
        <f>'Ref. ACS-Counties-Pt1'!AV860</f>
        <v>314</v>
      </c>
      <c r="K103" s="140">
        <v>2.5556056584556002E-3</v>
      </c>
      <c r="L103" s="2">
        <f>'Ref. ACS-Counties-Pt1'!BF860</f>
        <v>742</v>
      </c>
      <c r="M103" s="140">
        <v>2.5556056584556002E-3</v>
      </c>
      <c r="N103" s="2">
        <f>'Ref. ACS-Counties-Pt1'!BP860</f>
        <v>650</v>
      </c>
      <c r="O103" s="140">
        <v>2.5556056584556002E-3</v>
      </c>
      <c r="P103" s="2">
        <f>'Ref. ACS-Counties-Pt1'!BZ860</f>
        <v>460</v>
      </c>
      <c r="Q103" s="140">
        <v>2.5556056584556002E-3</v>
      </c>
      <c r="R103" s="2">
        <f>'Ref. ACS-Counties-Pt1'!CJ860</f>
        <v>4084</v>
      </c>
      <c r="S103" s="140">
        <v>2.5556056584556002E-3</v>
      </c>
      <c r="T103" s="2">
        <f>'Ref. ACS-Counties-Pt1'!AP860</f>
        <v>234</v>
      </c>
      <c r="U103" s="140">
        <v>2.5556056584556002E-3</v>
      </c>
      <c r="V103" s="108"/>
      <c r="W103" s="79"/>
    </row>
    <row r="104" spans="1:23" hidden="1" x14ac:dyDescent="0.3">
      <c r="A104" s="4" t="s">
        <v>135</v>
      </c>
      <c r="B104" s="2">
        <f>'ACS-5YR-2019'!H861</f>
        <v>320</v>
      </c>
      <c r="C104" s="140">
        <v>1.8977020014825797E-3</v>
      </c>
      <c r="D104" s="2">
        <f>'Ref. ACS-Counties-Pt1'!R861</f>
        <v>535</v>
      </c>
      <c r="E104" s="140">
        <v>1.8771962871785544E-3</v>
      </c>
      <c r="F104" s="2">
        <f>'Ref. ACS-Counties-Pt1'!AB861</f>
        <v>179</v>
      </c>
      <c r="G104" s="140">
        <v>2.6554962923939149E-3</v>
      </c>
      <c r="H104" s="2">
        <f>'Ref. ACS-Counties-Pt1'!AL861</f>
        <v>49</v>
      </c>
      <c r="I104" s="140">
        <v>2.6554962923939149E-3</v>
      </c>
      <c r="J104" s="2">
        <f>'Ref. ACS-Counties-Pt1'!AV861</f>
        <v>310</v>
      </c>
      <c r="K104" s="140">
        <v>2.6554962923939149E-3</v>
      </c>
      <c r="L104" s="2">
        <f>'Ref. ACS-Counties-Pt1'!BF861</f>
        <v>591</v>
      </c>
      <c r="M104" s="140">
        <v>2.6554962923939149E-3</v>
      </c>
      <c r="N104" s="2">
        <f>'Ref. ACS-Counties-Pt1'!BP861</f>
        <v>529</v>
      </c>
      <c r="O104" s="140">
        <v>2.6554962923939149E-3</v>
      </c>
      <c r="P104" s="2">
        <f>'Ref. ACS-Counties-Pt1'!BZ861</f>
        <v>485</v>
      </c>
      <c r="Q104" s="140">
        <v>2.6554962923939149E-3</v>
      </c>
      <c r="R104" s="2">
        <f>'Ref. ACS-Counties-Pt1'!CJ861</f>
        <v>3256</v>
      </c>
      <c r="S104" s="140">
        <v>2.6554962923939149E-3</v>
      </c>
      <c r="T104" s="2">
        <f>'Ref. ACS-Counties-Pt1'!AP861</f>
        <v>166</v>
      </c>
      <c r="U104" s="140">
        <v>2.6554962923939149E-3</v>
      </c>
      <c r="V104" s="108"/>
      <c r="W104" s="79"/>
    </row>
    <row r="105" spans="1:23" hidden="1" x14ac:dyDescent="0.3">
      <c r="A105" s="4" t="s">
        <v>136</v>
      </c>
      <c r="B105" s="2">
        <f>'ACS-5YR-2019'!H862</f>
        <v>226</v>
      </c>
      <c r="C105" s="140">
        <v>1.3402520385470719E-3</v>
      </c>
      <c r="D105" s="2">
        <f>'Ref. ACS-Counties-Pt1'!R862</f>
        <v>272</v>
      </c>
      <c r="E105" s="140">
        <v>9.8406656577007274E-4</v>
      </c>
      <c r="F105" s="2">
        <f>'Ref. ACS-Counties-Pt1'!AB862</f>
        <v>48</v>
      </c>
      <c r="G105" s="140">
        <v>1.3957857038487255E-3</v>
      </c>
      <c r="H105" s="2">
        <f>'Ref. ACS-Counties-Pt1'!AL862</f>
        <v>37</v>
      </c>
      <c r="I105" s="140">
        <v>1.3957857038487255E-3</v>
      </c>
      <c r="J105" s="2">
        <f>'Ref. ACS-Counties-Pt1'!AV862</f>
        <v>180</v>
      </c>
      <c r="K105" s="140">
        <v>1.3957857038487255E-3</v>
      </c>
      <c r="L105" s="2">
        <f>'Ref. ACS-Counties-Pt1'!BF862</f>
        <v>494</v>
      </c>
      <c r="M105" s="140">
        <v>1.3957857038487255E-3</v>
      </c>
      <c r="N105" s="2">
        <f>'Ref. ACS-Counties-Pt1'!BP862</f>
        <v>81</v>
      </c>
      <c r="O105" s="140">
        <v>1.3957857038487255E-3</v>
      </c>
      <c r="P105" s="2">
        <f>'Ref. ACS-Counties-Pt1'!BZ862</f>
        <v>24</v>
      </c>
      <c r="Q105" s="140">
        <v>1.3957857038487255E-3</v>
      </c>
      <c r="R105" s="2">
        <f>'Ref. ACS-Counties-Pt1'!CJ862</f>
        <v>1439</v>
      </c>
      <c r="S105" s="140">
        <v>1.3957857038487255E-3</v>
      </c>
      <c r="T105" s="2">
        <f>'Ref. ACS-Counties-Pt1'!AP862</f>
        <v>59</v>
      </c>
      <c r="U105" s="140">
        <v>1.3957857038487255E-3</v>
      </c>
      <c r="V105" s="108"/>
      <c r="W105" s="79"/>
    </row>
    <row r="106" spans="1:23" hidden="1" x14ac:dyDescent="0.3">
      <c r="A106" s="4" t="s">
        <v>137</v>
      </c>
      <c r="B106" s="2">
        <f>'ACS-5YR-2019'!H863</f>
        <v>50</v>
      </c>
      <c r="C106" s="140">
        <v>2.9651593773165309E-4</v>
      </c>
      <c r="D106" s="2">
        <f>'Ref. ACS-Counties-Pt1'!R863</f>
        <v>87</v>
      </c>
      <c r="E106" s="140">
        <v>3.5725188856339273E-4</v>
      </c>
      <c r="F106" s="2">
        <f>'Ref. ACS-Counties-Pt1'!AB863</f>
        <v>0</v>
      </c>
      <c r="G106" s="140">
        <v>7.3380901616081735E-4</v>
      </c>
      <c r="H106" s="2">
        <f>'Ref. ACS-Counties-Pt1'!AL863</f>
        <v>53</v>
      </c>
      <c r="I106" s="140">
        <v>7.3380901616081735E-4</v>
      </c>
      <c r="J106" s="2">
        <f>'Ref. ACS-Counties-Pt1'!AV863</f>
        <v>43</v>
      </c>
      <c r="K106" s="140">
        <v>7.3380901616081735E-4</v>
      </c>
      <c r="L106" s="2">
        <f>'Ref. ACS-Counties-Pt1'!BF863</f>
        <v>218</v>
      </c>
      <c r="M106" s="140">
        <v>7.3380901616081735E-4</v>
      </c>
      <c r="N106" s="2">
        <f>'Ref. ACS-Counties-Pt1'!BP863</f>
        <v>43</v>
      </c>
      <c r="O106" s="140">
        <v>7.3380901616081735E-4</v>
      </c>
      <c r="P106" s="2">
        <f>'Ref. ACS-Counties-Pt1'!BZ863</f>
        <v>50</v>
      </c>
      <c r="Q106" s="140">
        <v>7.3380901616081735E-4</v>
      </c>
      <c r="R106" s="2">
        <f>'Ref. ACS-Counties-Pt1'!CJ863</f>
        <v>604</v>
      </c>
      <c r="S106" s="140">
        <v>7.3380901616081735E-4</v>
      </c>
      <c r="T106" s="2">
        <f>'Ref. ACS-Counties-Pt1'!AP863</f>
        <v>0</v>
      </c>
      <c r="U106" s="140">
        <v>7.3380901616081735E-4</v>
      </c>
      <c r="V106" s="108"/>
      <c r="W106" s="79"/>
    </row>
    <row r="107" spans="1:23" hidden="1" x14ac:dyDescent="0.3">
      <c r="A107" s="4" t="s">
        <v>138</v>
      </c>
      <c r="B107" s="2">
        <f>'ACS-5YR-2019'!H864</f>
        <v>75</v>
      </c>
      <c r="C107" s="140">
        <v>4.4477390659747963E-4</v>
      </c>
      <c r="D107" s="2">
        <f>'Ref. ACS-Counties-Pt1'!R864</f>
        <v>129</v>
      </c>
      <c r="E107" s="140">
        <v>3.052879774996265E-4</v>
      </c>
      <c r="F107" s="2">
        <f>'Ref. ACS-Counties-Pt1'!AB864</f>
        <v>0</v>
      </c>
      <c r="G107" s="140">
        <v>7.1456684492634539E-4</v>
      </c>
      <c r="H107" s="2">
        <f>'Ref. ACS-Counties-Pt1'!AL864</f>
        <v>18</v>
      </c>
      <c r="I107" s="140">
        <v>7.1456684492634539E-4</v>
      </c>
      <c r="J107" s="2">
        <f>'Ref. ACS-Counties-Pt1'!AV864</f>
        <v>0</v>
      </c>
      <c r="K107" s="140">
        <v>7.1456684492634539E-4</v>
      </c>
      <c r="L107" s="2">
        <f>'Ref. ACS-Counties-Pt1'!BF864</f>
        <v>85</v>
      </c>
      <c r="M107" s="140">
        <v>7.1456684492634539E-4</v>
      </c>
      <c r="N107" s="2">
        <f>'Ref. ACS-Counties-Pt1'!BP864</f>
        <v>137</v>
      </c>
      <c r="O107" s="140">
        <v>7.1456684492634539E-4</v>
      </c>
      <c r="P107" s="2">
        <f>'Ref. ACS-Counties-Pt1'!BZ864</f>
        <v>101</v>
      </c>
      <c r="Q107" s="140">
        <v>7.1456684492634539E-4</v>
      </c>
      <c r="R107" s="2">
        <f>'Ref. ACS-Counties-Pt1'!CJ864</f>
        <v>564</v>
      </c>
      <c r="S107" s="140">
        <v>7.1456684492634539E-4</v>
      </c>
      <c r="T107" s="2">
        <f>'Ref. ACS-Counties-Pt1'!AP864</f>
        <v>0</v>
      </c>
      <c r="U107" s="140">
        <v>7.1456684492634539E-4</v>
      </c>
      <c r="V107" s="108"/>
      <c r="W107" s="79"/>
    </row>
    <row r="108" spans="1:23" hidden="1" x14ac:dyDescent="0.3">
      <c r="A108" s="4" t="s">
        <v>139</v>
      </c>
      <c r="B108" s="2">
        <f>'ACS-5YR-2019'!H865</f>
        <v>50</v>
      </c>
      <c r="C108" s="140">
        <v>2.9651593773165309E-4</v>
      </c>
      <c r="D108" s="2">
        <f>'Ref. ACS-Counties-Pt1'!R865</f>
        <v>30</v>
      </c>
      <c r="E108" s="140">
        <v>1.9161692204763792E-4</v>
      </c>
      <c r="F108" s="2">
        <f>'Ref. ACS-Counties-Pt1'!AB865</f>
        <v>79</v>
      </c>
      <c r="G108" s="140">
        <v>6.2740210909529139E-4</v>
      </c>
      <c r="H108" s="2">
        <f>'Ref. ACS-Counties-Pt1'!AL865</f>
        <v>0</v>
      </c>
      <c r="I108" s="140">
        <v>6.2740210909529139E-4</v>
      </c>
      <c r="J108" s="2">
        <f>'Ref. ACS-Counties-Pt1'!AV865</f>
        <v>56</v>
      </c>
      <c r="K108" s="140">
        <v>6.2740210909529139E-4</v>
      </c>
      <c r="L108" s="2">
        <f>'Ref. ACS-Counties-Pt1'!BF865</f>
        <v>172</v>
      </c>
      <c r="M108" s="140">
        <v>6.2740210909529139E-4</v>
      </c>
      <c r="N108" s="2">
        <f>'Ref. ACS-Counties-Pt1'!BP865</f>
        <v>68</v>
      </c>
      <c r="O108" s="140">
        <v>6.2740210909529139E-4</v>
      </c>
      <c r="P108" s="2">
        <f>'Ref. ACS-Counties-Pt1'!BZ865</f>
        <v>0</v>
      </c>
      <c r="Q108" s="140">
        <v>6.2740210909529139E-4</v>
      </c>
      <c r="R108" s="2">
        <f>'Ref. ACS-Counties-Pt1'!CJ865</f>
        <v>464</v>
      </c>
      <c r="S108" s="140">
        <v>6.2740210909529139E-4</v>
      </c>
      <c r="T108" s="2">
        <f>'Ref. ACS-Counties-Pt1'!AP865</f>
        <v>0</v>
      </c>
      <c r="U108" s="140">
        <v>6.2740210909529139E-4</v>
      </c>
      <c r="V108" s="108"/>
      <c r="W108" s="79"/>
    </row>
    <row r="109" spans="1:23" hidden="1" x14ac:dyDescent="0.3">
      <c r="A109" s="4" t="s">
        <v>140</v>
      </c>
      <c r="B109" s="2">
        <f>'ACS-5YR-2019'!H866</f>
        <v>66461</v>
      </c>
      <c r="C109" s="140">
        <v>0.3941349147516679</v>
      </c>
      <c r="D109" s="2">
        <f>'Ref. ACS-Counties-Pt1'!R866</f>
        <v>102034</v>
      </c>
      <c r="E109" s="140">
        <v>0.37070404604002521</v>
      </c>
      <c r="F109" s="2">
        <f>'Ref. ACS-Counties-Pt1'!AB866</f>
        <v>17734</v>
      </c>
      <c r="G109" s="140">
        <v>0.34205335892414335</v>
      </c>
      <c r="H109" s="2">
        <f>'Ref. ACS-Counties-Pt1'!AL866</f>
        <v>14780</v>
      </c>
      <c r="I109" s="140">
        <v>0.34205335892414335</v>
      </c>
      <c r="J109" s="2">
        <f>'Ref. ACS-Counties-Pt1'!AV866</f>
        <v>30405</v>
      </c>
      <c r="K109" s="140">
        <v>0.34205335892414335</v>
      </c>
      <c r="L109" s="2">
        <f>'Ref. ACS-Counties-Pt1'!BF866</f>
        <v>81259</v>
      </c>
      <c r="M109" s="140">
        <v>0.34205335892414335</v>
      </c>
      <c r="N109" s="2">
        <f>'Ref. ACS-Counties-Pt1'!BP866</f>
        <v>61956</v>
      </c>
      <c r="O109" s="140">
        <v>0.34205335892414335</v>
      </c>
      <c r="P109" s="2">
        <f>'Ref. ACS-Counties-Pt1'!BZ866</f>
        <v>52952</v>
      </c>
      <c r="Q109" s="140">
        <v>0.34205335892414335</v>
      </c>
      <c r="R109" s="2">
        <f>'Ref. ACS-Counties-Pt1'!CJ866</f>
        <v>475262</v>
      </c>
      <c r="S109" s="140">
        <v>0.34205335892414335</v>
      </c>
      <c r="T109" s="2">
        <f>'Ref. ACS-Counties-Pt1'!AP866</f>
        <v>29310</v>
      </c>
      <c r="U109" s="140">
        <v>0.34205335892414335</v>
      </c>
      <c r="V109" s="108"/>
      <c r="W109" s="79"/>
    </row>
    <row r="110" spans="1:23" hidden="1" x14ac:dyDescent="0.3">
      <c r="A110" s="4" t="s">
        <v>124</v>
      </c>
      <c r="B110" s="2">
        <f>'ACS-5YR-2019'!H867</f>
        <v>5153</v>
      </c>
      <c r="C110" s="140">
        <v>3.0558932542624165E-2</v>
      </c>
      <c r="D110" s="2">
        <f>'Ref. ACS-Counties-Pt1'!R867</f>
        <v>5514</v>
      </c>
      <c r="E110" s="140">
        <v>2.5199249121485127E-2</v>
      </c>
      <c r="F110" s="2">
        <f>'Ref. ACS-Counties-Pt1'!AB867</f>
        <v>928</v>
      </c>
      <c r="G110" s="140">
        <v>1.3800469876955898E-2</v>
      </c>
      <c r="H110" s="2">
        <f>'Ref. ACS-Counties-Pt1'!AL867</f>
        <v>721</v>
      </c>
      <c r="I110" s="140">
        <v>1.3800469876955898E-2</v>
      </c>
      <c r="J110" s="2">
        <f>'Ref. ACS-Counties-Pt1'!AV867</f>
        <v>1771</v>
      </c>
      <c r="K110" s="140">
        <v>1.3800469876955898E-2</v>
      </c>
      <c r="L110" s="2">
        <f>'Ref. ACS-Counties-Pt1'!BF867</f>
        <v>3470</v>
      </c>
      <c r="M110" s="140">
        <v>1.3800469876955898E-2</v>
      </c>
      <c r="N110" s="2">
        <f>'Ref. ACS-Counties-Pt1'!BP867</f>
        <v>2422</v>
      </c>
      <c r="O110" s="140">
        <v>1.3800469876955898E-2</v>
      </c>
      <c r="P110" s="2">
        <f>'Ref. ACS-Counties-Pt1'!BZ867</f>
        <v>3376</v>
      </c>
      <c r="Q110" s="140">
        <v>1.3800469876955898E-2</v>
      </c>
      <c r="R110" s="2">
        <f>'Ref. ACS-Counties-Pt1'!CJ867</f>
        <v>25961</v>
      </c>
      <c r="S110" s="140">
        <v>1.3800469876955898E-2</v>
      </c>
      <c r="T110" s="2">
        <f>'Ref. ACS-Counties-Pt1'!AP867</f>
        <v>1909</v>
      </c>
      <c r="U110" s="140">
        <v>1.3800469876955898E-2</v>
      </c>
      <c r="V110" s="108"/>
      <c r="W110" s="79"/>
    </row>
    <row r="111" spans="1:23" hidden="1" x14ac:dyDescent="0.3">
      <c r="A111" s="4" t="s">
        <v>125</v>
      </c>
      <c r="B111" s="2">
        <f>'ACS-5YR-2019'!H868</f>
        <v>3536</v>
      </c>
      <c r="C111" s="140">
        <v>2.0969607116382506E-2</v>
      </c>
      <c r="D111" s="2">
        <f>'Ref. ACS-Counties-Pt1'!R868</f>
        <v>4450</v>
      </c>
      <c r="E111" s="140">
        <v>1.772618916162725E-2</v>
      </c>
      <c r="F111" s="2">
        <f>'Ref. ACS-Counties-Pt1'!AB868</f>
        <v>510</v>
      </c>
      <c r="G111" s="140">
        <v>8.5573231947278592E-3</v>
      </c>
      <c r="H111" s="2">
        <f>'Ref. ACS-Counties-Pt1'!AL868</f>
        <v>622</v>
      </c>
      <c r="I111" s="140">
        <v>8.5573231947278592E-3</v>
      </c>
      <c r="J111" s="2">
        <f>'Ref. ACS-Counties-Pt1'!AV868</f>
        <v>1441</v>
      </c>
      <c r="K111" s="140">
        <v>8.5573231947278592E-3</v>
      </c>
      <c r="L111" s="2">
        <f>'Ref. ACS-Counties-Pt1'!BF868</f>
        <v>2404</v>
      </c>
      <c r="M111" s="140">
        <v>8.5573231947278592E-3</v>
      </c>
      <c r="N111" s="2">
        <f>'Ref. ACS-Counties-Pt1'!BP868</f>
        <v>1784</v>
      </c>
      <c r="O111" s="140">
        <v>8.5573231947278592E-3</v>
      </c>
      <c r="P111" s="2">
        <f>'Ref. ACS-Counties-Pt1'!BZ868</f>
        <v>3036</v>
      </c>
      <c r="Q111" s="140">
        <v>8.5573231947278592E-3</v>
      </c>
      <c r="R111" s="2">
        <f>'Ref. ACS-Counties-Pt1'!CJ868</f>
        <v>19705</v>
      </c>
      <c r="S111" s="140">
        <v>8.5573231947278592E-3</v>
      </c>
      <c r="T111" s="2">
        <f>'Ref. ACS-Counties-Pt1'!AP868</f>
        <v>1920</v>
      </c>
      <c r="U111" s="140">
        <v>8.5573231947278592E-3</v>
      </c>
      <c r="V111" s="108"/>
      <c r="W111" s="79"/>
    </row>
    <row r="112" spans="1:23" hidden="1" x14ac:dyDescent="0.3">
      <c r="A112" s="4" t="s">
        <v>126</v>
      </c>
      <c r="B112" s="2">
        <f>'ACS-5YR-2019'!H869</f>
        <v>3491</v>
      </c>
      <c r="C112" s="140">
        <v>2.0702742772424017E-2</v>
      </c>
      <c r="D112" s="2">
        <f>'Ref. ACS-Counties-Pt1'!R869</f>
        <v>5332</v>
      </c>
      <c r="E112" s="140">
        <v>1.7252018473170382E-2</v>
      </c>
      <c r="F112" s="2">
        <f>'Ref. ACS-Counties-Pt1'!AB869</f>
        <v>850</v>
      </c>
      <c r="G112" s="140">
        <v>9.4124882151283944E-3</v>
      </c>
      <c r="H112" s="2">
        <f>'Ref. ACS-Counties-Pt1'!AL869</f>
        <v>723</v>
      </c>
      <c r="I112" s="140">
        <v>9.4124882151283944E-3</v>
      </c>
      <c r="J112" s="2">
        <f>'Ref. ACS-Counties-Pt1'!AV869</f>
        <v>1352</v>
      </c>
      <c r="K112" s="140">
        <v>9.4124882151283944E-3</v>
      </c>
      <c r="L112" s="2">
        <f>'Ref. ACS-Counties-Pt1'!BF869</f>
        <v>3127</v>
      </c>
      <c r="M112" s="140">
        <v>9.4124882151283944E-3</v>
      </c>
      <c r="N112" s="2">
        <f>'Ref. ACS-Counties-Pt1'!BP869</f>
        <v>2672</v>
      </c>
      <c r="O112" s="140">
        <v>9.4124882151283944E-3</v>
      </c>
      <c r="P112" s="2">
        <f>'Ref. ACS-Counties-Pt1'!BZ869</f>
        <v>2672</v>
      </c>
      <c r="Q112" s="140">
        <v>9.4124882151283944E-3</v>
      </c>
      <c r="R112" s="2">
        <f>'Ref. ACS-Counties-Pt1'!CJ869</f>
        <v>22040</v>
      </c>
      <c r="S112" s="140">
        <v>9.4124882151283944E-3</v>
      </c>
      <c r="T112" s="2">
        <f>'Ref. ACS-Counties-Pt1'!AP869</f>
        <v>2251</v>
      </c>
      <c r="U112" s="140">
        <v>9.4124882151283944E-3</v>
      </c>
      <c r="V112" s="108"/>
      <c r="W112" s="79"/>
    </row>
    <row r="113" spans="1:23" hidden="1" x14ac:dyDescent="0.3">
      <c r="A113" s="4" t="s">
        <v>127</v>
      </c>
      <c r="B113" s="2">
        <f>'ACS-5YR-2019'!H870</f>
        <v>4087</v>
      </c>
      <c r="C113" s="140">
        <v>2.4237212750185321E-2</v>
      </c>
      <c r="D113" s="2">
        <f>'Ref. ACS-Counties-Pt1'!R870</f>
        <v>4768</v>
      </c>
      <c r="E113" s="140">
        <v>2.1003163303086006E-2</v>
      </c>
      <c r="F113" s="2">
        <f>'Ref. ACS-Counties-Pt1'!AB870</f>
        <v>706</v>
      </c>
      <c r="G113" s="140">
        <v>1.138469577360658E-2</v>
      </c>
      <c r="H113" s="2">
        <f>'Ref. ACS-Counties-Pt1'!AL870</f>
        <v>594</v>
      </c>
      <c r="I113" s="140">
        <v>1.138469577360658E-2</v>
      </c>
      <c r="J113" s="2">
        <f>'Ref. ACS-Counties-Pt1'!AV870</f>
        <v>1388</v>
      </c>
      <c r="K113" s="140">
        <v>1.138469577360658E-2</v>
      </c>
      <c r="L113" s="2">
        <f>'Ref. ACS-Counties-Pt1'!BF870</f>
        <v>3143</v>
      </c>
      <c r="M113" s="140">
        <v>1.138469577360658E-2</v>
      </c>
      <c r="N113" s="2">
        <f>'Ref. ACS-Counties-Pt1'!BP870</f>
        <v>2162</v>
      </c>
      <c r="O113" s="140">
        <v>1.138469577360658E-2</v>
      </c>
      <c r="P113" s="2">
        <f>'Ref. ACS-Counties-Pt1'!BZ870</f>
        <v>3092</v>
      </c>
      <c r="Q113" s="140">
        <v>1.138469577360658E-2</v>
      </c>
      <c r="R113" s="2">
        <f>'Ref. ACS-Counties-Pt1'!CJ870</f>
        <v>22320</v>
      </c>
      <c r="S113" s="140">
        <v>1.138469577360658E-2</v>
      </c>
      <c r="T113" s="2">
        <f>'Ref. ACS-Counties-Pt1'!AP870</f>
        <v>1841</v>
      </c>
      <c r="U113" s="140">
        <v>1.138469577360658E-2</v>
      </c>
      <c r="V113" s="108"/>
      <c r="W113" s="79"/>
    </row>
    <row r="114" spans="1:23" hidden="1" x14ac:dyDescent="0.3">
      <c r="A114" s="4" t="s">
        <v>128</v>
      </c>
      <c r="B114" s="2">
        <f>'ACS-5YR-2019'!H871</f>
        <v>3672</v>
      </c>
      <c r="C114" s="140">
        <v>2.1776130467012603E-2</v>
      </c>
      <c r="D114" s="2">
        <f>'Ref. ACS-Counties-Pt1'!R871</f>
        <v>5706</v>
      </c>
      <c r="E114" s="140">
        <v>2.0753086981091632E-2</v>
      </c>
      <c r="F114" s="2">
        <f>'Ref. ACS-Counties-Pt1'!AB871</f>
        <v>896</v>
      </c>
      <c r="G114" s="140">
        <v>1.1859847077635492E-2</v>
      </c>
      <c r="H114" s="2">
        <f>'Ref. ACS-Counties-Pt1'!AL871</f>
        <v>821</v>
      </c>
      <c r="I114" s="140">
        <v>1.1859847077635492E-2</v>
      </c>
      <c r="J114" s="2">
        <f>'Ref. ACS-Counties-Pt1'!AV871</f>
        <v>1820</v>
      </c>
      <c r="K114" s="140">
        <v>1.1859847077635492E-2</v>
      </c>
      <c r="L114" s="2">
        <f>'Ref. ACS-Counties-Pt1'!BF871</f>
        <v>3768</v>
      </c>
      <c r="M114" s="140">
        <v>1.1859847077635492E-2</v>
      </c>
      <c r="N114" s="2">
        <f>'Ref. ACS-Counties-Pt1'!BP871</f>
        <v>2591</v>
      </c>
      <c r="O114" s="140">
        <v>1.1859847077635492E-2</v>
      </c>
      <c r="P114" s="2">
        <f>'Ref. ACS-Counties-Pt1'!BZ871</f>
        <v>2704</v>
      </c>
      <c r="Q114" s="140">
        <v>1.1859847077635492E-2</v>
      </c>
      <c r="R114" s="2">
        <f>'Ref. ACS-Counties-Pt1'!CJ871</f>
        <v>24696</v>
      </c>
      <c r="S114" s="140">
        <v>1.1859847077635492E-2</v>
      </c>
      <c r="T114" s="2">
        <f>'Ref. ACS-Counties-Pt1'!AP871</f>
        <v>1704</v>
      </c>
      <c r="U114" s="140">
        <v>1.1859847077635492E-2</v>
      </c>
      <c r="V114" s="108"/>
      <c r="W114" s="79"/>
    </row>
    <row r="115" spans="1:23" hidden="1" x14ac:dyDescent="0.3">
      <c r="A115" s="4" t="s">
        <v>129</v>
      </c>
      <c r="B115" s="2">
        <f>'ACS-5YR-2019'!H872</f>
        <v>3637</v>
      </c>
      <c r="C115" s="140">
        <v>2.1568569310600444E-2</v>
      </c>
      <c r="D115" s="2">
        <f>'Ref. ACS-Counties-Pt1'!R872</f>
        <v>6085</v>
      </c>
      <c r="E115" s="140">
        <v>2.0746591492208661E-2</v>
      </c>
      <c r="F115" s="2">
        <f>'Ref. ACS-Counties-Pt1'!AB872</f>
        <v>911</v>
      </c>
      <c r="G115" s="140">
        <v>1.3173681064154933E-2</v>
      </c>
      <c r="H115" s="2">
        <f>'Ref. ACS-Counties-Pt1'!AL872</f>
        <v>1090</v>
      </c>
      <c r="I115" s="140">
        <v>1.3173681064154933E-2</v>
      </c>
      <c r="J115" s="2">
        <f>'Ref. ACS-Counties-Pt1'!AV872</f>
        <v>1714</v>
      </c>
      <c r="K115" s="140">
        <v>1.3173681064154933E-2</v>
      </c>
      <c r="L115" s="2">
        <f>'Ref. ACS-Counties-Pt1'!BF872</f>
        <v>3937</v>
      </c>
      <c r="M115" s="140">
        <v>1.3173681064154933E-2</v>
      </c>
      <c r="N115" s="2">
        <f>'Ref. ACS-Counties-Pt1'!BP872</f>
        <v>3265</v>
      </c>
      <c r="O115" s="140">
        <v>1.3173681064154933E-2</v>
      </c>
      <c r="P115" s="2">
        <f>'Ref. ACS-Counties-Pt1'!BZ872</f>
        <v>3109</v>
      </c>
      <c r="Q115" s="140">
        <v>1.3173681064154933E-2</v>
      </c>
      <c r="R115" s="2">
        <f>'Ref. ACS-Counties-Pt1'!CJ872</f>
        <v>26499</v>
      </c>
      <c r="S115" s="140">
        <v>1.3173681064154933E-2</v>
      </c>
      <c r="T115" s="2">
        <f>'Ref. ACS-Counties-Pt1'!AP872</f>
        <v>1675</v>
      </c>
      <c r="U115" s="140">
        <v>1.3173681064154933E-2</v>
      </c>
      <c r="V115" s="108"/>
      <c r="W115" s="79"/>
    </row>
    <row r="116" spans="1:23" hidden="1" x14ac:dyDescent="0.3">
      <c r="A116" s="4" t="s">
        <v>130</v>
      </c>
      <c r="B116" s="2">
        <f>'ACS-5YR-2019'!H873</f>
        <v>2874</v>
      </c>
      <c r="C116" s="140">
        <v>1.7043736100815419E-2</v>
      </c>
      <c r="D116" s="2">
        <f>'Ref. ACS-Counties-Pt1'!R873</f>
        <v>5229</v>
      </c>
      <c r="E116" s="140">
        <v>1.6875280117958077E-2</v>
      </c>
      <c r="F116" s="2">
        <f>'Ref. ACS-Counties-Pt1'!AB873</f>
        <v>952</v>
      </c>
      <c r="G116" s="140">
        <v>1.2234801099578927E-2</v>
      </c>
      <c r="H116" s="2">
        <f>'Ref. ACS-Counties-Pt1'!AL873</f>
        <v>667</v>
      </c>
      <c r="I116" s="140">
        <v>1.2234801099578927E-2</v>
      </c>
      <c r="J116" s="2">
        <f>'Ref. ACS-Counties-Pt1'!AV873</f>
        <v>1584</v>
      </c>
      <c r="K116" s="140">
        <v>1.2234801099578927E-2</v>
      </c>
      <c r="L116" s="2">
        <f>'Ref. ACS-Counties-Pt1'!BF873</f>
        <v>3757</v>
      </c>
      <c r="M116" s="140">
        <v>1.2234801099578927E-2</v>
      </c>
      <c r="N116" s="2">
        <f>'Ref. ACS-Counties-Pt1'!BP873</f>
        <v>2991</v>
      </c>
      <c r="O116" s="140">
        <v>1.2234801099578927E-2</v>
      </c>
      <c r="P116" s="2">
        <f>'Ref. ACS-Counties-Pt1'!BZ873</f>
        <v>2966</v>
      </c>
      <c r="Q116" s="140">
        <v>1.2234801099578927E-2</v>
      </c>
      <c r="R116" s="2">
        <f>'Ref. ACS-Counties-Pt1'!CJ873</f>
        <v>23342</v>
      </c>
      <c r="S116" s="140">
        <v>1.2234801099578927E-2</v>
      </c>
      <c r="T116" s="2">
        <f>'Ref. ACS-Counties-Pt1'!AP873</f>
        <v>1438</v>
      </c>
      <c r="U116" s="140">
        <v>1.2234801099578927E-2</v>
      </c>
      <c r="V116" s="108"/>
      <c r="W116" s="79"/>
    </row>
    <row r="117" spans="1:23" hidden="1" x14ac:dyDescent="0.3">
      <c r="A117" s="4" t="s">
        <v>131</v>
      </c>
      <c r="B117" s="2">
        <f>'ACS-5YR-2019'!H874</f>
        <v>3241</v>
      </c>
      <c r="C117" s="140">
        <v>1.9220163083765753E-2</v>
      </c>
      <c r="D117" s="2">
        <f>'Ref. ACS-Counties-Pt1'!R874</f>
        <v>4672</v>
      </c>
      <c r="E117" s="140">
        <v>1.7690463972770909E-2</v>
      </c>
      <c r="F117" s="2">
        <f>'Ref. ACS-Counties-Pt1'!AB874</f>
        <v>841</v>
      </c>
      <c r="G117" s="140">
        <v>1.2689790287931877E-2</v>
      </c>
      <c r="H117" s="2">
        <f>'Ref. ACS-Counties-Pt1'!AL874</f>
        <v>760</v>
      </c>
      <c r="I117" s="140">
        <v>1.2689790287931877E-2</v>
      </c>
      <c r="J117" s="2">
        <f>'Ref. ACS-Counties-Pt1'!AV874</f>
        <v>1866</v>
      </c>
      <c r="K117" s="140">
        <v>1.2689790287931877E-2</v>
      </c>
      <c r="L117" s="2">
        <f>'Ref. ACS-Counties-Pt1'!BF874</f>
        <v>3655</v>
      </c>
      <c r="M117" s="140">
        <v>1.2689790287931877E-2</v>
      </c>
      <c r="N117" s="2">
        <f>'Ref. ACS-Counties-Pt1'!BP874</f>
        <v>2641</v>
      </c>
      <c r="O117" s="140">
        <v>1.2689790287931877E-2</v>
      </c>
      <c r="P117" s="2">
        <f>'Ref. ACS-Counties-Pt1'!BZ874</f>
        <v>2773</v>
      </c>
      <c r="Q117" s="140">
        <v>1.2689790287931877E-2</v>
      </c>
      <c r="R117" s="2">
        <f>'Ref. ACS-Counties-Pt1'!CJ874</f>
        <v>22655</v>
      </c>
      <c r="S117" s="140">
        <v>1.2689790287931877E-2</v>
      </c>
      <c r="T117" s="2">
        <f>'Ref. ACS-Counties-Pt1'!AP874</f>
        <v>1392</v>
      </c>
      <c r="U117" s="140">
        <v>1.2689790287931877E-2</v>
      </c>
      <c r="V117" s="108"/>
      <c r="W117" s="79"/>
    </row>
    <row r="118" spans="1:23" hidden="1" x14ac:dyDescent="0.3">
      <c r="A118" s="4" t="s">
        <v>132</v>
      </c>
      <c r="B118" s="2">
        <f>'ACS-5YR-2019'!H875</f>
        <v>2718</v>
      </c>
      <c r="C118" s="140">
        <v>1.6118606375092662E-2</v>
      </c>
      <c r="D118" s="2">
        <f>'Ref. ACS-Counties-Pt1'!R875</f>
        <v>4211</v>
      </c>
      <c r="E118" s="140">
        <v>1.4410242086870669E-2</v>
      </c>
      <c r="F118" s="2">
        <f>'Ref. ACS-Counties-Pt1'!AB875</f>
        <v>861</v>
      </c>
      <c r="G118" s="140">
        <v>1.1388452213409325E-2</v>
      </c>
      <c r="H118" s="2">
        <f>'Ref. ACS-Counties-Pt1'!AL875</f>
        <v>670</v>
      </c>
      <c r="I118" s="140">
        <v>1.1388452213409325E-2</v>
      </c>
      <c r="J118" s="2">
        <f>'Ref. ACS-Counties-Pt1'!AV875</f>
        <v>1512</v>
      </c>
      <c r="K118" s="140">
        <v>1.1388452213409325E-2</v>
      </c>
      <c r="L118" s="2">
        <f>'Ref. ACS-Counties-Pt1'!BF875</f>
        <v>3430</v>
      </c>
      <c r="M118" s="140">
        <v>1.1388452213409325E-2</v>
      </c>
      <c r="N118" s="2">
        <f>'Ref. ACS-Counties-Pt1'!BP875</f>
        <v>2395</v>
      </c>
      <c r="O118" s="140">
        <v>1.1388452213409325E-2</v>
      </c>
      <c r="P118" s="2">
        <f>'Ref. ACS-Counties-Pt1'!BZ875</f>
        <v>2835</v>
      </c>
      <c r="Q118" s="140">
        <v>1.1388452213409325E-2</v>
      </c>
      <c r="R118" s="2">
        <f>'Ref. ACS-Counties-Pt1'!CJ875</f>
        <v>20351</v>
      </c>
      <c r="S118" s="140">
        <v>1.1388452213409325E-2</v>
      </c>
      <c r="T118" s="2">
        <f>'Ref. ACS-Counties-Pt1'!AP875</f>
        <v>1631</v>
      </c>
      <c r="U118" s="140">
        <v>1.1388452213409325E-2</v>
      </c>
      <c r="V118" s="108"/>
      <c r="W118" s="79"/>
    </row>
    <row r="119" spans="1:23" hidden="1" x14ac:dyDescent="0.3">
      <c r="A119" s="4" t="s">
        <v>133</v>
      </c>
      <c r="B119" s="2">
        <f>'ACS-5YR-2019'!H876</f>
        <v>5394</v>
      </c>
      <c r="C119" s="140">
        <v>3.1988139362490731E-2</v>
      </c>
      <c r="D119" s="2">
        <f>'Ref. ACS-Counties-Pt1'!R876</f>
        <v>7457</v>
      </c>
      <c r="E119" s="140">
        <v>2.9940956006053794E-2</v>
      </c>
      <c r="F119" s="2">
        <f>'Ref. ACS-Counties-Pt1'!AB876</f>
        <v>1749</v>
      </c>
      <c r="G119" s="140">
        <v>2.3781100446740353E-2</v>
      </c>
      <c r="H119" s="2">
        <f>'Ref. ACS-Counties-Pt1'!AL876</f>
        <v>1259</v>
      </c>
      <c r="I119" s="140">
        <v>2.3781100446740353E-2</v>
      </c>
      <c r="J119" s="2">
        <f>'Ref. ACS-Counties-Pt1'!AV876</f>
        <v>2496</v>
      </c>
      <c r="K119" s="140">
        <v>2.3781100446740353E-2</v>
      </c>
      <c r="L119" s="2">
        <f>'Ref. ACS-Counties-Pt1'!BF876</f>
        <v>6518</v>
      </c>
      <c r="M119" s="140">
        <v>2.3781100446740353E-2</v>
      </c>
      <c r="N119" s="2">
        <f>'Ref. ACS-Counties-Pt1'!BP876</f>
        <v>5482</v>
      </c>
      <c r="O119" s="140">
        <v>2.3781100446740353E-2</v>
      </c>
      <c r="P119" s="2">
        <f>'Ref. ACS-Counties-Pt1'!BZ876</f>
        <v>4702</v>
      </c>
      <c r="Q119" s="140">
        <v>2.3781100446740353E-2</v>
      </c>
      <c r="R119" s="2">
        <f>'Ref. ACS-Counties-Pt1'!CJ876</f>
        <v>38882</v>
      </c>
      <c r="S119" s="140">
        <v>2.3781100446740353E-2</v>
      </c>
      <c r="T119" s="2">
        <f>'Ref. ACS-Counties-Pt1'!AP876</f>
        <v>3146</v>
      </c>
      <c r="U119" s="140">
        <v>2.3781100446740353E-2</v>
      </c>
      <c r="V119" s="108"/>
      <c r="W119" s="79"/>
    </row>
    <row r="120" spans="1:23" hidden="1" x14ac:dyDescent="0.3">
      <c r="A120" s="4" t="s">
        <v>134</v>
      </c>
      <c r="B120" s="2">
        <f>'ACS-5YR-2019'!H877</f>
        <v>7385</v>
      </c>
      <c r="C120" s="140">
        <v>4.3795404002965159E-2</v>
      </c>
      <c r="D120" s="2">
        <f>'Ref. ACS-Counties-Pt1'!R877</f>
        <v>11361</v>
      </c>
      <c r="E120" s="140">
        <v>4.1054737484816792E-2</v>
      </c>
      <c r="F120" s="2">
        <f>'Ref. ACS-Counties-Pt1'!AB877</f>
        <v>2143</v>
      </c>
      <c r="G120" s="140">
        <v>3.2560820210198106E-2</v>
      </c>
      <c r="H120" s="2">
        <f>'Ref. ACS-Counties-Pt1'!AL877</f>
        <v>1758</v>
      </c>
      <c r="I120" s="140">
        <v>3.2560820210198106E-2</v>
      </c>
      <c r="J120" s="2">
        <f>'Ref. ACS-Counties-Pt1'!AV877</f>
        <v>3682</v>
      </c>
      <c r="K120" s="140">
        <v>3.2560820210198106E-2</v>
      </c>
      <c r="L120" s="2">
        <f>'Ref. ACS-Counties-Pt1'!BF877</f>
        <v>8297</v>
      </c>
      <c r="M120" s="140">
        <v>3.2560820210198106E-2</v>
      </c>
      <c r="N120" s="2">
        <f>'Ref. ACS-Counties-Pt1'!BP877</f>
        <v>7221</v>
      </c>
      <c r="O120" s="140">
        <v>3.2560820210198106E-2</v>
      </c>
      <c r="P120" s="2">
        <f>'Ref. ACS-Counties-Pt1'!BZ877</f>
        <v>5273</v>
      </c>
      <c r="Q120" s="140">
        <v>3.2560820210198106E-2</v>
      </c>
      <c r="R120" s="2">
        <f>'Ref. ACS-Counties-Pt1'!CJ877</f>
        <v>52376</v>
      </c>
      <c r="S120" s="140">
        <v>3.2560820210198106E-2</v>
      </c>
      <c r="T120" s="2">
        <f>'Ref. ACS-Counties-Pt1'!AP877</f>
        <v>3092</v>
      </c>
      <c r="U120" s="140">
        <v>3.2560820210198106E-2</v>
      </c>
      <c r="V120" s="108"/>
      <c r="W120" s="79"/>
    </row>
    <row r="121" spans="1:23" hidden="1" x14ac:dyDescent="0.3">
      <c r="A121" s="4" t="s">
        <v>135</v>
      </c>
      <c r="B121" s="2">
        <f>'ACS-5YR-2019'!H878</f>
        <v>8501</v>
      </c>
      <c r="C121" s="140">
        <v>5.0413639733135659E-2</v>
      </c>
      <c r="D121" s="2">
        <f>'Ref. ACS-Counties-Pt1'!R878</f>
        <v>13319</v>
      </c>
      <c r="E121" s="140">
        <v>4.7469032756750434E-2</v>
      </c>
      <c r="F121" s="2">
        <f>'Ref. ACS-Counties-Pt1'!AB878</f>
        <v>2773</v>
      </c>
      <c r="G121" s="140">
        <v>4.5974300125434422E-2</v>
      </c>
      <c r="H121" s="2">
        <f>'Ref. ACS-Counties-Pt1'!AL878</f>
        <v>1858</v>
      </c>
      <c r="I121" s="140">
        <v>4.5974300125434422E-2</v>
      </c>
      <c r="J121" s="2">
        <f>'Ref. ACS-Counties-Pt1'!AV878</f>
        <v>3552</v>
      </c>
      <c r="K121" s="140">
        <v>4.5974300125434422E-2</v>
      </c>
      <c r="L121" s="2">
        <f>'Ref. ACS-Counties-Pt1'!BF878</f>
        <v>11500</v>
      </c>
      <c r="M121" s="140">
        <v>4.5974300125434422E-2</v>
      </c>
      <c r="N121" s="2">
        <f>'Ref. ACS-Counties-Pt1'!BP878</f>
        <v>8815</v>
      </c>
      <c r="O121" s="140">
        <v>4.5974300125434422E-2</v>
      </c>
      <c r="P121" s="2">
        <f>'Ref. ACS-Counties-Pt1'!BZ878</f>
        <v>6005</v>
      </c>
      <c r="Q121" s="140">
        <v>4.5974300125434422E-2</v>
      </c>
      <c r="R121" s="2">
        <f>'Ref. ACS-Counties-Pt1'!CJ878</f>
        <v>62438</v>
      </c>
      <c r="S121" s="140">
        <v>4.5974300125434422E-2</v>
      </c>
      <c r="T121" s="2">
        <f>'Ref. ACS-Counties-Pt1'!AP878</f>
        <v>3529</v>
      </c>
      <c r="U121" s="140">
        <v>4.5974300125434422E-2</v>
      </c>
      <c r="V121" s="108"/>
      <c r="W121" s="79"/>
    </row>
    <row r="122" spans="1:23" hidden="1" x14ac:dyDescent="0.3">
      <c r="A122" s="4" t="s">
        <v>136</v>
      </c>
      <c r="B122" s="2">
        <f>'ACS-5YR-2019'!H879</f>
        <v>4780</v>
      </c>
      <c r="C122" s="140">
        <v>2.8346923647146034E-2</v>
      </c>
      <c r="D122" s="2">
        <f>'Ref. ACS-Counties-Pt1'!R879</f>
        <v>9839</v>
      </c>
      <c r="E122" s="140">
        <v>2.8421011607438634E-2</v>
      </c>
      <c r="F122" s="2">
        <f>'Ref. ACS-Counties-Pt1'!AB879</f>
        <v>1635</v>
      </c>
      <c r="G122" s="140">
        <v>3.5904204958715193E-2</v>
      </c>
      <c r="H122" s="2">
        <f>'Ref. ACS-Counties-Pt1'!AL879</f>
        <v>1203</v>
      </c>
      <c r="I122" s="140">
        <v>3.5904204958715193E-2</v>
      </c>
      <c r="J122" s="2">
        <f>'Ref. ACS-Counties-Pt1'!AV879</f>
        <v>2384</v>
      </c>
      <c r="K122" s="140">
        <v>3.5904204958715193E-2</v>
      </c>
      <c r="L122" s="2">
        <f>'Ref. ACS-Counties-Pt1'!BF879</f>
        <v>8088</v>
      </c>
      <c r="M122" s="140">
        <v>3.5904204958715193E-2</v>
      </c>
      <c r="N122" s="2">
        <f>'Ref. ACS-Counties-Pt1'!BP879</f>
        <v>7336</v>
      </c>
      <c r="O122" s="140">
        <v>3.5904204958715193E-2</v>
      </c>
      <c r="P122" s="2">
        <f>'Ref. ACS-Counties-Pt1'!BZ879</f>
        <v>4193</v>
      </c>
      <c r="Q122" s="140">
        <v>3.5904204958715193E-2</v>
      </c>
      <c r="R122" s="2">
        <f>'Ref. ACS-Counties-Pt1'!CJ879</f>
        <v>43429</v>
      </c>
      <c r="S122" s="140">
        <v>3.5904204958715193E-2</v>
      </c>
      <c r="T122" s="2">
        <f>'Ref. ACS-Counties-Pt1'!AP879</f>
        <v>1974</v>
      </c>
      <c r="U122" s="140">
        <v>3.5904204958715193E-2</v>
      </c>
      <c r="V122" s="108"/>
      <c r="W122" s="79"/>
    </row>
    <row r="123" spans="1:23" hidden="1" x14ac:dyDescent="0.3">
      <c r="A123" s="4" t="s">
        <v>137</v>
      </c>
      <c r="B123" s="2">
        <f>'ACS-5YR-2019'!H880</f>
        <v>3179</v>
      </c>
      <c r="C123" s="140">
        <v>1.8852483320978504E-2</v>
      </c>
      <c r="D123" s="2">
        <f>'Ref. ACS-Counties-Pt1'!R880</f>
        <v>4916</v>
      </c>
      <c r="E123" s="140">
        <v>1.9340318149045486E-2</v>
      </c>
      <c r="F123" s="2">
        <f>'Ref. ACS-Counties-Pt1'!AB880</f>
        <v>752</v>
      </c>
      <c r="G123" s="140">
        <v>2.5746255097833792E-2</v>
      </c>
      <c r="H123" s="2">
        <f>'Ref. ACS-Counties-Pt1'!AL880</f>
        <v>1091</v>
      </c>
      <c r="I123" s="140">
        <v>2.5746255097833792E-2</v>
      </c>
      <c r="J123" s="2">
        <f>'Ref. ACS-Counties-Pt1'!AV880</f>
        <v>1356</v>
      </c>
      <c r="K123" s="140">
        <v>2.5746255097833792E-2</v>
      </c>
      <c r="L123" s="2">
        <f>'Ref. ACS-Counties-Pt1'!BF880</f>
        <v>6005</v>
      </c>
      <c r="M123" s="140">
        <v>2.5746255097833792E-2</v>
      </c>
      <c r="N123" s="2">
        <f>'Ref. ACS-Counties-Pt1'!BP880</f>
        <v>3922</v>
      </c>
      <c r="O123" s="140">
        <v>2.5746255097833792E-2</v>
      </c>
      <c r="P123" s="2">
        <f>'Ref. ACS-Counties-Pt1'!BZ880</f>
        <v>2214</v>
      </c>
      <c r="Q123" s="140">
        <v>2.5746255097833792E-2</v>
      </c>
      <c r="R123" s="2">
        <f>'Ref. ACS-Counties-Pt1'!CJ880</f>
        <v>26211</v>
      </c>
      <c r="S123" s="140">
        <v>2.5746255097833792E-2</v>
      </c>
      <c r="T123" s="2">
        <f>'Ref. ACS-Counties-Pt1'!AP880</f>
        <v>862</v>
      </c>
      <c r="U123" s="140">
        <v>2.5746255097833792E-2</v>
      </c>
      <c r="V123" s="108"/>
      <c r="W123" s="79"/>
    </row>
    <row r="124" spans="1:23" hidden="1" x14ac:dyDescent="0.3">
      <c r="A124" s="4" t="s">
        <v>138</v>
      </c>
      <c r="B124" s="2">
        <f>'ACS-5YR-2019'!H881</f>
        <v>2895</v>
      </c>
      <c r="C124" s="140">
        <v>1.7168272794662712E-2</v>
      </c>
      <c r="D124" s="2">
        <f>'Ref. ACS-Counties-Pt1'!R881</f>
        <v>5886</v>
      </c>
      <c r="E124" s="140">
        <v>1.9820984326385325E-2</v>
      </c>
      <c r="F124" s="2">
        <f>'Ref. ACS-Counties-Pt1'!AB881</f>
        <v>649</v>
      </c>
      <c r="G124" s="140">
        <v>3.2509993279805853E-2</v>
      </c>
      <c r="H124" s="2">
        <f>'Ref. ACS-Counties-Pt1'!AL881</f>
        <v>491</v>
      </c>
      <c r="I124" s="140">
        <v>3.2509993279805853E-2</v>
      </c>
      <c r="J124" s="2">
        <f>'Ref. ACS-Counties-Pt1'!AV881</f>
        <v>1473</v>
      </c>
      <c r="K124" s="140">
        <v>3.2509993279805853E-2</v>
      </c>
      <c r="L124" s="2">
        <f>'Ref. ACS-Counties-Pt1'!BF881</f>
        <v>5248</v>
      </c>
      <c r="M124" s="140">
        <v>3.2509993279805853E-2</v>
      </c>
      <c r="N124" s="2">
        <f>'Ref. ACS-Counties-Pt1'!BP881</f>
        <v>3907</v>
      </c>
      <c r="O124" s="140">
        <v>3.2509993279805853E-2</v>
      </c>
      <c r="P124" s="2">
        <f>'Ref. ACS-Counties-Pt1'!BZ881</f>
        <v>2513</v>
      </c>
      <c r="Q124" s="140">
        <v>3.2509993279805853E-2</v>
      </c>
      <c r="R124" s="2">
        <f>'Ref. ACS-Counties-Pt1'!CJ881</f>
        <v>26270</v>
      </c>
      <c r="S124" s="140">
        <v>3.2509993279805853E-2</v>
      </c>
      <c r="T124" s="2">
        <f>'Ref. ACS-Counties-Pt1'!AP881</f>
        <v>449</v>
      </c>
      <c r="U124" s="140">
        <v>3.2509993279805853E-2</v>
      </c>
      <c r="V124" s="108"/>
      <c r="W124" s="79"/>
    </row>
    <row r="125" spans="1:23" hidden="1" x14ac:dyDescent="0.3">
      <c r="A125" s="4" t="s">
        <v>139</v>
      </c>
      <c r="B125" s="2">
        <f>'ACS-5YR-2019'!H882</f>
        <v>1918</v>
      </c>
      <c r="C125" s="140">
        <v>1.1374351371386211E-2</v>
      </c>
      <c r="D125" s="2">
        <f>'Ref. ACS-Counties-Pt1'!R882</f>
        <v>3289</v>
      </c>
      <c r="E125" s="140">
        <v>1.3000720999266011E-2</v>
      </c>
      <c r="F125" s="2">
        <f>'Ref. ACS-Counties-Pt1'!AB882</f>
        <v>578</v>
      </c>
      <c r="G125" s="140">
        <v>4.1075136002286371E-2</v>
      </c>
      <c r="H125" s="2">
        <f>'Ref. ACS-Counties-Pt1'!AL882</f>
        <v>452</v>
      </c>
      <c r="I125" s="140">
        <v>4.1075136002286371E-2</v>
      </c>
      <c r="J125" s="2">
        <f>'Ref. ACS-Counties-Pt1'!AV882</f>
        <v>1014</v>
      </c>
      <c r="K125" s="140">
        <v>4.1075136002286371E-2</v>
      </c>
      <c r="L125" s="2">
        <f>'Ref. ACS-Counties-Pt1'!BF882</f>
        <v>4912</v>
      </c>
      <c r="M125" s="140">
        <v>4.1075136002286371E-2</v>
      </c>
      <c r="N125" s="2">
        <f>'Ref. ACS-Counties-Pt1'!BP882</f>
        <v>2350</v>
      </c>
      <c r="O125" s="140">
        <v>4.1075136002286371E-2</v>
      </c>
      <c r="P125" s="2">
        <f>'Ref. ACS-Counties-Pt1'!BZ882</f>
        <v>1489</v>
      </c>
      <c r="Q125" s="140">
        <v>4.1075136002286371E-2</v>
      </c>
      <c r="R125" s="2">
        <f>'Ref. ACS-Counties-Pt1'!CJ882</f>
        <v>18087</v>
      </c>
      <c r="S125" s="140">
        <v>4.1075136002286371E-2</v>
      </c>
      <c r="T125" s="2">
        <f>'Ref. ACS-Counties-Pt1'!AP882</f>
        <v>497</v>
      </c>
      <c r="U125" s="140">
        <v>4.1075136002286371E-2</v>
      </c>
      <c r="V125" s="108"/>
      <c r="W125" s="79"/>
    </row>
    <row r="126" spans="1:23" hidden="1" x14ac:dyDescent="0.3">
      <c r="A126" s="4" t="s">
        <v>141</v>
      </c>
      <c r="B126" s="2">
        <f>'ACS-5YR-2019'!H883</f>
        <v>58884</v>
      </c>
      <c r="C126" s="140">
        <v>0.3492008895478132</v>
      </c>
      <c r="D126" s="2">
        <f>'Ref. ACS-Counties-Pt1'!R883</f>
        <v>101417</v>
      </c>
      <c r="E126" s="140">
        <v>0.36356875150208179</v>
      </c>
      <c r="F126" s="2">
        <f>'Ref. ACS-Counties-Pt1'!AB883</f>
        <v>14709</v>
      </c>
      <c r="G126" s="140">
        <v>0.39001144257561138</v>
      </c>
      <c r="H126" s="2">
        <f>'Ref. ACS-Counties-Pt1'!AL883</f>
        <v>17067</v>
      </c>
      <c r="I126" s="140">
        <v>0.39001144257561138</v>
      </c>
      <c r="J126" s="2">
        <f>'Ref. ACS-Counties-Pt1'!AV883</f>
        <v>28957</v>
      </c>
      <c r="K126" s="140">
        <v>0.39001144257561138</v>
      </c>
      <c r="L126" s="2">
        <f>'Ref. ACS-Counties-Pt1'!BF883</f>
        <v>89759</v>
      </c>
      <c r="M126" s="140">
        <v>0.39001144257561138</v>
      </c>
      <c r="N126" s="2">
        <f>'Ref. ACS-Counties-Pt1'!BP883</f>
        <v>66089</v>
      </c>
      <c r="O126" s="140">
        <v>0.39001144257561138</v>
      </c>
      <c r="P126" s="2">
        <f>'Ref. ACS-Counties-Pt1'!BZ883</f>
        <v>50413</v>
      </c>
      <c r="Q126" s="140">
        <v>0.39001144257561138</v>
      </c>
      <c r="R126" s="2">
        <f>'Ref. ACS-Counties-Pt1'!CJ883</f>
        <v>480356</v>
      </c>
      <c r="S126" s="140">
        <v>0.39001144257561138</v>
      </c>
      <c r="T126" s="2">
        <f>'Ref. ACS-Counties-Pt1'!AP883</f>
        <v>26681</v>
      </c>
      <c r="U126" s="140">
        <v>0.39001144257561138</v>
      </c>
      <c r="V126" s="108"/>
      <c r="W126" s="79"/>
    </row>
    <row r="127" spans="1:23" hidden="1" x14ac:dyDescent="0.3">
      <c r="A127" s="4" t="s">
        <v>124</v>
      </c>
      <c r="B127" s="2">
        <f>'ACS-5YR-2019'!H884</f>
        <v>4621</v>
      </c>
      <c r="C127" s="140">
        <v>2.7404002965159376E-2</v>
      </c>
      <c r="D127" s="2">
        <f>'Ref. ACS-Counties-Pt1'!R884</f>
        <v>6741</v>
      </c>
      <c r="E127" s="140">
        <v>2.3289575389891719E-2</v>
      </c>
      <c r="F127" s="2">
        <f>'Ref. ACS-Counties-Pt1'!AB884</f>
        <v>765</v>
      </c>
      <c r="G127" s="140">
        <v>1.6798875459914726E-2</v>
      </c>
      <c r="H127" s="2">
        <f>'Ref. ACS-Counties-Pt1'!AL884</f>
        <v>969</v>
      </c>
      <c r="I127" s="140">
        <v>1.6798875459914726E-2</v>
      </c>
      <c r="J127" s="2">
        <f>'Ref. ACS-Counties-Pt1'!AV884</f>
        <v>1377</v>
      </c>
      <c r="K127" s="140">
        <v>1.6798875459914726E-2</v>
      </c>
      <c r="L127" s="2">
        <f>'Ref. ACS-Counties-Pt1'!BF884</f>
        <v>3889</v>
      </c>
      <c r="M127" s="140">
        <v>1.6798875459914726E-2</v>
      </c>
      <c r="N127" s="2">
        <f>'Ref. ACS-Counties-Pt1'!BP884</f>
        <v>2713</v>
      </c>
      <c r="O127" s="140">
        <v>1.6798875459914726E-2</v>
      </c>
      <c r="P127" s="2">
        <f>'Ref. ACS-Counties-Pt1'!BZ884</f>
        <v>3026</v>
      </c>
      <c r="Q127" s="140">
        <v>1.6798875459914726E-2</v>
      </c>
      <c r="R127" s="2">
        <f>'Ref. ACS-Counties-Pt1'!CJ884</f>
        <v>26651</v>
      </c>
      <c r="S127" s="140">
        <v>1.6798875459914726E-2</v>
      </c>
      <c r="T127" s="2">
        <f>'Ref. ACS-Counties-Pt1'!AP884</f>
        <v>1557</v>
      </c>
      <c r="U127" s="140">
        <v>1.6798875459914726E-2</v>
      </c>
      <c r="V127" s="108"/>
      <c r="W127" s="79"/>
    </row>
    <row r="128" spans="1:23" hidden="1" x14ac:dyDescent="0.3">
      <c r="A128" s="4" t="s">
        <v>125</v>
      </c>
      <c r="B128" s="2">
        <f>'ACS-5YR-2019'!H885</f>
        <v>3472</v>
      </c>
      <c r="C128" s="140">
        <v>2.059006671608599E-2</v>
      </c>
      <c r="D128" s="2">
        <f>'Ref. ACS-Counties-Pt1'!R885</f>
        <v>4919</v>
      </c>
      <c r="E128" s="140">
        <v>1.693049177346333E-2</v>
      </c>
      <c r="F128" s="2">
        <f>'Ref. ACS-Counties-Pt1'!AB885</f>
        <v>542</v>
      </c>
      <c r="G128" s="140">
        <v>1.2835218171723882E-2</v>
      </c>
      <c r="H128" s="2">
        <f>'Ref. ACS-Counties-Pt1'!AL885</f>
        <v>955</v>
      </c>
      <c r="I128" s="140">
        <v>1.2835218171723882E-2</v>
      </c>
      <c r="J128" s="2">
        <f>'Ref. ACS-Counties-Pt1'!AV885</f>
        <v>1549</v>
      </c>
      <c r="K128" s="140">
        <v>1.2835218171723882E-2</v>
      </c>
      <c r="L128" s="2">
        <f>'Ref. ACS-Counties-Pt1'!BF885</f>
        <v>3659</v>
      </c>
      <c r="M128" s="140">
        <v>1.2835218171723882E-2</v>
      </c>
      <c r="N128" s="2">
        <f>'Ref. ACS-Counties-Pt1'!BP885</f>
        <v>2551</v>
      </c>
      <c r="O128" s="140">
        <v>1.2835218171723882E-2</v>
      </c>
      <c r="P128" s="2">
        <f>'Ref. ACS-Counties-Pt1'!BZ885</f>
        <v>2480</v>
      </c>
      <c r="Q128" s="140">
        <v>1.2835218171723882E-2</v>
      </c>
      <c r="R128" s="2">
        <f>'Ref. ACS-Counties-Pt1'!CJ885</f>
        <v>21868</v>
      </c>
      <c r="S128" s="140">
        <v>1.2835218171723882E-2</v>
      </c>
      <c r="T128" s="2">
        <f>'Ref. ACS-Counties-Pt1'!AP885</f>
        <v>1625</v>
      </c>
      <c r="U128" s="140">
        <v>1.2835218171723882E-2</v>
      </c>
      <c r="V128" s="108"/>
      <c r="W128" s="79"/>
    </row>
    <row r="129" spans="1:23" hidden="1" x14ac:dyDescent="0.3">
      <c r="A129" s="4" t="s">
        <v>126</v>
      </c>
      <c r="B129" s="2">
        <f>'ACS-5YR-2019'!H886</f>
        <v>2861</v>
      </c>
      <c r="C129" s="140">
        <v>1.6966641957005188E-2</v>
      </c>
      <c r="D129" s="2">
        <f>'Ref. ACS-Counties-Pt1'!R886</f>
        <v>3787</v>
      </c>
      <c r="E129" s="140">
        <v>1.4660318408865043E-2</v>
      </c>
      <c r="F129" s="2">
        <f>'Ref. ACS-Counties-Pt1'!AB886</f>
        <v>509</v>
      </c>
      <c r="G129" s="140">
        <v>1.0196357541313554E-2</v>
      </c>
      <c r="H129" s="2">
        <f>'Ref. ACS-Counties-Pt1'!AL886</f>
        <v>468</v>
      </c>
      <c r="I129" s="140">
        <v>1.0196357541313554E-2</v>
      </c>
      <c r="J129" s="2">
        <f>'Ref. ACS-Counties-Pt1'!AV886</f>
        <v>1024</v>
      </c>
      <c r="K129" s="140">
        <v>1.0196357541313554E-2</v>
      </c>
      <c r="L129" s="2">
        <f>'Ref. ACS-Counties-Pt1'!BF886</f>
        <v>2691</v>
      </c>
      <c r="M129" s="140">
        <v>1.0196357541313554E-2</v>
      </c>
      <c r="N129" s="2">
        <f>'Ref. ACS-Counties-Pt1'!BP886</f>
        <v>2299</v>
      </c>
      <c r="O129" s="140">
        <v>1.0196357541313554E-2</v>
      </c>
      <c r="P129" s="2">
        <f>'Ref. ACS-Counties-Pt1'!BZ886</f>
        <v>2490</v>
      </c>
      <c r="Q129" s="140">
        <v>1.0196357541313554E-2</v>
      </c>
      <c r="R129" s="2">
        <f>'Ref. ACS-Counties-Pt1'!CJ886</f>
        <v>17782</v>
      </c>
      <c r="S129" s="140">
        <v>1.0196357541313554E-2</v>
      </c>
      <c r="T129" s="2">
        <f>'Ref. ACS-Counties-Pt1'!AP886</f>
        <v>1354</v>
      </c>
      <c r="U129" s="140">
        <v>1.0196357541313554E-2</v>
      </c>
      <c r="V129" s="108"/>
      <c r="W129" s="79"/>
    </row>
    <row r="130" spans="1:23" hidden="1" x14ac:dyDescent="0.3">
      <c r="A130" s="4" t="s">
        <v>127</v>
      </c>
      <c r="B130" s="2">
        <f>'ACS-5YR-2019'!H887</f>
        <v>3116</v>
      </c>
      <c r="C130" s="140">
        <v>1.847887323943662E-2</v>
      </c>
      <c r="D130" s="2">
        <f>'Ref. ACS-Counties-Pt1'!R887</f>
        <v>4274</v>
      </c>
      <c r="E130" s="140">
        <v>1.7355946295297915E-2</v>
      </c>
      <c r="F130" s="2">
        <f>'Ref. ACS-Counties-Pt1'!AB887</f>
        <v>530</v>
      </c>
      <c r="G130" s="140">
        <v>1.1783108378807975E-2</v>
      </c>
      <c r="H130" s="2">
        <f>'Ref. ACS-Counties-Pt1'!AL887</f>
        <v>581</v>
      </c>
      <c r="I130" s="140">
        <v>1.1783108378807975E-2</v>
      </c>
      <c r="J130" s="2">
        <f>'Ref. ACS-Counties-Pt1'!AV887</f>
        <v>1199</v>
      </c>
      <c r="K130" s="140">
        <v>1.1783108378807975E-2</v>
      </c>
      <c r="L130" s="2">
        <f>'Ref. ACS-Counties-Pt1'!BF887</f>
        <v>3291</v>
      </c>
      <c r="M130" s="140">
        <v>1.1783108378807975E-2</v>
      </c>
      <c r="N130" s="2">
        <f>'Ref. ACS-Counties-Pt1'!BP887</f>
        <v>2450</v>
      </c>
      <c r="O130" s="140">
        <v>1.1783108378807975E-2</v>
      </c>
      <c r="P130" s="2">
        <f>'Ref. ACS-Counties-Pt1'!BZ887</f>
        <v>2732</v>
      </c>
      <c r="Q130" s="140">
        <v>1.1783108378807975E-2</v>
      </c>
      <c r="R130" s="2">
        <f>'Ref. ACS-Counties-Pt1'!CJ887</f>
        <v>20401</v>
      </c>
      <c r="S130" s="140">
        <v>1.1783108378807975E-2</v>
      </c>
      <c r="T130" s="2">
        <f>'Ref. ACS-Counties-Pt1'!AP887</f>
        <v>1569</v>
      </c>
      <c r="U130" s="140">
        <v>1.1783108378807975E-2</v>
      </c>
      <c r="V130" s="108"/>
      <c r="W130" s="79"/>
    </row>
    <row r="131" spans="1:23" hidden="1" x14ac:dyDescent="0.3">
      <c r="A131" s="4" t="s">
        <v>128</v>
      </c>
      <c r="B131" s="2">
        <f>'ACS-5YR-2019'!H888</f>
        <v>2216</v>
      </c>
      <c r="C131" s="140">
        <v>1.3141586360266865E-2</v>
      </c>
      <c r="D131" s="2">
        <f>'Ref. ACS-Counties-Pt1'!R888</f>
        <v>4221</v>
      </c>
      <c r="E131" s="140">
        <v>1.3900346209557463E-2</v>
      </c>
      <c r="F131" s="2">
        <f>'Ref. ACS-Counties-Pt1'!AB888</f>
        <v>563</v>
      </c>
      <c r="G131" s="140">
        <v>1.0918590589918974E-2</v>
      </c>
      <c r="H131" s="2">
        <f>'Ref. ACS-Counties-Pt1'!AL888</f>
        <v>616</v>
      </c>
      <c r="I131" s="140">
        <v>1.0918590589918974E-2</v>
      </c>
      <c r="J131" s="2">
        <f>'Ref. ACS-Counties-Pt1'!AV888</f>
        <v>1200</v>
      </c>
      <c r="K131" s="140">
        <v>1.0918590589918974E-2</v>
      </c>
      <c r="L131" s="2">
        <f>'Ref. ACS-Counties-Pt1'!BF888</f>
        <v>3032</v>
      </c>
      <c r="M131" s="140">
        <v>1.0918590589918974E-2</v>
      </c>
      <c r="N131" s="2">
        <f>'Ref. ACS-Counties-Pt1'!BP888</f>
        <v>2401</v>
      </c>
      <c r="O131" s="140">
        <v>1.0918590589918974E-2</v>
      </c>
      <c r="P131" s="2">
        <f>'Ref. ACS-Counties-Pt1'!BZ888</f>
        <v>2269</v>
      </c>
      <c r="Q131" s="140">
        <v>1.0918590589918974E-2</v>
      </c>
      <c r="R131" s="2">
        <f>'Ref. ACS-Counties-Pt1'!CJ888</f>
        <v>18582</v>
      </c>
      <c r="S131" s="140">
        <v>1.0918590589918974E-2</v>
      </c>
      <c r="T131" s="2">
        <f>'Ref. ACS-Counties-Pt1'!AP888</f>
        <v>1551</v>
      </c>
      <c r="U131" s="140">
        <v>1.0918590589918974E-2</v>
      </c>
      <c r="V131" s="108"/>
      <c r="W131" s="79"/>
    </row>
    <row r="132" spans="1:23" hidden="1" x14ac:dyDescent="0.3">
      <c r="A132" s="4" t="s">
        <v>129</v>
      </c>
      <c r="B132" s="2">
        <f>'ACS-5YR-2019'!H889</f>
        <v>2571</v>
      </c>
      <c r="C132" s="140">
        <v>1.5246849518161602E-2</v>
      </c>
      <c r="D132" s="2">
        <f>'Ref. ACS-Counties-Pt1'!R889</f>
        <v>4644</v>
      </c>
      <c r="E132" s="140">
        <v>1.6079582729794158E-2</v>
      </c>
      <c r="F132" s="2">
        <f>'Ref. ACS-Counties-Pt1'!AB889</f>
        <v>665</v>
      </c>
      <c r="G132" s="140">
        <v>1.2028196910427924E-2</v>
      </c>
      <c r="H132" s="2">
        <f>'Ref. ACS-Counties-Pt1'!AL889</f>
        <v>656</v>
      </c>
      <c r="I132" s="140">
        <v>1.2028196910427924E-2</v>
      </c>
      <c r="J132" s="2">
        <f>'Ref. ACS-Counties-Pt1'!AV889</f>
        <v>1067</v>
      </c>
      <c r="K132" s="140">
        <v>1.2028196910427924E-2</v>
      </c>
      <c r="L132" s="2">
        <f>'Ref. ACS-Counties-Pt1'!BF889</f>
        <v>2890</v>
      </c>
      <c r="M132" s="140">
        <v>1.2028196910427924E-2</v>
      </c>
      <c r="N132" s="2">
        <f>'Ref. ACS-Counties-Pt1'!BP889</f>
        <v>2639</v>
      </c>
      <c r="O132" s="140">
        <v>1.2028196910427924E-2</v>
      </c>
      <c r="P132" s="2">
        <f>'Ref. ACS-Counties-Pt1'!BZ889</f>
        <v>2366</v>
      </c>
      <c r="Q132" s="140">
        <v>1.2028196910427924E-2</v>
      </c>
      <c r="R132" s="2">
        <f>'Ref. ACS-Counties-Pt1'!CJ889</f>
        <v>19878</v>
      </c>
      <c r="S132" s="140">
        <v>1.2028196910427924E-2</v>
      </c>
      <c r="T132" s="2">
        <f>'Ref. ACS-Counties-Pt1'!AP889</f>
        <v>1353</v>
      </c>
      <c r="U132" s="140">
        <v>1.2028196910427924E-2</v>
      </c>
      <c r="V132" s="108"/>
      <c r="W132" s="79"/>
    </row>
    <row r="133" spans="1:23" hidden="1" x14ac:dyDescent="0.3">
      <c r="A133" s="4" t="s">
        <v>130</v>
      </c>
      <c r="B133" s="2">
        <f>'ACS-5YR-2019'!H890</f>
        <v>1965</v>
      </c>
      <c r="C133" s="140">
        <v>1.1653076352853967E-2</v>
      </c>
      <c r="D133" s="2">
        <f>'Ref. ACS-Counties-Pt1'!R890</f>
        <v>3994</v>
      </c>
      <c r="E133" s="140">
        <v>1.2607743921846278E-2</v>
      </c>
      <c r="F133" s="2">
        <f>'Ref. ACS-Counties-Pt1'!AB890</f>
        <v>505</v>
      </c>
      <c r="G133" s="140">
        <v>1.1373043144014388E-2</v>
      </c>
      <c r="H133" s="2">
        <f>'Ref. ACS-Counties-Pt1'!AL890</f>
        <v>768</v>
      </c>
      <c r="I133" s="140">
        <v>1.1373043144014388E-2</v>
      </c>
      <c r="J133" s="2">
        <f>'Ref. ACS-Counties-Pt1'!AV890</f>
        <v>1451</v>
      </c>
      <c r="K133" s="140">
        <v>1.1373043144014388E-2</v>
      </c>
      <c r="L133" s="2">
        <f>'Ref. ACS-Counties-Pt1'!BF890</f>
        <v>2655</v>
      </c>
      <c r="M133" s="140">
        <v>1.1373043144014388E-2</v>
      </c>
      <c r="N133" s="2">
        <f>'Ref. ACS-Counties-Pt1'!BP890</f>
        <v>2500</v>
      </c>
      <c r="O133" s="140">
        <v>1.1373043144014388E-2</v>
      </c>
      <c r="P133" s="2">
        <f>'Ref. ACS-Counties-Pt1'!BZ890</f>
        <v>2292</v>
      </c>
      <c r="Q133" s="140">
        <v>1.1373043144014388E-2</v>
      </c>
      <c r="R133" s="2">
        <f>'Ref. ACS-Counties-Pt1'!CJ890</f>
        <v>18047</v>
      </c>
      <c r="S133" s="140">
        <v>1.1373043144014388E-2</v>
      </c>
      <c r="T133" s="2">
        <f>'Ref. ACS-Counties-Pt1'!AP890</f>
        <v>1119</v>
      </c>
      <c r="U133" s="140">
        <v>1.1373043144014388E-2</v>
      </c>
      <c r="V133" s="108"/>
      <c r="W133" s="79"/>
    </row>
    <row r="134" spans="1:23" hidden="1" x14ac:dyDescent="0.3">
      <c r="A134" s="4" t="s">
        <v>131</v>
      </c>
      <c r="B134" s="2">
        <f>'ACS-5YR-2019'!H891</f>
        <v>2445</v>
      </c>
      <c r="C134" s="140">
        <v>1.4499629355077835E-2</v>
      </c>
      <c r="D134" s="2">
        <f>'Ref. ACS-Counties-Pt1'!R891</f>
        <v>3725</v>
      </c>
      <c r="E134" s="140">
        <v>1.5196196241710133E-2</v>
      </c>
      <c r="F134" s="2">
        <f>'Ref. ACS-Counties-Pt1'!AB891</f>
        <v>677</v>
      </c>
      <c r="G134" s="140">
        <v>1.2048972322398209E-2</v>
      </c>
      <c r="H134" s="2">
        <f>'Ref. ACS-Counties-Pt1'!AL891</f>
        <v>691</v>
      </c>
      <c r="I134" s="140">
        <v>1.2048972322398209E-2</v>
      </c>
      <c r="J134" s="2">
        <f>'Ref. ACS-Counties-Pt1'!AV891</f>
        <v>1457</v>
      </c>
      <c r="K134" s="140">
        <v>1.2048972322398209E-2</v>
      </c>
      <c r="L134" s="2">
        <f>'Ref. ACS-Counties-Pt1'!BF891</f>
        <v>2692</v>
      </c>
      <c r="M134" s="140">
        <v>1.2048972322398209E-2</v>
      </c>
      <c r="N134" s="2">
        <f>'Ref. ACS-Counties-Pt1'!BP891</f>
        <v>2747</v>
      </c>
      <c r="O134" s="140">
        <v>1.2048972322398209E-2</v>
      </c>
      <c r="P134" s="2">
        <f>'Ref. ACS-Counties-Pt1'!BZ891</f>
        <v>2172</v>
      </c>
      <c r="Q134" s="140">
        <v>1.2048972322398209E-2</v>
      </c>
      <c r="R134" s="2">
        <f>'Ref. ACS-Counties-Pt1'!CJ891</f>
        <v>18840</v>
      </c>
      <c r="S134" s="140">
        <v>1.2048972322398209E-2</v>
      </c>
      <c r="T134" s="2">
        <f>'Ref. ACS-Counties-Pt1'!AP891</f>
        <v>1451</v>
      </c>
      <c r="U134" s="140">
        <v>1.2048972322398209E-2</v>
      </c>
      <c r="V134" s="108"/>
      <c r="W134" s="79"/>
    </row>
    <row r="135" spans="1:23" hidden="1" x14ac:dyDescent="0.3">
      <c r="A135" s="4" t="s">
        <v>132</v>
      </c>
      <c r="B135" s="2">
        <f>'ACS-5YR-2019'!H892</f>
        <v>2219</v>
      </c>
      <c r="C135" s="140">
        <v>1.3159377316530763E-2</v>
      </c>
      <c r="D135" s="2">
        <f>'Ref. ACS-Counties-Pt1'!R892</f>
        <v>4199</v>
      </c>
      <c r="E135" s="140">
        <v>1.242262248868161E-2</v>
      </c>
      <c r="F135" s="2">
        <f>'Ref. ACS-Counties-Pt1'!AB892</f>
        <v>567</v>
      </c>
      <c r="G135" s="140">
        <v>1.1521384185204441E-2</v>
      </c>
      <c r="H135" s="2">
        <f>'Ref. ACS-Counties-Pt1'!AL892</f>
        <v>763</v>
      </c>
      <c r="I135" s="140">
        <v>1.1521384185204441E-2</v>
      </c>
      <c r="J135" s="2">
        <f>'Ref. ACS-Counties-Pt1'!AV892</f>
        <v>1079</v>
      </c>
      <c r="K135" s="140">
        <v>1.1521384185204441E-2</v>
      </c>
      <c r="L135" s="2">
        <f>'Ref. ACS-Counties-Pt1'!BF892</f>
        <v>3132</v>
      </c>
      <c r="M135" s="140">
        <v>1.1521384185204441E-2</v>
      </c>
      <c r="N135" s="2">
        <f>'Ref. ACS-Counties-Pt1'!BP892</f>
        <v>2753</v>
      </c>
      <c r="O135" s="140">
        <v>1.1521384185204441E-2</v>
      </c>
      <c r="P135" s="2">
        <f>'Ref. ACS-Counties-Pt1'!BZ892</f>
        <v>2045</v>
      </c>
      <c r="Q135" s="140">
        <v>1.1521384185204441E-2</v>
      </c>
      <c r="R135" s="2">
        <f>'Ref. ACS-Counties-Pt1'!CJ892</f>
        <v>18363</v>
      </c>
      <c r="S135" s="140">
        <v>1.1521384185204441E-2</v>
      </c>
      <c r="T135" s="2">
        <f>'Ref. ACS-Counties-Pt1'!AP892</f>
        <v>1081</v>
      </c>
      <c r="U135" s="140">
        <v>1.1521384185204441E-2</v>
      </c>
      <c r="V135" s="108"/>
      <c r="W135" s="79"/>
    </row>
    <row r="136" spans="1:23" hidden="1" x14ac:dyDescent="0.3">
      <c r="A136" s="4" t="s">
        <v>133</v>
      </c>
      <c r="B136" s="2">
        <f>'ACS-5YR-2019'!H893</f>
        <v>4352</v>
      </c>
      <c r="C136" s="140">
        <v>2.5808747220163082E-2</v>
      </c>
      <c r="D136" s="2">
        <f>'Ref. ACS-Counties-Pt1'!R893</f>
        <v>7836</v>
      </c>
      <c r="E136" s="140">
        <v>2.4195696089066143E-2</v>
      </c>
      <c r="F136" s="2">
        <f>'Ref. ACS-Counties-Pt1'!AB893</f>
        <v>965</v>
      </c>
      <c r="G136" s="140">
        <v>2.3611370697285687E-2</v>
      </c>
      <c r="H136" s="2">
        <f>'Ref. ACS-Counties-Pt1'!AL893</f>
        <v>996</v>
      </c>
      <c r="I136" s="140">
        <v>2.3611370697285687E-2</v>
      </c>
      <c r="J136" s="2">
        <f>'Ref. ACS-Counties-Pt1'!AV893</f>
        <v>2094</v>
      </c>
      <c r="K136" s="140">
        <v>2.3611370697285687E-2</v>
      </c>
      <c r="L136" s="2">
        <f>'Ref. ACS-Counties-Pt1'!BF893</f>
        <v>6855</v>
      </c>
      <c r="M136" s="140">
        <v>2.3611370697285687E-2</v>
      </c>
      <c r="N136" s="2">
        <f>'Ref. ACS-Counties-Pt1'!BP893</f>
        <v>4939</v>
      </c>
      <c r="O136" s="140">
        <v>2.3611370697285687E-2</v>
      </c>
      <c r="P136" s="2">
        <f>'Ref. ACS-Counties-Pt1'!BZ893</f>
        <v>3601</v>
      </c>
      <c r="Q136" s="140">
        <v>2.3611370697285687E-2</v>
      </c>
      <c r="R136" s="2">
        <f>'Ref. ACS-Counties-Pt1'!CJ893</f>
        <v>34736</v>
      </c>
      <c r="S136" s="140">
        <v>2.3611370697285687E-2</v>
      </c>
      <c r="T136" s="2">
        <f>'Ref. ACS-Counties-Pt1'!AP893</f>
        <v>2210</v>
      </c>
      <c r="U136" s="140">
        <v>2.3611370697285687E-2</v>
      </c>
      <c r="V136" s="108"/>
      <c r="W136" s="79"/>
    </row>
    <row r="137" spans="1:23" hidden="1" x14ac:dyDescent="0.3">
      <c r="A137" s="4" t="s">
        <v>134</v>
      </c>
      <c r="B137" s="2">
        <f>'ACS-5YR-2019'!H894</f>
        <v>5659</v>
      </c>
      <c r="C137" s="140">
        <v>3.3559673832468495E-2</v>
      </c>
      <c r="D137" s="2">
        <f>'Ref. ACS-Counties-Pt1'!R894</f>
        <v>10587</v>
      </c>
      <c r="E137" s="140">
        <v>3.5124356134664476E-2</v>
      </c>
      <c r="F137" s="2">
        <f>'Ref. ACS-Counties-Pt1'!AB894</f>
        <v>1849</v>
      </c>
      <c r="G137" s="140">
        <v>3.2930024579382239E-2</v>
      </c>
      <c r="H137" s="2">
        <f>'Ref. ACS-Counties-Pt1'!AL894</f>
        <v>1689</v>
      </c>
      <c r="I137" s="140">
        <v>3.2930024579382239E-2</v>
      </c>
      <c r="J137" s="2">
        <f>'Ref. ACS-Counties-Pt1'!AV894</f>
        <v>3334</v>
      </c>
      <c r="K137" s="140">
        <v>3.2930024579382239E-2</v>
      </c>
      <c r="L137" s="2">
        <f>'Ref. ACS-Counties-Pt1'!BF894</f>
        <v>8793</v>
      </c>
      <c r="M137" s="140">
        <v>3.2930024579382239E-2</v>
      </c>
      <c r="N137" s="2">
        <f>'Ref. ACS-Counties-Pt1'!BP894</f>
        <v>6297</v>
      </c>
      <c r="O137" s="140">
        <v>3.2930024579382239E-2</v>
      </c>
      <c r="P137" s="2">
        <f>'Ref. ACS-Counties-Pt1'!BZ894</f>
        <v>4700</v>
      </c>
      <c r="Q137" s="140">
        <v>3.2930024579382239E-2</v>
      </c>
      <c r="R137" s="2">
        <f>'Ref. ACS-Counties-Pt1'!CJ894</f>
        <v>48064</v>
      </c>
      <c r="S137" s="140">
        <v>3.2930024579382239E-2</v>
      </c>
      <c r="T137" s="2">
        <f>'Ref. ACS-Counties-Pt1'!AP894</f>
        <v>2985</v>
      </c>
      <c r="U137" s="140">
        <v>3.2930024579382239E-2</v>
      </c>
      <c r="V137" s="108"/>
      <c r="W137" s="79"/>
    </row>
    <row r="138" spans="1:23" hidden="1" x14ac:dyDescent="0.3">
      <c r="A138" s="4" t="s">
        <v>135</v>
      </c>
      <c r="B138" s="2">
        <f>'ACS-5YR-2019'!H895</f>
        <v>7198</v>
      </c>
      <c r="C138" s="140">
        <v>4.268643439584878E-2</v>
      </c>
      <c r="D138" s="2">
        <f>'Ref. ACS-Counties-Pt1'!R895</f>
        <v>11918</v>
      </c>
      <c r="E138" s="140">
        <v>4.7897735023026508E-2</v>
      </c>
      <c r="F138" s="2">
        <f>'Ref. ACS-Counties-Pt1'!AB895</f>
        <v>2043</v>
      </c>
      <c r="G138" s="140">
        <v>4.9514936294614044E-2</v>
      </c>
      <c r="H138" s="2">
        <f>'Ref. ACS-Counties-Pt1'!AL895</f>
        <v>2648</v>
      </c>
      <c r="I138" s="140">
        <v>4.9514936294614044E-2</v>
      </c>
      <c r="J138" s="2">
        <f>'Ref. ACS-Counties-Pt1'!AV895</f>
        <v>4275</v>
      </c>
      <c r="K138" s="140">
        <v>4.9514936294614044E-2</v>
      </c>
      <c r="L138" s="2">
        <f>'Ref. ACS-Counties-Pt1'!BF895</f>
        <v>12217</v>
      </c>
      <c r="M138" s="140">
        <v>4.9514936294614044E-2</v>
      </c>
      <c r="N138" s="2">
        <f>'Ref. ACS-Counties-Pt1'!BP895</f>
        <v>9555</v>
      </c>
      <c r="O138" s="140">
        <v>4.9514936294614044E-2</v>
      </c>
      <c r="P138" s="2">
        <f>'Ref. ACS-Counties-Pt1'!BZ895</f>
        <v>6619</v>
      </c>
      <c r="Q138" s="140">
        <v>4.9514936294614044E-2</v>
      </c>
      <c r="R138" s="2">
        <f>'Ref. ACS-Counties-Pt1'!CJ895</f>
        <v>64023</v>
      </c>
      <c r="S138" s="140">
        <v>4.9514936294614044E-2</v>
      </c>
      <c r="T138" s="2">
        <f>'Ref. ACS-Counties-Pt1'!AP895</f>
        <v>3226</v>
      </c>
      <c r="U138" s="140">
        <v>4.9514936294614044E-2</v>
      </c>
      <c r="V138" s="108"/>
      <c r="W138" s="79"/>
    </row>
    <row r="139" spans="1:23" hidden="1" x14ac:dyDescent="0.3">
      <c r="A139" s="4" t="s">
        <v>136</v>
      </c>
      <c r="B139" s="2">
        <f>'ACS-5YR-2019'!H896</f>
        <v>5750</v>
      </c>
      <c r="C139" s="140">
        <v>3.4099332839140101E-2</v>
      </c>
      <c r="D139" s="2">
        <f>'Ref. ACS-Counties-Pt1'!R896</f>
        <v>9727</v>
      </c>
      <c r="E139" s="140">
        <v>3.6660539255487061E-2</v>
      </c>
      <c r="F139" s="2">
        <f>'Ref. ACS-Counties-Pt1'!AB896</f>
        <v>1666</v>
      </c>
      <c r="G139" s="140">
        <v>4.1022929155231883E-2</v>
      </c>
      <c r="H139" s="2">
        <f>'Ref. ACS-Counties-Pt1'!AL896</f>
        <v>1773</v>
      </c>
      <c r="I139" s="140">
        <v>4.1022929155231883E-2</v>
      </c>
      <c r="J139" s="2">
        <f>'Ref. ACS-Counties-Pt1'!AV896</f>
        <v>2658</v>
      </c>
      <c r="K139" s="140">
        <v>4.1022929155231883E-2</v>
      </c>
      <c r="L139" s="2">
        <f>'Ref. ACS-Counties-Pt1'!BF896</f>
        <v>9688</v>
      </c>
      <c r="M139" s="140">
        <v>4.1022929155231883E-2</v>
      </c>
      <c r="N139" s="2">
        <f>'Ref. ACS-Counties-Pt1'!BP896</f>
        <v>7403</v>
      </c>
      <c r="O139" s="140">
        <v>4.1022929155231883E-2</v>
      </c>
      <c r="P139" s="2">
        <f>'Ref. ACS-Counties-Pt1'!BZ896</f>
        <v>4071</v>
      </c>
      <c r="Q139" s="140">
        <v>4.1022929155231883E-2</v>
      </c>
      <c r="R139" s="2">
        <f>'Ref. ACS-Counties-Pt1'!CJ896</f>
        <v>48274</v>
      </c>
      <c r="S139" s="140">
        <v>4.1022929155231883E-2</v>
      </c>
      <c r="T139" s="2">
        <f>'Ref. ACS-Counties-Pt1'!AP896</f>
        <v>2247</v>
      </c>
      <c r="U139" s="140">
        <v>4.1022929155231883E-2</v>
      </c>
      <c r="V139" s="108"/>
      <c r="W139" s="79"/>
    </row>
    <row r="140" spans="1:23" hidden="1" x14ac:dyDescent="0.3">
      <c r="A140" s="4" t="s">
        <v>137</v>
      </c>
      <c r="B140" s="2">
        <f>'ACS-5YR-2019'!H897</f>
        <v>2835</v>
      </c>
      <c r="C140" s="140">
        <v>1.681245366938473E-2</v>
      </c>
      <c r="D140" s="2">
        <f>'Ref. ACS-Counties-Pt1'!R897</f>
        <v>6120</v>
      </c>
      <c r="E140" s="140">
        <v>2.1883302046728548E-2</v>
      </c>
      <c r="F140" s="2">
        <f>'Ref. ACS-Counties-Pt1'!AB897</f>
        <v>974</v>
      </c>
      <c r="G140" s="140">
        <v>3.058232636470308E-2</v>
      </c>
      <c r="H140" s="2">
        <f>'Ref. ACS-Counties-Pt1'!AL897</f>
        <v>1383</v>
      </c>
      <c r="I140" s="140">
        <v>3.058232636470308E-2</v>
      </c>
      <c r="J140" s="2">
        <f>'Ref. ACS-Counties-Pt1'!AV897</f>
        <v>1385</v>
      </c>
      <c r="K140" s="140">
        <v>3.058232636470308E-2</v>
      </c>
      <c r="L140" s="2">
        <f>'Ref. ACS-Counties-Pt1'!BF897</f>
        <v>6834</v>
      </c>
      <c r="M140" s="140">
        <v>3.058232636470308E-2</v>
      </c>
      <c r="N140" s="2">
        <f>'Ref. ACS-Counties-Pt1'!BP897</f>
        <v>4944</v>
      </c>
      <c r="O140" s="140">
        <v>3.058232636470308E-2</v>
      </c>
      <c r="P140" s="2">
        <f>'Ref. ACS-Counties-Pt1'!BZ897</f>
        <v>3373</v>
      </c>
      <c r="Q140" s="140">
        <v>3.058232636470308E-2</v>
      </c>
      <c r="R140" s="2">
        <f>'Ref. ACS-Counties-Pt1'!CJ897</f>
        <v>31751</v>
      </c>
      <c r="S140" s="140">
        <v>3.058232636470308E-2</v>
      </c>
      <c r="T140" s="2">
        <f>'Ref. ACS-Counties-Pt1'!AP897</f>
        <v>1248</v>
      </c>
      <c r="U140" s="140">
        <v>3.058232636470308E-2</v>
      </c>
      <c r="V140" s="108"/>
      <c r="W140" s="79"/>
    </row>
    <row r="141" spans="1:23" hidden="1" x14ac:dyDescent="0.3">
      <c r="A141" s="4" t="s">
        <v>138</v>
      </c>
      <c r="B141" s="2">
        <f>'ACS-5YR-2019'!H898</f>
        <v>3737</v>
      </c>
      <c r="C141" s="140">
        <v>2.2161601186063751E-2</v>
      </c>
      <c r="D141" s="2">
        <f>'Ref. ACS-Counties-Pt1'!R898</f>
        <v>7936</v>
      </c>
      <c r="E141" s="140">
        <v>2.8161192052119803E-2</v>
      </c>
      <c r="F141" s="2">
        <f>'Ref. ACS-Counties-Pt1'!AB898</f>
        <v>1165</v>
      </c>
      <c r="G141" s="140">
        <v>4.1732896277950786E-2</v>
      </c>
      <c r="H141" s="2">
        <f>'Ref. ACS-Counties-Pt1'!AL898</f>
        <v>1101</v>
      </c>
      <c r="I141" s="140">
        <v>4.1732896277950786E-2</v>
      </c>
      <c r="J141" s="2">
        <f>'Ref. ACS-Counties-Pt1'!AV898</f>
        <v>1852</v>
      </c>
      <c r="K141" s="140">
        <v>4.1732896277950786E-2</v>
      </c>
      <c r="L141" s="2">
        <f>'Ref. ACS-Counties-Pt1'!BF898</f>
        <v>9591</v>
      </c>
      <c r="M141" s="140">
        <v>4.1732896277950786E-2</v>
      </c>
      <c r="N141" s="2">
        <f>'Ref. ACS-Counties-Pt1'!BP898</f>
        <v>5297</v>
      </c>
      <c r="O141" s="140">
        <v>4.1732896277950786E-2</v>
      </c>
      <c r="P141" s="2">
        <f>'Ref. ACS-Counties-Pt1'!BZ898</f>
        <v>3337</v>
      </c>
      <c r="Q141" s="140">
        <v>4.1732896277950786E-2</v>
      </c>
      <c r="R141" s="2">
        <f>'Ref. ACS-Counties-Pt1'!CJ898</f>
        <v>38950</v>
      </c>
      <c r="S141" s="140">
        <v>4.1732896277950786E-2</v>
      </c>
      <c r="T141" s="2">
        <f>'Ref. ACS-Counties-Pt1'!AP898</f>
        <v>1249</v>
      </c>
      <c r="U141" s="140">
        <v>4.1732896277950786E-2</v>
      </c>
      <c r="V141" s="108"/>
      <c r="W141" s="79"/>
    </row>
    <row r="142" spans="1:23" hidden="1" x14ac:dyDescent="0.3">
      <c r="A142" s="4" t="s">
        <v>139</v>
      </c>
      <c r="B142" s="2">
        <f>'ACS-5YR-2019'!H899</f>
        <v>3867</v>
      </c>
      <c r="C142" s="140">
        <v>2.2932542624166049E-2</v>
      </c>
      <c r="D142" s="2">
        <f>'Ref. ACS-Counties-Pt1'!R899</f>
        <v>6789</v>
      </c>
      <c r="E142" s="140">
        <v>2.7203107441881612E-2</v>
      </c>
      <c r="F142" s="2">
        <f>'Ref. ACS-Counties-Pt1'!AB899</f>
        <v>724</v>
      </c>
      <c r="G142" s="140">
        <v>6.1113212502719588E-2</v>
      </c>
      <c r="H142" s="2">
        <f>'Ref. ACS-Counties-Pt1'!AL899</f>
        <v>1010</v>
      </c>
      <c r="I142" s="140">
        <v>6.1113212502719588E-2</v>
      </c>
      <c r="J142" s="2">
        <f>'Ref. ACS-Counties-Pt1'!AV899</f>
        <v>1956</v>
      </c>
      <c r="K142" s="140">
        <v>6.1113212502719588E-2</v>
      </c>
      <c r="L142" s="2">
        <f>'Ref. ACS-Counties-Pt1'!BF899</f>
        <v>7850</v>
      </c>
      <c r="M142" s="140">
        <v>6.1113212502719588E-2</v>
      </c>
      <c r="N142" s="2">
        <f>'Ref. ACS-Counties-Pt1'!BP899</f>
        <v>4601</v>
      </c>
      <c r="O142" s="140">
        <v>6.1113212502719588E-2</v>
      </c>
      <c r="P142" s="2">
        <f>'Ref. ACS-Counties-Pt1'!BZ899</f>
        <v>2840</v>
      </c>
      <c r="Q142" s="140">
        <v>6.1113212502719588E-2</v>
      </c>
      <c r="R142" s="2">
        <f>'Ref. ACS-Counties-Pt1'!CJ899</f>
        <v>34146</v>
      </c>
      <c r="S142" s="140">
        <v>6.1113212502719588E-2</v>
      </c>
      <c r="T142" s="2">
        <f>'Ref. ACS-Counties-Pt1'!AP899</f>
        <v>856</v>
      </c>
      <c r="U142" s="140">
        <v>6.1113212502719588E-2</v>
      </c>
      <c r="V142" s="108"/>
      <c r="W142" s="79"/>
    </row>
    <row r="143" spans="1:23" x14ac:dyDescent="0.3">
      <c r="A143" s="4" t="s">
        <v>142</v>
      </c>
      <c r="B143" s="2">
        <f>'Ref. ACS-Counties-Pt1'!H900</f>
        <v>70380</v>
      </c>
      <c r="C143" s="140">
        <f>'Ref. ACS-Counties-Pt1'!I900</f>
        <v>0.22857625379174162</v>
      </c>
      <c r="D143" s="2">
        <f>'Ref. ACS-Counties-Pt1'!R900</f>
        <v>56177</v>
      </c>
      <c r="E143" s="140">
        <f>'Ref. ACS-Counties-Pt1'!S900</f>
        <v>0.20784587948883018</v>
      </c>
      <c r="F143" s="2">
        <f>'Ref. ACS-Counties-Pt1'!AB900</f>
        <v>8799</v>
      </c>
      <c r="G143" s="140">
        <f>'Ref. ACS-Counties-Pt1'!AC900</f>
        <v>0.20249930958298812</v>
      </c>
      <c r="H143" s="2">
        <f>'Ref. ACS-Counties-Pt1'!AL900</f>
        <v>11919</v>
      </c>
      <c r="I143" s="140">
        <f>'Ref. ACS-Counties-Pt1'!AM900</f>
        <v>0.26556894899846262</v>
      </c>
      <c r="J143" s="2">
        <f>'Ref. ACS-Counties-Pt1'!AV900</f>
        <v>17293</v>
      </c>
      <c r="K143" s="140">
        <f>'Ref. ACS-Counties-Pt1'!AW900</f>
        <v>0.21614088591140887</v>
      </c>
      <c r="L143" s="2">
        <f>'Ref. ACS-Counties-Pt1'!BF900</f>
        <v>50630</v>
      </c>
      <c r="M143" s="140">
        <f>'Ref. ACS-Counties-Pt1'!BG900</f>
        <v>0.22151054176674673</v>
      </c>
      <c r="N143" s="2">
        <f>'Ref. ACS-Counties-Pt1'!BP900</f>
        <v>40751</v>
      </c>
      <c r="O143" s="140">
        <f>'Ref. ACS-Counties-Pt1'!BQ900</f>
        <v>0.23433852028200439</v>
      </c>
      <c r="P143" s="2">
        <f>'Ref. ACS-Counties-Pt1'!BZ900</f>
        <v>29482</v>
      </c>
      <c r="Q143" s="140">
        <f>'Ref. ACS-Counties-Pt1'!CA900</f>
        <v>0.2132698679089686</v>
      </c>
      <c r="R143" s="2">
        <f>'Ref. ACS-Counties-Pt1'!CJ900</f>
        <v>285431</v>
      </c>
      <c r="S143" s="140">
        <f>'Ref. ACS-Counties-Pt1'!CK900</f>
        <v>0.22174013697608511</v>
      </c>
      <c r="T143" s="2">
        <f>'Ref. ACS-State'!H900</f>
        <v>3122404</v>
      </c>
      <c r="U143" s="140">
        <f>'Ref. ACS-State'!I900</f>
        <v>0.23936985032350613</v>
      </c>
      <c r="V143" s="108"/>
      <c r="W143" s="79"/>
    </row>
    <row r="144" spans="1:23" x14ac:dyDescent="0.3">
      <c r="A144" s="4" t="s">
        <v>124</v>
      </c>
      <c r="B144" s="2">
        <f>'Ref. ACS-Counties-Pt1'!H901</f>
        <v>4317</v>
      </c>
      <c r="C144" s="140">
        <f>'Ref. ACS-Counties-Pt1'!I901</f>
        <v>1.4020512753892421E-2</v>
      </c>
      <c r="D144" s="2">
        <f>'Ref. ACS-Counties-Pt1'!R901</f>
        <v>3829</v>
      </c>
      <c r="E144" s="140">
        <f>'Ref. ACS-Counties-Pt1'!S901</f>
        <v>1.4166685165863802E-2</v>
      </c>
      <c r="F144" s="2">
        <f>'Ref. ACS-Counties-Pt1'!AB901</f>
        <v>387</v>
      </c>
      <c r="G144" s="140">
        <f>'Ref. ACS-Counties-Pt1'!AC901</f>
        <v>8.9063794531897261E-3</v>
      </c>
      <c r="H144" s="2">
        <f>'Ref. ACS-Counties-Pt1'!AL901</f>
        <v>691</v>
      </c>
      <c r="I144" s="140">
        <f>'Ref. ACS-Counties-Pt1'!AM901</f>
        <v>1.539627013658341E-2</v>
      </c>
      <c r="J144" s="2">
        <f>'Ref. ACS-Counties-Pt1'!AV901</f>
        <v>821</v>
      </c>
      <c r="K144" s="140">
        <f>'Ref. ACS-Counties-Pt1'!AW901</f>
        <v>1.0261473852614739E-2</v>
      </c>
      <c r="L144" s="2">
        <f>'Ref. ACS-Counties-Pt1'!BF901</f>
        <v>2934</v>
      </c>
      <c r="M144" s="140">
        <f>'Ref. ACS-Counties-Pt1'!BG901</f>
        <v>1.2836498707162452E-2</v>
      </c>
      <c r="N144" s="2">
        <f>'Ref. ACS-Counties-Pt1'!BP901</f>
        <v>2275</v>
      </c>
      <c r="O144" s="140">
        <f>'Ref. ACS-Counties-Pt1'!BQ901</f>
        <v>1.308238162601065E-2</v>
      </c>
      <c r="P144" s="2">
        <f>'Ref. ACS-Counties-Pt1'!BZ901</f>
        <v>2323</v>
      </c>
      <c r="Q144" s="140">
        <f>'Ref. ACS-Counties-Pt1'!CA901</f>
        <v>1.6804351914813581E-2</v>
      </c>
      <c r="R144" s="2">
        <f>'Ref. ACS-Counties-Pt1'!CJ901</f>
        <v>17577</v>
      </c>
      <c r="S144" s="140">
        <f>R144/$R$143</f>
        <v>6.1580557122386845E-2</v>
      </c>
      <c r="T144" s="2">
        <f>'Ref. ACS-State'!H901</f>
        <v>169457</v>
      </c>
      <c r="U144" s="140">
        <f>T144/$T$143</f>
        <v>5.4271324274501313E-2</v>
      </c>
      <c r="V144" s="108"/>
      <c r="W144" s="79"/>
    </row>
    <row r="145" spans="1:24" x14ac:dyDescent="0.3">
      <c r="A145" s="4" t="s">
        <v>125</v>
      </c>
      <c r="B145" s="2">
        <f>'Ref. ACS-Counties-Pt1'!H902</f>
        <v>6607</v>
      </c>
      <c r="C145" s="140">
        <f>'Ref. ACS-Counties-Pt1'!I902</f>
        <v>2.145784752489396E-2</v>
      </c>
      <c r="D145" s="2">
        <f>'Ref. ACS-Counties-Pt1'!R902</f>
        <v>5049</v>
      </c>
      <c r="E145" s="140">
        <f>'Ref. ACS-Counties-Pt1'!S902</f>
        <v>1.8680489266765823E-2</v>
      </c>
      <c r="F145" s="2">
        <f>'Ref. ACS-Counties-Pt1'!AB902</f>
        <v>790</v>
      </c>
      <c r="G145" s="140">
        <f>'Ref. ACS-Counties-Pt1'!AC902</f>
        <v>1.8180981312712879E-2</v>
      </c>
      <c r="H145" s="2">
        <f>'Ref. ACS-Counties-Pt1'!AL902</f>
        <v>792</v>
      </c>
      <c r="I145" s="140">
        <f>'Ref. ACS-Counties-Pt1'!AM902</f>
        <v>1.764666562687997E-2</v>
      </c>
      <c r="J145" s="2">
        <f>'Ref. ACS-Counties-Pt1'!AV902</f>
        <v>1482</v>
      </c>
      <c r="K145" s="140">
        <f>'Ref. ACS-Counties-Pt1'!AW902</f>
        <v>1.8523147685231476E-2</v>
      </c>
      <c r="L145" s="2">
        <f>'Ref. ACS-Counties-Pt1'!BF902</f>
        <v>3814</v>
      </c>
      <c r="M145" s="140">
        <f>'Ref. ACS-Counties-Pt1'!BG902</f>
        <v>1.6686573302357732E-2</v>
      </c>
      <c r="N145" s="2">
        <f>'Ref. ACS-Counties-Pt1'!BP902</f>
        <v>3432</v>
      </c>
      <c r="O145" s="140">
        <f>'Ref. ACS-Counties-Pt1'!BQ902</f>
        <v>1.9735707138667496E-2</v>
      </c>
      <c r="P145" s="2">
        <f>'Ref. ACS-Counties-Pt1'!BZ902</f>
        <v>2601</v>
      </c>
      <c r="Q145" s="140">
        <f>'Ref. ACS-Counties-Pt1'!CA902</f>
        <v>1.8815376379866605E-2</v>
      </c>
      <c r="R145" s="2">
        <f>'Ref. ACS-Counties-Pt1'!CJ902</f>
        <v>24567</v>
      </c>
      <c r="S145" s="140">
        <f t="shared" ref="S145:S159" si="13">R145/$R$143</f>
        <v>8.6069838244619543E-2</v>
      </c>
      <c r="T145" s="2">
        <f>'Ref. ACS-State'!H902</f>
        <v>232921</v>
      </c>
      <c r="U145" s="140">
        <f t="shared" ref="U145:U159" si="14">T145/$T$143</f>
        <v>7.4596688961454063E-2</v>
      </c>
      <c r="V145" s="108"/>
      <c r="W145" s="79"/>
    </row>
    <row r="146" spans="1:24" x14ac:dyDescent="0.3">
      <c r="A146" s="4" t="s">
        <v>126</v>
      </c>
      <c r="B146" s="2">
        <f>'Ref. ACS-Counties-Pt1'!H903</f>
        <v>4881</v>
      </c>
      <c r="C146" s="140">
        <f>'Ref. ACS-Counties-Pt1'!I903</f>
        <v>1.5852240618890182E-2</v>
      </c>
      <c r="D146" s="2">
        <f>'Ref. ACS-Counties-Pt1'!R903</f>
        <v>4750</v>
      </c>
      <c r="E146" s="140">
        <f>'Ref. ACS-Counties-Pt1'!S903</f>
        <v>1.7574237278102131E-2</v>
      </c>
      <c r="F146" s="2">
        <f>'Ref. ACS-Counties-Pt1'!AB903</f>
        <v>690</v>
      </c>
      <c r="G146" s="140">
        <f>'Ref. ACS-Counties-Pt1'!AC903</f>
        <v>1.5879591273128969E-2</v>
      </c>
      <c r="H146" s="2">
        <f>'Ref. ACS-Counties-Pt1'!AL903</f>
        <v>530</v>
      </c>
      <c r="I146" s="140">
        <f>'Ref. ACS-Counties-Pt1'!AM903</f>
        <v>1.180900603818988E-2</v>
      </c>
      <c r="J146" s="2">
        <f>'Ref. ACS-Counties-Pt1'!AV903</f>
        <v>1457</v>
      </c>
      <c r="K146" s="140">
        <f>'Ref. ACS-Counties-Pt1'!AW903</f>
        <v>1.8210678932106789E-2</v>
      </c>
      <c r="L146" s="2">
        <f>'Ref. ACS-Counties-Pt1'!BF903</f>
        <v>3690</v>
      </c>
      <c r="M146" s="140">
        <f>'Ref. ACS-Counties-Pt1'!BG903</f>
        <v>1.6144062791216579E-2</v>
      </c>
      <c r="N146" s="2">
        <f>'Ref. ACS-Counties-Pt1'!BP903</f>
        <v>2972</v>
      </c>
      <c r="O146" s="140">
        <f>'Ref. ACS-Counties-Pt1'!BQ903</f>
        <v>1.7090478326375232E-2</v>
      </c>
      <c r="P146" s="2">
        <f>'Ref. ACS-Counties-Pt1'!BZ903</f>
        <v>2471</v>
      </c>
      <c r="Q146" s="140">
        <f>'Ref. ACS-Counties-Pt1'!CA903</f>
        <v>1.7874969255920949E-2</v>
      </c>
      <c r="R146" s="2">
        <f>'Ref. ACS-Counties-Pt1'!CJ903</f>
        <v>21441</v>
      </c>
      <c r="S146" s="140">
        <f t="shared" si="13"/>
        <v>7.5117979476651095E-2</v>
      </c>
      <c r="T146" s="2">
        <f>'Ref. ACS-State'!H903</f>
        <v>194890</v>
      </c>
      <c r="U146" s="140">
        <f t="shared" si="14"/>
        <v>6.2416650760119444E-2</v>
      </c>
      <c r="V146" s="108"/>
      <c r="W146" s="79"/>
    </row>
    <row r="147" spans="1:24" x14ac:dyDescent="0.3">
      <c r="A147" s="4" t="s">
        <v>127</v>
      </c>
      <c r="B147" s="2">
        <f>'Ref. ACS-Counties-Pt1'!H904</f>
        <v>5243</v>
      </c>
      <c r="C147" s="140">
        <f>'Ref. ACS-Counties-Pt1'!I904</f>
        <v>1.7027924106707892E-2</v>
      </c>
      <c r="D147" s="2">
        <f>'Ref. ACS-Counties-Pt1'!R904</f>
        <v>4502</v>
      </c>
      <c r="E147" s="140">
        <f>'Ref. ACS-Counties-Pt1'!S904</f>
        <v>1.6656677100213849E-2</v>
      </c>
      <c r="F147" s="2">
        <f>'Ref. ACS-Counties-Pt1'!AB904</f>
        <v>477</v>
      </c>
      <c r="G147" s="140">
        <f>'Ref. ACS-Counties-Pt1'!AC904</f>
        <v>1.0977630488815244E-2</v>
      </c>
      <c r="H147" s="2">
        <f>'Ref. ACS-Counties-Pt1'!AL904</f>
        <v>617</v>
      </c>
      <c r="I147" s="140">
        <f>'Ref. ACS-Counties-Pt1'!AM904</f>
        <v>1.3747465519930483E-2</v>
      </c>
      <c r="J147" s="2">
        <f>'Ref. ACS-Counties-Pt1'!AV904</f>
        <v>1123</v>
      </c>
      <c r="K147" s="140">
        <f>'Ref. ACS-Counties-Pt1'!AW904</f>
        <v>1.4036096390360964E-2</v>
      </c>
      <c r="L147" s="2">
        <f>'Ref. ACS-Counties-Pt1'!BF904</f>
        <v>3248</v>
      </c>
      <c r="M147" s="140">
        <f>'Ref. ACS-Counties-Pt1'!BG904</f>
        <v>1.4210275324084405E-2</v>
      </c>
      <c r="N147" s="2">
        <f>'Ref. ACS-Counties-Pt1'!BP904</f>
        <v>2784</v>
      </c>
      <c r="O147" s="140">
        <f>'Ref. ACS-Counties-Pt1'!BQ904</f>
        <v>1.600938481178622E-2</v>
      </c>
      <c r="P147" s="2">
        <f>'Ref. ACS-Counties-Pt1'!BZ904</f>
        <v>2469</v>
      </c>
      <c r="Q147" s="140">
        <f>'Ref. ACS-Counties-Pt1'!CA904</f>
        <v>1.7860501454014091E-2</v>
      </c>
      <c r="R147" s="2">
        <f>'Ref. ACS-Counties-Pt1'!CJ904</f>
        <v>20463</v>
      </c>
      <c r="S147" s="140">
        <f t="shared" si="13"/>
        <v>7.1691582203755017E-2</v>
      </c>
      <c r="T147" s="2">
        <f>'Ref. ACS-State'!H904</f>
        <v>177774</v>
      </c>
      <c r="U147" s="140">
        <f t="shared" si="14"/>
        <v>5.6934977024113473E-2</v>
      </c>
      <c r="V147" s="108"/>
      <c r="W147" s="79"/>
    </row>
    <row r="148" spans="1:24" x14ac:dyDescent="0.3">
      <c r="A148" s="4" t="s">
        <v>128</v>
      </c>
      <c r="B148" s="2">
        <f>'Ref. ACS-Counties-Pt1'!H905</f>
        <v>3984</v>
      </c>
      <c r="C148" s="140">
        <f>'Ref. ACS-Counties-Pt1'!I905</f>
        <v>1.2939013854877788E-2</v>
      </c>
      <c r="D148" s="2">
        <f>'Ref. ACS-Counties-Pt1'!R905</f>
        <v>3942</v>
      </c>
      <c r="E148" s="140">
        <f>'Ref. ACS-Counties-Pt1'!S905</f>
        <v>1.4584767021111283E-2</v>
      </c>
      <c r="F148" s="2">
        <f>'Ref. ACS-Counties-Pt1'!AB905</f>
        <v>616</v>
      </c>
      <c r="G148" s="140">
        <f>'Ref. ACS-Counties-Pt1'!AC905</f>
        <v>1.4176562643836878E-2</v>
      </c>
      <c r="H148" s="2">
        <f>'Ref. ACS-Counties-Pt1'!AL905</f>
        <v>717</v>
      </c>
      <c r="I148" s="140">
        <f>'Ref. ACS-Counties-Pt1'!AM905</f>
        <v>1.5975579866758762E-2</v>
      </c>
      <c r="J148" s="2">
        <f>'Ref. ACS-Counties-Pt1'!AV905</f>
        <v>1153</v>
      </c>
      <c r="K148" s="140">
        <f>'Ref. ACS-Counties-Pt1'!AW905</f>
        <v>1.4411058894110589E-2</v>
      </c>
      <c r="L148" s="2">
        <f>'Ref. ACS-Counties-Pt1'!BF905</f>
        <v>2873</v>
      </c>
      <c r="M148" s="140">
        <f>'Ref. ACS-Counties-Pt1'!BG905</f>
        <v>1.2569618536359142E-2</v>
      </c>
      <c r="N148" s="2">
        <f>'Ref. ACS-Counties-Pt1'!BP905</f>
        <v>2728</v>
      </c>
      <c r="O148" s="140">
        <f>'Ref. ACS-Counties-Pt1'!BQ905</f>
        <v>1.5687356956376727E-2</v>
      </c>
      <c r="P148" s="2">
        <f>'Ref. ACS-Counties-Pt1'!BZ905</f>
        <v>1732</v>
      </c>
      <c r="Q148" s="140">
        <f>'Ref. ACS-Counties-Pt1'!CA905</f>
        <v>1.2529116451337549E-2</v>
      </c>
      <c r="R148" s="2">
        <f>'Ref. ACS-Counties-Pt1'!CJ905</f>
        <v>17745</v>
      </c>
      <c r="S148" s="140">
        <f t="shared" si="13"/>
        <v>6.2169140703007032E-2</v>
      </c>
      <c r="T148" s="2">
        <f>'Ref. ACS-State'!H905</f>
        <v>159060</v>
      </c>
      <c r="U148" s="140">
        <f t="shared" si="14"/>
        <v>5.0941518137947554E-2</v>
      </c>
      <c r="V148" s="108"/>
      <c r="W148" s="79"/>
    </row>
    <row r="149" spans="1:24" x14ac:dyDescent="0.3">
      <c r="A149" s="4" t="s">
        <v>129</v>
      </c>
      <c r="B149" s="2">
        <f>'Ref. ACS-Counties-Pt1'!H906</f>
        <v>4144</v>
      </c>
      <c r="C149" s="140">
        <f>'Ref. ACS-Counties-Pt1'!I906</f>
        <v>1.345865296551545E-2</v>
      </c>
      <c r="D149" s="2">
        <f>'Ref. ACS-Counties-Pt1'!R906</f>
        <v>2926</v>
      </c>
      <c r="E149" s="140">
        <f>'Ref. ACS-Counties-Pt1'!S906</f>
        <v>1.0825730163310912E-2</v>
      </c>
      <c r="F149" s="2">
        <f>'Ref. ACS-Counties-Pt1'!AB906</f>
        <v>470</v>
      </c>
      <c r="G149" s="140">
        <f>'Ref. ACS-Counties-Pt1'!AC906</f>
        <v>1.0816533186044371E-2</v>
      </c>
      <c r="H149" s="2">
        <f>'Ref. ACS-Counties-Pt1'!AL906</f>
        <v>728</v>
      </c>
      <c r="I149" s="140">
        <f>'Ref. ACS-Counties-Pt1'!AM906</f>
        <v>1.6220672444909871E-2</v>
      </c>
      <c r="J149" s="2">
        <f>'Ref. ACS-Counties-Pt1'!AV906</f>
        <v>1064</v>
      </c>
      <c r="K149" s="140">
        <f>'Ref. ACS-Counties-Pt1'!AW906</f>
        <v>1.3298670132986702E-2</v>
      </c>
      <c r="L149" s="2">
        <f>'Ref. ACS-Counties-Pt1'!BF906</f>
        <v>2834</v>
      </c>
      <c r="M149" s="140">
        <f>'Ref. ACS-Counties-Pt1'!BG906</f>
        <v>1.2398990230435714E-2</v>
      </c>
      <c r="N149" s="2">
        <f>'Ref. ACS-Counties-Pt1'!BP906</f>
        <v>2400</v>
      </c>
      <c r="O149" s="140">
        <f>'Ref. ACS-Counties-Pt1'!BQ906</f>
        <v>1.3801193803263983E-2</v>
      </c>
      <c r="P149" s="2">
        <f>'Ref. ACS-Counties-Pt1'!BZ906</f>
        <v>1536</v>
      </c>
      <c r="Q149" s="140">
        <f>'Ref. ACS-Counties-Pt1'!CA906</f>
        <v>1.1111271864465632E-2</v>
      </c>
      <c r="R149" s="2">
        <f>'Ref. ACS-Counties-Pt1'!CJ906</f>
        <v>16102</v>
      </c>
      <c r="S149" s="140">
        <f t="shared" si="13"/>
        <v>5.6412933423489388E-2</v>
      </c>
      <c r="T149" s="2">
        <f>'Ref. ACS-State'!H906</f>
        <v>149043</v>
      </c>
      <c r="U149" s="140">
        <f t="shared" si="14"/>
        <v>4.7733413100931203E-2</v>
      </c>
      <c r="V149" s="108"/>
      <c r="W149" s="79"/>
    </row>
    <row r="150" spans="1:24" x14ac:dyDescent="0.3">
      <c r="A150" s="4" t="s">
        <v>130</v>
      </c>
      <c r="B150" s="2">
        <f>'Ref. ACS-Counties-Pt1'!H907</f>
        <v>3502</v>
      </c>
      <c r="C150" s="140">
        <f>'Ref. ACS-Counties-Pt1'!I907</f>
        <v>1.137360103408183E-2</v>
      </c>
      <c r="D150" s="2">
        <f>'Ref. ACS-Counties-Pt1'!R907</f>
        <v>3045</v>
      </c>
      <c r="E150" s="140">
        <f>'Ref. ACS-Counties-Pt1'!S907</f>
        <v>1.1266011055120208E-2</v>
      </c>
      <c r="F150" s="2">
        <f>'Ref. ACS-Counties-Pt1'!AB907</f>
        <v>350</v>
      </c>
      <c r="G150" s="140">
        <f>'Ref. ACS-Counties-Pt1'!AC907</f>
        <v>8.0548651385436796E-3</v>
      </c>
      <c r="H150" s="2">
        <f>'Ref. ACS-Counties-Pt1'!AL907</f>
        <v>739</v>
      </c>
      <c r="I150" s="140">
        <f>'Ref. ACS-Counties-Pt1'!AM907</f>
        <v>1.6465765023060984E-2</v>
      </c>
      <c r="J150" s="2">
        <f>'Ref. ACS-Counties-Pt1'!AV907</f>
        <v>802</v>
      </c>
      <c r="K150" s="140">
        <f>'Ref. ACS-Counties-Pt1'!AW907</f>
        <v>1.0023997600239976E-2</v>
      </c>
      <c r="L150" s="2">
        <f>'Ref. ACS-Counties-Pt1'!BF907</f>
        <v>2618</v>
      </c>
      <c r="M150" s="140">
        <f>'Ref. ACS-Counties-Pt1'!BG907</f>
        <v>1.1453971920705963E-2</v>
      </c>
      <c r="N150" s="2">
        <f>'Ref. ACS-Counties-Pt1'!BP907</f>
        <v>2131</v>
      </c>
      <c r="O150" s="140">
        <f>'Ref. ACS-Counties-Pt1'!BQ907</f>
        <v>1.2254309997814811E-2</v>
      </c>
      <c r="P150" s="2">
        <f>'Ref. ACS-Counties-Pt1'!BZ907</f>
        <v>1535</v>
      </c>
      <c r="Q150" s="140">
        <f>'Ref. ACS-Counties-Pt1'!CA907</f>
        <v>1.1104037963512203E-2</v>
      </c>
      <c r="R150" s="2">
        <f>'Ref. ACS-Counties-Pt1'!CJ907</f>
        <v>14722</v>
      </c>
      <c r="S150" s="140">
        <f t="shared" si="13"/>
        <v>5.1578139725537868E-2</v>
      </c>
      <c r="T150" s="2">
        <f>'Ref. ACS-State'!H907</f>
        <v>135595</v>
      </c>
      <c r="U150" s="140">
        <f t="shared" si="14"/>
        <v>4.3426475241512628E-2</v>
      </c>
      <c r="V150" s="108"/>
      <c r="W150" s="79"/>
    </row>
    <row r="151" spans="1:24" x14ac:dyDescent="0.3">
      <c r="A151" s="4" t="s">
        <v>131</v>
      </c>
      <c r="B151" s="2">
        <f>'Ref. ACS-Counties-Pt1'!H908</f>
        <v>3432</v>
      </c>
      <c r="C151" s="140">
        <f>'Ref. ACS-Counties-Pt1'!I908</f>
        <v>1.1146258923177853E-2</v>
      </c>
      <c r="D151" s="2">
        <f>'Ref. ACS-Counties-Pt1'!R908</f>
        <v>2749</v>
      </c>
      <c r="E151" s="140">
        <f>'Ref. ACS-Counties-Pt1'!S908</f>
        <v>1.0170858584737423E-2</v>
      </c>
      <c r="F151" s="2">
        <f>'Ref. ACS-Counties-Pt1'!AB908</f>
        <v>393</v>
      </c>
      <c r="G151" s="140">
        <f>'Ref. ACS-Counties-Pt1'!AC908</f>
        <v>9.044462855564761E-3</v>
      </c>
      <c r="H151" s="2">
        <f>'Ref. ACS-Counties-Pt1'!AL908</f>
        <v>569</v>
      </c>
      <c r="I151" s="140">
        <f>'Ref. ACS-Counties-Pt1'!AM908</f>
        <v>1.2677970633452908E-2</v>
      </c>
      <c r="J151" s="2">
        <f>'Ref. ACS-Counties-Pt1'!AV908</f>
        <v>937</v>
      </c>
      <c r="K151" s="140">
        <f>'Ref. ACS-Counties-Pt1'!AW908</f>
        <v>1.1711328867113289E-2</v>
      </c>
      <c r="L151" s="2">
        <f>'Ref. ACS-Counties-Pt1'!BF908</f>
        <v>2112</v>
      </c>
      <c r="M151" s="140">
        <f>'Ref. ACS-Counties-Pt1'!BG908</f>
        <v>9.2401790284686765E-3</v>
      </c>
      <c r="N151" s="2">
        <f>'Ref. ACS-Counties-Pt1'!BP908</f>
        <v>1794</v>
      </c>
      <c r="O151" s="140">
        <f>'Ref. ACS-Counties-Pt1'!BQ908</f>
        <v>1.0316392367939827E-2</v>
      </c>
      <c r="P151" s="2">
        <f>'Ref. ACS-Counties-Pt1'!BZ908</f>
        <v>1501</v>
      </c>
      <c r="Q151" s="140">
        <f>'Ref. ACS-Counties-Pt1'!CA908</f>
        <v>1.0858085331095647E-2</v>
      </c>
      <c r="R151" s="2">
        <f>'Ref. ACS-Counties-Pt1'!CJ908</f>
        <v>13487</v>
      </c>
      <c r="S151" s="140">
        <f t="shared" si="13"/>
        <v>4.725134971324068E-2</v>
      </c>
      <c r="T151" s="2">
        <f>'Ref. ACS-State'!H908</f>
        <v>124836</v>
      </c>
      <c r="U151" s="140">
        <f t="shared" si="14"/>
        <v>3.998073279434692E-2</v>
      </c>
      <c r="V151" s="108"/>
      <c r="W151" s="79"/>
    </row>
    <row r="152" spans="1:24" x14ac:dyDescent="0.3">
      <c r="A152" s="4" t="s">
        <v>132</v>
      </c>
      <c r="B152" s="2">
        <f>'Ref. ACS-Counties-Pt1'!H909</f>
        <v>2681</v>
      </c>
      <c r="C152" s="140">
        <f>'Ref. ACS-Counties-Pt1'!I909</f>
        <v>8.7072028476223255E-3</v>
      </c>
      <c r="D152" s="2">
        <f>'Ref. ACS-Counties-Pt1'!R909</f>
        <v>2270</v>
      </c>
      <c r="E152" s="140">
        <f>'Ref. ACS-Counties-Pt1'!S909</f>
        <v>8.3986354992193341E-3</v>
      </c>
      <c r="F152" s="2">
        <f>'Ref. ACS-Counties-Pt1'!AB909</f>
        <v>418</v>
      </c>
      <c r="G152" s="140">
        <f>'Ref. ACS-Counties-Pt1'!AC909</f>
        <v>9.6198103654607375E-3</v>
      </c>
      <c r="H152" s="2">
        <f>'Ref. ACS-Counties-Pt1'!AL909</f>
        <v>715</v>
      </c>
      <c r="I152" s="140">
        <f>'Ref. ACS-Counties-Pt1'!AM909</f>
        <v>1.5931017579822196E-2</v>
      </c>
      <c r="J152" s="2">
        <f>'Ref. ACS-Counties-Pt1'!AV909</f>
        <v>847</v>
      </c>
      <c r="K152" s="140">
        <f>'Ref. ACS-Counties-Pt1'!AW909</f>
        <v>1.0586441355864413E-2</v>
      </c>
      <c r="L152" s="2">
        <f>'Ref. ACS-Counties-Pt1'!BF909</f>
        <v>1919</v>
      </c>
      <c r="M152" s="140">
        <f>'Ref. ACS-Counties-Pt1'!BG909</f>
        <v>8.3957876683860757E-3</v>
      </c>
      <c r="N152" s="2">
        <f>'Ref. ACS-Counties-Pt1'!BP909</f>
        <v>1874</v>
      </c>
      <c r="O152" s="140">
        <f>'Ref. ACS-Counties-Pt1'!BQ909</f>
        <v>1.0776432161381959E-2</v>
      </c>
      <c r="P152" s="2">
        <f>'Ref. ACS-Counties-Pt1'!BZ909</f>
        <v>1106</v>
      </c>
      <c r="Q152" s="140">
        <f>'Ref. ACS-Counties-Pt1'!CA909</f>
        <v>8.0006944544915286E-3</v>
      </c>
      <c r="R152" s="2">
        <f>'Ref. ACS-Counties-Pt1'!CJ909</f>
        <v>11830</v>
      </c>
      <c r="S152" s="140">
        <f t="shared" si="13"/>
        <v>4.1446093802004688E-2</v>
      </c>
      <c r="T152" s="2">
        <f>'Ref. ACS-State'!H909</f>
        <v>117492</v>
      </c>
      <c r="U152" s="140">
        <f t="shared" si="14"/>
        <v>3.7628698912760807E-2</v>
      </c>
      <c r="V152" s="108"/>
      <c r="W152" s="79"/>
    </row>
    <row r="153" spans="1:24" x14ac:dyDescent="0.3">
      <c r="A153" s="4" t="s">
        <v>133</v>
      </c>
      <c r="B153" s="2">
        <f>'Ref. ACS-Counties-Pt1'!H910</f>
        <v>5165</v>
      </c>
      <c r="C153" s="140">
        <f>'Ref. ACS-Counties-Pt1'!I910</f>
        <v>1.6774600040272029E-2</v>
      </c>
      <c r="D153" s="2">
        <f>'Ref. ACS-Counties-Pt1'!R910</f>
        <v>4034</v>
      </c>
      <c r="E153" s="140">
        <f>'Ref. ACS-Counties-Pt1'!S910</f>
        <v>1.492515224839242E-2</v>
      </c>
      <c r="F153" s="2">
        <f>'Ref. ACS-Counties-Pt1'!AB910</f>
        <v>554</v>
      </c>
      <c r="G153" s="140">
        <f>'Ref. ACS-Counties-Pt1'!AC910</f>
        <v>1.2749700819294853E-2</v>
      </c>
      <c r="H153" s="2">
        <f>'Ref. ACS-Counties-Pt1'!AL910</f>
        <v>928</v>
      </c>
      <c r="I153" s="140">
        <f>'Ref. ACS-Counties-Pt1'!AM910</f>
        <v>2.067690113856643E-2</v>
      </c>
      <c r="J153" s="2">
        <f>'Ref. ACS-Counties-Pt1'!AV910</f>
        <v>928</v>
      </c>
      <c r="K153" s="140">
        <f>'Ref. ACS-Counties-Pt1'!AW910</f>
        <v>1.15988401159884E-2</v>
      </c>
      <c r="L153" s="2">
        <f>'Ref. ACS-Counties-Pt1'!BF910</f>
        <v>4003</v>
      </c>
      <c r="M153" s="140">
        <f>'Ref. ACS-Counties-Pt1'!BG910</f>
        <v>1.7513464323371267E-2</v>
      </c>
      <c r="N153" s="2">
        <f>'Ref. ACS-Counties-Pt1'!BP910</f>
        <v>3627</v>
      </c>
      <c r="O153" s="140">
        <f>'Ref. ACS-Counties-Pt1'!BQ910</f>
        <v>2.0857054135182695E-2</v>
      </c>
      <c r="P153" s="2">
        <f>'Ref. ACS-Counties-Pt1'!BZ910</f>
        <v>2430</v>
      </c>
      <c r="Q153" s="140">
        <f>'Ref. ACS-Counties-Pt1'!CA910</f>
        <v>1.7578379316830393E-2</v>
      </c>
      <c r="R153" s="2">
        <f>'Ref. ACS-Counties-Pt1'!CJ910</f>
        <v>21669</v>
      </c>
      <c r="S153" s="140">
        <f t="shared" si="13"/>
        <v>7.5916771478921355E-2</v>
      </c>
      <c r="T153" s="2">
        <f>'Ref. ACS-State'!H910</f>
        <v>214965</v>
      </c>
      <c r="U153" s="140">
        <f t="shared" si="14"/>
        <v>6.8845991742260124E-2</v>
      </c>
      <c r="V153" s="108"/>
      <c r="W153" s="79"/>
    </row>
    <row r="154" spans="1:24" x14ac:dyDescent="0.3">
      <c r="A154" s="4" t="s">
        <v>134</v>
      </c>
      <c r="B154" s="2">
        <f>'Ref. ACS-Counties-Pt1'!H911</f>
        <v>5989</v>
      </c>
      <c r="C154" s="140">
        <f>'Ref. ACS-Counties-Pt1'!I911</f>
        <v>1.945074146005599E-2</v>
      </c>
      <c r="D154" s="2">
        <f>'Ref. ACS-Counties-Pt1'!R911</f>
        <v>4661</v>
      </c>
      <c r="E154" s="140">
        <f>'Ref. ACS-Counties-Pt1'!S911</f>
        <v>1.7244951569101902E-2</v>
      </c>
      <c r="F154" s="2">
        <f>'Ref. ACS-Counties-Pt1'!AB911</f>
        <v>1141</v>
      </c>
      <c r="G154" s="140">
        <f>'Ref. ACS-Counties-Pt1'!AC911</f>
        <v>2.6258860351652397E-2</v>
      </c>
      <c r="H154" s="2">
        <f>'Ref. ACS-Counties-Pt1'!AL911</f>
        <v>1280</v>
      </c>
      <c r="I154" s="140">
        <f>'Ref. ACS-Counties-Pt1'!AM911</f>
        <v>2.8519863639401975E-2</v>
      </c>
      <c r="J154" s="2">
        <f>'Ref. ACS-Counties-Pt1'!AV911</f>
        <v>1643</v>
      </c>
      <c r="K154" s="140">
        <f>'Ref. ACS-Counties-Pt1'!AW911</f>
        <v>2.0535446455354465E-2</v>
      </c>
      <c r="L154" s="2">
        <f>'Ref. ACS-Counties-Pt1'!BF911</f>
        <v>4877</v>
      </c>
      <c r="M154" s="140">
        <f>'Ref. ACS-Counties-Pt1'!BG911</f>
        <v>2.1337288409962941E-2</v>
      </c>
      <c r="N154" s="2">
        <f>'Ref. ACS-Counties-Pt1'!BP911</f>
        <v>3898</v>
      </c>
      <c r="O154" s="140">
        <f>'Ref. ACS-Counties-Pt1'!BQ911</f>
        <v>2.2415438935467918E-2</v>
      </c>
      <c r="P154" s="2">
        <f>'Ref. ACS-Counties-Pt1'!BZ911</f>
        <v>2333</v>
      </c>
      <c r="Q154" s="140">
        <f>'Ref. ACS-Counties-Pt1'!CA911</f>
        <v>1.6876690924347865E-2</v>
      </c>
      <c r="R154" s="2">
        <f>'Ref. ACS-Counties-Pt1'!CJ911</f>
        <v>25822</v>
      </c>
      <c r="S154" s="140">
        <f t="shared" si="13"/>
        <v>9.0466697730800086E-2</v>
      </c>
      <c r="T154" s="2">
        <f>'Ref. ACS-State'!H911</f>
        <v>271155</v>
      </c>
      <c r="U154" s="140">
        <f t="shared" si="14"/>
        <v>8.6841741171225756E-2</v>
      </c>
      <c r="V154" s="108"/>
      <c r="W154" s="79"/>
    </row>
    <row r="155" spans="1:24" x14ac:dyDescent="0.3">
      <c r="A155" s="4" t="s">
        <v>135</v>
      </c>
      <c r="B155" s="2">
        <f>'Ref. ACS-Counties-Pt1'!H912</f>
        <v>6934</v>
      </c>
      <c r="C155" s="140">
        <f>'Ref. ACS-Counties-Pt1'!I912</f>
        <v>2.2519859957259684E-2</v>
      </c>
      <c r="D155" s="2">
        <f>'Ref. ACS-Counties-Pt1'!R912</f>
        <v>5102</v>
      </c>
      <c r="E155" s="140">
        <f>'Ref. ACS-Counties-Pt1'!S912</f>
        <v>1.8876580756395173E-2</v>
      </c>
      <c r="F155" s="2">
        <f>'Ref. ACS-Counties-Pt1'!AB912</f>
        <v>969</v>
      </c>
      <c r="G155" s="140">
        <f>'Ref. ACS-Counties-Pt1'!AC912</f>
        <v>2.2300469483568074E-2</v>
      </c>
      <c r="H155" s="2">
        <f>'Ref. ACS-Counties-Pt1'!AL912</f>
        <v>1258</v>
      </c>
      <c r="I155" s="140">
        <f>'Ref. ACS-Counties-Pt1'!AM912</f>
        <v>2.8029678483099753E-2</v>
      </c>
      <c r="J155" s="2">
        <f>'Ref. ACS-Counties-Pt1'!AV912</f>
        <v>2048</v>
      </c>
      <c r="K155" s="140">
        <f>'Ref. ACS-Counties-Pt1'!AW912</f>
        <v>2.5597440255974404E-2</v>
      </c>
      <c r="L155" s="2">
        <f>'Ref. ACS-Counties-Pt1'!BF912</f>
        <v>5590</v>
      </c>
      <c r="M155" s="140">
        <f>'Ref. ACS-Counties-Pt1'!BG912</f>
        <v>2.4456723849024576E-2</v>
      </c>
      <c r="N155" s="2">
        <f>'Ref. ACS-Counties-Pt1'!BP912</f>
        <v>4081</v>
      </c>
      <c r="O155" s="140">
        <f>'Ref. ACS-Counties-Pt1'!BQ912</f>
        <v>2.3467779962966798E-2</v>
      </c>
      <c r="P155" s="2">
        <f>'Ref. ACS-Counties-Pt1'!BZ912</f>
        <v>2784</v>
      </c>
      <c r="Q155" s="140">
        <f>'Ref. ACS-Counties-Pt1'!CA912</f>
        <v>2.0139180254343959E-2</v>
      </c>
      <c r="R155" s="2">
        <f>'Ref. ACS-Counties-Pt1'!CJ912</f>
        <v>28766</v>
      </c>
      <c r="S155" s="140">
        <f t="shared" si="13"/>
        <v>0.10078092428643</v>
      </c>
      <c r="T155" s="2">
        <f>'Ref. ACS-State'!H912</f>
        <v>340240</v>
      </c>
      <c r="U155" s="140">
        <f t="shared" si="14"/>
        <v>0.10896732133317789</v>
      </c>
      <c r="V155" s="108"/>
      <c r="W155" s="79"/>
    </row>
    <row r="156" spans="1:24" x14ac:dyDescent="0.3">
      <c r="A156" s="4" t="s">
        <v>136</v>
      </c>
      <c r="B156" s="2">
        <f>'Ref. ACS-Counties-Pt1'!H913</f>
        <v>5104</v>
      </c>
      <c r="C156" s="140">
        <f>'Ref. ACS-Counties-Pt1'!I913</f>
        <v>1.6576487629341424E-2</v>
      </c>
      <c r="D156" s="2">
        <f>'Ref. ACS-Counties-Pt1'!R913</f>
        <v>3403</v>
      </c>
      <c r="E156" s="140">
        <f>'Ref. ACS-Counties-Pt1'!S913</f>
        <v>1.2590553569975063E-2</v>
      </c>
      <c r="F156" s="2">
        <f>'Ref. ACS-Counties-Pt1'!AB913</f>
        <v>567</v>
      </c>
      <c r="G156" s="140">
        <f>'Ref. ACS-Counties-Pt1'!AC913</f>
        <v>1.3048881524440762E-2</v>
      </c>
      <c r="H156" s="2">
        <f>'Ref. ACS-Counties-Pt1'!AL913</f>
        <v>851</v>
      </c>
      <c r="I156" s="140">
        <f>'Ref. ACS-Counties-Pt1'!AM913</f>
        <v>1.8961253091508656E-2</v>
      </c>
      <c r="J156" s="2">
        <f>'Ref. ACS-Counties-Pt1'!AV913</f>
        <v>1220</v>
      </c>
      <c r="K156" s="140">
        <f>'Ref. ACS-Counties-Pt1'!AW913</f>
        <v>1.5248475152484751E-2</v>
      </c>
      <c r="L156" s="2">
        <f>'Ref. ACS-Counties-Pt1'!BF913</f>
        <v>3177</v>
      </c>
      <c r="M156" s="140">
        <f>'Ref. ACS-Counties-Pt1'!BG913</f>
        <v>1.3899644305608421E-2</v>
      </c>
      <c r="N156" s="2">
        <f>'Ref. ACS-Counties-Pt1'!BP913</f>
        <v>2493</v>
      </c>
      <c r="O156" s="140">
        <f>'Ref. ACS-Counties-Pt1'!BQ913</f>
        <v>1.4335990063140461E-2</v>
      </c>
      <c r="P156" s="2">
        <f>'Ref. ACS-Counties-Pt1'!BZ913</f>
        <v>1760</v>
      </c>
      <c r="Q156" s="140">
        <f>'Ref. ACS-Counties-Pt1'!CA913</f>
        <v>1.2731665678033537E-2</v>
      </c>
      <c r="R156" s="2">
        <f>'Ref. ACS-Counties-Pt1'!CJ913</f>
        <v>18575</v>
      </c>
      <c r="S156" s="140">
        <f t="shared" si="13"/>
        <v>6.5077023869166278E-2</v>
      </c>
      <c r="T156" s="2">
        <f>'Ref. ACS-State'!H913</f>
        <v>242782</v>
      </c>
      <c r="U156" s="140">
        <f t="shared" si="14"/>
        <v>7.7754832494449783E-2</v>
      </c>
      <c r="V156" s="108"/>
      <c r="W156" s="79"/>
    </row>
    <row r="157" spans="1:24" x14ac:dyDescent="0.3">
      <c r="A157" s="4" t="s">
        <v>137</v>
      </c>
      <c r="B157" s="2">
        <f>'Ref. ACS-Counties-Pt1'!H914</f>
        <v>2758</v>
      </c>
      <c r="C157" s="140">
        <f>'Ref. ACS-Counties-Pt1'!I914</f>
        <v>8.9572791696167012E-3</v>
      </c>
      <c r="D157" s="2">
        <f>'Ref. ACS-Counties-Pt1'!R914</f>
        <v>2006</v>
      </c>
      <c r="E157" s="140">
        <f>'Ref. ACS-Counties-Pt1'!S914</f>
        <v>7.421877890499552E-3</v>
      </c>
      <c r="F157" s="2">
        <f>'Ref. ACS-Counties-Pt1'!AB914</f>
        <v>423</v>
      </c>
      <c r="G157" s="140">
        <f>'Ref. ACS-Counties-Pt1'!AC914</f>
        <v>9.7348798674399342E-3</v>
      </c>
      <c r="H157" s="2">
        <f>'Ref. ACS-Counties-Pt1'!AL914</f>
        <v>563</v>
      </c>
      <c r="I157" s="140">
        <f>'Ref. ACS-Counties-Pt1'!AM914</f>
        <v>1.2544283772643211E-2</v>
      </c>
      <c r="J157" s="2">
        <f>'Ref. ACS-Counties-Pt1'!AV914</f>
        <v>625</v>
      </c>
      <c r="K157" s="140">
        <f>'Ref. ACS-Counties-Pt1'!AW914</f>
        <v>7.8117188281171882E-3</v>
      </c>
      <c r="L157" s="2">
        <f>'Ref. ACS-Counties-Pt1'!BF914</f>
        <v>2184</v>
      </c>
      <c r="M157" s="140">
        <f>'Ref. ACS-Counties-Pt1'!BG914</f>
        <v>9.5551851317119268E-3</v>
      </c>
      <c r="N157" s="2">
        <f>'Ref. ACS-Counties-Pt1'!BP914</f>
        <v>1376</v>
      </c>
      <c r="O157" s="140">
        <f>'Ref. ACS-Counties-Pt1'!BQ914</f>
        <v>7.9126844472046827E-3</v>
      </c>
      <c r="P157" s="2">
        <f>'Ref. ACS-Counties-Pt1'!BZ914</f>
        <v>1021</v>
      </c>
      <c r="Q157" s="140">
        <f>'Ref. ACS-Counties-Pt1'!CA914</f>
        <v>7.3858128734501372E-3</v>
      </c>
      <c r="R157" s="2">
        <f>'Ref. ACS-Counties-Pt1'!CJ914</f>
        <v>10956</v>
      </c>
      <c r="S157" s="140">
        <f t="shared" si="13"/>
        <v>3.8384057793302062E-2</v>
      </c>
      <c r="T157" s="2">
        <f>'Ref. ACS-State'!H914</f>
        <v>160237</v>
      </c>
      <c r="U157" s="140">
        <f t="shared" si="14"/>
        <v>5.1318471280462102E-2</v>
      </c>
      <c r="V157" s="108"/>
      <c r="W157" s="79"/>
    </row>
    <row r="158" spans="1:24" x14ac:dyDescent="0.3">
      <c r="A158" s="4" t="s">
        <v>138</v>
      </c>
      <c r="B158" s="2">
        <f>'Ref. ACS-Counties-Pt1'!H915</f>
        <v>3040</v>
      </c>
      <c r="C158" s="140">
        <f>'Ref. ACS-Counties-Pt1'!I915</f>
        <v>9.8731431021155808E-3</v>
      </c>
      <c r="D158" s="2">
        <f>'Ref. ACS-Counties-Pt1'!R915</f>
        <v>2097</v>
      </c>
      <c r="E158" s="140">
        <f>'Ref. ACS-Counties-Pt1'!S915</f>
        <v>7.7585632783537199E-3</v>
      </c>
      <c r="F158" s="2">
        <f>'Ref. ACS-Counties-Pt1'!AB915</f>
        <v>312</v>
      </c>
      <c r="G158" s="140">
        <f>'Ref. ACS-Counties-Pt1'!AC915</f>
        <v>7.1803369235017948E-3</v>
      </c>
      <c r="H158" s="2">
        <f>'Ref. ACS-Counties-Pt1'!AL915</f>
        <v>592</v>
      </c>
      <c r="I158" s="140">
        <f>'Ref. ACS-Counties-Pt1'!AM915</f>
        <v>1.3190436933223413E-2</v>
      </c>
      <c r="J158" s="2">
        <f>'Ref. ACS-Counties-Pt1'!AV915</f>
        <v>531</v>
      </c>
      <c r="K158" s="140">
        <f>'Ref. ACS-Counties-Pt1'!AW915</f>
        <v>6.6368363163683631E-3</v>
      </c>
      <c r="L158" s="2">
        <f>'Ref. ACS-Counties-Pt1'!BF915</f>
        <v>2219</v>
      </c>
      <c r="M158" s="140">
        <f>'Ref. ACS-Counties-Pt1'!BG915</f>
        <v>9.708313098566285E-3</v>
      </c>
      <c r="N158" s="2">
        <f>'Ref. ACS-Counties-Pt1'!BP915</f>
        <v>1372</v>
      </c>
      <c r="O158" s="140">
        <f>'Ref. ACS-Counties-Pt1'!BQ915</f>
        <v>7.8896824575325764E-3</v>
      </c>
      <c r="P158" s="2">
        <f>'Ref. ACS-Counties-Pt1'!BZ915</f>
        <v>857</v>
      </c>
      <c r="Q158" s="140">
        <f>'Ref. ACS-Counties-Pt1'!CA915</f>
        <v>6.1994531170879207E-3</v>
      </c>
      <c r="R158" s="2">
        <f>'Ref. ACS-Counties-Pt1'!CJ915</f>
        <v>11020</v>
      </c>
      <c r="S158" s="140">
        <f t="shared" si="13"/>
        <v>3.8608280109728797E-2</v>
      </c>
      <c r="T158" s="2">
        <f>'Ref. ACS-State'!H915</f>
        <v>187062</v>
      </c>
      <c r="U158" s="140">
        <f t="shared" si="14"/>
        <v>5.9909608109648849E-2</v>
      </c>
      <c r="V158" s="108"/>
      <c r="W158" s="79"/>
    </row>
    <row r="159" spans="1:24" x14ac:dyDescent="0.3">
      <c r="A159" s="4" t="s">
        <v>139</v>
      </c>
      <c r="B159" s="2">
        <f>'Ref. ACS-Counties-Pt1'!H916</f>
        <v>2599</v>
      </c>
      <c r="C159" s="140">
        <f>'Ref. ACS-Counties-Pt1'!I916</f>
        <v>8.4408878034205239E-3</v>
      </c>
      <c r="D159" s="2">
        <f>'Ref. ACS-Counties-Pt1'!R916</f>
        <v>1812</v>
      </c>
      <c r="E159" s="140">
        <f>'Ref. ACS-Counties-Pt1'!S916</f>
        <v>6.7041090416675919E-3</v>
      </c>
      <c r="F159" s="2">
        <f>'Ref. ACS-Counties-Pt1'!AB916</f>
        <v>242</v>
      </c>
      <c r="G159" s="140">
        <f>'Ref. ACS-Counties-Pt1'!AC916</f>
        <v>5.5693638957930594E-3</v>
      </c>
      <c r="H159" s="2">
        <f>'Ref. ACS-Counties-Pt1'!AL916</f>
        <v>349</v>
      </c>
      <c r="I159" s="140">
        <f>'Ref. ACS-Counties-Pt1'!AM916</f>
        <v>7.7761190704306949E-3</v>
      </c>
      <c r="J159" s="2">
        <f>'Ref. ACS-Counties-Pt1'!AV916</f>
        <v>612</v>
      </c>
      <c r="K159" s="140">
        <f>'Ref. ACS-Counties-Pt1'!AW916</f>
        <v>7.6492350764923505E-3</v>
      </c>
      <c r="L159" s="2">
        <f>'Ref. ACS-Counties-Pt1'!BF916</f>
        <v>2538</v>
      </c>
      <c r="M159" s="140">
        <f>'Ref. ACS-Counties-Pt1'!BG916</f>
        <v>1.1103965139324575E-2</v>
      </c>
      <c r="N159" s="2">
        <f>'Ref. ACS-Counties-Pt1'!BP916</f>
        <v>1514</v>
      </c>
      <c r="O159" s="140">
        <f>'Ref. ACS-Counties-Pt1'!BQ916</f>
        <v>8.7062530908923619E-3</v>
      </c>
      <c r="P159" s="2">
        <f>'Ref. ACS-Counties-Pt1'!BZ916</f>
        <v>1023</v>
      </c>
      <c r="Q159" s="140">
        <f>'Ref. ACS-Counties-Pt1'!CA916</f>
        <v>7.400280675356993E-3</v>
      </c>
      <c r="R159" s="2">
        <f>'Ref. ACS-Counties-Pt1'!CJ916</f>
        <v>10689</v>
      </c>
      <c r="S159" s="140">
        <f t="shared" si="13"/>
        <v>3.7448630316959268E-2</v>
      </c>
      <c r="T159" s="2">
        <f>'Ref. ACS-State'!H916</f>
        <v>244895</v>
      </c>
      <c r="U159" s="140">
        <f t="shared" si="14"/>
        <v>7.843155466108806E-2</v>
      </c>
      <c r="V159" s="108"/>
      <c r="W159" s="79"/>
      <c r="X159" s="127" t="str">
        <f>A160</f>
        <v>Source: U.S. Census Bureau, ACS15-19 (5-year Estimates), Table B19037</v>
      </c>
    </row>
    <row r="160" spans="1:24" x14ac:dyDescent="0.3">
      <c r="A160" s="8" t="s">
        <v>143</v>
      </c>
      <c r="V160" s="108"/>
    </row>
    <row r="161" spans="1:24" x14ac:dyDescent="0.3">
      <c r="A161" s="53"/>
      <c r="S161" s="33"/>
      <c r="U161" s="33"/>
      <c r="V161" s="108"/>
    </row>
    <row r="162" spans="1:24" x14ac:dyDescent="0.3">
      <c r="A162" s="31" t="s">
        <v>1404</v>
      </c>
      <c r="B162" s="136"/>
      <c r="C162" s="136" t="s">
        <v>702</v>
      </c>
      <c r="D162" s="136"/>
      <c r="E162" s="136" t="s">
        <v>702</v>
      </c>
      <c r="F162" s="136"/>
      <c r="G162" s="136"/>
      <c r="H162" s="136"/>
      <c r="I162" s="136"/>
      <c r="J162" s="136"/>
      <c r="K162" s="136"/>
      <c r="L162" s="136"/>
      <c r="M162" s="136"/>
      <c r="N162" s="136"/>
      <c r="O162" s="136"/>
      <c r="P162" s="136"/>
      <c r="Q162" s="136"/>
      <c r="R162" s="136"/>
      <c r="S162" s="136"/>
      <c r="T162" s="136"/>
      <c r="U162" s="136"/>
      <c r="V162" s="108"/>
      <c r="X162" s="299" t="s">
        <v>1404</v>
      </c>
    </row>
    <row r="163" spans="1:24" ht="43.2" x14ac:dyDescent="0.3">
      <c r="A163" s="1" t="s">
        <v>0</v>
      </c>
      <c r="B163" s="106" t="s">
        <v>19</v>
      </c>
      <c r="C163" s="134" t="s">
        <v>1014</v>
      </c>
      <c r="D163" s="106" t="s">
        <v>749</v>
      </c>
      <c r="E163" s="134" t="s">
        <v>1015</v>
      </c>
      <c r="F163" s="106" t="s">
        <v>750</v>
      </c>
      <c r="G163" s="134" t="s">
        <v>1016</v>
      </c>
      <c r="H163" s="106" t="s">
        <v>751</v>
      </c>
      <c r="I163" s="134" t="s">
        <v>1017</v>
      </c>
      <c r="J163" s="106" t="s">
        <v>752</v>
      </c>
      <c r="K163" s="134" t="s">
        <v>1018</v>
      </c>
      <c r="L163" s="106" t="s">
        <v>753</v>
      </c>
      <c r="M163" s="134" t="s">
        <v>1019</v>
      </c>
      <c r="N163" s="106" t="s">
        <v>754</v>
      </c>
      <c r="O163" s="134" t="s">
        <v>1020</v>
      </c>
      <c r="P163" s="106" t="s">
        <v>755</v>
      </c>
      <c r="Q163" s="134" t="s">
        <v>1021</v>
      </c>
      <c r="R163" s="106" t="s">
        <v>756</v>
      </c>
      <c r="S163" s="134" t="s">
        <v>756</v>
      </c>
      <c r="T163" s="106" t="s">
        <v>1</v>
      </c>
      <c r="U163" s="134" t="s">
        <v>1</v>
      </c>
      <c r="V163" s="108"/>
      <c r="W163" s="78"/>
    </row>
    <row r="164" spans="1:24" x14ac:dyDescent="0.3">
      <c r="A164" s="4" t="s">
        <v>2</v>
      </c>
      <c r="B164" s="2">
        <f>'Ref. ACS-Counties-Pt1'!H999</f>
        <v>307906</v>
      </c>
      <c r="C164" s="140"/>
      <c r="D164" s="2">
        <f>'Ref. ACS-Counties-Pt1'!R999</f>
        <v>270282</v>
      </c>
      <c r="E164" s="140"/>
      <c r="F164" s="2">
        <f>'Ref. ACS-Counties-Pt1'!AB999</f>
        <v>43452</v>
      </c>
      <c r="G164" s="140"/>
      <c r="H164" s="2">
        <f>'Ref. ACS-Counties-Pt1'!AL999</f>
        <v>44881</v>
      </c>
      <c r="I164" s="140"/>
      <c r="J164" s="2">
        <f>'Ref. ACS-Counties-Pt1'!AV999</f>
        <v>80008</v>
      </c>
      <c r="K164" s="140"/>
      <c r="L164" s="2">
        <f>'Ref. ACS-Counties-Pt1'!BF999</f>
        <v>228567</v>
      </c>
      <c r="M164" s="140"/>
      <c r="N164" s="2">
        <f>'Ref. ACS-Counties-Pt1'!BP999</f>
        <v>173898</v>
      </c>
      <c r="O164" s="140"/>
      <c r="P164" s="2">
        <f>'Ref. ACS-Counties-Pt1'!BZ999</f>
        <v>138238</v>
      </c>
      <c r="Q164" s="140"/>
      <c r="R164" s="2">
        <f>'Ref. ACS-Counties-Pt1'!CJ999</f>
        <v>1287232</v>
      </c>
      <c r="S164" s="140"/>
      <c r="T164" s="2">
        <f>'Ref. ACS-State'!H999</f>
        <v>13044266</v>
      </c>
      <c r="U164" s="140"/>
      <c r="V164" s="108"/>
      <c r="W164" s="79"/>
    </row>
    <row r="165" spans="1:24" x14ac:dyDescent="0.3">
      <c r="A165" s="4" t="s">
        <v>1029</v>
      </c>
      <c r="B165" s="2">
        <f>'Ref. ACS-Counties-Pt1'!H1000</f>
        <v>164124</v>
      </c>
      <c r="C165" s="171">
        <f>'Ref. ACS-Counties-Pt1'!I1000</f>
        <v>0.53303280871434788</v>
      </c>
      <c r="D165" s="2">
        <f>'Ref. ACS-Counties-Pt1'!R1000</f>
        <v>157554</v>
      </c>
      <c r="E165" s="171">
        <f>'Ref. ACS-Counties-Pt1'!S1000</f>
        <v>0.58292450107665328</v>
      </c>
      <c r="F165" s="2">
        <f>'Ref. ACS-Counties-Pt1'!AB1000</f>
        <v>22733</v>
      </c>
      <c r="G165" s="171">
        <f>'Ref. ACS-Counties-Pt1'!AC1000</f>
        <v>0.52317499769860998</v>
      </c>
      <c r="H165" s="2">
        <f>'Ref. ACS-Counties-Pt1'!AL1000</f>
        <v>28772</v>
      </c>
      <c r="I165" s="171">
        <f>'Ref. ACS-Counties-Pt1'!AM1000</f>
        <v>0.64107305986943253</v>
      </c>
      <c r="J165" s="2">
        <f>'Ref. ACS-Counties-Pt1'!AV1000</f>
        <v>41795</v>
      </c>
      <c r="K165" s="171">
        <f>'Ref. ACS-Counties-Pt1'!AW1000</f>
        <v>0.52238526147385267</v>
      </c>
      <c r="L165" s="2">
        <f>'Ref. ACS-Counties-Pt1'!BF1000</f>
        <v>129419</v>
      </c>
      <c r="M165" s="171">
        <f>'Ref. ACS-Counties-Pt1'!BG1000</f>
        <v>0.56621909549497518</v>
      </c>
      <c r="N165" s="2">
        <f>'Ref. ACS-Counties-Pt1'!BP1000</f>
        <v>100576</v>
      </c>
      <c r="O165" s="171">
        <f>'Ref. ACS-Counties-Pt1'!BQ1000</f>
        <v>0.57836202831544925</v>
      </c>
      <c r="P165" s="2">
        <f>'Ref. ACS-Counties-Pt1'!BZ1000</f>
        <v>78866</v>
      </c>
      <c r="Q165" s="171">
        <f>'Ref. ACS-Counties-Pt1'!CA1000</f>
        <v>0.57050883259306417</v>
      </c>
      <c r="R165" s="2">
        <f>'Ref. ACS-Counties-Pt1'!CJ1000</f>
        <v>723839</v>
      </c>
      <c r="S165" s="171">
        <f>'Ref. ACS-Counties-Pt1'!CK1000</f>
        <v>0.56232209889126439</v>
      </c>
      <c r="T165" s="2">
        <f>'Ref. ACS-State'!H1000</f>
        <v>7154580</v>
      </c>
      <c r="U165" s="171">
        <f>'Ref. ACS-State'!I1000</f>
        <v>0.54848467518218347</v>
      </c>
      <c r="V165" s="108"/>
      <c r="W165" s="79"/>
    </row>
    <row r="166" spans="1:24" x14ac:dyDescent="0.3">
      <c r="A166" s="4" t="s">
        <v>214</v>
      </c>
      <c r="B166" s="2">
        <f>'Ref. ACS-Counties-Pt1'!H1007</f>
        <v>29186</v>
      </c>
      <c r="C166" s="171">
        <f>B166/B165</f>
        <v>0.17782895859228387</v>
      </c>
      <c r="D166" s="2">
        <f>'Ref. ACS-Counties-Pt1'!R1007</f>
        <v>25159</v>
      </c>
      <c r="E166" s="171">
        <f>'Ref. ACS-Counties-Pt1'!S1007</f>
        <v>9.308426014310979E-2</v>
      </c>
      <c r="F166" s="2">
        <f>'Ref. ACS-Counties-Pt1'!AB1007</f>
        <v>3753</v>
      </c>
      <c r="G166" s="171">
        <f>'Ref. ACS-Counties-Pt1'!AC1007</f>
        <v>8.6371168185584088E-2</v>
      </c>
      <c r="H166" s="2">
        <f>'Ref. ACS-Counties-Pt1'!AL1007</f>
        <v>5973</v>
      </c>
      <c r="I166" s="171">
        <f>'Ref. ACS-Counties-Pt1'!AM1007</f>
        <v>0.13308526993605313</v>
      </c>
      <c r="J166" s="2">
        <f>'Ref. ACS-Counties-Pt1'!AV1007</f>
        <v>7187</v>
      </c>
      <c r="K166" s="171">
        <f>'Ref. ACS-Counties-Pt1'!AW1007</f>
        <v>8.9828517148285172E-2</v>
      </c>
      <c r="L166" s="2">
        <f>'Ref. ACS-Counties-Pt1'!BF1007</f>
        <v>21572</v>
      </c>
      <c r="M166" s="171">
        <f>'Ref. ACS-Counties-Pt1'!BG1007</f>
        <v>9.4379328599491621E-2</v>
      </c>
      <c r="N166" s="2">
        <f>'Ref. ACS-Counties-Pt1'!BP1007</f>
        <v>17425</v>
      </c>
      <c r="O166" s="171">
        <f>'Ref. ACS-Counties-Pt1'!BQ1007</f>
        <v>0.10020241750911454</v>
      </c>
      <c r="P166" s="2">
        <f>'Ref. ACS-Counties-Pt1'!BZ1007</f>
        <v>12780</v>
      </c>
      <c r="Q166" s="171">
        <f>'Ref. ACS-Counties-Pt1'!CA1007</f>
        <v>9.2449254184811702E-2</v>
      </c>
      <c r="R166" s="2">
        <f>'Ref. ACS-Counties-Pt1'!CJ1007</f>
        <v>123035</v>
      </c>
      <c r="S166" s="171">
        <f>'Ref. ACS-Counties-Pt1'!CK1007</f>
        <v>9.5581060756724512E-2</v>
      </c>
      <c r="T166" s="2">
        <f>'Ref. ACS-State'!H1007</f>
        <v>1307422</v>
      </c>
      <c r="U166" s="171">
        <f>'Ref. ACS-State'!I1007</f>
        <v>0.10022963346500294</v>
      </c>
      <c r="V166" s="108"/>
      <c r="W166" s="79"/>
    </row>
    <row r="167" spans="1:24" x14ac:dyDescent="0.3">
      <c r="A167" s="4" t="s">
        <v>215</v>
      </c>
      <c r="B167" s="2">
        <f>'Ref. ACS-Counties-Pt1'!H1008</f>
        <v>14626</v>
      </c>
      <c r="C167" s="171">
        <f>B167/B165</f>
        <v>8.9115546781701638E-2</v>
      </c>
      <c r="D167" s="2">
        <f>'Ref. ACS-Counties-Pt1'!R1008</f>
        <v>12542</v>
      </c>
      <c r="E167" s="171">
        <f>'Ref. ACS-Counties-Pt1'!S1008</f>
        <v>4.6403386093043564E-2</v>
      </c>
      <c r="F167" s="2">
        <f>'Ref. ACS-Counties-Pt1'!AB1008</f>
        <v>2034</v>
      </c>
      <c r="G167" s="171">
        <f>'Ref. ACS-Counties-Pt1'!AC1008</f>
        <v>4.6810273405136701E-2</v>
      </c>
      <c r="H167" s="2">
        <f>'Ref. ACS-Counties-Pt1'!AL1008</f>
        <v>2821</v>
      </c>
      <c r="I167" s="171">
        <f>'Ref. ACS-Counties-Pt1'!AM1008</f>
        <v>6.285510572402575E-2</v>
      </c>
      <c r="J167" s="2">
        <f>'Ref. ACS-Counties-Pt1'!AV1008</f>
        <v>4104</v>
      </c>
      <c r="K167" s="171">
        <f>'Ref. ACS-Counties-Pt1'!AW1008</f>
        <v>5.1294870512948704E-2</v>
      </c>
      <c r="L167" s="2">
        <f>'Ref. ACS-Counties-Pt1'!BF1008</f>
        <v>10847</v>
      </c>
      <c r="M167" s="171">
        <f>'Ref. ACS-Counties-Pt1'!BG1008</f>
        <v>4.7456544470549117E-2</v>
      </c>
      <c r="N167" s="2">
        <f>'Ref. ACS-Counties-Pt1'!BP1008</f>
        <v>9178</v>
      </c>
      <c r="O167" s="171">
        <f>'Ref. ACS-Counties-Pt1'!BQ1008</f>
        <v>5.2778065302648676E-2</v>
      </c>
      <c r="P167" s="2">
        <f>'Ref. ACS-Counties-Pt1'!BZ1008</f>
        <v>6897</v>
      </c>
      <c r="Q167" s="171">
        <f>'Ref. ACS-Counties-Pt1'!CA1008</f>
        <v>4.9892214875793921E-2</v>
      </c>
      <c r="R167" s="2">
        <f>'Ref. ACS-Counties-Pt1'!CJ1008</f>
        <v>63049</v>
      </c>
      <c r="S167" s="171">
        <f>'Ref. ACS-Counties-Pt1'!CK1008</f>
        <v>4.8980292596827922E-2</v>
      </c>
      <c r="T167" s="2">
        <f>'Ref. ACS-State'!H1008</f>
        <v>683854</v>
      </c>
      <c r="U167" s="171">
        <f>'Ref. ACS-State'!I1008</f>
        <v>5.2425640507484286E-2</v>
      </c>
      <c r="V167" s="108"/>
      <c r="W167" s="79"/>
    </row>
    <row r="168" spans="1:24" x14ac:dyDescent="0.3">
      <c r="A168" s="4" t="s">
        <v>216</v>
      </c>
      <c r="B168" s="2">
        <f>'Ref. ACS-Counties-Pt1'!H1009</f>
        <v>6237</v>
      </c>
      <c r="C168" s="171">
        <f>B168/B165</f>
        <v>3.8001754770783068E-2</v>
      </c>
      <c r="D168" s="2">
        <f>'Ref. ACS-Counties-Pt1'!R1009</f>
        <v>4616</v>
      </c>
      <c r="E168" s="171">
        <f>'Ref. ACS-Counties-Pt1'!S1009</f>
        <v>1.7078458794888302E-2</v>
      </c>
      <c r="F168" s="2">
        <f>'Ref. ACS-Counties-Pt1'!AB1009</f>
        <v>728</v>
      </c>
      <c r="G168" s="171">
        <f>'Ref. ACS-Counties-Pt1'!AC1009</f>
        <v>1.6754119488170856E-2</v>
      </c>
      <c r="H168" s="2">
        <f>'Ref. ACS-Counties-Pt1'!AL1009</f>
        <v>1067</v>
      </c>
      <c r="I168" s="171">
        <f>'Ref. ACS-Counties-Pt1'!AM1009</f>
        <v>2.3773980080657741E-2</v>
      </c>
      <c r="J168" s="2">
        <f>'Ref. ACS-Counties-Pt1'!AV1009</f>
        <v>1506</v>
      </c>
      <c r="K168" s="171">
        <f>'Ref. ACS-Counties-Pt1'!AW1009</f>
        <v>1.8823117688231177E-2</v>
      </c>
      <c r="L168" s="2">
        <f>'Ref. ACS-Counties-Pt1'!BF1009</f>
        <v>4404</v>
      </c>
      <c r="M168" s="171">
        <f>'Ref. ACS-Counties-Pt1'!BG1009</f>
        <v>1.9267873315045481E-2</v>
      </c>
      <c r="N168" s="2">
        <f>'Ref. ACS-Counties-Pt1'!BP1009</f>
        <v>3228</v>
      </c>
      <c r="O168" s="171">
        <f>'Ref. ACS-Counties-Pt1'!BQ1009</f>
        <v>1.8562605665390055E-2</v>
      </c>
      <c r="P168" s="2">
        <f>'Ref. ACS-Counties-Pt1'!BZ1009</f>
        <v>2433</v>
      </c>
      <c r="Q168" s="171">
        <f>'Ref. ACS-Counties-Pt1'!CA1009</f>
        <v>1.760008101969068E-2</v>
      </c>
      <c r="R168" s="2">
        <f>'Ref. ACS-Counties-Pt1'!CJ1009</f>
        <v>24219</v>
      </c>
      <c r="S168" s="171">
        <f>'Ref. ACS-Counties-Pt1'!CK1009</f>
        <v>1.8814790185452197E-2</v>
      </c>
      <c r="T168" s="2">
        <f>'Ref. ACS-State'!H1009</f>
        <v>284541</v>
      </c>
      <c r="U168" s="171">
        <f>'Ref. ACS-State'!I1009</f>
        <v>2.1813492610469613E-2</v>
      </c>
      <c r="V168" s="108"/>
      <c r="W168" s="79"/>
    </row>
    <row r="169" spans="1:24" s="136" customFormat="1" ht="28.8" x14ac:dyDescent="0.3">
      <c r="A169" s="175" t="s">
        <v>1038</v>
      </c>
      <c r="B169" s="173">
        <f>SUM(B166:B168)</f>
        <v>50049</v>
      </c>
      <c r="C169" s="174">
        <f>B169/(B169+B174)</f>
        <v>0.71112531969309467</v>
      </c>
      <c r="D169" s="173">
        <f>SUM(D166:D168)</f>
        <v>42317</v>
      </c>
      <c r="E169" s="174">
        <f>D169/(D169+D174)</f>
        <v>0.75327981202271388</v>
      </c>
      <c r="F169" s="173">
        <f>SUM(F166:F168)</f>
        <v>6515</v>
      </c>
      <c r="G169" s="174">
        <f>F169/(F169+F174)</f>
        <v>0.74042504830094324</v>
      </c>
      <c r="H169" s="173">
        <f>SUM(H166:H168)</f>
        <v>9861</v>
      </c>
      <c r="I169" s="174">
        <f>H169/(H169+H174)</f>
        <v>0.82733450792851748</v>
      </c>
      <c r="J169" s="173">
        <f>SUM(J166:J168)</f>
        <v>12797</v>
      </c>
      <c r="K169" s="174">
        <f>J169/(J169+J174)</f>
        <v>0.74001040883594515</v>
      </c>
      <c r="L169" s="173">
        <f>SUM(L166:L168)</f>
        <v>36823</v>
      </c>
      <c r="M169" s="174">
        <f>L169/(L169+L174)</f>
        <v>0.72729606952399761</v>
      </c>
      <c r="N169" s="173">
        <f>SUM(N166:N168)</f>
        <v>29831</v>
      </c>
      <c r="O169" s="174">
        <f>N169/(N169+N174)</f>
        <v>0.73203111580083924</v>
      </c>
      <c r="P169" s="173">
        <f>SUM(P166:P168)</f>
        <v>22110</v>
      </c>
      <c r="Q169" s="174">
        <f>P169/(P169+P174)</f>
        <v>0.74994912149786308</v>
      </c>
      <c r="R169" s="173">
        <f>SUM(R166:R168)</f>
        <v>210303</v>
      </c>
      <c r="S169" s="174">
        <f>R169/(R169+R174)</f>
        <v>0.736791028304564</v>
      </c>
      <c r="T169" s="173">
        <f>SUM(T166:T168)</f>
        <v>2275817</v>
      </c>
      <c r="U169" s="174">
        <f>T169/(T169+T174)</f>
        <v>0.72886692433138056</v>
      </c>
      <c r="W169" s="79"/>
      <c r="X169" s="127"/>
    </row>
    <row r="170" spans="1:24" x14ac:dyDescent="0.3">
      <c r="A170" s="4" t="s">
        <v>1030</v>
      </c>
      <c r="B170" s="2">
        <f>'Ref. ACS-Counties-Pt1'!H1010</f>
        <v>143782</v>
      </c>
      <c r="C170" s="171">
        <f>'Ref. ACS-Counties-Pt1'!I1010</f>
        <v>0.46696719128565212</v>
      </c>
      <c r="D170" s="2">
        <f>'Ref. ACS-Counties-Pt1'!R1010</f>
        <v>112728</v>
      </c>
      <c r="E170" s="171">
        <f>'Ref. ACS-Counties-Pt1'!S1010</f>
        <v>0.41707549892334672</v>
      </c>
      <c r="F170" s="2">
        <f>'Ref. ACS-Counties-Pt1'!AB1010</f>
        <v>20719</v>
      </c>
      <c r="G170" s="171">
        <f>'Ref. ACS-Counties-Pt1'!AC1010</f>
        <v>0.47682500230139002</v>
      </c>
      <c r="H170" s="2">
        <f>'Ref. ACS-Counties-Pt1'!AL1010</f>
        <v>16109</v>
      </c>
      <c r="I170" s="171">
        <f>'Ref. ACS-Counties-Pt1'!AM1010</f>
        <v>0.35892694013056747</v>
      </c>
      <c r="J170" s="2">
        <f>'Ref. ACS-Counties-Pt1'!AV1010</f>
        <v>38213</v>
      </c>
      <c r="K170" s="171">
        <f>'Ref. ACS-Counties-Pt1'!AW1010</f>
        <v>0.47761473852614739</v>
      </c>
      <c r="L170" s="2">
        <f>'Ref. ACS-Counties-Pt1'!BF1010</f>
        <v>99148</v>
      </c>
      <c r="M170" s="171">
        <f>'Ref. ACS-Counties-Pt1'!BG1010</f>
        <v>0.43378090450502477</v>
      </c>
      <c r="N170" s="2">
        <f>'Ref. ACS-Counties-Pt1'!BP1010</f>
        <v>73322</v>
      </c>
      <c r="O170" s="171">
        <f>'Ref. ACS-Counties-Pt1'!BQ1010</f>
        <v>0.42163797168455069</v>
      </c>
      <c r="P170" s="2">
        <f>'Ref. ACS-Counties-Pt1'!BZ1010</f>
        <v>59372</v>
      </c>
      <c r="Q170" s="171">
        <f>'Ref. ACS-Counties-Pt1'!CA1010</f>
        <v>0.42949116740693588</v>
      </c>
      <c r="R170" s="2">
        <f>'Ref. ACS-Counties-Pt1'!CJ1010</f>
        <v>563393</v>
      </c>
      <c r="S170" s="171">
        <f>'Ref. ACS-Counties-Pt1'!CK1010</f>
        <v>0.43767790110873567</v>
      </c>
      <c r="T170" s="2">
        <f>'Ref. ACS-State'!H1010</f>
        <v>5889686</v>
      </c>
      <c r="U170" s="171">
        <f>'Ref. ACS-State'!I1010</f>
        <v>0.45151532481781648</v>
      </c>
      <c r="V170" s="108"/>
      <c r="W170" s="79"/>
    </row>
    <row r="171" spans="1:24" x14ac:dyDescent="0.3">
      <c r="A171" s="4" t="s">
        <v>214</v>
      </c>
      <c r="B171" s="2">
        <f>'Ref. ACS-Counties-Pt1'!H1017</f>
        <v>11792</v>
      </c>
      <c r="C171" s="171">
        <f>'Ref. ACS-Counties-Pt1'!I1017</f>
        <v>3.8297402453995703E-2</v>
      </c>
      <c r="D171" s="2">
        <f>'Ref. ACS-Counties-Pt1'!R1017</f>
        <v>9015</v>
      </c>
      <c r="E171" s="171">
        <f>'Ref. ACS-Counties-Pt1'!S1017</f>
        <v>3.3354052434124357E-2</v>
      </c>
      <c r="F171" s="2">
        <f>'Ref. ACS-Counties-Pt1'!AB1017</f>
        <v>1428</v>
      </c>
      <c r="G171" s="171">
        <f>'Ref. ACS-Counties-Pt1'!AC1017</f>
        <v>3.2863849765258218E-2</v>
      </c>
      <c r="H171" s="2">
        <f>'Ref. ACS-Counties-Pt1'!AL1017</f>
        <v>1248</v>
      </c>
      <c r="I171" s="171">
        <f>'Ref. ACS-Counties-Pt1'!AM1017</f>
        <v>2.7806867048416926E-2</v>
      </c>
      <c r="J171" s="2">
        <f>'Ref. ACS-Counties-Pt1'!AV1017</f>
        <v>2673</v>
      </c>
      <c r="K171" s="171">
        <f>'Ref. ACS-Counties-Pt1'!AW1017</f>
        <v>3.3409159084091589E-2</v>
      </c>
      <c r="L171" s="2">
        <f>'Ref. ACS-Counties-Pt1'!BF1017</f>
        <v>7733</v>
      </c>
      <c r="M171" s="171">
        <f>'Ref. ACS-Counties-Pt1'!BG1017</f>
        <v>3.3832530505278541E-2</v>
      </c>
      <c r="N171" s="2">
        <f>'Ref. ACS-Counties-Pt1'!BP1017</f>
        <v>6160</v>
      </c>
      <c r="O171" s="171">
        <f>'Ref. ACS-Counties-Pt1'!BQ1017</f>
        <v>3.542306409504422E-2</v>
      </c>
      <c r="P171" s="2">
        <f>'Ref. ACS-Counties-Pt1'!BZ1017</f>
        <v>4382</v>
      </c>
      <c r="Q171" s="171">
        <f>'Ref. ACS-Counties-Pt1'!CA1017</f>
        <v>3.1698953977922134E-2</v>
      </c>
      <c r="R171" s="2">
        <f>'Ref. ACS-Counties-Pt1'!CJ1017</f>
        <v>44431</v>
      </c>
      <c r="S171" s="171">
        <f>'Ref. ACS-Counties-Pt1'!CK1017</f>
        <v>3.4516699398399048E-2</v>
      </c>
      <c r="T171" s="2">
        <f>'Ref. ACS-State'!H1017</f>
        <v>477186</v>
      </c>
      <c r="U171" s="171">
        <f>'Ref. ACS-State'!I1017</f>
        <v>3.6582050688018779E-2</v>
      </c>
      <c r="V171" s="108"/>
      <c r="W171" s="79"/>
    </row>
    <row r="172" spans="1:24" x14ac:dyDescent="0.3">
      <c r="A172" s="4" t="s">
        <v>215</v>
      </c>
      <c r="B172" s="2">
        <f>'Ref. ACS-Counties-Pt1'!H1018</f>
        <v>5209</v>
      </c>
      <c r="C172" s="171">
        <f>'Ref. ACS-Counties-Pt1'!I1018</f>
        <v>1.6917500795697388E-2</v>
      </c>
      <c r="D172" s="2">
        <f>'Ref. ACS-Counties-Pt1'!R1018</f>
        <v>3432</v>
      </c>
      <c r="E172" s="171">
        <f>'Ref. ACS-Counties-Pt1'!S1018</f>
        <v>1.269784891335716E-2</v>
      </c>
      <c r="F172" s="2">
        <f>'Ref. ACS-Counties-Pt1'!AB1018</f>
        <v>694</v>
      </c>
      <c r="G172" s="171">
        <f>'Ref. ACS-Counties-Pt1'!AC1018</f>
        <v>1.5971646874712326E-2</v>
      </c>
      <c r="H172" s="2">
        <f>'Ref. ACS-Counties-Pt1'!AL1018</f>
        <v>611</v>
      </c>
      <c r="I172" s="171">
        <f>'Ref. ACS-Counties-Pt1'!AM1018</f>
        <v>1.3613778659120786E-2</v>
      </c>
      <c r="J172" s="2">
        <f>'Ref. ACS-Counties-Pt1'!AV1018</f>
        <v>1275</v>
      </c>
      <c r="K172" s="171">
        <f>'Ref. ACS-Counties-Pt1'!AW1018</f>
        <v>1.5935906409359064E-2</v>
      </c>
      <c r="L172" s="2">
        <f>'Ref. ACS-Counties-Pt1'!BF1018</f>
        <v>4070</v>
      </c>
      <c r="M172" s="171">
        <f>'Ref. ACS-Counties-Pt1'!BG1018</f>
        <v>1.7806595002778178E-2</v>
      </c>
      <c r="N172" s="2">
        <f>'Ref. ACS-Counties-Pt1'!BP1018</f>
        <v>3175</v>
      </c>
      <c r="O172" s="171">
        <f>'Ref. ACS-Counties-Pt1'!BQ1018</f>
        <v>1.8257829302234643E-2</v>
      </c>
      <c r="P172" s="2">
        <f>'Ref. ACS-Counties-Pt1'!BZ1018</f>
        <v>1659</v>
      </c>
      <c r="Q172" s="171">
        <f>'Ref. ACS-Counties-Pt1'!CA1018</f>
        <v>1.2001041681737294E-2</v>
      </c>
      <c r="R172" s="2">
        <f>'Ref. ACS-Counties-Pt1'!CJ1018</f>
        <v>20125</v>
      </c>
      <c r="S172" s="171">
        <f>'Ref. ACS-Counties-Pt1'!CK1018</f>
        <v>1.5634322328842043E-2</v>
      </c>
      <c r="T172" s="2">
        <f>'Ref. ACS-State'!H1018</f>
        <v>238189</v>
      </c>
      <c r="U172" s="171">
        <f>'Ref. ACS-State'!I1018</f>
        <v>1.8260053881145939E-2</v>
      </c>
      <c r="V172" s="108"/>
      <c r="W172" s="79"/>
    </row>
    <row r="173" spans="1:24" x14ac:dyDescent="0.3">
      <c r="A173" s="4" t="s">
        <v>216</v>
      </c>
      <c r="B173" s="2">
        <f>'Ref. ACS-Counties-Pt1'!H1019</f>
        <v>3330</v>
      </c>
      <c r="C173" s="171">
        <f>'Ref. ACS-Counties-Pt1'!I1019</f>
        <v>1.0814988990146343E-2</v>
      </c>
      <c r="D173" s="2">
        <f>'Ref. ACS-Counties-Pt1'!R1019</f>
        <v>1413</v>
      </c>
      <c r="E173" s="171">
        <f>'Ref. ACS-Counties-Pt1'!S1019</f>
        <v>5.2278731103070127E-3</v>
      </c>
      <c r="F173" s="2">
        <f>'Ref. ACS-Counties-Pt1'!AB1019</f>
        <v>162</v>
      </c>
      <c r="G173" s="171">
        <f>'Ref. ACS-Counties-Pt1'!AC1019</f>
        <v>3.728251864125932E-3</v>
      </c>
      <c r="H173" s="2">
        <f>'Ref. ACS-Counties-Pt1'!AL1019</f>
        <v>199</v>
      </c>
      <c r="I173" s="171">
        <f>'Ref. ACS-Counties-Pt1'!AM1019</f>
        <v>4.4339475501882757E-3</v>
      </c>
      <c r="J173" s="2">
        <f>'Ref. ACS-Counties-Pt1'!AV1019</f>
        <v>548</v>
      </c>
      <c r="K173" s="171">
        <f>'Ref. ACS-Counties-Pt1'!AW1019</f>
        <v>6.8493150684931503E-3</v>
      </c>
      <c r="L173" s="2">
        <f>'Ref. ACS-Counties-Pt1'!BF1019</f>
        <v>2004</v>
      </c>
      <c r="M173" s="171">
        <f>'Ref. ACS-Counties-Pt1'!BG1019</f>
        <v>8.7676698736038009E-3</v>
      </c>
      <c r="N173" s="2">
        <f>'Ref. ACS-Counties-Pt1'!BP1019</f>
        <v>1585</v>
      </c>
      <c r="O173" s="171">
        <f>'Ref. ACS-Counties-Pt1'!BQ1019</f>
        <v>9.1145384075722556E-3</v>
      </c>
      <c r="P173" s="2">
        <f>'Ref. ACS-Counties-Pt1'!BZ1019</f>
        <v>1331</v>
      </c>
      <c r="Q173" s="171">
        <f>'Ref. ACS-Counties-Pt1'!CA1019</f>
        <v>9.6283221690128627E-3</v>
      </c>
      <c r="R173" s="2">
        <f>'Ref. ACS-Counties-Pt1'!CJ1019</f>
        <v>10572</v>
      </c>
      <c r="S173" s="171">
        <f>'Ref. ACS-Counties-Pt1'!CK1019</f>
        <v>8.2129717098394072E-3</v>
      </c>
      <c r="T173" s="2">
        <f>'Ref. ACS-State'!H1019</f>
        <v>131212</v>
      </c>
      <c r="U173" s="171">
        <f>'Ref. ACS-State'!I1019</f>
        <v>1.0058979171384576E-2</v>
      </c>
      <c r="V173" s="108"/>
      <c r="W173" s="79"/>
    </row>
    <row r="174" spans="1:24" s="136" customFormat="1" ht="28.8" x14ac:dyDescent="0.3">
      <c r="A174" s="176" t="s">
        <v>1037</v>
      </c>
      <c r="B174" s="173">
        <f>SUM(B171:B173)</f>
        <v>20331</v>
      </c>
      <c r="C174" s="174">
        <f>B174/(B174+B169)</f>
        <v>0.28887468030690538</v>
      </c>
      <c r="D174" s="173">
        <f>SUM(D171:D173)</f>
        <v>13860</v>
      </c>
      <c r="E174" s="174">
        <f>D174/(D174+D169)</f>
        <v>0.24672018797728607</v>
      </c>
      <c r="F174" s="173">
        <f>SUM(F171:F173)</f>
        <v>2284</v>
      </c>
      <c r="G174" s="174">
        <f>F174/(F174+F169)</f>
        <v>0.2595749516990567</v>
      </c>
      <c r="H174" s="173">
        <f>SUM(H171:H173)</f>
        <v>2058</v>
      </c>
      <c r="I174" s="174">
        <f>H174/(H174+H169)</f>
        <v>0.17266549207148252</v>
      </c>
      <c r="J174" s="173">
        <f>SUM(J171:J173)</f>
        <v>4496</v>
      </c>
      <c r="K174" s="174">
        <f>J174/(J174+J169)</f>
        <v>0.25998959116405485</v>
      </c>
      <c r="L174" s="173">
        <f>SUM(L171:L173)</f>
        <v>13807</v>
      </c>
      <c r="M174" s="174">
        <f>L174/(L174+L169)</f>
        <v>0.27270393047600239</v>
      </c>
      <c r="N174" s="173">
        <f>SUM(N171:N173)</f>
        <v>10920</v>
      </c>
      <c r="O174" s="174">
        <f>N174/(N174+N169)</f>
        <v>0.26796888419916076</v>
      </c>
      <c r="P174" s="173">
        <f>SUM(P171:P173)</f>
        <v>7372</v>
      </c>
      <c r="Q174" s="174">
        <f>P174/(P174+P169)</f>
        <v>0.25005087850213692</v>
      </c>
      <c r="R174" s="173">
        <f>SUM(R171:R173)</f>
        <v>75128</v>
      </c>
      <c r="S174" s="174">
        <f>R174/(R174+R169)</f>
        <v>0.263208971695436</v>
      </c>
      <c r="T174" s="173">
        <f>SUM(T171:T173)</f>
        <v>846587</v>
      </c>
      <c r="U174" s="174">
        <f>T174/(T174+T169)</f>
        <v>0.27113307566861944</v>
      </c>
      <c r="W174" s="79"/>
      <c r="X174" s="127"/>
    </row>
    <row r="175" spans="1:24" x14ac:dyDescent="0.3">
      <c r="A175" s="8" t="s">
        <v>213</v>
      </c>
      <c r="L175" s="53"/>
      <c r="V175" s="108"/>
    </row>
    <row r="178" spans="2:24" x14ac:dyDescent="0.3">
      <c r="B178" s="10"/>
    </row>
    <row r="182" spans="2:24" x14ac:dyDescent="0.3">
      <c r="X182" s="127" t="str">
        <f>A175</f>
        <v>Source: U.S. Census Bureau, ACS15-19 (5-year Estimates), Table B25007</v>
      </c>
    </row>
    <row r="185" spans="2:24" x14ac:dyDescent="0.3">
      <c r="H185"/>
      <c r="I185"/>
      <c r="J185"/>
      <c r="K185"/>
      <c r="L185"/>
      <c r="M185"/>
      <c r="N185"/>
      <c r="O185"/>
      <c r="P185"/>
      <c r="Q185"/>
      <c r="R185"/>
      <c r="S185"/>
      <c r="T185"/>
      <c r="U185"/>
      <c r="V185"/>
      <c r="W185"/>
      <c r="X185"/>
    </row>
    <row r="186" spans="2:24" x14ac:dyDescent="0.3">
      <c r="H186"/>
      <c r="I186"/>
      <c r="J186"/>
      <c r="K186"/>
      <c r="L186"/>
      <c r="M186"/>
      <c r="N186"/>
      <c r="O186"/>
      <c r="P186"/>
      <c r="Q186"/>
      <c r="R186"/>
      <c r="S186"/>
      <c r="T186"/>
      <c r="U186"/>
      <c r="V186"/>
      <c r="W186"/>
      <c r="X186"/>
    </row>
    <row r="187" spans="2:24" x14ac:dyDescent="0.3">
      <c r="H187"/>
      <c r="I187"/>
      <c r="J187"/>
      <c r="K187"/>
      <c r="L187"/>
      <c r="M187"/>
      <c r="N187"/>
      <c r="O187"/>
      <c r="P187"/>
      <c r="Q187"/>
      <c r="R187"/>
      <c r="S187"/>
      <c r="T187"/>
      <c r="U187"/>
      <c r="V187"/>
      <c r="W187"/>
    </row>
    <row r="188" spans="2:24" x14ac:dyDescent="0.3">
      <c r="H188"/>
      <c r="I188"/>
      <c r="J188"/>
      <c r="K188"/>
      <c r="L188"/>
      <c r="M188"/>
      <c r="N188"/>
      <c r="O188"/>
      <c r="P188"/>
      <c r="Q188"/>
      <c r="R188"/>
      <c r="S188"/>
      <c r="T188"/>
      <c r="U188"/>
      <c r="V188"/>
      <c r="W188"/>
      <c r="X188"/>
    </row>
    <row r="189" spans="2:24" x14ac:dyDescent="0.3">
      <c r="H189"/>
      <c r="I189"/>
      <c r="J189"/>
      <c r="K189"/>
      <c r="L189"/>
      <c r="M189"/>
      <c r="N189"/>
      <c r="O189"/>
      <c r="P189"/>
      <c r="Q189"/>
      <c r="R189"/>
      <c r="S189"/>
      <c r="T189"/>
      <c r="U189"/>
      <c r="V189"/>
      <c r="W189"/>
      <c r="X189"/>
    </row>
    <row r="190" spans="2:24" x14ac:dyDescent="0.3">
      <c r="H190"/>
      <c r="I190"/>
      <c r="J190"/>
      <c r="K190"/>
      <c r="L190"/>
      <c r="M190"/>
      <c r="N190"/>
      <c r="O190"/>
      <c r="P190"/>
      <c r="Q190"/>
      <c r="R190"/>
      <c r="S190"/>
      <c r="T190"/>
      <c r="U190"/>
      <c r="V190"/>
      <c r="W190"/>
      <c r="X190"/>
    </row>
    <row r="191" spans="2:24" x14ac:dyDescent="0.3">
      <c r="H191"/>
      <c r="I191"/>
      <c r="J191"/>
      <c r="K191"/>
      <c r="L191"/>
      <c r="M191"/>
      <c r="N191"/>
      <c r="O191"/>
      <c r="P191"/>
      <c r="Q191"/>
      <c r="R191"/>
      <c r="S191"/>
      <c r="T191"/>
      <c r="U191"/>
      <c r="V191"/>
      <c r="W191"/>
      <c r="X191"/>
    </row>
    <row r="192" spans="2:24" x14ac:dyDescent="0.3">
      <c r="H192"/>
      <c r="I192"/>
      <c r="J192"/>
      <c r="K192"/>
      <c r="L192"/>
      <c r="M192"/>
      <c r="N192"/>
      <c r="O192"/>
      <c r="P192"/>
      <c r="Q192"/>
      <c r="R192"/>
      <c r="S192"/>
      <c r="T192"/>
      <c r="U192"/>
      <c r="V192"/>
      <c r="W192"/>
      <c r="X192"/>
    </row>
  </sheetData>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AE388"/>
  <sheetViews>
    <sheetView zoomScale="90" zoomScaleNormal="90" workbookViewId="0">
      <pane xSplit="1" ySplit="3" topLeftCell="B4" activePane="bottomRight" state="frozen"/>
      <selection pane="topRight" activeCell="B1" sqref="B1"/>
      <selection pane="bottomLeft" activeCell="A4" sqref="A4"/>
      <selection pane="bottomRight" activeCell="A2" sqref="A2"/>
    </sheetView>
  </sheetViews>
  <sheetFormatPr defaultRowHeight="14.4" x14ac:dyDescent="0.3"/>
  <cols>
    <col min="1" max="1" width="25.44140625" customWidth="1"/>
    <col min="2" max="2" width="13.6640625" customWidth="1"/>
    <col min="3" max="3" width="11.21875" customWidth="1"/>
    <col min="4" max="4" width="12.88671875" customWidth="1"/>
    <col min="5" max="5" width="10.88671875" customWidth="1"/>
    <col min="6" max="6" width="13.33203125" customWidth="1"/>
    <col min="7" max="7" width="11.21875" customWidth="1"/>
    <col min="8" max="22" width="11.21875" style="108" customWidth="1"/>
    <col min="23" max="23" width="6.88671875" style="53" customWidth="1"/>
    <col min="24" max="24" width="104.88671875" customWidth="1"/>
    <col min="25" max="25" width="120.33203125" customWidth="1"/>
  </cols>
  <sheetData>
    <row r="1" spans="1:25" s="23" customFormat="1" ht="21" x14ac:dyDescent="0.4">
      <c r="A1" s="27" t="s">
        <v>195</v>
      </c>
      <c r="B1" s="27"/>
      <c r="C1" s="27"/>
      <c r="D1" s="27"/>
      <c r="E1" s="27"/>
      <c r="F1" s="27"/>
      <c r="G1" s="27"/>
      <c r="H1" s="27"/>
      <c r="I1" s="27"/>
      <c r="J1" s="27"/>
      <c r="K1" s="27"/>
      <c r="L1" s="27"/>
      <c r="M1" s="27"/>
      <c r="N1" s="27"/>
      <c r="O1" s="27"/>
      <c r="P1" s="27"/>
      <c r="Q1" s="27"/>
      <c r="R1" s="27"/>
      <c r="S1" s="27"/>
      <c r="T1" s="27"/>
      <c r="U1" s="27"/>
      <c r="V1" s="27"/>
      <c r="W1" s="81"/>
      <c r="X1" s="26" t="s">
        <v>196</v>
      </c>
      <c r="Y1" s="26"/>
    </row>
    <row r="2" spans="1:25" s="88" customFormat="1" ht="14.4" customHeight="1" x14ac:dyDescent="0.4">
      <c r="A2" s="321"/>
      <c r="B2" s="322"/>
      <c r="C2" s="75"/>
      <c r="D2" s="75"/>
      <c r="E2" s="75"/>
      <c r="F2" s="75"/>
      <c r="G2" s="75"/>
      <c r="H2" s="75"/>
      <c r="I2" s="75"/>
      <c r="J2" s="75"/>
      <c r="K2" s="75"/>
      <c r="L2" s="75"/>
      <c r="M2" s="75"/>
      <c r="N2" s="75"/>
      <c r="O2" s="75"/>
      <c r="P2" s="75"/>
      <c r="Q2" s="75"/>
      <c r="R2" s="75"/>
      <c r="S2" s="75"/>
      <c r="T2" s="75"/>
      <c r="U2" s="75"/>
      <c r="V2" s="75"/>
      <c r="W2" s="75"/>
      <c r="X2" s="87"/>
      <c r="Y2" s="87"/>
    </row>
    <row r="3" spans="1:25" s="88" customFormat="1" ht="13.2" customHeight="1" x14ac:dyDescent="0.4">
      <c r="A3" s="321"/>
      <c r="B3" s="321"/>
      <c r="C3" s="75"/>
      <c r="D3" s="75"/>
      <c r="E3" s="75"/>
      <c r="F3" s="75"/>
      <c r="G3" s="75"/>
      <c r="H3" s="75"/>
      <c r="I3" s="75"/>
      <c r="J3" s="75"/>
      <c r="K3" s="75"/>
      <c r="L3" s="75"/>
      <c r="M3" s="75"/>
      <c r="N3" s="75"/>
      <c r="O3" s="75"/>
      <c r="P3" s="75"/>
      <c r="Q3" s="75"/>
      <c r="R3" s="75"/>
      <c r="S3" s="75"/>
      <c r="T3" s="75"/>
      <c r="U3" s="75"/>
      <c r="V3" s="75"/>
      <c r="W3" s="75"/>
      <c r="X3" s="87"/>
      <c r="Y3" s="87"/>
    </row>
    <row r="4" spans="1:25" s="88" customFormat="1" ht="24" customHeight="1" x14ac:dyDescent="0.4">
      <c r="A4" s="75"/>
      <c r="B4" s="75"/>
      <c r="C4" s="75"/>
      <c r="D4" s="75"/>
      <c r="E4" s="75"/>
      <c r="F4" s="75"/>
      <c r="G4" s="75"/>
      <c r="H4" s="75"/>
      <c r="I4" s="75"/>
      <c r="J4" s="75"/>
      <c r="K4" s="75"/>
      <c r="L4" s="75"/>
      <c r="M4" s="75"/>
      <c r="N4" s="75"/>
      <c r="O4" s="75"/>
      <c r="P4" s="75"/>
      <c r="Q4" s="75"/>
      <c r="R4" s="75"/>
      <c r="S4" s="75"/>
      <c r="T4" s="75"/>
      <c r="U4" s="75"/>
      <c r="V4" s="75"/>
      <c r="W4" s="75"/>
      <c r="X4" s="299" t="s">
        <v>1615</v>
      </c>
      <c r="Y4" s="87"/>
    </row>
    <row r="5" spans="1:25" s="9" customFormat="1" x14ac:dyDescent="0.3">
      <c r="A5" s="7" t="s">
        <v>23</v>
      </c>
      <c r="H5" s="108"/>
      <c r="I5" s="108"/>
      <c r="J5" s="108"/>
      <c r="K5" s="108"/>
      <c r="L5" s="108"/>
      <c r="M5" s="108"/>
      <c r="N5" s="108"/>
      <c r="O5" s="108"/>
      <c r="P5" s="108"/>
      <c r="Q5" s="108"/>
      <c r="R5" s="108"/>
      <c r="S5" s="108"/>
      <c r="T5" s="108"/>
      <c r="U5" s="108"/>
      <c r="V5" s="108"/>
      <c r="W5" s="53"/>
      <c r="Y5" s="29"/>
    </row>
    <row r="6" spans="1:25" ht="43.2" x14ac:dyDescent="0.3">
      <c r="A6" s="12" t="s">
        <v>0</v>
      </c>
      <c r="B6" s="86" t="s">
        <v>19</v>
      </c>
      <c r="C6" s="86" t="s">
        <v>749</v>
      </c>
      <c r="D6" s="86" t="s">
        <v>750</v>
      </c>
      <c r="E6" s="86" t="s">
        <v>751</v>
      </c>
      <c r="F6" s="86" t="s">
        <v>752</v>
      </c>
      <c r="G6" s="86" t="s">
        <v>753</v>
      </c>
      <c r="H6" s="86" t="s">
        <v>754</v>
      </c>
      <c r="I6" s="86" t="s">
        <v>755</v>
      </c>
      <c r="J6" s="86" t="s">
        <v>757</v>
      </c>
      <c r="K6" s="106" t="s">
        <v>1</v>
      </c>
      <c r="L6" s="68" t="s">
        <v>769</v>
      </c>
      <c r="Y6" s="286"/>
    </row>
    <row r="7" spans="1:25" ht="21.6" customHeight="1" x14ac:dyDescent="0.3">
      <c r="A7" s="13" t="s">
        <v>1503</v>
      </c>
      <c r="B7" s="36">
        <f>'Ref. ACS-Counties-Pt1'!H808</f>
        <v>53969</v>
      </c>
      <c r="C7" s="36">
        <f>'Ref. ACS-Counties-Pt1'!R808</f>
        <v>53350</v>
      </c>
      <c r="D7" s="36">
        <f>'Ref. ACS-Counties-Pt1'!AB808</f>
        <v>57848</v>
      </c>
      <c r="E7" s="36">
        <f>'Ref. ACS-Counties-Pt1'!AL808</f>
        <v>57585</v>
      </c>
      <c r="F7" s="36">
        <f>'Ref. ACS-Counties-Pt1'!AV808</f>
        <v>53672</v>
      </c>
      <c r="G7" s="36">
        <f>'Ref. ACS-Counties-Pt1'!BF808</f>
        <v>64432</v>
      </c>
      <c r="H7" s="36">
        <f>'Ref. ACS-Counties-Pt1'!BP808</f>
        <v>60704</v>
      </c>
      <c r="I7" s="36">
        <f>'Ref. ACS-Counties-Pt1'!BZ808</f>
        <v>49687</v>
      </c>
      <c r="J7" s="36">
        <f>'Ref. ACS-Counties-Pt1'!CJ808</f>
        <v>56247</v>
      </c>
      <c r="K7" s="36">
        <f>'Ref. ACS-State'!H808</f>
        <v>75235</v>
      </c>
      <c r="L7" s="140">
        <f>J7/K7</f>
        <v>0.74761746527547024</v>
      </c>
      <c r="X7" s="29"/>
      <c r="Y7" s="29"/>
    </row>
    <row r="8" spans="1:25" x14ac:dyDescent="0.3">
      <c r="A8" s="459" t="s">
        <v>1501</v>
      </c>
      <c r="B8" s="459"/>
      <c r="X8" s="29"/>
      <c r="Y8" s="29"/>
    </row>
    <row r="9" spans="1:25" s="399" customFormat="1" x14ac:dyDescent="0.3">
      <c r="A9" s="398"/>
      <c r="B9" s="398"/>
      <c r="W9" s="53"/>
      <c r="X9" s="29"/>
      <c r="Y9" s="29"/>
    </row>
    <row r="10" spans="1:25" s="399" customFormat="1" x14ac:dyDescent="0.3">
      <c r="A10" s="398"/>
      <c r="B10" s="398"/>
      <c r="W10" s="53"/>
      <c r="X10" s="29"/>
      <c r="Y10" s="29"/>
    </row>
    <row r="11" spans="1:25" s="399" customFormat="1" x14ac:dyDescent="0.3">
      <c r="A11" s="398"/>
      <c r="B11" s="398"/>
      <c r="W11" s="53"/>
      <c r="X11" s="29"/>
      <c r="Y11" s="29"/>
    </row>
    <row r="12" spans="1:25" s="399" customFormat="1" x14ac:dyDescent="0.3">
      <c r="A12" s="398"/>
      <c r="B12" s="398"/>
      <c r="W12" s="53"/>
      <c r="X12" s="29"/>
      <c r="Y12" s="29"/>
    </row>
    <row r="13" spans="1:25" s="399" customFormat="1" x14ac:dyDescent="0.3">
      <c r="A13" s="398"/>
      <c r="B13" s="398"/>
      <c r="W13" s="53"/>
      <c r="X13" s="29"/>
      <c r="Y13" s="29"/>
    </row>
    <row r="14" spans="1:25" s="399" customFormat="1" x14ac:dyDescent="0.3">
      <c r="A14" s="398"/>
      <c r="B14" s="398"/>
      <c r="W14" s="53"/>
      <c r="X14" s="29"/>
      <c r="Y14" s="29"/>
    </row>
    <row r="15" spans="1:25" s="399" customFormat="1" x14ac:dyDescent="0.3">
      <c r="A15" s="398"/>
      <c r="B15" s="398"/>
      <c r="W15" s="53"/>
      <c r="X15" s="29"/>
      <c r="Y15" s="29"/>
    </row>
    <row r="16" spans="1:25" s="399" customFormat="1" x14ac:dyDescent="0.3">
      <c r="A16" s="398"/>
      <c r="B16" s="398"/>
      <c r="W16" s="53"/>
      <c r="X16" s="29"/>
      <c r="Y16" s="29"/>
    </row>
    <row r="17" spans="1:25" s="399" customFormat="1" x14ac:dyDescent="0.3">
      <c r="A17" s="398"/>
      <c r="B17" s="398"/>
      <c r="W17" s="53"/>
      <c r="X17" s="29"/>
      <c r="Y17" s="29"/>
    </row>
    <row r="18" spans="1:25" s="399" customFormat="1" x14ac:dyDescent="0.3">
      <c r="A18" s="398"/>
      <c r="B18" s="398"/>
      <c r="W18" s="53"/>
      <c r="X18" s="29"/>
      <c r="Y18" s="29"/>
    </row>
    <row r="19" spans="1:25" s="399" customFormat="1" x14ac:dyDescent="0.3">
      <c r="A19" s="398"/>
      <c r="B19" s="398"/>
      <c r="W19" s="53"/>
      <c r="X19" s="29"/>
      <c r="Y19" s="29"/>
    </row>
    <row r="20" spans="1:25" s="399" customFormat="1" x14ac:dyDescent="0.3">
      <c r="A20" s="398"/>
      <c r="B20" s="398"/>
      <c r="W20" s="53"/>
      <c r="X20" s="29"/>
      <c r="Y20" s="29"/>
    </row>
    <row r="21" spans="1:25" s="399" customFormat="1" x14ac:dyDescent="0.3">
      <c r="A21" s="398"/>
      <c r="B21" s="398"/>
      <c r="W21" s="53"/>
      <c r="X21" s="29"/>
      <c r="Y21" s="29"/>
    </row>
    <row r="22" spans="1:25" s="399" customFormat="1" x14ac:dyDescent="0.3">
      <c r="A22" s="398"/>
      <c r="B22" s="398"/>
      <c r="W22" s="53"/>
      <c r="X22" s="29"/>
      <c r="Y22" s="29"/>
    </row>
    <row r="23" spans="1:25" s="399" customFormat="1" x14ac:dyDescent="0.3">
      <c r="A23" s="398"/>
      <c r="B23" s="398"/>
      <c r="W23" s="53"/>
      <c r="X23" s="459" t="s">
        <v>1501</v>
      </c>
      <c r="Y23" s="459"/>
    </row>
    <row r="24" spans="1:25" s="399" customFormat="1" x14ac:dyDescent="0.3">
      <c r="A24" s="398"/>
      <c r="B24" s="398"/>
      <c r="W24" s="53"/>
      <c r="X24" s="29"/>
      <c r="Y24" s="29"/>
    </row>
    <row r="25" spans="1:25" s="399" customFormat="1" x14ac:dyDescent="0.3">
      <c r="A25" s="398"/>
      <c r="B25" s="398"/>
      <c r="W25" s="53"/>
      <c r="X25" s="299" t="s">
        <v>768</v>
      </c>
      <c r="Y25" s="29"/>
    </row>
    <row r="26" spans="1:25" s="399" customFormat="1" x14ac:dyDescent="0.3">
      <c r="A26" s="398"/>
      <c r="B26" s="398"/>
      <c r="W26" s="53"/>
      <c r="X26" s="29"/>
      <c r="Y26" s="29"/>
    </row>
    <row r="27" spans="1:25" s="399" customFormat="1" x14ac:dyDescent="0.3">
      <c r="A27" s="398"/>
      <c r="B27" s="398"/>
      <c r="W27" s="53"/>
      <c r="X27" s="29"/>
      <c r="Y27" s="29"/>
    </row>
    <row r="28" spans="1:25" s="399" customFormat="1" x14ac:dyDescent="0.3">
      <c r="A28" s="398"/>
      <c r="B28" s="398"/>
      <c r="W28" s="53"/>
      <c r="X28" s="29"/>
      <c r="Y28" s="29"/>
    </row>
    <row r="29" spans="1:25" s="399" customFormat="1" x14ac:dyDescent="0.3">
      <c r="A29" s="398"/>
      <c r="B29" s="398"/>
      <c r="W29" s="53"/>
      <c r="X29" s="29"/>
      <c r="Y29" s="29"/>
    </row>
    <row r="30" spans="1:25" s="399" customFormat="1" x14ac:dyDescent="0.3">
      <c r="A30" s="398"/>
      <c r="B30" s="398"/>
      <c r="W30" s="53"/>
      <c r="X30" s="29"/>
      <c r="Y30" s="29"/>
    </row>
    <row r="31" spans="1:25" s="399" customFormat="1" x14ac:dyDescent="0.3">
      <c r="A31" s="398"/>
      <c r="B31" s="398"/>
      <c r="W31" s="53"/>
      <c r="X31" s="29"/>
      <c r="Y31" s="29"/>
    </row>
    <row r="32" spans="1:25" s="399" customFormat="1" x14ac:dyDescent="0.3">
      <c r="A32" s="398"/>
      <c r="B32" s="398"/>
      <c r="W32" s="53"/>
      <c r="X32" s="29"/>
      <c r="Y32" s="29"/>
    </row>
    <row r="33" spans="1:25" x14ac:dyDescent="0.3">
      <c r="X33" s="29"/>
      <c r="Y33" s="29"/>
    </row>
    <row r="34" spans="1:25" x14ac:dyDescent="0.3">
      <c r="A34" s="7" t="s">
        <v>199</v>
      </c>
      <c r="B34" s="9"/>
      <c r="C34" s="9"/>
      <c r="D34" s="9"/>
      <c r="X34" s="29"/>
      <c r="Y34" s="29"/>
    </row>
    <row r="35" spans="1:25" x14ac:dyDescent="0.3">
      <c r="A35" s="12"/>
      <c r="B35" s="72">
        <v>2009</v>
      </c>
      <c r="C35" s="72">
        <v>2014</v>
      </c>
      <c r="D35" s="72">
        <v>2019</v>
      </c>
      <c r="X35" s="29"/>
      <c r="Y35" s="29"/>
    </row>
    <row r="36" spans="1:25" x14ac:dyDescent="0.3">
      <c r="A36" s="4" t="s">
        <v>22</v>
      </c>
      <c r="B36" s="57">
        <f>'Ref. ACS-Counties-Pt1'!CD1247</f>
        <v>1029</v>
      </c>
      <c r="C36" s="57">
        <f>'Ref. ACS-Counties-Pt1'!CG1247</f>
        <v>1048</v>
      </c>
      <c r="D36" s="57">
        <f>'Ref. ACS-Counties-Pt1'!CJ1247</f>
        <v>1156</v>
      </c>
      <c r="X36" s="29"/>
      <c r="Y36" s="29"/>
    </row>
    <row r="37" spans="1:25" hidden="1" x14ac:dyDescent="0.3">
      <c r="A37" s="4" t="s">
        <v>23</v>
      </c>
      <c r="B37" s="57">
        <v>43036</v>
      </c>
      <c r="C37" s="57">
        <v>41455</v>
      </c>
      <c r="D37" s="57">
        <v>50432</v>
      </c>
      <c r="X37" s="29"/>
      <c r="Y37" s="29"/>
    </row>
    <row r="38" spans="1:25" x14ac:dyDescent="0.3">
      <c r="A38" s="4" t="s">
        <v>24</v>
      </c>
      <c r="B38" s="57">
        <f>'Ref. ACS-Counties-Pt1'!CD808/12</f>
        <v>3981.3333333333335</v>
      </c>
      <c r="C38" s="57">
        <f>'Ref. ACS-Counties-Pt1'!CG808/12</f>
        <v>3958.25</v>
      </c>
      <c r="D38" s="57">
        <f>'Ref. ACS-Counties-Pt1'!CJ808/12</f>
        <v>4687.25</v>
      </c>
      <c r="X38" s="29"/>
      <c r="Y38" s="29"/>
    </row>
    <row r="39" spans="1:25" x14ac:dyDescent="0.3">
      <c r="A39" s="4" t="s">
        <v>25</v>
      </c>
      <c r="B39" s="113">
        <f>B36/B38</f>
        <v>0.25845612860013395</v>
      </c>
      <c r="C39" s="113">
        <f>C36/C38</f>
        <v>0.26476346870460432</v>
      </c>
      <c r="D39" s="113">
        <f>D36/D38</f>
        <v>0.24662648674595977</v>
      </c>
      <c r="X39" s="29"/>
      <c r="Y39" s="29"/>
    </row>
    <row r="40" spans="1:25" x14ac:dyDescent="0.3">
      <c r="A40" t="s">
        <v>1502</v>
      </c>
      <c r="B40" s="17"/>
      <c r="C40" s="9"/>
      <c r="D40" s="9"/>
      <c r="X40" s="29"/>
      <c r="Y40" s="29"/>
    </row>
    <row r="41" spans="1:25" s="108" customFormat="1" x14ac:dyDescent="0.3">
      <c r="B41" s="17"/>
      <c r="W41" s="53"/>
      <c r="X41" s="29"/>
      <c r="Y41" s="29"/>
    </row>
    <row r="42" spans="1:25" s="108" customFormat="1" x14ac:dyDescent="0.3">
      <c r="B42" s="17"/>
      <c r="W42" s="53"/>
      <c r="X42" s="29"/>
      <c r="Y42" s="29"/>
    </row>
    <row r="43" spans="1:25" s="108" customFormat="1" x14ac:dyDescent="0.3">
      <c r="B43" s="17"/>
      <c r="W43" s="53"/>
      <c r="X43" s="29"/>
      <c r="Y43" s="29"/>
    </row>
    <row r="44" spans="1:25" s="108" customFormat="1" x14ac:dyDescent="0.3">
      <c r="B44" s="17"/>
      <c r="W44" s="53"/>
      <c r="X44" s="29"/>
      <c r="Y44" s="29"/>
    </row>
    <row r="45" spans="1:25" s="108" customFormat="1" x14ac:dyDescent="0.3">
      <c r="B45" s="17"/>
      <c r="W45" s="53"/>
      <c r="X45" s="276" t="s">
        <v>1502</v>
      </c>
      <c r="Y45" s="29"/>
    </row>
    <row r="46" spans="1:25" s="108" customFormat="1" x14ac:dyDescent="0.3">
      <c r="B46" s="17"/>
      <c r="W46" s="53"/>
      <c r="X46" s="131"/>
      <c r="Y46" s="29"/>
    </row>
    <row r="47" spans="1:25" x14ac:dyDescent="0.3">
      <c r="A47" s="9"/>
      <c r="B47" s="9"/>
      <c r="C47" s="9"/>
      <c r="D47" s="9"/>
      <c r="X47" s="299" t="s">
        <v>703</v>
      </c>
      <c r="Y47" s="29"/>
    </row>
    <row r="48" spans="1:25" x14ac:dyDescent="0.3">
      <c r="A48" s="9"/>
      <c r="B48" s="9"/>
      <c r="C48" s="9"/>
      <c r="D48" s="9"/>
      <c r="X48" s="29"/>
      <c r="Y48" s="29"/>
    </row>
    <row r="49" spans="1:25" x14ac:dyDescent="0.3">
      <c r="A49" s="9"/>
      <c r="B49" s="9"/>
      <c r="C49" s="9"/>
      <c r="D49" s="9"/>
      <c r="Y49" s="29"/>
    </row>
    <row r="50" spans="1:25" x14ac:dyDescent="0.3">
      <c r="A50" s="31" t="s">
        <v>33</v>
      </c>
      <c r="B50" s="9"/>
      <c r="C50" s="9"/>
      <c r="D50" s="9"/>
      <c r="Y50" s="29"/>
    </row>
    <row r="51" spans="1:25" ht="43.2" x14ac:dyDescent="0.3">
      <c r="A51" s="1"/>
      <c r="B51" s="86" t="s">
        <v>19</v>
      </c>
      <c r="C51" s="86" t="s">
        <v>749</v>
      </c>
      <c r="D51" s="86" t="s">
        <v>750</v>
      </c>
      <c r="E51" s="86" t="s">
        <v>751</v>
      </c>
      <c r="F51" s="86" t="s">
        <v>752</v>
      </c>
      <c r="G51" s="86" t="s">
        <v>753</v>
      </c>
      <c r="H51" s="86" t="s">
        <v>754</v>
      </c>
      <c r="I51" s="86" t="s">
        <v>755</v>
      </c>
      <c r="J51" s="86" t="s">
        <v>757</v>
      </c>
      <c r="K51" s="106" t="s">
        <v>1</v>
      </c>
      <c r="L51" s="68" t="s">
        <v>769</v>
      </c>
      <c r="Y51" s="29"/>
    </row>
    <row r="52" spans="1:25" x14ac:dyDescent="0.3">
      <c r="A52" s="4" t="s">
        <v>26</v>
      </c>
      <c r="B52" s="14">
        <f>'Ref. ACS-Counties-Pt1'!H812</f>
        <v>57145</v>
      </c>
      <c r="C52" s="14">
        <f>'Ref. ACS-Counties-Pt1'!R812</f>
        <v>54751</v>
      </c>
      <c r="D52" s="14">
        <f>'Ref. ACS-Counties-Pt1'!AB812</f>
        <v>60038</v>
      </c>
      <c r="E52" s="14">
        <f>'Ref. ACS-Counties-Pt1'!AL812</f>
        <v>60828</v>
      </c>
      <c r="F52" s="14">
        <f>'Ref. ACS-Counties-Pt1'!AV812</f>
        <v>58416</v>
      </c>
      <c r="G52" s="14">
        <f>'Ref. ACS-Counties-Pt1'!BF812</f>
        <v>66343</v>
      </c>
      <c r="H52" s="14">
        <f>'Ref. ACS-Counties-Pt1'!BP812</f>
        <v>61651</v>
      </c>
      <c r="I52" s="14">
        <f>'Ref. ACS-Counties-Pt1'!BZ812</f>
        <v>50525</v>
      </c>
      <c r="J52" s="14">
        <f>'Ref. ACS-Counties-Pt1'!CJ812</f>
        <v>58238</v>
      </c>
      <c r="K52" s="14">
        <f>'Ref. ACS-State'!H812</f>
        <v>78308</v>
      </c>
      <c r="L52" s="140">
        <f>J52/K52</f>
        <v>0.74370434693773302</v>
      </c>
      <c r="X52" s="29"/>
      <c r="Y52" s="29"/>
    </row>
    <row r="53" spans="1:25" x14ac:dyDescent="0.3">
      <c r="A53" s="4" t="s">
        <v>27</v>
      </c>
      <c r="B53" s="14">
        <f>'Ref. ACS-Counties-Pt1'!H816</f>
        <v>33397</v>
      </c>
      <c r="C53" s="14">
        <f>'Ref. ACS-Counties-Pt1'!R816</f>
        <v>36812</v>
      </c>
      <c r="D53" s="14">
        <f>'Ref. ACS-Counties-Pt1'!AB816</f>
        <v>48427</v>
      </c>
      <c r="E53" s="14">
        <f>'Ref. ACS-Counties-Pt1'!AL816</f>
        <v>42703</v>
      </c>
      <c r="F53" s="14">
        <f>'Ref. ACS-Counties-Pt1'!AV816</f>
        <v>40809</v>
      </c>
      <c r="G53" s="14">
        <f>'Ref. ACS-Counties-Pt1'!BF816</f>
        <v>46119</v>
      </c>
      <c r="H53" s="14">
        <f>'Ref. ACS-Counties-Pt1'!BP816</f>
        <v>48773</v>
      </c>
      <c r="I53" s="14">
        <f>'Ref. ACS-Counties-Pt1'!BZ816</f>
        <v>40840</v>
      </c>
      <c r="J53" s="14">
        <f>'Ref. ACS-Counties-Pt1'!CJ816</f>
        <v>40497</v>
      </c>
      <c r="K53" s="14">
        <f>'Ref. ACS-State'!H816</f>
        <v>51837</v>
      </c>
      <c r="L53" s="140">
        <f>J53/K53</f>
        <v>0.78123734012384971</v>
      </c>
      <c r="X53" s="29"/>
      <c r="Y53" s="29"/>
    </row>
    <row r="54" spans="1:25" x14ac:dyDescent="0.3">
      <c r="A54" s="4" t="s">
        <v>28</v>
      </c>
      <c r="B54" s="14">
        <f>'Ref. ACS-Counties-Pt1'!H820</f>
        <v>46965</v>
      </c>
      <c r="C54" s="14">
        <f>'Ref. ACS-Counties-Pt1'!R820</f>
        <v>50181</v>
      </c>
      <c r="D54" s="14">
        <f>'Ref. ACS-Counties-Pt1'!AB820</f>
        <v>43204</v>
      </c>
      <c r="E54" s="14">
        <f>'Ref. ACS-Counties-Pt1'!AL820</f>
        <v>59821</v>
      </c>
      <c r="F54" s="14">
        <f>'Ref. ACS-Counties-Pt1'!AV820</f>
        <v>41875</v>
      </c>
      <c r="G54" s="14">
        <f>'Ref. ACS-Counties-Pt1'!BF820</f>
        <v>59543</v>
      </c>
      <c r="H54" s="14">
        <f>'Ref. ACS-Counties-Pt1'!BP820</f>
        <v>48988</v>
      </c>
      <c r="I54" s="14">
        <f>'Ref. ACS-Counties-Pt1'!BZ820</f>
        <v>42344</v>
      </c>
      <c r="J54" s="14">
        <f>'Ref. ACS-Counties-Pt1'!CJ820</f>
        <v>48277</v>
      </c>
      <c r="K54" s="14">
        <f>'Ref. ACS-State'!H820</f>
        <v>55362</v>
      </c>
      <c r="L54" s="140">
        <f t="shared" ref="L54:L58" si="0">J54/K54</f>
        <v>0.87202413207615337</v>
      </c>
      <c r="X54" s="29"/>
      <c r="Y54" s="29"/>
    </row>
    <row r="55" spans="1:25" x14ac:dyDescent="0.3">
      <c r="A55" s="4" t="s">
        <v>29</v>
      </c>
      <c r="B55" s="14">
        <f>'Ref. ACS-Counties-Pt1'!H824</f>
        <v>63293</v>
      </c>
      <c r="C55" s="14">
        <f>'Ref. ACS-Counties-Pt1'!R824</f>
        <v>73797</v>
      </c>
      <c r="D55" s="14">
        <f>'Ref. ACS-Counties-Pt1'!AB824</f>
        <v>77727</v>
      </c>
      <c r="E55" s="14">
        <f>'Ref. ACS-Counties-Pt1'!AL824</f>
        <v>58036</v>
      </c>
      <c r="F55" s="14">
        <f>'Ref. ACS-Counties-Pt1'!AV824</f>
        <v>63559</v>
      </c>
      <c r="G55" s="14">
        <f>'Ref. ACS-Counties-Pt1'!BF824</f>
        <v>80513</v>
      </c>
      <c r="H55" s="14">
        <f>'Ref. ACS-Counties-Pt1'!BP824</f>
        <v>72225</v>
      </c>
      <c r="I55" s="14">
        <f>'Ref. ACS-Counties-Pt1'!BZ824</f>
        <v>56563</v>
      </c>
      <c r="J55" s="14">
        <f>'Ref. ACS-Counties-Pt1'!CJ824</f>
        <v>70330</v>
      </c>
      <c r="K55" s="14">
        <f>'Ref. ACS-State'!H824</f>
        <v>96962</v>
      </c>
      <c r="L55" s="140">
        <f t="shared" si="0"/>
        <v>0.72533569852107016</v>
      </c>
      <c r="X55" s="29"/>
    </row>
    <row r="56" spans="1:25" x14ac:dyDescent="0.3">
      <c r="A56" s="4" t="s">
        <v>30</v>
      </c>
      <c r="B56" s="14">
        <f>'Ref. ACS-Counties-Pt1'!H828</f>
        <v>42101</v>
      </c>
      <c r="C56" s="14">
        <f>'Ref. ACS-Counties-Pt1'!R828</f>
        <v>72171</v>
      </c>
      <c r="D56" s="14"/>
      <c r="E56" s="14"/>
      <c r="F56" s="14"/>
      <c r="G56" s="14">
        <f>'Ref. ACS-Counties-Pt1'!BF828</f>
        <v>92467</v>
      </c>
      <c r="H56" s="14">
        <f>'Ref. ACS-Counties-Pt1'!BP828</f>
        <v>64625</v>
      </c>
      <c r="I56" s="14"/>
      <c r="J56" s="14">
        <f>'Ref. ACS-Counties-Pt1'!CJ828</f>
        <v>69293</v>
      </c>
      <c r="K56" s="14">
        <f>'Ref. ACS-State'!H828</f>
        <v>77788</v>
      </c>
      <c r="L56" s="140">
        <f t="shared" si="0"/>
        <v>0.89079292435851287</v>
      </c>
      <c r="X56" s="29"/>
    </row>
    <row r="57" spans="1:25" x14ac:dyDescent="0.3">
      <c r="A57" s="4" t="s">
        <v>31</v>
      </c>
      <c r="B57" s="14">
        <f>'Ref. ACS-Counties-Pt1'!H832</f>
        <v>41999</v>
      </c>
      <c r="C57" s="14">
        <f>'Ref. ACS-Counties-Pt1'!R832</f>
        <v>46780</v>
      </c>
      <c r="D57" s="14">
        <f>'Ref. ACS-Counties-Pt1'!AB832</f>
        <v>46333</v>
      </c>
      <c r="E57" s="14">
        <f>'Ref. ACS-Counties-Pt1'!AL832</f>
        <v>47706</v>
      </c>
      <c r="F57" s="14">
        <f>'Ref. ACS-Counties-Pt1'!AV832</f>
        <v>47428</v>
      </c>
      <c r="G57" s="14">
        <f>'Ref. ACS-Counties-Pt1'!BF832</f>
        <v>55064</v>
      </c>
      <c r="H57" s="14">
        <f>'Ref. ACS-Counties-Pt1'!BP832</f>
        <v>52995</v>
      </c>
      <c r="I57" s="14">
        <f>'Ref. ACS-Counties-Pt1'!BZ832</f>
        <v>44505</v>
      </c>
      <c r="J57" s="14">
        <f>'Ref. ACS-Counties-Pt1'!CJ832</f>
        <v>47264</v>
      </c>
      <c r="K57" s="14">
        <f>'Ref. ACS-State'!H832</f>
        <v>55823</v>
      </c>
      <c r="L57" s="140">
        <f t="shared" si="0"/>
        <v>0.84667610124858927</v>
      </c>
      <c r="Y57" s="29"/>
    </row>
    <row r="58" spans="1:25" x14ac:dyDescent="0.3">
      <c r="A58" s="4" t="s">
        <v>32</v>
      </c>
      <c r="B58" s="14">
        <f>'Ref. ACS-Counties-Pt1'!H836</f>
        <v>51579</v>
      </c>
      <c r="C58" s="14">
        <f>'Ref. ACS-Counties-Pt1'!R836</f>
        <v>51461</v>
      </c>
      <c r="D58" s="14">
        <f>'Ref. ACS-Counties-Pt1'!AB836</f>
        <v>71964</v>
      </c>
      <c r="E58" s="14">
        <f>'Ref. ACS-Counties-Pt1'!AL836</f>
        <v>57411</v>
      </c>
      <c r="F58" s="14">
        <f>'Ref. ACS-Counties-Pt1'!AV836</f>
        <v>47029</v>
      </c>
      <c r="G58" s="14">
        <f>'Ref. ACS-Counties-Pt1'!BF836</f>
        <v>58328</v>
      </c>
      <c r="H58" s="14">
        <f>'Ref. ACS-Counties-Pt1'!BP836</f>
        <v>51925</v>
      </c>
      <c r="I58" s="14">
        <f>'Ref. ACS-Counties-Pt1'!BZ836</f>
        <v>62901</v>
      </c>
      <c r="J58" s="14">
        <f>'Ref. ACS-Counties-Pt1'!CJ836</f>
        <v>55112</v>
      </c>
      <c r="K58" s="14">
        <f>'Ref. ACS-State'!H836</f>
        <v>76116</v>
      </c>
      <c r="L58" s="140">
        <f t="shared" si="0"/>
        <v>0.72405276157443899</v>
      </c>
      <c r="X58" s="29"/>
      <c r="Y58" s="29"/>
    </row>
    <row r="59" spans="1:25" x14ac:dyDescent="0.3">
      <c r="A59" t="s">
        <v>1501</v>
      </c>
      <c r="X59" s="29"/>
      <c r="Y59" s="29"/>
    </row>
    <row r="60" spans="1:25" s="23" customFormat="1" x14ac:dyDescent="0.3">
      <c r="H60" s="108"/>
      <c r="I60" s="108"/>
      <c r="J60" s="108"/>
      <c r="K60" s="108"/>
      <c r="L60" s="108"/>
      <c r="M60" s="108"/>
      <c r="N60" s="108"/>
      <c r="O60" s="108"/>
      <c r="P60" s="108"/>
      <c r="Q60" s="108"/>
      <c r="R60" s="108"/>
      <c r="S60" s="108"/>
      <c r="T60" s="108"/>
      <c r="U60" s="108"/>
      <c r="V60" s="108"/>
      <c r="W60" s="53"/>
      <c r="X60" s="29"/>
    </row>
    <row r="61" spans="1:25" s="23" customFormat="1" x14ac:dyDescent="0.3">
      <c r="H61" s="108"/>
      <c r="I61" s="108"/>
      <c r="J61" s="108"/>
      <c r="K61" s="108"/>
      <c r="L61" s="108"/>
      <c r="M61" s="108"/>
      <c r="N61" s="108"/>
      <c r="O61" s="108"/>
      <c r="P61" s="108"/>
      <c r="Q61" s="108"/>
      <c r="R61" s="108"/>
      <c r="S61" s="108"/>
      <c r="T61" s="108"/>
      <c r="U61" s="108"/>
      <c r="V61" s="114"/>
      <c r="W61" s="53"/>
      <c r="X61" s="29"/>
      <c r="Y61" s="29"/>
    </row>
    <row r="62" spans="1:25" s="288" customFormat="1" x14ac:dyDescent="0.3">
      <c r="W62" s="53"/>
      <c r="X62" s="288" t="s">
        <v>1501</v>
      </c>
      <c r="Y62" s="29"/>
    </row>
    <row r="63" spans="1:25" s="276" customFormat="1" x14ac:dyDescent="0.3">
      <c r="W63" s="53"/>
      <c r="X63" s="29"/>
      <c r="Y63" s="29"/>
    </row>
    <row r="64" spans="1:25" s="23" customFormat="1" x14ac:dyDescent="0.3">
      <c r="A64" s="53"/>
      <c r="H64" s="108"/>
      <c r="I64" s="108"/>
      <c r="J64" s="108"/>
      <c r="K64" s="108"/>
      <c r="L64" s="108"/>
      <c r="M64" s="108"/>
      <c r="N64" s="108"/>
      <c r="O64" s="108"/>
      <c r="P64" s="108"/>
      <c r="Q64" s="108"/>
      <c r="R64" s="108"/>
      <c r="S64" s="108"/>
      <c r="T64" s="108"/>
      <c r="U64" s="108"/>
      <c r="V64" s="114"/>
      <c r="W64" s="53"/>
      <c r="X64" s="299" t="s">
        <v>705</v>
      </c>
      <c r="Y64" s="29"/>
    </row>
    <row r="65" spans="1:25" s="23" customFormat="1" x14ac:dyDescent="0.3">
      <c r="A65" s="31" t="s">
        <v>770</v>
      </c>
      <c r="H65" s="108"/>
      <c r="I65" s="108"/>
      <c r="J65" s="108"/>
      <c r="K65" s="108"/>
      <c r="L65" s="108"/>
      <c r="M65" s="108"/>
      <c r="N65" s="108"/>
      <c r="O65" s="108"/>
      <c r="P65" s="108"/>
      <c r="Q65" s="108"/>
      <c r="R65" s="108"/>
      <c r="S65" s="108"/>
      <c r="T65" s="108"/>
      <c r="U65" s="108"/>
      <c r="V65" s="114"/>
      <c r="W65" s="53"/>
      <c r="X65" s="29"/>
      <c r="Y65" s="29"/>
    </row>
    <row r="66" spans="1:25" s="23" customFormat="1" ht="43.2" x14ac:dyDescent="0.3">
      <c r="A66" s="1" t="s">
        <v>0</v>
      </c>
      <c r="B66" s="86" t="s">
        <v>19</v>
      </c>
      <c r="C66" s="86" t="s">
        <v>19</v>
      </c>
      <c r="D66" s="86" t="s">
        <v>749</v>
      </c>
      <c r="E66" s="86" t="s">
        <v>749</v>
      </c>
      <c r="F66" s="86" t="s">
        <v>750</v>
      </c>
      <c r="G66" s="86" t="s">
        <v>750</v>
      </c>
      <c r="H66" s="86" t="s">
        <v>751</v>
      </c>
      <c r="I66" s="86" t="s">
        <v>751</v>
      </c>
      <c r="J66" s="86" t="s">
        <v>752</v>
      </c>
      <c r="K66" s="86" t="s">
        <v>752</v>
      </c>
      <c r="L66" s="86" t="s">
        <v>753</v>
      </c>
      <c r="M66" s="86" t="s">
        <v>753</v>
      </c>
      <c r="N66" s="86" t="s">
        <v>754</v>
      </c>
      <c r="O66" s="86" t="s">
        <v>754</v>
      </c>
      <c r="P66" s="86" t="s">
        <v>755</v>
      </c>
      <c r="Q66" s="86" t="s">
        <v>755</v>
      </c>
      <c r="R66" s="86" t="s">
        <v>757</v>
      </c>
      <c r="S66" s="86" t="s">
        <v>757</v>
      </c>
      <c r="T66" s="86" t="s">
        <v>1</v>
      </c>
      <c r="U66" s="86" t="s">
        <v>1</v>
      </c>
      <c r="V66" s="114"/>
      <c r="W66" s="78"/>
      <c r="X66" s="29"/>
      <c r="Y66" s="29"/>
    </row>
    <row r="67" spans="1:25" s="23" customFormat="1" x14ac:dyDescent="0.3">
      <c r="A67" s="4" t="s">
        <v>218</v>
      </c>
      <c r="B67" s="2">
        <f>'Ref. ACS-Counties-Pt1'!H745</f>
        <v>40713</v>
      </c>
      <c r="C67" s="140">
        <f>'Ref. ACS-Counties-Pt1'!I745</f>
        <v>0.18304805837683272</v>
      </c>
      <c r="D67" s="2">
        <f>'Ref. ACS-Counties-Pt1'!R745</f>
        <v>34430</v>
      </c>
      <c r="E67" s="140">
        <f>'Ref. ACS-Counties-Pt1'!S745</f>
        <v>0.17178409986728269</v>
      </c>
      <c r="F67" s="2">
        <f>'Ref. ACS-Counties-Pt1'!AB745</f>
        <v>4890</v>
      </c>
      <c r="G67" s="140">
        <f>'Ref. ACS-Counties-Pt1'!AC745</f>
        <v>0.14627142472555413</v>
      </c>
      <c r="H67" s="2">
        <f>'Ref. ACS-Counties-Pt1'!AL745</f>
        <v>5578</v>
      </c>
      <c r="I67" s="140">
        <f>'Ref. ACS-Counties-Pt1'!AM745</f>
        <v>0.15831748644736468</v>
      </c>
      <c r="J67" s="2">
        <f>'Ref. ACS-Counties-Pt1'!AV745</f>
        <v>10518</v>
      </c>
      <c r="K67" s="140">
        <f>'Ref. ACS-Counties-Pt1'!AW745</f>
        <v>0.17228783436256123</v>
      </c>
      <c r="L67" s="2">
        <f>'Ref. ACS-Counties-Pt1'!BF745</f>
        <v>19741</v>
      </c>
      <c r="M67" s="140">
        <f>'Ref. ACS-Counties-Pt1'!BG745</f>
        <v>0.11576330125667775</v>
      </c>
      <c r="N67" s="2">
        <f>'Ref. ACS-Counties-Pt1'!BP745</f>
        <v>14954</v>
      </c>
      <c r="O67" s="140">
        <f>'Ref. ACS-Counties-Pt1'!BQ745</f>
        <v>0.11600881275988333</v>
      </c>
      <c r="P67" s="2">
        <f>'Ref. ACS-Counties-Pt1'!BZ745</f>
        <v>21746</v>
      </c>
      <c r="Q67" s="140">
        <f>'Ref. ACS-Counties-Pt1'!CA745</f>
        <v>0.20428370126820103</v>
      </c>
      <c r="R67" s="2">
        <f>'Ref. ACS-Counties-Pt1'!CJ745</f>
        <v>152570</v>
      </c>
      <c r="S67" s="140">
        <f>'Ref. ACS-Counties-Pt1'!CK745</f>
        <v>0.15918592628221515</v>
      </c>
      <c r="T67" s="2">
        <f>'Ref. ACS-State'!H745</f>
        <v>862463</v>
      </c>
      <c r="U67" s="140">
        <f>'Ref. ACS-State'!I745</f>
        <v>9.6273836191942436E-2</v>
      </c>
      <c r="V67" s="114"/>
      <c r="W67" s="79"/>
      <c r="Y67" s="29"/>
    </row>
    <row r="68" spans="1:25" s="23" customFormat="1" x14ac:dyDescent="0.3">
      <c r="A68" s="459" t="s">
        <v>217</v>
      </c>
      <c r="B68" s="459"/>
      <c r="H68" s="108"/>
      <c r="I68" s="108"/>
      <c r="J68" s="108"/>
      <c r="K68" s="108"/>
      <c r="L68" s="108"/>
      <c r="M68" s="108"/>
      <c r="N68" s="108"/>
      <c r="O68" s="108"/>
      <c r="P68" s="108"/>
      <c r="Q68" s="108"/>
      <c r="R68" s="108"/>
      <c r="S68" s="108"/>
      <c r="T68" s="108"/>
      <c r="U68" s="108"/>
      <c r="V68" s="114"/>
      <c r="W68" s="53"/>
      <c r="X68" s="29"/>
      <c r="Y68" s="29"/>
    </row>
    <row r="69" spans="1:25" s="276" customFormat="1" x14ac:dyDescent="0.3">
      <c r="A69" s="275"/>
      <c r="B69" s="275"/>
      <c r="W69" s="53"/>
      <c r="X69" s="29"/>
      <c r="Y69" s="29"/>
    </row>
    <row r="70" spans="1:25" s="276" customFormat="1" x14ac:dyDescent="0.3">
      <c r="A70" s="275"/>
      <c r="B70" s="275"/>
      <c r="W70" s="53"/>
      <c r="X70" s="29"/>
      <c r="Y70" s="29"/>
    </row>
    <row r="71" spans="1:25" s="276" customFormat="1" x14ac:dyDescent="0.3">
      <c r="A71" s="31" t="s">
        <v>682</v>
      </c>
      <c r="B71" s="23"/>
      <c r="C71" s="23"/>
      <c r="D71" s="23"/>
      <c r="W71" s="53"/>
      <c r="X71" s="29"/>
      <c r="Y71" s="29"/>
    </row>
    <row r="72" spans="1:25" s="23" customFormat="1" x14ac:dyDescent="0.3">
      <c r="A72" s="12"/>
      <c r="B72" s="72">
        <v>2009</v>
      </c>
      <c r="C72" s="72">
        <v>2014</v>
      </c>
      <c r="D72" s="72">
        <v>2019</v>
      </c>
      <c r="H72" s="108"/>
      <c r="I72" s="108"/>
      <c r="J72" s="108"/>
      <c r="K72" s="108"/>
      <c r="L72" s="108"/>
      <c r="M72" s="108"/>
      <c r="N72" s="108"/>
      <c r="O72" s="108"/>
      <c r="P72" s="108"/>
      <c r="Q72" s="108"/>
      <c r="R72" s="108"/>
      <c r="S72" s="108"/>
      <c r="T72" s="108"/>
      <c r="U72" s="108"/>
      <c r="V72" s="114"/>
      <c r="W72" s="53"/>
      <c r="X72" s="29"/>
      <c r="Y72" s="29"/>
    </row>
    <row r="73" spans="1:25" s="23" customFormat="1" x14ac:dyDescent="0.3">
      <c r="A73" s="4" t="s">
        <v>218</v>
      </c>
      <c r="B73" s="55">
        <f>'Ref. ACS-Counties-Pt1'!CD745</f>
        <v>130570</v>
      </c>
      <c r="C73" s="55">
        <f>'Ref. ACS-Counties-Pt1'!CG745</f>
        <v>178584</v>
      </c>
      <c r="D73" s="55">
        <f>'Ref. ACS-Counties-Pt1'!CJ745</f>
        <v>152570</v>
      </c>
      <c r="F73" s="24"/>
      <c r="G73" s="24"/>
      <c r="H73" s="108"/>
      <c r="I73" s="108"/>
      <c r="J73" s="108"/>
      <c r="K73" s="108"/>
      <c r="L73" s="108"/>
      <c r="M73" s="108"/>
      <c r="N73" s="108"/>
      <c r="O73" s="108"/>
      <c r="P73" s="108"/>
      <c r="Q73" s="108"/>
      <c r="R73" s="108"/>
      <c r="S73" s="108"/>
      <c r="T73" s="108"/>
      <c r="U73" s="108"/>
      <c r="V73" s="114"/>
      <c r="W73" s="53"/>
    </row>
    <row r="74" spans="1:25" s="23" customFormat="1" x14ac:dyDescent="0.3">
      <c r="A74" s="4" t="s">
        <v>197</v>
      </c>
      <c r="B74" s="55">
        <f>'Ref. ACS-Counties-Pt1'!CD744</f>
        <v>869489</v>
      </c>
      <c r="C74" s="55">
        <f>'Ref. ACS-Counties-Pt1'!CG744</f>
        <v>924546</v>
      </c>
      <c r="D74" s="55">
        <f>'Ref. ACS-Counties-Pt1'!CJ744</f>
        <v>958439</v>
      </c>
      <c r="E74" s="24"/>
      <c r="F74" s="24"/>
      <c r="G74" s="24"/>
      <c r="H74" s="108"/>
      <c r="I74" s="108"/>
      <c r="J74" s="108"/>
      <c r="K74" s="108"/>
      <c r="L74" s="108"/>
      <c r="M74" s="108"/>
      <c r="N74" s="108"/>
      <c r="O74" s="108"/>
      <c r="P74" s="108"/>
      <c r="Q74" s="108"/>
      <c r="R74" s="108"/>
      <c r="S74" s="108"/>
      <c r="T74" s="108"/>
      <c r="U74" s="108"/>
      <c r="V74" s="114"/>
      <c r="W74" s="53"/>
      <c r="X74" s="459" t="s">
        <v>217</v>
      </c>
      <c r="Y74" s="459"/>
    </row>
    <row r="75" spans="1:25" s="23" customFormat="1" x14ac:dyDescent="0.3">
      <c r="A75" s="59" t="s">
        <v>25</v>
      </c>
      <c r="B75" s="58">
        <f>B73/B74</f>
        <v>0.15016866228324913</v>
      </c>
      <c r="C75" s="58">
        <f t="shared" ref="C75" si="1">C73/C74</f>
        <v>0.19315858810702766</v>
      </c>
      <c r="D75" s="58">
        <f t="shared" ref="D75" si="2">D73/D74</f>
        <v>0.15918592628221515</v>
      </c>
      <c r="E75" s="24"/>
      <c r="F75" s="24"/>
      <c r="G75" s="24"/>
      <c r="H75" s="108"/>
      <c r="I75" s="108"/>
      <c r="J75" s="108"/>
      <c r="K75" s="108"/>
      <c r="L75" s="108"/>
      <c r="M75" s="108"/>
      <c r="N75" s="108"/>
      <c r="O75" s="108"/>
      <c r="P75" s="108"/>
      <c r="Q75" s="108"/>
      <c r="R75" s="108"/>
      <c r="S75" s="108"/>
      <c r="T75" s="108"/>
      <c r="U75" s="108"/>
      <c r="V75" s="114"/>
      <c r="W75" s="53"/>
      <c r="Y75" s="29"/>
    </row>
    <row r="76" spans="1:25" s="56" customFormat="1" x14ac:dyDescent="0.3">
      <c r="A76" s="459" t="s">
        <v>217</v>
      </c>
      <c r="B76" s="459"/>
      <c r="C76" s="23"/>
      <c r="D76" s="23"/>
      <c r="H76" s="108"/>
      <c r="I76" s="108"/>
      <c r="J76" s="108"/>
      <c r="K76" s="108"/>
      <c r="L76" s="108"/>
      <c r="M76" s="108"/>
      <c r="N76" s="108"/>
      <c r="O76" s="108"/>
      <c r="P76" s="108"/>
      <c r="Q76" s="108"/>
      <c r="R76" s="108"/>
      <c r="S76" s="108"/>
      <c r="T76" s="108"/>
      <c r="U76" s="108"/>
      <c r="V76" s="114"/>
      <c r="W76" s="53"/>
      <c r="Y76" s="29"/>
    </row>
    <row r="77" spans="1:25" s="23" customFormat="1" x14ac:dyDescent="0.3">
      <c r="E77" s="24"/>
      <c r="G77" s="24"/>
      <c r="H77" s="108"/>
      <c r="I77" s="108"/>
      <c r="J77" s="108"/>
      <c r="K77" s="108"/>
      <c r="L77" s="108"/>
      <c r="M77" s="108"/>
      <c r="N77" s="108"/>
      <c r="O77" s="108"/>
      <c r="P77" s="108"/>
      <c r="Q77" s="108"/>
      <c r="R77" s="108"/>
      <c r="S77" s="108"/>
      <c r="T77" s="108"/>
      <c r="U77" s="108"/>
      <c r="V77" s="114"/>
      <c r="W77" s="53"/>
      <c r="Y77" s="29"/>
    </row>
    <row r="78" spans="1:25" s="23" customFormat="1" x14ac:dyDescent="0.3">
      <c r="H78" s="108"/>
      <c r="I78" s="108"/>
      <c r="J78" s="108"/>
      <c r="K78" s="108"/>
      <c r="L78" s="108"/>
      <c r="M78" s="108"/>
      <c r="N78" s="108"/>
      <c r="O78" s="108"/>
      <c r="P78" s="108"/>
      <c r="Q78" s="108"/>
      <c r="R78" s="108"/>
      <c r="S78" s="108"/>
      <c r="T78" s="108"/>
      <c r="U78" s="108"/>
      <c r="V78" s="114"/>
      <c r="W78" s="53"/>
      <c r="X78" s="29"/>
      <c r="Y78" s="29"/>
    </row>
    <row r="79" spans="1:25" s="276" customFormat="1" x14ac:dyDescent="0.3">
      <c r="A79" s="275"/>
      <c r="B79" s="275"/>
      <c r="W79" s="53"/>
      <c r="X79" s="29"/>
      <c r="Y79" s="29"/>
    </row>
    <row r="80" spans="1:25" s="276" customFormat="1" x14ac:dyDescent="0.3">
      <c r="A80" s="31" t="s">
        <v>1544</v>
      </c>
      <c r="B80" s="23"/>
      <c r="C80" s="23"/>
      <c r="D80" s="23"/>
      <c r="E80" s="23"/>
      <c r="F80" s="23"/>
      <c r="G80" s="23"/>
      <c r="H80" s="108"/>
      <c r="I80" s="108"/>
      <c r="J80" s="108"/>
      <c r="W80" s="53"/>
      <c r="X80" s="300" t="s">
        <v>1544</v>
      </c>
      <c r="Y80" s="29"/>
    </row>
    <row r="81" spans="1:25" s="288" customFormat="1" ht="43.2" x14ac:dyDescent="0.3">
      <c r="A81" s="1"/>
      <c r="B81" s="86" t="s">
        <v>19</v>
      </c>
      <c r="C81" s="86" t="s">
        <v>749</v>
      </c>
      <c r="D81" s="86" t="s">
        <v>750</v>
      </c>
      <c r="E81" s="86" t="s">
        <v>751</v>
      </c>
      <c r="F81" s="86" t="s">
        <v>752</v>
      </c>
      <c r="G81" s="86" t="s">
        <v>753</v>
      </c>
      <c r="H81" s="86" t="s">
        <v>754</v>
      </c>
      <c r="I81" s="86" t="s">
        <v>755</v>
      </c>
      <c r="J81" s="86" t="s">
        <v>757</v>
      </c>
      <c r="K81" s="288" t="s">
        <v>1</v>
      </c>
      <c r="W81" s="53"/>
      <c r="X81" s="29"/>
      <c r="Y81" s="29"/>
    </row>
    <row r="82" spans="1:25" s="276" customFormat="1" x14ac:dyDescent="0.3">
      <c r="A82" s="4" t="s">
        <v>197</v>
      </c>
      <c r="B82" s="20">
        <f>C67</f>
        <v>0.18304805837683272</v>
      </c>
      <c r="C82" s="20">
        <f>E67</f>
        <v>0.17178409986728269</v>
      </c>
      <c r="D82" s="20">
        <f>G67</f>
        <v>0.14627142472555413</v>
      </c>
      <c r="E82" s="20">
        <f>I67</f>
        <v>0.15831748644736468</v>
      </c>
      <c r="F82" s="20">
        <f>K67</f>
        <v>0.17228783436256123</v>
      </c>
      <c r="G82" s="20">
        <f>M67</f>
        <v>0.11576330125667775</v>
      </c>
      <c r="H82" s="20">
        <f>O67</f>
        <v>0.11600881275988333</v>
      </c>
      <c r="I82" s="20">
        <f>Q67</f>
        <v>0.20428370126820103</v>
      </c>
      <c r="J82" s="20">
        <f>S67</f>
        <v>0.15918592628221515</v>
      </c>
      <c r="K82" s="25">
        <v>9.6273836191942436E-2</v>
      </c>
      <c r="W82" s="53"/>
      <c r="Y82" s="29"/>
    </row>
    <row r="83" spans="1:25" s="23" customFormat="1" x14ac:dyDescent="0.3">
      <c r="A83" s="459" t="s">
        <v>328</v>
      </c>
      <c r="B83" s="459"/>
      <c r="C83" s="274"/>
      <c r="D83" s="274"/>
      <c r="E83" s="274"/>
      <c r="F83" s="274"/>
      <c r="G83" s="274"/>
      <c r="H83" s="274"/>
      <c r="I83" s="274"/>
      <c r="J83" s="274"/>
      <c r="K83" s="108"/>
      <c r="L83" s="108"/>
      <c r="M83" s="108"/>
      <c r="N83" s="108"/>
      <c r="O83" s="108"/>
      <c r="P83" s="108"/>
      <c r="Q83" s="108"/>
      <c r="R83" s="108"/>
      <c r="S83" s="108"/>
      <c r="T83" s="108"/>
      <c r="U83" s="108"/>
      <c r="V83" s="114"/>
      <c r="W83" s="53"/>
      <c r="Y83" s="29"/>
    </row>
    <row r="84" spans="1:25" s="276" customFormat="1" x14ac:dyDescent="0.3">
      <c r="W84" s="53"/>
      <c r="Y84" s="29"/>
    </row>
    <row r="85" spans="1:25" s="288" customFormat="1" x14ac:dyDescent="0.3">
      <c r="W85" s="53"/>
    </row>
    <row r="86" spans="1:25" s="23" customFormat="1" x14ac:dyDescent="0.3">
      <c r="H86" s="108"/>
      <c r="I86" s="108"/>
      <c r="J86" s="108"/>
      <c r="K86" s="108"/>
      <c r="L86" s="108"/>
      <c r="M86" s="108"/>
      <c r="N86" s="108"/>
      <c r="O86" s="108"/>
      <c r="P86" s="108"/>
      <c r="Q86" s="108"/>
      <c r="R86" s="108"/>
      <c r="S86" s="108"/>
      <c r="T86" s="108"/>
      <c r="U86" s="108"/>
      <c r="V86" s="114"/>
      <c r="W86" s="53"/>
      <c r="X86" s="29"/>
      <c r="Y86" s="29"/>
    </row>
    <row r="87" spans="1:25" s="23" customFormat="1" x14ac:dyDescent="0.3">
      <c r="A87" s="31" t="s">
        <v>1172</v>
      </c>
      <c r="H87" s="108"/>
      <c r="I87" s="108"/>
      <c r="J87" s="108"/>
      <c r="K87" s="108"/>
      <c r="L87" s="108"/>
      <c r="M87" s="108"/>
      <c r="N87" s="108"/>
      <c r="O87" s="108"/>
      <c r="P87" s="108"/>
      <c r="Q87" s="108"/>
      <c r="R87" s="108"/>
      <c r="S87" s="108"/>
      <c r="T87" s="108"/>
      <c r="U87" s="108"/>
      <c r="V87" s="114"/>
      <c r="W87" s="53"/>
      <c r="X87" s="299"/>
      <c r="Y87" s="29"/>
    </row>
    <row r="88" spans="1:25" s="23" customFormat="1" ht="43.2" x14ac:dyDescent="0.3">
      <c r="A88" s="12" t="s">
        <v>0</v>
      </c>
      <c r="B88" s="86" t="s">
        <v>19</v>
      </c>
      <c r="C88" s="86" t="s">
        <v>19</v>
      </c>
      <c r="D88" s="86" t="s">
        <v>749</v>
      </c>
      <c r="E88" s="86" t="s">
        <v>749</v>
      </c>
      <c r="F88" s="86" t="s">
        <v>750</v>
      </c>
      <c r="G88" s="86" t="s">
        <v>750</v>
      </c>
      <c r="H88" s="86" t="s">
        <v>751</v>
      </c>
      <c r="I88" s="86" t="s">
        <v>751</v>
      </c>
      <c r="J88" s="86" t="s">
        <v>752</v>
      </c>
      <c r="K88" s="86" t="s">
        <v>752</v>
      </c>
      <c r="L88" s="86" t="s">
        <v>753</v>
      </c>
      <c r="M88" s="86" t="s">
        <v>753</v>
      </c>
      <c r="N88" s="86" t="s">
        <v>754</v>
      </c>
      <c r="O88" s="86" t="s">
        <v>754</v>
      </c>
      <c r="P88" s="86" t="s">
        <v>755</v>
      </c>
      <c r="Q88" s="86" t="s">
        <v>755</v>
      </c>
      <c r="R88" s="86" t="s">
        <v>757</v>
      </c>
      <c r="S88" s="86" t="s">
        <v>757</v>
      </c>
      <c r="T88" s="86" t="s">
        <v>1</v>
      </c>
      <c r="U88" s="86" t="s">
        <v>1</v>
      </c>
      <c r="V88" s="114"/>
      <c r="W88" s="78"/>
      <c r="Y88" s="29"/>
    </row>
    <row r="89" spans="1:25" s="23" customFormat="1" x14ac:dyDescent="0.3">
      <c r="A89" s="4" t="s">
        <v>2</v>
      </c>
      <c r="B89" s="2">
        <f>'Ref. ACS-Counties-Pt1'!H305</f>
        <v>40713</v>
      </c>
      <c r="C89" s="140"/>
      <c r="D89" s="2">
        <f>'Ref. ACS-Counties-Pt1'!R305</f>
        <v>34430</v>
      </c>
      <c r="E89" s="140"/>
      <c r="F89" s="2">
        <f>'Ref. ACS-Counties-Pt1'!AB305</f>
        <v>4890</v>
      </c>
      <c r="G89" s="140"/>
      <c r="H89" s="2">
        <f>'Ref. ACS-Counties-Pt1'!AL305</f>
        <v>5578</v>
      </c>
      <c r="I89" s="140"/>
      <c r="J89" s="2">
        <f>'Ref. ACS-Counties-Pt1'!AV305</f>
        <v>10518</v>
      </c>
      <c r="K89" s="140"/>
      <c r="L89" s="2">
        <f>'Ref. ACS-Counties-Pt1'!BF305</f>
        <v>19741</v>
      </c>
      <c r="M89" s="140"/>
      <c r="N89" s="2">
        <f>'Ref. ACS-Counties-Pt1'!BP305</f>
        <v>14954</v>
      </c>
      <c r="O89" s="140"/>
      <c r="P89" s="2">
        <f>'Ref. ACS-Counties-Pt1'!BZ305</f>
        <v>21746</v>
      </c>
      <c r="Q89" s="140"/>
      <c r="R89" s="2">
        <f>'Ref. ACS-Counties-Pt1'!CJ305</f>
        <v>152570</v>
      </c>
      <c r="S89" s="140"/>
      <c r="T89" s="2">
        <f>'Ref. ACS-State'!H305</f>
        <v>862463</v>
      </c>
      <c r="U89" s="140"/>
      <c r="V89" s="114"/>
      <c r="W89" s="79"/>
      <c r="Y89" s="29"/>
    </row>
    <row r="90" spans="1:25" s="23" customFormat="1" x14ac:dyDescent="0.3">
      <c r="A90" s="4" t="s">
        <v>3</v>
      </c>
      <c r="B90" s="2">
        <f>'Ref. ACS-Counties-Pt1'!H349</f>
        <v>24340</v>
      </c>
      <c r="C90" s="140">
        <f>'Ref. ACS-Counties-Pt1'!I349</f>
        <v>0.16158156084866832</v>
      </c>
      <c r="D90" s="2">
        <f>'Ref. ACS-Counties-Pt1'!R349</f>
        <v>24764</v>
      </c>
      <c r="E90" s="140">
        <f>'Ref. ACS-Counties-Pt1'!S349</f>
        <v>0.16112115967676874</v>
      </c>
      <c r="F90" s="2">
        <f>'Ref. ACS-Counties-Pt1'!AB349</f>
        <v>3284</v>
      </c>
      <c r="G90" s="140">
        <f>'Ref. ACS-Counties-Pt1'!AC349</f>
        <v>0.13429845008792377</v>
      </c>
      <c r="H90" s="2">
        <f>'Ref. ACS-Counties-Pt1'!AL349</f>
        <v>3499</v>
      </c>
      <c r="I90" s="140">
        <f>'Ref. ACS-Counties-Pt1'!AM349</f>
        <v>0.13334095499409321</v>
      </c>
      <c r="J90" s="2">
        <f>'Ref. ACS-Counties-Pt1'!AV349</f>
        <v>5178</v>
      </c>
      <c r="K90" s="140">
        <f>'Ref. ACS-Counties-Pt1'!AW349</f>
        <v>0.14030999349663992</v>
      </c>
      <c r="L90" s="2">
        <f>'Ref. ACS-Counties-Pt1'!BF349</f>
        <v>10376</v>
      </c>
      <c r="M90" s="140">
        <f>'Ref. ACS-Counties-Pt1'!BG349</f>
        <v>0.10091912658658755</v>
      </c>
      <c r="N90" s="2">
        <f>'Ref. ACS-Counties-Pt1'!BP349</f>
        <v>11300</v>
      </c>
      <c r="O90" s="140">
        <f>'Ref. ACS-Counties-Pt1'!BQ349</f>
        <v>0.11049723756906077</v>
      </c>
      <c r="P90" s="2">
        <f>'Ref. ACS-Counties-Pt1'!BZ349</f>
        <v>15563</v>
      </c>
      <c r="Q90" s="140">
        <f>'Ref. ACS-Counties-Pt1'!CA349</f>
        <v>0.19482242780065848</v>
      </c>
      <c r="R90" s="2">
        <f>'Ref. ACS-Counties-Pt1'!CJ349</f>
        <v>98304</v>
      </c>
      <c r="S90" s="140">
        <f>'Ref. ACS-Counties-Pt1'!CK349</f>
        <v>0.14522784183662163</v>
      </c>
      <c r="T90" s="2">
        <f>'Ref. ACS-State'!H349</f>
        <v>465471</v>
      </c>
      <c r="U90" s="140">
        <f>'Ref. ACS-State'!I349</f>
        <v>8.2586489676311756E-2</v>
      </c>
      <c r="V90" s="114"/>
      <c r="W90" s="79"/>
      <c r="X90" s="29"/>
      <c r="Y90" s="29"/>
    </row>
    <row r="91" spans="1:25" s="23" customFormat="1" x14ac:dyDescent="0.3">
      <c r="A91" s="4" t="s">
        <v>4</v>
      </c>
      <c r="B91" s="2">
        <f>'Ref. ACS-Counties-Pt1'!H393</f>
        <v>3135</v>
      </c>
      <c r="C91" s="140">
        <f>'Ref. ACS-Counties-Pt1'!I393</f>
        <v>0.2962018140589569</v>
      </c>
      <c r="D91" s="2">
        <f>'Ref. ACS-Counties-Pt1'!R393</f>
        <v>3036</v>
      </c>
      <c r="E91" s="140">
        <f>'Ref. ACS-Counties-Pt1'!S393</f>
        <v>0.31363636363636366</v>
      </c>
      <c r="F91" s="2">
        <f>'Ref. ACS-Counties-Pt1'!AB393</f>
        <v>378</v>
      </c>
      <c r="G91" s="140">
        <f>'Ref. ACS-Counties-Pt1'!AC393</f>
        <v>0.21612349914236706</v>
      </c>
      <c r="H91" s="2">
        <f>'Ref. ACS-Counties-Pt1'!AL393</f>
        <v>105</v>
      </c>
      <c r="I91" s="140">
        <f>'Ref. ACS-Counties-Pt1'!AM393</f>
        <v>0.11351351351351352</v>
      </c>
      <c r="J91" s="2">
        <f>'Ref. ACS-Counties-Pt1'!AV393</f>
        <v>315</v>
      </c>
      <c r="K91" s="140">
        <f>'Ref. ACS-Counties-Pt1'!AW393</f>
        <v>0.18187066974595842</v>
      </c>
      <c r="L91" s="2">
        <f>'Ref. ACS-Counties-Pt1'!BF393</f>
        <v>2280</v>
      </c>
      <c r="M91" s="140">
        <f>'Ref. ACS-Counties-Pt1'!BG393</f>
        <v>0.1946222791293214</v>
      </c>
      <c r="N91" s="2">
        <f>'Ref. ACS-Counties-Pt1'!BP393</f>
        <v>403</v>
      </c>
      <c r="O91" s="140">
        <f>'Ref. ACS-Counties-Pt1'!BQ393</f>
        <v>0.11406736484574016</v>
      </c>
      <c r="P91" s="2">
        <f>'Ref. ACS-Counties-Pt1'!BZ393</f>
        <v>228</v>
      </c>
      <c r="Q91" s="140">
        <f>'Ref. ACS-Counties-Pt1'!CA393</f>
        <v>0.15059445178335534</v>
      </c>
      <c r="R91" s="2">
        <f>'Ref. ACS-Counties-Pt1'!CJ393</f>
        <v>9880</v>
      </c>
      <c r="S91" s="140">
        <f>'Ref. ACS-Counties-Pt1'!CK393</f>
        <v>0.23846302374975864</v>
      </c>
      <c r="T91" s="2">
        <f>'Ref. ACS-State'!H393</f>
        <v>76489</v>
      </c>
      <c r="U91" s="140">
        <f>'Ref. ACS-State'!I393</f>
        <v>0.1594055506117677</v>
      </c>
      <c r="V91" s="114"/>
      <c r="W91" s="79"/>
      <c r="X91" s="29"/>
    </row>
    <row r="92" spans="1:25" s="23" customFormat="1" x14ac:dyDescent="0.3">
      <c r="A92" s="4" t="s">
        <v>5</v>
      </c>
      <c r="B92" s="2">
        <f>'Ref. ACS-Counties-Pt1'!H437</f>
        <v>408</v>
      </c>
      <c r="C92" s="140">
        <f>'Ref. ACS-Counties-Pt1'!I437</f>
        <v>0.18271383788625167</v>
      </c>
      <c r="D92" s="2">
        <f>'Ref. ACS-Counties-Pt1'!R437</f>
        <v>356</v>
      </c>
      <c r="E92" s="140">
        <f>'Ref. ACS-Counties-Pt1'!S437</f>
        <v>0.20045045045045046</v>
      </c>
      <c r="F92" s="2">
        <f>'Ref. ACS-Counties-Pt1'!AB437</f>
        <v>94</v>
      </c>
      <c r="G92" s="140">
        <f>'Ref. ACS-Counties-Pt1'!AC437</f>
        <v>0.17602996254681649</v>
      </c>
      <c r="H92" s="2">
        <f>'Ref. ACS-Counties-Pt1'!AL437</f>
        <v>103</v>
      </c>
      <c r="I92" s="140">
        <f>'Ref. ACS-Counties-Pt1'!AM437</f>
        <v>0.21503131524008351</v>
      </c>
      <c r="J92" s="2">
        <f>'Ref. ACS-Counties-Pt1'!AV437</f>
        <v>125</v>
      </c>
      <c r="K92" s="140">
        <f>'Ref. ACS-Counties-Pt1'!AW437</f>
        <v>0.25510204081632654</v>
      </c>
      <c r="L92" s="2">
        <f>'Ref. ACS-Counties-Pt1'!BF437</f>
        <v>106</v>
      </c>
      <c r="M92" s="140">
        <f>'Ref. ACS-Counties-Pt1'!BG437</f>
        <v>9.4222222222222221E-2</v>
      </c>
      <c r="N92" s="2">
        <f>'Ref. ACS-Counties-Pt1'!BP437</f>
        <v>110</v>
      </c>
      <c r="O92" s="140">
        <f>'Ref. ACS-Counties-Pt1'!BQ437</f>
        <v>0.12048192771084337</v>
      </c>
      <c r="P92" s="2">
        <f>'Ref. ACS-Counties-Pt1'!BZ437</f>
        <v>444</v>
      </c>
      <c r="Q92" s="140">
        <f>'Ref. ACS-Counties-Pt1'!CA437</f>
        <v>0.30515463917525776</v>
      </c>
      <c r="R92" s="2">
        <f>'Ref. ACS-Counties-Pt1'!CJ437</f>
        <v>1746</v>
      </c>
      <c r="S92" s="140">
        <f>'Ref. ACS-Counties-Pt1'!CK437</f>
        <v>0.19389228206551914</v>
      </c>
      <c r="T92" s="2">
        <f>'Ref. ACS-State'!H437</f>
        <v>10478</v>
      </c>
      <c r="U92" s="140">
        <f>'Ref. ACS-State'!I437</f>
        <v>0.15316921997427202</v>
      </c>
      <c r="V92" s="114"/>
      <c r="W92" s="79"/>
      <c r="Y92" s="29"/>
    </row>
    <row r="93" spans="1:25" s="23" customFormat="1" x14ac:dyDescent="0.3">
      <c r="A93" s="4" t="s">
        <v>6</v>
      </c>
      <c r="B93" s="2">
        <f>'Ref. ACS-Counties-Pt1'!H481</f>
        <v>3420</v>
      </c>
      <c r="C93" s="140">
        <f>'Ref. ACS-Counties-Pt1'!I481</f>
        <v>0.16150358896864375</v>
      </c>
      <c r="D93" s="2">
        <f>'Ref. ACS-Counties-Pt1'!R481</f>
        <v>1080</v>
      </c>
      <c r="E93" s="140">
        <f>'Ref. ACS-Counties-Pt1'!S481</f>
        <v>0.11564407324124638</v>
      </c>
      <c r="F93" s="2">
        <f>'Ref. ACS-Counties-Pt1'!AB481</f>
        <v>142</v>
      </c>
      <c r="G93" s="140">
        <f>'Ref. ACS-Counties-Pt1'!AC481</f>
        <v>0.11639344262295082</v>
      </c>
      <c r="H93" s="2">
        <f>'Ref. ACS-Counties-Pt1'!AL481</f>
        <v>102</v>
      </c>
      <c r="I93" s="140">
        <f>'Ref. ACS-Counties-Pt1'!AM481</f>
        <v>0.15501519756838905</v>
      </c>
      <c r="J93" s="2">
        <f>'Ref. ACS-Counties-Pt1'!AV481</f>
        <v>587</v>
      </c>
      <c r="K93" s="140">
        <f>'Ref. ACS-Counties-Pt1'!AW481</f>
        <v>0.15451434588049487</v>
      </c>
      <c r="L93" s="2">
        <f>'Ref. ACS-Counties-Pt1'!BF481</f>
        <v>2425</v>
      </c>
      <c r="M93" s="140">
        <f>'Ref. ACS-Counties-Pt1'!BG481</f>
        <v>9.7538412034430047E-2</v>
      </c>
      <c r="N93" s="2">
        <f>'Ref. ACS-Counties-Pt1'!BP481</f>
        <v>773</v>
      </c>
      <c r="O93" s="140">
        <f>'Ref. ACS-Counties-Pt1'!BQ481</f>
        <v>0.11374337845791642</v>
      </c>
      <c r="P93" s="2">
        <f>'Ref. ACS-Counties-Pt1'!BZ481</f>
        <v>655</v>
      </c>
      <c r="Q93" s="140">
        <f>'Ref. ACS-Counties-Pt1'!CA481</f>
        <v>0.18523755656108598</v>
      </c>
      <c r="R93" s="2">
        <f>'Ref. ACS-Counties-Pt1'!CJ481</f>
        <v>9184</v>
      </c>
      <c r="S93" s="140">
        <f>'Ref. ACS-Counties-Pt1'!CK481</f>
        <v>0.12865267699548932</v>
      </c>
      <c r="T93" s="2">
        <f>'Ref. ACS-State'!H481</f>
        <v>94521</v>
      </c>
      <c r="U93" s="140">
        <f>'Ref. ACS-State'!I481</f>
        <v>6.9956947179807133E-2</v>
      </c>
      <c r="V93" s="114"/>
      <c r="W93" s="79"/>
      <c r="X93" s="29"/>
      <c r="Y93" s="29"/>
    </row>
    <row r="94" spans="1:25" s="23" customFormat="1" x14ac:dyDescent="0.3">
      <c r="A94" s="4" t="s">
        <v>7</v>
      </c>
      <c r="B94" s="2">
        <f>'Ref. ACS-Counties-Pt1'!H525</f>
        <v>99</v>
      </c>
      <c r="C94" s="140">
        <f>'Ref. ACS-Counties-Pt1'!I525</f>
        <v>0.30745341614906835</v>
      </c>
      <c r="D94" s="2">
        <f>'Ref. ACS-Counties-Pt1'!R525</f>
        <v>47</v>
      </c>
      <c r="E94" s="140">
        <f>'Ref. ACS-Counties-Pt1'!S525</f>
        <v>0.15210355987055016</v>
      </c>
      <c r="F94" s="2">
        <f>'Ref. ACS-Counties-Pt1'!AB525</f>
        <v>20</v>
      </c>
      <c r="G94" s="140">
        <f>'Ref. ACS-Counties-Pt1'!AC525</f>
        <v>0.40816326530612246</v>
      </c>
      <c r="H94" s="2">
        <f>'Ref. ACS-Counties-Pt1'!AL525</f>
        <v>0</v>
      </c>
      <c r="I94" s="140">
        <f>'Ref. ACS-Counties-Pt1'!AM525</f>
        <v>0</v>
      </c>
      <c r="J94" s="2">
        <f>'Ref. ACS-Counties-Pt1'!AV525</f>
        <v>15</v>
      </c>
      <c r="K94" s="140">
        <f>'Ref. ACS-Counties-Pt1'!AW525</f>
        <v>7.1770334928229665E-2</v>
      </c>
      <c r="L94" s="2">
        <f>'Ref. ACS-Counties-Pt1'!BF525</f>
        <v>100</v>
      </c>
      <c r="M94" s="140">
        <f>'Ref. ACS-Counties-Pt1'!BG525</f>
        <v>0.1091703056768559</v>
      </c>
      <c r="N94" s="2">
        <f>'Ref. ACS-Counties-Pt1'!BP525</f>
        <v>92</v>
      </c>
      <c r="O94" s="140">
        <f>'Ref. ACS-Counties-Pt1'!BQ525</f>
        <v>0.10785463071512309</v>
      </c>
      <c r="P94" s="2">
        <f>'Ref. ACS-Counties-Pt1'!BZ525</f>
        <v>37</v>
      </c>
      <c r="Q94" s="140">
        <f>'Ref. ACS-Counties-Pt1'!CA525</f>
        <v>0.27611940298507465</v>
      </c>
      <c r="R94" s="2">
        <f>'Ref. ACS-Counties-Pt1'!CJ525</f>
        <v>410</v>
      </c>
      <c r="S94" s="140">
        <f>'Ref. ACS-Counties-Pt1'!CK525</f>
        <v>0.14653323802716225</v>
      </c>
      <c r="T94" s="2">
        <f>'Ref. ACS-State'!H525</f>
        <v>3005</v>
      </c>
      <c r="U94" s="140">
        <f>'Ref. ACS-State'!I525</f>
        <v>9.4869771112865042E-2</v>
      </c>
      <c r="V94" s="114"/>
      <c r="W94" s="79"/>
      <c r="X94" s="29"/>
      <c r="Y94" s="29"/>
    </row>
    <row r="95" spans="1:25" s="23" customFormat="1" x14ac:dyDescent="0.3">
      <c r="A95" s="4" t="s">
        <v>8</v>
      </c>
      <c r="B95" s="2">
        <f>'Ref. ACS-Counties-Pt1'!H569</f>
        <v>8403</v>
      </c>
      <c r="C95" s="140">
        <f>'Ref. ACS-Counties-Pt1'!I569</f>
        <v>0.26822650663942799</v>
      </c>
      <c r="D95" s="2">
        <f>'Ref. ACS-Counties-Pt1'!R569</f>
        <v>4370</v>
      </c>
      <c r="E95" s="140">
        <f>'Ref. ACS-Counties-Pt1'!S569</f>
        <v>0.21117232047936599</v>
      </c>
      <c r="F95" s="2">
        <f>'Ref. ACS-Counties-Pt1'!AB569</f>
        <v>892</v>
      </c>
      <c r="G95" s="140">
        <f>'Ref. ACS-Counties-Pt1'!AC569</f>
        <v>0.1960870520993625</v>
      </c>
      <c r="H95" s="2">
        <f>'Ref. ACS-Counties-Pt1'!AL569</f>
        <v>1620</v>
      </c>
      <c r="I95" s="140">
        <f>'Ref. ACS-Counties-Pt1'!AM569</f>
        <v>0.26213592233009708</v>
      </c>
      <c r="J95" s="2">
        <f>'Ref. ACS-Counties-Pt1'!AV569</f>
        <v>3981</v>
      </c>
      <c r="K95" s="140">
        <f>'Ref. ACS-Counties-Pt1'!AW569</f>
        <v>0.24218274729285802</v>
      </c>
      <c r="L95" s="2">
        <f>'Ref. ACS-Counties-Pt1'!BF569</f>
        <v>2153</v>
      </c>
      <c r="M95" s="140">
        <f>'Ref. ACS-Counties-Pt1'!BG569</f>
        <v>0.15052786128784171</v>
      </c>
      <c r="N95" s="2">
        <f>'Ref. ACS-Counties-Pt1'!BP569</f>
        <v>1622</v>
      </c>
      <c r="O95" s="140">
        <f>'Ref. ACS-Counties-Pt1'!BQ569</f>
        <v>0.14650889711859813</v>
      </c>
      <c r="P95" s="2">
        <f>'Ref. ACS-Counties-Pt1'!BZ569</f>
        <v>4387</v>
      </c>
      <c r="Q95" s="140">
        <f>'Ref. ACS-Counties-Pt1'!CA569</f>
        <v>0.25479149727029854</v>
      </c>
      <c r="R95" s="2">
        <f>'Ref. ACS-Counties-Pt1'!CJ569</f>
        <v>27428</v>
      </c>
      <c r="S95" s="140">
        <f>'Ref. ACS-Counties-Pt1'!CK569</f>
        <v>0.2252239676139956</v>
      </c>
      <c r="T95" s="2">
        <f>'Ref. ACS-State'!H569</f>
        <v>183277</v>
      </c>
      <c r="U95" s="140">
        <f>'Ref. ACS-State'!I569</f>
        <v>0.16564327908204213</v>
      </c>
      <c r="V95" s="114"/>
      <c r="W95" s="79"/>
    </row>
    <row r="96" spans="1:25" s="23" customFormat="1" x14ac:dyDescent="0.3">
      <c r="A96" s="4" t="s">
        <v>9</v>
      </c>
      <c r="B96" s="2">
        <f>'Ref. ACS-Counties-Pt1'!H613</f>
        <v>908</v>
      </c>
      <c r="C96" s="140">
        <f>'Ref. ACS-Counties-Pt1'!I613</f>
        <v>0.14793092212447051</v>
      </c>
      <c r="D96" s="2">
        <f>'Ref. ACS-Counties-Pt1'!R613</f>
        <v>777</v>
      </c>
      <c r="E96" s="140">
        <f>'Ref. ACS-Counties-Pt1'!S613</f>
        <v>0.15760649087221096</v>
      </c>
      <c r="F96" s="2">
        <f>'Ref. ACS-Counties-Pt1'!AB613</f>
        <v>80</v>
      </c>
      <c r="G96" s="140">
        <f>'Ref. ACS-Counties-Pt1'!AC613</f>
        <v>9.1220068415051314E-2</v>
      </c>
      <c r="H96" s="2">
        <f>'Ref. ACS-Counties-Pt1'!AL613</f>
        <v>149</v>
      </c>
      <c r="I96" s="140">
        <f>'Ref. ACS-Counties-Pt1'!AM613</f>
        <v>0.20026881720430106</v>
      </c>
      <c r="J96" s="2">
        <f>'Ref. ACS-Counties-Pt1'!AV613</f>
        <v>317</v>
      </c>
      <c r="K96" s="140">
        <f>'Ref. ACS-Counties-Pt1'!AW613</f>
        <v>0.21462423832092078</v>
      </c>
      <c r="L96" s="2">
        <f>'Ref. ACS-Counties-Pt1'!BF613</f>
        <v>2301</v>
      </c>
      <c r="M96" s="140">
        <f>'Ref. ACS-Counties-Pt1'!BG613</f>
        <v>0.15554654228351247</v>
      </c>
      <c r="N96" s="2">
        <f>'Ref. ACS-Counties-Pt1'!BP613</f>
        <v>654</v>
      </c>
      <c r="O96" s="140">
        <f>'Ref. ACS-Counties-Pt1'!BQ613</f>
        <v>0.18830981860063345</v>
      </c>
      <c r="P96" s="2">
        <f>'Ref. ACS-Counties-Pt1'!BZ613</f>
        <v>432</v>
      </c>
      <c r="Q96" s="140">
        <f>'Ref. ACS-Counties-Pt1'!CA613</f>
        <v>0.15940959409594097</v>
      </c>
      <c r="R96" s="2">
        <f>'Ref. ACS-Counties-Pt1'!CJ613</f>
        <v>5618</v>
      </c>
      <c r="S96" s="140">
        <f>'Ref. ACS-Counties-Pt1'!CK613</f>
        <v>0.1598656877810028</v>
      </c>
      <c r="T96" s="2">
        <f>'Ref. ACS-State'!H613</f>
        <v>29222</v>
      </c>
      <c r="U96" s="140">
        <f>'Ref. ACS-State'!I613</f>
        <v>0.10261866885796259</v>
      </c>
      <c r="V96" s="114"/>
      <c r="W96" s="79"/>
      <c r="X96" s="29"/>
      <c r="Y96" s="29"/>
    </row>
    <row r="97" spans="1:25" s="23" customFormat="1" x14ac:dyDescent="0.3">
      <c r="A97" s="459" t="s">
        <v>328</v>
      </c>
      <c r="B97" s="459"/>
      <c r="C97" s="33"/>
      <c r="G97" s="114"/>
      <c r="H97" s="108"/>
      <c r="I97" s="108"/>
      <c r="J97" s="108"/>
      <c r="K97" s="108"/>
      <c r="L97" s="108"/>
      <c r="M97" s="108"/>
      <c r="N97" s="108"/>
      <c r="O97" s="108"/>
      <c r="P97" s="108"/>
      <c r="Q97" s="108"/>
      <c r="R97" s="108"/>
      <c r="S97" s="108"/>
      <c r="T97" s="114"/>
      <c r="U97" s="114"/>
      <c r="V97" s="114"/>
      <c r="W97" s="53"/>
      <c r="X97" s="459" t="s">
        <v>328</v>
      </c>
      <c r="Y97" s="459"/>
    </row>
    <row r="98" spans="1:25" s="23" customFormat="1" x14ac:dyDescent="0.3">
      <c r="A98" s="24"/>
      <c r="B98" s="24"/>
      <c r="C98" s="24"/>
      <c r="D98" s="24"/>
      <c r="E98" s="24"/>
      <c r="F98" s="10"/>
      <c r="G98" s="24"/>
      <c r="H98" s="108"/>
      <c r="I98" s="108"/>
      <c r="J98" s="108"/>
      <c r="K98" s="108"/>
      <c r="L98" s="108"/>
      <c r="M98" s="108"/>
      <c r="N98" s="108"/>
      <c r="O98" s="108"/>
      <c r="P98" s="108"/>
      <c r="Q98" s="108"/>
      <c r="R98" s="108"/>
      <c r="S98" s="108"/>
      <c r="T98" s="108"/>
      <c r="U98" s="108"/>
      <c r="V98" s="114"/>
      <c r="W98" s="53"/>
    </row>
    <row r="99" spans="1:25" s="23" customFormat="1" x14ac:dyDescent="0.3">
      <c r="A99" s="31" t="s">
        <v>1173</v>
      </c>
      <c r="B99" s="24"/>
      <c r="C99" s="24"/>
      <c r="D99" s="24"/>
      <c r="E99" s="24"/>
      <c r="F99" s="24"/>
      <c r="G99" s="24"/>
      <c r="H99" s="108"/>
      <c r="I99" s="108"/>
      <c r="J99" s="108"/>
      <c r="K99" s="108"/>
      <c r="L99" s="108"/>
      <c r="M99" s="108"/>
      <c r="N99" s="108"/>
      <c r="O99" s="108"/>
      <c r="P99" s="108"/>
      <c r="Q99" s="108"/>
      <c r="R99" s="108"/>
      <c r="S99" s="108"/>
      <c r="T99" s="108"/>
      <c r="U99" s="108"/>
      <c r="V99" s="114"/>
      <c r="W99" s="53"/>
      <c r="X99" s="301" t="s">
        <v>1422</v>
      </c>
    </row>
    <row r="100" spans="1:25" s="23" customFormat="1" ht="43.2" x14ac:dyDescent="0.3">
      <c r="A100" s="12" t="s">
        <v>0</v>
      </c>
      <c r="B100" s="86" t="s">
        <v>19</v>
      </c>
      <c r="C100" s="86" t="s">
        <v>19</v>
      </c>
      <c r="D100" s="86" t="s">
        <v>749</v>
      </c>
      <c r="E100" s="86" t="s">
        <v>749</v>
      </c>
      <c r="F100" s="86" t="s">
        <v>750</v>
      </c>
      <c r="G100" s="86" t="s">
        <v>750</v>
      </c>
      <c r="H100" s="86" t="s">
        <v>751</v>
      </c>
      <c r="I100" s="86" t="s">
        <v>751</v>
      </c>
      <c r="J100" s="86" t="s">
        <v>752</v>
      </c>
      <c r="K100" s="86" t="s">
        <v>752</v>
      </c>
      <c r="L100" s="86" t="s">
        <v>753</v>
      </c>
      <c r="M100" s="86" t="s">
        <v>753</v>
      </c>
      <c r="N100" s="86" t="s">
        <v>754</v>
      </c>
      <c r="O100" s="86" t="s">
        <v>754</v>
      </c>
      <c r="P100" s="86" t="s">
        <v>755</v>
      </c>
      <c r="Q100" s="86" t="s">
        <v>755</v>
      </c>
      <c r="R100" s="86" t="s">
        <v>757</v>
      </c>
      <c r="S100" s="86" t="s">
        <v>757</v>
      </c>
      <c r="T100" s="86" t="s">
        <v>1</v>
      </c>
      <c r="U100" s="86" t="s">
        <v>1</v>
      </c>
      <c r="V100" s="114"/>
      <c r="W100" s="78"/>
      <c r="X100" s="29"/>
      <c r="Y100" s="29"/>
    </row>
    <row r="101" spans="1:25" s="23" customFormat="1" x14ac:dyDescent="0.3">
      <c r="A101" s="4" t="s">
        <v>2</v>
      </c>
      <c r="B101" s="2">
        <f>B89</f>
        <v>40713</v>
      </c>
      <c r="C101" s="140"/>
      <c r="D101" s="2">
        <f>D89</f>
        <v>34430</v>
      </c>
      <c r="E101" s="140"/>
      <c r="F101" s="2">
        <f>F89</f>
        <v>4890</v>
      </c>
      <c r="G101" s="140"/>
      <c r="H101" s="2">
        <f>H89</f>
        <v>5578</v>
      </c>
      <c r="I101" s="140"/>
      <c r="J101" s="2">
        <f>J89</f>
        <v>10518</v>
      </c>
      <c r="K101" s="140"/>
      <c r="L101" s="2">
        <f>L89</f>
        <v>19741</v>
      </c>
      <c r="M101" s="140"/>
      <c r="N101" s="2">
        <f>N89</f>
        <v>14954</v>
      </c>
      <c r="O101" s="140"/>
      <c r="P101" s="2">
        <f>P89</f>
        <v>21746</v>
      </c>
      <c r="Q101" s="140"/>
      <c r="R101" s="2">
        <f>R89</f>
        <v>152570</v>
      </c>
      <c r="S101" s="140"/>
      <c r="T101" s="2">
        <f>T89</f>
        <v>862463</v>
      </c>
      <c r="U101" s="140"/>
      <c r="V101" s="114"/>
      <c r="W101" s="79"/>
      <c r="X101" s="29"/>
      <c r="Y101" s="29"/>
    </row>
    <row r="102" spans="1:25" s="23" customFormat="1" x14ac:dyDescent="0.3">
      <c r="A102" s="4" t="s">
        <v>684</v>
      </c>
      <c r="B102" s="2">
        <f>'Ref. ACS-Counties-Pt1'!H701</f>
        <v>27616</v>
      </c>
      <c r="C102" s="140">
        <f>'Ref. ACS-Counties-Pt1'!I701</f>
        <v>0.25413886716053929</v>
      </c>
      <c r="D102" s="2">
        <f>'Ref. ACS-Counties-Pt1'!R701</f>
        <v>22127</v>
      </c>
      <c r="E102" s="140">
        <f>'Ref. ACS-Counties-Pt1'!S701</f>
        <v>0.22656018020785337</v>
      </c>
      <c r="F102" s="2">
        <f>'Ref. ACS-Counties-Pt1'!AB701</f>
        <v>3564</v>
      </c>
      <c r="G102" s="140">
        <f>'Ref. ACS-Counties-Pt1'!AC701</f>
        <v>0.2083235913023147</v>
      </c>
      <c r="H102" s="2">
        <f>'Ref. ACS-Counties-Pt1'!AL701</f>
        <v>4179</v>
      </c>
      <c r="I102" s="140">
        <f>'Ref. ACS-Counties-Pt1'!AM701</f>
        <v>0.23294314381270903</v>
      </c>
      <c r="J102" s="2">
        <f>'Ref. ACS-Counties-Pt1'!AV701</f>
        <v>7269</v>
      </c>
      <c r="K102" s="140">
        <f>'Ref. ACS-Counties-Pt1'!AW701</f>
        <v>0.21591516663696311</v>
      </c>
      <c r="L102" s="2">
        <f>'Ref. ACS-Counties-Pt1'!BF701</f>
        <v>10192</v>
      </c>
      <c r="M102" s="140">
        <f>'Ref. ACS-Counties-Pt1'!BG701</f>
        <v>0.16180346086680425</v>
      </c>
      <c r="N102" s="2">
        <f>'Ref. ACS-Counties-Pt1'!BP701</f>
        <v>8367</v>
      </c>
      <c r="O102" s="140">
        <f>'Ref. ACS-Counties-Pt1'!BQ701</f>
        <v>0.15726556773114297</v>
      </c>
      <c r="P102" s="2">
        <f>'Ref. ACS-Counties-Pt1'!BZ701</f>
        <v>17534</v>
      </c>
      <c r="Q102" s="140">
        <f>'Ref. ACS-Counties-Pt1'!CA701</f>
        <v>0.27372496370420096</v>
      </c>
      <c r="R102" s="2">
        <f>'Ref. ACS-Counties-Pt1'!CJ701</f>
        <v>100848</v>
      </c>
      <c r="S102" s="140">
        <f>'Ref. ACS-Counties-Pt1'!CK701</f>
        <v>0.22150083242915566</v>
      </c>
      <c r="T102" s="2">
        <f>'Ref. ACS-State'!H701</f>
        <v>474508</v>
      </c>
      <c r="U102" s="140">
        <f>'Ref. ACS-State'!I701</f>
        <v>0.15464401677883735</v>
      </c>
      <c r="V102" s="114"/>
      <c r="W102" s="79"/>
      <c r="Y102" s="29"/>
    </row>
    <row r="103" spans="1:25" s="23" customFormat="1" x14ac:dyDescent="0.3">
      <c r="A103" s="59" t="s">
        <v>685</v>
      </c>
      <c r="B103" s="65">
        <f>B101-B102</f>
        <v>13097</v>
      </c>
      <c r="C103" s="140">
        <f>B103/('Ref. ACS-Counties-Pt1'!H304-'Ref. ACS-Counties-Pt1'!H700)</f>
        <v>0.11513643716154441</v>
      </c>
      <c r="D103" s="65">
        <f>D101-D102</f>
        <v>12303</v>
      </c>
      <c r="E103" s="140">
        <f>D103/('Ref. ACS-Counties-Pt1'!R304-'Ref. ACS-Counties-Pt1'!R700)</f>
        <v>0.11972440906569613</v>
      </c>
      <c r="F103" s="65">
        <f>F101-F102</f>
        <v>1326</v>
      </c>
      <c r="G103" s="140">
        <f>F103/('Ref. ACS-Counties-Pt1'!AB304-'Ref. ACS-Counties-Pt1'!AB700)</f>
        <v>8.1235067083256757E-2</v>
      </c>
      <c r="H103" s="65">
        <f>H101-H102</f>
        <v>1399</v>
      </c>
      <c r="I103" s="140">
        <f>H103/('Ref. ACS-Counties-Pt1'!AL304-'Ref. ACS-Counties-Pt1'!AL700)</f>
        <v>8.089978604059446E-2</v>
      </c>
      <c r="J103" s="65">
        <f>J101-J102</f>
        <v>3249</v>
      </c>
      <c r="K103" s="140">
        <f>J103/('Ref. ACS-Counties-Pt1'!AV304-'Ref. ACS-Counties-Pt1'!AV700)</f>
        <v>0.11865025745900741</v>
      </c>
      <c r="L103" s="65">
        <f>L101-L102</f>
        <v>9549</v>
      </c>
      <c r="M103" s="140">
        <f>L103/('Ref. ACS-Counties-Pt1'!BF304-'Ref. ACS-Counties-Pt1'!BF700)</f>
        <v>8.8795692725429851E-2</v>
      </c>
      <c r="N103" s="65">
        <f>N101-N102</f>
        <v>6587</v>
      </c>
      <c r="O103" s="140">
        <f>N103/('Ref. ACS-Counties-Pt1'!BP304-'Ref. ACS-Counties-Pt1'!BP700)</f>
        <v>8.7013381593373934E-2</v>
      </c>
      <c r="P103" s="65">
        <f>P101-P102</f>
        <v>4212</v>
      </c>
      <c r="Q103" s="140">
        <f>P103/('Ref. ACS-Counties-Pt1'!BZ304-'Ref. ACS-Counties-Pt1'!BZ700)</f>
        <v>9.9356025758969638E-2</v>
      </c>
      <c r="R103" s="65">
        <f>R101-R102</f>
        <v>51722</v>
      </c>
      <c r="S103" s="140">
        <f>R103/('Ref. ACS-Counties-Pt1'!CJ304-'Ref. ACS-Counties-Pt1'!CJ700)</f>
        <v>0.10279740432678452</v>
      </c>
      <c r="T103" s="65">
        <f>T101-T102</f>
        <v>387955</v>
      </c>
      <c r="U103" s="140">
        <f>T103/('Ref. ACS-State'!H304-'Ref. ACS-State'!H700)</f>
        <v>6.5866197672106858E-2</v>
      </c>
      <c r="V103" s="114"/>
      <c r="W103" s="79"/>
      <c r="X103" s="29"/>
      <c r="Y103" s="29"/>
    </row>
    <row r="104" spans="1:25" s="23" customFormat="1" x14ac:dyDescent="0.3">
      <c r="A104" s="459" t="s">
        <v>328</v>
      </c>
      <c r="B104" s="459"/>
      <c r="C104" s="24"/>
      <c r="D104" s="24"/>
      <c r="E104" s="24"/>
      <c r="F104" s="24"/>
      <c r="G104" s="24"/>
      <c r="H104" s="108"/>
      <c r="I104" s="108"/>
      <c r="J104" s="108"/>
      <c r="K104" s="108"/>
      <c r="L104" s="108"/>
      <c r="M104" s="108"/>
      <c r="N104" s="108"/>
      <c r="O104" s="108"/>
      <c r="P104" s="108"/>
      <c r="Q104" s="108"/>
      <c r="R104" s="108"/>
      <c r="S104" s="108"/>
      <c r="T104" s="108"/>
      <c r="U104" s="108"/>
      <c r="V104" s="114"/>
      <c r="W104" s="53"/>
      <c r="Y104" s="29"/>
    </row>
    <row r="105" spans="1:25" s="274" customFormat="1" x14ac:dyDescent="0.3">
      <c r="A105" s="273"/>
      <c r="B105" s="273"/>
      <c r="W105" s="53"/>
      <c r="X105" s="29"/>
      <c r="Y105" s="29"/>
    </row>
    <row r="106" spans="1:25" s="274" customFormat="1" x14ac:dyDescent="0.3">
      <c r="A106" s="277" t="s">
        <v>1422</v>
      </c>
      <c r="B106" s="273"/>
      <c r="W106" s="53"/>
      <c r="X106" s="29"/>
      <c r="Y106" s="29"/>
    </row>
    <row r="107" spans="1:25" s="274" customFormat="1" x14ac:dyDescent="0.3">
      <c r="A107" s="252" t="s">
        <v>0</v>
      </c>
      <c r="B107" s="106" t="s">
        <v>757</v>
      </c>
      <c r="C107" s="106" t="s">
        <v>1</v>
      </c>
      <c r="W107" s="53"/>
      <c r="X107" s="29"/>
      <c r="Y107" s="29"/>
    </row>
    <row r="108" spans="1:25" s="274" customFormat="1" x14ac:dyDescent="0.3">
      <c r="A108" s="4" t="s">
        <v>1032</v>
      </c>
      <c r="B108" s="278">
        <f>S67</f>
        <v>0.15918592628221515</v>
      </c>
      <c r="C108" s="278">
        <f>U67</f>
        <v>9.6273836191942436E-2</v>
      </c>
      <c r="W108" s="53"/>
      <c r="X108" s="29"/>
      <c r="Y108" s="29"/>
    </row>
    <row r="109" spans="1:25" s="274" customFormat="1" x14ac:dyDescent="0.3">
      <c r="A109" s="4" t="s">
        <v>3</v>
      </c>
      <c r="B109" s="278">
        <f t="shared" ref="B109:B115" si="3">S90</f>
        <v>0.14522784183662163</v>
      </c>
      <c r="C109" s="278">
        <f t="shared" ref="C109:C115" si="4">U90</f>
        <v>8.2586489676311756E-2</v>
      </c>
      <c r="W109" s="53"/>
      <c r="X109" s="29"/>
      <c r="Y109" s="29"/>
    </row>
    <row r="110" spans="1:25" s="274" customFormat="1" x14ac:dyDescent="0.3">
      <c r="A110" s="4" t="s">
        <v>4</v>
      </c>
      <c r="B110" s="278">
        <f t="shared" si="3"/>
        <v>0.23846302374975864</v>
      </c>
      <c r="C110" s="278">
        <f t="shared" si="4"/>
        <v>0.1594055506117677</v>
      </c>
      <c r="W110" s="53"/>
      <c r="X110" s="29"/>
      <c r="Y110" s="29"/>
    </row>
    <row r="111" spans="1:25" s="274" customFormat="1" x14ac:dyDescent="0.3">
      <c r="A111" s="4" t="s">
        <v>5</v>
      </c>
      <c r="B111" s="278">
        <f t="shared" si="3"/>
        <v>0.19389228206551914</v>
      </c>
      <c r="C111" s="278">
        <f t="shared" si="4"/>
        <v>0.15316921997427202</v>
      </c>
      <c r="W111" s="53"/>
      <c r="X111" s="29"/>
      <c r="Y111" s="29"/>
    </row>
    <row r="112" spans="1:25" s="274" customFormat="1" x14ac:dyDescent="0.3">
      <c r="A112" s="4" t="s">
        <v>6</v>
      </c>
      <c r="B112" s="278">
        <f t="shared" si="3"/>
        <v>0.12865267699548932</v>
      </c>
      <c r="C112" s="278">
        <f t="shared" si="4"/>
        <v>6.9956947179807133E-2</v>
      </c>
      <c r="W112" s="53"/>
      <c r="X112" s="29"/>
      <c r="Y112" s="29"/>
    </row>
    <row r="113" spans="1:25" s="274" customFormat="1" x14ac:dyDescent="0.3">
      <c r="A113" s="4" t="s">
        <v>7</v>
      </c>
      <c r="B113" s="278">
        <f t="shared" si="3"/>
        <v>0.14653323802716225</v>
      </c>
      <c r="C113" s="278">
        <f t="shared" si="4"/>
        <v>9.4869771112865042E-2</v>
      </c>
      <c r="W113" s="53"/>
      <c r="X113" s="29"/>
      <c r="Y113" s="29"/>
    </row>
    <row r="114" spans="1:25" s="274" customFormat="1" x14ac:dyDescent="0.3">
      <c r="A114" s="4" t="s">
        <v>8</v>
      </c>
      <c r="B114" s="278">
        <f t="shared" si="3"/>
        <v>0.2252239676139956</v>
      </c>
      <c r="C114" s="278">
        <f t="shared" si="4"/>
        <v>0.16564327908204213</v>
      </c>
      <c r="W114" s="53"/>
      <c r="X114" s="29"/>
      <c r="Y114" s="29"/>
    </row>
    <row r="115" spans="1:25" s="23" customFormat="1" x14ac:dyDescent="0.3">
      <c r="A115" s="4" t="s">
        <v>1413</v>
      </c>
      <c r="B115" s="278">
        <f t="shared" si="3"/>
        <v>0.1598656877810028</v>
      </c>
      <c r="C115" s="278">
        <f t="shared" si="4"/>
        <v>0.10261866885796259</v>
      </c>
      <c r="D115" s="24"/>
      <c r="E115" s="24"/>
      <c r="F115" s="24"/>
      <c r="G115" s="24"/>
      <c r="H115" s="108"/>
      <c r="I115" s="108"/>
      <c r="J115" s="108"/>
      <c r="K115" s="108"/>
      <c r="L115" s="108"/>
      <c r="M115" s="108"/>
      <c r="N115" s="108"/>
      <c r="O115" s="108"/>
      <c r="P115" s="108"/>
      <c r="Q115" s="108"/>
      <c r="R115" s="108"/>
      <c r="S115" s="108"/>
      <c r="T115" s="108"/>
      <c r="U115" s="108"/>
      <c r="V115" s="114"/>
      <c r="W115" s="53"/>
      <c r="Y115" s="29"/>
    </row>
    <row r="116" spans="1:25" s="274" customFormat="1" x14ac:dyDescent="0.3">
      <c r="A116" s="459" t="s">
        <v>328</v>
      </c>
      <c r="B116" s="459"/>
      <c r="W116" s="53"/>
      <c r="Y116" s="29"/>
    </row>
    <row r="117" spans="1:25" s="276" customFormat="1" x14ac:dyDescent="0.3">
      <c r="A117" s="275"/>
      <c r="B117" s="275"/>
      <c r="W117" s="53"/>
      <c r="Y117" s="29"/>
    </row>
    <row r="118" spans="1:25" s="276" customFormat="1" x14ac:dyDescent="0.3">
      <c r="A118" s="275"/>
      <c r="B118" s="275"/>
      <c r="W118" s="53"/>
      <c r="Y118" s="29"/>
    </row>
    <row r="119" spans="1:25" s="276" customFormat="1" x14ac:dyDescent="0.3">
      <c r="A119" s="275"/>
      <c r="B119" s="275"/>
      <c r="W119" s="53"/>
      <c r="X119" s="459" t="s">
        <v>328</v>
      </c>
      <c r="Y119" s="459"/>
    </row>
    <row r="120" spans="1:25" s="24" customFormat="1" x14ac:dyDescent="0.3">
      <c r="H120" s="108"/>
      <c r="I120" s="108"/>
      <c r="J120" s="108"/>
      <c r="K120" s="108"/>
      <c r="L120" s="108"/>
      <c r="M120" s="108"/>
      <c r="N120" s="108"/>
      <c r="O120" s="108"/>
      <c r="P120" s="108"/>
      <c r="Q120" s="108"/>
      <c r="R120" s="108"/>
      <c r="S120" s="108"/>
      <c r="T120" s="108"/>
      <c r="U120" s="108"/>
      <c r="V120" s="114"/>
      <c r="W120" s="53"/>
      <c r="Y120" s="29"/>
    </row>
    <row r="121" spans="1:25" s="24" customFormat="1" x14ac:dyDescent="0.3">
      <c r="A121" s="128" t="s">
        <v>325</v>
      </c>
      <c r="B121" s="23"/>
      <c r="C121" s="23"/>
      <c r="D121" s="23"/>
      <c r="H121" s="108"/>
      <c r="I121" s="108"/>
      <c r="J121" s="108"/>
      <c r="K121" s="108"/>
      <c r="L121" s="108"/>
      <c r="M121" s="108"/>
      <c r="N121" s="108"/>
      <c r="O121" s="108"/>
      <c r="P121" s="108"/>
      <c r="Q121" s="108"/>
      <c r="R121" s="108"/>
      <c r="S121" s="108"/>
      <c r="T121" s="108"/>
      <c r="U121" s="108"/>
      <c r="V121" s="114"/>
      <c r="W121" s="53"/>
      <c r="X121" s="299" t="s">
        <v>704</v>
      </c>
      <c r="Y121" s="29"/>
    </row>
    <row r="122" spans="1:25" s="24" customFormat="1" x14ac:dyDescent="0.3">
      <c r="A122" s="1"/>
      <c r="B122" s="70">
        <v>2009</v>
      </c>
      <c r="C122" s="70">
        <v>2014</v>
      </c>
      <c r="D122" s="70">
        <v>2019</v>
      </c>
      <c r="H122" s="108"/>
      <c r="I122" s="108"/>
      <c r="J122" s="108"/>
      <c r="K122" s="108"/>
      <c r="L122" s="108"/>
      <c r="M122" s="108"/>
      <c r="N122" s="108"/>
      <c r="O122" s="108"/>
      <c r="P122" s="108"/>
      <c r="Q122" s="108"/>
      <c r="R122" s="108"/>
      <c r="S122" s="108"/>
      <c r="T122" s="108"/>
      <c r="U122" s="108"/>
      <c r="V122" s="114"/>
      <c r="W122" s="53"/>
      <c r="Y122" s="29"/>
    </row>
    <row r="123" spans="1:25" s="24" customFormat="1" x14ac:dyDescent="0.3">
      <c r="A123" s="4" t="s">
        <v>2</v>
      </c>
      <c r="B123" s="2">
        <f>'Ref. ACS-Counties-Pt2'!BF7</f>
        <v>1492793</v>
      </c>
      <c r="C123" s="2">
        <f>'Ref. ACS-Counties-Pt1'!CG1551</f>
        <v>1538721</v>
      </c>
      <c r="D123" s="2">
        <f>'Ref. ACS-Counties-Pt1'!CJ1551</f>
        <v>1688606</v>
      </c>
      <c r="H123" s="108"/>
      <c r="I123" s="108"/>
      <c r="J123" s="108"/>
      <c r="K123" s="108"/>
      <c r="L123" s="108"/>
      <c r="M123" s="108"/>
      <c r="N123" s="108"/>
      <c r="O123" s="108"/>
      <c r="P123" s="108"/>
      <c r="Q123" s="108"/>
      <c r="R123" s="108"/>
      <c r="S123" s="108"/>
      <c r="T123" s="108"/>
      <c r="U123" s="108"/>
      <c r="V123" s="114"/>
      <c r="W123" s="53"/>
      <c r="X123" s="29"/>
      <c r="Y123" s="29"/>
    </row>
    <row r="124" spans="1:25" s="24" customFormat="1" x14ac:dyDescent="0.3">
      <c r="A124" s="4" t="s">
        <v>71</v>
      </c>
      <c r="B124" s="2">
        <f>'Ref. ACS-Counties-Pt2'!BF8</f>
        <v>149503</v>
      </c>
      <c r="C124" s="2">
        <f>'Ref. ACS-Counties-Pt1'!CG1552</f>
        <v>180494</v>
      </c>
      <c r="D124" s="2">
        <f>'Ref. ACS-Counties-Pt1'!CJ1552</f>
        <v>181037</v>
      </c>
      <c r="H124" s="108"/>
      <c r="I124" s="108"/>
      <c r="J124" s="108"/>
      <c r="K124" s="108"/>
      <c r="L124" s="108"/>
      <c r="M124" s="108"/>
      <c r="N124" s="108"/>
      <c r="O124" s="108"/>
      <c r="P124" s="108"/>
      <c r="Q124" s="108"/>
      <c r="R124" s="108"/>
      <c r="S124" s="108"/>
      <c r="T124" s="108"/>
      <c r="U124" s="108"/>
      <c r="V124" s="114"/>
      <c r="W124" s="53"/>
      <c r="X124" s="29"/>
      <c r="Y124" s="29"/>
    </row>
    <row r="125" spans="1:25" s="24" customFormat="1" x14ac:dyDescent="0.3">
      <c r="A125" s="4" t="s">
        <v>72</v>
      </c>
      <c r="B125" s="2">
        <f>'Ref. ACS-Counties-Pt2'!BF9</f>
        <v>116430</v>
      </c>
      <c r="C125" s="2">
        <f>'Ref. ACS-Counties-Pt1'!CG1553</f>
        <v>90824</v>
      </c>
      <c r="D125" s="2">
        <f>'Ref. ACS-Counties-Pt1'!CJ1553</f>
        <v>117455</v>
      </c>
      <c r="H125" s="108"/>
      <c r="I125" s="108"/>
      <c r="J125" s="108"/>
      <c r="K125" s="108"/>
      <c r="L125" s="108"/>
      <c r="M125" s="108"/>
      <c r="N125" s="108"/>
      <c r="O125" s="108"/>
      <c r="P125" s="108"/>
      <c r="Q125" s="108"/>
      <c r="R125" s="108"/>
      <c r="S125" s="108"/>
      <c r="T125" s="108"/>
      <c r="U125" s="108"/>
      <c r="V125" s="114"/>
      <c r="W125" s="53"/>
      <c r="X125" s="29"/>
      <c r="Y125" s="29"/>
    </row>
    <row r="126" spans="1:25" s="24" customFormat="1" x14ac:dyDescent="0.3">
      <c r="A126" s="4" t="s">
        <v>73</v>
      </c>
      <c r="B126" s="2">
        <f>'Ref. ACS-Counties-Pt2'!BF10</f>
        <v>130868</v>
      </c>
      <c r="C126" s="2">
        <f>'Ref. ACS-Counties-Pt1'!CG1554</f>
        <v>129733</v>
      </c>
      <c r="D126" s="2">
        <f>'Ref. ACS-Counties-Pt1'!CJ1554</f>
        <v>138767</v>
      </c>
      <c r="H126" s="108"/>
      <c r="I126" s="108"/>
      <c r="J126" s="108"/>
      <c r="K126" s="108"/>
      <c r="L126" s="108"/>
      <c r="M126" s="108"/>
      <c r="N126" s="108"/>
      <c r="O126" s="108"/>
      <c r="P126" s="108"/>
      <c r="Q126" s="108"/>
      <c r="R126" s="108"/>
      <c r="S126" s="108"/>
      <c r="T126" s="108"/>
      <c r="U126" s="108"/>
      <c r="V126" s="114"/>
      <c r="W126" s="53"/>
      <c r="X126" s="29"/>
      <c r="Y126" s="29"/>
    </row>
    <row r="127" spans="1:25" s="24" customFormat="1" x14ac:dyDescent="0.3">
      <c r="A127" s="4" t="s">
        <v>74</v>
      </c>
      <c r="B127" s="2">
        <f>'Ref. ACS-Counties-Pt2'!BF11</f>
        <v>59866</v>
      </c>
      <c r="C127" s="2">
        <f>'Ref. ACS-Counties-Pt1'!CG1555</f>
        <v>58589</v>
      </c>
      <c r="D127" s="2">
        <f>'Ref. ACS-Counties-Pt1'!CJ1555</f>
        <v>53534</v>
      </c>
      <c r="H127" s="108"/>
      <c r="I127" s="108"/>
      <c r="J127" s="108"/>
      <c r="K127" s="108"/>
      <c r="L127" s="108"/>
      <c r="M127" s="108"/>
      <c r="N127" s="108"/>
      <c r="O127" s="108"/>
      <c r="P127" s="108"/>
      <c r="Q127" s="108"/>
      <c r="R127" s="108"/>
      <c r="S127" s="108"/>
      <c r="T127" s="108"/>
      <c r="U127" s="108"/>
      <c r="V127" s="114"/>
      <c r="W127" s="53"/>
      <c r="X127" s="29"/>
      <c r="Y127" s="29"/>
    </row>
    <row r="128" spans="1:25" s="24" customFormat="1" x14ac:dyDescent="0.3">
      <c r="A128" s="4" t="s">
        <v>75</v>
      </c>
      <c r="B128" s="2">
        <f>'Ref. ACS-Counties-Pt2'!BF12</f>
        <v>170946</v>
      </c>
      <c r="C128" s="2">
        <f>'Ref. ACS-Counties-Pt1'!CG1556</f>
        <v>175880</v>
      </c>
      <c r="D128" s="2">
        <f>'Ref. ACS-Counties-Pt1'!CJ1556</f>
        <v>187738</v>
      </c>
      <c r="H128" s="108"/>
      <c r="I128" s="108"/>
      <c r="J128" s="108"/>
      <c r="K128" s="108"/>
      <c r="L128" s="108"/>
      <c r="M128" s="108"/>
      <c r="N128" s="108"/>
      <c r="O128" s="108"/>
      <c r="P128" s="108"/>
      <c r="Q128" s="108"/>
      <c r="R128" s="108"/>
      <c r="S128" s="108"/>
      <c r="T128" s="108"/>
      <c r="U128" s="108"/>
      <c r="V128" s="114"/>
      <c r="W128" s="53"/>
      <c r="X128" s="29"/>
      <c r="Y128" s="29"/>
    </row>
    <row r="129" spans="1:25" s="24" customFormat="1" x14ac:dyDescent="0.3">
      <c r="A129" s="4" t="s">
        <v>76</v>
      </c>
      <c r="B129" s="2">
        <f>'Ref. ACS-Counties-Pt2'!BF13</f>
        <v>76815</v>
      </c>
      <c r="C129" s="2">
        <f>'Ref. ACS-Counties-Pt1'!CG1557</f>
        <v>80112</v>
      </c>
      <c r="D129" s="2">
        <f>'Ref. ACS-Counties-Pt1'!CJ1557</f>
        <v>104456</v>
      </c>
      <c r="H129" s="108"/>
      <c r="I129" s="108"/>
      <c r="J129" s="108"/>
      <c r="K129" s="108"/>
      <c r="L129" s="108"/>
      <c r="M129" s="108"/>
      <c r="N129" s="108"/>
      <c r="O129" s="108"/>
      <c r="P129" s="108"/>
      <c r="Q129" s="108"/>
      <c r="R129" s="108"/>
      <c r="S129" s="108"/>
      <c r="T129" s="108"/>
      <c r="U129" s="108"/>
      <c r="V129" s="114"/>
      <c r="W129" s="53"/>
      <c r="X129" s="29"/>
      <c r="Y129" s="29"/>
    </row>
    <row r="130" spans="1:25" s="24" customFormat="1" x14ac:dyDescent="0.3">
      <c r="A130" s="4" t="s">
        <v>77</v>
      </c>
      <c r="B130" s="2">
        <f>'Ref. ACS-Counties-Pt2'!BF14</f>
        <v>24098</v>
      </c>
      <c r="C130" s="2">
        <f>'Ref. ACS-Counties-Pt1'!CG1558</f>
        <v>19360</v>
      </c>
      <c r="D130" s="2">
        <f>'Ref. ACS-Counties-Pt1'!CJ1558</f>
        <v>18948</v>
      </c>
      <c r="H130" s="108"/>
      <c r="I130" s="108"/>
      <c r="J130" s="108"/>
      <c r="K130" s="108"/>
      <c r="L130" s="108"/>
      <c r="M130" s="108"/>
      <c r="N130" s="108"/>
      <c r="O130" s="108"/>
      <c r="P130" s="108"/>
      <c r="Q130" s="108"/>
      <c r="R130" s="108"/>
      <c r="S130" s="108"/>
      <c r="T130" s="108"/>
      <c r="U130" s="108"/>
      <c r="V130" s="114"/>
      <c r="W130" s="53"/>
      <c r="X130" s="29"/>
      <c r="Y130" s="29"/>
    </row>
    <row r="131" spans="1:25" s="24" customFormat="1" x14ac:dyDescent="0.3">
      <c r="A131" s="4" t="s">
        <v>78</v>
      </c>
      <c r="B131" s="2">
        <f>'Ref. ACS-Counties-Pt2'!BF15</f>
        <v>74038</v>
      </c>
      <c r="C131" s="2">
        <f>'Ref. ACS-Counties-Pt1'!CG1559</f>
        <v>65062</v>
      </c>
      <c r="D131" s="2">
        <f>'Ref. ACS-Counties-Pt1'!CJ1559</f>
        <v>65392</v>
      </c>
      <c r="H131" s="108"/>
      <c r="I131" s="108"/>
      <c r="J131" s="108"/>
      <c r="K131" s="108"/>
      <c r="L131" s="108"/>
      <c r="M131" s="108"/>
      <c r="N131" s="108"/>
      <c r="O131" s="108"/>
      <c r="P131" s="108"/>
      <c r="Q131" s="108"/>
      <c r="R131" s="108"/>
      <c r="S131" s="108"/>
      <c r="T131" s="108"/>
      <c r="U131" s="108"/>
      <c r="V131" s="114"/>
      <c r="W131" s="53"/>
      <c r="X131" s="29"/>
      <c r="Y131" s="29"/>
    </row>
    <row r="132" spans="1:25" s="24" customFormat="1" x14ac:dyDescent="0.3">
      <c r="A132" s="4" t="s">
        <v>79</v>
      </c>
      <c r="B132" s="2">
        <f>'Ref. ACS-Counties-Pt2'!BF16</f>
        <v>113307</v>
      </c>
      <c r="C132" s="2">
        <f>'Ref. ACS-Counties-Pt1'!CG1560</f>
        <v>123862</v>
      </c>
      <c r="D132" s="2">
        <f>'Ref. ACS-Counties-Pt1'!CJ1560</f>
        <v>138808</v>
      </c>
      <c r="H132" s="108"/>
      <c r="I132" s="108"/>
      <c r="J132" s="108"/>
      <c r="K132" s="108"/>
      <c r="L132" s="108"/>
      <c r="M132" s="108"/>
      <c r="N132" s="108"/>
      <c r="O132" s="108"/>
      <c r="P132" s="108"/>
      <c r="Q132" s="108"/>
      <c r="R132" s="108"/>
      <c r="S132" s="108"/>
      <c r="T132" s="108"/>
      <c r="U132" s="108"/>
      <c r="V132" s="114"/>
      <c r="W132" s="53"/>
      <c r="X132" s="29"/>
      <c r="Y132" s="29"/>
    </row>
    <row r="133" spans="1:25" s="24" customFormat="1" x14ac:dyDescent="0.3">
      <c r="A133" s="4" t="s">
        <v>80</v>
      </c>
      <c r="B133" s="2">
        <f>'Ref. ACS-Counties-Pt2'!BF17</f>
        <v>306002</v>
      </c>
      <c r="C133" s="2">
        <f>'Ref. ACS-Counties-Pt1'!CG1561</f>
        <v>328827</v>
      </c>
      <c r="D133" s="2">
        <f>'Ref. ACS-Counties-Pt1'!CJ1561</f>
        <v>365021</v>
      </c>
      <c r="H133" s="108"/>
      <c r="I133" s="108"/>
      <c r="J133" s="108"/>
      <c r="K133" s="108"/>
      <c r="L133" s="108"/>
      <c r="M133" s="108"/>
      <c r="N133" s="108"/>
      <c r="O133" s="108"/>
      <c r="P133" s="108"/>
      <c r="Q133" s="108"/>
      <c r="R133" s="108"/>
      <c r="S133" s="108"/>
      <c r="T133" s="108"/>
      <c r="U133" s="108"/>
      <c r="V133" s="114"/>
      <c r="W133" s="53"/>
      <c r="X133" s="29"/>
      <c r="Y133" s="29"/>
    </row>
    <row r="134" spans="1:25" s="24" customFormat="1" x14ac:dyDescent="0.3">
      <c r="A134" s="4" t="s">
        <v>81</v>
      </c>
      <c r="B134" s="2">
        <f>'Ref. ACS-Counties-Pt2'!BF18</f>
        <v>111400</v>
      </c>
      <c r="C134" s="2">
        <f>'Ref. ACS-Counties-Pt1'!CG1562</f>
        <v>125249</v>
      </c>
      <c r="D134" s="2">
        <f>'Ref. ACS-Counties-Pt1'!CJ1562</f>
        <v>142444</v>
      </c>
      <c r="H134" s="108"/>
      <c r="I134" s="108"/>
      <c r="J134" s="108"/>
      <c r="K134" s="108"/>
      <c r="L134" s="108"/>
      <c r="M134" s="108"/>
      <c r="N134" s="108"/>
      <c r="O134" s="108"/>
      <c r="P134" s="108"/>
      <c r="Q134" s="108"/>
      <c r="R134" s="108"/>
      <c r="S134" s="108"/>
      <c r="T134" s="108"/>
      <c r="U134" s="108"/>
      <c r="V134" s="114"/>
      <c r="W134" s="53"/>
      <c r="X134" s="29"/>
      <c r="Y134" s="29"/>
    </row>
    <row r="135" spans="1:25" s="23" customFormat="1" x14ac:dyDescent="0.3">
      <c r="A135" s="4" t="s">
        <v>82</v>
      </c>
      <c r="B135" s="2">
        <f>'Ref. ACS-Counties-Pt2'!BF19</f>
        <v>69507</v>
      </c>
      <c r="C135" s="2">
        <f>'Ref. ACS-Counties-Pt1'!CG1563</f>
        <v>70170</v>
      </c>
      <c r="D135" s="2">
        <f>'Ref. ACS-Counties-Pt1'!CJ1563</f>
        <v>77789</v>
      </c>
      <c r="H135" s="108"/>
      <c r="I135" s="108"/>
      <c r="J135" s="108"/>
      <c r="K135" s="108"/>
      <c r="L135" s="108"/>
      <c r="M135" s="108"/>
      <c r="N135" s="108"/>
      <c r="O135" s="108"/>
      <c r="P135" s="108"/>
      <c r="Q135" s="108"/>
      <c r="R135" s="108"/>
      <c r="S135" s="108"/>
      <c r="T135" s="108"/>
      <c r="U135" s="108"/>
      <c r="V135" s="114"/>
      <c r="W135" s="53"/>
      <c r="X135" s="29"/>
      <c r="Y135" s="29"/>
    </row>
    <row r="136" spans="1:25" s="23" customFormat="1" x14ac:dyDescent="0.3">
      <c r="A136" s="4" t="s">
        <v>83</v>
      </c>
      <c r="B136" s="2">
        <f>'Ref. ACS-Counties-Pt2'!BF20</f>
        <v>90013</v>
      </c>
      <c r="C136" s="2">
        <f>'Ref. ACS-Counties-Pt1'!CG1564</f>
        <v>90559</v>
      </c>
      <c r="D136" s="2">
        <f>'Ref. ACS-Counties-Pt1'!CJ1564</f>
        <v>97217</v>
      </c>
      <c r="H136" s="108"/>
      <c r="I136" s="108"/>
      <c r="J136" s="108"/>
      <c r="K136" s="108"/>
      <c r="L136" s="108"/>
      <c r="M136" s="108"/>
      <c r="N136" s="108"/>
      <c r="O136" s="108"/>
      <c r="P136" s="108"/>
      <c r="Q136" s="108"/>
      <c r="R136" s="108"/>
      <c r="S136" s="108"/>
      <c r="T136" s="108"/>
      <c r="U136" s="108"/>
      <c r="V136" s="114"/>
      <c r="W136" s="53"/>
      <c r="X136" s="29"/>
      <c r="Y136" s="29"/>
    </row>
    <row r="137" spans="1:25" s="23" customFormat="1" x14ac:dyDescent="0.3">
      <c r="A137" s="24" t="s">
        <v>84</v>
      </c>
      <c r="H137" s="108"/>
      <c r="I137" s="108"/>
      <c r="J137" s="108"/>
      <c r="K137" s="108"/>
      <c r="L137" s="108"/>
      <c r="M137" s="108"/>
      <c r="N137" s="108"/>
      <c r="O137" s="108"/>
      <c r="P137" s="108"/>
      <c r="Q137" s="108"/>
      <c r="R137" s="108"/>
      <c r="S137" s="108"/>
      <c r="T137" s="108"/>
      <c r="U137" s="108"/>
      <c r="V137" s="114"/>
      <c r="W137" s="53"/>
      <c r="X137" s="29"/>
      <c r="Y137" s="29"/>
    </row>
    <row r="138" spans="1:25" s="23" customFormat="1" x14ac:dyDescent="0.3">
      <c r="H138" s="108"/>
      <c r="I138" s="108"/>
      <c r="J138" s="108"/>
      <c r="K138" s="108"/>
      <c r="L138" s="108"/>
      <c r="M138" s="108"/>
      <c r="N138" s="108"/>
      <c r="O138" s="108"/>
      <c r="P138" s="108"/>
      <c r="Q138" s="108"/>
      <c r="R138" s="108"/>
      <c r="S138" s="108"/>
      <c r="T138" s="108"/>
      <c r="U138" s="108"/>
      <c r="V138" s="114"/>
      <c r="W138" s="53"/>
      <c r="X138" s="29"/>
      <c r="Y138" s="29"/>
    </row>
    <row r="139" spans="1:25" s="276" customFormat="1" x14ac:dyDescent="0.3">
      <c r="W139" s="53"/>
      <c r="X139" s="29"/>
      <c r="Y139" s="29"/>
    </row>
    <row r="140" spans="1:25" s="276" customFormat="1" x14ac:dyDescent="0.3">
      <c r="W140" s="53"/>
      <c r="X140" s="29"/>
      <c r="Y140" s="29"/>
    </row>
    <row r="141" spans="1:25" s="24" customFormat="1" x14ac:dyDescent="0.3">
      <c r="H141" s="108"/>
      <c r="I141" s="108"/>
      <c r="J141" s="108"/>
      <c r="K141" s="108"/>
      <c r="L141" s="108"/>
      <c r="M141" s="108"/>
      <c r="N141" s="108"/>
      <c r="O141" s="108"/>
      <c r="P141" s="108"/>
      <c r="Q141" s="108"/>
      <c r="R141" s="108"/>
      <c r="S141" s="108"/>
      <c r="T141" s="108"/>
      <c r="U141" s="108"/>
      <c r="V141" s="114"/>
      <c r="W141" s="53"/>
      <c r="X141" s="29"/>
      <c r="Y141" s="29"/>
    </row>
    <row r="142" spans="1:25" s="24" customFormat="1" x14ac:dyDescent="0.3">
      <c r="A142" s="128" t="s">
        <v>1548</v>
      </c>
      <c r="B142" s="56"/>
      <c r="C142" s="56"/>
      <c r="D142" s="56"/>
      <c r="H142" s="108"/>
      <c r="I142" s="108"/>
      <c r="J142" s="108"/>
      <c r="K142" s="108"/>
      <c r="L142" s="108"/>
      <c r="M142" s="108"/>
      <c r="N142" s="108"/>
      <c r="O142" s="108"/>
      <c r="P142" s="108"/>
      <c r="Q142" s="108"/>
      <c r="R142" s="108"/>
      <c r="S142" s="108"/>
      <c r="T142" s="108"/>
      <c r="U142" s="108"/>
      <c r="V142" s="114"/>
      <c r="W142" s="53"/>
      <c r="X142" s="29"/>
      <c r="Y142" s="29"/>
    </row>
    <row r="143" spans="1:25" s="24" customFormat="1" x14ac:dyDescent="0.3">
      <c r="A143" s="1"/>
      <c r="B143" s="70">
        <v>2009</v>
      </c>
      <c r="C143" s="70" t="s">
        <v>702</v>
      </c>
      <c r="D143" s="70">
        <v>2014</v>
      </c>
      <c r="E143" s="70" t="s">
        <v>702</v>
      </c>
      <c r="F143" s="70">
        <v>2019</v>
      </c>
      <c r="G143" s="70" t="s">
        <v>702</v>
      </c>
      <c r="H143" s="76"/>
      <c r="I143" s="76"/>
      <c r="J143" s="76"/>
      <c r="K143" s="76"/>
      <c r="L143" s="76"/>
      <c r="M143" s="76"/>
      <c r="N143" s="76"/>
      <c r="O143" s="76"/>
      <c r="P143" s="76"/>
      <c r="Q143" s="76"/>
      <c r="R143" s="76"/>
      <c r="S143" s="76"/>
      <c r="T143" s="76"/>
      <c r="U143" s="76"/>
      <c r="V143" s="114"/>
      <c r="W143" s="76"/>
      <c r="X143" s="29"/>
      <c r="Y143" s="29"/>
    </row>
    <row r="144" spans="1:25" s="24" customFormat="1" x14ac:dyDescent="0.3">
      <c r="A144" s="4" t="s">
        <v>2</v>
      </c>
      <c r="B144" s="2">
        <f>'Ref. ACS-Counties-Pt2'!BF7</f>
        <v>1492793</v>
      </c>
      <c r="C144" s="140"/>
      <c r="D144" s="2">
        <f>'Ref. ACS-Counties-Pt1'!CG1551</f>
        <v>1538721</v>
      </c>
      <c r="E144" s="140"/>
      <c r="F144" s="2">
        <f>'Ref. ACS-Counties-Pt1'!CJ1551</f>
        <v>1688606</v>
      </c>
      <c r="G144" s="140"/>
      <c r="H144" s="112"/>
      <c r="I144" s="112"/>
      <c r="J144" s="112"/>
      <c r="K144" s="112"/>
      <c r="L144" s="112"/>
      <c r="M144" s="112"/>
      <c r="N144" s="112"/>
      <c r="O144" s="112"/>
      <c r="P144" s="112"/>
      <c r="Q144" s="112"/>
      <c r="R144" s="112"/>
      <c r="S144" s="112"/>
      <c r="T144" s="112"/>
      <c r="U144" s="112"/>
      <c r="V144" s="114"/>
      <c r="W144" s="90"/>
      <c r="X144" s="29"/>
      <c r="Y144" s="29"/>
    </row>
    <row r="145" spans="1:25" s="23" customFormat="1" x14ac:dyDescent="0.3">
      <c r="A145" s="4" t="s">
        <v>71</v>
      </c>
      <c r="B145" s="2">
        <f>'Ref. ACS-Counties-Pt2'!BF8</f>
        <v>149503</v>
      </c>
      <c r="C145" s="140">
        <f>'Ref. ACS-Counties-Pt2'!BG8</f>
        <v>0.10014985332862628</v>
      </c>
      <c r="D145" s="2">
        <f>'Ref. ACS-Counties-Pt1'!CG1552</f>
        <v>180494</v>
      </c>
      <c r="E145" s="140">
        <f>'Ref. ACS-Counties-Pt1'!CH1552</f>
        <v>0.11730131713286554</v>
      </c>
      <c r="F145" s="2">
        <f>'Ref. ACS-Counties-Pt1'!CJ1552</f>
        <v>181037</v>
      </c>
      <c r="G145" s="140">
        <f>'Ref. ACS-Counties-Pt1'!CK1552</f>
        <v>0.10721091835514028</v>
      </c>
      <c r="H145" s="112"/>
      <c r="I145" s="112"/>
      <c r="J145" s="112"/>
      <c r="K145" s="112"/>
      <c r="L145" s="112"/>
      <c r="M145" s="112"/>
      <c r="N145" s="112"/>
      <c r="O145" s="112"/>
      <c r="P145" s="112"/>
      <c r="Q145" s="112"/>
      <c r="R145" s="112"/>
      <c r="S145" s="112"/>
      <c r="T145" s="112"/>
      <c r="U145" s="112"/>
      <c r="V145" s="114"/>
      <c r="W145" s="90"/>
      <c r="X145" s="29"/>
      <c r="Y145" s="29"/>
    </row>
    <row r="146" spans="1:25" s="23" customFormat="1" x14ac:dyDescent="0.3">
      <c r="A146" s="4" t="s">
        <v>72</v>
      </c>
      <c r="B146" s="2">
        <f>'Ref. ACS-Counties-Pt2'!BF9</f>
        <v>116430</v>
      </c>
      <c r="C146" s="140">
        <f>'Ref. ACS-Counties-Pt2'!BG9</f>
        <v>7.7994738721309659E-2</v>
      </c>
      <c r="D146" s="2">
        <f>'Ref. ACS-Counties-Pt1'!CG1553</f>
        <v>90824</v>
      </c>
      <c r="E146" s="140">
        <f>'Ref. ACS-Counties-Pt1'!CH1553</f>
        <v>5.902564532491595E-2</v>
      </c>
      <c r="F146" s="2">
        <f>'Ref. ACS-Counties-Pt1'!CJ1553</f>
        <v>117455</v>
      </c>
      <c r="G146" s="140">
        <f>'Ref. ACS-Counties-Pt1'!CK1553</f>
        <v>6.9557374544446715E-2</v>
      </c>
      <c r="H146" s="112"/>
      <c r="I146" s="112"/>
      <c r="J146" s="112"/>
      <c r="K146" s="112"/>
      <c r="L146" s="112"/>
      <c r="M146" s="112"/>
      <c r="N146" s="112"/>
      <c r="O146" s="112"/>
      <c r="P146" s="112"/>
      <c r="Q146" s="112"/>
      <c r="R146" s="112"/>
      <c r="S146" s="112"/>
      <c r="T146" s="112"/>
      <c r="U146" s="112"/>
      <c r="V146" s="114"/>
      <c r="W146" s="90"/>
      <c r="X146" s="29"/>
      <c r="Y146" s="29"/>
    </row>
    <row r="147" spans="1:25" x14ac:dyDescent="0.3">
      <c r="A147" s="4" t="s">
        <v>73</v>
      </c>
      <c r="B147" s="2">
        <f>'Ref. ACS-Counties-Pt2'!BF10</f>
        <v>130868</v>
      </c>
      <c r="C147" s="140">
        <f>'Ref. ACS-Counties-Pt2'!BG10</f>
        <v>8.7666541844716575E-2</v>
      </c>
      <c r="D147" s="2">
        <f>'Ref. ACS-Counties-Pt1'!CG1554</f>
        <v>129733</v>
      </c>
      <c r="E147" s="140">
        <f>'Ref. ACS-Counties-Pt1'!CH1554</f>
        <v>8.4312230742285318E-2</v>
      </c>
      <c r="F147" s="2">
        <f>'Ref. ACS-Counties-Pt1'!CJ1554</f>
        <v>138767</v>
      </c>
      <c r="G147" s="140">
        <f>'Ref. ACS-Counties-Pt1'!CK1554</f>
        <v>8.2178435940651634E-2</v>
      </c>
      <c r="H147" s="112"/>
      <c r="I147" s="112"/>
      <c r="J147" s="112"/>
      <c r="K147" s="112"/>
      <c r="L147" s="112"/>
      <c r="M147" s="112"/>
      <c r="N147" s="112"/>
      <c r="O147" s="112"/>
      <c r="P147" s="112"/>
      <c r="Q147" s="112"/>
      <c r="R147" s="112"/>
      <c r="S147" s="112"/>
      <c r="T147" s="112"/>
      <c r="U147" s="112"/>
      <c r="V147" s="114"/>
      <c r="W147" s="90"/>
      <c r="X147" s="29"/>
      <c r="Y147" s="29"/>
    </row>
    <row r="148" spans="1:25" x14ac:dyDescent="0.3">
      <c r="A148" s="4" t="s">
        <v>74</v>
      </c>
      <c r="B148" s="2">
        <f>'Ref. ACS-Counties-Pt2'!BF11</f>
        <v>59866</v>
      </c>
      <c r="C148" s="140">
        <f>'Ref. ACS-Counties-Pt2'!BG11</f>
        <v>4.0103349895129467E-2</v>
      </c>
      <c r="D148" s="2">
        <f>'Ref. ACS-Counties-Pt1'!CG1555</f>
        <v>58589</v>
      </c>
      <c r="E148" s="140">
        <f>'Ref. ACS-Counties-Pt1'!CH1555</f>
        <v>3.8076428410348598E-2</v>
      </c>
      <c r="F148" s="2">
        <f>'Ref. ACS-Counties-Pt1'!CJ1555</f>
        <v>53534</v>
      </c>
      <c r="G148" s="140">
        <f>'Ref. ACS-Counties-Pt1'!CK1555</f>
        <v>3.1703073422693039E-2</v>
      </c>
      <c r="H148" s="112"/>
      <c r="I148" s="112"/>
      <c r="J148" s="112"/>
      <c r="K148" s="112"/>
      <c r="L148" s="112"/>
      <c r="M148" s="112"/>
      <c r="N148" s="112"/>
      <c r="O148" s="112"/>
      <c r="P148" s="112"/>
      <c r="Q148" s="112"/>
      <c r="R148" s="112"/>
      <c r="S148" s="112"/>
      <c r="T148" s="112"/>
      <c r="U148" s="112"/>
      <c r="V148" s="114"/>
      <c r="W148" s="90"/>
      <c r="Y148" s="29"/>
    </row>
    <row r="149" spans="1:25" s="56" customFormat="1" x14ac:dyDescent="0.3">
      <c r="A149" s="4" t="s">
        <v>75</v>
      </c>
      <c r="B149" s="2">
        <f>'Ref. ACS-Counties-Pt2'!BF12</f>
        <v>170946</v>
      </c>
      <c r="C149" s="140">
        <f>'Ref. ACS-Counties-Pt2'!BG12</f>
        <v>0.11451420257195739</v>
      </c>
      <c r="D149" s="2">
        <f>'Ref. ACS-Counties-Pt1'!CG1556</f>
        <v>175880</v>
      </c>
      <c r="E149" s="140">
        <f>'Ref. ACS-Counties-Pt1'!CH1556</f>
        <v>0.11430272284579206</v>
      </c>
      <c r="F149" s="2">
        <f>'Ref. ACS-Counties-Pt1'!CJ1556</f>
        <v>187738</v>
      </c>
      <c r="G149" s="140">
        <f>'Ref. ACS-Counties-Pt1'!CK1556</f>
        <v>0.1111792804242079</v>
      </c>
      <c r="H149" s="112"/>
      <c r="I149" s="112"/>
      <c r="J149" s="112"/>
      <c r="K149" s="112"/>
      <c r="L149" s="112"/>
      <c r="M149" s="112"/>
      <c r="N149" s="112"/>
      <c r="O149" s="112"/>
      <c r="P149" s="112"/>
      <c r="Q149" s="112"/>
      <c r="R149" s="112"/>
      <c r="S149" s="112"/>
      <c r="T149" s="112"/>
      <c r="U149" s="112"/>
      <c r="V149" s="114"/>
      <c r="W149" s="90"/>
      <c r="Y149" s="29"/>
    </row>
    <row r="150" spans="1:25" s="56" customFormat="1" x14ac:dyDescent="0.3">
      <c r="A150" s="4" t="s">
        <v>76</v>
      </c>
      <c r="B150" s="2">
        <f>'Ref. ACS-Counties-Pt2'!BF13</f>
        <v>76815</v>
      </c>
      <c r="C150" s="140">
        <f>'Ref. ACS-Counties-Pt2'!BG13</f>
        <v>5.1457234861095949E-2</v>
      </c>
      <c r="D150" s="2">
        <f>'Ref. ACS-Counties-Pt1'!CG1557</f>
        <v>80112</v>
      </c>
      <c r="E150" s="140">
        <f>'Ref. ACS-Counties-Pt1'!CH1557</f>
        <v>5.2064019403127659E-2</v>
      </c>
      <c r="F150" s="2">
        <f>'Ref. ACS-Counties-Pt1'!CJ1557</f>
        <v>104456</v>
      </c>
      <c r="G150" s="140">
        <f>'Ref. ACS-Counties-Pt1'!CK1557</f>
        <v>6.1859308802645493E-2</v>
      </c>
      <c r="H150" s="112"/>
      <c r="I150" s="112"/>
      <c r="J150" s="112"/>
      <c r="K150" s="112"/>
      <c r="L150" s="112"/>
      <c r="M150" s="112"/>
      <c r="N150" s="112"/>
      <c r="O150" s="112"/>
      <c r="P150" s="112"/>
      <c r="Q150" s="112"/>
      <c r="R150" s="112"/>
      <c r="S150" s="112"/>
      <c r="T150" s="112"/>
      <c r="U150" s="112"/>
      <c r="V150" s="114"/>
      <c r="W150" s="90"/>
      <c r="Y150" s="29"/>
    </row>
    <row r="151" spans="1:25" s="56" customFormat="1" x14ac:dyDescent="0.3">
      <c r="A151" s="4" t="s">
        <v>77</v>
      </c>
      <c r="B151" s="2">
        <f>'Ref. ACS-Counties-Pt2'!BF14</f>
        <v>24098</v>
      </c>
      <c r="C151" s="140">
        <f>'Ref. ACS-Counties-Pt2'!BG14</f>
        <v>1.6142894560732802E-2</v>
      </c>
      <c r="D151" s="2">
        <f>'Ref. ACS-Counties-Pt1'!CG1558</f>
        <v>19360</v>
      </c>
      <c r="E151" s="140">
        <f>'Ref. ACS-Counties-Pt1'!CH1558</f>
        <v>1.2581878066264124E-2</v>
      </c>
      <c r="F151" s="2">
        <f>'Ref. ACS-Counties-Pt1'!CJ1558</f>
        <v>18948</v>
      </c>
      <c r="G151" s="140">
        <f>'Ref. ACS-Counties-Pt1'!CK1558</f>
        <v>1.1221090058900655E-2</v>
      </c>
      <c r="H151" s="112"/>
      <c r="I151" s="112"/>
      <c r="J151" s="112"/>
      <c r="K151" s="112"/>
      <c r="L151" s="112"/>
      <c r="M151" s="112"/>
      <c r="N151" s="112"/>
      <c r="O151" s="112"/>
      <c r="P151" s="112"/>
      <c r="Q151" s="112"/>
      <c r="R151" s="112"/>
      <c r="S151" s="112"/>
      <c r="T151" s="112"/>
      <c r="U151" s="112"/>
      <c r="V151" s="114"/>
      <c r="W151" s="90"/>
      <c r="Y151" s="29"/>
    </row>
    <row r="152" spans="1:25" s="56" customFormat="1" x14ac:dyDescent="0.3">
      <c r="A152" s="4" t="s">
        <v>78</v>
      </c>
      <c r="B152" s="2">
        <f>'Ref. ACS-Counties-Pt2'!BF15</f>
        <v>74038</v>
      </c>
      <c r="C152" s="140">
        <f>'Ref. ACS-Counties-Pt2'!BG15</f>
        <v>4.9596963544175247E-2</v>
      </c>
      <c r="D152" s="2">
        <f>'Ref. ACS-Counties-Pt1'!CG1559</f>
        <v>65062</v>
      </c>
      <c r="E152" s="140">
        <f>'Ref. ACS-Counties-Pt1'!CH1559</f>
        <v>4.2283168943557672E-2</v>
      </c>
      <c r="F152" s="2">
        <f>'Ref. ACS-Counties-Pt1'!CJ1559</f>
        <v>65392</v>
      </c>
      <c r="G152" s="140">
        <f>'Ref. ACS-Counties-Pt1'!CK1559</f>
        <v>3.8725433878595721E-2</v>
      </c>
      <c r="H152" s="112"/>
      <c r="I152" s="112"/>
      <c r="J152" s="112"/>
      <c r="K152" s="112"/>
      <c r="L152" s="112"/>
      <c r="M152" s="112"/>
      <c r="N152" s="112"/>
      <c r="O152" s="112"/>
      <c r="P152" s="112"/>
      <c r="Q152" s="112"/>
      <c r="R152" s="112"/>
      <c r="S152" s="112"/>
      <c r="T152" s="112"/>
      <c r="U152" s="112"/>
      <c r="V152" s="114"/>
      <c r="W152" s="90"/>
      <c r="Y152" s="29"/>
    </row>
    <row r="153" spans="1:25" s="56" customFormat="1" x14ac:dyDescent="0.3">
      <c r="A153" s="4" t="s">
        <v>79</v>
      </c>
      <c r="B153" s="2">
        <f>'Ref. ACS-Counties-Pt2'!BF16</f>
        <v>113307</v>
      </c>
      <c r="C153" s="140">
        <f>'Ref. ACS-Counties-Pt2'!BG16</f>
        <v>7.5902687110671066E-2</v>
      </c>
      <c r="D153" s="2">
        <f>'Ref. ACS-Counties-Pt1'!CG1560</f>
        <v>123862</v>
      </c>
      <c r="E153" s="140">
        <f>'Ref. ACS-Counties-Pt1'!CH1560</f>
        <v>8.0496724227459043E-2</v>
      </c>
      <c r="F153" s="2">
        <f>'Ref. ACS-Counties-Pt1'!CJ1560</f>
        <v>138808</v>
      </c>
      <c r="G153" s="140">
        <f>'Ref. ACS-Counties-Pt1'!CK1560</f>
        <v>8.2202716323405228E-2</v>
      </c>
      <c r="H153" s="112"/>
      <c r="I153" s="112"/>
      <c r="J153" s="112"/>
      <c r="K153" s="112"/>
      <c r="L153" s="112"/>
      <c r="M153" s="112"/>
      <c r="N153" s="112"/>
      <c r="O153" s="112"/>
      <c r="P153" s="112"/>
      <c r="Q153" s="112"/>
      <c r="R153" s="112"/>
      <c r="S153" s="112"/>
      <c r="T153" s="112"/>
      <c r="U153" s="112"/>
      <c r="V153" s="114"/>
      <c r="W153" s="90"/>
      <c r="Y153" s="29"/>
    </row>
    <row r="154" spans="1:25" s="56" customFormat="1" x14ac:dyDescent="0.3">
      <c r="A154" s="4" t="s">
        <v>80</v>
      </c>
      <c r="B154" s="2">
        <f>'Ref. ACS-Counties-Pt2'!BF17</f>
        <v>306002</v>
      </c>
      <c r="C154" s="140">
        <f>'Ref. ACS-Counties-Pt2'!BG17</f>
        <v>0.20498622380999912</v>
      </c>
      <c r="D154" s="2">
        <f>'Ref. ACS-Counties-Pt1'!CG1561</f>
        <v>328827</v>
      </c>
      <c r="E154" s="140">
        <f>'Ref. ACS-Counties-Pt1'!CH1561</f>
        <v>0.2137015092404666</v>
      </c>
      <c r="F154" s="2">
        <f>'Ref. ACS-Counties-Pt1'!CJ1561</f>
        <v>365021</v>
      </c>
      <c r="G154" s="140">
        <f>'Ref. ACS-Counties-Pt1'!CK1561</f>
        <v>0.21616706324625165</v>
      </c>
      <c r="H154" s="112"/>
      <c r="I154" s="112"/>
      <c r="J154" s="112"/>
      <c r="K154" s="112"/>
      <c r="L154" s="112"/>
      <c r="M154" s="112"/>
      <c r="N154" s="112"/>
      <c r="O154" s="112"/>
      <c r="P154" s="112"/>
      <c r="Q154" s="112"/>
      <c r="R154" s="112"/>
      <c r="S154" s="112"/>
      <c r="T154" s="112"/>
      <c r="U154" s="112"/>
      <c r="V154" s="114"/>
      <c r="W154" s="90"/>
      <c r="Y154" s="29"/>
    </row>
    <row r="155" spans="1:25" s="56" customFormat="1" x14ac:dyDescent="0.3">
      <c r="A155" s="4" t="s">
        <v>81</v>
      </c>
      <c r="B155" s="2">
        <f>'Ref. ACS-Counties-Pt2'!BF18</f>
        <v>111400</v>
      </c>
      <c r="C155" s="140">
        <f>'Ref. ACS-Counties-Pt2'!BG18</f>
        <v>7.4625215954254878E-2</v>
      </c>
      <c r="D155" s="2">
        <f>'Ref. ACS-Counties-Pt1'!CG1562</f>
        <v>125249</v>
      </c>
      <c r="E155" s="140">
        <f>'Ref. ACS-Counties-Pt1'!CH1562</f>
        <v>8.1398122206689835E-2</v>
      </c>
      <c r="F155" s="2">
        <f>'Ref. ACS-Counties-Pt1'!CJ1562</f>
        <v>142444</v>
      </c>
      <c r="G155" s="140">
        <f>'Ref. ACS-Counties-Pt1'!CK1562</f>
        <v>8.4355971730528015E-2</v>
      </c>
      <c r="H155" s="112"/>
      <c r="I155" s="112"/>
      <c r="J155" s="112"/>
      <c r="K155" s="112"/>
      <c r="L155" s="112"/>
      <c r="M155" s="112"/>
      <c r="N155" s="112"/>
      <c r="O155" s="112"/>
      <c r="P155" s="112"/>
      <c r="Q155" s="112"/>
      <c r="R155" s="112"/>
      <c r="S155" s="112"/>
      <c r="T155" s="112"/>
      <c r="U155" s="112"/>
      <c r="V155" s="114"/>
      <c r="W155" s="90"/>
      <c r="Y155" s="29"/>
    </row>
    <row r="156" spans="1:25" s="56" customFormat="1" x14ac:dyDescent="0.3">
      <c r="A156" s="4" t="s">
        <v>82</v>
      </c>
      <c r="B156" s="2">
        <f>'Ref. ACS-Counties-Pt2'!BF19</f>
        <v>69507</v>
      </c>
      <c r="C156" s="140">
        <f>'Ref. ACS-Counties-Pt2'!BG19</f>
        <v>4.6561713512858115E-2</v>
      </c>
      <c r="D156" s="2">
        <f>'Ref. ACS-Counties-Pt1'!CG1563</f>
        <v>70170</v>
      </c>
      <c r="E156" s="140">
        <f>'Ref. ACS-Counties-Pt1'!CH1563</f>
        <v>4.5602809086247607E-2</v>
      </c>
      <c r="F156" s="2">
        <f>'Ref. ACS-Counties-Pt1'!CJ1563</f>
        <v>77789</v>
      </c>
      <c r="G156" s="140">
        <f>'Ref. ACS-Counties-Pt1'!CK1563</f>
        <v>4.6066992537039428E-2</v>
      </c>
      <c r="H156" s="112"/>
      <c r="I156" s="112"/>
      <c r="J156" s="112"/>
      <c r="K156" s="112"/>
      <c r="L156" s="112"/>
      <c r="M156" s="112"/>
      <c r="N156" s="112"/>
      <c r="O156" s="112"/>
      <c r="P156" s="112"/>
      <c r="Q156" s="112"/>
      <c r="R156" s="112"/>
      <c r="S156" s="112"/>
      <c r="T156" s="112"/>
      <c r="U156" s="112"/>
      <c r="V156" s="114"/>
      <c r="W156" s="90"/>
      <c r="Y156" s="29"/>
    </row>
    <row r="157" spans="1:25" s="56" customFormat="1" x14ac:dyDescent="0.3">
      <c r="A157" s="4" t="s">
        <v>83</v>
      </c>
      <c r="B157" s="2">
        <f>'Ref. ACS-Counties-Pt2'!BF20</f>
        <v>90013</v>
      </c>
      <c r="C157" s="140">
        <f>'Ref. ACS-Counties-Pt2'!BG20</f>
        <v>6.0298380284473464E-2</v>
      </c>
      <c r="D157" s="2">
        <f>'Ref. ACS-Counties-Pt1'!CG1564</f>
        <v>90559</v>
      </c>
      <c r="E157" s="140">
        <f>'Ref. ACS-Counties-Pt1'!CH1564</f>
        <v>5.8853424369979999E-2</v>
      </c>
      <c r="F157" s="2">
        <f>'Ref. ACS-Counties-Pt1'!CJ1564</f>
        <v>97217</v>
      </c>
      <c r="G157" s="140">
        <f>'Ref. ACS-Counties-Pt1'!CK1564</f>
        <v>5.7572340735494248E-2</v>
      </c>
      <c r="H157" s="112"/>
      <c r="I157" s="112"/>
      <c r="J157" s="112"/>
      <c r="K157" s="112"/>
      <c r="L157" s="112"/>
      <c r="M157" s="112"/>
      <c r="N157" s="112"/>
      <c r="O157" s="112"/>
      <c r="P157" s="112"/>
      <c r="Q157" s="112"/>
      <c r="R157" s="112"/>
      <c r="S157" s="112"/>
      <c r="T157" s="112"/>
      <c r="U157" s="112"/>
      <c r="V157" s="114"/>
      <c r="W157" s="90"/>
      <c r="Y157" s="29"/>
    </row>
    <row r="158" spans="1:25" s="56" customFormat="1" x14ac:dyDescent="0.3">
      <c r="A158" s="56" t="s">
        <v>84</v>
      </c>
      <c r="H158" s="108"/>
      <c r="I158" s="108"/>
      <c r="J158" s="108"/>
      <c r="K158" s="108"/>
      <c r="L158" s="108"/>
      <c r="M158" s="108"/>
      <c r="N158" s="108"/>
      <c r="O158" s="108"/>
      <c r="P158" s="108"/>
      <c r="Q158" s="108"/>
      <c r="R158" s="108"/>
      <c r="S158" s="108"/>
      <c r="T158" s="108"/>
      <c r="U158" s="108"/>
      <c r="V158" s="114"/>
      <c r="W158" s="53"/>
      <c r="Y158" s="29"/>
    </row>
    <row r="159" spans="1:25" s="276" customFormat="1" x14ac:dyDescent="0.3">
      <c r="W159" s="53"/>
      <c r="Y159" s="29"/>
    </row>
    <row r="160" spans="1:25" s="276" customFormat="1" x14ac:dyDescent="0.3">
      <c r="W160" s="53"/>
      <c r="Y160" s="29"/>
    </row>
    <row r="161" spans="1:25" s="276" customFormat="1" x14ac:dyDescent="0.3">
      <c r="W161" s="53"/>
      <c r="Y161" s="29"/>
    </row>
    <row r="162" spans="1:25" s="291" customFormat="1" x14ac:dyDescent="0.3">
      <c r="W162" s="53"/>
      <c r="X162" s="291" t="s">
        <v>84</v>
      </c>
      <c r="Y162" s="29"/>
    </row>
    <row r="163" spans="1:25" s="56" customFormat="1" x14ac:dyDescent="0.3">
      <c r="H163" s="108"/>
      <c r="I163" s="108"/>
      <c r="J163" s="108"/>
      <c r="K163" s="108"/>
      <c r="L163" s="108"/>
      <c r="M163" s="108"/>
      <c r="N163" s="108"/>
      <c r="O163" s="108"/>
      <c r="P163" s="108"/>
      <c r="Q163" s="108"/>
      <c r="R163" s="108"/>
      <c r="S163" s="108"/>
      <c r="T163" s="108"/>
      <c r="U163" s="108"/>
      <c r="V163" s="114"/>
      <c r="W163" s="53"/>
      <c r="Y163" s="29"/>
    </row>
    <row r="164" spans="1:25" x14ac:dyDescent="0.3">
      <c r="A164" s="7" t="s">
        <v>1551</v>
      </c>
      <c r="V164" s="114"/>
      <c r="X164" s="299" t="s">
        <v>1553</v>
      </c>
      <c r="Y164" s="29"/>
    </row>
    <row r="165" spans="1:25" ht="41.25" customHeight="1" x14ac:dyDescent="0.3">
      <c r="A165" s="1" t="s">
        <v>0</v>
      </c>
      <c r="B165" s="86" t="s">
        <v>19</v>
      </c>
      <c r="C165" s="86" t="s">
        <v>19</v>
      </c>
      <c r="D165" s="86" t="s">
        <v>749</v>
      </c>
      <c r="E165" s="86" t="s">
        <v>749</v>
      </c>
      <c r="F165" s="86" t="s">
        <v>750</v>
      </c>
      <c r="G165" s="86" t="s">
        <v>750</v>
      </c>
      <c r="H165" s="86" t="s">
        <v>751</v>
      </c>
      <c r="I165" s="86" t="s">
        <v>751</v>
      </c>
      <c r="J165" s="86" t="s">
        <v>752</v>
      </c>
      <c r="K165" s="86" t="s">
        <v>752</v>
      </c>
      <c r="L165" s="86" t="s">
        <v>753</v>
      </c>
      <c r="M165" s="86" t="s">
        <v>753</v>
      </c>
      <c r="N165" s="86" t="s">
        <v>754</v>
      </c>
      <c r="O165" s="86" t="s">
        <v>754</v>
      </c>
      <c r="P165" s="86" t="s">
        <v>755</v>
      </c>
      <c r="Q165" s="86" t="s">
        <v>755</v>
      </c>
      <c r="R165" s="86" t="s">
        <v>757</v>
      </c>
      <c r="S165" s="86" t="s">
        <v>757</v>
      </c>
      <c r="T165" s="86" t="s">
        <v>1</v>
      </c>
      <c r="U165" s="86" t="s">
        <v>1</v>
      </c>
      <c r="V165" s="114"/>
      <c r="W165" s="78"/>
      <c r="X165" s="29"/>
      <c r="Y165" s="29"/>
    </row>
    <row r="166" spans="1:25" x14ac:dyDescent="0.3">
      <c r="A166" s="4" t="s">
        <v>2</v>
      </c>
      <c r="B166" s="2">
        <f>'Ref. ACS-Counties-Pt1'!H1551</f>
        <v>407511</v>
      </c>
      <c r="C166" s="140"/>
      <c r="D166" s="2">
        <f>'Ref. ACS-Counties-Pt1'!R1551</f>
        <v>343445</v>
      </c>
      <c r="E166" s="140"/>
      <c r="F166" s="2">
        <f>'Ref. ACS-Counties-Pt1'!AB1551</f>
        <v>54408</v>
      </c>
      <c r="G166" s="140"/>
      <c r="H166" s="2">
        <f>'Ref. ACS-Counties-Pt1'!AL1551</f>
        <v>58268</v>
      </c>
      <c r="I166" s="140"/>
      <c r="J166" s="2">
        <f>'Ref. ACS-Counties-Pt1'!AV1551</f>
        <v>104983</v>
      </c>
      <c r="K166" s="140"/>
      <c r="L166" s="2">
        <f>'Ref. ACS-Counties-Pt1'!BF1551</f>
        <v>313129</v>
      </c>
      <c r="M166" s="140"/>
      <c r="N166" s="2">
        <f>'Ref. ACS-Counties-Pt1'!BP1551</f>
        <v>228175</v>
      </c>
      <c r="O166" s="140"/>
      <c r="P166" s="2">
        <f>'Ref. ACS-Counties-Pt1'!BZ1551</f>
        <v>178687</v>
      </c>
      <c r="Q166" s="140"/>
      <c r="R166" s="2">
        <f>'Ref. ACS-Counties-Pt1'!CJ1551</f>
        <v>1688606</v>
      </c>
      <c r="S166" s="140"/>
      <c r="T166" s="2">
        <f>'Ref. ACS-State'!H1551</f>
        <v>18591241</v>
      </c>
      <c r="U166" s="140"/>
      <c r="V166" s="114"/>
      <c r="W166" s="79"/>
      <c r="X166" s="29"/>
      <c r="Y166" s="29"/>
    </row>
    <row r="167" spans="1:25" x14ac:dyDescent="0.3">
      <c r="A167" s="4" t="s">
        <v>71</v>
      </c>
      <c r="B167" s="2">
        <f>'Ref. ACS-Counties-Pt1'!H1552</f>
        <v>39505</v>
      </c>
      <c r="C167" s="140">
        <f>'Ref. ACS-Counties-Pt1'!I1552</f>
        <v>9.6942168432263179E-2</v>
      </c>
      <c r="D167" s="2">
        <f>'Ref. ACS-Counties-Pt1'!R1552</f>
        <v>54356</v>
      </c>
      <c r="E167" s="140">
        <f>'Ref. ACS-Counties-Pt1'!S1552</f>
        <v>0.15826697142191617</v>
      </c>
      <c r="F167" s="2">
        <f>'Ref. ACS-Counties-Pt1'!AB1552</f>
        <v>8023</v>
      </c>
      <c r="G167" s="140">
        <f>'Ref. ACS-Counties-Pt1'!AC1552</f>
        <v>0.14745993236288782</v>
      </c>
      <c r="H167" s="2">
        <f>'Ref. ACS-Counties-Pt1'!AL1552</f>
        <v>8769</v>
      </c>
      <c r="I167" s="140">
        <f>'Ref. ACS-Counties-Pt1'!AM1552</f>
        <v>0.1504942678657239</v>
      </c>
      <c r="J167" s="2">
        <f>'Ref. ACS-Counties-Pt1'!AV1552</f>
        <v>13561</v>
      </c>
      <c r="K167" s="140">
        <f>'Ref. ACS-Counties-Pt1'!AW1552</f>
        <v>0.12917329472390768</v>
      </c>
      <c r="L167" s="2">
        <f>'Ref. ACS-Counties-Pt1'!BF1552</f>
        <v>14159</v>
      </c>
      <c r="M167" s="140">
        <f>'Ref. ACS-Counties-Pt1'!BG1552</f>
        <v>4.5217785641061672E-2</v>
      </c>
      <c r="N167" s="2">
        <f>'Ref. ACS-Counties-Pt1'!BP1552</f>
        <v>12804</v>
      </c>
      <c r="O167" s="140">
        <f>'Ref. ACS-Counties-Pt1'!BQ1552</f>
        <v>5.6114824148131917E-2</v>
      </c>
      <c r="P167" s="2">
        <f>'Ref. ACS-Counties-Pt1'!BZ1552</f>
        <v>29860</v>
      </c>
      <c r="Q167" s="140">
        <f>'Ref. ACS-Counties-Pt1'!CA1552</f>
        <v>0.16710784780090326</v>
      </c>
      <c r="R167" s="2">
        <f>'Ref. ACS-Counties-Pt1'!CJ1552</f>
        <v>181037</v>
      </c>
      <c r="S167" s="140">
        <f>'Ref. ACS-Counties-Pt1'!CK1552</f>
        <v>0.10721091835514028</v>
      </c>
      <c r="T167" s="2">
        <f>'Ref. ACS-State'!H1552</f>
        <v>415545</v>
      </c>
      <c r="U167" s="140">
        <f>'Ref. ACS-State'!I1552</f>
        <v>2.2351654738917107E-2</v>
      </c>
      <c r="V167" s="114"/>
      <c r="W167" s="79"/>
      <c r="X167" s="29"/>
      <c r="Y167" s="29"/>
    </row>
    <row r="168" spans="1:25" x14ac:dyDescent="0.3">
      <c r="A168" s="4" t="s">
        <v>72</v>
      </c>
      <c r="B168" s="2">
        <f>'Ref. ACS-Counties-Pt1'!H1553</f>
        <v>24083</v>
      </c>
      <c r="C168" s="140">
        <f>'Ref. ACS-Counties-Pt1'!I1553</f>
        <v>5.9097791225267537E-2</v>
      </c>
      <c r="D168" s="2">
        <f>'Ref. ACS-Counties-Pt1'!R1553</f>
        <v>24066</v>
      </c>
      <c r="E168" s="140">
        <f>'Ref. ACS-Counties-Pt1'!S1553</f>
        <v>7.007235510780474E-2</v>
      </c>
      <c r="F168" s="2">
        <f>'Ref. ACS-Counties-Pt1'!AB1553</f>
        <v>2034</v>
      </c>
      <c r="G168" s="140">
        <f>'Ref. ACS-Counties-Pt1'!AC1553</f>
        <v>3.7384208204675785E-2</v>
      </c>
      <c r="H168" s="2">
        <f>'Ref. ACS-Counties-Pt1'!AL1553</f>
        <v>4865</v>
      </c>
      <c r="I168" s="140">
        <f>'Ref. ACS-Counties-Pt1'!AM1553</f>
        <v>8.3493512734262379E-2</v>
      </c>
      <c r="J168" s="2">
        <f>'Ref. ACS-Counties-Pt1'!AV1553</f>
        <v>7465</v>
      </c>
      <c r="K168" s="140">
        <f>'Ref. ACS-Counties-Pt1'!AW1553</f>
        <v>7.1106750616766523E-2</v>
      </c>
      <c r="L168" s="2">
        <f>'Ref. ACS-Counties-Pt1'!BF1553</f>
        <v>26702</v>
      </c>
      <c r="M168" s="140">
        <f>'Ref. ACS-Counties-Pt1'!BG1553</f>
        <v>8.5274758965154934E-2</v>
      </c>
      <c r="N168" s="2">
        <f>'Ref. ACS-Counties-Pt1'!BP1553</f>
        <v>18678</v>
      </c>
      <c r="O168" s="140">
        <f>'Ref. ACS-Counties-Pt1'!BQ1553</f>
        <v>8.1858222855264604E-2</v>
      </c>
      <c r="P168" s="2">
        <f>'Ref. ACS-Counties-Pt1'!BZ1553</f>
        <v>9562</v>
      </c>
      <c r="Q168" s="140">
        <f>'Ref. ACS-Counties-Pt1'!CA1553</f>
        <v>5.3512566666853216E-2</v>
      </c>
      <c r="R168" s="2">
        <f>'Ref. ACS-Counties-Pt1'!CJ1553</f>
        <v>117455</v>
      </c>
      <c r="S168" s="140">
        <f>'Ref. ACS-Counties-Pt1'!CK1553</f>
        <v>6.9557374544446715E-2</v>
      </c>
      <c r="T168" s="2">
        <f>'Ref. ACS-State'!H1553</f>
        <v>1175234</v>
      </c>
      <c r="U168" s="140">
        <f>'Ref. ACS-State'!I1553</f>
        <v>6.321439219684151E-2</v>
      </c>
      <c r="V168" s="114"/>
      <c r="W168" s="79"/>
      <c r="X168" s="29"/>
      <c r="Y168" s="29"/>
    </row>
    <row r="169" spans="1:25" x14ac:dyDescent="0.3">
      <c r="A169" s="4" t="s">
        <v>73</v>
      </c>
      <c r="B169" s="2">
        <f>'Ref. ACS-Counties-Pt1'!H1554</f>
        <v>27876</v>
      </c>
      <c r="C169" s="140">
        <f>'Ref. ACS-Counties-Pt1'!I1554</f>
        <v>6.8405515433939204E-2</v>
      </c>
      <c r="D169" s="2">
        <f>'Ref. ACS-Counties-Pt1'!R1554</f>
        <v>18237</v>
      </c>
      <c r="E169" s="140">
        <f>'Ref. ACS-Counties-Pt1'!S1554</f>
        <v>5.310020527304226E-2</v>
      </c>
      <c r="F169" s="2">
        <f>'Ref. ACS-Counties-Pt1'!AB1554</f>
        <v>3894</v>
      </c>
      <c r="G169" s="140">
        <f>'Ref. ACS-Counties-Pt1'!AC1554</f>
        <v>7.1570357300397E-2</v>
      </c>
      <c r="H169" s="2">
        <f>'Ref. ACS-Counties-Pt1'!AL1554</f>
        <v>5409</v>
      </c>
      <c r="I169" s="140">
        <f>'Ref. ACS-Counties-Pt1'!AM1554</f>
        <v>9.2829683531269302E-2</v>
      </c>
      <c r="J169" s="2">
        <f>'Ref. ACS-Counties-Pt1'!AV1554</f>
        <v>11854</v>
      </c>
      <c r="K169" s="140">
        <f>'Ref. ACS-Counties-Pt1'!AW1554</f>
        <v>0.11291351933170132</v>
      </c>
      <c r="L169" s="2">
        <f>'Ref. ACS-Counties-Pt1'!BF1554</f>
        <v>29738</v>
      </c>
      <c r="M169" s="140">
        <f>'Ref. ACS-Counties-Pt1'!BG1554</f>
        <v>9.4970443491340636E-2</v>
      </c>
      <c r="N169" s="2">
        <f>'Ref. ACS-Counties-Pt1'!BP1554</f>
        <v>27394</v>
      </c>
      <c r="O169" s="140">
        <f>'Ref. ACS-Counties-Pt1'!BQ1554</f>
        <v>0.12005697381395858</v>
      </c>
      <c r="P169" s="2">
        <f>'Ref. ACS-Counties-Pt1'!BZ1554</f>
        <v>14365</v>
      </c>
      <c r="Q169" s="140">
        <f>'Ref. ACS-Counties-Pt1'!CA1554</f>
        <v>8.039197031681096E-2</v>
      </c>
      <c r="R169" s="2">
        <f>'Ref. ACS-Counties-Pt1'!CJ1554</f>
        <v>138767</v>
      </c>
      <c r="S169" s="140">
        <f>'Ref. ACS-Counties-Pt1'!CK1554</f>
        <v>8.2178435940651634E-2</v>
      </c>
      <c r="T169" s="2">
        <f>'Ref. ACS-State'!H1554</f>
        <v>1692820</v>
      </c>
      <c r="U169" s="140">
        <f>'Ref. ACS-State'!I1554</f>
        <v>9.1054706891272083E-2</v>
      </c>
      <c r="V169" s="114"/>
      <c r="W169" s="79"/>
      <c r="X169" s="29"/>
      <c r="Y169" s="29"/>
    </row>
    <row r="170" spans="1:25" x14ac:dyDescent="0.3">
      <c r="A170" s="4" t="s">
        <v>74</v>
      </c>
      <c r="B170" s="2">
        <f>'Ref. ACS-Counties-Pt1'!H1555</f>
        <v>13547</v>
      </c>
      <c r="C170" s="140">
        <f>'Ref. ACS-Counties-Pt1'!I1555</f>
        <v>3.3243274414678378E-2</v>
      </c>
      <c r="D170" s="2">
        <f>'Ref. ACS-Counties-Pt1'!R1555</f>
        <v>9696</v>
      </c>
      <c r="E170" s="140">
        <f>'Ref. ACS-Counties-Pt1'!S1555</f>
        <v>2.8231594578462346E-2</v>
      </c>
      <c r="F170" s="2">
        <f>'Ref. ACS-Counties-Pt1'!AB1555</f>
        <v>1261</v>
      </c>
      <c r="G170" s="140">
        <f>'Ref. ACS-Counties-Pt1'!AC1555</f>
        <v>2.3176738714894868E-2</v>
      </c>
      <c r="H170" s="2">
        <f>'Ref. ACS-Counties-Pt1'!AL1555</f>
        <v>1281</v>
      </c>
      <c r="I170" s="140">
        <f>'Ref. ACS-Counties-Pt1'!AM1555</f>
        <v>2.1984622777510811E-2</v>
      </c>
      <c r="J170" s="2">
        <f>'Ref. ACS-Counties-Pt1'!AV1555</f>
        <v>3403</v>
      </c>
      <c r="K170" s="140">
        <f>'Ref. ACS-Counties-Pt1'!AW1555</f>
        <v>3.2414771915452979E-2</v>
      </c>
      <c r="L170" s="2">
        <f>'Ref. ACS-Counties-Pt1'!BF1555</f>
        <v>9947</v>
      </c>
      <c r="M170" s="140">
        <f>'Ref. ACS-Counties-Pt1'!BG1555</f>
        <v>3.1766460468369263E-2</v>
      </c>
      <c r="N170" s="2">
        <f>'Ref. ACS-Counties-Pt1'!BP1555</f>
        <v>8533</v>
      </c>
      <c r="O170" s="140">
        <f>'Ref. ACS-Counties-Pt1'!BQ1555</f>
        <v>3.7396734962200064E-2</v>
      </c>
      <c r="P170" s="2">
        <f>'Ref. ACS-Counties-Pt1'!BZ1555</f>
        <v>5866</v>
      </c>
      <c r="Q170" s="140">
        <f>'Ref. ACS-Counties-Pt1'!CA1555</f>
        <v>3.2828353489621515E-2</v>
      </c>
      <c r="R170" s="2">
        <f>'Ref. ACS-Counties-Pt1'!CJ1555</f>
        <v>53534</v>
      </c>
      <c r="S170" s="140">
        <f>'Ref. ACS-Counties-Pt1'!CK1555</f>
        <v>3.1703073422693039E-2</v>
      </c>
      <c r="T170" s="2">
        <f>'Ref. ACS-State'!H1555</f>
        <v>525711</v>
      </c>
      <c r="U170" s="140">
        <f>'Ref. ACS-State'!I1555</f>
        <v>2.8277348456727552E-2</v>
      </c>
      <c r="V170" s="114"/>
      <c r="W170" s="79"/>
      <c r="X170" s="29"/>
      <c r="Y170" s="29"/>
    </row>
    <row r="171" spans="1:25" x14ac:dyDescent="0.3">
      <c r="A171" s="4" t="s">
        <v>75</v>
      </c>
      <c r="B171" s="2">
        <f>'Ref. ACS-Counties-Pt1'!H1556</f>
        <v>42500</v>
      </c>
      <c r="C171" s="140">
        <f>'Ref. ACS-Counties-Pt1'!I1556</f>
        <v>0.10429166329252462</v>
      </c>
      <c r="D171" s="2">
        <f>'Ref. ACS-Counties-Pt1'!R1556</f>
        <v>35855</v>
      </c>
      <c r="E171" s="140">
        <f>'Ref. ACS-Counties-Pt1'!S1556</f>
        <v>0.10439808411827221</v>
      </c>
      <c r="F171" s="2">
        <f>'Ref. ACS-Counties-Pt1'!AB1556</f>
        <v>5453</v>
      </c>
      <c r="G171" s="140">
        <f>'Ref. ACS-Counties-Pt1'!AC1556</f>
        <v>0.10022423173062785</v>
      </c>
      <c r="H171" s="2">
        <f>'Ref. ACS-Counties-Pt1'!AL1556</f>
        <v>5681</v>
      </c>
      <c r="I171" s="140">
        <f>'Ref. ACS-Counties-Pt1'!AM1556</f>
        <v>9.7497768929772771E-2</v>
      </c>
      <c r="J171" s="2">
        <f>'Ref. ACS-Counties-Pt1'!AV1556</f>
        <v>11715</v>
      </c>
      <c r="K171" s="140">
        <f>'Ref. ACS-Counties-Pt1'!AW1556</f>
        <v>0.1115894954421192</v>
      </c>
      <c r="L171" s="2">
        <f>'Ref. ACS-Counties-Pt1'!BF1556</f>
        <v>37690</v>
      </c>
      <c r="M171" s="140">
        <f>'Ref. ACS-Counties-Pt1'!BG1556</f>
        <v>0.12036572786295743</v>
      </c>
      <c r="N171" s="2">
        <f>'Ref. ACS-Counties-Pt1'!BP1556</f>
        <v>28622</v>
      </c>
      <c r="O171" s="140">
        <f>'Ref. ACS-Counties-Pt1'!BQ1556</f>
        <v>0.12543880793250795</v>
      </c>
      <c r="P171" s="2">
        <f>'Ref. ACS-Counties-Pt1'!BZ1556</f>
        <v>20222</v>
      </c>
      <c r="Q171" s="140">
        <f>'Ref. ACS-Counties-Pt1'!CA1556</f>
        <v>0.11316995640421519</v>
      </c>
      <c r="R171" s="2">
        <f>'Ref. ACS-Counties-Pt1'!CJ1556</f>
        <v>187738</v>
      </c>
      <c r="S171" s="140">
        <f>'Ref. ACS-Counties-Pt1'!CK1556</f>
        <v>0.1111792804242079</v>
      </c>
      <c r="T171" s="2">
        <f>'Ref. ACS-State'!H1556</f>
        <v>1950499</v>
      </c>
      <c r="U171" s="140">
        <f>'Ref. ACS-State'!I1556</f>
        <v>0.10491494354787827</v>
      </c>
      <c r="V171" s="114"/>
      <c r="W171" s="79"/>
      <c r="X171" s="29"/>
      <c r="Y171" s="29"/>
    </row>
    <row r="172" spans="1:25" x14ac:dyDescent="0.3">
      <c r="A172" s="4" t="s">
        <v>76</v>
      </c>
      <c r="B172" s="2">
        <f>'Ref. ACS-Counties-Pt1'!H1557</f>
        <v>21727</v>
      </c>
      <c r="C172" s="140">
        <f>'Ref. ACS-Counties-Pt1'!I1557</f>
        <v>5.3316352196627823E-2</v>
      </c>
      <c r="D172" s="2">
        <f>'Ref. ACS-Counties-Pt1'!R1557</f>
        <v>20163</v>
      </c>
      <c r="E172" s="140">
        <f>'Ref. ACS-Counties-Pt1'!S1557</f>
        <v>5.8708090087204644E-2</v>
      </c>
      <c r="F172" s="2">
        <f>'Ref. ACS-Counties-Pt1'!AB1557</f>
        <v>2809</v>
      </c>
      <c r="G172" s="140">
        <f>'Ref. ACS-Counties-Pt1'!AC1557</f>
        <v>5.1628436994559622E-2</v>
      </c>
      <c r="H172" s="2">
        <f>'Ref. ACS-Counties-Pt1'!AL1557</f>
        <v>2710</v>
      </c>
      <c r="I172" s="140">
        <f>'Ref. ACS-Counties-Pt1'!AM1557</f>
        <v>4.6509233198324978E-2</v>
      </c>
      <c r="J172" s="2">
        <f>'Ref. ACS-Counties-Pt1'!AV1557</f>
        <v>6176</v>
      </c>
      <c r="K172" s="140">
        <f>'Ref. ACS-Counties-Pt1'!AW1557</f>
        <v>5.8828572245030145E-2</v>
      </c>
      <c r="L172" s="2">
        <f>'Ref. ACS-Counties-Pt1'!BF1557</f>
        <v>27126</v>
      </c>
      <c r="M172" s="140">
        <f>'Ref. ACS-Counties-Pt1'!BG1557</f>
        <v>8.6628833483963483E-2</v>
      </c>
      <c r="N172" s="2">
        <f>'Ref. ACS-Counties-Pt1'!BP1557</f>
        <v>15688</v>
      </c>
      <c r="O172" s="140">
        <f>'Ref. ACS-Counties-Pt1'!BQ1557</f>
        <v>6.8754245644790185E-2</v>
      </c>
      <c r="P172" s="2">
        <f>'Ref. ACS-Counties-Pt1'!BZ1557</f>
        <v>8057</v>
      </c>
      <c r="Q172" s="140">
        <f>'Ref. ACS-Counties-Pt1'!CA1557</f>
        <v>4.5090017740518337E-2</v>
      </c>
      <c r="R172" s="2">
        <f>'Ref. ACS-Counties-Pt1'!CJ1557</f>
        <v>104456</v>
      </c>
      <c r="S172" s="140">
        <f>'Ref. ACS-Counties-Pt1'!CK1557</f>
        <v>6.1859308802645493E-2</v>
      </c>
      <c r="T172" s="2">
        <f>'Ref. ACS-State'!H1557</f>
        <v>993917</v>
      </c>
      <c r="U172" s="140">
        <f>'Ref. ACS-State'!I1557</f>
        <v>5.3461573651807322E-2</v>
      </c>
      <c r="V172" s="114"/>
      <c r="W172" s="79"/>
      <c r="X172" s="29"/>
      <c r="Y172" s="29"/>
    </row>
    <row r="173" spans="1:25" x14ac:dyDescent="0.3">
      <c r="A173" s="4" t="s">
        <v>77</v>
      </c>
      <c r="B173" s="2">
        <f>'Ref. ACS-Counties-Pt1'!H1558</f>
        <v>5111</v>
      </c>
      <c r="C173" s="140">
        <f>'Ref. ACS-Counties-Pt1'!I1558</f>
        <v>1.2541992731484548E-2</v>
      </c>
      <c r="D173" s="2">
        <f>'Ref. ACS-Counties-Pt1'!R1558</f>
        <v>3585</v>
      </c>
      <c r="E173" s="140">
        <f>'Ref. ACS-Counties-Pt1'!S1558</f>
        <v>1.0438352574648051E-2</v>
      </c>
      <c r="F173" s="2">
        <f>'Ref. ACS-Counties-Pt1'!AB1558</f>
        <v>479</v>
      </c>
      <c r="G173" s="140">
        <f>'Ref. ACS-Counties-Pt1'!AC1558</f>
        <v>8.803852374650787E-3</v>
      </c>
      <c r="H173" s="2">
        <f>'Ref. ACS-Counties-Pt1'!AL1558</f>
        <v>699</v>
      </c>
      <c r="I173" s="140">
        <f>'Ref. ACS-Counties-Pt1'!AM1558</f>
        <v>1.199629299100707E-2</v>
      </c>
      <c r="J173" s="2">
        <f>'Ref. ACS-Counties-Pt1'!AV1558</f>
        <v>960</v>
      </c>
      <c r="K173" s="140">
        <f>'Ref. ACS-Counties-Pt1'!AW1558</f>
        <v>9.1443376546678987E-3</v>
      </c>
      <c r="L173" s="2">
        <f>'Ref. ACS-Counties-Pt1'!BF1558</f>
        <v>4205</v>
      </c>
      <c r="M173" s="140">
        <f>'Ref. ACS-Counties-Pt1'!BG1558</f>
        <v>1.3428970168844151E-2</v>
      </c>
      <c r="N173" s="2">
        <f>'Ref. ACS-Counties-Pt1'!BP1558</f>
        <v>2406</v>
      </c>
      <c r="O173" s="140">
        <f>'Ref. ACS-Counties-Pt1'!BQ1558</f>
        <v>1.0544538183411854E-2</v>
      </c>
      <c r="P173" s="2">
        <f>'Ref. ACS-Counties-Pt1'!BZ1558</f>
        <v>1503</v>
      </c>
      <c r="Q173" s="140">
        <f>'Ref. ACS-Counties-Pt1'!CA1558</f>
        <v>8.4113561702865904E-3</v>
      </c>
      <c r="R173" s="2">
        <f>'Ref. ACS-Counties-Pt1'!CJ1558</f>
        <v>18948</v>
      </c>
      <c r="S173" s="140">
        <f>'Ref. ACS-Counties-Pt1'!CK1558</f>
        <v>1.1221090058900655E-2</v>
      </c>
      <c r="T173" s="2">
        <f>'Ref. ACS-State'!H1558</f>
        <v>539809</v>
      </c>
      <c r="U173" s="140">
        <f>'Ref. ACS-State'!I1558</f>
        <v>2.9035662546679913E-2</v>
      </c>
      <c r="V173" s="114"/>
      <c r="W173" s="79"/>
      <c r="X173" s="29"/>
      <c r="Y173" s="29"/>
    </row>
    <row r="174" spans="1:25" x14ac:dyDescent="0.3">
      <c r="A174" s="4" t="s">
        <v>78</v>
      </c>
      <c r="B174" s="2">
        <f>'Ref. ACS-Counties-Pt1'!H1559</f>
        <v>18745</v>
      </c>
      <c r="C174" s="140">
        <f>'Ref. ACS-Counties-Pt1'!I1559</f>
        <v>4.5998758315726446E-2</v>
      </c>
      <c r="D174" s="2">
        <f>'Ref. ACS-Counties-Pt1'!R1559</f>
        <v>12045</v>
      </c>
      <c r="E174" s="140">
        <f>'Ref. ACS-Counties-Pt1'!S1559</f>
        <v>3.5071117646202452E-2</v>
      </c>
      <c r="F174" s="2">
        <f>'Ref. ACS-Counties-Pt1'!AB1559</f>
        <v>1449</v>
      </c>
      <c r="G174" s="140">
        <f>'Ref. ACS-Counties-Pt1'!AC1559</f>
        <v>2.6632112924569917E-2</v>
      </c>
      <c r="H174" s="2">
        <f>'Ref. ACS-Counties-Pt1'!AL1559</f>
        <v>2390</v>
      </c>
      <c r="I174" s="140">
        <f>'Ref. ACS-Counties-Pt1'!AM1559</f>
        <v>4.1017368023615018E-2</v>
      </c>
      <c r="J174" s="2">
        <f>'Ref. ACS-Counties-Pt1'!AV1559</f>
        <v>3066</v>
      </c>
      <c r="K174" s="140">
        <f>'Ref. ACS-Counties-Pt1'!AW1559</f>
        <v>2.9204728384595601E-2</v>
      </c>
      <c r="L174" s="2">
        <f>'Ref. ACS-Counties-Pt1'!BF1559</f>
        <v>14785</v>
      </c>
      <c r="M174" s="140">
        <f>'Ref. ACS-Counties-Pt1'!BG1559</f>
        <v>4.7216961699491265E-2</v>
      </c>
      <c r="N174" s="2">
        <f>'Ref. ACS-Counties-Pt1'!BP1559</f>
        <v>7682</v>
      </c>
      <c r="O174" s="140">
        <f>'Ref. ACS-Counties-Pt1'!BQ1559</f>
        <v>3.3667141448449657E-2</v>
      </c>
      <c r="P174" s="2">
        <f>'Ref. ACS-Counties-Pt1'!BZ1559</f>
        <v>5230</v>
      </c>
      <c r="Q174" s="140">
        <f>'Ref. ACS-Counties-Pt1'!CA1559</f>
        <v>2.9269057066266712E-2</v>
      </c>
      <c r="R174" s="2">
        <f>'Ref. ACS-Counties-Pt1'!CJ1559</f>
        <v>65392</v>
      </c>
      <c r="S174" s="140">
        <f>'Ref. ACS-Counties-Pt1'!CK1559</f>
        <v>3.8725433878595721E-2</v>
      </c>
      <c r="T174" s="2">
        <f>'Ref. ACS-State'!H1559</f>
        <v>1116974</v>
      </c>
      <c r="U174" s="140">
        <f>'Ref. ACS-State'!I1559</f>
        <v>6.0080658413281827E-2</v>
      </c>
      <c r="V174" s="114"/>
      <c r="W174" s="79"/>
      <c r="X174" s="29"/>
      <c r="Y174" s="29"/>
    </row>
    <row r="175" spans="1:25" x14ac:dyDescent="0.3">
      <c r="A175" s="4" t="s">
        <v>79</v>
      </c>
      <c r="B175" s="2">
        <f>'Ref. ACS-Counties-Pt1'!H1560</f>
        <v>35869</v>
      </c>
      <c r="C175" s="140">
        <f>'Ref. ACS-Counties-Pt1'!I1560</f>
        <v>8.8019709897401543E-2</v>
      </c>
      <c r="D175" s="2">
        <f>'Ref. ACS-Counties-Pt1'!R1560</f>
        <v>27821</v>
      </c>
      <c r="E175" s="140">
        <f>'Ref. ACS-Counties-Pt1'!S1560</f>
        <v>8.1005692323370557E-2</v>
      </c>
      <c r="F175" s="2">
        <f>'Ref. ACS-Counties-Pt1'!AB1560</f>
        <v>3730</v>
      </c>
      <c r="G175" s="140">
        <f>'Ref. ACS-Counties-Pt1'!AC1560</f>
        <v>6.8556094691957059E-2</v>
      </c>
      <c r="H175" s="2">
        <f>'Ref. ACS-Counties-Pt1'!AL1560</f>
        <v>3998</v>
      </c>
      <c r="I175" s="140">
        <f>'Ref. ACS-Counties-Pt1'!AM1560</f>
        <v>6.8613990526532567E-2</v>
      </c>
      <c r="J175" s="2">
        <f>'Ref. ACS-Counties-Pt1'!AV1560</f>
        <v>6541</v>
      </c>
      <c r="K175" s="140">
        <f>'Ref. ACS-Counties-Pt1'!AW1560</f>
        <v>6.2305325624148672E-2</v>
      </c>
      <c r="L175" s="2">
        <f>'Ref. ACS-Counties-Pt1'!BF1560</f>
        <v>29920</v>
      </c>
      <c r="M175" s="140">
        <f>'Ref. ACS-Counties-Pt1'!BG1560</f>
        <v>9.5551673591395242E-2</v>
      </c>
      <c r="N175" s="2">
        <f>'Ref. ACS-Counties-Pt1'!BP1560</f>
        <v>19335</v>
      </c>
      <c r="O175" s="140">
        <f>'Ref. ACS-Counties-Pt1'!BQ1560</f>
        <v>8.4737591760709982E-2</v>
      </c>
      <c r="P175" s="2">
        <f>'Ref. ACS-Counties-Pt1'!BZ1560</f>
        <v>11594</v>
      </c>
      <c r="Q175" s="140">
        <f>'Ref. ACS-Counties-Pt1'!CA1560</f>
        <v>6.4884406811911335E-2</v>
      </c>
      <c r="R175" s="2">
        <f>'Ref. ACS-Counties-Pt1'!CJ1560</f>
        <v>138808</v>
      </c>
      <c r="S175" s="140">
        <f>'Ref. ACS-Counties-Pt1'!CK1560</f>
        <v>8.2202716323405228E-2</v>
      </c>
      <c r="T175" s="2">
        <f>'Ref. ACS-State'!H1560</f>
        <v>2546055</v>
      </c>
      <c r="U175" s="140">
        <f>'Ref. ACS-State'!I1560</f>
        <v>0.13694916869723758</v>
      </c>
      <c r="V175" s="114"/>
      <c r="W175" s="79"/>
      <c r="X175" s="29"/>
      <c r="Y175" s="29"/>
    </row>
    <row r="176" spans="1:25" x14ac:dyDescent="0.3">
      <c r="A176" s="4" t="s">
        <v>80</v>
      </c>
      <c r="B176" s="2">
        <f>'Ref. ACS-Counties-Pt1'!H1561</f>
        <v>99072</v>
      </c>
      <c r="C176" s="140">
        <f>'Ref. ACS-Counties-Pt1'!I1561</f>
        <v>0.24311490978157646</v>
      </c>
      <c r="D176" s="2">
        <f>'Ref. ACS-Counties-Pt1'!R1561</f>
        <v>69087</v>
      </c>
      <c r="E176" s="140">
        <f>'Ref. ACS-Counties-Pt1'!S1561</f>
        <v>0.20115884639461923</v>
      </c>
      <c r="F176" s="2">
        <f>'Ref. ACS-Counties-Pt1'!AB1561</f>
        <v>11377</v>
      </c>
      <c r="G176" s="140">
        <f>'Ref. ACS-Counties-Pt1'!AC1561</f>
        <v>0.20910527863549477</v>
      </c>
      <c r="H176" s="2">
        <f>'Ref. ACS-Counties-Pt1'!AL1561</f>
        <v>12194</v>
      </c>
      <c r="I176" s="140">
        <f>'Ref. ACS-Counties-Pt1'!AM1561</f>
        <v>0.20927438731379144</v>
      </c>
      <c r="J176" s="2">
        <f>'Ref. ACS-Counties-Pt1'!AV1561</f>
        <v>22674</v>
      </c>
      <c r="K176" s="140">
        <f>'Ref. ACS-Counties-Pt1'!AW1561</f>
        <v>0.21597782498118742</v>
      </c>
      <c r="L176" s="2">
        <f>'Ref. ACS-Counties-Pt1'!BF1561</f>
        <v>62989</v>
      </c>
      <c r="M176" s="140">
        <f>'Ref. ACS-Counties-Pt1'!BG1561</f>
        <v>0.20115990534252656</v>
      </c>
      <c r="N176" s="2">
        <f>'Ref. ACS-Counties-Pt1'!BP1561</f>
        <v>48577</v>
      </c>
      <c r="O176" s="140">
        <f>'Ref. ACS-Counties-Pt1'!BQ1561</f>
        <v>0.21289361235893503</v>
      </c>
      <c r="P176" s="2">
        <f>'Ref. ACS-Counties-Pt1'!BZ1561</f>
        <v>39051</v>
      </c>
      <c r="Q176" s="140">
        <f>'Ref. ACS-Counties-Pt1'!CA1561</f>
        <v>0.21854415822079951</v>
      </c>
      <c r="R176" s="2">
        <f>'Ref. ACS-Counties-Pt1'!CJ1561</f>
        <v>365021</v>
      </c>
      <c r="S176" s="140">
        <f>'Ref. ACS-Counties-Pt1'!CK1561</f>
        <v>0.21616706324625165</v>
      </c>
      <c r="T176" s="2">
        <f>'Ref. ACS-State'!H1561</f>
        <v>3904118</v>
      </c>
      <c r="U176" s="140">
        <f>'Ref. ACS-State'!I1561</f>
        <v>0.2099977080604786</v>
      </c>
      <c r="V176" s="114"/>
      <c r="W176" s="79"/>
      <c r="X176" s="29"/>
      <c r="Y176" s="29"/>
    </row>
    <row r="177" spans="1:25" x14ac:dyDescent="0.3">
      <c r="A177" s="4" t="s">
        <v>81</v>
      </c>
      <c r="B177" s="2">
        <f>'Ref. ACS-Counties-Pt1'!H1562</f>
        <v>34489</v>
      </c>
      <c r="C177" s="140">
        <f>'Ref. ACS-Counties-Pt1'!I1562</f>
        <v>8.463329824225603E-2</v>
      </c>
      <c r="D177" s="2">
        <f>'Ref. ACS-Counties-Pt1'!R1562</f>
        <v>29584</v>
      </c>
      <c r="E177" s="140">
        <f>'Ref. ACS-Counties-Pt1'!S1562</f>
        <v>8.6138974217123562E-2</v>
      </c>
      <c r="F177" s="2">
        <f>'Ref. ACS-Counties-Pt1'!AB1562</f>
        <v>4422</v>
      </c>
      <c r="G177" s="140">
        <f>'Ref. ACS-Counties-Pt1'!AC1562</f>
        <v>8.1274812527569476E-2</v>
      </c>
      <c r="H177" s="2">
        <f>'Ref. ACS-Counties-Pt1'!AL1562</f>
        <v>5438</v>
      </c>
      <c r="I177" s="140">
        <f>'Ref. ACS-Counties-Pt1'!AM1562</f>
        <v>9.3327383812727399E-2</v>
      </c>
      <c r="J177" s="2">
        <f>'Ref. ACS-Counties-Pt1'!AV1562</f>
        <v>8214</v>
      </c>
      <c r="K177" s="140">
        <f>'Ref. ACS-Counties-Pt1'!AW1562</f>
        <v>7.824123905775221E-2</v>
      </c>
      <c r="L177" s="2">
        <f>'Ref. ACS-Counties-Pt1'!BF1562</f>
        <v>25653</v>
      </c>
      <c r="M177" s="140">
        <f>'Ref. ACS-Counties-Pt1'!BG1562</f>
        <v>8.1924701959895124E-2</v>
      </c>
      <c r="N177" s="2">
        <f>'Ref. ACS-Counties-Pt1'!BP1562</f>
        <v>19559</v>
      </c>
      <c r="O177" s="140">
        <f>'Ref. ACS-Counties-Pt1'!BQ1562</f>
        <v>8.5719294401227122E-2</v>
      </c>
      <c r="P177" s="2">
        <f>'Ref. ACS-Counties-Pt1'!BZ1562</f>
        <v>15085</v>
      </c>
      <c r="Q177" s="140">
        <f>'Ref. ACS-Counties-Pt1'!CA1562</f>
        <v>8.4421362494193755E-2</v>
      </c>
      <c r="R177" s="2">
        <f>'Ref. ACS-Counties-Pt1'!CJ1562</f>
        <v>142444</v>
      </c>
      <c r="S177" s="140">
        <f>'Ref. ACS-Counties-Pt1'!CK1562</f>
        <v>8.4355971730528015E-2</v>
      </c>
      <c r="T177" s="2">
        <f>'Ref. ACS-State'!H1562</f>
        <v>1936179</v>
      </c>
      <c r="U177" s="140">
        <f>'Ref. ACS-State'!I1562</f>
        <v>0.10414468835082069</v>
      </c>
      <c r="V177" s="114"/>
      <c r="W177" s="79"/>
      <c r="X177" s="29"/>
      <c r="Y177" s="29"/>
    </row>
    <row r="178" spans="1:25" x14ac:dyDescent="0.3">
      <c r="A178" s="4" t="s">
        <v>82</v>
      </c>
      <c r="B178" s="2">
        <f>'Ref. ACS-Counties-Pt1'!H1563</f>
        <v>19807</v>
      </c>
      <c r="C178" s="140">
        <f>'Ref. ACS-Counties-Pt1'!I1563</f>
        <v>4.8604822937294942E-2</v>
      </c>
      <c r="D178" s="2">
        <f>'Ref. ACS-Counties-Pt1'!R1563</f>
        <v>15966</v>
      </c>
      <c r="E178" s="140">
        <f>'Ref. ACS-Counties-Pt1'!S1563</f>
        <v>4.6487792805252663E-2</v>
      </c>
      <c r="F178" s="2">
        <f>'Ref. ACS-Counties-Pt1'!AB1563</f>
        <v>2170</v>
      </c>
      <c r="G178" s="140">
        <f>'Ref. ACS-Counties-Pt1'!AC1563</f>
        <v>3.9883840611674756E-2</v>
      </c>
      <c r="H178" s="2">
        <f>'Ref. ACS-Counties-Pt1'!AL1563</f>
        <v>2281</v>
      </c>
      <c r="I178" s="140">
        <f>'Ref. ACS-Counties-Pt1'!AM1563</f>
        <v>3.914670144847944E-2</v>
      </c>
      <c r="J178" s="2">
        <f>'Ref. ACS-Counties-Pt1'!AV1563</f>
        <v>4680</v>
      </c>
      <c r="K178" s="140">
        <f>'Ref. ACS-Counties-Pt1'!AW1563</f>
        <v>4.4578646066506009E-2</v>
      </c>
      <c r="L178" s="2">
        <f>'Ref. ACS-Counties-Pt1'!BF1563</f>
        <v>14350</v>
      </c>
      <c r="M178" s="140">
        <f>'Ref. ACS-Counties-Pt1'!BG1563</f>
        <v>4.5827757888921176E-2</v>
      </c>
      <c r="N178" s="2">
        <f>'Ref. ACS-Counties-Pt1'!BP1563</f>
        <v>10532</v>
      </c>
      <c r="O178" s="140">
        <f>'Ref. ACS-Counties-Pt1'!BQ1563</f>
        <v>4.6157554508600852E-2</v>
      </c>
      <c r="P178" s="2">
        <f>'Ref. ACS-Counties-Pt1'!BZ1563</f>
        <v>8003</v>
      </c>
      <c r="Q178" s="140">
        <f>'Ref. ACS-Counties-Pt1'!CA1563</f>
        <v>4.4787813327214626E-2</v>
      </c>
      <c r="R178" s="2">
        <f>'Ref. ACS-Counties-Pt1'!CJ1563</f>
        <v>77789</v>
      </c>
      <c r="S178" s="140">
        <f>'Ref. ACS-Counties-Pt1'!CK1563</f>
        <v>4.6066992537039428E-2</v>
      </c>
      <c r="T178" s="2">
        <f>'Ref. ACS-State'!H1563</f>
        <v>969511</v>
      </c>
      <c r="U178" s="140">
        <f>'Ref. ACS-State'!I1563</f>
        <v>5.2148804913023289E-2</v>
      </c>
      <c r="V178" s="114"/>
      <c r="W178" s="79"/>
      <c r="X178" s="29"/>
      <c r="Y178" s="29"/>
    </row>
    <row r="179" spans="1:25" x14ac:dyDescent="0.3">
      <c r="A179" s="4" t="s">
        <v>83</v>
      </c>
      <c r="B179" s="2">
        <f>'Ref. ACS-Counties-Pt1'!H1564</f>
        <v>25180</v>
      </c>
      <c r="C179" s="140">
        <f>'Ref. ACS-Counties-Pt1'!I1564</f>
        <v>6.1789743098959293E-2</v>
      </c>
      <c r="D179" s="2">
        <f>'Ref. ACS-Counties-Pt1'!R1564</f>
        <v>22984</v>
      </c>
      <c r="E179" s="140">
        <f>'Ref. ACS-Counties-Pt1'!S1564</f>
        <v>6.6921923452081117E-2</v>
      </c>
      <c r="F179" s="2">
        <f>'Ref. ACS-Counties-Pt1'!AB1564</f>
        <v>7307</v>
      </c>
      <c r="G179" s="140">
        <f>'Ref. ACS-Counties-Pt1'!AC1564</f>
        <v>0.13430010292604028</v>
      </c>
      <c r="H179" s="2">
        <f>'Ref. ACS-Counties-Pt1'!AL1564</f>
        <v>2553</v>
      </c>
      <c r="I179" s="140">
        <f>'Ref. ACS-Counties-Pt1'!AM1564</f>
        <v>4.3814786846982909E-2</v>
      </c>
      <c r="J179" s="2">
        <f>'Ref. ACS-Counties-Pt1'!AV1564</f>
        <v>4674</v>
      </c>
      <c r="K179" s="140">
        <f>'Ref. ACS-Counties-Pt1'!AW1564</f>
        <v>4.4521493956164331E-2</v>
      </c>
      <c r="L179" s="2">
        <f>'Ref. ACS-Counties-Pt1'!BF1564</f>
        <v>15865</v>
      </c>
      <c r="M179" s="140">
        <f>'Ref. ACS-Counties-Pt1'!BG1564</f>
        <v>5.0666019436079061E-2</v>
      </c>
      <c r="N179" s="2">
        <f>'Ref. ACS-Counties-Pt1'!BP1564</f>
        <v>8365</v>
      </c>
      <c r="O179" s="140">
        <f>'Ref. ACS-Counties-Pt1'!BQ1564</f>
        <v>3.6660457981812208E-2</v>
      </c>
      <c r="P179" s="2">
        <f>'Ref. ACS-Counties-Pt1'!BZ1564</f>
        <v>10289</v>
      </c>
      <c r="Q179" s="140">
        <f>'Ref. ACS-Counties-Pt1'!CA1564</f>
        <v>5.7581133490405008E-2</v>
      </c>
      <c r="R179" s="2">
        <f>'Ref. ACS-Counties-Pt1'!CJ1564</f>
        <v>97217</v>
      </c>
      <c r="S179" s="140">
        <f>'Ref. ACS-Counties-Pt1'!CK1564</f>
        <v>5.7572340735494248E-2</v>
      </c>
      <c r="T179" s="2">
        <f>'Ref. ACS-State'!H1564</f>
        <v>824869</v>
      </c>
      <c r="U179" s="140">
        <f>'Ref. ACS-State'!I1564</f>
        <v>4.436868953503427E-2</v>
      </c>
      <c r="V179" s="114"/>
      <c r="W179" s="79"/>
      <c r="X179" s="29"/>
      <c r="Y179" s="29"/>
    </row>
    <row r="180" spans="1:25" x14ac:dyDescent="0.3">
      <c r="A180" s="9" t="s">
        <v>84</v>
      </c>
      <c r="V180" s="114"/>
      <c r="X180" s="29"/>
      <c r="Y180" s="29"/>
    </row>
    <row r="181" spans="1:25" x14ac:dyDescent="0.3">
      <c r="V181" s="114"/>
      <c r="X181" s="29"/>
      <c r="Y181" s="29"/>
    </row>
    <row r="182" spans="1:25" x14ac:dyDescent="0.3">
      <c r="V182" s="114"/>
      <c r="X182" s="29"/>
      <c r="Y182" s="29"/>
    </row>
    <row r="183" spans="1:25" ht="28.5" customHeight="1" x14ac:dyDescent="0.3">
      <c r="V183" s="114"/>
      <c r="X183" s="29"/>
      <c r="Y183" s="29"/>
    </row>
    <row r="184" spans="1:25" x14ac:dyDescent="0.3">
      <c r="V184" s="114"/>
      <c r="X184" s="29"/>
      <c r="Y184" s="29"/>
    </row>
    <row r="185" spans="1:25" s="291" customFormat="1" x14ac:dyDescent="0.3">
      <c r="W185" s="53"/>
      <c r="X185" s="29"/>
      <c r="Y185" s="29"/>
    </row>
    <row r="186" spans="1:25" s="291" customFormat="1" x14ac:dyDescent="0.3">
      <c r="W186" s="53"/>
      <c r="X186" s="291" t="s">
        <v>84</v>
      </c>
      <c r="Y186" s="29"/>
    </row>
    <row r="187" spans="1:25" s="291" customFormat="1" x14ac:dyDescent="0.3">
      <c r="W187" s="53"/>
      <c r="Y187" s="29"/>
    </row>
    <row r="188" spans="1:25" s="291" customFormat="1" x14ac:dyDescent="0.3">
      <c r="W188" s="53"/>
      <c r="X188" s="299" t="s">
        <v>1560</v>
      </c>
      <c r="Y188" s="29"/>
    </row>
    <row r="189" spans="1:25" s="23" customFormat="1" x14ac:dyDescent="0.3">
      <c r="H189" s="108"/>
      <c r="I189" s="108"/>
      <c r="J189" s="108"/>
      <c r="K189" s="108"/>
      <c r="L189" s="108"/>
      <c r="M189" s="108"/>
      <c r="N189" s="108"/>
      <c r="O189" s="108"/>
      <c r="P189" s="108"/>
      <c r="Q189" s="108"/>
      <c r="R189" s="108"/>
      <c r="S189" s="108"/>
      <c r="T189" s="108"/>
      <c r="U189" s="108"/>
      <c r="V189" s="114"/>
      <c r="W189" s="53"/>
      <c r="X189" s="29"/>
      <c r="Y189" s="29"/>
    </row>
    <row r="190" spans="1:25" x14ac:dyDescent="0.3">
      <c r="A190" s="7" t="s">
        <v>200</v>
      </c>
      <c r="V190" s="114"/>
      <c r="Y190" s="29"/>
    </row>
    <row r="191" spans="1:25" s="24" customFormat="1" ht="43.2" x14ac:dyDescent="0.3">
      <c r="A191" s="1" t="s">
        <v>0</v>
      </c>
      <c r="B191" s="86" t="s">
        <v>19</v>
      </c>
      <c r="C191" s="86" t="s">
        <v>19</v>
      </c>
      <c r="D191" s="86" t="s">
        <v>749</v>
      </c>
      <c r="E191" s="86" t="s">
        <v>749</v>
      </c>
      <c r="F191" s="86" t="s">
        <v>750</v>
      </c>
      <c r="G191" s="86" t="s">
        <v>750</v>
      </c>
      <c r="H191" s="86" t="s">
        <v>751</v>
      </c>
      <c r="I191" s="86" t="s">
        <v>751</v>
      </c>
      <c r="J191" s="86" t="s">
        <v>752</v>
      </c>
      <c r="K191" s="86" t="s">
        <v>752</v>
      </c>
      <c r="L191" s="86" t="s">
        <v>753</v>
      </c>
      <c r="M191" s="86" t="s">
        <v>753</v>
      </c>
      <c r="N191" s="86" t="s">
        <v>754</v>
      </c>
      <c r="O191" s="86" t="s">
        <v>754</v>
      </c>
      <c r="P191" s="86" t="s">
        <v>755</v>
      </c>
      <c r="Q191" s="86" t="s">
        <v>755</v>
      </c>
      <c r="R191" s="86" t="s">
        <v>757</v>
      </c>
      <c r="S191" s="86" t="s">
        <v>757</v>
      </c>
      <c r="T191" s="86" t="s">
        <v>1</v>
      </c>
      <c r="U191" s="86" t="s">
        <v>1</v>
      </c>
      <c r="V191" s="114"/>
      <c r="W191" s="80"/>
      <c r="X191" s="29"/>
      <c r="Y191" s="29"/>
    </row>
    <row r="192" spans="1:25" s="24" customFormat="1" x14ac:dyDescent="0.3">
      <c r="A192" s="4" t="s">
        <v>2</v>
      </c>
      <c r="B192" s="2">
        <f>'Ref. ACS-Counties-Pt1'!H1551</f>
        <v>407511</v>
      </c>
      <c r="C192" s="140"/>
      <c r="D192" s="2">
        <f>'Ref. ACS-Counties-Pt1'!R1551</f>
        <v>343445</v>
      </c>
      <c r="E192" s="140"/>
      <c r="F192" s="2">
        <f>'Ref. ACS-Counties-Pt1'!AB1551</f>
        <v>54408</v>
      </c>
      <c r="G192" s="140"/>
      <c r="H192" s="2">
        <f>'Ref. ACS-Counties-Pt1'!AL1551</f>
        <v>58268</v>
      </c>
      <c r="I192" s="140"/>
      <c r="J192" s="2">
        <f>'Ref. ACS-Counties-Pt1'!AV1551</f>
        <v>104983</v>
      </c>
      <c r="K192" s="140"/>
      <c r="L192" s="2">
        <f>'Ref. ACS-Counties-Pt1'!BF1551</f>
        <v>313129</v>
      </c>
      <c r="M192" s="140"/>
      <c r="N192" s="2">
        <f>'Ref. ACS-Counties-Pt1'!BP1551</f>
        <v>228175</v>
      </c>
      <c r="O192" s="140"/>
      <c r="P192" s="2">
        <f>'Ref. ACS-Counties-Pt1'!BZ1551</f>
        <v>178687</v>
      </c>
      <c r="Q192" s="140"/>
      <c r="R192" s="2">
        <f>'Ref. ACS-Counties-Pt1'!CJ1551</f>
        <v>1688606</v>
      </c>
      <c r="S192" s="140"/>
      <c r="T192" s="2">
        <f>'Ref. ACS-State'!H1551</f>
        <v>18591241</v>
      </c>
      <c r="U192" s="140"/>
      <c r="V192" s="114"/>
      <c r="W192" s="79"/>
      <c r="X192" s="29"/>
      <c r="Y192" s="29"/>
    </row>
    <row r="193" spans="1:25" s="24" customFormat="1" x14ac:dyDescent="0.3">
      <c r="A193" s="4" t="s">
        <v>85</v>
      </c>
      <c r="B193" s="2">
        <f>'Ref. ACS-Counties-Pt1'!H1565</f>
        <v>123664</v>
      </c>
      <c r="C193" s="140">
        <f>'Ref. ACS-Counties-Pt1'!I1565</f>
        <v>0.30346174704486506</v>
      </c>
      <c r="D193" s="2">
        <f>'Ref. ACS-Counties-Pt1'!R1565</f>
        <v>92958</v>
      </c>
      <c r="E193" s="140">
        <f>'Ref. ACS-Counties-Pt1'!S1565</f>
        <v>0.2706634250025477</v>
      </c>
      <c r="F193" s="2">
        <f>'Ref. ACS-Counties-Pt1'!AB1565</f>
        <v>13720</v>
      </c>
      <c r="G193" s="140">
        <f>'Ref. ACS-Counties-Pt1'!AC1565</f>
        <v>0.25216879870607262</v>
      </c>
      <c r="H193" s="2">
        <f>'Ref. ACS-Counties-Pt1'!AL1565</f>
        <v>13901</v>
      </c>
      <c r="I193" s="140">
        <f>'Ref. ACS-Counties-Pt1'!AM1565</f>
        <v>0.23857005560513489</v>
      </c>
      <c r="J193" s="2">
        <f>'Ref. ACS-Counties-Pt1'!AV1565</f>
        <v>24584</v>
      </c>
      <c r="K193" s="140">
        <f>'Ref. ACS-Counties-Pt1'!AW1565</f>
        <v>0.2341712467732871</v>
      </c>
      <c r="L193" s="2">
        <f>'Ref. ACS-Counties-Pt1'!BF1565</f>
        <v>87371</v>
      </c>
      <c r="M193" s="140">
        <f>'Ref. ACS-Counties-Pt1'!BG1565</f>
        <v>0.27902557731797439</v>
      </c>
      <c r="N193" s="2">
        <f>'Ref. ACS-Counties-Pt1'!BP1565</f>
        <v>63866</v>
      </c>
      <c r="O193" s="140">
        <f>'Ref. ACS-Counties-Pt1'!BQ1565</f>
        <v>0.27989920017530406</v>
      </c>
      <c r="P193" s="2">
        <f>'Ref. ACS-Counties-Pt1'!BZ1565</f>
        <v>48095</v>
      </c>
      <c r="Q193" s="140">
        <f>'Ref. ACS-Counties-Pt1'!CA1565</f>
        <v>0.26915780107114673</v>
      </c>
      <c r="R193" s="2">
        <f>'Ref. ACS-Counties-Pt1'!CJ1565</f>
        <v>468159</v>
      </c>
      <c r="S193" s="140">
        <f>'Ref. ACS-Counties-Pt1'!CK1565</f>
        <v>0.277245846574038</v>
      </c>
      <c r="T193" s="2">
        <f>'Ref. ACS-State'!H1565</f>
        <v>7297519</v>
      </c>
      <c r="U193" s="140">
        <f>'Ref. ACS-State'!I1565</f>
        <v>0.39252457649276884</v>
      </c>
      <c r="V193" s="114"/>
      <c r="W193" s="79"/>
      <c r="X193" s="29"/>
      <c r="Y193" s="29"/>
    </row>
    <row r="194" spans="1:25" s="24" customFormat="1" x14ac:dyDescent="0.3">
      <c r="A194" s="4" t="s">
        <v>86</v>
      </c>
      <c r="B194" s="2">
        <f>'Ref. ACS-Counties-Pt1'!H1579</f>
        <v>80711</v>
      </c>
      <c r="C194" s="140">
        <f>'Ref. ACS-Counties-Pt1'!I1579</f>
        <v>0.19805845731771657</v>
      </c>
      <c r="D194" s="2">
        <f>'Ref. ACS-Counties-Pt1'!R1579</f>
        <v>64114</v>
      </c>
      <c r="E194" s="140">
        <f>'Ref. ACS-Counties-Pt1'!S1579</f>
        <v>0.18667908981059558</v>
      </c>
      <c r="F194" s="2">
        <f>'Ref. ACS-Counties-Pt1'!AB1579</f>
        <v>11645</v>
      </c>
      <c r="G194" s="140">
        <f>'Ref. ACS-Counties-Pt1'!AC1579</f>
        <v>0.21403102484928688</v>
      </c>
      <c r="H194" s="2">
        <f>'Ref. ACS-Counties-Pt1'!AL1579</f>
        <v>10958</v>
      </c>
      <c r="I194" s="140">
        <f>'Ref. ACS-Counties-Pt1'!AM1579</f>
        <v>0.18806205807647422</v>
      </c>
      <c r="J194" s="2">
        <f>'Ref. ACS-Counties-Pt1'!AV1579</f>
        <v>20301</v>
      </c>
      <c r="K194" s="140">
        <f>'Ref. ACS-Counties-Pt1'!AW1579</f>
        <v>0.19337416534105523</v>
      </c>
      <c r="L194" s="2">
        <f>'Ref. ACS-Counties-Pt1'!BF1579</f>
        <v>57184</v>
      </c>
      <c r="M194" s="140">
        <f>'Ref. ACS-Counties-Pt1'!BG1579</f>
        <v>0.18262122000836717</v>
      </c>
      <c r="N194" s="2">
        <f>'Ref. ACS-Counties-Pt1'!BP1579</f>
        <v>40461</v>
      </c>
      <c r="O194" s="140">
        <f>'Ref. ACS-Counties-Pt1'!BQ1579</f>
        <v>0.1773244220444834</v>
      </c>
      <c r="P194" s="2">
        <f>'Ref. ACS-Counties-Pt1'!BZ1579</f>
        <v>32068</v>
      </c>
      <c r="Q194" s="140">
        <f>'Ref. ACS-Counties-Pt1'!CA1579</f>
        <v>0.1794646504782105</v>
      </c>
      <c r="R194" s="2">
        <f>'Ref. ACS-Counties-Pt1'!CJ1579</f>
        <v>317442</v>
      </c>
      <c r="S194" s="140">
        <f>'Ref. ACS-Counties-Pt1'!CK1579</f>
        <v>0.18799056736740247</v>
      </c>
      <c r="T194" s="2">
        <f>'Ref. ACS-State'!H1579</f>
        <v>3433357</v>
      </c>
      <c r="U194" s="140">
        <f>'Ref. ACS-State'!I1579</f>
        <v>0.18467605255614727</v>
      </c>
      <c r="V194" s="114"/>
      <c r="W194" s="79"/>
      <c r="X194" s="29"/>
      <c r="Y194" s="29"/>
    </row>
    <row r="195" spans="1:25" s="24" customFormat="1" x14ac:dyDescent="0.3">
      <c r="A195" s="4" t="s">
        <v>87</v>
      </c>
      <c r="B195" s="2">
        <f>'Ref. ACS-Counties-Pt1'!H1593</f>
        <v>84831</v>
      </c>
      <c r="C195" s="140">
        <f>'Ref. ACS-Counties-Pt1'!I1593</f>
        <v>0.20816861385336838</v>
      </c>
      <c r="D195" s="2">
        <f>'Ref. ACS-Counties-Pt1'!R1593</f>
        <v>65544</v>
      </c>
      <c r="E195" s="140">
        <f>'Ref. ACS-Counties-Pt1'!S1593</f>
        <v>0.19084278414302144</v>
      </c>
      <c r="F195" s="2">
        <f>'Ref. ACS-Counties-Pt1'!AB1593</f>
        <v>10344</v>
      </c>
      <c r="G195" s="140">
        <f>'Ref. ACS-Counties-Pt1'!AC1593</f>
        <v>0.19011910013233349</v>
      </c>
      <c r="H195" s="2">
        <f>'Ref. ACS-Counties-Pt1'!AL1593</f>
        <v>11773</v>
      </c>
      <c r="I195" s="140">
        <f>'Ref. ACS-Counties-Pt1'!AM1593</f>
        <v>0.20204915219331365</v>
      </c>
      <c r="J195" s="2">
        <f>'Ref. ACS-Counties-Pt1'!AV1593</f>
        <v>19887</v>
      </c>
      <c r="K195" s="140">
        <f>'Ref. ACS-Counties-Pt1'!AW1593</f>
        <v>0.18943066972747968</v>
      </c>
      <c r="L195" s="2">
        <f>'Ref. ACS-Counties-Pt1'!BF1593</f>
        <v>68050</v>
      </c>
      <c r="M195" s="140">
        <f>'Ref. ACS-Counties-Pt1'!BG1593</f>
        <v>0.21732257312481437</v>
      </c>
      <c r="N195" s="2">
        <f>'Ref. ACS-Counties-Pt1'!BP1593</f>
        <v>48878</v>
      </c>
      <c r="O195" s="140">
        <f>'Ref. ACS-Counties-Pt1'!BQ1593</f>
        <v>0.21421277528212995</v>
      </c>
      <c r="P195" s="2">
        <f>'Ref. ACS-Counties-Pt1'!BZ1593</f>
        <v>34190</v>
      </c>
      <c r="Q195" s="140">
        <f>'Ref. ACS-Counties-Pt1'!CA1593</f>
        <v>0.19134016464544146</v>
      </c>
      <c r="R195" s="2">
        <f>'Ref. ACS-Counties-Pt1'!CJ1593</f>
        <v>343497</v>
      </c>
      <c r="S195" s="140">
        <f>'Ref. ACS-Counties-Pt1'!CK1593</f>
        <v>0.20342045450507698</v>
      </c>
      <c r="T195" s="2">
        <f>'Ref. ACS-State'!H1593</f>
        <v>3948186</v>
      </c>
      <c r="U195" s="140">
        <f>'Ref. ACS-State'!I1593</f>
        <v>0.21236807160963594</v>
      </c>
      <c r="V195" s="114"/>
      <c r="W195" s="79"/>
      <c r="X195" s="29"/>
      <c r="Y195" s="29"/>
    </row>
    <row r="196" spans="1:25" s="24" customFormat="1" x14ac:dyDescent="0.3">
      <c r="A196" s="4" t="s">
        <v>88</v>
      </c>
      <c r="B196" s="2">
        <f>'Ref. ACS-Counties-Pt1'!H1607</f>
        <v>60804</v>
      </c>
      <c r="C196" s="140">
        <f>'Ref. ACS-Counties-Pt1'!I1607</f>
        <v>0.14920824223149803</v>
      </c>
      <c r="D196" s="2">
        <f>'Ref. ACS-Counties-Pt1'!R1607</f>
        <v>71426</v>
      </c>
      <c r="E196" s="140">
        <f>'Ref. ACS-Counties-Pt1'!S1607</f>
        <v>0.20796925271877592</v>
      </c>
      <c r="F196" s="2">
        <f>'Ref. ACS-Counties-Pt1'!AB1607</f>
        <v>10755</v>
      </c>
      <c r="G196" s="140">
        <f>'Ref. ACS-Counties-Pt1'!AC1607</f>
        <v>0.19767313630348479</v>
      </c>
      <c r="H196" s="2">
        <f>'Ref. ACS-Counties-Pt1'!AL1607</f>
        <v>13113</v>
      </c>
      <c r="I196" s="140">
        <f>'Ref. ACS-Counties-Pt1'!AM1607</f>
        <v>0.22504633761241161</v>
      </c>
      <c r="J196" s="2">
        <f>'Ref. ACS-Counties-Pt1'!AV1607</f>
        <v>20867</v>
      </c>
      <c r="K196" s="140">
        <f>'Ref. ACS-Counties-Pt1'!AW1607</f>
        <v>0.19876551441661983</v>
      </c>
      <c r="L196" s="2">
        <f>'Ref. ACS-Counties-Pt1'!BF1607</f>
        <v>43380</v>
      </c>
      <c r="M196" s="140">
        <f>'Ref. ACS-Counties-Pt1'!BG1607</f>
        <v>0.13853715241960982</v>
      </c>
      <c r="N196" s="2">
        <f>'Ref. ACS-Counties-Pt1'!BP1607</f>
        <v>32963</v>
      </c>
      <c r="O196" s="140">
        <f>'Ref. ACS-Counties-Pt1'!BQ1607</f>
        <v>0.1444636791936014</v>
      </c>
      <c r="P196" s="2">
        <f>'Ref. ACS-Counties-Pt1'!BZ1607</f>
        <v>37482</v>
      </c>
      <c r="Q196" s="140">
        <f>'Ref. ACS-Counties-Pt1'!CA1607</f>
        <v>0.20976344110091949</v>
      </c>
      <c r="R196" s="2">
        <f>'Ref. ACS-Counties-Pt1'!CJ1607</f>
        <v>290790</v>
      </c>
      <c r="S196" s="140">
        <f>'Ref. ACS-Counties-Pt1'!CK1607</f>
        <v>0.17220713416865746</v>
      </c>
      <c r="T196" s="2">
        <f>'Ref. ACS-State'!H1607</f>
        <v>1675325</v>
      </c>
      <c r="U196" s="140">
        <f>'Ref. ACS-State'!I1607</f>
        <v>9.011367234710152E-2</v>
      </c>
      <c r="V196" s="114"/>
      <c r="W196" s="79"/>
      <c r="X196" s="29"/>
      <c r="Y196" s="29"/>
    </row>
    <row r="197" spans="1:25" s="24" customFormat="1" x14ac:dyDescent="0.3">
      <c r="A197" s="4" t="s">
        <v>89</v>
      </c>
      <c r="B197" s="2">
        <f>'Ref. ACS-Counties-Pt1'!H1621</f>
        <v>57501</v>
      </c>
      <c r="C197" s="140">
        <f>'Ref. ACS-Counties-Pt1'!I1621</f>
        <v>0.14110293955255196</v>
      </c>
      <c r="D197" s="2">
        <f>'Ref. ACS-Counties-Pt1'!R1621</f>
        <v>49403</v>
      </c>
      <c r="E197" s="140">
        <f>'Ref. ACS-Counties-Pt1'!S1621</f>
        <v>0.14384544832505933</v>
      </c>
      <c r="F197" s="2">
        <f>'Ref. ACS-Counties-Pt1'!AB1621</f>
        <v>7944</v>
      </c>
      <c r="G197" s="140">
        <f>'Ref. ACS-Counties-Pt1'!AC1621</f>
        <v>0.14600794000882222</v>
      </c>
      <c r="H197" s="2">
        <f>'Ref. ACS-Counties-Pt1'!AL1621</f>
        <v>8523</v>
      </c>
      <c r="I197" s="140">
        <f>'Ref. ACS-Counties-Pt1'!AM1621</f>
        <v>0.1462723965126656</v>
      </c>
      <c r="J197" s="2">
        <f>'Ref. ACS-Counties-Pt1'!AV1621</f>
        <v>19344</v>
      </c>
      <c r="K197" s="140">
        <f>'Ref. ACS-Counties-Pt1'!AW1621</f>
        <v>0.18425840374155816</v>
      </c>
      <c r="L197" s="2">
        <f>'Ref. ACS-Counties-Pt1'!BF1621</f>
        <v>57144</v>
      </c>
      <c r="M197" s="140">
        <f>'Ref. ACS-Counties-Pt1'!BG1621</f>
        <v>0.18249347712923428</v>
      </c>
      <c r="N197" s="2">
        <f>'Ref. ACS-Counties-Pt1'!BP1621</f>
        <v>42007</v>
      </c>
      <c r="O197" s="140">
        <f>'Ref. ACS-Counties-Pt1'!BQ1621</f>
        <v>0.18409992330448122</v>
      </c>
      <c r="P197" s="2">
        <f>'Ref. ACS-Counties-Pt1'!BZ1621</f>
        <v>26852</v>
      </c>
      <c r="Q197" s="140">
        <f>'Ref. ACS-Counties-Pt1'!CA1621</f>
        <v>0.15027394270428179</v>
      </c>
      <c r="R197" s="2">
        <f>'Ref. ACS-Counties-Pt1'!CJ1621</f>
        <v>268718</v>
      </c>
      <c r="S197" s="140">
        <f>'Ref. ACS-Counties-Pt1'!CK1621</f>
        <v>0.15913599738482512</v>
      </c>
      <c r="T197" s="2">
        <f>'Ref. ACS-State'!H1621</f>
        <v>2236854</v>
      </c>
      <c r="U197" s="140">
        <f>'Ref. ACS-State'!I1621</f>
        <v>0.12031762699434642</v>
      </c>
      <c r="V197" s="114"/>
      <c r="W197" s="79"/>
      <c r="X197" s="29"/>
      <c r="Y197" s="29"/>
    </row>
    <row r="198" spans="1:25" s="24" customFormat="1" x14ac:dyDescent="0.3">
      <c r="A198" s="9" t="s">
        <v>84</v>
      </c>
      <c r="B198"/>
      <c r="C198"/>
      <c r="D198"/>
      <c r="E198"/>
      <c r="F198"/>
      <c r="G198"/>
      <c r="H198" s="108"/>
      <c r="I198" s="108"/>
      <c r="J198" s="108"/>
      <c r="K198" s="108"/>
      <c r="L198" s="108"/>
      <c r="M198" s="108"/>
      <c r="N198" s="108"/>
      <c r="O198" s="108"/>
      <c r="P198" s="108"/>
      <c r="Q198" s="108"/>
      <c r="R198" s="108"/>
      <c r="S198" s="108"/>
      <c r="T198" s="108"/>
      <c r="U198" s="108"/>
      <c r="V198" s="114"/>
      <c r="W198" s="53"/>
      <c r="X198" s="29"/>
      <c r="Y198" s="29"/>
    </row>
    <row r="199" spans="1:25" s="24" customFormat="1" x14ac:dyDescent="0.3">
      <c r="H199" s="108"/>
      <c r="I199" s="108"/>
      <c r="J199" s="108"/>
      <c r="K199" s="108"/>
      <c r="L199" s="108"/>
      <c r="M199" s="108"/>
      <c r="N199" s="108"/>
      <c r="O199" s="108"/>
      <c r="P199" s="108"/>
      <c r="Q199" s="108"/>
      <c r="R199" s="108"/>
      <c r="S199" s="108"/>
      <c r="T199" s="108"/>
      <c r="U199" s="108"/>
      <c r="V199" s="114"/>
      <c r="W199" s="53"/>
      <c r="X199" s="29"/>
      <c r="Y199" s="29"/>
    </row>
    <row r="200" spans="1:25" s="24" customFormat="1" x14ac:dyDescent="0.3">
      <c r="H200" s="108"/>
      <c r="I200" s="108"/>
      <c r="J200" s="108"/>
      <c r="K200" s="108"/>
      <c r="L200" s="108"/>
      <c r="M200" s="108"/>
      <c r="N200" s="108"/>
      <c r="O200" s="108"/>
      <c r="P200" s="108"/>
      <c r="Q200" s="108"/>
      <c r="R200" s="108"/>
      <c r="S200" s="108"/>
      <c r="T200" s="108"/>
      <c r="U200" s="108"/>
      <c r="V200" s="114"/>
      <c r="W200" s="53"/>
      <c r="X200" s="29"/>
      <c r="Y200" s="29"/>
    </row>
    <row r="201" spans="1:25" s="24" customFormat="1" x14ac:dyDescent="0.3">
      <c r="H201" s="108"/>
      <c r="I201" s="108"/>
      <c r="J201" s="108"/>
      <c r="K201" s="108"/>
      <c r="L201" s="108"/>
      <c r="M201" s="108"/>
      <c r="N201" s="108"/>
      <c r="O201" s="108"/>
      <c r="P201" s="108"/>
      <c r="Q201" s="108"/>
      <c r="R201" s="108"/>
      <c r="S201" s="108"/>
      <c r="T201" s="108"/>
      <c r="U201" s="108"/>
      <c r="V201" s="114"/>
      <c r="W201" s="53"/>
      <c r="X201" s="29"/>
      <c r="Y201" s="29"/>
    </row>
    <row r="202" spans="1:25" s="24" customFormat="1" x14ac:dyDescent="0.3">
      <c r="H202" s="108"/>
      <c r="I202" s="108"/>
      <c r="J202" s="108"/>
      <c r="K202" s="108"/>
      <c r="L202" s="108"/>
      <c r="M202" s="108"/>
      <c r="N202" s="108"/>
      <c r="O202" s="108"/>
      <c r="P202" s="108"/>
      <c r="Q202" s="108"/>
      <c r="R202" s="108"/>
      <c r="S202" s="108"/>
      <c r="T202" s="108"/>
      <c r="U202" s="108"/>
      <c r="V202" s="114"/>
      <c r="W202" s="53"/>
      <c r="X202" s="29"/>
      <c r="Y202" s="29"/>
    </row>
    <row r="203" spans="1:25" s="24" customFormat="1" x14ac:dyDescent="0.3">
      <c r="H203" s="108"/>
      <c r="I203" s="108"/>
      <c r="J203" s="108"/>
      <c r="K203" s="108"/>
      <c r="L203" s="108"/>
      <c r="M203" s="108"/>
      <c r="N203" s="108"/>
      <c r="O203" s="108"/>
      <c r="P203" s="108"/>
      <c r="Q203" s="108"/>
      <c r="R203" s="108"/>
      <c r="S203" s="108"/>
      <c r="T203" s="108"/>
      <c r="U203" s="108"/>
      <c r="V203" s="114"/>
      <c r="W203" s="53"/>
      <c r="X203" s="29"/>
      <c r="Y203" s="29"/>
    </row>
    <row r="204" spans="1:25" s="291" customFormat="1" x14ac:dyDescent="0.3">
      <c r="W204" s="53"/>
      <c r="X204" s="291" t="s">
        <v>84</v>
      </c>
      <c r="Y204" s="29"/>
    </row>
    <row r="205" spans="1:25" s="23" customFormat="1" x14ac:dyDescent="0.3">
      <c r="H205" s="108"/>
      <c r="I205" s="108"/>
      <c r="J205" s="108"/>
      <c r="K205" s="108"/>
      <c r="L205" s="108"/>
      <c r="M205" s="108"/>
      <c r="N205" s="108"/>
      <c r="O205" s="108"/>
      <c r="P205" s="108"/>
      <c r="Q205" s="108"/>
      <c r="R205" s="108"/>
      <c r="S205" s="108"/>
      <c r="T205" s="108"/>
      <c r="U205" s="108"/>
      <c r="V205" s="114"/>
      <c r="W205" s="53"/>
      <c r="X205" s="29"/>
      <c r="Y205" s="29"/>
    </row>
    <row r="206" spans="1:25" x14ac:dyDescent="0.3">
      <c r="A206" s="128" t="s">
        <v>295</v>
      </c>
      <c r="B206" s="32"/>
      <c r="C206" s="32"/>
      <c r="D206" s="32"/>
      <c r="E206" s="32"/>
      <c r="F206" s="32"/>
      <c r="V206" s="114"/>
      <c r="X206" s="299" t="s">
        <v>706</v>
      </c>
      <c r="Y206" s="29"/>
    </row>
    <row r="207" spans="1:25" ht="43.2" x14ac:dyDescent="0.3">
      <c r="A207" s="12" t="s">
        <v>0</v>
      </c>
      <c r="B207" s="86" t="s">
        <v>19</v>
      </c>
      <c r="C207" s="86" t="s">
        <v>749</v>
      </c>
      <c r="D207" s="86" t="s">
        <v>750</v>
      </c>
      <c r="E207" s="86" t="s">
        <v>751</v>
      </c>
      <c r="F207" s="86" t="s">
        <v>752</v>
      </c>
      <c r="G207" s="86" t="s">
        <v>753</v>
      </c>
      <c r="H207" s="86" t="s">
        <v>754</v>
      </c>
      <c r="I207" s="86" t="s">
        <v>755</v>
      </c>
      <c r="J207" s="117" t="s">
        <v>761</v>
      </c>
      <c r="K207" s="106" t="s">
        <v>1</v>
      </c>
      <c r="L207" s="68" t="s">
        <v>769</v>
      </c>
      <c r="V207" s="114"/>
      <c r="X207" s="29"/>
      <c r="Y207" s="29"/>
    </row>
    <row r="208" spans="1:25" x14ac:dyDescent="0.3">
      <c r="A208" s="13" t="s">
        <v>1423</v>
      </c>
      <c r="B208" s="3">
        <f>'Ref. ACS-Counties-Pt1'!B920</f>
        <v>0.45600000023841858</v>
      </c>
      <c r="C208" s="3">
        <f>'Ref. ACS-Counties-Pt1'!L920</f>
        <v>0.45300000905990601</v>
      </c>
      <c r="D208" s="3">
        <f>'Ref. ACS-Counties-Pt1'!V920</f>
        <v>0.41299998760223389</v>
      </c>
      <c r="E208" s="3">
        <f>'Ref. ACS-Counties-Pt1'!AF920</f>
        <v>0.44100001454353333</v>
      </c>
      <c r="F208" s="3">
        <f>'Ref. ACS-Counties-Pt1'!AP920</f>
        <v>0.44900000095367432</v>
      </c>
      <c r="G208" s="3">
        <f>'Ref. ACS-Counties-Pt1'!AZ920</f>
        <v>0.43700000643730164</v>
      </c>
      <c r="H208" s="3">
        <f>'Ref. ACS-Counties-Pt1'!BJ920</f>
        <v>0.43500000238418579</v>
      </c>
      <c r="I208" s="3">
        <f>'Ref. ACS-Counties-Pt1'!BT920</f>
        <v>0.44499999284744263</v>
      </c>
      <c r="J208" s="3">
        <f>AVERAGE(B208:I208)</f>
        <v>0.44112500175833702</v>
      </c>
      <c r="K208" s="3">
        <f>'Ref. ACS-State'!B920</f>
        <v>0.46900001168251038</v>
      </c>
      <c r="L208" s="140">
        <f>J208/K208</f>
        <v>0.94056501230314815</v>
      </c>
      <c r="V208" s="114"/>
      <c r="X208" s="29"/>
      <c r="Y208" s="29"/>
    </row>
    <row r="209" spans="1:25" s="291" customFormat="1" x14ac:dyDescent="0.3">
      <c r="A209" s="13" t="s">
        <v>1424</v>
      </c>
      <c r="B209" s="3">
        <f>'Ref. ACS-Counties-Pt1'!E920</f>
        <v>0.47260000000000002</v>
      </c>
      <c r="C209" s="3">
        <f>'Ref. ACS-Counties-Pt1'!O920</f>
        <v>0.45619999999999999</v>
      </c>
      <c r="D209" s="3">
        <f>'Ref. ACS-Counties-Pt1'!Y920</f>
        <v>0.44790000000000002</v>
      </c>
      <c r="E209" s="3">
        <f>'Ref. ACS-Counties-Pt1'!AI920</f>
        <v>0.44409999999999999</v>
      </c>
      <c r="F209" s="3">
        <f>'Ref. ACS-Counties-Pt1'!AS920</f>
        <v>0.4607</v>
      </c>
      <c r="G209" s="3">
        <f>'Ref. ACS-Counties-Pt1'!BC920</f>
        <v>0.4476</v>
      </c>
      <c r="H209" s="3">
        <f>'Ref. ACS-Counties-Pt1'!BM920</f>
        <v>0.44929999999999998</v>
      </c>
      <c r="I209" s="3">
        <f>'Ref. ACS-Counties-Pt1'!BW920</f>
        <v>0.45879999999999999</v>
      </c>
      <c r="J209" s="3">
        <f t="shared" ref="J209:J210" si="5">AVERAGE(B209:I209)</f>
        <v>0.45465</v>
      </c>
      <c r="K209" s="3">
        <f>'Ref. ACS-State'!E920</f>
        <v>0.48230000000000001</v>
      </c>
      <c r="L209" s="140">
        <f>J209/K209</f>
        <v>0.94267053701015968</v>
      </c>
      <c r="W209" s="53"/>
      <c r="X209" s="29"/>
      <c r="Y209" s="29"/>
    </row>
    <row r="210" spans="1:25" s="291" customFormat="1" x14ac:dyDescent="0.3">
      <c r="A210" s="13" t="s">
        <v>1425</v>
      </c>
      <c r="B210" s="3">
        <f>'Ref. ACS-Counties-Pt1'!H920</f>
        <v>0.47460000000000002</v>
      </c>
      <c r="C210" s="3">
        <f>'Ref. ACS-Counties-Pt1'!R920</f>
        <v>0.46679999999999999</v>
      </c>
      <c r="D210" s="3">
        <f>'Ref. ACS-Counties-Pt1'!AB920</f>
        <v>0.42720000000000002</v>
      </c>
      <c r="E210" s="3">
        <f>'Ref. ACS-Counties-Pt1'!AL920</f>
        <v>0.44219999999999998</v>
      </c>
      <c r="F210" s="3">
        <f>'Ref. ACS-Counties-Pt1'!AV920</f>
        <v>0.47189999999999999</v>
      </c>
      <c r="G210" s="3">
        <f>'Ref. ACS-Counties-Pt1'!BF920</f>
        <v>0.45290000000000002</v>
      </c>
      <c r="H210" s="3">
        <f>'Ref. ACS-Counties-Pt1'!BP920</f>
        <v>0.43959999999999999</v>
      </c>
      <c r="I210" s="3">
        <f>'Ref. ACS-Counties-Pt1'!BZ920</f>
        <v>0.4728</v>
      </c>
      <c r="J210" s="3">
        <f t="shared" si="5"/>
        <v>0.45600000000000002</v>
      </c>
      <c r="K210" s="3">
        <f>'Ref. ACS-State'!H920</f>
        <v>0.48859999999999998</v>
      </c>
      <c r="L210" s="140">
        <f>J210/K210</f>
        <v>0.93327875562832585</v>
      </c>
      <c r="W210" s="53"/>
      <c r="X210" s="29"/>
      <c r="Y210" s="29"/>
    </row>
    <row r="211" spans="1:25" x14ac:dyDescent="0.3">
      <c r="A211" s="459" t="s">
        <v>296</v>
      </c>
      <c r="B211" s="459"/>
      <c r="C211" s="32"/>
      <c r="D211" s="32"/>
      <c r="E211" s="32"/>
      <c r="F211" s="32"/>
      <c r="V211" s="114"/>
      <c r="X211" s="29"/>
      <c r="Y211" s="29"/>
    </row>
    <row r="212" spans="1:25" s="32" customFormat="1" x14ac:dyDescent="0.3">
      <c r="A212" s="23"/>
      <c r="B212" s="23"/>
      <c r="C212" s="23"/>
      <c r="D212" s="23"/>
      <c r="E212" s="23"/>
      <c r="F212" s="23"/>
      <c r="H212" s="108"/>
      <c r="I212" s="108"/>
      <c r="J212" s="108"/>
      <c r="K212" s="108"/>
      <c r="L212" s="108"/>
      <c r="M212" s="108"/>
      <c r="N212" s="108"/>
      <c r="O212" s="108"/>
      <c r="P212" s="108"/>
      <c r="Q212" s="108"/>
      <c r="R212" s="108"/>
      <c r="S212" s="108"/>
      <c r="T212" s="108"/>
      <c r="U212" s="108"/>
      <c r="V212" s="114"/>
      <c r="W212" s="53"/>
      <c r="X212" s="29"/>
      <c r="Y212" s="29"/>
    </row>
    <row r="213" spans="1:25" s="32" customFormat="1" x14ac:dyDescent="0.3">
      <c r="A213" s="128" t="s">
        <v>1536</v>
      </c>
      <c r="B213" s="23"/>
      <c r="C213" s="23"/>
      <c r="D213" s="23"/>
      <c r="E213"/>
      <c r="F213"/>
      <c r="H213" s="108"/>
      <c r="I213" s="108"/>
      <c r="J213" s="108"/>
      <c r="K213" s="108"/>
      <c r="L213" s="108"/>
      <c r="M213" s="108"/>
      <c r="N213" s="108"/>
      <c r="O213" s="108"/>
      <c r="P213" s="108"/>
      <c r="Q213" s="108"/>
      <c r="R213" s="108"/>
      <c r="S213" s="108"/>
      <c r="T213" s="108"/>
      <c r="U213" s="108"/>
      <c r="V213" s="114"/>
      <c r="W213" s="53"/>
      <c r="X213" s="29"/>
      <c r="Y213" s="29"/>
    </row>
    <row r="214" spans="1:25" s="32" customFormat="1" x14ac:dyDescent="0.3">
      <c r="A214" s="1"/>
      <c r="B214" s="118">
        <v>2009</v>
      </c>
      <c r="C214" s="118">
        <v>2014</v>
      </c>
      <c r="D214" s="118">
        <v>2019</v>
      </c>
      <c r="E214"/>
      <c r="F214"/>
      <c r="H214" s="108"/>
      <c r="I214" s="108"/>
      <c r="J214" s="108"/>
      <c r="K214" s="108"/>
      <c r="L214" s="108"/>
      <c r="M214" s="108"/>
      <c r="N214" s="108"/>
      <c r="O214" s="108"/>
      <c r="P214" s="108"/>
      <c r="Q214" s="108"/>
      <c r="R214" s="108"/>
      <c r="S214" s="108"/>
      <c r="T214" s="108"/>
      <c r="U214" s="108"/>
      <c r="V214" s="114"/>
      <c r="W214" s="53"/>
      <c r="X214" s="29"/>
      <c r="Y214" s="29"/>
    </row>
    <row r="215" spans="1:25" s="32" customFormat="1" x14ac:dyDescent="0.3">
      <c r="A215" s="13" t="s">
        <v>295</v>
      </c>
      <c r="B215" s="39">
        <f>J208</f>
        <v>0.44112500175833702</v>
      </c>
      <c r="C215" s="39">
        <f>J209</f>
        <v>0.45465</v>
      </c>
      <c r="D215" s="40">
        <f>J210</f>
        <v>0.45600000000000002</v>
      </c>
      <c r="E215"/>
      <c r="F215"/>
      <c r="H215" s="108"/>
      <c r="I215" s="108"/>
      <c r="J215" s="108"/>
      <c r="K215" s="108"/>
      <c r="L215" s="108"/>
      <c r="M215" s="108"/>
      <c r="N215" s="108"/>
      <c r="O215" s="108"/>
      <c r="P215" s="108"/>
      <c r="Q215" s="108"/>
      <c r="R215" s="108"/>
      <c r="S215" s="108"/>
      <c r="T215" s="108"/>
      <c r="U215" s="108"/>
      <c r="V215" s="114"/>
      <c r="W215" s="53"/>
      <c r="X215" s="29"/>
      <c r="Y215" s="29"/>
    </row>
    <row r="216" spans="1:25" s="32" customFormat="1" x14ac:dyDescent="0.3">
      <c r="A216" s="23" t="s">
        <v>297</v>
      </c>
      <c r="B216" s="23"/>
      <c r="C216" s="23"/>
      <c r="D216" s="23"/>
      <c r="E216"/>
      <c r="F216"/>
      <c r="H216" s="108"/>
      <c r="I216" s="108"/>
      <c r="J216" s="108"/>
      <c r="K216" s="108"/>
      <c r="L216" s="108"/>
      <c r="M216" s="108"/>
      <c r="N216" s="108"/>
      <c r="O216" s="108"/>
      <c r="P216" s="108"/>
      <c r="Q216" s="108"/>
      <c r="R216" s="108"/>
      <c r="S216" s="108"/>
      <c r="T216" s="108"/>
      <c r="U216" s="108"/>
      <c r="V216" s="114"/>
      <c r="W216" s="53"/>
      <c r="X216" s="29"/>
      <c r="Y216" s="29"/>
    </row>
    <row r="217" spans="1:25" s="32" customFormat="1" x14ac:dyDescent="0.3">
      <c r="H217" s="108"/>
      <c r="I217" s="108"/>
      <c r="J217" s="108"/>
      <c r="K217" s="108"/>
      <c r="L217" s="108"/>
      <c r="M217" s="108"/>
      <c r="N217" s="108"/>
      <c r="O217" s="108"/>
      <c r="P217" s="108"/>
      <c r="Q217" s="108"/>
      <c r="R217" s="108"/>
      <c r="S217" s="108"/>
      <c r="T217" s="108"/>
      <c r="U217" s="108"/>
      <c r="V217" s="114"/>
      <c r="W217" s="53"/>
      <c r="X217" s="291" t="s">
        <v>297</v>
      </c>
      <c r="Y217" s="29"/>
    </row>
    <row r="218" spans="1:25" x14ac:dyDescent="0.3">
      <c r="A218" s="53"/>
      <c r="B218" s="10"/>
      <c r="V218" s="114"/>
      <c r="X218" s="29"/>
      <c r="Y218" s="29"/>
    </row>
    <row r="219" spans="1:25" x14ac:dyDescent="0.3">
      <c r="A219" s="7" t="s">
        <v>167</v>
      </c>
      <c r="B219" s="23"/>
      <c r="C219" s="23"/>
      <c r="D219" s="23"/>
      <c r="E219" s="23"/>
      <c r="F219" s="23"/>
      <c r="G219" s="23"/>
      <c r="V219" s="114"/>
      <c r="X219" s="299" t="s">
        <v>707</v>
      </c>
      <c r="Y219" s="29"/>
    </row>
    <row r="220" spans="1:25" ht="43.2" x14ac:dyDescent="0.3">
      <c r="A220" s="1" t="s">
        <v>0</v>
      </c>
      <c r="B220" s="86" t="s">
        <v>19</v>
      </c>
      <c r="C220" s="86" t="s">
        <v>19</v>
      </c>
      <c r="D220" s="86" t="s">
        <v>749</v>
      </c>
      <c r="E220" s="86" t="s">
        <v>749</v>
      </c>
      <c r="F220" s="86" t="s">
        <v>750</v>
      </c>
      <c r="G220" s="86" t="s">
        <v>750</v>
      </c>
      <c r="H220" s="86" t="s">
        <v>751</v>
      </c>
      <c r="I220" s="86" t="s">
        <v>751</v>
      </c>
      <c r="J220" s="86" t="s">
        <v>752</v>
      </c>
      <c r="K220" s="86" t="s">
        <v>752</v>
      </c>
      <c r="L220" s="86" t="s">
        <v>753</v>
      </c>
      <c r="M220" s="86" t="s">
        <v>753</v>
      </c>
      <c r="N220" s="86" t="s">
        <v>754</v>
      </c>
      <c r="O220" s="86" t="s">
        <v>754</v>
      </c>
      <c r="P220" s="86" t="s">
        <v>755</v>
      </c>
      <c r="Q220" s="86" t="s">
        <v>755</v>
      </c>
      <c r="R220" s="86" t="s">
        <v>757</v>
      </c>
      <c r="S220" s="86" t="s">
        <v>757</v>
      </c>
      <c r="T220" s="86" t="s">
        <v>1</v>
      </c>
      <c r="U220" s="86" t="s">
        <v>1</v>
      </c>
      <c r="V220" s="114"/>
      <c r="W220" s="91"/>
      <c r="X220" s="29"/>
      <c r="Y220" s="29"/>
    </row>
    <row r="221" spans="1:25" x14ac:dyDescent="0.3">
      <c r="A221" s="4" t="s">
        <v>2</v>
      </c>
      <c r="B221" s="2">
        <f>'Ref. ACS-Counties-Pt1'!H106</f>
        <v>395689</v>
      </c>
      <c r="C221" s="140"/>
      <c r="D221" s="2">
        <f>'Ref. ACS-Counties-Pt1'!R106</f>
        <v>337438</v>
      </c>
      <c r="E221" s="140"/>
      <c r="F221" s="2">
        <f>'Ref. ACS-Counties-Pt1'!AB106</f>
        <v>56799</v>
      </c>
      <c r="G221" s="140"/>
      <c r="H221" s="2">
        <f>'Ref. ACS-Counties-Pt1'!AL106</f>
        <v>54942</v>
      </c>
      <c r="I221" s="140"/>
      <c r="J221" s="2">
        <f>'Ref. ACS-Counties-Pt1'!AV106</f>
        <v>100895</v>
      </c>
      <c r="K221" s="140"/>
      <c r="L221" s="2">
        <f>'Ref. ACS-Counties-Pt1'!BF106</f>
        <v>303147</v>
      </c>
      <c r="M221" s="140"/>
      <c r="N221" s="2">
        <f>'Ref. ACS-Counties-Pt1'!BP106</f>
        <v>221055</v>
      </c>
      <c r="O221" s="140"/>
      <c r="P221" s="2">
        <f>'Ref. ACS-Counties-Pt1'!BZ106</f>
        <v>173640</v>
      </c>
      <c r="Q221" s="140"/>
      <c r="R221" s="2">
        <f>'Ref. ACS-Counties-Pt1'!CJ106</f>
        <v>1643605</v>
      </c>
      <c r="S221" s="140"/>
      <c r="T221" s="2">
        <f>'Ref. ACS-State'!H106</f>
        <v>18191555</v>
      </c>
      <c r="U221" s="140"/>
      <c r="V221" s="114"/>
      <c r="W221" s="79"/>
      <c r="X221" s="29"/>
      <c r="Y221" s="29"/>
    </row>
    <row r="222" spans="1:25" x14ac:dyDescent="0.3">
      <c r="A222" s="4" t="s">
        <v>700</v>
      </c>
      <c r="B222" s="2">
        <f>'Ref. ACS-Counties-Pt1'!H107</f>
        <v>358839</v>
      </c>
      <c r="C222" s="140">
        <f>'Ref. ACS-Counties-Pt1'!I107</f>
        <v>0.90687130549497208</v>
      </c>
      <c r="D222" s="2">
        <f>'Ref. ACS-Counties-Pt1'!R107</f>
        <v>312464</v>
      </c>
      <c r="E222" s="140">
        <f>'Ref. ACS-Counties-Pt1'!S107</f>
        <v>0.92598936693555556</v>
      </c>
      <c r="F222" s="2">
        <f>'Ref. ACS-Counties-Pt1'!AB107</f>
        <v>51917</v>
      </c>
      <c r="G222" s="140">
        <f>'Ref. ACS-Counties-Pt1'!AC107</f>
        <v>0.91404778253138264</v>
      </c>
      <c r="H222" s="2">
        <f>'Ref. ACS-Counties-Pt1'!AL107</f>
        <v>49655</v>
      </c>
      <c r="I222" s="140">
        <f>'Ref. ACS-Counties-Pt1'!AM107</f>
        <v>0.90377124968148226</v>
      </c>
      <c r="J222" s="2">
        <f>'Ref. ACS-Counties-Pt1'!AV107</f>
        <v>89287</v>
      </c>
      <c r="K222" s="140">
        <f>'Ref. ACS-Counties-Pt1'!AW107</f>
        <v>0.88494970018335894</v>
      </c>
      <c r="L222" s="2">
        <f>'Ref. ACS-Counties-Pt1'!BF107</f>
        <v>277817</v>
      </c>
      <c r="M222" s="140">
        <f>'Ref. ACS-Counties-Pt1'!BG107</f>
        <v>0.91644317773225525</v>
      </c>
      <c r="N222" s="2">
        <f>'Ref. ACS-Counties-Pt1'!BP107</f>
        <v>203005</v>
      </c>
      <c r="O222" s="140">
        <f>'Ref. ACS-Counties-Pt1'!BQ107</f>
        <v>0.91834611295831359</v>
      </c>
      <c r="P222" s="2">
        <f>'Ref. ACS-Counties-Pt1'!BZ107</f>
        <v>160561</v>
      </c>
      <c r="Q222" s="140">
        <f>'Ref. ACS-Counties-Pt1'!CA107</f>
        <v>0.92467749366505414</v>
      </c>
      <c r="R222" s="2">
        <f>'Ref. ACS-Counties-Pt1'!CJ107</f>
        <v>1503545</v>
      </c>
      <c r="S222" s="140">
        <f>'Ref. ACS-Counties-Pt1'!CK107</f>
        <v>0.91478487836189348</v>
      </c>
      <c r="T222" s="2">
        <f>'Ref. ACS-State'!H107</f>
        <v>15252673</v>
      </c>
      <c r="U222" s="140">
        <f>'Ref. ACS-State'!I107</f>
        <v>0.83844800513205164</v>
      </c>
      <c r="V222" s="114"/>
      <c r="W222" s="79"/>
      <c r="X222" s="29"/>
      <c r="Y222" s="29"/>
    </row>
    <row r="223" spans="1:25" x14ac:dyDescent="0.3">
      <c r="A223" s="93" t="s">
        <v>709</v>
      </c>
      <c r="B223" s="2">
        <f>'Ref. ACS-Counties-Pt1'!H108</f>
        <v>310668</v>
      </c>
      <c r="C223" s="140">
        <f>'Ref. ACS-Counties-Pt1'!I108</f>
        <v>0.78513175751663555</v>
      </c>
      <c r="D223" s="2">
        <f>'Ref. ACS-Counties-Pt1'!R108</f>
        <v>271759</v>
      </c>
      <c r="E223" s="140">
        <f>'Ref. ACS-Counties-Pt1'!S108</f>
        <v>0.80535979942982117</v>
      </c>
      <c r="F223" s="2">
        <f>'Ref. ACS-Counties-Pt1'!AB108</f>
        <v>43737</v>
      </c>
      <c r="G223" s="140">
        <f>'Ref. ACS-Counties-Pt1'!AC108</f>
        <v>0.77003116252046688</v>
      </c>
      <c r="H223" s="2">
        <f>'Ref. ACS-Counties-Pt1'!AL108</f>
        <v>42077</v>
      </c>
      <c r="I223" s="140">
        <f>'Ref. ACS-Counties-Pt1'!AM108</f>
        <v>0.76584398092533945</v>
      </c>
      <c r="J223" s="2">
        <f>'Ref. ACS-Counties-Pt1'!AV108</f>
        <v>79793</v>
      </c>
      <c r="K223" s="140">
        <f>'Ref. ACS-Counties-Pt1'!AW108</f>
        <v>0.79085187571237425</v>
      </c>
      <c r="L223" s="2">
        <f>'Ref. ACS-Counties-Pt1'!BF108</f>
        <v>238729</v>
      </c>
      <c r="M223" s="140">
        <f>'Ref. ACS-Counties-Pt1'!BG108</f>
        <v>0.78750243281312371</v>
      </c>
      <c r="N223" s="2">
        <f>'Ref. ACS-Counties-Pt1'!BP108</f>
        <v>180751</v>
      </c>
      <c r="O223" s="140">
        <f>'Ref. ACS-Counties-Pt1'!BQ108</f>
        <v>0.81767433444165483</v>
      </c>
      <c r="P223" s="2">
        <f>'Ref. ACS-Counties-Pt1'!BZ108</f>
        <v>137084</v>
      </c>
      <c r="Q223" s="140">
        <f>'Ref. ACS-Counties-Pt1'!CA108</f>
        <v>0.78947247178069568</v>
      </c>
      <c r="R223" s="2">
        <f>'Ref. ACS-Counties-Pt1'!CJ108</f>
        <v>1304598</v>
      </c>
      <c r="S223" s="140">
        <f>'Ref. ACS-Counties-Pt1'!CK108</f>
        <v>0.7937418053607771</v>
      </c>
      <c r="T223" s="2">
        <f>'Ref. ACS-State'!H108</f>
        <v>13411041</v>
      </c>
      <c r="U223" s="140">
        <f>'Ref. ACS-State'!I108</f>
        <v>0.7372124592977346</v>
      </c>
      <c r="V223" s="114"/>
      <c r="W223" s="79"/>
      <c r="X223" s="29"/>
      <c r="Y223" s="29"/>
    </row>
    <row r="224" spans="1:25" x14ac:dyDescent="0.3">
      <c r="A224" s="93" t="s">
        <v>710</v>
      </c>
      <c r="B224" s="2">
        <f>'Ref. ACS-Counties-Pt1'!H109</f>
        <v>48171</v>
      </c>
      <c r="C224" s="140">
        <f>'Ref. ACS-Counties-Pt1'!I109</f>
        <v>0.12173954797833653</v>
      </c>
      <c r="D224" s="2">
        <f>'Ref. ACS-Counties-Pt1'!R109</f>
        <v>40705</v>
      </c>
      <c r="E224" s="140">
        <f>'Ref. ACS-Counties-Pt1'!S109</f>
        <v>0.12062956750573439</v>
      </c>
      <c r="F224" s="2">
        <f>'Ref. ACS-Counties-Pt1'!AB109</f>
        <v>8180</v>
      </c>
      <c r="G224" s="140">
        <f>'Ref. ACS-Counties-Pt1'!AC109</f>
        <v>0.1440166200109157</v>
      </c>
      <c r="H224" s="2">
        <f>'Ref. ACS-Counties-Pt1'!AL109</f>
        <v>7578</v>
      </c>
      <c r="I224" s="140">
        <f>'Ref. ACS-Counties-Pt1'!AM109</f>
        <v>0.13792726875614283</v>
      </c>
      <c r="J224" s="2">
        <f>'Ref. ACS-Counties-Pt1'!AV109</f>
        <v>9494</v>
      </c>
      <c r="K224" s="140">
        <f>'Ref. ACS-Counties-Pt1'!AW109</f>
        <v>9.4097824470984692E-2</v>
      </c>
      <c r="L224" s="2">
        <f>'Ref. ACS-Counties-Pt1'!BF109</f>
        <v>39088</v>
      </c>
      <c r="M224" s="140">
        <f>'Ref. ACS-Counties-Pt1'!BG109</f>
        <v>0.12894074491913166</v>
      </c>
      <c r="N224" s="2">
        <f>'Ref. ACS-Counties-Pt1'!BP109</f>
        <v>22254</v>
      </c>
      <c r="O224" s="140">
        <f>'Ref. ACS-Counties-Pt1'!BQ109</f>
        <v>0.10067177851665875</v>
      </c>
      <c r="P224" s="2">
        <f>'Ref. ACS-Counties-Pt1'!BZ109</f>
        <v>23477</v>
      </c>
      <c r="Q224" s="140">
        <f>'Ref. ACS-Counties-Pt1'!CA109</f>
        <v>0.13520502188435846</v>
      </c>
      <c r="R224" s="2">
        <f>'Ref. ACS-Counties-Pt1'!CJ109</f>
        <v>198947</v>
      </c>
      <c r="S224" s="140">
        <f>'Ref. ACS-Counties-Pt1'!CK109</f>
        <v>0.12104307300111646</v>
      </c>
      <c r="T224" s="2">
        <f>'Ref. ACS-State'!H109</f>
        <v>1841632</v>
      </c>
      <c r="U224" s="140">
        <f>'Ref. ACS-State'!I109</f>
        <v>0.10123554583431708</v>
      </c>
      <c r="V224" s="114"/>
      <c r="W224" s="79"/>
      <c r="X224" s="29"/>
      <c r="Y224" s="29"/>
    </row>
    <row r="225" spans="1:30" x14ac:dyDescent="0.3">
      <c r="A225" s="4" t="s">
        <v>150</v>
      </c>
      <c r="B225" s="2">
        <f>'Ref. ACS-Counties-Pt1'!H110</f>
        <v>32081</v>
      </c>
      <c r="C225" s="140">
        <f>'Ref. ACS-Counties-Pt1'!I110</f>
        <v>8.1076299821324319E-2</v>
      </c>
      <c r="D225" s="2">
        <f>'Ref. ACS-Counties-Pt1'!R110</f>
        <v>26525</v>
      </c>
      <c r="E225" s="140">
        <f>'Ref. ACS-Counties-Pt1'!S110</f>
        <v>7.8607032995691065E-2</v>
      </c>
      <c r="F225" s="2">
        <f>'Ref. ACS-Counties-Pt1'!AB110</f>
        <v>4161</v>
      </c>
      <c r="G225" s="140">
        <f>'Ref. ACS-Counties-Pt1'!AC110</f>
        <v>7.3258332012887548E-2</v>
      </c>
      <c r="H225" s="2">
        <f>'Ref. ACS-Counties-Pt1'!AL110</f>
        <v>5066</v>
      </c>
      <c r="I225" s="140">
        <f>'Ref. ACS-Counties-Pt1'!AM110</f>
        <v>9.2206326671762956E-2</v>
      </c>
      <c r="J225" s="2">
        <f>'Ref. ACS-Counties-Pt1'!AV110</f>
        <v>6068</v>
      </c>
      <c r="K225" s="140">
        <f>'Ref. ACS-Counties-Pt1'!AW110</f>
        <v>6.0141731503047725E-2</v>
      </c>
      <c r="L225" s="2">
        <f>'Ref. ACS-Counties-Pt1'!BF110</f>
        <v>27163</v>
      </c>
      <c r="M225" s="140">
        <f>'Ref. ACS-Counties-Pt1'!BG110</f>
        <v>8.9603393733073397E-2</v>
      </c>
      <c r="N225" s="2">
        <f>'Ref. ACS-Counties-Pt1'!BP110</f>
        <v>15975</v>
      </c>
      <c r="O225" s="140">
        <f>'Ref. ACS-Counties-Pt1'!BQ110</f>
        <v>7.2267082852683726E-2</v>
      </c>
      <c r="P225" s="2">
        <f>'Ref. ACS-Counties-Pt1'!BZ110</f>
        <v>15043</v>
      </c>
      <c r="Q225" s="140">
        <f>'Ref. ACS-Counties-Pt1'!CA110</f>
        <v>8.6633264224832987E-2</v>
      </c>
      <c r="R225" s="2">
        <f>'Ref. ACS-Counties-Pt1'!CJ110</f>
        <v>132082</v>
      </c>
      <c r="S225" s="140">
        <f>'Ref. ACS-Counties-Pt1'!CK110</f>
        <v>8.0361157334030986E-2</v>
      </c>
      <c r="T225" s="2">
        <f>'Ref. ACS-State'!H110</f>
        <v>1352018</v>
      </c>
      <c r="U225" s="140">
        <f>'Ref. ACS-State'!I110</f>
        <v>7.4321189145183028E-2</v>
      </c>
      <c r="V225" s="114"/>
      <c r="W225" s="79"/>
      <c r="X225" s="29"/>
      <c r="Y225" s="29"/>
    </row>
    <row r="226" spans="1:30" x14ac:dyDescent="0.3">
      <c r="A226" s="4" t="s">
        <v>151</v>
      </c>
      <c r="B226" s="2">
        <f>'Ref. ACS-Counties-Pt1'!H111</f>
        <v>8185</v>
      </c>
      <c r="C226" s="140">
        <f>'Ref. ACS-Counties-Pt1'!I111</f>
        <v>2.0685437300506204E-2</v>
      </c>
      <c r="D226" s="2">
        <f>'Ref. ACS-Counties-Pt1'!R111</f>
        <v>7720</v>
      </c>
      <c r="E226" s="140">
        <f>'Ref. ACS-Counties-Pt1'!S111</f>
        <v>2.2878276898274645E-2</v>
      </c>
      <c r="F226" s="2">
        <f>'Ref. ACS-Counties-Pt1'!AB111</f>
        <v>1438</v>
      </c>
      <c r="G226" s="140">
        <f>'Ref. ACS-Counties-Pt1'!AC111</f>
        <v>2.5317347136393248E-2</v>
      </c>
      <c r="H226" s="2">
        <f>'Ref. ACS-Counties-Pt1'!AL111</f>
        <v>1208</v>
      </c>
      <c r="I226" s="140">
        <f>'Ref. ACS-Counties-Pt1'!AM111</f>
        <v>2.1986822467329182E-2</v>
      </c>
      <c r="J226" s="2">
        <f>'Ref. ACS-Counties-Pt1'!AV111</f>
        <v>1743</v>
      </c>
      <c r="K226" s="140">
        <f>'Ref. ACS-Counties-Pt1'!AW111</f>
        <v>1.7275385301551118E-2</v>
      </c>
      <c r="L226" s="2">
        <f>'Ref. ACS-Counties-Pt1'!BF111</f>
        <v>6897</v>
      </c>
      <c r="M226" s="140">
        <f>'Ref. ACS-Counties-Pt1'!BG111</f>
        <v>2.2751338459559223E-2</v>
      </c>
      <c r="N226" s="2">
        <f>'Ref. ACS-Counties-Pt1'!BP111</f>
        <v>3888</v>
      </c>
      <c r="O226" s="140">
        <f>'Ref. ACS-Counties-Pt1'!BQ111</f>
        <v>1.758838298161091E-2</v>
      </c>
      <c r="P226" s="2">
        <f>'Ref. ACS-Counties-Pt1'!BZ111</f>
        <v>3581</v>
      </c>
      <c r="Q226" s="140">
        <f>'Ref. ACS-Counties-Pt1'!CA111</f>
        <v>2.0623128311448975E-2</v>
      </c>
      <c r="R226" s="2">
        <f>'Ref. ACS-Counties-Pt1'!CJ111</f>
        <v>34660</v>
      </c>
      <c r="S226" s="140">
        <f>'Ref. ACS-Counties-Pt1'!CK111</f>
        <v>2.1087791774787739E-2</v>
      </c>
      <c r="T226" s="2">
        <f>'Ref. ACS-State'!H111</f>
        <v>283006</v>
      </c>
      <c r="U226" s="140">
        <f>'Ref. ACS-State'!I111</f>
        <v>1.5556998838197174E-2</v>
      </c>
      <c r="V226" s="114"/>
      <c r="W226" s="79"/>
      <c r="X226" s="29"/>
      <c r="Y226" s="29"/>
    </row>
    <row r="227" spans="1:30" x14ac:dyDescent="0.3">
      <c r="A227" s="4" t="s">
        <v>152</v>
      </c>
      <c r="B227" s="2">
        <f>'Ref. ACS-Counties-Pt1'!H112</f>
        <v>4026</v>
      </c>
      <c r="C227" s="140">
        <f>'Ref. ACS-Counties-Pt1'!I112</f>
        <v>1.0174657369803053E-2</v>
      </c>
      <c r="D227" s="2">
        <f>'Ref. ACS-Counties-Pt1'!R112</f>
        <v>3830</v>
      </c>
      <c r="E227" s="140">
        <f>'Ref. ACS-Counties-Pt1'!S112</f>
        <v>1.1350233228030039E-2</v>
      </c>
      <c r="F227" s="2">
        <f>'Ref. ACS-Counties-Pt1'!AB112</f>
        <v>814</v>
      </c>
      <c r="G227" s="140">
        <f>'Ref. ACS-Counties-Pt1'!AC112</f>
        <v>1.4331238226025106E-2</v>
      </c>
      <c r="H227" s="2">
        <f>'Ref. ACS-Counties-Pt1'!AL112</f>
        <v>667</v>
      </c>
      <c r="I227" s="140">
        <f>'Ref. ACS-Counties-Pt1'!AM112</f>
        <v>1.2140074988169342E-2</v>
      </c>
      <c r="J227" s="2">
        <f>'Ref. ACS-Counties-Pt1'!AV112</f>
        <v>766</v>
      </c>
      <c r="K227" s="140">
        <f>'Ref. ACS-Counties-Pt1'!AW112</f>
        <v>7.5920511422766243E-3</v>
      </c>
      <c r="L227" s="2">
        <f>'Ref. ACS-Counties-Pt1'!BF112</f>
        <v>2824</v>
      </c>
      <c r="M227" s="140">
        <f>'Ref. ACS-Counties-Pt1'!BG112</f>
        <v>9.3156125576040662E-3</v>
      </c>
      <c r="N227" s="2">
        <f>'Ref. ACS-Counties-Pt1'!BP112</f>
        <v>1065</v>
      </c>
      <c r="O227" s="140">
        <f>'Ref. ACS-Counties-Pt1'!BQ112</f>
        <v>4.817805523512248E-3</v>
      </c>
      <c r="P227" s="2">
        <f>'Ref. ACS-Counties-Pt1'!BZ112</f>
        <v>2770</v>
      </c>
      <c r="Q227" s="140">
        <f>'Ref. ACS-Counties-Pt1'!CA112</f>
        <v>1.5952545496429393E-2</v>
      </c>
      <c r="R227" s="2">
        <f>'Ref. ACS-Counties-Pt1'!CJ112</f>
        <v>16762</v>
      </c>
      <c r="S227" s="140">
        <f>'Ref. ACS-Counties-Pt1'!CK112</f>
        <v>1.0198314071811657E-2</v>
      </c>
      <c r="T227" s="2">
        <f>'Ref. ACS-State'!H112</f>
        <v>111121</v>
      </c>
      <c r="U227" s="140">
        <f>'Ref. ACS-State'!I112</f>
        <v>6.1083838077613485E-3</v>
      </c>
      <c r="V227" s="114"/>
      <c r="W227" s="79"/>
      <c r="X227" s="29"/>
      <c r="Y227" s="29"/>
    </row>
    <row r="228" spans="1:30" x14ac:dyDescent="0.3">
      <c r="A228" s="4" t="s">
        <v>153</v>
      </c>
      <c r="B228" s="2">
        <f>'Ref. ACS-Counties-Pt1'!H113</f>
        <v>2154</v>
      </c>
      <c r="C228" s="140">
        <f>'Ref. ACS-Counties-Pt1'!I113</f>
        <v>5.4436691442016332E-3</v>
      </c>
      <c r="D228" s="2">
        <f>'Ref. ACS-Counties-Pt1'!R113</f>
        <v>1869</v>
      </c>
      <c r="E228" s="140">
        <f>'Ref. ACS-Counties-Pt1'!S113</f>
        <v>5.5387952749838491E-3</v>
      </c>
      <c r="F228" s="2">
        <f>'Ref. ACS-Counties-Pt1'!AB113</f>
        <v>519</v>
      </c>
      <c r="G228" s="140">
        <f>'Ref. ACS-Counties-Pt1'!AC113</f>
        <v>9.1374848148735015E-3</v>
      </c>
      <c r="H228" s="2">
        <f>'Ref. ACS-Counties-Pt1'!AL113</f>
        <v>293</v>
      </c>
      <c r="I228" s="140">
        <f>'Ref. ACS-Counties-Pt1'!AM113</f>
        <v>5.3328965090459028E-3</v>
      </c>
      <c r="J228" s="2">
        <f>'Ref. ACS-Counties-Pt1'!AV113</f>
        <v>648</v>
      </c>
      <c r="K228" s="140">
        <f>'Ref. ACS-Counties-Pt1'!AW113</f>
        <v>6.4225184597849249E-3</v>
      </c>
      <c r="L228" s="2">
        <f>'Ref. ACS-Counties-Pt1'!BF113</f>
        <v>1403</v>
      </c>
      <c r="M228" s="140">
        <f>'Ref. ACS-Counties-Pt1'!BG113</f>
        <v>4.6281177118691593E-3</v>
      </c>
      <c r="N228" s="2">
        <f>'Ref. ACS-Counties-Pt1'!BP113</f>
        <v>759</v>
      </c>
      <c r="O228" s="140">
        <f>'Ref. ACS-Counties-Pt1'!BQ113</f>
        <v>3.4335346407002782E-3</v>
      </c>
      <c r="P228" s="2">
        <f>'Ref. ACS-Counties-Pt1'!BZ113</f>
        <v>1417</v>
      </c>
      <c r="Q228" s="140">
        <f>'Ref. ACS-Counties-Pt1'!CA113</f>
        <v>8.1605620824694771E-3</v>
      </c>
      <c r="R228" s="2">
        <f>'Ref. ACS-Counties-Pt1'!CJ113</f>
        <v>9062</v>
      </c>
      <c r="S228" s="140">
        <f>'Ref. ACS-Counties-Pt1'!CK113</f>
        <v>5.5134901633908393E-3</v>
      </c>
      <c r="T228" s="2">
        <f>'Ref. ACS-State'!H113</f>
        <v>58490</v>
      </c>
      <c r="U228" s="140">
        <f>'Ref. ACS-State'!I113</f>
        <v>3.2152281649369722E-3</v>
      </c>
      <c r="V228" s="114"/>
      <c r="W228" s="79"/>
      <c r="X228" s="29"/>
      <c r="Y228" s="29"/>
    </row>
    <row r="229" spans="1:30" x14ac:dyDescent="0.3">
      <c r="A229" s="4" t="s">
        <v>154</v>
      </c>
      <c r="B229" s="2">
        <f>'Ref. ACS-Counties-Pt1'!H114</f>
        <v>1725</v>
      </c>
      <c r="C229" s="140">
        <f>'Ref. ACS-Counties-Pt1'!I114</f>
        <v>4.359484342501308E-3</v>
      </c>
      <c r="D229" s="2">
        <f>'Ref. ACS-Counties-Pt1'!R114</f>
        <v>761</v>
      </c>
      <c r="E229" s="140">
        <f>'Ref. ACS-Counties-Pt1'!S114</f>
        <v>2.2552291087547935E-3</v>
      </c>
      <c r="F229" s="2">
        <f>'Ref. ACS-Counties-Pt1'!AB114</f>
        <v>1248</v>
      </c>
      <c r="G229" s="140">
        <f>'Ref. ACS-Counties-Pt1'!AC114</f>
        <v>2.197221782073628E-2</v>
      </c>
      <c r="H229" s="2">
        <f>'Ref. ACS-Counties-Pt1'!AL114</f>
        <v>344</v>
      </c>
      <c r="I229" s="140">
        <f>'Ref. ACS-Counties-Pt1'!AM114</f>
        <v>6.261148119835463E-3</v>
      </c>
      <c r="J229" s="2">
        <f>'Ref. ACS-Counties-Pt1'!AV114</f>
        <v>269</v>
      </c>
      <c r="K229" s="140">
        <f>'Ref. ACS-Counties-Pt1'!AW114</f>
        <v>2.6661380643242974E-3</v>
      </c>
      <c r="L229" s="2">
        <f>'Ref. ACS-Counties-Pt1'!BF114</f>
        <v>801</v>
      </c>
      <c r="M229" s="140">
        <f>'Ref. ACS-Counties-Pt1'!BG114</f>
        <v>2.6422824570257993E-3</v>
      </c>
      <c r="N229" s="2">
        <f>'Ref. ACS-Counties-Pt1'!BP114</f>
        <v>567</v>
      </c>
      <c r="O229" s="140">
        <f>'Ref. ACS-Counties-Pt1'!BQ114</f>
        <v>2.5649725181515911E-3</v>
      </c>
      <c r="P229" s="2">
        <f>'Ref. ACS-Counties-Pt1'!BZ114</f>
        <v>666</v>
      </c>
      <c r="Q229" s="140">
        <f>'Ref. ACS-Counties-Pt1'!CA114</f>
        <v>3.8355217691776089E-3</v>
      </c>
      <c r="R229" s="2">
        <f>'Ref. ACS-Counties-Pt1'!CJ114</f>
        <v>6381</v>
      </c>
      <c r="S229" s="140">
        <f>'Ref. ACS-Counties-Pt1'!CK114</f>
        <v>3.8823196570952267E-3</v>
      </c>
      <c r="T229" s="2">
        <f>'Ref. ACS-State'!H114</f>
        <v>36997</v>
      </c>
      <c r="U229" s="140">
        <f>'Ref. ACS-State'!I114</f>
        <v>2.0337458782385561E-3</v>
      </c>
      <c r="V229" s="114"/>
      <c r="W229" s="79"/>
      <c r="X229" s="29"/>
      <c r="Y229" s="29"/>
    </row>
    <row r="230" spans="1:30" x14ac:dyDescent="0.3">
      <c r="A230" s="93" t="s">
        <v>712</v>
      </c>
      <c r="B230" s="2">
        <f>'Ref. ACS-Counties-Pt1'!H115</f>
        <v>4408</v>
      </c>
      <c r="C230" s="140">
        <f>'Ref. ACS-Counties-Pt1'!I115</f>
        <v>1.1140062018403342E-2</v>
      </c>
      <c r="D230" s="2">
        <f>'Ref. ACS-Counties-Pt1'!R115</f>
        <v>2760</v>
      </c>
      <c r="E230" s="140">
        <f>'Ref. ACS-Counties-Pt1'!S115</f>
        <v>8.1792803418702098E-3</v>
      </c>
      <c r="F230" s="2">
        <f>'Ref. ACS-Counties-Pt1'!AB115</f>
        <v>129</v>
      </c>
      <c r="G230" s="140">
        <f>'Ref. ACS-Counties-Pt1'!AC115</f>
        <v>2.2711667458934137E-3</v>
      </c>
      <c r="H230" s="2">
        <f>'Ref. ACS-Counties-Pt1'!AL115</f>
        <v>264</v>
      </c>
      <c r="I230" s="140">
        <f>'Ref. ACS-Counties-Pt1'!AM115</f>
        <v>4.8050671617341926E-3</v>
      </c>
      <c r="J230" s="2">
        <f>'Ref. ACS-Counties-Pt1'!AV115</f>
        <v>1177</v>
      </c>
      <c r="K230" s="140">
        <f>'Ref. ACS-Counties-Pt1'!AW115</f>
        <v>1.1665592943158729E-2</v>
      </c>
      <c r="L230" s="2">
        <f>'Ref. ACS-Counties-Pt1'!BF115</f>
        <v>5055</v>
      </c>
      <c r="M230" s="140">
        <f>'Ref. ACS-Counties-Pt1'!BG115</f>
        <v>1.6675078427297648E-2</v>
      </c>
      <c r="N230" s="2">
        <f>'Ref. ACS-Counties-Pt1'!BP115</f>
        <v>1854</v>
      </c>
      <c r="O230" s="140">
        <f>'Ref. ACS-Counties-Pt1'!BQ115</f>
        <v>8.3870529958607592E-3</v>
      </c>
      <c r="P230" s="2">
        <f>'Ref. ACS-Counties-Pt1'!BZ115</f>
        <v>1192</v>
      </c>
      <c r="Q230" s="140">
        <f>'Ref. ACS-Counties-Pt1'!CA115</f>
        <v>6.8647777009905554E-3</v>
      </c>
      <c r="R230" s="2">
        <f>'Ref. ACS-Counties-Pt1'!CJ115</f>
        <v>16839</v>
      </c>
      <c r="S230" s="140">
        <f>'Ref. ACS-Counties-Pt1'!CK115</f>
        <v>1.0245162310895867E-2</v>
      </c>
      <c r="T230" s="2">
        <f>'Ref. ACS-State'!H115</f>
        <v>923834</v>
      </c>
      <c r="U230" s="140">
        <f>'Ref. ACS-State'!I115</f>
        <v>5.0783674072942091E-2</v>
      </c>
      <c r="V230" s="114"/>
      <c r="W230" s="79"/>
      <c r="X230" s="29"/>
      <c r="Y230" s="29"/>
    </row>
    <row r="231" spans="1:30" x14ac:dyDescent="0.3">
      <c r="A231" s="4" t="s">
        <v>155</v>
      </c>
      <c r="B231" s="2">
        <f>'Ref. ACS-Counties-Pt1'!H116</f>
        <v>4248</v>
      </c>
      <c r="C231" s="140">
        <f>'Ref. ACS-Counties-Pt1'!I116</f>
        <v>1.073570405040322E-2</v>
      </c>
      <c r="D231" s="2">
        <f>'Ref. ACS-Counties-Pt1'!R116</f>
        <v>2550</v>
      </c>
      <c r="E231" s="140">
        <f>'Ref. ACS-Counties-Pt1'!S116</f>
        <v>7.5569437941192157E-3</v>
      </c>
      <c r="F231" s="2">
        <f>'Ref. ACS-Counties-Pt1'!AB116</f>
        <v>129</v>
      </c>
      <c r="G231" s="140">
        <f>'Ref. ACS-Counties-Pt1'!AC116</f>
        <v>2.2711667458934137E-3</v>
      </c>
      <c r="H231" s="2">
        <f>'Ref. ACS-Counties-Pt1'!AL116</f>
        <v>209</v>
      </c>
      <c r="I231" s="140">
        <f>'Ref. ACS-Counties-Pt1'!AM116</f>
        <v>3.8040115030395691E-3</v>
      </c>
      <c r="J231" s="2">
        <f>'Ref. ACS-Counties-Pt1'!AV116</f>
        <v>1077</v>
      </c>
      <c r="K231" s="140">
        <f>'Ref. ACS-Counties-Pt1'!AW116</f>
        <v>1.0674463551216611E-2</v>
      </c>
      <c r="L231" s="2">
        <f>'Ref. ACS-Counties-Pt1'!BF116</f>
        <v>2106</v>
      </c>
      <c r="M231" s="140">
        <f>'Ref. ACS-Counties-Pt1'!BG116</f>
        <v>6.9471246622925514E-3</v>
      </c>
      <c r="N231" s="2">
        <f>'Ref. ACS-Counties-Pt1'!BP116</f>
        <v>1566</v>
      </c>
      <c r="O231" s="140">
        <f>'Ref. ACS-Counties-Pt1'!BQ116</f>
        <v>7.084209812037728E-3</v>
      </c>
      <c r="P231" s="2">
        <f>'Ref. ACS-Counties-Pt1'!BZ116</f>
        <v>1147</v>
      </c>
      <c r="Q231" s="140">
        <f>'Ref. ACS-Counties-Pt1'!CA116</f>
        <v>6.6056208246947712E-3</v>
      </c>
      <c r="R231" s="2">
        <f>'Ref. ACS-Counties-Pt1'!CJ116</f>
        <v>13032</v>
      </c>
      <c r="S231" s="140">
        <f>'Ref. ACS-Counties-Pt1'!CK116</f>
        <v>7.9289123603298838E-3</v>
      </c>
      <c r="T231" s="2">
        <f>'Ref. ACS-State'!H116</f>
        <v>581508</v>
      </c>
      <c r="U231" s="140">
        <f>'Ref. ACS-State'!I116</f>
        <v>3.1965821503439372E-2</v>
      </c>
      <c r="V231" s="114"/>
      <c r="W231" s="79"/>
      <c r="X231" s="29"/>
      <c r="Y231" s="29"/>
    </row>
    <row r="232" spans="1:30" x14ac:dyDescent="0.3">
      <c r="A232" s="4" t="s">
        <v>156</v>
      </c>
      <c r="B232" s="2">
        <f>'Ref. ACS-Counties-Pt1'!H117</f>
        <v>54</v>
      </c>
      <c r="C232" s="140">
        <f>'Ref. ACS-Counties-Pt1'!I117</f>
        <v>1.3647081420004094E-4</v>
      </c>
      <c r="D232" s="2">
        <f>'Ref. ACS-Counties-Pt1'!R117</f>
        <v>14</v>
      </c>
      <c r="E232" s="140">
        <f>'Ref. ACS-Counties-Pt1'!S117</f>
        <v>4.1489103183399618E-5</v>
      </c>
      <c r="F232" s="2">
        <f>'Ref. ACS-Counties-Pt1'!AB117</f>
        <v>0</v>
      </c>
      <c r="G232" s="140">
        <f>'Ref. ACS-Counties-Pt1'!AC117</f>
        <v>0</v>
      </c>
      <c r="H232" s="2">
        <f>'Ref. ACS-Counties-Pt1'!AL117</f>
        <v>8</v>
      </c>
      <c r="I232" s="140">
        <f>'Ref. ACS-Counties-Pt1'!AM117</f>
        <v>1.4560809581012704E-4</v>
      </c>
      <c r="J232" s="2">
        <f>'Ref. ACS-Counties-Pt1'!AV117</f>
        <v>45</v>
      </c>
      <c r="K232" s="140">
        <f>'Ref. ACS-Counties-Pt1'!AW117</f>
        <v>4.4600822637395313E-4</v>
      </c>
      <c r="L232" s="2">
        <f>'Ref. ACS-Counties-Pt1'!BF117</f>
        <v>762</v>
      </c>
      <c r="M232" s="140">
        <f>'Ref. ACS-Counties-Pt1'!BG117</f>
        <v>2.5136320003166781E-3</v>
      </c>
      <c r="N232" s="2">
        <f>'Ref. ACS-Counties-Pt1'!BP117</f>
        <v>118</v>
      </c>
      <c r="O232" s="140">
        <f>'Ref. ACS-Counties-Pt1'!BQ117</f>
        <v>5.3380380448304725E-4</v>
      </c>
      <c r="P232" s="2">
        <f>'Ref. ACS-Counties-Pt1'!BZ117</f>
        <v>0</v>
      </c>
      <c r="Q232" s="140">
        <f>'Ref. ACS-Counties-Pt1'!CA117</f>
        <v>0</v>
      </c>
      <c r="R232" s="2">
        <f>'Ref. ACS-Counties-Pt1'!CJ117</f>
        <v>1001</v>
      </c>
      <c r="S232" s="140">
        <f>'Ref. ACS-Counties-Pt1'!CK117</f>
        <v>6.0902710809470641E-4</v>
      </c>
      <c r="T232" s="2">
        <f>'Ref. ACS-State'!H117</f>
        <v>216937</v>
      </c>
      <c r="U232" s="140">
        <f>'Ref. ACS-State'!I117</f>
        <v>1.1925148784697075E-2</v>
      </c>
      <c r="V232" s="114"/>
      <c r="W232" s="79"/>
      <c r="X232" s="460" t="s">
        <v>166</v>
      </c>
      <c r="Y232" s="460"/>
      <c r="Z232" s="460"/>
      <c r="AA232" s="460"/>
      <c r="AB232" s="460"/>
      <c r="AC232" s="460"/>
      <c r="AD232" s="460"/>
    </row>
    <row r="233" spans="1:30" x14ac:dyDescent="0.3">
      <c r="A233" s="4" t="s">
        <v>157</v>
      </c>
      <c r="B233" s="2">
        <f>'Ref. ACS-Counties-Pt1'!H118</f>
        <v>30</v>
      </c>
      <c r="C233" s="140">
        <f>'Ref. ACS-Counties-Pt1'!I118</f>
        <v>7.5817119000022749E-5</v>
      </c>
      <c r="D233" s="2">
        <f>'Ref. ACS-Counties-Pt1'!R118</f>
        <v>39</v>
      </c>
      <c r="E233" s="140">
        <f>'Ref. ACS-Counties-Pt1'!S118</f>
        <v>1.1557678743947037E-4</v>
      </c>
      <c r="F233" s="2">
        <f>'Ref. ACS-Counties-Pt1'!AB118</f>
        <v>0</v>
      </c>
      <c r="G233" s="140">
        <f>'Ref. ACS-Counties-Pt1'!AC118</f>
        <v>0</v>
      </c>
      <c r="H233" s="2">
        <f>'Ref. ACS-Counties-Pt1'!AL118</f>
        <v>0</v>
      </c>
      <c r="I233" s="140">
        <f>'Ref. ACS-Counties-Pt1'!AM118</f>
        <v>0</v>
      </c>
      <c r="J233" s="2">
        <f>'Ref. ACS-Counties-Pt1'!AV118</f>
        <v>31</v>
      </c>
      <c r="K233" s="140">
        <f>'Ref. ACS-Counties-Pt1'!AW118</f>
        <v>3.0725011150205657E-4</v>
      </c>
      <c r="L233" s="2">
        <f>'Ref. ACS-Counties-Pt1'!BF118</f>
        <v>2033</v>
      </c>
      <c r="M233" s="140">
        <f>'Ref. ACS-Counties-Pt1'!BG118</f>
        <v>6.7063173971703494E-3</v>
      </c>
      <c r="N233" s="2">
        <f>'Ref. ACS-Counties-Pt1'!BP118</f>
        <v>102</v>
      </c>
      <c r="O233" s="140">
        <f>'Ref. ACS-Counties-Pt1'!BQ118</f>
        <v>4.6142362760398997E-4</v>
      </c>
      <c r="P233" s="2">
        <f>'Ref. ACS-Counties-Pt1'!BZ118</f>
        <v>20</v>
      </c>
      <c r="Q233" s="140">
        <f>'Ref. ACS-Counties-Pt1'!CA118</f>
        <v>1.151808339092375E-4</v>
      </c>
      <c r="R233" s="2">
        <f>'Ref. ACS-Counties-Pt1'!CJ118</f>
        <v>2255</v>
      </c>
      <c r="S233" s="140">
        <f>'Ref. ACS-Counties-Pt1'!CK118</f>
        <v>1.3719841446089541E-3</v>
      </c>
      <c r="T233" s="2">
        <f>'Ref. ACS-State'!H118</f>
        <v>85023</v>
      </c>
      <c r="U233" s="140">
        <f>'Ref. ACS-State'!I118</f>
        <v>4.673762083560201E-3</v>
      </c>
      <c r="V233" s="114"/>
      <c r="W233" s="79"/>
      <c r="X233" s="8"/>
      <c r="Y233" s="29"/>
    </row>
    <row r="234" spans="1:30" x14ac:dyDescent="0.3">
      <c r="A234" s="4" t="s">
        <v>158</v>
      </c>
      <c r="B234" s="2">
        <f>'Ref. ACS-Counties-Pt1'!H119</f>
        <v>38</v>
      </c>
      <c r="C234" s="140">
        <f>'Ref. ACS-Counties-Pt1'!I119</f>
        <v>9.6035017400028817E-5</v>
      </c>
      <c r="D234" s="2">
        <f>'Ref. ACS-Counties-Pt1'!R119</f>
        <v>81</v>
      </c>
      <c r="E234" s="140">
        <f>'Ref. ACS-Counties-Pt1'!S119</f>
        <v>2.4004409698966922E-4</v>
      </c>
      <c r="F234" s="2">
        <f>'Ref. ACS-Counties-Pt1'!AB119</f>
        <v>0</v>
      </c>
      <c r="G234" s="140">
        <f>'Ref. ACS-Counties-Pt1'!AC119</f>
        <v>0</v>
      </c>
      <c r="H234" s="2">
        <f>'Ref. ACS-Counties-Pt1'!AL119</f>
        <v>9</v>
      </c>
      <c r="I234" s="140">
        <f>'Ref. ACS-Counties-Pt1'!AM119</f>
        <v>1.6380910778639293E-4</v>
      </c>
      <c r="J234" s="2">
        <f>'Ref. ACS-Counties-Pt1'!AV119</f>
        <v>24</v>
      </c>
      <c r="K234" s="140">
        <f>'Ref. ACS-Counties-Pt1'!AW119</f>
        <v>2.3787105406610832E-4</v>
      </c>
      <c r="L234" s="2">
        <f>'Ref. ACS-Counties-Pt1'!BF119</f>
        <v>154</v>
      </c>
      <c r="M234" s="140">
        <f>'Ref. ACS-Counties-Pt1'!BG119</f>
        <v>5.0800436751806876E-4</v>
      </c>
      <c r="N234" s="2">
        <f>'Ref. ACS-Counties-Pt1'!BP119</f>
        <v>27</v>
      </c>
      <c r="O234" s="140">
        <f>'Ref. ACS-Counties-Pt1'!BQ119</f>
        <v>1.2214154848340912E-4</v>
      </c>
      <c r="P234" s="2">
        <f>'Ref. ACS-Counties-Pt1'!BZ119</f>
        <v>25</v>
      </c>
      <c r="Q234" s="140">
        <f>'Ref. ACS-Counties-Pt1'!CA119</f>
        <v>1.4397604238654689E-4</v>
      </c>
      <c r="R234" s="2">
        <f>'Ref. ACS-Counties-Pt1'!CJ119</f>
        <v>358</v>
      </c>
      <c r="S234" s="140">
        <f>'Ref. ACS-Counties-Pt1'!CK119</f>
        <v>2.1781389080709781E-4</v>
      </c>
      <c r="T234" s="2">
        <f>'Ref. ACS-State'!H119</f>
        <v>27982</v>
      </c>
      <c r="U234" s="140">
        <f>'Ref. ACS-State'!I119</f>
        <v>1.5381862628016131E-3</v>
      </c>
      <c r="V234" s="114"/>
      <c r="W234" s="79"/>
      <c r="X234" s="8"/>
      <c r="Y234" s="29"/>
    </row>
    <row r="235" spans="1:30" x14ac:dyDescent="0.3">
      <c r="A235" s="4" t="s">
        <v>159</v>
      </c>
      <c r="B235" s="2">
        <f>'Ref. ACS-Counties-Pt1'!H120</f>
        <v>38</v>
      </c>
      <c r="C235" s="140">
        <f>'Ref. ACS-Counties-Pt1'!I120</f>
        <v>9.6035017400028817E-5</v>
      </c>
      <c r="D235" s="2">
        <f>'Ref. ACS-Counties-Pt1'!R120</f>
        <v>76</v>
      </c>
      <c r="E235" s="140">
        <f>'Ref. ACS-Counties-Pt1'!S120</f>
        <v>2.2522656013845507E-4</v>
      </c>
      <c r="F235" s="2">
        <f>'Ref. ACS-Counties-Pt1'!AB120</f>
        <v>0</v>
      </c>
      <c r="G235" s="140">
        <f>'Ref. ACS-Counties-Pt1'!AC120</f>
        <v>0</v>
      </c>
      <c r="H235" s="2">
        <f>'Ref. ACS-Counties-Pt1'!AL120</f>
        <v>38</v>
      </c>
      <c r="I235" s="140">
        <f>'Ref. ACS-Counties-Pt1'!AM120</f>
        <v>6.9163845509810347E-4</v>
      </c>
      <c r="J235" s="2">
        <f>'Ref. ACS-Counties-Pt1'!AV120</f>
        <v>0</v>
      </c>
      <c r="K235" s="140">
        <f>'Ref. ACS-Counties-Pt1'!AW120</f>
        <v>0</v>
      </c>
      <c r="L235" s="2">
        <f>'Ref. ACS-Counties-Pt1'!BF120</f>
        <v>0</v>
      </c>
      <c r="M235" s="140">
        <f>'Ref. ACS-Counties-Pt1'!BG120</f>
        <v>0</v>
      </c>
      <c r="N235" s="2">
        <f>'Ref. ACS-Counties-Pt1'!BP120</f>
        <v>41</v>
      </c>
      <c r="O235" s="140">
        <f>'Ref. ACS-Counties-Pt1'!BQ120</f>
        <v>1.854742032525842E-4</v>
      </c>
      <c r="P235" s="2">
        <f>'Ref. ACS-Counties-Pt1'!BZ120</f>
        <v>0</v>
      </c>
      <c r="Q235" s="140">
        <f>'Ref. ACS-Counties-Pt1'!CA120</f>
        <v>0</v>
      </c>
      <c r="R235" s="2">
        <f>'Ref. ACS-Counties-Pt1'!CJ120</f>
        <v>193</v>
      </c>
      <c r="S235" s="140">
        <f>'Ref. ACS-Counties-Pt1'!CK120</f>
        <v>1.1742480705522313E-4</v>
      </c>
      <c r="T235" s="2">
        <f>'Ref. ACS-State'!H120</f>
        <v>12384</v>
      </c>
      <c r="U235" s="140">
        <f>'Ref. ACS-State'!I120</f>
        <v>6.8075543844382737E-4</v>
      </c>
      <c r="V235" s="114"/>
      <c r="W235" s="79"/>
      <c r="X235" s="8"/>
      <c r="Y235" s="29"/>
    </row>
    <row r="236" spans="1:30" x14ac:dyDescent="0.3">
      <c r="A236" s="4" t="s">
        <v>160</v>
      </c>
      <c r="B236" s="2">
        <f>'Ref. ACS-Counties-Pt1'!H121</f>
        <v>275</v>
      </c>
      <c r="C236" s="140">
        <f>'Ref. ACS-Counties-Pt1'!I121</f>
        <v>6.9499025750020848E-4</v>
      </c>
      <c r="D236" s="2">
        <f>'Ref. ACS-Counties-Pt1'!R121</f>
        <v>120</v>
      </c>
      <c r="E236" s="140">
        <f>'Ref. ACS-Counties-Pt1'!S121</f>
        <v>3.5562088442913958E-4</v>
      </c>
      <c r="F236" s="2">
        <f>'Ref. ACS-Counties-Pt1'!AB121</f>
        <v>0</v>
      </c>
      <c r="G236" s="140">
        <f>'Ref. ACS-Counties-Pt1'!AC121</f>
        <v>0</v>
      </c>
      <c r="H236" s="2">
        <f>'Ref. ACS-Counties-Pt1'!AL121</f>
        <v>0</v>
      </c>
      <c r="I236" s="140">
        <f>'Ref. ACS-Counties-Pt1'!AM121</f>
        <v>0</v>
      </c>
      <c r="J236" s="2">
        <f>'Ref. ACS-Counties-Pt1'!AV121</f>
        <v>13</v>
      </c>
      <c r="K236" s="140">
        <f>'Ref. ACS-Counties-Pt1'!AW121</f>
        <v>1.2884682095247536E-4</v>
      </c>
      <c r="L236" s="2">
        <f>'Ref. ACS-Counties-Pt1'!BF121</f>
        <v>219</v>
      </c>
      <c r="M236" s="140">
        <f>'Ref. ACS-Counties-Pt1'!BG121</f>
        <v>7.2242179536660428E-4</v>
      </c>
      <c r="N236" s="2">
        <f>'Ref. ACS-Counties-Pt1'!BP121</f>
        <v>259</v>
      </c>
      <c r="O236" s="140">
        <f>'Ref. ACS-Counties-Pt1'!BQ121</f>
        <v>1.1716541132297392E-3</v>
      </c>
      <c r="P236" s="2">
        <f>'Ref. ACS-Counties-Pt1'!BZ121</f>
        <v>30</v>
      </c>
      <c r="Q236" s="140">
        <f>'Ref. ACS-Counties-Pt1'!CA121</f>
        <v>1.7277125086385625E-4</v>
      </c>
      <c r="R236" s="2">
        <f>'Ref. ACS-Counties-Pt1'!CJ121</f>
        <v>916</v>
      </c>
      <c r="S236" s="140">
        <f>'Ref. ACS-Counties-Pt1'!CK121</f>
        <v>5.5731151949525585E-4</v>
      </c>
      <c r="T236" s="2">
        <f>'Ref. ACS-State'!H121</f>
        <v>34292</v>
      </c>
      <c r="U236" s="140">
        <f>'Ref. ACS-State'!I121</f>
        <v>1.8850505083265285E-3</v>
      </c>
      <c r="V236" s="114"/>
      <c r="W236" s="79"/>
      <c r="X236" s="8"/>
      <c r="Y236" s="29"/>
    </row>
    <row r="237" spans="1:30" x14ac:dyDescent="0.3">
      <c r="A237" s="4" t="s">
        <v>161</v>
      </c>
      <c r="B237" s="2">
        <f>'Ref. ACS-Counties-Pt1'!H122</f>
        <v>839</v>
      </c>
      <c r="C237" s="140">
        <f>'Ref. ACS-Counties-Pt1'!I122</f>
        <v>2.120352094700636E-3</v>
      </c>
      <c r="D237" s="2">
        <f>'Ref. ACS-Counties-Pt1'!R122</f>
        <v>824</v>
      </c>
      <c r="E237" s="140">
        <f>'Ref. ACS-Counties-Pt1'!S122</f>
        <v>2.4419300730800916E-3</v>
      </c>
      <c r="F237" s="2">
        <f>'Ref. ACS-Counties-Pt1'!AB122</f>
        <v>166</v>
      </c>
      <c r="G237" s="140">
        <f>'Ref. ACS-Counties-Pt1'!AC122</f>
        <v>2.922586665258191E-3</v>
      </c>
      <c r="H237" s="2">
        <f>'Ref. ACS-Counties-Pt1'!AL122</f>
        <v>32</v>
      </c>
      <c r="I237" s="140">
        <f>'Ref. ACS-Counties-Pt1'!AM122</f>
        <v>5.8243238324050815E-4</v>
      </c>
      <c r="J237" s="2">
        <f>'Ref. ACS-Counties-Pt1'!AV122</f>
        <v>94</v>
      </c>
      <c r="K237" s="140">
        <f>'Ref. ACS-Counties-Pt1'!AW122</f>
        <v>9.3166162842559094E-4</v>
      </c>
      <c r="L237" s="2">
        <f>'Ref. ACS-Counties-Pt1'!BF122</f>
        <v>565</v>
      </c>
      <c r="M237" s="140">
        <f>'Ref. ACS-Counties-Pt1'!BG122</f>
        <v>1.8637822574526549E-3</v>
      </c>
      <c r="N237" s="2">
        <f>'Ref. ACS-Counties-Pt1'!BP122</f>
        <v>352</v>
      </c>
      <c r="O237" s="140">
        <f>'Ref. ACS-Counties-Pt1'!BQ122</f>
        <v>1.5923638913392594E-3</v>
      </c>
      <c r="P237" s="2">
        <f>'Ref. ACS-Counties-Pt1'!BZ122</f>
        <v>546</v>
      </c>
      <c r="Q237" s="140">
        <f>'Ref. ACS-Counties-Pt1'!CA122</f>
        <v>3.144436765722184E-3</v>
      </c>
      <c r="R237" s="2">
        <f>'Ref. ACS-Counties-Pt1'!CJ122</f>
        <v>3418</v>
      </c>
      <c r="S237" s="140">
        <f>'Ref. ACS-Counties-Pt1'!CK122</f>
        <v>2.0795750803873194E-3</v>
      </c>
      <c r="T237" s="2">
        <f>'Ref. ACS-State'!H122</f>
        <v>58407</v>
      </c>
      <c r="U237" s="140">
        <f>'Ref. ACS-State'!I122</f>
        <v>3.2106656083001153E-3</v>
      </c>
      <c r="V237" s="114"/>
      <c r="W237" s="79"/>
      <c r="X237" s="8"/>
      <c r="Y237" s="29"/>
    </row>
    <row r="238" spans="1:30" x14ac:dyDescent="0.3">
      <c r="A238" s="4" t="s">
        <v>162</v>
      </c>
      <c r="B238" s="2">
        <f>'Ref. ACS-Counties-Pt1'!H123</f>
        <v>1951</v>
      </c>
      <c r="C238" s="140">
        <f>'Ref. ACS-Counties-Pt1'!I123</f>
        <v>4.9306399723014795E-3</v>
      </c>
      <c r="D238" s="2">
        <f>'Ref. ACS-Counties-Pt1'!R123</f>
        <v>1168</v>
      </c>
      <c r="E238" s="140">
        <f>'Ref. ACS-Counties-Pt1'!S123</f>
        <v>3.4613766084436253E-3</v>
      </c>
      <c r="F238" s="2">
        <f>'Ref. ACS-Counties-Pt1'!AB123</f>
        <v>403</v>
      </c>
      <c r="G238" s="140">
        <f>'Ref. ACS-Counties-Pt1'!AC123</f>
        <v>7.0951953379460907E-3</v>
      </c>
      <c r="H238" s="2">
        <f>'Ref. ACS-Counties-Pt1'!AL123</f>
        <v>128</v>
      </c>
      <c r="I238" s="140">
        <f>'Ref. ACS-Counties-Pt1'!AM123</f>
        <v>2.3297295329620326E-3</v>
      </c>
      <c r="J238" s="2">
        <f>'Ref. ACS-Counties-Pt1'!AV123</f>
        <v>463</v>
      </c>
      <c r="K238" s="140">
        <f>'Ref. ACS-Counties-Pt1'!AW123</f>
        <v>4.5889290846920063E-3</v>
      </c>
      <c r="L238" s="2">
        <f>'Ref. ACS-Counties-Pt1'!BF123</f>
        <v>1228</v>
      </c>
      <c r="M238" s="140">
        <f>'Ref. ACS-Counties-Pt1'!BG123</f>
        <v>4.0508400215077175E-3</v>
      </c>
      <c r="N238" s="2">
        <f>'Ref. ACS-Counties-Pt1'!BP123</f>
        <v>601</v>
      </c>
      <c r="O238" s="140">
        <f>'Ref. ACS-Counties-Pt1'!BQ123</f>
        <v>2.7187803940195879E-3</v>
      </c>
      <c r="P238" s="2">
        <f>'Ref. ACS-Counties-Pt1'!BZ123</f>
        <v>660</v>
      </c>
      <c r="Q238" s="140">
        <f>'Ref. ACS-Counties-Pt1'!CA123</f>
        <v>3.8009675190048375E-3</v>
      </c>
      <c r="R238" s="2">
        <f>'Ref. ACS-Counties-Pt1'!CJ123</f>
        <v>6602</v>
      </c>
      <c r="S238" s="140">
        <f>'Ref. ACS-Counties-Pt1'!CK123</f>
        <v>4.0167801874537983E-3</v>
      </c>
      <c r="T238" s="2">
        <f>'Ref. ACS-State'!H123</f>
        <v>173081</v>
      </c>
      <c r="U238" s="140">
        <f>'Ref. ACS-State'!I123</f>
        <v>9.5143598224560789E-3</v>
      </c>
      <c r="V238" s="114"/>
      <c r="W238" s="79"/>
      <c r="X238" s="8"/>
      <c r="Y238" s="29"/>
    </row>
    <row r="239" spans="1:30" x14ac:dyDescent="0.3">
      <c r="A239" s="4" t="s">
        <v>163</v>
      </c>
      <c r="B239" s="2">
        <f>'Ref. ACS-Counties-Pt1'!H124</f>
        <v>6363</v>
      </c>
      <c r="C239" s="140">
        <f>'Ref. ACS-Counties-Pt1'!I124</f>
        <v>1.6080810939904825E-2</v>
      </c>
      <c r="D239" s="2">
        <f>'Ref. ACS-Counties-Pt1'!R124</f>
        <v>3416</v>
      </c>
      <c r="E239" s="140">
        <f>'Ref. ACS-Counties-Pt1'!S124</f>
        <v>1.0123341176749507E-2</v>
      </c>
      <c r="F239" s="2">
        <f>'Ref. ACS-Counties-Pt1'!AB124</f>
        <v>1096</v>
      </c>
      <c r="G239" s="140">
        <f>'Ref. ACS-Counties-Pt1'!AC124</f>
        <v>1.9296114368210708E-2</v>
      </c>
      <c r="H239" s="2">
        <f>'Ref. ACS-Counties-Pt1'!AL124</f>
        <v>934</v>
      </c>
      <c r="I239" s="140">
        <f>'Ref. ACS-Counties-Pt1'!AM124</f>
        <v>1.6999745185832332E-2</v>
      </c>
      <c r="J239" s="2">
        <f>'Ref. ACS-Counties-Pt1'!AV124</f>
        <v>2378</v>
      </c>
      <c r="K239" s="140">
        <f>'Ref. ACS-Counties-Pt1'!AW124</f>
        <v>2.3569056940383568E-2</v>
      </c>
      <c r="L239" s="2">
        <f>'Ref. ACS-Counties-Pt1'!BF124</f>
        <v>4164</v>
      </c>
      <c r="M239" s="140">
        <f>'Ref. ACS-Counties-Pt1'!BG124</f>
        <v>1.3735910300943106E-2</v>
      </c>
      <c r="N239" s="2">
        <f>'Ref. ACS-Counties-Pt1'!BP124</f>
        <v>2681</v>
      </c>
      <c r="O239" s="140">
        <f>'Ref. ACS-Counties-Pt1'!BQ124</f>
        <v>1.2128203388297031E-2</v>
      </c>
      <c r="P239" s="2">
        <f>'Ref. ACS-Counties-Pt1'!BZ124</f>
        <v>2512</v>
      </c>
      <c r="Q239" s="140">
        <f>'Ref. ACS-Counties-Pt1'!CA124</f>
        <v>1.446671273900023E-2</v>
      </c>
      <c r="R239" s="2">
        <f>'Ref. ACS-Counties-Pt1'!CJ124</f>
        <v>23544</v>
      </c>
      <c r="S239" s="140">
        <f>'Ref. ACS-Counties-Pt1'!CK124</f>
        <v>1.432460962335841E-2</v>
      </c>
      <c r="T239" s="2">
        <f>'Ref. ACS-State'!H124</f>
        <v>476291</v>
      </c>
      <c r="U239" s="140">
        <f>'Ref. ACS-State'!I124</f>
        <v>2.6181983893075661E-2</v>
      </c>
      <c r="V239" s="114"/>
      <c r="W239" s="79"/>
      <c r="X239" s="8"/>
      <c r="Y239" s="29"/>
    </row>
    <row r="240" spans="1:30" s="53" customFormat="1" x14ac:dyDescent="0.3">
      <c r="A240" s="119" t="s">
        <v>708</v>
      </c>
      <c r="B240" s="65">
        <f t="shared" ref="B240" si="6">B238+B239</f>
        <v>8314</v>
      </c>
      <c r="C240" s="120">
        <f t="shared" ref="C240:D240" si="7">C238+C239</f>
        <v>2.1011450912206305E-2</v>
      </c>
      <c r="D240" s="65">
        <f t="shared" si="7"/>
        <v>4584</v>
      </c>
      <c r="E240" s="120">
        <f t="shared" ref="E240:F240" si="8">E238+E239</f>
        <v>1.3584717785193132E-2</v>
      </c>
      <c r="F240" s="65">
        <f t="shared" si="8"/>
        <v>1499</v>
      </c>
      <c r="G240" s="120">
        <f t="shared" ref="G240" si="9">G238+G239</f>
        <v>2.6391309706156798E-2</v>
      </c>
      <c r="H240" s="65">
        <f t="shared" ref="H240:T240" si="10">H238+H239</f>
        <v>1062</v>
      </c>
      <c r="I240" s="120">
        <f t="shared" ref="I240" si="11">I238+I239</f>
        <v>1.9329474718794364E-2</v>
      </c>
      <c r="J240" s="65">
        <f t="shared" si="10"/>
        <v>2841</v>
      </c>
      <c r="K240" s="120">
        <f t="shared" ref="K240" si="12">K238+K239</f>
        <v>2.8157986025075573E-2</v>
      </c>
      <c r="L240" s="65">
        <f t="shared" si="10"/>
        <v>5392</v>
      </c>
      <c r="M240" s="120">
        <f t="shared" ref="M240" si="13">M238+M239</f>
        <v>1.7786750322450823E-2</v>
      </c>
      <c r="N240" s="65">
        <f t="shared" si="10"/>
        <v>3282</v>
      </c>
      <c r="O240" s="120">
        <f t="shared" ref="O240" si="14">O238+O239</f>
        <v>1.4846983782316619E-2</v>
      </c>
      <c r="P240" s="65">
        <f t="shared" si="10"/>
        <v>3172</v>
      </c>
      <c r="Q240" s="120">
        <f t="shared" ref="Q240" si="15">Q238+Q239</f>
        <v>1.8267680258005067E-2</v>
      </c>
      <c r="R240" s="65">
        <f t="shared" si="10"/>
        <v>30146</v>
      </c>
      <c r="S240" s="120">
        <f t="shared" ref="S240" si="16">S238+S239</f>
        <v>1.8341389810812209E-2</v>
      </c>
      <c r="T240" s="65">
        <f t="shared" si="10"/>
        <v>649372</v>
      </c>
      <c r="U240" s="120">
        <f t="shared" ref="U240" si="17">U238+U239</f>
        <v>3.5696343715531736E-2</v>
      </c>
      <c r="W240" s="79"/>
      <c r="X240" s="52"/>
      <c r="Y240" s="37"/>
    </row>
    <row r="241" spans="1:25" x14ac:dyDescent="0.3">
      <c r="A241" s="94" t="s">
        <v>164</v>
      </c>
      <c r="B241" s="2">
        <f>'Ref. ACS-Counties-Pt1'!H125</f>
        <v>5013</v>
      </c>
      <c r="C241" s="140">
        <f>'Ref. ACS-Counties-Pt1'!I125</f>
        <v>1.26690405849038E-2</v>
      </c>
      <c r="D241" s="2">
        <f>'Ref. ACS-Counties-Pt1'!R125</f>
        <v>5231</v>
      </c>
      <c r="E241" s="140">
        <f>'Ref. ACS-Counties-Pt1'!S125</f>
        <v>1.5502107053740243E-2</v>
      </c>
      <c r="F241" s="2">
        <f>'Ref. ACS-Counties-Pt1'!AB125</f>
        <v>448</v>
      </c>
      <c r="G241" s="140">
        <f>'Ref. ACS-Counties-Pt1'!AC125</f>
        <v>7.8874628074437937E-3</v>
      </c>
      <c r="H241" s="2">
        <f>'Ref. ACS-Counties-Pt1'!AL125</f>
        <v>1925</v>
      </c>
      <c r="I241" s="140">
        <f>'Ref. ACS-Counties-Pt1'!AM125</f>
        <v>3.5036948054311817E-2</v>
      </c>
      <c r="J241" s="2">
        <f>'Ref. ACS-Counties-Pt1'!AV125</f>
        <v>3918</v>
      </c>
      <c r="K241" s="140">
        <f>'Ref. ACS-Counties-Pt1'!AW125</f>
        <v>3.8832449576292186E-2</v>
      </c>
      <c r="L241" s="2">
        <f>'Ref. ACS-Counties-Pt1'!BF125</f>
        <v>1671</v>
      </c>
      <c r="M241" s="140">
        <f>'Ref. ACS-Counties-Pt1'!BG125</f>
        <v>5.512177260536967E-3</v>
      </c>
      <c r="N241" s="2">
        <f>'Ref. ACS-Counties-Pt1'!BP125</f>
        <v>1807</v>
      </c>
      <c r="O241" s="140">
        <f>'Ref. ACS-Counties-Pt1'!BQ125</f>
        <v>8.1744362262785274E-3</v>
      </c>
      <c r="P241" s="2">
        <f>'Ref. ACS-Counties-Pt1'!BZ125</f>
        <v>1792</v>
      </c>
      <c r="Q241" s="140">
        <f>'Ref. ACS-Counties-Pt1'!CA125</f>
        <v>1.032020271826768E-2</v>
      </c>
      <c r="R241" s="2">
        <f>'Ref. ACS-Counties-Pt1'!CJ125</f>
        <v>21805</v>
      </c>
      <c r="S241" s="140">
        <f>'Ref. ACS-Counties-Pt1'!CK125</f>
        <v>1.3266569522482591E-2</v>
      </c>
      <c r="T241" s="2">
        <f>'Ref. ACS-State'!H125</f>
        <v>199011</v>
      </c>
      <c r="U241" s="140">
        <f>'Ref. ACS-State'!I125</f>
        <v>1.0939746492259733E-2</v>
      </c>
      <c r="V241" s="114"/>
      <c r="W241" s="79"/>
      <c r="X241" s="8"/>
      <c r="Y241" s="29"/>
    </row>
    <row r="242" spans="1:25" s="74" customFormat="1" x14ac:dyDescent="0.3">
      <c r="A242" s="93" t="s">
        <v>711</v>
      </c>
      <c r="B242" s="2">
        <f t="shared" ref="B242" si="18">B241+B237+B236</f>
        <v>6127</v>
      </c>
      <c r="C242" s="140">
        <f t="shared" ref="C242:D242" si="19">C241+C237+C236</f>
        <v>1.5484382937104645E-2</v>
      </c>
      <c r="D242" s="2">
        <f t="shared" si="19"/>
        <v>6175</v>
      </c>
      <c r="E242" s="140">
        <f t="shared" ref="E242:F242" si="20">E241+E237+E236</f>
        <v>1.8299658011249473E-2</v>
      </c>
      <c r="F242" s="2">
        <f t="shared" si="20"/>
        <v>614</v>
      </c>
      <c r="G242" s="140">
        <f t="shared" ref="G242" si="21">G241+G237+G236</f>
        <v>1.0810049472701984E-2</v>
      </c>
      <c r="H242" s="2">
        <f t="shared" ref="H242:T242" si="22">H241+H237+H236</f>
        <v>1957</v>
      </c>
      <c r="I242" s="140">
        <f t="shared" ref="I242" si="23">I241+I237+I236</f>
        <v>3.5619380437552327E-2</v>
      </c>
      <c r="J242" s="2">
        <f t="shared" si="22"/>
        <v>4025</v>
      </c>
      <c r="K242" s="140">
        <f t="shared" ref="K242" si="24">K241+K237+K236</f>
        <v>3.989295802567025E-2</v>
      </c>
      <c r="L242" s="2">
        <f t="shared" si="22"/>
        <v>2455</v>
      </c>
      <c r="M242" s="140">
        <f t="shared" ref="M242" si="25">M241+M237+M236</f>
        <v>8.0983813133562264E-3</v>
      </c>
      <c r="N242" s="2">
        <f t="shared" si="22"/>
        <v>2418</v>
      </c>
      <c r="O242" s="140">
        <f t="shared" ref="O242" si="26">O241+O237+O236</f>
        <v>1.0938454230847525E-2</v>
      </c>
      <c r="P242" s="2">
        <f t="shared" si="22"/>
        <v>2368</v>
      </c>
      <c r="Q242" s="140">
        <f t="shared" ref="Q242" si="27">Q241+Q237+Q236</f>
        <v>1.363741073485372E-2</v>
      </c>
      <c r="R242" s="2">
        <f t="shared" si="22"/>
        <v>26139</v>
      </c>
      <c r="S242" s="140">
        <f t="shared" ref="S242" si="28">S241+S237+S236</f>
        <v>1.5903456122365166E-2</v>
      </c>
      <c r="T242" s="2">
        <f t="shared" si="22"/>
        <v>291710</v>
      </c>
      <c r="U242" s="140">
        <f t="shared" ref="U242" si="29">U241+U237+U236</f>
        <v>1.6035462608886376E-2</v>
      </c>
      <c r="V242" s="114"/>
      <c r="W242" s="79"/>
      <c r="X242" s="8"/>
      <c r="Y242" s="29"/>
    </row>
    <row r="243" spans="1:25" x14ac:dyDescent="0.3">
      <c r="A243" s="93" t="s">
        <v>165</v>
      </c>
      <c r="B243" s="2">
        <f>'Ref. ACS-Counties-Pt1'!H126</f>
        <v>18001</v>
      </c>
      <c r="C243" s="140">
        <f>'Ref. ACS-Counties-Pt1'!I126</f>
        <v>4.5492798637313647E-2</v>
      </c>
      <c r="D243" s="2">
        <f>'Ref. ACS-Counties-Pt1'!R126</f>
        <v>11455</v>
      </c>
      <c r="E243" s="140">
        <f>'Ref. ACS-Counties-Pt1'!S126</f>
        <v>3.3946976926131613E-2</v>
      </c>
      <c r="F243" s="2">
        <f>'Ref. ACS-Counties-Pt1'!AB126</f>
        <v>2640</v>
      </c>
      <c r="G243" s="140">
        <f>'Ref. ACS-Counties-Pt1'!AC126</f>
        <v>4.6479691543865206E-2</v>
      </c>
      <c r="H243" s="2">
        <f>'Ref. ACS-Counties-Pt1'!AL126</f>
        <v>2004</v>
      </c>
      <c r="I243" s="140">
        <f>'Ref. ACS-Counties-Pt1'!AM126</f>
        <v>3.6474828000436825E-2</v>
      </c>
      <c r="J243" s="2">
        <f>'Ref. ACS-Counties-Pt1'!AV126</f>
        <v>3565</v>
      </c>
      <c r="K243" s="140">
        <f>'Ref. ACS-Counties-Pt1'!AW126</f>
        <v>3.5333762822736509E-2</v>
      </c>
      <c r="L243" s="2">
        <f>'Ref. ACS-Counties-Pt1'!BF126</f>
        <v>12428</v>
      </c>
      <c r="M243" s="140">
        <f>'Ref. ACS-Counties-Pt1'!BG126</f>
        <v>4.0996612204639994E-2</v>
      </c>
      <c r="N243" s="2">
        <f>'Ref. ACS-Counties-Pt1'!BP126</f>
        <v>10496</v>
      </c>
      <c r="O243" s="140">
        <f>'Ref. ACS-Counties-Pt1'!BQ126</f>
        <v>4.7481396032661556E-2</v>
      </c>
      <c r="P243" s="2">
        <f>'Ref. ACS-Counties-Pt1'!BZ126</f>
        <v>6347</v>
      </c>
      <c r="Q243" s="140">
        <f>'Ref. ACS-Counties-Pt1'!CA126</f>
        <v>3.6552637641096522E-2</v>
      </c>
      <c r="R243" s="2">
        <f>'Ref. ACS-Counties-Pt1'!CJ126</f>
        <v>66936</v>
      </c>
      <c r="S243" s="140">
        <f>'Ref. ACS-Counties-Pt1'!CK126</f>
        <v>4.0725113394033237E-2</v>
      </c>
      <c r="T243" s="2">
        <f>'Ref. ACS-State'!H126</f>
        <v>1073966</v>
      </c>
      <c r="U243" s="140">
        <f>'Ref. ACS-State'!I126</f>
        <v>5.9036514470588136E-2</v>
      </c>
      <c r="V243" s="114"/>
      <c r="W243" s="79"/>
      <c r="X243" s="8"/>
      <c r="Y243" s="29"/>
    </row>
    <row r="244" spans="1:25" x14ac:dyDescent="0.3">
      <c r="A244" s="460" t="s">
        <v>166</v>
      </c>
      <c r="B244" s="460"/>
      <c r="C244" s="460"/>
      <c r="D244" s="460"/>
      <c r="E244" s="460"/>
      <c r="F244" s="460"/>
      <c r="G244" s="460"/>
      <c r="V244" s="114"/>
      <c r="X244" s="8"/>
      <c r="Y244" s="29"/>
    </row>
    <row r="245" spans="1:25" x14ac:dyDescent="0.3">
      <c r="B245" s="10"/>
      <c r="C245" s="33"/>
      <c r="D245" s="10"/>
      <c r="G245" s="60"/>
      <c r="H245" s="60"/>
      <c r="I245" s="60"/>
      <c r="J245" s="60"/>
      <c r="K245" s="60"/>
      <c r="L245" s="60"/>
      <c r="M245" s="60"/>
      <c r="N245" s="60"/>
      <c r="O245" s="60"/>
      <c r="P245" s="60"/>
      <c r="Q245" s="60"/>
      <c r="R245" s="60"/>
      <c r="S245" s="60"/>
      <c r="T245" s="60"/>
      <c r="U245" s="60"/>
      <c r="V245" s="114"/>
      <c r="W245" s="92"/>
      <c r="X245" s="8"/>
      <c r="Y245" s="29"/>
    </row>
    <row r="246" spans="1:25" x14ac:dyDescent="0.3">
      <c r="A246" s="7" t="s">
        <v>56</v>
      </c>
      <c r="B246" s="23"/>
      <c r="C246" s="23"/>
      <c r="D246" s="23"/>
      <c r="E246" s="23"/>
      <c r="F246" s="23"/>
      <c r="G246" s="23"/>
      <c r="V246" s="114"/>
      <c r="X246" s="299" t="s">
        <v>762</v>
      </c>
    </row>
    <row r="247" spans="1:25" ht="43.2" x14ac:dyDescent="0.3">
      <c r="A247" s="1" t="s">
        <v>0</v>
      </c>
      <c r="B247" s="86" t="s">
        <v>19</v>
      </c>
      <c r="C247" s="86" t="s">
        <v>19</v>
      </c>
      <c r="D247" s="86" t="s">
        <v>749</v>
      </c>
      <c r="E247" s="86" t="s">
        <v>749</v>
      </c>
      <c r="F247" s="86" t="s">
        <v>750</v>
      </c>
      <c r="G247" s="86" t="s">
        <v>750</v>
      </c>
      <c r="H247" s="86" t="s">
        <v>751</v>
      </c>
      <c r="I247" s="86" t="s">
        <v>751</v>
      </c>
      <c r="J247" s="86" t="s">
        <v>752</v>
      </c>
      <c r="K247" s="86" t="s">
        <v>752</v>
      </c>
      <c r="L247" s="86" t="s">
        <v>753</v>
      </c>
      <c r="M247" s="86" t="s">
        <v>753</v>
      </c>
      <c r="N247" s="86" t="s">
        <v>754</v>
      </c>
      <c r="O247" s="86" t="s">
        <v>754</v>
      </c>
      <c r="P247" s="86" t="s">
        <v>755</v>
      </c>
      <c r="Q247" s="86" t="s">
        <v>755</v>
      </c>
      <c r="R247" s="86" t="s">
        <v>757</v>
      </c>
      <c r="S247" s="86" t="s">
        <v>757</v>
      </c>
      <c r="T247" s="86" t="s">
        <v>1</v>
      </c>
      <c r="U247" s="86" t="s">
        <v>1</v>
      </c>
      <c r="V247" s="114"/>
      <c r="W247" s="91"/>
      <c r="X247" s="8"/>
    </row>
    <row r="248" spans="1:25" x14ac:dyDescent="0.3">
      <c r="A248" s="4" t="s">
        <v>2</v>
      </c>
      <c r="B248" s="2">
        <f>'Ref. ACS-Counties-Pt1'!H130</f>
        <v>377688</v>
      </c>
      <c r="C248" s="140"/>
      <c r="D248" s="2">
        <f>'Ref. ACS-Counties-Pt1'!R130</f>
        <v>325983</v>
      </c>
      <c r="E248" s="140"/>
      <c r="F248" s="2">
        <f>'Ref. ACS-Counties-Pt1'!AB130</f>
        <v>54159</v>
      </c>
      <c r="G248" s="140"/>
      <c r="H248" s="2">
        <f>'Ref. ACS-Counties-Pt1'!AL130</f>
        <v>52938</v>
      </c>
      <c r="I248" s="140"/>
      <c r="J248" s="2">
        <f>'Ref. ACS-Counties-Pt1'!AV130</f>
        <v>97330</v>
      </c>
      <c r="K248" s="140"/>
      <c r="L248" s="2">
        <f>'Ref. ACS-Counties-Pt1'!BF130</f>
        <v>290719</v>
      </c>
      <c r="M248" s="140"/>
      <c r="N248" s="2">
        <f>'Ref. ACS-Counties-Pt1'!BP130</f>
        <v>210559</v>
      </c>
      <c r="O248" s="140"/>
      <c r="P248" s="2">
        <f>'Ref. ACS-Counties-Pt1'!BZ130</f>
        <v>167293</v>
      </c>
      <c r="Q248" s="140"/>
      <c r="R248" s="2">
        <f>'Ref. ACS-Counties-Pt1'!CJ130</f>
        <v>1576669</v>
      </c>
      <c r="S248" s="140"/>
      <c r="T248" s="2">
        <f>'Ref. ACS-State'!H130</f>
        <v>17117589</v>
      </c>
      <c r="U248" s="140"/>
      <c r="V248" s="114"/>
      <c r="W248" s="79"/>
      <c r="X248" s="8"/>
    </row>
    <row r="249" spans="1:25" x14ac:dyDescent="0.3">
      <c r="A249" s="4" t="s">
        <v>43</v>
      </c>
      <c r="B249" s="2">
        <f>'Ref. ACS-Counties-Pt1'!H131</f>
        <v>9855</v>
      </c>
      <c r="C249" s="140">
        <f>'Ref. ACS-Counties-Pt1'!I131</f>
        <v>2.6092965622418505E-2</v>
      </c>
      <c r="D249" s="2">
        <f>'Ref. ACS-Counties-Pt1'!R131</f>
        <v>6590</v>
      </c>
      <c r="E249" s="140">
        <f>'Ref. ACS-Counties-Pt1'!S131</f>
        <v>2.0215778123399072E-2</v>
      </c>
      <c r="F249" s="2">
        <f>'Ref. ACS-Counties-Pt1'!AB131</f>
        <v>2670</v>
      </c>
      <c r="G249" s="140">
        <f>'Ref. ACS-Counties-Pt1'!AC131</f>
        <v>4.929928543732344E-2</v>
      </c>
      <c r="H249" s="2">
        <f>'Ref. ACS-Counties-Pt1'!AL131</f>
        <v>2068</v>
      </c>
      <c r="I249" s="140">
        <f>'Ref. ACS-Counties-Pt1'!AM131</f>
        <v>3.906456609618799E-2</v>
      </c>
      <c r="J249" s="2">
        <f>'Ref. ACS-Counties-Pt1'!AV131</f>
        <v>4456</v>
      </c>
      <c r="K249" s="140">
        <f>'Ref. ACS-Counties-Pt1'!AW131</f>
        <v>4.5782389807870132E-2</v>
      </c>
      <c r="L249" s="2">
        <f>'Ref. ACS-Counties-Pt1'!BF131</f>
        <v>7723</v>
      </c>
      <c r="M249" s="140">
        <f>'Ref. ACS-Counties-Pt1'!BG131</f>
        <v>2.6565171179042304E-2</v>
      </c>
      <c r="N249" s="2">
        <f>'Ref. ACS-Counties-Pt1'!BP131</f>
        <v>7044</v>
      </c>
      <c r="O249" s="140">
        <f>'Ref. ACS-Counties-Pt1'!BQ131</f>
        <v>3.3453806296572457E-2</v>
      </c>
      <c r="P249" s="2">
        <f>'Ref. ACS-Counties-Pt1'!BZ131</f>
        <v>5912</v>
      </c>
      <c r="Q249" s="140">
        <f>'Ref. ACS-Counties-Pt1'!CA131</f>
        <v>3.5339195304047388E-2</v>
      </c>
      <c r="R249" s="2">
        <f>'Ref. ACS-Counties-Pt1'!CJ131</f>
        <v>46318</v>
      </c>
      <c r="S249" s="140">
        <f>'Ref. ACS-Counties-Pt1'!CK131</f>
        <v>2.9377123543368962E-2</v>
      </c>
      <c r="T249" s="2">
        <f>'Ref. ACS-State'!H131</f>
        <v>299853</v>
      </c>
      <c r="U249" s="140">
        <f>'Ref. ACS-State'!I131</f>
        <v>1.7517244981171121E-2</v>
      </c>
      <c r="V249" s="114"/>
      <c r="W249" s="79"/>
      <c r="X249" s="8"/>
    </row>
    <row r="250" spans="1:25" x14ac:dyDescent="0.3">
      <c r="A250" s="4" t="s">
        <v>44</v>
      </c>
      <c r="B250" s="2">
        <f>'Ref. ACS-Counties-Pt1'!H132</f>
        <v>36389</v>
      </c>
      <c r="C250" s="140">
        <f>'Ref. ACS-Counties-Pt1'!I132</f>
        <v>9.6346720044057532E-2</v>
      </c>
      <c r="D250" s="2">
        <f>'Ref. ACS-Counties-Pt1'!R132</f>
        <v>31595</v>
      </c>
      <c r="E250" s="140">
        <f>'Ref. ACS-Counties-Pt1'!S132</f>
        <v>9.6922232140939868E-2</v>
      </c>
      <c r="F250" s="2">
        <f>'Ref. ACS-Counties-Pt1'!AB132</f>
        <v>8640</v>
      </c>
      <c r="G250" s="140">
        <f>'Ref. ACS-Counties-Pt1'!AC132</f>
        <v>0.15953027197695674</v>
      </c>
      <c r="H250" s="2">
        <f>'Ref. ACS-Counties-Pt1'!AL132</f>
        <v>6861</v>
      </c>
      <c r="I250" s="140">
        <f>'Ref. ACS-Counties-Pt1'!AM132</f>
        <v>0.12960444293324266</v>
      </c>
      <c r="J250" s="2">
        <f>'Ref. ACS-Counties-Pt1'!AV132</f>
        <v>14273</v>
      </c>
      <c r="K250" s="140">
        <f>'Ref. ACS-Counties-Pt1'!AW132</f>
        <v>0.14664543306277611</v>
      </c>
      <c r="L250" s="2">
        <f>'Ref. ACS-Counties-Pt1'!BF132</f>
        <v>27615</v>
      </c>
      <c r="M250" s="140">
        <f>'Ref. ACS-Counties-Pt1'!BG132</f>
        <v>9.4988631633983328E-2</v>
      </c>
      <c r="N250" s="2">
        <f>'Ref. ACS-Counties-Pt1'!BP132</f>
        <v>24407</v>
      </c>
      <c r="O250" s="140">
        <f>'Ref. ACS-Counties-Pt1'!BQ132</f>
        <v>0.11591525415679216</v>
      </c>
      <c r="P250" s="2">
        <f>'Ref. ACS-Counties-Pt1'!BZ132</f>
        <v>23356</v>
      </c>
      <c r="Q250" s="140">
        <f>'Ref. ACS-Counties-Pt1'!CA132</f>
        <v>0.13961134058209249</v>
      </c>
      <c r="R250" s="2">
        <f>'Ref. ACS-Counties-Pt1'!CJ132</f>
        <v>173136</v>
      </c>
      <c r="S250" s="140">
        <f>'Ref. ACS-Counties-Pt1'!CK132</f>
        <v>0.10981125397911673</v>
      </c>
      <c r="T250" s="2">
        <f>'Ref. ACS-State'!H132</f>
        <v>1268729</v>
      </c>
      <c r="U250" s="140">
        <f>'Ref. ACS-State'!I132</f>
        <v>7.4118440394847662E-2</v>
      </c>
      <c r="V250" s="114"/>
      <c r="W250" s="79"/>
      <c r="X250" s="8"/>
    </row>
    <row r="251" spans="1:25" x14ac:dyDescent="0.3">
      <c r="A251" s="4" t="s">
        <v>45</v>
      </c>
      <c r="B251" s="2">
        <f>'Ref. ACS-Counties-Pt1'!H133</f>
        <v>54978</v>
      </c>
      <c r="C251" s="140">
        <f>'Ref. ACS-Counties-Pt1'!I133</f>
        <v>0.14556459299739469</v>
      </c>
      <c r="D251" s="2">
        <f>'Ref. ACS-Counties-Pt1'!R133</f>
        <v>55322</v>
      </c>
      <c r="E251" s="140">
        <f>'Ref. ACS-Counties-Pt1'!S133</f>
        <v>0.16970823631907186</v>
      </c>
      <c r="F251" s="2">
        <f>'Ref. ACS-Counties-Pt1'!AB133</f>
        <v>9148</v>
      </c>
      <c r="G251" s="140">
        <f>'Ref. ACS-Counties-Pt1'!AC133</f>
        <v>0.16891006111634263</v>
      </c>
      <c r="H251" s="2">
        <f>'Ref. ACS-Counties-Pt1'!AL133</f>
        <v>7829</v>
      </c>
      <c r="I251" s="140">
        <f>'Ref. ACS-Counties-Pt1'!AM133</f>
        <v>0.14788998451018173</v>
      </c>
      <c r="J251" s="2">
        <f>'Ref. ACS-Counties-Pt1'!AV133</f>
        <v>17512</v>
      </c>
      <c r="K251" s="140">
        <f>'Ref. ACS-Counties-Pt1'!AW133</f>
        <v>0.17992396999897256</v>
      </c>
      <c r="L251" s="2">
        <f>'Ref. ACS-Counties-Pt1'!BF133</f>
        <v>37835</v>
      </c>
      <c r="M251" s="140">
        <f>'Ref. ACS-Counties-Pt1'!BG133</f>
        <v>0.13014285272032444</v>
      </c>
      <c r="N251" s="2">
        <f>'Ref. ACS-Counties-Pt1'!BP133</f>
        <v>31569</v>
      </c>
      <c r="O251" s="140">
        <f>'Ref. ACS-Counties-Pt1'!BQ133</f>
        <v>0.14992947344924701</v>
      </c>
      <c r="P251" s="2">
        <f>'Ref. ACS-Counties-Pt1'!BZ133</f>
        <v>31210</v>
      </c>
      <c r="Q251" s="140">
        <f>'Ref. ACS-Counties-Pt1'!CA133</f>
        <v>0.18655891161016899</v>
      </c>
      <c r="R251" s="2">
        <f>'Ref. ACS-Counties-Pt1'!CJ133</f>
        <v>245403</v>
      </c>
      <c r="S251" s="140">
        <f>'Ref. ACS-Counties-Pt1'!CK133</f>
        <v>0.15564649270075076</v>
      </c>
      <c r="T251" s="2">
        <f>'Ref. ACS-State'!H133</f>
        <v>2079244</v>
      </c>
      <c r="U251" s="140">
        <f>'Ref. ACS-State'!I133</f>
        <v>0.12146827453328854</v>
      </c>
      <c r="V251" s="114"/>
      <c r="W251" s="79"/>
      <c r="X251" s="8"/>
    </row>
    <row r="252" spans="1:25" x14ac:dyDescent="0.3">
      <c r="A252" s="4" t="s">
        <v>46</v>
      </c>
      <c r="B252" s="2">
        <f>'Ref. ACS-Counties-Pt1'!H134</f>
        <v>77245</v>
      </c>
      <c r="C252" s="140">
        <f>'Ref. ACS-Counties-Pt1'!I134</f>
        <v>0.20452066255745482</v>
      </c>
      <c r="D252" s="2">
        <f>'Ref. ACS-Counties-Pt1'!R134</f>
        <v>69703</v>
      </c>
      <c r="E252" s="140">
        <f>'Ref. ACS-Counties-Pt1'!S134</f>
        <v>0.2138240337686321</v>
      </c>
      <c r="F252" s="2">
        <f>'Ref. ACS-Counties-Pt1'!AB134</f>
        <v>8281</v>
      </c>
      <c r="G252" s="140">
        <f>'Ref. ACS-Counties-Pt1'!AC134</f>
        <v>0.1529016414630994</v>
      </c>
      <c r="H252" s="2">
        <f>'Ref. ACS-Counties-Pt1'!AL134</f>
        <v>5611</v>
      </c>
      <c r="I252" s="140">
        <f>'Ref. ACS-Counties-Pt1'!AM134</f>
        <v>0.10599191507045978</v>
      </c>
      <c r="J252" s="2">
        <f>'Ref. ACS-Counties-Pt1'!AV134</f>
        <v>14509</v>
      </c>
      <c r="K252" s="140">
        <f>'Ref. ACS-Counties-Pt1'!AW134</f>
        <v>0.14907017363608344</v>
      </c>
      <c r="L252" s="2">
        <f>'Ref. ACS-Counties-Pt1'!BF134</f>
        <v>43740</v>
      </c>
      <c r="M252" s="140">
        <f>'Ref. ACS-Counties-Pt1'!BG134</f>
        <v>0.15045456265328375</v>
      </c>
      <c r="N252" s="2">
        <f>'Ref. ACS-Counties-Pt1'!BP134</f>
        <v>31528</v>
      </c>
      <c r="O252" s="140">
        <f>'Ref. ACS-Counties-Pt1'!BQ134</f>
        <v>0.14973475367949127</v>
      </c>
      <c r="P252" s="2">
        <f>'Ref. ACS-Counties-Pt1'!BZ134</f>
        <v>27088</v>
      </c>
      <c r="Q252" s="140">
        <f>'Ref. ACS-Counties-Pt1'!CA134</f>
        <v>0.16191950649459333</v>
      </c>
      <c r="R252" s="2">
        <f>'Ref. ACS-Counties-Pt1'!CJ134</f>
        <v>277705</v>
      </c>
      <c r="S252" s="140">
        <f>'Ref. ACS-Counties-Pt1'!CK134</f>
        <v>0.1761339888080504</v>
      </c>
      <c r="T252" s="2">
        <f>'Ref. ACS-State'!H134</f>
        <v>2495739</v>
      </c>
      <c r="U252" s="140">
        <f>'Ref. ACS-State'!I134</f>
        <v>0.14579968008345101</v>
      </c>
      <c r="V252" s="114"/>
      <c r="W252" s="79"/>
      <c r="X252" s="8"/>
    </row>
    <row r="253" spans="1:25" x14ac:dyDescent="0.3">
      <c r="A253" s="4" t="s">
        <v>47</v>
      </c>
      <c r="B253" s="2">
        <f>'Ref. ACS-Counties-Pt1'!H135</f>
        <v>71528</v>
      </c>
      <c r="C253" s="140">
        <f>'Ref. ACS-Counties-Pt1'!I135</f>
        <v>0.1893838300396094</v>
      </c>
      <c r="D253" s="2">
        <f>'Ref. ACS-Counties-Pt1'!R135</f>
        <v>56398</v>
      </c>
      <c r="E253" s="140">
        <f>'Ref. ACS-Counties-Pt1'!S135</f>
        <v>0.17300902194286205</v>
      </c>
      <c r="F253" s="2">
        <f>'Ref. ACS-Counties-Pt1'!AB135</f>
        <v>6092</v>
      </c>
      <c r="G253" s="140">
        <f>'Ref. ACS-Counties-Pt1'!AC135</f>
        <v>0.11248361306523384</v>
      </c>
      <c r="H253" s="2">
        <f>'Ref. ACS-Counties-Pt1'!AL135</f>
        <v>5521</v>
      </c>
      <c r="I253" s="140">
        <f>'Ref. ACS-Counties-Pt1'!AM135</f>
        <v>0.10429181306433942</v>
      </c>
      <c r="J253" s="2">
        <f>'Ref. ACS-Counties-Pt1'!AV135</f>
        <v>11304</v>
      </c>
      <c r="K253" s="140">
        <f>'Ref. ACS-Counties-Pt1'!AW135</f>
        <v>0.11614096373163464</v>
      </c>
      <c r="L253" s="2">
        <f>'Ref. ACS-Counties-Pt1'!BF135</f>
        <v>36758</v>
      </c>
      <c r="M253" s="140">
        <f>'Ref. ACS-Counties-Pt1'!BG135</f>
        <v>0.12643824449038418</v>
      </c>
      <c r="N253" s="2">
        <f>'Ref. ACS-Counties-Pt1'!BP135</f>
        <v>27878</v>
      </c>
      <c r="O253" s="140">
        <f>'Ref. ACS-Counties-Pt1'!BQ135</f>
        <v>0.13239994490855295</v>
      </c>
      <c r="P253" s="2">
        <f>'Ref. ACS-Counties-Pt1'!BZ135</f>
        <v>22929</v>
      </c>
      <c r="Q253" s="140">
        <f>'Ref. ACS-Counties-Pt1'!CA135</f>
        <v>0.13705893253154644</v>
      </c>
      <c r="R253" s="2">
        <f>'Ref. ACS-Counties-Pt1'!CJ135</f>
        <v>238408</v>
      </c>
      <c r="S253" s="140">
        <f>'Ref. ACS-Counties-Pt1'!CK135</f>
        <v>0.15120992421364282</v>
      </c>
      <c r="T253" s="2">
        <f>'Ref. ACS-State'!H135</f>
        <v>2407181</v>
      </c>
      <c r="U253" s="140">
        <f>'Ref. ACS-State'!I135</f>
        <v>0.14062617112725395</v>
      </c>
      <c r="V253" s="114"/>
      <c r="W253" s="79"/>
      <c r="X253" s="8"/>
    </row>
    <row r="254" spans="1:25" x14ac:dyDescent="0.3">
      <c r="A254" s="4" t="s">
        <v>48</v>
      </c>
      <c r="B254" s="2">
        <f>'Ref. ACS-Counties-Pt1'!H136</f>
        <v>26713</v>
      </c>
      <c r="C254" s="140">
        <f>'Ref. ACS-Counties-Pt1'!I136</f>
        <v>7.0727690580585034E-2</v>
      </c>
      <c r="D254" s="2">
        <f>'Ref. ACS-Counties-Pt1'!R136</f>
        <v>22201</v>
      </c>
      <c r="E254" s="140">
        <f>'Ref. ACS-Counties-Pt1'!S136</f>
        <v>6.8104778470042912E-2</v>
      </c>
      <c r="F254" s="2">
        <f>'Ref. ACS-Counties-Pt1'!AB136</f>
        <v>3135</v>
      </c>
      <c r="G254" s="140">
        <f>'Ref. ACS-Counties-Pt1'!AC136</f>
        <v>5.7885116047194374E-2</v>
      </c>
      <c r="H254" s="2">
        <f>'Ref. ACS-Counties-Pt1'!AL136</f>
        <v>2514</v>
      </c>
      <c r="I254" s="140">
        <f>'Ref. ACS-Counties-Pt1'!AM136</f>
        <v>4.7489516037628923E-2</v>
      </c>
      <c r="J254" s="2">
        <f>'Ref. ACS-Counties-Pt1'!AV136</f>
        <v>3469</v>
      </c>
      <c r="K254" s="140">
        <f>'Ref. ACS-Counties-Pt1'!AW136</f>
        <v>3.5641631562724749E-2</v>
      </c>
      <c r="L254" s="2">
        <f>'Ref. ACS-Counties-Pt1'!BF136</f>
        <v>13656</v>
      </c>
      <c r="M254" s="140">
        <f>'Ref. ACS-Counties-Pt1'!BG136</f>
        <v>4.6973194046484749E-2</v>
      </c>
      <c r="N254" s="2">
        <f>'Ref. ACS-Counties-Pt1'!BP136</f>
        <v>10222</v>
      </c>
      <c r="O254" s="140">
        <f>'Ref. ACS-Counties-Pt1'!BQ136</f>
        <v>4.8546963083981209E-2</v>
      </c>
      <c r="P254" s="2">
        <f>'Ref. ACS-Counties-Pt1'!BZ136</f>
        <v>8573</v>
      </c>
      <c r="Q254" s="140">
        <f>'Ref. ACS-Counties-Pt1'!CA136</f>
        <v>5.1245419712719599E-2</v>
      </c>
      <c r="R254" s="2">
        <f>'Ref. ACS-Counties-Pt1'!CJ136</f>
        <v>90483</v>
      </c>
      <c r="S254" s="140">
        <f>'Ref. ACS-Counties-Pt1'!CK136</f>
        <v>5.7388709995566604E-2</v>
      </c>
      <c r="T254" s="2">
        <f>'Ref. ACS-State'!H136</f>
        <v>1027189</v>
      </c>
      <c r="U254" s="140">
        <f>'Ref. ACS-State'!I136</f>
        <v>6.0007808342635166E-2</v>
      </c>
      <c r="V254" s="114"/>
      <c r="W254" s="79"/>
      <c r="X254" s="8"/>
    </row>
    <row r="255" spans="1:25" x14ac:dyDescent="0.3">
      <c r="A255" s="4" t="s">
        <v>49</v>
      </c>
      <c r="B255" s="2">
        <f>'Ref. ACS-Counties-Pt1'!H137</f>
        <v>48456</v>
      </c>
      <c r="C255" s="140">
        <f>'Ref. ACS-Counties-Pt1'!I137</f>
        <v>0.12829637160831162</v>
      </c>
      <c r="D255" s="2">
        <f>'Ref. ACS-Counties-Pt1'!R137</f>
        <v>35205</v>
      </c>
      <c r="E255" s="140">
        <f>'Ref. ACS-Counties-Pt1'!S137</f>
        <v>0.10799642926164861</v>
      </c>
      <c r="F255" s="2">
        <f>'Ref. ACS-Counties-Pt1'!AB137</f>
        <v>6200</v>
      </c>
      <c r="G255" s="140">
        <f>'Ref. ACS-Counties-Pt1'!AC137</f>
        <v>0.11447774146494581</v>
      </c>
      <c r="H255" s="2">
        <f>'Ref. ACS-Counties-Pt1'!AL137</f>
        <v>7680</v>
      </c>
      <c r="I255" s="140">
        <f>'Ref. ACS-Counties-Pt1'!AM137</f>
        <v>0.14507537118893801</v>
      </c>
      <c r="J255" s="2">
        <f>'Ref. ACS-Counties-Pt1'!AV137</f>
        <v>8082</v>
      </c>
      <c r="K255" s="140">
        <f>'Ref. ACS-Counties-Pt1'!AW137</f>
        <v>8.3037090311312026E-2</v>
      </c>
      <c r="L255" s="2">
        <f>'Ref. ACS-Counties-Pt1'!BF137</f>
        <v>29880</v>
      </c>
      <c r="M255" s="140">
        <f>'Ref. ACS-Counties-Pt1'!BG137</f>
        <v>0.10277966008413623</v>
      </c>
      <c r="N255" s="2">
        <f>'Ref. ACS-Counties-Pt1'!BP137</f>
        <v>23890</v>
      </c>
      <c r="O255" s="140">
        <f>'Ref. ACS-Counties-Pt1'!BQ137</f>
        <v>0.11345988535279898</v>
      </c>
      <c r="P255" s="2">
        <f>'Ref. ACS-Counties-Pt1'!BZ137</f>
        <v>19127</v>
      </c>
      <c r="Q255" s="140">
        <f>'Ref. ACS-Counties-Pt1'!CA137</f>
        <v>0.11433233906977579</v>
      </c>
      <c r="R255" s="2">
        <f>'Ref. ACS-Counties-Pt1'!CJ137</f>
        <v>178520</v>
      </c>
      <c r="S255" s="140">
        <f>'Ref. ACS-Counties-Pt1'!CK137</f>
        <v>0.11322604807984428</v>
      </c>
      <c r="T255" s="2">
        <f>'Ref. ACS-State'!H137</f>
        <v>2577937</v>
      </c>
      <c r="U255" s="140">
        <f>'Ref. ACS-State'!I137</f>
        <v>0.15060164138769777</v>
      </c>
      <c r="V255" s="114"/>
      <c r="W255" s="79"/>
      <c r="X255" s="8"/>
    </row>
    <row r="256" spans="1:25" x14ac:dyDescent="0.3">
      <c r="A256" s="4" t="s">
        <v>50</v>
      </c>
      <c r="B256" s="2">
        <f>'Ref. ACS-Counties-Pt1'!H138</f>
        <v>6508</v>
      </c>
      <c r="C256" s="140">
        <f>'Ref. ACS-Counties-Pt1'!I138</f>
        <v>1.7231153756539788E-2</v>
      </c>
      <c r="D256" s="2">
        <f>'Ref. ACS-Counties-Pt1'!R138</f>
        <v>4577</v>
      </c>
      <c r="E256" s="140">
        <f>'Ref. ACS-Counties-Pt1'!S138</f>
        <v>1.4040609479635442E-2</v>
      </c>
      <c r="F256" s="2">
        <f>'Ref. ACS-Counties-Pt1'!AB138</f>
        <v>1382</v>
      </c>
      <c r="G256" s="140">
        <f>'Ref. ACS-Counties-Pt1'!AC138</f>
        <v>2.5517457855573404E-2</v>
      </c>
      <c r="H256" s="2">
        <f>'Ref. ACS-Counties-Pt1'!AL138</f>
        <v>1350</v>
      </c>
      <c r="I256" s="140">
        <f>'Ref. ACS-Counties-Pt1'!AM138</f>
        <v>2.5501530091805509E-2</v>
      </c>
      <c r="J256" s="2">
        <f>'Ref. ACS-Counties-Pt1'!AV138</f>
        <v>1507</v>
      </c>
      <c r="K256" s="140">
        <f>'Ref. ACS-Counties-Pt1'!AW138</f>
        <v>1.5483406965991986E-2</v>
      </c>
      <c r="L256" s="2">
        <f>'Ref. ACS-Counties-Pt1'!BF138</f>
        <v>4915</v>
      </c>
      <c r="M256" s="140">
        <f>'Ref. ACS-Counties-Pt1'!BG138</f>
        <v>1.690635974944878E-2</v>
      </c>
      <c r="N256" s="2">
        <f>'Ref. ACS-Counties-Pt1'!BP138</f>
        <v>5237</v>
      </c>
      <c r="O256" s="140">
        <f>'Ref. ACS-Counties-Pt1'!BQ138</f>
        <v>2.4871888639288752E-2</v>
      </c>
      <c r="P256" s="2">
        <f>'Ref. ACS-Counties-Pt1'!BZ138</f>
        <v>3539</v>
      </c>
      <c r="Q256" s="140">
        <f>'Ref. ACS-Counties-Pt1'!CA138</f>
        <v>2.1154501383799682E-2</v>
      </c>
      <c r="R256" s="2">
        <f>'Ref. ACS-Counties-Pt1'!CJ138</f>
        <v>29015</v>
      </c>
      <c r="S256" s="140">
        <f>'Ref. ACS-Counties-Pt1'!CK138</f>
        <v>1.840272117990523E-2</v>
      </c>
      <c r="T256" s="2">
        <f>'Ref. ACS-State'!H138</f>
        <v>474302</v>
      </c>
      <c r="U256" s="140">
        <f>'Ref. ACS-State'!I138</f>
        <v>2.7708458241403038E-2</v>
      </c>
      <c r="V256" s="114"/>
      <c r="W256" s="79"/>
      <c r="X256" s="8"/>
    </row>
    <row r="257" spans="1:31" x14ac:dyDescent="0.3">
      <c r="A257" s="4" t="s">
        <v>51</v>
      </c>
      <c r="B257" s="2">
        <f>'Ref. ACS-Counties-Pt1'!H139</f>
        <v>8661</v>
      </c>
      <c r="C257" s="140">
        <f>'Ref. ACS-Counties-Pt1'!I139</f>
        <v>2.2931626104085914E-2</v>
      </c>
      <c r="D257" s="2">
        <f>'Ref. ACS-Counties-Pt1'!R139</f>
        <v>8298</v>
      </c>
      <c r="E257" s="140">
        <f>'Ref. ACS-Counties-Pt1'!S139</f>
        <v>2.5455315154471244E-2</v>
      </c>
      <c r="F257" s="2">
        <f>'Ref. ACS-Counties-Pt1'!AB139</f>
        <v>1848</v>
      </c>
      <c r="G257" s="140">
        <f>'Ref. ACS-Counties-Pt1'!AC139</f>
        <v>3.4121752617293527E-2</v>
      </c>
      <c r="H257" s="2">
        <f>'Ref. ACS-Counties-Pt1'!AL139</f>
        <v>2716</v>
      </c>
      <c r="I257" s="140">
        <f>'Ref. ACS-Counties-Pt1'!AM139</f>
        <v>5.1305300540254638E-2</v>
      </c>
      <c r="J257" s="2">
        <f>'Ref. ACS-Counties-Pt1'!AV139</f>
        <v>2801</v>
      </c>
      <c r="K257" s="140">
        <f>'Ref. ACS-Counties-Pt1'!AW139</f>
        <v>2.8778382821329499E-2</v>
      </c>
      <c r="L257" s="2">
        <f>'Ref. ACS-Counties-Pt1'!BF139</f>
        <v>7557</v>
      </c>
      <c r="M257" s="140">
        <f>'Ref. ACS-Counties-Pt1'!BG139</f>
        <v>2.599417306746377E-2</v>
      </c>
      <c r="N257" s="2">
        <f>'Ref. ACS-Counties-Pt1'!BP139</f>
        <v>6586</v>
      </c>
      <c r="O257" s="140">
        <f>'Ref. ACS-Counties-Pt1'!BQ139</f>
        <v>3.1278643990520473E-2</v>
      </c>
      <c r="P257" s="2">
        <f>'Ref. ACS-Counties-Pt1'!BZ139</f>
        <v>4974</v>
      </c>
      <c r="Q257" s="140">
        <f>'Ref. ACS-Counties-Pt1'!CA139</f>
        <v>2.9732266143831482E-2</v>
      </c>
      <c r="R257" s="2">
        <f>'Ref. ACS-Counties-Pt1'!CJ139</f>
        <v>43441</v>
      </c>
      <c r="S257" s="140">
        <f>'Ref. ACS-Counties-Pt1'!CK139</f>
        <v>2.7552390514432642E-2</v>
      </c>
      <c r="T257" s="2">
        <f>'Ref. ACS-State'!H139</f>
        <v>752926</v>
      </c>
      <c r="U257" s="140">
        <f>'Ref. ACS-State'!I139</f>
        <v>4.3985516885584761E-2</v>
      </c>
      <c r="V257" s="114"/>
      <c r="W257" s="79"/>
      <c r="X257" s="8"/>
    </row>
    <row r="258" spans="1:31" x14ac:dyDescent="0.3">
      <c r="A258" s="4" t="s">
        <v>52</v>
      </c>
      <c r="B258" s="2">
        <f>'Ref. ACS-Counties-Pt1'!H140</f>
        <v>17458</v>
      </c>
      <c r="C258" s="140">
        <f>'Ref. ACS-Counties-Pt1'!I140</f>
        <v>4.6223337781449242E-2</v>
      </c>
      <c r="D258" s="2">
        <f>'Ref. ACS-Counties-Pt1'!R140</f>
        <v>15300</v>
      </c>
      <c r="E258" s="140">
        <f>'Ref. ACS-Counties-Pt1'!S140</f>
        <v>4.6934962866161729E-2</v>
      </c>
      <c r="F258" s="2">
        <f>'Ref. ACS-Counties-Pt1'!AB140</f>
        <v>3616</v>
      </c>
      <c r="G258" s="140">
        <f>'Ref. ACS-Counties-Pt1'!AC140</f>
        <v>6.6766373086652259E-2</v>
      </c>
      <c r="H258" s="2">
        <f>'Ref. ACS-Counties-Pt1'!AL140</f>
        <v>4858</v>
      </c>
      <c r="I258" s="140">
        <f>'Ref. ACS-Counties-Pt1'!AM140</f>
        <v>9.1767728285919378E-2</v>
      </c>
      <c r="J258" s="2">
        <f>'Ref. ACS-Counties-Pt1'!AV140</f>
        <v>5043</v>
      </c>
      <c r="K258" s="140">
        <f>'Ref. ACS-Counties-Pt1'!AW140</f>
        <v>5.1813418267748892E-2</v>
      </c>
      <c r="L258" s="2">
        <f>'Ref. ACS-Counties-Pt1'!BF140</f>
        <v>19752</v>
      </c>
      <c r="M258" s="140">
        <f>'Ref. ACS-Counties-Pt1'!BG140</f>
        <v>6.7941895782525394E-2</v>
      </c>
      <c r="N258" s="2">
        <f>'Ref. ACS-Counties-Pt1'!BP140</f>
        <v>13466</v>
      </c>
      <c r="O258" s="140">
        <f>'Ref. ACS-Counties-Pt1'!BQ140</f>
        <v>6.3953571208069951E-2</v>
      </c>
      <c r="P258" s="2">
        <f>'Ref. ACS-Counties-Pt1'!BZ140</f>
        <v>10944</v>
      </c>
      <c r="Q258" s="140">
        <f>'Ref. ACS-Counties-Pt1'!CA140</f>
        <v>6.5418158560131029E-2</v>
      </c>
      <c r="R258" s="2">
        <f>'Ref. ACS-Counties-Pt1'!CJ140</f>
        <v>90437</v>
      </c>
      <c r="S258" s="140">
        <f>'Ref. ACS-Counties-Pt1'!CK140</f>
        <v>5.7359534563056674E-2</v>
      </c>
      <c r="T258" s="2">
        <f>'Ref. ACS-State'!H140</f>
        <v>1552564</v>
      </c>
      <c r="U258" s="140">
        <f>'Ref. ACS-State'!I140</f>
        <v>9.0699922751971668E-2</v>
      </c>
      <c r="V258" s="114"/>
      <c r="W258" s="79"/>
      <c r="X258" s="8"/>
    </row>
    <row r="259" spans="1:31" x14ac:dyDescent="0.3">
      <c r="A259" s="4" t="s">
        <v>53</v>
      </c>
      <c r="B259" s="2">
        <f>'Ref. ACS-Counties-Pt1'!H141</f>
        <v>11636</v>
      </c>
      <c r="C259" s="140">
        <f>'Ref. ACS-Counties-Pt1'!I141</f>
        <v>3.0808498019529347E-2</v>
      </c>
      <c r="D259" s="2">
        <f>'Ref. ACS-Counties-Pt1'!R141</f>
        <v>12106</v>
      </c>
      <c r="E259" s="140">
        <f>'Ref. ACS-Counties-Pt1'!S141</f>
        <v>3.7136905912271499E-2</v>
      </c>
      <c r="F259" s="2">
        <f>'Ref. ACS-Counties-Pt1'!AB141</f>
        <v>1713</v>
      </c>
      <c r="G259" s="140">
        <f>'Ref. ACS-Counties-Pt1'!AC141</f>
        <v>3.1629092117653579E-2</v>
      </c>
      <c r="H259" s="2">
        <f>'Ref. ACS-Counties-Pt1'!AL141</f>
        <v>3655</v>
      </c>
      <c r="I259" s="140">
        <f>'Ref. ACS-Counties-Pt1'!AM141</f>
        <v>6.904303147077713E-2</v>
      </c>
      <c r="J259" s="2">
        <f>'Ref. ACS-Counties-Pt1'!AV141</f>
        <v>6003</v>
      </c>
      <c r="K259" s="140">
        <f>'Ref. ACS-Counties-Pt1'!AW141</f>
        <v>6.1676769752388783E-2</v>
      </c>
      <c r="L259" s="2">
        <f>'Ref. ACS-Counties-Pt1'!BF141</f>
        <v>31559</v>
      </c>
      <c r="M259" s="140">
        <f>'Ref. ACS-Counties-Pt1'!BG141</f>
        <v>0.10855499640546369</v>
      </c>
      <c r="N259" s="2">
        <f>'Ref. ACS-Counties-Pt1'!BP141</f>
        <v>10605</v>
      </c>
      <c r="O259" s="140">
        <f>'Ref. ACS-Counties-Pt1'!BQ141</f>
        <v>5.0365930689260492E-2</v>
      </c>
      <c r="P259" s="2">
        <f>'Ref. ACS-Counties-Pt1'!BZ141</f>
        <v>6279</v>
      </c>
      <c r="Q259" s="140">
        <f>'Ref. ACS-Counties-Pt1'!CA141</f>
        <v>3.7532951169505002E-2</v>
      </c>
      <c r="R259" s="2">
        <f>'Ref. ACS-Counties-Pt1'!CJ141</f>
        <v>83556</v>
      </c>
      <c r="S259" s="140">
        <f>'Ref. ACS-Counties-Pt1'!CK141</f>
        <v>5.2995270408690724E-2</v>
      </c>
      <c r="T259" s="2">
        <f>'Ref. ACS-State'!H141</f>
        <v>1461176</v>
      </c>
      <c r="U259" s="140">
        <f>'Ref. ACS-State'!I141</f>
        <v>8.5361086774545181E-2</v>
      </c>
      <c r="V259" s="114"/>
      <c r="W259" s="79"/>
      <c r="X259" s="8"/>
    </row>
    <row r="260" spans="1:31" x14ac:dyDescent="0.3">
      <c r="A260" s="4" t="s">
        <v>54</v>
      </c>
      <c r="B260" s="2">
        <f>'Ref. ACS-Counties-Pt1'!H142</f>
        <v>8261</v>
      </c>
      <c r="C260" s="140">
        <f>'Ref. ACS-Counties-Pt1'!I142</f>
        <v>2.1872550888564105E-2</v>
      </c>
      <c r="D260" s="2">
        <f>'Ref. ACS-Counties-Pt1'!R142</f>
        <v>8688</v>
      </c>
      <c r="E260" s="140">
        <f>'Ref. ACS-Counties-Pt1'!S142</f>
        <v>2.6651696560863605E-2</v>
      </c>
      <c r="F260" s="2">
        <f>'Ref. ACS-Counties-Pt1'!AB142</f>
        <v>1434</v>
      </c>
      <c r="G260" s="140">
        <f>'Ref. ACS-Counties-Pt1'!AC142</f>
        <v>2.6477593751731015E-2</v>
      </c>
      <c r="H260" s="2">
        <f>'Ref. ACS-Counties-Pt1'!AL142</f>
        <v>2275</v>
      </c>
      <c r="I260" s="140">
        <f>'Ref. ACS-Counties-Pt1'!AM142</f>
        <v>4.297480071026484E-2</v>
      </c>
      <c r="J260" s="2">
        <f>'Ref. ACS-Counties-Pt1'!AV142</f>
        <v>8371</v>
      </c>
      <c r="K260" s="140">
        <f>'Ref. ACS-Counties-Pt1'!AW142</f>
        <v>8.6006370081167169E-2</v>
      </c>
      <c r="L260" s="2">
        <f>'Ref. ACS-Counties-Pt1'!BF142</f>
        <v>29729</v>
      </c>
      <c r="M260" s="140">
        <f>'Ref. ACS-Counties-Pt1'!BG142</f>
        <v>0.10226025818745937</v>
      </c>
      <c r="N260" s="2">
        <f>'Ref. ACS-Counties-Pt1'!BP142</f>
        <v>18127</v>
      </c>
      <c r="O260" s="140">
        <f>'Ref. ACS-Counties-Pt1'!BQ142</f>
        <v>8.6089884545424322E-2</v>
      </c>
      <c r="P260" s="2">
        <f>'Ref. ACS-Counties-Pt1'!BZ142</f>
        <v>3362</v>
      </c>
      <c r="Q260" s="140">
        <f>'Ref. ACS-Counties-Pt1'!CA142</f>
        <v>2.0096477437788789E-2</v>
      </c>
      <c r="R260" s="2">
        <f>'Ref. ACS-Counties-Pt1'!CJ142</f>
        <v>80247</v>
      </c>
      <c r="S260" s="140">
        <f>'Ref. ACS-Counties-Pt1'!CK142</f>
        <v>5.0896542013574186E-2</v>
      </c>
      <c r="T260" s="2">
        <f>'Ref. ACS-State'!H142</f>
        <v>720749</v>
      </c>
      <c r="U260" s="140">
        <f>'Ref. ACS-State'!I142</f>
        <v>4.210575449615013E-2</v>
      </c>
      <c r="V260" s="114"/>
      <c r="W260" s="79"/>
      <c r="X260" s="29"/>
    </row>
    <row r="261" spans="1:31" x14ac:dyDescent="0.3">
      <c r="A261" s="8" t="s">
        <v>55</v>
      </c>
      <c r="B261" s="23"/>
      <c r="C261" s="23"/>
      <c r="D261" s="23"/>
      <c r="E261" s="23"/>
      <c r="F261" s="23"/>
      <c r="G261" s="23"/>
      <c r="V261" s="114"/>
      <c r="X261" s="8"/>
      <c r="Y261" s="23"/>
      <c r="Z261" s="23"/>
      <c r="AA261" s="23"/>
      <c r="AB261" s="23"/>
      <c r="AC261" s="23"/>
      <c r="AD261" s="23"/>
      <c r="AE261" s="23"/>
    </row>
    <row r="262" spans="1:31" s="108" customFormat="1" x14ac:dyDescent="0.3">
      <c r="A262" s="8"/>
      <c r="S262" s="33">
        <f>SUM(S249:S254)</f>
        <v>0.67956749324049626</v>
      </c>
      <c r="U262" s="33">
        <f>SUM(U249:U254)</f>
        <v>0.55953761946264746</v>
      </c>
      <c r="V262" s="114"/>
      <c r="W262" s="53"/>
      <c r="X262" s="8"/>
    </row>
    <row r="263" spans="1:31" s="108" customFormat="1" x14ac:dyDescent="0.3">
      <c r="A263" s="8" t="s">
        <v>1039</v>
      </c>
      <c r="C263" s="33">
        <f>SUM(C255:C260)</f>
        <v>0.26736353815848002</v>
      </c>
      <c r="E263" s="33">
        <f>SUM(E255:E260)</f>
        <v>0.2582159192350521</v>
      </c>
      <c r="G263" s="33">
        <f>SUM(G255:G260)</f>
        <v>0.29899001089384963</v>
      </c>
      <c r="H263" s="33"/>
      <c r="I263" s="33">
        <f t="shared" ref="I263:U263" si="30">SUM(I255:I260)</f>
        <v>0.42566776228795949</v>
      </c>
      <c r="J263" s="33"/>
      <c r="K263" s="33">
        <f t="shared" si="30"/>
        <v>0.32679543819993839</v>
      </c>
      <c r="L263" s="33"/>
      <c r="M263" s="33">
        <f t="shared" si="30"/>
        <v>0.42443734327649724</v>
      </c>
      <c r="N263" s="33"/>
      <c r="O263" s="33">
        <f t="shared" si="30"/>
        <v>0.37001980442536297</v>
      </c>
      <c r="P263" s="33"/>
      <c r="Q263" s="33">
        <f t="shared" si="30"/>
        <v>0.28826669376483177</v>
      </c>
      <c r="R263" s="33"/>
      <c r="S263" s="33">
        <f t="shared" si="30"/>
        <v>0.32043250675950374</v>
      </c>
      <c r="T263" s="33"/>
      <c r="U263" s="33">
        <f t="shared" si="30"/>
        <v>0.44046238053735254</v>
      </c>
      <c r="V263" s="114"/>
      <c r="W263" s="53"/>
      <c r="X263" s="8"/>
    </row>
    <row r="264" spans="1:31" s="108" customFormat="1" x14ac:dyDescent="0.3">
      <c r="A264" s="8" t="s">
        <v>1040</v>
      </c>
      <c r="C264" s="33">
        <f>SUM(C259:C260)</f>
        <v>5.2681048908093456E-2</v>
      </c>
      <c r="D264" s="33"/>
      <c r="E264" s="33">
        <f t="shared" ref="E264:U264" si="31">SUM(E259:E260)</f>
        <v>6.37886024731351E-2</v>
      </c>
      <c r="F264" s="33"/>
      <c r="G264" s="33">
        <f t="shared" si="31"/>
        <v>5.8106685869384597E-2</v>
      </c>
      <c r="H264" s="33"/>
      <c r="I264" s="33">
        <f t="shared" si="31"/>
        <v>0.11201783218104197</v>
      </c>
      <c r="J264" s="33"/>
      <c r="K264" s="33">
        <f t="shared" si="31"/>
        <v>0.14768313983355597</v>
      </c>
      <c r="L264" s="33"/>
      <c r="M264" s="33">
        <f t="shared" si="31"/>
        <v>0.21081525459292305</v>
      </c>
      <c r="N264" s="33"/>
      <c r="O264" s="33">
        <f t="shared" si="31"/>
        <v>0.13645581523468481</v>
      </c>
      <c r="P264" s="33"/>
      <c r="Q264" s="33">
        <f t="shared" si="31"/>
        <v>5.7629428607293795E-2</v>
      </c>
      <c r="R264" s="33"/>
      <c r="S264" s="33">
        <f t="shared" si="31"/>
        <v>0.10389181242226492</v>
      </c>
      <c r="T264" s="33"/>
      <c r="U264" s="33">
        <f t="shared" si="31"/>
        <v>0.1274668412706953</v>
      </c>
      <c r="V264" s="114"/>
      <c r="W264" s="53"/>
      <c r="X264" s="8"/>
    </row>
    <row r="265" spans="1:31" s="276" customFormat="1" x14ac:dyDescent="0.3">
      <c r="A265" s="8"/>
      <c r="C265" s="33"/>
      <c r="D265" s="33"/>
      <c r="E265" s="33"/>
      <c r="F265" s="33"/>
      <c r="G265" s="33"/>
      <c r="H265" s="33"/>
      <c r="I265" s="33"/>
      <c r="J265" s="33"/>
      <c r="K265" s="33"/>
      <c r="L265" s="33"/>
      <c r="M265" s="33"/>
      <c r="N265" s="33"/>
      <c r="O265" s="33"/>
      <c r="P265" s="33"/>
      <c r="Q265" s="33"/>
      <c r="R265" s="33"/>
      <c r="S265" s="33"/>
      <c r="T265" s="33"/>
      <c r="U265" s="33"/>
      <c r="W265" s="53"/>
      <c r="X265" s="8"/>
    </row>
    <row r="266" spans="1:31" s="108" customFormat="1" x14ac:dyDescent="0.3">
      <c r="A266" s="7" t="s">
        <v>1406</v>
      </c>
      <c r="C266" s="33"/>
      <c r="E266" s="33"/>
      <c r="G266" s="33"/>
      <c r="I266" s="33"/>
      <c r="K266" s="33"/>
      <c r="M266" s="33"/>
      <c r="O266" s="33"/>
      <c r="Q266" s="33"/>
      <c r="S266" s="33"/>
      <c r="U266" s="33"/>
      <c r="V266" s="114"/>
      <c r="W266" s="53"/>
      <c r="X266" s="8"/>
    </row>
    <row r="267" spans="1:31" s="108" customFormat="1" ht="43.2" x14ac:dyDescent="0.3">
      <c r="A267" s="8"/>
      <c r="B267" s="86" t="s">
        <v>19</v>
      </c>
      <c r="C267" s="86" t="s">
        <v>749</v>
      </c>
      <c r="D267" s="86" t="s">
        <v>750</v>
      </c>
      <c r="E267" s="86" t="s">
        <v>751</v>
      </c>
      <c r="F267" s="86" t="s">
        <v>752</v>
      </c>
      <c r="G267" s="86" t="s">
        <v>753</v>
      </c>
      <c r="H267" s="86" t="s">
        <v>754</v>
      </c>
      <c r="I267" s="86" t="s">
        <v>755</v>
      </c>
      <c r="V267" s="114"/>
      <c r="W267" s="53"/>
      <c r="X267" s="8"/>
    </row>
    <row r="268" spans="1:31" s="108" customFormat="1" x14ac:dyDescent="0.3">
      <c r="A268" s="8" t="s">
        <v>1130</v>
      </c>
      <c r="B268" s="33">
        <f>SUM(C255:C258)</f>
        <v>0.21468248925038658</v>
      </c>
      <c r="C268" s="33">
        <f>SUM(E255:E258)</f>
        <v>0.19442731676191702</v>
      </c>
      <c r="D268" s="33">
        <f>SUM(G255:G258)</f>
        <v>0.24088332502446499</v>
      </c>
      <c r="E268" s="33">
        <f>SUM(I255:I258)</f>
        <v>0.31364993010691755</v>
      </c>
      <c r="F268" s="33">
        <f>SUM(K255:K258)</f>
        <v>0.17911229836638243</v>
      </c>
      <c r="G268" s="33">
        <f>SUM(M255:M258)</f>
        <v>0.21362208868357419</v>
      </c>
      <c r="H268" s="33">
        <f>SUM(O255:O258)</f>
        <v>0.23356398919067817</v>
      </c>
      <c r="I268" s="33">
        <f>SUM(Q255:Q258)</f>
        <v>0.23063726515753799</v>
      </c>
      <c r="V268" s="114"/>
      <c r="W268" s="53"/>
      <c r="X268" s="8" t="s">
        <v>55</v>
      </c>
    </row>
    <row r="269" spans="1:31" s="108" customFormat="1" x14ac:dyDescent="0.3">
      <c r="A269" s="8" t="s">
        <v>1131</v>
      </c>
      <c r="B269" s="33">
        <f>C259</f>
        <v>3.0808498019529347E-2</v>
      </c>
      <c r="C269" s="33">
        <f>E259</f>
        <v>3.7136905912271499E-2</v>
      </c>
      <c r="D269" s="33">
        <f>G259</f>
        <v>3.1629092117653579E-2</v>
      </c>
      <c r="E269" s="33">
        <f>I259</f>
        <v>6.904303147077713E-2</v>
      </c>
      <c r="F269" s="33">
        <f>K259</f>
        <v>6.1676769752388783E-2</v>
      </c>
      <c r="G269" s="33">
        <f>M259</f>
        <v>0.10855499640546369</v>
      </c>
      <c r="H269" s="33">
        <f>O259</f>
        <v>5.0365930689260492E-2</v>
      </c>
      <c r="I269" s="33">
        <f>Q259</f>
        <v>3.7532951169505002E-2</v>
      </c>
      <c r="V269" s="114"/>
      <c r="W269" s="53"/>
      <c r="X269" s="8"/>
    </row>
    <row r="270" spans="1:31" s="108" customFormat="1" x14ac:dyDescent="0.3">
      <c r="A270" s="8" t="s">
        <v>1132</v>
      </c>
      <c r="B270" s="33">
        <f>C260</f>
        <v>2.1872550888564105E-2</v>
      </c>
      <c r="C270" s="33">
        <f>E260</f>
        <v>2.6651696560863605E-2</v>
      </c>
      <c r="D270" s="33">
        <f>G260</f>
        <v>2.6477593751731015E-2</v>
      </c>
      <c r="E270" s="33">
        <f>I260</f>
        <v>4.297480071026484E-2</v>
      </c>
      <c r="F270" s="33">
        <f>K260</f>
        <v>8.6006370081167169E-2</v>
      </c>
      <c r="G270" s="33">
        <f>M260</f>
        <v>0.10226025818745937</v>
      </c>
      <c r="H270" s="33">
        <f>O260</f>
        <v>8.6089884545424322E-2</v>
      </c>
      <c r="I270" s="33">
        <f>Q260</f>
        <v>2.0096477437788789E-2</v>
      </c>
      <c r="V270" s="114"/>
      <c r="W270" s="53"/>
      <c r="X270" s="8"/>
    </row>
    <row r="271" spans="1:31" s="108" customFormat="1" x14ac:dyDescent="0.3">
      <c r="A271" s="8" t="s">
        <v>55</v>
      </c>
      <c r="V271" s="114"/>
      <c r="W271" s="53"/>
      <c r="X271" s="299" t="s">
        <v>1564</v>
      </c>
    </row>
    <row r="272" spans="1:31" s="108" customFormat="1" x14ac:dyDescent="0.3">
      <c r="A272" s="8"/>
      <c r="V272" s="114"/>
      <c r="W272" s="53"/>
      <c r="X272" s="8"/>
    </row>
    <row r="273" spans="1:24" s="108" customFormat="1" x14ac:dyDescent="0.3">
      <c r="A273" s="8"/>
      <c r="V273" s="114"/>
      <c r="W273" s="53"/>
      <c r="X273" s="8"/>
    </row>
    <row r="274" spans="1:24" s="108" customFormat="1" x14ac:dyDescent="0.3">
      <c r="A274" s="8"/>
      <c r="V274" s="114"/>
      <c r="W274" s="53"/>
      <c r="X274" s="8"/>
    </row>
    <row r="275" spans="1:24" s="23" customFormat="1" x14ac:dyDescent="0.3">
      <c r="A275" s="8"/>
      <c r="H275" s="108"/>
      <c r="I275" s="114"/>
      <c r="J275" s="114"/>
      <c r="K275" s="114"/>
      <c r="L275" s="114"/>
      <c r="M275" s="114"/>
      <c r="N275" s="114"/>
      <c r="O275" s="114"/>
      <c r="P275" s="114"/>
      <c r="Q275" s="114"/>
      <c r="R275" s="114"/>
      <c r="S275" s="114"/>
      <c r="T275" s="114"/>
      <c r="U275" s="114"/>
      <c r="V275" s="114"/>
      <c r="W275" s="53"/>
      <c r="X275" s="8"/>
    </row>
    <row r="276" spans="1:24" s="23" customFormat="1" x14ac:dyDescent="0.3">
      <c r="A276" s="7" t="s">
        <v>1539</v>
      </c>
      <c r="B276" s="18"/>
      <c r="C276" s="18"/>
      <c r="E276" s="7"/>
      <c r="H276" s="114"/>
      <c r="I276" s="114"/>
      <c r="J276" s="114"/>
      <c r="K276" s="114"/>
      <c r="L276" s="114"/>
      <c r="M276" s="114"/>
      <c r="N276" s="114"/>
      <c r="O276" s="114"/>
      <c r="P276" s="114"/>
      <c r="Q276" s="114"/>
      <c r="R276" s="114"/>
      <c r="S276" s="114"/>
      <c r="T276" s="114"/>
      <c r="U276" s="114"/>
      <c r="V276" s="114"/>
      <c r="W276" s="53"/>
    </row>
    <row r="277" spans="1:24" s="23" customFormat="1" x14ac:dyDescent="0.3">
      <c r="A277" s="34"/>
      <c r="B277" s="71">
        <v>2009</v>
      </c>
      <c r="C277" s="70" t="s">
        <v>702</v>
      </c>
      <c r="D277" s="71">
        <v>2014</v>
      </c>
      <c r="E277" s="70" t="s">
        <v>702</v>
      </c>
      <c r="F277" s="71">
        <v>2019</v>
      </c>
      <c r="G277" s="70" t="s">
        <v>702</v>
      </c>
      <c r="H277" s="114"/>
      <c r="I277" s="114"/>
      <c r="J277" s="114"/>
      <c r="K277" s="114"/>
      <c r="L277" s="114"/>
      <c r="M277" s="114"/>
      <c r="N277" s="114"/>
      <c r="O277" s="114"/>
      <c r="P277" s="114"/>
      <c r="Q277" s="114"/>
      <c r="R277" s="114"/>
      <c r="S277" s="114"/>
      <c r="T277" s="114"/>
      <c r="U277" s="114"/>
      <c r="V277" s="114"/>
      <c r="W277" s="76"/>
    </row>
    <row r="278" spans="1:24" s="23" customFormat="1" x14ac:dyDescent="0.3">
      <c r="A278" s="4" t="s">
        <v>18</v>
      </c>
      <c r="B278" s="2">
        <f>'Ref. ACS-Counties-Pt1'!CD130</f>
        <v>1392759</v>
      </c>
      <c r="C278" s="140"/>
      <c r="D278" s="2">
        <f>'Ref. ACS-Counties-Pt1'!CG130</f>
        <v>1430493</v>
      </c>
      <c r="E278" s="140"/>
      <c r="F278" s="2">
        <f>'Ref. ACS-Counties-Pt1'!CJ130</f>
        <v>1576669</v>
      </c>
      <c r="G278" s="140"/>
      <c r="H278" s="114"/>
      <c r="I278" s="114"/>
      <c r="J278" s="114"/>
      <c r="K278" s="114"/>
      <c r="L278" s="114"/>
      <c r="M278" s="114"/>
      <c r="N278" s="114"/>
      <c r="O278" s="114"/>
      <c r="P278" s="114"/>
      <c r="Q278" s="114"/>
      <c r="R278" s="114"/>
      <c r="S278" s="114"/>
      <c r="T278" s="114"/>
      <c r="U278" s="114"/>
      <c r="V278" s="114"/>
      <c r="W278" s="79"/>
      <c r="X278" s="8"/>
    </row>
    <row r="279" spans="1:24" s="23" customFormat="1" x14ac:dyDescent="0.3">
      <c r="A279" s="4" t="s">
        <v>57</v>
      </c>
      <c r="B279" s="2">
        <f>'Ref. ACS-Counties-Pt1'!CD131</f>
        <v>56275</v>
      </c>
      <c r="C279" s="140">
        <f>'Ref. ACS-Counties-Pt1'!CE131</f>
        <v>4.040541112999449E-2</v>
      </c>
      <c r="D279" s="2">
        <f>'Ref. ACS-Counties-Pt1'!CG131</f>
        <v>47483</v>
      </c>
      <c r="E279" s="140">
        <f>'Ref. ACS-Counties-Pt1'!CH131</f>
        <v>3.3193451488402949E-2</v>
      </c>
      <c r="F279" s="2">
        <f>'Ref. ACS-Counties-Pt1'!CJ131</f>
        <v>46318</v>
      </c>
      <c r="G279" s="140">
        <f>'Ref. ACS-Counties-Pt1'!CK131</f>
        <v>2.9377123543368962E-2</v>
      </c>
      <c r="H279" s="114"/>
      <c r="I279" s="114"/>
      <c r="J279" s="114"/>
      <c r="K279" s="114"/>
      <c r="L279" s="114"/>
      <c r="M279" s="114"/>
      <c r="N279" s="114"/>
      <c r="O279" s="114"/>
      <c r="P279" s="114"/>
      <c r="Q279" s="114"/>
      <c r="R279" s="114"/>
      <c r="S279" s="114"/>
      <c r="T279" s="114"/>
      <c r="U279" s="114"/>
      <c r="V279" s="114"/>
      <c r="W279" s="79"/>
      <c r="X279" s="8"/>
    </row>
    <row r="280" spans="1:24" s="23" customFormat="1" x14ac:dyDescent="0.3">
      <c r="A280" s="4" t="s">
        <v>58</v>
      </c>
      <c r="B280" s="2">
        <f>'Ref. ACS-Counties-Pt1'!CD132</f>
        <v>174655</v>
      </c>
      <c r="C280" s="140">
        <f>'Ref. ACS-Counties-Pt1'!CE132</f>
        <v>0.12540216936311308</v>
      </c>
      <c r="D280" s="2">
        <f>'Ref. ACS-Counties-Pt1'!CG132</f>
        <v>170888</v>
      </c>
      <c r="E280" s="140">
        <f>'Ref. ACS-Counties-Pt1'!CH132</f>
        <v>0.11946091312575455</v>
      </c>
      <c r="F280" s="2">
        <f>'Ref. ACS-Counties-Pt1'!CJ132</f>
        <v>173136</v>
      </c>
      <c r="G280" s="140">
        <f>'Ref. ACS-Counties-Pt1'!CK132</f>
        <v>0.10981125397911673</v>
      </c>
      <c r="H280" s="114"/>
      <c r="I280" s="114"/>
      <c r="J280" s="114"/>
      <c r="K280" s="114"/>
      <c r="L280" s="114"/>
      <c r="M280" s="114"/>
      <c r="N280" s="114"/>
      <c r="O280" s="114"/>
      <c r="P280" s="114"/>
      <c r="Q280" s="114"/>
      <c r="R280" s="114"/>
      <c r="S280" s="114"/>
      <c r="T280" s="114"/>
      <c r="U280" s="114"/>
      <c r="V280" s="114"/>
      <c r="W280" s="79"/>
      <c r="X280" s="8"/>
    </row>
    <row r="281" spans="1:24" s="23" customFormat="1" x14ac:dyDescent="0.3">
      <c r="A281" s="4" t="s">
        <v>59</v>
      </c>
      <c r="B281" s="2">
        <f>'Ref. ACS-Counties-Pt1'!CD133</f>
        <v>234375</v>
      </c>
      <c r="C281" s="140">
        <f>'Ref. ACS-Counties-Pt1'!CE133</f>
        <v>0.16828108811359324</v>
      </c>
      <c r="D281" s="2">
        <f>'Ref. ACS-Counties-Pt1'!CG133</f>
        <v>239390</v>
      </c>
      <c r="E281" s="140">
        <f>'Ref. ACS-Counties-Pt1'!CH133</f>
        <v>0.16734790033925367</v>
      </c>
      <c r="F281" s="2">
        <f>'Ref. ACS-Counties-Pt1'!CJ133</f>
        <v>245403</v>
      </c>
      <c r="G281" s="140">
        <f>'Ref. ACS-Counties-Pt1'!CK133</f>
        <v>0.15564649270075076</v>
      </c>
      <c r="H281" s="114"/>
      <c r="I281" s="114"/>
      <c r="J281" s="114"/>
      <c r="K281" s="114"/>
      <c r="L281" s="114"/>
      <c r="M281" s="114"/>
      <c r="N281" s="114"/>
      <c r="O281" s="114"/>
      <c r="P281" s="114"/>
      <c r="Q281" s="114"/>
      <c r="R281" s="114"/>
      <c r="S281" s="114"/>
      <c r="T281" s="114"/>
      <c r="U281" s="114"/>
      <c r="V281" s="114"/>
      <c r="W281" s="79"/>
      <c r="X281" s="8"/>
    </row>
    <row r="282" spans="1:24" s="23" customFormat="1" x14ac:dyDescent="0.3">
      <c r="A282" s="4" t="s">
        <v>60</v>
      </c>
      <c r="B282" s="2">
        <f>'Ref. ACS-Counties-Pt1'!CD134</f>
        <v>256167</v>
      </c>
      <c r="C282" s="140">
        <f>'Ref. ACS-Counties-Pt1'!CE134</f>
        <v>0.18392772906152463</v>
      </c>
      <c r="D282" s="2">
        <f>'Ref. ACS-Counties-Pt1'!CG134</f>
        <v>265501</v>
      </c>
      <c r="E282" s="140">
        <f>'Ref. ACS-Counties-Pt1'!CH134</f>
        <v>0.18560104803029445</v>
      </c>
      <c r="F282" s="2">
        <f>'Ref. ACS-Counties-Pt1'!CJ134</f>
        <v>277705</v>
      </c>
      <c r="G282" s="140">
        <f>'Ref. ACS-Counties-Pt1'!CK134</f>
        <v>0.1761339888080504</v>
      </c>
      <c r="H282" s="114"/>
      <c r="I282" s="114"/>
      <c r="J282" s="114"/>
      <c r="K282" s="114"/>
      <c r="L282" s="114"/>
      <c r="M282" s="114"/>
      <c r="N282" s="114"/>
      <c r="O282" s="114"/>
      <c r="P282" s="114"/>
      <c r="Q282" s="114"/>
      <c r="R282" s="114"/>
      <c r="S282" s="114"/>
      <c r="T282" s="114"/>
      <c r="U282" s="114"/>
      <c r="V282" s="114"/>
      <c r="W282" s="79"/>
      <c r="X282" s="8"/>
    </row>
    <row r="283" spans="1:24" s="23" customFormat="1" x14ac:dyDescent="0.3">
      <c r="A283" s="4" t="s">
        <v>61</v>
      </c>
      <c r="B283" s="2">
        <f>'Ref. ACS-Counties-Pt1'!CD135</f>
        <v>204753</v>
      </c>
      <c r="C283" s="140">
        <f>'Ref. ACS-Counties-Pt1'!CE135</f>
        <v>0.14701251257396292</v>
      </c>
      <c r="D283" s="2">
        <f>'Ref. ACS-Counties-Pt1'!CG135</f>
        <v>208559</v>
      </c>
      <c r="E283" s="140">
        <f>'Ref. ACS-Counties-Pt1'!CH135</f>
        <v>0.14579519088873555</v>
      </c>
      <c r="F283" s="2">
        <f>'Ref. ACS-Counties-Pt1'!CJ135</f>
        <v>238408</v>
      </c>
      <c r="G283" s="140">
        <f>'Ref. ACS-Counties-Pt1'!CK135</f>
        <v>0.15120992421364282</v>
      </c>
      <c r="H283" s="114"/>
      <c r="I283" s="114"/>
      <c r="J283" s="114"/>
      <c r="K283" s="114"/>
      <c r="L283" s="114"/>
      <c r="M283" s="114"/>
      <c r="N283" s="114"/>
      <c r="O283" s="114"/>
      <c r="P283" s="114"/>
      <c r="Q283" s="114"/>
      <c r="R283" s="114"/>
      <c r="S283" s="114"/>
      <c r="T283" s="114"/>
      <c r="U283" s="114"/>
      <c r="V283" s="114"/>
      <c r="W283" s="79"/>
      <c r="X283" s="8"/>
    </row>
    <row r="284" spans="1:24" s="23" customFormat="1" x14ac:dyDescent="0.3">
      <c r="A284" s="4" t="s">
        <v>62</v>
      </c>
      <c r="B284" s="2">
        <f>'Ref. ACS-Counties-Pt1'!CD136</f>
        <v>66482</v>
      </c>
      <c r="C284" s="140">
        <f>'Ref. ACS-Counties-Pt1'!CE136</f>
        <v>4.7734030079863064E-2</v>
      </c>
      <c r="D284" s="2">
        <f>'Ref. ACS-Counties-Pt1'!CG136</f>
        <v>72634</v>
      </c>
      <c r="E284" s="140">
        <f>'Ref. ACS-Counties-Pt1'!CH136</f>
        <v>5.0775501872431392E-2</v>
      </c>
      <c r="F284" s="2">
        <f>'Ref. ACS-Counties-Pt1'!CJ136</f>
        <v>90483</v>
      </c>
      <c r="G284" s="140">
        <f>'Ref. ACS-Counties-Pt1'!CK136</f>
        <v>5.7388709995566604E-2</v>
      </c>
      <c r="H284" s="114"/>
      <c r="I284" s="114"/>
      <c r="J284" s="114"/>
      <c r="K284" s="114"/>
      <c r="L284" s="114"/>
      <c r="M284" s="114"/>
      <c r="N284" s="114"/>
      <c r="O284" s="114"/>
      <c r="P284" s="114"/>
      <c r="Q284" s="114"/>
      <c r="R284" s="114"/>
      <c r="S284" s="114"/>
      <c r="T284" s="114"/>
      <c r="U284" s="114"/>
      <c r="V284" s="114"/>
      <c r="W284" s="79"/>
      <c r="X284" s="8"/>
    </row>
    <row r="285" spans="1:24" s="23" customFormat="1" x14ac:dyDescent="0.3">
      <c r="A285" s="4" t="s">
        <v>63</v>
      </c>
      <c r="B285" s="2">
        <f>'Ref. ACS-Counties-Pt1'!CD137</f>
        <v>150096</v>
      </c>
      <c r="C285" s="140">
        <f>'Ref. ACS-Counties-Pt1'!CE137</f>
        <v>0.107768824326391</v>
      </c>
      <c r="D285" s="2">
        <f>'Ref. ACS-Counties-Pt1'!CG137</f>
        <v>158767</v>
      </c>
      <c r="E285" s="140">
        <f>'Ref. ACS-Counties-Pt1'!CH137</f>
        <v>0.11098761056502898</v>
      </c>
      <c r="F285" s="2">
        <f>'Ref. ACS-Counties-Pt1'!CJ137</f>
        <v>178520</v>
      </c>
      <c r="G285" s="140">
        <f>'Ref. ACS-Counties-Pt1'!CK137</f>
        <v>0.11322604807984428</v>
      </c>
      <c r="H285" s="114"/>
      <c r="I285" s="114"/>
      <c r="J285" s="114"/>
      <c r="K285" s="114"/>
      <c r="L285" s="114"/>
      <c r="M285" s="114"/>
      <c r="N285" s="114"/>
      <c r="O285" s="114"/>
      <c r="P285" s="114"/>
      <c r="Q285" s="114"/>
      <c r="R285" s="114"/>
      <c r="S285" s="114"/>
      <c r="T285" s="114"/>
      <c r="U285" s="114"/>
      <c r="V285" s="114"/>
      <c r="W285" s="79"/>
      <c r="X285" s="8"/>
    </row>
    <row r="286" spans="1:24" s="23" customFormat="1" x14ac:dyDescent="0.3">
      <c r="A286" s="4" t="s">
        <v>64</v>
      </c>
      <c r="B286" s="2">
        <f>'Ref. ACS-Counties-Pt1'!CD138</f>
        <v>24023</v>
      </c>
      <c r="C286" s="140">
        <f>'Ref. ACS-Counties-Pt1'!CE138</f>
        <v>1.7248497406945496E-2</v>
      </c>
      <c r="D286" s="2">
        <f>'Ref. ACS-Counties-Pt1'!CG138</f>
        <v>24558</v>
      </c>
      <c r="E286" s="140">
        <f>'Ref. ACS-Counties-Pt1'!CH138</f>
        <v>1.7167507985009364E-2</v>
      </c>
      <c r="F286" s="2">
        <f>'Ref. ACS-Counties-Pt1'!CJ138</f>
        <v>29015</v>
      </c>
      <c r="G286" s="140">
        <f>'Ref. ACS-Counties-Pt1'!CK138</f>
        <v>1.840272117990523E-2</v>
      </c>
      <c r="H286" s="114"/>
      <c r="I286" s="114"/>
      <c r="J286" s="114"/>
      <c r="K286" s="114"/>
      <c r="L286" s="114"/>
      <c r="M286" s="114"/>
      <c r="N286" s="114"/>
      <c r="O286" s="114"/>
      <c r="P286" s="114"/>
      <c r="Q286" s="114"/>
      <c r="R286" s="114"/>
      <c r="S286" s="114"/>
      <c r="T286" s="114"/>
      <c r="U286" s="114"/>
      <c r="V286" s="114"/>
      <c r="W286" s="79"/>
      <c r="X286" s="8"/>
    </row>
    <row r="287" spans="1:24" s="23" customFormat="1" x14ac:dyDescent="0.3">
      <c r="A287" s="4" t="s">
        <v>65</v>
      </c>
      <c r="B287" s="2">
        <f>'Ref. ACS-Counties-Pt1'!CD139</f>
        <v>31031</v>
      </c>
      <c r="C287" s="140">
        <f>'Ref. ACS-Counties-Pt1'!CE139</f>
        <v>2.2280236566412422E-2</v>
      </c>
      <c r="D287" s="2">
        <f>'Ref. ACS-Counties-Pt1'!CG139</f>
        <v>35765</v>
      </c>
      <c r="E287" s="140">
        <f>'Ref. ACS-Counties-Pt1'!CH139</f>
        <v>2.5001869984683601E-2</v>
      </c>
      <c r="F287" s="2">
        <f>'Ref. ACS-Counties-Pt1'!CJ139</f>
        <v>43441</v>
      </c>
      <c r="G287" s="140">
        <f>'Ref. ACS-Counties-Pt1'!CK139</f>
        <v>2.7552390514432642E-2</v>
      </c>
      <c r="H287" s="114"/>
      <c r="I287" s="114"/>
      <c r="J287" s="114"/>
      <c r="K287" s="114"/>
      <c r="L287" s="114"/>
      <c r="M287" s="114"/>
      <c r="N287" s="114"/>
      <c r="O287" s="114"/>
      <c r="P287" s="114"/>
      <c r="Q287" s="114"/>
      <c r="R287" s="114"/>
      <c r="S287" s="114"/>
      <c r="T287" s="114"/>
      <c r="U287" s="114"/>
      <c r="V287" s="114"/>
      <c r="W287" s="79"/>
      <c r="X287" s="8"/>
    </row>
    <row r="288" spans="1:24" s="23" customFormat="1" x14ac:dyDescent="0.3">
      <c r="A288" s="4" t="s">
        <v>66</v>
      </c>
      <c r="B288" s="2">
        <f>'Ref. ACS-Counties-Pt1'!CD140</f>
        <v>71189</v>
      </c>
      <c r="C288" s="140">
        <f>'Ref. ACS-Counties-Pt1'!CE140</f>
        <v>5.1113652828665979E-2</v>
      </c>
      <c r="D288" s="2">
        <f>'Ref. ACS-Counties-Pt1'!CG140</f>
        <v>77256</v>
      </c>
      <c r="E288" s="140">
        <f>'Ref. ACS-Counties-Pt1'!CH140</f>
        <v>5.4006555781817879E-2</v>
      </c>
      <c r="F288" s="2">
        <f>'Ref. ACS-Counties-Pt1'!CJ140</f>
        <v>90437</v>
      </c>
      <c r="G288" s="140">
        <f>'Ref. ACS-Counties-Pt1'!CK140</f>
        <v>5.7359534563056674E-2</v>
      </c>
      <c r="H288" s="114"/>
      <c r="I288" s="114"/>
      <c r="J288" s="114"/>
      <c r="K288" s="114"/>
      <c r="L288" s="114"/>
      <c r="M288" s="114"/>
      <c r="N288" s="114"/>
      <c r="O288" s="114"/>
      <c r="P288" s="114"/>
      <c r="Q288" s="114"/>
      <c r="R288" s="114"/>
      <c r="S288" s="114"/>
      <c r="T288" s="114"/>
      <c r="U288" s="114"/>
      <c r="V288" s="114"/>
      <c r="W288" s="79"/>
      <c r="X288" s="8"/>
    </row>
    <row r="289" spans="1:31" s="23" customFormat="1" x14ac:dyDescent="0.3">
      <c r="A289" s="4" t="s">
        <v>67</v>
      </c>
      <c r="B289" s="2">
        <f>'Ref. ACS-Counties-Pt1'!CD141</f>
        <v>67791</v>
      </c>
      <c r="C289" s="140">
        <f>'Ref. ACS-Counties-Pt1'!CE141</f>
        <v>4.8673891175716688E-2</v>
      </c>
      <c r="D289" s="2">
        <f>'Ref. ACS-Counties-Pt1'!CG141</f>
        <v>73508</v>
      </c>
      <c r="E289" s="140">
        <f>'Ref. ACS-Counties-Pt1'!CH141</f>
        <v>5.138648004569054E-2</v>
      </c>
      <c r="F289" s="2">
        <f>'Ref. ACS-Counties-Pt1'!CJ141</f>
        <v>83556</v>
      </c>
      <c r="G289" s="140">
        <f>'Ref. ACS-Counties-Pt1'!CK141</f>
        <v>5.2995270408690724E-2</v>
      </c>
      <c r="H289" s="114"/>
      <c r="I289" s="114"/>
      <c r="J289" s="114"/>
      <c r="K289" s="114"/>
      <c r="L289" s="114"/>
      <c r="M289" s="114"/>
      <c r="N289" s="114"/>
      <c r="O289" s="114"/>
      <c r="P289" s="114"/>
      <c r="Q289" s="114"/>
      <c r="R289" s="114"/>
      <c r="S289" s="114"/>
      <c r="T289" s="114"/>
      <c r="U289" s="114"/>
      <c r="V289" s="114"/>
      <c r="W289" s="79"/>
      <c r="X289" s="8"/>
    </row>
    <row r="290" spans="1:31" s="23" customFormat="1" x14ac:dyDescent="0.3">
      <c r="A290" s="4" t="s">
        <v>68</v>
      </c>
      <c r="B290" s="2">
        <f>'Ref. ACS-Counties-Pt1'!CD142</f>
        <v>55922</v>
      </c>
      <c r="C290" s="140">
        <f>'Ref. ACS-Counties-Pt1'!CE142</f>
        <v>4.0151957373817007E-2</v>
      </c>
      <c r="D290" s="2">
        <f>'Ref. ACS-Counties-Pt1'!CG142</f>
        <v>56184</v>
      </c>
      <c r="E290" s="140">
        <f>'Ref. ACS-Counties-Pt1'!CH142</f>
        <v>3.9275969892897063E-2</v>
      </c>
      <c r="F290" s="2">
        <f>'Ref. ACS-Counties-Pt1'!CJ142</f>
        <v>80247</v>
      </c>
      <c r="G290" s="140">
        <f>'Ref. ACS-Counties-Pt1'!CK142</f>
        <v>5.0896542013574186E-2</v>
      </c>
      <c r="H290" s="114"/>
      <c r="I290" s="114"/>
      <c r="J290" s="114"/>
      <c r="K290" s="114"/>
      <c r="L290" s="114"/>
      <c r="M290" s="114"/>
      <c r="N290" s="114"/>
      <c r="O290" s="114"/>
      <c r="P290" s="114"/>
      <c r="Q290" s="114"/>
      <c r="R290" s="114"/>
      <c r="S290" s="114"/>
      <c r="T290" s="114"/>
      <c r="U290" s="114"/>
      <c r="V290" s="114"/>
      <c r="W290" s="79"/>
      <c r="X290" s="8" t="s">
        <v>696</v>
      </c>
    </row>
    <row r="291" spans="1:31" s="23" customFormat="1" x14ac:dyDescent="0.3">
      <c r="A291" s="8" t="s">
        <v>696</v>
      </c>
      <c r="E291" s="8"/>
      <c r="H291" s="114"/>
      <c r="I291" s="114"/>
      <c r="J291" s="114"/>
      <c r="K291" s="114"/>
      <c r="L291" s="114"/>
      <c r="M291" s="114"/>
      <c r="N291" s="114"/>
      <c r="O291" s="114"/>
      <c r="P291" s="114"/>
      <c r="Q291" s="114"/>
      <c r="R291" s="114"/>
      <c r="S291" s="114"/>
      <c r="T291" s="114"/>
      <c r="U291" s="114"/>
      <c r="V291" s="114"/>
      <c r="W291" s="53"/>
      <c r="X291" s="8"/>
    </row>
    <row r="292" spans="1:31" s="24" customFormat="1" x14ac:dyDescent="0.3">
      <c r="A292" s="8"/>
      <c r="E292" s="8"/>
      <c r="H292" s="114"/>
      <c r="I292" s="114"/>
      <c r="J292" s="114"/>
      <c r="K292" s="114"/>
      <c r="L292" s="114"/>
      <c r="M292" s="114"/>
      <c r="N292" s="114"/>
      <c r="O292" s="114"/>
      <c r="P292" s="114"/>
      <c r="Q292" s="114"/>
      <c r="R292" s="114"/>
      <c r="S292" s="114"/>
      <c r="T292" s="114"/>
      <c r="U292" s="114"/>
      <c r="V292" s="114"/>
      <c r="W292" s="53"/>
      <c r="X292" s="8"/>
    </row>
    <row r="293" spans="1:31" x14ac:dyDescent="0.3">
      <c r="A293" s="7" t="s">
        <v>699</v>
      </c>
      <c r="B293" s="23"/>
      <c r="C293" s="23"/>
      <c r="D293" s="23"/>
      <c r="E293" s="23"/>
      <c r="F293" s="23"/>
      <c r="G293" s="23"/>
      <c r="V293" s="114"/>
      <c r="X293" s="299" t="s">
        <v>713</v>
      </c>
      <c r="Y293" s="23"/>
      <c r="Z293" s="23"/>
      <c r="AA293" s="23"/>
      <c r="AB293" s="23"/>
      <c r="AC293" s="23"/>
      <c r="AD293" s="23"/>
      <c r="AE293" s="23"/>
    </row>
    <row r="294" spans="1:31" x14ac:dyDescent="0.3">
      <c r="A294" s="1"/>
      <c r="B294" s="71">
        <v>2009</v>
      </c>
      <c r="C294" s="71">
        <v>2014</v>
      </c>
      <c r="D294" s="71">
        <v>2019</v>
      </c>
      <c r="E294" s="23"/>
      <c r="F294" s="23"/>
      <c r="G294" s="23"/>
      <c r="V294" s="114"/>
      <c r="X294" s="8"/>
      <c r="Y294" s="23"/>
      <c r="Z294" s="23"/>
      <c r="AA294" s="23"/>
      <c r="AB294" s="23"/>
      <c r="AC294" s="23"/>
      <c r="AD294" s="23"/>
      <c r="AE294" s="23"/>
    </row>
    <row r="295" spans="1:31" x14ac:dyDescent="0.3">
      <c r="A295" s="4" t="s">
        <v>697</v>
      </c>
      <c r="B295" s="2">
        <f>B290</f>
        <v>55922</v>
      </c>
      <c r="C295" s="2">
        <f>D290</f>
        <v>56184</v>
      </c>
      <c r="D295" s="2">
        <f>F290</f>
        <v>80247</v>
      </c>
      <c r="E295" s="23"/>
      <c r="F295" s="23"/>
      <c r="G295" s="23"/>
      <c r="V295" s="114"/>
      <c r="X295" s="8"/>
      <c r="Y295" s="23"/>
      <c r="Z295" s="23"/>
      <c r="AA295" s="23"/>
      <c r="AB295" s="23"/>
      <c r="AC295" s="23"/>
      <c r="AD295" s="23"/>
      <c r="AE295" s="23"/>
    </row>
    <row r="296" spans="1:31" x14ac:dyDescent="0.3">
      <c r="A296" s="4" t="s">
        <v>698</v>
      </c>
      <c r="B296" s="20">
        <f>C290</f>
        <v>4.0151957373817007E-2</v>
      </c>
      <c r="C296" s="20">
        <f>E290</f>
        <v>3.9275969892897063E-2</v>
      </c>
      <c r="D296" s="20">
        <f>G290</f>
        <v>5.0896542013574186E-2</v>
      </c>
      <c r="E296" s="23"/>
      <c r="F296" s="23"/>
      <c r="G296" s="23"/>
      <c r="V296" s="114"/>
      <c r="X296" s="8"/>
      <c r="Y296" s="23"/>
      <c r="Z296" s="23"/>
      <c r="AA296" s="23"/>
      <c r="AB296" s="23"/>
      <c r="AC296" s="23"/>
      <c r="AD296" s="23"/>
      <c r="AE296" s="23"/>
    </row>
    <row r="297" spans="1:31" x14ac:dyDescent="0.3">
      <c r="A297" s="8" t="s">
        <v>70</v>
      </c>
      <c r="B297" s="23"/>
      <c r="C297" s="23"/>
      <c r="D297" s="23"/>
      <c r="E297" s="23"/>
      <c r="F297" s="23"/>
      <c r="G297" s="23"/>
      <c r="V297" s="114"/>
      <c r="X297" s="8"/>
      <c r="Y297" s="23"/>
      <c r="Z297" s="23"/>
      <c r="AA297" s="23"/>
      <c r="AB297" s="23"/>
      <c r="AC297" s="23"/>
      <c r="AD297" s="23"/>
      <c r="AE297" s="23"/>
    </row>
    <row r="298" spans="1:31" x14ac:dyDescent="0.3">
      <c r="V298" s="114"/>
      <c r="X298" s="8"/>
      <c r="Y298" s="29"/>
    </row>
    <row r="299" spans="1:31" x14ac:dyDescent="0.3">
      <c r="V299" s="114"/>
      <c r="X299" s="8"/>
      <c r="Y299" s="29"/>
    </row>
    <row r="300" spans="1:31" x14ac:dyDescent="0.3">
      <c r="B300" s="61"/>
      <c r="C300" s="61"/>
      <c r="D300" s="61"/>
      <c r="V300" s="114"/>
      <c r="X300" s="8"/>
      <c r="Y300" s="29"/>
    </row>
    <row r="301" spans="1:31" x14ac:dyDescent="0.3">
      <c r="C301" s="64"/>
      <c r="V301" s="114"/>
      <c r="X301" s="8"/>
      <c r="Y301" s="29"/>
    </row>
    <row r="302" spans="1:31" x14ac:dyDescent="0.3">
      <c r="B302" s="64"/>
      <c r="C302" s="64"/>
      <c r="V302" s="114"/>
      <c r="X302" s="8"/>
      <c r="Y302" s="29"/>
    </row>
    <row r="303" spans="1:31" x14ac:dyDescent="0.3">
      <c r="B303" s="64"/>
      <c r="C303" s="64"/>
      <c r="V303" s="114"/>
      <c r="Y303" s="29"/>
    </row>
    <row r="304" spans="1:31" x14ac:dyDescent="0.3">
      <c r="B304" s="64"/>
      <c r="C304" s="64"/>
      <c r="V304" s="114"/>
      <c r="X304" s="8"/>
      <c r="Y304" s="29"/>
    </row>
    <row r="305" spans="1:25" x14ac:dyDescent="0.3">
      <c r="B305" s="64"/>
      <c r="C305" s="64"/>
      <c r="V305" s="114"/>
      <c r="X305" s="8" t="s">
        <v>70</v>
      </c>
      <c r="Y305" s="29"/>
    </row>
    <row r="306" spans="1:25" x14ac:dyDescent="0.3">
      <c r="B306" s="64"/>
      <c r="C306" s="64"/>
      <c r="V306" s="114"/>
      <c r="Y306" s="29"/>
    </row>
    <row r="307" spans="1:25" x14ac:dyDescent="0.3">
      <c r="A307" s="7" t="s">
        <v>1102</v>
      </c>
      <c r="B307" s="64"/>
      <c r="C307" s="64"/>
      <c r="V307" s="114"/>
      <c r="X307" s="320" t="s">
        <v>1414</v>
      </c>
      <c r="Y307" s="29"/>
    </row>
    <row r="308" spans="1:25" ht="43.2" x14ac:dyDescent="0.3">
      <c r="A308" s="252" t="s">
        <v>0</v>
      </c>
      <c r="B308" s="106" t="s">
        <v>19</v>
      </c>
      <c r="C308" s="106" t="s">
        <v>749</v>
      </c>
      <c r="D308" s="106" t="s">
        <v>750</v>
      </c>
      <c r="E308" s="106" t="s">
        <v>751</v>
      </c>
      <c r="F308" s="106" t="s">
        <v>752</v>
      </c>
      <c r="G308" s="106" t="s">
        <v>753</v>
      </c>
      <c r="H308" s="106" t="s">
        <v>754</v>
      </c>
      <c r="I308" s="257" t="s">
        <v>755</v>
      </c>
      <c r="J308" s="121" t="s">
        <v>761</v>
      </c>
      <c r="T308" s="114"/>
      <c r="U308" s="53"/>
      <c r="V308" s="8"/>
      <c r="W308" s="29"/>
    </row>
    <row r="309" spans="1:25" x14ac:dyDescent="0.3">
      <c r="A309" s="13" t="s">
        <v>1103</v>
      </c>
      <c r="B309" s="253">
        <v>5880</v>
      </c>
      <c r="C309" s="253">
        <v>5856</v>
      </c>
      <c r="D309" s="253">
        <v>5868</v>
      </c>
      <c r="E309" s="253">
        <v>6324</v>
      </c>
      <c r="F309" s="253">
        <v>5820</v>
      </c>
      <c r="G309" s="253">
        <v>6288</v>
      </c>
      <c r="H309" s="253">
        <v>5808</v>
      </c>
      <c r="I309" s="258">
        <v>5712</v>
      </c>
      <c r="J309" s="260">
        <f>AVERAGE(B309:I309)</f>
        <v>5944.5</v>
      </c>
      <c r="T309" s="114"/>
      <c r="U309" s="53"/>
      <c r="V309" s="8"/>
      <c r="W309" s="29"/>
    </row>
    <row r="310" spans="1:25" s="241" customFormat="1" x14ac:dyDescent="0.3">
      <c r="A310" s="13" t="s">
        <v>1104</v>
      </c>
      <c r="B310" s="253">
        <v>9984</v>
      </c>
      <c r="C310" s="253">
        <v>9936</v>
      </c>
      <c r="D310" s="253">
        <v>9876</v>
      </c>
      <c r="E310" s="253">
        <v>10020</v>
      </c>
      <c r="F310" s="253">
        <v>9924</v>
      </c>
      <c r="G310" s="253">
        <v>10104</v>
      </c>
      <c r="H310" s="253">
        <v>10068</v>
      </c>
      <c r="I310" s="258">
        <v>9876</v>
      </c>
      <c r="J310" s="260">
        <f t="shared" ref="J310:J316" si="32">AVERAGE(B310:I310)</f>
        <v>9973.5</v>
      </c>
      <c r="U310" s="53"/>
      <c r="V310" s="8"/>
      <c r="W310" s="29"/>
    </row>
    <row r="311" spans="1:25" x14ac:dyDescent="0.3">
      <c r="A311" s="4" t="s">
        <v>1105</v>
      </c>
      <c r="B311" s="253">
        <v>6972</v>
      </c>
      <c r="C311" s="253">
        <v>6912</v>
      </c>
      <c r="D311" s="253">
        <v>6816</v>
      </c>
      <c r="E311" s="253">
        <v>6960</v>
      </c>
      <c r="F311" s="253">
        <v>6876</v>
      </c>
      <c r="G311" s="253">
        <v>6996</v>
      </c>
      <c r="H311" s="253">
        <v>6972</v>
      </c>
      <c r="I311" s="258">
        <v>6936</v>
      </c>
      <c r="J311" s="260">
        <f t="shared" si="32"/>
        <v>6930</v>
      </c>
      <c r="K311" s="241"/>
      <c r="V311" s="114"/>
      <c r="X311" s="8"/>
      <c r="Y311" s="29"/>
    </row>
    <row r="312" spans="1:25" x14ac:dyDescent="0.3">
      <c r="A312" s="4" t="s">
        <v>1106</v>
      </c>
      <c r="B312" s="253">
        <v>10644</v>
      </c>
      <c r="C312" s="253">
        <v>10128</v>
      </c>
      <c r="D312" s="253">
        <v>9636</v>
      </c>
      <c r="E312" s="253">
        <v>10716</v>
      </c>
      <c r="F312" s="253">
        <v>9312</v>
      </c>
      <c r="G312" s="253">
        <v>11604</v>
      </c>
      <c r="H312" s="253">
        <v>11256</v>
      </c>
      <c r="I312" s="258">
        <v>10476</v>
      </c>
      <c r="J312" s="260">
        <f t="shared" si="32"/>
        <v>10471.5</v>
      </c>
      <c r="V312" s="114"/>
      <c r="X312" s="8"/>
      <c r="Y312" s="29"/>
    </row>
    <row r="313" spans="1:25" x14ac:dyDescent="0.3">
      <c r="A313" s="4" t="s">
        <v>1107</v>
      </c>
      <c r="B313" s="253">
        <v>3852</v>
      </c>
      <c r="C313" s="253">
        <v>3780</v>
      </c>
      <c r="D313" s="253">
        <v>3720</v>
      </c>
      <c r="E313" s="253">
        <v>3900</v>
      </c>
      <c r="F313" s="253">
        <v>3696</v>
      </c>
      <c r="G313" s="253">
        <v>4008</v>
      </c>
      <c r="H313" s="253">
        <v>3912</v>
      </c>
      <c r="I313" s="258">
        <v>3792</v>
      </c>
      <c r="J313" s="260">
        <f t="shared" si="32"/>
        <v>3832.5</v>
      </c>
      <c r="V313" s="114"/>
      <c r="X313" s="8"/>
      <c r="Y313" s="29"/>
    </row>
    <row r="314" spans="1:25" x14ac:dyDescent="0.3">
      <c r="A314" s="4" t="s">
        <v>1108</v>
      </c>
      <c r="B314" s="253">
        <v>6214</v>
      </c>
      <c r="C314" s="253">
        <v>5943</v>
      </c>
      <c r="D314" s="253">
        <v>5726</v>
      </c>
      <c r="E314" s="253">
        <v>6326</v>
      </c>
      <c r="F314" s="253">
        <v>5644</v>
      </c>
      <c r="G314" s="253">
        <v>6745</v>
      </c>
      <c r="H314" s="253">
        <v>6491</v>
      </c>
      <c r="I314" s="258">
        <v>6017</v>
      </c>
      <c r="J314" s="260">
        <f t="shared" si="32"/>
        <v>6138.25</v>
      </c>
      <c r="V314" s="114"/>
      <c r="X314" s="8"/>
      <c r="Y314" s="29"/>
    </row>
    <row r="315" spans="1:25" x14ac:dyDescent="0.3">
      <c r="A315" s="4" t="s">
        <v>1109</v>
      </c>
      <c r="B315" s="253">
        <v>5028</v>
      </c>
      <c r="C315" s="253">
        <v>4992</v>
      </c>
      <c r="D315" s="253">
        <v>4968</v>
      </c>
      <c r="E315" s="253">
        <v>4992</v>
      </c>
      <c r="F315" s="253">
        <v>4968</v>
      </c>
      <c r="G315" s="253">
        <v>5052</v>
      </c>
      <c r="H315" s="253">
        <v>5040</v>
      </c>
      <c r="I315" s="258">
        <v>4980</v>
      </c>
      <c r="J315" s="260">
        <f t="shared" si="32"/>
        <v>5002.5</v>
      </c>
      <c r="V315" s="114"/>
      <c r="X315" s="8"/>
      <c r="Y315" s="29"/>
    </row>
    <row r="316" spans="1:25" s="241" customFormat="1" x14ac:dyDescent="0.3">
      <c r="A316" s="254" t="s">
        <v>18</v>
      </c>
      <c r="B316" s="255">
        <f>SUM(B309:B315)</f>
        <v>48574</v>
      </c>
      <c r="C316" s="255">
        <f t="shared" ref="C316:I316" si="33">SUM(C309:C315)</f>
        <v>47547</v>
      </c>
      <c r="D316" s="255">
        <f t="shared" si="33"/>
        <v>46610</v>
      </c>
      <c r="E316" s="255">
        <f t="shared" si="33"/>
        <v>49238</v>
      </c>
      <c r="F316" s="255">
        <f t="shared" si="33"/>
        <v>46240</v>
      </c>
      <c r="G316" s="255">
        <f t="shared" si="33"/>
        <v>50797</v>
      </c>
      <c r="H316" s="255">
        <f t="shared" si="33"/>
        <v>49547</v>
      </c>
      <c r="I316" s="259">
        <f t="shared" si="33"/>
        <v>47789</v>
      </c>
      <c r="J316" s="261">
        <f t="shared" si="32"/>
        <v>48292.75</v>
      </c>
      <c r="W316" s="53"/>
      <c r="X316" s="8"/>
      <c r="Y316" s="29"/>
    </row>
    <row r="317" spans="1:25" x14ac:dyDescent="0.3">
      <c r="A317" s="459" t="s">
        <v>1500</v>
      </c>
      <c r="B317" s="459"/>
      <c r="C317" s="64"/>
      <c r="V317" s="114"/>
      <c r="X317" s="8"/>
      <c r="Y317" s="29"/>
    </row>
    <row r="318" spans="1:25" x14ac:dyDescent="0.3">
      <c r="C318" s="64"/>
      <c r="V318" s="114"/>
      <c r="X318" s="8"/>
      <c r="Y318" s="29"/>
    </row>
    <row r="319" spans="1:25" x14ac:dyDescent="0.3">
      <c r="A319" s="7" t="s">
        <v>1541</v>
      </c>
      <c r="V319" s="114"/>
      <c r="X319" s="8"/>
      <c r="Y319" s="29"/>
    </row>
    <row r="320" spans="1:25" x14ac:dyDescent="0.3">
      <c r="B320" s="287" t="s">
        <v>1410</v>
      </c>
      <c r="C320" s="287" t="s">
        <v>1409</v>
      </c>
      <c r="V320" s="114"/>
      <c r="X320" s="8"/>
      <c r="Y320" s="29"/>
    </row>
    <row r="321" spans="1:25" x14ac:dyDescent="0.3">
      <c r="A321" s="4" t="s">
        <v>1411</v>
      </c>
      <c r="B321" s="260">
        <f>J316</f>
        <v>48292.75</v>
      </c>
      <c r="C321" s="4" t="s">
        <v>1412</v>
      </c>
      <c r="V321" s="114"/>
      <c r="X321" s="8"/>
      <c r="Y321" s="29"/>
    </row>
    <row r="322" spans="1:25" x14ac:dyDescent="0.3">
      <c r="A322" s="4" t="s">
        <v>1407</v>
      </c>
      <c r="B322" s="260">
        <v>21534</v>
      </c>
      <c r="C322" s="261">
        <f>B322-B321</f>
        <v>-26758.75</v>
      </c>
      <c r="V322" s="114"/>
      <c r="X322" s="8"/>
      <c r="Y322" s="29"/>
    </row>
    <row r="323" spans="1:25" x14ac:dyDescent="0.3">
      <c r="A323" s="4" t="s">
        <v>1408</v>
      </c>
      <c r="B323" s="260">
        <f>J7/2</f>
        <v>28123.5</v>
      </c>
      <c r="C323" s="261">
        <f>B323-B321</f>
        <v>-20169.25</v>
      </c>
      <c r="V323" s="114"/>
      <c r="X323" s="8"/>
      <c r="Y323" s="29"/>
    </row>
    <row r="324" spans="1:25" x14ac:dyDescent="0.3">
      <c r="A324" s="459" t="s">
        <v>1500</v>
      </c>
      <c r="B324" s="459"/>
      <c r="V324" s="114"/>
      <c r="X324" s="8"/>
      <c r="Y324" s="29"/>
    </row>
    <row r="325" spans="1:25" x14ac:dyDescent="0.3">
      <c r="V325" s="114"/>
      <c r="X325" s="8"/>
      <c r="Y325" s="29"/>
    </row>
    <row r="326" spans="1:25" x14ac:dyDescent="0.3">
      <c r="V326" s="114"/>
      <c r="X326" s="8"/>
      <c r="Y326" s="29"/>
    </row>
    <row r="327" spans="1:25" x14ac:dyDescent="0.3">
      <c r="X327" s="8"/>
      <c r="Y327" s="29"/>
    </row>
    <row r="328" spans="1:25" x14ac:dyDescent="0.3">
      <c r="X328" s="8"/>
      <c r="Y328" s="29"/>
    </row>
    <row r="329" spans="1:25" x14ac:dyDescent="0.3">
      <c r="X329" s="459" t="s">
        <v>1110</v>
      </c>
      <c r="Y329" s="459"/>
    </row>
    <row r="331" spans="1:25" x14ac:dyDescent="0.3">
      <c r="A331" s="7" t="s">
        <v>1647</v>
      </c>
    </row>
    <row r="332" spans="1:25" ht="43.2" x14ac:dyDescent="0.3">
      <c r="A332" s="252" t="s">
        <v>0</v>
      </c>
      <c r="B332" s="106" t="s">
        <v>19</v>
      </c>
      <c r="C332" s="106" t="s">
        <v>749</v>
      </c>
      <c r="D332" s="106" t="s">
        <v>750</v>
      </c>
      <c r="E332" s="106" t="s">
        <v>751</v>
      </c>
      <c r="F332" s="106" t="s">
        <v>752</v>
      </c>
      <c r="G332" s="106" t="s">
        <v>753</v>
      </c>
      <c r="H332" s="106" t="s">
        <v>754</v>
      </c>
      <c r="I332" s="106" t="s">
        <v>755</v>
      </c>
      <c r="J332" s="106" t="s">
        <v>757</v>
      </c>
    </row>
    <row r="333" spans="1:25" ht="28.8" x14ac:dyDescent="0.3">
      <c r="A333" s="427" t="s">
        <v>1621</v>
      </c>
      <c r="B333" s="2">
        <f>'Ref. Workforce'!D6</f>
        <v>381145</v>
      </c>
      <c r="C333" s="2">
        <f>'Ref. Workforce'!G6</f>
        <v>302273</v>
      </c>
      <c r="D333" s="2">
        <f>'Ref. Workforce'!J6</f>
        <v>45205</v>
      </c>
      <c r="E333" s="2">
        <f>'Ref. Workforce'!M6</f>
        <v>51475</v>
      </c>
      <c r="F333" s="2">
        <f>'Ref. Workforce'!P6</f>
        <v>75415</v>
      </c>
      <c r="G333" s="2">
        <f>'Ref. Workforce'!S6</f>
        <v>253417</v>
      </c>
      <c r="H333" s="2">
        <f>'Ref. Workforce'!V6</f>
        <v>189151</v>
      </c>
      <c r="I333" s="2">
        <f>'Ref. Workforce'!Y6</f>
        <v>157398</v>
      </c>
      <c r="J333" s="2">
        <f>'Ref. Workforce'!AB6</f>
        <v>1455479</v>
      </c>
    </row>
    <row r="334" spans="1:25" ht="28.8" x14ac:dyDescent="0.3">
      <c r="A334" s="428" t="s">
        <v>1622</v>
      </c>
      <c r="B334" s="2">
        <f>'Ref. Workforce'!D7</f>
        <v>38022</v>
      </c>
      <c r="C334" s="2">
        <f>'Ref. Workforce'!G7</f>
        <v>53431</v>
      </c>
      <c r="D334" s="2">
        <f>'Ref. Workforce'!J7</f>
        <v>6799</v>
      </c>
      <c r="E334" s="2">
        <f>'Ref. Workforce'!M7</f>
        <v>12188</v>
      </c>
      <c r="F334" s="2">
        <f>'Ref. Workforce'!P7</f>
        <v>12836</v>
      </c>
      <c r="G334" s="2">
        <f>'Ref. Workforce'!S7</f>
        <v>13113</v>
      </c>
      <c r="H334" s="2">
        <f>'Ref. Workforce'!V7</f>
        <v>11896</v>
      </c>
      <c r="I334" s="2">
        <f>'Ref. Workforce'!Y7</f>
        <v>34945</v>
      </c>
      <c r="J334" s="2">
        <f>'Ref. Workforce'!AB7</f>
        <v>183230</v>
      </c>
    </row>
    <row r="335" spans="1:25" ht="28.8" x14ac:dyDescent="0.3">
      <c r="A335" s="428" t="s">
        <v>1623</v>
      </c>
      <c r="B335" s="2">
        <f>'Ref. Workforce'!D8</f>
        <v>165</v>
      </c>
      <c r="C335" s="2">
        <f>'Ref. Workforce'!G8</f>
        <v>8726</v>
      </c>
      <c r="D335" s="2">
        <f>'Ref. Workforce'!J8</f>
        <v>0</v>
      </c>
      <c r="E335" s="2">
        <f>'Ref. Workforce'!M8</f>
        <v>0</v>
      </c>
      <c r="F335" s="2">
        <f>'Ref. Workforce'!P8</f>
        <v>0</v>
      </c>
      <c r="G335" s="2">
        <f>'Ref. Workforce'!S8</f>
        <v>92</v>
      </c>
      <c r="H335" s="2">
        <f>'Ref. Workforce'!V8</f>
        <v>13</v>
      </c>
      <c r="I335" s="2">
        <f>'Ref. Workforce'!Y8</f>
        <v>71</v>
      </c>
      <c r="J335" s="2">
        <f>'Ref. Workforce'!AB8</f>
        <v>9067</v>
      </c>
    </row>
    <row r="336" spans="1:25" x14ac:dyDescent="0.3">
      <c r="A336" s="428" t="s">
        <v>1624</v>
      </c>
      <c r="B336" s="2">
        <f>'Ref. Workforce'!D9</f>
        <v>3256</v>
      </c>
      <c r="C336" s="2">
        <f>'Ref. Workforce'!G9</f>
        <v>2159</v>
      </c>
      <c r="D336" s="2">
        <f>'Ref. Workforce'!J9</f>
        <v>205</v>
      </c>
      <c r="E336" s="2">
        <f>'Ref. Workforce'!M9</f>
        <v>352</v>
      </c>
      <c r="F336" s="2">
        <f>'Ref. Workforce'!P9</f>
        <v>773</v>
      </c>
      <c r="G336" s="2">
        <f>'Ref. Workforce'!S9</f>
        <v>2147</v>
      </c>
      <c r="H336" s="2">
        <f>'Ref. Workforce'!V9</f>
        <v>1473</v>
      </c>
      <c r="I336" s="2">
        <f>'Ref. Workforce'!Y9</f>
        <v>778</v>
      </c>
      <c r="J336" s="2">
        <f>'Ref. Workforce'!AB9</f>
        <v>11143</v>
      </c>
    </row>
    <row r="337" spans="1:24" x14ac:dyDescent="0.3">
      <c r="A337" s="428" t="s">
        <v>1625</v>
      </c>
      <c r="B337" s="2">
        <f>'Ref. Workforce'!D10</f>
        <v>19133</v>
      </c>
      <c r="C337" s="2">
        <f>'Ref. Workforce'!G10</f>
        <v>16166</v>
      </c>
      <c r="D337" s="2">
        <f>'Ref. Workforce'!J10</f>
        <v>1042</v>
      </c>
      <c r="E337" s="2">
        <f>'Ref. Workforce'!M10</f>
        <v>1864</v>
      </c>
      <c r="F337" s="2">
        <f>'Ref. Workforce'!P10</f>
        <v>2738</v>
      </c>
      <c r="G337" s="2">
        <f>'Ref. Workforce'!S10</f>
        <v>13066</v>
      </c>
      <c r="H337" s="2">
        <f>'Ref. Workforce'!V10</f>
        <v>10095</v>
      </c>
      <c r="I337" s="2">
        <f>'Ref. Workforce'!Y10</f>
        <v>6361</v>
      </c>
      <c r="J337" s="2">
        <f>'Ref. Workforce'!AB10</f>
        <v>70465</v>
      </c>
    </row>
    <row r="338" spans="1:24" x14ac:dyDescent="0.3">
      <c r="A338" s="428" t="s">
        <v>1626</v>
      </c>
      <c r="B338" s="2">
        <f>'Ref. Workforce'!D11</f>
        <v>25971</v>
      </c>
      <c r="C338" s="2">
        <f>'Ref. Workforce'!G11</f>
        <v>12452</v>
      </c>
      <c r="D338" s="2">
        <f>'Ref. Workforce'!J11</f>
        <v>4957</v>
      </c>
      <c r="E338" s="2">
        <f>'Ref. Workforce'!M11</f>
        <v>3235</v>
      </c>
      <c r="F338" s="2">
        <f>'Ref. Workforce'!P11</f>
        <v>9566</v>
      </c>
      <c r="G338" s="2">
        <f>'Ref. Workforce'!S11</f>
        <v>20366</v>
      </c>
      <c r="H338" s="2">
        <f>'Ref. Workforce'!V11</f>
        <v>21092</v>
      </c>
      <c r="I338" s="2">
        <f>'Ref. Workforce'!Y11</f>
        <v>13195</v>
      </c>
      <c r="J338" s="2">
        <f>'Ref. Workforce'!AB11</f>
        <v>110834</v>
      </c>
    </row>
    <row r="339" spans="1:24" x14ac:dyDescent="0.3">
      <c r="A339" s="428" t="s">
        <v>1627</v>
      </c>
      <c r="B339" s="2">
        <f>'Ref. Workforce'!D12</f>
        <v>15012</v>
      </c>
      <c r="C339" s="2">
        <f>'Ref. Workforce'!G12</f>
        <v>7475</v>
      </c>
      <c r="D339" s="2">
        <f>'Ref. Workforce'!J12</f>
        <v>603</v>
      </c>
      <c r="E339" s="2">
        <f>'Ref. Workforce'!M12</f>
        <v>950</v>
      </c>
      <c r="F339" s="2">
        <f>'Ref. Workforce'!P12</f>
        <v>1229</v>
      </c>
      <c r="G339" s="2">
        <f>'Ref. Workforce'!S12</f>
        <v>12019</v>
      </c>
      <c r="H339" s="2">
        <f>'Ref. Workforce'!V12</f>
        <v>6030</v>
      </c>
      <c r="I339" s="2">
        <f>'Ref. Workforce'!Y12</f>
        <v>4791</v>
      </c>
      <c r="J339" s="2">
        <f>'Ref. Workforce'!AB12</f>
        <v>48109</v>
      </c>
    </row>
    <row r="340" spans="1:24" x14ac:dyDescent="0.3">
      <c r="A340" s="428" t="s">
        <v>1628</v>
      </c>
      <c r="B340" s="2">
        <f>'Ref. Workforce'!D13</f>
        <v>35583</v>
      </c>
      <c r="C340" s="2">
        <f>'Ref. Workforce'!G13</f>
        <v>24898</v>
      </c>
      <c r="D340" s="2">
        <f>'Ref. Workforce'!J13</f>
        <v>3551</v>
      </c>
      <c r="E340" s="2">
        <f>'Ref. Workforce'!M13</f>
        <v>3295</v>
      </c>
      <c r="F340" s="2">
        <f>'Ref. Workforce'!P13</f>
        <v>7267</v>
      </c>
      <c r="G340" s="2">
        <f>'Ref. Workforce'!S13</f>
        <v>25512</v>
      </c>
      <c r="H340" s="2">
        <f>'Ref. Workforce'!V13</f>
        <v>21886</v>
      </c>
      <c r="I340" s="2">
        <f>'Ref. Workforce'!Y13</f>
        <v>13212</v>
      </c>
      <c r="J340" s="2">
        <f>'Ref. Workforce'!AB13</f>
        <v>135204</v>
      </c>
    </row>
    <row r="341" spans="1:24" ht="28.8" x14ac:dyDescent="0.3">
      <c r="A341" s="428" t="s">
        <v>1629</v>
      </c>
      <c r="B341" s="2">
        <f>'Ref. Workforce'!D14</f>
        <v>15165</v>
      </c>
      <c r="C341" s="2">
        <f>'Ref. Workforce'!G14</f>
        <v>11693</v>
      </c>
      <c r="D341" s="2">
        <f>'Ref. Workforce'!J14</f>
        <v>1583</v>
      </c>
      <c r="E341" s="2">
        <f>'Ref. Workforce'!M14</f>
        <v>742</v>
      </c>
      <c r="F341" s="2">
        <f>'Ref. Workforce'!P14</f>
        <v>3277</v>
      </c>
      <c r="G341" s="2">
        <f>'Ref. Workforce'!S14</f>
        <v>32599</v>
      </c>
      <c r="H341" s="2">
        <f>'Ref. Workforce'!V14</f>
        <v>9020</v>
      </c>
      <c r="I341" s="2">
        <f>'Ref. Workforce'!Y14</f>
        <v>6083</v>
      </c>
      <c r="J341" s="2">
        <f>'Ref. Workforce'!AB14</f>
        <v>80162</v>
      </c>
    </row>
    <row r="342" spans="1:24" x14ac:dyDescent="0.3">
      <c r="A342" s="428" t="s">
        <v>1630</v>
      </c>
      <c r="B342" s="2">
        <f>'Ref. Workforce'!D15</f>
        <v>3676</v>
      </c>
      <c r="C342" s="2">
        <f>'Ref. Workforce'!G15</f>
        <v>1627</v>
      </c>
      <c r="D342" s="2">
        <f>'Ref. Workforce'!J15</f>
        <v>114</v>
      </c>
      <c r="E342" s="2">
        <f>'Ref. Workforce'!M15</f>
        <v>340</v>
      </c>
      <c r="F342" s="2">
        <f>'Ref. Workforce'!P15</f>
        <v>302</v>
      </c>
      <c r="G342" s="2">
        <f>'Ref. Workforce'!S15</f>
        <v>1894</v>
      </c>
      <c r="H342" s="2">
        <f>'Ref. Workforce'!V15</f>
        <v>1158</v>
      </c>
      <c r="I342" s="2">
        <f>'Ref. Workforce'!Y15</f>
        <v>573</v>
      </c>
      <c r="J342" s="2">
        <f>'Ref. Workforce'!AB15</f>
        <v>9684</v>
      </c>
    </row>
    <row r="343" spans="1:24" x14ac:dyDescent="0.3">
      <c r="A343" s="428" t="s">
        <v>1631</v>
      </c>
      <c r="B343" s="2">
        <f>'Ref. Workforce'!D16</f>
        <v>9019</v>
      </c>
      <c r="C343" s="2">
        <f>'Ref. Workforce'!G16</f>
        <v>4169</v>
      </c>
      <c r="D343" s="2">
        <f>'Ref. Workforce'!J16</f>
        <v>447</v>
      </c>
      <c r="E343" s="2">
        <f>'Ref. Workforce'!M16</f>
        <v>324</v>
      </c>
      <c r="F343" s="2">
        <f>'Ref. Workforce'!P16</f>
        <v>1039</v>
      </c>
      <c r="G343" s="2">
        <f>'Ref. Workforce'!S16</f>
        <v>4548</v>
      </c>
      <c r="H343" s="2">
        <f>'Ref. Workforce'!V16</f>
        <v>2878</v>
      </c>
      <c r="I343" s="2">
        <f>'Ref. Workforce'!Y16</f>
        <v>2735</v>
      </c>
      <c r="J343" s="2">
        <f>'Ref. Workforce'!AB16</f>
        <v>25159</v>
      </c>
    </row>
    <row r="344" spans="1:24" ht="28.8" x14ac:dyDescent="0.3">
      <c r="A344" s="428" t="s">
        <v>1632</v>
      </c>
      <c r="B344" s="2">
        <f>'Ref. Workforce'!D17</f>
        <v>5162</v>
      </c>
      <c r="C344" s="2">
        <f>'Ref. Workforce'!G17</f>
        <v>3180</v>
      </c>
      <c r="D344" s="2">
        <f>'Ref. Workforce'!J17</f>
        <v>409</v>
      </c>
      <c r="E344" s="2">
        <f>'Ref. Workforce'!M17</f>
        <v>308</v>
      </c>
      <c r="F344" s="2">
        <f>'Ref. Workforce'!P17</f>
        <v>590</v>
      </c>
      <c r="G344" s="2">
        <f>'Ref. Workforce'!S17</f>
        <v>2998</v>
      </c>
      <c r="H344" s="2">
        <f>'Ref. Workforce'!V17</f>
        <v>2168</v>
      </c>
      <c r="I344" s="2">
        <f>'Ref. Workforce'!Y17</f>
        <v>1232</v>
      </c>
      <c r="J344" s="2">
        <f>'Ref. Workforce'!AB17</f>
        <v>16047</v>
      </c>
    </row>
    <row r="345" spans="1:24" ht="28.8" x14ac:dyDescent="0.3">
      <c r="A345" s="428" t="s">
        <v>1633</v>
      </c>
      <c r="B345" s="2">
        <f>'Ref. Workforce'!D18</f>
        <v>11811</v>
      </c>
      <c r="C345" s="2">
        <f>'Ref. Workforce'!G18</f>
        <v>10712</v>
      </c>
      <c r="D345" s="2">
        <f>'Ref. Workforce'!J18</f>
        <v>796</v>
      </c>
      <c r="E345" s="2">
        <f>'Ref. Workforce'!M18</f>
        <v>600</v>
      </c>
      <c r="F345" s="2">
        <f>'Ref. Workforce'!P18</f>
        <v>1052</v>
      </c>
      <c r="G345" s="2">
        <f>'Ref. Workforce'!S18</f>
        <v>5287</v>
      </c>
      <c r="H345" s="2">
        <f>'Ref. Workforce'!V18</f>
        <v>5888</v>
      </c>
      <c r="I345" s="2">
        <f>'Ref. Workforce'!Y18</f>
        <v>2762</v>
      </c>
      <c r="J345" s="2">
        <f>'Ref. Workforce'!AB18</f>
        <v>38908</v>
      </c>
    </row>
    <row r="346" spans="1:24" ht="46.8" customHeight="1" x14ac:dyDescent="0.3">
      <c r="A346" s="428" t="s">
        <v>1634</v>
      </c>
      <c r="B346" s="2">
        <f>'Ref. Workforce'!D19</f>
        <v>2786</v>
      </c>
      <c r="C346" s="2">
        <f>'Ref. Workforce'!G19</f>
        <v>4424</v>
      </c>
      <c r="D346" s="2">
        <f>'Ref. Workforce'!J19</f>
        <v>317</v>
      </c>
      <c r="E346" s="2">
        <f>'Ref. Workforce'!M19</f>
        <v>327</v>
      </c>
      <c r="F346" s="2">
        <f>'Ref. Workforce'!P19</f>
        <v>1139</v>
      </c>
      <c r="G346" s="2">
        <f>'Ref. Workforce'!S19</f>
        <v>2404</v>
      </c>
      <c r="H346" s="2">
        <f>'Ref. Workforce'!V19</f>
        <v>1733</v>
      </c>
      <c r="I346" s="2">
        <f>'Ref. Workforce'!Y19</f>
        <v>877</v>
      </c>
      <c r="J346" s="2">
        <f>'Ref. Workforce'!AB19</f>
        <v>14007</v>
      </c>
    </row>
    <row r="347" spans="1:24" ht="43.2" x14ac:dyDescent="0.3">
      <c r="A347" s="428" t="s">
        <v>1635</v>
      </c>
      <c r="B347" s="2">
        <f>'Ref. Workforce'!D20</f>
        <v>21880</v>
      </c>
      <c r="C347" s="2">
        <f>'Ref. Workforce'!G20</f>
        <v>14086</v>
      </c>
      <c r="D347" s="2">
        <f>'Ref. Workforce'!J20</f>
        <v>451</v>
      </c>
      <c r="E347" s="2">
        <f>'Ref. Workforce'!M20</f>
        <v>1739</v>
      </c>
      <c r="F347" s="2">
        <f>'Ref. Workforce'!P20</f>
        <v>2638</v>
      </c>
      <c r="G347" s="2">
        <f>'Ref. Workforce'!S20</f>
        <v>14067</v>
      </c>
      <c r="H347" s="2">
        <f>'Ref. Workforce'!V20</f>
        <v>7379</v>
      </c>
      <c r="I347" s="2">
        <f>'Ref. Workforce'!Y20</f>
        <v>9214</v>
      </c>
      <c r="J347" s="2">
        <f>'Ref. Workforce'!AB20</f>
        <v>71454</v>
      </c>
    </row>
    <row r="348" spans="1:24" x14ac:dyDescent="0.3">
      <c r="A348" s="428" t="s">
        <v>1636</v>
      </c>
      <c r="B348" s="2">
        <f>'Ref. Workforce'!D21</f>
        <v>42344</v>
      </c>
      <c r="C348" s="2">
        <f>'Ref. Workforce'!G21</f>
        <v>33959</v>
      </c>
      <c r="D348" s="2">
        <f>'Ref. Workforce'!J21</f>
        <v>4364</v>
      </c>
      <c r="E348" s="2">
        <f>'Ref. Workforce'!M21</f>
        <v>4631</v>
      </c>
      <c r="F348" s="2">
        <f>'Ref. Workforce'!P21</f>
        <v>11473</v>
      </c>
      <c r="G348" s="2">
        <f>'Ref. Workforce'!S21</f>
        <v>24683</v>
      </c>
      <c r="H348" s="2">
        <f>'Ref. Workforce'!V21</f>
        <v>22858</v>
      </c>
      <c r="I348" s="2">
        <f>'Ref. Workforce'!Y21</f>
        <v>17493</v>
      </c>
      <c r="J348" s="2">
        <f>'Ref. Workforce'!AB21</f>
        <v>161805</v>
      </c>
    </row>
    <row r="349" spans="1:24" ht="28.8" x14ac:dyDescent="0.3">
      <c r="A349" s="428" t="s">
        <v>1637</v>
      </c>
      <c r="B349" s="2">
        <f>'Ref. Workforce'!D22</f>
        <v>68740</v>
      </c>
      <c r="C349" s="2">
        <f>'Ref. Workforce'!G22</f>
        <v>39694</v>
      </c>
      <c r="D349" s="2">
        <f>'Ref. Workforce'!J22</f>
        <v>7860</v>
      </c>
      <c r="E349" s="2">
        <f>'Ref. Workforce'!M22</f>
        <v>9061</v>
      </c>
      <c r="F349" s="2">
        <f>'Ref. Workforce'!P22</f>
        <v>8805</v>
      </c>
      <c r="G349" s="2">
        <f>'Ref. Workforce'!S22</f>
        <v>35764</v>
      </c>
      <c r="H349" s="2">
        <f>'Ref. Workforce'!V22</f>
        <v>34535</v>
      </c>
      <c r="I349" s="2">
        <f>'Ref. Workforce'!Y22</f>
        <v>20630</v>
      </c>
      <c r="J349" s="2">
        <f>'Ref. Workforce'!AB22</f>
        <v>225089</v>
      </c>
    </row>
    <row r="350" spans="1:24" ht="28.8" x14ac:dyDescent="0.3">
      <c r="A350" s="428" t="s">
        <v>1638</v>
      </c>
      <c r="B350" s="2">
        <f>'Ref. Workforce'!D23</f>
        <v>3598</v>
      </c>
      <c r="C350" s="2">
        <f>'Ref. Workforce'!G23</f>
        <v>3029</v>
      </c>
      <c r="D350" s="2">
        <f>'Ref. Workforce'!J23</f>
        <v>2236</v>
      </c>
      <c r="E350" s="2">
        <f>'Ref. Workforce'!M23</f>
        <v>1741</v>
      </c>
      <c r="F350" s="2">
        <f>'Ref. Workforce'!P23</f>
        <v>559</v>
      </c>
      <c r="G350" s="2">
        <f>'Ref. Workforce'!S23</f>
        <v>2911</v>
      </c>
      <c r="H350" s="2">
        <f>'Ref. Workforce'!V23</f>
        <v>2135</v>
      </c>
      <c r="I350" s="2">
        <f>'Ref. Workforce'!Y23</f>
        <v>1542</v>
      </c>
      <c r="J350" s="2">
        <f>'Ref. Workforce'!AB23</f>
        <v>17751</v>
      </c>
    </row>
    <row r="351" spans="1:24" ht="28.8" x14ac:dyDescent="0.3">
      <c r="A351" s="428" t="s">
        <v>1639</v>
      </c>
      <c r="B351" s="2">
        <f>'Ref. Workforce'!D24</f>
        <v>31491</v>
      </c>
      <c r="C351" s="2">
        <f>'Ref. Workforce'!G24</f>
        <v>23287</v>
      </c>
      <c r="D351" s="2">
        <f>'Ref. Workforce'!J24</f>
        <v>3346</v>
      </c>
      <c r="E351" s="2">
        <f>'Ref. Workforce'!M24</f>
        <v>4184</v>
      </c>
      <c r="F351" s="2">
        <f>'Ref. Workforce'!P24</f>
        <v>5534</v>
      </c>
      <c r="G351" s="2">
        <f>'Ref. Workforce'!S24</f>
        <v>19942</v>
      </c>
      <c r="H351" s="2">
        <f>'Ref. Workforce'!V24</f>
        <v>17153</v>
      </c>
      <c r="I351" s="2">
        <f>'Ref. Workforce'!Y24</f>
        <v>10775</v>
      </c>
      <c r="J351" s="2">
        <f>'Ref. Workforce'!AB24</f>
        <v>115712</v>
      </c>
      <c r="X351" s="7" t="s">
        <v>1660</v>
      </c>
    </row>
    <row r="352" spans="1:24" ht="28.8" x14ac:dyDescent="0.3">
      <c r="A352" s="428" t="s">
        <v>1640</v>
      </c>
      <c r="B352" s="2">
        <f>'Ref. Workforce'!D25</f>
        <v>11825</v>
      </c>
      <c r="C352" s="2">
        <f>'Ref. Workforce'!G25</f>
        <v>7567</v>
      </c>
      <c r="D352" s="2">
        <f>'Ref. Workforce'!J25</f>
        <v>679</v>
      </c>
      <c r="E352" s="2">
        <f>'Ref. Workforce'!M25</f>
        <v>909</v>
      </c>
      <c r="F352" s="2">
        <f>'Ref. Workforce'!P25</f>
        <v>1287</v>
      </c>
      <c r="G352" s="2">
        <f>'Ref. Workforce'!S25</f>
        <v>7046</v>
      </c>
      <c r="H352" s="2">
        <f>'Ref. Workforce'!V25</f>
        <v>4953</v>
      </c>
      <c r="I352" s="2">
        <f>'Ref. Workforce'!Y25</f>
        <v>3109</v>
      </c>
      <c r="J352" s="2">
        <f>'Ref. Workforce'!AB25</f>
        <v>37375</v>
      </c>
    </row>
    <row r="353" spans="1:11" x14ac:dyDescent="0.3">
      <c r="A353" s="428" t="s">
        <v>1641</v>
      </c>
      <c r="B353" s="2">
        <f>'Ref. Workforce'!D26</f>
        <v>16506</v>
      </c>
      <c r="C353" s="2">
        <f>'Ref. Workforce'!G26</f>
        <v>19539</v>
      </c>
      <c r="D353" s="2">
        <f>'Ref. Workforce'!J26</f>
        <v>5446</v>
      </c>
      <c r="E353" s="2">
        <f>'Ref. Workforce'!M26</f>
        <v>4685</v>
      </c>
      <c r="F353" s="2">
        <f>'Ref. Workforce'!P26</f>
        <v>3311</v>
      </c>
      <c r="G353" s="2">
        <f>'Ref. Workforce'!S26</f>
        <v>12959</v>
      </c>
      <c r="H353" s="2">
        <f>'Ref. Workforce'!V26</f>
        <v>4808</v>
      </c>
      <c r="I353" s="2">
        <f>'Ref. Workforce'!Y26</f>
        <v>7020</v>
      </c>
      <c r="J353" s="2">
        <f>'Ref. Workforce'!AB26</f>
        <v>74274</v>
      </c>
    </row>
    <row r="354" spans="1:11" x14ac:dyDescent="0.3">
      <c r="A354" s="459" t="s">
        <v>1646</v>
      </c>
      <c r="B354" s="459"/>
    </row>
    <row r="357" spans="1:11" x14ac:dyDescent="0.3">
      <c r="A357" s="7" t="s">
        <v>1652</v>
      </c>
    </row>
    <row r="358" spans="1:11" ht="43.2" x14ac:dyDescent="0.3">
      <c r="A358" s="252" t="s">
        <v>0</v>
      </c>
      <c r="B358" s="106" t="s">
        <v>19</v>
      </c>
      <c r="C358" s="106" t="s">
        <v>749</v>
      </c>
      <c r="D358" s="106" t="s">
        <v>750</v>
      </c>
      <c r="E358" s="106" t="s">
        <v>751</v>
      </c>
      <c r="F358" s="106" t="s">
        <v>752</v>
      </c>
      <c r="G358" s="106" t="s">
        <v>753</v>
      </c>
      <c r="H358" s="106" t="s">
        <v>754</v>
      </c>
      <c r="I358" s="106" t="s">
        <v>755</v>
      </c>
      <c r="J358" s="106" t="s">
        <v>757</v>
      </c>
      <c r="K358" s="106" t="s">
        <v>1</v>
      </c>
    </row>
    <row r="359" spans="1:11" x14ac:dyDescent="0.3">
      <c r="A359" s="4" t="s">
        <v>1649</v>
      </c>
      <c r="B359" s="2">
        <f>B333</f>
        <v>381145</v>
      </c>
      <c r="C359" s="2">
        <f t="shared" ref="C359:J359" si="34">C333</f>
        <v>302273</v>
      </c>
      <c r="D359" s="2">
        <f t="shared" si="34"/>
        <v>45205</v>
      </c>
      <c r="E359" s="2">
        <f t="shared" si="34"/>
        <v>51475</v>
      </c>
      <c r="F359" s="2">
        <f t="shared" si="34"/>
        <v>75415</v>
      </c>
      <c r="G359" s="2">
        <f t="shared" si="34"/>
        <v>253417</v>
      </c>
      <c r="H359" s="2">
        <f t="shared" si="34"/>
        <v>189151</v>
      </c>
      <c r="I359" s="2">
        <f t="shared" si="34"/>
        <v>157398</v>
      </c>
      <c r="J359" s="2">
        <f t="shared" si="34"/>
        <v>1455479</v>
      </c>
      <c r="K359" s="2">
        <f>'Ref. Workforce'!AE6</f>
        <v>17322884</v>
      </c>
    </row>
    <row r="360" spans="1:11" x14ac:dyDescent="0.3">
      <c r="A360" s="4" t="s">
        <v>1650</v>
      </c>
      <c r="B360" s="21">
        <f>'Ref. DC-2020'!B16</f>
        <v>338441</v>
      </c>
      <c r="C360" s="21">
        <f>'Ref. DC-2020'!D16</f>
        <v>301009</v>
      </c>
      <c r="D360" s="21">
        <f>'Ref. DC-2020'!F16</f>
        <v>46287</v>
      </c>
      <c r="E360" s="21">
        <f>'Ref. DC-2020'!H16</f>
        <v>49572</v>
      </c>
      <c r="F360" s="21">
        <f>'Ref. DC-2020'!J16</f>
        <v>87783</v>
      </c>
      <c r="G360" s="21">
        <f>'Ref. DC-2020'!L16</f>
        <v>251453</v>
      </c>
      <c r="H360" s="21">
        <f>'Ref. DC-2020'!N16</f>
        <v>183140</v>
      </c>
      <c r="I360" s="21">
        <f>'Ref. DC-2020'!P16</f>
        <v>150652</v>
      </c>
      <c r="J360" s="21">
        <f>'Ref. DC-2020'!R16</f>
        <v>1408337</v>
      </c>
      <c r="K360" s="2">
        <f>'Ref. DC-2020'!T16</f>
        <v>14392140</v>
      </c>
    </row>
    <row r="361" spans="1:11" x14ac:dyDescent="0.3">
      <c r="A361" s="4" t="s">
        <v>1648</v>
      </c>
      <c r="B361" s="429">
        <f>B359/B360</f>
        <v>1.1261785658356995</v>
      </c>
      <c r="C361" s="429">
        <f t="shared" ref="C361:K361" si="35">C359/C360</f>
        <v>1.0041992099903989</v>
      </c>
      <c r="D361" s="429">
        <f t="shared" si="35"/>
        <v>0.97662410612050898</v>
      </c>
      <c r="E361" s="429">
        <f t="shared" si="35"/>
        <v>1.0383886064713952</v>
      </c>
      <c r="F361" s="429">
        <f t="shared" si="35"/>
        <v>0.85910711641206161</v>
      </c>
      <c r="G361" s="429">
        <f t="shared" si="35"/>
        <v>1.0078106047651052</v>
      </c>
      <c r="H361" s="429">
        <f t="shared" si="35"/>
        <v>1.0328218848968003</v>
      </c>
      <c r="I361" s="429">
        <f t="shared" si="35"/>
        <v>1.044778695271221</v>
      </c>
      <c r="J361" s="429">
        <f t="shared" si="35"/>
        <v>1.0334735223174567</v>
      </c>
      <c r="K361" s="429">
        <f t="shared" si="35"/>
        <v>1.2036350396813817</v>
      </c>
    </row>
    <row r="362" spans="1:11" x14ac:dyDescent="0.3">
      <c r="A362" s="459" t="s">
        <v>1646</v>
      </c>
      <c r="B362" s="459"/>
    </row>
    <row r="369" spans="1:25" x14ac:dyDescent="0.3">
      <c r="X369" s="459" t="s">
        <v>1646</v>
      </c>
      <c r="Y369" s="459"/>
    </row>
    <row r="371" spans="1:25" x14ac:dyDescent="0.3">
      <c r="A371" s="7" t="s">
        <v>1656</v>
      </c>
      <c r="X371" s="7" t="s">
        <v>1659</v>
      </c>
    </row>
    <row r="372" spans="1:25" x14ac:dyDescent="0.3">
      <c r="A372" s="252" t="s">
        <v>0</v>
      </c>
      <c r="B372" s="519" t="s">
        <v>757</v>
      </c>
      <c r="C372" s="520"/>
      <c r="D372" s="521"/>
      <c r="E372" s="519" t="s">
        <v>1</v>
      </c>
      <c r="F372" s="520"/>
      <c r="G372" s="521"/>
    </row>
    <row r="373" spans="1:25" s="430" customFormat="1" x14ac:dyDescent="0.3">
      <c r="A373" s="252"/>
      <c r="B373" s="522">
        <v>2000</v>
      </c>
      <c r="C373" s="522">
        <v>2010</v>
      </c>
      <c r="D373" s="522">
        <v>2020</v>
      </c>
      <c r="E373" s="523">
        <v>2000</v>
      </c>
      <c r="F373" s="524">
        <v>2010</v>
      </c>
      <c r="G373" s="525">
        <v>2020</v>
      </c>
      <c r="W373" s="53"/>
    </row>
    <row r="374" spans="1:25" x14ac:dyDescent="0.3">
      <c r="A374" s="4" t="s">
        <v>1649</v>
      </c>
      <c r="B374" s="2">
        <f>'Ref. Workforce'!Z6</f>
        <v>1056512</v>
      </c>
      <c r="C374" s="2">
        <f>'Ref. Workforce'!AA6</f>
        <v>1154092</v>
      </c>
      <c r="D374" s="2">
        <f>'Ref. Workforce'!AB6</f>
        <v>1455479</v>
      </c>
      <c r="E374" s="2">
        <f>'Ref. Workforce'!AC6</f>
        <v>13755371</v>
      </c>
      <c r="F374" s="2">
        <f>'Ref. Workforce'!AD6</f>
        <v>13816421</v>
      </c>
      <c r="G374" s="2">
        <f>'Ref. Workforce'!AE6</f>
        <v>17322884</v>
      </c>
    </row>
    <row r="375" spans="1:25" x14ac:dyDescent="0.3">
      <c r="A375" s="4" t="s">
        <v>1650</v>
      </c>
      <c r="B375" s="2">
        <f>'Ref. DC-2000'!R40</f>
        <v>1107260</v>
      </c>
      <c r="C375" s="2">
        <f>'Ref. DC-2010'!R48</f>
        <v>1331557</v>
      </c>
      <c r="D375" s="21">
        <f>'Ref. DC-2020'!R16</f>
        <v>1408337</v>
      </c>
      <c r="E375" s="2">
        <f>'Ref. DC-2000'!T40</f>
        <v>12214549</v>
      </c>
      <c r="F375" s="2">
        <f>'Ref. DC-2010'!T48</f>
        <v>13680081</v>
      </c>
      <c r="G375" s="497">
        <f>'Ref. DC-2020'!T16</f>
        <v>14392140</v>
      </c>
    </row>
    <row r="376" spans="1:25" x14ac:dyDescent="0.3">
      <c r="A376" s="4" t="s">
        <v>1648</v>
      </c>
      <c r="B376" s="431">
        <f>B374/B375</f>
        <v>0.95416794610118671</v>
      </c>
      <c r="C376" s="431">
        <f t="shared" ref="C376:G376" si="36">C374/C375</f>
        <v>0.86672369263951898</v>
      </c>
      <c r="D376" s="431">
        <f t="shared" si="36"/>
        <v>1.0334735223174567</v>
      </c>
      <c r="E376" s="431">
        <f t="shared" si="36"/>
        <v>1.1261464504338228</v>
      </c>
      <c r="F376" s="431">
        <f t="shared" si="36"/>
        <v>1.0099663152579286</v>
      </c>
      <c r="G376" s="431">
        <f t="shared" si="36"/>
        <v>1.2036350396813817</v>
      </c>
    </row>
    <row r="377" spans="1:25" x14ac:dyDescent="0.3">
      <c r="A377" s="459" t="s">
        <v>1653</v>
      </c>
      <c r="B377" s="459"/>
    </row>
    <row r="380" spans="1:25" x14ac:dyDescent="0.3">
      <c r="A380" s="7" t="s">
        <v>1657</v>
      </c>
    </row>
    <row r="381" spans="1:25" x14ac:dyDescent="0.3">
      <c r="A381" s="252" t="s">
        <v>0</v>
      </c>
      <c r="B381" s="106" t="s">
        <v>757</v>
      </c>
      <c r="C381" s="106" t="s">
        <v>1</v>
      </c>
    </row>
    <row r="382" spans="1:25" x14ac:dyDescent="0.3">
      <c r="A382" s="4">
        <v>2000</v>
      </c>
      <c r="B382" s="431">
        <f>B376</f>
        <v>0.95416794610118671</v>
      </c>
      <c r="C382" s="431">
        <f>E376</f>
        <v>1.1261464504338228</v>
      </c>
    </row>
    <row r="383" spans="1:25" x14ac:dyDescent="0.3">
      <c r="A383" s="4">
        <v>2010</v>
      </c>
      <c r="B383" s="431">
        <f>C376</f>
        <v>0.86672369263951898</v>
      </c>
      <c r="C383" s="431">
        <f>F376</f>
        <v>1.0099663152579286</v>
      </c>
    </row>
    <row r="384" spans="1:25" x14ac:dyDescent="0.3">
      <c r="A384" s="4">
        <v>2020</v>
      </c>
      <c r="B384" s="431">
        <f>D376</f>
        <v>1.0334735223174567</v>
      </c>
      <c r="C384" s="431">
        <f>G376</f>
        <v>1.2036350396813817</v>
      </c>
    </row>
    <row r="388" spans="24:25" x14ac:dyDescent="0.3">
      <c r="X388" s="459" t="s">
        <v>1653</v>
      </c>
      <c r="Y388" s="459"/>
    </row>
  </sheetData>
  <mergeCells count="24">
    <mergeCell ref="A8:B8"/>
    <mergeCell ref="A68:B68"/>
    <mergeCell ref="A244:G244"/>
    <mergeCell ref="A76:B76"/>
    <mergeCell ref="A97:B97"/>
    <mergeCell ref="A211:B211"/>
    <mergeCell ref="A104:B104"/>
    <mergeCell ref="A83:B83"/>
    <mergeCell ref="A116:B116"/>
    <mergeCell ref="X369:Y369"/>
    <mergeCell ref="A377:B377"/>
    <mergeCell ref="X388:Y388"/>
    <mergeCell ref="X232:AD232"/>
    <mergeCell ref="X23:Y23"/>
    <mergeCell ref="A324:B324"/>
    <mergeCell ref="X329:Y329"/>
    <mergeCell ref="A317:B317"/>
    <mergeCell ref="X74:Y74"/>
    <mergeCell ref="X97:Y97"/>
    <mergeCell ref="X119:Y119"/>
    <mergeCell ref="A354:B354"/>
    <mergeCell ref="A362:B362"/>
    <mergeCell ref="B372:D372"/>
    <mergeCell ref="E372:G372"/>
  </mergeCells>
  <pageMargins left="0.7" right="0.7" top="0.75" bottom="0.75" header="0.3" footer="0.3"/>
  <pageSetup orientation="portrait" r:id="rId1"/>
  <ignoredErrors>
    <ignoredError sqref="D33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X577"/>
  <sheetViews>
    <sheetView zoomScale="70" zoomScaleNormal="70" workbookViewId="0">
      <pane xSplit="1" ySplit="3" topLeftCell="B4" activePane="bottomRight" state="frozen"/>
      <selection pane="topRight" activeCell="B1" sqref="B1"/>
      <selection pane="bottomLeft" activeCell="A4" sqref="A4"/>
      <selection pane="bottomRight" activeCell="A2" sqref="A2"/>
    </sheetView>
  </sheetViews>
  <sheetFormatPr defaultColWidth="8.88671875" defaultRowHeight="14.4" x14ac:dyDescent="0.3"/>
  <cols>
    <col min="1" max="1" width="27.33203125" style="218" customWidth="1"/>
    <col min="2" max="2" width="17.88671875" style="218" customWidth="1"/>
    <col min="3" max="3" width="13.88671875" style="218" customWidth="1"/>
    <col min="4" max="4" width="13.33203125" style="218" customWidth="1"/>
    <col min="5" max="5" width="14.6640625" style="218" customWidth="1"/>
    <col min="6" max="6" width="11.88671875" style="218" customWidth="1"/>
    <col min="7" max="20" width="14.33203125" style="218" customWidth="1"/>
    <col min="21" max="22" width="11.33203125" style="88" customWidth="1"/>
    <col min="23" max="23" width="99.33203125" style="218" customWidth="1"/>
    <col min="24" max="24" width="105.88671875" style="218" customWidth="1"/>
    <col min="25" max="16384" width="8.88671875" style="218"/>
  </cols>
  <sheetData>
    <row r="1" spans="1:24" x14ac:dyDescent="0.3">
      <c r="A1" s="203" t="s">
        <v>195</v>
      </c>
      <c r="B1" s="203"/>
      <c r="C1" s="203"/>
      <c r="D1" s="203"/>
      <c r="E1" s="203"/>
      <c r="F1" s="203"/>
      <c r="G1" s="203"/>
      <c r="H1" s="203"/>
      <c r="I1" s="203"/>
      <c r="J1" s="203"/>
      <c r="K1" s="203"/>
      <c r="L1" s="203"/>
      <c r="M1" s="203"/>
      <c r="N1" s="203"/>
      <c r="O1" s="203"/>
      <c r="P1" s="203"/>
      <c r="Q1" s="203"/>
      <c r="R1" s="203"/>
      <c r="S1" s="203"/>
      <c r="T1" s="203"/>
      <c r="U1" s="203"/>
      <c r="V1" s="203"/>
      <c r="W1" s="217" t="s">
        <v>196</v>
      </c>
      <c r="X1" s="217"/>
    </row>
    <row r="2" spans="1:24" s="88" customFormat="1" x14ac:dyDescent="0.3">
      <c r="A2" s="323"/>
      <c r="B2" s="323"/>
      <c r="C2" s="219"/>
      <c r="D2" s="219"/>
      <c r="E2" s="219"/>
      <c r="F2" s="219"/>
      <c r="G2" s="219"/>
      <c r="H2" s="219"/>
      <c r="I2" s="219"/>
      <c r="J2" s="219"/>
      <c r="K2" s="219"/>
      <c r="L2" s="219"/>
      <c r="M2" s="219"/>
      <c r="N2" s="219"/>
      <c r="O2" s="219"/>
      <c r="P2" s="219"/>
      <c r="Q2" s="219"/>
      <c r="R2" s="219"/>
      <c r="S2" s="219"/>
      <c r="T2" s="219"/>
      <c r="U2" s="219"/>
      <c r="V2" s="219"/>
      <c r="W2" s="220"/>
      <c r="X2" s="220"/>
    </row>
    <row r="3" spans="1:24" s="88" customFormat="1" x14ac:dyDescent="0.3">
      <c r="A3" s="323"/>
      <c r="B3" s="323"/>
      <c r="C3" s="219"/>
      <c r="D3" s="219"/>
      <c r="E3" s="219"/>
      <c r="F3" s="219"/>
      <c r="G3" s="219"/>
      <c r="H3" s="219"/>
      <c r="I3" s="219"/>
      <c r="J3" s="219"/>
      <c r="K3" s="219"/>
      <c r="L3" s="219"/>
      <c r="M3" s="219"/>
      <c r="N3" s="219"/>
      <c r="O3" s="219"/>
      <c r="P3" s="219"/>
      <c r="Q3" s="219"/>
      <c r="R3" s="219"/>
      <c r="S3" s="219"/>
      <c r="T3" s="219"/>
      <c r="U3" s="219"/>
      <c r="V3" s="219"/>
      <c r="W3" s="220"/>
      <c r="X3" s="220"/>
    </row>
    <row r="4" spans="1:24" s="88" customFormat="1" x14ac:dyDescent="0.3">
      <c r="A4" s="219"/>
      <c r="B4" s="219"/>
      <c r="C4" s="219"/>
      <c r="D4" s="219"/>
      <c r="E4" s="219"/>
      <c r="F4" s="219"/>
      <c r="G4" s="219"/>
      <c r="H4" s="219"/>
      <c r="I4" s="219"/>
      <c r="J4" s="219"/>
      <c r="K4" s="219"/>
      <c r="L4" s="219"/>
      <c r="M4" s="219"/>
      <c r="N4" s="219"/>
      <c r="O4" s="219"/>
      <c r="P4" s="219"/>
      <c r="Q4" s="219"/>
      <c r="R4" s="219"/>
      <c r="S4" s="219"/>
      <c r="T4" s="219"/>
      <c r="U4" s="219"/>
      <c r="V4" s="219"/>
      <c r="W4" s="220"/>
      <c r="X4" s="220"/>
    </row>
    <row r="5" spans="1:24" x14ac:dyDescent="0.3">
      <c r="A5" s="7" t="s">
        <v>201</v>
      </c>
      <c r="W5" s="324" t="s">
        <v>1416</v>
      </c>
    </row>
    <row r="6" spans="1:24" ht="28.8" x14ac:dyDescent="0.3">
      <c r="A6" s="221" t="s">
        <v>0</v>
      </c>
      <c r="B6" s="117" t="s">
        <v>19</v>
      </c>
      <c r="C6" s="117" t="s">
        <v>749</v>
      </c>
      <c r="D6" s="117" t="s">
        <v>750</v>
      </c>
      <c r="E6" s="117" t="s">
        <v>751</v>
      </c>
      <c r="F6" s="117" t="s">
        <v>752</v>
      </c>
      <c r="G6" s="117" t="s">
        <v>753</v>
      </c>
      <c r="H6" s="117" t="s">
        <v>754</v>
      </c>
      <c r="I6" s="117" t="s">
        <v>755</v>
      </c>
      <c r="J6" s="117" t="s">
        <v>18</v>
      </c>
      <c r="K6" s="134" t="s">
        <v>1</v>
      </c>
      <c r="L6" s="68" t="s">
        <v>40</v>
      </c>
      <c r="U6" s="80"/>
      <c r="V6" s="80"/>
      <c r="X6" s="222"/>
    </row>
    <row r="7" spans="1:24" x14ac:dyDescent="0.3">
      <c r="A7" s="22" t="s">
        <v>146</v>
      </c>
      <c r="B7" s="55">
        <f>'Ref. DC-2020'!B16</f>
        <v>338441</v>
      </c>
      <c r="C7" s="55">
        <f>'Ref. DC-2020'!D16</f>
        <v>301009</v>
      </c>
      <c r="D7" s="55">
        <f>'Ref. DC-2020'!F16</f>
        <v>46287</v>
      </c>
      <c r="E7" s="55">
        <f>'Ref. DC-2020'!H16</f>
        <v>49572</v>
      </c>
      <c r="F7" s="55">
        <f>'Ref. DC-2020'!J16</f>
        <v>87783</v>
      </c>
      <c r="G7" s="55">
        <f>'Ref. DC-2020'!L16</f>
        <v>251453</v>
      </c>
      <c r="H7" s="55">
        <f>'Ref. DC-2020'!N16</f>
        <v>183140</v>
      </c>
      <c r="I7" s="55">
        <f>'Ref. DC-2020'!P16</f>
        <v>150652</v>
      </c>
      <c r="J7" s="55">
        <f>'Ref. DC-2020'!R16</f>
        <v>1408337</v>
      </c>
      <c r="K7" s="55">
        <f>'Ref. DC-2020'!T16</f>
        <v>14392140</v>
      </c>
      <c r="L7" s="223">
        <f>J7/K7</f>
        <v>9.7854592854155112E-2</v>
      </c>
      <c r="U7" s="224"/>
      <c r="V7" s="224"/>
    </row>
    <row r="8" spans="1:24" x14ac:dyDescent="0.3">
      <c r="A8" s="8" t="s">
        <v>1097</v>
      </c>
    </row>
    <row r="10" spans="1:24" x14ac:dyDescent="0.3">
      <c r="A10" s="7" t="s">
        <v>1415</v>
      </c>
    </row>
    <row r="11" spans="1:24" x14ac:dyDescent="0.3">
      <c r="A11" s="225"/>
      <c r="B11" s="67">
        <v>1980</v>
      </c>
      <c r="C11" s="67">
        <v>1990</v>
      </c>
      <c r="D11" s="67">
        <v>2000</v>
      </c>
      <c r="E11" s="110">
        <v>2010</v>
      </c>
      <c r="F11" s="110">
        <v>2020</v>
      </c>
      <c r="U11" s="95"/>
      <c r="V11" s="95"/>
    </row>
    <row r="12" spans="1:24" x14ac:dyDescent="0.3">
      <c r="A12" s="226" t="s">
        <v>146</v>
      </c>
      <c r="B12" s="55">
        <f>'Ref. DC-1980'!R13</f>
        <v>768738</v>
      </c>
      <c r="C12" s="55">
        <f>'Ref. DC-1990'!R11</f>
        <v>957597</v>
      </c>
      <c r="D12" s="55">
        <f>'Ref. DC-2000'!R40</f>
        <v>1107260</v>
      </c>
      <c r="E12" s="55">
        <f>'Ref. DC-2010'!R48</f>
        <v>1331557</v>
      </c>
      <c r="F12" s="55">
        <f>J7</f>
        <v>1408337</v>
      </c>
      <c r="U12" s="227"/>
      <c r="V12" s="227"/>
    </row>
    <row r="13" spans="1:24" x14ac:dyDescent="0.3">
      <c r="A13" s="109" t="s">
        <v>773</v>
      </c>
      <c r="B13" s="15"/>
      <c r="C13" s="20">
        <f>((C12-B12)/B12)/10</f>
        <v>2.4567407881488881E-2</v>
      </c>
      <c r="D13" s="20">
        <f>((D12-C12)/C12)/10</f>
        <v>1.5629017217054775E-2</v>
      </c>
      <c r="E13" s="20">
        <f>((E12-D12)/D12)/10</f>
        <v>2.0256940555966982E-2</v>
      </c>
      <c r="F13" s="20">
        <f>((F12-E12)/E12)/10</f>
        <v>5.7661819959641232E-3</v>
      </c>
      <c r="H13" s="107"/>
      <c r="I13" s="107"/>
      <c r="J13" s="107"/>
      <c r="K13" s="107"/>
      <c r="L13" s="107"/>
      <c r="M13" s="107"/>
      <c r="N13" s="107"/>
      <c r="O13" s="107"/>
      <c r="P13" s="107"/>
      <c r="Q13" s="107"/>
      <c r="R13" s="107"/>
      <c r="S13" s="107"/>
      <c r="T13" s="107"/>
      <c r="U13" s="77"/>
      <c r="V13" s="77"/>
    </row>
    <row r="14" spans="1:24" x14ac:dyDescent="0.3">
      <c r="A14" s="218" t="s">
        <v>1138</v>
      </c>
    </row>
    <row r="17" spans="1:24" x14ac:dyDescent="0.3">
      <c r="W17" s="130"/>
    </row>
    <row r="18" spans="1:24" x14ac:dyDescent="0.3">
      <c r="A18" s="31" t="s">
        <v>229</v>
      </c>
    </row>
    <row r="19" spans="1:24" ht="28.8" x14ac:dyDescent="0.3">
      <c r="A19" s="221" t="s">
        <v>0</v>
      </c>
      <c r="B19" s="117" t="s">
        <v>19</v>
      </c>
      <c r="C19" s="117" t="s">
        <v>19</v>
      </c>
      <c r="D19" s="117" t="s">
        <v>749</v>
      </c>
      <c r="E19" s="117" t="s">
        <v>749</v>
      </c>
      <c r="F19" s="117" t="s">
        <v>750</v>
      </c>
      <c r="G19" s="117" t="s">
        <v>750</v>
      </c>
      <c r="H19" s="117" t="s">
        <v>751</v>
      </c>
      <c r="I19" s="117" t="s">
        <v>751</v>
      </c>
      <c r="J19" s="117" t="s">
        <v>752</v>
      </c>
      <c r="K19" s="117" t="s">
        <v>752</v>
      </c>
      <c r="L19" s="117" t="s">
        <v>753</v>
      </c>
      <c r="M19" s="117" t="s">
        <v>753</v>
      </c>
      <c r="N19" s="117" t="s">
        <v>754</v>
      </c>
      <c r="O19" s="117" t="s">
        <v>754</v>
      </c>
      <c r="P19" s="117" t="s">
        <v>755</v>
      </c>
      <c r="Q19" s="117" t="s">
        <v>755</v>
      </c>
      <c r="R19" s="117" t="s">
        <v>757</v>
      </c>
      <c r="S19" s="117" t="s">
        <v>757</v>
      </c>
      <c r="T19" s="117" t="s">
        <v>1</v>
      </c>
      <c r="U19" s="117" t="s">
        <v>1</v>
      </c>
      <c r="V19" s="80"/>
      <c r="X19" s="231"/>
    </row>
    <row r="20" spans="1:24" x14ac:dyDescent="0.3">
      <c r="A20" s="22" t="s">
        <v>18</v>
      </c>
      <c r="B20" s="55">
        <f>'Ref. ACS-Counties-Pt1'!H1095</f>
        <v>331142</v>
      </c>
      <c r="C20" s="223"/>
      <c r="D20" s="55">
        <f>'Ref. ACS-Counties-Pt1'!R1095</f>
        <v>298117</v>
      </c>
      <c r="E20" s="223"/>
      <c r="F20" s="55">
        <f>'Ref. ACS-Counties-Pt1'!AB1095</f>
        <v>46181</v>
      </c>
      <c r="G20" s="223"/>
      <c r="H20" s="55">
        <f>'Ref. ACS-Counties-Pt1'!AL1095</f>
        <v>50677</v>
      </c>
      <c r="I20" s="223"/>
      <c r="J20" s="55">
        <f>'Ref. ACS-Counties-Pt1'!AV1095</f>
        <v>85251</v>
      </c>
      <c r="K20" s="223"/>
      <c r="L20" s="55">
        <f>'Ref. ACS-Counties-Pt1'!BF1095</f>
        <v>243260</v>
      </c>
      <c r="M20" s="223"/>
      <c r="N20" s="55">
        <f>'Ref. ACS-Counties-Pt1'!BP1095</f>
        <v>181748</v>
      </c>
      <c r="O20" s="223"/>
      <c r="P20" s="55">
        <f>'Ref. ACS-Counties-Pt1'!BZ1095</f>
        <v>148994</v>
      </c>
      <c r="Q20" s="223"/>
      <c r="R20" s="55">
        <f>'Ref. ACS-Counties-Pt1'!CJ1095</f>
        <v>1385370</v>
      </c>
      <c r="S20" s="223"/>
      <c r="T20" s="55">
        <f>'Ref. ACS-State'!H1095</f>
        <v>14175976</v>
      </c>
      <c r="U20" s="223"/>
      <c r="V20" s="224"/>
      <c r="X20" s="324" t="s">
        <v>1616</v>
      </c>
    </row>
    <row r="21" spans="1:24" x14ac:dyDescent="0.3">
      <c r="A21" s="109" t="s">
        <v>219</v>
      </c>
      <c r="B21" s="55">
        <f>'Ref. ACS-Counties-Pt1'!H1096</f>
        <v>226028</v>
      </c>
      <c r="C21" s="223">
        <f>'Ref. ACS-Counties-Pt1'!I1096</f>
        <v>0.68257122322145791</v>
      </c>
      <c r="D21" s="55">
        <f>'Ref. ACS-Counties-Pt1'!R1096</f>
        <v>214228</v>
      </c>
      <c r="E21" s="223">
        <f>'Ref. ACS-Counties-Pt1'!S1096</f>
        <v>0.718603769660905</v>
      </c>
      <c r="F21" s="55">
        <f>'Ref. ACS-Counties-Pt1'!AB1096</f>
        <v>32775</v>
      </c>
      <c r="G21" s="223">
        <f>'Ref. ACS-Counties-Pt1'!AC1096</f>
        <v>0.70970745544704528</v>
      </c>
      <c r="H21" s="55">
        <f>'Ref. ACS-Counties-Pt1'!AL1096</f>
        <v>40439</v>
      </c>
      <c r="I21" s="223">
        <f>'Ref. ACS-Counties-Pt1'!AM1096</f>
        <v>0.79797541290920926</v>
      </c>
      <c r="J21" s="55">
        <f>'Ref. ACS-Counties-Pt1'!AV1096</f>
        <v>65073</v>
      </c>
      <c r="K21" s="223">
        <f>'Ref. ACS-Counties-Pt1'!AW1096</f>
        <v>0.76331069430270615</v>
      </c>
      <c r="L21" s="55">
        <f>'Ref. ACS-Counties-Pt1'!BF1096</f>
        <v>179321</v>
      </c>
      <c r="M21" s="223">
        <f>'Ref. ACS-Counties-Pt1'!BG1096</f>
        <v>0.73715777357559809</v>
      </c>
      <c r="N21" s="55">
        <f>'Ref. ACS-Counties-Pt1'!BP1096</f>
        <v>137469</v>
      </c>
      <c r="O21" s="223">
        <f>'Ref. ACS-Counties-Pt1'!BQ1096</f>
        <v>0.75637145938332195</v>
      </c>
      <c r="P21" s="55">
        <f>'Ref. ACS-Counties-Pt1'!BZ1096</f>
        <v>111810</v>
      </c>
      <c r="Q21" s="223">
        <f>'Ref. ACS-Counties-Pt1'!CA1096</f>
        <v>0.75043290333838941</v>
      </c>
      <c r="R21" s="55">
        <f>'Ref. ACS-Counties-Pt1'!CJ1096</f>
        <v>1007143</v>
      </c>
      <c r="S21" s="223">
        <f>'Ref. ACS-Counties-Pt1'!CK1096</f>
        <v>0.72698484881295244</v>
      </c>
      <c r="T21" s="55">
        <f>'Ref. ACS-State'!H1096</f>
        <v>8185405</v>
      </c>
      <c r="U21" s="223">
        <f>'Ref. ACS-State'!I1096</f>
        <v>0.57741385848847371</v>
      </c>
      <c r="V21" s="224"/>
    </row>
    <row r="22" spans="1:24" x14ac:dyDescent="0.3">
      <c r="A22" s="109" t="s">
        <v>220</v>
      </c>
      <c r="B22" s="55">
        <f>'Ref. ACS-Counties-Pt1'!H1097</f>
        <v>7406</v>
      </c>
      <c r="C22" s="223">
        <f>'Ref. ACS-Counties-Pt1'!I1097</f>
        <v>2.2365027692047519E-2</v>
      </c>
      <c r="D22" s="55">
        <f>'Ref. ACS-Counties-Pt1'!R1097</f>
        <v>6999</v>
      </c>
      <c r="E22" s="223">
        <f>'Ref. ACS-Counties-Pt1'!S1097</f>
        <v>2.3477359560172682E-2</v>
      </c>
      <c r="F22" s="55">
        <f>'Ref. ACS-Counties-Pt1'!AB1097</f>
        <v>2104</v>
      </c>
      <c r="G22" s="223">
        <f>'Ref. ACS-Counties-Pt1'!AC1097</f>
        <v>4.5559862281024661E-2</v>
      </c>
      <c r="H22" s="55">
        <f>'Ref. ACS-Counties-Pt1'!AL1097</f>
        <v>922</v>
      </c>
      <c r="I22" s="223">
        <f>'Ref. ACS-Counties-Pt1'!AM1097</f>
        <v>1.81936578724076E-2</v>
      </c>
      <c r="J22" s="55">
        <f>'Ref. ACS-Counties-Pt1'!AV1097</f>
        <v>1733</v>
      </c>
      <c r="K22" s="223">
        <f>'Ref. ACS-Counties-Pt1'!AW1097</f>
        <v>2.0328207293756086E-2</v>
      </c>
      <c r="L22" s="55">
        <f>'Ref. ACS-Counties-Pt1'!BF1097</f>
        <v>11174</v>
      </c>
      <c r="M22" s="223">
        <f>'Ref. ACS-Counties-Pt1'!BG1097</f>
        <v>4.593439118638494E-2</v>
      </c>
      <c r="N22" s="55">
        <f>'Ref. ACS-Counties-Pt1'!BP1097</f>
        <v>6443</v>
      </c>
      <c r="O22" s="223">
        <f>'Ref. ACS-Counties-Pt1'!BQ1097</f>
        <v>3.5450183770935582E-2</v>
      </c>
      <c r="P22" s="55">
        <f>'Ref. ACS-Counties-Pt1'!BZ1097</f>
        <v>4365</v>
      </c>
      <c r="Q22" s="223">
        <f>'Ref. ACS-Counties-Pt1'!CA1097</f>
        <v>2.9296481737519631E-2</v>
      </c>
      <c r="R22" s="55">
        <f>'Ref. ACS-Counties-Pt1'!CJ1097</f>
        <v>41146</v>
      </c>
      <c r="S22" s="223">
        <f>'Ref. ACS-Counties-Pt1'!CK1097</f>
        <v>2.9700368854529837E-2</v>
      </c>
      <c r="T22" s="55">
        <f>'Ref. ACS-State'!H1097</f>
        <v>998444</v>
      </c>
      <c r="U22" s="223">
        <f>'Ref. ACS-State'!I1097</f>
        <v>7.0432116984396706E-2</v>
      </c>
      <c r="V22" s="224"/>
    </row>
    <row r="23" spans="1:24" x14ac:dyDescent="0.3">
      <c r="A23" s="109" t="s">
        <v>221</v>
      </c>
      <c r="B23" s="55">
        <f>'Ref. ACS-Counties-Pt1'!H1098</f>
        <v>9182</v>
      </c>
      <c r="C23" s="223">
        <f>'Ref. ACS-Counties-Pt1'!I1098</f>
        <v>2.7728285750523943E-2</v>
      </c>
      <c r="D23" s="55">
        <f>'Ref. ACS-Counties-Pt1'!R1098</f>
        <v>9076</v>
      </c>
      <c r="E23" s="223">
        <f>'Ref. ACS-Counties-Pt1'!S1098</f>
        <v>3.0444422827279223E-2</v>
      </c>
      <c r="F23" s="55">
        <f>'Ref. ACS-Counties-Pt1'!AB1098</f>
        <v>1599</v>
      </c>
      <c r="G23" s="223">
        <f>'Ref. ACS-Counties-Pt1'!AC1098</f>
        <v>3.4624629176501158E-2</v>
      </c>
      <c r="H23" s="55">
        <f>'Ref. ACS-Counties-Pt1'!AL1098</f>
        <v>810</v>
      </c>
      <c r="I23" s="223">
        <f>'Ref. ACS-Counties-Pt1'!AM1098</f>
        <v>1.5983582295716007E-2</v>
      </c>
      <c r="J23" s="55">
        <f>'Ref. ACS-Counties-Pt1'!AV1098</f>
        <v>2338</v>
      </c>
      <c r="K23" s="223">
        <f>'Ref. ACS-Counties-Pt1'!AW1098</f>
        <v>2.7424898241662856E-2</v>
      </c>
      <c r="L23" s="55">
        <f>'Ref. ACS-Counties-Pt1'!BF1098</f>
        <v>4815</v>
      </c>
      <c r="M23" s="223">
        <f>'Ref. ACS-Counties-Pt1'!BG1098</f>
        <v>1.9793636438378691E-2</v>
      </c>
      <c r="N23" s="55">
        <f>'Ref. ACS-Counties-Pt1'!BP1098</f>
        <v>3987</v>
      </c>
      <c r="O23" s="223">
        <f>'Ref. ACS-Counties-Pt1'!BQ1098</f>
        <v>2.1936967669520434E-2</v>
      </c>
      <c r="P23" s="55">
        <f>'Ref. ACS-Counties-Pt1'!BZ1098</f>
        <v>3632</v>
      </c>
      <c r="Q23" s="223">
        <f>'Ref. ACS-Counties-Pt1'!CA1098</f>
        <v>2.4376820543109117E-2</v>
      </c>
      <c r="R23" s="55">
        <f>'Ref. ACS-Counties-Pt1'!CJ1098</f>
        <v>35439</v>
      </c>
      <c r="S23" s="223">
        <f>'Ref. ACS-Counties-Pt1'!CK1098</f>
        <v>2.5580891747331039E-2</v>
      </c>
      <c r="T23" s="55">
        <f>'Ref. ACS-State'!H1098</f>
        <v>342007</v>
      </c>
      <c r="U23" s="223">
        <f>'Ref. ACS-State'!I1098</f>
        <v>2.4125816804430256E-2</v>
      </c>
      <c r="V23" s="224"/>
      <c r="W23" s="230" t="str">
        <f>A14</f>
        <v>Source: U.S. Census Bureau, Census 1980(STF1:T65), 1990(STF1:H1), 2000(SF1:H1); 2020(SE:T3)</v>
      </c>
    </row>
    <row r="24" spans="1:24" x14ac:dyDescent="0.3">
      <c r="A24" s="109" t="s">
        <v>222</v>
      </c>
      <c r="B24" s="55">
        <f>'Ref. ACS-Counties-Pt1'!H1099</f>
        <v>27664</v>
      </c>
      <c r="C24" s="223">
        <f>'Ref. ACS-Counties-Pt1'!I1099</f>
        <v>8.3541199847799438E-2</v>
      </c>
      <c r="D24" s="55">
        <f>'Ref. ACS-Counties-Pt1'!R1099</f>
        <v>17949</v>
      </c>
      <c r="E24" s="223">
        <f>'Ref. ACS-Counties-Pt1'!S1099</f>
        <v>6.0207904950069939E-2</v>
      </c>
      <c r="F24" s="55">
        <f>'Ref. ACS-Counties-Pt1'!AB1099</f>
        <v>2578</v>
      </c>
      <c r="G24" s="223">
        <f>'Ref. ACS-Counties-Pt1'!AC1099</f>
        <v>5.5823823650419005E-2</v>
      </c>
      <c r="H24" s="55">
        <f>'Ref. ACS-Counties-Pt1'!AL1099</f>
        <v>2189</v>
      </c>
      <c r="I24" s="223">
        <f>'Ref. ACS-Counties-Pt1'!AM1099</f>
        <v>4.319513783373128E-2</v>
      </c>
      <c r="J24" s="55">
        <f>'Ref. ACS-Counties-Pt1'!AV1099</f>
        <v>3844</v>
      </c>
      <c r="K24" s="223">
        <f>'Ref. ACS-Counties-Pt1'!AW1099</f>
        <v>4.509038017149359E-2</v>
      </c>
      <c r="L24" s="55">
        <f>'Ref. ACS-Counties-Pt1'!BF1099</f>
        <v>9556</v>
      </c>
      <c r="M24" s="223">
        <f>'Ref. ACS-Counties-Pt1'!BG1099</f>
        <v>3.9283071610622382E-2</v>
      </c>
      <c r="N24" s="55">
        <f>'Ref. ACS-Counties-Pt1'!BP1099</f>
        <v>7295</v>
      </c>
      <c r="O24" s="223">
        <f>'Ref. ACS-Counties-Pt1'!BQ1099</f>
        <v>4.0137993265400441E-2</v>
      </c>
      <c r="P24" s="55">
        <f>'Ref. ACS-Counties-Pt1'!BZ1099</f>
        <v>8279</v>
      </c>
      <c r="Q24" s="223">
        <f>'Ref. ACS-Counties-Pt1'!CA1099</f>
        <v>5.5565995946145481E-2</v>
      </c>
      <c r="R24" s="55">
        <f>'Ref. ACS-Counties-Pt1'!CJ1099</f>
        <v>79354</v>
      </c>
      <c r="S24" s="223">
        <f>'Ref. ACS-Counties-Pt1'!CK1099</f>
        <v>5.7280004619704485E-2</v>
      </c>
      <c r="T24" s="55">
        <f>'Ref. ACS-State'!H1099</f>
        <v>779145</v>
      </c>
      <c r="U24" s="223">
        <f>'Ref. ACS-State'!I1099</f>
        <v>5.4962353209401599E-2</v>
      </c>
      <c r="V24" s="224"/>
    </row>
    <row r="25" spans="1:24" x14ac:dyDescent="0.3">
      <c r="A25" s="109" t="s">
        <v>223</v>
      </c>
      <c r="B25" s="55">
        <f>'Ref. ACS-Counties-Pt1'!H1100</f>
        <v>23396</v>
      </c>
      <c r="C25" s="223">
        <f>'Ref. ACS-Counties-Pt1'!I1100</f>
        <v>7.0652469333397763E-2</v>
      </c>
      <c r="D25" s="55">
        <f>'Ref. ACS-Counties-Pt1'!R1100</f>
        <v>11043</v>
      </c>
      <c r="E25" s="223">
        <f>'Ref. ACS-Counties-Pt1'!S1100</f>
        <v>3.7042503446633367E-2</v>
      </c>
      <c r="F25" s="55">
        <f>'Ref. ACS-Counties-Pt1'!AB1100</f>
        <v>2050</v>
      </c>
      <c r="G25" s="223">
        <f>'Ref. ACS-Counties-Pt1'!AC1100</f>
        <v>4.4390550226283534E-2</v>
      </c>
      <c r="H25" s="55">
        <f>'Ref. ACS-Counties-Pt1'!AL1100</f>
        <v>1275</v>
      </c>
      <c r="I25" s="223">
        <f>'Ref. ACS-Counties-Pt1'!AM1100</f>
        <v>2.5159342502515933E-2</v>
      </c>
      <c r="J25" s="55">
        <f>'Ref. ACS-Counties-Pt1'!AV1100</f>
        <v>3435</v>
      </c>
      <c r="K25" s="223">
        <f>'Ref. ACS-Counties-Pt1'!AW1100</f>
        <v>4.0292782489354965E-2</v>
      </c>
      <c r="L25" s="55">
        <f>'Ref. ACS-Counties-Pt1'!BF1100</f>
        <v>8977</v>
      </c>
      <c r="M25" s="223">
        <f>'Ref. ACS-Counties-Pt1'!BG1100</f>
        <v>3.6902902244512044E-2</v>
      </c>
      <c r="N25" s="55">
        <f>'Ref. ACS-Counties-Pt1'!BP1100</f>
        <v>5477</v>
      </c>
      <c r="O25" s="223">
        <f>'Ref. ACS-Counties-Pt1'!BQ1100</f>
        <v>3.0135132161014152E-2</v>
      </c>
      <c r="P25" s="55">
        <f>'Ref. ACS-Counties-Pt1'!BZ1100</f>
        <v>3872</v>
      </c>
      <c r="Q25" s="223">
        <f>'Ref. ACS-Counties-Pt1'!CA1100</f>
        <v>2.5987623662697825E-2</v>
      </c>
      <c r="R25" s="55">
        <f>'Ref. ACS-Counties-Pt1'!CJ1100</f>
        <v>59525</v>
      </c>
      <c r="S25" s="223">
        <f>'Ref. ACS-Counties-Pt1'!CK1100</f>
        <v>4.2966860838620731E-2</v>
      </c>
      <c r="T25" s="55">
        <f>'Ref. ACS-State'!H1100</f>
        <v>857546</v>
      </c>
      <c r="U25" s="223">
        <f>'Ref. ACS-State'!I1100</f>
        <v>6.0492907155034685E-2</v>
      </c>
      <c r="V25" s="224"/>
    </row>
    <row r="26" spans="1:24" x14ac:dyDescent="0.3">
      <c r="A26" s="109" t="s">
        <v>224</v>
      </c>
      <c r="B26" s="55">
        <f>'Ref. ACS-Counties-Pt1'!H1101</f>
        <v>8556</v>
      </c>
      <c r="C26" s="223">
        <f>'Ref. ACS-Counties-Pt1'!I1101</f>
        <v>2.5837858079011421E-2</v>
      </c>
      <c r="D26" s="55">
        <f>'Ref. ACS-Counties-Pt1'!R1101</f>
        <v>5547</v>
      </c>
      <c r="E26" s="223">
        <f>'Ref. ACS-Counties-Pt1'!S1101</f>
        <v>1.8606788609841104E-2</v>
      </c>
      <c r="F26" s="55">
        <f>'Ref. ACS-Counties-Pt1'!AB1101</f>
        <v>833</v>
      </c>
      <c r="G26" s="223">
        <f>'Ref. ACS-Counties-Pt1'!AC1101</f>
        <v>1.8037721140728873E-2</v>
      </c>
      <c r="H26" s="55">
        <f>'Ref. ACS-Counties-Pt1'!AL1101</f>
        <v>636</v>
      </c>
      <c r="I26" s="223">
        <f>'Ref. ACS-Counties-Pt1'!AM1101</f>
        <v>1.2550072024784418E-2</v>
      </c>
      <c r="J26" s="55">
        <f>'Ref. ACS-Counties-Pt1'!AV1101</f>
        <v>1197</v>
      </c>
      <c r="K26" s="223">
        <f>'Ref. ACS-Counties-Pt1'!AW1101</f>
        <v>1.4040891015941161E-2</v>
      </c>
      <c r="L26" s="55">
        <f>'Ref. ACS-Counties-Pt1'!BF1101</f>
        <v>7207</v>
      </c>
      <c r="M26" s="223">
        <f>'Ref. ACS-Counties-Pt1'!BG1101</f>
        <v>2.9626736824796513E-2</v>
      </c>
      <c r="N26" s="55">
        <f>'Ref. ACS-Counties-Pt1'!BP1101</f>
        <v>3252</v>
      </c>
      <c r="O26" s="223">
        <f>'Ref. ACS-Counties-Pt1'!BQ1101</f>
        <v>1.7892906661971519E-2</v>
      </c>
      <c r="P26" s="55">
        <f>'Ref. ACS-Counties-Pt1'!BZ1101</f>
        <v>2098</v>
      </c>
      <c r="Q26" s="223">
        <f>'Ref. ACS-Counties-Pt1'!CA1101</f>
        <v>1.4081103937071291E-2</v>
      </c>
      <c r="R26" s="55">
        <f>'Ref. ACS-Counties-Pt1'!CJ1101</f>
        <v>29326</v>
      </c>
      <c r="S26" s="223">
        <f>'Ref. ACS-Counties-Pt1'!CK1101</f>
        <v>2.1168352136974239E-2</v>
      </c>
      <c r="T26" s="55">
        <f>'Ref. ACS-State'!H1101</f>
        <v>736195</v>
      </c>
      <c r="U26" s="223">
        <f>'Ref. ACS-State'!I1101</f>
        <v>5.193257945696296E-2</v>
      </c>
      <c r="V26" s="224"/>
    </row>
    <row r="27" spans="1:24" x14ac:dyDescent="0.3">
      <c r="A27" s="109" t="s">
        <v>225</v>
      </c>
      <c r="B27" s="55">
        <f>'Ref. ACS-Counties-Pt1'!H1102</f>
        <v>5145</v>
      </c>
      <c r="C27" s="223">
        <f>'Ref. ACS-Counties-Pt1'!I1102</f>
        <v>1.5537141166025451E-2</v>
      </c>
      <c r="D27" s="55">
        <f>'Ref. ACS-Counties-Pt1'!R1102</f>
        <v>3437</v>
      </c>
      <c r="E27" s="223">
        <f>'Ref. ACS-Counties-Pt1'!S1102</f>
        <v>1.1529030548408847E-2</v>
      </c>
      <c r="F27" s="55">
        <f>'Ref. ACS-Counties-Pt1'!AB1102</f>
        <v>857</v>
      </c>
      <c r="G27" s="223">
        <f>'Ref. ACS-Counties-Pt1'!AC1102</f>
        <v>1.8557415387280483E-2</v>
      </c>
      <c r="H27" s="55">
        <f>'Ref. ACS-Counties-Pt1'!AL1102</f>
        <v>466</v>
      </c>
      <c r="I27" s="223">
        <f>'Ref. ACS-Counties-Pt1'!AM1102</f>
        <v>9.195493024448961E-3</v>
      </c>
      <c r="J27" s="55">
        <f>'Ref. ACS-Counties-Pt1'!AV1102</f>
        <v>858</v>
      </c>
      <c r="K27" s="223">
        <f>'Ref. ACS-Counties-Pt1'!AW1102</f>
        <v>1.0064398071576873E-2</v>
      </c>
      <c r="L27" s="55">
        <f>'Ref. ACS-Counties-Pt1'!BF1102</f>
        <v>5459</v>
      </c>
      <c r="M27" s="223">
        <f>'Ref. ACS-Counties-Pt1'!BG1102</f>
        <v>2.2441009619337336E-2</v>
      </c>
      <c r="N27" s="55">
        <f>'Ref. ACS-Counties-Pt1'!BP1102</f>
        <v>2750</v>
      </c>
      <c r="O27" s="223">
        <f>'Ref. ACS-Counties-Pt1'!BQ1102</f>
        <v>1.5130840504434712E-2</v>
      </c>
      <c r="P27" s="55">
        <f>'Ref. ACS-Counties-Pt1'!BZ1102</f>
        <v>2099</v>
      </c>
      <c r="Q27" s="223">
        <f>'Ref. ACS-Counties-Pt1'!CA1102</f>
        <v>1.4087815616736244E-2</v>
      </c>
      <c r="R27" s="55">
        <f>'Ref. ACS-Counties-Pt1'!CJ1102</f>
        <v>21071</v>
      </c>
      <c r="S27" s="223">
        <f>'Ref. ACS-Counties-Pt1'!CK1102</f>
        <v>1.5209655182370052E-2</v>
      </c>
      <c r="T27" s="55">
        <f>'Ref. ACS-State'!H1102</f>
        <v>702174</v>
      </c>
      <c r="U27" s="223">
        <f>'Ref. ACS-State'!I1102</f>
        <v>4.9532674152382876E-2</v>
      </c>
      <c r="V27" s="224"/>
    </row>
    <row r="28" spans="1:24" x14ac:dyDescent="0.3">
      <c r="A28" s="109" t="s">
        <v>226</v>
      </c>
      <c r="B28" s="55">
        <f>'Ref. ACS-Counties-Pt1'!H1103</f>
        <v>10848</v>
      </c>
      <c r="C28" s="223">
        <f>'Ref. ACS-Counties-Pt1'!I1103</f>
        <v>3.2759360032855997E-2</v>
      </c>
      <c r="D28" s="55">
        <f>'Ref. ACS-Counties-Pt1'!R1103</f>
        <v>7261</v>
      </c>
      <c r="E28" s="223">
        <f>'Ref. ACS-Counties-Pt1'!S1103</f>
        <v>2.4356209139364746E-2</v>
      </c>
      <c r="F28" s="55">
        <f>'Ref. ACS-Counties-Pt1'!AB1103</f>
        <v>1421</v>
      </c>
      <c r="G28" s="223">
        <f>'Ref. ACS-Counties-Pt1'!AC1103</f>
        <v>3.077023018124337E-2</v>
      </c>
      <c r="H28" s="55">
        <f>'Ref. ACS-Counties-Pt1'!AL1103</f>
        <v>470</v>
      </c>
      <c r="I28" s="223">
        <f>'Ref. ACS-Counties-Pt1'!AM1103</f>
        <v>9.2744242950450889E-3</v>
      </c>
      <c r="J28" s="55">
        <f>'Ref. ACS-Counties-Pt1'!AV1103</f>
        <v>1263</v>
      </c>
      <c r="K28" s="223">
        <f>'Ref. ACS-Counties-Pt1'!AW1103</f>
        <v>1.4815075482985537E-2</v>
      </c>
      <c r="L28" s="55">
        <f>'Ref. ACS-Counties-Pt1'!BF1103</f>
        <v>8226</v>
      </c>
      <c r="M28" s="223">
        <f>'Ref. ACS-Counties-Pt1'!BG1103</f>
        <v>3.3815670476033871E-2</v>
      </c>
      <c r="N28" s="55">
        <f>'Ref. ACS-Counties-Pt1'!BP1103</f>
        <v>6900</v>
      </c>
      <c r="O28" s="223">
        <f>'Ref. ACS-Counties-Pt1'!BQ1103</f>
        <v>3.796465435658164E-2</v>
      </c>
      <c r="P28" s="55">
        <f>'Ref. ACS-Counties-Pt1'!BZ1103</f>
        <v>2948</v>
      </c>
      <c r="Q28" s="223">
        <f>'Ref. ACS-Counties-Pt1'!CA1103</f>
        <v>1.9786031652281301E-2</v>
      </c>
      <c r="R28" s="55">
        <f>'Ref. ACS-Counties-Pt1'!CJ1103</f>
        <v>39337</v>
      </c>
      <c r="S28" s="223">
        <f>'Ref. ACS-Counties-Pt1'!CK1103</f>
        <v>2.8394580509178053E-2</v>
      </c>
      <c r="T28" s="55">
        <f>'Ref. ACS-State'!H1103</f>
        <v>1038764</v>
      </c>
      <c r="U28" s="223">
        <f>'Ref. ACS-State'!I1103</f>
        <v>7.3276365592041065E-2</v>
      </c>
      <c r="V28" s="224"/>
    </row>
    <row r="29" spans="1:24" x14ac:dyDescent="0.3">
      <c r="A29" s="109" t="s">
        <v>227</v>
      </c>
      <c r="B29" s="55">
        <f>'Ref. ACS-Counties-Pt1'!H1104</f>
        <v>12469</v>
      </c>
      <c r="C29" s="223">
        <f>'Ref. ACS-Counties-Pt1'!I1104</f>
        <v>3.7654540952219893E-2</v>
      </c>
      <c r="D29" s="55">
        <f>'Ref. ACS-Counties-Pt1'!R1104</f>
        <v>22057</v>
      </c>
      <c r="E29" s="223">
        <f>'Ref. ACS-Counties-Pt1'!S1104</f>
        <v>7.398772964976838E-2</v>
      </c>
      <c r="F29" s="55">
        <f>'Ref. ACS-Counties-Pt1'!AB1104</f>
        <v>1907</v>
      </c>
      <c r="G29" s="223">
        <f>'Ref. ACS-Counties-Pt1'!AC1104</f>
        <v>4.1294038673913513E-2</v>
      </c>
      <c r="H29" s="55">
        <f>'Ref. ACS-Counties-Pt1'!AL1104</f>
        <v>3313</v>
      </c>
      <c r="I29" s="223">
        <f>'Ref. ACS-Counties-Pt1'!AM1104</f>
        <v>6.5374824871243367E-2</v>
      </c>
      <c r="J29" s="55">
        <f>'Ref. ACS-Counties-Pt1'!AV1104</f>
        <v>5415</v>
      </c>
      <c r="K29" s="223">
        <f>'Ref. ACS-Counties-Pt1'!AW1104</f>
        <v>6.3518316500686206E-2</v>
      </c>
      <c r="L29" s="55">
        <f>'Ref. ACS-Counties-Pt1'!BF1104</f>
        <v>8253</v>
      </c>
      <c r="M29" s="223">
        <f>'Ref. ACS-Counties-Pt1'!BG1104</f>
        <v>3.3926662829893942E-2</v>
      </c>
      <c r="N29" s="55">
        <f>'Ref. ACS-Counties-Pt1'!BP1104</f>
        <v>7858</v>
      </c>
      <c r="O29" s="223">
        <f>'Ref. ACS-Counties-Pt1'!BQ1104</f>
        <v>4.3235688975944715E-2</v>
      </c>
      <c r="P29" s="55">
        <f>'Ref. ACS-Counties-Pt1'!BZ1104</f>
        <v>9695</v>
      </c>
      <c r="Q29" s="223">
        <f>'Ref. ACS-Counties-Pt1'!CA1104</f>
        <v>6.5069734351718866E-2</v>
      </c>
      <c r="R29" s="55">
        <f>'Ref. ACS-Counties-Pt1'!CJ1104</f>
        <v>70967</v>
      </c>
      <c r="S29" s="223">
        <f>'Ref. ACS-Counties-Pt1'!CK1104</f>
        <v>5.1226026260132673E-2</v>
      </c>
      <c r="T29" s="55">
        <f>'Ref. ACS-State'!H1104</f>
        <v>521135</v>
      </c>
      <c r="U29" s="223">
        <f>'Ref. ACS-State'!I1104</f>
        <v>3.6761842711923329E-2</v>
      </c>
      <c r="V29" s="224"/>
    </row>
    <row r="30" spans="1:24" x14ac:dyDescent="0.3">
      <c r="A30" s="109" t="s">
        <v>228</v>
      </c>
      <c r="B30" s="55">
        <f>'Ref. ACS-Counties-Pt1'!H1105</f>
        <v>448</v>
      </c>
      <c r="C30" s="223">
        <f>'Ref. ACS-Counties-Pt1'!I1105</f>
        <v>1.3528939246607195E-3</v>
      </c>
      <c r="D30" s="55">
        <f>'Ref. ACS-Counties-Pt1'!R1105</f>
        <v>520</v>
      </c>
      <c r="E30" s="223">
        <f>'Ref. ACS-Counties-Pt1'!S1105</f>
        <v>1.7442816075567645E-3</v>
      </c>
      <c r="F30" s="55">
        <f>'Ref. ACS-Counties-Pt1'!AB1105</f>
        <v>57</v>
      </c>
      <c r="G30" s="223">
        <f>'Ref. ACS-Counties-Pt1'!AC1105</f>
        <v>1.2342738355600787E-3</v>
      </c>
      <c r="H30" s="55">
        <f>'Ref. ACS-Counties-Pt1'!AL1105</f>
        <v>157</v>
      </c>
      <c r="I30" s="223">
        <f>'Ref. ACS-Counties-Pt1'!AM1105</f>
        <v>3.0980523708980406E-3</v>
      </c>
      <c r="J30" s="55">
        <f>'Ref. ACS-Counties-Pt1'!AV1105</f>
        <v>95</v>
      </c>
      <c r="K30" s="223">
        <f>'Ref. ACS-Counties-Pt1'!AW1105</f>
        <v>1.1143564298366001E-3</v>
      </c>
      <c r="L30" s="55">
        <f>'Ref. ACS-Counties-Pt1'!BF1105</f>
        <v>272</v>
      </c>
      <c r="M30" s="223">
        <f>'Ref. ACS-Counties-Pt1'!BG1105</f>
        <v>1.1181451944421606E-3</v>
      </c>
      <c r="N30" s="55">
        <f>'Ref. ACS-Counties-Pt1'!BP1105</f>
        <v>317</v>
      </c>
      <c r="O30" s="223">
        <f>'Ref. ACS-Counties-Pt1'!BQ1105</f>
        <v>1.7441732508748377E-3</v>
      </c>
      <c r="P30" s="55">
        <f>'Ref. ACS-Counties-Pt1'!BZ1105</f>
        <v>196</v>
      </c>
      <c r="Q30" s="223">
        <f>'Ref. ACS-Counties-Pt1'!CA1105</f>
        <v>1.3154892143307784E-3</v>
      </c>
      <c r="R30" s="55">
        <f>'Ref. ACS-Counties-Pt1'!CJ1105</f>
        <v>2062</v>
      </c>
      <c r="S30" s="223">
        <f>'Ref. ACS-Counties-Pt1'!CK1105</f>
        <v>1.4884110382063997E-3</v>
      </c>
      <c r="T30" s="55">
        <f>'Ref. ACS-State'!H1105</f>
        <v>15161</v>
      </c>
      <c r="U30" s="223">
        <f>'Ref. ACS-State'!I1105</f>
        <v>1.0694854449527849E-3</v>
      </c>
      <c r="V30" s="224"/>
      <c r="W30" s="324" t="s">
        <v>898</v>
      </c>
    </row>
    <row r="31" spans="1:24" x14ac:dyDescent="0.3">
      <c r="A31" s="218" t="s">
        <v>230</v>
      </c>
    </row>
    <row r="34" spans="1:24" x14ac:dyDescent="0.3">
      <c r="A34" s="31" t="s">
        <v>202</v>
      </c>
      <c r="J34" s="31" t="s">
        <v>229</v>
      </c>
      <c r="W34" s="218" t="s">
        <v>230</v>
      </c>
    </row>
    <row r="35" spans="1:24" ht="46.5" customHeight="1" x14ac:dyDescent="0.3">
      <c r="A35" s="225"/>
      <c r="B35" s="68" t="s">
        <v>90</v>
      </c>
      <c r="C35" s="69" t="s">
        <v>232</v>
      </c>
      <c r="D35" s="68" t="s">
        <v>91</v>
      </c>
      <c r="E35" s="69" t="s">
        <v>234</v>
      </c>
      <c r="F35" s="68" t="s">
        <v>92</v>
      </c>
      <c r="G35" s="69" t="s">
        <v>233</v>
      </c>
      <c r="J35" s="221" t="s">
        <v>0</v>
      </c>
      <c r="K35" s="134" t="s">
        <v>19</v>
      </c>
      <c r="L35" s="134" t="s">
        <v>749</v>
      </c>
      <c r="M35" s="134" t="s">
        <v>750</v>
      </c>
      <c r="N35" s="134" t="s">
        <v>751</v>
      </c>
      <c r="O35" s="134" t="s">
        <v>752</v>
      </c>
      <c r="P35" s="134" t="s">
        <v>753</v>
      </c>
      <c r="Q35" s="134" t="s">
        <v>754</v>
      </c>
      <c r="R35" s="134" t="s">
        <v>755</v>
      </c>
      <c r="S35" s="134" t="s">
        <v>757</v>
      </c>
      <c r="T35" s="134" t="s">
        <v>1</v>
      </c>
      <c r="U35" s="96"/>
      <c r="V35" s="96"/>
    </row>
    <row r="36" spans="1:24" x14ac:dyDescent="0.3">
      <c r="A36" s="22" t="s">
        <v>18</v>
      </c>
      <c r="B36" s="55">
        <f>'Ref. ACS-Counties-Pt1'!CD1095</f>
        <v>1273900</v>
      </c>
      <c r="C36" s="223"/>
      <c r="D36" s="55">
        <f>'Ref. ACS-Counties-Pt1'!CG1095</f>
        <v>1344853</v>
      </c>
      <c r="E36" s="223"/>
      <c r="F36" s="55">
        <f>'Ref. ACS-Counties-Pt1'!CJ1095</f>
        <v>1385370</v>
      </c>
      <c r="G36" s="223"/>
      <c r="J36" s="109" t="s">
        <v>219</v>
      </c>
      <c r="K36" s="400">
        <v>0.68257122322145791</v>
      </c>
      <c r="L36" s="400">
        <v>0.718603769660905</v>
      </c>
      <c r="M36" s="400">
        <v>0.70970745544704528</v>
      </c>
      <c r="N36" s="400">
        <v>0.79797541290920926</v>
      </c>
      <c r="O36" s="400">
        <v>0.76331069430270615</v>
      </c>
      <c r="P36" s="400">
        <v>0.73715777357559809</v>
      </c>
      <c r="Q36" s="400">
        <v>0.75637145938332195</v>
      </c>
      <c r="R36" s="400">
        <v>0.75043290333838941</v>
      </c>
      <c r="S36" s="400">
        <v>0.72698484881295244</v>
      </c>
      <c r="T36" s="400">
        <v>0.57741385848847371</v>
      </c>
      <c r="U36" s="224"/>
      <c r="V36" s="224"/>
    </row>
    <row r="37" spans="1:24" x14ac:dyDescent="0.3">
      <c r="A37" s="109" t="s">
        <v>219</v>
      </c>
      <c r="B37" s="55">
        <f>'Ref. ACS-Counties-Pt1'!CD1096</f>
        <v>911982</v>
      </c>
      <c r="C37" s="223">
        <f>'Ref. ACS-Counties-Pt1'!CE1096</f>
        <v>0.71589763717717247</v>
      </c>
      <c r="D37" s="55">
        <f>'Ref. ACS-Counties-Pt1'!CG1096</f>
        <v>968736</v>
      </c>
      <c r="E37" s="223">
        <f>'Ref. ACS-Counties-Pt1'!CH1096</f>
        <v>0.72032854148371606</v>
      </c>
      <c r="F37" s="55">
        <f>'Ref. ACS-Counties-Pt1'!CJ1096</f>
        <v>1007143</v>
      </c>
      <c r="G37" s="223">
        <f>'Ref. ACS-Counties-Pt1'!CK1096</f>
        <v>0.72698484881295244</v>
      </c>
      <c r="J37" s="109" t="s">
        <v>220</v>
      </c>
      <c r="K37" s="400">
        <v>2.2365027692047519E-2</v>
      </c>
      <c r="L37" s="400">
        <v>2.3477359560172682E-2</v>
      </c>
      <c r="M37" s="400">
        <v>4.5559862281024661E-2</v>
      </c>
      <c r="N37" s="400">
        <v>1.81936578724076E-2</v>
      </c>
      <c r="O37" s="400">
        <v>2.0328207293756086E-2</v>
      </c>
      <c r="P37" s="400">
        <v>4.593439118638494E-2</v>
      </c>
      <c r="Q37" s="400">
        <v>3.5450183770935582E-2</v>
      </c>
      <c r="R37" s="400">
        <v>2.9296481737519631E-2</v>
      </c>
      <c r="S37" s="400">
        <v>2.9700368854529837E-2</v>
      </c>
      <c r="T37" s="400">
        <v>7.0432116984396706E-2</v>
      </c>
      <c r="U37" s="224"/>
      <c r="V37" s="224"/>
    </row>
    <row r="38" spans="1:24" x14ac:dyDescent="0.3">
      <c r="A38" s="109" t="s">
        <v>220</v>
      </c>
      <c r="B38" s="55">
        <f>'Ref. ACS-Counties-Pt1'!CD1097</f>
        <v>42272</v>
      </c>
      <c r="C38" s="223">
        <f>'Ref. ACS-Counties-Pt1'!CE1097</f>
        <v>3.3183138393908469E-2</v>
      </c>
      <c r="D38" s="55">
        <f>'Ref. ACS-Counties-Pt1'!CG1097</f>
        <v>44532</v>
      </c>
      <c r="E38" s="223">
        <f>'Ref. ACS-Counties-Pt1'!CH1097</f>
        <v>3.3112912712393104E-2</v>
      </c>
      <c r="F38" s="55">
        <f>'Ref. ACS-Counties-Pt1'!CJ1097</f>
        <v>41146</v>
      </c>
      <c r="G38" s="223">
        <f>'Ref. ACS-Counties-Pt1'!CK1097</f>
        <v>2.9700368854529837E-2</v>
      </c>
      <c r="J38" s="109" t="s">
        <v>221</v>
      </c>
      <c r="K38" s="400">
        <v>2.7728285750523943E-2</v>
      </c>
      <c r="L38" s="400">
        <v>3.0444422827279223E-2</v>
      </c>
      <c r="M38" s="400">
        <v>3.4624629176501158E-2</v>
      </c>
      <c r="N38" s="400">
        <v>1.5983582295716007E-2</v>
      </c>
      <c r="O38" s="400">
        <v>2.7424898241662856E-2</v>
      </c>
      <c r="P38" s="400">
        <v>1.9793636438378691E-2</v>
      </c>
      <c r="Q38" s="400">
        <v>2.1936967669520434E-2</v>
      </c>
      <c r="R38" s="400">
        <v>2.4376820543109117E-2</v>
      </c>
      <c r="S38" s="400">
        <v>2.5580891747331039E-2</v>
      </c>
      <c r="T38" s="400">
        <v>2.4125816804430256E-2</v>
      </c>
      <c r="U38" s="224"/>
      <c r="V38" s="224"/>
    </row>
    <row r="39" spans="1:24" x14ac:dyDescent="0.3">
      <c r="A39" s="109" t="s">
        <v>221</v>
      </c>
      <c r="B39" s="55">
        <f>'Ref. ACS-Counties-Pt1'!CD1098</f>
        <v>38444</v>
      </c>
      <c r="C39" s="223">
        <f>'Ref. ACS-Counties-Pt1'!CE1098</f>
        <v>3.0178192950781065E-2</v>
      </c>
      <c r="D39" s="55">
        <f>'Ref. ACS-Counties-Pt1'!CG1098</f>
        <v>38089</v>
      </c>
      <c r="E39" s="223">
        <f>'Ref. ACS-Counties-Pt1'!CH1098</f>
        <v>2.8322054529379789E-2</v>
      </c>
      <c r="F39" s="55">
        <f>'Ref. ACS-Counties-Pt1'!CJ1098</f>
        <v>35439</v>
      </c>
      <c r="G39" s="223">
        <f>'Ref. ACS-Counties-Pt1'!CK1098</f>
        <v>2.5580891747331039E-2</v>
      </c>
      <c r="J39" s="109" t="s">
        <v>1601</v>
      </c>
      <c r="K39" s="400">
        <f>SUM(C24:C28)</f>
        <v>0.22832802845909006</v>
      </c>
      <c r="L39" s="400">
        <f>SUM(E24:E28)</f>
        <v>0.15174243669431803</v>
      </c>
      <c r="M39" s="400">
        <f>SUM(G24:G28)</f>
        <v>0.16757974058595526</v>
      </c>
      <c r="N39" s="400">
        <f>SUM(I24:I28)</f>
        <v>9.9374469680525684E-2</v>
      </c>
      <c r="O39" s="400">
        <f>SUM(K24:K28)</f>
        <v>0.12430352723135213</v>
      </c>
      <c r="P39" s="400">
        <f>SUM(M24:M28)</f>
        <v>0.16206939077530214</v>
      </c>
      <c r="Q39" s="400">
        <f>SUM(O24:O28)</f>
        <v>0.14126152694940247</v>
      </c>
      <c r="R39" s="400">
        <f>SUM(Q24:Q28)</f>
        <v>0.12950857081493214</v>
      </c>
      <c r="S39" s="400">
        <f>SUM(S24:S28)</f>
        <v>0.16501945328684756</v>
      </c>
      <c r="T39" s="400">
        <f>SUM(U24:U28)</f>
        <v>0.29019687956582318</v>
      </c>
      <c r="U39" s="224"/>
      <c r="V39" s="224"/>
    </row>
    <row r="40" spans="1:24" x14ac:dyDescent="0.3">
      <c r="A40" s="109" t="s">
        <v>222</v>
      </c>
      <c r="B40" s="55">
        <f>'Ref. ACS-Counties-Pt1'!CD1099</f>
        <v>74610</v>
      </c>
      <c r="C40" s="223">
        <f>'Ref. ACS-Counties-Pt1'!CE1099</f>
        <v>5.8568176465970644E-2</v>
      </c>
      <c r="D40" s="55">
        <f>'Ref. ACS-Counties-Pt1'!CG1099</f>
        <v>75065</v>
      </c>
      <c r="E40" s="223">
        <f>'Ref. ACS-Counties-Pt1'!CH1099</f>
        <v>5.581650931365733E-2</v>
      </c>
      <c r="F40" s="55">
        <f>'Ref. ACS-Counties-Pt1'!CJ1099</f>
        <v>79354</v>
      </c>
      <c r="G40" s="223">
        <f>'Ref. ACS-Counties-Pt1'!CK1099</f>
        <v>5.7280004619704485E-2</v>
      </c>
      <c r="J40" s="109" t="s">
        <v>227</v>
      </c>
      <c r="K40" s="400">
        <v>3.7654540952219893E-2</v>
      </c>
      <c r="L40" s="401">
        <v>7.398772964976838E-2</v>
      </c>
      <c r="M40" s="401">
        <v>4.1294038673913513E-2</v>
      </c>
      <c r="N40" s="401">
        <v>6.5374824871243367E-2</v>
      </c>
      <c r="O40" s="401">
        <v>6.3518316500686206E-2</v>
      </c>
      <c r="P40" s="401">
        <v>3.3926662829893942E-2</v>
      </c>
      <c r="Q40" s="401">
        <v>4.3235688975944715E-2</v>
      </c>
      <c r="R40" s="401">
        <v>6.5069734351718866E-2</v>
      </c>
      <c r="S40" s="401">
        <v>5.1226026260132673E-2</v>
      </c>
      <c r="T40" s="401">
        <v>3.6761842711923329E-2</v>
      </c>
      <c r="U40" s="224"/>
      <c r="V40" s="224"/>
    </row>
    <row r="41" spans="1:24" x14ac:dyDescent="0.3">
      <c r="A41" s="109" t="s">
        <v>223</v>
      </c>
      <c r="B41" s="55">
        <f>'Ref. ACS-Counties-Pt1'!CD1100</f>
        <v>57495</v>
      </c>
      <c r="C41" s="223">
        <f>'Ref. ACS-Counties-Pt1'!CE1100</f>
        <v>4.5133055969856346E-2</v>
      </c>
      <c r="D41" s="55">
        <f>'Ref. ACS-Counties-Pt1'!CG1100</f>
        <v>61557</v>
      </c>
      <c r="E41" s="223">
        <f>'Ref. ACS-Counties-Pt1'!CH1100</f>
        <v>4.5772288867259099E-2</v>
      </c>
      <c r="F41" s="55">
        <f>'Ref. ACS-Counties-Pt1'!CJ1100</f>
        <v>59525</v>
      </c>
      <c r="G41" s="223">
        <f>'Ref. ACS-Counties-Pt1'!CK1100</f>
        <v>4.2966860838620731E-2</v>
      </c>
      <c r="J41" s="109" t="s">
        <v>228</v>
      </c>
      <c r="K41" s="400">
        <v>1.3528939246607195E-3</v>
      </c>
      <c r="L41" s="401">
        <v>1.7442816075567645E-3</v>
      </c>
      <c r="M41" s="401">
        <v>1.2342738355600787E-3</v>
      </c>
      <c r="N41" s="401">
        <v>3.0980523708980406E-3</v>
      </c>
      <c r="O41" s="401">
        <v>1.1143564298366001E-3</v>
      </c>
      <c r="P41" s="401">
        <v>1.1181451944421606E-3</v>
      </c>
      <c r="Q41" s="401">
        <v>1.7441732508748377E-3</v>
      </c>
      <c r="R41" s="401">
        <v>1.3154892143307784E-3</v>
      </c>
      <c r="S41" s="401">
        <v>1.4884110382063997E-3</v>
      </c>
      <c r="T41" s="401">
        <v>1.0694854449527849E-3</v>
      </c>
      <c r="U41" s="224"/>
      <c r="V41" s="224"/>
    </row>
    <row r="42" spans="1:24" x14ac:dyDescent="0.3">
      <c r="A42" s="109" t="s">
        <v>224</v>
      </c>
      <c r="B42" s="55">
        <f>'Ref. ACS-Counties-Pt1'!CD1101</f>
        <v>24259</v>
      </c>
      <c r="C42" s="223">
        <f>'Ref. ACS-Counties-Pt1'!CE1101</f>
        <v>1.9043096004395948E-2</v>
      </c>
      <c r="D42" s="55">
        <f>'Ref. ACS-Counties-Pt1'!CG1101</f>
        <v>30093</v>
      </c>
      <c r="E42" s="223">
        <f>'Ref. ACS-Counties-Pt1'!CH1101</f>
        <v>2.2376423296821289E-2</v>
      </c>
      <c r="F42" s="55">
        <f>'Ref. ACS-Counties-Pt1'!CJ1101</f>
        <v>29326</v>
      </c>
      <c r="G42" s="223">
        <f>'Ref. ACS-Counties-Pt1'!CK1101</f>
        <v>2.1168352136974239E-2</v>
      </c>
      <c r="U42" s="224"/>
      <c r="V42" s="224"/>
    </row>
    <row r="43" spans="1:24" x14ac:dyDescent="0.3">
      <c r="A43" s="109" t="s">
        <v>225</v>
      </c>
      <c r="B43" s="55">
        <f>'Ref. ACS-Counties-Pt1'!CD1102</f>
        <v>17468</v>
      </c>
      <c r="C43" s="223">
        <f>'Ref. ACS-Counties-Pt1'!CE1102</f>
        <v>1.3712222309443441E-2</v>
      </c>
      <c r="D43" s="55">
        <f>'Ref. ACS-Counties-Pt1'!CG1102</f>
        <v>18900</v>
      </c>
      <c r="E43" s="223">
        <f>'Ref. ACS-Counties-Pt1'!CH1102</f>
        <v>1.4053580577208067E-2</v>
      </c>
      <c r="F43" s="55">
        <f>'Ref. ACS-Counties-Pt1'!CJ1102</f>
        <v>21071</v>
      </c>
      <c r="G43" s="223">
        <f>'Ref. ACS-Counties-Pt1'!CK1102</f>
        <v>1.5209655182370052E-2</v>
      </c>
      <c r="J43" s="222"/>
      <c r="U43" s="224"/>
      <c r="V43" s="224"/>
    </row>
    <row r="44" spans="1:24" ht="19.350000000000001" customHeight="1" x14ac:dyDescent="0.3">
      <c r="A44" s="109" t="s">
        <v>226</v>
      </c>
      <c r="B44" s="55">
        <f>'Ref. ACS-Counties-Pt1'!CD1103</f>
        <v>33643</v>
      </c>
      <c r="C44" s="223">
        <f>'Ref. ACS-Counties-Pt1'!CE1103</f>
        <v>2.640945129131015E-2</v>
      </c>
      <c r="D44" s="55">
        <f>'Ref. ACS-Counties-Pt1'!CG1103</f>
        <v>35013</v>
      </c>
      <c r="E44" s="223">
        <f>'Ref. ACS-Counties-Pt1'!CH1103</f>
        <v>2.603481570104688E-2</v>
      </c>
      <c r="F44" s="55">
        <f>'Ref. ACS-Counties-Pt1'!CJ1103</f>
        <v>39337</v>
      </c>
      <c r="G44" s="223">
        <f>'Ref. ACS-Counties-Pt1'!CK1103</f>
        <v>2.8394580509178053E-2</v>
      </c>
      <c r="J44" s="222"/>
      <c r="U44" s="224"/>
      <c r="V44" s="224"/>
      <c r="W44" s="218" t="s">
        <v>231</v>
      </c>
      <c r="X44" s="231"/>
    </row>
    <row r="45" spans="1:24" x14ac:dyDescent="0.3">
      <c r="A45" s="109" t="s">
        <v>227</v>
      </c>
      <c r="B45" s="55">
        <f>'Ref. ACS-Counties-Pt1'!CD1104</f>
        <v>71808</v>
      </c>
      <c r="C45" s="223">
        <f>'Ref. ACS-Counties-Pt1'!CE1104</f>
        <v>5.6368631760734748E-2</v>
      </c>
      <c r="D45" s="55">
        <f>'Ref. ACS-Counties-Pt1'!CG1104</f>
        <v>70989</v>
      </c>
      <c r="E45" s="223">
        <f>'Ref. ACS-Counties-Pt1'!CH1104</f>
        <v>5.2785694793408645E-2</v>
      </c>
      <c r="F45" s="55">
        <f>'Ref. ACS-Counties-Pt1'!CJ1104</f>
        <v>70967</v>
      </c>
      <c r="G45" s="223">
        <f>'Ref. ACS-Counties-Pt1'!CK1104</f>
        <v>5.1226026260132673E-2</v>
      </c>
      <c r="U45" s="224"/>
      <c r="V45" s="224"/>
    </row>
    <row r="46" spans="1:24" x14ac:dyDescent="0.3">
      <c r="A46" s="109" t="s">
        <v>228</v>
      </c>
      <c r="B46" s="55">
        <f>'Ref. ACS-Counties-Pt1'!CD1105</f>
        <v>1919</v>
      </c>
      <c r="C46" s="223">
        <f>'Ref. ACS-Counties-Pt1'!CE1105</f>
        <v>1.5063976764267211E-3</v>
      </c>
      <c r="D46" s="55">
        <f>'Ref. ACS-Counties-Pt1'!CG1105</f>
        <v>1879</v>
      </c>
      <c r="E46" s="223">
        <f>'Ref. ACS-Counties-Pt1'!CH1105</f>
        <v>1.3971787251097331E-3</v>
      </c>
      <c r="F46" s="55">
        <f>'Ref. ACS-Counties-Pt1'!CJ1105</f>
        <v>2062</v>
      </c>
      <c r="G46" s="223">
        <f>'Ref. ACS-Counties-Pt1'!CK1105</f>
        <v>1.4884110382063997E-3</v>
      </c>
      <c r="U46" s="224"/>
      <c r="V46" s="224"/>
      <c r="W46" s="324" t="s">
        <v>714</v>
      </c>
      <c r="X46" s="218" t="s">
        <v>231</v>
      </c>
    </row>
    <row r="47" spans="1:24" x14ac:dyDescent="0.3">
      <c r="A47" s="218" t="s">
        <v>231</v>
      </c>
      <c r="B47" s="222"/>
      <c r="C47" s="222"/>
      <c r="D47" s="222"/>
      <c r="E47" s="222"/>
      <c r="F47" s="222"/>
      <c r="G47" s="222"/>
      <c r="H47" s="232"/>
      <c r="U47" s="229"/>
      <c r="V47" s="229"/>
    </row>
    <row r="48" spans="1:24" x14ac:dyDescent="0.3">
      <c r="B48" s="222"/>
      <c r="C48" s="222"/>
      <c r="D48" s="222"/>
      <c r="E48" s="222"/>
      <c r="F48" s="222"/>
      <c r="G48" s="222"/>
      <c r="U48" s="229"/>
      <c r="V48" s="229"/>
    </row>
    <row r="49" spans="1:24" x14ac:dyDescent="0.3">
      <c r="B49" s="222"/>
      <c r="C49" s="222"/>
      <c r="D49" s="222"/>
      <c r="E49" s="222"/>
      <c r="F49" s="222"/>
      <c r="G49" s="222"/>
      <c r="U49" s="229"/>
      <c r="V49" s="229"/>
    </row>
    <row r="50" spans="1:24" x14ac:dyDescent="0.3">
      <c r="A50" s="7" t="s">
        <v>771</v>
      </c>
      <c r="X50" s="222"/>
    </row>
    <row r="51" spans="1:24" x14ac:dyDescent="0.3">
      <c r="A51" s="225"/>
      <c r="B51" s="68" t="s">
        <v>90</v>
      </c>
      <c r="C51" s="68" t="s">
        <v>42</v>
      </c>
      <c r="D51" s="68" t="s">
        <v>91</v>
      </c>
      <c r="E51" s="68" t="s">
        <v>42</v>
      </c>
      <c r="F51" s="68" t="s">
        <v>92</v>
      </c>
      <c r="G51" s="68" t="s">
        <v>42</v>
      </c>
      <c r="U51" s="78"/>
      <c r="V51" s="78"/>
    </row>
    <row r="52" spans="1:24" x14ac:dyDescent="0.3">
      <c r="A52" s="109" t="s">
        <v>18</v>
      </c>
      <c r="B52" s="55">
        <f>'Ref. ACS-Counties-Pt1'!CD1135</f>
        <v>1273900</v>
      </c>
      <c r="C52" s="223"/>
      <c r="D52" s="55">
        <f>'Ref. ACS-Counties-Pt1'!CG1135</f>
        <v>1344853</v>
      </c>
      <c r="E52" s="223"/>
      <c r="F52" s="55">
        <f>'Ref. ACS-Counties-Pt1'!CJ1135</f>
        <v>1385370</v>
      </c>
      <c r="G52" s="223"/>
      <c r="U52" s="224"/>
      <c r="V52" s="224"/>
    </row>
    <row r="53" spans="1:24" x14ac:dyDescent="0.3">
      <c r="A53" s="109" t="s">
        <v>715</v>
      </c>
      <c r="B53" s="55">
        <f>'Ref. ACS-Counties-Pt1'!CD1136</f>
        <v>20113</v>
      </c>
      <c r="C53" s="223">
        <f>'Ref. ACS-Counties-Pt1'!CE1136</f>
        <v>1.5788523431980533E-2</v>
      </c>
      <c r="D53" s="55">
        <f>'Ref. ACS-Counties-Pt1'!CG1136</f>
        <v>27483</v>
      </c>
      <c r="E53" s="223">
        <f>'Ref. ACS-Counties-Pt1'!CH1136</f>
        <v>2.0435690740921126E-2</v>
      </c>
      <c r="F53" s="55">
        <f>'Ref. ACS-Counties-Pt1'!CJ1136</f>
        <v>35979</v>
      </c>
      <c r="G53" s="223">
        <f>'Ref. ACS-Counties-Pt1'!CK1136</f>
        <v>2.5970679313107689E-2</v>
      </c>
      <c r="U53" s="224"/>
      <c r="V53" s="224"/>
    </row>
    <row r="54" spans="1:24" x14ac:dyDescent="0.3">
      <c r="A54" s="109" t="s">
        <v>716</v>
      </c>
      <c r="B54" s="55">
        <f>'Ref. ACS-Counties-Pt1'!CD1137</f>
        <v>104427</v>
      </c>
      <c r="C54" s="223">
        <f>'Ref. ACS-Counties-Pt1'!CE1137</f>
        <v>8.1974252296098601E-2</v>
      </c>
      <c r="D54" s="55">
        <f>'Ref. ACS-Counties-Pt1'!CG1137</f>
        <v>103361</v>
      </c>
      <c r="E54" s="223">
        <f>'Ref. ACS-Counties-Pt1'!CH1137</f>
        <v>7.6856727092105975E-2</v>
      </c>
      <c r="F54" s="55">
        <f>'Ref. ACS-Counties-Pt1'!CJ1137</f>
        <v>99354</v>
      </c>
      <c r="G54" s="223">
        <f>'Ref. ACS-Counties-Pt1'!CK1137</f>
        <v>7.1716581129950843E-2</v>
      </c>
      <c r="U54" s="224"/>
      <c r="V54" s="224"/>
    </row>
    <row r="55" spans="1:24" x14ac:dyDescent="0.3">
      <c r="A55" s="109" t="s">
        <v>717</v>
      </c>
      <c r="B55" s="55">
        <f>'Ref. ACS-Counties-Pt1'!CD1138</f>
        <v>330990</v>
      </c>
      <c r="C55" s="223">
        <f>'Ref. ACS-Counties-Pt1'!CE1138</f>
        <v>0.25982416202213676</v>
      </c>
      <c r="D55" s="55">
        <f>'Ref. ACS-Counties-Pt1'!CG1138</f>
        <v>327538</v>
      </c>
      <c r="E55" s="223">
        <f>'Ref. ACS-Counties-Pt1'!CH1138</f>
        <v>0.2435492949787077</v>
      </c>
      <c r="F55" s="55">
        <f>'Ref. ACS-Counties-Pt1'!CJ1138</f>
        <v>327998</v>
      </c>
      <c r="G55" s="223">
        <f>'Ref. ACS-Counties-Pt1'!CK1138</f>
        <v>0.23675841111038928</v>
      </c>
      <c r="U55" s="224"/>
      <c r="V55" s="224"/>
    </row>
    <row r="56" spans="1:24" x14ac:dyDescent="0.3">
      <c r="A56" s="109" t="s">
        <v>718</v>
      </c>
      <c r="B56" s="55">
        <f>'Ref. ACS-Counties-Pt1'!CD1139</f>
        <v>568867</v>
      </c>
      <c r="C56" s="223">
        <f>'Ref. ACS-Counties-Pt1'!CE1139</f>
        <v>0.44655545961221443</v>
      </c>
      <c r="D56" s="55">
        <f>'Ref. ACS-Counties-Pt1'!CG1139</f>
        <v>601101</v>
      </c>
      <c r="E56" s="223">
        <f>'Ref. ACS-Counties-Pt1'!CH1139</f>
        <v>0.44696409198626169</v>
      </c>
      <c r="F56" s="55">
        <f>'Ref. ACS-Counties-Pt1'!CJ1139</f>
        <v>613907</v>
      </c>
      <c r="G56" s="223">
        <f>'Ref. ACS-Counties-Pt1'!CK1139</f>
        <v>0.44313576878379063</v>
      </c>
      <c r="U56" s="224"/>
      <c r="V56" s="224"/>
    </row>
    <row r="57" spans="1:24" x14ac:dyDescent="0.3">
      <c r="A57" s="109" t="s">
        <v>720</v>
      </c>
      <c r="B57" s="55">
        <f>'Ref. ACS-Counties-Pt1'!CD1140</f>
        <v>209943</v>
      </c>
      <c r="C57" s="223">
        <f>'Ref. ACS-Counties-Pt1'!CE1140</f>
        <v>0.16480335976136273</v>
      </c>
      <c r="D57" s="55">
        <f>'Ref. ACS-Counties-Pt1'!CG1140</f>
        <v>237336</v>
      </c>
      <c r="E57" s="223">
        <f>'Ref. ACS-Counties-Pt1'!CH1140</f>
        <v>0.17647728041652136</v>
      </c>
      <c r="F57" s="55">
        <f>'Ref. ACS-Counties-Pt1'!CJ1140</f>
        <v>260637</v>
      </c>
      <c r="G57" s="223">
        <f>'Ref. ACS-Counties-Pt1'!CK1140</f>
        <v>0.18813529959505404</v>
      </c>
      <c r="U57" s="224"/>
      <c r="V57" s="224"/>
    </row>
    <row r="58" spans="1:24" x14ac:dyDescent="0.3">
      <c r="A58" s="109" t="s">
        <v>719</v>
      </c>
      <c r="B58" s="55">
        <f>'Ref. ACS-Counties-Pt1'!CD1141</f>
        <v>39560</v>
      </c>
      <c r="C58" s="223">
        <f>'Ref. ACS-Counties-Pt1'!CE1141</f>
        <v>3.1054242876206922E-2</v>
      </c>
      <c r="D58" s="55">
        <f>'Ref. ACS-Counties-Pt1'!CG1141</f>
        <v>48034</v>
      </c>
      <c r="E58" s="223">
        <f>'Ref. ACS-Counties-Pt1'!CH1141</f>
        <v>3.5716914785482133E-2</v>
      </c>
      <c r="F58" s="55">
        <f>'Ref. ACS-Counties-Pt1'!CJ1141</f>
        <v>47495</v>
      </c>
      <c r="G58" s="223">
        <f>'Ref. ACS-Counties-Pt1'!CK1141</f>
        <v>3.4283260067707544E-2</v>
      </c>
      <c r="U58" s="224"/>
      <c r="V58" s="224"/>
    </row>
    <row r="59" spans="1:24" x14ac:dyDescent="0.3">
      <c r="A59" s="218" t="s">
        <v>99</v>
      </c>
    </row>
    <row r="62" spans="1:24" x14ac:dyDescent="0.3">
      <c r="W62" s="218" t="s">
        <v>99</v>
      </c>
    </row>
    <row r="65" spans="1:24" x14ac:dyDescent="0.3">
      <c r="W65" s="324" t="s">
        <v>899</v>
      </c>
    </row>
    <row r="67" spans="1:24" x14ac:dyDescent="0.3">
      <c r="A67" s="31" t="s">
        <v>203</v>
      </c>
    </row>
    <row r="68" spans="1:24" ht="28.8" x14ac:dyDescent="0.3">
      <c r="A68" s="225"/>
      <c r="B68" s="117" t="s">
        <v>19</v>
      </c>
      <c r="C68" s="117" t="s">
        <v>19</v>
      </c>
      <c r="D68" s="117" t="s">
        <v>749</v>
      </c>
      <c r="E68" s="117" t="s">
        <v>749</v>
      </c>
      <c r="F68" s="117" t="s">
        <v>750</v>
      </c>
      <c r="G68" s="117" t="s">
        <v>750</v>
      </c>
      <c r="H68" s="117" t="s">
        <v>751</v>
      </c>
      <c r="I68" s="117" t="s">
        <v>751</v>
      </c>
      <c r="J68" s="117" t="s">
        <v>752</v>
      </c>
      <c r="K68" s="117" t="s">
        <v>752</v>
      </c>
      <c r="L68" s="117" t="s">
        <v>753</v>
      </c>
      <c r="M68" s="117" t="s">
        <v>753</v>
      </c>
      <c r="N68" s="117" t="s">
        <v>754</v>
      </c>
      <c r="O68" s="117" t="s">
        <v>754</v>
      </c>
      <c r="P68" s="117" t="s">
        <v>755</v>
      </c>
      <c r="Q68" s="117" t="s">
        <v>755</v>
      </c>
      <c r="R68" s="117" t="s">
        <v>757</v>
      </c>
      <c r="S68" s="117" t="s">
        <v>757</v>
      </c>
      <c r="T68" s="117" t="s">
        <v>1</v>
      </c>
      <c r="U68" s="117" t="s">
        <v>1</v>
      </c>
      <c r="V68" s="80"/>
      <c r="X68" s="30"/>
    </row>
    <row r="69" spans="1:24" x14ac:dyDescent="0.3">
      <c r="A69" s="109" t="s">
        <v>2</v>
      </c>
      <c r="B69" s="55">
        <f>'Ref. ACS-Counties-Pt1'!H1658</f>
        <v>307906</v>
      </c>
      <c r="C69" s="223"/>
      <c r="D69" s="55">
        <f>'Ref. ACS-Counties-Pt1'!R1658</f>
        <v>270282</v>
      </c>
      <c r="E69" s="223"/>
      <c r="F69" s="55">
        <f>'Ref. ACS-Counties-Pt1'!AB1658</f>
        <v>43452</v>
      </c>
      <c r="G69" s="223"/>
      <c r="H69" s="55">
        <f>'Ref. ACS-Counties-Pt1'!AL1658</f>
        <v>44881</v>
      </c>
      <c r="I69" s="223"/>
      <c r="J69" s="55">
        <f>'Ref. ACS-Counties-Pt1'!AV1658</f>
        <v>80008</v>
      </c>
      <c r="K69" s="223"/>
      <c r="L69" s="55">
        <f>'Ref. ACS-Counties-Pt1'!BF1658</f>
        <v>228567</v>
      </c>
      <c r="M69" s="223"/>
      <c r="N69" s="55">
        <f>'Ref. ACS-Counties-Pt1'!BP1658</f>
        <v>173898</v>
      </c>
      <c r="O69" s="223"/>
      <c r="P69" s="55">
        <f>'Ref. ACS-Counties-Pt1'!BZ1658</f>
        <v>138238</v>
      </c>
      <c r="Q69" s="223"/>
      <c r="R69" s="55">
        <f>'Ref. ACS-Counties-Pt1'!CJ1658</f>
        <v>1287232</v>
      </c>
      <c r="S69" s="223"/>
      <c r="T69" s="55">
        <f>'Ref. ACS-State'!H1658</f>
        <v>13044266</v>
      </c>
      <c r="U69" s="223"/>
      <c r="V69" s="224"/>
    </row>
    <row r="70" spans="1:24" x14ac:dyDescent="0.3">
      <c r="A70" s="109" t="s">
        <v>721</v>
      </c>
      <c r="B70" s="55">
        <f>'Ref. ACS-Counties-Pt1'!H1660+'Ref. ACS-Counties-Pt1'!H1671</f>
        <v>7652</v>
      </c>
      <c r="C70" s="223">
        <f>'Ref. ACS-Counties-Pt1'!I1660+'Ref. ACS-Counties-Pt1'!I1671</f>
        <v>2.4851740466246192E-2</v>
      </c>
      <c r="D70" s="55">
        <f>'Ref. ACS-Counties-Pt1'!R1660+'Ref. ACS-Counties-Pt1'!R1671</f>
        <v>5985</v>
      </c>
      <c r="E70" s="223">
        <f>'Ref. ACS-Counties-Pt1'!S1660+'Ref. ACS-Counties-Pt1'!S1671</f>
        <v>2.2143538970408681E-2</v>
      </c>
      <c r="F70" s="55">
        <f>'Ref. ACS-Counties-Pt1'!AB1660+'Ref. ACS-Counties-Pt1'!AB1671</f>
        <v>914</v>
      </c>
      <c r="G70" s="223">
        <f>'Ref. ACS-Counties-Pt1'!AC1660+'Ref. ACS-Counties-Pt1'!AC1671</f>
        <v>2.1034704961796928E-2</v>
      </c>
      <c r="H70" s="55">
        <f>'Ref. ACS-Counties-Pt1'!AL1660+'Ref. ACS-Counties-Pt1'!AL1671</f>
        <v>990</v>
      </c>
      <c r="I70" s="223">
        <f>'Ref. ACS-Counties-Pt1'!AM1660+'Ref. ACS-Counties-Pt1'!AM1671</f>
        <v>2.2058332033599963E-2</v>
      </c>
      <c r="J70" s="55">
        <f>'Ref. ACS-Counties-Pt1'!AV1660+'Ref. ACS-Counties-Pt1'!AV1671</f>
        <v>817</v>
      </c>
      <c r="K70" s="223">
        <f>'Ref. ACS-Counties-Pt1'!AW1660+'Ref. ACS-Counties-Pt1'!AW1671</f>
        <v>1.0211478852114788E-2</v>
      </c>
      <c r="L70" s="55">
        <f>'Ref. ACS-Counties-Pt1'!BF1660+'Ref. ACS-Counties-Pt1'!BF1671</f>
        <v>4888</v>
      </c>
      <c r="M70" s="223">
        <f>'Ref. ACS-Counties-Pt1'!BG1660+'Ref. ACS-Counties-Pt1'!BG1671</f>
        <v>2.1385414342402882E-2</v>
      </c>
      <c r="N70" s="55">
        <f>'Ref. ACS-Counties-Pt1'!BP1660+'Ref. ACS-Counties-Pt1'!BP1671</f>
        <v>1338</v>
      </c>
      <c r="O70" s="223">
        <f>'Ref. ACS-Counties-Pt1'!BQ1660+'Ref. ACS-Counties-Pt1'!BQ1671</f>
        <v>7.6941655453196698E-3</v>
      </c>
      <c r="P70" s="55">
        <f>'Ref. ACS-Counties-Pt1'!BZ1660+'Ref. ACS-Counties-Pt1'!BZ1671</f>
        <v>3412</v>
      </c>
      <c r="Q70" s="223">
        <f>'Ref. ACS-Counties-Pt1'!CA1660+'Ref. ACS-Counties-Pt1'!CA1671</f>
        <v>2.4682070053096833E-2</v>
      </c>
      <c r="R70" s="55">
        <f>'Ref. ACS-Counties-Pt1'!CJ1660+'Ref. ACS-Counties-Pt1'!CJ1671</f>
        <v>25996</v>
      </c>
      <c r="S70" s="223">
        <f>'Ref. ACS-Counties-Pt1'!CK1660+'Ref. ACS-Counties-Pt1'!CK1671</f>
        <v>2.0195271714811315E-2</v>
      </c>
      <c r="T70" s="55">
        <f>'Ref. ACS-State'!H1660+'Ref. ACS-State'!H1671</f>
        <v>209480</v>
      </c>
      <c r="U70" s="223">
        <f>'Ref. ACS-State'!I1660+'Ref. ACS-State'!I1671</f>
        <v>1.6059163466921021E-2</v>
      </c>
      <c r="V70" s="224"/>
    </row>
    <row r="71" spans="1:24" x14ac:dyDescent="0.3">
      <c r="A71" s="109" t="s">
        <v>722</v>
      </c>
      <c r="B71" s="55">
        <f>'Ref. ACS-Counties-Pt1'!H1661+'Ref. ACS-Counties-Pt1'!H1672</f>
        <v>8551</v>
      </c>
      <c r="C71" s="223">
        <f>'Ref. ACS-Counties-Pt1'!I1661+'Ref. ACS-Counties-Pt1'!I1672</f>
        <v>2.7771462719141556E-2</v>
      </c>
      <c r="D71" s="55">
        <f>'Ref. ACS-Counties-Pt1'!R1661+'Ref. ACS-Counties-Pt1'!R1672</f>
        <v>6180</v>
      </c>
      <c r="E71" s="223">
        <f>'Ref. ACS-Counties-Pt1'!S1661+'Ref. ACS-Counties-Pt1'!S1672</f>
        <v>2.2865007658667613E-2</v>
      </c>
      <c r="F71" s="55">
        <f>'Ref. ACS-Counties-Pt1'!AB1661+'Ref. ACS-Counties-Pt1'!AB1672</f>
        <v>1098</v>
      </c>
      <c r="G71" s="223">
        <f>'Ref. ACS-Counties-Pt1'!AC1661+'Ref. ACS-Counties-Pt1'!AC1672</f>
        <v>2.526926263463132E-2</v>
      </c>
      <c r="H71" s="55">
        <f>'Ref. ACS-Counties-Pt1'!AL1661+'Ref. ACS-Counties-Pt1'!AL1672</f>
        <v>982</v>
      </c>
      <c r="I71" s="223">
        <f>'Ref. ACS-Counties-Pt1'!AM1661+'Ref. ACS-Counties-Pt1'!AM1672</f>
        <v>2.1880082885853705E-2</v>
      </c>
      <c r="J71" s="55">
        <f>'Ref. ACS-Counties-Pt1'!AV1661+'Ref. ACS-Counties-Pt1'!AV1672</f>
        <v>998</v>
      </c>
      <c r="K71" s="223">
        <f>'Ref. ACS-Counties-Pt1'!AW1661+'Ref. ACS-Counties-Pt1'!AW1672</f>
        <v>1.2473752624737527E-2</v>
      </c>
      <c r="L71" s="55">
        <f>'Ref. ACS-Counties-Pt1'!BF1661+'Ref. ACS-Counties-Pt1'!BF1672</f>
        <v>4704</v>
      </c>
      <c r="M71" s="223">
        <f>'Ref. ACS-Counties-Pt1'!BG1661+'Ref. ACS-Counties-Pt1'!BG1672</f>
        <v>2.058039874522569E-2</v>
      </c>
      <c r="N71" s="55">
        <f>'Ref. ACS-Counties-Pt1'!BP1661+'Ref. ACS-Counties-Pt1'!BP1672</f>
        <v>2079</v>
      </c>
      <c r="O71" s="223">
        <f>'Ref. ACS-Counties-Pt1'!BQ1661+'Ref. ACS-Counties-Pt1'!BQ1672</f>
        <v>1.1955284132077425E-2</v>
      </c>
      <c r="P71" s="55">
        <f>'Ref. ACS-Counties-Pt1'!BZ1661+'Ref. ACS-Counties-Pt1'!BZ1672</f>
        <v>3861</v>
      </c>
      <c r="Q71" s="223">
        <f>'Ref. ACS-Counties-Pt1'!CA1661+'Ref. ACS-Counties-Pt1'!CA1672</f>
        <v>2.7930091581186069E-2</v>
      </c>
      <c r="R71" s="55">
        <f>'Ref. ACS-Counties-Pt1'!CJ1661+'Ref. ACS-Counties-Pt1'!CJ1672</f>
        <v>28453</v>
      </c>
      <c r="S71" s="223">
        <f>'Ref. ACS-Counties-Pt1'!CK1661+'Ref. ACS-Counties-Pt1'!CK1672</f>
        <v>2.2104018545219511E-2</v>
      </c>
      <c r="T71" s="55">
        <f>'Ref. ACS-State'!H1661+'Ref. ACS-State'!H1672</f>
        <v>228481</v>
      </c>
      <c r="U71" s="223">
        <f>'Ref. ACS-State'!I1661+'Ref. ACS-State'!I1672</f>
        <v>1.7515818827981582E-2</v>
      </c>
      <c r="V71" s="224"/>
      <c r="X71" s="231"/>
    </row>
    <row r="72" spans="1:24" x14ac:dyDescent="0.3">
      <c r="A72" s="109" t="s">
        <v>1418</v>
      </c>
      <c r="B72" s="55">
        <f>'Ref. ACS-Counties-Pt1'!H1662+'Ref. ACS-Counties-Pt1'!H1673</f>
        <v>45349</v>
      </c>
      <c r="C72" s="223">
        <f>'Ref. ACS-Counties-Pt1'!I1662+'Ref. ACS-Counties-Pt1'!I1673</f>
        <v>0.14728196267692087</v>
      </c>
      <c r="D72" s="55">
        <f>'Ref. ACS-Counties-Pt1'!R1662+'Ref. ACS-Counties-Pt1'!R1673</f>
        <v>50400</v>
      </c>
      <c r="E72" s="223">
        <f>'Ref. ACS-Counties-Pt1'!S1662+'Ref. ACS-Counties-Pt1'!S1673</f>
        <v>0.18647190711923101</v>
      </c>
      <c r="F72" s="55">
        <f>'Ref. ACS-Counties-Pt1'!AB1662+'Ref. ACS-Counties-Pt1'!AB1673</f>
        <v>7580</v>
      </c>
      <c r="G72" s="223">
        <f>'Ref. ACS-Counties-Pt1'!AC1662+'Ref. ACS-Counties-Pt1'!AC1673</f>
        <v>0.17444536500046026</v>
      </c>
      <c r="H72" s="55">
        <f>'Ref. ACS-Counties-Pt1'!AL1662+'Ref. ACS-Counties-Pt1'!AL1673</f>
        <v>9741</v>
      </c>
      <c r="I72" s="223">
        <f>'Ref. ACS-Counties-Pt1'!AM1662+'Ref. ACS-Counties-Pt1'!AM1673</f>
        <v>0.21704061852454268</v>
      </c>
      <c r="J72" s="55">
        <f>'Ref. ACS-Counties-Pt1'!AV1662+'Ref. ACS-Counties-Pt1'!AV1673</f>
        <v>17792</v>
      </c>
      <c r="K72" s="223">
        <f>'Ref. ACS-Counties-Pt1'!AW1662+'Ref. ACS-Counties-Pt1'!AW1673</f>
        <v>0.22237776222377761</v>
      </c>
      <c r="L72" s="55">
        <f>'Ref. ACS-Counties-Pt1'!BF1662+'Ref. ACS-Counties-Pt1'!BF1673</f>
        <v>43768</v>
      </c>
      <c r="M72" s="223">
        <f>'Ref. ACS-Counties-Pt1'!BG1662+'Ref. ACS-Counties-Pt1'!BG1673</f>
        <v>0.19148871009375806</v>
      </c>
      <c r="N72" s="55">
        <f>'Ref. ACS-Counties-Pt1'!BP1662+'Ref. ACS-Counties-Pt1'!BP1673</f>
        <v>29381</v>
      </c>
      <c r="O72" s="223">
        <f>'Ref. ACS-Counties-Pt1'!BQ1662+'Ref. ACS-Counties-Pt1'!BQ1673</f>
        <v>0.16895536463904129</v>
      </c>
      <c r="P72" s="55">
        <f>'Ref. ACS-Counties-Pt1'!BZ1662+'Ref. ACS-Counties-Pt1'!BZ1673</f>
        <v>23761</v>
      </c>
      <c r="Q72" s="223">
        <f>'Ref. ACS-Counties-Pt1'!CA1662+'Ref. ACS-Counties-Pt1'!CA1673</f>
        <v>0.17188472055440618</v>
      </c>
      <c r="R72" s="55">
        <f>'Ref. ACS-Counties-Pt1'!CJ1662+'Ref. ACS-Counties-Pt1'!CJ1673</f>
        <v>227772</v>
      </c>
      <c r="S72" s="223">
        <f>'Ref. ACS-Counties-Pt1'!CK1662+'Ref. ACS-Counties-Pt1'!CK1673</f>
        <v>0.17694712375080796</v>
      </c>
      <c r="T72" s="55">
        <f>'Ref. ACS-State'!H1662+'Ref. ACS-State'!H1673</f>
        <v>1453135</v>
      </c>
      <c r="U72" s="223">
        <f>'Ref. ACS-State'!I1662+'Ref. ACS-State'!I1673</f>
        <v>0.11140028883188981</v>
      </c>
      <c r="V72" s="224"/>
    </row>
    <row r="73" spans="1:24" x14ac:dyDescent="0.3">
      <c r="A73" s="109" t="s">
        <v>723</v>
      </c>
      <c r="B73" s="55">
        <f>'Ref. ACS-Counties-Pt1'!H1663+'Ref. ACS-Counties-Pt1'!H1674</f>
        <v>47853</v>
      </c>
      <c r="C73" s="223">
        <f>'Ref. ACS-Counties-Pt1'!I1663+'Ref. ACS-Counties-Pt1'!I1674</f>
        <v>0.15541431475840028</v>
      </c>
      <c r="D73" s="55">
        <f>'Ref. ACS-Counties-Pt1'!R1663+'Ref. ACS-Counties-Pt1'!R1674</f>
        <v>39675</v>
      </c>
      <c r="E73" s="223">
        <f>'Ref. ACS-Counties-Pt1'!S1663+'Ref. ACS-Counties-Pt1'!S1674</f>
        <v>0.14679112926498991</v>
      </c>
      <c r="F73" s="55">
        <f>'Ref. ACS-Counties-Pt1'!AB1663+'Ref. ACS-Counties-Pt1'!AB1674</f>
        <v>8082</v>
      </c>
      <c r="G73" s="223">
        <f>'Ref. ACS-Counties-Pt1'!AC1663+'Ref. ACS-Counties-Pt1'!AC1674</f>
        <v>0.18599834299917151</v>
      </c>
      <c r="H73" s="55">
        <f>'Ref. ACS-Counties-Pt1'!AL1663+'Ref. ACS-Counties-Pt1'!AL1674</f>
        <v>8042</v>
      </c>
      <c r="I73" s="223">
        <f>'Ref. ACS-Counties-Pt1'!AM1663+'Ref. ACS-Counties-Pt1'!AM1674</f>
        <v>0.17918495577193022</v>
      </c>
      <c r="J73" s="55">
        <f>'Ref. ACS-Counties-Pt1'!AV1663+'Ref. ACS-Counties-Pt1'!AV1674</f>
        <v>12013</v>
      </c>
      <c r="K73" s="223">
        <f>'Ref. ACS-Counties-Pt1'!AW1663+'Ref. ACS-Counties-Pt1'!AW1674</f>
        <v>0.15014748525147487</v>
      </c>
      <c r="L73" s="55">
        <f>'Ref. ACS-Counties-Pt1'!BF1663+'Ref. ACS-Counties-Pt1'!BF1674</f>
        <v>32341</v>
      </c>
      <c r="M73" s="223">
        <f>'Ref. ACS-Counties-Pt1'!BG1663+'Ref. ACS-Counties-Pt1'!BG1674</f>
        <v>0.14149461645819389</v>
      </c>
      <c r="N73" s="55">
        <f>'Ref. ACS-Counties-Pt1'!BP1663+'Ref. ACS-Counties-Pt1'!BP1674</f>
        <v>24886</v>
      </c>
      <c r="O73" s="223">
        <f>'Ref. ACS-Counties-Pt1'!BQ1663+'Ref. ACS-Counties-Pt1'!BQ1674</f>
        <v>0.14310687874501143</v>
      </c>
      <c r="P73" s="55">
        <f>'Ref. ACS-Counties-Pt1'!BZ1663+'Ref. ACS-Counties-Pt1'!BZ1674</f>
        <v>19318</v>
      </c>
      <c r="Q73" s="223">
        <f>'Ref. ACS-Counties-Pt1'!CA1663+'Ref. ACS-Counties-Pt1'!CA1674</f>
        <v>0.13974449861832491</v>
      </c>
      <c r="R73" s="55">
        <f>'Ref. ACS-Counties-Pt1'!CJ1663+'Ref. ACS-Counties-Pt1'!CJ1674</f>
        <v>192210</v>
      </c>
      <c r="S73" s="223">
        <f>'Ref. ACS-Counties-Pt1'!CK1663+'Ref. ACS-Counties-Pt1'!CK1674</f>
        <v>0.14932040222741511</v>
      </c>
      <c r="T73" s="55">
        <f>'Ref. ACS-State'!H1663+'Ref. ACS-State'!H1674</f>
        <v>1431261</v>
      </c>
      <c r="U73" s="223">
        <f>'Ref. ACS-State'!I1663+'Ref. ACS-State'!I1674</f>
        <v>0.1097233834391295</v>
      </c>
      <c r="V73" s="224"/>
    </row>
    <row r="74" spans="1:24" x14ac:dyDescent="0.3">
      <c r="A74" s="109" t="s">
        <v>724</v>
      </c>
      <c r="B74" s="55">
        <f>'Ref. ACS-Counties-Pt1'!H1664+'Ref. ACS-Counties-Pt1'!H1675</f>
        <v>43676</v>
      </c>
      <c r="C74" s="223">
        <f>'Ref. ACS-Counties-Pt1'!I1664+'Ref. ACS-Counties-Pt1'!I1675</f>
        <v>0.14184848622631582</v>
      </c>
      <c r="D74" s="55">
        <f>'Ref. ACS-Counties-Pt1'!R1664+'Ref. ACS-Counties-Pt1'!R1675</f>
        <v>44767</v>
      </c>
      <c r="E74" s="223">
        <f>'Ref. ACS-Counties-Pt1'!S1664+'Ref. ACS-Counties-Pt1'!S1675</f>
        <v>0.16563071162711537</v>
      </c>
      <c r="F74" s="55">
        <f>'Ref. ACS-Counties-Pt1'!AB1664+'Ref. ACS-Counties-Pt1'!AB1675</f>
        <v>6790</v>
      </c>
      <c r="G74" s="223">
        <f>'Ref. ACS-Counties-Pt1'!AC1664+'Ref. ACS-Counties-Pt1'!AC1675</f>
        <v>0.15626438368774742</v>
      </c>
      <c r="H74" s="55">
        <f>'Ref. ACS-Counties-Pt1'!AL1664+'Ref. ACS-Counties-Pt1'!AL1675</f>
        <v>6675</v>
      </c>
      <c r="I74" s="223">
        <f>'Ref. ACS-Counties-Pt1'!AM1664+'Ref. ACS-Counties-Pt1'!AM1675</f>
        <v>0.14872663265078764</v>
      </c>
      <c r="J74" s="55">
        <f>'Ref. ACS-Counties-Pt1'!AV1664+'Ref. ACS-Counties-Pt1'!AV1675</f>
        <v>10916</v>
      </c>
      <c r="K74" s="223">
        <f>'Ref. ACS-Counties-Pt1'!AW1664+'Ref. ACS-Counties-Pt1'!AW1675</f>
        <v>0.13643635636436358</v>
      </c>
      <c r="L74" s="55">
        <f>'Ref. ACS-Counties-Pt1'!BF1664+'Ref. ACS-Counties-Pt1'!BF1675</f>
        <v>33727</v>
      </c>
      <c r="M74" s="223">
        <f>'Ref. ACS-Counties-Pt1'!BG1664+'Ref. ACS-Counties-Pt1'!BG1675</f>
        <v>0.14755848394562646</v>
      </c>
      <c r="N74" s="55">
        <f>'Ref. ACS-Counties-Pt1'!BP1664+'Ref. ACS-Counties-Pt1'!BP1675</f>
        <v>29317</v>
      </c>
      <c r="O74" s="223">
        <f>'Ref. ACS-Counties-Pt1'!BQ1664+'Ref. ACS-Counties-Pt1'!BQ1675</f>
        <v>0.16858733280428756</v>
      </c>
      <c r="P74" s="55">
        <f>'Ref. ACS-Counties-Pt1'!BZ1664+'Ref. ACS-Counties-Pt1'!BZ1675</f>
        <v>20428</v>
      </c>
      <c r="Q74" s="223">
        <f>'Ref. ACS-Counties-Pt1'!CA1664+'Ref. ACS-Counties-Pt1'!CA1675</f>
        <v>0.14777412867663015</v>
      </c>
      <c r="R74" s="55">
        <f>'Ref. ACS-Counties-Pt1'!CJ1664+'Ref. ACS-Counties-Pt1'!CJ1675</f>
        <v>196296</v>
      </c>
      <c r="S74" s="223">
        <f>'Ref. ACS-Counties-Pt1'!CK1664+'Ref. ACS-Counties-Pt1'!CK1675</f>
        <v>0.15249465519813055</v>
      </c>
      <c r="T74" s="55">
        <f>'Ref. ACS-State'!H1664+'Ref. ACS-State'!H1675</f>
        <v>1953853</v>
      </c>
      <c r="U74" s="223">
        <f>'Ref. ACS-State'!I1664+'Ref. ACS-State'!I1675</f>
        <v>0.14978635056966794</v>
      </c>
      <c r="V74" s="224"/>
    </row>
    <row r="75" spans="1:24" x14ac:dyDescent="0.3">
      <c r="A75" s="109" t="s">
        <v>725</v>
      </c>
      <c r="B75" s="55">
        <f>'Ref. ACS-Counties-Pt1'!H1665+'Ref. ACS-Counties-Pt1'!H1676</f>
        <v>54176</v>
      </c>
      <c r="C75" s="223">
        <f>'Ref. ACS-Counties-Pt1'!I1665+'Ref. ACS-Counties-Pt1'!I1676</f>
        <v>0.17594980286191242</v>
      </c>
      <c r="D75" s="55">
        <f>'Ref. ACS-Counties-Pt1'!R1665+'Ref. ACS-Counties-Pt1'!R1676</f>
        <v>43044</v>
      </c>
      <c r="E75" s="223">
        <f>'Ref. ACS-Counties-Pt1'!S1665+'Ref. ACS-Counties-Pt1'!S1676</f>
        <v>0.15925588829444803</v>
      </c>
      <c r="F75" s="55">
        <f>'Ref. ACS-Counties-Pt1'!AB1665+'Ref. ACS-Counties-Pt1'!AB1676</f>
        <v>6609</v>
      </c>
      <c r="G75" s="223">
        <f>'Ref. ACS-Counties-Pt1'!AC1665+'Ref. ACS-Counties-Pt1'!AC1676</f>
        <v>0.15209886771610054</v>
      </c>
      <c r="H75" s="55">
        <f>'Ref. ACS-Counties-Pt1'!AL1665+'Ref. ACS-Counties-Pt1'!AL1676</f>
        <v>9456</v>
      </c>
      <c r="I75" s="223">
        <f>'Ref. ACS-Counties-Pt1'!AM1665+'Ref. ACS-Counties-Pt1'!AM1676</f>
        <v>0.21069049263608208</v>
      </c>
      <c r="J75" s="55">
        <f>'Ref. ACS-Counties-Pt1'!AV1665+'Ref. ACS-Counties-Pt1'!AV1676</f>
        <v>12828</v>
      </c>
      <c r="K75" s="223">
        <f>'Ref. ACS-Counties-Pt1'!AW1665+'Ref. ACS-Counties-Pt1'!AW1676</f>
        <v>0.16033396660333965</v>
      </c>
      <c r="L75" s="55">
        <f>'Ref. ACS-Counties-Pt1'!BF1665+'Ref. ACS-Counties-Pt1'!BF1676</f>
        <v>35040</v>
      </c>
      <c r="M75" s="223">
        <f>'Ref. ACS-Counties-Pt1'!BG1665+'Ref. ACS-Counties-Pt1'!BG1676</f>
        <v>0.15330297024504849</v>
      </c>
      <c r="N75" s="55">
        <f>'Ref. ACS-Counties-Pt1'!BP1665+'Ref. ACS-Counties-Pt1'!BP1676</f>
        <v>35438</v>
      </c>
      <c r="O75" s="223">
        <f>'Ref. ACS-Counties-Pt1'!BQ1665+'Ref. ACS-Counties-Pt1'!BQ1676</f>
        <v>0.20378612750002875</v>
      </c>
      <c r="P75" s="55">
        <f>'Ref. ACS-Counties-Pt1'!BZ1665+'Ref. ACS-Counties-Pt1'!BZ1676</f>
        <v>25173</v>
      </c>
      <c r="Q75" s="223">
        <f>'Ref. ACS-Counties-Pt1'!CA1665+'Ref. ACS-Counties-Pt1'!CA1676</f>
        <v>0.18209898870064672</v>
      </c>
      <c r="R75" s="55">
        <f>'Ref. ACS-Counties-Pt1'!CJ1665+'Ref. ACS-Counties-Pt1'!CJ1676</f>
        <v>221764</v>
      </c>
      <c r="S75" s="223">
        <f>'Ref. ACS-Counties-Pt1'!CK1665+'Ref. ACS-Counties-Pt1'!CK1676</f>
        <v>0.17227974444389202</v>
      </c>
      <c r="T75" s="55">
        <f>'Ref. ACS-State'!H1665+'Ref. ACS-State'!H1676</f>
        <v>2289804</v>
      </c>
      <c r="U75" s="223">
        <f>'Ref. ACS-State'!I1665+'Ref. ACS-State'!I1676</f>
        <v>0.1755410384915487</v>
      </c>
      <c r="V75" s="224"/>
    </row>
    <row r="76" spans="1:24" x14ac:dyDescent="0.3">
      <c r="A76" s="109" t="s">
        <v>726</v>
      </c>
      <c r="B76" s="55">
        <f>'Ref. ACS-Counties-Pt1'!H1666+'Ref. ACS-Counties-Pt1'!H1677</f>
        <v>32144</v>
      </c>
      <c r="C76" s="223">
        <f>'Ref. ACS-Counties-Pt1'!I1666+'Ref. ACS-Counties-Pt1'!I1677</f>
        <v>0.10439549732710632</v>
      </c>
      <c r="D76" s="55">
        <f>'Ref. ACS-Counties-Pt1'!R1666+'Ref. ACS-Counties-Pt1'!R1677</f>
        <v>28566</v>
      </c>
      <c r="E76" s="223">
        <f>'Ref. ACS-Counties-Pt1'!S1666+'Ref. ACS-Counties-Pt1'!S1677</f>
        <v>0.10568961307079272</v>
      </c>
      <c r="F76" s="55">
        <f>'Ref. ACS-Counties-Pt1'!AB1666+'Ref. ACS-Counties-Pt1'!AB1677</f>
        <v>4558</v>
      </c>
      <c r="G76" s="223">
        <f>'Ref. ACS-Counties-Pt1'!AC1666+'Ref. ACS-Counties-Pt1'!AC1677</f>
        <v>0.10489735800423455</v>
      </c>
      <c r="H76" s="55">
        <f>'Ref. ACS-Counties-Pt1'!AL1666+'Ref. ACS-Counties-Pt1'!AL1677</f>
        <v>2818</v>
      </c>
      <c r="I76" s="223">
        <f>'Ref. ACS-Counties-Pt1'!AM1666+'Ref. ACS-Counties-Pt1'!AM1677</f>
        <v>6.2788262293620917E-2</v>
      </c>
      <c r="J76" s="55">
        <f>'Ref. ACS-Counties-Pt1'!AV1666+'Ref. ACS-Counties-Pt1'!AV1677</f>
        <v>7922</v>
      </c>
      <c r="K76" s="223">
        <f>'Ref. ACS-Counties-Pt1'!AW1666+'Ref. ACS-Counties-Pt1'!AW1677</f>
        <v>9.9015098490150985E-2</v>
      </c>
      <c r="L76" s="55">
        <f>'Ref. ACS-Counties-Pt1'!BF1666+'Ref. ACS-Counties-Pt1'!BF1677</f>
        <v>21914</v>
      </c>
      <c r="M76" s="223">
        <f>'Ref. ACS-Counties-Pt1'!BG1666+'Ref. ACS-Counties-Pt1'!BG1677</f>
        <v>9.5875607589897049E-2</v>
      </c>
      <c r="N76" s="55">
        <f>'Ref. ACS-Counties-Pt1'!BP1666+'Ref. ACS-Counties-Pt1'!BP1677</f>
        <v>17292</v>
      </c>
      <c r="O76" s="223">
        <f>'Ref. ACS-Counties-Pt1'!BQ1666+'Ref. ACS-Counties-Pt1'!BQ1677</f>
        <v>9.9437601352516988E-2</v>
      </c>
      <c r="P76" s="55">
        <f>'Ref. ACS-Counties-Pt1'!BZ1666+'Ref. ACS-Counties-Pt1'!BZ1677</f>
        <v>14038</v>
      </c>
      <c r="Q76" s="223">
        <f>'Ref. ACS-Counties-Pt1'!CA1666+'Ref. ACS-Counties-Pt1'!CA1677</f>
        <v>0.10154950158422431</v>
      </c>
      <c r="R76" s="55">
        <f>'Ref. ACS-Counties-Pt1'!CJ1666+'Ref. ACS-Counties-Pt1'!CJ1677</f>
        <v>129252</v>
      </c>
      <c r="S76" s="223">
        <f>'Ref. ACS-Counties-Pt1'!CK1666+'Ref. ACS-Counties-Pt1'!CK1677</f>
        <v>0.10041080395763934</v>
      </c>
      <c r="T76" s="55">
        <f>'Ref. ACS-State'!H1666+'Ref. ACS-State'!H1677</f>
        <v>1749271</v>
      </c>
      <c r="U76" s="223">
        <f>'Ref. ACS-State'!I1666+'Ref. ACS-State'!I1677</f>
        <v>0.13410267775894788</v>
      </c>
      <c r="V76" s="224"/>
    </row>
    <row r="77" spans="1:24" x14ac:dyDescent="0.3">
      <c r="A77" s="109" t="s">
        <v>727</v>
      </c>
      <c r="B77" s="55">
        <f>'Ref. ACS-Counties-Pt1'!H1667+'Ref. ACS-Counties-Pt1'!H1678</f>
        <v>34587</v>
      </c>
      <c r="C77" s="223">
        <f>'Ref. ACS-Counties-Pt1'!I1667+'Ref. ACS-Counties-Pt1'!I1678</f>
        <v>0.11232973699765514</v>
      </c>
      <c r="D77" s="55">
        <f>'Ref. ACS-Counties-Pt1'!R1667+'Ref. ACS-Counties-Pt1'!R1678</f>
        <v>28325</v>
      </c>
      <c r="E77" s="223">
        <f>'Ref. ACS-Counties-Pt1'!S1667+'Ref. ACS-Counties-Pt1'!S1678</f>
        <v>0.10479795176889323</v>
      </c>
      <c r="F77" s="55">
        <f>'Ref. ACS-Counties-Pt1'!AB1667+'Ref. ACS-Counties-Pt1'!AB1678</f>
        <v>3199</v>
      </c>
      <c r="G77" s="223">
        <f>'Ref. ACS-Counties-Pt1'!AC1667+'Ref. ACS-Counties-Pt1'!AC1678</f>
        <v>7.3621467366289245E-2</v>
      </c>
      <c r="H77" s="55">
        <f>'Ref. ACS-Counties-Pt1'!AL1667+'Ref. ACS-Counties-Pt1'!AL1678</f>
        <v>2980</v>
      </c>
      <c r="I77" s="223">
        <f>'Ref. ACS-Counties-Pt1'!AM1667+'Ref. ACS-Counties-Pt1'!AM1678</f>
        <v>6.6397807535482717E-2</v>
      </c>
      <c r="J77" s="55">
        <f>'Ref. ACS-Counties-Pt1'!AV1667+'Ref. ACS-Counties-Pt1'!AV1678</f>
        <v>7586</v>
      </c>
      <c r="K77" s="223">
        <f>'Ref. ACS-Counties-Pt1'!AW1667+'Ref. ACS-Counties-Pt1'!AW1678</f>
        <v>9.4815518448155195E-2</v>
      </c>
      <c r="L77" s="55">
        <f>'Ref. ACS-Counties-Pt1'!BF1667+'Ref. ACS-Counties-Pt1'!BF1678</f>
        <v>23376</v>
      </c>
      <c r="M77" s="223">
        <f>'Ref. ACS-Counties-Pt1'!BG1667+'Ref. ACS-Counties-Pt1'!BG1678</f>
        <v>0.10227198151964195</v>
      </c>
      <c r="N77" s="55">
        <f>'Ref. ACS-Counties-Pt1'!BP1667+'Ref. ACS-Counties-Pt1'!BP1678</f>
        <v>15473</v>
      </c>
      <c r="O77" s="223">
        <f>'Ref. ACS-Counties-Pt1'!BQ1667+'Ref. ACS-Counties-Pt1'!BQ1678</f>
        <v>8.897744654912651E-2</v>
      </c>
      <c r="P77" s="55">
        <f>'Ref. ACS-Counties-Pt1'!BZ1667+'Ref. ACS-Counties-Pt1'!BZ1678</f>
        <v>12182</v>
      </c>
      <c r="Q77" s="223">
        <f>'Ref. ACS-Counties-Pt1'!CA1667+'Ref. ACS-Counties-Pt1'!CA1678</f>
        <v>8.8123381414661667E-2</v>
      </c>
      <c r="R77" s="55">
        <f>'Ref. ACS-Counties-Pt1'!CJ1667+'Ref. ACS-Counties-Pt1'!CJ1678</f>
        <v>127708</v>
      </c>
      <c r="S77" s="223">
        <f>'Ref. ACS-Counties-Pt1'!CK1667+'Ref. ACS-Counties-Pt1'!CK1678</f>
        <v>9.9211330979963208E-2</v>
      </c>
      <c r="T77" s="55">
        <f>'Ref. ACS-State'!H1667+'Ref. ACS-State'!H1678</f>
        <v>1777514</v>
      </c>
      <c r="U77" s="223">
        <f>'Ref. ACS-State'!I1667+'Ref. ACS-State'!I1678</f>
        <v>0.13626784366402833</v>
      </c>
      <c r="V77" s="224"/>
    </row>
    <row r="78" spans="1:24" x14ac:dyDescent="0.3">
      <c r="A78" s="109" t="s">
        <v>728</v>
      </c>
      <c r="B78" s="55">
        <f>'Ref. ACS-Counties-Pt1'!H1668+'Ref. ACS-Counties-Pt1'!H1679</f>
        <v>16890</v>
      </c>
      <c r="C78" s="223">
        <f>'Ref. ACS-Counties-Pt1'!I1668+'Ref. ACS-Counties-Pt1'!I1679</f>
        <v>5.485440361668821E-2</v>
      </c>
      <c r="D78" s="55">
        <f>'Ref. ACS-Counties-Pt1'!R1668+'Ref. ACS-Counties-Pt1'!R1679</f>
        <v>12745</v>
      </c>
      <c r="E78" s="223">
        <f>'Ref. ACS-Counties-Pt1'!S1668+'Ref. ACS-Counties-Pt1'!S1679</f>
        <v>4.7154453496718242E-2</v>
      </c>
      <c r="F78" s="55">
        <f>'Ref. ACS-Counties-Pt1'!AB1668+'Ref. ACS-Counties-Pt1'!AB1679</f>
        <v>2236</v>
      </c>
      <c r="G78" s="223">
        <f>'Ref. ACS-Counties-Pt1'!AC1668+'Ref. ACS-Counties-Pt1'!AC1679</f>
        <v>5.14590812850962E-2</v>
      </c>
      <c r="H78" s="55">
        <f>'Ref. ACS-Counties-Pt1'!AL1668+'Ref. ACS-Counties-Pt1'!AL1679</f>
        <v>1969</v>
      </c>
      <c r="I78" s="223">
        <f>'Ref. ACS-Counties-Pt1'!AM1668+'Ref. ACS-Counties-Pt1'!AM1679</f>
        <v>4.3871571489048813E-2</v>
      </c>
      <c r="J78" s="55">
        <f>'Ref. ACS-Counties-Pt1'!AV1668+'Ref. ACS-Counties-Pt1'!AV1679</f>
        <v>4604</v>
      </c>
      <c r="K78" s="223">
        <f>'Ref. ACS-Counties-Pt1'!AW1668+'Ref. ACS-Counties-Pt1'!AW1679</f>
        <v>5.7544245575442458E-2</v>
      </c>
      <c r="L78" s="55">
        <f>'Ref. ACS-Counties-Pt1'!BF1668+'Ref. ACS-Counties-Pt1'!BF1679</f>
        <v>13319</v>
      </c>
      <c r="M78" s="223">
        <f>'Ref. ACS-Counties-Pt1'!BG1668+'Ref. ACS-Counties-Pt1'!BG1679</f>
        <v>5.8271754015234045E-2</v>
      </c>
      <c r="N78" s="55">
        <f>'Ref. ACS-Counties-Pt1'!BP1668+'Ref. ACS-Counties-Pt1'!BP1679</f>
        <v>8078</v>
      </c>
      <c r="O78" s="223">
        <f>'Ref. ACS-Counties-Pt1'!BQ1668+'Ref. ACS-Counties-Pt1'!BQ1679</f>
        <v>4.6452518142819352E-2</v>
      </c>
      <c r="P78" s="55">
        <f>'Ref. ACS-Counties-Pt1'!BZ1668+'Ref. ACS-Counties-Pt1'!BZ1679</f>
        <v>8000</v>
      </c>
      <c r="Q78" s="223">
        <f>'Ref. ACS-Counties-Pt1'!CA1668+'Ref. ACS-Counties-Pt1'!CA1679</f>
        <v>5.7871207627425161E-2</v>
      </c>
      <c r="R78" s="55">
        <f>'Ref. ACS-Counties-Pt1'!CJ1668+'Ref. ACS-Counties-Pt1'!CJ1679</f>
        <v>67841</v>
      </c>
      <c r="S78" s="223">
        <f>'Ref. ACS-Counties-Pt1'!CK1668+'Ref. ACS-Counties-Pt1'!CK1679</f>
        <v>5.2703009247750211E-2</v>
      </c>
      <c r="T78" s="55">
        <f>'Ref. ACS-State'!H1668+'Ref. ACS-State'!H1679</f>
        <v>779652</v>
      </c>
      <c r="U78" s="223">
        <f>'Ref. ACS-State'!I1668+'Ref. ACS-State'!I1679</f>
        <v>5.9769710307962132E-2</v>
      </c>
      <c r="V78" s="224"/>
    </row>
    <row r="79" spans="1:24" x14ac:dyDescent="0.3">
      <c r="A79" s="109" t="s">
        <v>729</v>
      </c>
      <c r="B79" s="55">
        <f>'Ref. ACS-Counties-Pt1'!H1669+'Ref. ACS-Counties-Pt1'!H1680</f>
        <v>17028</v>
      </c>
      <c r="C79" s="223">
        <f>'Ref. ACS-Counties-Pt1'!I1669+'Ref. ACS-Counties-Pt1'!I1680</f>
        <v>5.5302592349613197E-2</v>
      </c>
      <c r="D79" s="55">
        <f>'Ref. ACS-Counties-Pt1'!R1669+'Ref. ACS-Counties-Pt1'!R1680</f>
        <v>10595</v>
      </c>
      <c r="E79" s="223">
        <f>'Ref. ACS-Counties-Pt1'!S1669+'Ref. ACS-Counties-Pt1'!S1680</f>
        <v>3.9199798728735177E-2</v>
      </c>
      <c r="F79" s="55">
        <f>'Ref. ACS-Counties-Pt1'!AB1669+'Ref. ACS-Counties-Pt1'!AB1680</f>
        <v>2386</v>
      </c>
      <c r="G79" s="223">
        <f>'Ref. ACS-Counties-Pt1'!AC1669+'Ref. ACS-Counties-Pt1'!AC1680</f>
        <v>5.4911166344472059E-2</v>
      </c>
      <c r="H79" s="55">
        <f>'Ref. ACS-Counties-Pt1'!AL1669+'Ref. ACS-Counties-Pt1'!AL1680</f>
        <v>1228</v>
      </c>
      <c r="I79" s="223">
        <f>'Ref. ACS-Counties-Pt1'!AM1669+'Ref. ACS-Counties-Pt1'!AM1680</f>
        <v>2.7361244179051267E-2</v>
      </c>
      <c r="J79" s="55">
        <f>'Ref. ACS-Counties-Pt1'!AV1669+'Ref. ACS-Counties-Pt1'!AV1680</f>
        <v>4532</v>
      </c>
      <c r="K79" s="223">
        <f>'Ref. ACS-Counties-Pt1'!AW1669+'Ref. ACS-Counties-Pt1'!AW1680</f>
        <v>5.6644335566443355E-2</v>
      </c>
      <c r="L79" s="55">
        <f>'Ref. ACS-Counties-Pt1'!BF1669+'Ref. ACS-Counties-Pt1'!BF1680</f>
        <v>15490</v>
      </c>
      <c r="M79" s="223">
        <f>'Ref. ACS-Counties-Pt1'!BG1669+'Ref. ACS-Counties-Pt1'!BG1680</f>
        <v>6.777006304497149E-2</v>
      </c>
      <c r="N79" s="55">
        <f>'Ref. ACS-Counties-Pt1'!BP1669+'Ref. ACS-Counties-Pt1'!BP1680</f>
        <v>10616</v>
      </c>
      <c r="O79" s="223">
        <f>'Ref. ACS-Counties-Pt1'!BQ1669+'Ref. ACS-Counties-Pt1'!BQ1680</f>
        <v>6.1047280589771019E-2</v>
      </c>
      <c r="P79" s="55">
        <f>'Ref. ACS-Counties-Pt1'!BZ1669+'Ref. ACS-Counties-Pt1'!BZ1680</f>
        <v>8065</v>
      </c>
      <c r="Q79" s="223">
        <f>'Ref. ACS-Counties-Pt1'!CA1669+'Ref. ACS-Counties-Pt1'!CA1680</f>
        <v>5.8341411189397993E-2</v>
      </c>
      <c r="R79" s="55">
        <f>'Ref. ACS-Counties-Pt1'!CJ1669+'Ref. ACS-Counties-Pt1'!CJ1680</f>
        <v>69940</v>
      </c>
      <c r="S79" s="223">
        <f>'Ref. ACS-Counties-Pt1'!CK1669+'Ref. ACS-Counties-Pt1'!CK1680</f>
        <v>5.4333639934370806E-2</v>
      </c>
      <c r="T79" s="55">
        <f>'Ref. ACS-State'!H1669+'Ref. ACS-State'!H1680</f>
        <v>1171815</v>
      </c>
      <c r="U79" s="223">
        <f>'Ref. ACS-State'!I1669+'Ref. ACS-State'!I1680</f>
        <v>8.9833724641923129E-2</v>
      </c>
      <c r="V79" s="224"/>
    </row>
    <row r="80" spans="1:24" x14ac:dyDescent="0.3">
      <c r="A80" s="218" t="s">
        <v>245</v>
      </c>
      <c r="B80" s="228"/>
      <c r="W80" s="218" t="s">
        <v>245</v>
      </c>
    </row>
    <row r="83" spans="1:23" x14ac:dyDescent="0.3">
      <c r="C83" s="232"/>
      <c r="E83" s="232"/>
      <c r="G83" s="232"/>
      <c r="I83" s="232"/>
      <c r="K83" s="232"/>
      <c r="M83" s="232"/>
      <c r="O83" s="232"/>
      <c r="Q83" s="232"/>
      <c r="S83" s="232"/>
      <c r="U83" s="232"/>
    </row>
    <row r="84" spans="1:23" x14ac:dyDescent="0.3">
      <c r="C84" s="232"/>
      <c r="E84" s="232"/>
      <c r="G84" s="232"/>
      <c r="I84" s="232"/>
      <c r="K84" s="232"/>
      <c r="M84" s="232"/>
      <c r="O84" s="232"/>
      <c r="Q84" s="232"/>
      <c r="S84" s="232"/>
      <c r="U84" s="232"/>
      <c r="W84" s="31" t="s">
        <v>1174</v>
      </c>
    </row>
    <row r="85" spans="1:23" x14ac:dyDescent="0.3">
      <c r="C85" s="232"/>
      <c r="E85" s="232"/>
      <c r="G85" s="232"/>
      <c r="I85" s="232"/>
      <c r="K85" s="232"/>
      <c r="M85" s="232"/>
      <c r="O85" s="232"/>
      <c r="Q85" s="232"/>
      <c r="S85" s="232"/>
      <c r="U85" s="232"/>
    </row>
    <row r="86" spans="1:23" x14ac:dyDescent="0.3">
      <c r="C86" s="232"/>
      <c r="E86" s="232"/>
      <c r="G86" s="232"/>
      <c r="I86" s="232"/>
      <c r="K86" s="232"/>
      <c r="M86" s="232"/>
      <c r="O86" s="232"/>
      <c r="Q86" s="232"/>
      <c r="S86" s="232"/>
      <c r="U86" s="232"/>
    </row>
    <row r="87" spans="1:23" x14ac:dyDescent="0.3">
      <c r="A87" s="31" t="s">
        <v>1174</v>
      </c>
    </row>
    <row r="88" spans="1:23" x14ac:dyDescent="0.3">
      <c r="A88" s="225"/>
      <c r="B88" s="134" t="s">
        <v>757</v>
      </c>
      <c r="C88" s="117" t="s">
        <v>1</v>
      </c>
    </row>
    <row r="89" spans="1:23" x14ac:dyDescent="0.3">
      <c r="A89" s="109" t="s">
        <v>729</v>
      </c>
      <c r="B89" s="279">
        <f>S79</f>
        <v>5.4333639934370806E-2</v>
      </c>
      <c r="C89" s="279">
        <f>U79</f>
        <v>8.9833724641923129E-2</v>
      </c>
    </row>
    <row r="90" spans="1:23" x14ac:dyDescent="0.3">
      <c r="A90" s="109" t="s">
        <v>728</v>
      </c>
      <c r="B90" s="279">
        <f>S78</f>
        <v>5.2703009247750211E-2</v>
      </c>
      <c r="C90" s="279">
        <f>U78</f>
        <v>5.9769710307962132E-2</v>
      </c>
    </row>
    <row r="91" spans="1:23" x14ac:dyDescent="0.3">
      <c r="A91" s="109" t="s">
        <v>727</v>
      </c>
      <c r="B91" s="279">
        <f>S77</f>
        <v>9.9211330979963208E-2</v>
      </c>
      <c r="C91" s="279">
        <f>U77</f>
        <v>0.13626784366402833</v>
      </c>
    </row>
    <row r="92" spans="1:23" x14ac:dyDescent="0.3">
      <c r="A92" s="109" t="s">
        <v>726</v>
      </c>
      <c r="B92" s="279">
        <f>S76</f>
        <v>0.10041080395763934</v>
      </c>
      <c r="C92" s="279">
        <f>U76</f>
        <v>0.13410267775894788</v>
      </c>
    </row>
    <row r="93" spans="1:23" x14ac:dyDescent="0.3">
      <c r="A93" s="109" t="s">
        <v>725</v>
      </c>
      <c r="B93" s="279">
        <f>S75</f>
        <v>0.17227974444389202</v>
      </c>
      <c r="C93" s="279">
        <f>U75</f>
        <v>0.1755410384915487</v>
      </c>
    </row>
    <row r="94" spans="1:23" x14ac:dyDescent="0.3">
      <c r="A94" s="109" t="s">
        <v>724</v>
      </c>
      <c r="B94" s="279">
        <f>S74</f>
        <v>0.15249465519813055</v>
      </c>
      <c r="C94" s="279">
        <f>U74</f>
        <v>0.14978635056966794</v>
      </c>
    </row>
    <row r="95" spans="1:23" x14ac:dyDescent="0.3">
      <c r="A95" s="109" t="s">
        <v>723</v>
      </c>
      <c r="B95" s="279">
        <f>S73</f>
        <v>0.14932040222741511</v>
      </c>
      <c r="C95" s="279">
        <f>U73</f>
        <v>0.1097233834391295</v>
      </c>
    </row>
    <row r="96" spans="1:23" x14ac:dyDescent="0.3">
      <c r="A96" s="109" t="s">
        <v>1418</v>
      </c>
      <c r="B96" s="279">
        <f>S72</f>
        <v>0.17694712375080796</v>
      </c>
      <c r="C96" s="279">
        <f>U72</f>
        <v>0.11140028883188981</v>
      </c>
    </row>
    <row r="97" spans="1:23" x14ac:dyDescent="0.3">
      <c r="A97" s="109" t="s">
        <v>1417</v>
      </c>
      <c r="B97" s="279">
        <f>S71+S70</f>
        <v>4.2299290260030827E-2</v>
      </c>
      <c r="C97" s="279">
        <f>U71+U70</f>
        <v>3.3574982294902606E-2</v>
      </c>
    </row>
    <row r="98" spans="1:23" x14ac:dyDescent="0.3">
      <c r="A98" s="218" t="s">
        <v>245</v>
      </c>
    </row>
    <row r="102" spans="1:23" x14ac:dyDescent="0.3">
      <c r="W102" s="218" t="s">
        <v>245</v>
      </c>
    </row>
    <row r="104" spans="1:23" x14ac:dyDescent="0.3">
      <c r="A104" s="31" t="s">
        <v>283</v>
      </c>
      <c r="W104" s="324" t="s">
        <v>900</v>
      </c>
    </row>
    <row r="105" spans="1:23" ht="28.8" x14ac:dyDescent="0.3">
      <c r="A105" s="225"/>
      <c r="B105" s="117" t="s">
        <v>19</v>
      </c>
      <c r="C105" s="117" t="s">
        <v>19</v>
      </c>
      <c r="D105" s="117" t="s">
        <v>749</v>
      </c>
      <c r="E105" s="117" t="s">
        <v>749</v>
      </c>
      <c r="F105" s="117" t="s">
        <v>750</v>
      </c>
      <c r="G105" s="117" t="s">
        <v>750</v>
      </c>
      <c r="H105" s="117" t="s">
        <v>751</v>
      </c>
      <c r="I105" s="117" t="s">
        <v>751</v>
      </c>
      <c r="J105" s="117" t="s">
        <v>752</v>
      </c>
      <c r="K105" s="117" t="s">
        <v>752</v>
      </c>
      <c r="L105" s="117" t="s">
        <v>753</v>
      </c>
      <c r="M105" s="117" t="s">
        <v>753</v>
      </c>
      <c r="N105" s="117" t="s">
        <v>754</v>
      </c>
      <c r="O105" s="117" t="s">
        <v>754</v>
      </c>
      <c r="P105" s="117" t="s">
        <v>755</v>
      </c>
      <c r="Q105" s="117" t="s">
        <v>755</v>
      </c>
      <c r="R105" s="117" t="s">
        <v>757</v>
      </c>
      <c r="S105" s="117" t="s">
        <v>757</v>
      </c>
      <c r="T105" s="117" t="s">
        <v>1</v>
      </c>
      <c r="U105" s="117" t="s">
        <v>1</v>
      </c>
      <c r="V105" s="80"/>
    </row>
    <row r="106" spans="1:23" x14ac:dyDescent="0.3">
      <c r="A106" s="109" t="s">
        <v>18</v>
      </c>
      <c r="B106" s="55">
        <f>'Ref. ACS-Counties-Pt1'!H1049</f>
        <v>307906</v>
      </c>
      <c r="C106" s="223"/>
      <c r="D106" s="55">
        <f>'Ref. ACS-Counties-Pt1'!R1049</f>
        <v>270282</v>
      </c>
      <c r="E106" s="223"/>
      <c r="F106" s="55">
        <f>'Ref. ACS-Counties-Pt1'!AB1049</f>
        <v>43452</v>
      </c>
      <c r="G106" s="223"/>
      <c r="H106" s="55">
        <f>'Ref. ACS-Counties-Pt1'!AL1049</f>
        <v>44881</v>
      </c>
      <c r="I106" s="223"/>
      <c r="J106" s="55">
        <f>'Ref. ACS-Counties-Pt1'!AV1049</f>
        <v>80008</v>
      </c>
      <c r="K106" s="223"/>
      <c r="L106" s="55">
        <f>'Ref. ACS-Counties-Pt1'!BF1049</f>
        <v>228567</v>
      </c>
      <c r="M106" s="223"/>
      <c r="N106" s="55">
        <f>'Ref. ACS-Counties-Pt1'!BP1049</f>
        <v>173898</v>
      </c>
      <c r="O106" s="223"/>
      <c r="P106" s="55">
        <f>'Ref. ACS-Counties-Pt1'!BZ1049</f>
        <v>138238</v>
      </c>
      <c r="Q106" s="223"/>
      <c r="R106" s="55">
        <f>'Ref. ACS-Counties-Pt1'!CJ1049</f>
        <v>1287232</v>
      </c>
      <c r="S106" s="223"/>
      <c r="T106" s="55">
        <f>'Ref. ACS-State'!H1049</f>
        <v>13044266</v>
      </c>
      <c r="U106" s="223"/>
      <c r="V106" s="224"/>
      <c r="W106" s="30"/>
    </row>
    <row r="107" spans="1:23" x14ac:dyDescent="0.3">
      <c r="A107" s="109" t="s">
        <v>284</v>
      </c>
      <c r="B107" s="55">
        <f>'Ref. ACS-Counties-Pt1'!H1051+'Ref. ACS-Counties-Pt1'!H1057</f>
        <v>167519</v>
      </c>
      <c r="C107" s="223">
        <f>'Ref. ACS-Counties-Pt1'!I1051+'Ref. ACS-Counties-Pt1'!I1057</f>
        <v>0.54405890109319077</v>
      </c>
      <c r="D107" s="55">
        <f>'Ref. ACS-Counties-Pt1'!R1051+'Ref. ACS-Counties-Pt1'!R1057</f>
        <v>144473</v>
      </c>
      <c r="E107" s="223">
        <f>'Ref. ACS-Counties-Pt1'!S1051+'Ref. ACS-Counties-Pt1'!S1057</f>
        <v>0.53452690153247351</v>
      </c>
      <c r="F107" s="55">
        <f>'Ref. ACS-Counties-Pt1'!AB1051+'Ref. ACS-Counties-Pt1'!AB1057</f>
        <v>22488</v>
      </c>
      <c r="G107" s="223">
        <f>'Ref. ACS-Counties-Pt1'!AC1051+'Ref. ACS-Counties-Pt1'!AC1057</f>
        <v>0.51753659210162939</v>
      </c>
      <c r="H107" s="55">
        <f>'Ref. ACS-Counties-Pt1'!AL1051+'Ref. ACS-Counties-Pt1'!AL1057</f>
        <v>24211</v>
      </c>
      <c r="I107" s="223">
        <f>'Ref. ACS-Counties-Pt1'!AM1051+'Ref. ACS-Counties-Pt1'!AM1057</f>
        <v>0.53944876451059465</v>
      </c>
      <c r="J107" s="55">
        <f>'Ref. ACS-Counties-Pt1'!AV1051+'Ref. ACS-Counties-Pt1'!AV1057</f>
        <v>42385</v>
      </c>
      <c r="K107" s="223">
        <f>'Ref. ACS-Counties-Pt1'!AW1051+'Ref. ACS-Counties-Pt1'!AW1057</f>
        <v>0.52975952404759519</v>
      </c>
      <c r="L107" s="55">
        <f>'Ref. ACS-Counties-Pt1'!BF1051+'Ref. ACS-Counties-Pt1'!BF1057</f>
        <v>129211</v>
      </c>
      <c r="M107" s="223">
        <f>'Ref. ACS-Counties-Pt1'!BG1051+'Ref. ACS-Counties-Pt1'!BG1057</f>
        <v>0.56530907786338358</v>
      </c>
      <c r="N107" s="55">
        <f>'Ref. ACS-Counties-Pt1'!BP1051+'Ref. ACS-Counties-Pt1'!BP1057</f>
        <v>99172</v>
      </c>
      <c r="O107" s="223">
        <f>'Ref. ACS-Counties-Pt1'!BQ1051+'Ref. ACS-Counties-Pt1'!BQ1057</f>
        <v>0.57028832994053991</v>
      </c>
      <c r="P107" s="55">
        <f>'Ref. ACS-Counties-Pt1'!BZ1051+'Ref. ACS-Counties-Pt1'!BZ1057</f>
        <v>69775</v>
      </c>
      <c r="Q107" s="223">
        <f>'Ref. ACS-Counties-Pt1'!CA1051+'Ref. ACS-Counties-Pt1'!CA1057</f>
        <v>0.50474543902544888</v>
      </c>
      <c r="R107" s="55">
        <f>'Ref. ACS-Counties-Pt1'!CJ1051+'Ref. ACS-Counties-Pt1'!CJ1057</f>
        <v>699234</v>
      </c>
      <c r="S107" s="223">
        <f>'Ref. ACS-Counties-Pt1'!CK1051+'Ref. ACS-Counties-Pt1'!CK1057</f>
        <v>0.54320744046139313</v>
      </c>
      <c r="T107" s="55">
        <f>'Ref. ACS-State'!H1051+'Ref. ACS-State'!H1057</f>
        <v>7470935</v>
      </c>
      <c r="U107" s="223">
        <f>'Ref. ACS-State'!I1051+'Ref. ACS-State'!I1057</f>
        <v>0.57273709383111326</v>
      </c>
      <c r="V107" s="224"/>
      <c r="W107" s="30"/>
    </row>
    <row r="108" spans="1:23" x14ac:dyDescent="0.3">
      <c r="A108" s="109" t="s">
        <v>285</v>
      </c>
      <c r="B108" s="55">
        <f>'Ref. ACS-Counties-Pt1'!H1052+'Ref. ACS-Counties-Pt1'!H1058</f>
        <v>111534</v>
      </c>
      <c r="C108" s="223">
        <f>'Ref. ACS-Counties-Pt1'!I1052+'Ref. ACS-Counties-Pt1'!I1058</f>
        <v>0.36223392853663128</v>
      </c>
      <c r="D108" s="55">
        <f>'Ref. ACS-Counties-Pt1'!R1052+'Ref. ACS-Counties-Pt1'!R1058</f>
        <v>100906</v>
      </c>
      <c r="E108" s="223">
        <f>'Ref. ACS-Counties-Pt1'!S1052+'Ref. ACS-Counties-Pt1'!S1058</f>
        <v>0.37333599721772076</v>
      </c>
      <c r="F108" s="55">
        <f>'Ref. ACS-Counties-Pt1'!AB1052+'Ref. ACS-Counties-Pt1'!AB1058</f>
        <v>17407</v>
      </c>
      <c r="G108" s="223">
        <f>'Ref. ACS-Counties-Pt1'!AC1052+'Ref. ACS-Counties-Pt1'!AC1058</f>
        <v>0.400602964190371</v>
      </c>
      <c r="H108" s="55">
        <f>'Ref. ACS-Counties-Pt1'!AL1052+'Ref. ACS-Counties-Pt1'!AL1058</f>
        <v>16288</v>
      </c>
      <c r="I108" s="223">
        <f>'Ref. ACS-Counties-Pt1'!AM1052+'Ref. ACS-Counties-Pt1'!AM1058</f>
        <v>0.36291526481139014</v>
      </c>
      <c r="J108" s="55">
        <f>'Ref. ACS-Counties-Pt1'!AV1052+'Ref. ACS-Counties-Pt1'!AV1058</f>
        <v>30625</v>
      </c>
      <c r="K108" s="223">
        <f>'Ref. ACS-Counties-Pt1'!AW1052+'Ref. ACS-Counties-Pt1'!AW1058</f>
        <v>0.38277422257774224</v>
      </c>
      <c r="L108" s="55">
        <f>'Ref. ACS-Counties-Pt1'!BF1052+'Ref. ACS-Counties-Pt1'!BF1058</f>
        <v>82443</v>
      </c>
      <c r="M108" s="223">
        <f>'Ref. ACS-Counties-Pt1'!BG1052+'Ref. ACS-Counties-Pt1'!BG1058</f>
        <v>0.36069511346782346</v>
      </c>
      <c r="N108" s="55">
        <f>'Ref. ACS-Counties-Pt1'!BP1052+'Ref. ACS-Counties-Pt1'!BP1058</f>
        <v>62713</v>
      </c>
      <c r="O108" s="223">
        <f>'Ref. ACS-Counties-Pt1'!BQ1052+'Ref. ACS-Counties-Pt1'!BQ1058</f>
        <v>0.36063094457670586</v>
      </c>
      <c r="P108" s="55">
        <f>'Ref. ACS-Counties-Pt1'!BZ1052+'Ref. ACS-Counties-Pt1'!BZ1058</f>
        <v>55092</v>
      </c>
      <c r="Q108" s="223">
        <f>'Ref. ACS-Counties-Pt1'!CA1052+'Ref. ACS-Counties-Pt1'!CA1058</f>
        <v>0.39853007132626339</v>
      </c>
      <c r="R108" s="55">
        <f>'Ref. ACS-Counties-Pt1'!CJ1052+'Ref. ACS-Counties-Pt1'!CJ1058</f>
        <v>477008</v>
      </c>
      <c r="S108" s="223">
        <f>'Ref. ACS-Counties-Pt1'!CK1052+'Ref. ACS-Counties-Pt1'!CK1058</f>
        <v>0.37056878635708246</v>
      </c>
      <c r="T108" s="55">
        <f>'Ref. ACS-State'!H1052+'Ref. ACS-State'!H1058</f>
        <v>4499543</v>
      </c>
      <c r="U108" s="223">
        <f>'Ref. ACS-State'!I1052+'Ref. ACS-State'!I1058</f>
        <v>0.34494413100744803</v>
      </c>
      <c r="V108" s="224"/>
      <c r="W108" s="30"/>
    </row>
    <row r="109" spans="1:23" x14ac:dyDescent="0.3">
      <c r="A109" s="109" t="s">
        <v>286</v>
      </c>
      <c r="B109" s="55">
        <f>'Ref. ACS-Counties-Pt1'!H1053+'Ref. ACS-Counties-Pt1'!H1059</f>
        <v>19670</v>
      </c>
      <c r="C109" s="223">
        <f>'Ref. ACS-Counties-Pt1'!I1053+'Ref. ACS-Counties-Pt1'!I1059</f>
        <v>6.3883133164017586E-2</v>
      </c>
      <c r="D109" s="55">
        <f>'Ref. ACS-Counties-Pt1'!R1053+'Ref. ACS-Counties-Pt1'!R1059</f>
        <v>17587</v>
      </c>
      <c r="E109" s="223">
        <f>'Ref. ACS-Counties-Pt1'!S1053+'Ref. ACS-Counties-Pt1'!S1059</f>
        <v>6.5069076002101517E-2</v>
      </c>
      <c r="F109" s="55">
        <f>'Ref. ACS-Counties-Pt1'!AB1053+'Ref. ACS-Counties-Pt1'!AB1059</f>
        <v>2736</v>
      </c>
      <c r="G109" s="223">
        <f>'Ref. ACS-Counties-Pt1'!AC1053+'Ref. ACS-Counties-Pt1'!AC1059</f>
        <v>6.2966031483015744E-2</v>
      </c>
      <c r="H109" s="55">
        <f>'Ref. ACS-Counties-Pt1'!AL1053+'Ref. ACS-Counties-Pt1'!AL1059</f>
        <v>3193</v>
      </c>
      <c r="I109" s="223">
        <f>'Ref. ACS-Counties-Pt1'!AM1053+'Ref. ACS-Counties-Pt1'!AM1059</f>
        <v>7.1143691094226955E-2</v>
      </c>
      <c r="J109" s="55">
        <f>'Ref. ACS-Counties-Pt1'!AV1053+'Ref. ACS-Counties-Pt1'!AV1059</f>
        <v>5365</v>
      </c>
      <c r="K109" s="223">
        <f>'Ref. ACS-Counties-Pt1'!AW1053+'Ref. ACS-Counties-Pt1'!AW1059</f>
        <v>6.7055794420557951E-2</v>
      </c>
      <c r="L109" s="55">
        <f>'Ref. ACS-Counties-Pt1'!BF1053+'Ref. ACS-Counties-Pt1'!BF1059</f>
        <v>12472</v>
      </c>
      <c r="M109" s="223">
        <f>'Ref. ACS-Counties-Pt1'!BG1053+'Ref. ACS-Counties-Pt1'!BG1059</f>
        <v>5.4566057217358591E-2</v>
      </c>
      <c r="N109" s="55">
        <f>'Ref. ACS-Counties-Pt1'!BP1053+'Ref. ACS-Counties-Pt1'!BP1059</f>
        <v>9199</v>
      </c>
      <c r="O109" s="223">
        <f>'Ref. ACS-Counties-Pt1'!BQ1053+'Ref. ACS-Counties-Pt1'!BQ1059</f>
        <v>5.2898825748427233E-2</v>
      </c>
      <c r="P109" s="55">
        <f>'Ref. ACS-Counties-Pt1'!BZ1053+'Ref. ACS-Counties-Pt1'!BZ1059</f>
        <v>10450</v>
      </c>
      <c r="Q109" s="223">
        <f>'Ref. ACS-Counties-Pt1'!CA1053+'Ref. ACS-Counties-Pt1'!CA1059</f>
        <v>7.5594264963324123E-2</v>
      </c>
      <c r="R109" s="55">
        <f>'Ref. ACS-Counties-Pt1'!CJ1053+'Ref. ACS-Counties-Pt1'!CJ1059</f>
        <v>80672</v>
      </c>
      <c r="S109" s="223">
        <f>'Ref. ACS-Counties-Pt1'!CK1053+'Ref. ACS-Counties-Pt1'!CK1059</f>
        <v>6.2670909362104107E-2</v>
      </c>
      <c r="T109" s="55">
        <f>'Ref. ACS-State'!H1053+'Ref. ACS-State'!H1059</f>
        <v>688128</v>
      </c>
      <c r="U109" s="223">
        <f>'Ref. ACS-State'!I1053+'Ref. ACS-State'!I1059</f>
        <v>5.2753294052727842E-2</v>
      </c>
      <c r="V109" s="224"/>
      <c r="W109" s="30"/>
    </row>
    <row r="110" spans="1:23" x14ac:dyDescent="0.3">
      <c r="A110" s="109" t="s">
        <v>287</v>
      </c>
      <c r="B110" s="55">
        <f>'Ref. ACS-Counties-Pt1'!H1054+'Ref. ACS-Counties-Pt1'!H1060</f>
        <v>5734</v>
      </c>
      <c r="C110" s="223">
        <f>'Ref. ACS-Counties-Pt1'!I1054+'Ref. ACS-Counties-Pt1'!I1060</f>
        <v>1.8622566627477216E-2</v>
      </c>
      <c r="D110" s="55">
        <f>'Ref. ACS-Counties-Pt1'!R1054+'Ref. ACS-Counties-Pt1'!R1060</f>
        <v>5298</v>
      </c>
      <c r="E110" s="223">
        <f>'Ref. ACS-Counties-Pt1'!S1054+'Ref. ACS-Counties-Pt1'!S1060</f>
        <v>1.9601749284081073E-2</v>
      </c>
      <c r="F110" s="55">
        <f>'Ref. ACS-Counties-Pt1'!AB1054+'Ref. ACS-Counties-Pt1'!AB1060</f>
        <v>558</v>
      </c>
      <c r="G110" s="223">
        <f>'Ref. ACS-Counties-Pt1'!AC1054+'Ref. ACS-Counties-Pt1'!AC1060</f>
        <v>1.284175642087821E-2</v>
      </c>
      <c r="H110" s="55">
        <f>'Ref. ACS-Counties-Pt1'!AL1054+'Ref. ACS-Counties-Pt1'!AL1060</f>
        <v>731</v>
      </c>
      <c r="I110" s="223">
        <f>'Ref. ACS-Counties-Pt1'!AM1054+'Ref. ACS-Counties-Pt1'!AM1060</f>
        <v>1.6287515875314719E-2</v>
      </c>
      <c r="J110" s="55">
        <f>'Ref. ACS-Counties-Pt1'!AV1054+'Ref. ACS-Counties-Pt1'!AV1060</f>
        <v>1135</v>
      </c>
      <c r="K110" s="223">
        <f>'Ref. ACS-Counties-Pt1'!AW1054+'Ref. ACS-Counties-Pt1'!AW1060</f>
        <v>1.4186081391860814E-2</v>
      </c>
      <c r="L110" s="55">
        <f>'Ref. ACS-Counties-Pt1'!BF1054+'Ref. ACS-Counties-Pt1'!BF1060</f>
        <v>3427</v>
      </c>
      <c r="M110" s="223">
        <f>'Ref. ACS-Counties-Pt1'!BG1054+'Ref. ACS-Counties-Pt1'!BG1060</f>
        <v>1.4993415497425262E-2</v>
      </c>
      <c r="N110" s="55">
        <f>'Ref. ACS-Counties-Pt1'!BP1054+'Ref. ACS-Counties-Pt1'!BP1060</f>
        <v>1985</v>
      </c>
      <c r="O110" s="223">
        <f>'Ref. ACS-Counties-Pt1'!BQ1054+'Ref. ACS-Counties-Pt1'!BQ1060</f>
        <v>1.1414737374782918E-2</v>
      </c>
      <c r="P110" s="55">
        <f>'Ref. ACS-Counties-Pt1'!BZ1054+'Ref. ACS-Counties-Pt1'!BZ1060</f>
        <v>2207</v>
      </c>
      <c r="Q110" s="223">
        <f>'Ref. ACS-Counties-Pt1'!CA1054+'Ref. ACS-Counties-Pt1'!CA1060</f>
        <v>1.5965219404215917E-2</v>
      </c>
      <c r="R110" s="55">
        <f>'Ref. ACS-Counties-Pt1'!CJ1054+'Ref. ACS-Counties-Pt1'!CJ1060</f>
        <v>21075</v>
      </c>
      <c r="S110" s="223">
        <f>'Ref. ACS-Counties-Pt1'!CK1054+'Ref. ACS-Counties-Pt1'!CK1060</f>
        <v>1.6372340028837071E-2</v>
      </c>
      <c r="T110" s="55">
        <f>'Ref. ACS-State'!H1054+'Ref. ACS-State'!H1060</f>
        <v>280069</v>
      </c>
      <c r="U110" s="223">
        <f>'Ref. ACS-State'!I1054+'Ref. ACS-State'!I1060</f>
        <v>2.147065998194149E-2</v>
      </c>
      <c r="V110" s="224"/>
      <c r="W110" s="30"/>
    </row>
    <row r="111" spans="1:23" x14ac:dyDescent="0.3">
      <c r="A111" s="109" t="s">
        <v>288</v>
      </c>
      <c r="B111" s="55">
        <f>'Ref. ACS-Counties-Pt1'!H1055+'Ref. ACS-Counties-Pt1'!H1061</f>
        <v>3449</v>
      </c>
      <c r="C111" s="223">
        <f>'Ref. ACS-Counties-Pt1'!I1055+'Ref. ACS-Counties-Pt1'!I1061</f>
        <v>1.1201470578683105E-2</v>
      </c>
      <c r="D111" s="55">
        <f>'Ref. ACS-Counties-Pt1'!R1055+'Ref. ACS-Counties-Pt1'!R1061</f>
        <v>2018</v>
      </c>
      <c r="E111" s="223">
        <f>'Ref. ACS-Counties-Pt1'!S1055+'Ref. ACS-Counties-Pt1'!S1061</f>
        <v>7.4662759636231792E-3</v>
      </c>
      <c r="F111" s="55">
        <f>'Ref. ACS-Counties-Pt1'!AB1055+'Ref. ACS-Counties-Pt1'!AB1061</f>
        <v>263</v>
      </c>
      <c r="G111" s="223">
        <f>'Ref. ACS-Counties-Pt1'!AC1055+'Ref. ACS-Counties-Pt1'!AC1061</f>
        <v>6.0526558041056801E-3</v>
      </c>
      <c r="H111" s="55">
        <f>'Ref. ACS-Counties-Pt1'!AL1055+'Ref. ACS-Counties-Pt1'!AL1061</f>
        <v>458</v>
      </c>
      <c r="I111" s="223">
        <f>'Ref. ACS-Counties-Pt1'!AM1055+'Ref. ACS-Counties-Pt1'!AM1061</f>
        <v>1.0204763708473518E-2</v>
      </c>
      <c r="J111" s="55">
        <f>'Ref. ACS-Counties-Pt1'!AV1055+'Ref. ACS-Counties-Pt1'!AV1061</f>
        <v>498</v>
      </c>
      <c r="K111" s="223">
        <f>'Ref. ACS-Counties-Pt1'!AW1055+'Ref. ACS-Counties-Pt1'!AW1061</f>
        <v>6.2243775622437755E-3</v>
      </c>
      <c r="L111" s="55">
        <f>'Ref. ACS-Counties-Pt1'!BF1055+'Ref. ACS-Counties-Pt1'!BF1061</f>
        <v>1014</v>
      </c>
      <c r="M111" s="223">
        <f>'Ref. ACS-Counties-Pt1'!BG1055+'Ref. ACS-Counties-Pt1'!BG1061</f>
        <v>4.4363359540091091E-3</v>
      </c>
      <c r="N111" s="55">
        <f>'Ref. ACS-Counties-Pt1'!BP1055+'Ref. ACS-Counties-Pt1'!BP1061</f>
        <v>829</v>
      </c>
      <c r="O111" s="223">
        <f>'Ref. ACS-Counties-Pt1'!BQ1055+'Ref. ACS-Counties-Pt1'!BQ1061</f>
        <v>4.7671623595441004E-3</v>
      </c>
      <c r="P111" s="55">
        <f>'Ref. ACS-Counties-Pt1'!BZ1055+'Ref. ACS-Counties-Pt1'!BZ1061</f>
        <v>714</v>
      </c>
      <c r="Q111" s="223">
        <f>'Ref. ACS-Counties-Pt1'!CA1055+'Ref. ACS-Counties-Pt1'!CA1061</f>
        <v>5.1650052807476962E-3</v>
      </c>
      <c r="R111" s="55">
        <f>'Ref. ACS-Counties-Pt1'!CJ1055+'Ref. ACS-Counties-Pt1'!CJ1061</f>
        <v>9243</v>
      </c>
      <c r="S111" s="223">
        <f>'Ref. ACS-Counties-Pt1'!CK1055+'Ref. ACS-Counties-Pt1'!CK1061</f>
        <v>7.1805237905832051E-3</v>
      </c>
      <c r="T111" s="55">
        <f>'Ref. ACS-State'!H1055+'Ref. ACS-State'!H1061</f>
        <v>105591</v>
      </c>
      <c r="U111" s="223">
        <f>'Ref. ACS-State'!I1055+'Ref. ACS-State'!I1061</f>
        <v>8.0948211267694182E-3</v>
      </c>
      <c r="V111" s="224"/>
      <c r="W111" s="30"/>
    </row>
    <row r="112" spans="1:23" x14ac:dyDescent="0.3">
      <c r="A112" s="218" t="s">
        <v>254</v>
      </c>
      <c r="B112" s="30"/>
      <c r="C112" s="30"/>
      <c r="D112" s="30"/>
      <c r="E112" s="30"/>
      <c r="F112" s="30"/>
      <c r="G112" s="30"/>
      <c r="U112" s="30"/>
      <c r="V112" s="30"/>
      <c r="W112" s="30"/>
    </row>
    <row r="113" spans="1:23" x14ac:dyDescent="0.3">
      <c r="B113" s="30"/>
      <c r="C113" s="30"/>
      <c r="D113" s="30"/>
      <c r="E113" s="30"/>
      <c r="F113" s="30"/>
      <c r="G113" s="30"/>
      <c r="U113" s="30"/>
      <c r="V113" s="30"/>
      <c r="W113" s="30"/>
    </row>
    <row r="114" spans="1:23" x14ac:dyDescent="0.3">
      <c r="A114" s="229" t="s">
        <v>1041</v>
      </c>
      <c r="B114" s="30"/>
      <c r="C114" s="179">
        <f>SUM(C109:C111)</f>
        <v>9.3707170370177909E-2</v>
      </c>
      <c r="D114" s="30"/>
      <c r="E114" s="179">
        <f>SUM(E109:E111)</f>
        <v>9.2137101249805758E-2</v>
      </c>
      <c r="F114" s="30"/>
      <c r="G114" s="179">
        <f>SUM(G109:G111)</f>
        <v>8.1860443707999622E-2</v>
      </c>
      <c r="I114" s="179">
        <f>SUM(I109:I111)</f>
        <v>9.7635970678015202E-2</v>
      </c>
      <c r="K114" s="179">
        <f>SUM(K109:K111)</f>
        <v>8.7466253374662545E-2</v>
      </c>
      <c r="M114" s="179">
        <f>SUM(M109:M111)</f>
        <v>7.3995808668792962E-2</v>
      </c>
      <c r="O114" s="179">
        <f>SUM(O109:O111)</f>
        <v>6.9080725482754249E-2</v>
      </c>
      <c r="Q114" s="179">
        <f>SUM(Q109:Q111)</f>
        <v>9.6724489648287726E-2</v>
      </c>
      <c r="S114" s="179">
        <f>SUM(S109:S111)</f>
        <v>8.6223773181524382E-2</v>
      </c>
      <c r="U114" s="179">
        <f>SUM(U109:U111)</f>
        <v>8.2318775161438748E-2</v>
      </c>
      <c r="V114" s="30"/>
      <c r="W114" s="30"/>
    </row>
    <row r="115" spans="1:23" x14ac:dyDescent="0.3">
      <c r="A115" s="229" t="s">
        <v>1042</v>
      </c>
      <c r="B115" s="30"/>
      <c r="C115" s="179">
        <f>SUM(C110:C111)</f>
        <v>2.9824037206160323E-2</v>
      </c>
      <c r="D115" s="30"/>
      <c r="E115" s="179">
        <f>SUM(E110:E111)</f>
        <v>2.7068025247704252E-2</v>
      </c>
      <c r="F115" s="30"/>
      <c r="G115" s="179">
        <f>SUM(G110:G111)</f>
        <v>1.8894412224983892E-2</v>
      </c>
      <c r="I115" s="179">
        <f>SUM(I110:I111)</f>
        <v>2.6492279583788237E-2</v>
      </c>
      <c r="K115" s="179">
        <f>SUM(K110:K111)</f>
        <v>2.041045895410459E-2</v>
      </c>
      <c r="M115" s="179">
        <f>SUM(M110:M111)</f>
        <v>1.9429751451434371E-2</v>
      </c>
      <c r="O115" s="179">
        <f>SUM(O110:O111)</f>
        <v>1.6181899734327019E-2</v>
      </c>
      <c r="Q115" s="179">
        <f>SUM(Q110:Q111)</f>
        <v>2.1130224684963613E-2</v>
      </c>
      <c r="S115" s="179">
        <f>SUM(S110:S111)</f>
        <v>2.3552863819420275E-2</v>
      </c>
      <c r="U115" s="179">
        <f>SUM(U110:U111)</f>
        <v>2.9565481108710906E-2</v>
      </c>
      <c r="V115" s="30"/>
      <c r="W115" s="30"/>
    </row>
    <row r="116" spans="1:23" x14ac:dyDescent="0.3">
      <c r="A116" s="30"/>
      <c r="B116" s="30"/>
      <c r="C116" s="30"/>
      <c r="D116" s="30"/>
      <c r="E116" s="30"/>
      <c r="F116" s="30"/>
      <c r="G116" s="30"/>
      <c r="U116" s="30"/>
      <c r="V116" s="30"/>
    </row>
    <row r="117" spans="1:23" x14ac:dyDescent="0.3">
      <c r="A117" s="31" t="s">
        <v>204</v>
      </c>
    </row>
    <row r="118" spans="1:23" ht="28.8" x14ac:dyDescent="0.3">
      <c r="A118" s="225"/>
      <c r="B118" s="117" t="s">
        <v>19</v>
      </c>
      <c r="C118" s="117" t="s">
        <v>19</v>
      </c>
      <c r="D118" s="117" t="s">
        <v>749</v>
      </c>
      <c r="E118" s="117" t="s">
        <v>749</v>
      </c>
      <c r="F118" s="117" t="s">
        <v>750</v>
      </c>
      <c r="G118" s="117" t="s">
        <v>750</v>
      </c>
      <c r="H118" s="117" t="s">
        <v>751</v>
      </c>
      <c r="I118" s="117" t="s">
        <v>751</v>
      </c>
      <c r="J118" s="117" t="s">
        <v>752</v>
      </c>
      <c r="K118" s="117" t="s">
        <v>752</v>
      </c>
      <c r="L118" s="117" t="s">
        <v>753</v>
      </c>
      <c r="M118" s="117" t="s">
        <v>753</v>
      </c>
      <c r="N118" s="117" t="s">
        <v>754</v>
      </c>
      <c r="O118" s="117" t="s">
        <v>754</v>
      </c>
      <c r="P118" s="117" t="s">
        <v>755</v>
      </c>
      <c r="Q118" s="117" t="s">
        <v>755</v>
      </c>
      <c r="R118" s="117" t="s">
        <v>757</v>
      </c>
      <c r="S118" s="117" t="s">
        <v>757</v>
      </c>
      <c r="T118" s="117" t="s">
        <v>1</v>
      </c>
      <c r="U118" s="117" t="s">
        <v>1</v>
      </c>
      <c r="V118" s="80"/>
    </row>
    <row r="119" spans="1:23" x14ac:dyDescent="0.3">
      <c r="A119" s="109" t="s">
        <v>18</v>
      </c>
      <c r="B119" s="55">
        <f>'Ref. ACS-Counties-Pt1'!H1023</f>
        <v>307906</v>
      </c>
      <c r="C119" s="223"/>
      <c r="D119" s="55">
        <f>'Ref. ACS-Counties-Pt1'!R1023</f>
        <v>270282</v>
      </c>
      <c r="E119" s="223"/>
      <c r="F119" s="55">
        <f>'Ref. ACS-Counties-Pt1'!AB1023</f>
        <v>43452</v>
      </c>
      <c r="G119" s="223"/>
      <c r="H119" s="55">
        <f>'Ref. ACS-Counties-Pt1'!AL1023</f>
        <v>44881</v>
      </c>
      <c r="I119" s="223"/>
      <c r="J119" s="55">
        <f>'Ref. ACS-Counties-Pt1'!AV1023</f>
        <v>80008</v>
      </c>
      <c r="K119" s="223"/>
      <c r="L119" s="55">
        <f>'Ref. ACS-Counties-Pt1'!BF1023</f>
        <v>228567</v>
      </c>
      <c r="M119" s="223"/>
      <c r="N119" s="55">
        <f>'Ref. ACS-Counties-Pt1'!BP1023</f>
        <v>173898</v>
      </c>
      <c r="O119" s="223"/>
      <c r="P119" s="55">
        <f>'Ref. ACS-Counties-Pt1'!BZ1023</f>
        <v>138238</v>
      </c>
      <c r="Q119" s="223"/>
      <c r="R119" s="55">
        <f>'Ref. ACS-Counties-Pt1'!CJ1023</f>
        <v>1287232</v>
      </c>
      <c r="S119" s="223"/>
      <c r="T119" s="55">
        <f>'Ref. ACS-State'!H1023</f>
        <v>13044266</v>
      </c>
      <c r="U119" s="223"/>
      <c r="V119" s="224"/>
      <c r="W119" s="30"/>
    </row>
    <row r="120" spans="1:23" x14ac:dyDescent="0.3">
      <c r="A120" s="109" t="s">
        <v>732</v>
      </c>
      <c r="B120" s="55">
        <f>'Ref. ACS-Counties-Pt1'!H1024</f>
        <v>164124</v>
      </c>
      <c r="C120" s="223">
        <f>'Ref. ACS-Counties-Pt1'!I1024</f>
        <v>0.53303280871434788</v>
      </c>
      <c r="D120" s="55">
        <f>'Ref. ACS-Counties-Pt1'!R1024</f>
        <v>157554</v>
      </c>
      <c r="E120" s="223">
        <f>'Ref. ACS-Counties-Pt1'!S1024</f>
        <v>0.58292450107665328</v>
      </c>
      <c r="F120" s="55">
        <f>'Ref. ACS-Counties-Pt1'!AB1024</f>
        <v>22733</v>
      </c>
      <c r="G120" s="223">
        <f>'Ref. ACS-Counties-Pt1'!AC1024</f>
        <v>0.52317499769860998</v>
      </c>
      <c r="H120" s="55">
        <f>'Ref. ACS-Counties-Pt1'!AL1024</f>
        <v>28772</v>
      </c>
      <c r="I120" s="223">
        <f>'Ref. ACS-Counties-Pt1'!AM1024</f>
        <v>0.64107305986943253</v>
      </c>
      <c r="J120" s="55">
        <f>'Ref. ACS-Counties-Pt1'!AV1024</f>
        <v>41795</v>
      </c>
      <c r="K120" s="223">
        <f>'Ref. ACS-Counties-Pt1'!AW1024</f>
        <v>0.52238526147385267</v>
      </c>
      <c r="L120" s="55">
        <f>'Ref. ACS-Counties-Pt1'!BF1024</f>
        <v>129419</v>
      </c>
      <c r="M120" s="223">
        <f>'Ref. ACS-Counties-Pt1'!BG1024</f>
        <v>0.56621909549497518</v>
      </c>
      <c r="N120" s="55">
        <f>'Ref. ACS-Counties-Pt1'!BP1024</f>
        <v>100576</v>
      </c>
      <c r="O120" s="223">
        <f>'Ref. ACS-Counties-Pt1'!BQ1024</f>
        <v>0.57836202831544925</v>
      </c>
      <c r="P120" s="55">
        <f>'Ref. ACS-Counties-Pt1'!BZ1024</f>
        <v>78866</v>
      </c>
      <c r="Q120" s="223">
        <f>'Ref. ACS-Counties-Pt1'!CA1024</f>
        <v>0.57050883259306417</v>
      </c>
      <c r="R120" s="55">
        <f>'Ref. ACS-Counties-Pt1'!CJ1024</f>
        <v>723839</v>
      </c>
      <c r="S120" s="223">
        <f>'Ref. ACS-Counties-Pt1'!CK1024</f>
        <v>0.56232209889126439</v>
      </c>
      <c r="T120" s="55">
        <f>'Ref. ACS-State'!H1024</f>
        <v>7154580</v>
      </c>
      <c r="U120" s="223">
        <f>'Ref. ACS-State'!I1024</f>
        <v>0.54848467518218347</v>
      </c>
      <c r="V120" s="224"/>
      <c r="W120" s="218" t="s">
        <v>254</v>
      </c>
    </row>
    <row r="121" spans="1:23" x14ac:dyDescent="0.3">
      <c r="A121" s="109" t="s">
        <v>119</v>
      </c>
      <c r="B121" s="55">
        <f>'Ref. ACS-Counties-Pt1'!H1025</f>
        <v>31367</v>
      </c>
      <c r="C121" s="223">
        <f>'Ref. ACS-Counties-Pt1'!I1025</f>
        <v>0.10187199989607218</v>
      </c>
      <c r="D121" s="55">
        <f>'Ref. ACS-Counties-Pt1'!R1025</f>
        <v>29232</v>
      </c>
      <c r="E121" s="223">
        <f>'Ref. ACS-Counties-Pt1'!S1025</f>
        <v>0.108153706129154</v>
      </c>
      <c r="F121" s="55">
        <f>'Ref. ACS-Counties-Pt1'!AB1025</f>
        <v>3728</v>
      </c>
      <c r="G121" s="223">
        <f>'Ref. ACS-Counties-Pt1'!AC1025</f>
        <v>8.5795820675688111E-2</v>
      </c>
      <c r="H121" s="55">
        <f>'Ref. ACS-Counties-Pt1'!AL1025</f>
        <v>4902</v>
      </c>
      <c r="I121" s="223">
        <f>'Ref. ACS-Counties-Pt1'!AM1025</f>
        <v>0.10922216528152225</v>
      </c>
      <c r="J121" s="55">
        <f>'Ref. ACS-Counties-Pt1'!AV1025</f>
        <v>7622</v>
      </c>
      <c r="K121" s="223">
        <f>'Ref. ACS-Counties-Pt1'!AW1025</f>
        <v>9.5265473452654736E-2</v>
      </c>
      <c r="L121" s="55">
        <f>'Ref. ACS-Counties-Pt1'!BF1025</f>
        <v>23516</v>
      </c>
      <c r="M121" s="223">
        <f>'Ref. ACS-Counties-Pt1'!BG1025</f>
        <v>0.10288449338705938</v>
      </c>
      <c r="N121" s="55">
        <f>'Ref. ACS-Counties-Pt1'!BP1025</f>
        <v>18252</v>
      </c>
      <c r="O121" s="223">
        <f>'Ref. ACS-Counties-Pt1'!BQ1025</f>
        <v>0.10495807887382258</v>
      </c>
      <c r="P121" s="55">
        <f>'Ref. ACS-Counties-Pt1'!BZ1025</f>
        <v>13982</v>
      </c>
      <c r="Q121" s="223">
        <f>'Ref. ACS-Counties-Pt1'!CA1025</f>
        <v>0.10114440313083234</v>
      </c>
      <c r="R121" s="55">
        <f>'Ref. ACS-Counties-Pt1'!CJ1025</f>
        <v>132601</v>
      </c>
      <c r="S121" s="223">
        <f>'Ref. ACS-Counties-Pt1'!CK1025</f>
        <v>0.10301251056530603</v>
      </c>
      <c r="T121" s="55">
        <f>'Ref. ACS-State'!H1025</f>
        <v>1409600</v>
      </c>
      <c r="U121" s="223">
        <f>'Ref. ACS-State'!I1025</f>
        <v>0.10806280706020562</v>
      </c>
      <c r="V121" s="224"/>
      <c r="W121" s="30"/>
    </row>
    <row r="122" spans="1:23" x14ac:dyDescent="0.3">
      <c r="A122" s="109" t="s">
        <v>112</v>
      </c>
      <c r="B122" s="55">
        <f>'Ref. ACS-Counties-Pt1'!H1026</f>
        <v>53038</v>
      </c>
      <c r="C122" s="223">
        <f>'Ref. ACS-Counties-Pt1'!I1026</f>
        <v>0.17225386968750203</v>
      </c>
      <c r="D122" s="55">
        <f>'Ref. ACS-Counties-Pt1'!R1026</f>
        <v>49612</v>
      </c>
      <c r="E122" s="223">
        <f>'Ref. ACS-Counties-Pt1'!S1026</f>
        <v>0.18355643365077956</v>
      </c>
      <c r="F122" s="55">
        <f>'Ref. ACS-Counties-Pt1'!AB1026</f>
        <v>7031</v>
      </c>
      <c r="G122" s="223">
        <f>'Ref. ACS-Counties-Pt1'!AC1026</f>
        <v>0.16181073368314461</v>
      </c>
      <c r="H122" s="55">
        <f>'Ref. ACS-Counties-Pt1'!AL1026</f>
        <v>10724</v>
      </c>
      <c r="I122" s="223">
        <f>'Ref. ACS-Counties-Pt1'!AM1026</f>
        <v>0.23894298255386467</v>
      </c>
      <c r="J122" s="55">
        <f>'Ref. ACS-Counties-Pt1'!AV1026</f>
        <v>13737</v>
      </c>
      <c r="K122" s="223">
        <f>'Ref. ACS-Counties-Pt1'!AW1026</f>
        <v>0.17169533046695332</v>
      </c>
      <c r="L122" s="55">
        <f>'Ref. ACS-Counties-Pt1'!BF1026</f>
        <v>41942</v>
      </c>
      <c r="M122" s="223">
        <f>'Ref. ACS-Counties-Pt1'!BG1026</f>
        <v>0.18349980530872786</v>
      </c>
      <c r="N122" s="55">
        <f>'Ref. ACS-Counties-Pt1'!BP1026</f>
        <v>33843</v>
      </c>
      <c r="O122" s="223">
        <f>'Ref. ACS-Counties-Pt1'!BQ1026</f>
        <v>0.19461408411827624</v>
      </c>
      <c r="P122" s="55">
        <f>'Ref. ACS-Counties-Pt1'!BZ1026</f>
        <v>23777</v>
      </c>
      <c r="Q122" s="223">
        <f>'Ref. ACS-Counties-Pt1'!CA1026</f>
        <v>0.17200046296966101</v>
      </c>
      <c r="R122" s="55">
        <f>'Ref. ACS-Counties-Pt1'!CJ1026</f>
        <v>233704</v>
      </c>
      <c r="S122" s="223">
        <f>'Ref. ACS-Counties-Pt1'!CK1026</f>
        <v>0.18155546164172426</v>
      </c>
      <c r="T122" s="55">
        <f>'Ref. ACS-State'!H1026</f>
        <v>2398842</v>
      </c>
      <c r="U122" s="223">
        <f>'Ref. ACS-State'!I1026</f>
        <v>0.18390011365913575</v>
      </c>
      <c r="V122" s="224"/>
      <c r="W122" s="30"/>
    </row>
    <row r="123" spans="1:23" x14ac:dyDescent="0.3">
      <c r="A123" s="109" t="s">
        <v>113</v>
      </c>
      <c r="B123" s="55">
        <f>'Ref. ACS-Counties-Pt1'!H1027</f>
        <v>26643</v>
      </c>
      <c r="C123" s="223">
        <f>'Ref. ACS-Counties-Pt1'!I1027</f>
        <v>8.6529655154495205E-2</v>
      </c>
      <c r="D123" s="55">
        <f>'Ref. ACS-Counties-Pt1'!R1027</f>
        <v>24569</v>
      </c>
      <c r="E123" s="223">
        <f>'Ref. ACS-Counties-Pt1'!S1027</f>
        <v>9.090135488119816E-2</v>
      </c>
      <c r="F123" s="55">
        <f>'Ref. ACS-Counties-Pt1'!AB1027</f>
        <v>4337</v>
      </c>
      <c r="G123" s="223">
        <f>'Ref. ACS-Counties-Pt1'!AC1027</f>
        <v>9.9811286016754125E-2</v>
      </c>
      <c r="H123" s="55">
        <f>'Ref. ACS-Counties-Pt1'!AL1027</f>
        <v>3933</v>
      </c>
      <c r="I123" s="223">
        <f>'Ref. ACS-Counties-Pt1'!AM1027</f>
        <v>8.7631737260756223E-2</v>
      </c>
      <c r="J123" s="55">
        <f>'Ref. ACS-Counties-Pt1'!AV1027</f>
        <v>6268</v>
      </c>
      <c r="K123" s="223">
        <f>'Ref. ACS-Counties-Pt1'!AW1027</f>
        <v>7.8342165783421652E-2</v>
      </c>
      <c r="L123" s="55">
        <f>'Ref. ACS-Counties-Pt1'!BF1027</f>
        <v>20694</v>
      </c>
      <c r="M123" s="223">
        <f>'Ref. ACS-Counties-Pt1'!BG1027</f>
        <v>9.0538004173830872E-2</v>
      </c>
      <c r="N123" s="55">
        <f>'Ref. ACS-Counties-Pt1'!BP1027</f>
        <v>16217</v>
      </c>
      <c r="O123" s="223">
        <f>'Ref. ACS-Counties-Pt1'!BQ1027</f>
        <v>9.3255816628138338E-2</v>
      </c>
      <c r="P123" s="55">
        <f>'Ref. ACS-Counties-Pt1'!BZ1027</f>
        <v>12417</v>
      </c>
      <c r="Q123" s="223">
        <f>'Ref. ACS-Counties-Pt1'!CA1027</f>
        <v>8.9823348138717285E-2</v>
      </c>
      <c r="R123" s="55">
        <f>'Ref. ACS-Counties-Pt1'!CJ1027</f>
        <v>115078</v>
      </c>
      <c r="S123" s="223">
        <f>'Ref. ACS-Counties-Pt1'!CK1027</f>
        <v>8.9399579873713525E-2</v>
      </c>
      <c r="T123" s="55">
        <f>'Ref. ACS-State'!H1027</f>
        <v>1217196</v>
      </c>
      <c r="U123" s="223">
        <f>'Ref. ACS-State'!I1027</f>
        <v>9.3312724533523003E-2</v>
      </c>
      <c r="V123" s="224"/>
      <c r="W123" s="30"/>
    </row>
    <row r="124" spans="1:23" x14ac:dyDescent="0.3">
      <c r="A124" s="109" t="s">
        <v>114</v>
      </c>
      <c r="B124" s="55">
        <f>'Ref. ACS-Counties-Pt1'!H1028</f>
        <v>24761</v>
      </c>
      <c r="C124" s="223">
        <f>'Ref. ACS-Counties-Pt1'!I1028</f>
        <v>8.0417400115619708E-2</v>
      </c>
      <c r="D124" s="55">
        <f>'Ref. ACS-Counties-Pt1'!R1028</f>
        <v>26794</v>
      </c>
      <c r="E124" s="223">
        <f>'Ref. ACS-Counties-Pt1'!S1028</f>
        <v>9.9133497606203894E-2</v>
      </c>
      <c r="F124" s="55">
        <f>'Ref. ACS-Counties-Pt1'!AB1028</f>
        <v>3825</v>
      </c>
      <c r="G124" s="223">
        <f>'Ref. ACS-Counties-Pt1'!AC1028</f>
        <v>8.8028169014084501E-2</v>
      </c>
      <c r="H124" s="55">
        <f>'Ref. ACS-Counties-Pt1'!AL1028</f>
        <v>4484</v>
      </c>
      <c r="I124" s="223">
        <f>'Ref. ACS-Counties-Pt1'!AM1028</f>
        <v>9.9908647311780036E-2</v>
      </c>
      <c r="J124" s="55">
        <f>'Ref. ACS-Counties-Pt1'!AV1028</f>
        <v>5904</v>
      </c>
      <c r="K124" s="223">
        <f>'Ref. ACS-Counties-Pt1'!AW1028</f>
        <v>7.3792620737926209E-2</v>
      </c>
      <c r="L124" s="55">
        <f>'Ref. ACS-Counties-Pt1'!BF1028</f>
        <v>19904</v>
      </c>
      <c r="M124" s="223">
        <f>'Ref. ACS-Counties-Pt1'!BG1028</f>
        <v>8.7081687207689648E-2</v>
      </c>
      <c r="N124" s="55">
        <f>'Ref. ACS-Counties-Pt1'!BP1028</f>
        <v>16055</v>
      </c>
      <c r="O124" s="223">
        <f>'Ref. ACS-Counties-Pt1'!BQ1028</f>
        <v>9.2324236046418012E-2</v>
      </c>
      <c r="P124" s="55">
        <f>'Ref. ACS-Counties-Pt1'!BZ1028</f>
        <v>13437</v>
      </c>
      <c r="Q124" s="223">
        <f>'Ref. ACS-Counties-Pt1'!CA1028</f>
        <v>9.720192711121399E-2</v>
      </c>
      <c r="R124" s="55">
        <f>'Ref. ACS-Counties-Pt1'!CJ1028</f>
        <v>115164</v>
      </c>
      <c r="S124" s="223">
        <f>'Ref. ACS-Counties-Pt1'!CK1028</f>
        <v>8.9466389897081486E-2</v>
      </c>
      <c r="T124" s="55">
        <f>'Ref. ACS-State'!H1028</f>
        <v>1154691</v>
      </c>
      <c r="U124" s="223">
        <f>'Ref. ACS-State'!I1028</f>
        <v>8.8520963923918755E-2</v>
      </c>
      <c r="V124" s="224"/>
      <c r="W124" s="30"/>
    </row>
    <row r="125" spans="1:23" x14ac:dyDescent="0.3">
      <c r="A125" s="109" t="s">
        <v>115</v>
      </c>
      <c r="B125" s="55">
        <f>'Ref. ACS-Counties-Pt1'!H1029</f>
        <v>14626</v>
      </c>
      <c r="C125" s="223">
        <f>'Ref. ACS-Counties-Pt1'!I1029</f>
        <v>4.750151020116529E-2</v>
      </c>
      <c r="D125" s="55">
        <f>'Ref. ACS-Counties-Pt1'!R1029</f>
        <v>15673</v>
      </c>
      <c r="E125" s="223">
        <f>'Ref. ACS-Counties-Pt1'!S1029</f>
        <v>5.7987583338883091E-2</v>
      </c>
      <c r="F125" s="55">
        <f>'Ref. ACS-Counties-Pt1'!AB1029</f>
        <v>2274</v>
      </c>
      <c r="G125" s="223">
        <f>'Ref. ACS-Counties-Pt1'!AC1029</f>
        <v>5.233360950013808E-2</v>
      </c>
      <c r="H125" s="55">
        <f>'Ref. ACS-Counties-Pt1'!AL1029</f>
        <v>2521</v>
      </c>
      <c r="I125" s="223">
        <f>'Ref. ACS-Counties-Pt1'!AM1029</f>
        <v>5.6170762683540917E-2</v>
      </c>
      <c r="J125" s="55">
        <f>'Ref. ACS-Counties-Pt1'!AV1029</f>
        <v>4765</v>
      </c>
      <c r="K125" s="223">
        <f>'Ref. ACS-Counties-Pt1'!AW1029</f>
        <v>5.955654434556544E-2</v>
      </c>
      <c r="L125" s="55">
        <f>'Ref. ACS-Counties-Pt1'!BF1029</f>
        <v>13751</v>
      </c>
      <c r="M125" s="223">
        <f>'Ref. ACS-Counties-Pt1'!BG1029</f>
        <v>6.0161790634693547E-2</v>
      </c>
      <c r="N125" s="55">
        <f>'Ref. ACS-Counties-Pt1'!BP1029</f>
        <v>8848</v>
      </c>
      <c r="O125" s="223">
        <f>'Ref. ACS-Counties-Pt1'!BQ1029</f>
        <v>5.0880401154699884E-2</v>
      </c>
      <c r="P125" s="55">
        <f>'Ref. ACS-Counties-Pt1'!BZ1029</f>
        <v>7893</v>
      </c>
      <c r="Q125" s="223">
        <f>'Ref. ACS-Counties-Pt1'!CA1029</f>
        <v>5.7097180225408356E-2</v>
      </c>
      <c r="R125" s="55">
        <f>'Ref. ACS-Counties-Pt1'!CJ1029</f>
        <v>70351</v>
      </c>
      <c r="S125" s="223">
        <f>'Ref. ACS-Counties-Pt1'!CK1029</f>
        <v>5.4652929697210757E-2</v>
      </c>
      <c r="T125" s="55">
        <f>'Ref. ACS-State'!H1029</f>
        <v>553291</v>
      </c>
      <c r="U125" s="223">
        <f>'Ref. ACS-State'!I1029</f>
        <v>4.2416414997976888E-2</v>
      </c>
      <c r="V125" s="224"/>
      <c r="W125" s="30"/>
    </row>
    <row r="126" spans="1:23" x14ac:dyDescent="0.3">
      <c r="A126" s="109" t="s">
        <v>116</v>
      </c>
      <c r="B126" s="55">
        <f>'Ref. ACS-Counties-Pt1'!H1030</f>
        <v>7544</v>
      </c>
      <c r="C126" s="223">
        <f>'Ref. ACS-Counties-Pt1'!I1030</f>
        <v>2.450098406656577E-2</v>
      </c>
      <c r="D126" s="55">
        <f>'Ref. ACS-Counties-Pt1'!R1030</f>
        <v>6935</v>
      </c>
      <c r="E126" s="223">
        <f>'Ref. ACS-Counties-Pt1'!S1030</f>
        <v>2.565838642602911E-2</v>
      </c>
      <c r="F126" s="55">
        <f>'Ref. ACS-Counties-Pt1'!AB1030</f>
        <v>947</v>
      </c>
      <c r="G126" s="223">
        <f>'Ref. ACS-Counties-Pt1'!AC1030</f>
        <v>2.1794163674859614E-2</v>
      </c>
      <c r="H126" s="55">
        <f>'Ref. ACS-Counties-Pt1'!AL1030</f>
        <v>1149</v>
      </c>
      <c r="I126" s="223">
        <f>'Ref. ACS-Counties-Pt1'!AM1030</f>
        <v>2.5601033845056929E-2</v>
      </c>
      <c r="J126" s="55">
        <f>'Ref. ACS-Counties-Pt1'!AV1030</f>
        <v>1974</v>
      </c>
      <c r="K126" s="223">
        <f>'Ref. ACS-Counties-Pt1'!AW1030</f>
        <v>2.4672532746725328E-2</v>
      </c>
      <c r="L126" s="55">
        <f>'Ref. ACS-Counties-Pt1'!BF1030</f>
        <v>5033</v>
      </c>
      <c r="M126" s="223">
        <f>'Ref. ACS-Counties-Pt1'!BG1030</f>
        <v>2.2019801633656653E-2</v>
      </c>
      <c r="N126" s="55">
        <f>'Ref. ACS-Counties-Pt1'!BP1030</f>
        <v>4129</v>
      </c>
      <c r="O126" s="223">
        <f>'Ref. ACS-Counties-Pt1'!BQ1030</f>
        <v>2.3743803839032077E-2</v>
      </c>
      <c r="P126" s="55">
        <f>'Ref. ACS-Counties-Pt1'!BZ1030</f>
        <v>4219</v>
      </c>
      <c r="Q126" s="223">
        <f>'Ref. ACS-Counties-Pt1'!CA1030</f>
        <v>3.0519828122513346E-2</v>
      </c>
      <c r="R126" s="55">
        <f>'Ref. ACS-Counties-Pt1'!CJ1030</f>
        <v>31930</v>
      </c>
      <c r="S126" s="223">
        <f>'Ref. ACS-Counties-Pt1'!CK1030</f>
        <v>2.4805163327201313E-2</v>
      </c>
      <c r="T126" s="55">
        <f>'Ref. ACS-State'!H1030</f>
        <v>234257</v>
      </c>
      <c r="U126" s="223">
        <f>'Ref. ACS-State'!I1030</f>
        <v>1.795861875248481E-2</v>
      </c>
      <c r="V126" s="224"/>
      <c r="W126" s="30"/>
    </row>
    <row r="127" spans="1:23" x14ac:dyDescent="0.3">
      <c r="A127" s="109" t="s">
        <v>255</v>
      </c>
      <c r="B127" s="55">
        <f>'Ref. ACS-Counties-Pt1'!H1031</f>
        <v>6145</v>
      </c>
      <c r="C127" s="223">
        <f>'Ref. ACS-Counties-Pt1'!I1031</f>
        <v>1.9957389592927713E-2</v>
      </c>
      <c r="D127" s="55">
        <f>'Ref. ACS-Counties-Pt1'!R1031</f>
        <v>4739</v>
      </c>
      <c r="E127" s="223">
        <f>'Ref. ACS-Counties-Pt1'!S1031</f>
        <v>1.7533539044405473E-2</v>
      </c>
      <c r="F127" s="55">
        <f>'Ref. ACS-Counties-Pt1'!AB1031</f>
        <v>591</v>
      </c>
      <c r="G127" s="223">
        <f>'Ref. ACS-Counties-Pt1'!AC1031</f>
        <v>1.36012151339409E-2</v>
      </c>
      <c r="H127" s="55">
        <f>'Ref. ACS-Counties-Pt1'!AL1031</f>
        <v>1059</v>
      </c>
      <c r="I127" s="223">
        <f>'Ref. ACS-Counties-Pt1'!AM1031</f>
        <v>2.3595730932911476E-2</v>
      </c>
      <c r="J127" s="55">
        <f>'Ref. ACS-Counties-Pt1'!AV1031</f>
        <v>1525</v>
      </c>
      <c r="K127" s="223">
        <f>'Ref. ACS-Counties-Pt1'!AW1031</f>
        <v>1.9060593940605941E-2</v>
      </c>
      <c r="L127" s="55">
        <f>'Ref. ACS-Counties-Pt1'!BF1031</f>
        <v>4579</v>
      </c>
      <c r="M127" s="223">
        <f>'Ref. ACS-Counties-Pt1'!BG1031</f>
        <v>2.003351314931727E-2</v>
      </c>
      <c r="N127" s="55">
        <f>'Ref. ACS-Counties-Pt1'!BP1031</f>
        <v>3232</v>
      </c>
      <c r="O127" s="223">
        <f>'Ref. ACS-Counties-Pt1'!BQ1031</f>
        <v>1.8585607655062161E-2</v>
      </c>
      <c r="P127" s="55">
        <f>'Ref. ACS-Counties-Pt1'!BZ1031</f>
        <v>3141</v>
      </c>
      <c r="Q127" s="223">
        <f>'Ref. ACS-Counties-Pt1'!CA1031</f>
        <v>2.2721682894717807E-2</v>
      </c>
      <c r="R127" s="55">
        <f>'Ref. ACS-Counties-Pt1'!CJ1031</f>
        <v>25011</v>
      </c>
      <c r="S127" s="223">
        <f>'Ref. ACS-Counties-Pt1'!CK1031</f>
        <v>1.9430063889026999E-2</v>
      </c>
      <c r="T127" s="55">
        <f>'Ref. ACS-State'!H1031</f>
        <v>186703</v>
      </c>
      <c r="U127" s="223">
        <f>'Ref. ACS-State'!I1031</f>
        <v>1.4313032254938683E-2</v>
      </c>
      <c r="V127" s="224"/>
      <c r="W127" s="30"/>
    </row>
    <row r="128" spans="1:23" x14ac:dyDescent="0.3">
      <c r="A128" s="109" t="s">
        <v>731</v>
      </c>
      <c r="B128" s="55">
        <f>'Ref. ACS-Counties-Pt1'!H1032</f>
        <v>143782</v>
      </c>
      <c r="C128" s="223">
        <f>'Ref. ACS-Counties-Pt1'!I1032</f>
        <v>0.46696719128565212</v>
      </c>
      <c r="D128" s="55">
        <f>'Ref. ACS-Counties-Pt1'!R1032</f>
        <v>112728</v>
      </c>
      <c r="E128" s="223">
        <f>'Ref. ACS-Counties-Pt1'!S1032</f>
        <v>0.41707549892334672</v>
      </c>
      <c r="F128" s="55">
        <f>'Ref. ACS-Counties-Pt1'!AB1032</f>
        <v>20719</v>
      </c>
      <c r="G128" s="223">
        <f>'Ref. ACS-Counties-Pt1'!AC1032</f>
        <v>0.47682500230139002</v>
      </c>
      <c r="H128" s="55">
        <f>'Ref. ACS-Counties-Pt1'!AL1032</f>
        <v>16109</v>
      </c>
      <c r="I128" s="223">
        <f>'Ref. ACS-Counties-Pt1'!AM1032</f>
        <v>0.35892694013056747</v>
      </c>
      <c r="J128" s="55">
        <f>'Ref. ACS-Counties-Pt1'!AV1032</f>
        <v>38213</v>
      </c>
      <c r="K128" s="223">
        <f>'Ref. ACS-Counties-Pt1'!AW1032</f>
        <v>0.47761473852614739</v>
      </c>
      <c r="L128" s="55">
        <f>'Ref. ACS-Counties-Pt1'!BF1032</f>
        <v>99148</v>
      </c>
      <c r="M128" s="223">
        <f>'Ref. ACS-Counties-Pt1'!BG1032</f>
        <v>0.43378090450502477</v>
      </c>
      <c r="N128" s="55">
        <f>'Ref. ACS-Counties-Pt1'!BP1032</f>
        <v>73322</v>
      </c>
      <c r="O128" s="223">
        <f>'Ref. ACS-Counties-Pt1'!BQ1032</f>
        <v>0.42163797168455069</v>
      </c>
      <c r="P128" s="55">
        <f>'Ref. ACS-Counties-Pt1'!BZ1032</f>
        <v>59372</v>
      </c>
      <c r="Q128" s="223">
        <f>'Ref. ACS-Counties-Pt1'!CA1032</f>
        <v>0.42949116740693588</v>
      </c>
      <c r="R128" s="55">
        <f>'Ref. ACS-Counties-Pt1'!CJ1032</f>
        <v>563393</v>
      </c>
      <c r="S128" s="223">
        <f>'Ref. ACS-Counties-Pt1'!CK1032</f>
        <v>0.43767790110873567</v>
      </c>
      <c r="T128" s="55">
        <f>'Ref. ACS-State'!H1032</f>
        <v>5889686</v>
      </c>
      <c r="U128" s="223">
        <f>'Ref. ACS-State'!I1032</f>
        <v>0.45151532481781648</v>
      </c>
      <c r="V128" s="224"/>
      <c r="W128" s="30"/>
    </row>
    <row r="129" spans="1:23" x14ac:dyDescent="0.3">
      <c r="A129" s="109" t="s">
        <v>119</v>
      </c>
      <c r="B129" s="55">
        <f>'Ref. ACS-Counties-Pt1'!H1033</f>
        <v>36873</v>
      </c>
      <c r="C129" s="223">
        <f>'Ref. ACS-Counties-Pt1'!I1033</f>
        <v>0.11975408079089073</v>
      </c>
      <c r="D129" s="55">
        <f>'Ref. ACS-Counties-Pt1'!R1033</f>
        <v>26801</v>
      </c>
      <c r="E129" s="223">
        <f>'Ref. ACS-Counties-Pt1'!S1033</f>
        <v>9.9159396482192672E-2</v>
      </c>
      <c r="F129" s="55">
        <f>'Ref. ACS-Counties-Pt1'!AB1033</f>
        <v>3933</v>
      </c>
      <c r="G129" s="223">
        <f>'Ref. ACS-Counties-Pt1'!AC1033</f>
        <v>9.0513670256835127E-2</v>
      </c>
      <c r="H129" s="55">
        <f>'Ref. ACS-Counties-Pt1'!AL1033</f>
        <v>2949</v>
      </c>
      <c r="I129" s="223">
        <f>'Ref. ACS-Counties-Pt1'!AM1033</f>
        <v>6.5707092087965949E-2</v>
      </c>
      <c r="J129" s="55">
        <f>'Ref. ACS-Counties-Pt1'!AV1033</f>
        <v>7287</v>
      </c>
      <c r="K129" s="223">
        <f>'Ref. ACS-Counties-Pt1'!AW1033</f>
        <v>9.1078392160783922E-2</v>
      </c>
      <c r="L129" s="55">
        <f>'Ref. ACS-Counties-Pt1'!BF1033</f>
        <v>22958</v>
      </c>
      <c r="M129" s="223">
        <f>'Ref. ACS-Counties-Pt1'!BG1033</f>
        <v>0.10044319608692419</v>
      </c>
      <c r="N129" s="55">
        <f>'Ref. ACS-Counties-Pt1'!BP1033</f>
        <v>17394</v>
      </c>
      <c r="O129" s="223">
        <f>'Ref. ACS-Counties-Pt1'!BQ1033</f>
        <v>0.10002415208915572</v>
      </c>
      <c r="P129" s="55">
        <f>'Ref. ACS-Counties-Pt1'!BZ1033</f>
        <v>11419</v>
      </c>
      <c r="Q129" s="223">
        <f>'Ref. ACS-Counties-Pt1'!CA1033</f>
        <v>8.2603914987195992E-2</v>
      </c>
      <c r="R129" s="55">
        <f>'Ref. ACS-Counties-Pt1'!CJ1033</f>
        <v>129614</v>
      </c>
      <c r="S129" s="223">
        <f>'Ref. ACS-Counties-Pt1'!CK1033</f>
        <v>0.10069202754437429</v>
      </c>
      <c r="T129" s="55">
        <f>'Ref. ACS-State'!H1033</f>
        <v>1696504</v>
      </c>
      <c r="U129" s="223">
        <f>'Ref. ACS-State'!I1033</f>
        <v>0.13005745206361172</v>
      </c>
      <c r="V129" s="224"/>
      <c r="W129" s="30"/>
    </row>
    <row r="130" spans="1:23" x14ac:dyDescent="0.3">
      <c r="A130" s="109" t="s">
        <v>112</v>
      </c>
      <c r="B130" s="55">
        <f>'Ref. ACS-Counties-Pt1'!H1034</f>
        <v>32128</v>
      </c>
      <c r="C130" s="223">
        <f>'Ref. ACS-Counties-Pt1'!I1034</f>
        <v>0.10434353341604256</v>
      </c>
      <c r="D130" s="55">
        <f>'Ref. ACS-Counties-Pt1'!R1034</f>
        <v>25141</v>
      </c>
      <c r="E130" s="223">
        <f>'Ref. ACS-Counties-Pt1'!S1034</f>
        <v>9.3017663033424347E-2</v>
      </c>
      <c r="F130" s="55">
        <f>'Ref. ACS-Counties-Pt1'!AB1034</f>
        <v>4807</v>
      </c>
      <c r="G130" s="223">
        <f>'Ref. ACS-Counties-Pt1'!AC1034</f>
        <v>0.11062781920279849</v>
      </c>
      <c r="H130" s="55">
        <f>'Ref. ACS-Counties-Pt1'!AL1034</f>
        <v>2992</v>
      </c>
      <c r="I130" s="223">
        <f>'Ref. ACS-Counties-Pt1'!AM1034</f>
        <v>6.6665181257102121E-2</v>
      </c>
      <c r="J130" s="55">
        <f>'Ref. ACS-Counties-Pt1'!AV1034</f>
        <v>7681</v>
      </c>
      <c r="K130" s="223">
        <f>'Ref. ACS-Counties-Pt1'!AW1034</f>
        <v>9.6002899710028997E-2</v>
      </c>
      <c r="L130" s="55">
        <f>'Ref. ACS-Counties-Pt1'!BF1034</f>
        <v>22154</v>
      </c>
      <c r="M130" s="223">
        <f>'Ref. ACS-Counties-Pt1'!BG1034</f>
        <v>9.692562793404122E-2</v>
      </c>
      <c r="N130" s="55">
        <f>'Ref. ACS-Counties-Pt1'!BP1034</f>
        <v>16811</v>
      </c>
      <c r="O130" s="223">
        <f>'Ref. ACS-Counties-Pt1'!BQ1034</f>
        <v>9.6671612094446163E-2</v>
      </c>
      <c r="P130" s="55">
        <f>'Ref. ACS-Counties-Pt1'!BZ1034</f>
        <v>12131</v>
      </c>
      <c r="Q130" s="223">
        <f>'Ref. ACS-Counties-Pt1'!CA1034</f>
        <v>8.7754452466036831E-2</v>
      </c>
      <c r="R130" s="55">
        <f>'Ref. ACS-Counties-Pt1'!CJ1034</f>
        <v>123845</v>
      </c>
      <c r="S130" s="223">
        <f>'Ref. ACS-Counties-Pt1'!CK1034</f>
        <v>9.6210317953562371E-2</v>
      </c>
      <c r="T130" s="55">
        <f>'Ref. ACS-State'!H1034</f>
        <v>1569047</v>
      </c>
      <c r="U130" s="223">
        <f>'Ref. ACS-State'!I1034</f>
        <v>0.1202863388403763</v>
      </c>
      <c r="V130" s="224"/>
    </row>
    <row r="131" spans="1:23" x14ac:dyDescent="0.3">
      <c r="A131" s="109" t="s">
        <v>113</v>
      </c>
      <c r="B131" s="55">
        <f>'Ref. ACS-Counties-Pt1'!H1035</f>
        <v>24545</v>
      </c>
      <c r="C131" s="223">
        <f>'Ref. ACS-Counties-Pt1'!I1035</f>
        <v>7.9715887316258852E-2</v>
      </c>
      <c r="D131" s="55">
        <f>'Ref. ACS-Counties-Pt1'!R1035</f>
        <v>18963</v>
      </c>
      <c r="E131" s="223">
        <f>'Ref. ACS-Counties-Pt1'!S1035</f>
        <v>7.016005505361067E-2</v>
      </c>
      <c r="F131" s="55">
        <f>'Ref. ACS-Counties-Pt1'!AB1035</f>
        <v>4250</v>
      </c>
      <c r="G131" s="223">
        <f>'Ref. ACS-Counties-Pt1'!AC1035</f>
        <v>9.7809076682316115E-2</v>
      </c>
      <c r="H131" s="55">
        <f>'Ref. ACS-Counties-Pt1'!AL1035</f>
        <v>2422</v>
      </c>
      <c r="I131" s="223">
        <f>'Ref. ACS-Counties-Pt1'!AM1035</f>
        <v>5.3964929480180925E-2</v>
      </c>
      <c r="J131" s="55">
        <f>'Ref. ACS-Counties-Pt1'!AV1035</f>
        <v>6921</v>
      </c>
      <c r="K131" s="223">
        <f>'Ref. ACS-Counties-Pt1'!AW1035</f>
        <v>8.65038496150385E-2</v>
      </c>
      <c r="L131" s="55">
        <f>'Ref. ACS-Counties-Pt1'!BF1035</f>
        <v>16936</v>
      </c>
      <c r="M131" s="223">
        <f>'Ref. ACS-Counties-Pt1'!BG1035</f>
        <v>7.4096435618440107E-2</v>
      </c>
      <c r="N131" s="55">
        <f>'Ref. ACS-Counties-Pt1'!BP1035</f>
        <v>12852</v>
      </c>
      <c r="O131" s="223">
        <f>'Ref. ACS-Counties-Pt1'!BQ1035</f>
        <v>7.3905392816478621E-2</v>
      </c>
      <c r="P131" s="55">
        <f>'Ref. ACS-Counties-Pt1'!BZ1035</f>
        <v>10026</v>
      </c>
      <c r="Q131" s="223">
        <f>'Ref. ACS-Counties-Pt1'!CA1035</f>
        <v>7.2527090959070589E-2</v>
      </c>
      <c r="R131" s="55">
        <f>'Ref. ACS-Counties-Pt1'!CJ1035</f>
        <v>96915</v>
      </c>
      <c r="S131" s="223">
        <f>'Ref. ACS-Counties-Pt1'!CK1035</f>
        <v>7.5289458310545412E-2</v>
      </c>
      <c r="T131" s="55">
        <f>'Ref. ACS-State'!H1035</f>
        <v>960116</v>
      </c>
      <c r="U131" s="223">
        <f>'Ref. ACS-State'!I1035</f>
        <v>7.3604448115363486E-2</v>
      </c>
      <c r="V131" s="224"/>
    </row>
    <row r="132" spans="1:23" x14ac:dyDescent="0.3">
      <c r="A132" s="109" t="s">
        <v>114</v>
      </c>
      <c r="B132" s="55">
        <f>'Ref. ACS-Counties-Pt1'!H1036</f>
        <v>22341</v>
      </c>
      <c r="C132" s="223">
        <f>'Ref. ACS-Counties-Pt1'!I1036</f>
        <v>7.2557858567225061E-2</v>
      </c>
      <c r="D132" s="55">
        <f>'Ref. ACS-Counties-Pt1'!R1036</f>
        <v>19123</v>
      </c>
      <c r="E132" s="223">
        <f>'Ref. ACS-Counties-Pt1'!S1036</f>
        <v>7.0752029361925692E-2</v>
      </c>
      <c r="F132" s="55">
        <f>'Ref. ACS-Counties-Pt1'!AB1036</f>
        <v>3452</v>
      </c>
      <c r="G132" s="223">
        <f>'Ref. ACS-Counties-Pt1'!AC1036</f>
        <v>7.9443984166436526E-2</v>
      </c>
      <c r="H132" s="55">
        <f>'Ref. ACS-Counties-Pt1'!AL1036</f>
        <v>3154</v>
      </c>
      <c r="I132" s="223">
        <f>'Ref. ACS-Counties-Pt1'!AM1036</f>
        <v>7.0274726498963921E-2</v>
      </c>
      <c r="J132" s="55">
        <f>'Ref. ACS-Counties-Pt1'!AV1036</f>
        <v>6336</v>
      </c>
      <c r="K132" s="223">
        <f>'Ref. ACS-Counties-Pt1'!AW1036</f>
        <v>7.9192080791920805E-2</v>
      </c>
      <c r="L132" s="55">
        <f>'Ref. ACS-Counties-Pt1'!BF1036</f>
        <v>16630</v>
      </c>
      <c r="M132" s="223">
        <f>'Ref. ACS-Counties-Pt1'!BG1036</f>
        <v>7.2757659679656292E-2</v>
      </c>
      <c r="N132" s="55">
        <f>'Ref. ACS-Counties-Pt1'!BP1036</f>
        <v>12446</v>
      </c>
      <c r="O132" s="223">
        <f>'Ref. ACS-Counties-Pt1'!BQ1036</f>
        <v>7.1570690864759798E-2</v>
      </c>
      <c r="P132" s="55">
        <f>'Ref. ACS-Counties-Pt1'!BZ1036</f>
        <v>11959</v>
      </c>
      <c r="Q132" s="223">
        <f>'Ref. ACS-Counties-Pt1'!CA1036</f>
        <v>8.6510221502047194E-2</v>
      </c>
      <c r="R132" s="55">
        <f>'Ref. ACS-Counties-Pt1'!CJ1036</f>
        <v>95441</v>
      </c>
      <c r="S132" s="223">
        <f>'Ref. ACS-Counties-Pt1'!CK1036</f>
        <v>7.4144365584447869E-2</v>
      </c>
      <c r="T132" s="55">
        <f>'Ref. ACS-State'!H1036</f>
        <v>834200</v>
      </c>
      <c r="U132" s="223">
        <f>'Ref. ACS-State'!I1036</f>
        <v>6.3951471090822581E-2</v>
      </c>
      <c r="V132" s="224"/>
    </row>
    <row r="133" spans="1:23" x14ac:dyDescent="0.3">
      <c r="A133" s="109" t="s">
        <v>115</v>
      </c>
      <c r="B133" s="55">
        <f>'Ref. ACS-Counties-Pt1'!H1037</f>
        <v>14848</v>
      </c>
      <c r="C133" s="223">
        <f>'Ref. ACS-Counties-Pt1'!I1037</f>
        <v>4.8222509467175045E-2</v>
      </c>
      <c r="D133" s="55">
        <f>'Ref. ACS-Counties-Pt1'!R1037</f>
        <v>11947</v>
      </c>
      <c r="E133" s="223">
        <f>'Ref. ACS-Counties-Pt1'!S1037</f>
        <v>4.4201981633997085E-2</v>
      </c>
      <c r="F133" s="55">
        <f>'Ref. ACS-Counties-Pt1'!AB1037</f>
        <v>2527</v>
      </c>
      <c r="G133" s="223">
        <f>'Ref. ACS-Counties-Pt1'!AC1037</f>
        <v>5.8156126300285375E-2</v>
      </c>
      <c r="H133" s="55">
        <f>'Ref. ACS-Counties-Pt1'!AL1037</f>
        <v>2255</v>
      </c>
      <c r="I133" s="223">
        <f>'Ref. ACS-Counties-Pt1'!AM1037</f>
        <v>5.0243978520977693E-2</v>
      </c>
      <c r="J133" s="55">
        <f>'Ref. ACS-Counties-Pt1'!AV1037</f>
        <v>5446</v>
      </c>
      <c r="K133" s="223">
        <f>'Ref. ACS-Counties-Pt1'!AW1037</f>
        <v>6.8068193180681927E-2</v>
      </c>
      <c r="L133" s="55">
        <f>'Ref. ACS-Counties-Pt1'!BF1037</f>
        <v>11392</v>
      </c>
      <c r="M133" s="223">
        <f>'Ref. ACS-Counties-Pt1'!BG1037</f>
        <v>4.9840965668709832E-2</v>
      </c>
      <c r="N133" s="55">
        <f>'Ref. ACS-Counties-Pt1'!BP1037</f>
        <v>7730</v>
      </c>
      <c r="O133" s="223">
        <f>'Ref. ACS-Counties-Pt1'!BQ1037</f>
        <v>4.4451345041346076E-2</v>
      </c>
      <c r="P133" s="55">
        <f>'Ref. ACS-Counties-Pt1'!BZ1037</f>
        <v>7866</v>
      </c>
      <c r="Q133" s="223">
        <f>'Ref. ACS-Counties-Pt1'!CA1037</f>
        <v>5.6901864899665797E-2</v>
      </c>
      <c r="R133" s="55">
        <f>'Ref. ACS-Counties-Pt1'!CJ1037</f>
        <v>64011</v>
      </c>
      <c r="S133" s="223">
        <f>'Ref. ACS-Counties-Pt1'!CK1037</f>
        <v>4.9727632625664993E-2</v>
      </c>
      <c r="T133" s="55">
        <f>'Ref. ACS-State'!H1037</f>
        <v>468420</v>
      </c>
      <c r="U133" s="223">
        <f>'Ref. ACS-State'!I1037</f>
        <v>3.5910031273511285E-2</v>
      </c>
      <c r="V133" s="224"/>
    </row>
    <row r="134" spans="1:23" x14ac:dyDescent="0.3">
      <c r="A134" s="109" t="s">
        <v>116</v>
      </c>
      <c r="B134" s="55">
        <f>'Ref. ACS-Counties-Pt1'!H1038</f>
        <v>7677</v>
      </c>
      <c r="C134" s="223">
        <f>'Ref. ACS-Counties-Pt1'!I1038</f>
        <v>2.4932934077283326E-2</v>
      </c>
      <c r="D134" s="55">
        <f>'Ref. ACS-Counties-Pt1'!R1038</f>
        <v>6456</v>
      </c>
      <c r="E134" s="223">
        <f>'Ref. ACS-Counties-Pt1'!S1038</f>
        <v>2.3886163340511021E-2</v>
      </c>
      <c r="F134" s="55">
        <f>'Ref. ACS-Counties-Pt1'!AB1038</f>
        <v>1073</v>
      </c>
      <c r="G134" s="223">
        <f>'Ref. ACS-Counties-Pt1'!AC1038</f>
        <v>2.469391512473534E-2</v>
      </c>
      <c r="H134" s="55">
        <f>'Ref. ACS-Counties-Pt1'!AL1038</f>
        <v>1440</v>
      </c>
      <c r="I134" s="223">
        <f>'Ref. ACS-Counties-Pt1'!AM1038</f>
        <v>3.208484659432722E-2</v>
      </c>
      <c r="J134" s="55">
        <f>'Ref. ACS-Counties-Pt1'!AV1038</f>
        <v>2510</v>
      </c>
      <c r="K134" s="223">
        <f>'Ref. ACS-Counties-Pt1'!AW1038</f>
        <v>3.1371862813718628E-2</v>
      </c>
      <c r="L134" s="55">
        <f>'Ref. ACS-Counties-Pt1'!BF1038</f>
        <v>5343</v>
      </c>
      <c r="M134" s="223">
        <f>'Ref. ACS-Counties-Pt1'!BG1038</f>
        <v>2.3376077911509537E-2</v>
      </c>
      <c r="N134" s="55">
        <f>'Ref. ACS-Counties-Pt1'!BP1038</f>
        <v>3812</v>
      </c>
      <c r="O134" s="223">
        <f>'Ref. ACS-Counties-Pt1'!BQ1038</f>
        <v>2.1920896157517626E-2</v>
      </c>
      <c r="P134" s="55">
        <f>'Ref. ACS-Counties-Pt1'!BZ1038</f>
        <v>3443</v>
      </c>
      <c r="Q134" s="223">
        <f>'Ref. ACS-Counties-Pt1'!CA1038</f>
        <v>2.4906320982653104E-2</v>
      </c>
      <c r="R134" s="55">
        <f>'Ref. ACS-Counties-Pt1'!CJ1038</f>
        <v>31754</v>
      </c>
      <c r="S134" s="223">
        <f>'Ref. ACS-Counties-Pt1'!CK1038</f>
        <v>2.4668435837518023E-2</v>
      </c>
      <c r="T134" s="55">
        <f>'Ref. ACS-State'!H1038</f>
        <v>210873</v>
      </c>
      <c r="U134" s="223">
        <f>'Ref. ACS-State'!I1038</f>
        <v>1.6165953684170502E-2</v>
      </c>
      <c r="V134" s="224"/>
    </row>
    <row r="135" spans="1:23" x14ac:dyDescent="0.3">
      <c r="A135" s="109" t="s">
        <v>255</v>
      </c>
      <c r="B135" s="55">
        <f>'Ref. ACS-Counties-Pt1'!H1039</f>
        <v>5370</v>
      </c>
      <c r="C135" s="223">
        <f>'Ref. ACS-Counties-Pt1'!I1039</f>
        <v>1.7440387650776535E-2</v>
      </c>
      <c r="D135" s="55">
        <f>'Ref. ACS-Counties-Pt1'!R1039</f>
        <v>4297</v>
      </c>
      <c r="E135" s="223">
        <f>'Ref. ACS-Counties-Pt1'!S1039</f>
        <v>1.5898210017685231E-2</v>
      </c>
      <c r="F135" s="55">
        <f>'Ref. ACS-Counties-Pt1'!AB1039</f>
        <v>677</v>
      </c>
      <c r="G135" s="223">
        <f>'Ref. ACS-Counties-Pt1'!AC1039</f>
        <v>1.5580410567983061E-2</v>
      </c>
      <c r="H135" s="55">
        <f>'Ref. ACS-Counties-Pt1'!AL1039</f>
        <v>897</v>
      </c>
      <c r="I135" s="223">
        <f>'Ref. ACS-Counties-Pt1'!AM1039</f>
        <v>1.9986185691049665E-2</v>
      </c>
      <c r="J135" s="55">
        <f>'Ref. ACS-Counties-Pt1'!AV1039</f>
        <v>2032</v>
      </c>
      <c r="K135" s="223">
        <f>'Ref. ACS-Counties-Pt1'!AW1039</f>
        <v>2.5397460253974602E-2</v>
      </c>
      <c r="L135" s="55">
        <f>'Ref. ACS-Counties-Pt1'!BF1039</f>
        <v>3735</v>
      </c>
      <c r="M135" s="223">
        <f>'Ref. ACS-Counties-Pt1'!BG1039</f>
        <v>1.6340941605743613E-2</v>
      </c>
      <c r="N135" s="55">
        <f>'Ref. ACS-Counties-Pt1'!BP1039</f>
        <v>2277</v>
      </c>
      <c r="O135" s="223">
        <f>'Ref. ACS-Counties-Pt1'!BQ1039</f>
        <v>1.3093882620846703E-2</v>
      </c>
      <c r="P135" s="55">
        <f>'Ref. ACS-Counties-Pt1'!BZ1039</f>
        <v>2528</v>
      </c>
      <c r="Q135" s="223">
        <f>'Ref. ACS-Counties-Pt1'!CA1039</f>
        <v>1.8287301610266354E-2</v>
      </c>
      <c r="R135" s="55">
        <f>'Ref. ACS-Counties-Pt1'!CJ1039</f>
        <v>21813</v>
      </c>
      <c r="S135" s="223">
        <f>'Ref. ACS-Counties-Pt1'!CK1039</f>
        <v>1.6945663252622683E-2</v>
      </c>
      <c r="T135" s="55">
        <f>'Ref. ACS-State'!H1039</f>
        <v>150526</v>
      </c>
      <c r="U135" s="223">
        <f>'Ref. ACS-State'!I1039</f>
        <v>1.1539629749960634E-2</v>
      </c>
      <c r="V135" s="224"/>
    </row>
    <row r="136" spans="1:23" x14ac:dyDescent="0.3">
      <c r="A136" s="218" t="s">
        <v>290</v>
      </c>
      <c r="B136" s="222"/>
      <c r="C136" s="222"/>
      <c r="D136" s="222"/>
      <c r="E136" s="222"/>
      <c r="F136" s="222"/>
      <c r="G136" s="222"/>
      <c r="U136" s="229"/>
      <c r="V136" s="229"/>
    </row>
    <row r="137" spans="1:23" x14ac:dyDescent="0.3">
      <c r="A137" s="222"/>
      <c r="B137" s="222"/>
      <c r="C137" s="222"/>
      <c r="D137" s="222"/>
      <c r="E137" s="222"/>
      <c r="F137" s="222"/>
      <c r="G137" s="222"/>
      <c r="U137" s="229"/>
      <c r="V137" s="229"/>
      <c r="W137" s="324" t="s">
        <v>730</v>
      </c>
    </row>
    <row r="138" spans="1:23" x14ac:dyDescent="0.3">
      <c r="A138" s="31" t="s">
        <v>289</v>
      </c>
      <c r="B138" s="222"/>
      <c r="C138" s="222"/>
      <c r="D138" s="222"/>
      <c r="E138" s="222"/>
      <c r="F138" s="222"/>
      <c r="G138" s="222"/>
      <c r="U138" s="229"/>
      <c r="V138" s="229"/>
    </row>
    <row r="139" spans="1:23" ht="28.8" x14ac:dyDescent="0.3">
      <c r="A139" s="225"/>
      <c r="B139" s="11" t="s">
        <v>732</v>
      </c>
      <c r="C139" s="11" t="s">
        <v>731</v>
      </c>
      <c r="D139" s="222"/>
      <c r="E139" s="222"/>
      <c r="F139" s="222"/>
      <c r="G139" s="222"/>
      <c r="U139" s="229"/>
      <c r="V139" s="229"/>
    </row>
    <row r="140" spans="1:23" x14ac:dyDescent="0.3">
      <c r="A140" s="109" t="s">
        <v>18</v>
      </c>
      <c r="B140" s="55">
        <f>SUM(B141:B147)</f>
        <v>723839</v>
      </c>
      <c r="C140" s="55">
        <f>SUM(C141:C147)</f>
        <v>563393</v>
      </c>
      <c r="D140" s="222"/>
      <c r="E140" s="222"/>
      <c r="F140" s="222"/>
      <c r="G140" s="222"/>
      <c r="U140" s="229"/>
      <c r="V140" s="229"/>
    </row>
    <row r="141" spans="1:23" x14ac:dyDescent="0.3">
      <c r="A141" s="109" t="s">
        <v>119</v>
      </c>
      <c r="B141" s="55">
        <f>R121</f>
        <v>132601</v>
      </c>
      <c r="C141" s="55">
        <f>R129</f>
        <v>129614</v>
      </c>
      <c r="D141" s="222"/>
      <c r="E141" s="222"/>
      <c r="F141" s="222"/>
      <c r="G141" s="222"/>
      <c r="U141" s="229"/>
      <c r="V141" s="229"/>
    </row>
    <row r="142" spans="1:23" x14ac:dyDescent="0.3">
      <c r="A142" s="109" t="s">
        <v>112</v>
      </c>
      <c r="B142" s="55">
        <f t="shared" ref="B142:B147" si="0">R122</f>
        <v>233704</v>
      </c>
      <c r="C142" s="55">
        <f t="shared" ref="C142:C147" si="1">R130</f>
        <v>123845</v>
      </c>
      <c r="D142" s="222"/>
      <c r="E142" s="222"/>
      <c r="F142" s="222"/>
      <c r="G142" s="222"/>
      <c r="U142" s="229"/>
      <c r="V142" s="229"/>
    </row>
    <row r="143" spans="1:23" x14ac:dyDescent="0.3">
      <c r="A143" s="109" t="s">
        <v>113</v>
      </c>
      <c r="B143" s="55">
        <f t="shared" si="0"/>
        <v>115078</v>
      </c>
      <c r="C143" s="55">
        <f t="shared" si="1"/>
        <v>96915</v>
      </c>
      <c r="D143" s="222"/>
      <c r="E143" s="222"/>
      <c r="F143" s="222"/>
      <c r="G143" s="222"/>
      <c r="U143" s="229"/>
      <c r="V143" s="229"/>
    </row>
    <row r="144" spans="1:23" x14ac:dyDescent="0.3">
      <c r="A144" s="109" t="s">
        <v>114</v>
      </c>
      <c r="B144" s="55">
        <f t="shared" si="0"/>
        <v>115164</v>
      </c>
      <c r="C144" s="55">
        <f t="shared" si="1"/>
        <v>95441</v>
      </c>
      <c r="D144" s="222"/>
      <c r="E144" s="222"/>
      <c r="F144" s="222"/>
      <c r="G144" s="222"/>
      <c r="U144" s="229"/>
      <c r="V144" s="229"/>
    </row>
    <row r="145" spans="1:24" x14ac:dyDescent="0.3">
      <c r="A145" s="109" t="s">
        <v>115</v>
      </c>
      <c r="B145" s="55">
        <f t="shared" si="0"/>
        <v>70351</v>
      </c>
      <c r="C145" s="55">
        <f t="shared" si="1"/>
        <v>64011</v>
      </c>
      <c r="D145" s="222"/>
      <c r="E145" s="222"/>
      <c r="F145" s="222"/>
      <c r="G145" s="222"/>
      <c r="U145" s="229"/>
      <c r="V145" s="229"/>
    </row>
    <row r="146" spans="1:24" x14ac:dyDescent="0.3">
      <c r="A146" s="109" t="s">
        <v>116</v>
      </c>
      <c r="B146" s="55">
        <f t="shared" si="0"/>
        <v>31930</v>
      </c>
      <c r="C146" s="55">
        <f t="shared" si="1"/>
        <v>31754</v>
      </c>
      <c r="D146" s="222"/>
      <c r="E146" s="222"/>
      <c r="F146" s="222"/>
      <c r="G146" s="222"/>
      <c r="U146" s="229"/>
      <c r="V146" s="229"/>
    </row>
    <row r="147" spans="1:24" x14ac:dyDescent="0.3">
      <c r="A147" s="109" t="s">
        <v>255</v>
      </c>
      <c r="B147" s="55">
        <f t="shared" si="0"/>
        <v>25011</v>
      </c>
      <c r="C147" s="55">
        <f t="shared" si="1"/>
        <v>21813</v>
      </c>
      <c r="D147" s="222"/>
      <c r="E147" s="222"/>
      <c r="F147" s="222"/>
      <c r="G147" s="222"/>
      <c r="U147" s="229"/>
      <c r="V147" s="229"/>
    </row>
    <row r="148" spans="1:24" x14ac:dyDescent="0.3">
      <c r="A148" s="218" t="s">
        <v>290</v>
      </c>
      <c r="B148" s="222"/>
      <c r="C148" s="222"/>
      <c r="D148" s="222"/>
      <c r="E148" s="222"/>
      <c r="F148" s="222"/>
      <c r="G148" s="222"/>
      <c r="U148" s="229"/>
      <c r="V148" s="229"/>
    </row>
    <row r="149" spans="1:24" x14ac:dyDescent="0.3">
      <c r="A149" s="222"/>
      <c r="B149" s="222"/>
      <c r="C149" s="222"/>
      <c r="D149" s="222"/>
      <c r="E149" s="222"/>
      <c r="F149" s="222"/>
      <c r="G149" s="222"/>
      <c r="U149" s="229"/>
      <c r="V149" s="229"/>
    </row>
    <row r="154" spans="1:24" x14ac:dyDescent="0.3">
      <c r="W154" s="218" t="s">
        <v>290</v>
      </c>
    </row>
    <row r="158" spans="1:24" x14ac:dyDescent="0.3">
      <c r="X158" s="31" t="s">
        <v>1612</v>
      </c>
    </row>
    <row r="159" spans="1:24" x14ac:dyDescent="0.3">
      <c r="A159" s="31" t="s">
        <v>147</v>
      </c>
      <c r="W159" s="324" t="s">
        <v>901</v>
      </c>
    </row>
    <row r="160" spans="1:24" ht="28.8" x14ac:dyDescent="0.3">
      <c r="A160" s="221" t="s">
        <v>0</v>
      </c>
      <c r="B160" s="117" t="s">
        <v>19</v>
      </c>
      <c r="C160" s="117" t="s">
        <v>19</v>
      </c>
      <c r="D160" s="117" t="s">
        <v>749</v>
      </c>
      <c r="E160" s="117" t="s">
        <v>749</v>
      </c>
      <c r="F160" s="117" t="s">
        <v>750</v>
      </c>
      <c r="G160" s="117" t="s">
        <v>750</v>
      </c>
      <c r="H160" s="117" t="s">
        <v>751</v>
      </c>
      <c r="I160" s="117" t="s">
        <v>751</v>
      </c>
      <c r="J160" s="117" t="s">
        <v>752</v>
      </c>
      <c r="K160" s="117" t="s">
        <v>752</v>
      </c>
      <c r="L160" s="117" t="s">
        <v>753</v>
      </c>
      <c r="M160" s="117" t="s">
        <v>753</v>
      </c>
      <c r="N160" s="117" t="s">
        <v>754</v>
      </c>
      <c r="O160" s="117" t="s">
        <v>754</v>
      </c>
      <c r="P160" s="117" t="s">
        <v>755</v>
      </c>
      <c r="Q160" s="117" t="s">
        <v>755</v>
      </c>
      <c r="R160" s="117" t="s">
        <v>757</v>
      </c>
      <c r="S160" s="117" t="s">
        <v>757</v>
      </c>
      <c r="T160" s="117" t="s">
        <v>1</v>
      </c>
      <c r="U160" s="117" t="s">
        <v>1</v>
      </c>
      <c r="V160" s="80"/>
      <c r="W160" s="233"/>
      <c r="X160" s="234"/>
    </row>
    <row r="161" spans="1:24" x14ac:dyDescent="0.3">
      <c r="A161" s="22" t="s">
        <v>146</v>
      </c>
      <c r="B161" s="55">
        <f>'Ref. ACS-Counties-Pt1'!H1145</f>
        <v>307906</v>
      </c>
      <c r="C161" s="223"/>
      <c r="D161" s="55">
        <f>'Ref. ACS-Counties-Pt1'!R1145</f>
        <v>270282</v>
      </c>
      <c r="E161" s="223"/>
      <c r="F161" s="55">
        <f>'Ref. ACS-Counties-Pt1'!AB1145</f>
        <v>43452</v>
      </c>
      <c r="G161" s="223"/>
      <c r="H161" s="55">
        <f>'Ref. ACS-Counties-Pt1'!AL1145</f>
        <v>44881</v>
      </c>
      <c r="I161" s="223"/>
      <c r="J161" s="55">
        <f>'Ref. ACS-Counties-Pt1'!AV1145</f>
        <v>80008</v>
      </c>
      <c r="K161" s="223"/>
      <c r="L161" s="55">
        <f>'Ref. ACS-Counties-Pt1'!BF1145</f>
        <v>228567</v>
      </c>
      <c r="M161" s="223"/>
      <c r="N161" s="55">
        <f>'Ref. ACS-Counties-Pt1'!BP1145</f>
        <v>173898</v>
      </c>
      <c r="O161" s="223"/>
      <c r="P161" s="55">
        <f>'Ref. ACS-Counties-Pt1'!BZ1145</f>
        <v>138238</v>
      </c>
      <c r="Q161" s="223"/>
      <c r="R161" s="55">
        <f>'Ref. ACS-Counties-Pt1'!CJ1145</f>
        <v>1287232</v>
      </c>
      <c r="S161" s="223"/>
      <c r="T161" s="55">
        <f>'Ref. ACS-State'!H1145</f>
        <v>13044266</v>
      </c>
      <c r="U161" s="223"/>
      <c r="V161" s="224"/>
    </row>
    <row r="162" spans="1:24" x14ac:dyDescent="0.3">
      <c r="A162" s="109" t="s">
        <v>144</v>
      </c>
      <c r="B162" s="55">
        <f>'Ref. ACS-Counties-Pt1'!H1146</f>
        <v>164124</v>
      </c>
      <c r="C162" s="223">
        <f>'Ref. ACS-Counties-Pt1'!I1146</f>
        <v>0.53303280871434788</v>
      </c>
      <c r="D162" s="55">
        <f>'Ref. ACS-Counties-Pt1'!R1146</f>
        <v>157554</v>
      </c>
      <c r="E162" s="223">
        <f>'Ref. ACS-Counties-Pt1'!S1146</f>
        <v>0.58292450107665328</v>
      </c>
      <c r="F162" s="55">
        <f>'Ref. ACS-Counties-Pt1'!AB1146</f>
        <v>22733</v>
      </c>
      <c r="G162" s="223">
        <f>'Ref. ACS-Counties-Pt1'!AC1146</f>
        <v>0.52317499769860998</v>
      </c>
      <c r="H162" s="55">
        <f>'Ref. ACS-Counties-Pt1'!AL1146</f>
        <v>28772</v>
      </c>
      <c r="I162" s="223">
        <f>'Ref. ACS-Counties-Pt1'!AM1146</f>
        <v>0.64107305986943253</v>
      </c>
      <c r="J162" s="55">
        <f>'Ref. ACS-Counties-Pt1'!AV1146</f>
        <v>41795</v>
      </c>
      <c r="K162" s="223">
        <f>'Ref. ACS-Counties-Pt1'!AW1146</f>
        <v>0.52238526147385267</v>
      </c>
      <c r="L162" s="55">
        <f>'Ref. ACS-Counties-Pt1'!BF1146</f>
        <v>129419</v>
      </c>
      <c r="M162" s="223">
        <f>'Ref. ACS-Counties-Pt1'!BG1146</f>
        <v>0.56621909549497518</v>
      </c>
      <c r="N162" s="55">
        <f>'Ref. ACS-Counties-Pt1'!BP1146</f>
        <v>100576</v>
      </c>
      <c r="O162" s="223">
        <f>'Ref. ACS-Counties-Pt1'!BQ1146</f>
        <v>0.57836202831544925</v>
      </c>
      <c r="P162" s="55">
        <f>'Ref. ACS-Counties-Pt1'!BZ1146</f>
        <v>78866</v>
      </c>
      <c r="Q162" s="223">
        <f>'Ref. ACS-Counties-Pt1'!CA1146</f>
        <v>0.57050883259306417</v>
      </c>
      <c r="R162" s="55">
        <f>'Ref. ACS-Counties-Pt1'!CJ1146</f>
        <v>723839</v>
      </c>
      <c r="S162" s="223">
        <f>'Ref. ACS-Counties-Pt1'!CK1146</f>
        <v>0.56232209889126439</v>
      </c>
      <c r="T162" s="55">
        <f>'Ref. ACS-State'!H1146</f>
        <v>7154580</v>
      </c>
      <c r="U162" s="223">
        <f>'Ref. ACS-State'!I1146</f>
        <v>0.54848467518218347</v>
      </c>
      <c r="V162" s="224"/>
    </row>
    <row r="163" spans="1:24" x14ac:dyDescent="0.3">
      <c r="A163" s="109" t="s">
        <v>145</v>
      </c>
      <c r="B163" s="55">
        <f>'Ref. ACS-Counties-Pt1'!H1153</f>
        <v>143782</v>
      </c>
      <c r="C163" s="223">
        <f>'Ref. ACS-Counties-Pt1'!I1153</f>
        <v>0.46696719128565212</v>
      </c>
      <c r="D163" s="55">
        <f>'Ref. ACS-Counties-Pt1'!R1153</f>
        <v>112728</v>
      </c>
      <c r="E163" s="223">
        <f>'Ref. ACS-Counties-Pt1'!S1153</f>
        <v>0.41707549892334672</v>
      </c>
      <c r="F163" s="55">
        <f>'Ref. ACS-Counties-Pt1'!AB1153</f>
        <v>20719</v>
      </c>
      <c r="G163" s="223">
        <f>'Ref. ACS-Counties-Pt1'!AC1153</f>
        <v>0.47682500230139002</v>
      </c>
      <c r="H163" s="55">
        <f>'Ref. ACS-Counties-Pt1'!AL1153</f>
        <v>16109</v>
      </c>
      <c r="I163" s="223">
        <f>'Ref. ACS-Counties-Pt1'!AM1153</f>
        <v>0.35892694013056747</v>
      </c>
      <c r="J163" s="55">
        <f>'Ref. ACS-Counties-Pt1'!AV1153</f>
        <v>38213</v>
      </c>
      <c r="K163" s="223">
        <f>'Ref. ACS-Counties-Pt1'!AW1153</f>
        <v>0.47761473852614739</v>
      </c>
      <c r="L163" s="55">
        <f>'Ref. ACS-Counties-Pt1'!BF1153</f>
        <v>99148</v>
      </c>
      <c r="M163" s="223">
        <f>'Ref. ACS-Counties-Pt1'!BG1153</f>
        <v>0.43378090450502477</v>
      </c>
      <c r="N163" s="55">
        <f>'Ref. ACS-Counties-Pt1'!BP1153</f>
        <v>73322</v>
      </c>
      <c r="O163" s="223">
        <f>'Ref. ACS-Counties-Pt1'!BQ1153</f>
        <v>0.42163797168455069</v>
      </c>
      <c r="P163" s="55">
        <f>'Ref. ACS-Counties-Pt1'!BZ1153</f>
        <v>59372</v>
      </c>
      <c r="Q163" s="223">
        <f>'Ref. ACS-Counties-Pt1'!CA1153</f>
        <v>0.42949116740693588</v>
      </c>
      <c r="R163" s="55">
        <f>'Ref. ACS-Counties-Pt1'!CJ1153</f>
        <v>563393</v>
      </c>
      <c r="S163" s="223">
        <f>'Ref. ACS-Counties-Pt1'!CK1153</f>
        <v>0.43767790110873567</v>
      </c>
      <c r="T163" s="55">
        <f>'Ref. ACS-State'!H1153</f>
        <v>5889686</v>
      </c>
      <c r="U163" s="223">
        <f>'Ref. ACS-State'!I1153</f>
        <v>0.45151532481781648</v>
      </c>
      <c r="V163" s="224"/>
    </row>
    <row r="164" spans="1:24" x14ac:dyDescent="0.3">
      <c r="A164" s="218" t="s">
        <v>148</v>
      </c>
    </row>
    <row r="166" spans="1:24" x14ac:dyDescent="0.3">
      <c r="A166" s="31" t="s">
        <v>205</v>
      </c>
    </row>
    <row r="167" spans="1:24" x14ac:dyDescent="0.3">
      <c r="A167" s="225"/>
      <c r="B167" s="68">
        <v>1980</v>
      </c>
      <c r="C167" s="68">
        <v>1990</v>
      </c>
      <c r="D167" s="68">
        <v>2000</v>
      </c>
      <c r="E167" s="68">
        <v>2010</v>
      </c>
      <c r="F167" s="68">
        <v>2019</v>
      </c>
      <c r="I167" s="31" t="s">
        <v>1611</v>
      </c>
    </row>
    <row r="168" spans="1:24" ht="28.8" x14ac:dyDescent="0.3">
      <c r="A168" s="22" t="s">
        <v>146</v>
      </c>
      <c r="B168" s="55">
        <f>B169+B171</f>
        <v>707252</v>
      </c>
      <c r="C168" s="55">
        <f>C169+C171</f>
        <v>896588</v>
      </c>
      <c r="D168" s="55">
        <f>D169+D171</f>
        <v>1033140</v>
      </c>
      <c r="E168" s="55">
        <f>E169+E171</f>
        <v>1214732</v>
      </c>
      <c r="F168" s="55">
        <f>F169+F171</f>
        <v>1287232</v>
      </c>
      <c r="I168" s="409"/>
      <c r="J168" s="406" t="s">
        <v>19</v>
      </c>
      <c r="K168" s="406" t="s">
        <v>749</v>
      </c>
      <c r="L168" s="406" t="s">
        <v>750</v>
      </c>
      <c r="M168" s="406" t="s">
        <v>751</v>
      </c>
      <c r="N168" s="406" t="s">
        <v>752</v>
      </c>
      <c r="O168" s="406" t="s">
        <v>753</v>
      </c>
      <c r="P168" s="406" t="s">
        <v>754</v>
      </c>
      <c r="Q168" s="406" t="s">
        <v>755</v>
      </c>
      <c r="R168" s="407" t="s">
        <v>757</v>
      </c>
      <c r="S168" s="408" t="s">
        <v>1</v>
      </c>
    </row>
    <row r="169" spans="1:24" x14ac:dyDescent="0.3">
      <c r="A169" s="109" t="s">
        <v>144</v>
      </c>
      <c r="B169" s="55">
        <f>'Ref. DC-1980'!R22</f>
        <v>429648</v>
      </c>
      <c r="C169" s="55">
        <f>'Ref. DC-1990'!R15</f>
        <v>517381</v>
      </c>
      <c r="D169" s="55">
        <f>'Ref. DC-2000'!R44</f>
        <v>620540</v>
      </c>
      <c r="E169" s="55">
        <f>'Ref. DC-2010'!R52+'Ref. DC-2010'!R53</f>
        <v>705990</v>
      </c>
      <c r="F169" s="55">
        <f>'Ref. ACS-Counties-Pt1'!CJ1146</f>
        <v>723839</v>
      </c>
      <c r="H169" s="228"/>
      <c r="I169" s="405" t="s">
        <v>1029</v>
      </c>
      <c r="J169" s="279">
        <f>C162</f>
        <v>0.53303280871434788</v>
      </c>
      <c r="K169" s="279">
        <f>E162</f>
        <v>0.58292450107665328</v>
      </c>
      <c r="L169" s="279">
        <f>G162</f>
        <v>0.52317499769860998</v>
      </c>
      <c r="M169" s="279">
        <f>I162</f>
        <v>0.64107305986943253</v>
      </c>
      <c r="N169" s="279">
        <f>K162</f>
        <v>0.52238526147385267</v>
      </c>
      <c r="O169" s="279">
        <f>M162</f>
        <v>0.56621909549497518</v>
      </c>
      <c r="P169" s="279">
        <f>O162</f>
        <v>0.57836202831544925</v>
      </c>
      <c r="Q169" s="279">
        <f>Q162</f>
        <v>0.57050883259306417</v>
      </c>
      <c r="R169" s="279">
        <f>S162</f>
        <v>0.56232209889126439</v>
      </c>
      <c r="S169" s="279">
        <f>U162</f>
        <v>0.54848467518218347</v>
      </c>
    </row>
    <row r="170" spans="1:24" x14ac:dyDescent="0.3">
      <c r="A170" s="109" t="s">
        <v>732</v>
      </c>
      <c r="B170" s="223">
        <f>B169/(B169+B171)</f>
        <v>0.60748926832303052</v>
      </c>
      <c r="C170" s="223">
        <f t="shared" ref="C170:D170" si="2">C169/(C169+C171)</f>
        <v>0.57705545914065326</v>
      </c>
      <c r="D170" s="223">
        <f t="shared" si="2"/>
        <v>0.60063495750817897</v>
      </c>
      <c r="E170" s="223">
        <f t="shared" ref="E170" si="3">E169/(E169+E171)</f>
        <v>0.58118992502049838</v>
      </c>
      <c r="F170" s="223">
        <f>F169/(F169+F171)</f>
        <v>0.56232209889126439</v>
      </c>
      <c r="I170" s="405" t="s">
        <v>1030</v>
      </c>
      <c r="J170" s="279">
        <f>C163</f>
        <v>0.46696719128565212</v>
      </c>
      <c r="K170" s="279">
        <f>E163</f>
        <v>0.41707549892334672</v>
      </c>
      <c r="L170" s="279">
        <f>G163</f>
        <v>0.47682500230139002</v>
      </c>
      <c r="M170" s="279">
        <f>I163</f>
        <v>0.35892694013056747</v>
      </c>
      <c r="N170" s="279">
        <f>K163</f>
        <v>0.47761473852614739</v>
      </c>
      <c r="O170" s="279">
        <f>M163</f>
        <v>0.43378090450502477</v>
      </c>
      <c r="P170" s="279">
        <f>O163</f>
        <v>0.42163797168455069</v>
      </c>
      <c r="Q170" s="279">
        <f>Q163</f>
        <v>0.42949116740693588</v>
      </c>
      <c r="R170" s="279">
        <f>S163</f>
        <v>0.43767790110873567</v>
      </c>
      <c r="S170" s="279">
        <f>U162</f>
        <v>0.54848467518218347</v>
      </c>
    </row>
    <row r="171" spans="1:24" x14ac:dyDescent="0.3">
      <c r="A171" s="109" t="s">
        <v>145</v>
      </c>
      <c r="B171" s="55">
        <f>'Ref. DC-1980'!R21</f>
        <v>277604</v>
      </c>
      <c r="C171" s="55">
        <f>'Ref. DC-1990'!R16</f>
        <v>379207</v>
      </c>
      <c r="D171" s="55">
        <f>'Ref. DC-2000'!R45</f>
        <v>412600</v>
      </c>
      <c r="E171" s="55">
        <f>'Ref. DC-2010'!R54</f>
        <v>508742</v>
      </c>
      <c r="F171" s="55">
        <f>'Ref. ACS-Counties-Pt1'!CJ1153</f>
        <v>563393</v>
      </c>
      <c r="I171" s="88" t="s">
        <v>148</v>
      </c>
    </row>
    <row r="172" spans="1:24" x14ac:dyDescent="0.3">
      <c r="A172" s="109" t="s">
        <v>731</v>
      </c>
      <c r="B172" s="223">
        <f>B171/(B171+B169)</f>
        <v>0.39251073167696943</v>
      </c>
      <c r="C172" s="223">
        <f t="shared" ref="C172:D172" si="4">C171/(C171+C169)</f>
        <v>0.42294454085934674</v>
      </c>
      <c r="D172" s="223">
        <f t="shared" si="4"/>
        <v>0.39936504249182103</v>
      </c>
      <c r="E172" s="223">
        <f t="shared" ref="E172" si="5">E171/(E171+E169)</f>
        <v>0.41881007497950168</v>
      </c>
      <c r="F172" s="223">
        <f>F171/(F171+F169)</f>
        <v>0.43767790110873567</v>
      </c>
    </row>
    <row r="173" spans="1:24" x14ac:dyDescent="0.3">
      <c r="A173" s="218" t="s">
        <v>291</v>
      </c>
    </row>
    <row r="174" spans="1:24" x14ac:dyDescent="0.3">
      <c r="A174" s="31"/>
      <c r="W174" s="218" t="s">
        <v>902</v>
      </c>
    </row>
    <row r="175" spans="1:24" ht="55.2" x14ac:dyDescent="0.3">
      <c r="A175" s="31"/>
      <c r="W175" s="325" t="s">
        <v>774</v>
      </c>
      <c r="X175" s="218" t="s">
        <v>148</v>
      </c>
    </row>
    <row r="176" spans="1:24" x14ac:dyDescent="0.3">
      <c r="A176" s="31" t="s">
        <v>206</v>
      </c>
    </row>
    <row r="177" spans="1:22" ht="28.8" x14ac:dyDescent="0.3">
      <c r="A177" s="225"/>
      <c r="B177" s="117" t="s">
        <v>19</v>
      </c>
      <c r="C177" s="117" t="s">
        <v>19</v>
      </c>
      <c r="D177" s="117" t="s">
        <v>749</v>
      </c>
      <c r="E177" s="117" t="s">
        <v>749</v>
      </c>
      <c r="F177" s="117" t="s">
        <v>750</v>
      </c>
      <c r="G177" s="117" t="s">
        <v>750</v>
      </c>
      <c r="H177" s="117" t="s">
        <v>751</v>
      </c>
      <c r="I177" s="117" t="s">
        <v>751</v>
      </c>
      <c r="J177" s="117" t="s">
        <v>752</v>
      </c>
      <c r="K177" s="117" t="s">
        <v>752</v>
      </c>
      <c r="L177" s="117" t="s">
        <v>753</v>
      </c>
      <c r="M177" s="117" t="s">
        <v>753</v>
      </c>
      <c r="N177" s="117" t="s">
        <v>754</v>
      </c>
      <c r="O177" s="117" t="s">
        <v>754</v>
      </c>
      <c r="P177" s="117" t="s">
        <v>755</v>
      </c>
      <c r="Q177" s="117" t="s">
        <v>755</v>
      </c>
      <c r="R177" s="117" t="s">
        <v>757</v>
      </c>
      <c r="S177" s="117" t="s">
        <v>757</v>
      </c>
      <c r="T177" s="117" t="s">
        <v>1</v>
      </c>
      <c r="U177" s="117" t="s">
        <v>1</v>
      </c>
      <c r="V177" s="80"/>
    </row>
    <row r="178" spans="1:22" x14ac:dyDescent="0.3">
      <c r="A178" s="109" t="s">
        <v>2</v>
      </c>
      <c r="B178" s="55">
        <f>'Ref. ACS-Counties-Pt1'!H1145</f>
        <v>307906</v>
      </c>
      <c r="C178" s="223"/>
      <c r="D178" s="55">
        <f>'Ref. ACS-Counties-Pt1'!R1145</f>
        <v>270282</v>
      </c>
      <c r="E178" s="223"/>
      <c r="F178" s="55">
        <f>'Ref. ACS-Counties-Pt1'!AB1145</f>
        <v>43452</v>
      </c>
      <c r="G178" s="223"/>
      <c r="H178" s="55">
        <f>'Ref. ACS-Counties-Pt1'!AL1145</f>
        <v>44881</v>
      </c>
      <c r="I178" s="223"/>
      <c r="J178" s="55">
        <f>'Ref. ACS-Counties-Pt1'!AV1145</f>
        <v>80008</v>
      </c>
      <c r="K178" s="223"/>
      <c r="L178" s="55">
        <f>'Ref. ACS-Counties-Pt1'!BF1145</f>
        <v>228567</v>
      </c>
      <c r="M178" s="223"/>
      <c r="N178" s="55">
        <f>'Ref. ACS-Counties-Pt1'!BP1145</f>
        <v>173898</v>
      </c>
      <c r="O178" s="223"/>
      <c r="P178" s="55">
        <f>'Ref. ACS-Counties-Pt1'!BZ1145</f>
        <v>138238</v>
      </c>
      <c r="Q178" s="223"/>
      <c r="R178" s="55">
        <f>'Ref. ACS-Counties-Pt1'!CJ1145</f>
        <v>1287232</v>
      </c>
      <c r="S178" s="223"/>
      <c r="T178" s="55">
        <f>'Ref. ACS-State'!H1145</f>
        <v>13044266</v>
      </c>
      <c r="U178" s="223"/>
      <c r="V178" s="224"/>
    </row>
    <row r="179" spans="1:22" x14ac:dyDescent="0.3">
      <c r="A179" s="109" t="s">
        <v>144</v>
      </c>
      <c r="B179" s="55">
        <f>'Ref. ACS-Counties-Pt1'!H1146</f>
        <v>164124</v>
      </c>
      <c r="C179" s="223">
        <f>'Ref. ACS-Counties-Pt1'!I1146</f>
        <v>0.53303280871434788</v>
      </c>
      <c r="D179" s="55">
        <f>'Ref. ACS-Counties-Pt1'!R1146</f>
        <v>157554</v>
      </c>
      <c r="E179" s="223">
        <f>'Ref. ACS-Counties-Pt1'!S1146</f>
        <v>0.58292450107665328</v>
      </c>
      <c r="F179" s="55">
        <f>'Ref. ACS-Counties-Pt1'!AB1146</f>
        <v>22733</v>
      </c>
      <c r="G179" s="223">
        <f>'Ref. ACS-Counties-Pt1'!AC1146</f>
        <v>0.52317499769860998</v>
      </c>
      <c r="H179" s="55">
        <f>'Ref. ACS-Counties-Pt1'!AL1146</f>
        <v>28772</v>
      </c>
      <c r="I179" s="223">
        <f>'Ref. ACS-Counties-Pt1'!AM1146</f>
        <v>0.64107305986943253</v>
      </c>
      <c r="J179" s="55">
        <f>'Ref. ACS-Counties-Pt1'!AV1146</f>
        <v>41795</v>
      </c>
      <c r="K179" s="223">
        <f>'Ref. ACS-Counties-Pt1'!AW1146</f>
        <v>0.52238526147385267</v>
      </c>
      <c r="L179" s="55">
        <f>'Ref. ACS-Counties-Pt1'!BF1146</f>
        <v>129419</v>
      </c>
      <c r="M179" s="223">
        <f>'Ref. ACS-Counties-Pt1'!BG1146</f>
        <v>0.56621909549497518</v>
      </c>
      <c r="N179" s="55">
        <f>'Ref. ACS-Counties-Pt1'!BP1146</f>
        <v>100576</v>
      </c>
      <c r="O179" s="223">
        <f>'Ref. ACS-Counties-Pt1'!BQ1146</f>
        <v>0.57836202831544925</v>
      </c>
      <c r="P179" s="55">
        <f>'Ref. ACS-Counties-Pt1'!BZ1146</f>
        <v>78866</v>
      </c>
      <c r="Q179" s="223">
        <f>'Ref. ACS-Counties-Pt1'!CA1146</f>
        <v>0.57050883259306417</v>
      </c>
      <c r="R179" s="55">
        <f>'Ref. ACS-Counties-Pt1'!CJ1146</f>
        <v>723839</v>
      </c>
      <c r="S179" s="223">
        <f>'Ref. ACS-Counties-Pt1'!CK1146</f>
        <v>0.56232209889126439</v>
      </c>
      <c r="T179" s="55">
        <f>'Ref. ACS-State'!H1146</f>
        <v>7154580</v>
      </c>
      <c r="U179" s="223">
        <f>'Ref. ACS-State'!I1146</f>
        <v>0.54848467518218347</v>
      </c>
      <c r="V179" s="224"/>
    </row>
    <row r="180" spans="1:22" x14ac:dyDescent="0.3">
      <c r="A180" s="109" t="s">
        <v>256</v>
      </c>
      <c r="B180" s="55">
        <f>'Ref. ACS-Counties-Pt1'!H1147</f>
        <v>851</v>
      </c>
      <c r="C180" s="223">
        <f>'Ref. ACS-Counties-Pt1'!I1147</f>
        <v>2.7638305197040655E-3</v>
      </c>
      <c r="D180" s="55">
        <f>'Ref. ACS-Counties-Pt1'!R1147</f>
        <v>1010</v>
      </c>
      <c r="E180" s="223">
        <f>'Ref. ACS-Counties-Pt1'!S1147</f>
        <v>3.7368378212385583E-3</v>
      </c>
      <c r="F180" s="55">
        <f>'Ref. ACS-Counties-Pt1'!AB1147</f>
        <v>152</v>
      </c>
      <c r="G180" s="223">
        <f>'Ref. ACS-Counties-Pt1'!AC1147</f>
        <v>3.4981128601675412E-3</v>
      </c>
      <c r="H180" s="55">
        <f>'Ref. ACS-Counties-Pt1'!AL1147</f>
        <v>164</v>
      </c>
      <c r="I180" s="223">
        <f>'Ref. ACS-Counties-Pt1'!AM1147</f>
        <v>3.6541075287983781E-3</v>
      </c>
      <c r="J180" s="55">
        <f>'Ref. ACS-Counties-Pt1'!AV1147</f>
        <v>330</v>
      </c>
      <c r="K180" s="223">
        <f>'Ref. ACS-Counties-Pt1'!AW1147</f>
        <v>4.1245875412458752E-3</v>
      </c>
      <c r="L180" s="55">
        <f>'Ref. ACS-Counties-Pt1'!BF1147</f>
        <v>668</v>
      </c>
      <c r="M180" s="223">
        <f>'Ref. ACS-Counties-Pt1'!BG1147</f>
        <v>2.9225566245346004E-3</v>
      </c>
      <c r="N180" s="55">
        <f>'Ref. ACS-Counties-Pt1'!BP1147</f>
        <v>588</v>
      </c>
      <c r="O180" s="223">
        <f>'Ref. ACS-Counties-Pt1'!BQ1147</f>
        <v>3.3812924817996758E-3</v>
      </c>
      <c r="P180" s="55">
        <f>'Ref. ACS-Counties-Pt1'!BZ1147</f>
        <v>498</v>
      </c>
      <c r="Q180" s="223">
        <f>'Ref. ACS-Counties-Pt1'!CA1147</f>
        <v>3.6024826748072163E-3</v>
      </c>
      <c r="R180" s="55">
        <f>'Ref. ACS-Counties-Pt1'!CJ1147</f>
        <v>4261</v>
      </c>
      <c r="S180" s="223">
        <f>'Ref. ACS-Counties-Pt1'!CK1147</f>
        <v>3.3102035996619102E-3</v>
      </c>
      <c r="T180" s="55">
        <f>'Ref. ACS-State'!H1147</f>
        <v>49774</v>
      </c>
      <c r="U180" s="223">
        <f>'Ref. ACS-State'!I1147</f>
        <v>3.8157762192215336E-3</v>
      </c>
      <c r="V180" s="224"/>
    </row>
    <row r="181" spans="1:22" x14ac:dyDescent="0.3">
      <c r="A181" s="109" t="s">
        <v>257</v>
      </c>
      <c r="B181" s="55">
        <f>'Ref. ACS-Counties-Pt1'!H1148</f>
        <v>1692</v>
      </c>
      <c r="C181" s="223">
        <f>'Ref. ACS-Counties-Pt1'!I1148</f>
        <v>5.4951835949932776E-3</v>
      </c>
      <c r="D181" s="55">
        <f>'Ref. ACS-Counties-Pt1'!R1148</f>
        <v>1678</v>
      </c>
      <c r="E181" s="223">
        <f>'Ref. ACS-Counties-Pt1'!S1148</f>
        <v>6.208330558453763E-3</v>
      </c>
      <c r="F181" s="55">
        <f>'Ref. ACS-Counties-Pt1'!AB1148</f>
        <v>96</v>
      </c>
      <c r="G181" s="223">
        <f>'Ref. ACS-Counties-Pt1'!AC1148</f>
        <v>2.2093344380005524E-3</v>
      </c>
      <c r="H181" s="55">
        <f>'Ref. ACS-Counties-Pt1'!AL1148</f>
        <v>761</v>
      </c>
      <c r="I181" s="223">
        <f>'Ref. ACS-Counties-Pt1'!AM1148</f>
        <v>1.6955950179363206E-2</v>
      </c>
      <c r="J181" s="55">
        <f>'Ref. ACS-Counties-Pt1'!AV1148</f>
        <v>371</v>
      </c>
      <c r="K181" s="223">
        <f>'Ref. ACS-Counties-Pt1'!AW1148</f>
        <v>4.6370362963703629E-3</v>
      </c>
      <c r="L181" s="55">
        <f>'Ref. ACS-Counties-Pt1'!BF1148</f>
        <v>1624</v>
      </c>
      <c r="M181" s="223">
        <f>'Ref. ACS-Counties-Pt1'!BG1148</f>
        <v>7.1051376620422024E-3</v>
      </c>
      <c r="N181" s="55">
        <f>'Ref. ACS-Counties-Pt1'!BP1148</f>
        <v>1537</v>
      </c>
      <c r="O181" s="223">
        <f>'Ref. ACS-Counties-Pt1'!BQ1148</f>
        <v>8.838514531506976E-3</v>
      </c>
      <c r="P181" s="55">
        <f>'Ref. ACS-Counties-Pt1'!BZ1148</f>
        <v>983</v>
      </c>
      <c r="Q181" s="223">
        <f>'Ref. ACS-Counties-Pt1'!CA1148</f>
        <v>7.1109246372198674E-3</v>
      </c>
      <c r="R181" s="55">
        <f>'Ref. ACS-Counties-Pt1'!CJ1148</f>
        <v>8742</v>
      </c>
      <c r="S181" s="223">
        <f>'Ref. ACS-Counties-Pt1'!CK1148</f>
        <v>6.7913165614279323E-3</v>
      </c>
      <c r="T181" s="55">
        <f>'Ref. ACS-State'!H1148</f>
        <v>172062</v>
      </c>
      <c r="U181" s="223">
        <f>'Ref. ACS-State'!I1148</f>
        <v>1.3190623374285683E-2</v>
      </c>
      <c r="V181" s="224"/>
    </row>
    <row r="182" spans="1:22" x14ac:dyDescent="0.3">
      <c r="A182" s="109" t="s">
        <v>258</v>
      </c>
      <c r="B182" s="55">
        <f>'Ref. ACS-Counties-Pt1'!H1149</f>
        <v>19049</v>
      </c>
      <c r="C182" s="223">
        <f>'Ref. ACS-Counties-Pt1'!I1149</f>
        <v>6.1866283865855166E-2</v>
      </c>
      <c r="D182" s="55">
        <f>'Ref. ACS-Counties-Pt1'!R1149</f>
        <v>20540</v>
      </c>
      <c r="E182" s="223">
        <f>'Ref. ACS-Counties-Pt1'!S1149</f>
        <v>7.5994701829940586E-2</v>
      </c>
      <c r="F182" s="55">
        <f>'Ref. ACS-Counties-Pt1'!AB1149</f>
        <v>2126</v>
      </c>
      <c r="G182" s="223">
        <f>'Ref. ACS-Counties-Pt1'!AC1149</f>
        <v>4.8927552241553901E-2</v>
      </c>
      <c r="H182" s="55">
        <f>'Ref. ACS-Counties-Pt1'!AL1149</f>
        <v>3175</v>
      </c>
      <c r="I182" s="223">
        <f>'Ref. ACS-Counties-Pt1'!AM1149</f>
        <v>7.0742630511797869E-2</v>
      </c>
      <c r="J182" s="55">
        <f>'Ref. ACS-Counties-Pt1'!AV1149</f>
        <v>4425</v>
      </c>
      <c r="K182" s="223">
        <f>'Ref. ACS-Counties-Pt1'!AW1149</f>
        <v>5.5306969303069692E-2</v>
      </c>
      <c r="L182" s="55">
        <f>'Ref. ACS-Counties-Pt1'!BF1149</f>
        <v>16598</v>
      </c>
      <c r="M182" s="223">
        <f>'Ref. ACS-Counties-Pt1'!BG1149</f>
        <v>7.2617656967103733E-2</v>
      </c>
      <c r="N182" s="55">
        <f>'Ref. ACS-Counties-Pt1'!BP1149</f>
        <v>11515</v>
      </c>
      <c r="O182" s="223">
        <f>'Ref. ACS-Counties-Pt1'!BQ1149</f>
        <v>6.6216977768576976E-2</v>
      </c>
      <c r="P182" s="55">
        <f>'Ref. ACS-Counties-Pt1'!BZ1149</f>
        <v>10016</v>
      </c>
      <c r="Q182" s="223">
        <f>'Ref. ACS-Counties-Pt1'!CA1149</f>
        <v>7.2454751949536308E-2</v>
      </c>
      <c r="R182" s="55">
        <f>'Ref. ACS-Counties-Pt1'!CJ1149</f>
        <v>87444</v>
      </c>
      <c r="S182" s="223">
        <f>'Ref. ACS-Counties-Pt1'!CK1149</f>
        <v>6.7931810271963405E-2</v>
      </c>
      <c r="T182" s="55">
        <f>'Ref. ACS-State'!H1149</f>
        <v>1288130</v>
      </c>
      <c r="U182" s="223">
        <f>'Ref. ACS-State'!I1149</f>
        <v>9.875066945123627E-2</v>
      </c>
      <c r="V182" s="224"/>
    </row>
    <row r="183" spans="1:22" x14ac:dyDescent="0.3">
      <c r="A183" s="109" t="s">
        <v>259</v>
      </c>
      <c r="B183" s="55">
        <f>'Ref. ACS-Counties-Pt1'!H1150</f>
        <v>91107</v>
      </c>
      <c r="C183" s="223">
        <f>'Ref. ACS-Counties-Pt1'!I1150</f>
        <v>0.29589225283040926</v>
      </c>
      <c r="D183" s="55">
        <f>'Ref. ACS-Counties-Pt1'!R1150</f>
        <v>84150</v>
      </c>
      <c r="E183" s="223">
        <f>'Ref. ACS-Counties-Pt1'!S1150</f>
        <v>0.31134148777943038</v>
      </c>
      <c r="F183" s="55">
        <f>'Ref. ACS-Counties-Pt1'!AB1150</f>
        <v>13874</v>
      </c>
      <c r="G183" s="223">
        <f>'Ref. ACS-Counties-Pt1'!AC1150</f>
        <v>0.31929485409187147</v>
      </c>
      <c r="H183" s="55">
        <f>'Ref. ACS-Counties-Pt1'!AL1150</f>
        <v>15874</v>
      </c>
      <c r="I183" s="223">
        <f>'Ref. ACS-Counties-Pt1'!AM1150</f>
        <v>0.35369087141552102</v>
      </c>
      <c r="J183" s="55">
        <f>'Ref. ACS-Counties-Pt1'!AV1150</f>
        <v>22111</v>
      </c>
      <c r="K183" s="223">
        <f>'Ref. ACS-Counties-Pt1'!AW1150</f>
        <v>0.27635986401359863</v>
      </c>
      <c r="L183" s="55">
        <f>'Ref. ACS-Counties-Pt1'!BF1150</f>
        <v>61103</v>
      </c>
      <c r="M183" s="223">
        <f>'Ref. ACS-Counties-Pt1'!BG1150</f>
        <v>0.26733080453433783</v>
      </c>
      <c r="N183" s="55">
        <f>'Ref. ACS-Counties-Pt1'!BP1150</f>
        <v>54569</v>
      </c>
      <c r="O183" s="223">
        <f>'Ref. ACS-Counties-Pt1'!BQ1150</f>
        <v>0.31379889360429675</v>
      </c>
      <c r="P183" s="55">
        <f>'Ref. ACS-Counties-Pt1'!BZ1150</f>
        <v>45347</v>
      </c>
      <c r="Q183" s="223">
        <f>'Ref. ACS-Counties-Pt1'!CA1150</f>
        <v>0.32803570653510611</v>
      </c>
      <c r="R183" s="55">
        <f>'Ref. ACS-Counties-Pt1'!CJ1150</f>
        <v>388135</v>
      </c>
      <c r="S183" s="223">
        <f>'Ref. ACS-Counties-Pt1'!CK1150</f>
        <v>0.30152684209217917</v>
      </c>
      <c r="T183" s="55">
        <f>'Ref. ACS-State'!H1150</f>
        <v>3203997</v>
      </c>
      <c r="U183" s="223">
        <f>'Ref. ACS-State'!I1150</f>
        <v>0.24562493589137174</v>
      </c>
      <c r="V183" s="224"/>
    </row>
    <row r="184" spans="1:22" x14ac:dyDescent="0.3">
      <c r="A184" s="109" t="s">
        <v>260</v>
      </c>
      <c r="B184" s="55">
        <f>'Ref. ACS-Counties-Pt1'!H1151</f>
        <v>42532</v>
      </c>
      <c r="C184" s="223">
        <f>'Ref. ACS-Counties-Pt1'!I1151</f>
        <v>0.13813306658525654</v>
      </c>
      <c r="D184" s="55">
        <f>'Ref. ACS-Counties-Pt1'!R1151</f>
        <v>43826</v>
      </c>
      <c r="E184" s="223">
        <f>'Ref. ACS-Counties-Pt1'!S1151</f>
        <v>0.16214916272633767</v>
      </c>
      <c r="F184" s="55">
        <f>'Ref. ACS-Counties-Pt1'!AB1151</f>
        <v>5828</v>
      </c>
      <c r="G184" s="223">
        <f>'Ref. ACS-Counties-Pt1'!AC1151</f>
        <v>0.13412501150695019</v>
      </c>
      <c r="H184" s="55">
        <f>'Ref. ACS-Counties-Pt1'!AL1151</f>
        <v>7744</v>
      </c>
      <c r="I184" s="223">
        <f>'Ref. ACS-Counties-Pt1'!AM1151</f>
        <v>0.17254517501838193</v>
      </c>
      <c r="J184" s="55">
        <f>'Ref. ACS-Counties-Pt1'!AV1151</f>
        <v>12266</v>
      </c>
      <c r="K184" s="223">
        <f>'Ref. ACS-Counties-Pt1'!AW1151</f>
        <v>0.1533096690330967</v>
      </c>
      <c r="L184" s="55">
        <f>'Ref. ACS-Counties-Pt1'!BF1151</f>
        <v>38814</v>
      </c>
      <c r="M184" s="223">
        <f>'Ref. ACS-Counties-Pt1'!BG1151</f>
        <v>0.16981454015671554</v>
      </c>
      <c r="N184" s="55">
        <f>'Ref. ACS-Counties-Pt1'!BP1151</f>
        <v>26302</v>
      </c>
      <c r="O184" s="223">
        <f>'Ref. ACS-Counties-Pt1'!BQ1151</f>
        <v>0.15124958308893718</v>
      </c>
      <c r="P184" s="55">
        <f>'Ref. ACS-Counties-Pt1'!BZ1151</f>
        <v>19424</v>
      </c>
      <c r="Q184" s="223">
        <f>'Ref. ACS-Counties-Pt1'!CA1151</f>
        <v>0.14051129211938831</v>
      </c>
      <c r="R184" s="55">
        <f>'Ref. ACS-Counties-Pt1'!CJ1151</f>
        <v>196736</v>
      </c>
      <c r="S184" s="223">
        <f>'Ref. ACS-Counties-Pt1'!CK1151</f>
        <v>0.15283647392233879</v>
      </c>
      <c r="T184" s="55">
        <f>'Ref. ACS-State'!H1151</f>
        <v>1933038</v>
      </c>
      <c r="U184" s="223">
        <f>'Ref. ACS-State'!I1151</f>
        <v>0.148190630273869</v>
      </c>
      <c r="V184" s="224"/>
    </row>
    <row r="185" spans="1:22" x14ac:dyDescent="0.3">
      <c r="A185" s="109" t="s">
        <v>261</v>
      </c>
      <c r="B185" s="55">
        <f>'Ref. ACS-Counties-Pt1'!H1152</f>
        <v>8893</v>
      </c>
      <c r="C185" s="223">
        <f>'Ref. ACS-Counties-Pt1'!I1152</f>
        <v>2.8882191318129559E-2</v>
      </c>
      <c r="D185" s="55">
        <f>'Ref. ACS-Counties-Pt1'!R1152</f>
        <v>6350</v>
      </c>
      <c r="E185" s="223">
        <f>'Ref. ACS-Counties-Pt1'!S1152</f>
        <v>2.3493980361252321E-2</v>
      </c>
      <c r="F185" s="55">
        <f>'Ref. ACS-Counties-Pt1'!AB1152</f>
        <v>657</v>
      </c>
      <c r="G185" s="223">
        <f>'Ref. ACS-Counties-Pt1'!AC1152</f>
        <v>1.5120132560066279E-2</v>
      </c>
      <c r="H185" s="55">
        <f>'Ref. ACS-Counties-Pt1'!AL1152</f>
        <v>1054</v>
      </c>
      <c r="I185" s="223">
        <f>'Ref. ACS-Counties-Pt1'!AM1152</f>
        <v>2.3484325215570062E-2</v>
      </c>
      <c r="J185" s="55">
        <f>'Ref. ACS-Counties-Pt1'!AV1152</f>
        <v>2292</v>
      </c>
      <c r="K185" s="223">
        <f>'Ref. ACS-Counties-Pt1'!AW1152</f>
        <v>2.8647135286471354E-2</v>
      </c>
      <c r="L185" s="55">
        <f>'Ref. ACS-Counties-Pt1'!BF1152</f>
        <v>10612</v>
      </c>
      <c r="M185" s="223">
        <f>'Ref. ACS-Counties-Pt1'!BG1152</f>
        <v>4.6428399550241285E-2</v>
      </c>
      <c r="N185" s="55">
        <f>'Ref. ACS-Counties-Pt1'!BP1152</f>
        <v>6065</v>
      </c>
      <c r="O185" s="223">
        <f>'Ref. ACS-Counties-Pt1'!BQ1152</f>
        <v>3.487676684033169E-2</v>
      </c>
      <c r="P185" s="55">
        <f>'Ref. ACS-Counties-Pt1'!BZ1152</f>
        <v>2598</v>
      </c>
      <c r="Q185" s="223">
        <f>'Ref. ACS-Counties-Pt1'!CA1152</f>
        <v>1.8793674677006322E-2</v>
      </c>
      <c r="R185" s="55">
        <f>'Ref. ACS-Counties-Pt1'!CJ1152</f>
        <v>38521</v>
      </c>
      <c r="S185" s="223">
        <f>'Ref. ACS-Counties-Pt1'!CK1152</f>
        <v>2.9925452443693133E-2</v>
      </c>
      <c r="T185" s="55">
        <f>'Ref. ACS-State'!H1152</f>
        <v>507579</v>
      </c>
      <c r="U185" s="223">
        <f>'Ref. ACS-State'!I1152</f>
        <v>3.8912039972199282E-2</v>
      </c>
      <c r="V185" s="224"/>
    </row>
    <row r="186" spans="1:22" x14ac:dyDescent="0.3">
      <c r="A186" s="109" t="s">
        <v>145</v>
      </c>
      <c r="B186" s="55">
        <f>'Ref. ACS-Counties-Pt1'!H1153</f>
        <v>143782</v>
      </c>
      <c r="C186" s="223">
        <f>'Ref. ACS-Counties-Pt1'!I1153</f>
        <v>0.46696719128565212</v>
      </c>
      <c r="D186" s="55">
        <f>'Ref. ACS-Counties-Pt1'!R1153</f>
        <v>112728</v>
      </c>
      <c r="E186" s="223">
        <f>'Ref. ACS-Counties-Pt1'!S1153</f>
        <v>0.41707549892334672</v>
      </c>
      <c r="F186" s="55">
        <f>'Ref. ACS-Counties-Pt1'!AB1153</f>
        <v>20719</v>
      </c>
      <c r="G186" s="223">
        <f>'Ref. ACS-Counties-Pt1'!AC1153</f>
        <v>0.47682500230139002</v>
      </c>
      <c r="H186" s="55">
        <f>'Ref. ACS-Counties-Pt1'!AL1153</f>
        <v>16109</v>
      </c>
      <c r="I186" s="223">
        <f>'Ref. ACS-Counties-Pt1'!AM1153</f>
        <v>0.35892694013056747</v>
      </c>
      <c r="J186" s="55">
        <f>'Ref. ACS-Counties-Pt1'!AV1153</f>
        <v>38213</v>
      </c>
      <c r="K186" s="223">
        <f>'Ref. ACS-Counties-Pt1'!AW1153</f>
        <v>0.47761473852614739</v>
      </c>
      <c r="L186" s="55">
        <f>'Ref. ACS-Counties-Pt1'!BF1153</f>
        <v>99148</v>
      </c>
      <c r="M186" s="223">
        <f>'Ref. ACS-Counties-Pt1'!BG1153</f>
        <v>0.43378090450502477</v>
      </c>
      <c r="N186" s="55">
        <f>'Ref. ACS-Counties-Pt1'!BP1153</f>
        <v>73322</v>
      </c>
      <c r="O186" s="223">
        <f>'Ref. ACS-Counties-Pt1'!BQ1153</f>
        <v>0.42163797168455069</v>
      </c>
      <c r="P186" s="55">
        <f>'Ref. ACS-Counties-Pt1'!BZ1153</f>
        <v>59372</v>
      </c>
      <c r="Q186" s="223">
        <f>'Ref. ACS-Counties-Pt1'!CA1153</f>
        <v>0.42949116740693588</v>
      </c>
      <c r="R186" s="55">
        <f>'Ref. ACS-Counties-Pt1'!CJ1153</f>
        <v>563393</v>
      </c>
      <c r="S186" s="223">
        <f>'Ref. ACS-Counties-Pt1'!CK1153</f>
        <v>0.43767790110873567</v>
      </c>
      <c r="T186" s="55">
        <f>'Ref. ACS-State'!H1153</f>
        <v>5889686</v>
      </c>
      <c r="U186" s="223">
        <f>'Ref. ACS-State'!I1153</f>
        <v>0.45151532481781648</v>
      </c>
      <c r="V186" s="224"/>
    </row>
    <row r="187" spans="1:22" x14ac:dyDescent="0.3">
      <c r="A187" s="109" t="s">
        <v>256</v>
      </c>
      <c r="B187" s="55">
        <f>'Ref. ACS-Counties-Pt1'!H1154</f>
        <v>10140</v>
      </c>
      <c r="C187" s="223">
        <f>'Ref. ACS-Counties-Pt1'!I1154</f>
        <v>3.2932128636661839E-2</v>
      </c>
      <c r="D187" s="55">
        <f>'Ref. ACS-Counties-Pt1'!R1154</f>
        <v>5088</v>
      </c>
      <c r="E187" s="223">
        <f>'Ref. ACS-Counties-Pt1'!S1154</f>
        <v>1.882478300441761E-2</v>
      </c>
      <c r="F187" s="55">
        <f>'Ref. ACS-Counties-Pt1'!AB1154</f>
        <v>490</v>
      </c>
      <c r="G187" s="223">
        <f>'Ref. ACS-Counties-Pt1'!AC1154</f>
        <v>1.1276811193961152E-2</v>
      </c>
      <c r="H187" s="55">
        <f>'Ref. ACS-Counties-Pt1'!AL1154</f>
        <v>868</v>
      </c>
      <c r="I187" s="223">
        <f>'Ref. ACS-Counties-Pt1'!AM1154</f>
        <v>1.9340032530469464E-2</v>
      </c>
      <c r="J187" s="55">
        <f>'Ref. ACS-Counties-Pt1'!AV1154</f>
        <v>1264</v>
      </c>
      <c r="K187" s="223">
        <f>'Ref. ACS-Counties-Pt1'!AW1154</f>
        <v>1.5798420157984203E-2</v>
      </c>
      <c r="L187" s="55">
        <f>'Ref. ACS-Counties-Pt1'!BF1154</f>
        <v>4362</v>
      </c>
      <c r="M187" s="223">
        <f>'Ref. ACS-Counties-Pt1'!BG1154</f>
        <v>1.9084119754820248E-2</v>
      </c>
      <c r="N187" s="55">
        <f>'Ref. ACS-Counties-Pt1'!BP1154</f>
        <v>2255</v>
      </c>
      <c r="O187" s="223">
        <f>'Ref. ACS-Counties-Pt1'!BQ1154</f>
        <v>1.2967371677650117E-2</v>
      </c>
      <c r="P187" s="55">
        <f>'Ref. ACS-Counties-Pt1'!BZ1154</f>
        <v>1657</v>
      </c>
      <c r="Q187" s="223">
        <f>'Ref. ACS-Counties-Pt1'!CA1154</f>
        <v>1.1986573879830438E-2</v>
      </c>
      <c r="R187" s="55">
        <f>'Ref. ACS-Counties-Pt1'!CJ1154</f>
        <v>26124</v>
      </c>
      <c r="S187" s="223">
        <f>'Ref. ACS-Counties-Pt1'!CK1154</f>
        <v>2.0294709889126437E-2</v>
      </c>
      <c r="T187" s="55">
        <f>'Ref. ACS-State'!H1154</f>
        <v>486479</v>
      </c>
      <c r="U187" s="223">
        <f>'Ref. ACS-State'!I1154</f>
        <v>3.7294470995914986E-2</v>
      </c>
      <c r="V187" s="224"/>
    </row>
    <row r="188" spans="1:22" x14ac:dyDescent="0.3">
      <c r="A188" s="109" t="s">
        <v>257</v>
      </c>
      <c r="B188" s="55">
        <f>'Ref. ACS-Counties-Pt1'!H1155</f>
        <v>22118</v>
      </c>
      <c r="C188" s="223">
        <f>'Ref. ACS-Counties-Pt1'!I1155</f>
        <v>7.1833611556773827E-2</v>
      </c>
      <c r="D188" s="55">
        <f>'Ref. ACS-Counties-Pt1'!R1155</f>
        <v>15420</v>
      </c>
      <c r="E188" s="223">
        <f>'Ref. ACS-Counties-Pt1'!S1155</f>
        <v>5.7051523963859971E-2</v>
      </c>
      <c r="F188" s="55">
        <f>'Ref. ACS-Counties-Pt1'!AB1155</f>
        <v>2235</v>
      </c>
      <c r="G188" s="223">
        <f>'Ref. ACS-Counties-Pt1'!AC1155</f>
        <v>5.1436067384700357E-2</v>
      </c>
      <c r="H188" s="55">
        <f>'Ref. ACS-Counties-Pt1'!AL1155</f>
        <v>1636</v>
      </c>
      <c r="I188" s="223">
        <f>'Ref. ACS-Counties-Pt1'!AM1155</f>
        <v>3.6451950714110649E-2</v>
      </c>
      <c r="J188" s="55">
        <f>'Ref. ACS-Counties-Pt1'!AV1155</f>
        <v>3484</v>
      </c>
      <c r="K188" s="223">
        <f>'Ref. ACS-Counties-Pt1'!AW1155</f>
        <v>4.3545645435456456E-2</v>
      </c>
      <c r="L188" s="55">
        <f>'Ref. ACS-Counties-Pt1'!BF1155</f>
        <v>14725</v>
      </c>
      <c r="M188" s="223">
        <f>'Ref. ACS-Counties-Pt1'!BG1155</f>
        <v>6.4423123198011967E-2</v>
      </c>
      <c r="N188" s="55">
        <f>'Ref. ACS-Counties-Pt1'!BP1155</f>
        <v>10641</v>
      </c>
      <c r="O188" s="223">
        <f>'Ref. ACS-Counties-Pt1'!BQ1155</f>
        <v>6.1191043025221679E-2</v>
      </c>
      <c r="P188" s="55">
        <f>'Ref. ACS-Counties-Pt1'!BZ1155</f>
        <v>6855</v>
      </c>
      <c r="Q188" s="223">
        <f>'Ref. ACS-Counties-Pt1'!CA1155</f>
        <v>4.958839103574994E-2</v>
      </c>
      <c r="R188" s="55">
        <f>'Ref. ACS-Counties-Pt1'!CJ1155</f>
        <v>77114</v>
      </c>
      <c r="S188" s="223">
        <f>'Ref. ACS-Counties-Pt1'!CK1155</f>
        <v>5.9906838860438523E-2</v>
      </c>
      <c r="T188" s="55">
        <f>'Ref. ACS-State'!H1155</f>
        <v>1518964</v>
      </c>
      <c r="U188" s="223">
        <f>'Ref. ACS-State'!I1155</f>
        <v>0.11644687405178643</v>
      </c>
      <c r="V188" s="224"/>
    </row>
    <row r="189" spans="1:22" x14ac:dyDescent="0.3">
      <c r="A189" s="109" t="s">
        <v>258</v>
      </c>
      <c r="B189" s="55">
        <f>'Ref. ACS-Counties-Pt1'!H1156</f>
        <v>55800</v>
      </c>
      <c r="C189" s="223">
        <f>'Ref. ACS-Counties-Pt1'!I1156</f>
        <v>0.18122413983488467</v>
      </c>
      <c r="D189" s="55">
        <f>'Ref. ACS-Counties-Pt1'!R1156</f>
        <v>41392</v>
      </c>
      <c r="E189" s="223">
        <f>'Ref. ACS-Counties-Pt1'!S1156</f>
        <v>0.15314375356109544</v>
      </c>
      <c r="F189" s="55">
        <f>'Ref. ACS-Counties-Pt1'!AB1156</f>
        <v>8048</v>
      </c>
      <c r="G189" s="223">
        <f>'Ref. ACS-Counties-Pt1'!AC1156</f>
        <v>0.18521587038571297</v>
      </c>
      <c r="H189" s="55">
        <f>'Ref. ACS-Counties-Pt1'!AL1156</f>
        <v>5367</v>
      </c>
      <c r="I189" s="223">
        <f>'Ref. ACS-Counties-Pt1'!AM1156</f>
        <v>0.11958289699427374</v>
      </c>
      <c r="J189" s="55">
        <f>'Ref. ACS-Counties-Pt1'!AV1156</f>
        <v>11750</v>
      </c>
      <c r="K189" s="223">
        <f>'Ref. ACS-Counties-Pt1'!AW1156</f>
        <v>0.14686031396860313</v>
      </c>
      <c r="L189" s="55">
        <f>'Ref. ACS-Counties-Pt1'!BF1156</f>
        <v>35280</v>
      </c>
      <c r="M189" s="223">
        <f>'Ref. ACS-Counties-Pt1'!BG1156</f>
        <v>0.15435299058919266</v>
      </c>
      <c r="N189" s="55">
        <f>'Ref. ACS-Counties-Pt1'!BP1156</f>
        <v>27813</v>
      </c>
      <c r="O189" s="223">
        <f>'Ref. ACS-Counties-Pt1'!BQ1156</f>
        <v>0.15993858468757546</v>
      </c>
      <c r="P189" s="55">
        <f>'Ref. ACS-Counties-Pt1'!BZ1156</f>
        <v>22863</v>
      </c>
      <c r="Q189" s="223">
        <f>'Ref. ACS-Counties-Pt1'!CA1156</f>
        <v>0.16538867749822769</v>
      </c>
      <c r="R189" s="55">
        <f>'Ref. ACS-Counties-Pt1'!CJ1156</f>
        <v>208313</v>
      </c>
      <c r="S189" s="223">
        <f>'Ref. ACS-Counties-Pt1'!CK1156</f>
        <v>0.16183019067269924</v>
      </c>
      <c r="T189" s="55">
        <f>'Ref. ACS-State'!H1156</f>
        <v>2229467</v>
      </c>
      <c r="U189" s="223">
        <f>'Ref. ACS-State'!I1156</f>
        <v>0.17091548117770675</v>
      </c>
      <c r="V189" s="224"/>
    </row>
    <row r="190" spans="1:22" x14ac:dyDescent="0.3">
      <c r="A190" s="109" t="s">
        <v>259</v>
      </c>
      <c r="B190" s="55">
        <f>'Ref. ACS-Counties-Pt1'!H1157</f>
        <v>43215</v>
      </c>
      <c r="C190" s="223">
        <f>'Ref. ACS-Counties-Pt1'!I1157</f>
        <v>0.14035127603879105</v>
      </c>
      <c r="D190" s="55">
        <f>'Ref. ACS-Counties-Pt1'!R1157</f>
        <v>39966</v>
      </c>
      <c r="E190" s="223">
        <f>'Ref. ACS-Counties-Pt1'!S1157</f>
        <v>0.14786778253823785</v>
      </c>
      <c r="F190" s="55">
        <f>'Ref. ACS-Counties-Pt1'!AB1157</f>
        <v>7760</v>
      </c>
      <c r="G190" s="223">
        <f>'Ref. ACS-Counties-Pt1'!AC1157</f>
        <v>0.17858786707171131</v>
      </c>
      <c r="H190" s="55">
        <f>'Ref. ACS-Counties-Pt1'!AL1157</f>
        <v>5847</v>
      </c>
      <c r="I190" s="223">
        <f>'Ref. ACS-Counties-Pt1'!AM1157</f>
        <v>0.13027784585904947</v>
      </c>
      <c r="J190" s="55">
        <f>'Ref. ACS-Counties-Pt1'!AV1157</f>
        <v>15427</v>
      </c>
      <c r="K190" s="223">
        <f>'Ref. ACS-Counties-Pt1'!AW1157</f>
        <v>0.19281821817818218</v>
      </c>
      <c r="L190" s="55">
        <f>'Ref. ACS-Counties-Pt1'!BF1157</f>
        <v>31587</v>
      </c>
      <c r="M190" s="223">
        <f>'Ref. ACS-Counties-Pt1'!BG1157</f>
        <v>0.13819580254367428</v>
      </c>
      <c r="N190" s="55">
        <f>'Ref. ACS-Counties-Pt1'!BP1157</f>
        <v>24962</v>
      </c>
      <c r="O190" s="223">
        <f>'Ref. ACS-Counties-Pt1'!BQ1157</f>
        <v>0.14354391654878146</v>
      </c>
      <c r="P190" s="55">
        <f>'Ref. ACS-Counties-Pt1'!BZ1157</f>
        <v>22377</v>
      </c>
      <c r="Q190" s="223">
        <f>'Ref. ACS-Counties-Pt1'!CA1157</f>
        <v>0.16187300163486162</v>
      </c>
      <c r="R190" s="55">
        <f>'Ref. ACS-Counties-Pt1'!CJ1157</f>
        <v>191141</v>
      </c>
      <c r="S190" s="223">
        <f>'Ref. ACS-Counties-Pt1'!CK1157</f>
        <v>0.14848993809973648</v>
      </c>
      <c r="T190" s="55">
        <f>'Ref. ACS-State'!H1157</f>
        <v>1210556</v>
      </c>
      <c r="U190" s="223">
        <f>'Ref. ACS-State'!I1157</f>
        <v>9.280368860923259E-2</v>
      </c>
      <c r="V190" s="224"/>
    </row>
    <row r="191" spans="1:22" x14ac:dyDescent="0.3">
      <c r="A191" s="109" t="s">
        <v>260</v>
      </c>
      <c r="B191" s="55">
        <f>'Ref. ACS-Counties-Pt1'!H1158</f>
        <v>10911</v>
      </c>
      <c r="C191" s="223">
        <f>'Ref. ACS-Counties-Pt1'!I1158</f>
        <v>3.5436139601047072E-2</v>
      </c>
      <c r="D191" s="55">
        <f>'Ref. ACS-Counties-Pt1'!R1158</f>
        <v>10036</v>
      </c>
      <c r="E191" s="223">
        <f>'Ref. ACS-Counties-Pt1'!S1158</f>
        <v>3.7131588489059578E-2</v>
      </c>
      <c r="F191" s="55">
        <f>'Ref. ACS-Counties-Pt1'!AB1158</f>
        <v>2001</v>
      </c>
      <c r="G191" s="223">
        <f>'Ref. ACS-Counties-Pt1'!AC1158</f>
        <v>4.6050814692074012E-2</v>
      </c>
      <c r="H191" s="55">
        <f>'Ref. ACS-Counties-Pt1'!AL1158</f>
        <v>2127</v>
      </c>
      <c r="I191" s="223">
        <f>'Ref. ACS-Counties-Pt1'!AM1158</f>
        <v>4.7391992157037502E-2</v>
      </c>
      <c r="J191" s="55">
        <f>'Ref. ACS-Counties-Pt1'!AV1158</f>
        <v>5548</v>
      </c>
      <c r="K191" s="223">
        <f>'Ref. ACS-Counties-Pt1'!AW1158</f>
        <v>6.9343065693430656E-2</v>
      </c>
      <c r="L191" s="55">
        <f>'Ref. ACS-Counties-Pt1'!BF1158</f>
        <v>11313</v>
      </c>
      <c r="M191" s="223">
        <f>'Ref. ACS-Counties-Pt1'!BG1158</f>
        <v>4.9495333972095712E-2</v>
      </c>
      <c r="N191" s="55">
        <f>'Ref. ACS-Counties-Pt1'!BP1158</f>
        <v>6491</v>
      </c>
      <c r="O191" s="223">
        <f>'Ref. ACS-Counties-Pt1'!BQ1158</f>
        <v>3.7326478740411048E-2</v>
      </c>
      <c r="P191" s="55">
        <f>'Ref. ACS-Counties-Pt1'!BZ1158</f>
        <v>5174</v>
      </c>
      <c r="Q191" s="223">
        <f>'Ref. ACS-Counties-Pt1'!CA1158</f>
        <v>3.7428203533037226E-2</v>
      </c>
      <c r="R191" s="55">
        <f>'Ref. ACS-Counties-Pt1'!CJ1158</f>
        <v>53601</v>
      </c>
      <c r="S191" s="223">
        <f>'Ref. ACS-Counties-Pt1'!CK1158</f>
        <v>4.1640512355193157E-2</v>
      </c>
      <c r="T191" s="55">
        <f>'Ref. ACS-State'!H1158</f>
        <v>374328</v>
      </c>
      <c r="U191" s="223">
        <f>'Ref. ACS-State'!I1158</f>
        <v>2.8696746907798415E-2</v>
      </c>
      <c r="V191" s="224"/>
    </row>
    <row r="192" spans="1:22" x14ac:dyDescent="0.3">
      <c r="A192" s="109" t="s">
        <v>261</v>
      </c>
      <c r="B192" s="55">
        <f>'Ref. ACS-Counties-Pt1'!H1159</f>
        <v>1598</v>
      </c>
      <c r="C192" s="223">
        <f>'Ref. ACS-Counties-Pt1'!I1159</f>
        <v>5.1898956174936508E-3</v>
      </c>
      <c r="D192" s="55">
        <f>'Ref. ACS-Counties-Pt1'!R1159</f>
        <v>826</v>
      </c>
      <c r="E192" s="223">
        <f>'Ref. ACS-Counties-Pt1'!S1159</f>
        <v>3.0560673666762861E-3</v>
      </c>
      <c r="F192" s="55">
        <f>'Ref. ACS-Counties-Pt1'!AB1159</f>
        <v>185</v>
      </c>
      <c r="G192" s="223">
        <f>'Ref. ACS-Counties-Pt1'!AC1159</f>
        <v>4.2575715732302314E-3</v>
      </c>
      <c r="H192" s="55">
        <f>'Ref. ACS-Counties-Pt1'!AL1159</f>
        <v>264</v>
      </c>
      <c r="I192" s="223">
        <f>'Ref. ACS-Counties-Pt1'!AM1159</f>
        <v>5.8822218756266571E-3</v>
      </c>
      <c r="J192" s="55">
        <f>'Ref. ACS-Counties-Pt1'!AV1159</f>
        <v>740</v>
      </c>
      <c r="K192" s="223">
        <f>'Ref. ACS-Counties-Pt1'!AW1159</f>
        <v>9.2490750924907501E-3</v>
      </c>
      <c r="L192" s="55">
        <f>'Ref. ACS-Counties-Pt1'!BF1159</f>
        <v>1881</v>
      </c>
      <c r="M192" s="223">
        <f>'Ref. ACS-Counties-Pt1'!BG1159</f>
        <v>8.2295344472299147E-3</v>
      </c>
      <c r="N192" s="55">
        <f>'Ref. ACS-Counties-Pt1'!BP1159</f>
        <v>1160</v>
      </c>
      <c r="O192" s="223">
        <f>'Ref. ACS-Counties-Pt1'!BQ1159</f>
        <v>6.6705770049109245E-3</v>
      </c>
      <c r="P192" s="55">
        <f>'Ref. ACS-Counties-Pt1'!BZ1159</f>
        <v>446</v>
      </c>
      <c r="Q192" s="223">
        <f>'Ref. ACS-Counties-Pt1'!CA1159</f>
        <v>3.2263198252289529E-3</v>
      </c>
      <c r="R192" s="55">
        <f>'Ref. ACS-Counties-Pt1'!CJ1159</f>
        <v>7100</v>
      </c>
      <c r="S192" s="223">
        <f>'Ref. ACS-Counties-Pt1'!CK1159</f>
        <v>5.5157112315417887E-3</v>
      </c>
      <c r="T192" s="55">
        <f>'Ref. ACS-State'!H1159</f>
        <v>69892</v>
      </c>
      <c r="U192" s="223">
        <f>'Ref. ACS-State'!I1159</f>
        <v>5.3580630753773343E-3</v>
      </c>
      <c r="V192" s="224"/>
    </row>
    <row r="193" spans="1:23" x14ac:dyDescent="0.3">
      <c r="A193" s="218" t="s">
        <v>148</v>
      </c>
      <c r="W193" s="299" t="s">
        <v>733</v>
      </c>
    </row>
    <row r="195" spans="1:23" x14ac:dyDescent="0.3">
      <c r="A195" s="31" t="s">
        <v>292</v>
      </c>
    </row>
    <row r="196" spans="1:23" ht="28.8" x14ac:dyDescent="0.3">
      <c r="A196" s="225"/>
      <c r="B196" s="11" t="s">
        <v>732</v>
      </c>
      <c r="C196" s="38" t="s">
        <v>731</v>
      </c>
    </row>
    <row r="197" spans="1:23" x14ac:dyDescent="0.3">
      <c r="A197" s="109" t="s">
        <v>256</v>
      </c>
      <c r="B197" s="55">
        <f>R180</f>
        <v>4261</v>
      </c>
      <c r="C197" s="55">
        <f>R187</f>
        <v>26124</v>
      </c>
    </row>
    <row r="198" spans="1:23" x14ac:dyDescent="0.3">
      <c r="A198" s="109" t="s">
        <v>257</v>
      </c>
      <c r="B198" s="55">
        <f t="shared" ref="B198:B202" si="6">R181</f>
        <v>8742</v>
      </c>
      <c r="C198" s="55">
        <f t="shared" ref="C198:C202" si="7">R188</f>
        <v>77114</v>
      </c>
    </row>
    <row r="199" spans="1:23" x14ac:dyDescent="0.3">
      <c r="A199" s="109" t="s">
        <v>258</v>
      </c>
      <c r="B199" s="55">
        <f t="shared" si="6"/>
        <v>87444</v>
      </c>
      <c r="C199" s="55">
        <f t="shared" si="7"/>
        <v>208313</v>
      </c>
    </row>
    <row r="200" spans="1:23" x14ac:dyDescent="0.3">
      <c r="A200" s="109" t="s">
        <v>259</v>
      </c>
      <c r="B200" s="55">
        <f t="shared" si="6"/>
        <v>388135</v>
      </c>
      <c r="C200" s="55">
        <f t="shared" si="7"/>
        <v>191141</v>
      </c>
    </row>
    <row r="201" spans="1:23" x14ac:dyDescent="0.3">
      <c r="A201" s="109" t="s">
        <v>260</v>
      </c>
      <c r="B201" s="55">
        <f t="shared" si="6"/>
        <v>196736</v>
      </c>
      <c r="C201" s="55">
        <f t="shared" si="7"/>
        <v>53601</v>
      </c>
    </row>
    <row r="202" spans="1:23" x14ac:dyDescent="0.3">
      <c r="A202" s="109" t="s">
        <v>261</v>
      </c>
      <c r="B202" s="55">
        <f t="shared" si="6"/>
        <v>38521</v>
      </c>
      <c r="C202" s="55">
        <f t="shared" si="7"/>
        <v>7100</v>
      </c>
    </row>
    <row r="203" spans="1:23" x14ac:dyDescent="0.3">
      <c r="A203" s="218" t="s">
        <v>148</v>
      </c>
    </row>
    <row r="209" spans="1:23" x14ac:dyDescent="0.3">
      <c r="A209" s="31" t="s">
        <v>207</v>
      </c>
      <c r="W209" s="228" t="s">
        <v>148</v>
      </c>
    </row>
    <row r="210" spans="1:23" ht="28.8" x14ac:dyDescent="0.3">
      <c r="A210" s="225"/>
      <c r="B210" s="117" t="s">
        <v>19</v>
      </c>
      <c r="C210" s="117" t="s">
        <v>19</v>
      </c>
      <c r="D210" s="117" t="s">
        <v>749</v>
      </c>
      <c r="E210" s="117" t="s">
        <v>749</v>
      </c>
      <c r="F210" s="117" t="s">
        <v>750</v>
      </c>
      <c r="G210" s="117" t="s">
        <v>750</v>
      </c>
      <c r="H210" s="117" t="s">
        <v>751</v>
      </c>
      <c r="I210" s="117" t="s">
        <v>751</v>
      </c>
      <c r="J210" s="117" t="s">
        <v>752</v>
      </c>
      <c r="K210" s="117" t="s">
        <v>752</v>
      </c>
      <c r="L210" s="117" t="s">
        <v>753</v>
      </c>
      <c r="M210" s="117" t="s">
        <v>753</v>
      </c>
      <c r="N210" s="117" t="s">
        <v>754</v>
      </c>
      <c r="O210" s="117" t="s">
        <v>754</v>
      </c>
      <c r="P210" s="117" t="s">
        <v>755</v>
      </c>
      <c r="Q210" s="117" t="s">
        <v>755</v>
      </c>
      <c r="R210" s="117" t="s">
        <v>757</v>
      </c>
      <c r="S210" s="117" t="s">
        <v>757</v>
      </c>
      <c r="T210" s="117" t="s">
        <v>1</v>
      </c>
      <c r="U210" s="117" t="s">
        <v>1</v>
      </c>
      <c r="V210" s="80"/>
      <c r="W210" s="233"/>
    </row>
    <row r="211" spans="1:23" x14ac:dyDescent="0.3">
      <c r="A211" s="35" t="s">
        <v>26</v>
      </c>
      <c r="B211" s="35"/>
      <c r="C211" s="35"/>
      <c r="D211" s="35"/>
      <c r="E211" s="35"/>
      <c r="F211" s="35"/>
      <c r="G211" s="35"/>
      <c r="H211" s="35"/>
      <c r="I211" s="35"/>
      <c r="J211" s="35"/>
      <c r="K211" s="35"/>
      <c r="L211" s="35"/>
      <c r="M211" s="35"/>
      <c r="N211" s="35"/>
      <c r="O211" s="35"/>
      <c r="P211" s="35"/>
      <c r="Q211" s="35"/>
      <c r="R211" s="35"/>
      <c r="S211" s="35"/>
      <c r="T211" s="35"/>
      <c r="U211" s="35"/>
      <c r="V211" s="42"/>
    </row>
    <row r="212" spans="1:23" x14ac:dyDescent="0.3">
      <c r="A212" s="109" t="s">
        <v>252</v>
      </c>
      <c r="B212" s="55">
        <f>'Ref. ACS-Counties-Pt1'!H935</f>
        <v>121294</v>
      </c>
      <c r="C212" s="223">
        <f>'Ref. ACS-Counties-Pt1'!I935</f>
        <v>0.56950085218069046</v>
      </c>
      <c r="D212" s="55">
        <f>'Ref. ACS-Counties-Pt1'!R935</f>
        <v>126091</v>
      </c>
      <c r="E212" s="223">
        <f>'Ref. ACS-Counties-Pt1'!S935</f>
        <v>0.60464569836527815</v>
      </c>
      <c r="F212" s="55">
        <f>'Ref. ACS-Counties-Pt1'!AB935</f>
        <v>17681</v>
      </c>
      <c r="G212" s="223">
        <f>'Ref. ACS-Counties-Pt1'!AC935</f>
        <v>0.5492699596147872</v>
      </c>
      <c r="H212" s="55">
        <f>'Ref. ACS-Counties-Pt1'!AL935</f>
        <v>23117</v>
      </c>
      <c r="I212" s="223">
        <f>'Ref. ACS-Counties-Pt1'!AM935</f>
        <v>0.68332840673958029</v>
      </c>
      <c r="J212" s="55">
        <f>'Ref. ACS-Counties-Pt1'!AV935</f>
        <v>28550</v>
      </c>
      <c r="K212" s="223">
        <f>'Ref. ACS-Counties-Pt1'!AW935</f>
        <v>0.57186924124669503</v>
      </c>
      <c r="L212" s="55">
        <f>'Ref. ACS-Counties-Pt1'!BF935</f>
        <v>85792</v>
      </c>
      <c r="M212" s="223">
        <f>'Ref. ACS-Counties-Pt1'!BG935</f>
        <v>0.60248883395601005</v>
      </c>
      <c r="N212" s="55">
        <f>'Ref. ACS-Counties-Pt1'!BP935</f>
        <v>82350</v>
      </c>
      <c r="O212" s="223">
        <f>'Ref. ACS-Counties-Pt1'!BQ935</f>
        <v>0.59124653580505737</v>
      </c>
      <c r="P212" s="55">
        <f>'Ref. ACS-Counties-Pt1'!BZ935</f>
        <v>62113</v>
      </c>
      <c r="Q212" s="223">
        <f>'Ref. ACS-Counties-Pt1'!CA935</f>
        <v>0.58793517975124476</v>
      </c>
      <c r="R212" s="55">
        <f>'Ref. ACS-Counties-Pt1'!CJ935</f>
        <v>546988</v>
      </c>
      <c r="S212" s="223">
        <f>'Ref. ACS-Counties-Pt1'!CK935</f>
        <v>0.59147393781061175</v>
      </c>
      <c r="T212" s="55">
        <f>'Ref. ACS-State'!H935</f>
        <v>4995683</v>
      </c>
      <c r="U212" s="223">
        <f>'Ref. ACS-State'!I935</f>
        <v>0.58828275068134905</v>
      </c>
      <c r="V212" s="224"/>
    </row>
    <row r="213" spans="1:23" x14ac:dyDescent="0.3">
      <c r="A213" s="109" t="s">
        <v>253</v>
      </c>
      <c r="B213" s="55">
        <f>'Ref. ACS-Counties-Pt1'!H936</f>
        <v>91689</v>
      </c>
      <c r="C213" s="223">
        <f>'Ref. ACS-Counties-Pt1'!I936</f>
        <v>0.43049914781930954</v>
      </c>
      <c r="D213" s="55">
        <f>'Ref. ACS-Counties-Pt1'!R936</f>
        <v>82446</v>
      </c>
      <c r="E213" s="223">
        <f>'Ref. ACS-Counties-Pt1'!S936</f>
        <v>0.39535430163472191</v>
      </c>
      <c r="F213" s="55">
        <f>'Ref. ACS-Counties-Pt1'!AB936</f>
        <v>14509</v>
      </c>
      <c r="G213" s="223">
        <f>'Ref. ACS-Counties-Pt1'!AC936</f>
        <v>0.4507300403852128</v>
      </c>
      <c r="H213" s="55">
        <f>'Ref. ACS-Counties-Pt1'!AL936</f>
        <v>10713</v>
      </c>
      <c r="I213" s="223">
        <f>'Ref. ACS-Counties-Pt1'!AM936</f>
        <v>0.31667159326041977</v>
      </c>
      <c r="J213" s="55">
        <f>'Ref. ACS-Counties-Pt1'!AV936</f>
        <v>21374</v>
      </c>
      <c r="K213" s="223">
        <f>'Ref. ACS-Counties-Pt1'!AW936</f>
        <v>0.42813075875330503</v>
      </c>
      <c r="L213" s="55">
        <f>'Ref. ACS-Counties-Pt1'!BF936</f>
        <v>56604</v>
      </c>
      <c r="M213" s="223">
        <f>'Ref. ACS-Counties-Pt1'!BG936</f>
        <v>0.39751116604399001</v>
      </c>
      <c r="N213" s="55">
        <f>'Ref. ACS-Counties-Pt1'!BP936</f>
        <v>56932</v>
      </c>
      <c r="O213" s="223">
        <f>'Ref. ACS-Counties-Pt1'!BQ936</f>
        <v>0.40875346419494263</v>
      </c>
      <c r="P213" s="55">
        <f>'Ref. ACS-Counties-Pt1'!BZ936</f>
        <v>43533</v>
      </c>
      <c r="Q213" s="223">
        <f>'Ref. ACS-Counties-Pt1'!CA936</f>
        <v>0.41206482024875529</v>
      </c>
      <c r="R213" s="55">
        <f>'Ref. ACS-Counties-Pt1'!CJ936</f>
        <v>377800</v>
      </c>
      <c r="S213" s="223">
        <f>'Ref. ACS-Counties-Pt1'!CK936</f>
        <v>0.40852606218938825</v>
      </c>
      <c r="T213" s="55">
        <f>'Ref. ACS-State'!H936</f>
        <v>3496293</v>
      </c>
      <c r="U213" s="223">
        <f>'Ref. ACS-State'!I936</f>
        <v>0.41171724931865095</v>
      </c>
      <c r="V213" s="224"/>
    </row>
    <row r="214" spans="1:23" x14ac:dyDescent="0.3">
      <c r="A214" s="35" t="s">
        <v>27</v>
      </c>
      <c r="B214" s="35"/>
      <c r="C214" s="35"/>
      <c r="D214" s="35"/>
      <c r="E214" s="35"/>
      <c r="F214" s="35"/>
      <c r="G214" s="35"/>
      <c r="U214" s="42"/>
      <c r="V214" s="42"/>
    </row>
    <row r="215" spans="1:23" x14ac:dyDescent="0.3">
      <c r="A215" s="109" t="s">
        <v>252</v>
      </c>
      <c r="B215" s="55">
        <f>'Ref. ACS-Counties-Pt1'!H941</f>
        <v>4498</v>
      </c>
      <c r="C215" s="223">
        <f>'Ref. ACS-Counties-Pt1'!I941</f>
        <v>0.27140529777348699</v>
      </c>
      <c r="D215" s="55">
        <f>'Ref. ACS-Counties-Pt1'!R941</f>
        <v>4801</v>
      </c>
      <c r="E215" s="223">
        <f>'Ref. ACS-Counties-Pt1'!S941</f>
        <v>0.32735578889949546</v>
      </c>
      <c r="F215" s="55">
        <f>'Ref. ACS-Counties-Pt1'!AB941</f>
        <v>738</v>
      </c>
      <c r="G215" s="223">
        <f>'Ref. ACS-Counties-Pt1'!AC941</f>
        <v>0.31934227607096494</v>
      </c>
      <c r="H215" s="55">
        <f>'Ref. ACS-Counties-Pt1'!AL941</f>
        <v>605</v>
      </c>
      <c r="I215" s="223">
        <f>'Ref. ACS-Counties-Pt1'!AM941</f>
        <v>0.4076819407008086</v>
      </c>
      <c r="J215" s="55">
        <f>'Ref. ACS-Counties-Pt1'!AV941</f>
        <v>1024</v>
      </c>
      <c r="K215" s="223">
        <f>'Ref. ACS-Counties-Pt1'!AW941</f>
        <v>0.35481635481635482</v>
      </c>
      <c r="L215" s="55">
        <f>'Ref. ACS-Counties-Pt1'!BF941</f>
        <v>6171</v>
      </c>
      <c r="M215" s="223">
        <f>'Ref. ACS-Counties-Pt1'!BG941</f>
        <v>0.35096399931752259</v>
      </c>
      <c r="N215" s="55">
        <f>'Ref. ACS-Counties-Pt1'!BP941</f>
        <v>1729</v>
      </c>
      <c r="O215" s="223">
        <f>'Ref. ACS-Counties-Pt1'!BQ941</f>
        <v>0.31505102040816324</v>
      </c>
      <c r="P215" s="55">
        <f>'Ref. ACS-Counties-Pt1'!BZ941</f>
        <v>655</v>
      </c>
      <c r="Q215" s="223">
        <f>'Ref. ACS-Counties-Pt1'!CA941</f>
        <v>0.30896226415094341</v>
      </c>
      <c r="R215" s="55">
        <f>'Ref. ACS-Counties-Pt1'!CJ941</f>
        <v>20221</v>
      </c>
      <c r="S215" s="223">
        <f>'Ref. ACS-Counties-Pt1'!CK941</f>
        <v>0.3204037331051639</v>
      </c>
      <c r="T215" s="55">
        <f>'Ref. ACS-State'!H941</f>
        <v>284566</v>
      </c>
      <c r="U215" s="223">
        <f>'Ref. ACS-State'!I941</f>
        <v>0.34752672098794379</v>
      </c>
      <c r="V215" s="224"/>
    </row>
    <row r="216" spans="1:23" x14ac:dyDescent="0.3">
      <c r="A216" s="109" t="s">
        <v>253</v>
      </c>
      <c r="B216" s="55">
        <f>'Ref. ACS-Counties-Pt1'!H942</f>
        <v>12075</v>
      </c>
      <c r="C216" s="223">
        <f>'Ref. ACS-Counties-Pt1'!I942</f>
        <v>0.72859470222651301</v>
      </c>
      <c r="D216" s="55">
        <f>'Ref. ACS-Counties-Pt1'!R942</f>
        <v>9865</v>
      </c>
      <c r="E216" s="223">
        <f>'Ref. ACS-Counties-Pt1'!S942</f>
        <v>0.67264421110050454</v>
      </c>
      <c r="F216" s="55">
        <f>'Ref. ACS-Counties-Pt1'!AB942</f>
        <v>1573</v>
      </c>
      <c r="G216" s="223">
        <f>'Ref. ACS-Counties-Pt1'!AC942</f>
        <v>0.68065772392903501</v>
      </c>
      <c r="H216" s="55">
        <f>'Ref. ACS-Counties-Pt1'!AL942</f>
        <v>879</v>
      </c>
      <c r="I216" s="223">
        <f>'Ref. ACS-Counties-Pt1'!AM942</f>
        <v>0.59231805929919135</v>
      </c>
      <c r="J216" s="55">
        <f>'Ref. ACS-Counties-Pt1'!AV942</f>
        <v>1862</v>
      </c>
      <c r="K216" s="223">
        <f>'Ref. ACS-Counties-Pt1'!AW942</f>
        <v>0.64518364518364524</v>
      </c>
      <c r="L216" s="55">
        <f>'Ref. ACS-Counties-Pt1'!BF942</f>
        <v>11412</v>
      </c>
      <c r="M216" s="223">
        <f>'Ref. ACS-Counties-Pt1'!BG942</f>
        <v>0.64903600068247735</v>
      </c>
      <c r="N216" s="55">
        <f>'Ref. ACS-Counties-Pt1'!BP942</f>
        <v>3759</v>
      </c>
      <c r="O216" s="223">
        <f>'Ref. ACS-Counties-Pt1'!BQ942</f>
        <v>0.68494897959183676</v>
      </c>
      <c r="P216" s="55">
        <f>'Ref. ACS-Counties-Pt1'!BZ942</f>
        <v>1465</v>
      </c>
      <c r="Q216" s="223">
        <f>'Ref. ACS-Counties-Pt1'!CA942</f>
        <v>0.69103773584905659</v>
      </c>
      <c r="R216" s="55">
        <f>'Ref. ACS-Counties-Pt1'!CJ942</f>
        <v>42890</v>
      </c>
      <c r="S216" s="223">
        <f>'Ref. ACS-Counties-Pt1'!CK942</f>
        <v>0.6795962668948361</v>
      </c>
      <c r="T216" s="55">
        <f>'Ref. ACS-State'!H942</f>
        <v>534266</v>
      </c>
      <c r="U216" s="223">
        <f>'Ref. ACS-State'!I942</f>
        <v>0.65247327901205621</v>
      </c>
      <c r="V216" s="224"/>
    </row>
    <row r="217" spans="1:23" x14ac:dyDescent="0.3">
      <c r="A217" s="35" t="s">
        <v>28</v>
      </c>
      <c r="B217" s="35"/>
      <c r="C217" s="35"/>
      <c r="D217" s="35"/>
      <c r="E217" s="35"/>
      <c r="F217" s="35"/>
      <c r="G217" s="35"/>
      <c r="U217" s="42"/>
      <c r="V217" s="42"/>
    </row>
    <row r="218" spans="1:23" x14ac:dyDescent="0.3">
      <c r="A218" s="109" t="s">
        <v>252</v>
      </c>
      <c r="B218" s="55">
        <f>'Ref. ACS-Counties-Pt1'!H947</f>
        <v>1617</v>
      </c>
      <c r="C218" s="223">
        <f>'Ref. ACS-Counties-Pt1'!I947</f>
        <v>0.46693618250072194</v>
      </c>
      <c r="D218" s="55">
        <f>'Ref. ACS-Counties-Pt1'!R947</f>
        <v>1231</v>
      </c>
      <c r="E218" s="223">
        <f>'Ref. ACS-Counties-Pt1'!S947</f>
        <v>0.53405639913232106</v>
      </c>
      <c r="F218" s="55">
        <f>'Ref. ACS-Counties-Pt1'!AB947</f>
        <v>175</v>
      </c>
      <c r="G218" s="223">
        <f>'Ref. ACS-Counties-Pt1'!AC947</f>
        <v>0.27089783281733748</v>
      </c>
      <c r="H218" s="55">
        <f>'Ref. ACS-Counties-Pt1'!AL947</f>
        <v>471</v>
      </c>
      <c r="I218" s="223">
        <f>'Ref. ACS-Counties-Pt1'!AM947</f>
        <v>0.76337115072933548</v>
      </c>
      <c r="J218" s="55">
        <f>'Ref. ACS-Counties-Pt1'!AV947</f>
        <v>314</v>
      </c>
      <c r="K218" s="223">
        <f>'Ref. ACS-Counties-Pt1'!AW947</f>
        <v>0.46312684365781709</v>
      </c>
      <c r="L218" s="55">
        <f>'Ref. ACS-Counties-Pt1'!BF947</f>
        <v>821</v>
      </c>
      <c r="M218" s="223">
        <f>'Ref. ACS-Counties-Pt1'!BG947</f>
        <v>0.55398110661268551</v>
      </c>
      <c r="N218" s="55">
        <f>'Ref. ACS-Counties-Pt1'!BP947</f>
        <v>818</v>
      </c>
      <c r="O218" s="223">
        <f>'Ref. ACS-Counties-Pt1'!BQ947</f>
        <v>0.53429131286740694</v>
      </c>
      <c r="P218" s="55">
        <f>'Ref. ACS-Counties-Pt1'!BZ947</f>
        <v>828</v>
      </c>
      <c r="Q218" s="223">
        <f>'Ref. ACS-Counties-Pt1'!CA947</f>
        <v>0.46938775510204084</v>
      </c>
      <c r="R218" s="55">
        <f>'Ref. ACS-Counties-Pt1'!CJ947</f>
        <v>6275</v>
      </c>
      <c r="S218" s="223">
        <f>'Ref. ACS-Counties-Pt1'!CK947</f>
        <v>0.50256287041486469</v>
      </c>
      <c r="T218" s="55">
        <f>'Ref. ACS-State'!H947</f>
        <v>47048</v>
      </c>
      <c r="U218" s="223">
        <f>'Ref. ACS-State'!I947</f>
        <v>0.48736222756277453</v>
      </c>
      <c r="V218" s="224"/>
    </row>
    <row r="219" spans="1:23" x14ac:dyDescent="0.3">
      <c r="A219" s="109" t="s">
        <v>253</v>
      </c>
      <c r="B219" s="55">
        <f>'ACS-5YR-2019'!H948</f>
        <v>1353</v>
      </c>
      <c r="C219" s="223">
        <f>'ACS-5YR-2019'!I948</f>
        <v>0.64367269267364413</v>
      </c>
      <c r="D219" s="55">
        <f>'Ref. ACS-Counties-Pt1'!R948</f>
        <v>1074</v>
      </c>
      <c r="E219" s="223">
        <f>'Ref. ACS-Counties-Pt1'!S948</f>
        <v>0.46594360086767894</v>
      </c>
      <c r="F219" s="55">
        <f>'Ref. ACS-Counties-Pt1'!AB948</f>
        <v>471</v>
      </c>
      <c r="G219" s="223">
        <f>'Ref. ACS-Counties-Pt1'!AC948</f>
        <v>0.72910216718266252</v>
      </c>
      <c r="H219" s="55">
        <f>'Ref. ACS-Counties-Pt1'!AL948</f>
        <v>146</v>
      </c>
      <c r="I219" s="223">
        <f>'Ref. ACS-Counties-Pt1'!AM948</f>
        <v>0.23662884927066449</v>
      </c>
      <c r="J219" s="55">
        <f>'Ref. ACS-Counties-Pt1'!AV948</f>
        <v>364</v>
      </c>
      <c r="K219" s="223">
        <f>'Ref. ACS-Counties-Pt1'!AW948</f>
        <v>0.53687315634218291</v>
      </c>
      <c r="L219" s="55">
        <f>'Ref. ACS-Counties-Pt1'!BF948</f>
        <v>661</v>
      </c>
      <c r="M219" s="223">
        <f>'Ref. ACS-Counties-Pt1'!BG948</f>
        <v>0.44601889338731443</v>
      </c>
      <c r="N219" s="55">
        <f>'Ref. ACS-Counties-Pt1'!BP948</f>
        <v>713</v>
      </c>
      <c r="O219" s="223">
        <f>'Ref. ACS-Counties-Pt1'!BQ948</f>
        <v>0.46570868713259306</v>
      </c>
      <c r="P219" s="55">
        <f>'Ref. ACS-Counties-Pt1'!BZ948</f>
        <v>936</v>
      </c>
      <c r="Q219" s="223">
        <f>'Ref. ACS-Counties-Pt1'!CA948</f>
        <v>0.53061224489795922</v>
      </c>
      <c r="R219" s="55">
        <f>'Ref. ACS-Counties-Pt1'!CJ948</f>
        <v>6211</v>
      </c>
      <c r="S219" s="223">
        <f>'Ref. ACS-Counties-Pt1'!CK948</f>
        <v>0.49743712958513536</v>
      </c>
      <c r="T219" s="55">
        <f>'Ref. ACS-State'!H948</f>
        <v>49488</v>
      </c>
      <c r="U219" s="223">
        <f>'Ref. ACS-State'!I948</f>
        <v>0.51263777243722553</v>
      </c>
      <c r="V219" s="224"/>
      <c r="W219" s="324" t="s">
        <v>1426</v>
      </c>
    </row>
    <row r="220" spans="1:23" x14ac:dyDescent="0.3">
      <c r="A220" s="35" t="s">
        <v>29</v>
      </c>
      <c r="B220" s="35"/>
      <c r="C220" s="35"/>
      <c r="D220" s="35"/>
      <c r="E220" s="35"/>
      <c r="F220" s="35"/>
      <c r="G220" s="35"/>
      <c r="U220" s="42"/>
      <c r="V220" s="42"/>
    </row>
    <row r="221" spans="1:23" x14ac:dyDescent="0.3">
      <c r="A221" s="109" t="s">
        <v>252</v>
      </c>
      <c r="B221" s="55">
        <f>'Ref. ACS-Counties-Pt1'!H953</f>
        <v>15209</v>
      </c>
      <c r="C221" s="223">
        <f>'Ref. ACS-Counties-Pt1'!I953</f>
        <v>0.56148706021338646</v>
      </c>
      <c r="D221" s="55">
        <f>'Ref. ACS-Counties-Pt1'!R953</f>
        <v>8106</v>
      </c>
      <c r="E221" s="223">
        <f>'Ref. ACS-Counties-Pt1'!S953</f>
        <v>0.68677454884351441</v>
      </c>
      <c r="F221" s="55">
        <f>'Ref. ACS-Counties-Pt1'!AB953</f>
        <v>1075</v>
      </c>
      <c r="G221" s="223">
        <f>'Ref. ACS-Counties-Pt1'!AC953</f>
        <v>0.61079545454545459</v>
      </c>
      <c r="H221" s="55">
        <f>'Ref. ACS-Counties-Pt1'!AL953</f>
        <v>578</v>
      </c>
      <c r="I221" s="223">
        <f>'Ref. ACS-Counties-Pt1'!AM953</f>
        <v>0.68080094228504118</v>
      </c>
      <c r="J221" s="55">
        <f>'Ref. ACS-Counties-Pt1'!AV953</f>
        <v>2785</v>
      </c>
      <c r="K221" s="223">
        <f>'Ref. ACS-Counties-Pt1'!AW953</f>
        <v>0.54597137816114483</v>
      </c>
      <c r="L221" s="55">
        <f>'Ref. ACS-Counties-Pt1'!BF953</f>
        <v>19495</v>
      </c>
      <c r="M221" s="223">
        <f>'Ref. ACS-Counties-Pt1'!BG953</f>
        <v>0.64482519101643898</v>
      </c>
      <c r="N221" s="55">
        <f>'Ref. ACS-Counties-Pt1'!BP953</f>
        <v>5641</v>
      </c>
      <c r="O221" s="223">
        <f>'Ref. ACS-Counties-Pt1'!BQ953</f>
        <v>0.63119615083361302</v>
      </c>
      <c r="P221" s="55">
        <f>'Ref. ACS-Counties-Pt1'!BZ953</f>
        <v>2786</v>
      </c>
      <c r="Q221" s="223">
        <f>'Ref. ACS-Counties-Pt1'!CA953</f>
        <v>0.62508413731209334</v>
      </c>
      <c r="R221" s="55">
        <f>'Ref. ACS-Counties-Pt1'!CJ953</f>
        <v>55675</v>
      </c>
      <c r="S221" s="223">
        <f>'Ref. ACS-Counties-Pt1'!CK953</f>
        <v>0.61705476187837338</v>
      </c>
      <c r="T221" s="55">
        <f>'Ref. ACS-State'!H953</f>
        <v>1074491</v>
      </c>
      <c r="U221" s="223">
        <f>'Ref. ACS-State'!I953</f>
        <v>0.59306246332999768</v>
      </c>
      <c r="V221" s="224"/>
    </row>
    <row r="222" spans="1:23" x14ac:dyDescent="0.3">
      <c r="A222" s="109" t="s">
        <v>253</v>
      </c>
      <c r="B222" s="55">
        <f>'Ref. ACS-Counties-Pt1'!H954</f>
        <v>11878</v>
      </c>
      <c r="C222" s="223">
        <f>'Ref. ACS-Counties-Pt1'!I954</f>
        <v>0.43851293978661349</v>
      </c>
      <c r="D222" s="55">
        <f>'Ref. ACS-Counties-Pt1'!R954</f>
        <v>3697</v>
      </c>
      <c r="E222" s="223">
        <f>'Ref. ACS-Counties-Pt1'!S954</f>
        <v>0.31322545115648565</v>
      </c>
      <c r="F222" s="55">
        <f>'Ref. ACS-Counties-Pt1'!AB954</f>
        <v>685</v>
      </c>
      <c r="G222" s="223">
        <f>'Ref. ACS-Counties-Pt1'!AC954</f>
        <v>0.38920454545454547</v>
      </c>
      <c r="H222" s="55">
        <f>'Ref. ACS-Counties-Pt1'!AL954</f>
        <v>271</v>
      </c>
      <c r="I222" s="223">
        <f>'Ref. ACS-Counties-Pt1'!AM954</f>
        <v>0.31919905771495877</v>
      </c>
      <c r="J222" s="55">
        <f>'Ref. ACS-Counties-Pt1'!AV954</f>
        <v>2316</v>
      </c>
      <c r="K222" s="223">
        <f>'Ref. ACS-Counties-Pt1'!AW954</f>
        <v>0.45402862183885512</v>
      </c>
      <c r="L222" s="55">
        <f>'Ref. ACS-Counties-Pt1'!BF954</f>
        <v>10738</v>
      </c>
      <c r="M222" s="223">
        <f>'Ref. ACS-Counties-Pt1'!BG954</f>
        <v>0.35517480898356102</v>
      </c>
      <c r="N222" s="55">
        <f>'Ref. ACS-Counties-Pt1'!BP954</f>
        <v>3296</v>
      </c>
      <c r="O222" s="223">
        <f>'Ref. ACS-Counties-Pt1'!BQ954</f>
        <v>0.36880384916638692</v>
      </c>
      <c r="P222" s="55">
        <f>'Ref. ACS-Counties-Pt1'!BZ954</f>
        <v>1671</v>
      </c>
      <c r="Q222" s="223">
        <f>'Ref. ACS-Counties-Pt1'!CA954</f>
        <v>0.37491586268790666</v>
      </c>
      <c r="R222" s="55">
        <f>'Ref. ACS-Counties-Pt1'!CJ954</f>
        <v>34552</v>
      </c>
      <c r="S222" s="223">
        <f>'Ref. ACS-Counties-Pt1'!CK954</f>
        <v>0.38294523812162656</v>
      </c>
      <c r="T222" s="55">
        <f>'Ref. ACS-State'!H954</f>
        <v>737276</v>
      </c>
      <c r="U222" s="223">
        <f>'Ref. ACS-State'!I954</f>
        <v>0.40693753667000226</v>
      </c>
      <c r="V222" s="224"/>
    </row>
    <row r="223" spans="1:23" x14ac:dyDescent="0.3">
      <c r="A223" s="35" t="s">
        <v>30</v>
      </c>
      <c r="B223" s="35"/>
      <c r="C223" s="35"/>
      <c r="D223" s="35"/>
      <c r="E223" s="35"/>
      <c r="F223" s="35"/>
      <c r="G223" s="35"/>
      <c r="U223" s="42"/>
      <c r="V223" s="42"/>
    </row>
    <row r="224" spans="1:23" x14ac:dyDescent="0.3">
      <c r="A224" s="109" t="s">
        <v>252</v>
      </c>
      <c r="B224" s="55">
        <f>'Ref. ACS-Counties-Pt1'!H959</f>
        <v>164</v>
      </c>
      <c r="C224" s="223">
        <f>'Ref. ACS-Counties-Pt1'!I959</f>
        <v>0.37701149425287356</v>
      </c>
      <c r="D224" s="55">
        <f>'Ref. ACS-Counties-Pt1'!R959</f>
        <v>146</v>
      </c>
      <c r="E224" s="223">
        <f>'Ref. ACS-Counties-Pt1'!S959</f>
        <v>0.40220385674931131</v>
      </c>
      <c r="F224" s="55">
        <f>'Ref. ACS-Counties-Pt1'!AB959</f>
        <v>19</v>
      </c>
      <c r="G224" s="223">
        <f>'Ref. ACS-Counties-Pt1'!AC959</f>
        <v>0.38</v>
      </c>
      <c r="H224" s="55">
        <f>'Ref. ACS-Counties-Pt1'!AL959</f>
        <v>6</v>
      </c>
      <c r="I224" s="223">
        <f>'Ref. ACS-Counties-Pt1'!AM959</f>
        <v>1</v>
      </c>
      <c r="J224" s="55">
        <f>'Ref. ACS-Counties-Pt1'!AV959</f>
        <v>100</v>
      </c>
      <c r="K224" s="223">
        <f>'Ref. ACS-Counties-Pt1'!AW959</f>
        <v>0.4784688995215311</v>
      </c>
      <c r="L224" s="55">
        <f>'Ref. ACS-Counties-Pt1'!BF959</f>
        <v>517</v>
      </c>
      <c r="M224" s="223">
        <f>'Ref. ACS-Counties-Pt1'!BG959</f>
        <v>0.49097815764482433</v>
      </c>
      <c r="N224" s="55">
        <f>'Ref. ACS-Counties-Pt1'!BP959</f>
        <v>566</v>
      </c>
      <c r="O224" s="223">
        <f>'Ref. ACS-Counties-Pt1'!BQ959</f>
        <v>0.59704641350210974</v>
      </c>
      <c r="P224" s="55">
        <f>'Ref. ACS-Counties-Pt1'!BZ959</f>
        <v>45</v>
      </c>
      <c r="Q224" s="223">
        <f>'Ref. ACS-Counties-Pt1'!CA959</f>
        <v>0.32142857142857145</v>
      </c>
      <c r="R224" s="55">
        <f>'Ref. ACS-Counties-Pt1'!CJ959</f>
        <v>1563</v>
      </c>
      <c r="S224" s="223">
        <f>'Ref. ACS-Counties-Pt1'!CK959</f>
        <v>0.48782771535580527</v>
      </c>
      <c r="T224" s="55">
        <f>'Ref. ACS-State'!H959</f>
        <v>18082</v>
      </c>
      <c r="U224" s="223">
        <f>'Ref. ACS-State'!I959</f>
        <v>0.44522689779134761</v>
      </c>
      <c r="V224" s="224"/>
    </row>
    <row r="225" spans="1:23" x14ac:dyDescent="0.3">
      <c r="A225" s="109" t="s">
        <v>253</v>
      </c>
      <c r="B225" s="55">
        <f>'Ref. ACS-Counties-Pt1'!H960</f>
        <v>271</v>
      </c>
      <c r="C225" s="223">
        <f>'Ref. ACS-Counties-Pt1'!I960</f>
        <v>0.62298850574712639</v>
      </c>
      <c r="D225" s="55">
        <f>'Ref. ACS-Counties-Pt1'!R960</f>
        <v>217</v>
      </c>
      <c r="E225" s="223">
        <f>'Ref. ACS-Counties-Pt1'!S960</f>
        <v>0.59779614325068875</v>
      </c>
      <c r="F225" s="55">
        <f>'Ref. ACS-Counties-Pt1'!AB960</f>
        <v>31</v>
      </c>
      <c r="G225" s="223">
        <f>'Ref. ACS-Counties-Pt1'!AC960</f>
        <v>0.62</v>
      </c>
      <c r="H225" s="55">
        <f>'Ref. ACS-Counties-Pt1'!AL960</f>
        <v>0</v>
      </c>
      <c r="I225" s="223">
        <f>'Ref. ACS-Counties-Pt1'!AM960</f>
        <v>0</v>
      </c>
      <c r="J225" s="55">
        <f>'Ref. ACS-Counties-Pt1'!AV960</f>
        <v>109</v>
      </c>
      <c r="K225" s="223">
        <f>'Ref. ACS-Counties-Pt1'!AW960</f>
        <v>0.52153110047846885</v>
      </c>
      <c r="L225" s="55">
        <f>'Ref. ACS-Counties-Pt1'!BF960</f>
        <v>536</v>
      </c>
      <c r="M225" s="223">
        <f>'Ref. ACS-Counties-Pt1'!BG960</f>
        <v>0.50902184235517567</v>
      </c>
      <c r="N225" s="55">
        <f>'Ref. ACS-Counties-Pt1'!BP960</f>
        <v>382</v>
      </c>
      <c r="O225" s="223">
        <f>'Ref. ACS-Counties-Pt1'!BQ960</f>
        <v>0.40295358649789031</v>
      </c>
      <c r="P225" s="55">
        <f>'Ref. ACS-Counties-Pt1'!BZ960</f>
        <v>95</v>
      </c>
      <c r="Q225" s="223">
        <f>'Ref. ACS-Counties-Pt1'!CA960</f>
        <v>0.6785714285714286</v>
      </c>
      <c r="R225" s="55">
        <f>'Ref. ACS-Counties-Pt1'!CJ960</f>
        <v>1641</v>
      </c>
      <c r="S225" s="223">
        <f>'Ref. ACS-Counties-Pt1'!CK960</f>
        <v>0.51217228464419473</v>
      </c>
      <c r="T225" s="55">
        <f>'Ref. ACS-State'!H960</f>
        <v>22531</v>
      </c>
      <c r="U225" s="223">
        <f>'Ref. ACS-State'!I960</f>
        <v>0.55477310220865239</v>
      </c>
      <c r="V225" s="224"/>
    </row>
    <row r="226" spans="1:23" x14ac:dyDescent="0.3">
      <c r="A226" s="35" t="s">
        <v>31</v>
      </c>
      <c r="B226" s="35"/>
      <c r="C226" s="35"/>
      <c r="D226" s="35"/>
      <c r="E226" s="35"/>
      <c r="F226" s="35"/>
      <c r="G226" s="35"/>
      <c r="U226" s="42"/>
      <c r="V226" s="42"/>
    </row>
    <row r="227" spans="1:23" x14ac:dyDescent="0.3">
      <c r="A227" s="109" t="s">
        <v>252</v>
      </c>
      <c r="B227" s="55">
        <f>'Ref. ACS-Counties-Pt1'!H965</f>
        <v>16686</v>
      </c>
      <c r="C227" s="223">
        <f>'Ref. ACS-Counties-Pt1'!I965</f>
        <v>0.43598453177257523</v>
      </c>
      <c r="D227" s="55">
        <f>'Ref. ACS-Counties-Pt1'!R965</f>
        <v>13498</v>
      </c>
      <c r="E227" s="223">
        <f>'Ref. ACS-Counties-Pt1'!S965</f>
        <v>0.52825610519724486</v>
      </c>
      <c r="F227" s="55">
        <f>'Ref. ACS-Counties-Pt1'!AB965</f>
        <v>2364</v>
      </c>
      <c r="G227" s="223">
        <f>'Ref. ACS-Counties-Pt1'!AC965</f>
        <v>0.44369369369369371</v>
      </c>
      <c r="H227" s="55">
        <f>'Ref. ACS-Counties-Pt1'!AL965</f>
        <v>3376</v>
      </c>
      <c r="I227" s="223">
        <f>'Ref. ACS-Counties-Pt1'!AM965</f>
        <v>0.48104873183243091</v>
      </c>
      <c r="J227" s="55">
        <f>'Ref. ACS-Counties-Pt1'!AV965</f>
        <v>8036</v>
      </c>
      <c r="K227" s="223">
        <f>'Ref. ACS-Counties-Pt1'!AW965</f>
        <v>0.4219037118706358</v>
      </c>
      <c r="L227" s="55">
        <f>'Ref. ACS-Counties-Pt1'!BF965</f>
        <v>8656</v>
      </c>
      <c r="M227" s="223">
        <f>'Ref. ACS-Counties-Pt1'!BG965</f>
        <v>0.49974019975751977</v>
      </c>
      <c r="N227" s="55">
        <f>'Ref. ACS-Counties-Pt1'!BP965</f>
        <v>6922</v>
      </c>
      <c r="O227" s="223">
        <f>'Ref. ACS-Counties-Pt1'!BQ965</f>
        <v>0.53042145593869727</v>
      </c>
      <c r="P227" s="55">
        <f>'Ref. ACS-Counties-Pt1'!BZ965</f>
        <v>10447</v>
      </c>
      <c r="Q227" s="223">
        <f>'Ref. ACS-Counties-Pt1'!CA965</f>
        <v>0.50676691729323309</v>
      </c>
      <c r="R227" s="55">
        <f>'Ref. ACS-Counties-Pt1'!CJ965</f>
        <v>69985</v>
      </c>
      <c r="S227" s="223">
        <f>'Ref. ACS-Counties-Pt1'!CK965</f>
        <v>0.47868374793950874</v>
      </c>
      <c r="T227" s="55">
        <f>'Ref. ACS-State'!H965</f>
        <v>532881</v>
      </c>
      <c r="U227" s="223">
        <f>'Ref. ACS-State'!I965</f>
        <v>0.39547543348740283</v>
      </c>
      <c r="V227" s="224"/>
    </row>
    <row r="228" spans="1:23" x14ac:dyDescent="0.3">
      <c r="A228" s="109" t="s">
        <v>253</v>
      </c>
      <c r="B228" s="55">
        <f>'Ref. ACS-Counties-Pt1'!H966</f>
        <v>21586</v>
      </c>
      <c r="C228" s="223">
        <f>'Ref. ACS-Counties-Pt1'!I966</f>
        <v>0.56401546822742477</v>
      </c>
      <c r="D228" s="55">
        <f>'Ref. ACS-Counties-Pt1'!R966</f>
        <v>12054</v>
      </c>
      <c r="E228" s="223">
        <f>'Ref. ACS-Counties-Pt1'!S966</f>
        <v>0.47174389480275519</v>
      </c>
      <c r="F228" s="55">
        <f>'Ref. ACS-Counties-Pt1'!AB966</f>
        <v>2964</v>
      </c>
      <c r="G228" s="223">
        <f>'Ref. ACS-Counties-Pt1'!AC966</f>
        <v>0.55630630630630629</v>
      </c>
      <c r="H228" s="55">
        <f>'Ref. ACS-Counties-Pt1'!AL966</f>
        <v>3642</v>
      </c>
      <c r="I228" s="223">
        <f>'Ref. ACS-Counties-Pt1'!AM966</f>
        <v>0.51895126816756909</v>
      </c>
      <c r="J228" s="55">
        <f>'Ref. ACS-Counties-Pt1'!AV966</f>
        <v>11011</v>
      </c>
      <c r="K228" s="223">
        <f>'Ref. ACS-Counties-Pt1'!AW966</f>
        <v>0.5780962881293642</v>
      </c>
      <c r="L228" s="55">
        <f>'Ref. ACS-Counties-Pt1'!BF966</f>
        <v>8665</v>
      </c>
      <c r="M228" s="223">
        <f>'Ref. ACS-Counties-Pt1'!BG966</f>
        <v>0.50025980024248018</v>
      </c>
      <c r="N228" s="55">
        <f>'Ref. ACS-Counties-Pt1'!BP966</f>
        <v>6128</v>
      </c>
      <c r="O228" s="223">
        <f>'Ref. ACS-Counties-Pt1'!BQ966</f>
        <v>0.46957854406130267</v>
      </c>
      <c r="P228" s="55">
        <f>'Ref. ACS-Counties-Pt1'!BZ966</f>
        <v>10168</v>
      </c>
      <c r="Q228" s="223">
        <f>'Ref. ACS-Counties-Pt1'!CA966</f>
        <v>0.49323308270676691</v>
      </c>
      <c r="R228" s="55">
        <f>'Ref. ACS-Counties-Pt1'!CJ966</f>
        <v>76218</v>
      </c>
      <c r="S228" s="223">
        <f>'Ref. ACS-Counties-Pt1'!CK966</f>
        <v>0.52131625206049126</v>
      </c>
      <c r="T228" s="55">
        <f>'Ref. ACS-State'!H966</f>
        <v>814563</v>
      </c>
      <c r="U228" s="223">
        <f>'Ref. ACS-State'!I966</f>
        <v>0.60452456651259723</v>
      </c>
      <c r="V228" s="224"/>
    </row>
    <row r="229" spans="1:23" x14ac:dyDescent="0.3">
      <c r="A229" s="35" t="s">
        <v>262</v>
      </c>
      <c r="B229" s="35"/>
      <c r="C229" s="35"/>
      <c r="D229" s="35"/>
      <c r="E229" s="35"/>
      <c r="F229" s="35"/>
      <c r="G229" s="35"/>
      <c r="U229" s="42"/>
      <c r="V229" s="42"/>
    </row>
    <row r="230" spans="1:23" x14ac:dyDescent="0.3">
      <c r="A230" s="109" t="s">
        <v>252</v>
      </c>
      <c r="B230" s="55">
        <f>'Ref. ACS-Counties-Pt1'!H971</f>
        <v>4656</v>
      </c>
      <c r="C230" s="223">
        <f>'Ref. ACS-Counties-Pt1'!I971</f>
        <v>0.51204223028703399</v>
      </c>
      <c r="D230" s="55">
        <f>'Ref. ACS-Counties-Pt1'!R971</f>
        <v>3681</v>
      </c>
      <c r="E230" s="223">
        <f>'ACS-5YR-2019'!S971</f>
        <v>0.51204223028703399</v>
      </c>
      <c r="F230" s="55">
        <f>'Ref. ACS-Counties-Pt1'!AB971</f>
        <v>681</v>
      </c>
      <c r="G230" s="223">
        <f>'ACS-5YR-2019'!AC971</f>
        <v>0.46174770875181309</v>
      </c>
      <c r="H230" s="55">
        <f>'Ref. ACS-Counties-Pt1'!AL971</f>
        <v>619</v>
      </c>
      <c r="I230" s="223">
        <f>'Ref. ACS-Counties-Pt1'!AM971</f>
        <v>0.57474466109563604</v>
      </c>
      <c r="J230" s="55">
        <f>'Ref. ACS-Counties-Pt1'!AV971</f>
        <v>986</v>
      </c>
      <c r="K230" s="223">
        <f>'Ref. ACS-Counties-Pt1'!AW971</f>
        <v>0.45584835876098012</v>
      </c>
      <c r="L230" s="55">
        <f>'Ref. ACS-Counties-Pt1'!BF971</f>
        <v>7967</v>
      </c>
      <c r="M230" s="223">
        <f>'Ref. ACS-Counties-Pt1'!BG971</f>
        <v>0.4306719282123358</v>
      </c>
      <c r="N230" s="55">
        <f>'Ref. ACS-Counties-Pt1'!BP971</f>
        <v>2550</v>
      </c>
      <c r="O230" s="223">
        <f>'Ref. ACS-Counties-Pt1'!BQ971</f>
        <v>0.54697554697554696</v>
      </c>
      <c r="P230" s="55">
        <f>'Ref. ACS-Counties-Pt1'!BZ971</f>
        <v>1992</v>
      </c>
      <c r="Q230" s="223">
        <f>'Ref. ACS-Counties-Pt1'!CA971</f>
        <v>0.56979405034324948</v>
      </c>
      <c r="R230" s="55">
        <f>'Ref. ACS-Counties-Pt1'!CJ971</f>
        <v>23132</v>
      </c>
      <c r="S230" s="223">
        <f>'Ref. ACS-Counties-Pt1'!CK971</f>
        <v>0.48994980196132421</v>
      </c>
      <c r="T230" s="55">
        <f>'Ref. ACS-State'!H971</f>
        <v>201829</v>
      </c>
      <c r="U230" s="223">
        <f>'Ref. ACS-State'!I971</f>
        <v>0.46174770875181309</v>
      </c>
      <c r="V230" s="224"/>
    </row>
    <row r="231" spans="1:23" x14ac:dyDescent="0.3">
      <c r="A231" s="109" t="s">
        <v>253</v>
      </c>
      <c r="B231" s="55">
        <f>'Ref. ACS-Counties-Pt1'!H972</f>
        <v>4437</v>
      </c>
      <c r="C231" s="223">
        <f>'Ref. ACS-Counties-Pt1'!I972</f>
        <v>0.48795776971296601</v>
      </c>
      <c r="D231" s="55">
        <f>'Ref. ACS-Counties-Pt1'!R972</f>
        <v>3375</v>
      </c>
      <c r="E231" s="223">
        <f>'ACS-5YR-2019'!S972</f>
        <v>0.48795776971296601</v>
      </c>
      <c r="F231" s="55">
        <f>'Ref. ACS-Counties-Pt1'!AB972</f>
        <v>486</v>
      </c>
      <c r="G231" s="223">
        <f>'ACS-5YR-2019'!AC972</f>
        <v>0.53825229124818685</v>
      </c>
      <c r="H231" s="55">
        <f>'Ref. ACS-Counties-Pt1'!AL972</f>
        <v>458</v>
      </c>
      <c r="I231" s="223">
        <f>'Ref. ACS-Counties-Pt1'!AM972</f>
        <v>0.42525533890436396</v>
      </c>
      <c r="J231" s="55">
        <f>'Ref. ACS-Counties-Pt1'!AV972</f>
        <v>1177</v>
      </c>
      <c r="K231" s="223">
        <f>'Ref. ACS-Counties-Pt1'!AW972</f>
        <v>0.54415164123901993</v>
      </c>
      <c r="L231" s="55">
        <f>'Ref. ACS-Counties-Pt1'!BF972</f>
        <v>10532</v>
      </c>
      <c r="M231" s="223">
        <f>'Ref. ACS-Counties-Pt1'!BG972</f>
        <v>0.5693280717876642</v>
      </c>
      <c r="N231" s="55">
        <f>'Ref. ACS-Counties-Pt1'!BP972</f>
        <v>2112</v>
      </c>
      <c r="O231" s="223">
        <f>'Ref. ACS-Counties-Pt1'!BQ972</f>
        <v>0.45302445302445304</v>
      </c>
      <c r="P231" s="55">
        <f>'Ref. ACS-Counties-Pt1'!BZ972</f>
        <v>1504</v>
      </c>
      <c r="Q231" s="223">
        <f>'Ref. ACS-Counties-Pt1'!CA972</f>
        <v>0.43020594965675057</v>
      </c>
      <c r="R231" s="55">
        <f>'Ref. ACS-Counties-Pt1'!CJ972</f>
        <v>24081</v>
      </c>
      <c r="S231" s="223">
        <f>'Ref. ACS-Counties-Pt1'!CK972</f>
        <v>0.51005019803867579</v>
      </c>
      <c r="T231" s="55">
        <f>'Ref. ACS-State'!H972</f>
        <v>235269</v>
      </c>
      <c r="U231" s="223">
        <f>'Ref. ACS-State'!I972</f>
        <v>0.53825229124818685</v>
      </c>
      <c r="V231" s="224"/>
    </row>
    <row r="232" spans="1:23" x14ac:dyDescent="0.3">
      <c r="A232" s="218" t="s">
        <v>263</v>
      </c>
    </row>
    <row r="234" spans="1:23" x14ac:dyDescent="0.3">
      <c r="A234" s="31" t="s">
        <v>293</v>
      </c>
      <c r="C234" s="218" t="s">
        <v>702</v>
      </c>
      <c r="E234" s="218" t="s">
        <v>702</v>
      </c>
    </row>
    <row r="235" spans="1:23" ht="28.8" x14ac:dyDescent="0.3">
      <c r="A235" s="225"/>
      <c r="B235" s="11" t="s">
        <v>732</v>
      </c>
      <c r="C235" s="11" t="s">
        <v>732</v>
      </c>
      <c r="D235" s="38" t="s">
        <v>731</v>
      </c>
      <c r="E235" s="11" t="s">
        <v>731</v>
      </c>
      <c r="W235" s="218" t="s">
        <v>263</v>
      </c>
    </row>
    <row r="236" spans="1:23" x14ac:dyDescent="0.3">
      <c r="A236" s="35" t="s">
        <v>26</v>
      </c>
      <c r="B236" s="21">
        <f>R212</f>
        <v>546988</v>
      </c>
      <c r="C236" s="223">
        <f>S212</f>
        <v>0.59147393781061175</v>
      </c>
      <c r="D236" s="21">
        <f>R213</f>
        <v>377800</v>
      </c>
      <c r="E236" s="223">
        <f>S213</f>
        <v>0.40852606218938825</v>
      </c>
    </row>
    <row r="237" spans="1:23" x14ac:dyDescent="0.3">
      <c r="A237" s="35" t="s">
        <v>27</v>
      </c>
      <c r="B237" s="21">
        <f>R215</f>
        <v>20221</v>
      </c>
      <c r="C237" s="223">
        <f>S215</f>
        <v>0.3204037331051639</v>
      </c>
      <c r="D237" s="21">
        <f>R216</f>
        <v>42890</v>
      </c>
      <c r="E237" s="223">
        <f>S216</f>
        <v>0.6795962668948361</v>
      </c>
    </row>
    <row r="238" spans="1:23" x14ac:dyDescent="0.3">
      <c r="A238" s="35" t="s">
        <v>28</v>
      </c>
      <c r="B238" s="21">
        <f>R218</f>
        <v>6275</v>
      </c>
      <c r="C238" s="223">
        <f>S218</f>
        <v>0.50256287041486469</v>
      </c>
      <c r="D238" s="21">
        <f>R219</f>
        <v>6211</v>
      </c>
      <c r="E238" s="223">
        <f>S219</f>
        <v>0.49743712958513536</v>
      </c>
      <c r="W238" s="299" t="s">
        <v>734</v>
      </c>
    </row>
    <row r="239" spans="1:23" x14ac:dyDescent="0.3">
      <c r="A239" s="35" t="s">
        <v>29</v>
      </c>
      <c r="B239" s="21">
        <f>R221</f>
        <v>55675</v>
      </c>
      <c r="C239" s="223">
        <f>S221</f>
        <v>0.61705476187837338</v>
      </c>
      <c r="D239" s="21">
        <f>R222</f>
        <v>34552</v>
      </c>
      <c r="E239" s="223">
        <f>S222</f>
        <v>0.38294523812162656</v>
      </c>
    </row>
    <row r="240" spans="1:23" x14ac:dyDescent="0.3">
      <c r="A240" s="35" t="s">
        <v>30</v>
      </c>
      <c r="B240" s="21">
        <f>R224</f>
        <v>1563</v>
      </c>
      <c r="C240" s="223">
        <f>S224</f>
        <v>0.48782771535580527</v>
      </c>
      <c r="D240" s="21">
        <f>R225</f>
        <v>1641</v>
      </c>
      <c r="E240" s="223">
        <f>S225</f>
        <v>0.51217228464419473</v>
      </c>
    </row>
    <row r="241" spans="1:5" x14ac:dyDescent="0.3">
      <c r="A241" s="35" t="s">
        <v>31</v>
      </c>
      <c r="B241" s="21">
        <f>R227</f>
        <v>69985</v>
      </c>
      <c r="C241" s="223">
        <f>S227</f>
        <v>0.47868374793950874</v>
      </c>
      <c r="D241" s="21">
        <f>R228</f>
        <v>76218</v>
      </c>
      <c r="E241" s="223">
        <f>S228</f>
        <v>0.52131625206049126</v>
      </c>
    </row>
    <row r="242" spans="1:5" x14ac:dyDescent="0.3">
      <c r="A242" s="35" t="s">
        <v>262</v>
      </c>
      <c r="B242" s="21">
        <f>R230</f>
        <v>23132</v>
      </c>
      <c r="C242" s="223">
        <f>S230</f>
        <v>0.48994980196132421</v>
      </c>
      <c r="D242" s="21">
        <f>R231</f>
        <v>24081</v>
      </c>
      <c r="E242" s="223">
        <f>S231</f>
        <v>0.51005019803867579</v>
      </c>
    </row>
    <row r="243" spans="1:5" x14ac:dyDescent="0.3">
      <c r="A243" s="42"/>
      <c r="B243" s="43"/>
      <c r="C243" s="43"/>
    </row>
    <row r="244" spans="1:5" x14ac:dyDescent="0.3">
      <c r="A244" s="42"/>
      <c r="B244" s="43"/>
      <c r="C244" s="43"/>
    </row>
    <row r="245" spans="1:5" x14ac:dyDescent="0.3">
      <c r="A245" s="212" t="s">
        <v>916</v>
      </c>
      <c r="C245" s="43"/>
    </row>
    <row r="246" spans="1:5" x14ac:dyDescent="0.3">
      <c r="A246" s="132" t="s">
        <v>917</v>
      </c>
      <c r="B246" s="31"/>
      <c r="C246" s="43"/>
    </row>
    <row r="247" spans="1:5" x14ac:dyDescent="0.3">
      <c r="A247" s="132" t="s">
        <v>918</v>
      </c>
      <c r="B247" s="31" t="s">
        <v>990</v>
      </c>
    </row>
    <row r="248" spans="1:5" s="88" customFormat="1" x14ac:dyDescent="0.3">
      <c r="A248" s="133"/>
      <c r="B248" s="31"/>
    </row>
    <row r="249" spans="1:5" s="88" customFormat="1" x14ac:dyDescent="0.3">
      <c r="A249" s="132"/>
      <c r="B249" s="31"/>
    </row>
    <row r="250" spans="1:5" x14ac:dyDescent="0.3">
      <c r="A250" s="31" t="s">
        <v>312</v>
      </c>
    </row>
    <row r="251" spans="1:5" ht="28.8" x14ac:dyDescent="0.3">
      <c r="A251" s="225"/>
      <c r="B251" s="11" t="s">
        <v>305</v>
      </c>
      <c r="C251" s="11" t="s">
        <v>306</v>
      </c>
      <c r="D251" s="11" t="s">
        <v>307</v>
      </c>
      <c r="E251" s="11" t="s">
        <v>18</v>
      </c>
    </row>
    <row r="252" spans="1:5" x14ac:dyDescent="0.3">
      <c r="A252" s="109" t="s">
        <v>304</v>
      </c>
      <c r="B252" s="21">
        <v>815</v>
      </c>
      <c r="C252" s="21">
        <v>145</v>
      </c>
      <c r="D252" s="21">
        <v>2681</v>
      </c>
      <c r="E252" s="21">
        <v>3641</v>
      </c>
    </row>
    <row r="253" spans="1:5" x14ac:dyDescent="0.3">
      <c r="A253" s="218" t="s">
        <v>311</v>
      </c>
    </row>
    <row r="255" spans="1:5" x14ac:dyDescent="0.3">
      <c r="A255" s="31"/>
    </row>
    <row r="257" spans="1:23" x14ac:dyDescent="0.3">
      <c r="A257" s="31" t="s">
        <v>313</v>
      </c>
      <c r="W257" s="218" t="s">
        <v>314</v>
      </c>
    </row>
    <row r="258" spans="1:23" x14ac:dyDescent="0.3">
      <c r="A258" s="225"/>
      <c r="B258" s="68">
        <v>2005</v>
      </c>
      <c r="C258" s="68">
        <v>2010</v>
      </c>
      <c r="D258" s="68">
        <v>2015</v>
      </c>
      <c r="E258" s="68">
        <v>2020</v>
      </c>
      <c r="G258" s="180">
        <v>2005</v>
      </c>
      <c r="H258" s="180">
        <v>2010</v>
      </c>
      <c r="I258" s="180">
        <v>2015</v>
      </c>
      <c r="J258" s="180">
        <v>2020</v>
      </c>
    </row>
    <row r="259" spans="1:23" x14ac:dyDescent="0.3">
      <c r="A259" s="22" t="s">
        <v>146</v>
      </c>
      <c r="B259" s="55">
        <f t="shared" ref="B259:D259" si="8">B260+B261+B262</f>
        <v>11644</v>
      </c>
      <c r="C259" s="55">
        <f t="shared" si="8"/>
        <v>3549</v>
      </c>
      <c r="D259" s="55">
        <f t="shared" si="8"/>
        <v>1383</v>
      </c>
      <c r="E259" s="55">
        <f>E260+E261+E262</f>
        <v>3641</v>
      </c>
      <c r="G259" s="235"/>
    </row>
    <row r="260" spans="1:23" x14ac:dyDescent="0.3">
      <c r="A260" s="109" t="s">
        <v>305</v>
      </c>
      <c r="B260" s="55">
        <v>2261</v>
      </c>
      <c r="C260" s="55">
        <v>787</v>
      </c>
      <c r="D260" s="55">
        <v>129</v>
      </c>
      <c r="E260" s="21">
        <v>815</v>
      </c>
      <c r="G260" s="25">
        <f>B260/$B$259</f>
        <v>0.19417725867399518</v>
      </c>
      <c r="H260" s="25">
        <f>C260/$C$259</f>
        <v>0.22175260636799099</v>
      </c>
      <c r="I260" s="25">
        <f>D260/$D$259</f>
        <v>9.3275488069414311E-2</v>
      </c>
      <c r="J260" s="25">
        <f>E260/$E$259</f>
        <v>0.22383960450425708</v>
      </c>
      <c r="W260" s="299" t="s">
        <v>735</v>
      </c>
    </row>
    <row r="261" spans="1:23" x14ac:dyDescent="0.3">
      <c r="A261" s="109" t="s">
        <v>306</v>
      </c>
      <c r="B261" s="55">
        <v>2649</v>
      </c>
      <c r="C261" s="55">
        <v>420</v>
      </c>
      <c r="D261" s="55">
        <v>193</v>
      </c>
      <c r="E261" s="21">
        <v>145</v>
      </c>
      <c r="G261" s="25">
        <f t="shared" ref="G261:G262" si="9">B261/$B$259</f>
        <v>0.22749914118859499</v>
      </c>
      <c r="H261" s="25">
        <f t="shared" ref="H261:H262" si="10">C261/$C$259</f>
        <v>0.11834319526627218</v>
      </c>
      <c r="I261" s="25">
        <f t="shared" ref="I261:I262" si="11">D261/$D$259</f>
        <v>0.13955169920462762</v>
      </c>
      <c r="J261" s="25">
        <f t="shared" ref="J261:J262" si="12">E261/$E$259</f>
        <v>3.9824224114254327E-2</v>
      </c>
    </row>
    <row r="262" spans="1:23" x14ac:dyDescent="0.3">
      <c r="A262" s="109" t="s">
        <v>307</v>
      </c>
      <c r="B262" s="55">
        <v>6734</v>
      </c>
      <c r="C262" s="55">
        <v>2342</v>
      </c>
      <c r="D262" s="55">
        <v>1061</v>
      </c>
      <c r="E262" s="21">
        <v>2681</v>
      </c>
      <c r="G262" s="25">
        <f t="shared" si="9"/>
        <v>0.5783236001374098</v>
      </c>
      <c r="H262" s="25">
        <f t="shared" si="10"/>
        <v>0.65990419836573688</v>
      </c>
      <c r="I262" s="25">
        <f t="shared" si="11"/>
        <v>0.76717281272595805</v>
      </c>
      <c r="J262" s="25">
        <f t="shared" si="12"/>
        <v>0.73633617138148855</v>
      </c>
    </row>
    <row r="263" spans="1:23" x14ac:dyDescent="0.3">
      <c r="A263" s="218" t="s">
        <v>314</v>
      </c>
    </row>
    <row r="267" spans="1:23" x14ac:dyDescent="0.3">
      <c r="A267" s="31" t="s">
        <v>208</v>
      </c>
    </row>
    <row r="268" spans="1:23" ht="39" customHeight="1" x14ac:dyDescent="0.3">
      <c r="A268" s="225"/>
      <c r="B268" s="11" t="s">
        <v>305</v>
      </c>
      <c r="C268" s="11" t="s">
        <v>306</v>
      </c>
      <c r="D268" s="11" t="s">
        <v>307</v>
      </c>
      <c r="E268" s="11" t="s">
        <v>18</v>
      </c>
      <c r="F268" s="181" t="s">
        <v>702</v>
      </c>
    </row>
    <row r="269" spans="1:23" ht="50.1" customHeight="1" x14ac:dyDescent="0.3">
      <c r="A269" s="109" t="s">
        <v>298</v>
      </c>
      <c r="B269" s="21">
        <v>205</v>
      </c>
      <c r="C269" s="41">
        <v>32</v>
      </c>
      <c r="D269" s="41">
        <v>432</v>
      </c>
      <c r="E269" s="41">
        <v>669</v>
      </c>
      <c r="F269" s="25">
        <f>E269/$E$275</f>
        <v>0.18374073056852513</v>
      </c>
    </row>
    <row r="270" spans="1:23" x14ac:dyDescent="0.3">
      <c r="A270" s="109" t="s">
        <v>299</v>
      </c>
      <c r="B270" s="21">
        <v>504</v>
      </c>
      <c r="C270" s="41">
        <v>99</v>
      </c>
      <c r="D270" s="41">
        <v>1543</v>
      </c>
      <c r="E270" s="41">
        <v>2146</v>
      </c>
      <c r="F270" s="25">
        <f t="shared" ref="F270:F274" si="13">E270/$E$275</f>
        <v>0.58939851689096401</v>
      </c>
    </row>
    <row r="271" spans="1:23" x14ac:dyDescent="0.3">
      <c r="A271" s="109" t="s">
        <v>300</v>
      </c>
      <c r="B271" s="21">
        <v>12</v>
      </c>
      <c r="C271" s="41">
        <v>6</v>
      </c>
      <c r="D271" s="41">
        <v>46</v>
      </c>
      <c r="E271" s="41">
        <v>64</v>
      </c>
      <c r="F271" s="25">
        <f t="shared" si="13"/>
        <v>1.7577588574567427E-2</v>
      </c>
    </row>
    <row r="272" spans="1:23" x14ac:dyDescent="0.3">
      <c r="A272" s="109" t="s">
        <v>301</v>
      </c>
      <c r="B272" s="21">
        <v>72</v>
      </c>
      <c r="C272" s="41">
        <v>1</v>
      </c>
      <c r="D272" s="41">
        <v>274</v>
      </c>
      <c r="E272" s="41">
        <v>347</v>
      </c>
      <c r="F272" s="25">
        <f t="shared" si="13"/>
        <v>9.5303488052732768E-2</v>
      </c>
    </row>
    <row r="273" spans="1:23" x14ac:dyDescent="0.3">
      <c r="A273" s="109" t="s">
        <v>302</v>
      </c>
      <c r="B273" s="21">
        <v>11</v>
      </c>
      <c r="C273" s="41">
        <v>0</v>
      </c>
      <c r="D273" s="41">
        <v>26</v>
      </c>
      <c r="E273" s="41">
        <v>37</v>
      </c>
      <c r="F273" s="25">
        <f t="shared" si="13"/>
        <v>1.0162043394671794E-2</v>
      </c>
      <c r="W273" s="218" t="s">
        <v>311</v>
      </c>
    </row>
    <row r="274" spans="1:23" x14ac:dyDescent="0.3">
      <c r="A274" s="109" t="s">
        <v>303</v>
      </c>
      <c r="B274" s="21">
        <v>11</v>
      </c>
      <c r="C274" s="41">
        <v>7</v>
      </c>
      <c r="D274" s="41">
        <v>360</v>
      </c>
      <c r="E274" s="41">
        <v>378</v>
      </c>
      <c r="F274" s="25">
        <f t="shared" si="13"/>
        <v>0.10381763251853886</v>
      </c>
    </row>
    <row r="275" spans="1:23" x14ac:dyDescent="0.3">
      <c r="A275" s="109" t="s">
        <v>304</v>
      </c>
      <c r="B275" s="21">
        <f>SUM(B269:B274)</f>
        <v>815</v>
      </c>
      <c r="C275" s="21">
        <f t="shared" ref="C275:E275" si="14">SUM(C269:C274)</f>
        <v>145</v>
      </c>
      <c r="D275" s="21">
        <f t="shared" si="14"/>
        <v>2681</v>
      </c>
      <c r="E275" s="21">
        <f t="shared" si="14"/>
        <v>3641</v>
      </c>
    </row>
    <row r="276" spans="1:23" x14ac:dyDescent="0.3">
      <c r="A276" s="218" t="s">
        <v>311</v>
      </c>
      <c r="B276" s="236"/>
      <c r="C276" s="236"/>
      <c r="D276" s="236"/>
      <c r="E276" s="236"/>
    </row>
    <row r="277" spans="1:23" x14ac:dyDescent="0.3">
      <c r="A277" s="222"/>
      <c r="B277" s="236"/>
      <c r="C277" s="236"/>
      <c r="D277" s="236"/>
      <c r="E277" s="236"/>
      <c r="W277" s="299" t="s">
        <v>736</v>
      </c>
    </row>
    <row r="278" spans="1:23" x14ac:dyDescent="0.3">
      <c r="A278" s="222"/>
      <c r="B278" s="236"/>
      <c r="C278" s="236"/>
      <c r="D278" s="236"/>
      <c r="E278" s="236"/>
    </row>
    <row r="279" spans="1:23" x14ac:dyDescent="0.3">
      <c r="A279" s="222"/>
      <c r="B279" s="236"/>
      <c r="C279" s="236"/>
      <c r="D279" s="236"/>
      <c r="E279" s="236"/>
    </row>
    <row r="280" spans="1:23" x14ac:dyDescent="0.3">
      <c r="A280" s="222"/>
      <c r="B280" s="236"/>
      <c r="C280" s="236"/>
      <c r="D280" s="236"/>
      <c r="E280" s="236"/>
      <c r="F280" s="236"/>
      <c r="G280" s="236"/>
      <c r="H280" s="236"/>
      <c r="I280" s="236"/>
      <c r="J280" s="236"/>
      <c r="K280" s="236"/>
      <c r="L280" s="236"/>
      <c r="M280" s="236"/>
      <c r="N280" s="236"/>
      <c r="O280" s="236"/>
      <c r="P280" s="236"/>
      <c r="Q280" s="236"/>
      <c r="R280" s="236"/>
      <c r="S280" s="236"/>
      <c r="T280" s="236"/>
      <c r="U280" s="227"/>
      <c r="V280" s="227"/>
    </row>
    <row r="281" spans="1:23" x14ac:dyDescent="0.3">
      <c r="A281" s="222"/>
      <c r="B281" s="236"/>
      <c r="C281" s="236"/>
      <c r="D281" s="236"/>
      <c r="E281" s="236"/>
      <c r="F281" s="236"/>
      <c r="G281" s="236"/>
      <c r="H281" s="236"/>
      <c r="I281" s="236"/>
      <c r="J281" s="236"/>
      <c r="K281" s="236"/>
      <c r="L281" s="236"/>
      <c r="M281" s="236"/>
      <c r="N281" s="236"/>
      <c r="O281" s="236"/>
      <c r="P281" s="236"/>
      <c r="Q281" s="236"/>
      <c r="R281" s="236"/>
      <c r="S281" s="236"/>
      <c r="T281" s="236"/>
      <c r="U281" s="227"/>
      <c r="V281" s="227"/>
    </row>
    <row r="283" spans="1:23" x14ac:dyDescent="0.3">
      <c r="A283" s="31" t="s">
        <v>310</v>
      </c>
    </row>
    <row r="284" spans="1:23" ht="28.8" x14ac:dyDescent="0.3">
      <c r="A284" s="225"/>
      <c r="B284" s="11" t="s">
        <v>305</v>
      </c>
      <c r="C284" s="11" t="s">
        <v>306</v>
      </c>
      <c r="D284" s="11" t="s">
        <v>307</v>
      </c>
      <c r="E284" s="11" t="s">
        <v>18</v>
      </c>
    </row>
    <row r="285" spans="1:23" x14ac:dyDescent="0.3">
      <c r="A285" s="109" t="s">
        <v>308</v>
      </c>
      <c r="B285" s="55">
        <v>348</v>
      </c>
      <c r="C285" s="41">
        <v>68</v>
      </c>
      <c r="D285" s="41">
        <v>1482</v>
      </c>
      <c r="E285" s="41">
        <v>1898</v>
      </c>
    </row>
    <row r="286" spans="1:23" x14ac:dyDescent="0.3">
      <c r="A286" s="109" t="s">
        <v>309</v>
      </c>
      <c r="B286" s="55">
        <v>467</v>
      </c>
      <c r="C286" s="41">
        <v>77</v>
      </c>
      <c r="D286" s="41">
        <v>1199</v>
      </c>
      <c r="E286" s="41">
        <v>1743</v>
      </c>
    </row>
    <row r="287" spans="1:23" x14ac:dyDescent="0.3">
      <c r="A287" s="109" t="s">
        <v>304</v>
      </c>
      <c r="B287" s="55">
        <f>SUM(B285:B286)</f>
        <v>815</v>
      </c>
      <c r="C287" s="55">
        <f t="shared" ref="C287:E287" si="15">SUM(C285:C286)</f>
        <v>145</v>
      </c>
      <c r="D287" s="55">
        <f t="shared" si="15"/>
        <v>2681</v>
      </c>
      <c r="E287" s="55">
        <f t="shared" si="15"/>
        <v>3641</v>
      </c>
    </row>
    <row r="288" spans="1:23" x14ac:dyDescent="0.3">
      <c r="A288" s="218" t="s">
        <v>311</v>
      </c>
      <c r="B288" s="236"/>
      <c r="C288" s="236"/>
      <c r="D288" s="236"/>
      <c r="E288" s="236"/>
    </row>
    <row r="289" spans="1:23" x14ac:dyDescent="0.3">
      <c r="A289" s="222"/>
      <c r="B289" s="236"/>
      <c r="C289" s="236"/>
      <c r="D289" s="236"/>
      <c r="E289" s="236"/>
      <c r="W289" s="218" t="s">
        <v>311</v>
      </c>
    </row>
    <row r="290" spans="1:23" x14ac:dyDescent="0.3">
      <c r="A290" s="222"/>
      <c r="B290" s="236"/>
      <c r="C290" s="236"/>
      <c r="D290" s="236"/>
      <c r="E290" s="236"/>
    </row>
    <row r="291" spans="1:23" x14ac:dyDescent="0.3">
      <c r="A291" s="222"/>
      <c r="B291" s="236"/>
      <c r="C291" s="236"/>
      <c r="D291" s="236"/>
      <c r="E291" s="236"/>
      <c r="W291" s="300" t="s">
        <v>989</v>
      </c>
    </row>
    <row r="292" spans="1:23" x14ac:dyDescent="0.3">
      <c r="A292" s="222"/>
      <c r="B292" s="236"/>
      <c r="C292" s="236"/>
      <c r="D292" s="236"/>
      <c r="E292" s="236"/>
    </row>
    <row r="293" spans="1:23" x14ac:dyDescent="0.3">
      <c r="A293" s="222"/>
      <c r="B293" s="236"/>
      <c r="C293" s="236"/>
      <c r="D293" s="236"/>
      <c r="E293" s="236"/>
    </row>
    <row r="294" spans="1:23" x14ac:dyDescent="0.3">
      <c r="A294" s="222"/>
      <c r="B294" s="236"/>
      <c r="C294" s="236"/>
      <c r="D294" s="236"/>
      <c r="E294" s="236"/>
    </row>
    <row r="295" spans="1:23" ht="20.55" customHeight="1" x14ac:dyDescent="0.3">
      <c r="A295" s="31" t="s">
        <v>919</v>
      </c>
      <c r="E295" s="236"/>
    </row>
    <row r="296" spans="1:23" ht="33.6" customHeight="1" x14ac:dyDescent="0.3">
      <c r="A296" s="11" t="s">
        <v>269</v>
      </c>
      <c r="B296" s="117" t="s">
        <v>19</v>
      </c>
      <c r="C296" s="117" t="s">
        <v>19</v>
      </c>
      <c r="D296" s="117" t="s">
        <v>749</v>
      </c>
      <c r="E296" s="117" t="s">
        <v>749</v>
      </c>
      <c r="F296" s="117" t="s">
        <v>750</v>
      </c>
      <c r="G296" s="117" t="s">
        <v>750</v>
      </c>
      <c r="H296" s="117" t="s">
        <v>751</v>
      </c>
      <c r="I296" s="117" t="s">
        <v>751</v>
      </c>
      <c r="J296" s="117" t="s">
        <v>752</v>
      </c>
      <c r="K296" s="117" t="s">
        <v>752</v>
      </c>
      <c r="L296" s="117" t="s">
        <v>753</v>
      </c>
      <c r="M296" s="117" t="s">
        <v>753</v>
      </c>
      <c r="N296" s="117" t="s">
        <v>754</v>
      </c>
      <c r="O296" s="117" t="s">
        <v>754</v>
      </c>
      <c r="P296" s="117" t="s">
        <v>755</v>
      </c>
      <c r="Q296" s="117" t="s">
        <v>755</v>
      </c>
      <c r="R296" s="117" t="s">
        <v>757</v>
      </c>
      <c r="S296" s="117" t="s">
        <v>757</v>
      </c>
      <c r="T296" s="117" t="s">
        <v>1</v>
      </c>
      <c r="U296" s="117" t="s">
        <v>1</v>
      </c>
      <c r="V296" s="80"/>
    </row>
    <row r="297" spans="1:23" ht="20.55" customHeight="1" x14ac:dyDescent="0.3">
      <c r="A297" s="109" t="s">
        <v>265</v>
      </c>
      <c r="B297" s="55">
        <f>'Ref. BuildingPermits 2019'!B6</f>
        <v>2415</v>
      </c>
      <c r="C297" s="223">
        <f>B297/(SUM(B$297:B$300))</f>
        <v>0.932072558857584</v>
      </c>
      <c r="D297" s="55">
        <f>'Ref. BuildingPermits 2019'!J6</f>
        <v>2182</v>
      </c>
      <c r="E297" s="223">
        <f>D297/(SUM(D$297:D$300))</f>
        <v>0.99091734786557673</v>
      </c>
      <c r="F297" s="55">
        <f>'Ref. BuildingPermits 2019'!R6</f>
        <v>300</v>
      </c>
      <c r="G297" s="223">
        <f>F297/(SUM(F$297:F$300))</f>
        <v>0.98684210526315785</v>
      </c>
      <c r="H297" s="55">
        <f>'Ref. BuildingPermits 2019'!Z6</f>
        <v>644</v>
      </c>
      <c r="I297" s="223">
        <f>H297/(SUM(H$297:H$300))</f>
        <v>1</v>
      </c>
      <c r="J297" s="55">
        <f>'Ref. BuildingPermits 2019'!AH6</f>
        <v>945</v>
      </c>
      <c r="K297" s="223">
        <f>J297/(SUM(J$297:J$300))</f>
        <v>1</v>
      </c>
      <c r="L297" s="55">
        <f>'Ref. BuildingPermits 2019'!AP6</f>
        <v>2628</v>
      </c>
      <c r="M297" s="223">
        <f>L297/(SUM(L$297:L$300))</f>
        <v>0.97986577181208057</v>
      </c>
      <c r="N297" s="55">
        <f>'Ref. BuildingPermits 2019'!AX6</f>
        <v>311</v>
      </c>
      <c r="O297" s="223">
        <f>N297/(SUM(N$297:N$300))</f>
        <v>0.97187500000000004</v>
      </c>
      <c r="P297" s="55">
        <f>'Ref. BuildingPermits 2019'!BF6</f>
        <v>1619</v>
      </c>
      <c r="Q297" s="223">
        <f>P297/(SUM(P$297:P$300))</f>
        <v>0.9788391777509069</v>
      </c>
      <c r="R297" s="55">
        <f>'Ref. BuildingPermits 2019'!BN6</f>
        <v>11044</v>
      </c>
      <c r="S297" s="223">
        <f>R297/(SUM(R$297:R$300))</f>
        <v>0.97372597425498153</v>
      </c>
      <c r="T297" s="55">
        <f>'Ref. BuildingPermits 2019'!BV6</f>
        <v>56085</v>
      </c>
      <c r="U297" s="223">
        <f>T297/(SUM(T$297:T$300))</f>
        <v>0.94615112100814813</v>
      </c>
      <c r="V297" s="224"/>
    </row>
    <row r="298" spans="1:23" ht="20.55" customHeight="1" x14ac:dyDescent="0.3">
      <c r="A298" s="109" t="s">
        <v>266</v>
      </c>
      <c r="B298" s="55">
        <f>'Ref. BuildingPermits 2019'!D6</f>
        <v>30</v>
      </c>
      <c r="C298" s="223">
        <f t="shared" ref="C298:C300" si="16">B298/(SUM(B$297:B$300))</f>
        <v>1.1578541103820918E-2</v>
      </c>
      <c r="D298" s="55">
        <f>'Ref. BuildingPermits 2019'!L6</f>
        <v>6</v>
      </c>
      <c r="E298" s="223">
        <f t="shared" ref="E298:E300" si="17">D298/(SUM(D$297:D$300))</f>
        <v>2.7247956403269754E-3</v>
      </c>
      <c r="F298" s="55">
        <f>'Ref. BuildingPermits 2019'!T6</f>
        <v>1</v>
      </c>
      <c r="G298" s="223">
        <f t="shared" ref="G298:G300" si="18">F298/(SUM(F$297:F$300))</f>
        <v>3.2894736842105261E-3</v>
      </c>
      <c r="H298" s="55">
        <f>'Ref. BuildingPermits 2019'!AA6</f>
        <v>0</v>
      </c>
      <c r="I298" s="223">
        <f t="shared" ref="I298:I300" si="19">H298/(SUM(H$297:H$300))</f>
        <v>0</v>
      </c>
      <c r="J298" s="55">
        <f>'Ref. BuildingPermits 2019'!AJ6</f>
        <v>0</v>
      </c>
      <c r="K298" s="223">
        <f t="shared" ref="K298:K300" si="20">J298/(SUM(J$297:J$300))</f>
        <v>0</v>
      </c>
      <c r="L298" s="55">
        <f>'Ref. BuildingPermits 2019'!AR6</f>
        <v>9</v>
      </c>
      <c r="M298" s="223">
        <f t="shared" ref="M298:M300" si="21">L298/(SUM(L$297:L$300))</f>
        <v>3.3557046979865771E-3</v>
      </c>
      <c r="N298" s="55">
        <f>'Ref. BuildingPermits 2019'!AZ6</f>
        <v>2</v>
      </c>
      <c r="O298" s="223">
        <f t="shared" ref="O298:O300" si="22">N298/(SUM(N$297:N$300))</f>
        <v>6.2500000000000003E-3</v>
      </c>
      <c r="P298" s="55">
        <f>'Ref. BuildingPermits 2019'!BH6</f>
        <v>18</v>
      </c>
      <c r="Q298" s="223">
        <f t="shared" ref="Q298:Q300" si="23">P298/(SUM(P$297:P$300))</f>
        <v>1.0882708585247884E-2</v>
      </c>
      <c r="R298" s="55">
        <f>'Ref. BuildingPermits 2019'!BP6</f>
        <v>66</v>
      </c>
      <c r="S298" s="223">
        <f t="shared" ref="S298:S300" si="24">R298/(SUM(R$297:R$300))</f>
        <v>5.8190795274202078E-3</v>
      </c>
      <c r="T298" s="55">
        <f>'Ref. BuildingPermits 2019'!BX6</f>
        <v>1210</v>
      </c>
      <c r="U298" s="223">
        <f t="shared" ref="U298:U300" si="25">T298/(SUM(T$297:T$300))</f>
        <v>2.0412638966209491E-2</v>
      </c>
      <c r="V298" s="224"/>
    </row>
    <row r="299" spans="1:23" x14ac:dyDescent="0.3">
      <c r="A299" s="109" t="s">
        <v>267</v>
      </c>
      <c r="B299" s="55">
        <f>'Ref. BuildingPermits 2019'!F6</f>
        <v>70</v>
      </c>
      <c r="C299" s="223">
        <f t="shared" si="16"/>
        <v>2.7016595908915475E-2</v>
      </c>
      <c r="D299" s="55">
        <f>'Ref. BuildingPermits 2019'!N6</f>
        <v>8</v>
      </c>
      <c r="E299" s="223">
        <f t="shared" si="17"/>
        <v>3.6330608537693005E-3</v>
      </c>
      <c r="F299" s="55">
        <f>'Ref. BuildingPermits 2019'!V6</f>
        <v>0</v>
      </c>
      <c r="G299" s="223">
        <f t="shared" si="18"/>
        <v>0</v>
      </c>
      <c r="H299" s="55">
        <f>'Ref. BuildingPermits 2019'!AC6</f>
        <v>0</v>
      </c>
      <c r="I299" s="223">
        <f t="shared" si="19"/>
        <v>0</v>
      </c>
      <c r="J299" s="55">
        <f>'Ref. BuildingPermits 2019'!AL6</f>
        <v>0</v>
      </c>
      <c r="K299" s="223">
        <f t="shared" si="20"/>
        <v>0</v>
      </c>
      <c r="L299" s="55">
        <f>'Ref. BuildingPermits 2019'!AT6</f>
        <v>9</v>
      </c>
      <c r="M299" s="223">
        <f t="shared" si="21"/>
        <v>3.3557046979865771E-3</v>
      </c>
      <c r="N299" s="55">
        <f>'Ref. BuildingPermits 2019'!BB6</f>
        <v>0</v>
      </c>
      <c r="O299" s="223">
        <f t="shared" si="22"/>
        <v>0</v>
      </c>
      <c r="P299" s="55">
        <f>'Ref. BuildingPermits 2019'!BJ6</f>
        <v>4</v>
      </c>
      <c r="Q299" s="223">
        <f t="shared" si="23"/>
        <v>2.4183796856106408E-3</v>
      </c>
      <c r="R299" s="55">
        <f>'Ref. BuildingPermits 2019'!BR6</f>
        <v>91</v>
      </c>
      <c r="S299" s="223">
        <f t="shared" si="24"/>
        <v>8.0232763181096803E-3</v>
      </c>
      <c r="T299" s="55">
        <f>'Ref. BuildingPermits 2019'!BZ6</f>
        <v>470</v>
      </c>
      <c r="U299" s="223">
        <f t="shared" si="25"/>
        <v>7.9288762926598855E-3</v>
      </c>
      <c r="V299" s="224"/>
    </row>
    <row r="300" spans="1:23" x14ac:dyDescent="0.3">
      <c r="A300" s="109" t="s">
        <v>268</v>
      </c>
      <c r="B300" s="55">
        <f>'Ref. BuildingPermits 2019'!H6</f>
        <v>76</v>
      </c>
      <c r="C300" s="223">
        <f t="shared" si="16"/>
        <v>2.9332304129679659E-2</v>
      </c>
      <c r="D300" s="55">
        <f>'Ref. BuildingPermits 2019'!P6</f>
        <v>6</v>
      </c>
      <c r="E300" s="223">
        <f t="shared" si="17"/>
        <v>2.7247956403269754E-3</v>
      </c>
      <c r="F300" s="55">
        <f>'Ref. BuildingPermits 2019'!X6</f>
        <v>3</v>
      </c>
      <c r="G300" s="223">
        <f t="shared" si="18"/>
        <v>9.8684210526315784E-3</v>
      </c>
      <c r="H300" s="55">
        <f>'Ref. BuildingPermits 2019'!AF6</f>
        <v>0</v>
      </c>
      <c r="I300" s="223">
        <f t="shared" si="19"/>
        <v>0</v>
      </c>
      <c r="J300" s="55">
        <f>'Ref. BuildingPermits 2019'!AN6</f>
        <v>0</v>
      </c>
      <c r="K300" s="223">
        <f t="shared" si="20"/>
        <v>0</v>
      </c>
      <c r="L300" s="55">
        <f>'Ref. BuildingPermits 2019'!AV6</f>
        <v>36</v>
      </c>
      <c r="M300" s="223">
        <f t="shared" si="21"/>
        <v>1.3422818791946308E-2</v>
      </c>
      <c r="N300" s="55">
        <f>'Ref. BuildingPermits 2019'!BD6</f>
        <v>7</v>
      </c>
      <c r="O300" s="223">
        <f t="shared" si="22"/>
        <v>2.1874999999999999E-2</v>
      </c>
      <c r="P300" s="55">
        <f>'Ref. BuildingPermits 2019'!BL6</f>
        <v>13</v>
      </c>
      <c r="Q300" s="223">
        <f t="shared" si="23"/>
        <v>7.8597339782345826E-3</v>
      </c>
      <c r="R300" s="55">
        <f>'Ref. BuildingPermits 2019'!BT6</f>
        <v>141</v>
      </c>
      <c r="S300" s="223">
        <f t="shared" si="24"/>
        <v>1.2431669899488627E-2</v>
      </c>
      <c r="T300" s="55">
        <f>'Ref. BuildingPermits 2019'!CB6</f>
        <v>1512</v>
      </c>
      <c r="U300" s="223">
        <f t="shared" si="25"/>
        <v>2.5507363732982437E-2</v>
      </c>
      <c r="V300" s="224"/>
    </row>
    <row r="301" spans="1:23" x14ac:dyDescent="0.3">
      <c r="A301" s="218" t="s">
        <v>264</v>
      </c>
      <c r="B301" s="236"/>
      <c r="C301" s="236"/>
      <c r="D301" s="236"/>
    </row>
    <row r="302" spans="1:23" x14ac:dyDescent="0.3">
      <c r="B302" s="236"/>
      <c r="C302" s="236"/>
      <c r="D302" s="236"/>
    </row>
    <row r="303" spans="1:23" x14ac:dyDescent="0.3">
      <c r="A303" s="31" t="s">
        <v>989</v>
      </c>
      <c r="B303" s="236"/>
      <c r="C303" s="236"/>
      <c r="D303" s="236"/>
    </row>
    <row r="304" spans="1:23" ht="28.8" x14ac:dyDescent="0.3">
      <c r="A304" s="225"/>
      <c r="B304" s="134" t="s">
        <v>19</v>
      </c>
      <c r="C304" s="134" t="s">
        <v>749</v>
      </c>
      <c r="D304" s="134" t="s">
        <v>750</v>
      </c>
      <c r="E304" s="134" t="s">
        <v>751</v>
      </c>
      <c r="F304" s="134" t="s">
        <v>752</v>
      </c>
      <c r="G304" s="134" t="s">
        <v>753</v>
      </c>
      <c r="H304" s="134" t="s">
        <v>754</v>
      </c>
      <c r="I304" s="134" t="s">
        <v>755</v>
      </c>
      <c r="J304" s="134" t="s">
        <v>757</v>
      </c>
      <c r="K304" s="134" t="s">
        <v>1</v>
      </c>
      <c r="L304" s="135" t="s">
        <v>769</v>
      </c>
    </row>
    <row r="305" spans="1:23" x14ac:dyDescent="0.3">
      <c r="A305" s="109" t="s">
        <v>316</v>
      </c>
      <c r="B305" s="55">
        <f>'Ref. 5th Cycle Full Filtered'!L18</f>
        <v>837</v>
      </c>
      <c r="C305" s="55">
        <f>'Ref. 5th Cycle Full Filtered'!L31</f>
        <v>294</v>
      </c>
      <c r="D305" s="55">
        <f>'Ref. 5th Cycle Full Filtered'!L37</f>
        <v>0</v>
      </c>
      <c r="E305" s="55">
        <f>'Ref. 5th Cycle Full Filtered'!L41</f>
        <v>127</v>
      </c>
      <c r="F305" s="55">
        <f>'Ref. 5th Cycle Full Filtered'!L49</f>
        <v>41</v>
      </c>
      <c r="G305" s="55">
        <f>'Ref. 5th Cycle Full Filtered'!L58</f>
        <v>404</v>
      </c>
      <c r="H305" s="55">
        <f>'Ref. 5th Cycle Full Filtered'!L69</f>
        <v>65</v>
      </c>
      <c r="I305" s="55">
        <f>'Ref. 5th Cycle Full Filtered'!L79</f>
        <v>516</v>
      </c>
      <c r="J305" s="55">
        <f>'Ref. 5th Cycle Full Filtered'!L81</f>
        <v>2284</v>
      </c>
      <c r="K305" s="55">
        <v>31637</v>
      </c>
      <c r="L305" s="223">
        <v>7.1999999999999995E-2</v>
      </c>
    </row>
    <row r="306" spans="1:23" x14ac:dyDescent="0.3">
      <c r="A306" s="109" t="s">
        <v>317</v>
      </c>
      <c r="B306" s="55">
        <f>'Ref. 5th Cycle Full Filtered'!T18</f>
        <v>644</v>
      </c>
      <c r="C306" s="55">
        <f>'Ref. 5th Cycle Full Filtered'!T31</f>
        <v>372</v>
      </c>
      <c r="D306" s="55">
        <f>'Ref. 5th Cycle Full Filtered'!T37</f>
        <v>70</v>
      </c>
      <c r="E306" s="55">
        <f>'Ref. 5th Cycle Full Filtered'!T41</f>
        <v>654</v>
      </c>
      <c r="F306" s="55">
        <f>'Ref. 5th Cycle Full Filtered'!T49</f>
        <v>70</v>
      </c>
      <c r="G306" s="55">
        <f>'Ref. 5th Cycle Full Filtered'!T58</f>
        <v>446</v>
      </c>
      <c r="H306" s="55">
        <f>'Ref. 5th Cycle Full Filtered'!T69</f>
        <v>411</v>
      </c>
      <c r="I306" s="55">
        <f>'Ref. 5th Cycle Full Filtered'!T79</f>
        <v>1071</v>
      </c>
      <c r="J306" s="55">
        <f>'Ref. 5th Cycle Full Filtered'!T81</f>
        <v>3738</v>
      </c>
      <c r="K306" s="55">
        <v>31188</v>
      </c>
      <c r="L306" s="223">
        <v>0.12</v>
      </c>
    </row>
    <row r="307" spans="1:23" x14ac:dyDescent="0.3">
      <c r="A307" s="109" t="s">
        <v>318</v>
      </c>
      <c r="B307" s="55">
        <f>'Ref. 5th Cycle Full Filtered'!AC18</f>
        <v>4500</v>
      </c>
      <c r="C307" s="55">
        <f>'Ref. 5th Cycle Full Filtered'!AC31</f>
        <v>5062</v>
      </c>
      <c r="D307" s="55">
        <f>'Ref. 5th Cycle Full Filtered'!AC37</f>
        <v>155</v>
      </c>
      <c r="E307" s="55">
        <f>'Ref. 5th Cycle Full Filtered'!AC41</f>
        <v>232</v>
      </c>
      <c r="F307" s="55">
        <f>'Ref. 5th Cycle Full Filtered'!AC49</f>
        <v>275</v>
      </c>
      <c r="G307" s="55">
        <f>'Ref. 5th Cycle Full Filtered'!AC58</f>
        <v>1588</v>
      </c>
      <c r="H307" s="55">
        <f>'Ref. 5th Cycle Full Filtered'!AC69</f>
        <v>1022</v>
      </c>
      <c r="I307" s="55">
        <f>'Ref. 5th Cycle Full Filtered'!AC79</f>
        <v>1841</v>
      </c>
      <c r="J307" s="55">
        <f>'Ref. 5th Cycle Full Filtered'!AC81</f>
        <v>14675</v>
      </c>
      <c r="K307" s="55">
        <v>83356</v>
      </c>
      <c r="L307" s="223">
        <v>0.17599999999999999</v>
      </c>
    </row>
    <row r="308" spans="1:23" x14ac:dyDescent="0.3">
      <c r="A308" s="109" t="s">
        <v>315</v>
      </c>
      <c r="B308" s="55">
        <f>'Ref. 5th Cycle Full Filtered'!AG18</f>
        <v>11670</v>
      </c>
      <c r="C308" s="55">
        <f>'Ref. 5th Cycle Full Filtered'!AG31</f>
        <v>6619</v>
      </c>
      <c r="D308" s="55">
        <f>'Ref. 5th Cycle Full Filtered'!AG37</f>
        <v>1012</v>
      </c>
      <c r="E308" s="55">
        <f>'Ref. 5th Cycle Full Filtered'!AG41</f>
        <v>1147</v>
      </c>
      <c r="F308" s="55">
        <f>'Ref. 5th Cycle Full Filtered'!AG49</f>
        <v>3102</v>
      </c>
      <c r="G308" s="55">
        <f>'Ref. 5th Cycle Full Filtered'!AG58</f>
        <v>8350</v>
      </c>
      <c r="H308" s="55">
        <f>'Ref. 5th Cycle Full Filtered'!AG69</f>
        <v>1879</v>
      </c>
      <c r="I308" s="55">
        <f>'Ref. 5th Cycle Full Filtered'!AG79</f>
        <v>4234</v>
      </c>
      <c r="J308" s="55">
        <f>'Ref. 5th Cycle Full Filtered'!AG81</f>
        <v>38013</v>
      </c>
      <c r="K308" s="55">
        <v>489812</v>
      </c>
      <c r="L308" s="223">
        <v>7.8E-2</v>
      </c>
    </row>
    <row r="309" spans="1:23" x14ac:dyDescent="0.3">
      <c r="A309" s="218" t="s">
        <v>319</v>
      </c>
      <c r="B309" s="236"/>
      <c r="C309" s="236"/>
      <c r="D309" s="236"/>
    </row>
    <row r="310" spans="1:23" x14ac:dyDescent="0.3">
      <c r="B310" s="236"/>
      <c r="C310" s="236"/>
      <c r="D310" s="236"/>
    </row>
    <row r="311" spans="1:23" x14ac:dyDescent="0.3">
      <c r="B311" s="236"/>
      <c r="C311" s="236"/>
      <c r="D311" s="236"/>
      <c r="W311" s="218" t="s">
        <v>319</v>
      </c>
    </row>
    <row r="312" spans="1:23" x14ac:dyDescent="0.3">
      <c r="B312" s="236"/>
      <c r="C312" s="236"/>
      <c r="D312" s="236"/>
    </row>
    <row r="313" spans="1:23" x14ac:dyDescent="0.3">
      <c r="A313" s="31" t="s">
        <v>989</v>
      </c>
      <c r="W313" s="299"/>
    </row>
    <row r="314" spans="1:23" ht="43.2" x14ac:dyDescent="0.3">
      <c r="A314" s="225"/>
      <c r="B314" s="11" t="s">
        <v>316</v>
      </c>
      <c r="C314" s="11" t="s">
        <v>317</v>
      </c>
      <c r="D314" s="11" t="s">
        <v>318</v>
      </c>
      <c r="E314" s="11" t="s">
        <v>315</v>
      </c>
      <c r="W314" s="234"/>
    </row>
    <row r="315" spans="1:23" x14ac:dyDescent="0.3">
      <c r="A315" s="109" t="s">
        <v>18</v>
      </c>
      <c r="B315" s="55">
        <f>'Ref. 5th Cycle Full Filtered'!L81</f>
        <v>2284</v>
      </c>
      <c r="C315" s="55">
        <f>'Ref. 5th Cycle Full Filtered'!T81</f>
        <v>3738</v>
      </c>
      <c r="D315" s="55">
        <f>'Ref. 5th Cycle Full Filtered'!AC81</f>
        <v>14675</v>
      </c>
      <c r="E315" s="21">
        <f>'Ref. 5th Cycle Full Filtered'!AG81</f>
        <v>38013</v>
      </c>
    </row>
    <row r="316" spans="1:23" x14ac:dyDescent="0.3">
      <c r="A316" s="109" t="s">
        <v>25</v>
      </c>
      <c r="B316" s="223">
        <f>B315/SUM($B$315:$E$315)</f>
        <v>3.8903082950093683E-2</v>
      </c>
      <c r="C316" s="223">
        <f t="shared" ref="C316:E316" si="26">C315/SUM($B$315:$E$315)</f>
        <v>6.3668880940214612E-2</v>
      </c>
      <c r="D316" s="223">
        <f t="shared" si="26"/>
        <v>0.24995741781638561</v>
      </c>
      <c r="E316" s="223">
        <f t="shared" si="26"/>
        <v>0.6474706182933061</v>
      </c>
    </row>
    <row r="317" spans="1:23" x14ac:dyDescent="0.3">
      <c r="A317" s="218" t="s">
        <v>319</v>
      </c>
    </row>
    <row r="320" spans="1:23" x14ac:dyDescent="0.3">
      <c r="A320" s="31" t="s">
        <v>270</v>
      </c>
      <c r="W320" s="299" t="s">
        <v>737</v>
      </c>
    </row>
    <row r="321" spans="1:24" ht="28.8" x14ac:dyDescent="0.3">
      <c r="A321" s="225"/>
      <c r="B321" s="117" t="s">
        <v>19</v>
      </c>
      <c r="C321" s="117" t="s">
        <v>749</v>
      </c>
      <c r="D321" s="117" t="s">
        <v>750</v>
      </c>
      <c r="E321" s="117" t="s">
        <v>751</v>
      </c>
      <c r="F321" s="117" t="s">
        <v>752</v>
      </c>
      <c r="G321" s="117" t="s">
        <v>753</v>
      </c>
      <c r="H321" s="117" t="s">
        <v>754</v>
      </c>
      <c r="I321" s="117" t="s">
        <v>755</v>
      </c>
      <c r="J321" s="117" t="s">
        <v>757</v>
      </c>
      <c r="K321" s="134" t="s">
        <v>1</v>
      </c>
      <c r="L321" s="68" t="s">
        <v>769</v>
      </c>
      <c r="U321" s="80"/>
      <c r="V321" s="80"/>
      <c r="X321" s="234"/>
    </row>
    <row r="322" spans="1:24" x14ac:dyDescent="0.3">
      <c r="A322" s="218" t="s">
        <v>271</v>
      </c>
      <c r="B322" s="36">
        <f>'Ref. ACS-Counties-Pt1'!H1205</f>
        <v>255000</v>
      </c>
      <c r="C322" s="36">
        <f>'Ref. ACS-Counties-Pt1'!R1205</f>
        <v>213900</v>
      </c>
      <c r="D322" s="36">
        <f>'Ref. ACS-Counties-Pt1'!AB1205</f>
        <v>215900</v>
      </c>
      <c r="E322" s="36">
        <f>'Ref. ACS-Counties-Pt1'!AL1205</f>
        <v>251200</v>
      </c>
      <c r="F322" s="36">
        <f>'Ref. ACS-Counties-Pt1'!AV1205</f>
        <v>252700</v>
      </c>
      <c r="G322" s="36">
        <f>'Ref. ACS-Counties-Pt1'!BF1205</f>
        <v>342100</v>
      </c>
      <c r="H322" s="36">
        <f>'Ref. ACS-Counties-Pt1'!BP1205</f>
        <v>291600</v>
      </c>
      <c r="I322" s="36">
        <f>'Ref. ACS-Counties-Pt1'!BZ1205</f>
        <v>205000</v>
      </c>
      <c r="J322" s="36">
        <f>'Ref. ACS-Counties-Pt1'!CJ1205</f>
        <v>256421</v>
      </c>
      <c r="K322" s="36">
        <f>'Ref. ACS-State'!H1205</f>
        <v>505000</v>
      </c>
      <c r="L322" s="223">
        <f>J322/K322</f>
        <v>0.50776435643564355</v>
      </c>
      <c r="U322" s="224"/>
      <c r="V322" s="224"/>
    </row>
    <row r="323" spans="1:24" x14ac:dyDescent="0.3">
      <c r="A323" s="218" t="s">
        <v>272</v>
      </c>
    </row>
    <row r="325" spans="1:24" x14ac:dyDescent="0.3">
      <c r="A325" s="31" t="s">
        <v>294</v>
      </c>
    </row>
    <row r="326" spans="1:24" x14ac:dyDescent="0.3">
      <c r="A326" s="225"/>
      <c r="B326" s="68">
        <v>1980</v>
      </c>
      <c r="C326" s="68">
        <v>1990</v>
      </c>
      <c r="D326" s="68">
        <v>2000</v>
      </c>
      <c r="E326" s="68">
        <v>2009</v>
      </c>
      <c r="F326" s="68">
        <v>2019</v>
      </c>
      <c r="U326" s="78"/>
      <c r="V326" s="78"/>
    </row>
    <row r="327" spans="1:24" x14ac:dyDescent="0.3">
      <c r="A327" s="109" t="s">
        <v>271</v>
      </c>
      <c r="B327" s="36">
        <f>'Ref. DC-1980'!R25</f>
        <v>53730</v>
      </c>
      <c r="C327" s="36">
        <f>'Ref. DC-1990'!R95</f>
        <v>89378</v>
      </c>
      <c r="D327" s="36">
        <f>'Ref. DC-2000'!R64</f>
        <v>107150</v>
      </c>
      <c r="E327" s="36">
        <f>'Ref. ACS-Counties-Pt1'!CD1205</f>
        <v>269633</v>
      </c>
      <c r="F327" s="36">
        <f>'Ref. ACS-Counties-Pt1'!CJ1205</f>
        <v>256421</v>
      </c>
      <c r="U327" s="97"/>
      <c r="V327" s="97"/>
    </row>
    <row r="328" spans="1:24" x14ac:dyDescent="0.3">
      <c r="A328" s="109" t="s">
        <v>773</v>
      </c>
      <c r="B328" s="15"/>
      <c r="C328" s="16">
        <f>(C327-B327)/B327</f>
        <v>0.66346547552577706</v>
      </c>
      <c r="D328" s="16">
        <f t="shared" ref="D328:F328" si="27">(D327-C327)/C327</f>
        <v>0.19884087806842848</v>
      </c>
      <c r="E328" s="16">
        <f t="shared" si="27"/>
        <v>1.5164069062062528</v>
      </c>
      <c r="F328" s="16">
        <f t="shared" si="27"/>
        <v>-4.8999936951337558E-2</v>
      </c>
      <c r="U328" s="77"/>
      <c r="V328" s="77"/>
    </row>
    <row r="329" spans="1:24" x14ac:dyDescent="0.3">
      <c r="A329" s="218" t="s">
        <v>273</v>
      </c>
    </row>
    <row r="335" spans="1:24" x14ac:dyDescent="0.3">
      <c r="W335" s="218" t="s">
        <v>273</v>
      </c>
    </row>
    <row r="337" spans="1:23" x14ac:dyDescent="0.3">
      <c r="W337" s="299" t="s">
        <v>738</v>
      </c>
    </row>
    <row r="338" spans="1:23" x14ac:dyDescent="0.3">
      <c r="A338" s="31" t="s">
        <v>1421</v>
      </c>
    </row>
    <row r="339" spans="1:23" ht="28.8" x14ac:dyDescent="0.3">
      <c r="A339" s="225"/>
      <c r="B339" s="117" t="s">
        <v>19</v>
      </c>
      <c r="C339" s="117" t="s">
        <v>749</v>
      </c>
      <c r="D339" s="117" t="s">
        <v>750</v>
      </c>
      <c r="E339" s="117" t="s">
        <v>751</v>
      </c>
      <c r="F339" s="117" t="s">
        <v>752</v>
      </c>
      <c r="G339" s="117" t="s">
        <v>753</v>
      </c>
      <c r="H339" s="117" t="s">
        <v>754</v>
      </c>
      <c r="I339" s="117" t="s">
        <v>755</v>
      </c>
      <c r="J339" s="117" t="s">
        <v>761</v>
      </c>
      <c r="K339" s="134" t="s">
        <v>1</v>
      </c>
      <c r="L339" s="68" t="s">
        <v>769</v>
      </c>
      <c r="U339" s="80"/>
      <c r="V339" s="80"/>
    </row>
    <row r="340" spans="1:23" x14ac:dyDescent="0.3">
      <c r="A340" s="109" t="s">
        <v>274</v>
      </c>
      <c r="B340" s="36">
        <f>'Ref. ACS-Counties-Pt1'!H1209</f>
        <v>1289</v>
      </c>
      <c r="C340" s="36">
        <f>'Ref. ACS-Counties-Pt1'!R1209</f>
        <v>1199</v>
      </c>
      <c r="D340" s="36">
        <f>'Ref. ACS-Counties-Pt1'!AB1209</f>
        <v>1163</v>
      </c>
      <c r="E340" s="36">
        <f>'Ref. ACS-Counties-Pt1'!AL1209</f>
        <v>1218</v>
      </c>
      <c r="F340" s="36">
        <f>'Ref. ACS-Counties-Pt1'!AV1209</f>
        <v>1135</v>
      </c>
      <c r="G340" s="36">
        <f>'Ref. ACS-Counties-Pt1'!BF1209</f>
        <v>1538</v>
      </c>
      <c r="H340" s="36">
        <f>'Ref. ACS-Counties-Pt1'!BP1209</f>
        <v>1362</v>
      </c>
      <c r="I340" s="36">
        <f>'Ref. ACS-Counties-Pt1'!BZ1209</f>
        <v>1140</v>
      </c>
      <c r="J340" s="36">
        <f>AVERAGE(B340:I340)</f>
        <v>1255.5</v>
      </c>
      <c r="K340" s="36">
        <f>'Ref. ACS-State'!H1209</f>
        <v>1815</v>
      </c>
      <c r="L340" s="223">
        <f>J340/K340</f>
        <v>0.69173553719008263</v>
      </c>
      <c r="U340" s="224"/>
      <c r="V340" s="224"/>
    </row>
    <row r="341" spans="1:23" x14ac:dyDescent="0.3">
      <c r="A341" s="218" t="s">
        <v>275</v>
      </c>
    </row>
    <row r="343" spans="1:23" x14ac:dyDescent="0.3">
      <c r="A343" s="31" t="s">
        <v>1597</v>
      </c>
    </row>
    <row r="344" spans="1:23" x14ac:dyDescent="0.3">
      <c r="A344" s="225"/>
      <c r="B344" s="68">
        <v>2009</v>
      </c>
      <c r="C344" s="68">
        <v>2014</v>
      </c>
      <c r="D344" s="68">
        <v>2019</v>
      </c>
    </row>
    <row r="345" spans="1:23" x14ac:dyDescent="0.3">
      <c r="A345" s="109" t="s">
        <v>274</v>
      </c>
      <c r="B345" s="36">
        <f>'Ref. ACS-Counties-Pt1'!CD1209</f>
        <v>1334</v>
      </c>
      <c r="C345" s="36">
        <f>'Ref. ACS-Counties-Pt1'!CG1209</f>
        <v>1220.125</v>
      </c>
      <c r="D345" s="36">
        <f>'Ref. ACS-Counties-Pt1'!CJ1209</f>
        <v>1255.5</v>
      </c>
    </row>
    <row r="346" spans="1:23" x14ac:dyDescent="0.3">
      <c r="A346" s="109" t="s">
        <v>773</v>
      </c>
      <c r="B346" s="15"/>
      <c r="C346" s="16">
        <f>(C345-B345)/B345</f>
        <v>-8.5363568215892055E-2</v>
      </c>
      <c r="D346" s="16">
        <f>(D345-C345)/C345</f>
        <v>2.8992931052146297E-2</v>
      </c>
    </row>
    <row r="347" spans="1:23" x14ac:dyDescent="0.3">
      <c r="A347" s="218" t="s">
        <v>276</v>
      </c>
    </row>
    <row r="349" spans="1:23" x14ac:dyDescent="0.3">
      <c r="W349" s="218" t="s">
        <v>276</v>
      </c>
    </row>
    <row r="351" spans="1:23" ht="28.8" x14ac:dyDescent="0.3">
      <c r="W351" s="299" t="s">
        <v>763</v>
      </c>
    </row>
    <row r="353" spans="1:24" x14ac:dyDescent="0.3">
      <c r="A353" s="31" t="s">
        <v>277</v>
      </c>
    </row>
    <row r="354" spans="1:24" ht="28.8" x14ac:dyDescent="0.3">
      <c r="A354" s="225"/>
      <c r="B354" s="117" t="s">
        <v>19</v>
      </c>
      <c r="C354" s="117" t="s">
        <v>749</v>
      </c>
      <c r="D354" s="117" t="s">
        <v>750</v>
      </c>
      <c r="E354" s="117" t="s">
        <v>751</v>
      </c>
      <c r="F354" s="117" t="s">
        <v>752</v>
      </c>
      <c r="G354" s="117" t="s">
        <v>753</v>
      </c>
      <c r="H354" s="117" t="s">
        <v>754</v>
      </c>
      <c r="I354" s="117" t="s">
        <v>755</v>
      </c>
      <c r="J354" s="117" t="s">
        <v>761</v>
      </c>
      <c r="K354" s="134" t="s">
        <v>1</v>
      </c>
      <c r="L354" s="68" t="s">
        <v>40</v>
      </c>
      <c r="U354" s="80"/>
      <c r="V354" s="80"/>
      <c r="X354" s="234"/>
    </row>
    <row r="355" spans="1:24" x14ac:dyDescent="0.3">
      <c r="A355" s="109" t="s">
        <v>25</v>
      </c>
      <c r="B355" s="20">
        <f>'Ref. ACS-Counties-Pt1'!H1241/100</f>
        <v>0.19899999999999998</v>
      </c>
      <c r="C355" s="20">
        <f>'Ref. ACS-Counties-Pt1'!R1241/100</f>
        <v>0.19800000000000001</v>
      </c>
      <c r="D355" s="20">
        <f>'Ref. ACS-Counties-Pt1'!AB1241/100</f>
        <v>0.182</v>
      </c>
      <c r="E355" s="20">
        <f>'Ref. ACS-Counties-Pt1'!AL1241/100</f>
        <v>0.192</v>
      </c>
      <c r="F355" s="20">
        <f>'Ref. ACS-Counties-Pt1'!AV1241/100</f>
        <v>0.19399999999999998</v>
      </c>
      <c r="G355" s="20">
        <f>'Ref. ACS-Counties-Pt1'!BF1241/100</f>
        <v>0.20899999999999999</v>
      </c>
      <c r="H355" s="20">
        <f>'Ref. ACS-Counties-Pt1'!BP1241/100</f>
        <v>0.20399999999999999</v>
      </c>
      <c r="I355" s="20">
        <f>'Ref. ACS-Counties-Pt1'!BZ1241/100</f>
        <v>0.20300000000000001</v>
      </c>
      <c r="J355" s="111">
        <f>AVERAGE(B355:I355)</f>
        <v>0.197625</v>
      </c>
      <c r="K355" s="20">
        <f>'Ref. ACS-State'!H1241/100</f>
        <v>0.21600000000000003</v>
      </c>
      <c r="L355" s="223">
        <f>J355/K355</f>
        <v>0.91493055555555547</v>
      </c>
      <c r="U355" s="224"/>
      <c r="V355" s="224"/>
    </row>
    <row r="356" spans="1:24" x14ac:dyDescent="0.3">
      <c r="A356" s="218" t="s">
        <v>278</v>
      </c>
    </row>
    <row r="372" spans="1:23" x14ac:dyDescent="0.3">
      <c r="W372" s="218" t="s">
        <v>278</v>
      </c>
    </row>
    <row r="374" spans="1:23" x14ac:dyDescent="0.3">
      <c r="W374" s="299" t="s">
        <v>764</v>
      </c>
    </row>
    <row r="376" spans="1:23" x14ac:dyDescent="0.3">
      <c r="A376" s="31" t="s">
        <v>209</v>
      </c>
    </row>
    <row r="377" spans="1:23" ht="28.8" x14ac:dyDescent="0.3">
      <c r="A377" s="225"/>
      <c r="B377" s="117" t="s">
        <v>19</v>
      </c>
      <c r="C377" s="117" t="s">
        <v>19</v>
      </c>
      <c r="D377" s="117" t="s">
        <v>749</v>
      </c>
      <c r="E377" s="117" t="s">
        <v>749</v>
      </c>
      <c r="F377" s="117" t="s">
        <v>750</v>
      </c>
      <c r="G377" s="117" t="s">
        <v>750</v>
      </c>
      <c r="H377" s="117" t="s">
        <v>751</v>
      </c>
      <c r="I377" s="117" t="s">
        <v>751</v>
      </c>
      <c r="J377" s="117" t="s">
        <v>752</v>
      </c>
      <c r="K377" s="117" t="s">
        <v>752</v>
      </c>
      <c r="L377" s="117" t="s">
        <v>753</v>
      </c>
      <c r="M377" s="117" t="s">
        <v>753</v>
      </c>
      <c r="N377" s="117" t="s">
        <v>754</v>
      </c>
      <c r="O377" s="117" t="s">
        <v>754</v>
      </c>
      <c r="P377" s="117" t="s">
        <v>755</v>
      </c>
      <c r="Q377" s="117" t="s">
        <v>755</v>
      </c>
      <c r="R377" s="117" t="s">
        <v>757</v>
      </c>
      <c r="S377" s="117" t="s">
        <v>757</v>
      </c>
      <c r="T377" s="117" t="s">
        <v>1</v>
      </c>
      <c r="U377" s="117" t="s">
        <v>1</v>
      </c>
    </row>
    <row r="378" spans="1:23" ht="20.85" customHeight="1" x14ac:dyDescent="0.3">
      <c r="A378" s="109" t="s">
        <v>18</v>
      </c>
      <c r="B378" s="55">
        <f>SUM('Ref. ACS-Counties-Pt1'!H1222,'Ref. ACS-Counties-Pt1'!H1223,'Ref. ACS-Counties-Pt1'!H1224,'Ref. ACS-Counties-Pt1'!H1225,'Ref. ACS-Counties-Pt1'!H1233,'Ref. ACS-Counties-Pt1'!H1234,'Ref. ACS-Counties-Pt1'!H1235,'Ref. ACS-Counties-Pt1'!H1236)</f>
        <v>43070</v>
      </c>
      <c r="C378" s="223">
        <f>SUM('Ref. ACS-Counties-Pt1'!I1222,'Ref. ACS-Counties-Pt1'!I1223,'Ref. ACS-Counties-Pt1'!I1224,'Ref. ACS-Counties-Pt1'!I1225,'Ref. ACS-Counties-Pt1'!I1233,'Ref. ACS-Counties-Pt1'!I1234,'Ref. ACS-Counties-Pt1'!I1235,'Ref. ACS-Counties-Pt1'!I1236)</f>
        <v>0.26242353342594626</v>
      </c>
      <c r="D378" s="55">
        <f>SUM('Ref. ACS-Counties-Pt1'!R1222,'Ref. ACS-Counties-Pt1'!R1223,'Ref. ACS-Counties-Pt1'!R1224,'Ref. ACS-Counties-Pt1'!R1225,'Ref. ACS-Counties-Pt1'!R1233,'Ref. ACS-Counties-Pt1'!R1234,'Ref. ACS-Counties-Pt1'!R1235,'Ref. ACS-Counties-Pt1'!R1236)</f>
        <v>43965</v>
      </c>
      <c r="E378" s="223">
        <f>SUM('Ref. ACS-Counties-Pt1'!S1222,'Ref. ACS-Counties-Pt1'!S1223,'Ref. ACS-Counties-Pt1'!S1224,'Ref. ACS-Counties-Pt1'!S1225,'Ref. ACS-Counties-Pt1'!S1233,'Ref. ACS-Counties-Pt1'!S1234,'Ref. ACS-Counties-Pt1'!S1235,'Ref. ACS-Counties-Pt1'!S1236)</f>
        <v>0.27904718382268939</v>
      </c>
      <c r="F378" s="55">
        <f>SUM('Ref. ACS-Counties-Pt1'!AB1222,'Ref. ACS-Counties-Pt1'!AB1223,'Ref. ACS-Counties-Pt1'!AB1224,'Ref. ACS-Counties-Pt1'!AB1225,'Ref. ACS-Counties-Pt1'!AB1233,'Ref. ACS-Counties-Pt1'!AB1234,'Ref. ACS-Counties-Pt1'!AB1235,'Ref. ACS-Counties-Pt1'!AB1236)</f>
        <v>5360</v>
      </c>
      <c r="G378" s="223">
        <f>SUM('Ref. ACS-Counties-Pt1'!AC1222,'Ref. ACS-Counties-Pt1'!AC1223,'Ref. ACS-Counties-Pt1'!AC1224,'Ref. ACS-Counties-Pt1'!AC1225,'Ref. ACS-Counties-Pt1'!AC1233,'Ref. ACS-Counties-Pt1'!AC1234,'Ref. ACS-Counties-Pt1'!AC1235,'Ref. ACS-Counties-Pt1'!AC1236)</f>
        <v>0.23578058329301016</v>
      </c>
      <c r="H378" s="55">
        <f>SUM('Ref. ACS-Counties-Pt1'!AL1222,'Ref. ACS-Counties-Pt1'!AL1223,'Ref. ACS-Counties-Pt1'!AL1224,'Ref. ACS-Counties-Pt1'!AL1225,'Ref. ACS-Counties-Pt1'!AL1233,'Ref. ACS-Counties-Pt1'!AL1234,'Ref. ACS-Counties-Pt1'!AL1235,'Ref. ACS-Counties-Pt1'!AL1236)</f>
        <v>7724</v>
      </c>
      <c r="I378" s="223">
        <f>SUM('Ref. ACS-Counties-Pt1'!AM1222,'Ref. ACS-Counties-Pt1'!AM1223,'Ref. ACS-Counties-Pt1'!AM1224,'Ref. ACS-Counties-Pt1'!AM1225,'Ref. ACS-Counties-Pt1'!AM1233,'Ref. ACS-Counties-Pt1'!AM1234,'Ref. ACS-Counties-Pt1'!AM1235,'Ref. ACS-Counties-Pt1'!AM1236)</f>
        <v>0.26845544279160294</v>
      </c>
      <c r="J378" s="55">
        <f>SUM('Ref. ACS-Counties-Pt1'!AV1222,'Ref. ACS-Counties-Pt1'!AV1223,'Ref. ACS-Counties-Pt1'!AV1224,'Ref. ACS-Counties-Pt1'!AV1225,'Ref. ACS-Counties-Pt1'!AV1233,'Ref. ACS-Counties-Pt1'!AV1234,'Ref. ACS-Counties-Pt1'!AV1235,'Ref. ACS-Counties-Pt1'!AV1236)</f>
        <v>10763</v>
      </c>
      <c r="K378" s="223">
        <f>SUM('Ref. ACS-Counties-Pt1'!AW1222,'Ref. ACS-Counties-Pt1'!AW1223,'Ref. ACS-Counties-Pt1'!AW1224,'Ref. ACS-Counties-Pt1'!AW1225,'Ref. ACS-Counties-Pt1'!AW1233,'Ref. ACS-Counties-Pt1'!AW1234,'Ref. ACS-Counties-Pt1'!AW1235,'Ref. ACS-Counties-Pt1'!AW1236)</f>
        <v>0.25751884196674246</v>
      </c>
      <c r="L378" s="55">
        <f>SUM('Ref. ACS-Counties-Pt1'!BF1222,'Ref. ACS-Counties-Pt1'!BF1223,'Ref. ACS-Counties-Pt1'!BF1224,'Ref. ACS-Counties-Pt1'!BF1225,'Ref. ACS-Counties-Pt1'!BF1233,'Ref. ACS-Counties-Pt1'!BF1234,'Ref. ACS-Counties-Pt1'!BF1235,'Ref. ACS-Counties-Pt1'!BF1236)</f>
        <v>36487</v>
      </c>
      <c r="M378" s="223">
        <f>SUM('Ref. ACS-Counties-Pt1'!BG1222,'Ref. ACS-Counties-Pt1'!BG1223,'Ref. ACS-Counties-Pt1'!BG1224,'Ref. ACS-Counties-Pt1'!BG1225,'Ref. ACS-Counties-Pt1'!BG1233,'Ref. ACS-Counties-Pt1'!BG1234,'Ref. ACS-Counties-Pt1'!BG1235,'Ref. ACS-Counties-Pt1'!BG1236)</f>
        <v>0.2819292375926255</v>
      </c>
      <c r="N378" s="55">
        <f>SUM('Ref. ACS-Counties-Pt1'!BP1222,'Ref. ACS-Counties-Pt1'!BP1223,'Ref. ACS-Counties-Pt1'!BP1224,'Ref. ACS-Counties-Pt1'!BP1225,'Ref. ACS-Counties-Pt1'!BP1233,'Ref. ACS-Counties-Pt1'!BP1234,'Ref. ACS-Counties-Pt1'!BP1235,'Ref. ACS-Counties-Pt1'!BP1236)</f>
        <v>28659</v>
      </c>
      <c r="O378" s="223">
        <f>SUM('Ref. ACS-Counties-Pt1'!BQ1222,'Ref. ACS-Counties-Pt1'!BQ1223,'Ref. ACS-Counties-Pt1'!BQ1224,'Ref. ACS-Counties-Pt1'!BQ1225,'Ref. ACS-Counties-Pt1'!BQ1233,'Ref. ACS-Counties-Pt1'!BQ1234,'Ref. ACS-Counties-Pt1'!BQ1235,'Ref. ACS-Counties-Pt1'!BQ1236)</f>
        <v>0.28494869551384022</v>
      </c>
      <c r="P378" s="55">
        <f>SUM('Ref. ACS-Counties-Pt1'!BZ1222,'Ref. ACS-Counties-Pt1'!BZ1223,'Ref. ACS-Counties-Pt1'!BZ1224,'Ref. ACS-Counties-Pt1'!BZ1225,'Ref. ACS-Counties-Pt1'!BZ1233,'Ref. ACS-Counties-Pt1'!BZ1234,'Ref. ACS-Counties-Pt1'!BZ1235,'Ref. ACS-Counties-Pt1'!BZ1236)</f>
        <v>23902</v>
      </c>
      <c r="Q378" s="223">
        <f>SUM('Ref. ACS-Counties-Pt1'!CA1222,'Ref. ACS-Counties-Pt1'!CA1223,'Ref. ACS-Counties-Pt1'!CA1224,'Ref. ACS-Counties-Pt1'!CA1225,'Ref. ACS-Counties-Pt1'!CA1233,'Ref. ACS-Counties-Pt1'!CA1234,'Ref. ACS-Counties-Pt1'!CA1235,'Ref. ACS-Counties-Pt1'!CA1236)</f>
        <v>0.30307103187685441</v>
      </c>
      <c r="R378" s="55">
        <f>SUM('Ref. ACS-Counties-Pt1'!CJ1222,'Ref. ACS-Counties-Pt1'!CJ1223,'Ref. ACS-Counties-Pt1'!CJ1224,'Ref. ACS-Counties-Pt1'!CJ1225,'Ref. ACS-Counties-Pt1'!CJ1233,'Ref. ACS-Counties-Pt1'!CJ1234,'Ref. ACS-Counties-Pt1'!CJ1235,'Ref. ACS-Counties-Pt1'!CJ1236)</f>
        <v>199930</v>
      </c>
      <c r="S378" s="223">
        <f>SUM('Ref. ACS-Counties-Pt1'!CK1222,'Ref. ACS-Counties-Pt1'!CK1223,'Ref. ACS-Counties-Pt1'!CK1224,'Ref. ACS-Counties-Pt1'!CK1225,'Ref. ACS-Counties-Pt1'!CK1233,'Ref. ACS-Counties-Pt1'!CK1234,'Ref. ACS-Counties-Pt1'!CK1235,'Ref. ACS-Counties-Pt1'!CK1236)</f>
        <v>0.27620783074689265</v>
      </c>
      <c r="T378" s="55">
        <f>SUM('Ref. ACS-State'!H1222,'Ref. ACS-State'!H1223,'Ref. ACS-State'!H1224,'Ref. ACS-State'!H1225,'Ref. ACS-State'!H1233,'Ref. ACS-State'!H1234,'Ref. ACS-State'!H1235,'Ref. ACS-State'!H1236)</f>
        <v>2227796</v>
      </c>
      <c r="U378" s="223">
        <f>SUM('Ref. ACS-State'!I1222,'Ref. ACS-State'!I1223,'Ref. ACS-State'!I1224,'Ref. ACS-State'!I1225,'Ref. ACS-State'!I1233,'Ref. ACS-State'!I1234,'Ref. ACS-State'!I1235,'Ref. ACS-State'!I1236)</f>
        <v>0.31138040248344417</v>
      </c>
    </row>
    <row r="379" spans="1:23" x14ac:dyDescent="0.3">
      <c r="A379" s="218" t="s">
        <v>323</v>
      </c>
    </row>
    <row r="381" spans="1:23" x14ac:dyDescent="0.3">
      <c r="A381" s="31" t="s">
        <v>210</v>
      </c>
    </row>
    <row r="382" spans="1:23" x14ac:dyDescent="0.3">
      <c r="A382" s="225"/>
      <c r="B382" s="68" t="s">
        <v>897</v>
      </c>
      <c r="C382" s="68">
        <v>1990</v>
      </c>
      <c r="D382" s="68">
        <v>2000</v>
      </c>
      <c r="E382" s="68">
        <v>2009</v>
      </c>
      <c r="F382" s="68">
        <v>2019</v>
      </c>
      <c r="U382" s="78"/>
    </row>
    <row r="383" spans="1:23" x14ac:dyDescent="0.3">
      <c r="A383" s="109" t="s">
        <v>320</v>
      </c>
      <c r="B383" s="55">
        <f>'Ref. DC-1980'!R66+'Ref. DC-1980'!R72+'Ref. DC-1980'!R78+'Ref. DC-1980'!R84+'Ref. DC-1980'!R90</f>
        <v>40991</v>
      </c>
      <c r="C383" s="55">
        <f>'Ref. DC-1990'!R62+'Ref. DC-1990'!R63+'Ref. DC-1990'!R69+'Ref. DC-1990'!R70+'Ref. DC-1990'!R76+'Ref. DC-1990'!R77+'Ref. DC-1990'!R83+'Ref. DC-1990'!R84+'Ref. DC-1990'!R90+'Ref. DC-1990'!R91</f>
        <v>94230</v>
      </c>
      <c r="D383" s="55">
        <f>'Ref. DC-2000'!R74+'Ref. DC-2000'!R75+'Ref. DC-2000'!R76+'Ref. DC-2000'!R77+'Ref. DC-2000'!R85+'Ref. DC-2000'!R86+'Ref. DC-2000'!R87+'Ref. DC-2000'!R88</f>
        <v>150592</v>
      </c>
      <c r="E383" s="55">
        <f>SUM('Ref. ACS-Counties-Pt1'!CD1222,'Ref. ACS-Counties-Pt1'!CD1223,'Ref. ACS-Counties-Pt1'!CD1224,'Ref. ACS-Counties-Pt1'!CD1225,'Ref. ACS-Counties-Pt1'!CD1233,'Ref. ACS-Counties-Pt1'!CD1234,'Ref. ACS-Counties-Pt1'!CD1235,'Ref. ACS-Counties-Pt1'!CD1236)</f>
        <v>273647</v>
      </c>
      <c r="F383" s="55">
        <f>SUM('Ref. ACS-Counties-Pt1'!CJ1222,'Ref. ACS-Counties-Pt1'!CJ1223,'Ref. ACS-Counties-Pt1'!CJ1224,'Ref. ACS-Counties-Pt1'!CJ1225,'Ref. ACS-Counties-Pt1'!CJ1233,'Ref. ACS-Counties-Pt1'!CJ1234,'Ref. ACS-Counties-Pt1'!CJ1235,'Ref. ACS-Counties-Pt1'!CJ1236)</f>
        <v>199930</v>
      </c>
      <c r="U383" s="227"/>
    </row>
    <row r="384" spans="1:23" x14ac:dyDescent="0.3">
      <c r="A384" s="109" t="s">
        <v>759</v>
      </c>
      <c r="B384" s="20">
        <f>B383/'Ref. DC-1980'!R61</f>
        <v>0.12070661264105162</v>
      </c>
      <c r="C384" s="20">
        <f>C383/'Ref. DC-1990'!R57</f>
        <v>0.22276595744680852</v>
      </c>
      <c r="D384" s="20">
        <f>D383/'Ref. DC-2000'!R67</f>
        <v>0.28310491982027708</v>
      </c>
      <c r="E384" s="20">
        <f>E383/'Ref. ACS-Counties-Pt1'!CD1215</f>
        <v>0.39254887728212329</v>
      </c>
      <c r="F384" s="20">
        <f>F383/'Ref. ACS-Counties-Pt1'!CJ1215</f>
        <v>0.27620783074689259</v>
      </c>
      <c r="U384" s="77"/>
    </row>
    <row r="385" spans="1:23" x14ac:dyDescent="0.3">
      <c r="A385" s="218" t="s">
        <v>324</v>
      </c>
    </row>
    <row r="386" spans="1:23" x14ac:dyDescent="0.3">
      <c r="A386" s="229" t="s">
        <v>760</v>
      </c>
    </row>
    <row r="395" spans="1:23" x14ac:dyDescent="0.3">
      <c r="W395" s="218" t="s">
        <v>323</v>
      </c>
    </row>
    <row r="397" spans="1:23" x14ac:dyDescent="0.3">
      <c r="W397" s="299" t="s">
        <v>1419</v>
      </c>
    </row>
    <row r="417" spans="1:23" x14ac:dyDescent="0.3">
      <c r="W417" s="218" t="s">
        <v>324</v>
      </c>
    </row>
    <row r="418" spans="1:23" x14ac:dyDescent="0.3">
      <c r="W418" s="229" t="s">
        <v>760</v>
      </c>
    </row>
    <row r="421" spans="1:23" x14ac:dyDescent="0.3">
      <c r="W421" s="299" t="s">
        <v>739</v>
      </c>
    </row>
    <row r="425" spans="1:23" x14ac:dyDescent="0.3">
      <c r="A425" s="31" t="s">
        <v>279</v>
      </c>
    </row>
    <row r="426" spans="1:23" ht="28.8" x14ac:dyDescent="0.3">
      <c r="A426" s="225"/>
      <c r="B426" s="117" t="s">
        <v>19</v>
      </c>
      <c r="C426" s="117" t="s">
        <v>749</v>
      </c>
      <c r="D426" s="117" t="s">
        <v>750</v>
      </c>
      <c r="E426" s="117" t="s">
        <v>751</v>
      </c>
      <c r="F426" s="117" t="s">
        <v>752</v>
      </c>
      <c r="G426" s="117" t="s">
        <v>753</v>
      </c>
      <c r="H426" s="117" t="s">
        <v>754</v>
      </c>
      <c r="I426" s="237" t="s">
        <v>755</v>
      </c>
      <c r="J426" s="121" t="s">
        <v>757</v>
      </c>
      <c r="K426" s="121" t="s">
        <v>1</v>
      </c>
      <c r="L426" s="68" t="s">
        <v>40</v>
      </c>
      <c r="U426" s="80"/>
      <c r="V426" s="80"/>
    </row>
    <row r="427" spans="1:23" x14ac:dyDescent="0.3">
      <c r="A427" s="109" t="s">
        <v>279</v>
      </c>
      <c r="B427" s="55">
        <f>'Ref. ACS-Counties-Pt1'!H1183</f>
        <v>998</v>
      </c>
      <c r="C427" s="55">
        <f>'Ref. ACS-Counties-Pt1'!R1183</f>
        <v>978</v>
      </c>
      <c r="D427" s="55">
        <f>'Ref. ACS-Counties-Pt1'!AB1183</f>
        <v>990</v>
      </c>
      <c r="E427" s="55">
        <f>'Ref. ACS-Counties-Pt1'!AL1183</f>
        <v>1014</v>
      </c>
      <c r="F427" s="55">
        <f>'Ref. ACS-Counties-Pt1'!AV1183</f>
        <v>1021</v>
      </c>
      <c r="G427" s="55">
        <f>'Ref. ACS-Counties-Pt1'!BF1183</f>
        <v>1208</v>
      </c>
      <c r="H427" s="55">
        <f>'Ref. ACS-Counties-Pt1'!BP1183</f>
        <v>1155</v>
      </c>
      <c r="I427" s="238">
        <f>'Ref. ACS-Counties-Pt1'!BZ1183</f>
        <v>942</v>
      </c>
      <c r="J427" s="55">
        <f>'Ref. ACS-Counties-Pt1'!CJ1183</f>
        <v>1044</v>
      </c>
      <c r="K427" s="55">
        <f>'Ref. ACS-State'!H1183</f>
        <v>1503</v>
      </c>
      <c r="L427" s="223">
        <f>J427/K427</f>
        <v>0.69461077844311381</v>
      </c>
      <c r="U427" s="224"/>
      <c r="V427" s="224"/>
    </row>
    <row r="428" spans="1:23" x14ac:dyDescent="0.3">
      <c r="A428" s="218" t="s">
        <v>280</v>
      </c>
    </row>
    <row r="430" spans="1:23" x14ac:dyDescent="0.3">
      <c r="A430" s="31" t="s">
        <v>281</v>
      </c>
    </row>
    <row r="431" spans="1:23" x14ac:dyDescent="0.3">
      <c r="A431" s="221"/>
      <c r="B431" s="62">
        <v>1980</v>
      </c>
      <c r="C431" s="62">
        <v>1990</v>
      </c>
      <c r="D431" s="62">
        <v>2000</v>
      </c>
      <c r="E431" s="62">
        <v>2009</v>
      </c>
      <c r="F431" s="62">
        <v>2019</v>
      </c>
      <c r="U431" s="98"/>
      <c r="V431" s="98"/>
    </row>
    <row r="432" spans="1:23" x14ac:dyDescent="0.3">
      <c r="A432" s="109" t="s">
        <v>279</v>
      </c>
      <c r="B432" s="36">
        <f>'Ref. DC-1980'!R94</f>
        <v>232</v>
      </c>
      <c r="C432" s="36">
        <f>'Ref. DC-1990'!R98</f>
        <v>446</v>
      </c>
      <c r="D432" s="36">
        <f>'Ref. DC-2000'!R48</f>
        <v>551</v>
      </c>
      <c r="E432" s="36">
        <f>'Ref. ACS-Counties-Pt1'!CD1183</f>
        <v>827</v>
      </c>
      <c r="F432" s="36">
        <f>'Ref. ACS-Counties-Pt1'!CJ1183</f>
        <v>1044</v>
      </c>
      <c r="U432" s="97"/>
      <c r="V432" s="97"/>
    </row>
    <row r="433" spans="1:24" x14ac:dyDescent="0.3">
      <c r="A433" s="109" t="s">
        <v>903</v>
      </c>
      <c r="B433" s="15"/>
      <c r="C433" s="16">
        <f>(C432-B432)/B432</f>
        <v>0.92241379310344829</v>
      </c>
      <c r="D433" s="16">
        <f t="shared" ref="D433:F433" si="28">(D432-C432)/C432</f>
        <v>0.23542600896860988</v>
      </c>
      <c r="E433" s="16">
        <f t="shared" si="28"/>
        <v>0.50090744101633389</v>
      </c>
      <c r="F433" s="16">
        <f t="shared" si="28"/>
        <v>0.26239419588875451</v>
      </c>
      <c r="U433" s="77"/>
      <c r="V433" s="77"/>
    </row>
    <row r="434" spans="1:24" x14ac:dyDescent="0.3">
      <c r="A434" s="239" t="s">
        <v>326</v>
      </c>
    </row>
    <row r="435" spans="1:24" x14ac:dyDescent="0.3">
      <c r="A435" s="239"/>
    </row>
    <row r="436" spans="1:24" x14ac:dyDescent="0.3">
      <c r="A436" s="239"/>
    </row>
    <row r="437" spans="1:24" x14ac:dyDescent="0.3">
      <c r="A437" s="239"/>
      <c r="W437" s="239" t="s">
        <v>326</v>
      </c>
    </row>
    <row r="438" spans="1:24" x14ac:dyDescent="0.3">
      <c r="A438" s="239"/>
    </row>
    <row r="439" spans="1:24" x14ac:dyDescent="0.3">
      <c r="A439" s="239"/>
      <c r="W439" s="299" t="s">
        <v>765</v>
      </c>
    </row>
    <row r="440" spans="1:24" x14ac:dyDescent="0.3">
      <c r="A440" s="239"/>
    </row>
    <row r="441" spans="1:24" x14ac:dyDescent="0.3">
      <c r="A441" s="31" t="s">
        <v>282</v>
      </c>
      <c r="X441" s="231"/>
    </row>
    <row r="442" spans="1:24" ht="28.8" x14ac:dyDescent="0.3">
      <c r="A442" s="225"/>
      <c r="B442" s="117" t="s">
        <v>19</v>
      </c>
      <c r="C442" s="117" t="s">
        <v>749</v>
      </c>
      <c r="D442" s="117" t="s">
        <v>750</v>
      </c>
      <c r="E442" s="117" t="s">
        <v>751</v>
      </c>
      <c r="F442" s="117" t="s">
        <v>752</v>
      </c>
      <c r="G442" s="117" t="s">
        <v>753</v>
      </c>
      <c r="H442" s="117" t="s">
        <v>754</v>
      </c>
      <c r="I442" s="117" t="s">
        <v>755</v>
      </c>
      <c r="J442" s="117" t="s">
        <v>757</v>
      </c>
      <c r="K442" s="134" t="s">
        <v>1</v>
      </c>
      <c r="L442" s="68" t="s">
        <v>40</v>
      </c>
      <c r="U442" s="80"/>
      <c r="V442" s="80"/>
    </row>
    <row r="443" spans="1:24" x14ac:dyDescent="0.3">
      <c r="A443" s="109" t="s">
        <v>25</v>
      </c>
      <c r="B443" s="111">
        <f>'Ref. ACS-Counties-Pt1'!H1201/100</f>
        <v>0.33600000000000002</v>
      </c>
      <c r="C443" s="111">
        <f>'Ref. ACS-Counties-Pt1'!R1201/100</f>
        <v>0.32799999999999996</v>
      </c>
      <c r="D443" s="111">
        <f>'Ref. ACS-Counties-Pt1'!AB1201/100</f>
        <v>0.29199999999999998</v>
      </c>
      <c r="E443" s="111">
        <f>'Ref. ACS-Counties-Pt1'!AL1201/100</f>
        <v>0.32100000000000001</v>
      </c>
      <c r="F443" s="111">
        <f>'Ref. ACS-Counties-Pt1'!AV1201/100</f>
        <v>0.30299999999999999</v>
      </c>
      <c r="G443" s="111">
        <f>'Ref. ACS-Counties-Pt1'!BF1201/100</f>
        <v>0.32299999999999995</v>
      </c>
      <c r="H443" s="111">
        <f>'Ref. ACS-Counties-Pt1'!BP1201/100</f>
        <v>0.32</v>
      </c>
      <c r="I443" s="111">
        <f>'Ref. ACS-Counties-Pt1'!BZ1201/100</f>
        <v>0.33100000000000002</v>
      </c>
      <c r="J443" s="111">
        <f>'Ref. ACS-Counties-Pt1'!CJ1201/100</f>
        <v>0.32523788178243246</v>
      </c>
      <c r="K443" s="111">
        <f>'Ref. ACS-State'!H1201/100</f>
        <v>0.32500000000000001</v>
      </c>
      <c r="L443" s="223">
        <f>J443/K443</f>
        <v>1.0007319439459459</v>
      </c>
      <c r="U443" s="224"/>
      <c r="V443" s="224"/>
    </row>
    <row r="444" spans="1:24" x14ac:dyDescent="0.3">
      <c r="A444" s="218" t="s">
        <v>327</v>
      </c>
    </row>
    <row r="461" spans="23:23" x14ac:dyDescent="0.3">
      <c r="W461" s="218" t="s">
        <v>327</v>
      </c>
    </row>
    <row r="463" spans="23:23" x14ac:dyDescent="0.3">
      <c r="W463" s="299" t="s">
        <v>766</v>
      </c>
    </row>
    <row r="465" spans="1:23" x14ac:dyDescent="0.3">
      <c r="A465" s="31" t="s">
        <v>211</v>
      </c>
    </row>
    <row r="466" spans="1:23" ht="28.8" x14ac:dyDescent="0.3">
      <c r="A466" s="225"/>
      <c r="B466" s="117" t="s">
        <v>19</v>
      </c>
      <c r="C466" s="117" t="s">
        <v>19</v>
      </c>
      <c r="D466" s="117" t="s">
        <v>749</v>
      </c>
      <c r="E466" s="117" t="s">
        <v>749</v>
      </c>
      <c r="F466" s="117" t="s">
        <v>750</v>
      </c>
      <c r="G466" s="117" t="s">
        <v>750</v>
      </c>
      <c r="H466" s="117" t="s">
        <v>751</v>
      </c>
      <c r="I466" s="117" t="s">
        <v>751</v>
      </c>
      <c r="J466" s="117" t="s">
        <v>752</v>
      </c>
      <c r="K466" s="117" t="s">
        <v>752</v>
      </c>
      <c r="L466" s="117" t="s">
        <v>753</v>
      </c>
      <c r="M466" s="117" t="s">
        <v>753</v>
      </c>
      <c r="N466" s="117" t="s">
        <v>754</v>
      </c>
      <c r="O466" s="117" t="s">
        <v>754</v>
      </c>
      <c r="P466" s="117" t="s">
        <v>755</v>
      </c>
      <c r="Q466" s="117" t="s">
        <v>755</v>
      </c>
      <c r="R466" s="117" t="s">
        <v>757</v>
      </c>
      <c r="S466" s="117" t="s">
        <v>757</v>
      </c>
      <c r="T466" s="117" t="s">
        <v>1</v>
      </c>
      <c r="U466" s="117" t="s">
        <v>1</v>
      </c>
      <c r="V466" s="80"/>
      <c r="W466" s="233"/>
    </row>
    <row r="467" spans="1:23" x14ac:dyDescent="0.3">
      <c r="A467" s="109" t="s">
        <v>320</v>
      </c>
      <c r="B467" s="55">
        <f>SUM('Ref. ACS-Counties-Pt1'!H1193,'Ref. ACS-Counties-Pt1'!H1194,'Ref. ACS-Counties-Pt1'!H1195,'Ref. ACS-Counties-Pt1'!H1196)</f>
        <v>76228</v>
      </c>
      <c r="C467" s="223">
        <f>SUM('Ref. ACS-Counties-Pt1'!I1193,'Ref. ACS-Counties-Pt1'!I1194,'Ref. ACS-Counties-Pt1'!I1195,'Ref. ACS-Counties-Pt1'!I1196)</f>
        <v>0.53016372007622647</v>
      </c>
      <c r="D467" s="55">
        <f>SUM('Ref. ACS-Counties-Pt1'!R1193,'Ref. ACS-Counties-Pt1'!R1194,'Ref. ACS-Counties-Pt1'!R1195,'Ref. ACS-Counties-Pt1'!R1196)</f>
        <v>58251</v>
      </c>
      <c r="E467" s="223">
        <f>SUM('Ref. ACS-Counties-Pt1'!S1193,'Ref. ACS-Counties-Pt1'!S1194,'Ref. ACS-Counties-Pt1'!S1195,'Ref. ACS-Counties-Pt1'!S1196)</f>
        <v>0.51673940813285069</v>
      </c>
      <c r="F467" s="55">
        <f>SUM('Ref. ACS-Counties-Pt1'!AB1193,'Ref. ACS-Counties-Pt1'!AB1194,'Ref. ACS-Counties-Pt1'!AB1195,'Ref. ACS-Counties-Pt1'!AB1196)</f>
        <v>9309</v>
      </c>
      <c r="G467" s="223">
        <f>SUM('Ref. ACS-Counties-Pt1'!AC1193,'Ref. ACS-Counties-Pt1'!AC1194,'Ref. ACS-Counties-Pt1'!AC1195,'Ref. ACS-Counties-Pt1'!AC1196)</f>
        <v>0.44929774603021383</v>
      </c>
      <c r="H467" s="55">
        <f>SUM('Ref. ACS-Counties-Pt1'!AL1193,'Ref. ACS-Counties-Pt1'!AL1194,'Ref. ACS-Counties-Pt1'!AL1195,'Ref. ACS-Counties-Pt1'!AL1196)</f>
        <v>7915</v>
      </c>
      <c r="I467" s="223">
        <f>SUM('Ref. ACS-Counties-Pt1'!AM1193,'Ref. ACS-Counties-Pt1'!AM1194,'Ref. ACS-Counties-Pt1'!AM1195,'Ref. ACS-Counties-Pt1'!AM1196)</f>
        <v>0.49134024458377307</v>
      </c>
      <c r="J467" s="55">
        <f>SUM('Ref. ACS-Counties-Pt1'!AV1193,'Ref. ACS-Counties-Pt1'!AV1194,'Ref. ACS-Counties-Pt1'!AV1195,'Ref. ACS-Counties-Pt1'!AV1196)</f>
        <v>17566</v>
      </c>
      <c r="K467" s="223">
        <f>SUM('Ref. ACS-Counties-Pt1'!AW1193,'Ref. ACS-Counties-Pt1'!AW1194,'Ref. ACS-Counties-Pt1'!AW1195,'Ref. ACS-Counties-Pt1'!AW1196)</f>
        <v>0.45968649412503593</v>
      </c>
      <c r="L467" s="55">
        <f>SUM('Ref. ACS-Counties-Pt1'!BF1193,'Ref. ACS-Counties-Pt1'!BF1194,'Ref. ACS-Counties-Pt1'!BF1195,'Ref. ACS-Counties-Pt1'!BF1196)</f>
        <v>51353</v>
      </c>
      <c r="M467" s="223">
        <f>SUM('Ref. ACS-Counties-Pt1'!BG1193,'Ref. ACS-Counties-Pt1'!BG1194,'Ref. ACS-Counties-Pt1'!BG1195,'Ref. ACS-Counties-Pt1'!BG1196)</f>
        <v>0.5179428732803486</v>
      </c>
      <c r="N467" s="55">
        <f>SUM('Ref. ACS-Counties-Pt1'!BP1193,'Ref. ACS-Counties-Pt1'!BP1194,'Ref. ACS-Counties-Pt1'!BP1195,'Ref. ACS-Counties-Pt1'!BP1196)</f>
        <v>36627</v>
      </c>
      <c r="O467" s="223">
        <f>SUM('Ref. ACS-Counties-Pt1'!BQ1193,'Ref. ACS-Counties-Pt1'!BQ1194,'Ref. ACS-Counties-Pt1'!BQ1195,'Ref. ACS-Counties-Pt1'!BQ1196)</f>
        <v>0.49953629197239574</v>
      </c>
      <c r="P467" s="55">
        <f>SUM('Ref. ACS-Counties-Pt1'!BZ1193,'Ref. ACS-Counties-Pt1'!BZ1194,'Ref. ACS-Counties-Pt1'!BZ1195,'Ref. ACS-Counties-Pt1'!BZ1196)</f>
        <v>30631</v>
      </c>
      <c r="Q467" s="223">
        <f>SUM('Ref. ACS-Counties-Pt1'!CA1193,'Ref. ACS-Counties-Pt1'!CA1194,'Ref. ACS-Counties-Pt1'!CA1195,'Ref. ACS-Counties-Pt1'!CA1196)</f>
        <v>0.51591659368052278</v>
      </c>
      <c r="R467" s="55">
        <f>SUM('Ref. ACS-Counties-Pt1'!CJ1193,'Ref. ACS-Counties-Pt1'!CJ1194,'Ref. ACS-Counties-Pt1'!CJ1195,'Ref. ACS-Counties-Pt1'!CJ1196)</f>
        <v>287880</v>
      </c>
      <c r="S467" s="223">
        <f>SUM('Ref. ACS-Counties-Pt1'!CK1193,'Ref. ACS-Counties-Pt1'!CK1194,'Ref. ACS-Counties-Pt1'!CK1195,'Ref. ACS-Counties-Pt1'!CK1196)</f>
        <v>0.51097546472888378</v>
      </c>
      <c r="T467" s="55">
        <f>SUM('Ref. ACS-State'!J1193,'Ref. ACS-State'!J1194,'Ref. ACS-State'!J1195,'Ref. ACS-State'!J1196)</f>
        <v>16655.151570000002</v>
      </c>
      <c r="U467" s="223">
        <f>SUM('Ref. ACS-State'!K1193,'Ref. ACS-State'!K1194,'Ref. ACS-State'!K1195,'Ref. ACS-State'!K1196)</f>
        <v>0.58434256760063208</v>
      </c>
      <c r="V467" s="224"/>
    </row>
    <row r="468" spans="1:23" x14ac:dyDescent="0.3">
      <c r="A468" s="218" t="s">
        <v>321</v>
      </c>
    </row>
    <row r="470" spans="1:23" x14ac:dyDescent="0.3">
      <c r="A470" s="31" t="s">
        <v>212</v>
      </c>
    </row>
    <row r="471" spans="1:23" x14ac:dyDescent="0.3">
      <c r="A471" s="225"/>
      <c r="B471" s="68" t="s">
        <v>897</v>
      </c>
      <c r="C471" s="68">
        <v>1990</v>
      </c>
      <c r="D471" s="68">
        <v>2000</v>
      </c>
      <c r="E471" s="68">
        <v>2009</v>
      </c>
      <c r="F471" s="68">
        <v>2019</v>
      </c>
      <c r="U471" s="78"/>
      <c r="V471" s="78"/>
    </row>
    <row r="472" spans="1:23" x14ac:dyDescent="0.3">
      <c r="A472" s="109" t="s">
        <v>320</v>
      </c>
      <c r="B472" s="55">
        <f>'Ref. DC-1980'!R33+'Ref. DC-1980'!R39+'Ref. DC-1980'!R45+'Ref. DC-1980'!R51+'Ref. DC-1980'!R57</f>
        <v>76886</v>
      </c>
      <c r="C472" s="55">
        <f>'Ref. DC-1990'!R24+'Ref. DC-1990'!R25+'Ref. DC-1990'!R31+'Ref. DC-1990'!R32+'Ref. DC-1990'!R38+'Ref. DC-1990'!R39+'Ref. DC-1990'!R45+'Ref. DC-1990'!R46+'Ref. DC-1990'!R52+'Ref. DC-1990'!R53</f>
        <v>157448</v>
      </c>
      <c r="D472" s="55">
        <f>'Ref. DC-2000'!R57+'Ref. DC-2000'!R58+'Ref. DC-2000'!R59+'Ref. DC-2000'!R60</f>
        <v>171276</v>
      </c>
      <c r="E472" s="55">
        <f>SUM('Ref. ACS-Counties-Pt1'!CD1193,'Ref. ACS-Counties-Pt1'!CD1194,'Ref. ACS-Counties-Pt1'!CD1195,'Ref. ACS-Counties-Pt1'!CD1196)</f>
        <v>237785</v>
      </c>
      <c r="F472" s="55">
        <f>SUM('Ref. ACS-Counties-Pt1'!CJ1193,'Ref. ACS-Counties-Pt1'!CJ1194,'Ref. ACS-Counties-Pt1'!CJ1195,'Ref. ACS-Counties-Pt1'!CJ1196)</f>
        <v>287880</v>
      </c>
      <c r="U472" s="227"/>
      <c r="V472" s="227"/>
    </row>
    <row r="473" spans="1:23" x14ac:dyDescent="0.3">
      <c r="A473" s="109" t="s">
        <v>759</v>
      </c>
      <c r="B473" s="20">
        <f>B472/'Ref. DC-1980'!R28</f>
        <v>0.30065538384533569</v>
      </c>
      <c r="C473" s="20">
        <f>C472/'Ref. DC-1990'!R19</f>
        <v>0.43178433819194012</v>
      </c>
      <c r="D473" s="20">
        <f>D472/'Ref. DC-2000'!R51</f>
        <v>0.42503412164677273</v>
      </c>
      <c r="E473" s="20">
        <f>E472/'Ref. ACS-Counties-Pt1'!CD1187</f>
        <v>0.51044788294592947</v>
      </c>
      <c r="F473" s="20">
        <f>F472/'Ref. ACS-Counties-Pt1'!CJ1187</f>
        <v>0.51097546472888378</v>
      </c>
      <c r="U473" s="77"/>
      <c r="V473" s="77"/>
    </row>
    <row r="474" spans="1:23" x14ac:dyDescent="0.3">
      <c r="A474" s="218" t="s">
        <v>322</v>
      </c>
    </row>
    <row r="475" spans="1:23" x14ac:dyDescent="0.3">
      <c r="A475" s="229" t="s">
        <v>760</v>
      </c>
    </row>
    <row r="483" spans="23:24" x14ac:dyDescent="0.3">
      <c r="W483" s="218" t="s">
        <v>321</v>
      </c>
    </row>
    <row r="485" spans="23:24" x14ac:dyDescent="0.3">
      <c r="W485" s="299" t="s">
        <v>767</v>
      </c>
    </row>
    <row r="489" spans="23:24" x14ac:dyDescent="0.3">
      <c r="X489" s="231"/>
    </row>
    <row r="507" spans="1:23" x14ac:dyDescent="0.3">
      <c r="W507" s="218" t="s">
        <v>322</v>
      </c>
    </row>
    <row r="508" spans="1:23" x14ac:dyDescent="0.3">
      <c r="W508" s="229" t="s">
        <v>760</v>
      </c>
    </row>
    <row r="510" spans="1:23" x14ac:dyDescent="0.3">
      <c r="W510" s="320" t="s">
        <v>1111</v>
      </c>
    </row>
    <row r="512" spans="1:23" x14ac:dyDescent="0.3">
      <c r="A512" s="7" t="s">
        <v>1111</v>
      </c>
      <c r="B512" s="241"/>
      <c r="C512" s="241"/>
      <c r="D512" s="241"/>
      <c r="E512" s="241"/>
      <c r="F512" s="241"/>
      <c r="G512" s="241"/>
      <c r="H512" s="241"/>
      <c r="I512" s="241"/>
    </row>
    <row r="513" spans="1:24" ht="28.8" x14ac:dyDescent="0.3">
      <c r="A513" s="252" t="s">
        <v>0</v>
      </c>
      <c r="B513" s="106" t="s">
        <v>19</v>
      </c>
      <c r="C513" s="106" t="s">
        <v>749</v>
      </c>
      <c r="D513" s="106" t="s">
        <v>750</v>
      </c>
      <c r="E513" s="106" t="s">
        <v>751</v>
      </c>
      <c r="F513" s="106" t="s">
        <v>752</v>
      </c>
      <c r="G513" s="106" t="s">
        <v>753</v>
      </c>
      <c r="H513" s="106" t="s">
        <v>754</v>
      </c>
      <c r="I513" s="106" t="s">
        <v>755</v>
      </c>
      <c r="J513" s="263" t="s">
        <v>757</v>
      </c>
    </row>
    <row r="514" spans="1:24" x14ac:dyDescent="0.3">
      <c r="A514" s="13" t="s">
        <v>1112</v>
      </c>
      <c r="B514" s="2">
        <v>43597</v>
      </c>
      <c r="C514" s="2">
        <v>30858</v>
      </c>
      <c r="D514" s="2">
        <v>4429.5</v>
      </c>
      <c r="E514" s="2">
        <v>4718.5</v>
      </c>
      <c r="F514" s="2">
        <v>8950</v>
      </c>
      <c r="G514" s="2">
        <v>18492</v>
      </c>
      <c r="H514" s="2">
        <v>13373</v>
      </c>
      <c r="I514" s="2">
        <v>15320</v>
      </c>
      <c r="J514" s="21">
        <f>SUM(B514:I514)</f>
        <v>139738</v>
      </c>
    </row>
    <row r="515" spans="1:24" x14ac:dyDescent="0.3">
      <c r="A515" s="13" t="s">
        <v>1113</v>
      </c>
      <c r="B515" s="2">
        <v>18189</v>
      </c>
      <c r="C515" s="2">
        <v>14769</v>
      </c>
      <c r="D515" s="2">
        <v>2394.5</v>
      </c>
      <c r="E515" s="2">
        <v>1375.5</v>
      </c>
      <c r="F515" s="2">
        <v>2730</v>
      </c>
      <c r="G515" s="2">
        <v>9755</v>
      </c>
      <c r="H515" s="2">
        <v>9732</v>
      </c>
      <c r="I515" s="2">
        <v>6985</v>
      </c>
      <c r="J515" s="21">
        <f>SUM(B515:I515)</f>
        <v>65930</v>
      </c>
    </row>
    <row r="516" spans="1:24" x14ac:dyDescent="0.3">
      <c r="A516" s="4" t="s">
        <v>1115</v>
      </c>
      <c r="B516" s="2">
        <v>12530</v>
      </c>
      <c r="C516" s="2">
        <v>8297</v>
      </c>
      <c r="D516" s="2">
        <v>1258.5</v>
      </c>
      <c r="E516" s="2">
        <v>1531</v>
      </c>
      <c r="F516" s="2">
        <v>2748.5</v>
      </c>
      <c r="G516" s="2">
        <v>4000</v>
      </c>
      <c r="H516" s="2">
        <v>2817</v>
      </c>
      <c r="I516" s="2">
        <v>5155</v>
      </c>
      <c r="J516" s="21">
        <f>SUM(B516:I516)</f>
        <v>38337</v>
      </c>
    </row>
    <row r="517" spans="1:24" x14ac:dyDescent="0.3">
      <c r="A517" s="4" t="s">
        <v>1116</v>
      </c>
      <c r="B517" s="2">
        <v>12733</v>
      </c>
      <c r="C517" s="2">
        <v>11780</v>
      </c>
      <c r="D517" s="2">
        <v>1477.5</v>
      </c>
      <c r="E517" s="2">
        <v>716</v>
      </c>
      <c r="F517" s="2">
        <v>2223</v>
      </c>
      <c r="G517" s="2">
        <v>5169</v>
      </c>
      <c r="H517" s="2">
        <v>4803</v>
      </c>
      <c r="I517" s="2">
        <v>5833</v>
      </c>
      <c r="J517" s="21">
        <f>SUM(B517:I517)</f>
        <v>44734.5</v>
      </c>
    </row>
    <row r="518" spans="1:24" x14ac:dyDescent="0.3">
      <c r="A518" s="254" t="s">
        <v>1117</v>
      </c>
      <c r="B518" s="262">
        <f t="shared" ref="B518:J518" si="29">(B514+B515)-(B516+B517)</f>
        <v>36523</v>
      </c>
      <c r="C518" s="262">
        <f t="shared" si="29"/>
        <v>25550</v>
      </c>
      <c r="D518" s="262">
        <f t="shared" si="29"/>
        <v>4088</v>
      </c>
      <c r="E518" s="262">
        <f t="shared" si="29"/>
        <v>3847</v>
      </c>
      <c r="F518" s="262">
        <f t="shared" si="29"/>
        <v>6708.5</v>
      </c>
      <c r="G518" s="262">
        <f t="shared" si="29"/>
        <v>19078</v>
      </c>
      <c r="H518" s="262">
        <f t="shared" si="29"/>
        <v>15485</v>
      </c>
      <c r="I518" s="262">
        <f t="shared" si="29"/>
        <v>11317</v>
      </c>
      <c r="J518" s="262">
        <f t="shared" si="29"/>
        <v>122596.5</v>
      </c>
    </row>
    <row r="519" spans="1:24" x14ac:dyDescent="0.3">
      <c r="A519" s="241"/>
      <c r="B519" s="241"/>
      <c r="C519" s="241"/>
      <c r="D519" s="241"/>
      <c r="E519" s="241"/>
      <c r="F519" s="241"/>
      <c r="G519" s="241"/>
      <c r="H519" s="241"/>
      <c r="I519" s="241"/>
    </row>
    <row r="520" spans="1:24" x14ac:dyDescent="0.3">
      <c r="A520" s="459" t="s">
        <v>1500</v>
      </c>
      <c r="B520" s="459"/>
      <c r="C520" s="241"/>
      <c r="D520" s="241"/>
      <c r="E520" s="241"/>
      <c r="F520" s="241"/>
      <c r="G520" s="241"/>
      <c r="H520" s="241"/>
      <c r="I520" s="241"/>
    </row>
    <row r="528" spans="1:24" x14ac:dyDescent="0.3">
      <c r="W528" s="459" t="s">
        <v>1110</v>
      </c>
      <c r="X528" s="459"/>
    </row>
    <row r="530" spans="1:23" x14ac:dyDescent="0.3">
      <c r="A530" s="7" t="s">
        <v>1111</v>
      </c>
      <c r="W530" s="320" t="s">
        <v>1111</v>
      </c>
    </row>
    <row r="531" spans="1:23" x14ac:dyDescent="0.3">
      <c r="B531" s="461" t="s">
        <v>19</v>
      </c>
      <c r="C531" s="462"/>
      <c r="D531" s="461" t="s">
        <v>749</v>
      </c>
      <c r="E531" s="463"/>
      <c r="F531" s="464" t="s">
        <v>750</v>
      </c>
      <c r="G531" s="463"/>
      <c r="H531" s="464" t="s">
        <v>751</v>
      </c>
      <c r="I531" s="463"/>
      <c r="J531" s="464" t="s">
        <v>752</v>
      </c>
      <c r="K531" s="463"/>
      <c r="L531" s="464" t="s">
        <v>753</v>
      </c>
      <c r="M531" s="463"/>
      <c r="N531" s="464" t="s">
        <v>754</v>
      </c>
      <c r="O531" s="463"/>
      <c r="P531" s="464" t="s">
        <v>755</v>
      </c>
      <c r="Q531" s="463"/>
    </row>
    <row r="532" spans="1:23" ht="49.2" customHeight="1" x14ac:dyDescent="0.3">
      <c r="A532" s="225"/>
      <c r="B532" s="117" t="s">
        <v>1118</v>
      </c>
      <c r="C532" s="117" t="s">
        <v>1114</v>
      </c>
      <c r="D532" s="117" t="s">
        <v>1118</v>
      </c>
      <c r="E532" s="117" t="s">
        <v>1114</v>
      </c>
      <c r="F532" s="117" t="s">
        <v>1118</v>
      </c>
      <c r="G532" s="117" t="s">
        <v>1114</v>
      </c>
      <c r="H532" s="117" t="s">
        <v>1118</v>
      </c>
      <c r="I532" s="117" t="s">
        <v>1114</v>
      </c>
      <c r="J532" s="117" t="s">
        <v>1118</v>
      </c>
      <c r="K532" s="117" t="s">
        <v>1114</v>
      </c>
      <c r="L532" s="117" t="s">
        <v>1118</v>
      </c>
      <c r="M532" s="117" t="s">
        <v>1114</v>
      </c>
      <c r="N532" s="117" t="s">
        <v>1118</v>
      </c>
      <c r="O532" s="117" t="s">
        <v>1114</v>
      </c>
      <c r="P532" s="117" t="s">
        <v>1118</v>
      </c>
      <c r="Q532" s="117" t="s">
        <v>1114</v>
      </c>
      <c r="S532" s="88"/>
      <c r="T532" s="88"/>
      <c r="U532" s="218"/>
      <c r="V532" s="218"/>
    </row>
    <row r="533" spans="1:23" x14ac:dyDescent="0.3">
      <c r="A533" s="109" t="s">
        <v>1119</v>
      </c>
      <c r="B533" s="2">
        <v>43597</v>
      </c>
      <c r="C533" s="2">
        <v>12530</v>
      </c>
      <c r="D533" s="2">
        <v>30858</v>
      </c>
      <c r="E533" s="2">
        <v>8297</v>
      </c>
      <c r="F533" s="2">
        <v>4429.5</v>
      </c>
      <c r="G533" s="2">
        <v>1258.5</v>
      </c>
      <c r="H533" s="2">
        <v>4718.5</v>
      </c>
      <c r="I533" s="2">
        <v>1531</v>
      </c>
      <c r="J533" s="2">
        <v>8950</v>
      </c>
      <c r="K533" s="2">
        <v>2748.5</v>
      </c>
      <c r="L533" s="2">
        <v>18492</v>
      </c>
      <c r="M533" s="2">
        <v>4000</v>
      </c>
      <c r="N533" s="2">
        <v>13373</v>
      </c>
      <c r="O533" s="2">
        <v>2817</v>
      </c>
      <c r="P533" s="2">
        <v>15320</v>
      </c>
      <c r="Q533" s="2">
        <v>5155</v>
      </c>
      <c r="S533" s="88"/>
      <c r="T533" s="88"/>
      <c r="U533" s="218"/>
      <c r="V533" s="218"/>
    </row>
    <row r="534" spans="1:23" x14ac:dyDescent="0.3">
      <c r="A534" s="109" t="s">
        <v>1120</v>
      </c>
      <c r="B534" s="2">
        <v>18189</v>
      </c>
      <c r="C534" s="2">
        <v>12733</v>
      </c>
      <c r="D534" s="2">
        <v>14769</v>
      </c>
      <c r="E534" s="2">
        <v>11780</v>
      </c>
      <c r="F534" s="2">
        <v>2394.5</v>
      </c>
      <c r="G534" s="2">
        <v>1477.5</v>
      </c>
      <c r="H534" s="2">
        <v>1375.5</v>
      </c>
      <c r="I534" s="2">
        <v>716</v>
      </c>
      <c r="J534" s="2">
        <v>2730</v>
      </c>
      <c r="K534" s="2">
        <v>2223</v>
      </c>
      <c r="L534" s="2">
        <v>9755</v>
      </c>
      <c r="M534" s="2">
        <v>5169</v>
      </c>
      <c r="N534" s="2">
        <v>9732</v>
      </c>
      <c r="O534" s="2">
        <v>4803</v>
      </c>
      <c r="P534" s="2">
        <v>6985</v>
      </c>
      <c r="Q534" s="2">
        <v>5833</v>
      </c>
      <c r="S534" s="88"/>
      <c r="T534" s="88"/>
      <c r="U534" s="218"/>
      <c r="V534" s="218"/>
    </row>
    <row r="536" spans="1:23" x14ac:dyDescent="0.3">
      <c r="A536" s="459" t="s">
        <v>1500</v>
      </c>
      <c r="B536" s="459"/>
    </row>
    <row r="550" spans="1:24" x14ac:dyDescent="0.3">
      <c r="W550" s="459" t="s">
        <v>1110</v>
      </c>
      <c r="X550" s="459"/>
    </row>
    <row r="552" spans="1:24" x14ac:dyDescent="0.3">
      <c r="W552" s="7" t="s">
        <v>1121</v>
      </c>
    </row>
    <row r="553" spans="1:24" x14ac:dyDescent="0.3">
      <c r="A553" s="7" t="s">
        <v>1121</v>
      </c>
    </row>
    <row r="554" spans="1:24" ht="28.8" x14ac:dyDescent="0.3">
      <c r="A554" s="252" t="s">
        <v>0</v>
      </c>
      <c r="B554" s="106" t="s">
        <v>19</v>
      </c>
      <c r="C554" s="106" t="s">
        <v>749</v>
      </c>
      <c r="D554" s="106" t="s">
        <v>750</v>
      </c>
      <c r="E554" s="106" t="s">
        <v>751</v>
      </c>
      <c r="F554" s="106" t="s">
        <v>752</v>
      </c>
      <c r="G554" s="106" t="s">
        <v>753</v>
      </c>
      <c r="H554" s="106" t="s">
        <v>754</v>
      </c>
      <c r="I554" s="106" t="s">
        <v>755</v>
      </c>
      <c r="J554" s="263" t="s">
        <v>761</v>
      </c>
      <c r="K554" s="402" t="s">
        <v>1602</v>
      </c>
    </row>
    <row r="555" spans="1:24" x14ac:dyDescent="0.3">
      <c r="A555" s="241" t="s">
        <v>1129</v>
      </c>
      <c r="B555" s="264">
        <v>1067</v>
      </c>
      <c r="C555" s="256">
        <v>993</v>
      </c>
      <c r="D555" s="256">
        <v>1021</v>
      </c>
      <c r="E555" s="256">
        <v>928</v>
      </c>
      <c r="F555" s="256">
        <v>969</v>
      </c>
      <c r="G555" s="256">
        <v>1353</v>
      </c>
      <c r="H555" s="256">
        <v>1255</v>
      </c>
      <c r="I555" s="256">
        <v>979</v>
      </c>
      <c r="J555" s="264">
        <f>AVERAGE(B555:I555)</f>
        <v>1070.625</v>
      </c>
      <c r="K555" s="264">
        <f>$J$562-J555</f>
        <v>2498.1250000000005</v>
      </c>
    </row>
    <row r="556" spans="1:24" x14ac:dyDescent="0.3">
      <c r="A556" s="241" t="s">
        <v>1122</v>
      </c>
      <c r="B556" s="264">
        <v>2403.3333333333335</v>
      </c>
      <c r="C556" s="256">
        <v>2391.6666666666665</v>
      </c>
      <c r="D556" s="256">
        <v>2520.8333333333335</v>
      </c>
      <c r="E556" s="256">
        <v>2392.5</v>
      </c>
      <c r="F556" s="256">
        <v>2593.3333333333335</v>
      </c>
      <c r="G556" s="256">
        <v>2529.1666666666665</v>
      </c>
      <c r="H556" s="256">
        <v>2499.1666666666665</v>
      </c>
      <c r="I556" s="256">
        <v>2493.3333333333335</v>
      </c>
      <c r="J556" s="264">
        <f t="shared" ref="J556:J561" si="30">AVERAGE(B556:I556)</f>
        <v>2477.9166666666665</v>
      </c>
      <c r="K556" s="264">
        <f t="shared" ref="K556:K561" si="31">$J$562-J556</f>
        <v>1090.8333333333339</v>
      </c>
    </row>
    <row r="557" spans="1:24" x14ac:dyDescent="0.3">
      <c r="A557" s="241" t="s">
        <v>1123</v>
      </c>
      <c r="B557" s="264">
        <v>2385</v>
      </c>
      <c r="C557" s="256">
        <v>2396.6666666666665</v>
      </c>
      <c r="D557" s="256">
        <v>2485.8333333333335</v>
      </c>
      <c r="E557" s="256">
        <v>2675</v>
      </c>
      <c r="F557" s="256">
        <v>2444.1666666666665</v>
      </c>
      <c r="G557" s="256">
        <v>2388.3333333333335</v>
      </c>
      <c r="H557" s="256">
        <v>2462.5</v>
      </c>
      <c r="I557" s="256">
        <v>2435.8333333333335</v>
      </c>
      <c r="J557" s="264">
        <f t="shared" si="30"/>
        <v>2459.1666666666665</v>
      </c>
      <c r="K557" s="264">
        <f t="shared" si="31"/>
        <v>1109.5833333333339</v>
      </c>
    </row>
    <row r="558" spans="1:24" x14ac:dyDescent="0.3">
      <c r="A558" s="241" t="s">
        <v>1124</v>
      </c>
      <c r="B558" s="264">
        <v>2853.3333333333335</v>
      </c>
      <c r="C558" s="256">
        <v>2995.8333333333335</v>
      </c>
      <c r="D558" s="256">
        <v>2600</v>
      </c>
      <c r="E558" s="256">
        <v>3148.3333333333335</v>
      </c>
      <c r="F558" s="256">
        <v>3227.5</v>
      </c>
      <c r="G558" s="256">
        <v>2999.1666666666665</v>
      </c>
      <c r="H558" s="256">
        <v>3338.3333333333335</v>
      </c>
      <c r="I558" s="256">
        <v>2913.3333333333335</v>
      </c>
      <c r="J558" s="264">
        <f t="shared" si="30"/>
        <v>3009.4791666666665</v>
      </c>
      <c r="K558" s="264">
        <f t="shared" si="31"/>
        <v>559.27083333333394</v>
      </c>
    </row>
    <row r="559" spans="1:24" x14ac:dyDescent="0.3">
      <c r="A559" s="241" t="s">
        <v>1125</v>
      </c>
      <c r="B559" s="264">
        <v>3236.6666666666665</v>
      </c>
      <c r="C559" s="256">
        <v>2970.8333333333335</v>
      </c>
      <c r="D559" s="256">
        <v>3095.8333333333335</v>
      </c>
      <c r="E559" s="256">
        <v>2565.8333333333335</v>
      </c>
      <c r="F559" s="256">
        <v>2736.6666666666665</v>
      </c>
      <c r="G559" s="256">
        <v>3581.6666666666665</v>
      </c>
      <c r="H559" s="256">
        <v>3060.8333333333335</v>
      </c>
      <c r="I559" s="256">
        <v>2936.6666666666665</v>
      </c>
      <c r="J559" s="264">
        <f t="shared" si="30"/>
        <v>3023.125</v>
      </c>
      <c r="K559" s="264">
        <f t="shared" si="31"/>
        <v>545.62500000000045</v>
      </c>
    </row>
    <row r="560" spans="1:24" x14ac:dyDescent="0.3">
      <c r="A560" s="241" t="s">
        <v>1126</v>
      </c>
      <c r="B560" s="264">
        <v>2685</v>
      </c>
      <c r="C560" s="256">
        <v>2685.8333333333335</v>
      </c>
      <c r="D560" s="256">
        <v>2549.1666666666665</v>
      </c>
      <c r="E560" s="256">
        <v>2426.6666666666665</v>
      </c>
      <c r="F560" s="256">
        <v>2491.6666666666665</v>
      </c>
      <c r="G560" s="256">
        <v>2654.1666666666665</v>
      </c>
      <c r="H560" s="256">
        <v>2792.5</v>
      </c>
      <c r="I560" s="256">
        <v>2650</v>
      </c>
      <c r="J560" s="264">
        <f t="shared" si="30"/>
        <v>2616.875</v>
      </c>
      <c r="K560" s="264">
        <f t="shared" si="31"/>
        <v>951.87500000000045</v>
      </c>
    </row>
    <row r="561" spans="1:13" x14ac:dyDescent="0.3">
      <c r="A561" s="241" t="s">
        <v>1127</v>
      </c>
      <c r="B561" s="264">
        <v>2426.6666666666665</v>
      </c>
      <c r="C561" s="256">
        <v>2426.6666666666665</v>
      </c>
      <c r="D561" s="256">
        <v>2426.6666666666665</v>
      </c>
      <c r="E561" s="256">
        <v>2556.6666666666665</v>
      </c>
      <c r="F561" s="256">
        <v>2426.6666666666665</v>
      </c>
      <c r="G561" s="256">
        <v>2426.6666666666702</v>
      </c>
      <c r="H561" s="256">
        <v>2426.6666666666665</v>
      </c>
      <c r="I561" s="256">
        <v>2426.6666666666665</v>
      </c>
      <c r="J561" s="264">
        <f t="shared" si="30"/>
        <v>2442.916666666667</v>
      </c>
      <c r="K561" s="264">
        <f t="shared" si="31"/>
        <v>1125.8333333333335</v>
      </c>
    </row>
    <row r="562" spans="1:13" x14ac:dyDescent="0.3">
      <c r="A562" s="241" t="s">
        <v>1128</v>
      </c>
      <c r="B562" s="264">
        <v>3556.666666666667</v>
      </c>
      <c r="C562" s="256">
        <v>3310</v>
      </c>
      <c r="D562" s="256">
        <v>3403.3333333333335</v>
      </c>
      <c r="E562" s="256">
        <v>3093.3333333333335</v>
      </c>
      <c r="F562" s="256">
        <v>3230</v>
      </c>
      <c r="G562" s="256">
        <v>4510</v>
      </c>
      <c r="H562" s="256">
        <v>4183.3333333333339</v>
      </c>
      <c r="I562" s="256">
        <v>3263.3333333333335</v>
      </c>
      <c r="J562" s="264">
        <f>AVERAGE(B562:I562)</f>
        <v>3568.7500000000005</v>
      </c>
      <c r="K562" s="264">
        <v>0</v>
      </c>
    </row>
    <row r="564" spans="1:13" x14ac:dyDescent="0.3">
      <c r="A564" s="459" t="s">
        <v>1500</v>
      </c>
      <c r="B564" s="459"/>
      <c r="M564" s="320"/>
    </row>
    <row r="567" spans="1:13" x14ac:dyDescent="0.3">
      <c r="A567" s="252" t="s">
        <v>0</v>
      </c>
      <c r="B567" s="106" t="s">
        <v>761</v>
      </c>
      <c r="C567" s="257" t="s">
        <v>1603</v>
      </c>
      <c r="D567" s="403"/>
      <c r="E567" s="403"/>
      <c r="F567" s="403"/>
      <c r="G567" s="403"/>
      <c r="H567" s="403"/>
      <c r="I567" s="403"/>
      <c r="J567" s="404"/>
      <c r="K567" s="403"/>
    </row>
    <row r="568" spans="1:13" x14ac:dyDescent="0.3">
      <c r="A568" s="397" t="s">
        <v>1604</v>
      </c>
      <c r="B568" s="264">
        <v>2477.9166666666665</v>
      </c>
      <c r="C568" s="256">
        <v>1090.8333333333301</v>
      </c>
      <c r="D568" s="256"/>
      <c r="E568" s="256"/>
      <c r="F568" s="256"/>
      <c r="G568" s="256"/>
      <c r="H568" s="256"/>
      <c r="I568" s="256"/>
      <c r="J568" s="264"/>
      <c r="K568" s="264"/>
    </row>
    <row r="569" spans="1:13" x14ac:dyDescent="0.3">
      <c r="A569" s="397" t="s">
        <v>1605</v>
      </c>
      <c r="B569" s="264">
        <v>2459.1666666666665</v>
      </c>
      <c r="C569" s="256">
        <v>1109.5833333333339</v>
      </c>
      <c r="D569" s="256"/>
      <c r="E569" s="256"/>
      <c r="F569" s="256"/>
      <c r="G569" s="256"/>
      <c r="H569" s="256"/>
      <c r="I569" s="256"/>
      <c r="J569" s="264"/>
      <c r="K569" s="264"/>
    </row>
    <row r="570" spans="1:13" x14ac:dyDescent="0.3">
      <c r="A570" s="397" t="s">
        <v>1606</v>
      </c>
      <c r="B570" s="264">
        <v>3009.4791666666665</v>
      </c>
      <c r="C570" s="256">
        <v>559.27083333333394</v>
      </c>
      <c r="D570" s="256"/>
      <c r="E570" s="256"/>
      <c r="F570" s="256"/>
      <c r="G570" s="256"/>
      <c r="H570" s="256"/>
      <c r="I570" s="256"/>
      <c r="J570" s="264"/>
      <c r="K570" s="264"/>
    </row>
    <row r="571" spans="1:13" x14ac:dyDescent="0.3">
      <c r="A571" s="397" t="s">
        <v>1607</v>
      </c>
      <c r="B571" s="264">
        <v>3023.125</v>
      </c>
      <c r="C571" s="256">
        <v>545.62500000000045</v>
      </c>
      <c r="D571" s="256"/>
      <c r="E571" s="256"/>
      <c r="F571" s="256"/>
      <c r="G571" s="256"/>
      <c r="H571" s="256"/>
      <c r="I571" s="256"/>
      <c r="J571" s="264"/>
      <c r="K571" s="264"/>
    </row>
    <row r="572" spans="1:13" x14ac:dyDescent="0.3">
      <c r="A572" s="397" t="s">
        <v>1608</v>
      </c>
      <c r="B572" s="264">
        <v>2616.875</v>
      </c>
      <c r="C572" s="256">
        <v>951.87500000000045</v>
      </c>
      <c r="D572" s="256"/>
      <c r="E572" s="256"/>
      <c r="F572" s="256"/>
      <c r="G572" s="256"/>
      <c r="H572" s="256"/>
      <c r="I572" s="256"/>
      <c r="J572" s="264"/>
      <c r="K572" s="264"/>
    </row>
    <row r="573" spans="1:13" x14ac:dyDescent="0.3">
      <c r="A573" s="397" t="s">
        <v>1609</v>
      </c>
      <c r="B573" s="264">
        <v>2442.916666666667</v>
      </c>
      <c r="C573" s="256">
        <v>1125.8333333333335</v>
      </c>
      <c r="D573" s="256"/>
      <c r="E573" s="256"/>
      <c r="F573" s="256"/>
      <c r="G573" s="256"/>
      <c r="H573" s="256"/>
      <c r="I573" s="256"/>
      <c r="J573" s="264"/>
      <c r="K573" s="264"/>
    </row>
    <row r="574" spans="1:13" x14ac:dyDescent="0.3">
      <c r="A574" s="397" t="s">
        <v>1128</v>
      </c>
      <c r="B574" s="264">
        <v>3568.7500000000005</v>
      </c>
      <c r="C574" s="256">
        <v>0</v>
      </c>
      <c r="D574" s="256"/>
      <c r="E574" s="256"/>
      <c r="F574" s="256"/>
      <c r="G574" s="256"/>
      <c r="H574" s="256"/>
      <c r="I574" s="256"/>
      <c r="J574" s="264"/>
      <c r="K574" s="264"/>
    </row>
    <row r="575" spans="1:13" x14ac:dyDescent="0.3">
      <c r="A575" s="397" t="s">
        <v>1129</v>
      </c>
      <c r="B575" s="264">
        <v>1070.625</v>
      </c>
      <c r="C575" s="256">
        <v>2498.1250000000005</v>
      </c>
      <c r="D575" s="256"/>
      <c r="E575" s="256"/>
      <c r="F575" s="256"/>
      <c r="G575" s="256"/>
      <c r="H575" s="256"/>
      <c r="I575" s="256"/>
      <c r="J575" s="264"/>
      <c r="K575" s="264"/>
    </row>
    <row r="577" spans="23:24" x14ac:dyDescent="0.3">
      <c r="W577" s="459" t="s">
        <v>1110</v>
      </c>
      <c r="X577" s="459"/>
    </row>
  </sheetData>
  <mergeCells count="14">
    <mergeCell ref="W577:X577"/>
    <mergeCell ref="A536:B536"/>
    <mergeCell ref="A564:B564"/>
    <mergeCell ref="F531:G531"/>
    <mergeCell ref="H531:I531"/>
    <mergeCell ref="J531:K531"/>
    <mergeCell ref="L531:M531"/>
    <mergeCell ref="N531:O531"/>
    <mergeCell ref="P531:Q531"/>
    <mergeCell ref="A520:B520"/>
    <mergeCell ref="B531:C531"/>
    <mergeCell ref="D531:E531"/>
    <mergeCell ref="W528:X528"/>
    <mergeCell ref="W550:X550"/>
  </mergeCells>
  <pageMargins left="0.7" right="0.7" top="0.75" bottom="0.75" header="0.3" footer="0.3"/>
  <pageSetup orientation="portrait" horizontalDpi="1200" verticalDpi="1200" r:id="rId1"/>
  <ignoredErrors>
    <ignoredError sqref="D297 D298:D300 F297:F300 H297:H300 J297:J300 L297:L300 N297:N300 P297:P300 R297:R300 T297:T30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6DF9-2F6C-436B-B424-8D8634D1001B}">
  <sheetPr filterMode="1">
    <tabColor theme="6" tint="0.39997558519241921"/>
  </sheetPr>
  <dimension ref="A1:LD197"/>
  <sheetViews>
    <sheetView topLeftCell="A108" zoomScaleNormal="100" workbookViewId="0">
      <selection activeCell="A108" sqref="A108"/>
    </sheetView>
  </sheetViews>
  <sheetFormatPr defaultColWidth="8.88671875" defaultRowHeight="14.4" x14ac:dyDescent="0.3"/>
  <cols>
    <col min="1" max="1" width="21.21875" style="396" customWidth="1"/>
    <col min="2" max="2" width="21.88671875" style="396" customWidth="1"/>
    <col min="3" max="3" width="0" style="396" hidden="1" customWidth="1"/>
    <col min="4" max="4" width="11.33203125" style="396" customWidth="1"/>
    <col min="5" max="5" width="10.77734375" style="396" bestFit="1" customWidth="1"/>
    <col min="6" max="6" width="10.6640625" style="396" customWidth="1"/>
    <col min="7" max="96" width="10.77734375" style="396" bestFit="1" customWidth="1"/>
    <col min="97" max="97" width="10.21875" style="396" bestFit="1" customWidth="1"/>
    <col min="98" max="106" width="9.21875" style="396" bestFit="1" customWidth="1"/>
    <col min="107" max="109" width="10.21875" style="396" bestFit="1" customWidth="1"/>
    <col min="110" max="118" width="9.21875" style="396" bestFit="1" customWidth="1"/>
    <col min="119" max="121" width="10.21875" style="396" bestFit="1" customWidth="1"/>
    <col min="122" max="130" width="9.21875" style="396" bestFit="1" customWidth="1"/>
    <col min="131" max="133" width="10.21875" style="396" bestFit="1" customWidth="1"/>
    <col min="134" max="142" width="9.21875" style="396" bestFit="1" customWidth="1"/>
    <col min="143" max="145" width="10.21875" style="396" bestFit="1" customWidth="1"/>
    <col min="146" max="154" width="9.21875" style="396" bestFit="1" customWidth="1"/>
    <col min="155" max="157" width="10.21875" style="396" bestFit="1" customWidth="1"/>
    <col min="158" max="162" width="9.21875" style="396" bestFit="1" customWidth="1"/>
    <col min="163" max="164" width="9.5546875" style="396" bestFit="1" customWidth="1"/>
    <col min="165" max="165" width="13.33203125" style="396" customWidth="1"/>
    <col min="166" max="292" width="8.88671875" style="396"/>
    <col min="293" max="293" width="10.109375" style="396" bestFit="1" customWidth="1"/>
    <col min="294" max="294" width="8.88671875" style="396"/>
    <col min="295" max="295" width="10.109375" style="396" bestFit="1" customWidth="1"/>
    <col min="296" max="304" width="8.88671875" style="396"/>
    <col min="305" max="308" width="9.5546875" style="396" bestFit="1" customWidth="1"/>
    <col min="309" max="309" width="8.88671875" style="396"/>
    <col min="310" max="310" width="9.5546875" style="396" bestFit="1" customWidth="1"/>
    <col min="311" max="313" width="10.109375" style="396" bestFit="1" customWidth="1"/>
    <col min="314" max="314" width="11.21875" style="396" bestFit="1" customWidth="1"/>
    <col min="315" max="16384" width="8.88671875" style="396"/>
  </cols>
  <sheetData>
    <row r="1" spans="1:93" hidden="1" x14ac:dyDescent="0.3">
      <c r="A1" s="396" t="s">
        <v>1195</v>
      </c>
      <c r="B1" s="396" t="s">
        <v>1186</v>
      </c>
      <c r="C1" s="396" t="s">
        <v>1396</v>
      </c>
      <c r="D1" s="396" t="s">
        <v>1289</v>
      </c>
      <c r="E1" s="396" t="s">
        <v>1288</v>
      </c>
      <c r="F1" s="396" t="s">
        <v>1287</v>
      </c>
      <c r="G1" s="396" t="s">
        <v>1286</v>
      </c>
      <c r="H1" s="396" t="s">
        <v>1285</v>
      </c>
      <c r="I1" s="396" t="s">
        <v>1284</v>
      </c>
      <c r="J1" s="396" t="s">
        <v>1283</v>
      </c>
      <c r="K1" s="396" t="s">
        <v>1282</v>
      </c>
      <c r="L1" s="396" t="s">
        <v>1281</v>
      </c>
      <c r="M1" s="396" t="s">
        <v>1280</v>
      </c>
      <c r="N1" s="396" t="s">
        <v>1279</v>
      </c>
      <c r="O1" s="396" t="s">
        <v>1278</v>
      </c>
      <c r="P1" s="396" t="s">
        <v>1277</v>
      </c>
      <c r="Q1" s="396" t="s">
        <v>1276</v>
      </c>
      <c r="R1" s="396" t="s">
        <v>1275</v>
      </c>
      <c r="S1" s="396" t="s">
        <v>1274</v>
      </c>
      <c r="T1" s="396" t="s">
        <v>1273</v>
      </c>
      <c r="U1" s="396" t="s">
        <v>1272</v>
      </c>
      <c r="V1" s="396" t="s">
        <v>1271</v>
      </c>
      <c r="W1" s="396" t="s">
        <v>1270</v>
      </c>
      <c r="X1" s="396" t="s">
        <v>1269</v>
      </c>
      <c r="Y1" s="396" t="s">
        <v>1268</v>
      </c>
      <c r="Z1" s="396" t="s">
        <v>1267</v>
      </c>
      <c r="AA1" s="396" t="s">
        <v>1266</v>
      </c>
      <c r="AB1" s="396" t="s">
        <v>1265</v>
      </c>
      <c r="AC1" s="396" t="s">
        <v>1264</v>
      </c>
      <c r="AD1" s="396" t="s">
        <v>1263</v>
      </c>
      <c r="AE1" s="396" t="s">
        <v>1262</v>
      </c>
      <c r="AF1" s="396" t="s">
        <v>1261</v>
      </c>
      <c r="AG1" s="396" t="s">
        <v>1260</v>
      </c>
      <c r="AH1" s="396" t="s">
        <v>1259</v>
      </c>
      <c r="AI1" s="396" t="s">
        <v>1258</v>
      </c>
      <c r="AJ1" s="396" t="s">
        <v>1257</v>
      </c>
      <c r="AK1" s="396" t="s">
        <v>1256</v>
      </c>
      <c r="AL1" s="396" t="s">
        <v>1255</v>
      </c>
      <c r="AM1" s="396" t="s">
        <v>1254</v>
      </c>
      <c r="AN1" s="396" t="s">
        <v>1253</v>
      </c>
      <c r="AO1" s="396" t="s">
        <v>1252</v>
      </c>
      <c r="AP1" s="396" t="s">
        <v>1251</v>
      </c>
      <c r="AQ1" s="396" t="s">
        <v>1250</v>
      </c>
      <c r="AR1" s="396" t="s">
        <v>1249</v>
      </c>
      <c r="AS1" s="396" t="s">
        <v>1248</v>
      </c>
      <c r="AT1" s="396" t="s">
        <v>1247</v>
      </c>
      <c r="AU1" s="396" t="s">
        <v>1246</v>
      </c>
      <c r="AV1" s="396" t="s">
        <v>1245</v>
      </c>
      <c r="AW1" s="396" t="s">
        <v>1244</v>
      </c>
      <c r="AX1" s="396" t="s">
        <v>1243</v>
      </c>
      <c r="AY1" s="396" t="s">
        <v>1242</v>
      </c>
      <c r="AZ1" s="396" t="s">
        <v>1241</v>
      </c>
      <c r="BA1" s="396" t="s">
        <v>1240</v>
      </c>
      <c r="BB1" s="396" t="s">
        <v>1239</v>
      </c>
      <c r="BC1" s="396" t="s">
        <v>1238</v>
      </c>
      <c r="BD1" s="396" t="s">
        <v>1237</v>
      </c>
      <c r="BE1" s="396" t="s">
        <v>1236</v>
      </c>
      <c r="BF1" s="396" t="s">
        <v>1235</v>
      </c>
      <c r="BG1" s="396" t="s">
        <v>1234</v>
      </c>
      <c r="BH1" s="396" t="s">
        <v>1233</v>
      </c>
      <c r="BI1" s="396" t="s">
        <v>1232</v>
      </c>
      <c r="BJ1" s="396" t="s">
        <v>1231</v>
      </c>
      <c r="BK1" s="396" t="s">
        <v>1230</v>
      </c>
      <c r="BL1" s="396" t="s">
        <v>1229</v>
      </c>
      <c r="BM1" s="396" t="s">
        <v>1228</v>
      </c>
      <c r="BN1" s="396" t="s">
        <v>1227</v>
      </c>
      <c r="BO1" s="396" t="s">
        <v>1226</v>
      </c>
      <c r="BP1" s="396" t="s">
        <v>1225</v>
      </c>
      <c r="BQ1" s="396" t="s">
        <v>1224</v>
      </c>
      <c r="BR1" s="396" t="s">
        <v>1223</v>
      </c>
      <c r="BS1" s="396" t="s">
        <v>1222</v>
      </c>
      <c r="BT1" s="396" t="s">
        <v>1221</v>
      </c>
      <c r="BU1" s="396" t="s">
        <v>1220</v>
      </c>
      <c r="BV1" s="396" t="s">
        <v>1219</v>
      </c>
      <c r="BW1" s="396" t="s">
        <v>1218</v>
      </c>
      <c r="BX1" s="396" t="s">
        <v>1217</v>
      </c>
      <c r="BY1" s="396" t="s">
        <v>1216</v>
      </c>
      <c r="BZ1" s="396" t="s">
        <v>1215</v>
      </c>
      <c r="CA1" s="396" t="s">
        <v>1214</v>
      </c>
      <c r="CB1" s="396" t="s">
        <v>1213</v>
      </c>
      <c r="CC1" s="396" t="s">
        <v>1212</v>
      </c>
      <c r="CD1" s="396" t="s">
        <v>1211</v>
      </c>
      <c r="CE1" s="396" t="s">
        <v>1210</v>
      </c>
      <c r="CF1" s="396" t="s">
        <v>1209</v>
      </c>
      <c r="CG1" s="396" t="s">
        <v>1208</v>
      </c>
      <c r="CH1" s="396" t="s">
        <v>1207</v>
      </c>
      <c r="CI1" s="396" t="s">
        <v>1206</v>
      </c>
      <c r="CJ1" s="396" t="s">
        <v>1205</v>
      </c>
      <c r="CK1" s="396" t="s">
        <v>1204</v>
      </c>
      <c r="CL1" s="396" t="s">
        <v>1203</v>
      </c>
      <c r="CM1" s="396" t="s">
        <v>1202</v>
      </c>
      <c r="CN1" s="396" t="s">
        <v>1201</v>
      </c>
      <c r="CO1" s="396" t="s">
        <v>1200</v>
      </c>
    </row>
    <row r="2" spans="1:93" hidden="1" x14ac:dyDescent="0.3">
      <c r="A2" s="396">
        <v>102001</v>
      </c>
      <c r="B2" s="396" t="s">
        <v>1395</v>
      </c>
      <c r="C2" s="396">
        <v>0</v>
      </c>
      <c r="D2" s="396">
        <v>1358</v>
      </c>
      <c r="E2" s="396">
        <v>1364</v>
      </c>
      <c r="F2" s="396">
        <v>1369</v>
      </c>
      <c r="G2" s="396">
        <v>1375</v>
      </c>
      <c r="H2" s="396">
        <v>1381</v>
      </c>
      <c r="I2" s="396">
        <v>1386</v>
      </c>
      <c r="J2" s="396">
        <v>1392</v>
      </c>
      <c r="K2" s="396">
        <v>1397</v>
      </c>
      <c r="L2" s="396">
        <v>1403</v>
      </c>
      <c r="M2" s="396">
        <v>1409</v>
      </c>
      <c r="N2" s="396">
        <v>1414</v>
      </c>
      <c r="O2" s="396">
        <v>1420</v>
      </c>
      <c r="P2" s="396">
        <v>1426</v>
      </c>
      <c r="Q2" s="396">
        <v>1431</v>
      </c>
      <c r="R2" s="396">
        <v>1436</v>
      </c>
      <c r="S2" s="396">
        <v>1442</v>
      </c>
      <c r="T2" s="396">
        <v>1447</v>
      </c>
      <c r="U2" s="396">
        <v>1453</v>
      </c>
      <c r="V2" s="396">
        <v>1458</v>
      </c>
      <c r="W2" s="396">
        <v>1463</v>
      </c>
      <c r="X2" s="396">
        <v>1469</v>
      </c>
      <c r="Y2" s="396">
        <v>1474</v>
      </c>
      <c r="Z2" s="396">
        <v>1479</v>
      </c>
      <c r="AA2" s="396">
        <v>1484</v>
      </c>
      <c r="AB2" s="396">
        <v>1489</v>
      </c>
      <c r="AC2" s="396">
        <v>1494</v>
      </c>
      <c r="AD2" s="396">
        <v>1499</v>
      </c>
      <c r="AE2" s="396">
        <v>1503</v>
      </c>
      <c r="AF2" s="396">
        <v>1507</v>
      </c>
      <c r="AG2" s="396">
        <v>1511</v>
      </c>
      <c r="AH2" s="396">
        <v>1516</v>
      </c>
      <c r="AI2" s="396">
        <v>1520</v>
      </c>
      <c r="AJ2" s="396">
        <v>1524</v>
      </c>
      <c r="AK2" s="396">
        <v>1527</v>
      </c>
      <c r="AL2" s="396">
        <v>1531</v>
      </c>
      <c r="AM2" s="396">
        <v>1535</v>
      </c>
      <c r="AN2" s="396">
        <v>1540</v>
      </c>
      <c r="AO2" s="396">
        <v>1544</v>
      </c>
      <c r="AP2" s="396">
        <v>1548</v>
      </c>
      <c r="AQ2" s="396">
        <v>1552</v>
      </c>
      <c r="AR2" s="396">
        <v>1556</v>
      </c>
      <c r="AS2" s="396">
        <v>1561</v>
      </c>
      <c r="AT2" s="396">
        <v>1565</v>
      </c>
      <c r="AU2" s="396">
        <v>1569</v>
      </c>
      <c r="AV2" s="396">
        <v>1574</v>
      </c>
      <c r="AW2" s="396">
        <v>1578</v>
      </c>
      <c r="AX2" s="396">
        <v>1582</v>
      </c>
      <c r="AY2" s="396">
        <v>1587</v>
      </c>
      <c r="AZ2" s="396">
        <v>1591</v>
      </c>
      <c r="BA2" s="396">
        <v>1596</v>
      </c>
      <c r="BB2" s="396">
        <v>1600</v>
      </c>
      <c r="BC2" s="396">
        <v>1605</v>
      </c>
      <c r="BD2" s="396">
        <v>1610</v>
      </c>
      <c r="BE2" s="396">
        <v>1615</v>
      </c>
      <c r="BF2" s="396">
        <v>1620</v>
      </c>
      <c r="BG2" s="396">
        <v>1625</v>
      </c>
      <c r="BH2" s="396">
        <v>1630</v>
      </c>
      <c r="BI2" s="396">
        <v>1635</v>
      </c>
      <c r="BJ2" s="396">
        <v>1640</v>
      </c>
      <c r="BK2" s="396">
        <v>1645</v>
      </c>
      <c r="BL2" s="396">
        <v>1650</v>
      </c>
      <c r="BM2" s="396">
        <v>1655</v>
      </c>
      <c r="BN2" s="396">
        <v>1660</v>
      </c>
      <c r="BO2" s="396">
        <v>1665</v>
      </c>
      <c r="BP2" s="396">
        <v>1670</v>
      </c>
      <c r="BQ2" s="396">
        <v>1675</v>
      </c>
      <c r="BR2" s="396">
        <v>1680</v>
      </c>
      <c r="BS2" s="396">
        <v>1684</v>
      </c>
      <c r="BT2" s="396">
        <v>1688</v>
      </c>
      <c r="BU2" s="396">
        <v>1692</v>
      </c>
      <c r="BV2" s="396">
        <v>1694</v>
      </c>
      <c r="BW2" s="396">
        <v>1697</v>
      </c>
      <c r="BX2" s="396">
        <v>1699</v>
      </c>
      <c r="BY2" s="396">
        <v>1700</v>
      </c>
      <c r="BZ2" s="396">
        <v>1701</v>
      </c>
      <c r="CA2" s="396">
        <v>1702</v>
      </c>
      <c r="CB2" s="396">
        <v>1703</v>
      </c>
      <c r="CC2" s="396">
        <v>1704</v>
      </c>
      <c r="CD2" s="396">
        <v>1705</v>
      </c>
      <c r="CE2" s="396">
        <v>1709</v>
      </c>
      <c r="CF2" s="396">
        <v>1713</v>
      </c>
      <c r="CG2" s="396">
        <v>1717</v>
      </c>
      <c r="CH2" s="396">
        <v>1724</v>
      </c>
      <c r="CI2" s="396">
        <v>1730</v>
      </c>
      <c r="CJ2" s="396">
        <v>1737</v>
      </c>
      <c r="CK2" s="396">
        <v>1744</v>
      </c>
      <c r="CL2" s="396">
        <v>1750</v>
      </c>
      <c r="CM2" s="396">
        <v>1757</v>
      </c>
      <c r="CN2" s="396">
        <v>1765</v>
      </c>
      <c r="CO2" s="396">
        <v>1772</v>
      </c>
    </row>
    <row r="3" spans="1:93" hidden="1" x14ac:dyDescent="0.3">
      <c r="A3" s="396">
        <v>394913</v>
      </c>
      <c r="B3" s="396" t="s">
        <v>1394</v>
      </c>
      <c r="C3" s="396">
        <v>1</v>
      </c>
      <c r="D3" s="396">
        <v>2261</v>
      </c>
      <c r="E3" s="396">
        <v>2272</v>
      </c>
      <c r="F3" s="396">
        <v>2282</v>
      </c>
      <c r="G3" s="396">
        <v>2292</v>
      </c>
      <c r="H3" s="396">
        <v>2302</v>
      </c>
      <c r="I3" s="396">
        <v>2312</v>
      </c>
      <c r="J3" s="396">
        <v>2322</v>
      </c>
      <c r="K3" s="396">
        <v>2332</v>
      </c>
      <c r="L3" s="396">
        <v>2342</v>
      </c>
      <c r="M3" s="396">
        <v>2352</v>
      </c>
      <c r="N3" s="396">
        <v>2362</v>
      </c>
      <c r="O3" s="396">
        <v>2371</v>
      </c>
      <c r="P3" s="396">
        <v>2381</v>
      </c>
      <c r="Q3" s="396">
        <v>2390</v>
      </c>
      <c r="R3" s="396">
        <v>2399</v>
      </c>
      <c r="S3" s="396">
        <v>2408</v>
      </c>
      <c r="T3" s="396">
        <v>2417</v>
      </c>
      <c r="U3" s="396">
        <v>2425</v>
      </c>
      <c r="V3" s="396">
        <v>2434</v>
      </c>
      <c r="W3" s="396">
        <v>2441</v>
      </c>
      <c r="X3" s="396">
        <v>2448</v>
      </c>
      <c r="Y3" s="396">
        <v>2456</v>
      </c>
      <c r="Z3" s="396">
        <v>2461</v>
      </c>
      <c r="AA3" s="396">
        <v>2467</v>
      </c>
      <c r="AB3" s="396">
        <v>2472</v>
      </c>
      <c r="AC3" s="396">
        <v>2476</v>
      </c>
      <c r="AD3" s="396">
        <v>2481</v>
      </c>
      <c r="AE3" s="396">
        <v>2485</v>
      </c>
      <c r="AF3" s="396">
        <v>2489</v>
      </c>
      <c r="AG3" s="396">
        <v>2493</v>
      </c>
      <c r="AH3" s="396">
        <v>2496</v>
      </c>
      <c r="AI3" s="396">
        <v>2500</v>
      </c>
      <c r="AJ3" s="396">
        <v>2503</v>
      </c>
      <c r="AK3" s="396">
        <v>2507</v>
      </c>
      <c r="AL3" s="396">
        <v>2510</v>
      </c>
      <c r="AM3" s="396">
        <v>2514</v>
      </c>
      <c r="AN3" s="396">
        <v>2518</v>
      </c>
      <c r="AO3" s="396">
        <v>2521</v>
      </c>
      <c r="AP3" s="396">
        <v>2525</v>
      </c>
      <c r="AQ3" s="396">
        <v>2529</v>
      </c>
      <c r="AR3" s="396">
        <v>2532</v>
      </c>
      <c r="AS3" s="396">
        <v>2536</v>
      </c>
      <c r="AT3" s="396">
        <v>2539</v>
      </c>
      <c r="AU3" s="396">
        <v>2541</v>
      </c>
      <c r="AV3" s="396">
        <v>2544</v>
      </c>
      <c r="AW3" s="396">
        <v>2547</v>
      </c>
      <c r="AX3" s="396">
        <v>2549</v>
      </c>
      <c r="AY3" s="396">
        <v>2551</v>
      </c>
      <c r="AZ3" s="396">
        <v>2554</v>
      </c>
      <c r="BA3" s="396">
        <v>2557</v>
      </c>
      <c r="BB3" s="396">
        <v>2560</v>
      </c>
      <c r="BC3" s="396">
        <v>2563</v>
      </c>
      <c r="BD3" s="396">
        <v>2568</v>
      </c>
      <c r="BE3" s="396">
        <v>2572</v>
      </c>
      <c r="BF3" s="396">
        <v>2576</v>
      </c>
      <c r="BG3" s="396">
        <v>2581</v>
      </c>
      <c r="BH3" s="396">
        <v>2586</v>
      </c>
      <c r="BI3" s="396">
        <v>2591</v>
      </c>
      <c r="BJ3" s="396">
        <v>2596</v>
      </c>
      <c r="BK3" s="396">
        <v>2602</v>
      </c>
      <c r="BL3" s="396">
        <v>2607</v>
      </c>
      <c r="BM3" s="396">
        <v>2613</v>
      </c>
      <c r="BN3" s="396">
        <v>2618</v>
      </c>
      <c r="BO3" s="396">
        <v>2624</v>
      </c>
      <c r="BP3" s="396">
        <v>2628</v>
      </c>
      <c r="BQ3" s="396">
        <v>2633</v>
      </c>
      <c r="BR3" s="396">
        <v>2638</v>
      </c>
      <c r="BS3" s="396">
        <v>2642</v>
      </c>
      <c r="BT3" s="396">
        <v>2645</v>
      </c>
      <c r="BU3" s="396">
        <v>2649</v>
      </c>
      <c r="BV3" s="396">
        <v>2646</v>
      </c>
      <c r="BW3" s="396">
        <v>2643</v>
      </c>
      <c r="BX3" s="396">
        <v>2640</v>
      </c>
      <c r="BY3" s="396">
        <v>2627</v>
      </c>
      <c r="BZ3" s="396">
        <v>2614</v>
      </c>
      <c r="CA3" s="396">
        <v>2601</v>
      </c>
      <c r="CB3" s="396">
        <v>2583</v>
      </c>
      <c r="CC3" s="396">
        <v>2564</v>
      </c>
      <c r="CD3" s="396">
        <v>2546</v>
      </c>
      <c r="CE3" s="396">
        <v>2531</v>
      </c>
      <c r="CF3" s="396">
        <v>2517</v>
      </c>
      <c r="CG3" s="396">
        <v>2503</v>
      </c>
      <c r="CH3" s="396">
        <v>2493</v>
      </c>
      <c r="CI3" s="396">
        <v>2483</v>
      </c>
      <c r="CJ3" s="396">
        <v>2473</v>
      </c>
      <c r="CK3" s="396">
        <v>2464</v>
      </c>
      <c r="CL3" s="396">
        <v>2456</v>
      </c>
      <c r="CM3" s="396">
        <v>2447</v>
      </c>
      <c r="CN3" s="396">
        <v>2440</v>
      </c>
      <c r="CO3" s="396">
        <v>2432</v>
      </c>
    </row>
    <row r="4" spans="1:93" hidden="1" x14ac:dyDescent="0.3">
      <c r="A4" s="396">
        <v>753899</v>
      </c>
      <c r="B4" s="396" t="s">
        <v>1393</v>
      </c>
      <c r="C4" s="396">
        <v>2</v>
      </c>
      <c r="D4" s="396">
        <v>1771</v>
      </c>
      <c r="E4" s="396">
        <v>1781</v>
      </c>
      <c r="F4" s="396">
        <v>1792</v>
      </c>
      <c r="G4" s="396">
        <v>1803</v>
      </c>
      <c r="H4" s="396">
        <v>1813</v>
      </c>
      <c r="I4" s="396">
        <v>1824</v>
      </c>
      <c r="J4" s="396">
        <v>1835</v>
      </c>
      <c r="K4" s="396">
        <v>1845</v>
      </c>
      <c r="L4" s="396">
        <v>1856</v>
      </c>
      <c r="M4" s="396">
        <v>1867</v>
      </c>
      <c r="N4" s="396">
        <v>1877</v>
      </c>
      <c r="O4" s="396">
        <v>1888</v>
      </c>
      <c r="P4" s="396">
        <v>1899</v>
      </c>
      <c r="Q4" s="396">
        <v>1909</v>
      </c>
      <c r="R4" s="396">
        <v>1919</v>
      </c>
      <c r="S4" s="396">
        <v>1930</v>
      </c>
      <c r="T4" s="396">
        <v>1940</v>
      </c>
      <c r="U4" s="396">
        <v>1951</v>
      </c>
      <c r="V4" s="396">
        <v>1962</v>
      </c>
      <c r="W4" s="396">
        <v>1972</v>
      </c>
      <c r="X4" s="396">
        <v>1983</v>
      </c>
      <c r="Y4" s="396">
        <v>1994</v>
      </c>
      <c r="Z4" s="396">
        <v>2005</v>
      </c>
      <c r="AA4" s="396">
        <v>2016</v>
      </c>
      <c r="AB4" s="396">
        <v>2027</v>
      </c>
      <c r="AC4" s="396">
        <v>2037</v>
      </c>
      <c r="AD4" s="396">
        <v>2048</v>
      </c>
      <c r="AE4" s="396">
        <v>2058</v>
      </c>
      <c r="AF4" s="396">
        <v>2068</v>
      </c>
      <c r="AG4" s="396">
        <v>2077</v>
      </c>
      <c r="AH4" s="396">
        <v>2087</v>
      </c>
      <c r="AI4" s="396">
        <v>2096</v>
      </c>
      <c r="AJ4" s="396">
        <v>2105</v>
      </c>
      <c r="AK4" s="396">
        <v>2115</v>
      </c>
      <c r="AL4" s="396">
        <v>2124</v>
      </c>
      <c r="AM4" s="396">
        <v>2133</v>
      </c>
      <c r="AN4" s="396">
        <v>2142</v>
      </c>
      <c r="AO4" s="396">
        <v>2152</v>
      </c>
      <c r="AP4" s="396">
        <v>2161</v>
      </c>
      <c r="AQ4" s="396">
        <v>2170</v>
      </c>
      <c r="AR4" s="396">
        <v>2179</v>
      </c>
      <c r="AS4" s="396">
        <v>2188</v>
      </c>
      <c r="AT4" s="396">
        <v>2197</v>
      </c>
      <c r="AU4" s="396">
        <v>2205</v>
      </c>
      <c r="AV4" s="396">
        <v>2213</v>
      </c>
      <c r="AW4" s="396">
        <v>2221</v>
      </c>
      <c r="AX4" s="396">
        <v>2228</v>
      </c>
      <c r="AY4" s="396">
        <v>2236</v>
      </c>
      <c r="AZ4" s="396">
        <v>2243</v>
      </c>
      <c r="BA4" s="396">
        <v>2251</v>
      </c>
      <c r="BB4" s="396">
        <v>2259</v>
      </c>
      <c r="BC4" s="396">
        <v>2267</v>
      </c>
      <c r="BD4" s="396">
        <v>2275</v>
      </c>
      <c r="BE4" s="396">
        <v>2283</v>
      </c>
      <c r="BF4" s="396">
        <v>2292</v>
      </c>
      <c r="BG4" s="396">
        <v>2300</v>
      </c>
      <c r="BH4" s="396">
        <v>2308</v>
      </c>
      <c r="BI4" s="396">
        <v>2316</v>
      </c>
      <c r="BJ4" s="396">
        <v>2323</v>
      </c>
      <c r="BK4" s="396">
        <v>2331</v>
      </c>
      <c r="BL4" s="396">
        <v>2338</v>
      </c>
      <c r="BM4" s="396">
        <v>2346</v>
      </c>
      <c r="BN4" s="396">
        <v>2353</v>
      </c>
      <c r="BO4" s="396">
        <v>2360</v>
      </c>
      <c r="BP4" s="396">
        <v>2367</v>
      </c>
      <c r="BQ4" s="396">
        <v>2374</v>
      </c>
      <c r="BR4" s="396">
        <v>2381</v>
      </c>
      <c r="BS4" s="396">
        <v>2386</v>
      </c>
      <c r="BT4" s="396">
        <v>2392</v>
      </c>
      <c r="BU4" s="396">
        <v>2397</v>
      </c>
      <c r="BV4" s="396">
        <v>2399</v>
      </c>
      <c r="BW4" s="396">
        <v>2401</v>
      </c>
      <c r="BX4" s="396">
        <v>2402</v>
      </c>
      <c r="BY4" s="396">
        <v>2402</v>
      </c>
      <c r="BZ4" s="396">
        <v>2401</v>
      </c>
      <c r="CA4" s="396">
        <v>2400</v>
      </c>
      <c r="CB4" s="396">
        <v>2399</v>
      </c>
      <c r="CC4" s="396">
        <v>2398</v>
      </c>
      <c r="CD4" s="396">
        <v>2396</v>
      </c>
      <c r="CE4" s="396">
        <v>2398</v>
      </c>
      <c r="CF4" s="396">
        <v>2400</v>
      </c>
      <c r="CG4" s="396">
        <v>2402</v>
      </c>
      <c r="CH4" s="396">
        <v>2407</v>
      </c>
      <c r="CI4" s="396">
        <v>2412</v>
      </c>
      <c r="CJ4" s="396">
        <v>2417</v>
      </c>
      <c r="CK4" s="396">
        <v>2422</v>
      </c>
      <c r="CL4" s="396">
        <v>2428</v>
      </c>
      <c r="CM4" s="396">
        <v>2433</v>
      </c>
      <c r="CN4" s="396">
        <v>2439</v>
      </c>
      <c r="CO4" s="396">
        <v>2445</v>
      </c>
    </row>
    <row r="5" spans="1:93" hidden="1" x14ac:dyDescent="0.3">
      <c r="A5" s="396">
        <v>394463</v>
      </c>
      <c r="B5" s="396" t="s">
        <v>1392</v>
      </c>
      <c r="C5" s="396">
        <v>3</v>
      </c>
      <c r="D5" s="396">
        <v>1501</v>
      </c>
      <c r="E5" s="396">
        <v>1505</v>
      </c>
      <c r="F5" s="396">
        <v>1509</v>
      </c>
      <c r="G5" s="396">
        <v>1513</v>
      </c>
      <c r="H5" s="396">
        <v>1517</v>
      </c>
      <c r="I5" s="396">
        <v>1520</v>
      </c>
      <c r="J5" s="396">
        <v>1524</v>
      </c>
      <c r="K5" s="396">
        <v>1528</v>
      </c>
      <c r="L5" s="396">
        <v>1532</v>
      </c>
      <c r="M5" s="396">
        <v>1535</v>
      </c>
      <c r="N5" s="396">
        <v>1539</v>
      </c>
      <c r="O5" s="396">
        <v>1543</v>
      </c>
      <c r="P5" s="396">
        <v>1546</v>
      </c>
      <c r="Q5" s="396">
        <v>1550</v>
      </c>
      <c r="R5" s="396">
        <v>1554</v>
      </c>
      <c r="S5" s="396">
        <v>1558</v>
      </c>
      <c r="T5" s="396">
        <v>1562</v>
      </c>
      <c r="U5" s="396">
        <v>1566</v>
      </c>
      <c r="V5" s="396">
        <v>1570</v>
      </c>
      <c r="W5" s="396">
        <v>1575</v>
      </c>
      <c r="X5" s="396">
        <v>1580</v>
      </c>
      <c r="Y5" s="396">
        <v>1585</v>
      </c>
      <c r="Z5" s="396">
        <v>1590</v>
      </c>
      <c r="AA5" s="396">
        <v>1595</v>
      </c>
      <c r="AB5" s="396">
        <v>1600</v>
      </c>
      <c r="AC5" s="396">
        <v>1604</v>
      </c>
      <c r="AD5" s="396">
        <v>1608</v>
      </c>
      <c r="AE5" s="396">
        <v>1612</v>
      </c>
      <c r="AF5" s="396">
        <v>1615</v>
      </c>
      <c r="AG5" s="396">
        <v>1618</v>
      </c>
      <c r="AH5" s="396">
        <v>1621</v>
      </c>
      <c r="AI5" s="396">
        <v>1624</v>
      </c>
      <c r="AJ5" s="396">
        <v>1627</v>
      </c>
      <c r="AK5" s="396">
        <v>1630</v>
      </c>
      <c r="AL5" s="396">
        <v>1633</v>
      </c>
      <c r="AM5" s="396">
        <v>1635</v>
      </c>
      <c r="AN5" s="396">
        <v>1638</v>
      </c>
      <c r="AO5" s="396">
        <v>1641</v>
      </c>
      <c r="AP5" s="396">
        <v>1643</v>
      </c>
      <c r="AQ5" s="396">
        <v>1646</v>
      </c>
      <c r="AR5" s="396">
        <v>1649</v>
      </c>
      <c r="AS5" s="396">
        <v>1652</v>
      </c>
      <c r="AT5" s="396">
        <v>1655</v>
      </c>
      <c r="AU5" s="396">
        <v>1658</v>
      </c>
      <c r="AV5" s="396">
        <v>1660</v>
      </c>
      <c r="AW5" s="396">
        <v>1663</v>
      </c>
      <c r="AX5" s="396">
        <v>1666</v>
      </c>
      <c r="AY5" s="396">
        <v>1668</v>
      </c>
      <c r="AZ5" s="396">
        <v>1671</v>
      </c>
      <c r="BA5" s="396">
        <v>1673</v>
      </c>
      <c r="BB5" s="396">
        <v>1676</v>
      </c>
      <c r="BC5" s="396">
        <v>1679</v>
      </c>
      <c r="BD5" s="396">
        <v>1682</v>
      </c>
      <c r="BE5" s="396">
        <v>1685</v>
      </c>
      <c r="BF5" s="396">
        <v>1688</v>
      </c>
      <c r="BG5" s="396">
        <v>1691</v>
      </c>
      <c r="BH5" s="396">
        <v>1694</v>
      </c>
      <c r="BI5" s="396">
        <v>1697</v>
      </c>
      <c r="BJ5" s="396">
        <v>1701</v>
      </c>
      <c r="BK5" s="396">
        <v>1704</v>
      </c>
      <c r="BL5" s="396">
        <v>1708</v>
      </c>
      <c r="BM5" s="396">
        <v>1712</v>
      </c>
      <c r="BN5" s="396">
        <v>1716</v>
      </c>
      <c r="BO5" s="396">
        <v>1720</v>
      </c>
      <c r="BP5" s="396">
        <v>1724</v>
      </c>
      <c r="BQ5" s="396">
        <v>1728</v>
      </c>
      <c r="BR5" s="396">
        <v>1732</v>
      </c>
      <c r="BS5" s="396">
        <v>1735</v>
      </c>
      <c r="BT5" s="396">
        <v>1738</v>
      </c>
      <c r="BU5" s="396">
        <v>1742</v>
      </c>
      <c r="BV5" s="396">
        <v>1743</v>
      </c>
      <c r="BW5" s="396">
        <v>1744</v>
      </c>
      <c r="BX5" s="396">
        <v>1745</v>
      </c>
      <c r="BY5" s="396">
        <v>1743</v>
      </c>
      <c r="BZ5" s="396">
        <v>1742</v>
      </c>
      <c r="CA5" s="396">
        <v>1740</v>
      </c>
      <c r="CB5" s="396">
        <v>1737</v>
      </c>
      <c r="CC5" s="396">
        <v>1733</v>
      </c>
      <c r="CD5" s="396">
        <v>1730</v>
      </c>
      <c r="CE5" s="396">
        <v>1728</v>
      </c>
      <c r="CF5" s="396">
        <v>1727</v>
      </c>
      <c r="CG5" s="396">
        <v>1725</v>
      </c>
      <c r="CH5" s="396">
        <v>1725</v>
      </c>
      <c r="CI5" s="396">
        <v>1726</v>
      </c>
      <c r="CJ5" s="396">
        <v>1726</v>
      </c>
      <c r="CK5" s="396">
        <v>1726</v>
      </c>
      <c r="CL5" s="396">
        <v>1727</v>
      </c>
      <c r="CM5" s="396">
        <v>1728</v>
      </c>
      <c r="CN5" s="396">
        <v>1729</v>
      </c>
      <c r="CO5" s="396">
        <v>1730</v>
      </c>
    </row>
    <row r="6" spans="1:93" hidden="1" x14ac:dyDescent="0.3">
      <c r="A6" s="396">
        <v>394514</v>
      </c>
      <c r="B6" s="396" t="s">
        <v>1391</v>
      </c>
      <c r="C6" s="396">
        <v>4</v>
      </c>
      <c r="D6" s="396">
        <v>1178</v>
      </c>
      <c r="E6" s="396">
        <v>1182</v>
      </c>
      <c r="F6" s="396">
        <v>1186</v>
      </c>
      <c r="G6" s="396">
        <v>1190</v>
      </c>
      <c r="H6" s="396">
        <v>1194</v>
      </c>
      <c r="I6" s="396">
        <v>1197</v>
      </c>
      <c r="J6" s="396">
        <v>1201</v>
      </c>
      <c r="K6" s="396">
        <v>1205</v>
      </c>
      <c r="L6" s="396">
        <v>1209</v>
      </c>
      <c r="M6" s="396">
        <v>1213</v>
      </c>
      <c r="N6" s="396">
        <v>1217</v>
      </c>
      <c r="O6" s="396">
        <v>1221</v>
      </c>
      <c r="P6" s="396">
        <v>1226</v>
      </c>
      <c r="Q6" s="396">
        <v>1231</v>
      </c>
      <c r="R6" s="396">
        <v>1235</v>
      </c>
      <c r="S6" s="396">
        <v>1240</v>
      </c>
      <c r="T6" s="396">
        <v>1245</v>
      </c>
      <c r="U6" s="396">
        <v>1250</v>
      </c>
      <c r="V6" s="396">
        <v>1254</v>
      </c>
      <c r="W6" s="396">
        <v>1259</v>
      </c>
      <c r="X6" s="396">
        <v>1264</v>
      </c>
      <c r="Y6" s="396">
        <v>1269</v>
      </c>
      <c r="Z6" s="396">
        <v>1274</v>
      </c>
      <c r="AA6" s="396">
        <v>1279</v>
      </c>
      <c r="AB6" s="396">
        <v>1284</v>
      </c>
      <c r="AC6" s="396">
        <v>1290</v>
      </c>
      <c r="AD6" s="396">
        <v>1295</v>
      </c>
      <c r="AE6" s="396">
        <v>1301</v>
      </c>
      <c r="AF6" s="396">
        <v>1306</v>
      </c>
      <c r="AG6" s="396">
        <v>1312</v>
      </c>
      <c r="AH6" s="396">
        <v>1317</v>
      </c>
      <c r="AI6" s="396">
        <v>1322</v>
      </c>
      <c r="AJ6" s="396">
        <v>1327</v>
      </c>
      <c r="AK6" s="396">
        <v>1332</v>
      </c>
      <c r="AL6" s="396">
        <v>1337</v>
      </c>
      <c r="AM6" s="396">
        <v>1342</v>
      </c>
      <c r="AN6" s="396">
        <v>1346</v>
      </c>
      <c r="AO6" s="396">
        <v>1351</v>
      </c>
      <c r="AP6" s="396">
        <v>1356</v>
      </c>
      <c r="AQ6" s="396">
        <v>1360</v>
      </c>
      <c r="AR6" s="396">
        <v>1365</v>
      </c>
      <c r="AS6" s="396">
        <v>1369</v>
      </c>
      <c r="AT6" s="396">
        <v>1374</v>
      </c>
      <c r="AU6" s="396">
        <v>1378</v>
      </c>
      <c r="AV6" s="396">
        <v>1382</v>
      </c>
      <c r="AW6" s="396">
        <v>1386</v>
      </c>
      <c r="AX6" s="396">
        <v>1390</v>
      </c>
      <c r="AY6" s="396">
        <v>1394</v>
      </c>
      <c r="AZ6" s="396">
        <v>1397</v>
      </c>
      <c r="BA6" s="396">
        <v>1401</v>
      </c>
      <c r="BB6" s="396">
        <v>1405</v>
      </c>
      <c r="BC6" s="396">
        <v>1409</v>
      </c>
      <c r="BD6" s="396">
        <v>1413</v>
      </c>
      <c r="BE6" s="396">
        <v>1417</v>
      </c>
      <c r="BF6" s="396">
        <v>1421</v>
      </c>
      <c r="BG6" s="396">
        <v>1425</v>
      </c>
      <c r="BH6" s="396">
        <v>1429</v>
      </c>
      <c r="BI6" s="396">
        <v>1434</v>
      </c>
      <c r="BJ6" s="396">
        <v>1438</v>
      </c>
      <c r="BK6" s="396">
        <v>1443</v>
      </c>
      <c r="BL6" s="396">
        <v>1447</v>
      </c>
      <c r="BM6" s="396">
        <v>1452</v>
      </c>
      <c r="BN6" s="396">
        <v>1456</v>
      </c>
      <c r="BO6" s="396">
        <v>1461</v>
      </c>
      <c r="BP6" s="396">
        <v>1465</v>
      </c>
      <c r="BQ6" s="396">
        <v>1469</v>
      </c>
      <c r="BR6" s="396">
        <v>1474</v>
      </c>
      <c r="BS6" s="396">
        <v>1477</v>
      </c>
      <c r="BT6" s="396">
        <v>1480</v>
      </c>
      <c r="BU6" s="396">
        <v>1484</v>
      </c>
      <c r="BV6" s="396">
        <v>1486</v>
      </c>
      <c r="BW6" s="396">
        <v>1488</v>
      </c>
      <c r="BX6" s="396">
        <v>1490</v>
      </c>
      <c r="BY6" s="396">
        <v>1491</v>
      </c>
      <c r="BZ6" s="396">
        <v>1493</v>
      </c>
      <c r="CA6" s="396">
        <v>1495</v>
      </c>
      <c r="CB6" s="396">
        <v>1497</v>
      </c>
      <c r="CC6" s="396">
        <v>1500</v>
      </c>
      <c r="CD6" s="396">
        <v>1502</v>
      </c>
      <c r="CE6" s="396">
        <v>1508</v>
      </c>
      <c r="CF6" s="396">
        <v>1514</v>
      </c>
      <c r="CG6" s="396">
        <v>1521</v>
      </c>
      <c r="CH6" s="396">
        <v>1529</v>
      </c>
      <c r="CI6" s="396">
        <v>1537</v>
      </c>
      <c r="CJ6" s="396">
        <v>1546</v>
      </c>
      <c r="CK6" s="396">
        <v>1554</v>
      </c>
      <c r="CL6" s="396">
        <v>1563</v>
      </c>
      <c r="CM6" s="396">
        <v>1572</v>
      </c>
      <c r="CN6" s="396">
        <v>1581</v>
      </c>
      <c r="CO6" s="396">
        <v>1591</v>
      </c>
    </row>
    <row r="7" spans="1:93" hidden="1" x14ac:dyDescent="0.3">
      <c r="A7" s="396">
        <v>394974</v>
      </c>
      <c r="B7" s="396" t="s">
        <v>1390</v>
      </c>
      <c r="C7" s="396">
        <v>5</v>
      </c>
      <c r="D7" s="396">
        <v>1395</v>
      </c>
      <c r="E7" s="396">
        <v>1398</v>
      </c>
      <c r="F7" s="396">
        <v>1401</v>
      </c>
      <c r="G7" s="396">
        <v>1404</v>
      </c>
      <c r="H7" s="396">
        <v>1406</v>
      </c>
      <c r="I7" s="396">
        <v>1409</v>
      </c>
      <c r="J7" s="396">
        <v>1412</v>
      </c>
      <c r="K7" s="396">
        <v>1415</v>
      </c>
      <c r="L7" s="396">
        <v>1418</v>
      </c>
      <c r="M7" s="396">
        <v>1421</v>
      </c>
      <c r="N7" s="396">
        <v>1424</v>
      </c>
      <c r="O7" s="396">
        <v>1427</v>
      </c>
      <c r="P7" s="396">
        <v>1431</v>
      </c>
      <c r="Q7" s="396">
        <v>1434</v>
      </c>
      <c r="R7" s="396">
        <v>1437</v>
      </c>
      <c r="S7" s="396">
        <v>1440</v>
      </c>
      <c r="T7" s="396">
        <v>1443</v>
      </c>
      <c r="U7" s="396">
        <v>1447</v>
      </c>
      <c r="V7" s="396">
        <v>1450</v>
      </c>
      <c r="W7" s="396">
        <v>1454</v>
      </c>
      <c r="X7" s="396">
        <v>1458</v>
      </c>
      <c r="Y7" s="396">
        <v>1462</v>
      </c>
      <c r="Z7" s="396">
        <v>1466</v>
      </c>
      <c r="AA7" s="396">
        <v>1469</v>
      </c>
      <c r="AB7" s="396">
        <v>1473</v>
      </c>
      <c r="AC7" s="396">
        <v>1476</v>
      </c>
      <c r="AD7" s="396">
        <v>1480</v>
      </c>
      <c r="AE7" s="396">
        <v>1483</v>
      </c>
      <c r="AF7" s="396">
        <v>1486</v>
      </c>
      <c r="AG7" s="396">
        <v>1489</v>
      </c>
      <c r="AH7" s="396">
        <v>1493</v>
      </c>
      <c r="AI7" s="396">
        <v>1495</v>
      </c>
      <c r="AJ7" s="396">
        <v>1498</v>
      </c>
      <c r="AK7" s="396">
        <v>1501</v>
      </c>
      <c r="AL7" s="396">
        <v>1504</v>
      </c>
      <c r="AM7" s="396">
        <v>1506</v>
      </c>
      <c r="AN7" s="396">
        <v>1509</v>
      </c>
      <c r="AO7" s="396">
        <v>1512</v>
      </c>
      <c r="AP7" s="396">
        <v>1514</v>
      </c>
      <c r="AQ7" s="396">
        <v>1517</v>
      </c>
      <c r="AR7" s="396">
        <v>1520</v>
      </c>
      <c r="AS7" s="396">
        <v>1523</v>
      </c>
      <c r="AT7" s="396">
        <v>1526</v>
      </c>
      <c r="AU7" s="396">
        <v>1529</v>
      </c>
      <c r="AV7" s="396">
        <v>1532</v>
      </c>
      <c r="AW7" s="396">
        <v>1536</v>
      </c>
      <c r="AX7" s="396">
        <v>1539</v>
      </c>
      <c r="AY7" s="396">
        <v>1542</v>
      </c>
      <c r="AZ7" s="396">
        <v>1546</v>
      </c>
      <c r="BA7" s="396">
        <v>1550</v>
      </c>
      <c r="BB7" s="396">
        <v>1554</v>
      </c>
      <c r="BC7" s="396">
        <v>1557</v>
      </c>
      <c r="BD7" s="396">
        <v>1561</v>
      </c>
      <c r="BE7" s="396">
        <v>1566</v>
      </c>
      <c r="BF7" s="396">
        <v>1570</v>
      </c>
      <c r="BG7" s="396">
        <v>1574</v>
      </c>
      <c r="BH7" s="396">
        <v>1578</v>
      </c>
      <c r="BI7" s="396">
        <v>1583</v>
      </c>
      <c r="BJ7" s="396">
        <v>1587</v>
      </c>
      <c r="BK7" s="396">
        <v>1591</v>
      </c>
      <c r="BL7" s="396">
        <v>1596</v>
      </c>
      <c r="BM7" s="396">
        <v>1600</v>
      </c>
      <c r="BN7" s="396">
        <v>1605</v>
      </c>
      <c r="BO7" s="396">
        <v>1609</v>
      </c>
      <c r="BP7" s="396">
        <v>1613</v>
      </c>
      <c r="BQ7" s="396">
        <v>1617</v>
      </c>
      <c r="BR7" s="396">
        <v>1621</v>
      </c>
      <c r="BS7" s="396">
        <v>1625</v>
      </c>
      <c r="BT7" s="396">
        <v>1629</v>
      </c>
      <c r="BU7" s="396">
        <v>1632</v>
      </c>
      <c r="BV7" s="396">
        <v>1635</v>
      </c>
      <c r="BW7" s="396">
        <v>1637</v>
      </c>
      <c r="BX7" s="396">
        <v>1640</v>
      </c>
      <c r="BY7" s="396">
        <v>1642</v>
      </c>
      <c r="BZ7" s="396">
        <v>1644</v>
      </c>
      <c r="CA7" s="396">
        <v>1646</v>
      </c>
      <c r="CB7" s="396">
        <v>1649</v>
      </c>
      <c r="CC7" s="396">
        <v>1651</v>
      </c>
      <c r="CD7" s="396">
        <v>1653</v>
      </c>
      <c r="CE7" s="396">
        <v>1657</v>
      </c>
      <c r="CF7" s="396">
        <v>1661</v>
      </c>
      <c r="CG7" s="396">
        <v>1665</v>
      </c>
      <c r="CH7" s="396">
        <v>1670</v>
      </c>
      <c r="CI7" s="396">
        <v>1674</v>
      </c>
      <c r="CJ7" s="396">
        <v>1679</v>
      </c>
      <c r="CK7" s="396">
        <v>1684</v>
      </c>
      <c r="CL7" s="396">
        <v>1689</v>
      </c>
      <c r="CM7" s="396">
        <v>1694</v>
      </c>
      <c r="CN7" s="396">
        <v>1700</v>
      </c>
      <c r="CO7" s="396">
        <v>1705</v>
      </c>
    </row>
    <row r="8" spans="1:93" hidden="1" x14ac:dyDescent="0.3">
      <c r="A8" s="396">
        <v>394692</v>
      </c>
      <c r="B8" s="396" t="s">
        <v>1389</v>
      </c>
      <c r="C8" s="396">
        <v>6</v>
      </c>
      <c r="D8" s="396">
        <v>1191</v>
      </c>
      <c r="E8" s="396">
        <v>1197</v>
      </c>
      <c r="F8" s="396">
        <v>1204</v>
      </c>
      <c r="G8" s="396">
        <v>1211</v>
      </c>
      <c r="H8" s="396">
        <v>1218</v>
      </c>
      <c r="I8" s="396">
        <v>1225</v>
      </c>
      <c r="J8" s="396">
        <v>1231</v>
      </c>
      <c r="K8" s="396">
        <v>1238</v>
      </c>
      <c r="L8" s="396">
        <v>1244</v>
      </c>
      <c r="M8" s="396">
        <v>1251</v>
      </c>
      <c r="N8" s="396">
        <v>1256</v>
      </c>
      <c r="O8" s="396">
        <v>1261</v>
      </c>
      <c r="P8" s="396">
        <v>1267</v>
      </c>
      <c r="Q8" s="396">
        <v>1270</v>
      </c>
      <c r="R8" s="396">
        <v>1274</v>
      </c>
      <c r="S8" s="396">
        <v>1278</v>
      </c>
      <c r="T8" s="396">
        <v>1281</v>
      </c>
      <c r="U8" s="396">
        <v>1284</v>
      </c>
      <c r="V8" s="396">
        <v>1287</v>
      </c>
      <c r="W8" s="396">
        <v>1289</v>
      </c>
      <c r="X8" s="396">
        <v>1292</v>
      </c>
      <c r="Y8" s="396">
        <v>1294</v>
      </c>
      <c r="Z8" s="396">
        <v>1295</v>
      </c>
      <c r="AA8" s="396">
        <v>1297</v>
      </c>
      <c r="AB8" s="396">
        <v>1298</v>
      </c>
      <c r="AC8" s="396">
        <v>1298</v>
      </c>
      <c r="AD8" s="396">
        <v>1299</v>
      </c>
      <c r="AE8" s="396">
        <v>1299</v>
      </c>
      <c r="AF8" s="396">
        <v>1298</v>
      </c>
      <c r="AG8" s="396">
        <v>1298</v>
      </c>
      <c r="AH8" s="396">
        <v>1298</v>
      </c>
      <c r="AI8" s="396">
        <v>1297</v>
      </c>
      <c r="AJ8" s="396">
        <v>1296</v>
      </c>
      <c r="AK8" s="396">
        <v>1295</v>
      </c>
      <c r="AL8" s="396">
        <v>1295</v>
      </c>
      <c r="AM8" s="396">
        <v>1295</v>
      </c>
      <c r="AN8" s="396">
        <v>1295</v>
      </c>
      <c r="AO8" s="396">
        <v>1296</v>
      </c>
      <c r="AP8" s="396">
        <v>1297</v>
      </c>
      <c r="AQ8" s="396">
        <v>1298</v>
      </c>
      <c r="AR8" s="396">
        <v>1301</v>
      </c>
      <c r="AS8" s="396">
        <v>1304</v>
      </c>
      <c r="AT8" s="396">
        <v>1307</v>
      </c>
      <c r="AU8" s="396">
        <v>1312</v>
      </c>
      <c r="AV8" s="396">
        <v>1316</v>
      </c>
      <c r="AW8" s="396">
        <v>1320</v>
      </c>
      <c r="AX8" s="396">
        <v>1324</v>
      </c>
      <c r="AY8" s="396">
        <v>1328</v>
      </c>
      <c r="AZ8" s="396">
        <v>1332</v>
      </c>
      <c r="BA8" s="396">
        <v>1336</v>
      </c>
      <c r="BB8" s="396">
        <v>1339</v>
      </c>
      <c r="BC8" s="396">
        <v>1343</v>
      </c>
      <c r="BD8" s="396">
        <v>1345</v>
      </c>
      <c r="BE8" s="396">
        <v>1348</v>
      </c>
      <c r="BF8" s="396">
        <v>1350</v>
      </c>
      <c r="BG8" s="396">
        <v>1352</v>
      </c>
      <c r="BH8" s="396">
        <v>1353</v>
      </c>
      <c r="BI8" s="396">
        <v>1355</v>
      </c>
      <c r="BJ8" s="396">
        <v>1357</v>
      </c>
      <c r="BK8" s="396">
        <v>1359</v>
      </c>
      <c r="BL8" s="396">
        <v>1361</v>
      </c>
      <c r="BM8" s="396">
        <v>1363</v>
      </c>
      <c r="BN8" s="396">
        <v>1365</v>
      </c>
      <c r="BO8" s="396">
        <v>1367</v>
      </c>
      <c r="BP8" s="396">
        <v>1369</v>
      </c>
      <c r="BQ8" s="396">
        <v>1371</v>
      </c>
      <c r="BR8" s="396">
        <v>1373</v>
      </c>
      <c r="BS8" s="396">
        <v>1374</v>
      </c>
      <c r="BT8" s="396">
        <v>1376</v>
      </c>
      <c r="BU8" s="396">
        <v>1378</v>
      </c>
      <c r="BV8" s="396">
        <v>1378</v>
      </c>
      <c r="BW8" s="396">
        <v>1378</v>
      </c>
      <c r="BX8" s="396">
        <v>1379</v>
      </c>
      <c r="BY8" s="396">
        <v>1379</v>
      </c>
      <c r="BZ8" s="396">
        <v>1378</v>
      </c>
      <c r="CA8" s="396">
        <v>1378</v>
      </c>
      <c r="CB8" s="396">
        <v>1378</v>
      </c>
      <c r="CC8" s="396">
        <v>1378</v>
      </c>
      <c r="CD8" s="396">
        <v>1378</v>
      </c>
      <c r="CE8" s="396">
        <v>1381</v>
      </c>
      <c r="CF8" s="396">
        <v>1383</v>
      </c>
      <c r="CG8" s="396">
        <v>1385</v>
      </c>
      <c r="CH8" s="396">
        <v>1389</v>
      </c>
      <c r="CI8" s="396">
        <v>1393</v>
      </c>
      <c r="CJ8" s="396">
        <v>1397</v>
      </c>
      <c r="CK8" s="396">
        <v>1401</v>
      </c>
      <c r="CL8" s="396">
        <v>1406</v>
      </c>
      <c r="CM8" s="396">
        <v>1410</v>
      </c>
      <c r="CN8" s="396">
        <v>1414</v>
      </c>
      <c r="CO8" s="396">
        <v>1419</v>
      </c>
    </row>
    <row r="9" spans="1:93" hidden="1" x14ac:dyDescent="0.3">
      <c r="A9" s="396">
        <v>395209</v>
      </c>
      <c r="B9" s="396" t="s">
        <v>1388</v>
      </c>
      <c r="C9" s="396">
        <v>7</v>
      </c>
      <c r="D9" s="396">
        <v>1847</v>
      </c>
      <c r="E9" s="396">
        <v>1851</v>
      </c>
      <c r="F9" s="396">
        <v>1854</v>
      </c>
      <c r="G9" s="396">
        <v>1857</v>
      </c>
      <c r="H9" s="396">
        <v>1860</v>
      </c>
      <c r="I9" s="396">
        <v>1863</v>
      </c>
      <c r="J9" s="396">
        <v>1866</v>
      </c>
      <c r="K9" s="396">
        <v>1868</v>
      </c>
      <c r="L9" s="396">
        <v>1871</v>
      </c>
      <c r="M9" s="396">
        <v>1874</v>
      </c>
      <c r="N9" s="396">
        <v>1876</v>
      </c>
      <c r="O9" s="396">
        <v>1879</v>
      </c>
      <c r="P9" s="396">
        <v>1881</v>
      </c>
      <c r="Q9" s="396">
        <v>1883</v>
      </c>
      <c r="R9" s="396">
        <v>1885</v>
      </c>
      <c r="S9" s="396">
        <v>1887</v>
      </c>
      <c r="T9" s="396">
        <v>1890</v>
      </c>
      <c r="U9" s="396">
        <v>1893</v>
      </c>
      <c r="V9" s="396">
        <v>1895</v>
      </c>
      <c r="W9" s="396">
        <v>1898</v>
      </c>
      <c r="X9" s="396">
        <v>1902</v>
      </c>
      <c r="Y9" s="396">
        <v>1905</v>
      </c>
      <c r="Z9" s="396">
        <v>1908</v>
      </c>
      <c r="AA9" s="396">
        <v>1911</v>
      </c>
      <c r="AB9" s="396">
        <v>1914</v>
      </c>
      <c r="AC9" s="396">
        <v>1917</v>
      </c>
      <c r="AD9" s="396">
        <v>1919</v>
      </c>
      <c r="AE9" s="396">
        <v>1922</v>
      </c>
      <c r="AF9" s="396">
        <v>1924</v>
      </c>
      <c r="AG9" s="396">
        <v>1926</v>
      </c>
      <c r="AH9" s="396">
        <v>1929</v>
      </c>
      <c r="AI9" s="396">
        <v>1931</v>
      </c>
      <c r="AJ9" s="396">
        <v>1934</v>
      </c>
      <c r="AK9" s="396">
        <v>1936</v>
      </c>
      <c r="AL9" s="396">
        <v>1939</v>
      </c>
      <c r="AM9" s="396">
        <v>1942</v>
      </c>
      <c r="AN9" s="396">
        <v>1945</v>
      </c>
      <c r="AO9" s="396">
        <v>1948</v>
      </c>
      <c r="AP9" s="396">
        <v>1951</v>
      </c>
      <c r="AQ9" s="396">
        <v>1955</v>
      </c>
      <c r="AR9" s="396">
        <v>1957</v>
      </c>
      <c r="AS9" s="396">
        <v>1960</v>
      </c>
      <c r="AT9" s="396">
        <v>1962</v>
      </c>
      <c r="AU9" s="396">
        <v>1964</v>
      </c>
      <c r="AV9" s="396">
        <v>1967</v>
      </c>
      <c r="AW9" s="396">
        <v>1969</v>
      </c>
      <c r="AX9" s="396">
        <v>1971</v>
      </c>
      <c r="AY9" s="396">
        <v>1974</v>
      </c>
      <c r="AZ9" s="396">
        <v>1976</v>
      </c>
      <c r="BA9" s="396">
        <v>1980</v>
      </c>
      <c r="BB9" s="396">
        <v>1983</v>
      </c>
      <c r="BC9" s="396">
        <v>1987</v>
      </c>
      <c r="BD9" s="396">
        <v>1991</v>
      </c>
      <c r="BE9" s="396">
        <v>1996</v>
      </c>
      <c r="BF9" s="396">
        <v>2000</v>
      </c>
      <c r="BG9" s="396">
        <v>2006</v>
      </c>
      <c r="BH9" s="396">
        <v>2011</v>
      </c>
      <c r="BI9" s="396">
        <v>2016</v>
      </c>
      <c r="BJ9" s="396">
        <v>2021</v>
      </c>
      <c r="BK9" s="396">
        <v>2026</v>
      </c>
      <c r="BL9" s="396">
        <v>2031</v>
      </c>
      <c r="BM9" s="396">
        <v>2036</v>
      </c>
      <c r="BN9" s="396">
        <v>2041</v>
      </c>
      <c r="BO9" s="396">
        <v>2046</v>
      </c>
      <c r="BP9" s="396">
        <v>2051</v>
      </c>
      <c r="BQ9" s="396">
        <v>2055</v>
      </c>
      <c r="BR9" s="396">
        <v>2060</v>
      </c>
      <c r="BS9" s="396">
        <v>2064</v>
      </c>
      <c r="BT9" s="396">
        <v>2067</v>
      </c>
      <c r="BU9" s="396">
        <v>2071</v>
      </c>
      <c r="BV9" s="396">
        <v>2071</v>
      </c>
      <c r="BW9" s="396">
        <v>2071</v>
      </c>
      <c r="BX9" s="396">
        <v>2072</v>
      </c>
      <c r="BY9" s="396">
        <v>2069</v>
      </c>
      <c r="BZ9" s="396">
        <v>2066</v>
      </c>
      <c r="CA9" s="396">
        <v>2063</v>
      </c>
      <c r="CB9" s="396">
        <v>2057</v>
      </c>
      <c r="CC9" s="396">
        <v>2052</v>
      </c>
      <c r="CD9" s="396">
        <v>2047</v>
      </c>
      <c r="CE9" s="396">
        <v>2043</v>
      </c>
      <c r="CF9" s="396">
        <v>2040</v>
      </c>
      <c r="CG9" s="396">
        <v>2036</v>
      </c>
      <c r="CH9" s="396">
        <v>2035</v>
      </c>
      <c r="CI9" s="396">
        <v>2034</v>
      </c>
      <c r="CJ9" s="396">
        <v>2033</v>
      </c>
      <c r="CK9" s="396">
        <v>2032</v>
      </c>
      <c r="CL9" s="396">
        <v>2031</v>
      </c>
      <c r="CM9" s="396">
        <v>2030</v>
      </c>
      <c r="CN9" s="396">
        <v>2030</v>
      </c>
      <c r="CO9" s="396">
        <v>2029</v>
      </c>
    </row>
    <row r="10" spans="1:93" hidden="1" x14ac:dyDescent="0.3">
      <c r="A10" s="396">
        <v>394856</v>
      </c>
      <c r="B10" s="396" t="s">
        <v>1387</v>
      </c>
      <c r="C10" s="396">
        <v>8</v>
      </c>
      <c r="D10" s="396">
        <v>1655</v>
      </c>
      <c r="E10" s="396">
        <v>1663</v>
      </c>
      <c r="F10" s="396">
        <v>1672</v>
      </c>
      <c r="G10" s="396">
        <v>1680</v>
      </c>
      <c r="H10" s="396">
        <v>1688</v>
      </c>
      <c r="I10" s="396">
        <v>1696</v>
      </c>
      <c r="J10" s="396">
        <v>1705</v>
      </c>
      <c r="K10" s="396">
        <v>1713</v>
      </c>
      <c r="L10" s="396">
        <v>1721</v>
      </c>
      <c r="M10" s="396">
        <v>1729</v>
      </c>
      <c r="N10" s="396">
        <v>1738</v>
      </c>
      <c r="O10" s="396">
        <v>1746</v>
      </c>
      <c r="P10" s="396">
        <v>1755</v>
      </c>
      <c r="Q10" s="396">
        <v>1763</v>
      </c>
      <c r="R10" s="396">
        <v>1771</v>
      </c>
      <c r="S10" s="396">
        <v>1780</v>
      </c>
      <c r="T10" s="396">
        <v>1788</v>
      </c>
      <c r="U10" s="396">
        <v>1797</v>
      </c>
      <c r="V10" s="396">
        <v>1805</v>
      </c>
      <c r="W10" s="396">
        <v>1813</v>
      </c>
      <c r="X10" s="396">
        <v>1821</v>
      </c>
      <c r="Y10" s="396">
        <v>1830</v>
      </c>
      <c r="Z10" s="396">
        <v>1836</v>
      </c>
      <c r="AA10" s="396">
        <v>1843</v>
      </c>
      <c r="AB10" s="396">
        <v>1850</v>
      </c>
      <c r="AC10" s="396">
        <v>1855</v>
      </c>
      <c r="AD10" s="396">
        <v>1860</v>
      </c>
      <c r="AE10" s="396">
        <v>1865</v>
      </c>
      <c r="AF10" s="396">
        <v>1869</v>
      </c>
      <c r="AG10" s="396">
        <v>1872</v>
      </c>
      <c r="AH10" s="396">
        <v>1876</v>
      </c>
      <c r="AI10" s="396">
        <v>1879</v>
      </c>
      <c r="AJ10" s="396">
        <v>1881</v>
      </c>
      <c r="AK10" s="396">
        <v>1884</v>
      </c>
      <c r="AL10" s="396">
        <v>1887</v>
      </c>
      <c r="AM10" s="396">
        <v>1890</v>
      </c>
      <c r="AN10" s="396">
        <v>1893</v>
      </c>
      <c r="AO10" s="396">
        <v>1897</v>
      </c>
      <c r="AP10" s="396">
        <v>1900</v>
      </c>
      <c r="AQ10" s="396">
        <v>1904</v>
      </c>
      <c r="AR10" s="396">
        <v>1908</v>
      </c>
      <c r="AS10" s="396">
        <v>1912</v>
      </c>
      <c r="AT10" s="396">
        <v>1916</v>
      </c>
      <c r="AU10" s="396">
        <v>1920</v>
      </c>
      <c r="AV10" s="396">
        <v>1924</v>
      </c>
      <c r="AW10" s="396">
        <v>1928</v>
      </c>
      <c r="AX10" s="396">
        <v>1932</v>
      </c>
      <c r="AY10" s="396">
        <v>1937</v>
      </c>
      <c r="AZ10" s="396">
        <v>1941</v>
      </c>
      <c r="BA10" s="396">
        <v>1945</v>
      </c>
      <c r="BB10" s="396">
        <v>1950</v>
      </c>
      <c r="BC10" s="396">
        <v>1955</v>
      </c>
      <c r="BD10" s="396">
        <v>1959</v>
      </c>
      <c r="BE10" s="396">
        <v>1964</v>
      </c>
      <c r="BF10" s="396">
        <v>1969</v>
      </c>
      <c r="BG10" s="396">
        <v>1974</v>
      </c>
      <c r="BH10" s="396">
        <v>1979</v>
      </c>
      <c r="BI10" s="396">
        <v>1983</v>
      </c>
      <c r="BJ10" s="396">
        <v>1988</v>
      </c>
      <c r="BK10" s="396">
        <v>1992</v>
      </c>
      <c r="BL10" s="396">
        <v>1996</v>
      </c>
      <c r="BM10" s="396">
        <v>2000</v>
      </c>
      <c r="BN10" s="396">
        <v>2005</v>
      </c>
      <c r="BO10" s="396">
        <v>2009</v>
      </c>
      <c r="BP10" s="396">
        <v>2013</v>
      </c>
      <c r="BQ10" s="396">
        <v>2018</v>
      </c>
      <c r="BR10" s="396">
        <v>2023</v>
      </c>
      <c r="BS10" s="396">
        <v>2027</v>
      </c>
      <c r="BT10" s="396">
        <v>2032</v>
      </c>
      <c r="BU10" s="396">
        <v>2036</v>
      </c>
      <c r="BV10" s="396">
        <v>2040</v>
      </c>
      <c r="BW10" s="396">
        <v>2043</v>
      </c>
      <c r="BX10" s="396">
        <v>2046</v>
      </c>
      <c r="BY10" s="396">
        <v>2049</v>
      </c>
      <c r="BZ10" s="396">
        <v>2052</v>
      </c>
      <c r="CA10" s="396">
        <v>2055</v>
      </c>
      <c r="CB10" s="396">
        <v>2059</v>
      </c>
      <c r="CC10" s="396">
        <v>2064</v>
      </c>
      <c r="CD10" s="396">
        <v>2068</v>
      </c>
      <c r="CE10" s="396">
        <v>2080</v>
      </c>
      <c r="CF10" s="396">
        <v>2091</v>
      </c>
      <c r="CG10" s="396">
        <v>2103</v>
      </c>
      <c r="CH10" s="396">
        <v>2119</v>
      </c>
      <c r="CI10" s="396">
        <v>2135</v>
      </c>
      <c r="CJ10" s="396">
        <v>2151</v>
      </c>
      <c r="CK10" s="396">
        <v>2168</v>
      </c>
      <c r="CL10" s="396">
        <v>2185</v>
      </c>
      <c r="CM10" s="396">
        <v>2202</v>
      </c>
      <c r="CN10" s="396">
        <v>2221</v>
      </c>
      <c r="CO10" s="396">
        <v>2239</v>
      </c>
    </row>
    <row r="11" spans="1:93" hidden="1" x14ac:dyDescent="0.3">
      <c r="A11" s="396">
        <v>394347</v>
      </c>
      <c r="B11" s="396" t="s">
        <v>1386</v>
      </c>
      <c r="C11" s="396">
        <v>9</v>
      </c>
      <c r="D11" s="396">
        <v>1108</v>
      </c>
      <c r="E11" s="396">
        <v>1112</v>
      </c>
      <c r="F11" s="396">
        <v>1116</v>
      </c>
      <c r="G11" s="396">
        <v>1120</v>
      </c>
      <c r="H11" s="396">
        <v>1124</v>
      </c>
      <c r="I11" s="396">
        <v>1128</v>
      </c>
      <c r="J11" s="396">
        <v>1132</v>
      </c>
      <c r="K11" s="396">
        <v>1136</v>
      </c>
      <c r="L11" s="396">
        <v>1140</v>
      </c>
      <c r="M11" s="396">
        <v>1144</v>
      </c>
      <c r="N11" s="396">
        <v>1149</v>
      </c>
      <c r="O11" s="396">
        <v>1154</v>
      </c>
      <c r="P11" s="396">
        <v>1159</v>
      </c>
      <c r="Q11" s="396">
        <v>1164</v>
      </c>
      <c r="R11" s="396">
        <v>1169</v>
      </c>
      <c r="S11" s="396">
        <v>1174</v>
      </c>
      <c r="T11" s="396">
        <v>1179</v>
      </c>
      <c r="U11" s="396">
        <v>1184</v>
      </c>
      <c r="V11" s="396">
        <v>1189</v>
      </c>
      <c r="W11" s="396">
        <v>1195</v>
      </c>
      <c r="X11" s="396">
        <v>1200</v>
      </c>
      <c r="Y11" s="396">
        <v>1205</v>
      </c>
      <c r="Z11" s="396">
        <v>1211</v>
      </c>
      <c r="AA11" s="396">
        <v>1217</v>
      </c>
      <c r="AB11" s="396">
        <v>1222</v>
      </c>
      <c r="AC11" s="396">
        <v>1228</v>
      </c>
      <c r="AD11" s="396">
        <v>1235</v>
      </c>
      <c r="AE11" s="396">
        <v>1241</v>
      </c>
      <c r="AF11" s="396">
        <v>1247</v>
      </c>
      <c r="AG11" s="396">
        <v>1253</v>
      </c>
      <c r="AH11" s="396">
        <v>1259</v>
      </c>
      <c r="AI11" s="396">
        <v>1265</v>
      </c>
      <c r="AJ11" s="396">
        <v>1271</v>
      </c>
      <c r="AK11" s="396">
        <v>1277</v>
      </c>
      <c r="AL11" s="396">
        <v>1282</v>
      </c>
      <c r="AM11" s="396">
        <v>1288</v>
      </c>
      <c r="AN11" s="396">
        <v>1294</v>
      </c>
      <c r="AO11" s="396">
        <v>1300</v>
      </c>
      <c r="AP11" s="396">
        <v>1305</v>
      </c>
      <c r="AQ11" s="396">
        <v>1311</v>
      </c>
      <c r="AR11" s="396">
        <v>1317</v>
      </c>
      <c r="AS11" s="396">
        <v>1323</v>
      </c>
      <c r="AT11" s="396">
        <v>1329</v>
      </c>
      <c r="AU11" s="396">
        <v>1335</v>
      </c>
      <c r="AV11" s="396">
        <v>1342</v>
      </c>
      <c r="AW11" s="396">
        <v>1348</v>
      </c>
      <c r="AX11" s="396">
        <v>1354</v>
      </c>
      <c r="AY11" s="396">
        <v>1360</v>
      </c>
      <c r="AZ11" s="396">
        <v>1366</v>
      </c>
      <c r="BA11" s="396">
        <v>1373</v>
      </c>
      <c r="BB11" s="396">
        <v>1379</v>
      </c>
      <c r="BC11" s="396">
        <v>1385</v>
      </c>
      <c r="BD11" s="396">
        <v>1392</v>
      </c>
      <c r="BE11" s="396">
        <v>1399</v>
      </c>
      <c r="BF11" s="396">
        <v>1406</v>
      </c>
      <c r="BG11" s="396">
        <v>1414</v>
      </c>
      <c r="BH11" s="396">
        <v>1421</v>
      </c>
      <c r="BI11" s="396">
        <v>1428</v>
      </c>
      <c r="BJ11" s="396">
        <v>1435</v>
      </c>
      <c r="BK11" s="396">
        <v>1442</v>
      </c>
      <c r="BL11" s="396">
        <v>1449</v>
      </c>
      <c r="BM11" s="396">
        <v>1456</v>
      </c>
      <c r="BN11" s="396">
        <v>1462</v>
      </c>
      <c r="BO11" s="396">
        <v>1469</v>
      </c>
      <c r="BP11" s="396">
        <v>1475</v>
      </c>
      <c r="BQ11" s="396">
        <v>1481</v>
      </c>
      <c r="BR11" s="396">
        <v>1486</v>
      </c>
      <c r="BS11" s="396">
        <v>1491</v>
      </c>
      <c r="BT11" s="396">
        <v>1496</v>
      </c>
      <c r="BU11" s="396">
        <v>1501</v>
      </c>
      <c r="BV11" s="396">
        <v>1505</v>
      </c>
      <c r="BW11" s="396">
        <v>1508</v>
      </c>
      <c r="BX11" s="396">
        <v>1512</v>
      </c>
      <c r="BY11" s="396">
        <v>1517</v>
      </c>
      <c r="BZ11" s="396">
        <v>1521</v>
      </c>
      <c r="CA11" s="396">
        <v>1526</v>
      </c>
      <c r="CB11" s="396">
        <v>1532</v>
      </c>
      <c r="CC11" s="396">
        <v>1539</v>
      </c>
      <c r="CD11" s="396">
        <v>1546</v>
      </c>
      <c r="CE11" s="396">
        <v>1558</v>
      </c>
      <c r="CF11" s="396">
        <v>1570</v>
      </c>
      <c r="CG11" s="396">
        <v>1582</v>
      </c>
      <c r="CH11" s="396">
        <v>1597</v>
      </c>
      <c r="CI11" s="396">
        <v>1612</v>
      </c>
      <c r="CJ11" s="396">
        <v>1627</v>
      </c>
      <c r="CK11" s="396">
        <v>1642</v>
      </c>
      <c r="CL11" s="396">
        <v>1657</v>
      </c>
      <c r="CM11" s="396">
        <v>1673</v>
      </c>
      <c r="CN11" s="396">
        <v>1689</v>
      </c>
      <c r="CO11" s="396">
        <v>1705</v>
      </c>
    </row>
    <row r="12" spans="1:93" hidden="1" x14ac:dyDescent="0.3">
      <c r="A12" s="396">
        <v>394404</v>
      </c>
      <c r="B12" s="396" t="s">
        <v>1385</v>
      </c>
      <c r="C12" s="396">
        <v>10</v>
      </c>
      <c r="D12" s="396">
        <v>2177</v>
      </c>
      <c r="E12" s="396">
        <v>2183</v>
      </c>
      <c r="F12" s="396">
        <v>2189</v>
      </c>
      <c r="G12" s="396">
        <v>2195</v>
      </c>
      <c r="H12" s="396">
        <v>2201</v>
      </c>
      <c r="I12" s="396">
        <v>2207</v>
      </c>
      <c r="J12" s="396">
        <v>2212</v>
      </c>
      <c r="K12" s="396">
        <v>2218</v>
      </c>
      <c r="L12" s="396">
        <v>2224</v>
      </c>
      <c r="M12" s="396">
        <v>2230</v>
      </c>
      <c r="N12" s="396">
        <v>2236</v>
      </c>
      <c r="O12" s="396">
        <v>2243</v>
      </c>
      <c r="P12" s="396">
        <v>2250</v>
      </c>
      <c r="Q12" s="396">
        <v>2256</v>
      </c>
      <c r="R12" s="396">
        <v>2262</v>
      </c>
      <c r="S12" s="396">
        <v>2268</v>
      </c>
      <c r="T12" s="396">
        <v>2275</v>
      </c>
      <c r="U12" s="396">
        <v>2282</v>
      </c>
      <c r="V12" s="396">
        <v>2289</v>
      </c>
      <c r="W12" s="396">
        <v>2298</v>
      </c>
      <c r="X12" s="396">
        <v>2306</v>
      </c>
      <c r="Y12" s="396">
        <v>2314</v>
      </c>
      <c r="Z12" s="396">
        <v>2322</v>
      </c>
      <c r="AA12" s="396">
        <v>2330</v>
      </c>
      <c r="AB12" s="396">
        <v>2338</v>
      </c>
      <c r="AC12" s="396">
        <v>2346</v>
      </c>
      <c r="AD12" s="396">
        <v>2354</v>
      </c>
      <c r="AE12" s="396">
        <v>2362</v>
      </c>
      <c r="AF12" s="396">
        <v>2369</v>
      </c>
      <c r="AG12" s="396">
        <v>2377</v>
      </c>
      <c r="AH12" s="396">
        <v>2384</v>
      </c>
      <c r="AI12" s="396">
        <v>2391</v>
      </c>
      <c r="AJ12" s="396">
        <v>2398</v>
      </c>
      <c r="AK12" s="396">
        <v>2405</v>
      </c>
      <c r="AL12" s="396">
        <v>2412</v>
      </c>
      <c r="AM12" s="396">
        <v>2418</v>
      </c>
      <c r="AN12" s="396">
        <v>2424</v>
      </c>
      <c r="AO12" s="396">
        <v>2431</v>
      </c>
      <c r="AP12" s="396">
        <v>2437</v>
      </c>
      <c r="AQ12" s="396">
        <v>2443</v>
      </c>
      <c r="AR12" s="396">
        <v>2449</v>
      </c>
      <c r="AS12" s="396">
        <v>2455</v>
      </c>
      <c r="AT12" s="396">
        <v>2461</v>
      </c>
      <c r="AU12" s="396">
        <v>2467</v>
      </c>
      <c r="AV12" s="396">
        <v>2473</v>
      </c>
      <c r="AW12" s="396">
        <v>2478</v>
      </c>
      <c r="AX12" s="396">
        <v>2484</v>
      </c>
      <c r="AY12" s="396">
        <v>2489</v>
      </c>
      <c r="AZ12" s="396">
        <v>2495</v>
      </c>
      <c r="BA12" s="396">
        <v>2501</v>
      </c>
      <c r="BB12" s="396">
        <v>2507</v>
      </c>
      <c r="BC12" s="396">
        <v>2513</v>
      </c>
      <c r="BD12" s="396">
        <v>2519</v>
      </c>
      <c r="BE12" s="396">
        <v>2526</v>
      </c>
      <c r="BF12" s="396">
        <v>2533</v>
      </c>
      <c r="BG12" s="396">
        <v>2539</v>
      </c>
      <c r="BH12" s="396">
        <v>2546</v>
      </c>
      <c r="BI12" s="396">
        <v>2553</v>
      </c>
      <c r="BJ12" s="396">
        <v>2560</v>
      </c>
      <c r="BK12" s="396">
        <v>2567</v>
      </c>
      <c r="BL12" s="396">
        <v>2574</v>
      </c>
      <c r="BM12" s="396">
        <v>2581</v>
      </c>
      <c r="BN12" s="396">
        <v>2588</v>
      </c>
      <c r="BO12" s="396">
        <v>2595</v>
      </c>
      <c r="BP12" s="396">
        <v>2602</v>
      </c>
      <c r="BQ12" s="396">
        <v>2609</v>
      </c>
      <c r="BR12" s="396">
        <v>2616</v>
      </c>
      <c r="BS12" s="396">
        <v>2621</v>
      </c>
      <c r="BT12" s="396">
        <v>2627</v>
      </c>
      <c r="BU12" s="396">
        <v>2632</v>
      </c>
      <c r="BV12" s="396">
        <v>2633</v>
      </c>
      <c r="BW12" s="396">
        <v>2633</v>
      </c>
      <c r="BX12" s="396">
        <v>2633</v>
      </c>
      <c r="BY12" s="396">
        <v>2627</v>
      </c>
      <c r="BZ12" s="396">
        <v>2620</v>
      </c>
      <c r="CA12" s="396">
        <v>2613</v>
      </c>
      <c r="CB12" s="396">
        <v>2602</v>
      </c>
      <c r="CC12" s="396">
        <v>2592</v>
      </c>
      <c r="CD12" s="396">
        <v>2581</v>
      </c>
      <c r="CE12" s="396">
        <v>2574</v>
      </c>
      <c r="CF12" s="396">
        <v>2568</v>
      </c>
      <c r="CG12" s="396">
        <v>2561</v>
      </c>
      <c r="CH12" s="396">
        <v>2558</v>
      </c>
      <c r="CI12" s="396">
        <v>2555</v>
      </c>
      <c r="CJ12" s="396">
        <v>2551</v>
      </c>
      <c r="CK12" s="396">
        <v>2549</v>
      </c>
      <c r="CL12" s="396">
        <v>2547</v>
      </c>
      <c r="CM12" s="396">
        <v>2544</v>
      </c>
      <c r="CN12" s="396">
        <v>2543</v>
      </c>
      <c r="CO12" s="396">
        <v>2542</v>
      </c>
    </row>
    <row r="13" spans="1:93" hidden="1" x14ac:dyDescent="0.3">
      <c r="A13" s="396">
        <v>395057</v>
      </c>
      <c r="B13" s="396" t="s">
        <v>1384</v>
      </c>
      <c r="C13" s="396">
        <v>11</v>
      </c>
      <c r="D13" s="396">
        <v>2164</v>
      </c>
      <c r="E13" s="396">
        <v>2197</v>
      </c>
      <c r="F13" s="396">
        <v>2231</v>
      </c>
      <c r="G13" s="396">
        <v>2264</v>
      </c>
      <c r="H13" s="396">
        <v>2296</v>
      </c>
      <c r="I13" s="396">
        <v>2329</v>
      </c>
      <c r="J13" s="396">
        <v>2362</v>
      </c>
      <c r="K13" s="396">
        <v>2394</v>
      </c>
      <c r="L13" s="396">
        <v>2427</v>
      </c>
      <c r="M13" s="396">
        <v>2459</v>
      </c>
      <c r="N13" s="396">
        <v>2490</v>
      </c>
      <c r="O13" s="396">
        <v>2521</v>
      </c>
      <c r="P13" s="396">
        <v>2552</v>
      </c>
      <c r="Q13" s="396">
        <v>2578</v>
      </c>
      <c r="R13" s="396">
        <v>2604</v>
      </c>
      <c r="S13" s="396">
        <v>2631</v>
      </c>
      <c r="T13" s="396">
        <v>2653</v>
      </c>
      <c r="U13" s="396">
        <v>2676</v>
      </c>
      <c r="V13" s="396">
        <v>2698</v>
      </c>
      <c r="W13" s="396">
        <v>2718</v>
      </c>
      <c r="X13" s="396">
        <v>2737</v>
      </c>
      <c r="Y13" s="396">
        <v>2756</v>
      </c>
      <c r="Z13" s="396">
        <v>2771</v>
      </c>
      <c r="AA13" s="396">
        <v>2786</v>
      </c>
      <c r="AB13" s="396">
        <v>2801</v>
      </c>
      <c r="AC13" s="396">
        <v>2811</v>
      </c>
      <c r="AD13" s="396">
        <v>2820</v>
      </c>
      <c r="AE13" s="396">
        <v>2830</v>
      </c>
      <c r="AF13" s="396">
        <v>2836</v>
      </c>
      <c r="AG13" s="396">
        <v>2841</v>
      </c>
      <c r="AH13" s="396">
        <v>2847</v>
      </c>
      <c r="AI13" s="396">
        <v>2851</v>
      </c>
      <c r="AJ13" s="396">
        <v>2854</v>
      </c>
      <c r="AK13" s="396">
        <v>2858</v>
      </c>
      <c r="AL13" s="396">
        <v>2863</v>
      </c>
      <c r="AM13" s="396">
        <v>2867</v>
      </c>
      <c r="AN13" s="396">
        <v>2872</v>
      </c>
      <c r="AO13" s="396">
        <v>2879</v>
      </c>
      <c r="AP13" s="396">
        <v>2885</v>
      </c>
      <c r="AQ13" s="396">
        <v>2892</v>
      </c>
      <c r="AR13" s="396">
        <v>2900</v>
      </c>
      <c r="AS13" s="396">
        <v>2908</v>
      </c>
      <c r="AT13" s="396">
        <v>2916</v>
      </c>
      <c r="AU13" s="396">
        <v>2924</v>
      </c>
      <c r="AV13" s="396">
        <v>2932</v>
      </c>
      <c r="AW13" s="396">
        <v>2940</v>
      </c>
      <c r="AX13" s="396">
        <v>2947</v>
      </c>
      <c r="AY13" s="396">
        <v>2955</v>
      </c>
      <c r="AZ13" s="396">
        <v>2962</v>
      </c>
      <c r="BA13" s="396">
        <v>2970</v>
      </c>
      <c r="BB13" s="396">
        <v>2977</v>
      </c>
      <c r="BC13" s="396">
        <v>2985</v>
      </c>
      <c r="BD13" s="396">
        <v>2994</v>
      </c>
      <c r="BE13" s="396">
        <v>3003</v>
      </c>
      <c r="BF13" s="396">
        <v>3012</v>
      </c>
      <c r="BG13" s="396">
        <v>3021</v>
      </c>
      <c r="BH13" s="396">
        <v>3030</v>
      </c>
      <c r="BI13" s="396">
        <v>3039</v>
      </c>
      <c r="BJ13" s="396">
        <v>3047</v>
      </c>
      <c r="BK13" s="396">
        <v>3056</v>
      </c>
      <c r="BL13" s="396">
        <v>3064</v>
      </c>
      <c r="BM13" s="396">
        <v>3072</v>
      </c>
      <c r="BN13" s="396">
        <v>3079</v>
      </c>
      <c r="BO13" s="396">
        <v>3087</v>
      </c>
      <c r="BP13" s="396">
        <v>3094</v>
      </c>
      <c r="BQ13" s="396">
        <v>3101</v>
      </c>
      <c r="BR13" s="396">
        <v>3108</v>
      </c>
      <c r="BS13" s="396">
        <v>3113</v>
      </c>
      <c r="BT13" s="396">
        <v>3118</v>
      </c>
      <c r="BU13" s="396">
        <v>3123</v>
      </c>
      <c r="BV13" s="396">
        <v>3121</v>
      </c>
      <c r="BW13" s="396">
        <v>3119</v>
      </c>
      <c r="BX13" s="396">
        <v>3117</v>
      </c>
      <c r="BY13" s="396">
        <v>3103</v>
      </c>
      <c r="BZ13" s="396">
        <v>3090</v>
      </c>
      <c r="CA13" s="396">
        <v>3076</v>
      </c>
      <c r="CB13" s="396">
        <v>3055</v>
      </c>
      <c r="CC13" s="396">
        <v>3034</v>
      </c>
      <c r="CD13" s="396">
        <v>3013</v>
      </c>
      <c r="CE13" s="396">
        <v>2996</v>
      </c>
      <c r="CF13" s="396">
        <v>2979</v>
      </c>
      <c r="CG13" s="396">
        <v>2962</v>
      </c>
      <c r="CH13" s="396">
        <v>2950</v>
      </c>
      <c r="CI13" s="396">
        <v>2938</v>
      </c>
      <c r="CJ13" s="396">
        <v>2925</v>
      </c>
      <c r="CK13" s="396">
        <v>2915</v>
      </c>
      <c r="CL13" s="396">
        <v>2904</v>
      </c>
      <c r="CM13" s="396">
        <v>2893</v>
      </c>
      <c r="CN13" s="396">
        <v>2884</v>
      </c>
      <c r="CO13" s="396">
        <v>2874</v>
      </c>
    </row>
    <row r="14" spans="1:93" hidden="1" x14ac:dyDescent="0.3">
      <c r="A14" s="396">
        <v>394532</v>
      </c>
      <c r="B14" s="396" t="s">
        <v>1383</v>
      </c>
      <c r="C14" s="396">
        <v>12</v>
      </c>
      <c r="D14" s="396">
        <v>1004</v>
      </c>
      <c r="E14" s="396">
        <v>1007</v>
      </c>
      <c r="F14" s="396">
        <v>1010</v>
      </c>
      <c r="G14" s="396">
        <v>1013</v>
      </c>
      <c r="H14" s="396">
        <v>1015</v>
      </c>
      <c r="I14" s="396">
        <v>1018</v>
      </c>
      <c r="J14" s="396">
        <v>1021</v>
      </c>
      <c r="K14" s="396">
        <v>1023</v>
      </c>
      <c r="L14" s="396">
        <v>1026</v>
      </c>
      <c r="M14" s="396">
        <v>1029</v>
      </c>
      <c r="N14" s="396">
        <v>1031</v>
      </c>
      <c r="O14" s="396">
        <v>1034</v>
      </c>
      <c r="P14" s="396">
        <v>1037</v>
      </c>
      <c r="Q14" s="396">
        <v>1039</v>
      </c>
      <c r="R14" s="396">
        <v>1042</v>
      </c>
      <c r="S14" s="396">
        <v>1044</v>
      </c>
      <c r="T14" s="396">
        <v>1047</v>
      </c>
      <c r="U14" s="396">
        <v>1050</v>
      </c>
      <c r="V14" s="396">
        <v>1052</v>
      </c>
      <c r="W14" s="396">
        <v>1055</v>
      </c>
      <c r="X14" s="396">
        <v>1058</v>
      </c>
      <c r="Y14" s="396">
        <v>1060</v>
      </c>
      <c r="Z14" s="396">
        <v>1063</v>
      </c>
      <c r="AA14" s="396">
        <v>1066</v>
      </c>
      <c r="AB14" s="396">
        <v>1069</v>
      </c>
      <c r="AC14" s="396">
        <v>1072</v>
      </c>
      <c r="AD14" s="396">
        <v>1075</v>
      </c>
      <c r="AE14" s="396">
        <v>1078</v>
      </c>
      <c r="AF14" s="396">
        <v>1081</v>
      </c>
      <c r="AG14" s="396">
        <v>1084</v>
      </c>
      <c r="AH14" s="396">
        <v>1087</v>
      </c>
      <c r="AI14" s="396">
        <v>1090</v>
      </c>
      <c r="AJ14" s="396">
        <v>1093</v>
      </c>
      <c r="AK14" s="396">
        <v>1096</v>
      </c>
      <c r="AL14" s="396">
        <v>1099</v>
      </c>
      <c r="AM14" s="396">
        <v>1102</v>
      </c>
      <c r="AN14" s="396">
        <v>1105</v>
      </c>
      <c r="AO14" s="396">
        <v>1109</v>
      </c>
      <c r="AP14" s="396">
        <v>1112</v>
      </c>
      <c r="AQ14" s="396">
        <v>1116</v>
      </c>
      <c r="AR14" s="396">
        <v>1119</v>
      </c>
      <c r="AS14" s="396">
        <v>1123</v>
      </c>
      <c r="AT14" s="396">
        <v>1127</v>
      </c>
      <c r="AU14" s="396">
        <v>1130</v>
      </c>
      <c r="AV14" s="396">
        <v>1134</v>
      </c>
      <c r="AW14" s="396">
        <v>1138</v>
      </c>
      <c r="AX14" s="396">
        <v>1141</v>
      </c>
      <c r="AY14" s="396">
        <v>1145</v>
      </c>
      <c r="AZ14" s="396">
        <v>1148</v>
      </c>
      <c r="BA14" s="396">
        <v>1152</v>
      </c>
      <c r="BB14" s="396">
        <v>1155</v>
      </c>
      <c r="BC14" s="396">
        <v>1159</v>
      </c>
      <c r="BD14" s="396">
        <v>1162</v>
      </c>
      <c r="BE14" s="396">
        <v>1166</v>
      </c>
      <c r="BF14" s="396">
        <v>1169</v>
      </c>
      <c r="BG14" s="396">
        <v>1173</v>
      </c>
      <c r="BH14" s="396">
        <v>1176</v>
      </c>
      <c r="BI14" s="396">
        <v>1179</v>
      </c>
      <c r="BJ14" s="396">
        <v>1183</v>
      </c>
      <c r="BK14" s="396">
        <v>1186</v>
      </c>
      <c r="BL14" s="396">
        <v>1190</v>
      </c>
      <c r="BM14" s="396">
        <v>1193</v>
      </c>
      <c r="BN14" s="396">
        <v>1196</v>
      </c>
      <c r="BO14" s="396">
        <v>1200</v>
      </c>
      <c r="BP14" s="396">
        <v>1203</v>
      </c>
      <c r="BQ14" s="396">
        <v>1206</v>
      </c>
      <c r="BR14" s="396">
        <v>1209</v>
      </c>
      <c r="BS14" s="396">
        <v>1211</v>
      </c>
      <c r="BT14" s="396">
        <v>1214</v>
      </c>
      <c r="BU14" s="396">
        <v>1217</v>
      </c>
      <c r="BV14" s="396">
        <v>1219</v>
      </c>
      <c r="BW14" s="396">
        <v>1221</v>
      </c>
      <c r="BX14" s="396">
        <v>1224</v>
      </c>
      <c r="BY14" s="396">
        <v>1227</v>
      </c>
      <c r="BZ14" s="396">
        <v>1230</v>
      </c>
      <c r="CA14" s="396">
        <v>1234</v>
      </c>
      <c r="CB14" s="396">
        <v>1239</v>
      </c>
      <c r="CC14" s="396">
        <v>1244</v>
      </c>
      <c r="CD14" s="396">
        <v>1250</v>
      </c>
      <c r="CE14" s="396">
        <v>1258</v>
      </c>
      <c r="CF14" s="396">
        <v>1266</v>
      </c>
      <c r="CG14" s="396">
        <v>1274</v>
      </c>
      <c r="CH14" s="396">
        <v>1283</v>
      </c>
      <c r="CI14" s="396">
        <v>1292</v>
      </c>
      <c r="CJ14" s="396">
        <v>1302</v>
      </c>
      <c r="CK14" s="396">
        <v>1311</v>
      </c>
      <c r="CL14" s="396">
        <v>1320</v>
      </c>
      <c r="CM14" s="396">
        <v>1330</v>
      </c>
      <c r="CN14" s="396">
        <v>1339</v>
      </c>
      <c r="CO14" s="396">
        <v>1349</v>
      </c>
    </row>
    <row r="15" spans="1:93" hidden="1" x14ac:dyDescent="0.3">
      <c r="A15" s="396">
        <v>395025</v>
      </c>
      <c r="B15" s="396" t="s">
        <v>1382</v>
      </c>
      <c r="C15" s="396">
        <v>13</v>
      </c>
      <c r="D15" s="396">
        <v>1439</v>
      </c>
      <c r="E15" s="396">
        <v>1444</v>
      </c>
      <c r="F15" s="396">
        <v>1449</v>
      </c>
      <c r="G15" s="396">
        <v>1455</v>
      </c>
      <c r="H15" s="396">
        <v>1460</v>
      </c>
      <c r="I15" s="396">
        <v>1465</v>
      </c>
      <c r="J15" s="396">
        <v>1470</v>
      </c>
      <c r="K15" s="396">
        <v>1475</v>
      </c>
      <c r="L15" s="396">
        <v>1481</v>
      </c>
      <c r="M15" s="396">
        <v>1486</v>
      </c>
      <c r="N15" s="396">
        <v>1492</v>
      </c>
      <c r="O15" s="396">
        <v>1498</v>
      </c>
      <c r="P15" s="396">
        <v>1504</v>
      </c>
      <c r="Q15" s="396">
        <v>1510</v>
      </c>
      <c r="R15" s="396">
        <v>1516</v>
      </c>
      <c r="S15" s="396">
        <v>1522</v>
      </c>
      <c r="T15" s="396">
        <v>1528</v>
      </c>
      <c r="U15" s="396">
        <v>1535</v>
      </c>
      <c r="V15" s="396">
        <v>1541</v>
      </c>
      <c r="W15" s="396">
        <v>1547</v>
      </c>
      <c r="X15" s="396">
        <v>1553</v>
      </c>
      <c r="Y15" s="396">
        <v>1559</v>
      </c>
      <c r="Z15" s="396">
        <v>1565</v>
      </c>
      <c r="AA15" s="396">
        <v>1572</v>
      </c>
      <c r="AB15" s="396">
        <v>1578</v>
      </c>
      <c r="AC15" s="396">
        <v>1584</v>
      </c>
      <c r="AD15" s="396">
        <v>1591</v>
      </c>
      <c r="AE15" s="396">
        <v>1597</v>
      </c>
      <c r="AF15" s="396">
        <v>1604</v>
      </c>
      <c r="AG15" s="396">
        <v>1610</v>
      </c>
      <c r="AH15" s="396">
        <v>1616</v>
      </c>
      <c r="AI15" s="396">
        <v>1624</v>
      </c>
      <c r="AJ15" s="396">
        <v>1631</v>
      </c>
      <c r="AK15" s="396">
        <v>1638</v>
      </c>
      <c r="AL15" s="396">
        <v>1646</v>
      </c>
      <c r="AM15" s="396">
        <v>1653</v>
      </c>
      <c r="AN15" s="396">
        <v>1661</v>
      </c>
      <c r="AO15" s="396">
        <v>1670</v>
      </c>
      <c r="AP15" s="396">
        <v>1678</v>
      </c>
      <c r="AQ15" s="396">
        <v>1686</v>
      </c>
      <c r="AR15" s="396">
        <v>1695</v>
      </c>
      <c r="AS15" s="396">
        <v>1703</v>
      </c>
      <c r="AT15" s="396">
        <v>1711</v>
      </c>
      <c r="AU15" s="396">
        <v>1719</v>
      </c>
      <c r="AV15" s="396">
        <v>1727</v>
      </c>
      <c r="AW15" s="396">
        <v>1735</v>
      </c>
      <c r="AX15" s="396">
        <v>1743</v>
      </c>
      <c r="AY15" s="396">
        <v>1751</v>
      </c>
      <c r="AZ15" s="396">
        <v>1759</v>
      </c>
      <c r="BA15" s="396">
        <v>1768</v>
      </c>
      <c r="BB15" s="396">
        <v>1776</v>
      </c>
      <c r="BC15" s="396">
        <v>1785</v>
      </c>
      <c r="BD15" s="396">
        <v>1793</v>
      </c>
      <c r="BE15" s="396">
        <v>1802</v>
      </c>
      <c r="BF15" s="396">
        <v>1810</v>
      </c>
      <c r="BG15" s="396">
        <v>1819</v>
      </c>
      <c r="BH15" s="396">
        <v>1827</v>
      </c>
      <c r="BI15" s="396">
        <v>1835</v>
      </c>
      <c r="BJ15" s="396">
        <v>1842</v>
      </c>
      <c r="BK15" s="396">
        <v>1849</v>
      </c>
      <c r="BL15" s="396">
        <v>1857</v>
      </c>
      <c r="BM15" s="396">
        <v>1864</v>
      </c>
      <c r="BN15" s="396">
        <v>1871</v>
      </c>
      <c r="BO15" s="396">
        <v>1878</v>
      </c>
      <c r="BP15" s="396">
        <v>1885</v>
      </c>
      <c r="BQ15" s="396">
        <v>1892</v>
      </c>
      <c r="BR15" s="396">
        <v>1899</v>
      </c>
      <c r="BS15" s="396">
        <v>1905</v>
      </c>
      <c r="BT15" s="396">
        <v>1912</v>
      </c>
      <c r="BU15" s="396">
        <v>1918</v>
      </c>
      <c r="BV15" s="396">
        <v>1925</v>
      </c>
      <c r="BW15" s="396">
        <v>1931</v>
      </c>
      <c r="BX15" s="396">
        <v>1937</v>
      </c>
      <c r="BY15" s="396">
        <v>1947</v>
      </c>
      <c r="BZ15" s="396">
        <v>1957</v>
      </c>
      <c r="CA15" s="396">
        <v>1966</v>
      </c>
      <c r="CB15" s="396">
        <v>1981</v>
      </c>
      <c r="CC15" s="396">
        <v>1995</v>
      </c>
      <c r="CD15" s="396">
        <v>2010</v>
      </c>
      <c r="CE15" s="396">
        <v>2032</v>
      </c>
      <c r="CF15" s="396">
        <v>2054</v>
      </c>
      <c r="CG15" s="396">
        <v>2076</v>
      </c>
      <c r="CH15" s="396">
        <v>2101</v>
      </c>
      <c r="CI15" s="396">
        <v>2126</v>
      </c>
      <c r="CJ15" s="396">
        <v>2151</v>
      </c>
      <c r="CK15" s="396">
        <v>2177</v>
      </c>
      <c r="CL15" s="396">
        <v>2202</v>
      </c>
      <c r="CM15" s="396">
        <v>2228</v>
      </c>
      <c r="CN15" s="396">
        <v>2254</v>
      </c>
      <c r="CO15" s="396">
        <v>2281</v>
      </c>
    </row>
    <row r="16" spans="1:93" hidden="1" x14ac:dyDescent="0.3">
      <c r="A16" s="396">
        <v>394976</v>
      </c>
      <c r="B16" s="396" t="s">
        <v>1381</v>
      </c>
      <c r="C16" s="396">
        <v>14</v>
      </c>
      <c r="D16" s="396">
        <v>998</v>
      </c>
      <c r="E16" s="396">
        <v>1002</v>
      </c>
      <c r="F16" s="396">
        <v>1006</v>
      </c>
      <c r="G16" s="396">
        <v>1010</v>
      </c>
      <c r="H16" s="396">
        <v>1014</v>
      </c>
      <c r="I16" s="396">
        <v>1018</v>
      </c>
      <c r="J16" s="396">
        <v>1022</v>
      </c>
      <c r="K16" s="396">
        <v>1026</v>
      </c>
      <c r="L16" s="396">
        <v>1030</v>
      </c>
      <c r="M16" s="396">
        <v>1034</v>
      </c>
      <c r="N16" s="396">
        <v>1039</v>
      </c>
      <c r="O16" s="396">
        <v>1044</v>
      </c>
      <c r="P16" s="396">
        <v>1049</v>
      </c>
      <c r="Q16" s="396">
        <v>1055</v>
      </c>
      <c r="R16" s="396">
        <v>1060</v>
      </c>
      <c r="S16" s="396">
        <v>1065</v>
      </c>
      <c r="T16" s="396">
        <v>1071</v>
      </c>
      <c r="U16" s="396">
        <v>1076</v>
      </c>
      <c r="V16" s="396">
        <v>1082</v>
      </c>
      <c r="W16" s="396">
        <v>1087</v>
      </c>
      <c r="X16" s="396">
        <v>1092</v>
      </c>
      <c r="Y16" s="396">
        <v>1097</v>
      </c>
      <c r="Z16" s="396">
        <v>1102</v>
      </c>
      <c r="AA16" s="396">
        <v>1107</v>
      </c>
      <c r="AB16" s="396">
        <v>1113</v>
      </c>
      <c r="AC16" s="396">
        <v>1118</v>
      </c>
      <c r="AD16" s="396">
        <v>1123</v>
      </c>
      <c r="AE16" s="396">
        <v>1128</v>
      </c>
      <c r="AF16" s="396">
        <v>1133</v>
      </c>
      <c r="AG16" s="396">
        <v>1138</v>
      </c>
      <c r="AH16" s="396">
        <v>1142</v>
      </c>
      <c r="AI16" s="396">
        <v>1147</v>
      </c>
      <c r="AJ16" s="396">
        <v>1152</v>
      </c>
      <c r="AK16" s="396">
        <v>1157</v>
      </c>
      <c r="AL16" s="396">
        <v>1162</v>
      </c>
      <c r="AM16" s="396">
        <v>1167</v>
      </c>
      <c r="AN16" s="396">
        <v>1172</v>
      </c>
      <c r="AO16" s="396">
        <v>1177</v>
      </c>
      <c r="AP16" s="396">
        <v>1182</v>
      </c>
      <c r="AQ16" s="396">
        <v>1188</v>
      </c>
      <c r="AR16" s="396">
        <v>1193</v>
      </c>
      <c r="AS16" s="396">
        <v>1199</v>
      </c>
      <c r="AT16" s="396">
        <v>1204</v>
      </c>
      <c r="AU16" s="396">
        <v>1210</v>
      </c>
      <c r="AV16" s="396">
        <v>1215</v>
      </c>
      <c r="AW16" s="396">
        <v>1221</v>
      </c>
      <c r="AX16" s="396">
        <v>1228</v>
      </c>
      <c r="AY16" s="396">
        <v>1234</v>
      </c>
      <c r="AZ16" s="396">
        <v>1240</v>
      </c>
      <c r="BA16" s="396">
        <v>1247</v>
      </c>
      <c r="BB16" s="396">
        <v>1255</v>
      </c>
      <c r="BC16" s="396">
        <v>1262</v>
      </c>
      <c r="BD16" s="396">
        <v>1270</v>
      </c>
      <c r="BE16" s="396">
        <v>1278</v>
      </c>
      <c r="BF16" s="396">
        <v>1286</v>
      </c>
      <c r="BG16" s="396">
        <v>1294</v>
      </c>
      <c r="BH16" s="396">
        <v>1302</v>
      </c>
      <c r="BI16" s="396">
        <v>1311</v>
      </c>
      <c r="BJ16" s="396">
        <v>1319</v>
      </c>
      <c r="BK16" s="396">
        <v>1327</v>
      </c>
      <c r="BL16" s="396">
        <v>1336</v>
      </c>
      <c r="BM16" s="396">
        <v>1345</v>
      </c>
      <c r="BN16" s="396">
        <v>1353</v>
      </c>
      <c r="BO16" s="396">
        <v>1362</v>
      </c>
      <c r="BP16" s="396">
        <v>1371</v>
      </c>
      <c r="BQ16" s="396">
        <v>1380</v>
      </c>
      <c r="BR16" s="396">
        <v>1389</v>
      </c>
      <c r="BS16" s="396">
        <v>1397</v>
      </c>
      <c r="BT16" s="396">
        <v>1406</v>
      </c>
      <c r="BU16" s="396">
        <v>1414</v>
      </c>
      <c r="BV16" s="396">
        <v>1421</v>
      </c>
      <c r="BW16" s="396">
        <v>1428</v>
      </c>
      <c r="BX16" s="396">
        <v>1435</v>
      </c>
      <c r="BY16" s="396">
        <v>1443</v>
      </c>
      <c r="BZ16" s="396">
        <v>1451</v>
      </c>
      <c r="CA16" s="396">
        <v>1458</v>
      </c>
      <c r="CB16" s="396">
        <v>1468</v>
      </c>
      <c r="CC16" s="396">
        <v>1478</v>
      </c>
      <c r="CD16" s="396">
        <v>1488</v>
      </c>
      <c r="CE16" s="396">
        <v>1503</v>
      </c>
      <c r="CF16" s="396">
        <v>1518</v>
      </c>
      <c r="CG16" s="396">
        <v>1534</v>
      </c>
      <c r="CH16" s="396">
        <v>1552</v>
      </c>
      <c r="CI16" s="396">
        <v>1571</v>
      </c>
      <c r="CJ16" s="396">
        <v>1589</v>
      </c>
      <c r="CK16" s="396">
        <v>1609</v>
      </c>
      <c r="CL16" s="396">
        <v>1628</v>
      </c>
      <c r="CM16" s="396">
        <v>1647</v>
      </c>
      <c r="CN16" s="396">
        <v>1667</v>
      </c>
      <c r="CO16" s="396">
        <v>1687</v>
      </c>
    </row>
    <row r="17" spans="1:93" hidden="1" x14ac:dyDescent="0.3">
      <c r="A17" s="396">
        <v>395078</v>
      </c>
      <c r="B17" s="396" t="s">
        <v>1380</v>
      </c>
      <c r="C17" s="396">
        <v>15</v>
      </c>
      <c r="D17" s="396">
        <v>1359</v>
      </c>
      <c r="E17" s="396">
        <v>1369</v>
      </c>
      <c r="F17" s="396">
        <v>1379</v>
      </c>
      <c r="G17" s="396">
        <v>1389</v>
      </c>
      <c r="H17" s="396">
        <v>1399</v>
      </c>
      <c r="I17" s="396">
        <v>1409</v>
      </c>
      <c r="J17" s="396">
        <v>1419</v>
      </c>
      <c r="K17" s="396">
        <v>1428</v>
      </c>
      <c r="L17" s="396">
        <v>1438</v>
      </c>
      <c r="M17" s="396">
        <v>1448</v>
      </c>
      <c r="N17" s="396">
        <v>1457</v>
      </c>
      <c r="O17" s="396">
        <v>1467</v>
      </c>
      <c r="P17" s="396">
        <v>1476</v>
      </c>
      <c r="Q17" s="396">
        <v>1485</v>
      </c>
      <c r="R17" s="396">
        <v>1494</v>
      </c>
      <c r="S17" s="396">
        <v>1503</v>
      </c>
      <c r="T17" s="396">
        <v>1512</v>
      </c>
      <c r="U17" s="396">
        <v>1521</v>
      </c>
      <c r="V17" s="396">
        <v>1530</v>
      </c>
      <c r="W17" s="396">
        <v>1539</v>
      </c>
      <c r="X17" s="396">
        <v>1548</v>
      </c>
      <c r="Y17" s="396">
        <v>1558</v>
      </c>
      <c r="Z17" s="396">
        <v>1568</v>
      </c>
      <c r="AA17" s="396">
        <v>1577</v>
      </c>
      <c r="AB17" s="396">
        <v>1587</v>
      </c>
      <c r="AC17" s="396">
        <v>1597</v>
      </c>
      <c r="AD17" s="396">
        <v>1607</v>
      </c>
      <c r="AE17" s="396">
        <v>1617</v>
      </c>
      <c r="AF17" s="396">
        <v>1627</v>
      </c>
      <c r="AG17" s="396">
        <v>1637</v>
      </c>
      <c r="AH17" s="396">
        <v>1647</v>
      </c>
      <c r="AI17" s="396">
        <v>1656</v>
      </c>
      <c r="AJ17" s="396">
        <v>1666</v>
      </c>
      <c r="AK17" s="396">
        <v>1676</v>
      </c>
      <c r="AL17" s="396">
        <v>1686</v>
      </c>
      <c r="AM17" s="396">
        <v>1695</v>
      </c>
      <c r="AN17" s="396">
        <v>1705</v>
      </c>
      <c r="AO17" s="396">
        <v>1714</v>
      </c>
      <c r="AP17" s="396">
        <v>1723</v>
      </c>
      <c r="AQ17" s="396">
        <v>1732</v>
      </c>
      <c r="AR17" s="396">
        <v>1740</v>
      </c>
      <c r="AS17" s="396">
        <v>1747</v>
      </c>
      <c r="AT17" s="396">
        <v>1755</v>
      </c>
      <c r="AU17" s="396">
        <v>1761</v>
      </c>
      <c r="AV17" s="396">
        <v>1767</v>
      </c>
      <c r="AW17" s="396">
        <v>1773</v>
      </c>
      <c r="AX17" s="396">
        <v>1778</v>
      </c>
      <c r="AY17" s="396">
        <v>1783</v>
      </c>
      <c r="AZ17" s="396">
        <v>1788</v>
      </c>
      <c r="BA17" s="396">
        <v>1793</v>
      </c>
      <c r="BB17" s="396">
        <v>1797</v>
      </c>
      <c r="BC17" s="396">
        <v>1802</v>
      </c>
      <c r="BD17" s="396">
        <v>1807</v>
      </c>
      <c r="BE17" s="396">
        <v>1813</v>
      </c>
      <c r="BF17" s="396">
        <v>1818</v>
      </c>
      <c r="BG17" s="396">
        <v>1824</v>
      </c>
      <c r="BH17" s="396">
        <v>1830</v>
      </c>
      <c r="BI17" s="396">
        <v>1836</v>
      </c>
      <c r="BJ17" s="396">
        <v>1843</v>
      </c>
      <c r="BK17" s="396">
        <v>1849</v>
      </c>
      <c r="BL17" s="396">
        <v>1856</v>
      </c>
      <c r="BM17" s="396">
        <v>1863</v>
      </c>
      <c r="BN17" s="396">
        <v>1870</v>
      </c>
      <c r="BO17" s="396">
        <v>1877</v>
      </c>
      <c r="BP17" s="396">
        <v>1884</v>
      </c>
      <c r="BQ17" s="396">
        <v>1892</v>
      </c>
      <c r="BR17" s="396">
        <v>1900</v>
      </c>
      <c r="BS17" s="396">
        <v>1908</v>
      </c>
      <c r="BT17" s="396">
        <v>1915</v>
      </c>
      <c r="BU17" s="396">
        <v>1923</v>
      </c>
      <c r="BV17" s="396">
        <v>1927</v>
      </c>
      <c r="BW17" s="396">
        <v>1931</v>
      </c>
      <c r="BX17" s="396">
        <v>1935</v>
      </c>
      <c r="BY17" s="396">
        <v>1934</v>
      </c>
      <c r="BZ17" s="396">
        <v>1934</v>
      </c>
      <c r="CA17" s="396">
        <v>1933</v>
      </c>
      <c r="CB17" s="396">
        <v>1928</v>
      </c>
      <c r="CC17" s="396">
        <v>1923</v>
      </c>
      <c r="CD17" s="396">
        <v>1918</v>
      </c>
      <c r="CE17" s="396">
        <v>1915</v>
      </c>
      <c r="CF17" s="396">
        <v>1911</v>
      </c>
      <c r="CG17" s="396">
        <v>1908</v>
      </c>
      <c r="CH17" s="396">
        <v>1908</v>
      </c>
      <c r="CI17" s="396">
        <v>1908</v>
      </c>
      <c r="CJ17" s="396">
        <v>1908</v>
      </c>
      <c r="CK17" s="396">
        <v>1908</v>
      </c>
      <c r="CL17" s="396">
        <v>1908</v>
      </c>
      <c r="CM17" s="396">
        <v>1909</v>
      </c>
      <c r="CN17" s="396">
        <v>1910</v>
      </c>
      <c r="CO17" s="396">
        <v>1911</v>
      </c>
    </row>
    <row r="18" spans="1:93" hidden="1" x14ac:dyDescent="0.3">
      <c r="A18" s="396">
        <v>394865</v>
      </c>
      <c r="B18" s="396" t="s">
        <v>1379</v>
      </c>
      <c r="C18" s="396">
        <v>16</v>
      </c>
      <c r="D18" s="396">
        <v>1220</v>
      </c>
      <c r="E18" s="396">
        <v>1224</v>
      </c>
      <c r="F18" s="396">
        <v>1227</v>
      </c>
      <c r="G18" s="396">
        <v>1230</v>
      </c>
      <c r="H18" s="396">
        <v>1233</v>
      </c>
      <c r="I18" s="396">
        <v>1236</v>
      </c>
      <c r="J18" s="396">
        <v>1240</v>
      </c>
      <c r="K18" s="396">
        <v>1243</v>
      </c>
      <c r="L18" s="396">
        <v>1246</v>
      </c>
      <c r="M18" s="396">
        <v>1249</v>
      </c>
      <c r="N18" s="396">
        <v>1253</v>
      </c>
      <c r="O18" s="396">
        <v>1256</v>
      </c>
      <c r="P18" s="396">
        <v>1260</v>
      </c>
      <c r="Q18" s="396">
        <v>1263</v>
      </c>
      <c r="R18" s="396">
        <v>1267</v>
      </c>
      <c r="S18" s="396">
        <v>1270</v>
      </c>
      <c r="T18" s="396">
        <v>1274</v>
      </c>
      <c r="U18" s="396">
        <v>1278</v>
      </c>
      <c r="V18" s="396">
        <v>1282</v>
      </c>
      <c r="W18" s="396">
        <v>1287</v>
      </c>
      <c r="X18" s="396">
        <v>1291</v>
      </c>
      <c r="Y18" s="396">
        <v>1296</v>
      </c>
      <c r="Z18" s="396">
        <v>1300</v>
      </c>
      <c r="AA18" s="396">
        <v>1305</v>
      </c>
      <c r="AB18" s="396">
        <v>1309</v>
      </c>
      <c r="AC18" s="396">
        <v>1314</v>
      </c>
      <c r="AD18" s="396">
        <v>1318</v>
      </c>
      <c r="AE18" s="396">
        <v>1323</v>
      </c>
      <c r="AF18" s="396">
        <v>1327</v>
      </c>
      <c r="AG18" s="396">
        <v>1332</v>
      </c>
      <c r="AH18" s="396">
        <v>1337</v>
      </c>
      <c r="AI18" s="396">
        <v>1342</v>
      </c>
      <c r="AJ18" s="396">
        <v>1346</v>
      </c>
      <c r="AK18" s="396">
        <v>1351</v>
      </c>
      <c r="AL18" s="396">
        <v>1356</v>
      </c>
      <c r="AM18" s="396">
        <v>1361</v>
      </c>
      <c r="AN18" s="396">
        <v>1366</v>
      </c>
      <c r="AO18" s="396">
        <v>1371</v>
      </c>
      <c r="AP18" s="396">
        <v>1376</v>
      </c>
      <c r="AQ18" s="396">
        <v>1381</v>
      </c>
      <c r="AR18" s="396">
        <v>1385</v>
      </c>
      <c r="AS18" s="396">
        <v>1390</v>
      </c>
      <c r="AT18" s="396">
        <v>1395</v>
      </c>
      <c r="AU18" s="396">
        <v>1400</v>
      </c>
      <c r="AV18" s="396">
        <v>1404</v>
      </c>
      <c r="AW18" s="396">
        <v>1409</v>
      </c>
      <c r="AX18" s="396">
        <v>1414</v>
      </c>
      <c r="AY18" s="396">
        <v>1419</v>
      </c>
      <c r="AZ18" s="396">
        <v>1423</v>
      </c>
      <c r="BA18" s="396">
        <v>1428</v>
      </c>
      <c r="BB18" s="396">
        <v>1433</v>
      </c>
      <c r="BC18" s="396">
        <v>1438</v>
      </c>
      <c r="BD18" s="396">
        <v>1443</v>
      </c>
      <c r="BE18" s="396">
        <v>1448</v>
      </c>
      <c r="BF18" s="396">
        <v>1452</v>
      </c>
      <c r="BG18" s="396">
        <v>1457</v>
      </c>
      <c r="BH18" s="396">
        <v>1462</v>
      </c>
      <c r="BI18" s="396">
        <v>1467</v>
      </c>
      <c r="BJ18" s="396">
        <v>1472</v>
      </c>
      <c r="BK18" s="396">
        <v>1478</v>
      </c>
      <c r="BL18" s="396">
        <v>1483</v>
      </c>
      <c r="BM18" s="396">
        <v>1488</v>
      </c>
      <c r="BN18" s="396">
        <v>1492</v>
      </c>
      <c r="BO18" s="396">
        <v>1497</v>
      </c>
      <c r="BP18" s="396">
        <v>1502</v>
      </c>
      <c r="BQ18" s="396">
        <v>1507</v>
      </c>
      <c r="BR18" s="396">
        <v>1512</v>
      </c>
      <c r="BS18" s="396">
        <v>1517</v>
      </c>
      <c r="BT18" s="396">
        <v>1521</v>
      </c>
      <c r="BU18" s="396">
        <v>1526</v>
      </c>
      <c r="BV18" s="396">
        <v>1528</v>
      </c>
      <c r="BW18" s="396">
        <v>1531</v>
      </c>
      <c r="BX18" s="396">
        <v>1534</v>
      </c>
      <c r="BY18" s="396">
        <v>1536</v>
      </c>
      <c r="BZ18" s="396">
        <v>1539</v>
      </c>
      <c r="CA18" s="396">
        <v>1541</v>
      </c>
      <c r="CB18" s="396">
        <v>1542</v>
      </c>
      <c r="CC18" s="396">
        <v>1544</v>
      </c>
      <c r="CD18" s="396">
        <v>1546</v>
      </c>
      <c r="CE18" s="396">
        <v>1547</v>
      </c>
      <c r="CF18" s="396">
        <v>1549</v>
      </c>
      <c r="CG18" s="396">
        <v>1551</v>
      </c>
      <c r="CH18" s="396">
        <v>1553</v>
      </c>
      <c r="CI18" s="396">
        <v>1555</v>
      </c>
      <c r="CJ18" s="396">
        <v>1558</v>
      </c>
      <c r="CK18" s="396">
        <v>1560</v>
      </c>
      <c r="CL18" s="396">
        <v>1563</v>
      </c>
      <c r="CM18" s="396">
        <v>1565</v>
      </c>
      <c r="CN18" s="396">
        <v>1568</v>
      </c>
      <c r="CO18" s="396">
        <v>1571</v>
      </c>
    </row>
    <row r="19" spans="1:93" hidden="1" x14ac:dyDescent="0.3">
      <c r="A19" s="396">
        <v>395056</v>
      </c>
      <c r="B19" s="396" t="s">
        <v>1378</v>
      </c>
      <c r="C19" s="396">
        <v>17</v>
      </c>
      <c r="D19" s="396">
        <v>1627</v>
      </c>
      <c r="E19" s="396">
        <v>1636</v>
      </c>
      <c r="F19" s="396">
        <v>1645</v>
      </c>
      <c r="G19" s="396">
        <v>1653</v>
      </c>
      <c r="H19" s="396">
        <v>1662</v>
      </c>
      <c r="I19" s="396">
        <v>1671</v>
      </c>
      <c r="J19" s="396">
        <v>1680</v>
      </c>
      <c r="K19" s="396">
        <v>1689</v>
      </c>
      <c r="L19" s="396">
        <v>1698</v>
      </c>
      <c r="M19" s="396">
        <v>1707</v>
      </c>
      <c r="N19" s="396">
        <v>1717</v>
      </c>
      <c r="O19" s="396">
        <v>1726</v>
      </c>
      <c r="P19" s="396">
        <v>1735</v>
      </c>
      <c r="Q19" s="396">
        <v>1744</v>
      </c>
      <c r="R19" s="396">
        <v>1753</v>
      </c>
      <c r="S19" s="396">
        <v>1762</v>
      </c>
      <c r="T19" s="396">
        <v>1771</v>
      </c>
      <c r="U19" s="396">
        <v>1779</v>
      </c>
      <c r="V19" s="396">
        <v>1788</v>
      </c>
      <c r="W19" s="396">
        <v>1796</v>
      </c>
      <c r="X19" s="396">
        <v>1804</v>
      </c>
      <c r="Y19" s="396">
        <v>1813</v>
      </c>
      <c r="Z19" s="396">
        <v>1821</v>
      </c>
      <c r="AA19" s="396">
        <v>1830</v>
      </c>
      <c r="AB19" s="396">
        <v>1839</v>
      </c>
      <c r="AC19" s="396">
        <v>1848</v>
      </c>
      <c r="AD19" s="396">
        <v>1856</v>
      </c>
      <c r="AE19" s="396">
        <v>1865</v>
      </c>
      <c r="AF19" s="396">
        <v>1873</v>
      </c>
      <c r="AG19" s="396">
        <v>1882</v>
      </c>
      <c r="AH19" s="396">
        <v>1890</v>
      </c>
      <c r="AI19" s="396">
        <v>1898</v>
      </c>
      <c r="AJ19" s="396">
        <v>1906</v>
      </c>
      <c r="AK19" s="396">
        <v>1914</v>
      </c>
      <c r="AL19" s="396">
        <v>1922</v>
      </c>
      <c r="AM19" s="396">
        <v>1930</v>
      </c>
      <c r="AN19" s="396">
        <v>1938</v>
      </c>
      <c r="AO19" s="396">
        <v>1947</v>
      </c>
      <c r="AP19" s="396">
        <v>1955</v>
      </c>
      <c r="AQ19" s="396">
        <v>1963</v>
      </c>
      <c r="AR19" s="396">
        <v>1971</v>
      </c>
      <c r="AS19" s="396">
        <v>1979</v>
      </c>
      <c r="AT19" s="396">
        <v>1988</v>
      </c>
      <c r="AU19" s="396">
        <v>1996</v>
      </c>
      <c r="AV19" s="396">
        <v>2004</v>
      </c>
      <c r="AW19" s="396">
        <v>2011</v>
      </c>
      <c r="AX19" s="396">
        <v>2019</v>
      </c>
      <c r="AY19" s="396">
        <v>2027</v>
      </c>
      <c r="AZ19" s="396">
        <v>2035</v>
      </c>
      <c r="BA19" s="396">
        <v>2043</v>
      </c>
      <c r="BB19" s="396">
        <v>2051</v>
      </c>
      <c r="BC19" s="396">
        <v>2059</v>
      </c>
      <c r="BD19" s="396">
        <v>2067</v>
      </c>
      <c r="BE19" s="396">
        <v>2075</v>
      </c>
      <c r="BF19" s="396">
        <v>2083</v>
      </c>
      <c r="BG19" s="396">
        <v>2090</v>
      </c>
      <c r="BH19" s="396">
        <v>2097</v>
      </c>
      <c r="BI19" s="396">
        <v>2104</v>
      </c>
      <c r="BJ19" s="396">
        <v>2110</v>
      </c>
      <c r="BK19" s="396">
        <v>2117</v>
      </c>
      <c r="BL19" s="396">
        <v>2123</v>
      </c>
      <c r="BM19" s="396">
        <v>2129</v>
      </c>
      <c r="BN19" s="396">
        <v>2135</v>
      </c>
      <c r="BO19" s="396">
        <v>2141</v>
      </c>
      <c r="BP19" s="396">
        <v>2148</v>
      </c>
      <c r="BQ19" s="396">
        <v>2154</v>
      </c>
      <c r="BR19" s="396">
        <v>2160</v>
      </c>
      <c r="BS19" s="396">
        <v>2166</v>
      </c>
      <c r="BT19" s="396">
        <v>2171</v>
      </c>
      <c r="BU19" s="396">
        <v>2176</v>
      </c>
      <c r="BV19" s="396">
        <v>2180</v>
      </c>
      <c r="BW19" s="396">
        <v>2183</v>
      </c>
      <c r="BX19" s="396">
        <v>2187</v>
      </c>
      <c r="BY19" s="396">
        <v>2190</v>
      </c>
      <c r="BZ19" s="396">
        <v>2194</v>
      </c>
      <c r="CA19" s="396">
        <v>2197</v>
      </c>
      <c r="CB19" s="396">
        <v>2202</v>
      </c>
      <c r="CC19" s="396">
        <v>2208</v>
      </c>
      <c r="CD19" s="396">
        <v>2213</v>
      </c>
      <c r="CE19" s="396">
        <v>2223</v>
      </c>
      <c r="CF19" s="396">
        <v>2234</v>
      </c>
      <c r="CG19" s="396">
        <v>2244</v>
      </c>
      <c r="CH19" s="396">
        <v>2258</v>
      </c>
      <c r="CI19" s="396">
        <v>2271</v>
      </c>
      <c r="CJ19" s="396">
        <v>2284</v>
      </c>
      <c r="CK19" s="396">
        <v>2298</v>
      </c>
      <c r="CL19" s="396">
        <v>2312</v>
      </c>
      <c r="CM19" s="396">
        <v>2326</v>
      </c>
      <c r="CN19" s="396">
        <v>2340</v>
      </c>
      <c r="CO19" s="396">
        <v>2355</v>
      </c>
    </row>
    <row r="20" spans="1:93" hidden="1" x14ac:dyDescent="0.3">
      <c r="A20" s="396">
        <v>395121</v>
      </c>
      <c r="B20" s="396" t="s">
        <v>1377</v>
      </c>
      <c r="C20" s="396">
        <v>18</v>
      </c>
      <c r="D20" s="396">
        <v>967</v>
      </c>
      <c r="E20" s="396">
        <v>970</v>
      </c>
      <c r="F20" s="396">
        <v>973</v>
      </c>
      <c r="G20" s="396">
        <v>976</v>
      </c>
      <c r="H20" s="396">
        <v>979</v>
      </c>
      <c r="I20" s="396">
        <v>982</v>
      </c>
      <c r="J20" s="396">
        <v>985</v>
      </c>
      <c r="K20" s="396">
        <v>988</v>
      </c>
      <c r="L20" s="396">
        <v>991</v>
      </c>
      <c r="M20" s="396">
        <v>994</v>
      </c>
      <c r="N20" s="396">
        <v>997</v>
      </c>
      <c r="O20" s="396">
        <v>1000</v>
      </c>
      <c r="P20" s="396">
        <v>1002</v>
      </c>
      <c r="Q20" s="396">
        <v>1004</v>
      </c>
      <c r="R20" s="396">
        <v>1006</v>
      </c>
      <c r="S20" s="396">
        <v>1009</v>
      </c>
      <c r="T20" s="396">
        <v>1011</v>
      </c>
      <c r="U20" s="396">
        <v>1013</v>
      </c>
      <c r="V20" s="396">
        <v>1015</v>
      </c>
      <c r="W20" s="396">
        <v>1017</v>
      </c>
      <c r="X20" s="396">
        <v>1019</v>
      </c>
      <c r="Y20" s="396">
        <v>1021</v>
      </c>
      <c r="Z20" s="396">
        <v>1023</v>
      </c>
      <c r="AA20" s="396">
        <v>1025</v>
      </c>
      <c r="AB20" s="396">
        <v>1028</v>
      </c>
      <c r="AC20" s="396">
        <v>1030</v>
      </c>
      <c r="AD20" s="396">
        <v>1032</v>
      </c>
      <c r="AE20" s="396">
        <v>1034</v>
      </c>
      <c r="AF20" s="396">
        <v>1036</v>
      </c>
      <c r="AG20" s="396">
        <v>1037</v>
      </c>
      <c r="AH20" s="396">
        <v>1039</v>
      </c>
      <c r="AI20" s="396">
        <v>1041</v>
      </c>
      <c r="AJ20" s="396">
        <v>1043</v>
      </c>
      <c r="AK20" s="396">
        <v>1044</v>
      </c>
      <c r="AL20" s="396">
        <v>1046</v>
      </c>
      <c r="AM20" s="396">
        <v>1048</v>
      </c>
      <c r="AN20" s="396">
        <v>1050</v>
      </c>
      <c r="AO20" s="396">
        <v>1051</v>
      </c>
      <c r="AP20" s="396">
        <v>1053</v>
      </c>
      <c r="AQ20" s="396">
        <v>1055</v>
      </c>
      <c r="AR20" s="396">
        <v>1057</v>
      </c>
      <c r="AS20" s="396">
        <v>1059</v>
      </c>
      <c r="AT20" s="396">
        <v>1061</v>
      </c>
      <c r="AU20" s="396">
        <v>1063</v>
      </c>
      <c r="AV20" s="396">
        <v>1065</v>
      </c>
      <c r="AW20" s="396">
        <v>1067</v>
      </c>
      <c r="AX20" s="396">
        <v>1068</v>
      </c>
      <c r="AY20" s="396">
        <v>1070</v>
      </c>
      <c r="AZ20" s="396">
        <v>1072</v>
      </c>
      <c r="BA20" s="396">
        <v>1074</v>
      </c>
      <c r="BB20" s="396">
        <v>1077</v>
      </c>
      <c r="BC20" s="396">
        <v>1079</v>
      </c>
      <c r="BD20" s="396">
        <v>1081</v>
      </c>
      <c r="BE20" s="396">
        <v>1083</v>
      </c>
      <c r="BF20" s="396">
        <v>1085</v>
      </c>
      <c r="BG20" s="396">
        <v>1088</v>
      </c>
      <c r="BH20" s="396">
        <v>1091</v>
      </c>
      <c r="BI20" s="396">
        <v>1094</v>
      </c>
      <c r="BJ20" s="396">
        <v>1097</v>
      </c>
      <c r="BK20" s="396">
        <v>1100</v>
      </c>
      <c r="BL20" s="396">
        <v>1103</v>
      </c>
      <c r="BM20" s="396">
        <v>1106</v>
      </c>
      <c r="BN20" s="396">
        <v>1110</v>
      </c>
      <c r="BO20" s="396">
        <v>1113</v>
      </c>
      <c r="BP20" s="396">
        <v>1116</v>
      </c>
      <c r="BQ20" s="396">
        <v>1119</v>
      </c>
      <c r="BR20" s="396">
        <v>1122</v>
      </c>
      <c r="BS20" s="396">
        <v>1125</v>
      </c>
      <c r="BT20" s="396">
        <v>1128</v>
      </c>
      <c r="BU20" s="396">
        <v>1131</v>
      </c>
      <c r="BV20" s="396">
        <v>1134</v>
      </c>
      <c r="BW20" s="396">
        <v>1137</v>
      </c>
      <c r="BX20" s="396">
        <v>1139</v>
      </c>
      <c r="BY20" s="396">
        <v>1142</v>
      </c>
      <c r="BZ20" s="396">
        <v>1145</v>
      </c>
      <c r="CA20" s="396">
        <v>1148</v>
      </c>
      <c r="CB20" s="396">
        <v>1152</v>
      </c>
      <c r="CC20" s="396">
        <v>1156</v>
      </c>
      <c r="CD20" s="396">
        <v>1159</v>
      </c>
      <c r="CE20" s="396">
        <v>1164</v>
      </c>
      <c r="CF20" s="396">
        <v>1169</v>
      </c>
      <c r="CG20" s="396">
        <v>1174</v>
      </c>
      <c r="CH20" s="396">
        <v>1179</v>
      </c>
      <c r="CI20" s="396">
        <v>1185</v>
      </c>
      <c r="CJ20" s="396">
        <v>1190</v>
      </c>
      <c r="CK20" s="396">
        <v>1196</v>
      </c>
      <c r="CL20" s="396">
        <v>1201</v>
      </c>
      <c r="CM20" s="396">
        <v>1207</v>
      </c>
      <c r="CN20" s="396">
        <v>1212</v>
      </c>
      <c r="CO20" s="396">
        <v>1218</v>
      </c>
    </row>
    <row r="21" spans="1:93" hidden="1" x14ac:dyDescent="0.3">
      <c r="A21" s="396">
        <v>395148</v>
      </c>
      <c r="B21" s="396" t="s">
        <v>1376</v>
      </c>
      <c r="C21" s="396">
        <v>19</v>
      </c>
      <c r="D21" s="396">
        <v>1136</v>
      </c>
      <c r="E21" s="396">
        <v>1140</v>
      </c>
      <c r="F21" s="396">
        <v>1144</v>
      </c>
      <c r="G21" s="396">
        <v>1148</v>
      </c>
      <c r="H21" s="396">
        <v>1152</v>
      </c>
      <c r="I21" s="396">
        <v>1156</v>
      </c>
      <c r="J21" s="396">
        <v>1161</v>
      </c>
      <c r="K21" s="396">
        <v>1165</v>
      </c>
      <c r="L21" s="396">
        <v>1169</v>
      </c>
      <c r="M21" s="396">
        <v>1173</v>
      </c>
      <c r="N21" s="396">
        <v>1177</v>
      </c>
      <c r="O21" s="396">
        <v>1182</v>
      </c>
      <c r="P21" s="396">
        <v>1186</v>
      </c>
      <c r="Q21" s="396">
        <v>1191</v>
      </c>
      <c r="R21" s="396">
        <v>1196</v>
      </c>
      <c r="S21" s="396">
        <v>1201</v>
      </c>
      <c r="T21" s="396">
        <v>1207</v>
      </c>
      <c r="U21" s="396">
        <v>1212</v>
      </c>
      <c r="V21" s="396">
        <v>1218</v>
      </c>
      <c r="W21" s="396">
        <v>1223</v>
      </c>
      <c r="X21" s="396">
        <v>1229</v>
      </c>
      <c r="Y21" s="396">
        <v>1234</v>
      </c>
      <c r="Z21" s="396">
        <v>1240</v>
      </c>
      <c r="AA21" s="396">
        <v>1245</v>
      </c>
      <c r="AB21" s="396">
        <v>1251</v>
      </c>
      <c r="AC21" s="396">
        <v>1256</v>
      </c>
      <c r="AD21" s="396">
        <v>1261</v>
      </c>
      <c r="AE21" s="396">
        <v>1267</v>
      </c>
      <c r="AF21" s="396">
        <v>1272</v>
      </c>
      <c r="AG21" s="396">
        <v>1277</v>
      </c>
      <c r="AH21" s="396">
        <v>1281</v>
      </c>
      <c r="AI21" s="396">
        <v>1286</v>
      </c>
      <c r="AJ21" s="396">
        <v>1291</v>
      </c>
      <c r="AK21" s="396">
        <v>1296</v>
      </c>
      <c r="AL21" s="396">
        <v>1301</v>
      </c>
      <c r="AM21" s="396">
        <v>1306</v>
      </c>
      <c r="AN21" s="396">
        <v>1311</v>
      </c>
      <c r="AO21" s="396">
        <v>1316</v>
      </c>
      <c r="AP21" s="396">
        <v>1321</v>
      </c>
      <c r="AQ21" s="396">
        <v>1326</v>
      </c>
      <c r="AR21" s="396">
        <v>1331</v>
      </c>
      <c r="AS21" s="396">
        <v>1336</v>
      </c>
      <c r="AT21" s="396">
        <v>1341</v>
      </c>
      <c r="AU21" s="396">
        <v>1347</v>
      </c>
      <c r="AV21" s="396">
        <v>1352</v>
      </c>
      <c r="AW21" s="396">
        <v>1358</v>
      </c>
      <c r="AX21" s="396">
        <v>1363</v>
      </c>
      <c r="AY21" s="396">
        <v>1369</v>
      </c>
      <c r="AZ21" s="396">
        <v>1375</v>
      </c>
      <c r="BA21" s="396">
        <v>1381</v>
      </c>
      <c r="BB21" s="396">
        <v>1387</v>
      </c>
      <c r="BC21" s="396">
        <v>1393</v>
      </c>
      <c r="BD21" s="396">
        <v>1399</v>
      </c>
      <c r="BE21" s="396">
        <v>1405</v>
      </c>
      <c r="BF21" s="396">
        <v>1411</v>
      </c>
      <c r="BG21" s="396">
        <v>1417</v>
      </c>
      <c r="BH21" s="396">
        <v>1422</v>
      </c>
      <c r="BI21" s="396">
        <v>1428</v>
      </c>
      <c r="BJ21" s="396">
        <v>1433</v>
      </c>
      <c r="BK21" s="396">
        <v>1438</v>
      </c>
      <c r="BL21" s="396">
        <v>1443</v>
      </c>
      <c r="BM21" s="396">
        <v>1449</v>
      </c>
      <c r="BN21" s="396">
        <v>1454</v>
      </c>
      <c r="BO21" s="396">
        <v>1459</v>
      </c>
      <c r="BP21" s="396">
        <v>1465</v>
      </c>
      <c r="BQ21" s="396">
        <v>1470</v>
      </c>
      <c r="BR21" s="396">
        <v>1476</v>
      </c>
      <c r="BS21" s="396">
        <v>1481</v>
      </c>
      <c r="BT21" s="396">
        <v>1486</v>
      </c>
      <c r="BU21" s="396">
        <v>1492</v>
      </c>
      <c r="BV21" s="396">
        <v>1496</v>
      </c>
      <c r="BW21" s="396">
        <v>1501</v>
      </c>
      <c r="BX21" s="396">
        <v>1505</v>
      </c>
      <c r="BY21" s="396">
        <v>1511</v>
      </c>
      <c r="BZ21" s="396">
        <v>1516</v>
      </c>
      <c r="CA21" s="396">
        <v>1522</v>
      </c>
      <c r="CB21" s="396">
        <v>1529</v>
      </c>
      <c r="CC21" s="396">
        <v>1537</v>
      </c>
      <c r="CD21" s="396">
        <v>1544</v>
      </c>
      <c r="CE21" s="396">
        <v>1557</v>
      </c>
      <c r="CF21" s="396">
        <v>1570</v>
      </c>
      <c r="CG21" s="396">
        <v>1583</v>
      </c>
      <c r="CH21" s="396">
        <v>1600</v>
      </c>
      <c r="CI21" s="396">
        <v>1616</v>
      </c>
      <c r="CJ21" s="396">
        <v>1632</v>
      </c>
      <c r="CK21" s="396">
        <v>1649</v>
      </c>
      <c r="CL21" s="396">
        <v>1666</v>
      </c>
      <c r="CM21" s="396">
        <v>1683</v>
      </c>
      <c r="CN21" s="396">
        <v>1700</v>
      </c>
      <c r="CO21" s="396">
        <v>1718</v>
      </c>
    </row>
    <row r="22" spans="1:93" hidden="1" x14ac:dyDescent="0.3">
      <c r="A22" s="396">
        <v>394358</v>
      </c>
      <c r="B22" s="396" t="s">
        <v>1375</v>
      </c>
      <c r="C22" s="396">
        <v>20</v>
      </c>
      <c r="D22" s="396">
        <v>1422</v>
      </c>
      <c r="E22" s="396">
        <v>1426</v>
      </c>
      <c r="F22" s="396">
        <v>1431</v>
      </c>
      <c r="G22" s="396">
        <v>1435</v>
      </c>
      <c r="H22" s="396">
        <v>1439</v>
      </c>
      <c r="I22" s="396">
        <v>1442</v>
      </c>
      <c r="J22" s="396">
        <v>1446</v>
      </c>
      <c r="K22" s="396">
        <v>1450</v>
      </c>
      <c r="L22" s="396">
        <v>1454</v>
      </c>
      <c r="M22" s="396">
        <v>1457</v>
      </c>
      <c r="N22" s="396">
        <v>1460</v>
      </c>
      <c r="O22" s="396">
        <v>1462</v>
      </c>
      <c r="P22" s="396">
        <v>1465</v>
      </c>
      <c r="Q22" s="396">
        <v>1467</v>
      </c>
      <c r="R22" s="396">
        <v>1468</v>
      </c>
      <c r="S22" s="396">
        <v>1470</v>
      </c>
      <c r="T22" s="396">
        <v>1472</v>
      </c>
      <c r="U22" s="396">
        <v>1474</v>
      </c>
      <c r="V22" s="396">
        <v>1475</v>
      </c>
      <c r="W22" s="396">
        <v>1477</v>
      </c>
      <c r="X22" s="396">
        <v>1479</v>
      </c>
      <c r="Y22" s="396">
        <v>1481</v>
      </c>
      <c r="Z22" s="396">
        <v>1483</v>
      </c>
      <c r="AA22" s="396">
        <v>1485</v>
      </c>
      <c r="AB22" s="396">
        <v>1487</v>
      </c>
      <c r="AC22" s="396">
        <v>1488</v>
      </c>
      <c r="AD22" s="396">
        <v>1488</v>
      </c>
      <c r="AE22" s="396">
        <v>1489</v>
      </c>
      <c r="AF22" s="396">
        <v>1489</v>
      </c>
      <c r="AG22" s="396">
        <v>1489</v>
      </c>
      <c r="AH22" s="396">
        <v>1489</v>
      </c>
      <c r="AI22" s="396">
        <v>1489</v>
      </c>
      <c r="AJ22" s="396">
        <v>1489</v>
      </c>
      <c r="AK22" s="396">
        <v>1489</v>
      </c>
      <c r="AL22" s="396">
        <v>1490</v>
      </c>
      <c r="AM22" s="396">
        <v>1490</v>
      </c>
      <c r="AN22" s="396">
        <v>1491</v>
      </c>
      <c r="AO22" s="396">
        <v>1492</v>
      </c>
      <c r="AP22" s="396">
        <v>1493</v>
      </c>
      <c r="AQ22" s="396">
        <v>1494</v>
      </c>
      <c r="AR22" s="396">
        <v>1495</v>
      </c>
      <c r="AS22" s="396">
        <v>1497</v>
      </c>
      <c r="AT22" s="396">
        <v>1498</v>
      </c>
      <c r="AU22" s="396">
        <v>1499</v>
      </c>
      <c r="AV22" s="396">
        <v>1500</v>
      </c>
      <c r="AW22" s="396">
        <v>1502</v>
      </c>
      <c r="AX22" s="396">
        <v>1503</v>
      </c>
      <c r="AY22" s="396">
        <v>1504</v>
      </c>
      <c r="AZ22" s="396">
        <v>1505</v>
      </c>
      <c r="BA22" s="396">
        <v>1506</v>
      </c>
      <c r="BB22" s="396">
        <v>1508</v>
      </c>
      <c r="BC22" s="396">
        <v>1509</v>
      </c>
      <c r="BD22" s="396">
        <v>1511</v>
      </c>
      <c r="BE22" s="396">
        <v>1514</v>
      </c>
      <c r="BF22" s="396">
        <v>1516</v>
      </c>
      <c r="BG22" s="396">
        <v>1519</v>
      </c>
      <c r="BH22" s="396">
        <v>1522</v>
      </c>
      <c r="BI22" s="396">
        <v>1525</v>
      </c>
      <c r="BJ22" s="396">
        <v>1528</v>
      </c>
      <c r="BK22" s="396">
        <v>1531</v>
      </c>
      <c r="BL22" s="396">
        <v>1534</v>
      </c>
      <c r="BM22" s="396">
        <v>1537</v>
      </c>
      <c r="BN22" s="396">
        <v>1540</v>
      </c>
      <c r="BO22" s="396">
        <v>1543</v>
      </c>
      <c r="BP22" s="396">
        <v>1546</v>
      </c>
      <c r="BQ22" s="396">
        <v>1549</v>
      </c>
      <c r="BR22" s="396">
        <v>1551</v>
      </c>
      <c r="BS22" s="396">
        <v>1553</v>
      </c>
      <c r="BT22" s="396">
        <v>1555</v>
      </c>
      <c r="BU22" s="396">
        <v>1556</v>
      </c>
      <c r="BV22" s="396">
        <v>1556</v>
      </c>
      <c r="BW22" s="396">
        <v>1557</v>
      </c>
      <c r="BX22" s="396">
        <v>1557</v>
      </c>
      <c r="BY22" s="396">
        <v>1557</v>
      </c>
      <c r="BZ22" s="396">
        <v>1558</v>
      </c>
      <c r="CA22" s="396">
        <v>1559</v>
      </c>
      <c r="CB22" s="396">
        <v>1561</v>
      </c>
      <c r="CC22" s="396">
        <v>1563</v>
      </c>
      <c r="CD22" s="396">
        <v>1565</v>
      </c>
      <c r="CE22" s="396">
        <v>1571</v>
      </c>
      <c r="CF22" s="396">
        <v>1577</v>
      </c>
      <c r="CG22" s="396">
        <v>1583</v>
      </c>
      <c r="CH22" s="396">
        <v>1591</v>
      </c>
      <c r="CI22" s="396">
        <v>1599</v>
      </c>
      <c r="CJ22" s="396">
        <v>1607</v>
      </c>
      <c r="CK22" s="396">
        <v>1616</v>
      </c>
      <c r="CL22" s="396">
        <v>1624</v>
      </c>
      <c r="CM22" s="396">
        <v>1633</v>
      </c>
      <c r="CN22" s="396">
        <v>1642</v>
      </c>
      <c r="CO22" s="396">
        <v>1651</v>
      </c>
    </row>
    <row r="23" spans="1:93" hidden="1" x14ac:dyDescent="0.3">
      <c r="A23" s="396">
        <v>394530</v>
      </c>
      <c r="B23" s="396" t="s">
        <v>1374</v>
      </c>
      <c r="C23" s="396">
        <v>21</v>
      </c>
      <c r="D23" s="396">
        <v>1202</v>
      </c>
      <c r="E23" s="396">
        <v>1217</v>
      </c>
      <c r="F23" s="396">
        <v>1232</v>
      </c>
      <c r="G23" s="396">
        <v>1247</v>
      </c>
      <c r="H23" s="396">
        <v>1262</v>
      </c>
      <c r="I23" s="396">
        <v>1277</v>
      </c>
      <c r="J23" s="396">
        <v>1291</v>
      </c>
      <c r="K23" s="396">
        <v>1306</v>
      </c>
      <c r="L23" s="396">
        <v>1321</v>
      </c>
      <c r="M23" s="396">
        <v>1335</v>
      </c>
      <c r="N23" s="396">
        <v>1349</v>
      </c>
      <c r="O23" s="396">
        <v>1363</v>
      </c>
      <c r="P23" s="396">
        <v>1376</v>
      </c>
      <c r="Q23" s="396">
        <v>1387</v>
      </c>
      <c r="R23" s="396">
        <v>1398</v>
      </c>
      <c r="S23" s="396">
        <v>1408</v>
      </c>
      <c r="T23" s="396">
        <v>1417</v>
      </c>
      <c r="U23" s="396">
        <v>1426</v>
      </c>
      <c r="V23" s="396">
        <v>1435</v>
      </c>
      <c r="W23" s="396">
        <v>1443</v>
      </c>
      <c r="X23" s="396">
        <v>1451</v>
      </c>
      <c r="Y23" s="396">
        <v>1459</v>
      </c>
      <c r="Z23" s="396">
        <v>1465</v>
      </c>
      <c r="AA23" s="396">
        <v>1472</v>
      </c>
      <c r="AB23" s="396">
        <v>1479</v>
      </c>
      <c r="AC23" s="396">
        <v>1484</v>
      </c>
      <c r="AD23" s="396">
        <v>1489</v>
      </c>
      <c r="AE23" s="396">
        <v>1495</v>
      </c>
      <c r="AF23" s="396">
        <v>1499</v>
      </c>
      <c r="AG23" s="396">
        <v>1503</v>
      </c>
      <c r="AH23" s="396">
        <v>1507</v>
      </c>
      <c r="AI23" s="396">
        <v>1510</v>
      </c>
      <c r="AJ23" s="396">
        <v>1514</v>
      </c>
      <c r="AK23" s="396">
        <v>1517</v>
      </c>
      <c r="AL23" s="396">
        <v>1521</v>
      </c>
      <c r="AM23" s="396">
        <v>1525</v>
      </c>
      <c r="AN23" s="396">
        <v>1530</v>
      </c>
      <c r="AO23" s="396">
        <v>1534</v>
      </c>
      <c r="AP23" s="396">
        <v>1539</v>
      </c>
      <c r="AQ23" s="396">
        <v>1543</v>
      </c>
      <c r="AR23" s="396">
        <v>1548</v>
      </c>
      <c r="AS23" s="396">
        <v>1553</v>
      </c>
      <c r="AT23" s="396">
        <v>1558</v>
      </c>
      <c r="AU23" s="396">
        <v>1563</v>
      </c>
      <c r="AV23" s="396">
        <v>1567</v>
      </c>
      <c r="AW23" s="396">
        <v>1572</v>
      </c>
      <c r="AX23" s="396">
        <v>1577</v>
      </c>
      <c r="AY23" s="396">
        <v>1581</v>
      </c>
      <c r="AZ23" s="396">
        <v>1586</v>
      </c>
      <c r="BA23" s="396">
        <v>1591</v>
      </c>
      <c r="BB23" s="396">
        <v>1596</v>
      </c>
      <c r="BC23" s="396">
        <v>1601</v>
      </c>
      <c r="BD23" s="396">
        <v>1606</v>
      </c>
      <c r="BE23" s="396">
        <v>1612</v>
      </c>
      <c r="BF23" s="396">
        <v>1617</v>
      </c>
      <c r="BG23" s="396">
        <v>1623</v>
      </c>
      <c r="BH23" s="396">
        <v>1629</v>
      </c>
      <c r="BI23" s="396">
        <v>1634</v>
      </c>
      <c r="BJ23" s="396">
        <v>1640</v>
      </c>
      <c r="BK23" s="396">
        <v>1645</v>
      </c>
      <c r="BL23" s="396">
        <v>1651</v>
      </c>
      <c r="BM23" s="396">
        <v>1656</v>
      </c>
      <c r="BN23" s="396">
        <v>1661</v>
      </c>
      <c r="BO23" s="396">
        <v>1665</v>
      </c>
      <c r="BP23" s="396">
        <v>1670</v>
      </c>
      <c r="BQ23" s="396">
        <v>1675</v>
      </c>
      <c r="BR23" s="396">
        <v>1679</v>
      </c>
      <c r="BS23" s="396">
        <v>1682</v>
      </c>
      <c r="BT23" s="396">
        <v>1686</v>
      </c>
      <c r="BU23" s="396">
        <v>1689</v>
      </c>
      <c r="BV23" s="396">
        <v>1690</v>
      </c>
      <c r="BW23" s="396">
        <v>1691</v>
      </c>
      <c r="BX23" s="396">
        <v>1692</v>
      </c>
      <c r="BY23" s="396">
        <v>1692</v>
      </c>
      <c r="BZ23" s="396">
        <v>1691</v>
      </c>
      <c r="CA23" s="396">
        <v>1691</v>
      </c>
      <c r="CB23" s="396">
        <v>1691</v>
      </c>
      <c r="CC23" s="396">
        <v>1691</v>
      </c>
      <c r="CD23" s="396">
        <v>1692</v>
      </c>
      <c r="CE23" s="396">
        <v>1696</v>
      </c>
      <c r="CF23" s="396">
        <v>1700</v>
      </c>
      <c r="CG23" s="396">
        <v>1704</v>
      </c>
      <c r="CH23" s="396">
        <v>1711</v>
      </c>
      <c r="CI23" s="396">
        <v>1718</v>
      </c>
      <c r="CJ23" s="396">
        <v>1725</v>
      </c>
      <c r="CK23" s="396">
        <v>1732</v>
      </c>
      <c r="CL23" s="396">
        <v>1740</v>
      </c>
      <c r="CM23" s="396">
        <v>1747</v>
      </c>
      <c r="CN23" s="396">
        <v>1755</v>
      </c>
      <c r="CO23" s="396">
        <v>1763</v>
      </c>
    </row>
    <row r="24" spans="1:93" hidden="1" x14ac:dyDescent="0.3">
      <c r="A24" s="396">
        <v>394982</v>
      </c>
      <c r="B24" s="396" t="s">
        <v>1373</v>
      </c>
      <c r="C24" s="396">
        <v>22</v>
      </c>
      <c r="D24" s="396">
        <v>1010</v>
      </c>
      <c r="E24" s="396">
        <v>1016</v>
      </c>
      <c r="F24" s="396">
        <v>1021</v>
      </c>
      <c r="G24" s="396">
        <v>1026</v>
      </c>
      <c r="H24" s="396">
        <v>1031</v>
      </c>
      <c r="I24" s="396">
        <v>1035</v>
      </c>
      <c r="J24" s="396">
        <v>1040</v>
      </c>
      <c r="K24" s="396">
        <v>1045</v>
      </c>
      <c r="L24" s="396">
        <v>1049</v>
      </c>
      <c r="M24" s="396">
        <v>1053</v>
      </c>
      <c r="N24" s="396">
        <v>1056</v>
      </c>
      <c r="O24" s="396">
        <v>1058</v>
      </c>
      <c r="P24" s="396">
        <v>1061</v>
      </c>
      <c r="Q24" s="396">
        <v>1062</v>
      </c>
      <c r="R24" s="396">
        <v>1063</v>
      </c>
      <c r="S24" s="396">
        <v>1064</v>
      </c>
      <c r="T24" s="396">
        <v>1065</v>
      </c>
      <c r="U24" s="396">
        <v>1066</v>
      </c>
      <c r="V24" s="396">
        <v>1067</v>
      </c>
      <c r="W24" s="396">
        <v>1069</v>
      </c>
      <c r="X24" s="396">
        <v>1071</v>
      </c>
      <c r="Y24" s="396">
        <v>1073</v>
      </c>
      <c r="Z24" s="396">
        <v>1075</v>
      </c>
      <c r="AA24" s="396">
        <v>1077</v>
      </c>
      <c r="AB24" s="396">
        <v>1079</v>
      </c>
      <c r="AC24" s="396">
        <v>1079</v>
      </c>
      <c r="AD24" s="396">
        <v>1080</v>
      </c>
      <c r="AE24" s="396">
        <v>1081</v>
      </c>
      <c r="AF24" s="396">
        <v>1082</v>
      </c>
      <c r="AG24" s="396">
        <v>1082</v>
      </c>
      <c r="AH24" s="396">
        <v>1083</v>
      </c>
      <c r="AI24" s="396">
        <v>1084</v>
      </c>
      <c r="AJ24" s="396">
        <v>1085</v>
      </c>
      <c r="AK24" s="396">
        <v>1085</v>
      </c>
      <c r="AL24" s="396">
        <v>1087</v>
      </c>
      <c r="AM24" s="396">
        <v>1088</v>
      </c>
      <c r="AN24" s="396">
        <v>1089</v>
      </c>
      <c r="AO24" s="396">
        <v>1091</v>
      </c>
      <c r="AP24" s="396">
        <v>1092</v>
      </c>
      <c r="AQ24" s="396">
        <v>1094</v>
      </c>
      <c r="AR24" s="396">
        <v>1096</v>
      </c>
      <c r="AS24" s="396">
        <v>1098</v>
      </c>
      <c r="AT24" s="396">
        <v>1100</v>
      </c>
      <c r="AU24" s="396">
        <v>1102</v>
      </c>
      <c r="AV24" s="396">
        <v>1105</v>
      </c>
      <c r="AW24" s="396">
        <v>1107</v>
      </c>
      <c r="AX24" s="396">
        <v>1109</v>
      </c>
      <c r="AY24" s="396">
        <v>1112</v>
      </c>
      <c r="AZ24" s="396">
        <v>1114</v>
      </c>
      <c r="BA24" s="396">
        <v>1117</v>
      </c>
      <c r="BB24" s="396">
        <v>1120</v>
      </c>
      <c r="BC24" s="396">
        <v>1123</v>
      </c>
      <c r="BD24" s="396">
        <v>1127</v>
      </c>
      <c r="BE24" s="396">
        <v>1130</v>
      </c>
      <c r="BF24" s="396">
        <v>1134</v>
      </c>
      <c r="BG24" s="396">
        <v>1137</v>
      </c>
      <c r="BH24" s="396">
        <v>1140</v>
      </c>
      <c r="BI24" s="396">
        <v>1143</v>
      </c>
      <c r="BJ24" s="396">
        <v>1146</v>
      </c>
      <c r="BK24" s="396">
        <v>1149</v>
      </c>
      <c r="BL24" s="396">
        <v>1152</v>
      </c>
      <c r="BM24" s="396">
        <v>1155</v>
      </c>
      <c r="BN24" s="396">
        <v>1158</v>
      </c>
      <c r="BO24" s="396">
        <v>1162</v>
      </c>
      <c r="BP24" s="396">
        <v>1166</v>
      </c>
      <c r="BQ24" s="396">
        <v>1169</v>
      </c>
      <c r="BR24" s="396">
        <v>1173</v>
      </c>
      <c r="BS24" s="396">
        <v>1177</v>
      </c>
      <c r="BT24" s="396">
        <v>1180</v>
      </c>
      <c r="BU24" s="396">
        <v>1184</v>
      </c>
      <c r="BV24" s="396">
        <v>1187</v>
      </c>
      <c r="BW24" s="396">
        <v>1190</v>
      </c>
      <c r="BX24" s="396">
        <v>1192</v>
      </c>
      <c r="BY24" s="396">
        <v>1194</v>
      </c>
      <c r="BZ24" s="396">
        <v>1196</v>
      </c>
      <c r="CA24" s="396">
        <v>1198</v>
      </c>
      <c r="CB24" s="396">
        <v>1200</v>
      </c>
      <c r="CC24" s="396">
        <v>1201</v>
      </c>
      <c r="CD24" s="396">
        <v>1203</v>
      </c>
      <c r="CE24" s="396">
        <v>1206</v>
      </c>
      <c r="CF24" s="396">
        <v>1209</v>
      </c>
      <c r="CG24" s="396">
        <v>1211</v>
      </c>
      <c r="CH24" s="396">
        <v>1215</v>
      </c>
      <c r="CI24" s="396">
        <v>1219</v>
      </c>
      <c r="CJ24" s="396">
        <v>1222</v>
      </c>
      <c r="CK24" s="396">
        <v>1226</v>
      </c>
      <c r="CL24" s="396">
        <v>1230</v>
      </c>
      <c r="CM24" s="396">
        <v>1233</v>
      </c>
      <c r="CN24" s="396">
        <v>1237</v>
      </c>
      <c r="CO24" s="396">
        <v>1241</v>
      </c>
    </row>
    <row r="25" spans="1:93" hidden="1" x14ac:dyDescent="0.3">
      <c r="A25" s="396">
        <v>394998</v>
      </c>
      <c r="B25" s="396" t="s">
        <v>1372</v>
      </c>
      <c r="C25" s="396">
        <v>23</v>
      </c>
      <c r="D25" s="396">
        <v>1108</v>
      </c>
      <c r="E25" s="396">
        <v>1117</v>
      </c>
      <c r="F25" s="396">
        <v>1127</v>
      </c>
      <c r="G25" s="396">
        <v>1136</v>
      </c>
      <c r="H25" s="396">
        <v>1145</v>
      </c>
      <c r="I25" s="396">
        <v>1154</v>
      </c>
      <c r="J25" s="396">
        <v>1163</v>
      </c>
      <c r="K25" s="396">
        <v>1172</v>
      </c>
      <c r="L25" s="396">
        <v>1181</v>
      </c>
      <c r="M25" s="396">
        <v>1191</v>
      </c>
      <c r="N25" s="396">
        <v>1200</v>
      </c>
      <c r="O25" s="396">
        <v>1210</v>
      </c>
      <c r="P25" s="396">
        <v>1220</v>
      </c>
      <c r="Q25" s="396">
        <v>1230</v>
      </c>
      <c r="R25" s="396">
        <v>1241</v>
      </c>
      <c r="S25" s="396">
        <v>1251</v>
      </c>
      <c r="T25" s="396">
        <v>1261</v>
      </c>
      <c r="U25" s="396">
        <v>1272</v>
      </c>
      <c r="V25" s="396">
        <v>1282</v>
      </c>
      <c r="W25" s="396">
        <v>1292</v>
      </c>
      <c r="X25" s="396">
        <v>1302</v>
      </c>
      <c r="Y25" s="396">
        <v>1312</v>
      </c>
      <c r="Z25" s="396">
        <v>1321</v>
      </c>
      <c r="AA25" s="396">
        <v>1330</v>
      </c>
      <c r="AB25" s="396">
        <v>1340</v>
      </c>
      <c r="AC25" s="396">
        <v>1347</v>
      </c>
      <c r="AD25" s="396">
        <v>1354</v>
      </c>
      <c r="AE25" s="396">
        <v>1361</v>
      </c>
      <c r="AF25" s="396">
        <v>1367</v>
      </c>
      <c r="AG25" s="396">
        <v>1373</v>
      </c>
      <c r="AH25" s="396">
        <v>1379</v>
      </c>
      <c r="AI25" s="396">
        <v>1384</v>
      </c>
      <c r="AJ25" s="396">
        <v>1389</v>
      </c>
      <c r="AK25" s="396">
        <v>1394</v>
      </c>
      <c r="AL25" s="396">
        <v>1399</v>
      </c>
      <c r="AM25" s="396">
        <v>1403</v>
      </c>
      <c r="AN25" s="396">
        <v>1408</v>
      </c>
      <c r="AO25" s="396">
        <v>1412</v>
      </c>
      <c r="AP25" s="396">
        <v>1416</v>
      </c>
      <c r="AQ25" s="396">
        <v>1420</v>
      </c>
      <c r="AR25" s="396">
        <v>1423</v>
      </c>
      <c r="AS25" s="396">
        <v>1427</v>
      </c>
      <c r="AT25" s="396">
        <v>1430</v>
      </c>
      <c r="AU25" s="396">
        <v>1433</v>
      </c>
      <c r="AV25" s="396">
        <v>1436</v>
      </c>
      <c r="AW25" s="396">
        <v>1439</v>
      </c>
      <c r="AX25" s="396">
        <v>1442</v>
      </c>
      <c r="AY25" s="396">
        <v>1445</v>
      </c>
      <c r="AZ25" s="396">
        <v>1448</v>
      </c>
      <c r="BA25" s="396">
        <v>1452</v>
      </c>
      <c r="BB25" s="396">
        <v>1455</v>
      </c>
      <c r="BC25" s="396">
        <v>1459</v>
      </c>
      <c r="BD25" s="396">
        <v>1463</v>
      </c>
      <c r="BE25" s="396">
        <v>1467</v>
      </c>
      <c r="BF25" s="396">
        <v>1472</v>
      </c>
      <c r="BG25" s="396">
        <v>1476</v>
      </c>
      <c r="BH25" s="396">
        <v>1481</v>
      </c>
      <c r="BI25" s="396">
        <v>1485</v>
      </c>
      <c r="BJ25" s="396">
        <v>1490</v>
      </c>
      <c r="BK25" s="396">
        <v>1494</v>
      </c>
      <c r="BL25" s="396">
        <v>1499</v>
      </c>
      <c r="BM25" s="396">
        <v>1503</v>
      </c>
      <c r="BN25" s="396">
        <v>1508</v>
      </c>
      <c r="BO25" s="396">
        <v>1512</v>
      </c>
      <c r="BP25" s="396">
        <v>1517</v>
      </c>
      <c r="BQ25" s="396">
        <v>1522</v>
      </c>
      <c r="BR25" s="396">
        <v>1527</v>
      </c>
      <c r="BS25" s="396">
        <v>1531</v>
      </c>
      <c r="BT25" s="396">
        <v>1535</v>
      </c>
      <c r="BU25" s="396">
        <v>1538</v>
      </c>
      <c r="BV25" s="396">
        <v>1541</v>
      </c>
      <c r="BW25" s="396">
        <v>1543</v>
      </c>
      <c r="BX25" s="396">
        <v>1545</v>
      </c>
      <c r="BY25" s="396">
        <v>1547</v>
      </c>
      <c r="BZ25" s="396">
        <v>1548</v>
      </c>
      <c r="CA25" s="396">
        <v>1550</v>
      </c>
      <c r="CB25" s="396">
        <v>1551</v>
      </c>
      <c r="CC25" s="396">
        <v>1552</v>
      </c>
      <c r="CD25" s="396">
        <v>1554</v>
      </c>
      <c r="CE25" s="396">
        <v>1558</v>
      </c>
      <c r="CF25" s="396">
        <v>1563</v>
      </c>
      <c r="CG25" s="396">
        <v>1567</v>
      </c>
      <c r="CH25" s="396">
        <v>1573</v>
      </c>
      <c r="CI25" s="396">
        <v>1580</v>
      </c>
      <c r="CJ25" s="396">
        <v>1586</v>
      </c>
      <c r="CK25" s="396">
        <v>1593</v>
      </c>
      <c r="CL25" s="396">
        <v>1600</v>
      </c>
      <c r="CM25" s="396">
        <v>1606</v>
      </c>
      <c r="CN25" s="396">
        <v>1614</v>
      </c>
      <c r="CO25" s="396">
        <v>1621</v>
      </c>
    </row>
    <row r="26" spans="1:93" hidden="1" x14ac:dyDescent="0.3">
      <c r="A26" s="396">
        <v>394458</v>
      </c>
      <c r="B26" s="396" t="s">
        <v>1371</v>
      </c>
      <c r="C26" s="396">
        <v>24</v>
      </c>
      <c r="D26" s="396">
        <v>1120</v>
      </c>
      <c r="E26" s="396">
        <v>1124</v>
      </c>
      <c r="F26" s="396">
        <v>1128</v>
      </c>
      <c r="G26" s="396">
        <v>1132</v>
      </c>
      <c r="H26" s="396">
        <v>1136</v>
      </c>
      <c r="I26" s="396">
        <v>1140</v>
      </c>
      <c r="J26" s="396">
        <v>1144</v>
      </c>
      <c r="K26" s="396">
        <v>1148</v>
      </c>
      <c r="L26" s="396">
        <v>1152</v>
      </c>
      <c r="M26" s="396">
        <v>1156</v>
      </c>
      <c r="N26" s="396">
        <v>1161</v>
      </c>
      <c r="O26" s="396">
        <v>1166</v>
      </c>
      <c r="P26" s="396">
        <v>1170</v>
      </c>
      <c r="Q26" s="396">
        <v>1175</v>
      </c>
      <c r="R26" s="396">
        <v>1180</v>
      </c>
      <c r="S26" s="396">
        <v>1185</v>
      </c>
      <c r="T26" s="396">
        <v>1191</v>
      </c>
      <c r="U26" s="396">
        <v>1196</v>
      </c>
      <c r="V26" s="396">
        <v>1201</v>
      </c>
      <c r="W26" s="396">
        <v>1207</v>
      </c>
      <c r="X26" s="396">
        <v>1213</v>
      </c>
      <c r="Y26" s="396">
        <v>1218</v>
      </c>
      <c r="Z26" s="396">
        <v>1224</v>
      </c>
      <c r="AA26" s="396">
        <v>1229</v>
      </c>
      <c r="AB26" s="396">
        <v>1234</v>
      </c>
      <c r="AC26" s="396">
        <v>1239</v>
      </c>
      <c r="AD26" s="396">
        <v>1245</v>
      </c>
      <c r="AE26" s="396">
        <v>1250</v>
      </c>
      <c r="AF26" s="396">
        <v>1255</v>
      </c>
      <c r="AG26" s="396">
        <v>1260</v>
      </c>
      <c r="AH26" s="396">
        <v>1265</v>
      </c>
      <c r="AI26" s="396">
        <v>1270</v>
      </c>
      <c r="AJ26" s="396">
        <v>1275</v>
      </c>
      <c r="AK26" s="396">
        <v>1280</v>
      </c>
      <c r="AL26" s="396">
        <v>1285</v>
      </c>
      <c r="AM26" s="396">
        <v>1290</v>
      </c>
      <c r="AN26" s="396">
        <v>1295</v>
      </c>
      <c r="AO26" s="396">
        <v>1300</v>
      </c>
      <c r="AP26" s="396">
        <v>1305</v>
      </c>
      <c r="AQ26" s="396">
        <v>1310</v>
      </c>
      <c r="AR26" s="396">
        <v>1315</v>
      </c>
      <c r="AS26" s="396">
        <v>1320</v>
      </c>
      <c r="AT26" s="396">
        <v>1324</v>
      </c>
      <c r="AU26" s="396">
        <v>1329</v>
      </c>
      <c r="AV26" s="396">
        <v>1333</v>
      </c>
      <c r="AW26" s="396">
        <v>1338</v>
      </c>
      <c r="AX26" s="396">
        <v>1342</v>
      </c>
      <c r="AY26" s="396">
        <v>1347</v>
      </c>
      <c r="AZ26" s="396">
        <v>1351</v>
      </c>
      <c r="BA26" s="396">
        <v>1356</v>
      </c>
      <c r="BB26" s="396">
        <v>1361</v>
      </c>
      <c r="BC26" s="396">
        <v>1366</v>
      </c>
      <c r="BD26" s="396">
        <v>1371</v>
      </c>
      <c r="BE26" s="396">
        <v>1377</v>
      </c>
      <c r="BF26" s="396">
        <v>1382</v>
      </c>
      <c r="BG26" s="396">
        <v>1388</v>
      </c>
      <c r="BH26" s="396">
        <v>1394</v>
      </c>
      <c r="BI26" s="396">
        <v>1400</v>
      </c>
      <c r="BJ26" s="396">
        <v>1406</v>
      </c>
      <c r="BK26" s="396">
        <v>1413</v>
      </c>
      <c r="BL26" s="396">
        <v>1419</v>
      </c>
      <c r="BM26" s="396">
        <v>1425</v>
      </c>
      <c r="BN26" s="396">
        <v>1431</v>
      </c>
      <c r="BO26" s="396">
        <v>1437</v>
      </c>
      <c r="BP26" s="396">
        <v>1442</v>
      </c>
      <c r="BQ26" s="396">
        <v>1448</v>
      </c>
      <c r="BR26" s="396">
        <v>1454</v>
      </c>
      <c r="BS26" s="396">
        <v>1458</v>
      </c>
      <c r="BT26" s="396">
        <v>1463</v>
      </c>
      <c r="BU26" s="396">
        <v>1467</v>
      </c>
      <c r="BV26" s="396">
        <v>1470</v>
      </c>
      <c r="BW26" s="396">
        <v>1473</v>
      </c>
      <c r="BX26" s="396">
        <v>1476</v>
      </c>
      <c r="BY26" s="396">
        <v>1478</v>
      </c>
      <c r="BZ26" s="396">
        <v>1481</v>
      </c>
      <c r="CA26" s="396">
        <v>1484</v>
      </c>
      <c r="CB26" s="396">
        <v>1487</v>
      </c>
      <c r="CC26" s="396">
        <v>1491</v>
      </c>
      <c r="CD26" s="396">
        <v>1495</v>
      </c>
      <c r="CE26" s="396">
        <v>1503</v>
      </c>
      <c r="CF26" s="396">
        <v>1512</v>
      </c>
      <c r="CG26" s="396">
        <v>1520</v>
      </c>
      <c r="CH26" s="396">
        <v>1530</v>
      </c>
      <c r="CI26" s="396">
        <v>1541</v>
      </c>
      <c r="CJ26" s="396">
        <v>1552</v>
      </c>
      <c r="CK26" s="396">
        <v>1563</v>
      </c>
      <c r="CL26" s="396">
        <v>1574</v>
      </c>
      <c r="CM26" s="396">
        <v>1585</v>
      </c>
      <c r="CN26" s="396">
        <v>1597</v>
      </c>
      <c r="CO26" s="396">
        <v>1608</v>
      </c>
    </row>
    <row r="27" spans="1:93" hidden="1" x14ac:dyDescent="0.3">
      <c r="A27" s="396">
        <v>395045</v>
      </c>
      <c r="B27" s="396" t="s">
        <v>1370</v>
      </c>
      <c r="C27" s="396">
        <v>25</v>
      </c>
      <c r="D27" s="396">
        <v>1232</v>
      </c>
      <c r="E27" s="396">
        <v>1237</v>
      </c>
      <c r="F27" s="396">
        <v>1242</v>
      </c>
      <c r="G27" s="396">
        <v>1247</v>
      </c>
      <c r="H27" s="396">
        <v>1252</v>
      </c>
      <c r="I27" s="396">
        <v>1257</v>
      </c>
      <c r="J27" s="396">
        <v>1262</v>
      </c>
      <c r="K27" s="396">
        <v>1268</v>
      </c>
      <c r="L27" s="396">
        <v>1273</v>
      </c>
      <c r="M27" s="396">
        <v>1278</v>
      </c>
      <c r="N27" s="396">
        <v>1284</v>
      </c>
      <c r="O27" s="396">
        <v>1291</v>
      </c>
      <c r="P27" s="396">
        <v>1297</v>
      </c>
      <c r="Q27" s="396">
        <v>1305</v>
      </c>
      <c r="R27" s="396">
        <v>1312</v>
      </c>
      <c r="S27" s="396">
        <v>1320</v>
      </c>
      <c r="T27" s="396">
        <v>1328</v>
      </c>
      <c r="U27" s="396">
        <v>1335</v>
      </c>
      <c r="V27" s="396">
        <v>1343</v>
      </c>
      <c r="W27" s="396">
        <v>1352</v>
      </c>
      <c r="X27" s="396">
        <v>1360</v>
      </c>
      <c r="Y27" s="396">
        <v>1369</v>
      </c>
      <c r="Z27" s="396">
        <v>1378</v>
      </c>
      <c r="AA27" s="396">
        <v>1387</v>
      </c>
      <c r="AB27" s="396">
        <v>1397</v>
      </c>
      <c r="AC27" s="396">
        <v>1406</v>
      </c>
      <c r="AD27" s="396">
        <v>1415</v>
      </c>
      <c r="AE27" s="396">
        <v>1424</v>
      </c>
      <c r="AF27" s="396">
        <v>1434</v>
      </c>
      <c r="AG27" s="396">
        <v>1443</v>
      </c>
      <c r="AH27" s="396">
        <v>1453</v>
      </c>
      <c r="AI27" s="396">
        <v>1463</v>
      </c>
      <c r="AJ27" s="396">
        <v>1473</v>
      </c>
      <c r="AK27" s="396">
        <v>1483</v>
      </c>
      <c r="AL27" s="396">
        <v>1493</v>
      </c>
      <c r="AM27" s="396">
        <v>1503</v>
      </c>
      <c r="AN27" s="396">
        <v>1513</v>
      </c>
      <c r="AO27" s="396">
        <v>1524</v>
      </c>
      <c r="AP27" s="396">
        <v>1534</v>
      </c>
      <c r="AQ27" s="396">
        <v>1545</v>
      </c>
      <c r="AR27" s="396">
        <v>1554</v>
      </c>
      <c r="AS27" s="396">
        <v>1564</v>
      </c>
      <c r="AT27" s="396">
        <v>1574</v>
      </c>
      <c r="AU27" s="396">
        <v>1583</v>
      </c>
      <c r="AV27" s="396">
        <v>1592</v>
      </c>
      <c r="AW27" s="396">
        <v>1600</v>
      </c>
      <c r="AX27" s="396">
        <v>1609</v>
      </c>
      <c r="AY27" s="396">
        <v>1617</v>
      </c>
      <c r="AZ27" s="396">
        <v>1625</v>
      </c>
      <c r="BA27" s="396">
        <v>1633</v>
      </c>
      <c r="BB27" s="396">
        <v>1641</v>
      </c>
      <c r="BC27" s="396">
        <v>1648</v>
      </c>
      <c r="BD27" s="396">
        <v>1656</v>
      </c>
      <c r="BE27" s="396">
        <v>1663</v>
      </c>
      <c r="BF27" s="396">
        <v>1671</v>
      </c>
      <c r="BG27" s="396">
        <v>1679</v>
      </c>
      <c r="BH27" s="396">
        <v>1687</v>
      </c>
      <c r="BI27" s="396">
        <v>1694</v>
      </c>
      <c r="BJ27" s="396">
        <v>1702</v>
      </c>
      <c r="BK27" s="396">
        <v>1709</v>
      </c>
      <c r="BL27" s="396">
        <v>1717</v>
      </c>
      <c r="BM27" s="396">
        <v>1724</v>
      </c>
      <c r="BN27" s="396">
        <v>1731</v>
      </c>
      <c r="BO27" s="396">
        <v>1738</v>
      </c>
      <c r="BP27" s="396">
        <v>1744</v>
      </c>
      <c r="BQ27" s="396">
        <v>1751</v>
      </c>
      <c r="BR27" s="396">
        <v>1758</v>
      </c>
      <c r="BS27" s="396">
        <v>1763</v>
      </c>
      <c r="BT27" s="396">
        <v>1769</v>
      </c>
      <c r="BU27" s="396">
        <v>1775</v>
      </c>
      <c r="BV27" s="396">
        <v>1780</v>
      </c>
      <c r="BW27" s="396">
        <v>1785</v>
      </c>
      <c r="BX27" s="396">
        <v>1790</v>
      </c>
      <c r="BY27" s="396">
        <v>1797</v>
      </c>
      <c r="BZ27" s="396">
        <v>1804</v>
      </c>
      <c r="CA27" s="396">
        <v>1811</v>
      </c>
      <c r="CB27" s="396">
        <v>1821</v>
      </c>
      <c r="CC27" s="396">
        <v>1831</v>
      </c>
      <c r="CD27" s="396">
        <v>1840</v>
      </c>
      <c r="CE27" s="396">
        <v>1854</v>
      </c>
      <c r="CF27" s="396">
        <v>1867</v>
      </c>
      <c r="CG27" s="396">
        <v>1881</v>
      </c>
      <c r="CH27" s="396">
        <v>1896</v>
      </c>
      <c r="CI27" s="396">
        <v>1911</v>
      </c>
      <c r="CJ27" s="396">
        <v>1926</v>
      </c>
      <c r="CK27" s="396">
        <v>1942</v>
      </c>
      <c r="CL27" s="396">
        <v>1957</v>
      </c>
      <c r="CM27" s="396">
        <v>1973</v>
      </c>
      <c r="CN27" s="396">
        <v>1989</v>
      </c>
      <c r="CO27" s="396">
        <v>2004</v>
      </c>
    </row>
    <row r="28" spans="1:93" hidden="1" x14ac:dyDescent="0.3">
      <c r="A28" s="396">
        <v>395055</v>
      </c>
      <c r="B28" s="396" t="s">
        <v>1369</v>
      </c>
      <c r="C28" s="396">
        <v>26</v>
      </c>
      <c r="D28" s="396">
        <v>985</v>
      </c>
      <c r="E28" s="396">
        <v>988</v>
      </c>
      <c r="F28" s="396">
        <v>990</v>
      </c>
      <c r="G28" s="396">
        <v>993</v>
      </c>
      <c r="H28" s="396">
        <v>996</v>
      </c>
      <c r="I28" s="396">
        <v>999</v>
      </c>
      <c r="J28" s="396">
        <v>1002</v>
      </c>
      <c r="K28" s="396">
        <v>1005</v>
      </c>
      <c r="L28" s="396">
        <v>1008</v>
      </c>
      <c r="M28" s="396">
        <v>1011</v>
      </c>
      <c r="N28" s="396">
        <v>1014</v>
      </c>
      <c r="O28" s="396">
        <v>1017</v>
      </c>
      <c r="P28" s="396">
        <v>1021</v>
      </c>
      <c r="Q28" s="396">
        <v>1024</v>
      </c>
      <c r="R28" s="396">
        <v>1028</v>
      </c>
      <c r="S28" s="396">
        <v>1031</v>
      </c>
      <c r="T28" s="396">
        <v>1035</v>
      </c>
      <c r="U28" s="396">
        <v>1039</v>
      </c>
      <c r="V28" s="396">
        <v>1043</v>
      </c>
      <c r="W28" s="396">
        <v>1046</v>
      </c>
      <c r="X28" s="396">
        <v>1050</v>
      </c>
      <c r="Y28" s="396">
        <v>1054</v>
      </c>
      <c r="Z28" s="396">
        <v>1057</v>
      </c>
      <c r="AA28" s="396">
        <v>1060</v>
      </c>
      <c r="AB28" s="396">
        <v>1063</v>
      </c>
      <c r="AC28" s="396">
        <v>1066</v>
      </c>
      <c r="AD28" s="396">
        <v>1069</v>
      </c>
      <c r="AE28" s="396">
        <v>1072</v>
      </c>
      <c r="AF28" s="396">
        <v>1075</v>
      </c>
      <c r="AG28" s="396">
        <v>1078</v>
      </c>
      <c r="AH28" s="396">
        <v>1081</v>
      </c>
      <c r="AI28" s="396">
        <v>1084</v>
      </c>
      <c r="AJ28" s="396">
        <v>1087</v>
      </c>
      <c r="AK28" s="396">
        <v>1090</v>
      </c>
      <c r="AL28" s="396">
        <v>1093</v>
      </c>
      <c r="AM28" s="396">
        <v>1096</v>
      </c>
      <c r="AN28" s="396">
        <v>1099</v>
      </c>
      <c r="AO28" s="396">
        <v>1101</v>
      </c>
      <c r="AP28" s="396">
        <v>1104</v>
      </c>
      <c r="AQ28" s="396">
        <v>1107</v>
      </c>
      <c r="AR28" s="396">
        <v>1109</v>
      </c>
      <c r="AS28" s="396">
        <v>1112</v>
      </c>
      <c r="AT28" s="396">
        <v>1114</v>
      </c>
      <c r="AU28" s="396">
        <v>1116</v>
      </c>
      <c r="AV28" s="396">
        <v>1118</v>
      </c>
      <c r="AW28" s="396">
        <v>1120</v>
      </c>
      <c r="AX28" s="396">
        <v>1123</v>
      </c>
      <c r="AY28" s="396">
        <v>1125</v>
      </c>
      <c r="AZ28" s="396">
        <v>1127</v>
      </c>
      <c r="BA28" s="396">
        <v>1130</v>
      </c>
      <c r="BB28" s="396">
        <v>1133</v>
      </c>
      <c r="BC28" s="396">
        <v>1136</v>
      </c>
      <c r="BD28" s="396">
        <v>1139</v>
      </c>
      <c r="BE28" s="396">
        <v>1142</v>
      </c>
      <c r="BF28" s="396">
        <v>1146</v>
      </c>
      <c r="BG28" s="396">
        <v>1149</v>
      </c>
      <c r="BH28" s="396">
        <v>1152</v>
      </c>
      <c r="BI28" s="396">
        <v>1156</v>
      </c>
      <c r="BJ28" s="396">
        <v>1159</v>
      </c>
      <c r="BK28" s="396">
        <v>1163</v>
      </c>
      <c r="BL28" s="396">
        <v>1166</v>
      </c>
      <c r="BM28" s="396">
        <v>1170</v>
      </c>
      <c r="BN28" s="396">
        <v>1174</v>
      </c>
      <c r="BO28" s="396">
        <v>1177</v>
      </c>
      <c r="BP28" s="396">
        <v>1181</v>
      </c>
      <c r="BQ28" s="396">
        <v>1185</v>
      </c>
      <c r="BR28" s="396">
        <v>1188</v>
      </c>
      <c r="BS28" s="396">
        <v>1191</v>
      </c>
      <c r="BT28" s="396">
        <v>1194</v>
      </c>
      <c r="BU28" s="396">
        <v>1197</v>
      </c>
      <c r="BV28" s="396">
        <v>1199</v>
      </c>
      <c r="BW28" s="396">
        <v>1201</v>
      </c>
      <c r="BX28" s="396">
        <v>1203</v>
      </c>
      <c r="BY28" s="396">
        <v>1204</v>
      </c>
      <c r="BZ28" s="396">
        <v>1206</v>
      </c>
      <c r="CA28" s="396">
        <v>1207</v>
      </c>
      <c r="CB28" s="396">
        <v>1209</v>
      </c>
      <c r="CC28" s="396">
        <v>1212</v>
      </c>
      <c r="CD28" s="396">
        <v>1214</v>
      </c>
      <c r="CE28" s="396">
        <v>1219</v>
      </c>
      <c r="CF28" s="396">
        <v>1223</v>
      </c>
      <c r="CG28" s="396">
        <v>1228</v>
      </c>
      <c r="CH28" s="396">
        <v>1234</v>
      </c>
      <c r="CI28" s="396">
        <v>1240</v>
      </c>
      <c r="CJ28" s="396">
        <v>1246</v>
      </c>
      <c r="CK28" s="396">
        <v>1253</v>
      </c>
      <c r="CL28" s="396">
        <v>1259</v>
      </c>
      <c r="CM28" s="396">
        <v>1266</v>
      </c>
      <c r="CN28" s="396">
        <v>1272</v>
      </c>
      <c r="CO28" s="396">
        <v>1279</v>
      </c>
    </row>
    <row r="29" spans="1:93" hidden="1" x14ac:dyDescent="0.3">
      <c r="A29" s="396">
        <v>394943</v>
      </c>
      <c r="B29" s="396" t="s">
        <v>1368</v>
      </c>
      <c r="C29" s="396">
        <v>27</v>
      </c>
      <c r="D29" s="396">
        <v>1172</v>
      </c>
      <c r="E29" s="396">
        <v>1177</v>
      </c>
      <c r="F29" s="396">
        <v>1181</v>
      </c>
      <c r="G29" s="396">
        <v>1185</v>
      </c>
      <c r="H29" s="396">
        <v>1190</v>
      </c>
      <c r="I29" s="396">
        <v>1194</v>
      </c>
      <c r="J29" s="396">
        <v>1198</v>
      </c>
      <c r="K29" s="396">
        <v>1203</v>
      </c>
      <c r="L29" s="396">
        <v>1207</v>
      </c>
      <c r="M29" s="396">
        <v>1212</v>
      </c>
      <c r="N29" s="396">
        <v>1216</v>
      </c>
      <c r="O29" s="396">
        <v>1221</v>
      </c>
      <c r="P29" s="396">
        <v>1225</v>
      </c>
      <c r="Q29" s="396">
        <v>1230</v>
      </c>
      <c r="R29" s="396">
        <v>1235</v>
      </c>
      <c r="S29" s="396">
        <v>1240</v>
      </c>
      <c r="T29" s="396">
        <v>1246</v>
      </c>
      <c r="U29" s="396">
        <v>1251</v>
      </c>
      <c r="V29" s="396">
        <v>1257</v>
      </c>
      <c r="W29" s="396">
        <v>1263</v>
      </c>
      <c r="X29" s="396">
        <v>1268</v>
      </c>
      <c r="Y29" s="396">
        <v>1274</v>
      </c>
      <c r="Z29" s="396">
        <v>1280</v>
      </c>
      <c r="AA29" s="396">
        <v>1285</v>
      </c>
      <c r="AB29" s="396">
        <v>1291</v>
      </c>
      <c r="AC29" s="396">
        <v>1296</v>
      </c>
      <c r="AD29" s="396">
        <v>1302</v>
      </c>
      <c r="AE29" s="396">
        <v>1307</v>
      </c>
      <c r="AF29" s="396">
        <v>1312</v>
      </c>
      <c r="AG29" s="396">
        <v>1317</v>
      </c>
      <c r="AH29" s="396">
        <v>1322</v>
      </c>
      <c r="AI29" s="396">
        <v>1328</v>
      </c>
      <c r="AJ29" s="396">
        <v>1333</v>
      </c>
      <c r="AK29" s="396">
        <v>1338</v>
      </c>
      <c r="AL29" s="396">
        <v>1343</v>
      </c>
      <c r="AM29" s="396">
        <v>1348</v>
      </c>
      <c r="AN29" s="396">
        <v>1354</v>
      </c>
      <c r="AO29" s="396">
        <v>1359</v>
      </c>
      <c r="AP29" s="396">
        <v>1365</v>
      </c>
      <c r="AQ29" s="396">
        <v>1370</v>
      </c>
      <c r="AR29" s="396">
        <v>1376</v>
      </c>
      <c r="AS29" s="396">
        <v>1383</v>
      </c>
      <c r="AT29" s="396">
        <v>1389</v>
      </c>
      <c r="AU29" s="396">
        <v>1396</v>
      </c>
      <c r="AV29" s="396">
        <v>1404</v>
      </c>
      <c r="AW29" s="396">
        <v>1411</v>
      </c>
      <c r="AX29" s="396">
        <v>1418</v>
      </c>
      <c r="AY29" s="396">
        <v>1426</v>
      </c>
      <c r="AZ29" s="396">
        <v>1433</v>
      </c>
      <c r="BA29" s="396">
        <v>1441</v>
      </c>
      <c r="BB29" s="396">
        <v>1449</v>
      </c>
      <c r="BC29" s="396">
        <v>1456</v>
      </c>
      <c r="BD29" s="396">
        <v>1463</v>
      </c>
      <c r="BE29" s="396">
        <v>1471</v>
      </c>
      <c r="BF29" s="396">
        <v>1478</v>
      </c>
      <c r="BG29" s="396">
        <v>1484</v>
      </c>
      <c r="BH29" s="396">
        <v>1490</v>
      </c>
      <c r="BI29" s="396">
        <v>1496</v>
      </c>
      <c r="BJ29" s="396">
        <v>1501</v>
      </c>
      <c r="BK29" s="396">
        <v>1507</v>
      </c>
      <c r="BL29" s="396">
        <v>1512</v>
      </c>
      <c r="BM29" s="396">
        <v>1518</v>
      </c>
      <c r="BN29" s="396">
        <v>1523</v>
      </c>
      <c r="BO29" s="396">
        <v>1528</v>
      </c>
      <c r="BP29" s="396">
        <v>1533</v>
      </c>
      <c r="BQ29" s="396">
        <v>1538</v>
      </c>
      <c r="BR29" s="396">
        <v>1543</v>
      </c>
      <c r="BS29" s="396">
        <v>1547</v>
      </c>
      <c r="BT29" s="396">
        <v>1551</v>
      </c>
      <c r="BU29" s="396">
        <v>1555</v>
      </c>
      <c r="BV29" s="396">
        <v>1558</v>
      </c>
      <c r="BW29" s="396">
        <v>1560</v>
      </c>
      <c r="BX29" s="396">
        <v>1563</v>
      </c>
      <c r="BY29" s="396">
        <v>1564</v>
      </c>
      <c r="BZ29" s="396">
        <v>1566</v>
      </c>
      <c r="CA29" s="396">
        <v>1568</v>
      </c>
      <c r="CB29" s="396">
        <v>1571</v>
      </c>
      <c r="CC29" s="396">
        <v>1574</v>
      </c>
      <c r="CD29" s="396">
        <v>1576</v>
      </c>
      <c r="CE29" s="396">
        <v>1584</v>
      </c>
      <c r="CF29" s="396">
        <v>1591</v>
      </c>
      <c r="CG29" s="396">
        <v>1598</v>
      </c>
      <c r="CH29" s="396">
        <v>1608</v>
      </c>
      <c r="CI29" s="396">
        <v>1617</v>
      </c>
      <c r="CJ29" s="396">
        <v>1627</v>
      </c>
      <c r="CK29" s="396">
        <v>1638</v>
      </c>
      <c r="CL29" s="396">
        <v>1648</v>
      </c>
      <c r="CM29" s="396">
        <v>1658</v>
      </c>
      <c r="CN29" s="396">
        <v>1669</v>
      </c>
      <c r="CO29" s="396">
        <v>1680</v>
      </c>
    </row>
    <row r="30" spans="1:93" hidden="1" x14ac:dyDescent="0.3">
      <c r="A30" s="396">
        <v>394466</v>
      </c>
      <c r="B30" s="396" t="s">
        <v>1367</v>
      </c>
      <c r="C30" s="396">
        <v>28</v>
      </c>
      <c r="D30" s="396">
        <v>1011</v>
      </c>
      <c r="E30" s="396">
        <v>1015</v>
      </c>
      <c r="F30" s="396">
        <v>1018</v>
      </c>
      <c r="G30" s="396">
        <v>1022</v>
      </c>
      <c r="H30" s="396">
        <v>1026</v>
      </c>
      <c r="I30" s="396">
        <v>1029</v>
      </c>
      <c r="J30" s="396">
        <v>1033</v>
      </c>
      <c r="K30" s="396">
        <v>1036</v>
      </c>
      <c r="L30" s="396">
        <v>1040</v>
      </c>
      <c r="M30" s="396">
        <v>1044</v>
      </c>
      <c r="N30" s="396">
        <v>1047</v>
      </c>
      <c r="O30" s="396">
        <v>1050</v>
      </c>
      <c r="P30" s="396">
        <v>1054</v>
      </c>
      <c r="Q30" s="396">
        <v>1057</v>
      </c>
      <c r="R30" s="396">
        <v>1060</v>
      </c>
      <c r="S30" s="396">
        <v>1064</v>
      </c>
      <c r="T30" s="396">
        <v>1068</v>
      </c>
      <c r="U30" s="396">
        <v>1072</v>
      </c>
      <c r="V30" s="396">
        <v>1076</v>
      </c>
      <c r="W30" s="396">
        <v>1080</v>
      </c>
      <c r="X30" s="396">
        <v>1084</v>
      </c>
      <c r="Y30" s="396">
        <v>1087</v>
      </c>
      <c r="Z30" s="396">
        <v>1091</v>
      </c>
      <c r="AA30" s="396">
        <v>1094</v>
      </c>
      <c r="AB30" s="396">
        <v>1097</v>
      </c>
      <c r="AC30" s="396">
        <v>1100</v>
      </c>
      <c r="AD30" s="396">
        <v>1103</v>
      </c>
      <c r="AE30" s="396">
        <v>1106</v>
      </c>
      <c r="AF30" s="396">
        <v>1109</v>
      </c>
      <c r="AG30" s="396">
        <v>1112</v>
      </c>
      <c r="AH30" s="396">
        <v>1116</v>
      </c>
      <c r="AI30" s="396">
        <v>1119</v>
      </c>
      <c r="AJ30" s="396">
        <v>1123</v>
      </c>
      <c r="AK30" s="396">
        <v>1126</v>
      </c>
      <c r="AL30" s="396">
        <v>1130</v>
      </c>
      <c r="AM30" s="396">
        <v>1134</v>
      </c>
      <c r="AN30" s="396">
        <v>1138</v>
      </c>
      <c r="AO30" s="396">
        <v>1141</v>
      </c>
      <c r="AP30" s="396">
        <v>1145</v>
      </c>
      <c r="AQ30" s="396">
        <v>1149</v>
      </c>
      <c r="AR30" s="396">
        <v>1153</v>
      </c>
      <c r="AS30" s="396">
        <v>1156</v>
      </c>
      <c r="AT30" s="396">
        <v>1160</v>
      </c>
      <c r="AU30" s="396">
        <v>1163</v>
      </c>
      <c r="AV30" s="396">
        <v>1167</v>
      </c>
      <c r="AW30" s="396">
        <v>1170</v>
      </c>
      <c r="AX30" s="396">
        <v>1174</v>
      </c>
      <c r="AY30" s="396">
        <v>1178</v>
      </c>
      <c r="AZ30" s="396">
        <v>1181</v>
      </c>
      <c r="BA30" s="396">
        <v>1186</v>
      </c>
      <c r="BB30" s="396">
        <v>1190</v>
      </c>
      <c r="BC30" s="396">
        <v>1195</v>
      </c>
      <c r="BD30" s="396">
        <v>1200</v>
      </c>
      <c r="BE30" s="396">
        <v>1205</v>
      </c>
      <c r="BF30" s="396">
        <v>1210</v>
      </c>
      <c r="BG30" s="396">
        <v>1215</v>
      </c>
      <c r="BH30" s="396">
        <v>1220</v>
      </c>
      <c r="BI30" s="396">
        <v>1226</v>
      </c>
      <c r="BJ30" s="396">
        <v>1231</v>
      </c>
      <c r="BK30" s="396">
        <v>1237</v>
      </c>
      <c r="BL30" s="396">
        <v>1243</v>
      </c>
      <c r="BM30" s="396">
        <v>1248</v>
      </c>
      <c r="BN30" s="396">
        <v>1254</v>
      </c>
      <c r="BO30" s="396">
        <v>1260</v>
      </c>
      <c r="BP30" s="396">
        <v>1265</v>
      </c>
      <c r="BQ30" s="396">
        <v>1271</v>
      </c>
      <c r="BR30" s="396">
        <v>1276</v>
      </c>
      <c r="BS30" s="396">
        <v>1281</v>
      </c>
      <c r="BT30" s="396">
        <v>1286</v>
      </c>
      <c r="BU30" s="396">
        <v>1292</v>
      </c>
      <c r="BV30" s="396">
        <v>1296</v>
      </c>
      <c r="BW30" s="396">
        <v>1300</v>
      </c>
      <c r="BX30" s="396">
        <v>1305</v>
      </c>
      <c r="BY30" s="396">
        <v>1309</v>
      </c>
      <c r="BZ30" s="396">
        <v>1314</v>
      </c>
      <c r="CA30" s="396">
        <v>1318</v>
      </c>
      <c r="CB30" s="396">
        <v>1323</v>
      </c>
      <c r="CC30" s="396">
        <v>1329</v>
      </c>
      <c r="CD30" s="396">
        <v>1334</v>
      </c>
      <c r="CE30" s="396">
        <v>1341</v>
      </c>
      <c r="CF30" s="396">
        <v>1348</v>
      </c>
      <c r="CG30" s="396">
        <v>1355</v>
      </c>
      <c r="CH30" s="396">
        <v>1363</v>
      </c>
      <c r="CI30" s="396">
        <v>1371</v>
      </c>
      <c r="CJ30" s="396">
        <v>1379</v>
      </c>
      <c r="CK30" s="396">
        <v>1387</v>
      </c>
      <c r="CL30" s="396">
        <v>1395</v>
      </c>
      <c r="CM30" s="396">
        <v>1404</v>
      </c>
      <c r="CN30" s="396">
        <v>1412</v>
      </c>
      <c r="CO30" s="396">
        <v>1420</v>
      </c>
    </row>
    <row r="31" spans="1:93" hidden="1" x14ac:dyDescent="0.3">
      <c r="A31" s="396">
        <v>394475</v>
      </c>
      <c r="B31" s="396" t="s">
        <v>1366</v>
      </c>
      <c r="C31" s="396">
        <v>29</v>
      </c>
      <c r="D31" s="396">
        <v>1077</v>
      </c>
      <c r="E31" s="396">
        <v>1080</v>
      </c>
      <c r="F31" s="396">
        <v>1083</v>
      </c>
      <c r="G31" s="396">
        <v>1086</v>
      </c>
      <c r="H31" s="396">
        <v>1090</v>
      </c>
      <c r="I31" s="396">
        <v>1093</v>
      </c>
      <c r="J31" s="396">
        <v>1097</v>
      </c>
      <c r="K31" s="396">
        <v>1100</v>
      </c>
      <c r="L31" s="396">
        <v>1104</v>
      </c>
      <c r="M31" s="396">
        <v>1107</v>
      </c>
      <c r="N31" s="396">
        <v>1112</v>
      </c>
      <c r="O31" s="396">
        <v>1116</v>
      </c>
      <c r="P31" s="396">
        <v>1120</v>
      </c>
      <c r="Q31" s="396">
        <v>1124</v>
      </c>
      <c r="R31" s="396">
        <v>1128</v>
      </c>
      <c r="S31" s="396">
        <v>1133</v>
      </c>
      <c r="T31" s="396">
        <v>1136</v>
      </c>
      <c r="U31" s="396">
        <v>1139</v>
      </c>
      <c r="V31" s="396">
        <v>1143</v>
      </c>
      <c r="W31" s="396">
        <v>1146</v>
      </c>
      <c r="X31" s="396">
        <v>1149</v>
      </c>
      <c r="Y31" s="396">
        <v>1152</v>
      </c>
      <c r="Z31" s="396">
        <v>1156</v>
      </c>
      <c r="AA31" s="396">
        <v>1160</v>
      </c>
      <c r="AB31" s="396">
        <v>1163</v>
      </c>
      <c r="AC31" s="396">
        <v>1167</v>
      </c>
      <c r="AD31" s="396">
        <v>1171</v>
      </c>
      <c r="AE31" s="396">
        <v>1175</v>
      </c>
      <c r="AF31" s="396">
        <v>1177</v>
      </c>
      <c r="AG31" s="396">
        <v>1179</v>
      </c>
      <c r="AH31" s="396">
        <v>1181</v>
      </c>
      <c r="AI31" s="396">
        <v>1182</v>
      </c>
      <c r="AJ31" s="396">
        <v>1182</v>
      </c>
      <c r="AK31" s="396">
        <v>1182</v>
      </c>
      <c r="AL31" s="396">
        <v>1181</v>
      </c>
      <c r="AM31" s="396">
        <v>1180</v>
      </c>
      <c r="AN31" s="396">
        <v>1179</v>
      </c>
      <c r="AO31" s="396">
        <v>1178</v>
      </c>
      <c r="AP31" s="396">
        <v>1176</v>
      </c>
      <c r="AQ31" s="396">
        <v>1175</v>
      </c>
      <c r="AR31" s="396">
        <v>1176</v>
      </c>
      <c r="AS31" s="396">
        <v>1178</v>
      </c>
      <c r="AT31" s="396">
        <v>1179</v>
      </c>
      <c r="AU31" s="396">
        <v>1181</v>
      </c>
      <c r="AV31" s="396">
        <v>1183</v>
      </c>
      <c r="AW31" s="396">
        <v>1185</v>
      </c>
      <c r="AX31" s="396">
        <v>1188</v>
      </c>
      <c r="AY31" s="396">
        <v>1190</v>
      </c>
      <c r="AZ31" s="396">
        <v>1192</v>
      </c>
      <c r="BA31" s="396">
        <v>1195</v>
      </c>
      <c r="BB31" s="396">
        <v>1198</v>
      </c>
      <c r="BC31" s="396">
        <v>1200</v>
      </c>
      <c r="BD31" s="396">
        <v>1204</v>
      </c>
      <c r="BE31" s="396">
        <v>1207</v>
      </c>
      <c r="BF31" s="396">
        <v>1210</v>
      </c>
      <c r="BG31" s="396">
        <v>1214</v>
      </c>
      <c r="BH31" s="396">
        <v>1217</v>
      </c>
      <c r="BI31" s="396">
        <v>1221</v>
      </c>
      <c r="BJ31" s="396">
        <v>1224</v>
      </c>
      <c r="BK31" s="396">
        <v>1228</v>
      </c>
      <c r="BL31" s="396">
        <v>1231</v>
      </c>
      <c r="BM31" s="396">
        <v>1234</v>
      </c>
      <c r="BN31" s="396">
        <v>1237</v>
      </c>
      <c r="BO31" s="396">
        <v>1239</v>
      </c>
      <c r="BP31" s="396">
        <v>1242</v>
      </c>
      <c r="BQ31" s="396">
        <v>1244</v>
      </c>
      <c r="BR31" s="396">
        <v>1246</v>
      </c>
      <c r="BS31" s="396">
        <v>1249</v>
      </c>
      <c r="BT31" s="396">
        <v>1251</v>
      </c>
      <c r="BU31" s="396">
        <v>1253</v>
      </c>
      <c r="BV31" s="396">
        <v>1256</v>
      </c>
      <c r="BW31" s="396">
        <v>1258</v>
      </c>
      <c r="BX31" s="396">
        <v>1260</v>
      </c>
      <c r="BY31" s="396">
        <v>1264</v>
      </c>
      <c r="BZ31" s="396">
        <v>1267</v>
      </c>
      <c r="CA31" s="396">
        <v>1270</v>
      </c>
      <c r="CB31" s="396">
        <v>1275</v>
      </c>
      <c r="CC31" s="396">
        <v>1279</v>
      </c>
      <c r="CD31" s="396">
        <v>1284</v>
      </c>
      <c r="CE31" s="396">
        <v>1289</v>
      </c>
      <c r="CF31" s="396">
        <v>1295</v>
      </c>
      <c r="CG31" s="396">
        <v>1301</v>
      </c>
      <c r="CH31" s="396">
        <v>1307</v>
      </c>
      <c r="CI31" s="396">
        <v>1314</v>
      </c>
      <c r="CJ31" s="396">
        <v>1320</v>
      </c>
      <c r="CK31" s="396">
        <v>1327</v>
      </c>
      <c r="CL31" s="396">
        <v>1334</v>
      </c>
      <c r="CM31" s="396">
        <v>1340</v>
      </c>
      <c r="CN31" s="396">
        <v>1347</v>
      </c>
      <c r="CO31" s="396">
        <v>1354</v>
      </c>
    </row>
    <row r="32" spans="1:93" hidden="1" x14ac:dyDescent="0.3">
      <c r="A32" s="396">
        <v>394735</v>
      </c>
      <c r="B32" s="396" t="s">
        <v>1365</v>
      </c>
      <c r="C32" s="396">
        <v>30</v>
      </c>
      <c r="D32" s="396">
        <v>921</v>
      </c>
      <c r="E32" s="396">
        <v>925</v>
      </c>
      <c r="F32" s="396">
        <v>928</v>
      </c>
      <c r="G32" s="396">
        <v>932</v>
      </c>
      <c r="H32" s="396">
        <v>936</v>
      </c>
      <c r="I32" s="396">
        <v>939</v>
      </c>
      <c r="J32" s="396">
        <v>943</v>
      </c>
      <c r="K32" s="396">
        <v>946</v>
      </c>
      <c r="L32" s="396">
        <v>950</v>
      </c>
      <c r="M32" s="396">
        <v>954</v>
      </c>
      <c r="N32" s="396">
        <v>957</v>
      </c>
      <c r="O32" s="396">
        <v>960</v>
      </c>
      <c r="P32" s="396">
        <v>963</v>
      </c>
      <c r="Q32" s="396">
        <v>965</v>
      </c>
      <c r="R32" s="396">
        <v>968</v>
      </c>
      <c r="S32" s="396">
        <v>971</v>
      </c>
      <c r="T32" s="396">
        <v>974</v>
      </c>
      <c r="U32" s="396">
        <v>977</v>
      </c>
      <c r="V32" s="396">
        <v>980</v>
      </c>
      <c r="W32" s="396">
        <v>983</v>
      </c>
      <c r="X32" s="396">
        <v>987</v>
      </c>
      <c r="Y32" s="396">
        <v>990</v>
      </c>
      <c r="Z32" s="396">
        <v>993</v>
      </c>
      <c r="AA32" s="396">
        <v>996</v>
      </c>
      <c r="AB32" s="396">
        <v>999</v>
      </c>
      <c r="AC32" s="396">
        <v>1002</v>
      </c>
      <c r="AD32" s="396">
        <v>1005</v>
      </c>
      <c r="AE32" s="396">
        <v>1008</v>
      </c>
      <c r="AF32" s="396">
        <v>1011</v>
      </c>
      <c r="AG32" s="396">
        <v>1014</v>
      </c>
      <c r="AH32" s="396">
        <v>1017</v>
      </c>
      <c r="AI32" s="396">
        <v>1020</v>
      </c>
      <c r="AJ32" s="396">
        <v>1023</v>
      </c>
      <c r="AK32" s="396">
        <v>1026</v>
      </c>
      <c r="AL32" s="396">
        <v>1030</v>
      </c>
      <c r="AM32" s="396">
        <v>1033</v>
      </c>
      <c r="AN32" s="396">
        <v>1036</v>
      </c>
      <c r="AO32" s="396">
        <v>1039</v>
      </c>
      <c r="AP32" s="396">
        <v>1042</v>
      </c>
      <c r="AQ32" s="396">
        <v>1045</v>
      </c>
      <c r="AR32" s="396">
        <v>1048</v>
      </c>
      <c r="AS32" s="396">
        <v>1051</v>
      </c>
      <c r="AT32" s="396">
        <v>1054</v>
      </c>
      <c r="AU32" s="396">
        <v>1057</v>
      </c>
      <c r="AV32" s="396">
        <v>1060</v>
      </c>
      <c r="AW32" s="396">
        <v>1063</v>
      </c>
      <c r="AX32" s="396">
        <v>1066</v>
      </c>
      <c r="AY32" s="396">
        <v>1069</v>
      </c>
      <c r="AZ32" s="396">
        <v>1072</v>
      </c>
      <c r="BA32" s="396">
        <v>1075</v>
      </c>
      <c r="BB32" s="396">
        <v>1078</v>
      </c>
      <c r="BC32" s="396">
        <v>1081</v>
      </c>
      <c r="BD32" s="396">
        <v>1084</v>
      </c>
      <c r="BE32" s="396">
        <v>1087</v>
      </c>
      <c r="BF32" s="396">
        <v>1090</v>
      </c>
      <c r="BG32" s="396">
        <v>1093</v>
      </c>
      <c r="BH32" s="396">
        <v>1096</v>
      </c>
      <c r="BI32" s="396">
        <v>1099</v>
      </c>
      <c r="BJ32" s="396">
        <v>1103</v>
      </c>
      <c r="BK32" s="396">
        <v>1106</v>
      </c>
      <c r="BL32" s="396">
        <v>1110</v>
      </c>
      <c r="BM32" s="396">
        <v>1113</v>
      </c>
      <c r="BN32" s="396">
        <v>1117</v>
      </c>
      <c r="BO32" s="396">
        <v>1120</v>
      </c>
      <c r="BP32" s="396">
        <v>1124</v>
      </c>
      <c r="BQ32" s="396">
        <v>1128</v>
      </c>
      <c r="BR32" s="396">
        <v>1131</v>
      </c>
      <c r="BS32" s="396">
        <v>1135</v>
      </c>
      <c r="BT32" s="396">
        <v>1139</v>
      </c>
      <c r="BU32" s="396">
        <v>1143</v>
      </c>
      <c r="BV32" s="396">
        <v>1146</v>
      </c>
      <c r="BW32" s="396">
        <v>1150</v>
      </c>
      <c r="BX32" s="396">
        <v>1154</v>
      </c>
      <c r="BY32" s="396">
        <v>1158</v>
      </c>
      <c r="BZ32" s="396">
        <v>1162</v>
      </c>
      <c r="CA32" s="396">
        <v>1166</v>
      </c>
      <c r="CB32" s="396">
        <v>1171</v>
      </c>
      <c r="CC32" s="396">
        <v>1176</v>
      </c>
      <c r="CD32" s="396">
        <v>1180</v>
      </c>
      <c r="CE32" s="396">
        <v>1186</v>
      </c>
      <c r="CF32" s="396">
        <v>1191</v>
      </c>
      <c r="CG32" s="396">
        <v>1196</v>
      </c>
      <c r="CH32" s="396">
        <v>1202</v>
      </c>
      <c r="CI32" s="396">
        <v>1209</v>
      </c>
      <c r="CJ32" s="396">
        <v>1215</v>
      </c>
      <c r="CK32" s="396">
        <v>1221</v>
      </c>
      <c r="CL32" s="396">
        <v>1227</v>
      </c>
      <c r="CM32" s="396">
        <v>1233</v>
      </c>
      <c r="CN32" s="396">
        <v>1239</v>
      </c>
      <c r="CO32" s="396">
        <v>1246</v>
      </c>
    </row>
    <row r="33" spans="1:93" hidden="1" x14ac:dyDescent="0.3">
      <c r="A33" s="396">
        <v>394775</v>
      </c>
      <c r="B33" s="396" t="s">
        <v>1364</v>
      </c>
      <c r="C33" s="396">
        <v>31</v>
      </c>
      <c r="D33" s="396">
        <v>1016</v>
      </c>
      <c r="E33" s="396">
        <v>1018</v>
      </c>
      <c r="F33" s="396">
        <v>1020</v>
      </c>
      <c r="G33" s="396">
        <v>1023</v>
      </c>
      <c r="H33" s="396">
        <v>1025</v>
      </c>
      <c r="I33" s="396">
        <v>1028</v>
      </c>
      <c r="J33" s="396">
        <v>1030</v>
      </c>
      <c r="K33" s="396">
        <v>1033</v>
      </c>
      <c r="L33" s="396">
        <v>1035</v>
      </c>
      <c r="M33" s="396">
        <v>1038</v>
      </c>
      <c r="N33" s="396">
        <v>1041</v>
      </c>
      <c r="O33" s="396">
        <v>1044</v>
      </c>
      <c r="P33" s="396">
        <v>1047</v>
      </c>
      <c r="Q33" s="396">
        <v>1050</v>
      </c>
      <c r="R33" s="396">
        <v>1054</v>
      </c>
      <c r="S33" s="396">
        <v>1057</v>
      </c>
      <c r="T33" s="396">
        <v>1061</v>
      </c>
      <c r="U33" s="396">
        <v>1065</v>
      </c>
      <c r="V33" s="396">
        <v>1068</v>
      </c>
      <c r="W33" s="396">
        <v>1072</v>
      </c>
      <c r="X33" s="396">
        <v>1076</v>
      </c>
      <c r="Y33" s="396">
        <v>1081</v>
      </c>
      <c r="Z33" s="396">
        <v>1085</v>
      </c>
      <c r="AA33" s="396">
        <v>1089</v>
      </c>
      <c r="AB33" s="396">
        <v>1093</v>
      </c>
      <c r="AC33" s="396">
        <v>1098</v>
      </c>
      <c r="AD33" s="396">
        <v>1102</v>
      </c>
      <c r="AE33" s="396">
        <v>1106</v>
      </c>
      <c r="AF33" s="396">
        <v>1110</v>
      </c>
      <c r="AG33" s="396">
        <v>1114</v>
      </c>
      <c r="AH33" s="396">
        <v>1118</v>
      </c>
      <c r="AI33" s="396">
        <v>1123</v>
      </c>
      <c r="AJ33" s="396">
        <v>1127</v>
      </c>
      <c r="AK33" s="396">
        <v>1131</v>
      </c>
      <c r="AL33" s="396">
        <v>1136</v>
      </c>
      <c r="AM33" s="396">
        <v>1140</v>
      </c>
      <c r="AN33" s="396">
        <v>1145</v>
      </c>
      <c r="AO33" s="396">
        <v>1150</v>
      </c>
      <c r="AP33" s="396">
        <v>1156</v>
      </c>
      <c r="AQ33" s="396">
        <v>1161</v>
      </c>
      <c r="AR33" s="396">
        <v>1167</v>
      </c>
      <c r="AS33" s="396">
        <v>1172</v>
      </c>
      <c r="AT33" s="396">
        <v>1178</v>
      </c>
      <c r="AU33" s="396">
        <v>1184</v>
      </c>
      <c r="AV33" s="396">
        <v>1190</v>
      </c>
      <c r="AW33" s="396">
        <v>1197</v>
      </c>
      <c r="AX33" s="396">
        <v>1203</v>
      </c>
      <c r="AY33" s="396">
        <v>1210</v>
      </c>
      <c r="AZ33" s="396">
        <v>1216</v>
      </c>
      <c r="BA33" s="396">
        <v>1223</v>
      </c>
      <c r="BB33" s="396">
        <v>1230</v>
      </c>
      <c r="BC33" s="396">
        <v>1237</v>
      </c>
      <c r="BD33" s="396">
        <v>1244</v>
      </c>
      <c r="BE33" s="396">
        <v>1251</v>
      </c>
      <c r="BF33" s="396">
        <v>1258</v>
      </c>
      <c r="BG33" s="396">
        <v>1265</v>
      </c>
      <c r="BH33" s="396">
        <v>1273</v>
      </c>
      <c r="BI33" s="396">
        <v>1280</v>
      </c>
      <c r="BJ33" s="396">
        <v>1287</v>
      </c>
      <c r="BK33" s="396">
        <v>1294</v>
      </c>
      <c r="BL33" s="396">
        <v>1301</v>
      </c>
      <c r="BM33" s="396">
        <v>1308</v>
      </c>
      <c r="BN33" s="396">
        <v>1314</v>
      </c>
      <c r="BO33" s="396">
        <v>1321</v>
      </c>
      <c r="BP33" s="396">
        <v>1327</v>
      </c>
      <c r="BQ33" s="396">
        <v>1333</v>
      </c>
      <c r="BR33" s="396">
        <v>1339</v>
      </c>
      <c r="BS33" s="396">
        <v>1343</v>
      </c>
      <c r="BT33" s="396">
        <v>1348</v>
      </c>
      <c r="BU33" s="396">
        <v>1353</v>
      </c>
      <c r="BV33" s="396">
        <v>1356</v>
      </c>
      <c r="BW33" s="396">
        <v>1359</v>
      </c>
      <c r="BX33" s="396">
        <v>1362</v>
      </c>
      <c r="BY33" s="396">
        <v>1366</v>
      </c>
      <c r="BZ33" s="396">
        <v>1371</v>
      </c>
      <c r="CA33" s="396">
        <v>1375</v>
      </c>
      <c r="CB33" s="396">
        <v>1382</v>
      </c>
      <c r="CC33" s="396">
        <v>1390</v>
      </c>
      <c r="CD33" s="396">
        <v>1397</v>
      </c>
      <c r="CE33" s="396">
        <v>1410</v>
      </c>
      <c r="CF33" s="396">
        <v>1424</v>
      </c>
      <c r="CG33" s="396">
        <v>1437</v>
      </c>
      <c r="CH33" s="396">
        <v>1453</v>
      </c>
      <c r="CI33" s="396">
        <v>1470</v>
      </c>
      <c r="CJ33" s="396">
        <v>1486</v>
      </c>
      <c r="CK33" s="396">
        <v>1503</v>
      </c>
      <c r="CL33" s="396">
        <v>1520</v>
      </c>
      <c r="CM33" s="396">
        <v>1537</v>
      </c>
      <c r="CN33" s="396">
        <v>1555</v>
      </c>
      <c r="CO33" s="396">
        <v>1572</v>
      </c>
    </row>
    <row r="34" spans="1:93" hidden="1" x14ac:dyDescent="0.3">
      <c r="A34" s="396">
        <v>394492</v>
      </c>
      <c r="B34" s="396" t="s">
        <v>1363</v>
      </c>
      <c r="C34" s="396">
        <v>32</v>
      </c>
      <c r="D34" s="396">
        <v>970</v>
      </c>
      <c r="E34" s="396">
        <v>973</v>
      </c>
      <c r="F34" s="396">
        <v>975</v>
      </c>
      <c r="G34" s="396">
        <v>977</v>
      </c>
      <c r="H34" s="396">
        <v>979</v>
      </c>
      <c r="I34" s="396">
        <v>982</v>
      </c>
      <c r="J34" s="396">
        <v>984</v>
      </c>
      <c r="K34" s="396">
        <v>986</v>
      </c>
      <c r="L34" s="396">
        <v>989</v>
      </c>
      <c r="M34" s="396">
        <v>991</v>
      </c>
      <c r="N34" s="396">
        <v>994</v>
      </c>
      <c r="O34" s="396">
        <v>998</v>
      </c>
      <c r="P34" s="396">
        <v>1001</v>
      </c>
      <c r="Q34" s="396">
        <v>1005</v>
      </c>
      <c r="R34" s="396">
        <v>1009</v>
      </c>
      <c r="S34" s="396">
        <v>1013</v>
      </c>
      <c r="T34" s="396">
        <v>1017</v>
      </c>
      <c r="U34" s="396">
        <v>1021</v>
      </c>
      <c r="V34" s="396">
        <v>1025</v>
      </c>
      <c r="W34" s="396">
        <v>1029</v>
      </c>
      <c r="X34" s="396">
        <v>1033</v>
      </c>
      <c r="Y34" s="396">
        <v>1037</v>
      </c>
      <c r="Z34" s="396">
        <v>1041</v>
      </c>
      <c r="AA34" s="396">
        <v>1044</v>
      </c>
      <c r="AB34" s="396">
        <v>1048</v>
      </c>
      <c r="AC34" s="396">
        <v>1051</v>
      </c>
      <c r="AD34" s="396">
        <v>1053</v>
      </c>
      <c r="AE34" s="396">
        <v>1056</v>
      </c>
      <c r="AF34" s="396">
        <v>1059</v>
      </c>
      <c r="AG34" s="396">
        <v>1061</v>
      </c>
      <c r="AH34" s="396">
        <v>1064</v>
      </c>
      <c r="AI34" s="396">
        <v>1067</v>
      </c>
      <c r="AJ34" s="396">
        <v>1070</v>
      </c>
      <c r="AK34" s="396">
        <v>1073</v>
      </c>
      <c r="AL34" s="396">
        <v>1076</v>
      </c>
      <c r="AM34" s="396">
        <v>1079</v>
      </c>
      <c r="AN34" s="396">
        <v>1083</v>
      </c>
      <c r="AO34" s="396">
        <v>1087</v>
      </c>
      <c r="AP34" s="396">
        <v>1091</v>
      </c>
      <c r="AQ34" s="396">
        <v>1094</v>
      </c>
      <c r="AR34" s="396">
        <v>1099</v>
      </c>
      <c r="AS34" s="396">
        <v>1103</v>
      </c>
      <c r="AT34" s="396">
        <v>1107</v>
      </c>
      <c r="AU34" s="396">
        <v>1112</v>
      </c>
      <c r="AV34" s="396">
        <v>1116</v>
      </c>
      <c r="AW34" s="396">
        <v>1120</v>
      </c>
      <c r="AX34" s="396">
        <v>1125</v>
      </c>
      <c r="AY34" s="396">
        <v>1129</v>
      </c>
      <c r="AZ34" s="396">
        <v>1134</v>
      </c>
      <c r="BA34" s="396">
        <v>1138</v>
      </c>
      <c r="BB34" s="396">
        <v>1143</v>
      </c>
      <c r="BC34" s="396">
        <v>1147</v>
      </c>
      <c r="BD34" s="396">
        <v>1151</v>
      </c>
      <c r="BE34" s="396">
        <v>1156</v>
      </c>
      <c r="BF34" s="396">
        <v>1160</v>
      </c>
      <c r="BG34" s="396">
        <v>1164</v>
      </c>
      <c r="BH34" s="396">
        <v>1168</v>
      </c>
      <c r="BI34" s="396">
        <v>1173</v>
      </c>
      <c r="BJ34" s="396">
        <v>1176</v>
      </c>
      <c r="BK34" s="396">
        <v>1180</v>
      </c>
      <c r="BL34" s="396">
        <v>1183</v>
      </c>
      <c r="BM34" s="396">
        <v>1187</v>
      </c>
      <c r="BN34" s="396">
        <v>1191</v>
      </c>
      <c r="BO34" s="396">
        <v>1195</v>
      </c>
      <c r="BP34" s="396">
        <v>1198</v>
      </c>
      <c r="BQ34" s="396">
        <v>1202</v>
      </c>
      <c r="BR34" s="396">
        <v>1206</v>
      </c>
      <c r="BS34" s="396">
        <v>1209</v>
      </c>
      <c r="BT34" s="396">
        <v>1213</v>
      </c>
      <c r="BU34" s="396">
        <v>1217</v>
      </c>
      <c r="BV34" s="396">
        <v>1220</v>
      </c>
      <c r="BW34" s="396">
        <v>1224</v>
      </c>
      <c r="BX34" s="396">
        <v>1228</v>
      </c>
      <c r="BY34" s="396">
        <v>1232</v>
      </c>
      <c r="BZ34" s="396">
        <v>1237</v>
      </c>
      <c r="CA34" s="396">
        <v>1241</v>
      </c>
      <c r="CB34" s="396">
        <v>1246</v>
      </c>
      <c r="CC34" s="396">
        <v>1251</v>
      </c>
      <c r="CD34" s="396">
        <v>1257</v>
      </c>
      <c r="CE34" s="396">
        <v>1263</v>
      </c>
      <c r="CF34" s="396">
        <v>1269</v>
      </c>
      <c r="CG34" s="396">
        <v>1275</v>
      </c>
      <c r="CH34" s="396">
        <v>1281</v>
      </c>
      <c r="CI34" s="396">
        <v>1288</v>
      </c>
      <c r="CJ34" s="396">
        <v>1295</v>
      </c>
      <c r="CK34" s="396">
        <v>1301</v>
      </c>
      <c r="CL34" s="396">
        <v>1308</v>
      </c>
      <c r="CM34" s="396">
        <v>1315</v>
      </c>
      <c r="CN34" s="396">
        <v>1321</v>
      </c>
      <c r="CO34" s="396">
        <v>1328</v>
      </c>
    </row>
    <row r="35" spans="1:93" hidden="1" x14ac:dyDescent="0.3">
      <c r="A35" s="396">
        <v>394705</v>
      </c>
      <c r="B35" s="396" t="s">
        <v>1362</v>
      </c>
      <c r="C35" s="396">
        <v>33</v>
      </c>
      <c r="D35" s="396">
        <v>988</v>
      </c>
      <c r="E35" s="396">
        <v>990</v>
      </c>
      <c r="F35" s="396">
        <v>992</v>
      </c>
      <c r="G35" s="396">
        <v>994</v>
      </c>
      <c r="H35" s="396">
        <v>996</v>
      </c>
      <c r="I35" s="396">
        <v>998</v>
      </c>
      <c r="J35" s="396">
        <v>1000</v>
      </c>
      <c r="K35" s="396">
        <v>1002</v>
      </c>
      <c r="L35" s="396">
        <v>1004</v>
      </c>
      <c r="M35" s="396">
        <v>1006</v>
      </c>
      <c r="N35" s="396">
        <v>1008</v>
      </c>
      <c r="O35" s="396">
        <v>1010</v>
      </c>
      <c r="P35" s="396">
        <v>1012</v>
      </c>
      <c r="Q35" s="396">
        <v>1014</v>
      </c>
      <c r="R35" s="396">
        <v>1016</v>
      </c>
      <c r="S35" s="396">
        <v>1018</v>
      </c>
      <c r="T35" s="396">
        <v>1021</v>
      </c>
      <c r="U35" s="396">
        <v>1023</v>
      </c>
      <c r="V35" s="396">
        <v>1026</v>
      </c>
      <c r="W35" s="396">
        <v>1029</v>
      </c>
      <c r="X35" s="396">
        <v>1032</v>
      </c>
      <c r="Y35" s="396">
        <v>1035</v>
      </c>
      <c r="Z35" s="396">
        <v>1038</v>
      </c>
      <c r="AA35" s="396">
        <v>1041</v>
      </c>
      <c r="AB35" s="396">
        <v>1044</v>
      </c>
      <c r="AC35" s="396">
        <v>1047</v>
      </c>
      <c r="AD35" s="396">
        <v>1050</v>
      </c>
      <c r="AE35" s="396">
        <v>1052</v>
      </c>
      <c r="AF35" s="396">
        <v>1054</v>
      </c>
      <c r="AG35" s="396">
        <v>1056</v>
      </c>
      <c r="AH35" s="396">
        <v>1058</v>
      </c>
      <c r="AI35" s="396">
        <v>1060</v>
      </c>
      <c r="AJ35" s="396">
        <v>1063</v>
      </c>
      <c r="AK35" s="396">
        <v>1065</v>
      </c>
      <c r="AL35" s="396">
        <v>1067</v>
      </c>
      <c r="AM35" s="396">
        <v>1069</v>
      </c>
      <c r="AN35" s="396">
        <v>1071</v>
      </c>
      <c r="AO35" s="396">
        <v>1074</v>
      </c>
      <c r="AP35" s="396">
        <v>1076</v>
      </c>
      <c r="AQ35" s="396">
        <v>1079</v>
      </c>
      <c r="AR35" s="396">
        <v>1082</v>
      </c>
      <c r="AS35" s="396">
        <v>1086</v>
      </c>
      <c r="AT35" s="396">
        <v>1089</v>
      </c>
      <c r="AU35" s="396">
        <v>1093</v>
      </c>
      <c r="AV35" s="396">
        <v>1097</v>
      </c>
      <c r="AW35" s="396">
        <v>1100</v>
      </c>
      <c r="AX35" s="396">
        <v>1104</v>
      </c>
      <c r="AY35" s="396">
        <v>1107</v>
      </c>
      <c r="AZ35" s="396">
        <v>1111</v>
      </c>
      <c r="BA35" s="396">
        <v>1115</v>
      </c>
      <c r="BB35" s="396">
        <v>1118</v>
      </c>
      <c r="BC35" s="396">
        <v>1122</v>
      </c>
      <c r="BD35" s="396">
        <v>1125</v>
      </c>
      <c r="BE35" s="396">
        <v>1128</v>
      </c>
      <c r="BF35" s="396">
        <v>1132</v>
      </c>
      <c r="BG35" s="396">
        <v>1136</v>
      </c>
      <c r="BH35" s="396">
        <v>1139</v>
      </c>
      <c r="BI35" s="396">
        <v>1143</v>
      </c>
      <c r="BJ35" s="396">
        <v>1148</v>
      </c>
      <c r="BK35" s="396">
        <v>1152</v>
      </c>
      <c r="BL35" s="396">
        <v>1156</v>
      </c>
      <c r="BM35" s="396">
        <v>1161</v>
      </c>
      <c r="BN35" s="396">
        <v>1165</v>
      </c>
      <c r="BO35" s="396">
        <v>1170</v>
      </c>
      <c r="BP35" s="396">
        <v>1174</v>
      </c>
      <c r="BQ35" s="396">
        <v>1179</v>
      </c>
      <c r="BR35" s="396">
        <v>1183</v>
      </c>
      <c r="BS35" s="396">
        <v>1187</v>
      </c>
      <c r="BT35" s="396">
        <v>1191</v>
      </c>
      <c r="BU35" s="396">
        <v>1195</v>
      </c>
      <c r="BV35" s="396">
        <v>1199</v>
      </c>
      <c r="BW35" s="396">
        <v>1203</v>
      </c>
      <c r="BX35" s="396">
        <v>1207</v>
      </c>
      <c r="BY35" s="396">
        <v>1213</v>
      </c>
      <c r="BZ35" s="396">
        <v>1219</v>
      </c>
      <c r="CA35" s="396">
        <v>1224</v>
      </c>
      <c r="CB35" s="396">
        <v>1232</v>
      </c>
      <c r="CC35" s="396">
        <v>1239</v>
      </c>
      <c r="CD35" s="396">
        <v>1246</v>
      </c>
      <c r="CE35" s="396">
        <v>1255</v>
      </c>
      <c r="CF35" s="396">
        <v>1264</v>
      </c>
      <c r="CG35" s="396">
        <v>1273</v>
      </c>
      <c r="CH35" s="396">
        <v>1282</v>
      </c>
      <c r="CI35" s="396">
        <v>1292</v>
      </c>
      <c r="CJ35" s="396">
        <v>1302</v>
      </c>
      <c r="CK35" s="396">
        <v>1311</v>
      </c>
      <c r="CL35" s="396">
        <v>1321</v>
      </c>
      <c r="CM35" s="396">
        <v>1331</v>
      </c>
      <c r="CN35" s="396">
        <v>1340</v>
      </c>
      <c r="CO35" s="396">
        <v>1350</v>
      </c>
    </row>
    <row r="36" spans="1:93" hidden="1" x14ac:dyDescent="0.3">
      <c r="A36" s="396">
        <v>395059</v>
      </c>
      <c r="B36" s="396" t="s">
        <v>1361</v>
      </c>
      <c r="C36" s="396">
        <v>34</v>
      </c>
      <c r="D36" s="396">
        <v>2133</v>
      </c>
      <c r="E36" s="396">
        <v>2167</v>
      </c>
      <c r="F36" s="396">
        <v>2202</v>
      </c>
      <c r="G36" s="396">
        <v>2237</v>
      </c>
      <c r="H36" s="396">
        <v>2271</v>
      </c>
      <c r="I36" s="396">
        <v>2305</v>
      </c>
      <c r="J36" s="396">
        <v>2339</v>
      </c>
      <c r="K36" s="396">
        <v>2372</v>
      </c>
      <c r="L36" s="396">
        <v>2406</v>
      </c>
      <c r="M36" s="396">
        <v>2439</v>
      </c>
      <c r="N36" s="396">
        <v>2469</v>
      </c>
      <c r="O36" s="396">
        <v>2500</v>
      </c>
      <c r="P36" s="396">
        <v>2530</v>
      </c>
      <c r="Q36" s="396">
        <v>2555</v>
      </c>
      <c r="R36" s="396">
        <v>2579</v>
      </c>
      <c r="S36" s="396">
        <v>2604</v>
      </c>
      <c r="T36" s="396">
        <v>2625</v>
      </c>
      <c r="U36" s="396">
        <v>2647</v>
      </c>
      <c r="V36" s="396">
        <v>2668</v>
      </c>
      <c r="W36" s="396">
        <v>2686</v>
      </c>
      <c r="X36" s="396">
        <v>2704</v>
      </c>
      <c r="Y36" s="396">
        <v>2721</v>
      </c>
      <c r="Z36" s="396">
        <v>2733</v>
      </c>
      <c r="AA36" s="396">
        <v>2745</v>
      </c>
      <c r="AB36" s="396">
        <v>2757</v>
      </c>
      <c r="AC36" s="396">
        <v>2762</v>
      </c>
      <c r="AD36" s="396">
        <v>2767</v>
      </c>
      <c r="AE36" s="396">
        <v>2773</v>
      </c>
      <c r="AF36" s="396">
        <v>2774</v>
      </c>
      <c r="AG36" s="396">
        <v>2775</v>
      </c>
      <c r="AH36" s="396">
        <v>2776</v>
      </c>
      <c r="AI36" s="396">
        <v>2777</v>
      </c>
      <c r="AJ36" s="396">
        <v>2778</v>
      </c>
      <c r="AK36" s="396">
        <v>2779</v>
      </c>
      <c r="AL36" s="396">
        <v>2783</v>
      </c>
      <c r="AM36" s="396">
        <v>2786</v>
      </c>
      <c r="AN36" s="396">
        <v>2789</v>
      </c>
      <c r="AO36" s="396">
        <v>2795</v>
      </c>
      <c r="AP36" s="396">
        <v>2801</v>
      </c>
      <c r="AQ36" s="396">
        <v>2807</v>
      </c>
      <c r="AR36" s="396">
        <v>2815</v>
      </c>
      <c r="AS36" s="396">
        <v>2823</v>
      </c>
      <c r="AT36" s="396">
        <v>2831</v>
      </c>
      <c r="AU36" s="396">
        <v>2839</v>
      </c>
      <c r="AV36" s="396">
        <v>2848</v>
      </c>
      <c r="AW36" s="396">
        <v>2857</v>
      </c>
      <c r="AX36" s="396">
        <v>2866</v>
      </c>
      <c r="AY36" s="396">
        <v>2875</v>
      </c>
      <c r="AZ36" s="396">
        <v>2885</v>
      </c>
      <c r="BA36" s="396">
        <v>2895</v>
      </c>
      <c r="BB36" s="396">
        <v>2905</v>
      </c>
      <c r="BC36" s="396">
        <v>2915</v>
      </c>
      <c r="BD36" s="396">
        <v>2925</v>
      </c>
      <c r="BE36" s="396">
        <v>2935</v>
      </c>
      <c r="BF36" s="396">
        <v>2945</v>
      </c>
      <c r="BG36" s="396">
        <v>2954</v>
      </c>
      <c r="BH36" s="396">
        <v>2962</v>
      </c>
      <c r="BI36" s="396">
        <v>2971</v>
      </c>
      <c r="BJ36" s="396">
        <v>2979</v>
      </c>
      <c r="BK36" s="396">
        <v>2987</v>
      </c>
      <c r="BL36" s="396">
        <v>2994</v>
      </c>
      <c r="BM36" s="396">
        <v>3001</v>
      </c>
      <c r="BN36" s="396">
        <v>3008</v>
      </c>
      <c r="BO36" s="396">
        <v>3015</v>
      </c>
      <c r="BP36" s="396">
        <v>3022</v>
      </c>
      <c r="BQ36" s="396">
        <v>3029</v>
      </c>
      <c r="BR36" s="396">
        <v>3037</v>
      </c>
      <c r="BS36" s="396">
        <v>3043</v>
      </c>
      <c r="BT36" s="396">
        <v>3049</v>
      </c>
      <c r="BU36" s="396">
        <v>3055</v>
      </c>
      <c r="BV36" s="396">
        <v>3054</v>
      </c>
      <c r="BW36" s="396">
        <v>3052</v>
      </c>
      <c r="BX36" s="396">
        <v>3051</v>
      </c>
      <c r="BY36" s="396">
        <v>3040</v>
      </c>
      <c r="BZ36" s="396">
        <v>3030</v>
      </c>
      <c r="CA36" s="396">
        <v>3020</v>
      </c>
      <c r="CB36" s="396">
        <v>3002</v>
      </c>
      <c r="CC36" s="396">
        <v>2985</v>
      </c>
      <c r="CD36" s="396">
        <v>2968</v>
      </c>
      <c r="CE36" s="396">
        <v>2953</v>
      </c>
      <c r="CF36" s="396">
        <v>2938</v>
      </c>
      <c r="CG36" s="396">
        <v>2922</v>
      </c>
      <c r="CH36" s="396">
        <v>2911</v>
      </c>
      <c r="CI36" s="396">
        <v>2899</v>
      </c>
      <c r="CJ36" s="396">
        <v>2887</v>
      </c>
      <c r="CK36" s="396">
        <v>2877</v>
      </c>
      <c r="CL36" s="396">
        <v>2866</v>
      </c>
      <c r="CM36" s="396">
        <v>2855</v>
      </c>
      <c r="CN36" s="396">
        <v>2846</v>
      </c>
      <c r="CO36" s="396">
        <v>2837</v>
      </c>
    </row>
    <row r="37" spans="1:93" hidden="1" x14ac:dyDescent="0.3">
      <c r="A37" s="396">
        <v>394355</v>
      </c>
      <c r="B37" s="396" t="s">
        <v>1360</v>
      </c>
      <c r="C37" s="396">
        <v>35</v>
      </c>
      <c r="D37" s="396">
        <v>1202</v>
      </c>
      <c r="E37" s="396">
        <v>1208</v>
      </c>
      <c r="F37" s="396">
        <v>1214</v>
      </c>
      <c r="G37" s="396">
        <v>1220</v>
      </c>
      <c r="H37" s="396">
        <v>1225</v>
      </c>
      <c r="I37" s="396">
        <v>1231</v>
      </c>
      <c r="J37" s="396">
        <v>1237</v>
      </c>
      <c r="K37" s="396">
        <v>1243</v>
      </c>
      <c r="L37" s="396">
        <v>1249</v>
      </c>
      <c r="M37" s="396">
        <v>1254</v>
      </c>
      <c r="N37" s="396">
        <v>1260</v>
      </c>
      <c r="O37" s="396">
        <v>1266</v>
      </c>
      <c r="P37" s="396">
        <v>1271</v>
      </c>
      <c r="Q37" s="396">
        <v>1276</v>
      </c>
      <c r="R37" s="396">
        <v>1281</v>
      </c>
      <c r="S37" s="396">
        <v>1286</v>
      </c>
      <c r="T37" s="396">
        <v>1291</v>
      </c>
      <c r="U37" s="396">
        <v>1296</v>
      </c>
      <c r="V37" s="396">
        <v>1301</v>
      </c>
      <c r="W37" s="396">
        <v>1306</v>
      </c>
      <c r="X37" s="396">
        <v>1310</v>
      </c>
      <c r="Y37" s="396">
        <v>1315</v>
      </c>
      <c r="Z37" s="396">
        <v>1319</v>
      </c>
      <c r="AA37" s="396">
        <v>1324</v>
      </c>
      <c r="AB37" s="396">
        <v>1328</v>
      </c>
      <c r="AC37" s="396">
        <v>1331</v>
      </c>
      <c r="AD37" s="396">
        <v>1334</v>
      </c>
      <c r="AE37" s="396">
        <v>1337</v>
      </c>
      <c r="AF37" s="396">
        <v>1340</v>
      </c>
      <c r="AG37" s="396">
        <v>1342</v>
      </c>
      <c r="AH37" s="396">
        <v>1344</v>
      </c>
      <c r="AI37" s="396">
        <v>1346</v>
      </c>
      <c r="AJ37" s="396">
        <v>1348</v>
      </c>
      <c r="AK37" s="396">
        <v>1350</v>
      </c>
      <c r="AL37" s="396">
        <v>1352</v>
      </c>
      <c r="AM37" s="396">
        <v>1355</v>
      </c>
      <c r="AN37" s="396">
        <v>1357</v>
      </c>
      <c r="AO37" s="396">
        <v>1358</v>
      </c>
      <c r="AP37" s="396">
        <v>1360</v>
      </c>
      <c r="AQ37" s="396">
        <v>1362</v>
      </c>
      <c r="AR37" s="396">
        <v>1364</v>
      </c>
      <c r="AS37" s="396">
        <v>1365</v>
      </c>
      <c r="AT37" s="396">
        <v>1366</v>
      </c>
      <c r="AU37" s="396">
        <v>1368</v>
      </c>
      <c r="AV37" s="396">
        <v>1369</v>
      </c>
      <c r="AW37" s="396">
        <v>1370</v>
      </c>
      <c r="AX37" s="396">
        <v>1373</v>
      </c>
      <c r="AY37" s="396">
        <v>1375</v>
      </c>
      <c r="AZ37" s="396">
        <v>1377</v>
      </c>
      <c r="BA37" s="396">
        <v>1381</v>
      </c>
      <c r="BB37" s="396">
        <v>1385</v>
      </c>
      <c r="BC37" s="396">
        <v>1389</v>
      </c>
      <c r="BD37" s="396">
        <v>1395</v>
      </c>
      <c r="BE37" s="396">
        <v>1401</v>
      </c>
      <c r="BF37" s="396">
        <v>1406</v>
      </c>
      <c r="BG37" s="396">
        <v>1412</v>
      </c>
      <c r="BH37" s="396">
        <v>1418</v>
      </c>
      <c r="BI37" s="396">
        <v>1424</v>
      </c>
      <c r="BJ37" s="396">
        <v>1429</v>
      </c>
      <c r="BK37" s="396">
        <v>1435</v>
      </c>
      <c r="BL37" s="396">
        <v>1440</v>
      </c>
      <c r="BM37" s="396">
        <v>1446</v>
      </c>
      <c r="BN37" s="396">
        <v>1451</v>
      </c>
      <c r="BO37" s="396">
        <v>1456</v>
      </c>
      <c r="BP37" s="396">
        <v>1461</v>
      </c>
      <c r="BQ37" s="396">
        <v>1466</v>
      </c>
      <c r="BR37" s="396">
        <v>1471</v>
      </c>
      <c r="BS37" s="396">
        <v>1475</v>
      </c>
      <c r="BT37" s="396">
        <v>1479</v>
      </c>
      <c r="BU37" s="396">
        <v>1483</v>
      </c>
      <c r="BV37" s="396">
        <v>1485</v>
      </c>
      <c r="BW37" s="396">
        <v>1486</v>
      </c>
      <c r="BX37" s="396">
        <v>1487</v>
      </c>
      <c r="BY37" s="396">
        <v>1486</v>
      </c>
      <c r="BZ37" s="396">
        <v>1485</v>
      </c>
      <c r="CA37" s="396">
        <v>1484</v>
      </c>
      <c r="CB37" s="396">
        <v>1483</v>
      </c>
      <c r="CC37" s="396">
        <v>1482</v>
      </c>
      <c r="CD37" s="396">
        <v>1481</v>
      </c>
      <c r="CE37" s="396">
        <v>1486</v>
      </c>
      <c r="CF37" s="396">
        <v>1490</v>
      </c>
      <c r="CG37" s="396">
        <v>1495</v>
      </c>
      <c r="CH37" s="396">
        <v>1504</v>
      </c>
      <c r="CI37" s="396">
        <v>1513</v>
      </c>
      <c r="CJ37" s="396">
        <v>1521</v>
      </c>
      <c r="CK37" s="396">
        <v>1531</v>
      </c>
      <c r="CL37" s="396">
        <v>1540</v>
      </c>
      <c r="CM37" s="396">
        <v>1550</v>
      </c>
      <c r="CN37" s="396">
        <v>1560</v>
      </c>
      <c r="CO37" s="396">
        <v>1571</v>
      </c>
    </row>
    <row r="38" spans="1:93" hidden="1" x14ac:dyDescent="0.3">
      <c r="A38" s="396">
        <v>395194</v>
      </c>
      <c r="B38" s="396" t="s">
        <v>1359</v>
      </c>
      <c r="C38" s="396">
        <v>36</v>
      </c>
      <c r="D38" s="396">
        <v>1168</v>
      </c>
      <c r="E38" s="396">
        <v>1170</v>
      </c>
      <c r="F38" s="396">
        <v>1172</v>
      </c>
      <c r="G38" s="396">
        <v>1174</v>
      </c>
      <c r="H38" s="396">
        <v>1175</v>
      </c>
      <c r="I38" s="396">
        <v>1177</v>
      </c>
      <c r="J38" s="396">
        <v>1179</v>
      </c>
      <c r="K38" s="396">
        <v>1181</v>
      </c>
      <c r="L38" s="396">
        <v>1183</v>
      </c>
      <c r="M38" s="396">
        <v>1184</v>
      </c>
      <c r="N38" s="396">
        <v>1186</v>
      </c>
      <c r="O38" s="396">
        <v>1188</v>
      </c>
      <c r="P38" s="396">
        <v>1189</v>
      </c>
      <c r="Q38" s="396">
        <v>1191</v>
      </c>
      <c r="R38" s="396">
        <v>1192</v>
      </c>
      <c r="S38" s="396">
        <v>1193</v>
      </c>
      <c r="T38" s="396">
        <v>1194</v>
      </c>
      <c r="U38" s="396">
        <v>1196</v>
      </c>
      <c r="V38" s="396">
        <v>1197</v>
      </c>
      <c r="W38" s="396">
        <v>1198</v>
      </c>
      <c r="X38" s="396">
        <v>1200</v>
      </c>
      <c r="Y38" s="396">
        <v>1201</v>
      </c>
      <c r="Z38" s="396">
        <v>1202</v>
      </c>
      <c r="AA38" s="396">
        <v>1204</v>
      </c>
      <c r="AB38" s="396">
        <v>1205</v>
      </c>
      <c r="AC38" s="396">
        <v>1206</v>
      </c>
      <c r="AD38" s="396">
        <v>1207</v>
      </c>
      <c r="AE38" s="396">
        <v>1208</v>
      </c>
      <c r="AF38" s="396">
        <v>1209</v>
      </c>
      <c r="AG38" s="396">
        <v>1209</v>
      </c>
      <c r="AH38" s="396">
        <v>1210</v>
      </c>
      <c r="AI38" s="396">
        <v>1212</v>
      </c>
      <c r="AJ38" s="396">
        <v>1213</v>
      </c>
      <c r="AK38" s="396">
        <v>1214</v>
      </c>
      <c r="AL38" s="396">
        <v>1215</v>
      </c>
      <c r="AM38" s="396">
        <v>1217</v>
      </c>
      <c r="AN38" s="396">
        <v>1219</v>
      </c>
      <c r="AO38" s="396">
        <v>1221</v>
      </c>
      <c r="AP38" s="396">
        <v>1223</v>
      </c>
      <c r="AQ38" s="396">
        <v>1224</v>
      </c>
      <c r="AR38" s="396">
        <v>1226</v>
      </c>
      <c r="AS38" s="396">
        <v>1228</v>
      </c>
      <c r="AT38" s="396">
        <v>1230</v>
      </c>
      <c r="AU38" s="396">
        <v>1232</v>
      </c>
      <c r="AV38" s="396">
        <v>1233</v>
      </c>
      <c r="AW38" s="396">
        <v>1235</v>
      </c>
      <c r="AX38" s="396">
        <v>1237</v>
      </c>
      <c r="AY38" s="396">
        <v>1238</v>
      </c>
      <c r="AZ38" s="396">
        <v>1240</v>
      </c>
      <c r="BA38" s="396">
        <v>1242</v>
      </c>
      <c r="BB38" s="396">
        <v>1244</v>
      </c>
      <c r="BC38" s="396">
        <v>1246</v>
      </c>
      <c r="BD38" s="396">
        <v>1248</v>
      </c>
      <c r="BE38" s="396">
        <v>1251</v>
      </c>
      <c r="BF38" s="396">
        <v>1253</v>
      </c>
      <c r="BG38" s="396">
        <v>1256</v>
      </c>
      <c r="BH38" s="396">
        <v>1259</v>
      </c>
      <c r="BI38" s="396">
        <v>1261</v>
      </c>
      <c r="BJ38" s="396">
        <v>1264</v>
      </c>
      <c r="BK38" s="396">
        <v>1268</v>
      </c>
      <c r="BL38" s="396">
        <v>1271</v>
      </c>
      <c r="BM38" s="396">
        <v>1274</v>
      </c>
      <c r="BN38" s="396">
        <v>1277</v>
      </c>
      <c r="BO38" s="396">
        <v>1281</v>
      </c>
      <c r="BP38" s="396">
        <v>1284</v>
      </c>
      <c r="BQ38" s="396">
        <v>1287</v>
      </c>
      <c r="BR38" s="396">
        <v>1290</v>
      </c>
      <c r="BS38" s="396">
        <v>1293</v>
      </c>
      <c r="BT38" s="396">
        <v>1295</v>
      </c>
      <c r="BU38" s="396">
        <v>1298</v>
      </c>
      <c r="BV38" s="396">
        <v>1300</v>
      </c>
      <c r="BW38" s="396">
        <v>1302</v>
      </c>
      <c r="BX38" s="396">
        <v>1304</v>
      </c>
      <c r="BY38" s="396">
        <v>1308</v>
      </c>
      <c r="BZ38" s="396">
        <v>1312</v>
      </c>
      <c r="CA38" s="396">
        <v>1316</v>
      </c>
      <c r="CB38" s="396">
        <v>1322</v>
      </c>
      <c r="CC38" s="396">
        <v>1327</v>
      </c>
      <c r="CD38" s="396">
        <v>1333</v>
      </c>
      <c r="CE38" s="396">
        <v>1342</v>
      </c>
      <c r="CF38" s="396">
        <v>1351</v>
      </c>
      <c r="CG38" s="396">
        <v>1360</v>
      </c>
      <c r="CH38" s="396">
        <v>1370</v>
      </c>
      <c r="CI38" s="396">
        <v>1380</v>
      </c>
      <c r="CJ38" s="396">
        <v>1390</v>
      </c>
      <c r="CK38" s="396">
        <v>1401</v>
      </c>
      <c r="CL38" s="396">
        <v>1411</v>
      </c>
      <c r="CM38" s="396">
        <v>1421</v>
      </c>
      <c r="CN38" s="396">
        <v>1432</v>
      </c>
      <c r="CO38" s="396">
        <v>1442</v>
      </c>
    </row>
    <row r="39" spans="1:93" hidden="1" x14ac:dyDescent="0.3">
      <c r="A39" s="396">
        <v>394902</v>
      </c>
      <c r="B39" s="396" t="s">
        <v>1358</v>
      </c>
      <c r="C39" s="396">
        <v>37</v>
      </c>
      <c r="D39" s="396">
        <v>1140</v>
      </c>
      <c r="E39" s="396">
        <v>1149</v>
      </c>
      <c r="F39" s="396">
        <v>1157</v>
      </c>
      <c r="G39" s="396">
        <v>1165</v>
      </c>
      <c r="H39" s="396">
        <v>1173</v>
      </c>
      <c r="I39" s="396">
        <v>1181</v>
      </c>
      <c r="J39" s="396">
        <v>1189</v>
      </c>
      <c r="K39" s="396">
        <v>1197</v>
      </c>
      <c r="L39" s="396">
        <v>1205</v>
      </c>
      <c r="M39" s="396">
        <v>1213</v>
      </c>
      <c r="N39" s="396">
        <v>1221</v>
      </c>
      <c r="O39" s="396">
        <v>1228</v>
      </c>
      <c r="P39" s="396">
        <v>1235</v>
      </c>
      <c r="Q39" s="396">
        <v>1242</v>
      </c>
      <c r="R39" s="396">
        <v>1248</v>
      </c>
      <c r="S39" s="396">
        <v>1254</v>
      </c>
      <c r="T39" s="396">
        <v>1261</v>
      </c>
      <c r="U39" s="396">
        <v>1267</v>
      </c>
      <c r="V39" s="396">
        <v>1273</v>
      </c>
      <c r="W39" s="396">
        <v>1279</v>
      </c>
      <c r="X39" s="396">
        <v>1286</v>
      </c>
      <c r="Y39" s="396">
        <v>1292</v>
      </c>
      <c r="Z39" s="396">
        <v>1298</v>
      </c>
      <c r="AA39" s="396">
        <v>1305</v>
      </c>
      <c r="AB39" s="396">
        <v>1311</v>
      </c>
      <c r="AC39" s="396">
        <v>1317</v>
      </c>
      <c r="AD39" s="396">
        <v>1323</v>
      </c>
      <c r="AE39" s="396">
        <v>1329</v>
      </c>
      <c r="AF39" s="396">
        <v>1334</v>
      </c>
      <c r="AG39" s="396">
        <v>1339</v>
      </c>
      <c r="AH39" s="396">
        <v>1344</v>
      </c>
      <c r="AI39" s="396">
        <v>1349</v>
      </c>
      <c r="AJ39" s="396">
        <v>1353</v>
      </c>
      <c r="AK39" s="396">
        <v>1357</v>
      </c>
      <c r="AL39" s="396">
        <v>1361</v>
      </c>
      <c r="AM39" s="396">
        <v>1366</v>
      </c>
      <c r="AN39" s="396">
        <v>1370</v>
      </c>
      <c r="AO39" s="396">
        <v>1374</v>
      </c>
      <c r="AP39" s="396">
        <v>1378</v>
      </c>
      <c r="AQ39" s="396">
        <v>1382</v>
      </c>
      <c r="AR39" s="396">
        <v>1386</v>
      </c>
      <c r="AS39" s="396">
        <v>1390</v>
      </c>
      <c r="AT39" s="396">
        <v>1393</v>
      </c>
      <c r="AU39" s="396">
        <v>1397</v>
      </c>
      <c r="AV39" s="396">
        <v>1400</v>
      </c>
      <c r="AW39" s="396">
        <v>1403</v>
      </c>
      <c r="AX39" s="396">
        <v>1407</v>
      </c>
      <c r="AY39" s="396">
        <v>1410</v>
      </c>
      <c r="AZ39" s="396">
        <v>1413</v>
      </c>
      <c r="BA39" s="396">
        <v>1416</v>
      </c>
      <c r="BB39" s="396">
        <v>1419</v>
      </c>
      <c r="BC39" s="396">
        <v>1422</v>
      </c>
      <c r="BD39" s="396">
        <v>1426</v>
      </c>
      <c r="BE39" s="396">
        <v>1430</v>
      </c>
      <c r="BF39" s="396">
        <v>1434</v>
      </c>
      <c r="BG39" s="396">
        <v>1438</v>
      </c>
      <c r="BH39" s="396">
        <v>1443</v>
      </c>
      <c r="BI39" s="396">
        <v>1447</v>
      </c>
      <c r="BJ39" s="396">
        <v>1452</v>
      </c>
      <c r="BK39" s="396">
        <v>1457</v>
      </c>
      <c r="BL39" s="396">
        <v>1462</v>
      </c>
      <c r="BM39" s="396">
        <v>1467</v>
      </c>
      <c r="BN39" s="396">
        <v>1473</v>
      </c>
      <c r="BO39" s="396">
        <v>1478</v>
      </c>
      <c r="BP39" s="396">
        <v>1484</v>
      </c>
      <c r="BQ39" s="396">
        <v>1490</v>
      </c>
      <c r="BR39" s="396">
        <v>1496</v>
      </c>
      <c r="BS39" s="396">
        <v>1502</v>
      </c>
      <c r="BT39" s="396">
        <v>1507</v>
      </c>
      <c r="BU39" s="396">
        <v>1513</v>
      </c>
      <c r="BV39" s="396">
        <v>1517</v>
      </c>
      <c r="BW39" s="396">
        <v>1521</v>
      </c>
      <c r="BX39" s="396">
        <v>1525</v>
      </c>
      <c r="BY39" s="396">
        <v>1528</v>
      </c>
      <c r="BZ39" s="396">
        <v>1531</v>
      </c>
      <c r="CA39" s="396">
        <v>1534</v>
      </c>
      <c r="CB39" s="396">
        <v>1537</v>
      </c>
      <c r="CC39" s="396">
        <v>1539</v>
      </c>
      <c r="CD39" s="396">
        <v>1542</v>
      </c>
      <c r="CE39" s="396">
        <v>1548</v>
      </c>
      <c r="CF39" s="396">
        <v>1553</v>
      </c>
      <c r="CG39" s="396">
        <v>1559</v>
      </c>
      <c r="CH39" s="396">
        <v>1566</v>
      </c>
      <c r="CI39" s="396">
        <v>1574</v>
      </c>
      <c r="CJ39" s="396">
        <v>1581</v>
      </c>
      <c r="CK39" s="396">
        <v>1589</v>
      </c>
      <c r="CL39" s="396">
        <v>1597</v>
      </c>
      <c r="CM39" s="396">
        <v>1605</v>
      </c>
      <c r="CN39" s="396">
        <v>1613</v>
      </c>
      <c r="CO39" s="396">
        <v>1622</v>
      </c>
    </row>
    <row r="40" spans="1:93" hidden="1" x14ac:dyDescent="0.3">
      <c r="A40" s="396">
        <v>395005</v>
      </c>
      <c r="B40" s="396" t="s">
        <v>1357</v>
      </c>
      <c r="C40" s="396">
        <v>38</v>
      </c>
      <c r="D40" s="396">
        <v>1153</v>
      </c>
      <c r="E40" s="396">
        <v>1157</v>
      </c>
      <c r="F40" s="396">
        <v>1160</v>
      </c>
      <c r="G40" s="396">
        <v>1163</v>
      </c>
      <c r="H40" s="396">
        <v>1166</v>
      </c>
      <c r="I40" s="396">
        <v>1169</v>
      </c>
      <c r="J40" s="396">
        <v>1172</v>
      </c>
      <c r="K40" s="396">
        <v>1175</v>
      </c>
      <c r="L40" s="396">
        <v>1178</v>
      </c>
      <c r="M40" s="396">
        <v>1181</v>
      </c>
      <c r="N40" s="396">
        <v>1185</v>
      </c>
      <c r="O40" s="396">
        <v>1188</v>
      </c>
      <c r="P40" s="396">
        <v>1192</v>
      </c>
      <c r="Q40" s="396">
        <v>1196</v>
      </c>
      <c r="R40" s="396">
        <v>1201</v>
      </c>
      <c r="S40" s="396">
        <v>1205</v>
      </c>
      <c r="T40" s="396">
        <v>1210</v>
      </c>
      <c r="U40" s="396">
        <v>1216</v>
      </c>
      <c r="V40" s="396">
        <v>1221</v>
      </c>
      <c r="W40" s="396">
        <v>1226</v>
      </c>
      <c r="X40" s="396">
        <v>1231</v>
      </c>
      <c r="Y40" s="396">
        <v>1236</v>
      </c>
      <c r="Z40" s="396">
        <v>1240</v>
      </c>
      <c r="AA40" s="396">
        <v>1245</v>
      </c>
      <c r="AB40" s="396">
        <v>1249</v>
      </c>
      <c r="AC40" s="396">
        <v>1253</v>
      </c>
      <c r="AD40" s="396">
        <v>1258</v>
      </c>
      <c r="AE40" s="396">
        <v>1263</v>
      </c>
      <c r="AF40" s="396">
        <v>1267</v>
      </c>
      <c r="AG40" s="396">
        <v>1272</v>
      </c>
      <c r="AH40" s="396">
        <v>1276</v>
      </c>
      <c r="AI40" s="396">
        <v>1281</v>
      </c>
      <c r="AJ40" s="396">
        <v>1286</v>
      </c>
      <c r="AK40" s="396">
        <v>1291</v>
      </c>
      <c r="AL40" s="396">
        <v>1295</v>
      </c>
      <c r="AM40" s="396">
        <v>1300</v>
      </c>
      <c r="AN40" s="396">
        <v>1305</v>
      </c>
      <c r="AO40" s="396">
        <v>1308</v>
      </c>
      <c r="AP40" s="396">
        <v>1311</v>
      </c>
      <c r="AQ40" s="396">
        <v>1314</v>
      </c>
      <c r="AR40" s="396">
        <v>1318</v>
      </c>
      <c r="AS40" s="396">
        <v>1322</v>
      </c>
      <c r="AT40" s="396">
        <v>1325</v>
      </c>
      <c r="AU40" s="396">
        <v>1330</v>
      </c>
      <c r="AV40" s="396">
        <v>1334</v>
      </c>
      <c r="AW40" s="396">
        <v>1339</v>
      </c>
      <c r="AX40" s="396">
        <v>1344</v>
      </c>
      <c r="AY40" s="396">
        <v>1349</v>
      </c>
      <c r="AZ40" s="396">
        <v>1355</v>
      </c>
      <c r="BA40" s="396">
        <v>1361</v>
      </c>
      <c r="BB40" s="396">
        <v>1367</v>
      </c>
      <c r="BC40" s="396">
        <v>1374</v>
      </c>
      <c r="BD40" s="396">
        <v>1380</v>
      </c>
      <c r="BE40" s="396">
        <v>1386</v>
      </c>
      <c r="BF40" s="396">
        <v>1392</v>
      </c>
      <c r="BG40" s="396">
        <v>1397</v>
      </c>
      <c r="BH40" s="396">
        <v>1403</v>
      </c>
      <c r="BI40" s="396">
        <v>1408</v>
      </c>
      <c r="BJ40" s="396">
        <v>1414</v>
      </c>
      <c r="BK40" s="396">
        <v>1419</v>
      </c>
      <c r="BL40" s="396">
        <v>1425</v>
      </c>
      <c r="BM40" s="396">
        <v>1430</v>
      </c>
      <c r="BN40" s="396">
        <v>1436</v>
      </c>
      <c r="BO40" s="396">
        <v>1441</v>
      </c>
      <c r="BP40" s="396">
        <v>1446</v>
      </c>
      <c r="BQ40" s="396">
        <v>1451</v>
      </c>
      <c r="BR40" s="396">
        <v>1456</v>
      </c>
      <c r="BS40" s="396">
        <v>1460</v>
      </c>
      <c r="BT40" s="396">
        <v>1465</v>
      </c>
      <c r="BU40" s="396">
        <v>1469</v>
      </c>
      <c r="BV40" s="396">
        <v>1474</v>
      </c>
      <c r="BW40" s="396">
        <v>1478</v>
      </c>
      <c r="BX40" s="396">
        <v>1482</v>
      </c>
      <c r="BY40" s="396">
        <v>1489</v>
      </c>
      <c r="BZ40" s="396">
        <v>1495</v>
      </c>
      <c r="CA40" s="396">
        <v>1502</v>
      </c>
      <c r="CB40" s="396">
        <v>1511</v>
      </c>
      <c r="CC40" s="396">
        <v>1521</v>
      </c>
      <c r="CD40" s="396">
        <v>1530</v>
      </c>
      <c r="CE40" s="396">
        <v>1542</v>
      </c>
      <c r="CF40" s="396">
        <v>1555</v>
      </c>
      <c r="CG40" s="396">
        <v>1567</v>
      </c>
      <c r="CH40" s="396">
        <v>1581</v>
      </c>
      <c r="CI40" s="396">
        <v>1594</v>
      </c>
      <c r="CJ40" s="396">
        <v>1608</v>
      </c>
      <c r="CK40" s="396">
        <v>1622</v>
      </c>
      <c r="CL40" s="396">
        <v>1636</v>
      </c>
      <c r="CM40" s="396">
        <v>1650</v>
      </c>
      <c r="CN40" s="396">
        <v>1664</v>
      </c>
      <c r="CO40" s="396">
        <v>1678</v>
      </c>
    </row>
    <row r="41" spans="1:93" hidden="1" x14ac:dyDescent="0.3">
      <c r="A41" s="396">
        <v>394862</v>
      </c>
      <c r="B41" s="396" t="s">
        <v>1356</v>
      </c>
      <c r="C41" s="396">
        <v>39</v>
      </c>
      <c r="D41" s="396">
        <v>1000</v>
      </c>
      <c r="E41" s="396">
        <v>1004</v>
      </c>
      <c r="F41" s="396">
        <v>1009</v>
      </c>
      <c r="G41" s="396">
        <v>1013</v>
      </c>
      <c r="H41" s="396">
        <v>1017</v>
      </c>
      <c r="I41" s="396">
        <v>1022</v>
      </c>
      <c r="J41" s="396">
        <v>1026</v>
      </c>
      <c r="K41" s="396">
        <v>1030</v>
      </c>
      <c r="L41" s="396">
        <v>1034</v>
      </c>
      <c r="M41" s="396">
        <v>1038</v>
      </c>
      <c r="N41" s="396">
        <v>1041</v>
      </c>
      <c r="O41" s="396">
        <v>1044</v>
      </c>
      <c r="P41" s="396">
        <v>1047</v>
      </c>
      <c r="Q41" s="396">
        <v>1049</v>
      </c>
      <c r="R41" s="396">
        <v>1051</v>
      </c>
      <c r="S41" s="396">
        <v>1053</v>
      </c>
      <c r="T41" s="396">
        <v>1055</v>
      </c>
      <c r="U41" s="396">
        <v>1057</v>
      </c>
      <c r="V41" s="396">
        <v>1059</v>
      </c>
      <c r="W41" s="396">
        <v>1061</v>
      </c>
      <c r="X41" s="396">
        <v>1063</v>
      </c>
      <c r="Y41" s="396">
        <v>1065</v>
      </c>
      <c r="Z41" s="396">
        <v>1067</v>
      </c>
      <c r="AA41" s="396">
        <v>1069</v>
      </c>
      <c r="AB41" s="396">
        <v>1071</v>
      </c>
      <c r="AC41" s="396">
        <v>1072</v>
      </c>
      <c r="AD41" s="396">
        <v>1074</v>
      </c>
      <c r="AE41" s="396">
        <v>1075</v>
      </c>
      <c r="AF41" s="396">
        <v>1077</v>
      </c>
      <c r="AG41" s="396">
        <v>1079</v>
      </c>
      <c r="AH41" s="396">
        <v>1080</v>
      </c>
      <c r="AI41" s="396">
        <v>1082</v>
      </c>
      <c r="AJ41" s="396">
        <v>1084</v>
      </c>
      <c r="AK41" s="396">
        <v>1085</v>
      </c>
      <c r="AL41" s="396">
        <v>1087</v>
      </c>
      <c r="AM41" s="396">
        <v>1088</v>
      </c>
      <c r="AN41" s="396">
        <v>1090</v>
      </c>
      <c r="AO41" s="396">
        <v>1091</v>
      </c>
      <c r="AP41" s="396">
        <v>1093</v>
      </c>
      <c r="AQ41" s="396">
        <v>1094</v>
      </c>
      <c r="AR41" s="396">
        <v>1096</v>
      </c>
      <c r="AS41" s="396">
        <v>1097</v>
      </c>
      <c r="AT41" s="396">
        <v>1099</v>
      </c>
      <c r="AU41" s="396">
        <v>1101</v>
      </c>
      <c r="AV41" s="396">
        <v>1103</v>
      </c>
      <c r="AW41" s="396">
        <v>1105</v>
      </c>
      <c r="AX41" s="396">
        <v>1107</v>
      </c>
      <c r="AY41" s="396">
        <v>1109</v>
      </c>
      <c r="AZ41" s="396">
        <v>1111</v>
      </c>
      <c r="BA41" s="396">
        <v>1113</v>
      </c>
      <c r="BB41" s="396">
        <v>1115</v>
      </c>
      <c r="BC41" s="396">
        <v>1117</v>
      </c>
      <c r="BD41" s="396">
        <v>1119</v>
      </c>
      <c r="BE41" s="396">
        <v>1121</v>
      </c>
      <c r="BF41" s="396">
        <v>1124</v>
      </c>
      <c r="BG41" s="396">
        <v>1126</v>
      </c>
      <c r="BH41" s="396">
        <v>1129</v>
      </c>
      <c r="BI41" s="396">
        <v>1131</v>
      </c>
      <c r="BJ41" s="396">
        <v>1134</v>
      </c>
      <c r="BK41" s="396">
        <v>1136</v>
      </c>
      <c r="BL41" s="396">
        <v>1139</v>
      </c>
      <c r="BM41" s="396">
        <v>1141</v>
      </c>
      <c r="BN41" s="396">
        <v>1144</v>
      </c>
      <c r="BO41" s="396">
        <v>1147</v>
      </c>
      <c r="BP41" s="396">
        <v>1150</v>
      </c>
      <c r="BQ41" s="396">
        <v>1153</v>
      </c>
      <c r="BR41" s="396">
        <v>1156</v>
      </c>
      <c r="BS41" s="396">
        <v>1158</v>
      </c>
      <c r="BT41" s="396">
        <v>1161</v>
      </c>
      <c r="BU41" s="396">
        <v>1163</v>
      </c>
      <c r="BV41" s="396">
        <v>1166</v>
      </c>
      <c r="BW41" s="396">
        <v>1168</v>
      </c>
      <c r="BX41" s="396">
        <v>1170</v>
      </c>
      <c r="BY41" s="396">
        <v>1173</v>
      </c>
      <c r="BZ41" s="396">
        <v>1176</v>
      </c>
      <c r="CA41" s="396">
        <v>1178</v>
      </c>
      <c r="CB41" s="396">
        <v>1181</v>
      </c>
      <c r="CC41" s="396">
        <v>1184</v>
      </c>
      <c r="CD41" s="396">
        <v>1186</v>
      </c>
      <c r="CE41" s="396">
        <v>1190</v>
      </c>
      <c r="CF41" s="396">
        <v>1193</v>
      </c>
      <c r="CG41" s="396">
        <v>1197</v>
      </c>
      <c r="CH41" s="396">
        <v>1201</v>
      </c>
      <c r="CI41" s="396">
        <v>1205</v>
      </c>
      <c r="CJ41" s="396">
        <v>1209</v>
      </c>
      <c r="CK41" s="396">
        <v>1213</v>
      </c>
      <c r="CL41" s="396">
        <v>1217</v>
      </c>
      <c r="CM41" s="396">
        <v>1221</v>
      </c>
      <c r="CN41" s="396">
        <v>1225</v>
      </c>
      <c r="CO41" s="396">
        <v>1229</v>
      </c>
    </row>
    <row r="42" spans="1:93" hidden="1" x14ac:dyDescent="0.3">
      <c r="A42" s="396">
        <v>394714</v>
      </c>
      <c r="B42" s="396" t="s">
        <v>1355</v>
      </c>
      <c r="C42" s="396">
        <v>40</v>
      </c>
      <c r="D42" s="396">
        <v>1049</v>
      </c>
      <c r="E42" s="396">
        <v>1051</v>
      </c>
      <c r="F42" s="396">
        <v>1053</v>
      </c>
      <c r="G42" s="396">
        <v>1055</v>
      </c>
      <c r="H42" s="396">
        <v>1056</v>
      </c>
      <c r="I42" s="396">
        <v>1058</v>
      </c>
      <c r="J42" s="396">
        <v>1060</v>
      </c>
      <c r="K42" s="396">
        <v>1062</v>
      </c>
      <c r="L42" s="396">
        <v>1064</v>
      </c>
      <c r="M42" s="396">
        <v>1065</v>
      </c>
      <c r="N42" s="396">
        <v>1068</v>
      </c>
      <c r="O42" s="396">
        <v>1070</v>
      </c>
      <c r="P42" s="396">
        <v>1072</v>
      </c>
      <c r="Q42" s="396">
        <v>1075</v>
      </c>
      <c r="R42" s="396">
        <v>1077</v>
      </c>
      <c r="S42" s="396">
        <v>1080</v>
      </c>
      <c r="T42" s="396">
        <v>1083</v>
      </c>
      <c r="U42" s="396">
        <v>1086</v>
      </c>
      <c r="V42" s="396">
        <v>1090</v>
      </c>
      <c r="W42" s="396">
        <v>1093</v>
      </c>
      <c r="X42" s="396">
        <v>1097</v>
      </c>
      <c r="Y42" s="396">
        <v>1101</v>
      </c>
      <c r="Z42" s="396">
        <v>1104</v>
      </c>
      <c r="AA42" s="396">
        <v>1108</v>
      </c>
      <c r="AB42" s="396">
        <v>1111</v>
      </c>
      <c r="AC42" s="396">
        <v>1114</v>
      </c>
      <c r="AD42" s="396">
        <v>1118</v>
      </c>
      <c r="AE42" s="396">
        <v>1121</v>
      </c>
      <c r="AF42" s="396">
        <v>1124</v>
      </c>
      <c r="AG42" s="396">
        <v>1127</v>
      </c>
      <c r="AH42" s="396">
        <v>1130</v>
      </c>
      <c r="AI42" s="396">
        <v>1133</v>
      </c>
      <c r="AJ42" s="396">
        <v>1136</v>
      </c>
      <c r="AK42" s="396">
        <v>1139</v>
      </c>
      <c r="AL42" s="396">
        <v>1142</v>
      </c>
      <c r="AM42" s="396">
        <v>1145</v>
      </c>
      <c r="AN42" s="396">
        <v>1149</v>
      </c>
      <c r="AO42" s="396">
        <v>1152</v>
      </c>
      <c r="AP42" s="396">
        <v>1156</v>
      </c>
      <c r="AQ42" s="396">
        <v>1160</v>
      </c>
      <c r="AR42" s="396">
        <v>1164</v>
      </c>
      <c r="AS42" s="396">
        <v>1168</v>
      </c>
      <c r="AT42" s="396">
        <v>1172</v>
      </c>
      <c r="AU42" s="396">
        <v>1177</v>
      </c>
      <c r="AV42" s="396">
        <v>1181</v>
      </c>
      <c r="AW42" s="396">
        <v>1186</v>
      </c>
      <c r="AX42" s="396">
        <v>1191</v>
      </c>
      <c r="AY42" s="396">
        <v>1196</v>
      </c>
      <c r="AZ42" s="396">
        <v>1201</v>
      </c>
      <c r="BA42" s="396">
        <v>1206</v>
      </c>
      <c r="BB42" s="396">
        <v>1211</v>
      </c>
      <c r="BC42" s="396">
        <v>1217</v>
      </c>
      <c r="BD42" s="396">
        <v>1222</v>
      </c>
      <c r="BE42" s="396">
        <v>1227</v>
      </c>
      <c r="BF42" s="396">
        <v>1233</v>
      </c>
      <c r="BG42" s="396">
        <v>1237</v>
      </c>
      <c r="BH42" s="396">
        <v>1242</v>
      </c>
      <c r="BI42" s="396">
        <v>1247</v>
      </c>
      <c r="BJ42" s="396">
        <v>1251</v>
      </c>
      <c r="BK42" s="396">
        <v>1255</v>
      </c>
      <c r="BL42" s="396">
        <v>1259</v>
      </c>
      <c r="BM42" s="396">
        <v>1263</v>
      </c>
      <c r="BN42" s="396">
        <v>1267</v>
      </c>
      <c r="BO42" s="396">
        <v>1271</v>
      </c>
      <c r="BP42" s="396">
        <v>1275</v>
      </c>
      <c r="BQ42" s="396">
        <v>1279</v>
      </c>
      <c r="BR42" s="396">
        <v>1283</v>
      </c>
      <c r="BS42" s="396">
        <v>1286</v>
      </c>
      <c r="BT42" s="396">
        <v>1290</v>
      </c>
      <c r="BU42" s="396">
        <v>1294</v>
      </c>
      <c r="BV42" s="396">
        <v>1296</v>
      </c>
      <c r="BW42" s="396">
        <v>1299</v>
      </c>
      <c r="BX42" s="396">
        <v>1302</v>
      </c>
      <c r="BY42" s="396">
        <v>1306</v>
      </c>
      <c r="BZ42" s="396">
        <v>1310</v>
      </c>
      <c r="CA42" s="396">
        <v>1314</v>
      </c>
      <c r="CB42" s="396">
        <v>1320</v>
      </c>
      <c r="CC42" s="396">
        <v>1325</v>
      </c>
      <c r="CD42" s="396">
        <v>1331</v>
      </c>
      <c r="CE42" s="396">
        <v>1341</v>
      </c>
      <c r="CF42" s="396">
        <v>1351</v>
      </c>
      <c r="CG42" s="396">
        <v>1362</v>
      </c>
      <c r="CH42" s="396">
        <v>1374</v>
      </c>
      <c r="CI42" s="396">
        <v>1387</v>
      </c>
      <c r="CJ42" s="396">
        <v>1399</v>
      </c>
      <c r="CK42" s="396">
        <v>1412</v>
      </c>
      <c r="CL42" s="396">
        <v>1425</v>
      </c>
      <c r="CM42" s="396">
        <v>1438</v>
      </c>
      <c r="CN42" s="396">
        <v>1452</v>
      </c>
      <c r="CO42" s="396">
        <v>1465</v>
      </c>
    </row>
    <row r="43" spans="1:93" hidden="1" x14ac:dyDescent="0.3">
      <c r="A43" s="396">
        <v>394849</v>
      </c>
      <c r="B43" s="396" t="s">
        <v>1354</v>
      </c>
      <c r="C43" s="396">
        <v>41</v>
      </c>
      <c r="D43" s="396">
        <v>1039</v>
      </c>
      <c r="E43" s="396">
        <v>1041</v>
      </c>
      <c r="F43" s="396">
        <v>1043</v>
      </c>
      <c r="G43" s="396">
        <v>1046</v>
      </c>
      <c r="H43" s="396">
        <v>1048</v>
      </c>
      <c r="I43" s="396">
        <v>1050</v>
      </c>
      <c r="J43" s="396">
        <v>1052</v>
      </c>
      <c r="K43" s="396">
        <v>1055</v>
      </c>
      <c r="L43" s="396">
        <v>1057</v>
      </c>
      <c r="M43" s="396">
        <v>1059</v>
      </c>
      <c r="N43" s="396">
        <v>1061</v>
      </c>
      <c r="O43" s="396">
        <v>1062</v>
      </c>
      <c r="P43" s="396">
        <v>1064</v>
      </c>
      <c r="Q43" s="396">
        <v>1065</v>
      </c>
      <c r="R43" s="396">
        <v>1067</v>
      </c>
      <c r="S43" s="396">
        <v>1068</v>
      </c>
      <c r="T43" s="396">
        <v>1069</v>
      </c>
      <c r="U43" s="396">
        <v>1070</v>
      </c>
      <c r="V43" s="396">
        <v>1072</v>
      </c>
      <c r="W43" s="396">
        <v>1073</v>
      </c>
      <c r="X43" s="396">
        <v>1075</v>
      </c>
      <c r="Y43" s="396">
        <v>1076</v>
      </c>
      <c r="Z43" s="396">
        <v>1078</v>
      </c>
      <c r="AA43" s="396">
        <v>1080</v>
      </c>
      <c r="AB43" s="396">
        <v>1082</v>
      </c>
      <c r="AC43" s="396">
        <v>1084</v>
      </c>
      <c r="AD43" s="396">
        <v>1086</v>
      </c>
      <c r="AE43" s="396">
        <v>1088</v>
      </c>
      <c r="AF43" s="396">
        <v>1090</v>
      </c>
      <c r="AG43" s="396">
        <v>1092</v>
      </c>
      <c r="AH43" s="396">
        <v>1093</v>
      </c>
      <c r="AI43" s="396">
        <v>1095</v>
      </c>
      <c r="AJ43" s="396">
        <v>1097</v>
      </c>
      <c r="AK43" s="396">
        <v>1098</v>
      </c>
      <c r="AL43" s="396">
        <v>1100</v>
      </c>
      <c r="AM43" s="396">
        <v>1102</v>
      </c>
      <c r="AN43" s="396">
        <v>1103</v>
      </c>
      <c r="AO43" s="396">
        <v>1105</v>
      </c>
      <c r="AP43" s="396">
        <v>1107</v>
      </c>
      <c r="AQ43" s="396">
        <v>1109</v>
      </c>
      <c r="AR43" s="396">
        <v>1111</v>
      </c>
      <c r="AS43" s="396">
        <v>1112</v>
      </c>
      <c r="AT43" s="396">
        <v>1114</v>
      </c>
      <c r="AU43" s="396">
        <v>1117</v>
      </c>
      <c r="AV43" s="396">
        <v>1119</v>
      </c>
      <c r="AW43" s="396">
        <v>1122</v>
      </c>
      <c r="AX43" s="396">
        <v>1125</v>
      </c>
      <c r="AY43" s="396">
        <v>1128</v>
      </c>
      <c r="AZ43" s="396">
        <v>1130</v>
      </c>
      <c r="BA43" s="396">
        <v>1134</v>
      </c>
      <c r="BB43" s="396">
        <v>1137</v>
      </c>
      <c r="BC43" s="396">
        <v>1140</v>
      </c>
      <c r="BD43" s="396">
        <v>1144</v>
      </c>
      <c r="BE43" s="396">
        <v>1148</v>
      </c>
      <c r="BF43" s="396">
        <v>1151</v>
      </c>
      <c r="BG43" s="396">
        <v>1155</v>
      </c>
      <c r="BH43" s="396">
        <v>1159</v>
      </c>
      <c r="BI43" s="396">
        <v>1163</v>
      </c>
      <c r="BJ43" s="396">
        <v>1167</v>
      </c>
      <c r="BK43" s="396">
        <v>1171</v>
      </c>
      <c r="BL43" s="396">
        <v>1175</v>
      </c>
      <c r="BM43" s="396">
        <v>1179</v>
      </c>
      <c r="BN43" s="396">
        <v>1183</v>
      </c>
      <c r="BO43" s="396">
        <v>1187</v>
      </c>
      <c r="BP43" s="396">
        <v>1191</v>
      </c>
      <c r="BQ43" s="396">
        <v>1195</v>
      </c>
      <c r="BR43" s="396">
        <v>1199</v>
      </c>
      <c r="BS43" s="396">
        <v>1204</v>
      </c>
      <c r="BT43" s="396">
        <v>1208</v>
      </c>
      <c r="BU43" s="396">
        <v>1213</v>
      </c>
      <c r="BV43" s="396">
        <v>1219</v>
      </c>
      <c r="BW43" s="396">
        <v>1224</v>
      </c>
      <c r="BX43" s="396">
        <v>1230</v>
      </c>
      <c r="BY43" s="396">
        <v>1238</v>
      </c>
      <c r="BZ43" s="396">
        <v>1245</v>
      </c>
      <c r="CA43" s="396">
        <v>1253</v>
      </c>
      <c r="CB43" s="396">
        <v>1263</v>
      </c>
      <c r="CC43" s="396">
        <v>1273</v>
      </c>
      <c r="CD43" s="396">
        <v>1282</v>
      </c>
      <c r="CE43" s="396">
        <v>1294</v>
      </c>
      <c r="CF43" s="396">
        <v>1306</v>
      </c>
      <c r="CG43" s="396">
        <v>1318</v>
      </c>
      <c r="CH43" s="396">
        <v>1331</v>
      </c>
      <c r="CI43" s="396">
        <v>1344</v>
      </c>
      <c r="CJ43" s="396">
        <v>1358</v>
      </c>
      <c r="CK43" s="396">
        <v>1371</v>
      </c>
      <c r="CL43" s="396">
        <v>1384</v>
      </c>
      <c r="CM43" s="396">
        <v>1398</v>
      </c>
      <c r="CN43" s="396">
        <v>1411</v>
      </c>
      <c r="CO43" s="396">
        <v>1425</v>
      </c>
    </row>
    <row r="44" spans="1:93" hidden="1" x14ac:dyDescent="0.3">
      <c r="A44" s="396">
        <v>394935</v>
      </c>
      <c r="B44" s="396" t="s">
        <v>1353</v>
      </c>
      <c r="C44" s="396">
        <v>42</v>
      </c>
      <c r="D44" s="396">
        <v>973</v>
      </c>
      <c r="E44" s="396">
        <v>976</v>
      </c>
      <c r="F44" s="396">
        <v>980</v>
      </c>
      <c r="G44" s="396">
        <v>984</v>
      </c>
      <c r="H44" s="396">
        <v>987</v>
      </c>
      <c r="I44" s="396">
        <v>990</v>
      </c>
      <c r="J44" s="396">
        <v>994</v>
      </c>
      <c r="K44" s="396">
        <v>997</v>
      </c>
      <c r="L44" s="396">
        <v>1001</v>
      </c>
      <c r="M44" s="396">
        <v>1004</v>
      </c>
      <c r="N44" s="396">
        <v>1007</v>
      </c>
      <c r="O44" s="396">
        <v>1010</v>
      </c>
      <c r="P44" s="396">
        <v>1012</v>
      </c>
      <c r="Q44" s="396">
        <v>1014</v>
      </c>
      <c r="R44" s="396">
        <v>1016</v>
      </c>
      <c r="S44" s="396">
        <v>1017</v>
      </c>
      <c r="T44" s="396">
        <v>1018</v>
      </c>
      <c r="U44" s="396">
        <v>1019</v>
      </c>
      <c r="V44" s="396">
        <v>1020</v>
      </c>
      <c r="W44" s="396">
        <v>1020</v>
      </c>
      <c r="X44" s="396">
        <v>1020</v>
      </c>
      <c r="Y44" s="396">
        <v>1021</v>
      </c>
      <c r="Z44" s="396">
        <v>1021</v>
      </c>
      <c r="AA44" s="396">
        <v>1021</v>
      </c>
      <c r="AB44" s="396">
        <v>1021</v>
      </c>
      <c r="AC44" s="396">
        <v>1020</v>
      </c>
      <c r="AD44" s="396">
        <v>1020</v>
      </c>
      <c r="AE44" s="396">
        <v>1020</v>
      </c>
      <c r="AF44" s="396">
        <v>1019</v>
      </c>
      <c r="AG44" s="396">
        <v>1019</v>
      </c>
      <c r="AH44" s="396">
        <v>1018</v>
      </c>
      <c r="AI44" s="396">
        <v>1018</v>
      </c>
      <c r="AJ44" s="396">
        <v>1017</v>
      </c>
      <c r="AK44" s="396">
        <v>1017</v>
      </c>
      <c r="AL44" s="396">
        <v>1017</v>
      </c>
      <c r="AM44" s="396">
        <v>1017</v>
      </c>
      <c r="AN44" s="396">
        <v>1017</v>
      </c>
      <c r="AO44" s="396">
        <v>1018</v>
      </c>
      <c r="AP44" s="396">
        <v>1019</v>
      </c>
      <c r="AQ44" s="396">
        <v>1020</v>
      </c>
      <c r="AR44" s="396">
        <v>1021</v>
      </c>
      <c r="AS44" s="396">
        <v>1022</v>
      </c>
      <c r="AT44" s="396">
        <v>1024</v>
      </c>
      <c r="AU44" s="396">
        <v>1025</v>
      </c>
      <c r="AV44" s="396">
        <v>1027</v>
      </c>
      <c r="AW44" s="396">
        <v>1028</v>
      </c>
      <c r="AX44" s="396">
        <v>1030</v>
      </c>
      <c r="AY44" s="396">
        <v>1031</v>
      </c>
      <c r="AZ44" s="396">
        <v>1033</v>
      </c>
      <c r="BA44" s="396">
        <v>1034</v>
      </c>
      <c r="BB44" s="396">
        <v>1036</v>
      </c>
      <c r="BC44" s="396">
        <v>1038</v>
      </c>
      <c r="BD44" s="396">
        <v>1040</v>
      </c>
      <c r="BE44" s="396">
        <v>1043</v>
      </c>
      <c r="BF44" s="396">
        <v>1045</v>
      </c>
      <c r="BG44" s="396">
        <v>1048</v>
      </c>
      <c r="BH44" s="396">
        <v>1051</v>
      </c>
      <c r="BI44" s="396">
        <v>1054</v>
      </c>
      <c r="BJ44" s="396">
        <v>1057</v>
      </c>
      <c r="BK44" s="396">
        <v>1060</v>
      </c>
      <c r="BL44" s="396">
        <v>1064</v>
      </c>
      <c r="BM44" s="396">
        <v>1067</v>
      </c>
      <c r="BN44" s="396">
        <v>1070</v>
      </c>
      <c r="BO44" s="396">
        <v>1073</v>
      </c>
      <c r="BP44" s="396">
        <v>1075</v>
      </c>
      <c r="BQ44" s="396">
        <v>1078</v>
      </c>
      <c r="BR44" s="396">
        <v>1080</v>
      </c>
      <c r="BS44" s="396">
        <v>1082</v>
      </c>
      <c r="BT44" s="396">
        <v>1084</v>
      </c>
      <c r="BU44" s="396">
        <v>1086</v>
      </c>
      <c r="BV44" s="396">
        <v>1087</v>
      </c>
      <c r="BW44" s="396">
        <v>1088</v>
      </c>
      <c r="BX44" s="396">
        <v>1089</v>
      </c>
      <c r="BY44" s="396">
        <v>1091</v>
      </c>
      <c r="BZ44" s="396">
        <v>1092</v>
      </c>
      <c r="CA44" s="396">
        <v>1094</v>
      </c>
      <c r="CB44" s="396">
        <v>1097</v>
      </c>
      <c r="CC44" s="396">
        <v>1100</v>
      </c>
      <c r="CD44" s="396">
        <v>1102</v>
      </c>
      <c r="CE44" s="396">
        <v>1107</v>
      </c>
      <c r="CF44" s="396">
        <v>1111</v>
      </c>
      <c r="CG44" s="396">
        <v>1116</v>
      </c>
      <c r="CH44" s="396">
        <v>1122</v>
      </c>
      <c r="CI44" s="396">
        <v>1127</v>
      </c>
      <c r="CJ44" s="396">
        <v>1133</v>
      </c>
      <c r="CK44" s="396">
        <v>1139</v>
      </c>
      <c r="CL44" s="396">
        <v>1144</v>
      </c>
      <c r="CM44" s="396">
        <v>1150</v>
      </c>
      <c r="CN44" s="396">
        <v>1156</v>
      </c>
      <c r="CO44" s="396">
        <v>1162</v>
      </c>
    </row>
    <row r="45" spans="1:93" hidden="1" x14ac:dyDescent="0.3">
      <c r="A45" s="396">
        <v>394807</v>
      </c>
      <c r="B45" s="396" t="s">
        <v>1352</v>
      </c>
      <c r="C45" s="396">
        <v>43</v>
      </c>
      <c r="D45" s="396">
        <v>870</v>
      </c>
      <c r="E45" s="396">
        <v>874</v>
      </c>
      <c r="F45" s="396">
        <v>878</v>
      </c>
      <c r="G45" s="396">
        <v>882</v>
      </c>
      <c r="H45" s="396">
        <v>885</v>
      </c>
      <c r="I45" s="396">
        <v>889</v>
      </c>
      <c r="J45" s="396">
        <v>893</v>
      </c>
      <c r="K45" s="396">
        <v>896</v>
      </c>
      <c r="L45" s="396">
        <v>900</v>
      </c>
      <c r="M45" s="396">
        <v>904</v>
      </c>
      <c r="N45" s="396">
        <v>907</v>
      </c>
      <c r="O45" s="396">
        <v>910</v>
      </c>
      <c r="P45" s="396">
        <v>914</v>
      </c>
      <c r="Q45" s="396">
        <v>916</v>
      </c>
      <c r="R45" s="396">
        <v>918</v>
      </c>
      <c r="S45" s="396">
        <v>921</v>
      </c>
      <c r="T45" s="396">
        <v>923</v>
      </c>
      <c r="U45" s="396">
        <v>925</v>
      </c>
      <c r="V45" s="396">
        <v>927</v>
      </c>
      <c r="W45" s="396">
        <v>929</v>
      </c>
      <c r="X45" s="396">
        <v>931</v>
      </c>
      <c r="Y45" s="396">
        <v>933</v>
      </c>
      <c r="Z45" s="396">
        <v>936</v>
      </c>
      <c r="AA45" s="396">
        <v>939</v>
      </c>
      <c r="AB45" s="396">
        <v>941</v>
      </c>
      <c r="AC45" s="396">
        <v>945</v>
      </c>
      <c r="AD45" s="396">
        <v>948</v>
      </c>
      <c r="AE45" s="396">
        <v>951</v>
      </c>
      <c r="AF45" s="396">
        <v>955</v>
      </c>
      <c r="AG45" s="396">
        <v>959</v>
      </c>
      <c r="AH45" s="396">
        <v>963</v>
      </c>
      <c r="AI45" s="396">
        <v>967</v>
      </c>
      <c r="AJ45" s="396">
        <v>971</v>
      </c>
      <c r="AK45" s="396">
        <v>975</v>
      </c>
      <c r="AL45" s="396">
        <v>978</v>
      </c>
      <c r="AM45" s="396">
        <v>982</v>
      </c>
      <c r="AN45" s="396">
        <v>986</v>
      </c>
      <c r="AO45" s="396">
        <v>989</v>
      </c>
      <c r="AP45" s="396">
        <v>992</v>
      </c>
      <c r="AQ45" s="396">
        <v>995</v>
      </c>
      <c r="AR45" s="396">
        <v>997</v>
      </c>
      <c r="AS45" s="396">
        <v>1000</v>
      </c>
      <c r="AT45" s="396">
        <v>1002</v>
      </c>
      <c r="AU45" s="396">
        <v>1005</v>
      </c>
      <c r="AV45" s="396">
        <v>1007</v>
      </c>
      <c r="AW45" s="396">
        <v>1010</v>
      </c>
      <c r="AX45" s="396">
        <v>1012</v>
      </c>
      <c r="AY45" s="396">
        <v>1014</v>
      </c>
      <c r="AZ45" s="396">
        <v>1016</v>
      </c>
      <c r="BA45" s="396">
        <v>1019</v>
      </c>
      <c r="BB45" s="396">
        <v>1021</v>
      </c>
      <c r="BC45" s="396">
        <v>1024</v>
      </c>
      <c r="BD45" s="396">
        <v>1026</v>
      </c>
      <c r="BE45" s="396">
        <v>1029</v>
      </c>
      <c r="BF45" s="396">
        <v>1032</v>
      </c>
      <c r="BG45" s="396">
        <v>1035</v>
      </c>
      <c r="BH45" s="396">
        <v>1037</v>
      </c>
      <c r="BI45" s="396">
        <v>1040</v>
      </c>
      <c r="BJ45" s="396">
        <v>1043</v>
      </c>
      <c r="BK45" s="396">
        <v>1046</v>
      </c>
      <c r="BL45" s="396">
        <v>1048</v>
      </c>
      <c r="BM45" s="396">
        <v>1051</v>
      </c>
      <c r="BN45" s="396">
        <v>1054</v>
      </c>
      <c r="BO45" s="396">
        <v>1056</v>
      </c>
      <c r="BP45" s="396">
        <v>1059</v>
      </c>
      <c r="BQ45" s="396">
        <v>1061</v>
      </c>
      <c r="BR45" s="396">
        <v>1063</v>
      </c>
      <c r="BS45" s="396">
        <v>1066</v>
      </c>
      <c r="BT45" s="396">
        <v>1068</v>
      </c>
      <c r="BU45" s="396">
        <v>1071</v>
      </c>
      <c r="BV45" s="396">
        <v>1073</v>
      </c>
      <c r="BW45" s="396">
        <v>1076</v>
      </c>
      <c r="BX45" s="396">
        <v>1078</v>
      </c>
      <c r="BY45" s="396">
        <v>1082</v>
      </c>
      <c r="BZ45" s="396">
        <v>1085</v>
      </c>
      <c r="CA45" s="396">
        <v>1088</v>
      </c>
      <c r="CB45" s="396">
        <v>1092</v>
      </c>
      <c r="CC45" s="396">
        <v>1096</v>
      </c>
      <c r="CD45" s="396">
        <v>1100</v>
      </c>
      <c r="CE45" s="396">
        <v>1105</v>
      </c>
      <c r="CF45" s="396">
        <v>1109</v>
      </c>
      <c r="CG45" s="396">
        <v>1113</v>
      </c>
      <c r="CH45" s="396">
        <v>1118</v>
      </c>
      <c r="CI45" s="396">
        <v>1123</v>
      </c>
      <c r="CJ45" s="396">
        <v>1127</v>
      </c>
      <c r="CK45" s="396">
        <v>1132</v>
      </c>
      <c r="CL45" s="396">
        <v>1136</v>
      </c>
      <c r="CM45" s="396">
        <v>1141</v>
      </c>
      <c r="CN45" s="396">
        <v>1145</v>
      </c>
      <c r="CO45" s="396">
        <v>1150</v>
      </c>
    </row>
    <row r="46" spans="1:93" hidden="1" x14ac:dyDescent="0.3">
      <c r="A46" s="396">
        <v>394669</v>
      </c>
      <c r="B46" s="396" t="s">
        <v>1351</v>
      </c>
      <c r="C46" s="396">
        <v>44</v>
      </c>
      <c r="D46" s="396">
        <v>1210</v>
      </c>
      <c r="E46" s="396">
        <v>1212</v>
      </c>
      <c r="F46" s="396">
        <v>1215</v>
      </c>
      <c r="G46" s="396">
        <v>1217</v>
      </c>
      <c r="H46" s="396">
        <v>1220</v>
      </c>
      <c r="I46" s="396">
        <v>1222</v>
      </c>
      <c r="J46" s="396">
        <v>1225</v>
      </c>
      <c r="K46" s="396">
        <v>1228</v>
      </c>
      <c r="L46" s="396">
        <v>1230</v>
      </c>
      <c r="M46" s="396">
        <v>1233</v>
      </c>
      <c r="N46" s="396">
        <v>1236</v>
      </c>
      <c r="O46" s="396">
        <v>1239</v>
      </c>
      <c r="P46" s="396">
        <v>1242</v>
      </c>
      <c r="Q46" s="396">
        <v>1244</v>
      </c>
      <c r="R46" s="396">
        <v>1247</v>
      </c>
      <c r="S46" s="396">
        <v>1249</v>
      </c>
      <c r="T46" s="396">
        <v>1251</v>
      </c>
      <c r="U46" s="396">
        <v>1253</v>
      </c>
      <c r="V46" s="396">
        <v>1255</v>
      </c>
      <c r="W46" s="396">
        <v>1257</v>
      </c>
      <c r="X46" s="396">
        <v>1259</v>
      </c>
      <c r="Y46" s="396">
        <v>1261</v>
      </c>
      <c r="Z46" s="396">
        <v>1262</v>
      </c>
      <c r="AA46" s="396">
        <v>1264</v>
      </c>
      <c r="AB46" s="396">
        <v>1266</v>
      </c>
      <c r="AC46" s="396">
        <v>1268</v>
      </c>
      <c r="AD46" s="396">
        <v>1270</v>
      </c>
      <c r="AE46" s="396">
        <v>1271</v>
      </c>
      <c r="AF46" s="396">
        <v>1273</v>
      </c>
      <c r="AG46" s="396">
        <v>1275</v>
      </c>
      <c r="AH46" s="396">
        <v>1276</v>
      </c>
      <c r="AI46" s="396">
        <v>1278</v>
      </c>
      <c r="AJ46" s="396">
        <v>1280</v>
      </c>
      <c r="AK46" s="396">
        <v>1282</v>
      </c>
      <c r="AL46" s="396">
        <v>1284</v>
      </c>
      <c r="AM46" s="396">
        <v>1286</v>
      </c>
      <c r="AN46" s="396">
        <v>1288</v>
      </c>
      <c r="AO46" s="396">
        <v>1290</v>
      </c>
      <c r="AP46" s="396">
        <v>1292</v>
      </c>
      <c r="AQ46" s="396">
        <v>1294</v>
      </c>
      <c r="AR46" s="396">
        <v>1295</v>
      </c>
      <c r="AS46" s="396">
        <v>1297</v>
      </c>
      <c r="AT46" s="396">
        <v>1299</v>
      </c>
      <c r="AU46" s="396">
        <v>1301</v>
      </c>
      <c r="AV46" s="396">
        <v>1303</v>
      </c>
      <c r="AW46" s="396">
        <v>1305</v>
      </c>
      <c r="AX46" s="396">
        <v>1306</v>
      </c>
      <c r="AY46" s="396">
        <v>1308</v>
      </c>
      <c r="AZ46" s="396">
        <v>1310</v>
      </c>
      <c r="BA46" s="396">
        <v>1312</v>
      </c>
      <c r="BB46" s="396">
        <v>1315</v>
      </c>
      <c r="BC46" s="396">
        <v>1317</v>
      </c>
      <c r="BD46" s="396">
        <v>1319</v>
      </c>
      <c r="BE46" s="396">
        <v>1322</v>
      </c>
      <c r="BF46" s="396">
        <v>1325</v>
      </c>
      <c r="BG46" s="396">
        <v>1328</v>
      </c>
      <c r="BH46" s="396">
        <v>1330</v>
      </c>
      <c r="BI46" s="396">
        <v>1333</v>
      </c>
      <c r="BJ46" s="396">
        <v>1336</v>
      </c>
      <c r="BK46" s="396">
        <v>1338</v>
      </c>
      <c r="BL46" s="396">
        <v>1340</v>
      </c>
      <c r="BM46" s="396">
        <v>1343</v>
      </c>
      <c r="BN46" s="396">
        <v>1345</v>
      </c>
      <c r="BO46" s="396">
        <v>1347</v>
      </c>
      <c r="BP46" s="396">
        <v>1350</v>
      </c>
      <c r="BQ46" s="396">
        <v>1352</v>
      </c>
      <c r="BR46" s="396">
        <v>1354</v>
      </c>
      <c r="BS46" s="396">
        <v>1356</v>
      </c>
      <c r="BT46" s="396">
        <v>1358</v>
      </c>
      <c r="BU46" s="396">
        <v>1360</v>
      </c>
      <c r="BV46" s="396">
        <v>1363</v>
      </c>
      <c r="BW46" s="396">
        <v>1365</v>
      </c>
      <c r="BX46" s="396">
        <v>1368</v>
      </c>
      <c r="BY46" s="396">
        <v>1372</v>
      </c>
      <c r="BZ46" s="396">
        <v>1376</v>
      </c>
      <c r="CA46" s="396">
        <v>1380</v>
      </c>
      <c r="CB46" s="396">
        <v>1385</v>
      </c>
      <c r="CC46" s="396">
        <v>1390</v>
      </c>
      <c r="CD46" s="396">
        <v>1395</v>
      </c>
      <c r="CE46" s="396">
        <v>1402</v>
      </c>
      <c r="CF46" s="396">
        <v>1409</v>
      </c>
      <c r="CG46" s="396">
        <v>1416</v>
      </c>
      <c r="CH46" s="396">
        <v>1424</v>
      </c>
      <c r="CI46" s="396">
        <v>1432</v>
      </c>
      <c r="CJ46" s="396">
        <v>1440</v>
      </c>
      <c r="CK46" s="396">
        <v>1449</v>
      </c>
      <c r="CL46" s="396">
        <v>1457</v>
      </c>
      <c r="CM46" s="396">
        <v>1466</v>
      </c>
      <c r="CN46" s="396">
        <v>1474</v>
      </c>
      <c r="CO46" s="396">
        <v>1483</v>
      </c>
    </row>
    <row r="47" spans="1:93" hidden="1" x14ac:dyDescent="0.3">
      <c r="A47" s="396">
        <v>395022</v>
      </c>
      <c r="B47" s="396" t="s">
        <v>1350</v>
      </c>
      <c r="C47" s="396">
        <v>45</v>
      </c>
      <c r="E47" s="396">
        <v>1048</v>
      </c>
      <c r="F47" s="396">
        <v>1050</v>
      </c>
      <c r="G47" s="396">
        <v>1052</v>
      </c>
      <c r="H47" s="396">
        <v>1055</v>
      </c>
      <c r="I47" s="396">
        <v>1057</v>
      </c>
      <c r="J47" s="396">
        <v>1059</v>
      </c>
      <c r="K47" s="396">
        <v>1061</v>
      </c>
      <c r="L47" s="396">
        <v>1064</v>
      </c>
      <c r="M47" s="396">
        <v>1066</v>
      </c>
      <c r="N47" s="396">
        <v>1068</v>
      </c>
      <c r="O47" s="396">
        <v>1070</v>
      </c>
      <c r="P47" s="396">
        <v>1072</v>
      </c>
      <c r="Q47" s="396">
        <v>1074</v>
      </c>
      <c r="R47" s="396">
        <v>1076</v>
      </c>
      <c r="S47" s="396">
        <v>1078</v>
      </c>
      <c r="T47" s="396">
        <v>1080</v>
      </c>
      <c r="U47" s="396">
        <v>1083</v>
      </c>
      <c r="V47" s="396">
        <v>1085</v>
      </c>
      <c r="W47" s="396">
        <v>1087</v>
      </c>
      <c r="X47" s="396">
        <v>1090</v>
      </c>
      <c r="Y47" s="396">
        <v>1093</v>
      </c>
      <c r="Z47" s="396">
        <v>1096</v>
      </c>
      <c r="AA47" s="396">
        <v>1099</v>
      </c>
      <c r="AB47" s="396">
        <v>1102</v>
      </c>
      <c r="AC47" s="396">
        <v>1105</v>
      </c>
      <c r="AD47" s="396">
        <v>1107</v>
      </c>
      <c r="AE47" s="396">
        <v>1110</v>
      </c>
      <c r="AF47" s="396">
        <v>1112</v>
      </c>
      <c r="AG47" s="396">
        <v>1114</v>
      </c>
      <c r="AH47" s="396">
        <v>1116</v>
      </c>
      <c r="AI47" s="396">
        <v>1118</v>
      </c>
      <c r="AJ47" s="396">
        <v>1120</v>
      </c>
      <c r="AK47" s="396">
        <v>1122</v>
      </c>
      <c r="AL47" s="396">
        <v>1125</v>
      </c>
      <c r="AM47" s="396">
        <v>1127</v>
      </c>
      <c r="AN47" s="396">
        <v>1130</v>
      </c>
      <c r="AO47" s="396">
        <v>1132</v>
      </c>
      <c r="AP47" s="396">
        <v>1135</v>
      </c>
      <c r="AQ47" s="396">
        <v>1138</v>
      </c>
      <c r="AR47" s="396">
        <v>1141</v>
      </c>
      <c r="AS47" s="396">
        <v>1144</v>
      </c>
      <c r="AT47" s="396">
        <v>1148</v>
      </c>
      <c r="AU47" s="396">
        <v>1152</v>
      </c>
      <c r="AV47" s="396">
        <v>1155</v>
      </c>
      <c r="AW47" s="396">
        <v>1159</v>
      </c>
      <c r="AX47" s="396">
        <v>1163</v>
      </c>
      <c r="AY47" s="396">
        <v>1167</v>
      </c>
      <c r="AZ47" s="396">
        <v>1171</v>
      </c>
      <c r="BA47" s="396">
        <v>1175</v>
      </c>
      <c r="BB47" s="396">
        <v>1179</v>
      </c>
      <c r="BC47" s="396">
        <v>1183</v>
      </c>
      <c r="BD47" s="396">
        <v>1186</v>
      </c>
      <c r="BE47" s="396">
        <v>1190</v>
      </c>
      <c r="BF47" s="396">
        <v>1194</v>
      </c>
      <c r="BG47" s="396">
        <v>1198</v>
      </c>
      <c r="BH47" s="396">
        <v>1201</v>
      </c>
      <c r="BI47" s="396">
        <v>1205</v>
      </c>
      <c r="BJ47" s="396">
        <v>1208</v>
      </c>
      <c r="BK47" s="396">
        <v>1212</v>
      </c>
      <c r="BL47" s="396">
        <v>1216</v>
      </c>
      <c r="BM47" s="396">
        <v>1219</v>
      </c>
      <c r="BN47" s="396">
        <v>1223</v>
      </c>
      <c r="BO47" s="396">
        <v>1227</v>
      </c>
      <c r="BP47" s="396">
        <v>1231</v>
      </c>
      <c r="BQ47" s="396">
        <v>1235</v>
      </c>
      <c r="BR47" s="396">
        <v>1238</v>
      </c>
      <c r="BS47" s="396">
        <v>1242</v>
      </c>
      <c r="BT47" s="396">
        <v>1245</v>
      </c>
      <c r="BU47" s="396">
        <v>1248</v>
      </c>
      <c r="BV47" s="396">
        <v>1251</v>
      </c>
      <c r="BW47" s="396">
        <v>1253</v>
      </c>
      <c r="BX47" s="396">
        <v>1256</v>
      </c>
      <c r="BY47" s="396">
        <v>1258</v>
      </c>
      <c r="BZ47" s="396">
        <v>1261</v>
      </c>
      <c r="CA47" s="396">
        <v>1264</v>
      </c>
      <c r="CB47" s="396">
        <v>1267</v>
      </c>
      <c r="CC47" s="396">
        <v>1271</v>
      </c>
      <c r="CD47" s="396">
        <v>1276</v>
      </c>
      <c r="CE47" s="396">
        <v>1280</v>
      </c>
      <c r="CF47" s="396">
        <v>1287</v>
      </c>
      <c r="CG47" s="396">
        <v>1294</v>
      </c>
      <c r="CH47" s="396">
        <v>1301</v>
      </c>
      <c r="CI47" s="396">
        <v>1308</v>
      </c>
      <c r="CJ47" s="396">
        <v>1316</v>
      </c>
      <c r="CK47" s="396">
        <v>1323</v>
      </c>
      <c r="CL47" s="396">
        <v>1331</v>
      </c>
      <c r="CM47" s="396">
        <v>1338</v>
      </c>
      <c r="CN47" s="396">
        <v>1346</v>
      </c>
      <c r="CO47" s="396">
        <v>1354</v>
      </c>
    </row>
    <row r="48" spans="1:93" hidden="1" x14ac:dyDescent="0.3">
      <c r="A48" s="396">
        <v>394910</v>
      </c>
      <c r="B48" s="396" t="s">
        <v>1349</v>
      </c>
      <c r="C48" s="396">
        <v>46</v>
      </c>
      <c r="D48" s="396">
        <v>1095</v>
      </c>
      <c r="E48" s="396">
        <v>1097</v>
      </c>
      <c r="F48" s="396">
        <v>1099</v>
      </c>
      <c r="G48" s="396">
        <v>1100</v>
      </c>
      <c r="H48" s="396">
        <v>1102</v>
      </c>
      <c r="I48" s="396">
        <v>1103</v>
      </c>
      <c r="J48" s="396">
        <v>1105</v>
      </c>
      <c r="K48" s="396">
        <v>1107</v>
      </c>
      <c r="L48" s="396">
        <v>1109</v>
      </c>
      <c r="M48" s="396">
        <v>1110</v>
      </c>
      <c r="N48" s="396">
        <v>1113</v>
      </c>
      <c r="O48" s="396">
        <v>1115</v>
      </c>
      <c r="P48" s="396">
        <v>1117</v>
      </c>
      <c r="Q48" s="396">
        <v>1120</v>
      </c>
      <c r="R48" s="396">
        <v>1122</v>
      </c>
      <c r="S48" s="396">
        <v>1124</v>
      </c>
      <c r="T48" s="396">
        <v>1126</v>
      </c>
      <c r="U48" s="396">
        <v>1129</v>
      </c>
      <c r="V48" s="396">
        <v>1132</v>
      </c>
      <c r="W48" s="396">
        <v>1134</v>
      </c>
      <c r="X48" s="396">
        <v>1136</v>
      </c>
      <c r="Y48" s="396">
        <v>1138</v>
      </c>
      <c r="Z48" s="396">
        <v>1140</v>
      </c>
      <c r="AA48" s="396">
        <v>1141</v>
      </c>
      <c r="AB48" s="396">
        <v>1143</v>
      </c>
      <c r="AC48" s="396">
        <v>1144</v>
      </c>
      <c r="AD48" s="396">
        <v>1145</v>
      </c>
      <c r="AE48" s="396">
        <v>1146</v>
      </c>
      <c r="AF48" s="396">
        <v>1148</v>
      </c>
      <c r="AG48" s="396">
        <v>1149</v>
      </c>
      <c r="AH48" s="396">
        <v>1150</v>
      </c>
      <c r="AI48" s="396">
        <v>1152</v>
      </c>
      <c r="AJ48" s="396">
        <v>1153</v>
      </c>
      <c r="AK48" s="396">
        <v>1155</v>
      </c>
      <c r="AL48" s="396">
        <v>1156</v>
      </c>
      <c r="AM48" s="396">
        <v>1158</v>
      </c>
      <c r="AN48" s="396">
        <v>1160</v>
      </c>
      <c r="AO48" s="396">
        <v>1162</v>
      </c>
      <c r="AP48" s="396">
        <v>1164</v>
      </c>
      <c r="AQ48" s="396">
        <v>1166</v>
      </c>
      <c r="AR48" s="396">
        <v>1167</v>
      </c>
      <c r="AS48" s="396">
        <v>1168</v>
      </c>
      <c r="AT48" s="396">
        <v>1169</v>
      </c>
      <c r="AU48" s="396">
        <v>1169</v>
      </c>
      <c r="AV48" s="396">
        <v>1170</v>
      </c>
      <c r="AW48" s="396">
        <v>1170</v>
      </c>
      <c r="AX48" s="396">
        <v>1171</v>
      </c>
      <c r="AY48" s="396">
        <v>1172</v>
      </c>
      <c r="AZ48" s="396">
        <v>1173</v>
      </c>
      <c r="BA48" s="396">
        <v>1174</v>
      </c>
      <c r="BB48" s="396">
        <v>1175</v>
      </c>
      <c r="BC48" s="396">
        <v>1176</v>
      </c>
      <c r="BD48" s="396">
        <v>1176</v>
      </c>
      <c r="BE48" s="396">
        <v>1177</v>
      </c>
      <c r="BF48" s="396">
        <v>1178</v>
      </c>
      <c r="BG48" s="396">
        <v>1180</v>
      </c>
      <c r="BH48" s="396">
        <v>1181</v>
      </c>
      <c r="BI48" s="396">
        <v>1182</v>
      </c>
      <c r="BJ48" s="396">
        <v>1183</v>
      </c>
      <c r="BK48" s="396">
        <v>1185</v>
      </c>
      <c r="BL48" s="396">
        <v>1186</v>
      </c>
      <c r="BM48" s="396">
        <v>1188</v>
      </c>
      <c r="BN48" s="396">
        <v>1190</v>
      </c>
      <c r="BO48" s="396">
        <v>1192</v>
      </c>
      <c r="BP48" s="396">
        <v>1194</v>
      </c>
      <c r="BQ48" s="396">
        <v>1197</v>
      </c>
      <c r="BR48" s="396">
        <v>1200</v>
      </c>
      <c r="BS48" s="396">
        <v>1202</v>
      </c>
      <c r="BT48" s="396">
        <v>1204</v>
      </c>
      <c r="BU48" s="396">
        <v>1207</v>
      </c>
      <c r="BV48" s="396">
        <v>1208</v>
      </c>
      <c r="BW48" s="396">
        <v>1210</v>
      </c>
      <c r="BX48" s="396">
        <v>1211</v>
      </c>
      <c r="BY48" s="396">
        <v>1212</v>
      </c>
      <c r="BZ48" s="396">
        <v>1213</v>
      </c>
      <c r="CA48" s="396">
        <v>1214</v>
      </c>
      <c r="CB48" s="396">
        <v>1216</v>
      </c>
      <c r="CC48" s="396">
        <v>1218</v>
      </c>
      <c r="CD48" s="396">
        <v>1220</v>
      </c>
      <c r="CE48" s="396">
        <v>1225</v>
      </c>
      <c r="CF48" s="396">
        <v>1230</v>
      </c>
      <c r="CG48" s="396">
        <v>1235</v>
      </c>
      <c r="CH48" s="396">
        <v>1241</v>
      </c>
      <c r="CI48" s="396">
        <v>1247</v>
      </c>
      <c r="CJ48" s="396">
        <v>1252</v>
      </c>
      <c r="CK48" s="396">
        <v>1258</v>
      </c>
      <c r="CL48" s="396">
        <v>1265</v>
      </c>
      <c r="CM48" s="396">
        <v>1271</v>
      </c>
      <c r="CN48" s="396">
        <v>1277</v>
      </c>
      <c r="CO48" s="396">
        <v>1284</v>
      </c>
    </row>
    <row r="49" spans="1:93" hidden="1" x14ac:dyDescent="0.3">
      <c r="A49" s="396">
        <v>394425</v>
      </c>
      <c r="B49" s="396" t="s">
        <v>1348</v>
      </c>
      <c r="C49" s="396">
        <v>47</v>
      </c>
      <c r="E49" s="396">
        <v>848</v>
      </c>
      <c r="F49" s="396">
        <v>854</v>
      </c>
      <c r="G49" s="396">
        <v>860</v>
      </c>
      <c r="H49" s="396">
        <v>866</v>
      </c>
      <c r="I49" s="396">
        <v>872</v>
      </c>
      <c r="J49" s="396">
        <v>878</v>
      </c>
      <c r="K49" s="396">
        <v>884</v>
      </c>
      <c r="L49" s="396">
        <v>890</v>
      </c>
      <c r="M49" s="396">
        <v>896</v>
      </c>
      <c r="N49" s="396">
        <v>902</v>
      </c>
      <c r="O49" s="396">
        <v>907</v>
      </c>
      <c r="P49" s="396">
        <v>912</v>
      </c>
      <c r="Q49" s="396">
        <v>916</v>
      </c>
      <c r="R49" s="396">
        <v>921</v>
      </c>
      <c r="S49" s="396">
        <v>925</v>
      </c>
      <c r="T49" s="396">
        <v>929</v>
      </c>
      <c r="U49" s="396">
        <v>932</v>
      </c>
      <c r="V49" s="396">
        <v>936</v>
      </c>
      <c r="W49" s="396">
        <v>940</v>
      </c>
      <c r="X49" s="396">
        <v>942</v>
      </c>
      <c r="Y49" s="396">
        <v>945</v>
      </c>
      <c r="Z49" s="396">
        <v>948</v>
      </c>
      <c r="AA49" s="396">
        <v>951</v>
      </c>
      <c r="AB49" s="396">
        <v>953</v>
      </c>
      <c r="AC49" s="396">
        <v>956</v>
      </c>
      <c r="AD49" s="396">
        <v>958</v>
      </c>
      <c r="AE49" s="396">
        <v>961</v>
      </c>
      <c r="AF49" s="396">
        <v>963</v>
      </c>
      <c r="AG49" s="396">
        <v>966</v>
      </c>
      <c r="AH49" s="396">
        <v>969</v>
      </c>
      <c r="AI49" s="396">
        <v>973</v>
      </c>
      <c r="AJ49" s="396">
        <v>976</v>
      </c>
      <c r="AK49" s="396">
        <v>980</v>
      </c>
      <c r="AL49" s="396">
        <v>983</v>
      </c>
      <c r="AM49" s="396">
        <v>986</v>
      </c>
      <c r="AN49" s="396">
        <v>989</v>
      </c>
      <c r="AO49" s="396">
        <v>992</v>
      </c>
      <c r="AP49" s="396">
        <v>994</v>
      </c>
      <c r="AQ49" s="396">
        <v>997</v>
      </c>
      <c r="AR49" s="396">
        <v>1000</v>
      </c>
      <c r="AS49" s="396">
        <v>1002</v>
      </c>
      <c r="AT49" s="396">
        <v>1005</v>
      </c>
      <c r="AU49" s="396">
        <v>1007</v>
      </c>
      <c r="AV49" s="396">
        <v>1010</v>
      </c>
      <c r="AW49" s="396">
        <v>1012</v>
      </c>
      <c r="AX49" s="396">
        <v>1015</v>
      </c>
      <c r="AY49" s="396">
        <v>1018</v>
      </c>
      <c r="AZ49" s="396">
        <v>1021</v>
      </c>
      <c r="BA49" s="396">
        <v>1024</v>
      </c>
      <c r="BB49" s="396">
        <v>1027</v>
      </c>
      <c r="BC49" s="396">
        <v>1030</v>
      </c>
      <c r="BD49" s="396">
        <v>1033</v>
      </c>
      <c r="BE49" s="396">
        <v>1036</v>
      </c>
      <c r="BF49" s="396">
        <v>1039</v>
      </c>
      <c r="BG49" s="396">
        <v>1042</v>
      </c>
      <c r="BH49" s="396">
        <v>1045</v>
      </c>
      <c r="BI49" s="396">
        <v>1048</v>
      </c>
      <c r="BJ49" s="396">
        <v>1051</v>
      </c>
      <c r="BK49" s="396">
        <v>1054</v>
      </c>
      <c r="BL49" s="396">
        <v>1057</v>
      </c>
      <c r="BM49" s="396">
        <v>1060</v>
      </c>
      <c r="BN49" s="396">
        <v>1063</v>
      </c>
      <c r="BO49" s="396">
        <v>1065</v>
      </c>
      <c r="BP49" s="396">
        <v>1068</v>
      </c>
      <c r="BQ49" s="396">
        <v>1071</v>
      </c>
      <c r="BR49" s="396">
        <v>1074</v>
      </c>
      <c r="BS49" s="396">
        <v>1077</v>
      </c>
      <c r="BT49" s="396">
        <v>1080</v>
      </c>
      <c r="BU49" s="396">
        <v>1083</v>
      </c>
      <c r="BV49" s="396">
        <v>1086</v>
      </c>
      <c r="BW49" s="396">
        <v>1090</v>
      </c>
      <c r="BX49" s="396">
        <v>1094</v>
      </c>
      <c r="BY49" s="396">
        <v>1097</v>
      </c>
      <c r="BZ49" s="396">
        <v>1102</v>
      </c>
      <c r="CA49" s="396">
        <v>1106</v>
      </c>
      <c r="CB49" s="396">
        <v>1111</v>
      </c>
      <c r="CC49" s="396">
        <v>1115</v>
      </c>
      <c r="CD49" s="396">
        <v>1120</v>
      </c>
      <c r="CE49" s="396">
        <v>1125</v>
      </c>
      <c r="CF49" s="396">
        <v>1130</v>
      </c>
      <c r="CG49" s="396">
        <v>1136</v>
      </c>
      <c r="CH49" s="396">
        <v>1141</v>
      </c>
      <c r="CI49" s="396">
        <v>1147</v>
      </c>
      <c r="CJ49" s="396">
        <v>1153</v>
      </c>
      <c r="CK49" s="396">
        <v>1158</v>
      </c>
      <c r="CL49" s="396">
        <v>1164</v>
      </c>
      <c r="CM49" s="396">
        <v>1170</v>
      </c>
      <c r="CN49" s="396">
        <v>1176</v>
      </c>
      <c r="CO49" s="396">
        <v>1182</v>
      </c>
    </row>
    <row r="50" spans="1:93" hidden="1" x14ac:dyDescent="0.3">
      <c r="A50" s="396">
        <v>395012</v>
      </c>
      <c r="B50" s="396" t="s">
        <v>1347</v>
      </c>
      <c r="C50" s="396">
        <v>48</v>
      </c>
      <c r="D50" s="396">
        <v>1140</v>
      </c>
      <c r="E50" s="396">
        <v>1143</v>
      </c>
      <c r="F50" s="396">
        <v>1146</v>
      </c>
      <c r="G50" s="396">
        <v>1148</v>
      </c>
      <c r="H50" s="396">
        <v>1151</v>
      </c>
      <c r="I50" s="396">
        <v>1154</v>
      </c>
      <c r="J50" s="396">
        <v>1157</v>
      </c>
      <c r="K50" s="396">
        <v>1160</v>
      </c>
      <c r="L50" s="396">
        <v>1163</v>
      </c>
      <c r="M50" s="396">
        <v>1166</v>
      </c>
      <c r="N50" s="396">
        <v>1170</v>
      </c>
      <c r="O50" s="396">
        <v>1173</v>
      </c>
      <c r="P50" s="396">
        <v>1177</v>
      </c>
      <c r="Q50" s="396">
        <v>1181</v>
      </c>
      <c r="R50" s="396">
        <v>1185</v>
      </c>
      <c r="S50" s="396">
        <v>1189</v>
      </c>
      <c r="T50" s="396">
        <v>1193</v>
      </c>
      <c r="U50" s="396">
        <v>1196</v>
      </c>
      <c r="V50" s="396">
        <v>1200</v>
      </c>
      <c r="W50" s="396">
        <v>1204</v>
      </c>
      <c r="X50" s="396">
        <v>1207</v>
      </c>
      <c r="Y50" s="396">
        <v>1211</v>
      </c>
      <c r="Z50" s="396">
        <v>1214</v>
      </c>
      <c r="AA50" s="396">
        <v>1218</v>
      </c>
      <c r="AB50" s="396">
        <v>1222</v>
      </c>
      <c r="AC50" s="396">
        <v>1225</v>
      </c>
      <c r="AD50" s="396">
        <v>1229</v>
      </c>
      <c r="AE50" s="396">
        <v>1233</v>
      </c>
      <c r="AF50" s="396">
        <v>1236</v>
      </c>
      <c r="AG50" s="396">
        <v>1240</v>
      </c>
      <c r="AH50" s="396">
        <v>1244</v>
      </c>
      <c r="AI50" s="396">
        <v>1247</v>
      </c>
      <c r="AJ50" s="396">
        <v>1250</v>
      </c>
      <c r="AK50" s="396">
        <v>1254</v>
      </c>
      <c r="AL50" s="396">
        <v>1257</v>
      </c>
      <c r="AM50" s="396">
        <v>1260</v>
      </c>
      <c r="AN50" s="396">
        <v>1263</v>
      </c>
      <c r="AO50" s="396">
        <v>1266</v>
      </c>
      <c r="AP50" s="396">
        <v>1269</v>
      </c>
      <c r="AQ50" s="396">
        <v>1272</v>
      </c>
      <c r="AR50" s="396">
        <v>1275</v>
      </c>
      <c r="AS50" s="396">
        <v>1277</v>
      </c>
      <c r="AT50" s="396">
        <v>1280</v>
      </c>
      <c r="AU50" s="396">
        <v>1283</v>
      </c>
      <c r="AV50" s="396">
        <v>1286</v>
      </c>
      <c r="AW50" s="396">
        <v>1289</v>
      </c>
      <c r="AX50" s="396">
        <v>1293</v>
      </c>
      <c r="AY50" s="396">
        <v>1296</v>
      </c>
      <c r="AZ50" s="396">
        <v>1299</v>
      </c>
      <c r="BA50" s="396">
        <v>1302</v>
      </c>
      <c r="BB50" s="396">
        <v>1306</v>
      </c>
      <c r="BC50" s="396">
        <v>1309</v>
      </c>
      <c r="BD50" s="396">
        <v>1313</v>
      </c>
      <c r="BE50" s="396">
        <v>1317</v>
      </c>
      <c r="BF50" s="396">
        <v>1321</v>
      </c>
      <c r="BG50" s="396">
        <v>1325</v>
      </c>
      <c r="BH50" s="396">
        <v>1329</v>
      </c>
      <c r="BI50" s="396">
        <v>1334</v>
      </c>
      <c r="BJ50" s="396">
        <v>1339</v>
      </c>
      <c r="BK50" s="396">
        <v>1343</v>
      </c>
      <c r="BL50" s="396">
        <v>1348</v>
      </c>
      <c r="BM50" s="396">
        <v>1353</v>
      </c>
      <c r="BN50" s="396">
        <v>1358</v>
      </c>
      <c r="BO50" s="396">
        <v>1363</v>
      </c>
      <c r="BP50" s="396">
        <v>1368</v>
      </c>
      <c r="BQ50" s="396">
        <v>1374</v>
      </c>
      <c r="BR50" s="396">
        <v>1379</v>
      </c>
      <c r="BS50" s="396">
        <v>1383</v>
      </c>
      <c r="BT50" s="396">
        <v>1386</v>
      </c>
      <c r="BU50" s="396">
        <v>1390</v>
      </c>
      <c r="BV50" s="396">
        <v>1393</v>
      </c>
      <c r="BW50" s="396">
        <v>1395</v>
      </c>
      <c r="BX50" s="396">
        <v>1397</v>
      </c>
      <c r="BY50" s="396">
        <v>1399</v>
      </c>
      <c r="BZ50" s="396">
        <v>1401</v>
      </c>
      <c r="CA50" s="396">
        <v>1403</v>
      </c>
      <c r="CB50" s="396">
        <v>1407</v>
      </c>
      <c r="CC50" s="396">
        <v>1410</v>
      </c>
      <c r="CD50" s="396">
        <v>1414</v>
      </c>
      <c r="CE50" s="396">
        <v>1421</v>
      </c>
      <c r="CF50" s="396">
        <v>1428</v>
      </c>
      <c r="CG50" s="396">
        <v>1435</v>
      </c>
      <c r="CH50" s="396">
        <v>1444</v>
      </c>
      <c r="CI50" s="396">
        <v>1453</v>
      </c>
      <c r="CJ50" s="396">
        <v>1462</v>
      </c>
      <c r="CK50" s="396">
        <v>1472</v>
      </c>
      <c r="CL50" s="396">
        <v>1481</v>
      </c>
      <c r="CM50" s="396">
        <v>1491</v>
      </c>
      <c r="CN50" s="396">
        <v>1501</v>
      </c>
      <c r="CO50" s="396">
        <v>1510</v>
      </c>
    </row>
    <row r="51" spans="1:93" hidden="1" x14ac:dyDescent="0.3">
      <c r="A51" s="396">
        <v>394388</v>
      </c>
      <c r="B51" s="396" t="s">
        <v>1346</v>
      </c>
      <c r="C51" s="396">
        <v>49</v>
      </c>
      <c r="D51" s="396">
        <v>1017</v>
      </c>
      <c r="E51" s="396">
        <v>1019</v>
      </c>
      <c r="F51" s="396">
        <v>1021</v>
      </c>
      <c r="G51" s="396">
        <v>1023</v>
      </c>
      <c r="H51" s="396">
        <v>1025</v>
      </c>
      <c r="I51" s="396">
        <v>1027</v>
      </c>
      <c r="J51" s="396">
        <v>1029</v>
      </c>
      <c r="K51" s="396">
        <v>1031</v>
      </c>
      <c r="L51" s="396">
        <v>1033</v>
      </c>
      <c r="M51" s="396">
        <v>1035</v>
      </c>
      <c r="N51" s="396">
        <v>1037</v>
      </c>
      <c r="O51" s="396">
        <v>1039</v>
      </c>
      <c r="P51" s="396">
        <v>1041</v>
      </c>
      <c r="Q51" s="396">
        <v>1044</v>
      </c>
      <c r="R51" s="396">
        <v>1046</v>
      </c>
      <c r="S51" s="396">
        <v>1048</v>
      </c>
      <c r="T51" s="396">
        <v>1050</v>
      </c>
      <c r="U51" s="396">
        <v>1052</v>
      </c>
      <c r="V51" s="396">
        <v>1054</v>
      </c>
      <c r="W51" s="396">
        <v>1057</v>
      </c>
      <c r="X51" s="396">
        <v>1059</v>
      </c>
      <c r="Y51" s="396">
        <v>1061</v>
      </c>
      <c r="Z51" s="396">
        <v>1063</v>
      </c>
      <c r="AA51" s="396">
        <v>1065</v>
      </c>
      <c r="AB51" s="396">
        <v>1067</v>
      </c>
      <c r="AC51" s="396">
        <v>1068</v>
      </c>
      <c r="AD51" s="396">
        <v>1070</v>
      </c>
      <c r="AE51" s="396">
        <v>1071</v>
      </c>
      <c r="AF51" s="396">
        <v>1072</v>
      </c>
      <c r="AG51" s="396">
        <v>1073</v>
      </c>
      <c r="AH51" s="396">
        <v>1075</v>
      </c>
      <c r="AI51" s="396">
        <v>1076</v>
      </c>
      <c r="AJ51" s="396">
        <v>1077</v>
      </c>
      <c r="AK51" s="396">
        <v>1078</v>
      </c>
      <c r="AL51" s="396">
        <v>1079</v>
      </c>
      <c r="AM51" s="396">
        <v>1080</v>
      </c>
      <c r="AN51" s="396">
        <v>1082</v>
      </c>
      <c r="AO51" s="396">
        <v>1084</v>
      </c>
      <c r="AP51" s="396">
        <v>1086</v>
      </c>
      <c r="AQ51" s="396">
        <v>1088</v>
      </c>
      <c r="AR51" s="396">
        <v>1090</v>
      </c>
      <c r="AS51" s="396">
        <v>1093</v>
      </c>
      <c r="AT51" s="396">
        <v>1095</v>
      </c>
      <c r="AU51" s="396">
        <v>1098</v>
      </c>
      <c r="AV51" s="396">
        <v>1100</v>
      </c>
      <c r="AW51" s="396">
        <v>1103</v>
      </c>
      <c r="AX51" s="396">
        <v>1105</v>
      </c>
      <c r="AY51" s="396">
        <v>1108</v>
      </c>
      <c r="AZ51" s="396">
        <v>1110</v>
      </c>
      <c r="BA51" s="396">
        <v>1113</v>
      </c>
      <c r="BB51" s="396">
        <v>1115</v>
      </c>
      <c r="BC51" s="396">
        <v>1118</v>
      </c>
      <c r="BD51" s="396">
        <v>1121</v>
      </c>
      <c r="BE51" s="396">
        <v>1124</v>
      </c>
      <c r="BF51" s="396">
        <v>1127</v>
      </c>
      <c r="BG51" s="396">
        <v>1131</v>
      </c>
      <c r="BH51" s="396">
        <v>1135</v>
      </c>
      <c r="BI51" s="396">
        <v>1140</v>
      </c>
      <c r="BJ51" s="396">
        <v>1144</v>
      </c>
      <c r="BK51" s="396">
        <v>1148</v>
      </c>
      <c r="BL51" s="396">
        <v>1152</v>
      </c>
      <c r="BM51" s="396">
        <v>1155</v>
      </c>
      <c r="BN51" s="396">
        <v>1159</v>
      </c>
      <c r="BO51" s="396">
        <v>1163</v>
      </c>
      <c r="BP51" s="396">
        <v>1166</v>
      </c>
      <c r="BQ51" s="396">
        <v>1169</v>
      </c>
      <c r="BR51" s="396">
        <v>1172</v>
      </c>
      <c r="BS51" s="396">
        <v>1175</v>
      </c>
      <c r="BT51" s="396">
        <v>1178</v>
      </c>
      <c r="BU51" s="396">
        <v>1181</v>
      </c>
      <c r="BV51" s="396">
        <v>1184</v>
      </c>
      <c r="BW51" s="396">
        <v>1187</v>
      </c>
      <c r="BX51" s="396">
        <v>1190</v>
      </c>
      <c r="BY51" s="396">
        <v>1194</v>
      </c>
      <c r="BZ51" s="396">
        <v>1198</v>
      </c>
      <c r="CA51" s="396">
        <v>1202</v>
      </c>
      <c r="CB51" s="396">
        <v>1207</v>
      </c>
      <c r="CC51" s="396">
        <v>1212</v>
      </c>
      <c r="CD51" s="396">
        <v>1217</v>
      </c>
      <c r="CE51" s="396">
        <v>1222</v>
      </c>
      <c r="CF51" s="396">
        <v>1228</v>
      </c>
      <c r="CG51" s="396">
        <v>1233</v>
      </c>
      <c r="CH51" s="396">
        <v>1239</v>
      </c>
      <c r="CI51" s="396">
        <v>1245</v>
      </c>
      <c r="CJ51" s="396">
        <v>1251</v>
      </c>
      <c r="CK51" s="396">
        <v>1257</v>
      </c>
      <c r="CL51" s="396">
        <v>1262</v>
      </c>
      <c r="CM51" s="396">
        <v>1268</v>
      </c>
      <c r="CN51" s="396">
        <v>1274</v>
      </c>
      <c r="CO51" s="396">
        <v>1280</v>
      </c>
    </row>
    <row r="52" spans="1:93" hidden="1" x14ac:dyDescent="0.3">
      <c r="A52" s="396">
        <v>395053</v>
      </c>
      <c r="B52" s="396" t="s">
        <v>1345</v>
      </c>
      <c r="C52" s="396">
        <v>50</v>
      </c>
      <c r="E52" s="396">
        <v>1036</v>
      </c>
      <c r="F52" s="396">
        <v>1039</v>
      </c>
      <c r="G52" s="396">
        <v>1043</v>
      </c>
      <c r="H52" s="396">
        <v>1046</v>
      </c>
      <c r="I52" s="396">
        <v>1050</v>
      </c>
      <c r="J52" s="396">
        <v>1053</v>
      </c>
      <c r="K52" s="396">
        <v>1057</v>
      </c>
      <c r="L52" s="396">
        <v>1060</v>
      </c>
      <c r="M52" s="396">
        <v>1064</v>
      </c>
      <c r="N52" s="396">
        <v>1067</v>
      </c>
      <c r="O52" s="396">
        <v>1071</v>
      </c>
      <c r="P52" s="396">
        <v>1074</v>
      </c>
      <c r="Q52" s="396">
        <v>1078</v>
      </c>
      <c r="R52" s="396">
        <v>1082</v>
      </c>
      <c r="S52" s="396">
        <v>1086</v>
      </c>
      <c r="T52" s="396">
        <v>1090</v>
      </c>
      <c r="U52" s="396">
        <v>1094</v>
      </c>
      <c r="V52" s="396">
        <v>1099</v>
      </c>
      <c r="W52" s="396">
        <v>1104</v>
      </c>
      <c r="X52" s="396">
        <v>1108</v>
      </c>
      <c r="Y52" s="396">
        <v>1113</v>
      </c>
      <c r="Z52" s="396">
        <v>1117</v>
      </c>
      <c r="AA52" s="396">
        <v>1122</v>
      </c>
      <c r="AB52" s="396">
        <v>1126</v>
      </c>
      <c r="AC52" s="396">
        <v>1131</v>
      </c>
      <c r="AD52" s="396">
        <v>1136</v>
      </c>
      <c r="AE52" s="396">
        <v>1141</v>
      </c>
      <c r="AF52" s="396">
        <v>1145</v>
      </c>
      <c r="AG52" s="396">
        <v>1150</v>
      </c>
      <c r="AH52" s="396">
        <v>1154</v>
      </c>
      <c r="AI52" s="396">
        <v>1159</v>
      </c>
      <c r="AJ52" s="396">
        <v>1164</v>
      </c>
      <c r="AK52" s="396">
        <v>1169</v>
      </c>
      <c r="AL52" s="396">
        <v>1174</v>
      </c>
      <c r="AM52" s="396">
        <v>1179</v>
      </c>
      <c r="AN52" s="396">
        <v>1185</v>
      </c>
      <c r="AO52" s="396">
        <v>1190</v>
      </c>
      <c r="AP52" s="396">
        <v>1196</v>
      </c>
      <c r="AQ52" s="396">
        <v>1201</v>
      </c>
      <c r="AR52" s="396">
        <v>1207</v>
      </c>
      <c r="AS52" s="396">
        <v>1212</v>
      </c>
      <c r="AT52" s="396">
        <v>1217</v>
      </c>
      <c r="AU52" s="396">
        <v>1222</v>
      </c>
      <c r="AV52" s="396">
        <v>1228</v>
      </c>
      <c r="AW52" s="396">
        <v>1233</v>
      </c>
      <c r="AX52" s="396">
        <v>1238</v>
      </c>
      <c r="AY52" s="396">
        <v>1244</v>
      </c>
      <c r="AZ52" s="396">
        <v>1249</v>
      </c>
      <c r="BA52" s="396">
        <v>1254</v>
      </c>
      <c r="BB52" s="396">
        <v>1260</v>
      </c>
      <c r="BC52" s="396">
        <v>1266</v>
      </c>
      <c r="BD52" s="396">
        <v>1271</v>
      </c>
      <c r="BE52" s="396">
        <v>1278</v>
      </c>
      <c r="BF52" s="396">
        <v>1284</v>
      </c>
      <c r="BG52" s="396">
        <v>1290</v>
      </c>
      <c r="BH52" s="396">
        <v>1296</v>
      </c>
      <c r="BI52" s="396">
        <v>1301</v>
      </c>
      <c r="BJ52" s="396">
        <v>1307</v>
      </c>
      <c r="BK52" s="396">
        <v>1312</v>
      </c>
      <c r="BL52" s="396">
        <v>1318</v>
      </c>
      <c r="BM52" s="396">
        <v>1323</v>
      </c>
      <c r="BN52" s="396">
        <v>1328</v>
      </c>
      <c r="BO52" s="396">
        <v>1333</v>
      </c>
      <c r="BP52" s="396">
        <v>1338</v>
      </c>
      <c r="BQ52" s="396">
        <v>1342</v>
      </c>
      <c r="BR52" s="396">
        <v>1346</v>
      </c>
      <c r="BS52" s="396">
        <v>1351</v>
      </c>
      <c r="BT52" s="396">
        <v>1354</v>
      </c>
      <c r="BU52" s="396">
        <v>1357</v>
      </c>
      <c r="BV52" s="396">
        <v>1360</v>
      </c>
      <c r="BW52" s="396">
        <v>1361</v>
      </c>
      <c r="BX52" s="396">
        <v>1363</v>
      </c>
      <c r="BY52" s="396">
        <v>1365</v>
      </c>
      <c r="BZ52" s="396">
        <v>1367</v>
      </c>
      <c r="CA52" s="396">
        <v>1369</v>
      </c>
      <c r="CB52" s="396">
        <v>1371</v>
      </c>
      <c r="CC52" s="396">
        <v>1375</v>
      </c>
      <c r="CD52" s="396">
        <v>1379</v>
      </c>
      <c r="CE52" s="396">
        <v>1383</v>
      </c>
      <c r="CF52" s="396">
        <v>1392</v>
      </c>
      <c r="CG52" s="396">
        <v>1402</v>
      </c>
      <c r="CH52" s="396">
        <v>1412</v>
      </c>
      <c r="CI52" s="396">
        <v>1422</v>
      </c>
      <c r="CJ52" s="396">
        <v>1433</v>
      </c>
      <c r="CK52" s="396">
        <v>1443</v>
      </c>
      <c r="CL52" s="396">
        <v>1455</v>
      </c>
      <c r="CM52" s="396">
        <v>1466</v>
      </c>
      <c r="CN52" s="396">
        <v>1477</v>
      </c>
      <c r="CO52" s="396">
        <v>1489</v>
      </c>
    </row>
    <row r="53" spans="1:93" hidden="1" x14ac:dyDescent="0.3">
      <c r="A53" s="396">
        <v>395031</v>
      </c>
      <c r="B53" s="396" t="s">
        <v>1344</v>
      </c>
      <c r="C53" s="396">
        <v>51</v>
      </c>
      <c r="E53" s="396">
        <v>955</v>
      </c>
      <c r="F53" s="396">
        <v>959</v>
      </c>
      <c r="G53" s="396">
        <v>963</v>
      </c>
      <c r="H53" s="396">
        <v>967</v>
      </c>
      <c r="I53" s="396">
        <v>971</v>
      </c>
      <c r="J53" s="396">
        <v>975</v>
      </c>
      <c r="K53" s="396">
        <v>979</v>
      </c>
      <c r="L53" s="396">
        <v>983</v>
      </c>
      <c r="M53" s="396">
        <v>987</v>
      </c>
      <c r="N53" s="396">
        <v>991</v>
      </c>
      <c r="O53" s="396">
        <v>994</v>
      </c>
      <c r="P53" s="396">
        <v>997</v>
      </c>
      <c r="Q53" s="396">
        <v>1000</v>
      </c>
      <c r="R53" s="396">
        <v>1003</v>
      </c>
      <c r="S53" s="396">
        <v>1006</v>
      </c>
      <c r="T53" s="396">
        <v>1009</v>
      </c>
      <c r="U53" s="396">
        <v>1012</v>
      </c>
      <c r="V53" s="396">
        <v>1015</v>
      </c>
      <c r="W53" s="396">
        <v>1018</v>
      </c>
      <c r="X53" s="396">
        <v>1020</v>
      </c>
      <c r="Y53" s="396">
        <v>1023</v>
      </c>
      <c r="Z53" s="396">
        <v>1026</v>
      </c>
      <c r="AA53" s="396">
        <v>1028</v>
      </c>
      <c r="AB53" s="396">
        <v>1030</v>
      </c>
      <c r="AC53" s="396">
        <v>1033</v>
      </c>
      <c r="AD53" s="396">
        <v>1034</v>
      </c>
      <c r="AE53" s="396">
        <v>1036</v>
      </c>
      <c r="AF53" s="396">
        <v>1038</v>
      </c>
      <c r="AG53" s="396">
        <v>1040</v>
      </c>
      <c r="AH53" s="396">
        <v>1041</v>
      </c>
      <c r="AI53" s="396">
        <v>1043</v>
      </c>
      <c r="AJ53" s="396">
        <v>1045</v>
      </c>
      <c r="AK53" s="396">
        <v>1048</v>
      </c>
      <c r="AL53" s="396">
        <v>1050</v>
      </c>
      <c r="AM53" s="396">
        <v>1053</v>
      </c>
      <c r="AN53" s="396">
        <v>1055</v>
      </c>
      <c r="AO53" s="396">
        <v>1058</v>
      </c>
      <c r="AP53" s="396">
        <v>1061</v>
      </c>
      <c r="AQ53" s="396">
        <v>1063</v>
      </c>
      <c r="AR53" s="396">
        <v>1066</v>
      </c>
      <c r="AS53" s="396">
        <v>1069</v>
      </c>
      <c r="AT53" s="396">
        <v>1073</v>
      </c>
      <c r="AU53" s="396">
        <v>1076</v>
      </c>
      <c r="AV53" s="396">
        <v>1079</v>
      </c>
      <c r="AW53" s="396">
        <v>1082</v>
      </c>
      <c r="AX53" s="396">
        <v>1086</v>
      </c>
      <c r="AY53" s="396">
        <v>1089</v>
      </c>
      <c r="AZ53" s="396">
        <v>1092</v>
      </c>
      <c r="BA53" s="396">
        <v>1095</v>
      </c>
      <c r="BB53" s="396">
        <v>1098</v>
      </c>
      <c r="BC53" s="396">
        <v>1101</v>
      </c>
      <c r="BD53" s="396">
        <v>1103</v>
      </c>
      <c r="BE53" s="396">
        <v>1106</v>
      </c>
      <c r="BF53" s="396">
        <v>1108</v>
      </c>
      <c r="BG53" s="396">
        <v>1110</v>
      </c>
      <c r="BH53" s="396">
        <v>1113</v>
      </c>
      <c r="BI53" s="396">
        <v>1115</v>
      </c>
      <c r="BJ53" s="396">
        <v>1118</v>
      </c>
      <c r="BK53" s="396">
        <v>1121</v>
      </c>
      <c r="BL53" s="396">
        <v>1123</v>
      </c>
      <c r="BM53" s="396">
        <v>1126</v>
      </c>
      <c r="BN53" s="396">
        <v>1128</v>
      </c>
      <c r="BO53" s="396">
        <v>1130</v>
      </c>
      <c r="BP53" s="396">
        <v>1132</v>
      </c>
      <c r="BQ53" s="396">
        <v>1135</v>
      </c>
      <c r="BR53" s="396">
        <v>1137</v>
      </c>
      <c r="BS53" s="396">
        <v>1139</v>
      </c>
      <c r="BT53" s="396">
        <v>1142</v>
      </c>
      <c r="BU53" s="396">
        <v>1144</v>
      </c>
      <c r="BV53" s="396">
        <v>1146</v>
      </c>
      <c r="BW53" s="396">
        <v>1149</v>
      </c>
      <c r="BX53" s="396">
        <v>1151</v>
      </c>
      <c r="BY53" s="396">
        <v>1154</v>
      </c>
      <c r="BZ53" s="396">
        <v>1159</v>
      </c>
      <c r="CA53" s="396">
        <v>1163</v>
      </c>
      <c r="CB53" s="396">
        <v>1168</v>
      </c>
      <c r="CC53" s="396">
        <v>1175</v>
      </c>
      <c r="CD53" s="396">
        <v>1182</v>
      </c>
      <c r="CE53" s="396">
        <v>1189</v>
      </c>
      <c r="CF53" s="396">
        <v>1199</v>
      </c>
      <c r="CG53" s="396">
        <v>1209</v>
      </c>
      <c r="CH53" s="396">
        <v>1219</v>
      </c>
      <c r="CI53" s="396">
        <v>1229</v>
      </c>
      <c r="CJ53" s="396">
        <v>1240</v>
      </c>
      <c r="CK53" s="396">
        <v>1250</v>
      </c>
      <c r="CL53" s="396">
        <v>1261</v>
      </c>
      <c r="CM53" s="396">
        <v>1272</v>
      </c>
      <c r="CN53" s="396">
        <v>1282</v>
      </c>
      <c r="CO53" s="396">
        <v>1293</v>
      </c>
    </row>
    <row r="54" spans="1:93" hidden="1" x14ac:dyDescent="0.3">
      <c r="A54" s="396">
        <v>394640</v>
      </c>
      <c r="B54" s="396" t="s">
        <v>1343</v>
      </c>
      <c r="C54" s="396">
        <v>52</v>
      </c>
      <c r="D54" s="396">
        <v>834</v>
      </c>
      <c r="E54" s="396">
        <v>841</v>
      </c>
      <c r="F54" s="396">
        <v>847</v>
      </c>
      <c r="G54" s="396">
        <v>853</v>
      </c>
      <c r="H54" s="396">
        <v>860</v>
      </c>
      <c r="I54" s="396">
        <v>866</v>
      </c>
      <c r="J54" s="396">
        <v>872</v>
      </c>
      <c r="K54" s="396">
        <v>878</v>
      </c>
      <c r="L54" s="396">
        <v>885</v>
      </c>
      <c r="M54" s="396">
        <v>891</v>
      </c>
      <c r="N54" s="396">
        <v>896</v>
      </c>
      <c r="O54" s="396">
        <v>902</v>
      </c>
      <c r="P54" s="396">
        <v>908</v>
      </c>
      <c r="Q54" s="396">
        <v>914</v>
      </c>
      <c r="R54" s="396">
        <v>919</v>
      </c>
      <c r="S54" s="396">
        <v>925</v>
      </c>
      <c r="T54" s="396">
        <v>931</v>
      </c>
      <c r="U54" s="396">
        <v>937</v>
      </c>
      <c r="V54" s="396">
        <v>944</v>
      </c>
      <c r="W54" s="396">
        <v>950</v>
      </c>
      <c r="X54" s="396">
        <v>957</v>
      </c>
      <c r="Y54" s="396">
        <v>964</v>
      </c>
      <c r="Z54" s="396">
        <v>971</v>
      </c>
      <c r="AA54" s="396">
        <v>978</v>
      </c>
      <c r="AB54" s="396">
        <v>985</v>
      </c>
      <c r="AC54" s="396">
        <v>992</v>
      </c>
      <c r="AD54" s="396">
        <v>999</v>
      </c>
      <c r="AE54" s="396">
        <v>1006</v>
      </c>
      <c r="AF54" s="396">
        <v>1012</v>
      </c>
      <c r="AG54" s="396">
        <v>1018</v>
      </c>
      <c r="AH54" s="396">
        <v>1025</v>
      </c>
      <c r="AI54" s="396">
        <v>1030</v>
      </c>
      <c r="AJ54" s="396">
        <v>1036</v>
      </c>
      <c r="AK54" s="396">
        <v>1042</v>
      </c>
      <c r="AL54" s="396">
        <v>1047</v>
      </c>
      <c r="AM54" s="396">
        <v>1052</v>
      </c>
      <c r="AN54" s="396">
        <v>1057</v>
      </c>
      <c r="AO54" s="396">
        <v>1062</v>
      </c>
      <c r="AP54" s="396">
        <v>1068</v>
      </c>
      <c r="AQ54" s="396">
        <v>1073</v>
      </c>
      <c r="AR54" s="396">
        <v>1077</v>
      </c>
      <c r="AS54" s="396">
        <v>1082</v>
      </c>
      <c r="AT54" s="396">
        <v>1086</v>
      </c>
      <c r="AU54" s="396">
        <v>1091</v>
      </c>
      <c r="AV54" s="396">
        <v>1095</v>
      </c>
      <c r="AW54" s="396">
        <v>1100</v>
      </c>
      <c r="AX54" s="396">
        <v>1104</v>
      </c>
      <c r="AY54" s="396">
        <v>1108</v>
      </c>
      <c r="AZ54" s="396">
        <v>1113</v>
      </c>
      <c r="BA54" s="396">
        <v>1117</v>
      </c>
      <c r="BB54" s="396">
        <v>1121</v>
      </c>
      <c r="BC54" s="396">
        <v>1125</v>
      </c>
      <c r="BD54" s="396">
        <v>1130</v>
      </c>
      <c r="BE54" s="396">
        <v>1135</v>
      </c>
      <c r="BF54" s="396">
        <v>1139</v>
      </c>
      <c r="BG54" s="396">
        <v>1144</v>
      </c>
      <c r="BH54" s="396">
        <v>1149</v>
      </c>
      <c r="BI54" s="396">
        <v>1154</v>
      </c>
      <c r="BJ54" s="396">
        <v>1158</v>
      </c>
      <c r="BK54" s="396">
        <v>1162</v>
      </c>
      <c r="BL54" s="396">
        <v>1167</v>
      </c>
      <c r="BM54" s="396">
        <v>1171</v>
      </c>
      <c r="BN54" s="396">
        <v>1176</v>
      </c>
      <c r="BO54" s="396">
        <v>1180</v>
      </c>
      <c r="BP54" s="396">
        <v>1184</v>
      </c>
      <c r="BQ54" s="396">
        <v>1189</v>
      </c>
      <c r="BR54" s="396">
        <v>1193</v>
      </c>
      <c r="BS54" s="396">
        <v>1197</v>
      </c>
      <c r="BT54" s="396">
        <v>1201</v>
      </c>
      <c r="BU54" s="396">
        <v>1205</v>
      </c>
      <c r="BV54" s="396">
        <v>1209</v>
      </c>
      <c r="BW54" s="396">
        <v>1213</v>
      </c>
      <c r="BX54" s="396">
        <v>1216</v>
      </c>
      <c r="BY54" s="396">
        <v>1220</v>
      </c>
      <c r="BZ54" s="396">
        <v>1224</v>
      </c>
      <c r="CA54" s="396">
        <v>1228</v>
      </c>
      <c r="CB54" s="396">
        <v>1232</v>
      </c>
      <c r="CC54" s="396">
        <v>1237</v>
      </c>
      <c r="CD54" s="396">
        <v>1242</v>
      </c>
      <c r="CE54" s="396">
        <v>1249</v>
      </c>
      <c r="CF54" s="396">
        <v>1255</v>
      </c>
      <c r="CG54" s="396">
        <v>1262</v>
      </c>
      <c r="CH54" s="396">
        <v>1270</v>
      </c>
      <c r="CI54" s="396">
        <v>1278</v>
      </c>
      <c r="CJ54" s="396">
        <v>1285</v>
      </c>
      <c r="CK54" s="396">
        <v>1293</v>
      </c>
      <c r="CL54" s="396">
        <v>1301</v>
      </c>
      <c r="CM54" s="396">
        <v>1309</v>
      </c>
      <c r="CN54" s="396">
        <v>1317</v>
      </c>
      <c r="CO54" s="396">
        <v>1326</v>
      </c>
    </row>
    <row r="55" spans="1:93" hidden="1" x14ac:dyDescent="0.3">
      <c r="A55" s="396">
        <v>395167</v>
      </c>
      <c r="B55" s="396" t="s">
        <v>1342</v>
      </c>
      <c r="C55" s="396">
        <v>53</v>
      </c>
      <c r="D55" s="396">
        <v>933</v>
      </c>
      <c r="E55" s="396">
        <v>934</v>
      </c>
      <c r="F55" s="396">
        <v>935</v>
      </c>
      <c r="G55" s="396">
        <v>936</v>
      </c>
      <c r="H55" s="396">
        <v>937</v>
      </c>
      <c r="I55" s="396">
        <v>938</v>
      </c>
      <c r="J55" s="396">
        <v>940</v>
      </c>
      <c r="K55" s="396">
        <v>941</v>
      </c>
      <c r="L55" s="396">
        <v>942</v>
      </c>
      <c r="M55" s="396">
        <v>943</v>
      </c>
      <c r="N55" s="396">
        <v>944</v>
      </c>
      <c r="O55" s="396">
        <v>945</v>
      </c>
      <c r="P55" s="396">
        <v>947</v>
      </c>
      <c r="Q55" s="396">
        <v>948</v>
      </c>
      <c r="R55" s="396">
        <v>950</v>
      </c>
      <c r="S55" s="396">
        <v>951</v>
      </c>
      <c r="T55" s="396">
        <v>953</v>
      </c>
      <c r="U55" s="396">
        <v>955</v>
      </c>
      <c r="V55" s="396">
        <v>956</v>
      </c>
      <c r="W55" s="396">
        <v>958</v>
      </c>
      <c r="X55" s="396">
        <v>960</v>
      </c>
      <c r="Y55" s="396">
        <v>963</v>
      </c>
      <c r="Z55" s="396">
        <v>965</v>
      </c>
      <c r="AA55" s="396">
        <v>967</v>
      </c>
      <c r="AB55" s="396">
        <v>970</v>
      </c>
      <c r="AC55" s="396">
        <v>972</v>
      </c>
      <c r="AD55" s="396">
        <v>974</v>
      </c>
      <c r="AE55" s="396">
        <v>977</v>
      </c>
      <c r="AF55" s="396">
        <v>980</v>
      </c>
      <c r="AG55" s="396">
        <v>983</v>
      </c>
      <c r="AH55" s="396">
        <v>985</v>
      </c>
      <c r="AI55" s="396">
        <v>989</v>
      </c>
      <c r="AJ55" s="396">
        <v>992</v>
      </c>
      <c r="AK55" s="396">
        <v>995</v>
      </c>
      <c r="AL55" s="396">
        <v>999</v>
      </c>
      <c r="AM55" s="396">
        <v>1003</v>
      </c>
      <c r="AN55" s="396">
        <v>1007</v>
      </c>
      <c r="AO55" s="396">
        <v>1011</v>
      </c>
      <c r="AP55" s="396">
        <v>1015</v>
      </c>
      <c r="AQ55" s="396">
        <v>1019</v>
      </c>
      <c r="AR55" s="396">
        <v>1024</v>
      </c>
      <c r="AS55" s="396">
        <v>1028</v>
      </c>
      <c r="AT55" s="396">
        <v>1032</v>
      </c>
      <c r="AU55" s="396">
        <v>1036</v>
      </c>
      <c r="AV55" s="396">
        <v>1040</v>
      </c>
      <c r="AW55" s="396">
        <v>1044</v>
      </c>
      <c r="AX55" s="396">
        <v>1049</v>
      </c>
      <c r="AY55" s="396">
        <v>1053</v>
      </c>
      <c r="AZ55" s="396">
        <v>1058</v>
      </c>
      <c r="BA55" s="396">
        <v>1064</v>
      </c>
      <c r="BB55" s="396">
        <v>1069</v>
      </c>
      <c r="BC55" s="396">
        <v>1074</v>
      </c>
      <c r="BD55" s="396">
        <v>1080</v>
      </c>
      <c r="BE55" s="396">
        <v>1086</v>
      </c>
      <c r="BF55" s="396">
        <v>1092</v>
      </c>
      <c r="BG55" s="396">
        <v>1098</v>
      </c>
      <c r="BH55" s="396">
        <v>1104</v>
      </c>
      <c r="BI55" s="396">
        <v>1110</v>
      </c>
      <c r="BJ55" s="396">
        <v>1116</v>
      </c>
      <c r="BK55" s="396">
        <v>1121</v>
      </c>
      <c r="BL55" s="396">
        <v>1127</v>
      </c>
      <c r="BM55" s="396">
        <v>1132</v>
      </c>
      <c r="BN55" s="396">
        <v>1137</v>
      </c>
      <c r="BO55" s="396">
        <v>1143</v>
      </c>
      <c r="BP55" s="396">
        <v>1148</v>
      </c>
      <c r="BQ55" s="396">
        <v>1153</v>
      </c>
      <c r="BR55" s="396">
        <v>1159</v>
      </c>
      <c r="BS55" s="396">
        <v>1164</v>
      </c>
      <c r="BT55" s="396">
        <v>1169</v>
      </c>
      <c r="BU55" s="396">
        <v>1174</v>
      </c>
      <c r="BV55" s="396">
        <v>1179</v>
      </c>
      <c r="BW55" s="396">
        <v>1183</v>
      </c>
      <c r="BX55" s="396">
        <v>1188</v>
      </c>
      <c r="BY55" s="396">
        <v>1194</v>
      </c>
      <c r="BZ55" s="396">
        <v>1200</v>
      </c>
      <c r="CA55" s="396">
        <v>1206</v>
      </c>
      <c r="CB55" s="396">
        <v>1214</v>
      </c>
      <c r="CC55" s="396">
        <v>1221</v>
      </c>
      <c r="CD55" s="396">
        <v>1229</v>
      </c>
      <c r="CE55" s="396">
        <v>1241</v>
      </c>
      <c r="CF55" s="396">
        <v>1253</v>
      </c>
      <c r="CG55" s="396">
        <v>1265</v>
      </c>
      <c r="CH55" s="396">
        <v>1278</v>
      </c>
      <c r="CI55" s="396">
        <v>1292</v>
      </c>
      <c r="CJ55" s="396">
        <v>1306</v>
      </c>
      <c r="CK55" s="396">
        <v>1320</v>
      </c>
      <c r="CL55" s="396">
        <v>1334</v>
      </c>
      <c r="CM55" s="396">
        <v>1348</v>
      </c>
      <c r="CN55" s="396">
        <v>1363</v>
      </c>
      <c r="CO55" s="396">
        <v>1377</v>
      </c>
    </row>
    <row r="56" spans="1:93" hidden="1" x14ac:dyDescent="0.3">
      <c r="A56" s="396">
        <v>753924</v>
      </c>
      <c r="B56" s="396" t="s">
        <v>1341</v>
      </c>
      <c r="C56" s="396">
        <v>54</v>
      </c>
      <c r="D56" s="396">
        <v>1939</v>
      </c>
      <c r="E56" s="396">
        <v>1955</v>
      </c>
      <c r="F56" s="396">
        <v>1970</v>
      </c>
      <c r="G56" s="396">
        <v>1986</v>
      </c>
      <c r="H56" s="396">
        <v>2001</v>
      </c>
      <c r="I56" s="396">
        <v>2016</v>
      </c>
      <c r="J56" s="396">
        <v>2032</v>
      </c>
      <c r="K56" s="396">
        <v>2046</v>
      </c>
      <c r="L56" s="396">
        <v>2061</v>
      </c>
      <c r="M56" s="396">
        <v>2076</v>
      </c>
      <c r="N56" s="396">
        <v>2089</v>
      </c>
      <c r="O56" s="396">
        <v>2102</v>
      </c>
      <c r="P56" s="396">
        <v>2115</v>
      </c>
      <c r="Q56" s="396">
        <v>2124</v>
      </c>
      <c r="R56" s="396">
        <v>2133</v>
      </c>
      <c r="S56" s="396">
        <v>2143</v>
      </c>
      <c r="T56" s="396">
        <v>2148</v>
      </c>
      <c r="U56" s="396">
        <v>2154</v>
      </c>
      <c r="V56" s="396">
        <v>2159</v>
      </c>
      <c r="W56" s="396">
        <v>2163</v>
      </c>
      <c r="X56" s="396">
        <v>2167</v>
      </c>
      <c r="Y56" s="396">
        <v>2170</v>
      </c>
      <c r="Z56" s="396">
        <v>2174</v>
      </c>
      <c r="AA56" s="396">
        <v>2178</v>
      </c>
      <c r="AB56" s="396">
        <v>2181</v>
      </c>
      <c r="AC56" s="396">
        <v>2184</v>
      </c>
      <c r="AD56" s="396">
        <v>2187</v>
      </c>
      <c r="AE56" s="396">
        <v>2190</v>
      </c>
      <c r="AF56" s="396">
        <v>2192</v>
      </c>
      <c r="AG56" s="396">
        <v>2194</v>
      </c>
      <c r="AH56" s="396">
        <v>2196</v>
      </c>
      <c r="AI56" s="396">
        <v>2199</v>
      </c>
      <c r="AJ56" s="396">
        <v>2201</v>
      </c>
      <c r="AK56" s="396">
        <v>2204</v>
      </c>
      <c r="AL56" s="396">
        <v>2206</v>
      </c>
      <c r="AM56" s="396">
        <v>2209</v>
      </c>
      <c r="AN56" s="396">
        <v>2211</v>
      </c>
      <c r="AO56" s="396">
        <v>2213</v>
      </c>
      <c r="AP56" s="396">
        <v>2215</v>
      </c>
      <c r="AQ56" s="396">
        <v>2218</v>
      </c>
      <c r="AR56" s="396">
        <v>2220</v>
      </c>
      <c r="AS56" s="396">
        <v>2222</v>
      </c>
      <c r="AT56" s="396">
        <v>2225</v>
      </c>
      <c r="AU56" s="396">
        <v>2227</v>
      </c>
      <c r="AV56" s="396">
        <v>2230</v>
      </c>
      <c r="AW56" s="396">
        <v>2232</v>
      </c>
      <c r="AX56" s="396">
        <v>2235</v>
      </c>
      <c r="AY56" s="396">
        <v>2238</v>
      </c>
      <c r="AZ56" s="396">
        <v>2241</v>
      </c>
      <c r="BA56" s="396">
        <v>2244</v>
      </c>
      <c r="BB56" s="396">
        <v>2247</v>
      </c>
      <c r="BC56" s="396">
        <v>2251</v>
      </c>
      <c r="BD56" s="396">
        <v>2254</v>
      </c>
      <c r="BE56" s="396">
        <v>2258</v>
      </c>
      <c r="BF56" s="396">
        <v>2261</v>
      </c>
      <c r="BG56" s="396">
        <v>2265</v>
      </c>
      <c r="BH56" s="396">
        <v>2268</v>
      </c>
      <c r="BI56" s="396">
        <v>2272</v>
      </c>
      <c r="BJ56" s="396">
        <v>2275</v>
      </c>
      <c r="BK56" s="396">
        <v>2278</v>
      </c>
      <c r="BL56" s="396">
        <v>2281</v>
      </c>
      <c r="BM56" s="396">
        <v>2285</v>
      </c>
      <c r="BN56" s="396">
        <v>2288</v>
      </c>
      <c r="BO56" s="396">
        <v>2291</v>
      </c>
      <c r="BP56" s="396">
        <v>2295</v>
      </c>
      <c r="BQ56" s="396">
        <v>2298</v>
      </c>
      <c r="BR56" s="396">
        <v>2301</v>
      </c>
      <c r="BS56" s="396">
        <v>2303</v>
      </c>
      <c r="BT56" s="396">
        <v>2305</v>
      </c>
      <c r="BU56" s="396">
        <v>2307</v>
      </c>
      <c r="BV56" s="396">
        <v>2307</v>
      </c>
      <c r="BW56" s="396">
        <v>2307</v>
      </c>
      <c r="BX56" s="396">
        <v>2307</v>
      </c>
      <c r="BY56" s="396">
        <v>2307</v>
      </c>
      <c r="BZ56" s="396">
        <v>2306</v>
      </c>
      <c r="CA56" s="396">
        <v>2305</v>
      </c>
      <c r="CB56" s="396">
        <v>2306</v>
      </c>
      <c r="CC56" s="396">
        <v>2306</v>
      </c>
      <c r="CD56" s="396">
        <v>2306</v>
      </c>
      <c r="CE56" s="396">
        <v>2313</v>
      </c>
      <c r="CF56" s="396">
        <v>2320</v>
      </c>
      <c r="CG56" s="396">
        <v>2326</v>
      </c>
      <c r="CH56" s="396">
        <v>2335</v>
      </c>
      <c r="CI56" s="396">
        <v>2344</v>
      </c>
      <c r="CJ56" s="396">
        <v>2353</v>
      </c>
      <c r="CK56" s="396">
        <v>2363</v>
      </c>
      <c r="CL56" s="396">
        <v>2373</v>
      </c>
      <c r="CM56" s="396">
        <v>2383</v>
      </c>
      <c r="CN56" s="396">
        <v>2393</v>
      </c>
      <c r="CO56" s="396">
        <v>2404</v>
      </c>
    </row>
    <row r="57" spans="1:93" hidden="1" x14ac:dyDescent="0.3">
      <c r="A57" s="396">
        <v>395169</v>
      </c>
      <c r="B57" s="396" t="s">
        <v>1340</v>
      </c>
      <c r="C57" s="396">
        <v>55</v>
      </c>
      <c r="D57" s="396">
        <v>939</v>
      </c>
      <c r="E57" s="396">
        <v>941</v>
      </c>
      <c r="F57" s="396">
        <v>943</v>
      </c>
      <c r="G57" s="396">
        <v>944</v>
      </c>
      <c r="H57" s="396">
        <v>946</v>
      </c>
      <c r="I57" s="396">
        <v>948</v>
      </c>
      <c r="J57" s="396">
        <v>950</v>
      </c>
      <c r="K57" s="396">
        <v>951</v>
      </c>
      <c r="L57" s="396">
        <v>953</v>
      </c>
      <c r="M57" s="396">
        <v>955</v>
      </c>
      <c r="N57" s="396">
        <v>957</v>
      </c>
      <c r="O57" s="396">
        <v>959</v>
      </c>
      <c r="P57" s="396">
        <v>960</v>
      </c>
      <c r="Q57" s="396">
        <v>962</v>
      </c>
      <c r="R57" s="396">
        <v>964</v>
      </c>
      <c r="S57" s="396">
        <v>966</v>
      </c>
      <c r="T57" s="396">
        <v>967</v>
      </c>
      <c r="U57" s="396">
        <v>969</v>
      </c>
      <c r="V57" s="396">
        <v>970</v>
      </c>
      <c r="W57" s="396">
        <v>971</v>
      </c>
      <c r="X57" s="396">
        <v>972</v>
      </c>
      <c r="Y57" s="396">
        <v>973</v>
      </c>
      <c r="Z57" s="396">
        <v>974</v>
      </c>
      <c r="AA57" s="396">
        <v>975</v>
      </c>
      <c r="AB57" s="396">
        <v>976</v>
      </c>
      <c r="AC57" s="396">
        <v>976</v>
      </c>
      <c r="AD57" s="396">
        <v>976</v>
      </c>
      <c r="AE57" s="396">
        <v>977</v>
      </c>
      <c r="AF57" s="396">
        <v>977</v>
      </c>
      <c r="AG57" s="396">
        <v>978</v>
      </c>
      <c r="AH57" s="396">
        <v>978</v>
      </c>
      <c r="AI57" s="396">
        <v>979</v>
      </c>
      <c r="AJ57" s="396">
        <v>980</v>
      </c>
      <c r="AK57" s="396">
        <v>980</v>
      </c>
      <c r="AL57" s="396">
        <v>981</v>
      </c>
      <c r="AM57" s="396">
        <v>981</v>
      </c>
      <c r="AN57" s="396">
        <v>982</v>
      </c>
      <c r="AO57" s="396">
        <v>982</v>
      </c>
      <c r="AP57" s="396">
        <v>982</v>
      </c>
      <c r="AQ57" s="396">
        <v>983</v>
      </c>
      <c r="AR57" s="396">
        <v>983</v>
      </c>
      <c r="AS57" s="396">
        <v>984</v>
      </c>
      <c r="AT57" s="396">
        <v>984</v>
      </c>
      <c r="AU57" s="396">
        <v>985</v>
      </c>
      <c r="AV57" s="396">
        <v>986</v>
      </c>
      <c r="AW57" s="396">
        <v>987</v>
      </c>
      <c r="AX57" s="396">
        <v>988</v>
      </c>
      <c r="AY57" s="396">
        <v>989</v>
      </c>
      <c r="AZ57" s="396">
        <v>990</v>
      </c>
      <c r="BA57" s="396">
        <v>992</v>
      </c>
      <c r="BB57" s="396">
        <v>993</v>
      </c>
      <c r="BC57" s="396">
        <v>995</v>
      </c>
      <c r="BD57" s="396">
        <v>996</v>
      </c>
      <c r="BE57" s="396">
        <v>998</v>
      </c>
      <c r="BF57" s="396">
        <v>999</v>
      </c>
      <c r="BG57" s="396">
        <v>1001</v>
      </c>
      <c r="BH57" s="396">
        <v>1002</v>
      </c>
      <c r="BI57" s="396">
        <v>1003</v>
      </c>
      <c r="BJ57" s="396">
        <v>1005</v>
      </c>
      <c r="BK57" s="396">
        <v>1007</v>
      </c>
      <c r="BL57" s="396">
        <v>1009</v>
      </c>
      <c r="BM57" s="396">
        <v>1011</v>
      </c>
      <c r="BN57" s="396">
        <v>1014</v>
      </c>
      <c r="BO57" s="396">
        <v>1016</v>
      </c>
      <c r="BP57" s="396">
        <v>1019</v>
      </c>
      <c r="BQ57" s="396">
        <v>1022</v>
      </c>
      <c r="BR57" s="396">
        <v>1024</v>
      </c>
      <c r="BS57" s="396">
        <v>1027</v>
      </c>
      <c r="BT57" s="396">
        <v>1030</v>
      </c>
      <c r="BU57" s="396">
        <v>1033</v>
      </c>
      <c r="BV57" s="396">
        <v>1036</v>
      </c>
      <c r="BW57" s="396">
        <v>1039</v>
      </c>
      <c r="BX57" s="396">
        <v>1042</v>
      </c>
      <c r="BY57" s="396">
        <v>1045</v>
      </c>
      <c r="BZ57" s="396">
        <v>1048</v>
      </c>
      <c r="CA57" s="396">
        <v>1052</v>
      </c>
      <c r="CB57" s="396">
        <v>1055</v>
      </c>
      <c r="CC57" s="396">
        <v>1059</v>
      </c>
      <c r="CD57" s="396">
        <v>1063</v>
      </c>
      <c r="CE57" s="396">
        <v>1070</v>
      </c>
      <c r="CF57" s="396">
        <v>1076</v>
      </c>
      <c r="CG57" s="396">
        <v>1083</v>
      </c>
      <c r="CH57" s="396">
        <v>1091</v>
      </c>
      <c r="CI57" s="396">
        <v>1099</v>
      </c>
      <c r="CJ57" s="396">
        <v>1107</v>
      </c>
      <c r="CK57" s="396">
        <v>1115</v>
      </c>
      <c r="CL57" s="396">
        <v>1123</v>
      </c>
      <c r="CM57" s="396">
        <v>1131</v>
      </c>
      <c r="CN57" s="396">
        <v>1140</v>
      </c>
      <c r="CO57" s="396">
        <v>1148</v>
      </c>
    </row>
    <row r="58" spans="1:93" hidden="1" x14ac:dyDescent="0.3">
      <c r="A58" s="396">
        <v>394619</v>
      </c>
      <c r="B58" s="396" t="s">
        <v>1194</v>
      </c>
      <c r="C58" s="396">
        <v>56</v>
      </c>
      <c r="D58" s="396">
        <v>1125</v>
      </c>
      <c r="E58" s="396">
        <v>1128</v>
      </c>
      <c r="F58" s="396">
        <v>1131</v>
      </c>
      <c r="G58" s="396">
        <v>1134</v>
      </c>
      <c r="H58" s="396">
        <v>1137</v>
      </c>
      <c r="I58" s="396">
        <v>1139</v>
      </c>
      <c r="J58" s="396">
        <v>1142</v>
      </c>
      <c r="K58" s="396">
        <v>1145</v>
      </c>
      <c r="L58" s="396">
        <v>1148</v>
      </c>
      <c r="M58" s="396">
        <v>1151</v>
      </c>
      <c r="N58" s="396">
        <v>1153</v>
      </c>
      <c r="O58" s="396">
        <v>1156</v>
      </c>
      <c r="P58" s="396">
        <v>1159</v>
      </c>
      <c r="Q58" s="396">
        <v>1161</v>
      </c>
      <c r="R58" s="396">
        <v>1164</v>
      </c>
      <c r="S58" s="396">
        <v>1166</v>
      </c>
      <c r="T58" s="396">
        <v>1169</v>
      </c>
      <c r="U58" s="396">
        <v>1172</v>
      </c>
      <c r="V58" s="396">
        <v>1175</v>
      </c>
      <c r="W58" s="396">
        <v>1178</v>
      </c>
      <c r="X58" s="396">
        <v>1181</v>
      </c>
      <c r="Y58" s="396">
        <v>1185</v>
      </c>
      <c r="Z58" s="396">
        <v>1189</v>
      </c>
      <c r="AA58" s="396">
        <v>1192</v>
      </c>
      <c r="AB58" s="396">
        <v>1196</v>
      </c>
      <c r="AC58" s="396">
        <v>1201</v>
      </c>
      <c r="AD58" s="396">
        <v>1205</v>
      </c>
      <c r="AE58" s="396">
        <v>1209</v>
      </c>
      <c r="AF58" s="396">
        <v>1213</v>
      </c>
      <c r="AG58" s="396">
        <v>1217</v>
      </c>
      <c r="AH58" s="396">
        <v>1221</v>
      </c>
      <c r="AI58" s="396">
        <v>1225</v>
      </c>
      <c r="AJ58" s="396">
        <v>1228</v>
      </c>
      <c r="AK58" s="396">
        <v>1232</v>
      </c>
      <c r="AL58" s="396">
        <v>1237</v>
      </c>
      <c r="AM58" s="396">
        <v>1242</v>
      </c>
      <c r="AN58" s="396">
        <v>1246</v>
      </c>
      <c r="AO58" s="396">
        <v>1252</v>
      </c>
      <c r="AP58" s="396">
        <v>1258</v>
      </c>
      <c r="AQ58" s="396">
        <v>1263</v>
      </c>
      <c r="AR58" s="396">
        <v>1269</v>
      </c>
      <c r="AS58" s="396">
        <v>1275</v>
      </c>
      <c r="AT58" s="396">
        <v>1281</v>
      </c>
      <c r="AU58" s="396">
        <v>1287</v>
      </c>
      <c r="AV58" s="396">
        <v>1292</v>
      </c>
      <c r="AW58" s="396">
        <v>1298</v>
      </c>
      <c r="AX58" s="396">
        <v>1303</v>
      </c>
      <c r="AY58" s="396">
        <v>1309</v>
      </c>
      <c r="AZ58" s="396">
        <v>1314</v>
      </c>
      <c r="BA58" s="396">
        <v>1320</v>
      </c>
      <c r="BB58" s="396">
        <v>1325</v>
      </c>
      <c r="BC58" s="396">
        <v>1331</v>
      </c>
      <c r="BD58" s="396">
        <v>1338</v>
      </c>
      <c r="BE58" s="396">
        <v>1344</v>
      </c>
      <c r="BF58" s="396">
        <v>1351</v>
      </c>
      <c r="BG58" s="396">
        <v>1358</v>
      </c>
      <c r="BH58" s="396">
        <v>1365</v>
      </c>
      <c r="BI58" s="396">
        <v>1372</v>
      </c>
      <c r="BJ58" s="396">
        <v>1378</v>
      </c>
      <c r="BK58" s="396">
        <v>1385</v>
      </c>
      <c r="BL58" s="396">
        <v>1392</v>
      </c>
      <c r="BM58" s="396">
        <v>1398</v>
      </c>
      <c r="BN58" s="396">
        <v>1405</v>
      </c>
      <c r="BO58" s="396">
        <v>1411</v>
      </c>
      <c r="BP58" s="396">
        <v>1418</v>
      </c>
      <c r="BQ58" s="396">
        <v>1425</v>
      </c>
      <c r="BR58" s="396">
        <v>1431</v>
      </c>
      <c r="BS58" s="396">
        <v>1438</v>
      </c>
      <c r="BT58" s="396">
        <v>1444</v>
      </c>
      <c r="BU58" s="396">
        <v>1450</v>
      </c>
      <c r="BV58" s="396">
        <v>1455</v>
      </c>
      <c r="BW58" s="396">
        <v>1461</v>
      </c>
      <c r="BX58" s="396">
        <v>1466</v>
      </c>
      <c r="BY58" s="396">
        <v>1471</v>
      </c>
      <c r="BZ58" s="396">
        <v>1477</v>
      </c>
      <c r="CA58" s="396">
        <v>1482</v>
      </c>
      <c r="CB58" s="396">
        <v>1490</v>
      </c>
      <c r="CC58" s="396">
        <v>1497</v>
      </c>
      <c r="CD58" s="396">
        <v>1504</v>
      </c>
      <c r="CE58" s="396">
        <v>1519</v>
      </c>
      <c r="CF58" s="396">
        <v>1533</v>
      </c>
      <c r="CG58" s="396">
        <v>1548</v>
      </c>
      <c r="CH58" s="396">
        <v>1566</v>
      </c>
      <c r="CI58" s="396">
        <v>1584</v>
      </c>
      <c r="CJ58" s="396">
        <v>1602</v>
      </c>
      <c r="CK58" s="396">
        <v>1620</v>
      </c>
      <c r="CL58" s="396">
        <v>1639</v>
      </c>
      <c r="CM58" s="396">
        <v>1658</v>
      </c>
      <c r="CN58" s="396">
        <v>1677</v>
      </c>
      <c r="CO58" s="396">
        <v>1697</v>
      </c>
    </row>
    <row r="59" spans="1:93" hidden="1" x14ac:dyDescent="0.3">
      <c r="A59" s="396">
        <v>395238</v>
      </c>
      <c r="B59" s="396" t="s">
        <v>1339</v>
      </c>
      <c r="C59" s="396">
        <v>57</v>
      </c>
      <c r="D59" s="396">
        <v>1070</v>
      </c>
      <c r="E59" s="396">
        <v>1074</v>
      </c>
      <c r="F59" s="396">
        <v>1078</v>
      </c>
      <c r="G59" s="396">
        <v>1082</v>
      </c>
      <c r="H59" s="396">
        <v>1086</v>
      </c>
      <c r="I59" s="396">
        <v>1090</v>
      </c>
      <c r="J59" s="396">
        <v>1094</v>
      </c>
      <c r="K59" s="396">
        <v>1099</v>
      </c>
      <c r="L59" s="396">
        <v>1103</v>
      </c>
      <c r="M59" s="396">
        <v>1107</v>
      </c>
      <c r="N59" s="396">
        <v>1111</v>
      </c>
      <c r="O59" s="396">
        <v>1115</v>
      </c>
      <c r="P59" s="396">
        <v>1119</v>
      </c>
      <c r="Q59" s="396">
        <v>1123</v>
      </c>
      <c r="R59" s="396">
        <v>1127</v>
      </c>
      <c r="S59" s="396">
        <v>1130</v>
      </c>
      <c r="T59" s="396">
        <v>1134</v>
      </c>
      <c r="U59" s="396">
        <v>1138</v>
      </c>
      <c r="V59" s="396">
        <v>1142</v>
      </c>
      <c r="W59" s="396">
        <v>1146</v>
      </c>
      <c r="X59" s="396">
        <v>1151</v>
      </c>
      <c r="Y59" s="396">
        <v>1155</v>
      </c>
      <c r="Z59" s="396">
        <v>1160</v>
      </c>
      <c r="AA59" s="396">
        <v>1165</v>
      </c>
      <c r="AB59" s="396">
        <v>1169</v>
      </c>
      <c r="AC59" s="396">
        <v>1174</v>
      </c>
      <c r="AD59" s="396">
        <v>1180</v>
      </c>
      <c r="AE59" s="396">
        <v>1185</v>
      </c>
      <c r="AF59" s="396">
        <v>1190</v>
      </c>
      <c r="AG59" s="396">
        <v>1195</v>
      </c>
      <c r="AH59" s="396">
        <v>1200</v>
      </c>
      <c r="AI59" s="396">
        <v>1206</v>
      </c>
      <c r="AJ59" s="396">
        <v>1211</v>
      </c>
      <c r="AK59" s="396">
        <v>1217</v>
      </c>
      <c r="AL59" s="396">
        <v>1222</v>
      </c>
      <c r="AM59" s="396">
        <v>1228</v>
      </c>
      <c r="AN59" s="396">
        <v>1233</v>
      </c>
      <c r="AO59" s="396">
        <v>1238</v>
      </c>
      <c r="AP59" s="396">
        <v>1243</v>
      </c>
      <c r="AQ59" s="396">
        <v>1247</v>
      </c>
      <c r="AR59" s="396">
        <v>1252</v>
      </c>
      <c r="AS59" s="396">
        <v>1257</v>
      </c>
      <c r="AT59" s="396">
        <v>1261</v>
      </c>
      <c r="AU59" s="396">
        <v>1266</v>
      </c>
      <c r="AV59" s="396">
        <v>1271</v>
      </c>
      <c r="AW59" s="396">
        <v>1275</v>
      </c>
      <c r="AX59" s="396">
        <v>1280</v>
      </c>
      <c r="AY59" s="396">
        <v>1286</v>
      </c>
      <c r="AZ59" s="396">
        <v>1291</v>
      </c>
      <c r="BA59" s="396">
        <v>1297</v>
      </c>
      <c r="BB59" s="396">
        <v>1304</v>
      </c>
      <c r="BC59" s="396">
        <v>1310</v>
      </c>
      <c r="BD59" s="396">
        <v>1317</v>
      </c>
      <c r="BE59" s="396">
        <v>1323</v>
      </c>
      <c r="BF59" s="396">
        <v>1330</v>
      </c>
      <c r="BG59" s="396">
        <v>1336</v>
      </c>
      <c r="BH59" s="396">
        <v>1342</v>
      </c>
      <c r="BI59" s="396">
        <v>1348</v>
      </c>
      <c r="BJ59" s="396">
        <v>1353</v>
      </c>
      <c r="BK59" s="396">
        <v>1359</v>
      </c>
      <c r="BL59" s="396">
        <v>1364</v>
      </c>
      <c r="BM59" s="396">
        <v>1370</v>
      </c>
      <c r="BN59" s="396">
        <v>1375</v>
      </c>
      <c r="BO59" s="396">
        <v>1380</v>
      </c>
      <c r="BP59" s="396">
        <v>1386</v>
      </c>
      <c r="BQ59" s="396">
        <v>1392</v>
      </c>
      <c r="BR59" s="396">
        <v>1398</v>
      </c>
      <c r="BS59" s="396">
        <v>1404</v>
      </c>
      <c r="BT59" s="396">
        <v>1409</v>
      </c>
      <c r="BU59" s="396">
        <v>1415</v>
      </c>
      <c r="BV59" s="396">
        <v>1420</v>
      </c>
      <c r="BW59" s="396">
        <v>1425</v>
      </c>
      <c r="BX59" s="396">
        <v>1429</v>
      </c>
      <c r="BY59" s="396">
        <v>1434</v>
      </c>
      <c r="BZ59" s="396">
        <v>1439</v>
      </c>
      <c r="CA59" s="396">
        <v>1443</v>
      </c>
      <c r="CB59" s="396">
        <v>1449</v>
      </c>
      <c r="CC59" s="396">
        <v>1455</v>
      </c>
      <c r="CD59" s="396">
        <v>1460</v>
      </c>
      <c r="CE59" s="396">
        <v>1468</v>
      </c>
      <c r="CF59" s="396">
        <v>1476</v>
      </c>
      <c r="CG59" s="396">
        <v>1484</v>
      </c>
      <c r="CH59" s="396">
        <v>1493</v>
      </c>
      <c r="CI59" s="396">
        <v>1502</v>
      </c>
      <c r="CJ59" s="396">
        <v>1511</v>
      </c>
      <c r="CK59" s="396">
        <v>1521</v>
      </c>
      <c r="CL59" s="396">
        <v>1530</v>
      </c>
      <c r="CM59" s="396">
        <v>1540</v>
      </c>
      <c r="CN59" s="396">
        <v>1550</v>
      </c>
      <c r="CO59" s="396">
        <v>1559</v>
      </c>
    </row>
    <row r="60" spans="1:93" hidden="1" x14ac:dyDescent="0.3">
      <c r="A60" s="396">
        <v>394415</v>
      </c>
      <c r="B60" s="396" t="s">
        <v>1338</v>
      </c>
      <c r="C60" s="396">
        <v>58</v>
      </c>
      <c r="D60" s="396">
        <v>1795</v>
      </c>
      <c r="E60" s="396">
        <v>1805</v>
      </c>
      <c r="F60" s="396">
        <v>1815</v>
      </c>
      <c r="G60" s="396">
        <v>1825</v>
      </c>
      <c r="H60" s="396">
        <v>1834</v>
      </c>
      <c r="I60" s="396">
        <v>1843</v>
      </c>
      <c r="J60" s="396">
        <v>1852</v>
      </c>
      <c r="K60" s="396">
        <v>1862</v>
      </c>
      <c r="L60" s="396">
        <v>1871</v>
      </c>
      <c r="M60" s="396">
        <v>1880</v>
      </c>
      <c r="N60" s="396">
        <v>1886</v>
      </c>
      <c r="O60" s="396">
        <v>1891</v>
      </c>
      <c r="P60" s="396">
        <v>1897</v>
      </c>
      <c r="Q60" s="396">
        <v>1901</v>
      </c>
      <c r="R60" s="396">
        <v>1905</v>
      </c>
      <c r="S60" s="396">
        <v>1909</v>
      </c>
      <c r="T60" s="396">
        <v>1913</v>
      </c>
      <c r="U60" s="396">
        <v>1916</v>
      </c>
      <c r="V60" s="396">
        <v>1919</v>
      </c>
      <c r="W60" s="396">
        <v>1922</v>
      </c>
      <c r="X60" s="396">
        <v>1926</v>
      </c>
      <c r="Y60" s="396">
        <v>1929</v>
      </c>
      <c r="Z60" s="396">
        <v>1931</v>
      </c>
      <c r="AA60" s="396">
        <v>1934</v>
      </c>
      <c r="AB60" s="396">
        <v>1936</v>
      </c>
      <c r="AC60" s="396">
        <v>1939</v>
      </c>
      <c r="AD60" s="396">
        <v>1941</v>
      </c>
      <c r="AE60" s="396">
        <v>1943</v>
      </c>
      <c r="AF60" s="396">
        <v>1945</v>
      </c>
      <c r="AG60" s="396">
        <v>1948</v>
      </c>
      <c r="AH60" s="396">
        <v>1950</v>
      </c>
      <c r="AI60" s="396">
        <v>1953</v>
      </c>
      <c r="AJ60" s="396">
        <v>1956</v>
      </c>
      <c r="AK60" s="396">
        <v>1959</v>
      </c>
      <c r="AL60" s="396">
        <v>1963</v>
      </c>
      <c r="AM60" s="396">
        <v>1966</v>
      </c>
      <c r="AN60" s="396">
        <v>1970</v>
      </c>
      <c r="AO60" s="396">
        <v>1973</v>
      </c>
      <c r="AP60" s="396">
        <v>1976</v>
      </c>
      <c r="AQ60" s="396">
        <v>1979</v>
      </c>
      <c r="AR60" s="396">
        <v>1983</v>
      </c>
      <c r="AS60" s="396">
        <v>1986</v>
      </c>
      <c r="AT60" s="396">
        <v>1989</v>
      </c>
      <c r="AU60" s="396">
        <v>1992</v>
      </c>
      <c r="AV60" s="396">
        <v>1995</v>
      </c>
      <c r="AW60" s="396">
        <v>1997</v>
      </c>
      <c r="AX60" s="396">
        <v>2001</v>
      </c>
      <c r="AY60" s="396">
        <v>2005</v>
      </c>
      <c r="AZ60" s="396">
        <v>2008</v>
      </c>
      <c r="BA60" s="396">
        <v>2013</v>
      </c>
      <c r="BB60" s="396">
        <v>2017</v>
      </c>
      <c r="BC60" s="396">
        <v>2022</v>
      </c>
      <c r="BD60" s="396">
        <v>2027</v>
      </c>
      <c r="BE60" s="396">
        <v>2032</v>
      </c>
      <c r="BF60" s="396">
        <v>2036</v>
      </c>
      <c r="BG60" s="396">
        <v>2041</v>
      </c>
      <c r="BH60" s="396">
        <v>2046</v>
      </c>
      <c r="BI60" s="396">
        <v>2051</v>
      </c>
      <c r="BJ60" s="396">
        <v>2055</v>
      </c>
      <c r="BK60" s="396">
        <v>2060</v>
      </c>
      <c r="BL60" s="396">
        <v>2064</v>
      </c>
      <c r="BM60" s="396">
        <v>2069</v>
      </c>
      <c r="BN60" s="396">
        <v>2074</v>
      </c>
      <c r="BO60" s="396">
        <v>2079</v>
      </c>
      <c r="BP60" s="396">
        <v>2084</v>
      </c>
      <c r="BQ60" s="396">
        <v>2088</v>
      </c>
      <c r="BR60" s="396">
        <v>2093</v>
      </c>
      <c r="BS60" s="396">
        <v>2097</v>
      </c>
      <c r="BT60" s="396">
        <v>2101</v>
      </c>
      <c r="BU60" s="396">
        <v>2106</v>
      </c>
      <c r="BV60" s="396">
        <v>2110</v>
      </c>
      <c r="BW60" s="396">
        <v>2115</v>
      </c>
      <c r="BX60" s="396">
        <v>2120</v>
      </c>
      <c r="BY60" s="396">
        <v>2126</v>
      </c>
      <c r="BZ60" s="396">
        <v>2132</v>
      </c>
      <c r="CA60" s="396">
        <v>2138</v>
      </c>
      <c r="CB60" s="396">
        <v>2147</v>
      </c>
      <c r="CC60" s="396">
        <v>2156</v>
      </c>
      <c r="CD60" s="396">
        <v>2165</v>
      </c>
      <c r="CE60" s="396">
        <v>2178</v>
      </c>
      <c r="CF60" s="396">
        <v>2191</v>
      </c>
      <c r="CG60" s="396">
        <v>2204</v>
      </c>
      <c r="CH60" s="396">
        <v>2219</v>
      </c>
      <c r="CI60" s="396">
        <v>2234</v>
      </c>
      <c r="CJ60" s="396">
        <v>2249</v>
      </c>
      <c r="CK60" s="396">
        <v>2265</v>
      </c>
      <c r="CL60" s="396">
        <v>2280</v>
      </c>
      <c r="CM60" s="396">
        <v>2295</v>
      </c>
      <c r="CN60" s="396">
        <v>2311</v>
      </c>
      <c r="CO60" s="396">
        <v>2327</v>
      </c>
    </row>
    <row r="61" spans="1:93" hidden="1" x14ac:dyDescent="0.3">
      <c r="A61" s="396">
        <v>394312</v>
      </c>
      <c r="B61" s="396" t="s">
        <v>1337</v>
      </c>
      <c r="C61" s="396">
        <v>59</v>
      </c>
      <c r="D61" s="396">
        <v>951</v>
      </c>
      <c r="E61" s="396">
        <v>952</v>
      </c>
      <c r="F61" s="396">
        <v>953</v>
      </c>
      <c r="G61" s="396">
        <v>954</v>
      </c>
      <c r="H61" s="396">
        <v>956</v>
      </c>
      <c r="I61" s="396">
        <v>957</v>
      </c>
      <c r="J61" s="396">
        <v>958</v>
      </c>
      <c r="K61" s="396">
        <v>959</v>
      </c>
      <c r="L61" s="396">
        <v>960</v>
      </c>
      <c r="M61" s="396">
        <v>962</v>
      </c>
      <c r="N61" s="396">
        <v>964</v>
      </c>
      <c r="O61" s="396">
        <v>965</v>
      </c>
      <c r="P61" s="396">
        <v>967</v>
      </c>
      <c r="Q61" s="396">
        <v>969</v>
      </c>
      <c r="R61" s="396">
        <v>971</v>
      </c>
      <c r="S61" s="396">
        <v>973</v>
      </c>
      <c r="T61" s="396">
        <v>975</v>
      </c>
      <c r="U61" s="396">
        <v>977</v>
      </c>
      <c r="V61" s="396">
        <v>979</v>
      </c>
      <c r="W61" s="396">
        <v>981</v>
      </c>
      <c r="X61" s="396">
        <v>984</v>
      </c>
      <c r="Y61" s="396">
        <v>986</v>
      </c>
      <c r="Z61" s="396">
        <v>988</v>
      </c>
      <c r="AA61" s="396">
        <v>990</v>
      </c>
      <c r="AB61" s="396">
        <v>992</v>
      </c>
      <c r="AC61" s="396">
        <v>994</v>
      </c>
      <c r="AD61" s="396">
        <v>997</v>
      </c>
      <c r="AE61" s="396">
        <v>999</v>
      </c>
      <c r="AF61" s="396">
        <v>1001</v>
      </c>
      <c r="AG61" s="396">
        <v>1003</v>
      </c>
      <c r="AH61" s="396">
        <v>1005</v>
      </c>
      <c r="AI61" s="396">
        <v>1007</v>
      </c>
      <c r="AJ61" s="396">
        <v>1009</v>
      </c>
      <c r="AK61" s="396">
        <v>1011</v>
      </c>
      <c r="AL61" s="396">
        <v>1013</v>
      </c>
      <c r="AM61" s="396">
        <v>1015</v>
      </c>
      <c r="AN61" s="396">
        <v>1017</v>
      </c>
      <c r="AO61" s="396">
        <v>1019</v>
      </c>
      <c r="AP61" s="396">
        <v>1020</v>
      </c>
      <c r="AQ61" s="396">
        <v>1022</v>
      </c>
      <c r="AR61" s="396">
        <v>1024</v>
      </c>
      <c r="AS61" s="396">
        <v>1026</v>
      </c>
      <c r="AT61" s="396">
        <v>1028</v>
      </c>
      <c r="AU61" s="396">
        <v>1030</v>
      </c>
      <c r="AV61" s="396">
        <v>1032</v>
      </c>
      <c r="AW61" s="396">
        <v>1035</v>
      </c>
      <c r="AX61" s="396">
        <v>1037</v>
      </c>
      <c r="AY61" s="396">
        <v>1040</v>
      </c>
      <c r="AZ61" s="396">
        <v>1042</v>
      </c>
      <c r="BA61" s="396">
        <v>1045</v>
      </c>
      <c r="BB61" s="396">
        <v>1048</v>
      </c>
      <c r="BC61" s="396">
        <v>1051</v>
      </c>
      <c r="BD61" s="396">
        <v>1054</v>
      </c>
      <c r="BE61" s="396">
        <v>1057</v>
      </c>
      <c r="BF61" s="396">
        <v>1060</v>
      </c>
      <c r="BG61" s="396">
        <v>1063</v>
      </c>
      <c r="BH61" s="396">
        <v>1066</v>
      </c>
      <c r="BI61" s="396">
        <v>1069</v>
      </c>
      <c r="BJ61" s="396">
        <v>1073</v>
      </c>
      <c r="BK61" s="396">
        <v>1076</v>
      </c>
      <c r="BL61" s="396">
        <v>1080</v>
      </c>
      <c r="BM61" s="396">
        <v>1084</v>
      </c>
      <c r="BN61" s="396">
        <v>1088</v>
      </c>
      <c r="BO61" s="396">
        <v>1092</v>
      </c>
      <c r="BP61" s="396">
        <v>1096</v>
      </c>
      <c r="BQ61" s="396">
        <v>1100</v>
      </c>
      <c r="BR61" s="396">
        <v>1105</v>
      </c>
      <c r="BS61" s="396">
        <v>1109</v>
      </c>
      <c r="BT61" s="396">
        <v>1113</v>
      </c>
      <c r="BU61" s="396">
        <v>1117</v>
      </c>
      <c r="BV61" s="396">
        <v>1121</v>
      </c>
      <c r="BW61" s="396">
        <v>1125</v>
      </c>
      <c r="BX61" s="396">
        <v>1128</v>
      </c>
      <c r="BY61" s="396">
        <v>1133</v>
      </c>
      <c r="BZ61" s="396">
        <v>1138</v>
      </c>
      <c r="CA61" s="396">
        <v>1144</v>
      </c>
      <c r="CB61" s="396">
        <v>1151</v>
      </c>
      <c r="CC61" s="396">
        <v>1157</v>
      </c>
      <c r="CD61" s="396">
        <v>1164</v>
      </c>
      <c r="CE61" s="396">
        <v>1175</v>
      </c>
      <c r="CF61" s="396">
        <v>1185</v>
      </c>
      <c r="CG61" s="396">
        <v>1195</v>
      </c>
      <c r="CH61" s="396">
        <v>1207</v>
      </c>
      <c r="CI61" s="396">
        <v>1219</v>
      </c>
      <c r="CJ61" s="396">
        <v>1231</v>
      </c>
      <c r="CK61" s="396">
        <v>1243</v>
      </c>
      <c r="CL61" s="396">
        <v>1256</v>
      </c>
      <c r="CM61" s="396">
        <v>1268</v>
      </c>
      <c r="CN61" s="396">
        <v>1280</v>
      </c>
      <c r="CO61" s="396">
        <v>1293</v>
      </c>
    </row>
    <row r="62" spans="1:93" hidden="1" x14ac:dyDescent="0.3">
      <c r="A62" s="396">
        <v>394308</v>
      </c>
      <c r="B62" s="396" t="s">
        <v>1336</v>
      </c>
      <c r="C62" s="396">
        <v>60</v>
      </c>
      <c r="D62" s="396">
        <v>1112</v>
      </c>
      <c r="E62" s="396">
        <v>1117</v>
      </c>
      <c r="F62" s="396">
        <v>1123</v>
      </c>
      <c r="G62" s="396">
        <v>1128</v>
      </c>
      <c r="H62" s="396">
        <v>1133</v>
      </c>
      <c r="I62" s="396">
        <v>1138</v>
      </c>
      <c r="J62" s="396">
        <v>1142</v>
      </c>
      <c r="K62" s="396">
        <v>1147</v>
      </c>
      <c r="L62" s="396">
        <v>1152</v>
      </c>
      <c r="M62" s="396">
        <v>1156</v>
      </c>
      <c r="N62" s="396">
        <v>1160</v>
      </c>
      <c r="O62" s="396">
        <v>1163</v>
      </c>
      <c r="P62" s="396">
        <v>1167</v>
      </c>
      <c r="Q62" s="396">
        <v>1168</v>
      </c>
      <c r="R62" s="396">
        <v>1169</v>
      </c>
      <c r="S62" s="396">
        <v>1171</v>
      </c>
      <c r="T62" s="396">
        <v>1171</v>
      </c>
      <c r="U62" s="396">
        <v>1172</v>
      </c>
      <c r="V62" s="396">
        <v>1173</v>
      </c>
      <c r="W62" s="396">
        <v>1174</v>
      </c>
      <c r="X62" s="396">
        <v>1176</v>
      </c>
      <c r="Y62" s="396">
        <v>1177</v>
      </c>
      <c r="Z62" s="396">
        <v>1180</v>
      </c>
      <c r="AA62" s="396">
        <v>1182</v>
      </c>
      <c r="AB62" s="396">
        <v>1185</v>
      </c>
      <c r="AC62" s="396">
        <v>1188</v>
      </c>
      <c r="AD62" s="396">
        <v>1191</v>
      </c>
      <c r="AE62" s="396">
        <v>1195</v>
      </c>
      <c r="AF62" s="396">
        <v>1199</v>
      </c>
      <c r="AG62" s="396">
        <v>1203</v>
      </c>
      <c r="AH62" s="396">
        <v>1207</v>
      </c>
      <c r="AI62" s="396">
        <v>1211</v>
      </c>
      <c r="AJ62" s="396">
        <v>1214</v>
      </c>
      <c r="AK62" s="396">
        <v>1218</v>
      </c>
      <c r="AL62" s="396">
        <v>1220</v>
      </c>
      <c r="AM62" s="396">
        <v>1223</v>
      </c>
      <c r="AN62" s="396">
        <v>1225</v>
      </c>
      <c r="AO62" s="396">
        <v>1227</v>
      </c>
      <c r="AP62" s="396">
        <v>1229</v>
      </c>
      <c r="AQ62" s="396">
        <v>1230</v>
      </c>
      <c r="AR62" s="396">
        <v>1231</v>
      </c>
      <c r="AS62" s="396">
        <v>1232</v>
      </c>
      <c r="AT62" s="396">
        <v>1233</v>
      </c>
      <c r="AU62" s="396">
        <v>1235</v>
      </c>
      <c r="AV62" s="396">
        <v>1236</v>
      </c>
      <c r="AW62" s="396">
        <v>1238</v>
      </c>
      <c r="AX62" s="396">
        <v>1240</v>
      </c>
      <c r="AY62" s="396">
        <v>1243</v>
      </c>
      <c r="AZ62" s="396">
        <v>1245</v>
      </c>
      <c r="BA62" s="396">
        <v>1249</v>
      </c>
      <c r="BB62" s="396">
        <v>1252</v>
      </c>
      <c r="BC62" s="396">
        <v>1255</v>
      </c>
      <c r="BD62" s="396">
        <v>1258</v>
      </c>
      <c r="BE62" s="396">
        <v>1262</v>
      </c>
      <c r="BF62" s="396">
        <v>1265</v>
      </c>
      <c r="BG62" s="396">
        <v>1267</v>
      </c>
      <c r="BH62" s="396">
        <v>1269</v>
      </c>
      <c r="BI62" s="396">
        <v>1271</v>
      </c>
      <c r="BJ62" s="396">
        <v>1273</v>
      </c>
      <c r="BK62" s="396">
        <v>1275</v>
      </c>
      <c r="BL62" s="396">
        <v>1278</v>
      </c>
      <c r="BM62" s="396">
        <v>1280</v>
      </c>
      <c r="BN62" s="396">
        <v>1283</v>
      </c>
      <c r="BO62" s="396">
        <v>1286</v>
      </c>
      <c r="BP62" s="396">
        <v>1289</v>
      </c>
      <c r="BQ62" s="396">
        <v>1292</v>
      </c>
      <c r="BR62" s="396">
        <v>1295</v>
      </c>
      <c r="BS62" s="396">
        <v>1299</v>
      </c>
      <c r="BT62" s="396">
        <v>1303</v>
      </c>
      <c r="BU62" s="396">
        <v>1307</v>
      </c>
      <c r="BV62" s="396">
        <v>1311</v>
      </c>
      <c r="BW62" s="396">
        <v>1314</v>
      </c>
      <c r="BX62" s="396">
        <v>1318</v>
      </c>
      <c r="BY62" s="396">
        <v>1321</v>
      </c>
      <c r="BZ62" s="396">
        <v>1325</v>
      </c>
      <c r="CA62" s="396">
        <v>1328</v>
      </c>
      <c r="CB62" s="396">
        <v>1332</v>
      </c>
      <c r="CC62" s="396">
        <v>1336</v>
      </c>
      <c r="CD62" s="396">
        <v>1339</v>
      </c>
      <c r="CE62" s="396">
        <v>1343</v>
      </c>
      <c r="CF62" s="396">
        <v>1347</v>
      </c>
      <c r="CG62" s="396">
        <v>1352</v>
      </c>
      <c r="CH62" s="396">
        <v>1357</v>
      </c>
      <c r="CI62" s="396">
        <v>1363</v>
      </c>
      <c r="CJ62" s="396">
        <v>1368</v>
      </c>
      <c r="CK62" s="396">
        <v>1374</v>
      </c>
      <c r="CL62" s="396">
        <v>1379</v>
      </c>
      <c r="CM62" s="396">
        <v>1385</v>
      </c>
      <c r="CN62" s="396">
        <v>1391</v>
      </c>
      <c r="CO62" s="396">
        <v>1397</v>
      </c>
    </row>
    <row r="63" spans="1:93" hidden="1" x14ac:dyDescent="0.3">
      <c r="A63" s="396">
        <v>394938</v>
      </c>
      <c r="B63" s="396" t="s">
        <v>1335</v>
      </c>
      <c r="C63" s="396">
        <v>61</v>
      </c>
      <c r="D63" s="396">
        <v>867</v>
      </c>
      <c r="E63" s="396">
        <v>871</v>
      </c>
      <c r="F63" s="396">
        <v>876</v>
      </c>
      <c r="G63" s="396">
        <v>880</v>
      </c>
      <c r="H63" s="396">
        <v>884</v>
      </c>
      <c r="I63" s="396">
        <v>888</v>
      </c>
      <c r="J63" s="396">
        <v>893</v>
      </c>
      <c r="K63" s="396">
        <v>897</v>
      </c>
      <c r="L63" s="396">
        <v>902</v>
      </c>
      <c r="M63" s="396">
        <v>906</v>
      </c>
      <c r="N63" s="396">
        <v>910</v>
      </c>
      <c r="O63" s="396">
        <v>914</v>
      </c>
      <c r="P63" s="396">
        <v>918</v>
      </c>
      <c r="Q63" s="396">
        <v>922</v>
      </c>
      <c r="R63" s="396">
        <v>925</v>
      </c>
      <c r="S63" s="396">
        <v>928</v>
      </c>
      <c r="T63" s="396">
        <v>930</v>
      </c>
      <c r="U63" s="396">
        <v>933</v>
      </c>
      <c r="V63" s="396">
        <v>935</v>
      </c>
      <c r="W63" s="396">
        <v>937</v>
      </c>
      <c r="X63" s="396">
        <v>939</v>
      </c>
      <c r="Y63" s="396">
        <v>941</v>
      </c>
      <c r="Z63" s="396">
        <v>943</v>
      </c>
      <c r="AA63" s="396">
        <v>945</v>
      </c>
      <c r="AB63" s="396">
        <v>947</v>
      </c>
      <c r="AC63" s="396">
        <v>950</v>
      </c>
      <c r="AD63" s="396">
        <v>953</v>
      </c>
      <c r="AE63" s="396">
        <v>956</v>
      </c>
      <c r="AF63" s="396">
        <v>959</v>
      </c>
      <c r="AG63" s="396">
        <v>962</v>
      </c>
      <c r="AH63" s="396">
        <v>965</v>
      </c>
      <c r="AI63" s="396">
        <v>968</v>
      </c>
      <c r="AJ63" s="396">
        <v>970</v>
      </c>
      <c r="AK63" s="396">
        <v>973</v>
      </c>
      <c r="AL63" s="396">
        <v>976</v>
      </c>
      <c r="AM63" s="396">
        <v>979</v>
      </c>
      <c r="AN63" s="396">
        <v>981</v>
      </c>
      <c r="AO63" s="396">
        <v>984</v>
      </c>
      <c r="AP63" s="396">
        <v>986</v>
      </c>
      <c r="AQ63" s="396">
        <v>989</v>
      </c>
      <c r="AR63" s="396">
        <v>991</v>
      </c>
      <c r="AS63" s="396">
        <v>993</v>
      </c>
      <c r="AT63" s="396">
        <v>995</v>
      </c>
      <c r="AU63" s="396">
        <v>997</v>
      </c>
      <c r="AV63" s="396">
        <v>999</v>
      </c>
      <c r="AW63" s="396">
        <v>1001</v>
      </c>
      <c r="AX63" s="396">
        <v>1003</v>
      </c>
      <c r="AY63" s="396">
        <v>1005</v>
      </c>
      <c r="AZ63" s="396">
        <v>1007</v>
      </c>
      <c r="BA63" s="396">
        <v>1009</v>
      </c>
      <c r="BB63" s="396">
        <v>1012</v>
      </c>
      <c r="BC63" s="396">
        <v>1014</v>
      </c>
      <c r="BD63" s="396">
        <v>1016</v>
      </c>
      <c r="BE63" s="396">
        <v>1019</v>
      </c>
      <c r="BF63" s="396">
        <v>1021</v>
      </c>
      <c r="BG63" s="396">
        <v>1024</v>
      </c>
      <c r="BH63" s="396">
        <v>1027</v>
      </c>
      <c r="BI63" s="396">
        <v>1030</v>
      </c>
      <c r="BJ63" s="396">
        <v>1033</v>
      </c>
      <c r="BK63" s="396">
        <v>1036</v>
      </c>
      <c r="BL63" s="396">
        <v>1039</v>
      </c>
      <c r="BM63" s="396">
        <v>1042</v>
      </c>
      <c r="BN63" s="396">
        <v>1045</v>
      </c>
      <c r="BO63" s="396">
        <v>1049</v>
      </c>
      <c r="BP63" s="396">
        <v>1052</v>
      </c>
      <c r="BQ63" s="396">
        <v>1056</v>
      </c>
      <c r="BR63" s="396">
        <v>1059</v>
      </c>
      <c r="BS63" s="396">
        <v>1063</v>
      </c>
      <c r="BT63" s="396">
        <v>1067</v>
      </c>
      <c r="BU63" s="396">
        <v>1071</v>
      </c>
      <c r="BV63" s="396">
        <v>1075</v>
      </c>
      <c r="BW63" s="396">
        <v>1079</v>
      </c>
      <c r="BX63" s="396">
        <v>1083</v>
      </c>
      <c r="BY63" s="396">
        <v>1087</v>
      </c>
      <c r="BZ63" s="396">
        <v>1091</v>
      </c>
      <c r="CA63" s="396">
        <v>1095</v>
      </c>
      <c r="CB63" s="396">
        <v>1099</v>
      </c>
      <c r="CC63" s="396">
        <v>1103</v>
      </c>
      <c r="CD63" s="396">
        <v>1108</v>
      </c>
      <c r="CE63" s="396">
        <v>1112</v>
      </c>
      <c r="CF63" s="396">
        <v>1117</v>
      </c>
      <c r="CG63" s="396">
        <v>1122</v>
      </c>
      <c r="CH63" s="396">
        <v>1127</v>
      </c>
      <c r="CI63" s="396">
        <v>1132</v>
      </c>
      <c r="CJ63" s="396">
        <v>1137</v>
      </c>
      <c r="CK63" s="396">
        <v>1142</v>
      </c>
      <c r="CL63" s="396">
        <v>1147</v>
      </c>
      <c r="CM63" s="396">
        <v>1153</v>
      </c>
      <c r="CN63" s="396">
        <v>1158</v>
      </c>
      <c r="CO63" s="396">
        <v>1163</v>
      </c>
    </row>
    <row r="64" spans="1:93" hidden="1" x14ac:dyDescent="0.3">
      <c r="A64" s="396">
        <v>394908</v>
      </c>
      <c r="B64" s="396" t="s">
        <v>1334</v>
      </c>
      <c r="C64" s="396">
        <v>62</v>
      </c>
      <c r="D64" s="396">
        <v>1200</v>
      </c>
      <c r="E64" s="396">
        <v>1204</v>
      </c>
      <c r="F64" s="396">
        <v>1209</v>
      </c>
      <c r="G64" s="396">
        <v>1214</v>
      </c>
      <c r="H64" s="396">
        <v>1219</v>
      </c>
      <c r="I64" s="396">
        <v>1224</v>
      </c>
      <c r="J64" s="396">
        <v>1228</v>
      </c>
      <c r="K64" s="396">
        <v>1233</v>
      </c>
      <c r="L64" s="396">
        <v>1238</v>
      </c>
      <c r="M64" s="396">
        <v>1243</v>
      </c>
      <c r="N64" s="396">
        <v>1246</v>
      </c>
      <c r="O64" s="396">
        <v>1250</v>
      </c>
      <c r="P64" s="396">
        <v>1254</v>
      </c>
      <c r="Q64" s="396">
        <v>1257</v>
      </c>
      <c r="R64" s="396">
        <v>1259</v>
      </c>
      <c r="S64" s="396">
        <v>1262</v>
      </c>
      <c r="T64" s="396">
        <v>1264</v>
      </c>
      <c r="U64" s="396">
        <v>1266</v>
      </c>
      <c r="V64" s="396">
        <v>1268</v>
      </c>
      <c r="W64" s="396">
        <v>1270</v>
      </c>
      <c r="X64" s="396">
        <v>1272</v>
      </c>
      <c r="Y64" s="396">
        <v>1274</v>
      </c>
      <c r="Z64" s="396">
        <v>1277</v>
      </c>
      <c r="AA64" s="396">
        <v>1279</v>
      </c>
      <c r="AB64" s="396">
        <v>1282</v>
      </c>
      <c r="AC64" s="396">
        <v>1285</v>
      </c>
      <c r="AD64" s="396">
        <v>1287</v>
      </c>
      <c r="AE64" s="396">
        <v>1290</v>
      </c>
      <c r="AF64" s="396">
        <v>1292</v>
      </c>
      <c r="AG64" s="396">
        <v>1295</v>
      </c>
      <c r="AH64" s="396">
        <v>1297</v>
      </c>
      <c r="AI64" s="396">
        <v>1299</v>
      </c>
      <c r="AJ64" s="396">
        <v>1301</v>
      </c>
      <c r="AK64" s="396">
        <v>1303</v>
      </c>
      <c r="AL64" s="396">
        <v>1305</v>
      </c>
      <c r="AM64" s="396">
        <v>1307</v>
      </c>
      <c r="AN64" s="396">
        <v>1309</v>
      </c>
      <c r="AO64" s="396">
        <v>1311</v>
      </c>
      <c r="AP64" s="396">
        <v>1314</v>
      </c>
      <c r="AQ64" s="396">
        <v>1316</v>
      </c>
      <c r="AR64" s="396">
        <v>1319</v>
      </c>
      <c r="AS64" s="396">
        <v>1322</v>
      </c>
      <c r="AT64" s="396">
        <v>1325</v>
      </c>
      <c r="AU64" s="396">
        <v>1328</v>
      </c>
      <c r="AV64" s="396">
        <v>1331</v>
      </c>
      <c r="AW64" s="396">
        <v>1334</v>
      </c>
      <c r="AX64" s="396">
        <v>1337</v>
      </c>
      <c r="AY64" s="396">
        <v>1340</v>
      </c>
      <c r="AZ64" s="396">
        <v>1342</v>
      </c>
      <c r="BA64" s="396">
        <v>1345</v>
      </c>
      <c r="BB64" s="396">
        <v>1348</v>
      </c>
      <c r="BC64" s="396">
        <v>1351</v>
      </c>
      <c r="BD64" s="396">
        <v>1354</v>
      </c>
      <c r="BE64" s="396">
        <v>1357</v>
      </c>
      <c r="BF64" s="396">
        <v>1360</v>
      </c>
      <c r="BG64" s="396">
        <v>1364</v>
      </c>
      <c r="BH64" s="396">
        <v>1367</v>
      </c>
      <c r="BI64" s="396">
        <v>1371</v>
      </c>
      <c r="BJ64" s="396">
        <v>1374</v>
      </c>
      <c r="BK64" s="396">
        <v>1377</v>
      </c>
      <c r="BL64" s="396">
        <v>1380</v>
      </c>
      <c r="BM64" s="396">
        <v>1383</v>
      </c>
      <c r="BN64" s="396">
        <v>1385</v>
      </c>
      <c r="BO64" s="396">
        <v>1388</v>
      </c>
      <c r="BP64" s="396">
        <v>1391</v>
      </c>
      <c r="BQ64" s="396">
        <v>1395</v>
      </c>
      <c r="BR64" s="396">
        <v>1398</v>
      </c>
      <c r="BS64" s="396">
        <v>1402</v>
      </c>
      <c r="BT64" s="396">
        <v>1405</v>
      </c>
      <c r="BU64" s="396">
        <v>1408</v>
      </c>
      <c r="BV64" s="396">
        <v>1412</v>
      </c>
      <c r="BW64" s="396">
        <v>1416</v>
      </c>
      <c r="BX64" s="396">
        <v>1419</v>
      </c>
      <c r="BY64" s="396">
        <v>1424</v>
      </c>
      <c r="BZ64" s="396">
        <v>1429</v>
      </c>
      <c r="CA64" s="396">
        <v>1433</v>
      </c>
      <c r="CB64" s="396">
        <v>1439</v>
      </c>
      <c r="CC64" s="396">
        <v>1444</v>
      </c>
      <c r="CD64" s="396">
        <v>1450</v>
      </c>
      <c r="CE64" s="396">
        <v>1457</v>
      </c>
      <c r="CF64" s="396">
        <v>1463</v>
      </c>
      <c r="CG64" s="396">
        <v>1470</v>
      </c>
      <c r="CH64" s="396">
        <v>1478</v>
      </c>
      <c r="CI64" s="396">
        <v>1486</v>
      </c>
      <c r="CJ64" s="396">
        <v>1494</v>
      </c>
      <c r="CK64" s="396">
        <v>1502</v>
      </c>
      <c r="CL64" s="396">
        <v>1510</v>
      </c>
      <c r="CM64" s="396">
        <v>1518</v>
      </c>
      <c r="CN64" s="396">
        <v>1527</v>
      </c>
      <c r="CO64" s="396">
        <v>1535</v>
      </c>
    </row>
    <row r="65" spans="1:93" hidden="1" x14ac:dyDescent="0.3">
      <c r="A65" s="396">
        <v>394357</v>
      </c>
      <c r="B65" s="396" t="s">
        <v>1193</v>
      </c>
      <c r="C65" s="396">
        <v>63</v>
      </c>
      <c r="D65" s="396">
        <v>995</v>
      </c>
      <c r="E65" s="396">
        <v>999</v>
      </c>
      <c r="F65" s="396">
        <v>1003</v>
      </c>
      <c r="G65" s="396">
        <v>1006</v>
      </c>
      <c r="H65" s="396">
        <v>1010</v>
      </c>
      <c r="I65" s="396">
        <v>1013</v>
      </c>
      <c r="J65" s="396">
        <v>1016</v>
      </c>
      <c r="K65" s="396">
        <v>1020</v>
      </c>
      <c r="L65" s="396">
        <v>1023</v>
      </c>
      <c r="M65" s="396">
        <v>1027</v>
      </c>
      <c r="N65" s="396">
        <v>1030</v>
      </c>
      <c r="O65" s="396">
        <v>1033</v>
      </c>
      <c r="P65" s="396">
        <v>1036</v>
      </c>
      <c r="Q65" s="396">
        <v>1038</v>
      </c>
      <c r="R65" s="396">
        <v>1039</v>
      </c>
      <c r="S65" s="396">
        <v>1041</v>
      </c>
      <c r="T65" s="396">
        <v>1043</v>
      </c>
      <c r="U65" s="396">
        <v>1044</v>
      </c>
      <c r="V65" s="396">
        <v>1046</v>
      </c>
      <c r="W65" s="396">
        <v>1047</v>
      </c>
      <c r="X65" s="396">
        <v>1048</v>
      </c>
      <c r="Y65" s="396">
        <v>1049</v>
      </c>
      <c r="Z65" s="396">
        <v>1050</v>
      </c>
      <c r="AA65" s="396">
        <v>1051</v>
      </c>
      <c r="AB65" s="396">
        <v>1052</v>
      </c>
      <c r="AC65" s="396">
        <v>1054</v>
      </c>
      <c r="AD65" s="396">
        <v>1057</v>
      </c>
      <c r="AE65" s="396">
        <v>1059</v>
      </c>
      <c r="AF65" s="396">
        <v>1061</v>
      </c>
      <c r="AG65" s="396">
        <v>1064</v>
      </c>
      <c r="AH65" s="396">
        <v>1067</v>
      </c>
      <c r="AI65" s="396">
        <v>1071</v>
      </c>
      <c r="AJ65" s="396">
        <v>1074</v>
      </c>
      <c r="AK65" s="396">
        <v>1077</v>
      </c>
      <c r="AL65" s="396">
        <v>1080</v>
      </c>
      <c r="AM65" s="396">
        <v>1084</v>
      </c>
      <c r="AN65" s="396">
        <v>1087</v>
      </c>
      <c r="AO65" s="396">
        <v>1089</v>
      </c>
      <c r="AP65" s="396">
        <v>1092</v>
      </c>
      <c r="AQ65" s="396">
        <v>1095</v>
      </c>
      <c r="AR65" s="396">
        <v>1097</v>
      </c>
      <c r="AS65" s="396">
        <v>1100</v>
      </c>
      <c r="AT65" s="396">
        <v>1102</v>
      </c>
      <c r="AU65" s="396">
        <v>1105</v>
      </c>
      <c r="AV65" s="396">
        <v>1108</v>
      </c>
      <c r="AW65" s="396">
        <v>1111</v>
      </c>
      <c r="AX65" s="396">
        <v>1115</v>
      </c>
      <c r="AY65" s="396">
        <v>1119</v>
      </c>
      <c r="AZ65" s="396">
        <v>1122</v>
      </c>
      <c r="BA65" s="396">
        <v>1127</v>
      </c>
      <c r="BB65" s="396">
        <v>1131</v>
      </c>
      <c r="BC65" s="396">
        <v>1135</v>
      </c>
      <c r="BD65" s="396">
        <v>1140</v>
      </c>
      <c r="BE65" s="396">
        <v>1145</v>
      </c>
      <c r="BF65" s="396">
        <v>1150</v>
      </c>
      <c r="BG65" s="396">
        <v>1156</v>
      </c>
      <c r="BH65" s="396">
        <v>1161</v>
      </c>
      <c r="BI65" s="396">
        <v>1166</v>
      </c>
      <c r="BJ65" s="396">
        <v>1172</v>
      </c>
      <c r="BK65" s="396">
        <v>1177</v>
      </c>
      <c r="BL65" s="396">
        <v>1183</v>
      </c>
      <c r="BM65" s="396">
        <v>1188</v>
      </c>
      <c r="BN65" s="396">
        <v>1194</v>
      </c>
      <c r="BO65" s="396">
        <v>1199</v>
      </c>
      <c r="BP65" s="396">
        <v>1204</v>
      </c>
      <c r="BQ65" s="396">
        <v>1209</v>
      </c>
      <c r="BR65" s="396">
        <v>1215</v>
      </c>
      <c r="BS65" s="396">
        <v>1220</v>
      </c>
      <c r="BT65" s="396">
        <v>1225</v>
      </c>
      <c r="BU65" s="396">
        <v>1229</v>
      </c>
      <c r="BV65" s="396">
        <v>1235</v>
      </c>
      <c r="BW65" s="396">
        <v>1240</v>
      </c>
      <c r="BX65" s="396">
        <v>1246</v>
      </c>
      <c r="BY65" s="396">
        <v>1253</v>
      </c>
      <c r="BZ65" s="396">
        <v>1261</v>
      </c>
      <c r="CA65" s="396">
        <v>1268</v>
      </c>
      <c r="CB65" s="396">
        <v>1277</v>
      </c>
      <c r="CC65" s="396">
        <v>1286</v>
      </c>
      <c r="CD65" s="396">
        <v>1294</v>
      </c>
      <c r="CE65" s="396">
        <v>1305</v>
      </c>
      <c r="CF65" s="396">
        <v>1316</v>
      </c>
      <c r="CG65" s="396">
        <v>1326</v>
      </c>
      <c r="CH65" s="396">
        <v>1338</v>
      </c>
      <c r="CI65" s="396">
        <v>1350</v>
      </c>
      <c r="CJ65" s="396">
        <v>1362</v>
      </c>
      <c r="CK65" s="396">
        <v>1373</v>
      </c>
      <c r="CL65" s="396">
        <v>1385</v>
      </c>
      <c r="CM65" s="396">
        <v>1397</v>
      </c>
      <c r="CN65" s="396">
        <v>1409</v>
      </c>
      <c r="CO65" s="396">
        <v>1421</v>
      </c>
    </row>
    <row r="66" spans="1:93" hidden="1" x14ac:dyDescent="0.3">
      <c r="A66" s="396">
        <v>394753</v>
      </c>
      <c r="B66" s="396" t="s">
        <v>1333</v>
      </c>
      <c r="C66" s="396">
        <v>64</v>
      </c>
      <c r="D66" s="396">
        <v>963</v>
      </c>
      <c r="E66" s="396">
        <v>966</v>
      </c>
      <c r="F66" s="396">
        <v>969</v>
      </c>
      <c r="G66" s="396">
        <v>971</v>
      </c>
      <c r="H66" s="396">
        <v>974</v>
      </c>
      <c r="I66" s="396">
        <v>977</v>
      </c>
      <c r="J66" s="396">
        <v>979</v>
      </c>
      <c r="K66" s="396">
        <v>982</v>
      </c>
      <c r="L66" s="396">
        <v>985</v>
      </c>
      <c r="M66" s="396">
        <v>988</v>
      </c>
      <c r="N66" s="396">
        <v>991</v>
      </c>
      <c r="O66" s="396">
        <v>994</v>
      </c>
      <c r="P66" s="396">
        <v>996</v>
      </c>
      <c r="Q66" s="396">
        <v>998</v>
      </c>
      <c r="R66" s="396">
        <v>1000</v>
      </c>
      <c r="S66" s="396">
        <v>1002</v>
      </c>
      <c r="T66" s="396">
        <v>1003</v>
      </c>
      <c r="U66" s="396">
        <v>1004</v>
      </c>
      <c r="V66" s="396">
        <v>1005</v>
      </c>
      <c r="W66" s="396">
        <v>1006</v>
      </c>
      <c r="X66" s="396">
        <v>1006</v>
      </c>
      <c r="Y66" s="396">
        <v>1007</v>
      </c>
      <c r="Z66" s="396">
        <v>1010</v>
      </c>
      <c r="AA66" s="396">
        <v>1012</v>
      </c>
      <c r="AB66" s="396">
        <v>1014</v>
      </c>
      <c r="AC66" s="396">
        <v>1018</v>
      </c>
      <c r="AD66" s="396">
        <v>1022</v>
      </c>
      <c r="AE66" s="396">
        <v>1025</v>
      </c>
      <c r="AF66" s="396">
        <v>1030</v>
      </c>
      <c r="AG66" s="396">
        <v>1034</v>
      </c>
      <c r="AH66" s="396">
        <v>1038</v>
      </c>
      <c r="AI66" s="396">
        <v>1042</v>
      </c>
      <c r="AJ66" s="396">
        <v>1046</v>
      </c>
      <c r="AK66" s="396">
        <v>1050</v>
      </c>
      <c r="AL66" s="396">
        <v>1053</v>
      </c>
      <c r="AM66" s="396">
        <v>1057</v>
      </c>
      <c r="AN66" s="396">
        <v>1060</v>
      </c>
      <c r="AO66" s="396">
        <v>1063</v>
      </c>
      <c r="AP66" s="396">
        <v>1067</v>
      </c>
      <c r="AQ66" s="396">
        <v>1071</v>
      </c>
      <c r="AR66" s="396">
        <v>1074</v>
      </c>
      <c r="AS66" s="396">
        <v>1078</v>
      </c>
      <c r="AT66" s="396">
        <v>1082</v>
      </c>
      <c r="AU66" s="396">
        <v>1085</v>
      </c>
      <c r="AV66" s="396">
        <v>1089</v>
      </c>
      <c r="AW66" s="396">
        <v>1092</v>
      </c>
      <c r="AX66" s="396">
        <v>1096</v>
      </c>
      <c r="AY66" s="396">
        <v>1100</v>
      </c>
      <c r="AZ66" s="396">
        <v>1104</v>
      </c>
      <c r="BA66" s="396">
        <v>1108</v>
      </c>
      <c r="BB66" s="396">
        <v>1112</v>
      </c>
      <c r="BC66" s="396">
        <v>1116</v>
      </c>
      <c r="BD66" s="396">
        <v>1121</v>
      </c>
      <c r="BE66" s="396">
        <v>1126</v>
      </c>
      <c r="BF66" s="396">
        <v>1132</v>
      </c>
      <c r="BG66" s="396">
        <v>1137</v>
      </c>
      <c r="BH66" s="396">
        <v>1143</v>
      </c>
      <c r="BI66" s="396">
        <v>1149</v>
      </c>
      <c r="BJ66" s="396">
        <v>1155</v>
      </c>
      <c r="BK66" s="396">
        <v>1161</v>
      </c>
      <c r="BL66" s="396">
        <v>1167</v>
      </c>
      <c r="BM66" s="396">
        <v>1172</v>
      </c>
      <c r="BN66" s="396">
        <v>1178</v>
      </c>
      <c r="BO66" s="396">
        <v>1184</v>
      </c>
      <c r="BP66" s="396">
        <v>1189</v>
      </c>
      <c r="BQ66" s="396">
        <v>1195</v>
      </c>
      <c r="BR66" s="396">
        <v>1200</v>
      </c>
      <c r="BS66" s="396">
        <v>1204</v>
      </c>
      <c r="BT66" s="396">
        <v>1209</v>
      </c>
      <c r="BU66" s="396">
        <v>1213</v>
      </c>
      <c r="BV66" s="396">
        <v>1217</v>
      </c>
      <c r="BW66" s="396">
        <v>1220</v>
      </c>
      <c r="BX66" s="396">
        <v>1224</v>
      </c>
      <c r="BY66" s="396">
        <v>1229</v>
      </c>
      <c r="BZ66" s="396">
        <v>1234</v>
      </c>
      <c r="CA66" s="396">
        <v>1239</v>
      </c>
      <c r="CB66" s="396">
        <v>1246</v>
      </c>
      <c r="CC66" s="396">
        <v>1254</v>
      </c>
      <c r="CD66" s="396">
        <v>1261</v>
      </c>
      <c r="CE66" s="396">
        <v>1272</v>
      </c>
      <c r="CF66" s="396">
        <v>1283</v>
      </c>
      <c r="CG66" s="396">
        <v>1294</v>
      </c>
      <c r="CH66" s="396">
        <v>1306</v>
      </c>
      <c r="CI66" s="396">
        <v>1319</v>
      </c>
      <c r="CJ66" s="396">
        <v>1332</v>
      </c>
      <c r="CK66" s="396">
        <v>1345</v>
      </c>
      <c r="CL66" s="396">
        <v>1358</v>
      </c>
      <c r="CM66" s="396">
        <v>1372</v>
      </c>
      <c r="CN66" s="396">
        <v>1385</v>
      </c>
      <c r="CO66" s="396">
        <v>1398</v>
      </c>
    </row>
    <row r="67" spans="1:93" hidden="1" x14ac:dyDescent="0.3">
      <c r="A67" s="396">
        <v>394653</v>
      </c>
      <c r="B67" s="396" t="s">
        <v>1332</v>
      </c>
      <c r="C67" s="396">
        <v>65</v>
      </c>
      <c r="D67" s="396">
        <v>951</v>
      </c>
      <c r="E67" s="396">
        <v>954</v>
      </c>
      <c r="F67" s="396">
        <v>956</v>
      </c>
      <c r="G67" s="396">
        <v>959</v>
      </c>
      <c r="H67" s="396">
        <v>962</v>
      </c>
      <c r="I67" s="396">
        <v>964</v>
      </c>
      <c r="J67" s="396">
        <v>967</v>
      </c>
      <c r="K67" s="396">
        <v>970</v>
      </c>
      <c r="L67" s="396">
        <v>973</v>
      </c>
      <c r="M67" s="396">
        <v>976</v>
      </c>
      <c r="N67" s="396">
        <v>979</v>
      </c>
      <c r="O67" s="396">
        <v>983</v>
      </c>
      <c r="P67" s="396">
        <v>986</v>
      </c>
      <c r="Q67" s="396">
        <v>990</v>
      </c>
      <c r="R67" s="396">
        <v>994</v>
      </c>
      <c r="S67" s="396">
        <v>997</v>
      </c>
      <c r="T67" s="396">
        <v>1002</v>
      </c>
      <c r="U67" s="396">
        <v>1006</v>
      </c>
      <c r="V67" s="396">
        <v>1011</v>
      </c>
      <c r="W67" s="396">
        <v>1016</v>
      </c>
      <c r="X67" s="396">
        <v>1022</v>
      </c>
      <c r="Y67" s="396">
        <v>1027</v>
      </c>
      <c r="Z67" s="396">
        <v>1032</v>
      </c>
      <c r="AA67" s="396">
        <v>1037</v>
      </c>
      <c r="AB67" s="396">
        <v>1042</v>
      </c>
      <c r="AC67" s="396">
        <v>1046</v>
      </c>
      <c r="AD67" s="396">
        <v>1050</v>
      </c>
      <c r="AE67" s="396">
        <v>1054</v>
      </c>
      <c r="AF67" s="396">
        <v>1057</v>
      </c>
      <c r="AG67" s="396">
        <v>1060</v>
      </c>
      <c r="AH67" s="396">
        <v>1062</v>
      </c>
      <c r="AI67" s="396">
        <v>1064</v>
      </c>
      <c r="AJ67" s="396">
        <v>1066</v>
      </c>
      <c r="AK67" s="396">
        <v>1067</v>
      </c>
      <c r="AL67" s="396">
        <v>1069</v>
      </c>
      <c r="AM67" s="396">
        <v>1071</v>
      </c>
      <c r="AN67" s="396">
        <v>1073</v>
      </c>
      <c r="AO67" s="396">
        <v>1075</v>
      </c>
      <c r="AP67" s="396">
        <v>1078</v>
      </c>
      <c r="AQ67" s="396">
        <v>1080</v>
      </c>
      <c r="AR67" s="396">
        <v>1083</v>
      </c>
      <c r="AS67" s="396">
        <v>1086</v>
      </c>
      <c r="AT67" s="396">
        <v>1089</v>
      </c>
      <c r="AU67" s="396">
        <v>1092</v>
      </c>
      <c r="AV67" s="396">
        <v>1095</v>
      </c>
      <c r="AW67" s="396">
        <v>1098</v>
      </c>
      <c r="AX67" s="396">
        <v>1101</v>
      </c>
      <c r="AY67" s="396">
        <v>1104</v>
      </c>
      <c r="AZ67" s="396">
        <v>1107</v>
      </c>
      <c r="BA67" s="396">
        <v>1111</v>
      </c>
      <c r="BB67" s="396">
        <v>1115</v>
      </c>
      <c r="BC67" s="396">
        <v>1118</v>
      </c>
      <c r="BD67" s="396">
        <v>1122</v>
      </c>
      <c r="BE67" s="396">
        <v>1126</v>
      </c>
      <c r="BF67" s="396">
        <v>1130</v>
      </c>
      <c r="BG67" s="396">
        <v>1134</v>
      </c>
      <c r="BH67" s="396">
        <v>1137</v>
      </c>
      <c r="BI67" s="396">
        <v>1141</v>
      </c>
      <c r="BJ67" s="396">
        <v>1144</v>
      </c>
      <c r="BK67" s="396">
        <v>1148</v>
      </c>
      <c r="BL67" s="396">
        <v>1152</v>
      </c>
      <c r="BM67" s="396">
        <v>1155</v>
      </c>
      <c r="BN67" s="396">
        <v>1158</v>
      </c>
      <c r="BO67" s="396">
        <v>1162</v>
      </c>
      <c r="BP67" s="396">
        <v>1165</v>
      </c>
      <c r="BQ67" s="396">
        <v>1169</v>
      </c>
      <c r="BR67" s="396">
        <v>1172</v>
      </c>
      <c r="BS67" s="396">
        <v>1175</v>
      </c>
      <c r="BT67" s="396">
        <v>1178</v>
      </c>
      <c r="BU67" s="396">
        <v>1181</v>
      </c>
      <c r="BV67" s="396">
        <v>1183</v>
      </c>
      <c r="BW67" s="396">
        <v>1185</v>
      </c>
      <c r="BX67" s="396">
        <v>1187</v>
      </c>
      <c r="BY67" s="396">
        <v>1189</v>
      </c>
      <c r="BZ67" s="396">
        <v>1191</v>
      </c>
      <c r="CA67" s="396">
        <v>1192</v>
      </c>
      <c r="CB67" s="396">
        <v>1195</v>
      </c>
      <c r="CC67" s="396">
        <v>1198</v>
      </c>
      <c r="CD67" s="396">
        <v>1200</v>
      </c>
      <c r="CE67" s="396">
        <v>1206</v>
      </c>
      <c r="CF67" s="396">
        <v>1211</v>
      </c>
      <c r="CG67" s="396">
        <v>1217</v>
      </c>
      <c r="CH67" s="396">
        <v>1224</v>
      </c>
      <c r="CI67" s="396">
        <v>1231</v>
      </c>
      <c r="CJ67" s="396">
        <v>1238</v>
      </c>
      <c r="CK67" s="396">
        <v>1246</v>
      </c>
      <c r="CL67" s="396">
        <v>1253</v>
      </c>
      <c r="CM67" s="396">
        <v>1261</v>
      </c>
      <c r="CN67" s="396">
        <v>1269</v>
      </c>
      <c r="CO67" s="396">
        <v>1277</v>
      </c>
    </row>
    <row r="68" spans="1:93" hidden="1" x14ac:dyDescent="0.3">
      <c r="A68" s="396">
        <v>394952</v>
      </c>
      <c r="B68" s="396" t="s">
        <v>1331</v>
      </c>
      <c r="C68" s="396">
        <v>66</v>
      </c>
      <c r="D68" s="396">
        <v>1961</v>
      </c>
      <c r="E68" s="396">
        <v>1970</v>
      </c>
      <c r="F68" s="396">
        <v>1978</v>
      </c>
      <c r="G68" s="396">
        <v>1987</v>
      </c>
      <c r="H68" s="396">
        <v>1996</v>
      </c>
      <c r="I68" s="396">
        <v>2005</v>
      </c>
      <c r="J68" s="396">
        <v>2014</v>
      </c>
      <c r="K68" s="396">
        <v>2023</v>
      </c>
      <c r="L68" s="396">
        <v>2032</v>
      </c>
      <c r="M68" s="396">
        <v>2041</v>
      </c>
      <c r="N68" s="396">
        <v>2051</v>
      </c>
      <c r="O68" s="396">
        <v>2061</v>
      </c>
      <c r="P68" s="396">
        <v>2071</v>
      </c>
      <c r="Q68" s="396">
        <v>2081</v>
      </c>
      <c r="R68" s="396">
        <v>2090</v>
      </c>
      <c r="S68" s="396">
        <v>2100</v>
      </c>
      <c r="T68" s="396">
        <v>2108</v>
      </c>
      <c r="U68" s="396">
        <v>2116</v>
      </c>
      <c r="V68" s="396">
        <v>2124</v>
      </c>
      <c r="W68" s="396">
        <v>2131</v>
      </c>
      <c r="X68" s="396">
        <v>2138</v>
      </c>
      <c r="Y68" s="396">
        <v>2146</v>
      </c>
      <c r="Z68" s="396">
        <v>2153</v>
      </c>
      <c r="AA68" s="396">
        <v>2161</v>
      </c>
      <c r="AB68" s="396">
        <v>2168</v>
      </c>
      <c r="AC68" s="396">
        <v>2177</v>
      </c>
      <c r="AD68" s="396">
        <v>2185</v>
      </c>
      <c r="AE68" s="396">
        <v>2194</v>
      </c>
      <c r="AF68" s="396">
        <v>2203</v>
      </c>
      <c r="AG68" s="396">
        <v>2213</v>
      </c>
      <c r="AH68" s="396">
        <v>2223</v>
      </c>
      <c r="AI68" s="396">
        <v>2233</v>
      </c>
      <c r="AJ68" s="396">
        <v>2243</v>
      </c>
      <c r="AK68" s="396">
        <v>2254</v>
      </c>
      <c r="AL68" s="396">
        <v>2263</v>
      </c>
      <c r="AM68" s="396">
        <v>2271</v>
      </c>
      <c r="AN68" s="396">
        <v>2280</v>
      </c>
      <c r="AO68" s="396">
        <v>2288</v>
      </c>
      <c r="AP68" s="396">
        <v>2296</v>
      </c>
      <c r="AQ68" s="396">
        <v>2303</v>
      </c>
      <c r="AR68" s="396">
        <v>2311</v>
      </c>
      <c r="AS68" s="396">
        <v>2319</v>
      </c>
      <c r="AT68" s="396">
        <v>2326</v>
      </c>
      <c r="AU68" s="396">
        <v>2334</v>
      </c>
      <c r="AV68" s="396">
        <v>2342</v>
      </c>
      <c r="AW68" s="396">
        <v>2349</v>
      </c>
      <c r="AX68" s="396">
        <v>2358</v>
      </c>
      <c r="AY68" s="396">
        <v>2366</v>
      </c>
      <c r="AZ68" s="396">
        <v>2375</v>
      </c>
      <c r="BA68" s="396">
        <v>2385</v>
      </c>
      <c r="BB68" s="396">
        <v>2395</v>
      </c>
      <c r="BC68" s="396">
        <v>2405</v>
      </c>
      <c r="BD68" s="396">
        <v>2415</v>
      </c>
      <c r="BE68" s="396">
        <v>2425</v>
      </c>
      <c r="BF68" s="396">
        <v>2435</v>
      </c>
      <c r="BG68" s="396">
        <v>2443</v>
      </c>
      <c r="BH68" s="396">
        <v>2452</v>
      </c>
      <c r="BI68" s="396">
        <v>2460</v>
      </c>
      <c r="BJ68" s="396">
        <v>2467</v>
      </c>
      <c r="BK68" s="396">
        <v>2475</v>
      </c>
      <c r="BL68" s="396">
        <v>2482</v>
      </c>
      <c r="BM68" s="396">
        <v>2488</v>
      </c>
      <c r="BN68" s="396">
        <v>2493</v>
      </c>
      <c r="BO68" s="396">
        <v>2499</v>
      </c>
      <c r="BP68" s="396">
        <v>2505</v>
      </c>
      <c r="BQ68" s="396">
        <v>2511</v>
      </c>
      <c r="BR68" s="396">
        <v>2517</v>
      </c>
      <c r="BS68" s="396">
        <v>2522</v>
      </c>
      <c r="BT68" s="396">
        <v>2527</v>
      </c>
      <c r="BU68" s="396">
        <v>2532</v>
      </c>
      <c r="BV68" s="396">
        <v>2536</v>
      </c>
      <c r="BW68" s="396">
        <v>2540</v>
      </c>
      <c r="BX68" s="396">
        <v>2544</v>
      </c>
      <c r="BY68" s="396">
        <v>2549</v>
      </c>
      <c r="BZ68" s="396">
        <v>2554</v>
      </c>
      <c r="CA68" s="396">
        <v>2559</v>
      </c>
      <c r="CB68" s="396">
        <v>2568</v>
      </c>
      <c r="CC68" s="396">
        <v>2576</v>
      </c>
      <c r="CD68" s="396">
        <v>2585</v>
      </c>
      <c r="CE68" s="396">
        <v>2601</v>
      </c>
      <c r="CF68" s="396">
        <v>2618</v>
      </c>
      <c r="CG68" s="396">
        <v>2635</v>
      </c>
      <c r="CH68" s="396">
        <v>2655</v>
      </c>
      <c r="CI68" s="396">
        <v>2676</v>
      </c>
      <c r="CJ68" s="396">
        <v>2696</v>
      </c>
      <c r="CK68" s="396">
        <v>2718</v>
      </c>
      <c r="CL68" s="396">
        <v>2740</v>
      </c>
      <c r="CM68" s="396">
        <v>2761</v>
      </c>
      <c r="CN68" s="396">
        <v>2784</v>
      </c>
      <c r="CO68" s="396">
        <v>2806</v>
      </c>
    </row>
    <row r="69" spans="1:93" hidden="1" x14ac:dyDescent="0.3">
      <c r="A69" s="396">
        <v>394318</v>
      </c>
      <c r="B69" s="396" t="s">
        <v>1330</v>
      </c>
      <c r="C69" s="396">
        <v>67</v>
      </c>
      <c r="D69" s="396">
        <v>1182</v>
      </c>
      <c r="E69" s="396">
        <v>1184</v>
      </c>
      <c r="F69" s="396">
        <v>1186</v>
      </c>
      <c r="G69" s="396">
        <v>1188</v>
      </c>
      <c r="H69" s="396">
        <v>1190</v>
      </c>
      <c r="I69" s="396">
        <v>1192</v>
      </c>
      <c r="J69" s="396">
        <v>1194</v>
      </c>
      <c r="K69" s="396">
        <v>1196</v>
      </c>
      <c r="L69" s="396">
        <v>1198</v>
      </c>
      <c r="M69" s="396">
        <v>1200</v>
      </c>
      <c r="N69" s="396">
        <v>1202</v>
      </c>
      <c r="O69" s="396">
        <v>1204</v>
      </c>
      <c r="P69" s="396">
        <v>1206</v>
      </c>
      <c r="Q69" s="396">
        <v>1208</v>
      </c>
      <c r="R69" s="396">
        <v>1210</v>
      </c>
      <c r="S69" s="396">
        <v>1212</v>
      </c>
      <c r="T69" s="396">
        <v>1214</v>
      </c>
      <c r="U69" s="396">
        <v>1217</v>
      </c>
      <c r="V69" s="396">
        <v>1219</v>
      </c>
      <c r="W69" s="396">
        <v>1222</v>
      </c>
      <c r="X69" s="396">
        <v>1225</v>
      </c>
      <c r="Y69" s="396">
        <v>1228</v>
      </c>
      <c r="Z69" s="396">
        <v>1230</v>
      </c>
      <c r="AA69" s="396">
        <v>1233</v>
      </c>
      <c r="AB69" s="396">
        <v>1236</v>
      </c>
      <c r="AC69" s="396">
        <v>1239</v>
      </c>
      <c r="AD69" s="396">
        <v>1242</v>
      </c>
      <c r="AE69" s="396">
        <v>1245</v>
      </c>
      <c r="AF69" s="396">
        <v>1248</v>
      </c>
      <c r="AG69" s="396">
        <v>1250</v>
      </c>
      <c r="AH69" s="396">
        <v>1253</v>
      </c>
      <c r="AI69" s="396">
        <v>1256</v>
      </c>
      <c r="AJ69" s="396">
        <v>1259</v>
      </c>
      <c r="AK69" s="396">
        <v>1261</v>
      </c>
      <c r="AL69" s="396">
        <v>1264</v>
      </c>
      <c r="AM69" s="396">
        <v>1267</v>
      </c>
      <c r="AN69" s="396">
        <v>1271</v>
      </c>
      <c r="AO69" s="396">
        <v>1274</v>
      </c>
      <c r="AP69" s="396">
        <v>1277</v>
      </c>
      <c r="AQ69" s="396">
        <v>1281</v>
      </c>
      <c r="AR69" s="396">
        <v>1284</v>
      </c>
      <c r="AS69" s="396">
        <v>1287</v>
      </c>
      <c r="AT69" s="396">
        <v>1290</v>
      </c>
      <c r="AU69" s="396">
        <v>1293</v>
      </c>
      <c r="AV69" s="396">
        <v>1296</v>
      </c>
      <c r="AW69" s="396">
        <v>1299</v>
      </c>
      <c r="AX69" s="396">
        <v>1302</v>
      </c>
      <c r="AY69" s="396">
        <v>1305</v>
      </c>
      <c r="AZ69" s="396">
        <v>1309</v>
      </c>
      <c r="BA69" s="396">
        <v>1312</v>
      </c>
      <c r="BB69" s="396">
        <v>1315</v>
      </c>
      <c r="BC69" s="396">
        <v>1319</v>
      </c>
      <c r="BD69" s="396">
        <v>1322</v>
      </c>
      <c r="BE69" s="396">
        <v>1326</v>
      </c>
      <c r="BF69" s="396">
        <v>1330</v>
      </c>
      <c r="BG69" s="396">
        <v>1334</v>
      </c>
      <c r="BH69" s="396">
        <v>1339</v>
      </c>
      <c r="BI69" s="396">
        <v>1343</v>
      </c>
      <c r="BJ69" s="396">
        <v>1347</v>
      </c>
      <c r="BK69" s="396">
        <v>1351</v>
      </c>
      <c r="BL69" s="396">
        <v>1356</v>
      </c>
      <c r="BM69" s="396">
        <v>1360</v>
      </c>
      <c r="BN69" s="396">
        <v>1364</v>
      </c>
      <c r="BO69" s="396">
        <v>1369</v>
      </c>
      <c r="BP69" s="396">
        <v>1373</v>
      </c>
      <c r="BQ69" s="396">
        <v>1377</v>
      </c>
      <c r="BR69" s="396">
        <v>1381</v>
      </c>
      <c r="BS69" s="396">
        <v>1384</v>
      </c>
      <c r="BT69" s="396">
        <v>1387</v>
      </c>
      <c r="BU69" s="396">
        <v>1391</v>
      </c>
      <c r="BV69" s="396">
        <v>1393</v>
      </c>
      <c r="BW69" s="396">
        <v>1396</v>
      </c>
      <c r="BX69" s="396">
        <v>1399</v>
      </c>
      <c r="BY69" s="396">
        <v>1404</v>
      </c>
      <c r="BZ69" s="396">
        <v>1409</v>
      </c>
      <c r="CA69" s="396">
        <v>1414</v>
      </c>
      <c r="CB69" s="396">
        <v>1423</v>
      </c>
      <c r="CC69" s="396">
        <v>1431</v>
      </c>
      <c r="CD69" s="396">
        <v>1440</v>
      </c>
      <c r="CE69" s="396">
        <v>1453</v>
      </c>
      <c r="CF69" s="396">
        <v>1466</v>
      </c>
      <c r="CG69" s="396">
        <v>1479</v>
      </c>
      <c r="CH69" s="396">
        <v>1494</v>
      </c>
      <c r="CI69" s="396">
        <v>1509</v>
      </c>
      <c r="CJ69" s="396">
        <v>1524</v>
      </c>
      <c r="CK69" s="396">
        <v>1540</v>
      </c>
      <c r="CL69" s="396">
        <v>1555</v>
      </c>
      <c r="CM69" s="396">
        <v>1571</v>
      </c>
      <c r="CN69" s="396">
        <v>1587</v>
      </c>
      <c r="CO69" s="396">
        <v>1602</v>
      </c>
    </row>
    <row r="70" spans="1:93" hidden="1" x14ac:dyDescent="0.3">
      <c r="A70" s="396">
        <v>394561</v>
      </c>
      <c r="B70" s="396" t="s">
        <v>1329</v>
      </c>
      <c r="C70" s="396">
        <v>68</v>
      </c>
      <c r="D70" s="396">
        <v>995</v>
      </c>
      <c r="E70" s="396">
        <v>996</v>
      </c>
      <c r="F70" s="396">
        <v>996</v>
      </c>
      <c r="G70" s="396">
        <v>997</v>
      </c>
      <c r="H70" s="396">
        <v>997</v>
      </c>
      <c r="I70" s="396">
        <v>997</v>
      </c>
      <c r="J70" s="396">
        <v>998</v>
      </c>
      <c r="K70" s="396">
        <v>998</v>
      </c>
      <c r="L70" s="396">
        <v>999</v>
      </c>
      <c r="M70" s="396">
        <v>999</v>
      </c>
      <c r="N70" s="396">
        <v>1000</v>
      </c>
      <c r="O70" s="396">
        <v>1000</v>
      </c>
      <c r="P70" s="396">
        <v>1000</v>
      </c>
      <c r="Q70" s="396">
        <v>1001</v>
      </c>
      <c r="R70" s="396">
        <v>1001</v>
      </c>
      <c r="S70" s="396">
        <v>1001</v>
      </c>
      <c r="T70" s="396">
        <v>1001</v>
      </c>
      <c r="U70" s="396">
        <v>1001</v>
      </c>
      <c r="V70" s="396">
        <v>1002</v>
      </c>
      <c r="W70" s="396">
        <v>1002</v>
      </c>
      <c r="X70" s="396">
        <v>1002</v>
      </c>
      <c r="Y70" s="396">
        <v>1002</v>
      </c>
      <c r="Z70" s="396">
        <v>1003</v>
      </c>
      <c r="AA70" s="396">
        <v>1003</v>
      </c>
      <c r="AB70" s="396">
        <v>1003</v>
      </c>
      <c r="AC70" s="396">
        <v>1004</v>
      </c>
      <c r="AD70" s="396">
        <v>1004</v>
      </c>
      <c r="AE70" s="396">
        <v>1004</v>
      </c>
      <c r="AF70" s="396">
        <v>1005</v>
      </c>
      <c r="AG70" s="396">
        <v>1006</v>
      </c>
      <c r="AH70" s="396">
        <v>1007</v>
      </c>
      <c r="AI70" s="396">
        <v>1007</v>
      </c>
      <c r="AJ70" s="396">
        <v>1008</v>
      </c>
      <c r="AK70" s="396">
        <v>1008</v>
      </c>
      <c r="AL70" s="396">
        <v>1009</v>
      </c>
      <c r="AM70" s="396">
        <v>1009</v>
      </c>
      <c r="AN70" s="396">
        <v>1010</v>
      </c>
      <c r="AO70" s="396">
        <v>1010</v>
      </c>
      <c r="AP70" s="396">
        <v>1010</v>
      </c>
      <c r="AQ70" s="396">
        <v>1011</v>
      </c>
      <c r="AR70" s="396">
        <v>1011</v>
      </c>
      <c r="AS70" s="396">
        <v>1011</v>
      </c>
      <c r="AT70" s="396">
        <v>1011</v>
      </c>
      <c r="AU70" s="396">
        <v>1011</v>
      </c>
      <c r="AV70" s="396">
        <v>1011</v>
      </c>
      <c r="AW70" s="396">
        <v>1011</v>
      </c>
      <c r="AX70" s="396">
        <v>1012</v>
      </c>
      <c r="AY70" s="396">
        <v>1013</v>
      </c>
      <c r="AZ70" s="396">
        <v>1014</v>
      </c>
      <c r="BA70" s="396">
        <v>1016</v>
      </c>
      <c r="BB70" s="396">
        <v>1017</v>
      </c>
      <c r="BC70" s="396">
        <v>1018</v>
      </c>
      <c r="BD70" s="396">
        <v>1020</v>
      </c>
      <c r="BE70" s="396">
        <v>1021</v>
      </c>
      <c r="BF70" s="396">
        <v>1023</v>
      </c>
      <c r="BG70" s="396">
        <v>1024</v>
      </c>
      <c r="BH70" s="396">
        <v>1026</v>
      </c>
      <c r="BI70" s="396">
        <v>1027</v>
      </c>
      <c r="BJ70" s="396">
        <v>1029</v>
      </c>
      <c r="BK70" s="396">
        <v>1031</v>
      </c>
      <c r="BL70" s="396">
        <v>1032</v>
      </c>
      <c r="BM70" s="396">
        <v>1035</v>
      </c>
      <c r="BN70" s="396">
        <v>1037</v>
      </c>
      <c r="BO70" s="396">
        <v>1040</v>
      </c>
      <c r="BP70" s="396">
        <v>1043</v>
      </c>
      <c r="BQ70" s="396">
        <v>1046</v>
      </c>
      <c r="BR70" s="396">
        <v>1049</v>
      </c>
      <c r="BS70" s="396">
        <v>1052</v>
      </c>
      <c r="BT70" s="396">
        <v>1056</v>
      </c>
      <c r="BU70" s="396">
        <v>1059</v>
      </c>
      <c r="BV70" s="396">
        <v>1063</v>
      </c>
      <c r="BW70" s="396">
        <v>1067</v>
      </c>
      <c r="BX70" s="396">
        <v>1071</v>
      </c>
      <c r="BY70" s="396">
        <v>1075</v>
      </c>
      <c r="BZ70" s="396">
        <v>1080</v>
      </c>
      <c r="CA70" s="396">
        <v>1085</v>
      </c>
      <c r="CB70" s="396">
        <v>1090</v>
      </c>
      <c r="CC70" s="396">
        <v>1096</v>
      </c>
      <c r="CD70" s="396">
        <v>1101</v>
      </c>
      <c r="CE70" s="396">
        <v>1108</v>
      </c>
      <c r="CF70" s="396">
        <v>1115</v>
      </c>
      <c r="CG70" s="396">
        <v>1122</v>
      </c>
      <c r="CH70" s="396">
        <v>1129</v>
      </c>
      <c r="CI70" s="396">
        <v>1135</v>
      </c>
      <c r="CJ70" s="396">
        <v>1142</v>
      </c>
      <c r="CK70" s="396">
        <v>1149</v>
      </c>
      <c r="CL70" s="396">
        <v>1156</v>
      </c>
      <c r="CM70" s="396">
        <v>1163</v>
      </c>
      <c r="CN70" s="396">
        <v>1170</v>
      </c>
      <c r="CO70" s="396">
        <v>1177</v>
      </c>
    </row>
    <row r="71" spans="1:93" hidden="1" x14ac:dyDescent="0.3">
      <c r="A71" s="396">
        <v>394367</v>
      </c>
      <c r="B71" s="396" t="s">
        <v>1328</v>
      </c>
      <c r="C71" s="396">
        <v>69</v>
      </c>
      <c r="D71" s="396">
        <v>1112</v>
      </c>
      <c r="E71" s="396">
        <v>1113</v>
      </c>
      <c r="F71" s="396">
        <v>1114</v>
      </c>
      <c r="G71" s="396">
        <v>1116</v>
      </c>
      <c r="H71" s="396">
        <v>1117</v>
      </c>
      <c r="I71" s="396">
        <v>1118</v>
      </c>
      <c r="J71" s="396">
        <v>1120</v>
      </c>
      <c r="K71" s="396">
        <v>1121</v>
      </c>
      <c r="L71" s="396">
        <v>1123</v>
      </c>
      <c r="M71" s="396">
        <v>1124</v>
      </c>
      <c r="N71" s="396">
        <v>1127</v>
      </c>
      <c r="O71" s="396">
        <v>1129</v>
      </c>
      <c r="P71" s="396">
        <v>1132</v>
      </c>
      <c r="Q71" s="396">
        <v>1134</v>
      </c>
      <c r="R71" s="396">
        <v>1136</v>
      </c>
      <c r="S71" s="396">
        <v>1138</v>
      </c>
      <c r="T71" s="396">
        <v>1140</v>
      </c>
      <c r="U71" s="396">
        <v>1142</v>
      </c>
      <c r="V71" s="396">
        <v>1144</v>
      </c>
      <c r="W71" s="396">
        <v>1146</v>
      </c>
      <c r="X71" s="396">
        <v>1148</v>
      </c>
      <c r="Y71" s="396">
        <v>1149</v>
      </c>
      <c r="Z71" s="396">
        <v>1151</v>
      </c>
      <c r="AA71" s="396">
        <v>1153</v>
      </c>
      <c r="AB71" s="396">
        <v>1155</v>
      </c>
      <c r="AC71" s="396">
        <v>1159</v>
      </c>
      <c r="AD71" s="396">
        <v>1162</v>
      </c>
      <c r="AE71" s="396">
        <v>1166</v>
      </c>
      <c r="AF71" s="396">
        <v>1171</v>
      </c>
      <c r="AG71" s="396">
        <v>1176</v>
      </c>
      <c r="AH71" s="396">
        <v>1180</v>
      </c>
      <c r="AI71" s="396">
        <v>1184</v>
      </c>
      <c r="AJ71" s="396">
        <v>1188</v>
      </c>
      <c r="AK71" s="396">
        <v>1192</v>
      </c>
      <c r="AL71" s="396">
        <v>1195</v>
      </c>
      <c r="AM71" s="396">
        <v>1197</v>
      </c>
      <c r="AN71" s="396">
        <v>1199</v>
      </c>
      <c r="AO71" s="396">
        <v>1199</v>
      </c>
      <c r="AP71" s="396">
        <v>1200</v>
      </c>
      <c r="AQ71" s="396">
        <v>1200</v>
      </c>
      <c r="AR71" s="396">
        <v>1199</v>
      </c>
      <c r="AS71" s="396">
        <v>1199</v>
      </c>
      <c r="AT71" s="396">
        <v>1198</v>
      </c>
      <c r="AU71" s="396">
        <v>1196</v>
      </c>
      <c r="AV71" s="396">
        <v>1195</v>
      </c>
      <c r="AW71" s="396">
        <v>1194</v>
      </c>
      <c r="AX71" s="396">
        <v>1194</v>
      </c>
      <c r="AY71" s="396">
        <v>1194</v>
      </c>
      <c r="AZ71" s="396">
        <v>1194</v>
      </c>
      <c r="BA71" s="396">
        <v>1195</v>
      </c>
      <c r="BB71" s="396">
        <v>1196</v>
      </c>
      <c r="BC71" s="396">
        <v>1196</v>
      </c>
      <c r="BD71" s="396">
        <v>1197</v>
      </c>
      <c r="BE71" s="396">
        <v>1197</v>
      </c>
      <c r="BF71" s="396">
        <v>1198</v>
      </c>
      <c r="BG71" s="396">
        <v>1198</v>
      </c>
      <c r="BH71" s="396">
        <v>1198</v>
      </c>
      <c r="BI71" s="396">
        <v>1198</v>
      </c>
      <c r="BJ71" s="396">
        <v>1198</v>
      </c>
      <c r="BK71" s="396">
        <v>1198</v>
      </c>
      <c r="BL71" s="396">
        <v>1199</v>
      </c>
      <c r="BM71" s="396">
        <v>1199</v>
      </c>
      <c r="BN71" s="396">
        <v>1199</v>
      </c>
      <c r="BO71" s="396">
        <v>1199</v>
      </c>
      <c r="BP71" s="396">
        <v>1199</v>
      </c>
      <c r="BQ71" s="396">
        <v>1199</v>
      </c>
      <c r="BR71" s="396">
        <v>1199</v>
      </c>
      <c r="BS71" s="396">
        <v>1198</v>
      </c>
      <c r="BT71" s="396">
        <v>1198</v>
      </c>
      <c r="BU71" s="396">
        <v>1198</v>
      </c>
      <c r="BV71" s="396">
        <v>1198</v>
      </c>
      <c r="BW71" s="396">
        <v>1198</v>
      </c>
      <c r="BX71" s="396">
        <v>1198</v>
      </c>
      <c r="BY71" s="396">
        <v>1199</v>
      </c>
      <c r="BZ71" s="396">
        <v>1200</v>
      </c>
      <c r="CA71" s="396">
        <v>1201</v>
      </c>
      <c r="CB71" s="396">
        <v>1204</v>
      </c>
      <c r="CC71" s="396">
        <v>1207</v>
      </c>
      <c r="CD71" s="396">
        <v>1210</v>
      </c>
      <c r="CE71" s="396">
        <v>1215</v>
      </c>
      <c r="CF71" s="396">
        <v>1219</v>
      </c>
      <c r="CG71" s="396">
        <v>1223</v>
      </c>
      <c r="CH71" s="396">
        <v>1228</v>
      </c>
      <c r="CI71" s="396">
        <v>1232</v>
      </c>
      <c r="CJ71" s="396">
        <v>1237</v>
      </c>
      <c r="CK71" s="396">
        <v>1241</v>
      </c>
      <c r="CL71" s="396">
        <v>1246</v>
      </c>
      <c r="CM71" s="396">
        <v>1250</v>
      </c>
      <c r="CN71" s="396">
        <v>1255</v>
      </c>
      <c r="CO71" s="396">
        <v>1260</v>
      </c>
    </row>
    <row r="72" spans="1:93" hidden="1" x14ac:dyDescent="0.3">
      <c r="A72" s="396">
        <v>394521</v>
      </c>
      <c r="B72" s="396" t="s">
        <v>1327</v>
      </c>
      <c r="C72" s="396">
        <v>70</v>
      </c>
      <c r="D72" s="396">
        <v>806</v>
      </c>
      <c r="E72" s="396">
        <v>808</v>
      </c>
      <c r="F72" s="396">
        <v>810</v>
      </c>
      <c r="G72" s="396">
        <v>812</v>
      </c>
      <c r="H72" s="396">
        <v>813</v>
      </c>
      <c r="I72" s="396">
        <v>815</v>
      </c>
      <c r="J72" s="396">
        <v>817</v>
      </c>
      <c r="K72" s="396">
        <v>818</v>
      </c>
      <c r="L72" s="396">
        <v>820</v>
      </c>
      <c r="M72" s="396">
        <v>822</v>
      </c>
      <c r="N72" s="396">
        <v>824</v>
      </c>
      <c r="O72" s="396">
        <v>826</v>
      </c>
      <c r="P72" s="396">
        <v>827</v>
      </c>
      <c r="Q72" s="396">
        <v>829</v>
      </c>
      <c r="R72" s="396">
        <v>831</v>
      </c>
      <c r="S72" s="396">
        <v>833</v>
      </c>
      <c r="T72" s="396">
        <v>835</v>
      </c>
      <c r="U72" s="396">
        <v>837</v>
      </c>
      <c r="V72" s="396">
        <v>839</v>
      </c>
      <c r="W72" s="396">
        <v>842</v>
      </c>
      <c r="X72" s="396">
        <v>845</v>
      </c>
      <c r="Y72" s="396">
        <v>848</v>
      </c>
      <c r="Z72" s="396">
        <v>851</v>
      </c>
      <c r="AA72" s="396">
        <v>853</v>
      </c>
      <c r="AB72" s="396">
        <v>856</v>
      </c>
      <c r="AC72" s="396">
        <v>859</v>
      </c>
      <c r="AD72" s="396">
        <v>861</v>
      </c>
      <c r="AE72" s="396">
        <v>864</v>
      </c>
      <c r="AF72" s="396">
        <v>866</v>
      </c>
      <c r="AG72" s="396">
        <v>868</v>
      </c>
      <c r="AH72" s="396">
        <v>871</v>
      </c>
      <c r="AI72" s="396">
        <v>872</v>
      </c>
      <c r="AJ72" s="396">
        <v>874</v>
      </c>
      <c r="AK72" s="396">
        <v>876</v>
      </c>
      <c r="AL72" s="396">
        <v>878</v>
      </c>
      <c r="AM72" s="396">
        <v>880</v>
      </c>
      <c r="AN72" s="396">
        <v>882</v>
      </c>
      <c r="AO72" s="396">
        <v>885</v>
      </c>
      <c r="AP72" s="396">
        <v>887</v>
      </c>
      <c r="AQ72" s="396">
        <v>890</v>
      </c>
      <c r="AR72" s="396">
        <v>893</v>
      </c>
      <c r="AS72" s="396">
        <v>896</v>
      </c>
      <c r="AT72" s="396">
        <v>899</v>
      </c>
      <c r="AU72" s="396">
        <v>902</v>
      </c>
      <c r="AV72" s="396">
        <v>904</v>
      </c>
      <c r="AW72" s="396">
        <v>907</v>
      </c>
      <c r="AX72" s="396">
        <v>910</v>
      </c>
      <c r="AY72" s="396">
        <v>913</v>
      </c>
      <c r="AZ72" s="396">
        <v>916</v>
      </c>
      <c r="BA72" s="396">
        <v>919</v>
      </c>
      <c r="BB72" s="396">
        <v>922</v>
      </c>
      <c r="BC72" s="396">
        <v>924</v>
      </c>
      <c r="BD72" s="396">
        <v>927</v>
      </c>
      <c r="BE72" s="396">
        <v>929</v>
      </c>
      <c r="BF72" s="396">
        <v>932</v>
      </c>
      <c r="BG72" s="396">
        <v>935</v>
      </c>
      <c r="BH72" s="396">
        <v>937</v>
      </c>
      <c r="BI72" s="396">
        <v>940</v>
      </c>
      <c r="BJ72" s="396">
        <v>943</v>
      </c>
      <c r="BK72" s="396">
        <v>946</v>
      </c>
      <c r="BL72" s="396">
        <v>949</v>
      </c>
      <c r="BM72" s="396">
        <v>953</v>
      </c>
      <c r="BN72" s="396">
        <v>956</v>
      </c>
      <c r="BO72" s="396">
        <v>960</v>
      </c>
      <c r="BP72" s="396">
        <v>964</v>
      </c>
      <c r="BQ72" s="396">
        <v>968</v>
      </c>
      <c r="BR72" s="396">
        <v>972</v>
      </c>
      <c r="BS72" s="396">
        <v>976</v>
      </c>
      <c r="BT72" s="396">
        <v>979</v>
      </c>
      <c r="BU72" s="396">
        <v>983</v>
      </c>
      <c r="BV72" s="396">
        <v>987</v>
      </c>
      <c r="BW72" s="396">
        <v>990</v>
      </c>
      <c r="BX72" s="396">
        <v>993</v>
      </c>
      <c r="BY72" s="396">
        <v>997</v>
      </c>
      <c r="BZ72" s="396">
        <v>1001</v>
      </c>
      <c r="CA72" s="396">
        <v>1004</v>
      </c>
      <c r="CB72" s="396">
        <v>1009</v>
      </c>
      <c r="CC72" s="396">
        <v>1013</v>
      </c>
      <c r="CD72" s="396">
        <v>1017</v>
      </c>
      <c r="CE72" s="396">
        <v>1023</v>
      </c>
      <c r="CF72" s="396">
        <v>1029</v>
      </c>
      <c r="CG72" s="396">
        <v>1035</v>
      </c>
      <c r="CH72" s="396">
        <v>1042</v>
      </c>
      <c r="CI72" s="396">
        <v>1048</v>
      </c>
      <c r="CJ72" s="396">
        <v>1054</v>
      </c>
      <c r="CK72" s="396">
        <v>1061</v>
      </c>
      <c r="CL72" s="396">
        <v>1067</v>
      </c>
      <c r="CM72" s="396">
        <v>1074</v>
      </c>
      <c r="CN72" s="396">
        <v>1081</v>
      </c>
      <c r="CO72" s="396">
        <v>1087</v>
      </c>
    </row>
    <row r="73" spans="1:93" hidden="1" x14ac:dyDescent="0.3">
      <c r="A73" s="396">
        <v>394648</v>
      </c>
      <c r="B73" s="396" t="s">
        <v>1326</v>
      </c>
      <c r="C73" s="396">
        <v>73</v>
      </c>
      <c r="D73" s="396">
        <v>957</v>
      </c>
      <c r="E73" s="396">
        <v>958</v>
      </c>
      <c r="F73" s="396">
        <v>959</v>
      </c>
      <c r="G73" s="396">
        <v>960</v>
      </c>
      <c r="H73" s="396">
        <v>961</v>
      </c>
      <c r="I73" s="396">
        <v>962</v>
      </c>
      <c r="J73" s="396">
        <v>963</v>
      </c>
      <c r="K73" s="396">
        <v>964</v>
      </c>
      <c r="L73" s="396">
        <v>965</v>
      </c>
      <c r="M73" s="396">
        <v>966</v>
      </c>
      <c r="N73" s="396">
        <v>968</v>
      </c>
      <c r="O73" s="396">
        <v>970</v>
      </c>
      <c r="P73" s="396">
        <v>972</v>
      </c>
      <c r="Q73" s="396">
        <v>974</v>
      </c>
      <c r="R73" s="396">
        <v>976</v>
      </c>
      <c r="S73" s="396">
        <v>978</v>
      </c>
      <c r="T73" s="396">
        <v>979</v>
      </c>
      <c r="U73" s="396">
        <v>981</v>
      </c>
      <c r="V73" s="396">
        <v>982</v>
      </c>
      <c r="W73" s="396">
        <v>983</v>
      </c>
      <c r="X73" s="396">
        <v>984</v>
      </c>
      <c r="Y73" s="396">
        <v>986</v>
      </c>
      <c r="Z73" s="396">
        <v>987</v>
      </c>
      <c r="AA73" s="396">
        <v>987</v>
      </c>
      <c r="AB73" s="396">
        <v>988</v>
      </c>
      <c r="AC73" s="396">
        <v>990</v>
      </c>
      <c r="AD73" s="396">
        <v>992</v>
      </c>
      <c r="AE73" s="396">
        <v>994</v>
      </c>
      <c r="AF73" s="396">
        <v>997</v>
      </c>
      <c r="AG73" s="396">
        <v>1001</v>
      </c>
      <c r="AH73" s="396">
        <v>1004</v>
      </c>
      <c r="AI73" s="396">
        <v>1008</v>
      </c>
      <c r="AJ73" s="396">
        <v>1012</v>
      </c>
      <c r="AK73" s="396">
        <v>1015</v>
      </c>
      <c r="AL73" s="396">
        <v>1019</v>
      </c>
      <c r="AM73" s="396">
        <v>1022</v>
      </c>
      <c r="AN73" s="396">
        <v>1026</v>
      </c>
      <c r="AO73" s="396">
        <v>1029</v>
      </c>
      <c r="AP73" s="396">
        <v>1032</v>
      </c>
      <c r="AQ73" s="396">
        <v>1035</v>
      </c>
      <c r="AR73" s="396">
        <v>1038</v>
      </c>
      <c r="AS73" s="396">
        <v>1040</v>
      </c>
      <c r="AT73" s="396">
        <v>1043</v>
      </c>
      <c r="AU73" s="396">
        <v>1045</v>
      </c>
      <c r="AV73" s="396">
        <v>1047</v>
      </c>
      <c r="AW73" s="396">
        <v>1050</v>
      </c>
      <c r="AX73" s="396">
        <v>1052</v>
      </c>
      <c r="AY73" s="396">
        <v>1054</v>
      </c>
      <c r="AZ73" s="396">
        <v>1057</v>
      </c>
      <c r="BA73" s="396">
        <v>1060</v>
      </c>
      <c r="BB73" s="396">
        <v>1063</v>
      </c>
      <c r="BC73" s="396">
        <v>1066</v>
      </c>
      <c r="BD73" s="396">
        <v>1069</v>
      </c>
      <c r="BE73" s="396">
        <v>1073</v>
      </c>
      <c r="BF73" s="396">
        <v>1076</v>
      </c>
      <c r="BG73" s="396">
        <v>1080</v>
      </c>
      <c r="BH73" s="396">
        <v>1084</v>
      </c>
      <c r="BI73" s="396">
        <v>1088</v>
      </c>
      <c r="BJ73" s="396">
        <v>1093</v>
      </c>
      <c r="BK73" s="396">
        <v>1097</v>
      </c>
      <c r="BL73" s="396">
        <v>1102</v>
      </c>
      <c r="BM73" s="396">
        <v>1107</v>
      </c>
      <c r="BN73" s="396">
        <v>1111</v>
      </c>
      <c r="BO73" s="396">
        <v>1116</v>
      </c>
      <c r="BP73" s="396">
        <v>1121</v>
      </c>
      <c r="BQ73" s="396">
        <v>1125</v>
      </c>
      <c r="BR73" s="396">
        <v>1130</v>
      </c>
      <c r="BS73" s="396">
        <v>1134</v>
      </c>
      <c r="BT73" s="396">
        <v>1138</v>
      </c>
      <c r="BU73" s="396">
        <v>1143</v>
      </c>
      <c r="BV73" s="396">
        <v>1147</v>
      </c>
      <c r="BW73" s="396">
        <v>1151</v>
      </c>
      <c r="BX73" s="396">
        <v>1155</v>
      </c>
      <c r="BY73" s="396">
        <v>1160</v>
      </c>
      <c r="BZ73" s="396">
        <v>1164</v>
      </c>
      <c r="CA73" s="396">
        <v>1169</v>
      </c>
      <c r="CB73" s="396">
        <v>1176</v>
      </c>
      <c r="CC73" s="396">
        <v>1182</v>
      </c>
      <c r="CD73" s="396">
        <v>1189</v>
      </c>
      <c r="CE73" s="396">
        <v>1198</v>
      </c>
      <c r="CF73" s="396">
        <v>1207</v>
      </c>
      <c r="CG73" s="396">
        <v>1217</v>
      </c>
      <c r="CH73" s="396">
        <v>1227</v>
      </c>
      <c r="CI73" s="396">
        <v>1237</v>
      </c>
      <c r="CJ73" s="396">
        <v>1248</v>
      </c>
      <c r="CK73" s="396">
        <v>1258</v>
      </c>
      <c r="CL73" s="396">
        <v>1269</v>
      </c>
      <c r="CM73" s="396">
        <v>1280</v>
      </c>
      <c r="CN73" s="396">
        <v>1290</v>
      </c>
      <c r="CO73" s="396">
        <v>1301</v>
      </c>
    </row>
    <row r="74" spans="1:93" hidden="1" x14ac:dyDescent="0.3">
      <c r="A74" s="396">
        <v>394304</v>
      </c>
      <c r="B74" s="396" t="s">
        <v>1325</v>
      </c>
      <c r="C74" s="396">
        <v>74</v>
      </c>
      <c r="D74" s="396">
        <v>783</v>
      </c>
      <c r="E74" s="396">
        <v>786</v>
      </c>
      <c r="F74" s="396">
        <v>789</v>
      </c>
      <c r="G74" s="396">
        <v>793</v>
      </c>
      <c r="H74" s="396">
        <v>796</v>
      </c>
      <c r="I74" s="396">
        <v>800</v>
      </c>
      <c r="J74" s="396">
        <v>803</v>
      </c>
      <c r="K74" s="396">
        <v>806</v>
      </c>
      <c r="L74" s="396">
        <v>810</v>
      </c>
      <c r="M74" s="396">
        <v>813</v>
      </c>
      <c r="N74" s="396">
        <v>817</v>
      </c>
      <c r="O74" s="396">
        <v>820</v>
      </c>
      <c r="P74" s="396">
        <v>824</v>
      </c>
      <c r="Q74" s="396">
        <v>827</v>
      </c>
      <c r="R74" s="396">
        <v>829</v>
      </c>
      <c r="S74" s="396">
        <v>832</v>
      </c>
      <c r="T74" s="396">
        <v>834</v>
      </c>
      <c r="U74" s="396">
        <v>837</v>
      </c>
      <c r="V74" s="396">
        <v>839</v>
      </c>
      <c r="W74" s="396">
        <v>841</v>
      </c>
      <c r="X74" s="396">
        <v>842</v>
      </c>
      <c r="Y74" s="396">
        <v>844</v>
      </c>
      <c r="Z74" s="396">
        <v>845</v>
      </c>
      <c r="AA74" s="396">
        <v>846</v>
      </c>
      <c r="AB74" s="396">
        <v>848</v>
      </c>
      <c r="AC74" s="396">
        <v>849</v>
      </c>
      <c r="AD74" s="396">
        <v>851</v>
      </c>
      <c r="AE74" s="396">
        <v>852</v>
      </c>
      <c r="AF74" s="396">
        <v>853</v>
      </c>
      <c r="AG74" s="396">
        <v>855</v>
      </c>
      <c r="AH74" s="396">
        <v>856</v>
      </c>
      <c r="AI74" s="396">
        <v>858</v>
      </c>
      <c r="AJ74" s="396">
        <v>859</v>
      </c>
      <c r="AK74" s="396">
        <v>860</v>
      </c>
      <c r="AL74" s="396">
        <v>862</v>
      </c>
      <c r="AM74" s="396">
        <v>864</v>
      </c>
      <c r="AN74" s="396">
        <v>865</v>
      </c>
      <c r="AO74" s="396">
        <v>867</v>
      </c>
      <c r="AP74" s="396">
        <v>868</v>
      </c>
      <c r="AQ74" s="396">
        <v>869</v>
      </c>
      <c r="AR74" s="396">
        <v>871</v>
      </c>
      <c r="AS74" s="396">
        <v>872</v>
      </c>
      <c r="AT74" s="396">
        <v>873</v>
      </c>
      <c r="AU74" s="396">
        <v>874</v>
      </c>
      <c r="AV74" s="396">
        <v>876</v>
      </c>
      <c r="AW74" s="396">
        <v>877</v>
      </c>
      <c r="AX74" s="396">
        <v>879</v>
      </c>
      <c r="AY74" s="396">
        <v>880</v>
      </c>
      <c r="AZ74" s="396">
        <v>882</v>
      </c>
      <c r="BA74" s="396">
        <v>883</v>
      </c>
      <c r="BB74" s="396">
        <v>885</v>
      </c>
      <c r="BC74" s="396">
        <v>886</v>
      </c>
      <c r="BD74" s="396">
        <v>888</v>
      </c>
      <c r="BE74" s="396">
        <v>890</v>
      </c>
      <c r="BF74" s="396">
        <v>892</v>
      </c>
      <c r="BG74" s="396">
        <v>894</v>
      </c>
      <c r="BH74" s="396">
        <v>896</v>
      </c>
      <c r="BI74" s="396">
        <v>898</v>
      </c>
      <c r="BJ74" s="396">
        <v>900</v>
      </c>
      <c r="BK74" s="396">
        <v>902</v>
      </c>
      <c r="BL74" s="396">
        <v>904</v>
      </c>
      <c r="BM74" s="396">
        <v>906</v>
      </c>
      <c r="BN74" s="396">
        <v>908</v>
      </c>
      <c r="BO74" s="396">
        <v>911</v>
      </c>
      <c r="BP74" s="396">
        <v>914</v>
      </c>
      <c r="BQ74" s="396">
        <v>917</v>
      </c>
      <c r="BR74" s="396">
        <v>920</v>
      </c>
      <c r="BS74" s="396">
        <v>922</v>
      </c>
      <c r="BT74" s="396">
        <v>925</v>
      </c>
      <c r="BU74" s="396">
        <v>928</v>
      </c>
      <c r="BV74" s="396">
        <v>932</v>
      </c>
      <c r="BW74" s="396">
        <v>935</v>
      </c>
      <c r="BX74" s="396">
        <v>938</v>
      </c>
      <c r="BY74" s="396">
        <v>941</v>
      </c>
      <c r="BZ74" s="396">
        <v>944</v>
      </c>
      <c r="CA74" s="396">
        <v>948</v>
      </c>
      <c r="CB74" s="396">
        <v>951</v>
      </c>
      <c r="CC74" s="396">
        <v>955</v>
      </c>
      <c r="CD74" s="396">
        <v>958</v>
      </c>
      <c r="CE74" s="396">
        <v>964</v>
      </c>
      <c r="CF74" s="396">
        <v>970</v>
      </c>
      <c r="CG74" s="396">
        <v>976</v>
      </c>
      <c r="CH74" s="396">
        <v>983</v>
      </c>
      <c r="CI74" s="396">
        <v>990</v>
      </c>
      <c r="CJ74" s="396">
        <v>997</v>
      </c>
      <c r="CK74" s="396">
        <v>1004</v>
      </c>
      <c r="CL74" s="396">
        <v>1012</v>
      </c>
      <c r="CM74" s="396">
        <v>1019</v>
      </c>
      <c r="CN74" s="396">
        <v>1026</v>
      </c>
      <c r="CO74" s="396">
        <v>1034</v>
      </c>
    </row>
    <row r="75" spans="1:93" hidden="1" x14ac:dyDescent="0.3">
      <c r="A75" s="396">
        <v>753906</v>
      </c>
      <c r="B75" s="396" t="s">
        <v>1324</v>
      </c>
      <c r="C75" s="396">
        <v>75</v>
      </c>
      <c r="D75" s="396">
        <v>1276</v>
      </c>
      <c r="E75" s="396">
        <v>1285</v>
      </c>
      <c r="F75" s="396">
        <v>1295</v>
      </c>
      <c r="G75" s="396">
        <v>1304</v>
      </c>
      <c r="H75" s="396">
        <v>1313</v>
      </c>
      <c r="I75" s="396">
        <v>1323</v>
      </c>
      <c r="J75" s="396">
        <v>1332</v>
      </c>
      <c r="K75" s="396">
        <v>1341</v>
      </c>
      <c r="L75" s="396">
        <v>1350</v>
      </c>
      <c r="M75" s="396">
        <v>1360</v>
      </c>
      <c r="N75" s="396">
        <v>1368</v>
      </c>
      <c r="O75" s="396">
        <v>1376</v>
      </c>
      <c r="P75" s="396">
        <v>1385</v>
      </c>
      <c r="Q75" s="396">
        <v>1393</v>
      </c>
      <c r="R75" s="396">
        <v>1401</v>
      </c>
      <c r="S75" s="396">
        <v>1410</v>
      </c>
      <c r="T75" s="396">
        <v>1417</v>
      </c>
      <c r="U75" s="396">
        <v>1424</v>
      </c>
      <c r="V75" s="396">
        <v>1432</v>
      </c>
      <c r="W75" s="396">
        <v>1439</v>
      </c>
      <c r="X75" s="396">
        <v>1445</v>
      </c>
      <c r="Y75" s="396">
        <v>1452</v>
      </c>
      <c r="Z75" s="396">
        <v>1458</v>
      </c>
      <c r="AA75" s="396">
        <v>1463</v>
      </c>
      <c r="AB75" s="396">
        <v>1468</v>
      </c>
      <c r="AC75" s="396">
        <v>1472</v>
      </c>
      <c r="AD75" s="396">
        <v>1476</v>
      </c>
      <c r="AE75" s="396">
        <v>1480</v>
      </c>
      <c r="AF75" s="396">
        <v>1484</v>
      </c>
      <c r="AG75" s="396">
        <v>1488</v>
      </c>
      <c r="AH75" s="396">
        <v>1492</v>
      </c>
      <c r="AI75" s="396">
        <v>1495</v>
      </c>
      <c r="AJ75" s="396">
        <v>1499</v>
      </c>
      <c r="AK75" s="396">
        <v>1503</v>
      </c>
      <c r="AL75" s="396">
        <v>1507</v>
      </c>
      <c r="AM75" s="396">
        <v>1511</v>
      </c>
      <c r="AN75" s="396">
        <v>1515</v>
      </c>
      <c r="AO75" s="396">
        <v>1519</v>
      </c>
      <c r="AP75" s="396">
        <v>1523</v>
      </c>
      <c r="AQ75" s="396">
        <v>1527</v>
      </c>
      <c r="AR75" s="396">
        <v>1531</v>
      </c>
      <c r="AS75" s="396">
        <v>1535</v>
      </c>
      <c r="AT75" s="396">
        <v>1539</v>
      </c>
      <c r="AU75" s="396">
        <v>1542</v>
      </c>
      <c r="AV75" s="396">
        <v>1546</v>
      </c>
      <c r="AW75" s="396">
        <v>1550</v>
      </c>
      <c r="AX75" s="396">
        <v>1554</v>
      </c>
      <c r="AY75" s="396">
        <v>1558</v>
      </c>
      <c r="AZ75" s="396">
        <v>1563</v>
      </c>
      <c r="BA75" s="396">
        <v>1568</v>
      </c>
      <c r="BB75" s="396">
        <v>1573</v>
      </c>
      <c r="BC75" s="396">
        <v>1578</v>
      </c>
      <c r="BD75" s="396">
        <v>1583</v>
      </c>
      <c r="BE75" s="396">
        <v>1589</v>
      </c>
      <c r="BF75" s="396">
        <v>1594</v>
      </c>
      <c r="BG75" s="396">
        <v>1599</v>
      </c>
      <c r="BH75" s="396">
        <v>1603</v>
      </c>
      <c r="BI75" s="396">
        <v>1608</v>
      </c>
      <c r="BJ75" s="396">
        <v>1613</v>
      </c>
      <c r="BK75" s="396">
        <v>1618</v>
      </c>
      <c r="BL75" s="396">
        <v>1623</v>
      </c>
      <c r="BM75" s="396">
        <v>1628</v>
      </c>
      <c r="BN75" s="396">
        <v>1633</v>
      </c>
      <c r="BO75" s="396">
        <v>1639</v>
      </c>
      <c r="BP75" s="396">
        <v>1644</v>
      </c>
      <c r="BQ75" s="396">
        <v>1650</v>
      </c>
      <c r="BR75" s="396">
        <v>1656</v>
      </c>
      <c r="BS75" s="396">
        <v>1660</v>
      </c>
      <c r="BT75" s="396">
        <v>1664</v>
      </c>
      <c r="BU75" s="396">
        <v>1669</v>
      </c>
      <c r="BV75" s="396">
        <v>1672</v>
      </c>
      <c r="BW75" s="396">
        <v>1676</v>
      </c>
      <c r="BX75" s="396">
        <v>1679</v>
      </c>
      <c r="BY75" s="396">
        <v>1684</v>
      </c>
      <c r="BZ75" s="396">
        <v>1689</v>
      </c>
      <c r="CA75" s="396">
        <v>1693</v>
      </c>
      <c r="CB75" s="396">
        <v>1701</v>
      </c>
      <c r="CC75" s="396">
        <v>1708</v>
      </c>
      <c r="CD75" s="396">
        <v>1715</v>
      </c>
      <c r="CE75" s="396">
        <v>1729</v>
      </c>
      <c r="CF75" s="396">
        <v>1742</v>
      </c>
      <c r="CG75" s="396">
        <v>1756</v>
      </c>
      <c r="CH75" s="396">
        <v>1774</v>
      </c>
      <c r="CI75" s="396">
        <v>1792</v>
      </c>
      <c r="CJ75" s="396">
        <v>1809</v>
      </c>
      <c r="CK75" s="396">
        <v>1828</v>
      </c>
      <c r="CL75" s="396">
        <v>1846</v>
      </c>
      <c r="CM75" s="396">
        <v>1865</v>
      </c>
      <c r="CN75" s="396">
        <v>1884</v>
      </c>
      <c r="CO75" s="396">
        <v>1903</v>
      </c>
    </row>
    <row r="76" spans="1:93" hidden="1" x14ac:dyDescent="0.3">
      <c r="A76" s="396">
        <v>394798</v>
      </c>
      <c r="B76" s="396" t="s">
        <v>1323</v>
      </c>
      <c r="C76" s="396">
        <v>76</v>
      </c>
      <c r="D76" s="396">
        <v>813</v>
      </c>
      <c r="E76" s="396">
        <v>814</v>
      </c>
      <c r="F76" s="396">
        <v>815</v>
      </c>
      <c r="G76" s="396">
        <v>816</v>
      </c>
      <c r="H76" s="396">
        <v>817</v>
      </c>
      <c r="I76" s="396">
        <v>818</v>
      </c>
      <c r="J76" s="396">
        <v>819</v>
      </c>
      <c r="K76" s="396">
        <v>820</v>
      </c>
      <c r="L76" s="396">
        <v>821</v>
      </c>
      <c r="M76" s="396">
        <v>822</v>
      </c>
      <c r="N76" s="396">
        <v>823</v>
      </c>
      <c r="O76" s="396">
        <v>824</v>
      </c>
      <c r="P76" s="396">
        <v>825</v>
      </c>
      <c r="Q76" s="396">
        <v>826</v>
      </c>
      <c r="R76" s="396">
        <v>827</v>
      </c>
      <c r="S76" s="396">
        <v>828</v>
      </c>
      <c r="T76" s="396">
        <v>828</v>
      </c>
      <c r="U76" s="396">
        <v>829</v>
      </c>
      <c r="V76" s="396">
        <v>830</v>
      </c>
      <c r="W76" s="396">
        <v>831</v>
      </c>
      <c r="X76" s="396">
        <v>832</v>
      </c>
      <c r="Y76" s="396">
        <v>833</v>
      </c>
      <c r="Z76" s="396">
        <v>833</v>
      </c>
      <c r="AA76" s="396">
        <v>833</v>
      </c>
      <c r="AB76" s="396">
        <v>834</v>
      </c>
      <c r="AC76" s="396">
        <v>834</v>
      </c>
      <c r="AD76" s="396">
        <v>835</v>
      </c>
      <c r="AE76" s="396">
        <v>835</v>
      </c>
      <c r="AF76" s="396">
        <v>836</v>
      </c>
      <c r="AG76" s="396">
        <v>837</v>
      </c>
      <c r="AH76" s="396">
        <v>838</v>
      </c>
      <c r="AI76" s="396">
        <v>839</v>
      </c>
      <c r="AJ76" s="396">
        <v>840</v>
      </c>
      <c r="AK76" s="396">
        <v>841</v>
      </c>
      <c r="AL76" s="396">
        <v>842</v>
      </c>
      <c r="AM76" s="396">
        <v>843</v>
      </c>
      <c r="AN76" s="396">
        <v>844</v>
      </c>
      <c r="AO76" s="396">
        <v>845</v>
      </c>
      <c r="AP76" s="396">
        <v>846</v>
      </c>
      <c r="AQ76" s="396">
        <v>847</v>
      </c>
      <c r="AR76" s="396">
        <v>848</v>
      </c>
      <c r="AS76" s="396">
        <v>849</v>
      </c>
      <c r="AT76" s="396">
        <v>850</v>
      </c>
      <c r="AU76" s="396">
        <v>851</v>
      </c>
      <c r="AV76" s="396">
        <v>851</v>
      </c>
      <c r="AW76" s="396">
        <v>852</v>
      </c>
      <c r="AX76" s="396">
        <v>853</v>
      </c>
      <c r="AY76" s="396">
        <v>853</v>
      </c>
      <c r="AZ76" s="396">
        <v>854</v>
      </c>
      <c r="BA76" s="396">
        <v>854</v>
      </c>
      <c r="BB76" s="396">
        <v>855</v>
      </c>
      <c r="BC76" s="396">
        <v>856</v>
      </c>
      <c r="BD76" s="396">
        <v>857</v>
      </c>
      <c r="BE76" s="396">
        <v>858</v>
      </c>
      <c r="BF76" s="396">
        <v>859</v>
      </c>
      <c r="BG76" s="396">
        <v>861</v>
      </c>
      <c r="BH76" s="396">
        <v>862</v>
      </c>
      <c r="BI76" s="396">
        <v>864</v>
      </c>
      <c r="BJ76" s="396">
        <v>866</v>
      </c>
      <c r="BK76" s="396">
        <v>868</v>
      </c>
      <c r="BL76" s="396">
        <v>870</v>
      </c>
      <c r="BM76" s="396">
        <v>872</v>
      </c>
      <c r="BN76" s="396">
        <v>873</v>
      </c>
      <c r="BO76" s="396">
        <v>875</v>
      </c>
      <c r="BP76" s="396">
        <v>877</v>
      </c>
      <c r="BQ76" s="396">
        <v>878</v>
      </c>
      <c r="BR76" s="396">
        <v>880</v>
      </c>
      <c r="BS76" s="396">
        <v>882</v>
      </c>
      <c r="BT76" s="396">
        <v>883</v>
      </c>
      <c r="BU76" s="396">
        <v>885</v>
      </c>
      <c r="BV76" s="396">
        <v>887</v>
      </c>
      <c r="BW76" s="396">
        <v>889</v>
      </c>
      <c r="BX76" s="396">
        <v>890</v>
      </c>
      <c r="BY76" s="396">
        <v>893</v>
      </c>
      <c r="BZ76" s="396">
        <v>896</v>
      </c>
      <c r="CA76" s="396">
        <v>898</v>
      </c>
      <c r="CB76" s="396">
        <v>902</v>
      </c>
      <c r="CC76" s="396">
        <v>906</v>
      </c>
      <c r="CD76" s="396">
        <v>909</v>
      </c>
      <c r="CE76" s="396">
        <v>915</v>
      </c>
      <c r="CF76" s="396">
        <v>920</v>
      </c>
      <c r="CG76" s="396">
        <v>925</v>
      </c>
      <c r="CH76" s="396">
        <v>932</v>
      </c>
      <c r="CI76" s="396">
        <v>938</v>
      </c>
      <c r="CJ76" s="396">
        <v>944</v>
      </c>
      <c r="CK76" s="396">
        <v>950</v>
      </c>
      <c r="CL76" s="396">
        <v>956</v>
      </c>
      <c r="CM76" s="396">
        <v>962</v>
      </c>
      <c r="CN76" s="396">
        <v>968</v>
      </c>
      <c r="CO76" s="396">
        <v>975</v>
      </c>
    </row>
    <row r="77" spans="1:93" hidden="1" x14ac:dyDescent="0.3">
      <c r="A77" s="396">
        <v>395134</v>
      </c>
      <c r="B77" s="396" t="s">
        <v>1192</v>
      </c>
      <c r="C77" s="396">
        <v>77</v>
      </c>
      <c r="D77" s="396">
        <v>1326</v>
      </c>
      <c r="E77" s="396">
        <v>1332</v>
      </c>
      <c r="F77" s="396">
        <v>1338</v>
      </c>
      <c r="G77" s="396">
        <v>1344</v>
      </c>
      <c r="H77" s="396">
        <v>1351</v>
      </c>
      <c r="I77" s="396">
        <v>1357</v>
      </c>
      <c r="J77" s="396">
        <v>1363</v>
      </c>
      <c r="K77" s="396">
        <v>1370</v>
      </c>
      <c r="L77" s="396">
        <v>1376</v>
      </c>
      <c r="M77" s="396">
        <v>1382</v>
      </c>
      <c r="N77" s="396">
        <v>1390</v>
      </c>
      <c r="O77" s="396">
        <v>1397</v>
      </c>
      <c r="P77" s="396">
        <v>1405</v>
      </c>
      <c r="Q77" s="396">
        <v>1414</v>
      </c>
      <c r="R77" s="396">
        <v>1423</v>
      </c>
      <c r="S77" s="396">
        <v>1431</v>
      </c>
      <c r="T77" s="396">
        <v>1440</v>
      </c>
      <c r="U77" s="396">
        <v>1449</v>
      </c>
      <c r="V77" s="396">
        <v>1458</v>
      </c>
      <c r="W77" s="396">
        <v>1468</v>
      </c>
      <c r="X77" s="396">
        <v>1478</v>
      </c>
      <c r="Y77" s="396">
        <v>1489</v>
      </c>
      <c r="Z77" s="396">
        <v>1499</v>
      </c>
      <c r="AA77" s="396">
        <v>1509</v>
      </c>
      <c r="AB77" s="396">
        <v>1519</v>
      </c>
      <c r="AC77" s="396">
        <v>1529</v>
      </c>
      <c r="AD77" s="396">
        <v>1539</v>
      </c>
      <c r="AE77" s="396">
        <v>1549</v>
      </c>
      <c r="AF77" s="396">
        <v>1559</v>
      </c>
      <c r="AG77" s="396">
        <v>1570</v>
      </c>
      <c r="AH77" s="396">
        <v>1580</v>
      </c>
      <c r="AI77" s="396">
        <v>1591</v>
      </c>
      <c r="AJ77" s="396">
        <v>1602</v>
      </c>
      <c r="AK77" s="396">
        <v>1613</v>
      </c>
      <c r="AL77" s="396">
        <v>1625</v>
      </c>
      <c r="AM77" s="396">
        <v>1637</v>
      </c>
      <c r="AN77" s="396">
        <v>1648</v>
      </c>
      <c r="AO77" s="396">
        <v>1660</v>
      </c>
      <c r="AP77" s="396">
        <v>1672</v>
      </c>
      <c r="AQ77" s="396">
        <v>1685</v>
      </c>
      <c r="AR77" s="396">
        <v>1696</v>
      </c>
      <c r="AS77" s="396">
        <v>1707</v>
      </c>
      <c r="AT77" s="396">
        <v>1718</v>
      </c>
      <c r="AU77" s="396">
        <v>1727</v>
      </c>
      <c r="AV77" s="396">
        <v>1737</v>
      </c>
      <c r="AW77" s="396">
        <v>1746</v>
      </c>
      <c r="AX77" s="396">
        <v>1755</v>
      </c>
      <c r="AY77" s="396">
        <v>1764</v>
      </c>
      <c r="AZ77" s="396">
        <v>1773</v>
      </c>
      <c r="BA77" s="396">
        <v>1781</v>
      </c>
      <c r="BB77" s="396">
        <v>1790</v>
      </c>
      <c r="BC77" s="396">
        <v>1799</v>
      </c>
      <c r="BD77" s="396">
        <v>1808</v>
      </c>
      <c r="BE77" s="396">
        <v>1816</v>
      </c>
      <c r="BF77" s="396">
        <v>1825</v>
      </c>
      <c r="BG77" s="396">
        <v>1833</v>
      </c>
      <c r="BH77" s="396">
        <v>1842</v>
      </c>
      <c r="BI77" s="396">
        <v>1850</v>
      </c>
      <c r="BJ77" s="396">
        <v>1858</v>
      </c>
      <c r="BK77" s="396">
        <v>1867</v>
      </c>
      <c r="BL77" s="396">
        <v>1875</v>
      </c>
      <c r="BM77" s="396">
        <v>1883</v>
      </c>
      <c r="BN77" s="396">
        <v>1891</v>
      </c>
      <c r="BO77" s="396">
        <v>1899</v>
      </c>
      <c r="BP77" s="396">
        <v>1908</v>
      </c>
      <c r="BQ77" s="396">
        <v>1917</v>
      </c>
      <c r="BR77" s="396">
        <v>1926</v>
      </c>
      <c r="BS77" s="396">
        <v>1935</v>
      </c>
      <c r="BT77" s="396">
        <v>1945</v>
      </c>
      <c r="BU77" s="396">
        <v>1954</v>
      </c>
      <c r="BV77" s="396">
        <v>1963</v>
      </c>
      <c r="BW77" s="396">
        <v>1972</v>
      </c>
      <c r="BX77" s="396">
        <v>1980</v>
      </c>
      <c r="BY77" s="396">
        <v>1990</v>
      </c>
      <c r="BZ77" s="396">
        <v>2000</v>
      </c>
      <c r="CA77" s="396">
        <v>2011</v>
      </c>
      <c r="CB77" s="396">
        <v>2024</v>
      </c>
      <c r="CC77" s="396">
        <v>2038</v>
      </c>
      <c r="CD77" s="396">
        <v>2051</v>
      </c>
      <c r="CE77" s="396">
        <v>2072</v>
      </c>
      <c r="CF77" s="396">
        <v>2093</v>
      </c>
      <c r="CG77" s="396">
        <v>2114</v>
      </c>
      <c r="CH77" s="396">
        <v>2138</v>
      </c>
      <c r="CI77" s="396">
        <v>2163</v>
      </c>
      <c r="CJ77" s="396">
        <v>2187</v>
      </c>
      <c r="CK77" s="396">
        <v>2213</v>
      </c>
      <c r="CL77" s="396">
        <v>2238</v>
      </c>
      <c r="CM77" s="396">
        <v>2264</v>
      </c>
      <c r="CN77" s="396">
        <v>2290</v>
      </c>
      <c r="CO77" s="396">
        <v>2317</v>
      </c>
    </row>
    <row r="78" spans="1:93" hidden="1" x14ac:dyDescent="0.3">
      <c r="A78" s="396">
        <v>394457</v>
      </c>
      <c r="B78" s="396" t="s">
        <v>1322</v>
      </c>
      <c r="C78" s="396">
        <v>78</v>
      </c>
      <c r="D78" s="396">
        <v>1159</v>
      </c>
      <c r="E78" s="396">
        <v>1165</v>
      </c>
      <c r="F78" s="396">
        <v>1170</v>
      </c>
      <c r="G78" s="396">
        <v>1176</v>
      </c>
      <c r="H78" s="396">
        <v>1181</v>
      </c>
      <c r="I78" s="396">
        <v>1187</v>
      </c>
      <c r="J78" s="396">
        <v>1192</v>
      </c>
      <c r="K78" s="396">
        <v>1198</v>
      </c>
      <c r="L78" s="396">
        <v>1204</v>
      </c>
      <c r="M78" s="396">
        <v>1209</v>
      </c>
      <c r="N78" s="396">
        <v>1214</v>
      </c>
      <c r="O78" s="396">
        <v>1220</v>
      </c>
      <c r="P78" s="396">
        <v>1225</v>
      </c>
      <c r="Q78" s="396">
        <v>1230</v>
      </c>
      <c r="R78" s="396">
        <v>1235</v>
      </c>
      <c r="S78" s="396">
        <v>1240</v>
      </c>
      <c r="T78" s="396">
        <v>1243</v>
      </c>
      <c r="U78" s="396">
        <v>1247</v>
      </c>
      <c r="V78" s="396">
        <v>1251</v>
      </c>
      <c r="W78" s="396">
        <v>1255</v>
      </c>
      <c r="X78" s="396">
        <v>1259</v>
      </c>
      <c r="Y78" s="396">
        <v>1263</v>
      </c>
      <c r="Z78" s="396">
        <v>1268</v>
      </c>
      <c r="AA78" s="396">
        <v>1272</v>
      </c>
      <c r="AB78" s="396">
        <v>1277</v>
      </c>
      <c r="AC78" s="396">
        <v>1282</v>
      </c>
      <c r="AD78" s="396">
        <v>1288</v>
      </c>
      <c r="AE78" s="396">
        <v>1293</v>
      </c>
      <c r="AF78" s="396">
        <v>1299</v>
      </c>
      <c r="AG78" s="396">
        <v>1305</v>
      </c>
      <c r="AH78" s="396">
        <v>1310</v>
      </c>
      <c r="AI78" s="396">
        <v>1315</v>
      </c>
      <c r="AJ78" s="396">
        <v>1320</v>
      </c>
      <c r="AK78" s="396">
        <v>1325</v>
      </c>
      <c r="AL78" s="396">
        <v>1329</v>
      </c>
      <c r="AM78" s="396">
        <v>1334</v>
      </c>
      <c r="AN78" s="396">
        <v>1338</v>
      </c>
      <c r="AO78" s="396">
        <v>1343</v>
      </c>
      <c r="AP78" s="396">
        <v>1348</v>
      </c>
      <c r="AQ78" s="396">
        <v>1352</v>
      </c>
      <c r="AR78" s="396">
        <v>1357</v>
      </c>
      <c r="AS78" s="396">
        <v>1362</v>
      </c>
      <c r="AT78" s="396">
        <v>1366</v>
      </c>
      <c r="AU78" s="396">
        <v>1370</v>
      </c>
      <c r="AV78" s="396">
        <v>1375</v>
      </c>
      <c r="AW78" s="396">
        <v>1379</v>
      </c>
      <c r="AX78" s="396">
        <v>1383</v>
      </c>
      <c r="AY78" s="396">
        <v>1386</v>
      </c>
      <c r="AZ78" s="396">
        <v>1390</v>
      </c>
      <c r="BA78" s="396">
        <v>1394</v>
      </c>
      <c r="BB78" s="396">
        <v>1398</v>
      </c>
      <c r="BC78" s="396">
        <v>1402</v>
      </c>
      <c r="BD78" s="396">
        <v>1406</v>
      </c>
      <c r="BE78" s="396">
        <v>1410</v>
      </c>
      <c r="BF78" s="396">
        <v>1414</v>
      </c>
      <c r="BG78" s="396">
        <v>1418</v>
      </c>
      <c r="BH78" s="396">
        <v>1422</v>
      </c>
      <c r="BI78" s="396">
        <v>1426</v>
      </c>
      <c r="BJ78" s="396">
        <v>1430</v>
      </c>
      <c r="BK78" s="396">
        <v>1434</v>
      </c>
      <c r="BL78" s="396">
        <v>1438</v>
      </c>
      <c r="BM78" s="396">
        <v>1441</v>
      </c>
      <c r="BN78" s="396">
        <v>1445</v>
      </c>
      <c r="BO78" s="396">
        <v>1449</v>
      </c>
      <c r="BP78" s="396">
        <v>1453</v>
      </c>
      <c r="BQ78" s="396">
        <v>1457</v>
      </c>
      <c r="BR78" s="396">
        <v>1461</v>
      </c>
      <c r="BS78" s="396">
        <v>1465</v>
      </c>
      <c r="BT78" s="396">
        <v>1468</v>
      </c>
      <c r="BU78" s="396">
        <v>1472</v>
      </c>
      <c r="BV78" s="396">
        <v>1475</v>
      </c>
      <c r="BW78" s="396">
        <v>1477</v>
      </c>
      <c r="BX78" s="396">
        <v>1479</v>
      </c>
      <c r="BY78" s="396">
        <v>1481</v>
      </c>
      <c r="BZ78" s="396">
        <v>1483</v>
      </c>
      <c r="CA78" s="396">
        <v>1486</v>
      </c>
      <c r="CB78" s="396">
        <v>1488</v>
      </c>
      <c r="CC78" s="396">
        <v>1491</v>
      </c>
      <c r="CD78" s="396">
        <v>1494</v>
      </c>
      <c r="CE78" s="396">
        <v>1500</v>
      </c>
      <c r="CF78" s="396">
        <v>1506</v>
      </c>
      <c r="CG78" s="396">
        <v>1512</v>
      </c>
      <c r="CH78" s="396">
        <v>1521</v>
      </c>
      <c r="CI78" s="396">
        <v>1529</v>
      </c>
      <c r="CJ78" s="396">
        <v>1538</v>
      </c>
      <c r="CK78" s="396">
        <v>1547</v>
      </c>
      <c r="CL78" s="396">
        <v>1555</v>
      </c>
      <c r="CM78" s="396">
        <v>1564</v>
      </c>
      <c r="CN78" s="396">
        <v>1574</v>
      </c>
      <c r="CO78" s="396">
        <v>1583</v>
      </c>
    </row>
    <row r="79" spans="1:93" hidden="1" x14ac:dyDescent="0.3">
      <c r="A79" s="396">
        <v>394484</v>
      </c>
      <c r="B79" s="396" t="s">
        <v>1321</v>
      </c>
      <c r="C79" s="396">
        <v>80</v>
      </c>
      <c r="D79" s="396">
        <v>1059</v>
      </c>
      <c r="E79" s="396">
        <v>1063</v>
      </c>
      <c r="F79" s="396">
        <v>1068</v>
      </c>
      <c r="G79" s="396">
        <v>1073</v>
      </c>
      <c r="H79" s="396">
        <v>1077</v>
      </c>
      <c r="I79" s="396">
        <v>1081</v>
      </c>
      <c r="J79" s="396">
        <v>1086</v>
      </c>
      <c r="K79" s="396">
        <v>1090</v>
      </c>
      <c r="L79" s="396">
        <v>1095</v>
      </c>
      <c r="M79" s="396">
        <v>1099</v>
      </c>
      <c r="N79" s="396">
        <v>1104</v>
      </c>
      <c r="O79" s="396">
        <v>1108</v>
      </c>
      <c r="P79" s="396">
        <v>1113</v>
      </c>
      <c r="Q79" s="396">
        <v>1117</v>
      </c>
      <c r="R79" s="396">
        <v>1122</v>
      </c>
      <c r="S79" s="396">
        <v>1127</v>
      </c>
      <c r="T79" s="396">
        <v>1132</v>
      </c>
      <c r="U79" s="396">
        <v>1137</v>
      </c>
      <c r="V79" s="396">
        <v>1142</v>
      </c>
      <c r="W79" s="396">
        <v>1148</v>
      </c>
      <c r="X79" s="396">
        <v>1153</v>
      </c>
      <c r="Y79" s="396">
        <v>1159</v>
      </c>
      <c r="Z79" s="396">
        <v>1165</v>
      </c>
      <c r="AA79" s="396">
        <v>1172</v>
      </c>
      <c r="AB79" s="396">
        <v>1178</v>
      </c>
      <c r="AC79" s="396">
        <v>1185</v>
      </c>
      <c r="AD79" s="396">
        <v>1192</v>
      </c>
      <c r="AE79" s="396">
        <v>1199</v>
      </c>
      <c r="AF79" s="396">
        <v>1206</v>
      </c>
      <c r="AG79" s="396">
        <v>1213</v>
      </c>
      <c r="AH79" s="396">
        <v>1220</v>
      </c>
      <c r="AI79" s="396">
        <v>1227</v>
      </c>
      <c r="AJ79" s="396">
        <v>1234</v>
      </c>
      <c r="AK79" s="396">
        <v>1241</v>
      </c>
      <c r="AL79" s="396">
        <v>1247</v>
      </c>
      <c r="AM79" s="396">
        <v>1254</v>
      </c>
      <c r="AN79" s="396">
        <v>1260</v>
      </c>
      <c r="AO79" s="396">
        <v>1267</v>
      </c>
      <c r="AP79" s="396">
        <v>1273</v>
      </c>
      <c r="AQ79" s="396">
        <v>1279</v>
      </c>
      <c r="AR79" s="396">
        <v>1285</v>
      </c>
      <c r="AS79" s="396">
        <v>1292</v>
      </c>
      <c r="AT79" s="396">
        <v>1298</v>
      </c>
      <c r="AU79" s="396">
        <v>1305</v>
      </c>
      <c r="AV79" s="396">
        <v>1312</v>
      </c>
      <c r="AW79" s="396">
        <v>1319</v>
      </c>
      <c r="AX79" s="396">
        <v>1325</v>
      </c>
      <c r="AY79" s="396">
        <v>1332</v>
      </c>
      <c r="AZ79" s="396">
        <v>1338</v>
      </c>
      <c r="BA79" s="396">
        <v>1344</v>
      </c>
      <c r="BB79" s="396">
        <v>1350</v>
      </c>
      <c r="BC79" s="396">
        <v>1355</v>
      </c>
      <c r="BD79" s="396">
        <v>1361</v>
      </c>
      <c r="BE79" s="396">
        <v>1366</v>
      </c>
      <c r="BF79" s="396">
        <v>1371</v>
      </c>
      <c r="BG79" s="396">
        <v>1377</v>
      </c>
      <c r="BH79" s="396">
        <v>1382</v>
      </c>
      <c r="BI79" s="396">
        <v>1388</v>
      </c>
      <c r="BJ79" s="396">
        <v>1394</v>
      </c>
      <c r="BK79" s="396">
        <v>1400</v>
      </c>
      <c r="BL79" s="396">
        <v>1406</v>
      </c>
      <c r="BM79" s="396">
        <v>1412</v>
      </c>
      <c r="BN79" s="396">
        <v>1418</v>
      </c>
      <c r="BO79" s="396">
        <v>1425</v>
      </c>
      <c r="BP79" s="396">
        <v>1432</v>
      </c>
      <c r="BQ79" s="396">
        <v>1439</v>
      </c>
      <c r="BR79" s="396">
        <v>1445</v>
      </c>
      <c r="BS79" s="396">
        <v>1452</v>
      </c>
      <c r="BT79" s="396">
        <v>1458</v>
      </c>
      <c r="BU79" s="396">
        <v>1464</v>
      </c>
      <c r="BV79" s="396">
        <v>1469</v>
      </c>
      <c r="BW79" s="396">
        <v>1475</v>
      </c>
      <c r="BX79" s="396">
        <v>1480</v>
      </c>
      <c r="BY79" s="396">
        <v>1486</v>
      </c>
      <c r="BZ79" s="396">
        <v>1493</v>
      </c>
      <c r="CA79" s="396">
        <v>1499</v>
      </c>
      <c r="CB79" s="396">
        <v>1506</v>
      </c>
      <c r="CC79" s="396">
        <v>1514</v>
      </c>
      <c r="CD79" s="396">
        <v>1521</v>
      </c>
      <c r="CE79" s="396">
        <v>1532</v>
      </c>
      <c r="CF79" s="396">
        <v>1543</v>
      </c>
      <c r="CG79" s="396">
        <v>1554</v>
      </c>
      <c r="CH79" s="396">
        <v>1568</v>
      </c>
      <c r="CI79" s="396">
        <v>1581</v>
      </c>
      <c r="CJ79" s="396">
        <v>1594</v>
      </c>
      <c r="CK79" s="396">
        <v>1607</v>
      </c>
      <c r="CL79" s="396">
        <v>1621</v>
      </c>
      <c r="CM79" s="396">
        <v>1634</v>
      </c>
      <c r="CN79" s="396">
        <v>1648</v>
      </c>
      <c r="CO79" s="396">
        <v>1662</v>
      </c>
    </row>
    <row r="80" spans="1:93" hidden="1" x14ac:dyDescent="0.3">
      <c r="A80" s="396">
        <v>395235</v>
      </c>
      <c r="B80" s="396" t="s">
        <v>1320</v>
      </c>
      <c r="C80" s="396">
        <v>81</v>
      </c>
      <c r="D80" s="396">
        <v>1076</v>
      </c>
      <c r="E80" s="396">
        <v>1076</v>
      </c>
      <c r="F80" s="396">
        <v>1075</v>
      </c>
      <c r="G80" s="396">
        <v>1074</v>
      </c>
      <c r="H80" s="396">
        <v>1074</v>
      </c>
      <c r="I80" s="396">
        <v>1074</v>
      </c>
      <c r="J80" s="396">
        <v>1073</v>
      </c>
      <c r="K80" s="396">
        <v>1073</v>
      </c>
      <c r="L80" s="396">
        <v>1073</v>
      </c>
      <c r="M80" s="396">
        <v>1073</v>
      </c>
      <c r="N80" s="396">
        <v>1075</v>
      </c>
      <c r="O80" s="396">
        <v>1076</v>
      </c>
      <c r="P80" s="396">
        <v>1078</v>
      </c>
      <c r="Q80" s="396">
        <v>1081</v>
      </c>
      <c r="R80" s="396">
        <v>1083</v>
      </c>
      <c r="S80" s="396">
        <v>1086</v>
      </c>
      <c r="T80" s="396">
        <v>1089</v>
      </c>
      <c r="U80" s="396">
        <v>1092</v>
      </c>
      <c r="V80" s="396">
        <v>1095</v>
      </c>
      <c r="W80" s="396">
        <v>1098</v>
      </c>
      <c r="X80" s="396">
        <v>1101</v>
      </c>
      <c r="Y80" s="396">
        <v>1104</v>
      </c>
      <c r="Z80" s="396">
        <v>1106</v>
      </c>
      <c r="AA80" s="396">
        <v>1109</v>
      </c>
      <c r="AB80" s="396">
        <v>1112</v>
      </c>
      <c r="AC80" s="396">
        <v>1114</v>
      </c>
      <c r="AD80" s="396">
        <v>1116</v>
      </c>
      <c r="AE80" s="396">
        <v>1119</v>
      </c>
      <c r="AF80" s="396">
        <v>1121</v>
      </c>
      <c r="AG80" s="396">
        <v>1123</v>
      </c>
      <c r="AH80" s="396">
        <v>1126</v>
      </c>
      <c r="AI80" s="396">
        <v>1128</v>
      </c>
      <c r="AJ80" s="396">
        <v>1131</v>
      </c>
      <c r="AK80" s="396">
        <v>1133</v>
      </c>
      <c r="AL80" s="396">
        <v>1136</v>
      </c>
      <c r="AM80" s="396">
        <v>1139</v>
      </c>
      <c r="AN80" s="396">
        <v>1142</v>
      </c>
      <c r="AO80" s="396">
        <v>1146</v>
      </c>
      <c r="AP80" s="396">
        <v>1149</v>
      </c>
      <c r="AQ80" s="396">
        <v>1152</v>
      </c>
      <c r="AR80" s="396">
        <v>1156</v>
      </c>
      <c r="AS80" s="396">
        <v>1160</v>
      </c>
      <c r="AT80" s="396">
        <v>1164</v>
      </c>
      <c r="AU80" s="396">
        <v>1168</v>
      </c>
      <c r="AV80" s="396">
        <v>1171</v>
      </c>
      <c r="AW80" s="396">
        <v>1175</v>
      </c>
      <c r="AX80" s="396">
        <v>1179</v>
      </c>
      <c r="AY80" s="396">
        <v>1183</v>
      </c>
      <c r="AZ80" s="396">
        <v>1187</v>
      </c>
      <c r="BA80" s="396">
        <v>1191</v>
      </c>
      <c r="BB80" s="396">
        <v>1195</v>
      </c>
      <c r="BC80" s="396">
        <v>1198</v>
      </c>
      <c r="BD80" s="396">
        <v>1203</v>
      </c>
      <c r="BE80" s="396">
        <v>1207</v>
      </c>
      <c r="BF80" s="396">
        <v>1212</v>
      </c>
      <c r="BG80" s="396">
        <v>1217</v>
      </c>
      <c r="BH80" s="396">
        <v>1221</v>
      </c>
      <c r="BI80" s="396">
        <v>1226</v>
      </c>
      <c r="BJ80" s="396">
        <v>1232</v>
      </c>
      <c r="BK80" s="396">
        <v>1237</v>
      </c>
      <c r="BL80" s="396">
        <v>1242</v>
      </c>
      <c r="BM80" s="396">
        <v>1247</v>
      </c>
      <c r="BN80" s="396">
        <v>1253</v>
      </c>
      <c r="BO80" s="396">
        <v>1258</v>
      </c>
      <c r="BP80" s="396">
        <v>1263</v>
      </c>
      <c r="BQ80" s="396">
        <v>1268</v>
      </c>
      <c r="BR80" s="396">
        <v>1273</v>
      </c>
      <c r="BS80" s="396">
        <v>1278</v>
      </c>
      <c r="BT80" s="396">
        <v>1282</v>
      </c>
      <c r="BU80" s="396">
        <v>1287</v>
      </c>
      <c r="BV80" s="396">
        <v>1291</v>
      </c>
      <c r="BW80" s="396">
        <v>1295</v>
      </c>
      <c r="BX80" s="396">
        <v>1299</v>
      </c>
      <c r="BY80" s="396">
        <v>1305</v>
      </c>
      <c r="BZ80" s="396">
        <v>1310</v>
      </c>
      <c r="CA80" s="396">
        <v>1316</v>
      </c>
      <c r="CB80" s="396">
        <v>1323</v>
      </c>
      <c r="CC80" s="396">
        <v>1330</v>
      </c>
      <c r="CD80" s="396">
        <v>1337</v>
      </c>
      <c r="CE80" s="396">
        <v>1347</v>
      </c>
      <c r="CF80" s="396">
        <v>1357</v>
      </c>
      <c r="CG80" s="396">
        <v>1368</v>
      </c>
      <c r="CH80" s="396">
        <v>1380</v>
      </c>
      <c r="CI80" s="396">
        <v>1392</v>
      </c>
      <c r="CJ80" s="396">
        <v>1405</v>
      </c>
      <c r="CK80" s="396">
        <v>1417</v>
      </c>
      <c r="CL80" s="396">
        <v>1430</v>
      </c>
      <c r="CM80" s="396">
        <v>1442</v>
      </c>
      <c r="CN80" s="396">
        <v>1455</v>
      </c>
      <c r="CO80" s="396">
        <v>1468</v>
      </c>
    </row>
    <row r="81" spans="1:93" hidden="1" x14ac:dyDescent="0.3">
      <c r="A81" s="396">
        <v>395224</v>
      </c>
      <c r="B81" s="396" t="s">
        <v>1319</v>
      </c>
      <c r="C81" s="396">
        <v>82</v>
      </c>
      <c r="E81" s="396">
        <v>722</v>
      </c>
      <c r="F81" s="396">
        <v>726</v>
      </c>
      <c r="G81" s="396">
        <v>730</v>
      </c>
      <c r="H81" s="396">
        <v>734</v>
      </c>
      <c r="I81" s="396">
        <v>738</v>
      </c>
      <c r="J81" s="396">
        <v>742</v>
      </c>
      <c r="K81" s="396">
        <v>746</v>
      </c>
      <c r="L81" s="396">
        <v>749</v>
      </c>
      <c r="M81" s="396">
        <v>752</v>
      </c>
      <c r="N81" s="396">
        <v>756</v>
      </c>
      <c r="O81" s="396">
        <v>757</v>
      </c>
      <c r="P81" s="396">
        <v>759</v>
      </c>
      <c r="Q81" s="396">
        <v>760</v>
      </c>
      <c r="R81" s="396">
        <v>760</v>
      </c>
      <c r="S81" s="396">
        <v>760</v>
      </c>
      <c r="T81" s="396">
        <v>759</v>
      </c>
      <c r="U81" s="396">
        <v>759</v>
      </c>
      <c r="V81" s="396">
        <v>759</v>
      </c>
      <c r="W81" s="396">
        <v>759</v>
      </c>
      <c r="X81" s="396">
        <v>760</v>
      </c>
      <c r="Y81" s="396">
        <v>761</v>
      </c>
      <c r="Z81" s="396">
        <v>762</v>
      </c>
      <c r="AA81" s="396">
        <v>763</v>
      </c>
      <c r="AB81" s="396">
        <v>764</v>
      </c>
      <c r="AC81" s="396">
        <v>765</v>
      </c>
      <c r="AD81" s="396">
        <v>766</v>
      </c>
      <c r="AE81" s="396">
        <v>767</v>
      </c>
      <c r="AF81" s="396">
        <v>767</v>
      </c>
      <c r="AG81" s="396">
        <v>768</v>
      </c>
      <c r="AH81" s="396">
        <v>768</v>
      </c>
      <c r="AI81" s="396">
        <v>768</v>
      </c>
      <c r="AJ81" s="396">
        <v>768</v>
      </c>
      <c r="AK81" s="396">
        <v>768</v>
      </c>
      <c r="AL81" s="396">
        <v>768</v>
      </c>
      <c r="AM81" s="396">
        <v>769</v>
      </c>
      <c r="AN81" s="396">
        <v>769</v>
      </c>
      <c r="AO81" s="396">
        <v>769</v>
      </c>
      <c r="AP81" s="396">
        <v>770</v>
      </c>
      <c r="AQ81" s="396">
        <v>771</v>
      </c>
      <c r="AR81" s="396">
        <v>771</v>
      </c>
      <c r="AS81" s="396">
        <v>772</v>
      </c>
      <c r="AT81" s="396">
        <v>773</v>
      </c>
      <c r="AU81" s="396">
        <v>774</v>
      </c>
      <c r="AV81" s="396">
        <v>775</v>
      </c>
      <c r="AW81" s="396">
        <v>775</v>
      </c>
      <c r="AX81" s="396">
        <v>776</v>
      </c>
      <c r="AY81" s="396">
        <v>777</v>
      </c>
      <c r="AZ81" s="396">
        <v>778</v>
      </c>
      <c r="BA81" s="396">
        <v>779</v>
      </c>
      <c r="BB81" s="396">
        <v>780</v>
      </c>
      <c r="BC81" s="396">
        <v>781</v>
      </c>
      <c r="BD81" s="396">
        <v>782</v>
      </c>
      <c r="BE81" s="396">
        <v>783</v>
      </c>
      <c r="BF81" s="396">
        <v>784</v>
      </c>
      <c r="BG81" s="396">
        <v>785</v>
      </c>
      <c r="BH81" s="396">
        <v>786</v>
      </c>
      <c r="BI81" s="396">
        <v>787</v>
      </c>
      <c r="BJ81" s="396">
        <v>788</v>
      </c>
      <c r="BK81" s="396">
        <v>789</v>
      </c>
      <c r="BL81" s="396">
        <v>790</v>
      </c>
      <c r="BM81" s="396">
        <v>791</v>
      </c>
      <c r="BN81" s="396">
        <v>793</v>
      </c>
      <c r="BO81" s="396">
        <v>794</v>
      </c>
      <c r="BP81" s="396">
        <v>796</v>
      </c>
      <c r="BQ81" s="396">
        <v>798</v>
      </c>
      <c r="BR81" s="396">
        <v>799</v>
      </c>
      <c r="BS81" s="396">
        <v>801</v>
      </c>
      <c r="BT81" s="396">
        <v>803</v>
      </c>
      <c r="BU81" s="396">
        <v>805</v>
      </c>
      <c r="BV81" s="396">
        <v>807</v>
      </c>
      <c r="BW81" s="396">
        <v>809</v>
      </c>
      <c r="BX81" s="396">
        <v>811</v>
      </c>
      <c r="BY81" s="396">
        <v>813</v>
      </c>
      <c r="BZ81" s="396">
        <v>815</v>
      </c>
      <c r="CA81" s="396">
        <v>818</v>
      </c>
      <c r="CB81" s="396">
        <v>820</v>
      </c>
      <c r="CC81" s="396">
        <v>823</v>
      </c>
      <c r="CD81" s="396">
        <v>825</v>
      </c>
      <c r="CE81" s="396">
        <v>828</v>
      </c>
      <c r="CF81" s="396">
        <v>832</v>
      </c>
      <c r="CG81" s="396">
        <v>836</v>
      </c>
      <c r="CH81" s="396">
        <v>840</v>
      </c>
      <c r="CI81" s="396">
        <v>844</v>
      </c>
      <c r="CJ81" s="396">
        <v>848</v>
      </c>
      <c r="CK81" s="396">
        <v>852</v>
      </c>
      <c r="CL81" s="396">
        <v>856</v>
      </c>
      <c r="CM81" s="396">
        <v>861</v>
      </c>
      <c r="CN81" s="396">
        <v>865</v>
      </c>
      <c r="CO81" s="396">
        <v>869</v>
      </c>
    </row>
    <row r="82" spans="1:93" hidden="1" x14ac:dyDescent="0.3">
      <c r="A82" s="396">
        <v>395115</v>
      </c>
      <c r="B82" s="396" t="s">
        <v>1318</v>
      </c>
      <c r="C82" s="396">
        <v>83</v>
      </c>
      <c r="E82" s="396">
        <v>1223</v>
      </c>
      <c r="F82" s="396">
        <v>1227</v>
      </c>
      <c r="G82" s="396">
        <v>1232</v>
      </c>
      <c r="H82" s="396">
        <v>1237</v>
      </c>
      <c r="I82" s="396">
        <v>1241</v>
      </c>
      <c r="J82" s="396">
        <v>1245</v>
      </c>
      <c r="K82" s="396">
        <v>1250</v>
      </c>
      <c r="L82" s="396">
        <v>1254</v>
      </c>
      <c r="M82" s="396">
        <v>1258</v>
      </c>
      <c r="N82" s="396">
        <v>1263</v>
      </c>
      <c r="O82" s="396">
        <v>1266</v>
      </c>
      <c r="P82" s="396">
        <v>1269</v>
      </c>
      <c r="Q82" s="396">
        <v>1273</v>
      </c>
      <c r="R82" s="396">
        <v>1275</v>
      </c>
      <c r="S82" s="396">
        <v>1278</v>
      </c>
      <c r="T82" s="396">
        <v>1280</v>
      </c>
      <c r="U82" s="396">
        <v>1283</v>
      </c>
      <c r="V82" s="396">
        <v>1286</v>
      </c>
      <c r="W82" s="396">
        <v>1289</v>
      </c>
      <c r="X82" s="396">
        <v>1293</v>
      </c>
      <c r="Y82" s="396">
        <v>1297</v>
      </c>
      <c r="Z82" s="396">
        <v>1301</v>
      </c>
      <c r="AA82" s="396">
        <v>1305</v>
      </c>
      <c r="AB82" s="396">
        <v>1309</v>
      </c>
      <c r="AC82" s="396">
        <v>1314</v>
      </c>
      <c r="AD82" s="396">
        <v>1317</v>
      </c>
      <c r="AE82" s="396">
        <v>1321</v>
      </c>
      <c r="AF82" s="396">
        <v>1325</v>
      </c>
      <c r="AG82" s="396">
        <v>1328</v>
      </c>
      <c r="AH82" s="396">
        <v>1330</v>
      </c>
      <c r="AI82" s="396">
        <v>1333</v>
      </c>
      <c r="AJ82" s="396">
        <v>1335</v>
      </c>
      <c r="AK82" s="396">
        <v>1337</v>
      </c>
      <c r="AL82" s="396">
        <v>1339</v>
      </c>
      <c r="AM82" s="396">
        <v>1341</v>
      </c>
      <c r="AN82" s="396">
        <v>1343</v>
      </c>
      <c r="AO82" s="396">
        <v>1345</v>
      </c>
      <c r="AP82" s="396">
        <v>1347</v>
      </c>
      <c r="AQ82" s="396">
        <v>1350</v>
      </c>
      <c r="AR82" s="396">
        <v>1353</v>
      </c>
      <c r="AS82" s="396">
        <v>1357</v>
      </c>
      <c r="AT82" s="396">
        <v>1360</v>
      </c>
      <c r="AU82" s="396">
        <v>1364</v>
      </c>
      <c r="AV82" s="396">
        <v>1368</v>
      </c>
      <c r="AW82" s="396">
        <v>1372</v>
      </c>
      <c r="AX82" s="396">
        <v>1376</v>
      </c>
      <c r="AY82" s="396">
        <v>1380</v>
      </c>
      <c r="AZ82" s="396">
        <v>1384</v>
      </c>
      <c r="BA82" s="396">
        <v>1388</v>
      </c>
      <c r="BB82" s="396">
        <v>1393</v>
      </c>
      <c r="BC82" s="396">
        <v>1398</v>
      </c>
      <c r="BD82" s="396">
        <v>1403</v>
      </c>
      <c r="BE82" s="396">
        <v>1407</v>
      </c>
      <c r="BF82" s="396">
        <v>1412</v>
      </c>
      <c r="BG82" s="396">
        <v>1416</v>
      </c>
      <c r="BH82" s="396">
        <v>1420</v>
      </c>
      <c r="BI82" s="396">
        <v>1424</v>
      </c>
      <c r="BJ82" s="396">
        <v>1428</v>
      </c>
      <c r="BK82" s="396">
        <v>1431</v>
      </c>
      <c r="BL82" s="396">
        <v>1435</v>
      </c>
      <c r="BM82" s="396">
        <v>1438</v>
      </c>
      <c r="BN82" s="396">
        <v>1441</v>
      </c>
      <c r="BO82" s="396">
        <v>1443</v>
      </c>
      <c r="BP82" s="396">
        <v>1446</v>
      </c>
      <c r="BQ82" s="396">
        <v>1450</v>
      </c>
      <c r="BR82" s="396">
        <v>1454</v>
      </c>
      <c r="BS82" s="396">
        <v>1457</v>
      </c>
      <c r="BT82" s="396">
        <v>1461</v>
      </c>
      <c r="BU82" s="396">
        <v>1465</v>
      </c>
      <c r="BV82" s="396">
        <v>1469</v>
      </c>
      <c r="BW82" s="396">
        <v>1472</v>
      </c>
      <c r="BX82" s="396">
        <v>1475</v>
      </c>
      <c r="BY82" s="396">
        <v>1479</v>
      </c>
      <c r="BZ82" s="396">
        <v>1482</v>
      </c>
      <c r="CA82" s="396">
        <v>1485</v>
      </c>
      <c r="CB82" s="396">
        <v>1488</v>
      </c>
      <c r="CC82" s="396">
        <v>1493</v>
      </c>
      <c r="CD82" s="396">
        <v>1498</v>
      </c>
      <c r="CE82" s="396">
        <v>1502</v>
      </c>
      <c r="CF82" s="396">
        <v>1510</v>
      </c>
      <c r="CG82" s="396">
        <v>1517</v>
      </c>
      <c r="CH82" s="396">
        <v>1525</v>
      </c>
      <c r="CI82" s="396">
        <v>1532</v>
      </c>
      <c r="CJ82" s="396">
        <v>1540</v>
      </c>
      <c r="CK82" s="396">
        <v>1547</v>
      </c>
      <c r="CL82" s="396">
        <v>1556</v>
      </c>
      <c r="CM82" s="396">
        <v>1564</v>
      </c>
      <c r="CN82" s="396">
        <v>1572</v>
      </c>
      <c r="CO82" s="396">
        <v>1580</v>
      </c>
    </row>
    <row r="83" spans="1:93" hidden="1" x14ac:dyDescent="0.3">
      <c r="A83" s="396">
        <v>394440</v>
      </c>
      <c r="B83" s="396" t="s">
        <v>1317</v>
      </c>
      <c r="C83" s="396">
        <v>84</v>
      </c>
      <c r="D83" s="396">
        <v>1115</v>
      </c>
      <c r="E83" s="396">
        <v>1124</v>
      </c>
      <c r="F83" s="396">
        <v>1134</v>
      </c>
      <c r="G83" s="396">
        <v>1144</v>
      </c>
      <c r="H83" s="396">
        <v>1154</v>
      </c>
      <c r="I83" s="396">
        <v>1164</v>
      </c>
      <c r="J83" s="396">
        <v>1174</v>
      </c>
      <c r="K83" s="396">
        <v>1184</v>
      </c>
      <c r="L83" s="396">
        <v>1194</v>
      </c>
      <c r="M83" s="396">
        <v>1204</v>
      </c>
      <c r="N83" s="396">
        <v>1215</v>
      </c>
      <c r="O83" s="396">
        <v>1227</v>
      </c>
      <c r="P83" s="396">
        <v>1239</v>
      </c>
      <c r="Q83" s="396">
        <v>1251</v>
      </c>
      <c r="R83" s="396">
        <v>1264</v>
      </c>
      <c r="S83" s="396">
        <v>1276</v>
      </c>
      <c r="T83" s="396">
        <v>1288</v>
      </c>
      <c r="U83" s="396">
        <v>1300</v>
      </c>
      <c r="V83" s="396">
        <v>1313</v>
      </c>
      <c r="W83" s="396">
        <v>1324</v>
      </c>
      <c r="X83" s="396">
        <v>1335</v>
      </c>
      <c r="Y83" s="396">
        <v>1346</v>
      </c>
      <c r="Z83" s="396">
        <v>1355</v>
      </c>
      <c r="AA83" s="396">
        <v>1365</v>
      </c>
      <c r="AB83" s="396">
        <v>1374</v>
      </c>
      <c r="AC83" s="396">
        <v>1381</v>
      </c>
      <c r="AD83" s="396">
        <v>1388</v>
      </c>
      <c r="AE83" s="396">
        <v>1395</v>
      </c>
      <c r="AF83" s="396">
        <v>1401</v>
      </c>
      <c r="AG83" s="396">
        <v>1407</v>
      </c>
      <c r="AH83" s="396">
        <v>1413</v>
      </c>
      <c r="AI83" s="396">
        <v>1419</v>
      </c>
      <c r="AJ83" s="396">
        <v>1424</v>
      </c>
      <c r="AK83" s="396">
        <v>1430</v>
      </c>
      <c r="AL83" s="396">
        <v>1434</v>
      </c>
      <c r="AM83" s="396">
        <v>1439</v>
      </c>
      <c r="AN83" s="396">
        <v>1443</v>
      </c>
      <c r="AO83" s="396">
        <v>1447</v>
      </c>
      <c r="AP83" s="396">
        <v>1451</v>
      </c>
      <c r="AQ83" s="396">
        <v>1455</v>
      </c>
      <c r="AR83" s="396">
        <v>1459</v>
      </c>
      <c r="AS83" s="396">
        <v>1464</v>
      </c>
      <c r="AT83" s="396">
        <v>1468</v>
      </c>
      <c r="AU83" s="396">
        <v>1473</v>
      </c>
      <c r="AV83" s="396">
        <v>1477</v>
      </c>
      <c r="AW83" s="396">
        <v>1482</v>
      </c>
      <c r="AX83" s="396">
        <v>1486</v>
      </c>
      <c r="AY83" s="396">
        <v>1491</v>
      </c>
      <c r="AZ83" s="396">
        <v>1496</v>
      </c>
      <c r="BA83" s="396">
        <v>1501</v>
      </c>
      <c r="BB83" s="396">
        <v>1506</v>
      </c>
      <c r="BC83" s="396">
        <v>1511</v>
      </c>
      <c r="BD83" s="396">
        <v>1516</v>
      </c>
      <c r="BE83" s="396">
        <v>1521</v>
      </c>
      <c r="BF83" s="396">
        <v>1526</v>
      </c>
      <c r="BG83" s="396">
        <v>1531</v>
      </c>
      <c r="BH83" s="396">
        <v>1535</v>
      </c>
      <c r="BI83" s="396">
        <v>1539</v>
      </c>
      <c r="BJ83" s="396">
        <v>1544</v>
      </c>
      <c r="BK83" s="396">
        <v>1549</v>
      </c>
      <c r="BL83" s="396">
        <v>1554</v>
      </c>
      <c r="BM83" s="396">
        <v>1558</v>
      </c>
      <c r="BN83" s="396">
        <v>1562</v>
      </c>
      <c r="BO83" s="396">
        <v>1567</v>
      </c>
      <c r="BP83" s="396">
        <v>1571</v>
      </c>
      <c r="BQ83" s="396">
        <v>1576</v>
      </c>
      <c r="BR83" s="396">
        <v>1580</v>
      </c>
      <c r="BS83" s="396">
        <v>1584</v>
      </c>
      <c r="BT83" s="396">
        <v>1589</v>
      </c>
      <c r="BU83" s="396">
        <v>1593</v>
      </c>
      <c r="BV83" s="396">
        <v>1597</v>
      </c>
      <c r="BW83" s="396">
        <v>1601</v>
      </c>
      <c r="BX83" s="396">
        <v>1605</v>
      </c>
      <c r="BY83" s="396">
        <v>1611</v>
      </c>
      <c r="BZ83" s="396">
        <v>1616</v>
      </c>
      <c r="CA83" s="396">
        <v>1621</v>
      </c>
      <c r="CB83" s="396">
        <v>1628</v>
      </c>
      <c r="CC83" s="396">
        <v>1634</v>
      </c>
      <c r="CD83" s="396">
        <v>1641</v>
      </c>
      <c r="CE83" s="396">
        <v>1651</v>
      </c>
      <c r="CF83" s="396">
        <v>1662</v>
      </c>
      <c r="CG83" s="396">
        <v>1672</v>
      </c>
      <c r="CH83" s="396">
        <v>1686</v>
      </c>
      <c r="CI83" s="396">
        <v>1699</v>
      </c>
      <c r="CJ83" s="396">
        <v>1713</v>
      </c>
      <c r="CK83" s="396">
        <v>1727</v>
      </c>
      <c r="CL83" s="396">
        <v>1741</v>
      </c>
      <c r="CM83" s="396">
        <v>1755</v>
      </c>
      <c r="CN83" s="396">
        <v>1770</v>
      </c>
      <c r="CO83" s="396">
        <v>1784</v>
      </c>
    </row>
    <row r="84" spans="1:93" hidden="1" x14ac:dyDescent="0.3">
      <c r="A84" s="396">
        <v>394399</v>
      </c>
      <c r="B84" s="396" t="s">
        <v>1316</v>
      </c>
      <c r="C84" s="396">
        <v>85</v>
      </c>
      <c r="D84" s="396">
        <v>923</v>
      </c>
      <c r="E84" s="396">
        <v>927</v>
      </c>
      <c r="F84" s="396">
        <v>931</v>
      </c>
      <c r="G84" s="396">
        <v>934</v>
      </c>
      <c r="H84" s="396">
        <v>938</v>
      </c>
      <c r="I84" s="396">
        <v>942</v>
      </c>
      <c r="J84" s="396">
        <v>945</v>
      </c>
      <c r="K84" s="396">
        <v>949</v>
      </c>
      <c r="L84" s="396">
        <v>953</v>
      </c>
      <c r="M84" s="396">
        <v>956</v>
      </c>
      <c r="N84" s="396">
        <v>960</v>
      </c>
      <c r="O84" s="396">
        <v>964</v>
      </c>
      <c r="P84" s="396">
        <v>968</v>
      </c>
      <c r="Q84" s="396">
        <v>972</v>
      </c>
      <c r="R84" s="396">
        <v>976</v>
      </c>
      <c r="S84" s="396">
        <v>981</v>
      </c>
      <c r="T84" s="396">
        <v>985</v>
      </c>
      <c r="U84" s="396">
        <v>990</v>
      </c>
      <c r="V84" s="396">
        <v>995</v>
      </c>
      <c r="W84" s="396">
        <v>1001</v>
      </c>
      <c r="X84" s="396">
        <v>1006</v>
      </c>
      <c r="Y84" s="396">
        <v>1011</v>
      </c>
      <c r="Z84" s="396">
        <v>1017</v>
      </c>
      <c r="AA84" s="396">
        <v>1023</v>
      </c>
      <c r="AB84" s="396">
        <v>1028</v>
      </c>
      <c r="AC84" s="396">
        <v>1034</v>
      </c>
      <c r="AD84" s="396">
        <v>1040</v>
      </c>
      <c r="AE84" s="396">
        <v>1046</v>
      </c>
      <c r="AF84" s="396">
        <v>1051</v>
      </c>
      <c r="AG84" s="396">
        <v>1057</v>
      </c>
      <c r="AH84" s="396">
        <v>1062</v>
      </c>
      <c r="AI84" s="396">
        <v>1068</v>
      </c>
      <c r="AJ84" s="396">
        <v>1074</v>
      </c>
      <c r="AK84" s="396">
        <v>1079</v>
      </c>
      <c r="AL84" s="396">
        <v>1085</v>
      </c>
      <c r="AM84" s="396">
        <v>1091</v>
      </c>
      <c r="AN84" s="396">
        <v>1097</v>
      </c>
      <c r="AO84" s="396">
        <v>1103</v>
      </c>
      <c r="AP84" s="396">
        <v>1110</v>
      </c>
      <c r="AQ84" s="396">
        <v>1116</v>
      </c>
      <c r="AR84" s="396">
        <v>1123</v>
      </c>
      <c r="AS84" s="396">
        <v>1130</v>
      </c>
      <c r="AT84" s="396">
        <v>1137</v>
      </c>
      <c r="AU84" s="396">
        <v>1143</v>
      </c>
      <c r="AV84" s="396">
        <v>1150</v>
      </c>
      <c r="AW84" s="396">
        <v>1156</v>
      </c>
      <c r="AX84" s="396">
        <v>1163</v>
      </c>
      <c r="AY84" s="396">
        <v>1170</v>
      </c>
      <c r="AZ84" s="396">
        <v>1176</v>
      </c>
      <c r="BA84" s="396">
        <v>1184</v>
      </c>
      <c r="BB84" s="396">
        <v>1192</v>
      </c>
      <c r="BC84" s="396">
        <v>1199</v>
      </c>
      <c r="BD84" s="396">
        <v>1207</v>
      </c>
      <c r="BE84" s="396">
        <v>1215</v>
      </c>
      <c r="BF84" s="396">
        <v>1223</v>
      </c>
      <c r="BG84" s="396">
        <v>1232</v>
      </c>
      <c r="BH84" s="396">
        <v>1240</v>
      </c>
      <c r="BI84" s="396">
        <v>1249</v>
      </c>
      <c r="BJ84" s="396">
        <v>1257</v>
      </c>
      <c r="BK84" s="396">
        <v>1266</v>
      </c>
      <c r="BL84" s="396">
        <v>1274</v>
      </c>
      <c r="BM84" s="396">
        <v>1282</v>
      </c>
      <c r="BN84" s="396">
        <v>1289</v>
      </c>
      <c r="BO84" s="396">
        <v>1296</v>
      </c>
      <c r="BP84" s="396">
        <v>1303</v>
      </c>
      <c r="BQ84" s="396">
        <v>1310</v>
      </c>
      <c r="BR84" s="396">
        <v>1316</v>
      </c>
      <c r="BS84" s="396">
        <v>1322</v>
      </c>
      <c r="BT84" s="396">
        <v>1328</v>
      </c>
      <c r="BU84" s="396">
        <v>1334</v>
      </c>
      <c r="BV84" s="396">
        <v>1339</v>
      </c>
      <c r="BW84" s="396">
        <v>1344</v>
      </c>
      <c r="BX84" s="396">
        <v>1349</v>
      </c>
      <c r="BY84" s="396">
        <v>1356</v>
      </c>
      <c r="BZ84" s="396">
        <v>1363</v>
      </c>
      <c r="CA84" s="396">
        <v>1369</v>
      </c>
      <c r="CB84" s="396">
        <v>1380</v>
      </c>
      <c r="CC84" s="396">
        <v>1391</v>
      </c>
      <c r="CD84" s="396">
        <v>1402</v>
      </c>
      <c r="CE84" s="396">
        <v>1421</v>
      </c>
      <c r="CF84" s="396">
        <v>1440</v>
      </c>
      <c r="CG84" s="396">
        <v>1459</v>
      </c>
      <c r="CH84" s="396">
        <v>1482</v>
      </c>
      <c r="CI84" s="396">
        <v>1504</v>
      </c>
      <c r="CJ84" s="396">
        <v>1526</v>
      </c>
      <c r="CK84" s="396">
        <v>1550</v>
      </c>
      <c r="CL84" s="396">
        <v>1573</v>
      </c>
      <c r="CM84" s="396">
        <v>1596</v>
      </c>
      <c r="CN84" s="396">
        <v>1620</v>
      </c>
      <c r="CO84" s="396">
        <v>1644</v>
      </c>
    </row>
    <row r="85" spans="1:93" hidden="1" x14ac:dyDescent="0.3">
      <c r="A85" s="396">
        <v>395160</v>
      </c>
      <c r="B85" s="396" t="s">
        <v>1315</v>
      </c>
      <c r="C85" s="396">
        <v>86</v>
      </c>
      <c r="D85" s="396">
        <v>849</v>
      </c>
      <c r="E85" s="396">
        <v>849</v>
      </c>
      <c r="F85" s="396">
        <v>850</v>
      </c>
      <c r="G85" s="396">
        <v>851</v>
      </c>
      <c r="H85" s="396">
        <v>852</v>
      </c>
      <c r="I85" s="396">
        <v>854</v>
      </c>
      <c r="J85" s="396">
        <v>855</v>
      </c>
      <c r="K85" s="396">
        <v>856</v>
      </c>
      <c r="L85" s="396">
        <v>858</v>
      </c>
      <c r="M85" s="396">
        <v>859</v>
      </c>
      <c r="N85" s="396">
        <v>861</v>
      </c>
      <c r="O85" s="396">
        <v>863</v>
      </c>
      <c r="P85" s="396">
        <v>865</v>
      </c>
      <c r="Q85" s="396">
        <v>867</v>
      </c>
      <c r="R85" s="396">
        <v>869</v>
      </c>
      <c r="S85" s="396">
        <v>870</v>
      </c>
      <c r="T85" s="396">
        <v>872</v>
      </c>
      <c r="U85" s="396">
        <v>874</v>
      </c>
      <c r="V85" s="396">
        <v>875</v>
      </c>
      <c r="W85" s="396">
        <v>876</v>
      </c>
      <c r="X85" s="396">
        <v>877</v>
      </c>
      <c r="Y85" s="396">
        <v>878</v>
      </c>
      <c r="Z85" s="396">
        <v>879</v>
      </c>
      <c r="AA85" s="396">
        <v>880</v>
      </c>
      <c r="AB85" s="396">
        <v>881</v>
      </c>
      <c r="AC85" s="396">
        <v>884</v>
      </c>
      <c r="AD85" s="396">
        <v>887</v>
      </c>
      <c r="AE85" s="396">
        <v>890</v>
      </c>
      <c r="AF85" s="396">
        <v>892</v>
      </c>
      <c r="AG85" s="396">
        <v>895</v>
      </c>
      <c r="AH85" s="396">
        <v>897</v>
      </c>
      <c r="AI85" s="396">
        <v>899</v>
      </c>
      <c r="AJ85" s="396">
        <v>900</v>
      </c>
      <c r="AK85" s="396">
        <v>902</v>
      </c>
      <c r="AL85" s="396">
        <v>903</v>
      </c>
      <c r="AM85" s="396">
        <v>904</v>
      </c>
      <c r="AN85" s="396">
        <v>906</v>
      </c>
      <c r="AO85" s="396">
        <v>907</v>
      </c>
      <c r="AP85" s="396">
        <v>908</v>
      </c>
      <c r="AQ85" s="396">
        <v>909</v>
      </c>
      <c r="AR85" s="396">
        <v>911</v>
      </c>
      <c r="AS85" s="396">
        <v>913</v>
      </c>
      <c r="AT85" s="396">
        <v>915</v>
      </c>
      <c r="AU85" s="396">
        <v>918</v>
      </c>
      <c r="AV85" s="396">
        <v>920</v>
      </c>
      <c r="AW85" s="396">
        <v>923</v>
      </c>
      <c r="AX85" s="396">
        <v>925</v>
      </c>
      <c r="AY85" s="396">
        <v>927</v>
      </c>
      <c r="AZ85" s="396">
        <v>930</v>
      </c>
      <c r="BA85" s="396">
        <v>931</v>
      </c>
      <c r="BB85" s="396">
        <v>932</v>
      </c>
      <c r="BC85" s="396">
        <v>934</v>
      </c>
      <c r="BD85" s="396">
        <v>934</v>
      </c>
      <c r="BE85" s="396">
        <v>935</v>
      </c>
      <c r="BF85" s="396">
        <v>936</v>
      </c>
      <c r="BG85" s="396">
        <v>937</v>
      </c>
      <c r="BH85" s="396">
        <v>938</v>
      </c>
      <c r="BI85" s="396">
        <v>939</v>
      </c>
      <c r="BJ85" s="396">
        <v>940</v>
      </c>
      <c r="BK85" s="396">
        <v>941</v>
      </c>
      <c r="BL85" s="396">
        <v>942</v>
      </c>
      <c r="BM85" s="396">
        <v>944</v>
      </c>
      <c r="BN85" s="396">
        <v>946</v>
      </c>
      <c r="BO85" s="396">
        <v>948</v>
      </c>
      <c r="BP85" s="396">
        <v>949</v>
      </c>
      <c r="BQ85" s="396">
        <v>950</v>
      </c>
      <c r="BR85" s="396">
        <v>951</v>
      </c>
      <c r="BS85" s="396">
        <v>952</v>
      </c>
      <c r="BT85" s="396">
        <v>953</v>
      </c>
      <c r="BU85" s="396">
        <v>954</v>
      </c>
      <c r="BV85" s="396">
        <v>956</v>
      </c>
      <c r="BW85" s="396">
        <v>958</v>
      </c>
      <c r="BX85" s="396">
        <v>960</v>
      </c>
      <c r="BY85" s="396">
        <v>963</v>
      </c>
      <c r="BZ85" s="396">
        <v>965</v>
      </c>
      <c r="CA85" s="396">
        <v>968</v>
      </c>
      <c r="CB85" s="396">
        <v>973</v>
      </c>
      <c r="CC85" s="396">
        <v>977</v>
      </c>
      <c r="CD85" s="396">
        <v>982</v>
      </c>
      <c r="CE85" s="396">
        <v>989</v>
      </c>
      <c r="CF85" s="396">
        <v>996</v>
      </c>
      <c r="CG85" s="396">
        <v>1003</v>
      </c>
      <c r="CH85" s="396">
        <v>1011</v>
      </c>
      <c r="CI85" s="396">
        <v>1019</v>
      </c>
      <c r="CJ85" s="396">
        <v>1027</v>
      </c>
      <c r="CK85" s="396">
        <v>1035</v>
      </c>
      <c r="CL85" s="396">
        <v>1043</v>
      </c>
      <c r="CM85" s="396">
        <v>1052</v>
      </c>
      <c r="CN85" s="396">
        <v>1060</v>
      </c>
      <c r="CO85" s="396">
        <v>1068</v>
      </c>
    </row>
    <row r="86" spans="1:93" hidden="1" x14ac:dyDescent="0.3">
      <c r="A86" s="396">
        <v>394816</v>
      </c>
      <c r="B86" s="396" t="s">
        <v>1314</v>
      </c>
      <c r="C86" s="396">
        <v>87</v>
      </c>
      <c r="D86" s="396">
        <v>1108</v>
      </c>
      <c r="E86" s="396">
        <v>1110</v>
      </c>
      <c r="F86" s="396">
        <v>1112</v>
      </c>
      <c r="G86" s="396">
        <v>1114</v>
      </c>
      <c r="H86" s="396">
        <v>1116</v>
      </c>
      <c r="I86" s="396">
        <v>1118</v>
      </c>
      <c r="J86" s="396">
        <v>1119</v>
      </c>
      <c r="K86" s="396">
        <v>1122</v>
      </c>
      <c r="L86" s="396">
        <v>1124</v>
      </c>
      <c r="M86" s="396">
        <v>1126</v>
      </c>
      <c r="N86" s="396">
        <v>1129</v>
      </c>
      <c r="O86" s="396">
        <v>1132</v>
      </c>
      <c r="P86" s="396">
        <v>1136</v>
      </c>
      <c r="Q86" s="396">
        <v>1139</v>
      </c>
      <c r="R86" s="396">
        <v>1143</v>
      </c>
      <c r="S86" s="396">
        <v>1147</v>
      </c>
      <c r="T86" s="396">
        <v>1151</v>
      </c>
      <c r="U86" s="396">
        <v>1154</v>
      </c>
      <c r="V86" s="396">
        <v>1158</v>
      </c>
      <c r="W86" s="396">
        <v>1162</v>
      </c>
      <c r="X86" s="396">
        <v>1166</v>
      </c>
      <c r="Y86" s="396">
        <v>1170</v>
      </c>
      <c r="Z86" s="396">
        <v>1174</v>
      </c>
      <c r="AA86" s="396">
        <v>1177</v>
      </c>
      <c r="AB86" s="396">
        <v>1181</v>
      </c>
      <c r="AC86" s="396">
        <v>1184</v>
      </c>
      <c r="AD86" s="396">
        <v>1186</v>
      </c>
      <c r="AE86" s="396">
        <v>1189</v>
      </c>
      <c r="AF86" s="396">
        <v>1192</v>
      </c>
      <c r="AG86" s="396">
        <v>1194</v>
      </c>
      <c r="AH86" s="396">
        <v>1196</v>
      </c>
      <c r="AI86" s="396">
        <v>1198</v>
      </c>
      <c r="AJ86" s="396">
        <v>1201</v>
      </c>
      <c r="AK86" s="396">
        <v>1203</v>
      </c>
      <c r="AL86" s="396">
        <v>1205</v>
      </c>
      <c r="AM86" s="396">
        <v>1206</v>
      </c>
      <c r="AN86" s="396">
        <v>1208</v>
      </c>
      <c r="AO86" s="396">
        <v>1210</v>
      </c>
      <c r="AP86" s="396">
        <v>1212</v>
      </c>
      <c r="AQ86" s="396">
        <v>1214</v>
      </c>
      <c r="AR86" s="396">
        <v>1216</v>
      </c>
      <c r="AS86" s="396">
        <v>1218</v>
      </c>
      <c r="AT86" s="396">
        <v>1220</v>
      </c>
      <c r="AU86" s="396">
        <v>1222</v>
      </c>
      <c r="AV86" s="396">
        <v>1224</v>
      </c>
      <c r="AW86" s="396">
        <v>1226</v>
      </c>
      <c r="AX86" s="396">
        <v>1228</v>
      </c>
      <c r="AY86" s="396">
        <v>1230</v>
      </c>
      <c r="AZ86" s="396">
        <v>1232</v>
      </c>
      <c r="BA86" s="396">
        <v>1235</v>
      </c>
      <c r="BB86" s="396">
        <v>1237</v>
      </c>
      <c r="BC86" s="396">
        <v>1240</v>
      </c>
      <c r="BD86" s="396">
        <v>1243</v>
      </c>
      <c r="BE86" s="396">
        <v>1246</v>
      </c>
      <c r="BF86" s="396">
        <v>1248</v>
      </c>
      <c r="BG86" s="396">
        <v>1252</v>
      </c>
      <c r="BH86" s="396">
        <v>1255</v>
      </c>
      <c r="BI86" s="396">
        <v>1258</v>
      </c>
      <c r="BJ86" s="396">
        <v>1261</v>
      </c>
      <c r="BK86" s="396">
        <v>1264</v>
      </c>
      <c r="BL86" s="396">
        <v>1268</v>
      </c>
      <c r="BM86" s="396">
        <v>1270</v>
      </c>
      <c r="BN86" s="396">
        <v>1273</v>
      </c>
      <c r="BO86" s="396">
        <v>1275</v>
      </c>
      <c r="BP86" s="396">
        <v>1278</v>
      </c>
      <c r="BQ86" s="396">
        <v>1281</v>
      </c>
      <c r="BR86" s="396">
        <v>1284</v>
      </c>
      <c r="BS86" s="396">
        <v>1287</v>
      </c>
      <c r="BT86" s="396">
        <v>1290</v>
      </c>
      <c r="BU86" s="396">
        <v>1293</v>
      </c>
      <c r="BV86" s="396">
        <v>1295</v>
      </c>
      <c r="BW86" s="396">
        <v>1298</v>
      </c>
      <c r="BX86" s="396">
        <v>1301</v>
      </c>
      <c r="BY86" s="396">
        <v>1304</v>
      </c>
      <c r="BZ86" s="396">
        <v>1306</v>
      </c>
      <c r="CA86" s="396">
        <v>1309</v>
      </c>
      <c r="CB86" s="396">
        <v>1313</v>
      </c>
      <c r="CC86" s="396">
        <v>1316</v>
      </c>
      <c r="CD86" s="396">
        <v>1319</v>
      </c>
      <c r="CE86" s="396">
        <v>1323</v>
      </c>
      <c r="CF86" s="396">
        <v>1327</v>
      </c>
      <c r="CG86" s="396">
        <v>1331</v>
      </c>
      <c r="CH86" s="396">
        <v>1335</v>
      </c>
      <c r="CI86" s="396">
        <v>1339</v>
      </c>
      <c r="CJ86" s="396">
        <v>1343</v>
      </c>
      <c r="CK86" s="396">
        <v>1348</v>
      </c>
      <c r="CL86" s="396">
        <v>1352</v>
      </c>
      <c r="CM86" s="396">
        <v>1357</v>
      </c>
      <c r="CN86" s="396">
        <v>1361</v>
      </c>
      <c r="CO86" s="396">
        <v>1366</v>
      </c>
    </row>
    <row r="87" spans="1:93" hidden="1" x14ac:dyDescent="0.3">
      <c r="A87" s="396">
        <v>394766</v>
      </c>
      <c r="B87" s="396" t="s">
        <v>1313</v>
      </c>
      <c r="C87" s="396">
        <v>88</v>
      </c>
      <c r="D87" s="396">
        <v>1038</v>
      </c>
      <c r="E87" s="396">
        <v>1041</v>
      </c>
      <c r="F87" s="396">
        <v>1044</v>
      </c>
      <c r="G87" s="396">
        <v>1047</v>
      </c>
      <c r="H87" s="396">
        <v>1050</v>
      </c>
      <c r="I87" s="396">
        <v>1053</v>
      </c>
      <c r="J87" s="396">
        <v>1056</v>
      </c>
      <c r="K87" s="396">
        <v>1059</v>
      </c>
      <c r="L87" s="396">
        <v>1062</v>
      </c>
      <c r="M87" s="396">
        <v>1065</v>
      </c>
      <c r="N87" s="396">
        <v>1069</v>
      </c>
      <c r="O87" s="396">
        <v>1073</v>
      </c>
      <c r="P87" s="396">
        <v>1076</v>
      </c>
      <c r="Q87" s="396">
        <v>1080</v>
      </c>
      <c r="R87" s="396">
        <v>1084</v>
      </c>
      <c r="S87" s="396">
        <v>1087</v>
      </c>
      <c r="T87" s="396">
        <v>1091</v>
      </c>
      <c r="U87" s="396">
        <v>1095</v>
      </c>
      <c r="V87" s="396">
        <v>1099</v>
      </c>
      <c r="W87" s="396">
        <v>1103</v>
      </c>
      <c r="X87" s="396">
        <v>1107</v>
      </c>
      <c r="Y87" s="396">
        <v>1111</v>
      </c>
      <c r="Z87" s="396">
        <v>1115</v>
      </c>
      <c r="AA87" s="396">
        <v>1120</v>
      </c>
      <c r="AB87" s="396">
        <v>1124</v>
      </c>
      <c r="AC87" s="396">
        <v>1130</v>
      </c>
      <c r="AD87" s="396">
        <v>1135</v>
      </c>
      <c r="AE87" s="396">
        <v>1140</v>
      </c>
      <c r="AF87" s="396">
        <v>1146</v>
      </c>
      <c r="AG87" s="396">
        <v>1151</v>
      </c>
      <c r="AH87" s="396">
        <v>1156</v>
      </c>
      <c r="AI87" s="396">
        <v>1161</v>
      </c>
      <c r="AJ87" s="396">
        <v>1166</v>
      </c>
      <c r="AK87" s="396">
        <v>1172</v>
      </c>
      <c r="AL87" s="396">
        <v>1176</v>
      </c>
      <c r="AM87" s="396">
        <v>1181</v>
      </c>
      <c r="AN87" s="396">
        <v>1185</v>
      </c>
      <c r="AO87" s="396">
        <v>1190</v>
      </c>
      <c r="AP87" s="396">
        <v>1194</v>
      </c>
      <c r="AQ87" s="396">
        <v>1199</v>
      </c>
      <c r="AR87" s="396">
        <v>1204</v>
      </c>
      <c r="AS87" s="396">
        <v>1208</v>
      </c>
      <c r="AT87" s="396">
        <v>1213</v>
      </c>
      <c r="AU87" s="396">
        <v>1219</v>
      </c>
      <c r="AV87" s="396">
        <v>1224</v>
      </c>
      <c r="AW87" s="396">
        <v>1230</v>
      </c>
      <c r="AX87" s="396">
        <v>1236</v>
      </c>
      <c r="AY87" s="396">
        <v>1243</v>
      </c>
      <c r="AZ87" s="396">
        <v>1250</v>
      </c>
      <c r="BA87" s="396">
        <v>1257</v>
      </c>
      <c r="BB87" s="396">
        <v>1265</v>
      </c>
      <c r="BC87" s="396">
        <v>1272</v>
      </c>
      <c r="BD87" s="396">
        <v>1280</v>
      </c>
      <c r="BE87" s="396">
        <v>1287</v>
      </c>
      <c r="BF87" s="396">
        <v>1295</v>
      </c>
      <c r="BG87" s="396">
        <v>1302</v>
      </c>
      <c r="BH87" s="396">
        <v>1310</v>
      </c>
      <c r="BI87" s="396">
        <v>1317</v>
      </c>
      <c r="BJ87" s="396">
        <v>1323</v>
      </c>
      <c r="BK87" s="396">
        <v>1329</v>
      </c>
      <c r="BL87" s="396">
        <v>1335</v>
      </c>
      <c r="BM87" s="396">
        <v>1341</v>
      </c>
      <c r="BN87" s="396">
        <v>1346</v>
      </c>
      <c r="BO87" s="396">
        <v>1352</v>
      </c>
      <c r="BP87" s="396">
        <v>1357</v>
      </c>
      <c r="BQ87" s="396">
        <v>1363</v>
      </c>
      <c r="BR87" s="396">
        <v>1368</v>
      </c>
      <c r="BS87" s="396">
        <v>1373</v>
      </c>
      <c r="BT87" s="396">
        <v>1378</v>
      </c>
      <c r="BU87" s="396">
        <v>1383</v>
      </c>
      <c r="BV87" s="396">
        <v>1388</v>
      </c>
      <c r="BW87" s="396">
        <v>1393</v>
      </c>
      <c r="BX87" s="396">
        <v>1398</v>
      </c>
      <c r="BY87" s="396">
        <v>1404</v>
      </c>
      <c r="BZ87" s="396">
        <v>1410</v>
      </c>
      <c r="CA87" s="396">
        <v>1416</v>
      </c>
      <c r="CB87" s="396">
        <v>1423</v>
      </c>
      <c r="CC87" s="396">
        <v>1431</v>
      </c>
      <c r="CD87" s="396">
        <v>1438</v>
      </c>
      <c r="CE87" s="396">
        <v>1448</v>
      </c>
      <c r="CF87" s="396">
        <v>1459</v>
      </c>
      <c r="CG87" s="396">
        <v>1469</v>
      </c>
      <c r="CH87" s="396">
        <v>1481</v>
      </c>
      <c r="CI87" s="396">
        <v>1494</v>
      </c>
      <c r="CJ87" s="396">
        <v>1506</v>
      </c>
      <c r="CK87" s="396">
        <v>1519</v>
      </c>
      <c r="CL87" s="396">
        <v>1531</v>
      </c>
      <c r="CM87" s="396">
        <v>1544</v>
      </c>
      <c r="CN87" s="396">
        <v>1557</v>
      </c>
      <c r="CO87" s="396">
        <v>1570</v>
      </c>
    </row>
    <row r="88" spans="1:93" hidden="1" x14ac:dyDescent="0.3">
      <c r="A88" s="396">
        <v>394931</v>
      </c>
      <c r="B88" s="396" t="s">
        <v>1312</v>
      </c>
      <c r="C88" s="396">
        <v>89</v>
      </c>
      <c r="D88" s="396">
        <v>941</v>
      </c>
      <c r="E88" s="396">
        <v>944</v>
      </c>
      <c r="F88" s="396">
        <v>947</v>
      </c>
      <c r="G88" s="396">
        <v>950</v>
      </c>
      <c r="H88" s="396">
        <v>953</v>
      </c>
      <c r="I88" s="396">
        <v>956</v>
      </c>
      <c r="J88" s="396">
        <v>959</v>
      </c>
      <c r="K88" s="396">
        <v>962</v>
      </c>
      <c r="L88" s="396">
        <v>965</v>
      </c>
      <c r="M88" s="396">
        <v>968</v>
      </c>
      <c r="N88" s="396">
        <v>971</v>
      </c>
      <c r="O88" s="396">
        <v>974</v>
      </c>
      <c r="P88" s="396">
        <v>977</v>
      </c>
      <c r="Q88" s="396">
        <v>981</v>
      </c>
      <c r="R88" s="396">
        <v>985</v>
      </c>
      <c r="S88" s="396">
        <v>988</v>
      </c>
      <c r="T88" s="396">
        <v>992</v>
      </c>
      <c r="U88" s="396">
        <v>996</v>
      </c>
      <c r="V88" s="396">
        <v>1000</v>
      </c>
      <c r="W88" s="396">
        <v>1004</v>
      </c>
      <c r="X88" s="396">
        <v>1007</v>
      </c>
      <c r="Y88" s="396">
        <v>1011</v>
      </c>
      <c r="Z88" s="396">
        <v>1014</v>
      </c>
      <c r="AA88" s="396">
        <v>1018</v>
      </c>
      <c r="AB88" s="396">
        <v>1022</v>
      </c>
      <c r="AC88" s="396">
        <v>1026</v>
      </c>
      <c r="AD88" s="396">
        <v>1031</v>
      </c>
      <c r="AE88" s="396">
        <v>1035</v>
      </c>
      <c r="AF88" s="396">
        <v>1041</v>
      </c>
      <c r="AG88" s="396">
        <v>1046</v>
      </c>
      <c r="AH88" s="396">
        <v>1051</v>
      </c>
      <c r="AI88" s="396">
        <v>1057</v>
      </c>
      <c r="AJ88" s="396">
        <v>1063</v>
      </c>
      <c r="AK88" s="396">
        <v>1069</v>
      </c>
      <c r="AL88" s="396">
        <v>1075</v>
      </c>
      <c r="AM88" s="396">
        <v>1081</v>
      </c>
      <c r="AN88" s="396">
        <v>1087</v>
      </c>
      <c r="AO88" s="396">
        <v>1092</v>
      </c>
      <c r="AP88" s="396">
        <v>1097</v>
      </c>
      <c r="AQ88" s="396">
        <v>1102</v>
      </c>
      <c r="AR88" s="396">
        <v>1106</v>
      </c>
      <c r="AS88" s="396">
        <v>1111</v>
      </c>
      <c r="AT88" s="396">
        <v>1115</v>
      </c>
      <c r="AU88" s="396">
        <v>1120</v>
      </c>
      <c r="AV88" s="396">
        <v>1126</v>
      </c>
      <c r="AW88" s="396">
        <v>1131</v>
      </c>
      <c r="AX88" s="396">
        <v>1137</v>
      </c>
      <c r="AY88" s="396">
        <v>1142</v>
      </c>
      <c r="AZ88" s="396">
        <v>1148</v>
      </c>
      <c r="BA88" s="396">
        <v>1154</v>
      </c>
      <c r="BB88" s="396">
        <v>1161</v>
      </c>
      <c r="BC88" s="396">
        <v>1167</v>
      </c>
      <c r="BD88" s="396">
        <v>1173</v>
      </c>
      <c r="BE88" s="396">
        <v>1180</v>
      </c>
      <c r="BF88" s="396">
        <v>1186</v>
      </c>
      <c r="BG88" s="396">
        <v>1193</v>
      </c>
      <c r="BH88" s="396">
        <v>1200</v>
      </c>
      <c r="BI88" s="396">
        <v>1206</v>
      </c>
      <c r="BJ88" s="396">
        <v>1212</v>
      </c>
      <c r="BK88" s="396">
        <v>1218</v>
      </c>
      <c r="BL88" s="396">
        <v>1224</v>
      </c>
      <c r="BM88" s="396">
        <v>1230</v>
      </c>
      <c r="BN88" s="396">
        <v>1236</v>
      </c>
      <c r="BO88" s="396">
        <v>1241</v>
      </c>
      <c r="BP88" s="396">
        <v>1247</v>
      </c>
      <c r="BQ88" s="396">
        <v>1252</v>
      </c>
      <c r="BR88" s="396">
        <v>1258</v>
      </c>
      <c r="BS88" s="396">
        <v>1263</v>
      </c>
      <c r="BT88" s="396">
        <v>1268</v>
      </c>
      <c r="BU88" s="396">
        <v>1273</v>
      </c>
      <c r="BV88" s="396">
        <v>1278</v>
      </c>
      <c r="BW88" s="396">
        <v>1282</v>
      </c>
      <c r="BX88" s="396">
        <v>1287</v>
      </c>
      <c r="BY88" s="396">
        <v>1291</v>
      </c>
      <c r="BZ88" s="396">
        <v>1296</v>
      </c>
      <c r="CA88" s="396">
        <v>1300</v>
      </c>
      <c r="CB88" s="396">
        <v>1306</v>
      </c>
      <c r="CC88" s="396">
        <v>1312</v>
      </c>
      <c r="CD88" s="396">
        <v>1318</v>
      </c>
      <c r="CE88" s="396">
        <v>1329</v>
      </c>
      <c r="CF88" s="396">
        <v>1340</v>
      </c>
      <c r="CG88" s="396">
        <v>1350</v>
      </c>
      <c r="CH88" s="396">
        <v>1363</v>
      </c>
      <c r="CI88" s="396">
        <v>1376</v>
      </c>
      <c r="CJ88" s="396">
        <v>1388</v>
      </c>
      <c r="CK88" s="396">
        <v>1402</v>
      </c>
      <c r="CL88" s="396">
        <v>1415</v>
      </c>
      <c r="CM88" s="396">
        <v>1428</v>
      </c>
      <c r="CN88" s="396">
        <v>1442</v>
      </c>
      <c r="CO88" s="396">
        <v>1456</v>
      </c>
    </row>
    <row r="89" spans="1:93" hidden="1" x14ac:dyDescent="0.3">
      <c r="A89" s="396">
        <v>394528</v>
      </c>
      <c r="B89" s="396" t="s">
        <v>1311</v>
      </c>
      <c r="C89" s="396">
        <v>90</v>
      </c>
      <c r="D89" s="396">
        <v>965</v>
      </c>
      <c r="E89" s="396">
        <v>970</v>
      </c>
      <c r="F89" s="396">
        <v>975</v>
      </c>
      <c r="G89" s="396">
        <v>980</v>
      </c>
      <c r="H89" s="396">
        <v>985</v>
      </c>
      <c r="I89" s="396">
        <v>990</v>
      </c>
      <c r="J89" s="396">
        <v>996</v>
      </c>
      <c r="K89" s="396">
        <v>1001</v>
      </c>
      <c r="L89" s="396">
        <v>1006</v>
      </c>
      <c r="M89" s="396">
        <v>1011</v>
      </c>
      <c r="N89" s="396">
        <v>1017</v>
      </c>
      <c r="O89" s="396">
        <v>1022</v>
      </c>
      <c r="P89" s="396">
        <v>1028</v>
      </c>
      <c r="Q89" s="396">
        <v>1034</v>
      </c>
      <c r="R89" s="396">
        <v>1041</v>
      </c>
      <c r="S89" s="396">
        <v>1047</v>
      </c>
      <c r="T89" s="396">
        <v>1052</v>
      </c>
      <c r="U89" s="396">
        <v>1058</v>
      </c>
      <c r="V89" s="396">
        <v>1064</v>
      </c>
      <c r="W89" s="396">
        <v>1069</v>
      </c>
      <c r="X89" s="396">
        <v>1074</v>
      </c>
      <c r="Y89" s="396">
        <v>1079</v>
      </c>
      <c r="Z89" s="396">
        <v>1085</v>
      </c>
      <c r="AA89" s="396">
        <v>1091</v>
      </c>
      <c r="AB89" s="396">
        <v>1097</v>
      </c>
      <c r="AC89" s="396">
        <v>1103</v>
      </c>
      <c r="AD89" s="396">
        <v>1110</v>
      </c>
      <c r="AE89" s="396">
        <v>1116</v>
      </c>
      <c r="AF89" s="396">
        <v>1122</v>
      </c>
      <c r="AG89" s="396">
        <v>1128</v>
      </c>
      <c r="AH89" s="396">
        <v>1135</v>
      </c>
      <c r="AI89" s="396">
        <v>1140</v>
      </c>
      <c r="AJ89" s="396">
        <v>1145</v>
      </c>
      <c r="AK89" s="396">
        <v>1151</v>
      </c>
      <c r="AL89" s="396">
        <v>1156</v>
      </c>
      <c r="AM89" s="396">
        <v>1161</v>
      </c>
      <c r="AN89" s="396">
        <v>1166</v>
      </c>
      <c r="AO89" s="396">
        <v>1170</v>
      </c>
      <c r="AP89" s="396">
        <v>1175</v>
      </c>
      <c r="AQ89" s="396">
        <v>1180</v>
      </c>
      <c r="AR89" s="396">
        <v>1185</v>
      </c>
      <c r="AS89" s="396">
        <v>1190</v>
      </c>
      <c r="AT89" s="396">
        <v>1195</v>
      </c>
      <c r="AU89" s="396">
        <v>1201</v>
      </c>
      <c r="AV89" s="396">
        <v>1208</v>
      </c>
      <c r="AW89" s="396">
        <v>1214</v>
      </c>
      <c r="AX89" s="396">
        <v>1220</v>
      </c>
      <c r="AY89" s="396">
        <v>1227</v>
      </c>
      <c r="AZ89" s="396">
        <v>1234</v>
      </c>
      <c r="BA89" s="396">
        <v>1240</v>
      </c>
      <c r="BB89" s="396">
        <v>1246</v>
      </c>
      <c r="BC89" s="396">
        <v>1253</v>
      </c>
      <c r="BD89" s="396">
        <v>1259</v>
      </c>
      <c r="BE89" s="396">
        <v>1265</v>
      </c>
      <c r="BF89" s="396">
        <v>1272</v>
      </c>
      <c r="BG89" s="396">
        <v>1278</v>
      </c>
      <c r="BH89" s="396">
        <v>1284</v>
      </c>
      <c r="BI89" s="396">
        <v>1290</v>
      </c>
      <c r="BJ89" s="396">
        <v>1296</v>
      </c>
      <c r="BK89" s="396">
        <v>1301</v>
      </c>
      <c r="BL89" s="396">
        <v>1306</v>
      </c>
      <c r="BM89" s="396">
        <v>1311</v>
      </c>
      <c r="BN89" s="396">
        <v>1316</v>
      </c>
      <c r="BO89" s="396">
        <v>1321</v>
      </c>
      <c r="BP89" s="396">
        <v>1326</v>
      </c>
      <c r="BQ89" s="396">
        <v>1332</v>
      </c>
      <c r="BR89" s="396">
        <v>1337</v>
      </c>
      <c r="BS89" s="396">
        <v>1341</v>
      </c>
      <c r="BT89" s="396">
        <v>1346</v>
      </c>
      <c r="BU89" s="396">
        <v>1350</v>
      </c>
      <c r="BV89" s="396">
        <v>1354</v>
      </c>
      <c r="BW89" s="396">
        <v>1358</v>
      </c>
      <c r="BX89" s="396">
        <v>1362</v>
      </c>
      <c r="BY89" s="396">
        <v>1367</v>
      </c>
      <c r="BZ89" s="396">
        <v>1372</v>
      </c>
      <c r="CA89" s="396">
        <v>1377</v>
      </c>
      <c r="CB89" s="396">
        <v>1383</v>
      </c>
      <c r="CC89" s="396">
        <v>1390</v>
      </c>
      <c r="CD89" s="396">
        <v>1397</v>
      </c>
      <c r="CE89" s="396">
        <v>1407</v>
      </c>
      <c r="CF89" s="396">
        <v>1417</v>
      </c>
      <c r="CG89" s="396">
        <v>1427</v>
      </c>
      <c r="CH89" s="396">
        <v>1439</v>
      </c>
      <c r="CI89" s="396">
        <v>1451</v>
      </c>
      <c r="CJ89" s="396">
        <v>1463</v>
      </c>
      <c r="CK89" s="396">
        <v>1476</v>
      </c>
      <c r="CL89" s="396">
        <v>1488</v>
      </c>
      <c r="CM89" s="396">
        <v>1501</v>
      </c>
      <c r="CN89" s="396">
        <v>1514</v>
      </c>
      <c r="CO89" s="396">
        <v>1526</v>
      </c>
    </row>
    <row r="90" spans="1:93" hidden="1" x14ac:dyDescent="0.3">
      <c r="A90" s="396">
        <v>394531</v>
      </c>
      <c r="B90" s="396" t="s">
        <v>1310</v>
      </c>
      <c r="C90" s="396">
        <v>91</v>
      </c>
      <c r="D90" s="396">
        <v>969</v>
      </c>
      <c r="E90" s="396">
        <v>973</v>
      </c>
      <c r="F90" s="396">
        <v>977</v>
      </c>
      <c r="G90" s="396">
        <v>982</v>
      </c>
      <c r="H90" s="396">
        <v>986</v>
      </c>
      <c r="I90" s="396">
        <v>990</v>
      </c>
      <c r="J90" s="396">
        <v>994</v>
      </c>
      <c r="K90" s="396">
        <v>998</v>
      </c>
      <c r="L90" s="396">
        <v>1002</v>
      </c>
      <c r="M90" s="396">
        <v>1007</v>
      </c>
      <c r="N90" s="396">
        <v>1009</v>
      </c>
      <c r="O90" s="396">
        <v>1012</v>
      </c>
      <c r="P90" s="396">
        <v>1015</v>
      </c>
      <c r="Q90" s="396">
        <v>1016</v>
      </c>
      <c r="R90" s="396">
        <v>1017</v>
      </c>
      <c r="S90" s="396">
        <v>1017</v>
      </c>
      <c r="T90" s="396">
        <v>1016</v>
      </c>
      <c r="U90" s="396">
        <v>1015</v>
      </c>
      <c r="V90" s="396">
        <v>1013</v>
      </c>
      <c r="W90" s="396">
        <v>1012</v>
      </c>
      <c r="X90" s="396">
        <v>1010</v>
      </c>
      <c r="Y90" s="396">
        <v>1009</v>
      </c>
      <c r="Z90" s="396">
        <v>1009</v>
      </c>
      <c r="AA90" s="396">
        <v>1009</v>
      </c>
      <c r="AB90" s="396">
        <v>1009</v>
      </c>
      <c r="AC90" s="396">
        <v>1010</v>
      </c>
      <c r="AD90" s="396">
        <v>1011</v>
      </c>
      <c r="AE90" s="396">
        <v>1013</v>
      </c>
      <c r="AF90" s="396">
        <v>1015</v>
      </c>
      <c r="AG90" s="396">
        <v>1017</v>
      </c>
      <c r="AH90" s="396">
        <v>1019</v>
      </c>
      <c r="AI90" s="396">
        <v>1022</v>
      </c>
      <c r="AJ90" s="396">
        <v>1024</v>
      </c>
      <c r="AK90" s="396">
        <v>1027</v>
      </c>
      <c r="AL90" s="396">
        <v>1029</v>
      </c>
      <c r="AM90" s="396">
        <v>1031</v>
      </c>
      <c r="AN90" s="396">
        <v>1033</v>
      </c>
      <c r="AO90" s="396">
        <v>1035</v>
      </c>
      <c r="AP90" s="396">
        <v>1036</v>
      </c>
      <c r="AQ90" s="396">
        <v>1037</v>
      </c>
      <c r="AR90" s="396">
        <v>1038</v>
      </c>
      <c r="AS90" s="396">
        <v>1039</v>
      </c>
      <c r="AT90" s="396">
        <v>1039</v>
      </c>
      <c r="AU90" s="396">
        <v>1040</v>
      </c>
      <c r="AV90" s="396">
        <v>1040</v>
      </c>
      <c r="AW90" s="396">
        <v>1040</v>
      </c>
      <c r="AX90" s="396">
        <v>1041</v>
      </c>
      <c r="AY90" s="396">
        <v>1042</v>
      </c>
      <c r="AZ90" s="396">
        <v>1043</v>
      </c>
      <c r="BA90" s="396">
        <v>1044</v>
      </c>
      <c r="BB90" s="396">
        <v>1046</v>
      </c>
      <c r="BC90" s="396">
        <v>1047</v>
      </c>
      <c r="BD90" s="396">
        <v>1049</v>
      </c>
      <c r="BE90" s="396">
        <v>1050</v>
      </c>
      <c r="BF90" s="396">
        <v>1052</v>
      </c>
      <c r="BG90" s="396">
        <v>1054</v>
      </c>
      <c r="BH90" s="396">
        <v>1055</v>
      </c>
      <c r="BI90" s="396">
        <v>1056</v>
      </c>
      <c r="BJ90" s="396">
        <v>1058</v>
      </c>
      <c r="BK90" s="396">
        <v>1059</v>
      </c>
      <c r="BL90" s="396">
        <v>1060</v>
      </c>
      <c r="BM90" s="396">
        <v>1061</v>
      </c>
      <c r="BN90" s="396">
        <v>1063</v>
      </c>
      <c r="BO90" s="396">
        <v>1065</v>
      </c>
      <c r="BP90" s="396">
        <v>1067</v>
      </c>
      <c r="BQ90" s="396">
        <v>1069</v>
      </c>
      <c r="BR90" s="396">
        <v>1071</v>
      </c>
      <c r="BS90" s="396">
        <v>1073</v>
      </c>
      <c r="BT90" s="396">
        <v>1075</v>
      </c>
      <c r="BU90" s="396">
        <v>1077</v>
      </c>
      <c r="BV90" s="396">
        <v>1079</v>
      </c>
      <c r="BW90" s="396">
        <v>1080</v>
      </c>
      <c r="BX90" s="396">
        <v>1082</v>
      </c>
      <c r="BY90" s="396">
        <v>1083</v>
      </c>
      <c r="BZ90" s="396">
        <v>1085</v>
      </c>
      <c r="CA90" s="396">
        <v>1086</v>
      </c>
      <c r="CB90" s="396">
        <v>1088</v>
      </c>
      <c r="CC90" s="396">
        <v>1090</v>
      </c>
      <c r="CD90" s="396">
        <v>1092</v>
      </c>
      <c r="CE90" s="396">
        <v>1095</v>
      </c>
      <c r="CF90" s="396">
        <v>1098</v>
      </c>
      <c r="CG90" s="396">
        <v>1101</v>
      </c>
      <c r="CH90" s="396">
        <v>1105</v>
      </c>
      <c r="CI90" s="396">
        <v>1108</v>
      </c>
      <c r="CJ90" s="396">
        <v>1112</v>
      </c>
      <c r="CK90" s="396">
        <v>1115</v>
      </c>
      <c r="CL90" s="396">
        <v>1119</v>
      </c>
      <c r="CM90" s="396">
        <v>1122</v>
      </c>
      <c r="CN90" s="396">
        <v>1126</v>
      </c>
      <c r="CO90" s="396">
        <v>1129</v>
      </c>
    </row>
    <row r="91" spans="1:93" hidden="1" x14ac:dyDescent="0.3">
      <c r="A91" s="396">
        <v>394711</v>
      </c>
      <c r="B91" s="396" t="s">
        <v>1309</v>
      </c>
      <c r="C91" s="396">
        <v>92</v>
      </c>
      <c r="D91" s="396">
        <v>1088</v>
      </c>
      <c r="E91" s="396">
        <v>1090</v>
      </c>
      <c r="F91" s="396">
        <v>1092</v>
      </c>
      <c r="G91" s="396">
        <v>1094</v>
      </c>
      <c r="H91" s="396">
        <v>1095</v>
      </c>
      <c r="I91" s="396">
        <v>1097</v>
      </c>
      <c r="J91" s="396">
        <v>1098</v>
      </c>
      <c r="K91" s="396">
        <v>1100</v>
      </c>
      <c r="L91" s="396">
        <v>1102</v>
      </c>
      <c r="M91" s="396">
        <v>1103</v>
      </c>
      <c r="N91" s="396">
        <v>1105</v>
      </c>
      <c r="O91" s="396">
        <v>1106</v>
      </c>
      <c r="P91" s="396">
        <v>1107</v>
      </c>
      <c r="Q91" s="396">
        <v>1108</v>
      </c>
      <c r="R91" s="396">
        <v>1109</v>
      </c>
      <c r="S91" s="396">
        <v>1110</v>
      </c>
      <c r="T91" s="396">
        <v>1112</v>
      </c>
      <c r="U91" s="396">
        <v>1114</v>
      </c>
      <c r="V91" s="396">
        <v>1116</v>
      </c>
      <c r="W91" s="396">
        <v>1119</v>
      </c>
      <c r="X91" s="396">
        <v>1123</v>
      </c>
      <c r="Y91" s="396">
        <v>1126</v>
      </c>
      <c r="Z91" s="396">
        <v>1129</v>
      </c>
      <c r="AA91" s="396">
        <v>1132</v>
      </c>
      <c r="AB91" s="396">
        <v>1135</v>
      </c>
      <c r="AC91" s="396">
        <v>1137</v>
      </c>
      <c r="AD91" s="396">
        <v>1139</v>
      </c>
      <c r="AE91" s="396">
        <v>1141</v>
      </c>
      <c r="AF91" s="396">
        <v>1142</v>
      </c>
      <c r="AG91" s="396">
        <v>1143</v>
      </c>
      <c r="AH91" s="396">
        <v>1145</v>
      </c>
      <c r="AI91" s="396">
        <v>1145</v>
      </c>
      <c r="AJ91" s="396">
        <v>1145</v>
      </c>
      <c r="AK91" s="396">
        <v>1145</v>
      </c>
      <c r="AL91" s="396">
        <v>1146</v>
      </c>
      <c r="AM91" s="396">
        <v>1146</v>
      </c>
      <c r="AN91" s="396">
        <v>1147</v>
      </c>
      <c r="AO91" s="396">
        <v>1148</v>
      </c>
      <c r="AP91" s="396">
        <v>1149</v>
      </c>
      <c r="AQ91" s="396">
        <v>1150</v>
      </c>
      <c r="AR91" s="396">
        <v>1151</v>
      </c>
      <c r="AS91" s="396">
        <v>1152</v>
      </c>
      <c r="AT91" s="396">
        <v>1153</v>
      </c>
      <c r="AU91" s="396">
        <v>1154</v>
      </c>
      <c r="AV91" s="396">
        <v>1155</v>
      </c>
      <c r="AW91" s="396">
        <v>1156</v>
      </c>
      <c r="AX91" s="396">
        <v>1156</v>
      </c>
      <c r="AY91" s="396">
        <v>1157</v>
      </c>
      <c r="AZ91" s="396">
        <v>1158</v>
      </c>
      <c r="BA91" s="396">
        <v>1158</v>
      </c>
      <c r="BB91" s="396">
        <v>1159</v>
      </c>
      <c r="BC91" s="396">
        <v>1160</v>
      </c>
      <c r="BD91" s="396">
        <v>1161</v>
      </c>
      <c r="BE91" s="396">
        <v>1163</v>
      </c>
      <c r="BF91" s="396">
        <v>1164</v>
      </c>
      <c r="BG91" s="396">
        <v>1165</v>
      </c>
      <c r="BH91" s="396">
        <v>1166</v>
      </c>
      <c r="BI91" s="396">
        <v>1167</v>
      </c>
      <c r="BJ91" s="396">
        <v>1169</v>
      </c>
      <c r="BK91" s="396">
        <v>1170</v>
      </c>
      <c r="BL91" s="396">
        <v>1172</v>
      </c>
      <c r="BM91" s="396">
        <v>1173</v>
      </c>
      <c r="BN91" s="396">
        <v>1174</v>
      </c>
      <c r="BO91" s="396">
        <v>1175</v>
      </c>
      <c r="BP91" s="396">
        <v>1177</v>
      </c>
      <c r="BQ91" s="396">
        <v>1178</v>
      </c>
      <c r="BR91" s="396">
        <v>1180</v>
      </c>
      <c r="BS91" s="396">
        <v>1182</v>
      </c>
      <c r="BT91" s="396">
        <v>1184</v>
      </c>
      <c r="BU91" s="396">
        <v>1186</v>
      </c>
      <c r="BV91" s="396">
        <v>1189</v>
      </c>
      <c r="BW91" s="396">
        <v>1191</v>
      </c>
      <c r="BX91" s="396">
        <v>1193</v>
      </c>
      <c r="BY91" s="396">
        <v>1197</v>
      </c>
      <c r="BZ91" s="396">
        <v>1200</v>
      </c>
      <c r="CA91" s="396">
        <v>1203</v>
      </c>
      <c r="CB91" s="396">
        <v>1206</v>
      </c>
      <c r="CC91" s="396">
        <v>1210</v>
      </c>
      <c r="CD91" s="396">
        <v>1213</v>
      </c>
      <c r="CE91" s="396">
        <v>1217</v>
      </c>
      <c r="CF91" s="396">
        <v>1222</v>
      </c>
      <c r="CG91" s="396">
        <v>1226</v>
      </c>
      <c r="CH91" s="396">
        <v>1232</v>
      </c>
      <c r="CI91" s="396">
        <v>1238</v>
      </c>
      <c r="CJ91" s="396">
        <v>1243</v>
      </c>
      <c r="CK91" s="396">
        <v>1249</v>
      </c>
      <c r="CL91" s="396">
        <v>1255</v>
      </c>
      <c r="CM91" s="396">
        <v>1261</v>
      </c>
      <c r="CN91" s="396">
        <v>1267</v>
      </c>
      <c r="CO91" s="396">
        <v>1273</v>
      </c>
    </row>
    <row r="92" spans="1:93" hidden="1" x14ac:dyDescent="0.3">
      <c r="A92" s="396">
        <v>395245</v>
      </c>
      <c r="B92" s="396" t="s">
        <v>1308</v>
      </c>
      <c r="C92" s="396">
        <v>93</v>
      </c>
      <c r="D92" s="396">
        <v>595</v>
      </c>
      <c r="E92" s="396">
        <v>596</v>
      </c>
      <c r="F92" s="396">
        <v>597</v>
      </c>
      <c r="G92" s="396">
        <v>597</v>
      </c>
      <c r="H92" s="396">
        <v>598</v>
      </c>
      <c r="I92" s="396">
        <v>599</v>
      </c>
      <c r="J92" s="396">
        <v>600</v>
      </c>
      <c r="K92" s="396">
        <v>601</v>
      </c>
      <c r="L92" s="396">
        <v>602</v>
      </c>
      <c r="M92" s="396">
        <v>603</v>
      </c>
      <c r="N92" s="396">
        <v>604</v>
      </c>
      <c r="O92" s="396">
        <v>604</v>
      </c>
      <c r="P92" s="396">
        <v>605</v>
      </c>
      <c r="Q92" s="396">
        <v>605</v>
      </c>
      <c r="R92" s="396">
        <v>605</v>
      </c>
      <c r="S92" s="396">
        <v>606</v>
      </c>
      <c r="T92" s="396">
        <v>606</v>
      </c>
      <c r="U92" s="396">
        <v>607</v>
      </c>
      <c r="V92" s="396">
        <v>608</v>
      </c>
      <c r="W92" s="396">
        <v>608</v>
      </c>
      <c r="X92" s="396">
        <v>608</v>
      </c>
      <c r="Y92" s="396">
        <v>609</v>
      </c>
      <c r="Z92" s="396">
        <v>610</v>
      </c>
      <c r="AA92" s="396">
        <v>611</v>
      </c>
      <c r="AB92" s="396">
        <v>612</v>
      </c>
      <c r="AC92" s="396">
        <v>614</v>
      </c>
      <c r="AD92" s="396">
        <v>616</v>
      </c>
      <c r="AE92" s="396">
        <v>617</v>
      </c>
      <c r="AF92" s="396">
        <v>619</v>
      </c>
      <c r="AG92" s="396">
        <v>620</v>
      </c>
      <c r="AH92" s="396">
        <v>621</v>
      </c>
      <c r="AI92" s="396">
        <v>623</v>
      </c>
      <c r="AJ92" s="396">
        <v>624</v>
      </c>
      <c r="AK92" s="396">
        <v>626</v>
      </c>
      <c r="AL92" s="396">
        <v>628</v>
      </c>
      <c r="AM92" s="396">
        <v>630</v>
      </c>
      <c r="AN92" s="396">
        <v>632</v>
      </c>
      <c r="AO92" s="396">
        <v>633</v>
      </c>
      <c r="AP92" s="396">
        <v>635</v>
      </c>
      <c r="AQ92" s="396">
        <v>636</v>
      </c>
      <c r="AR92" s="396">
        <v>637</v>
      </c>
      <c r="AS92" s="396">
        <v>638</v>
      </c>
      <c r="AT92" s="396">
        <v>639</v>
      </c>
      <c r="AU92" s="396">
        <v>640</v>
      </c>
      <c r="AV92" s="396">
        <v>642</v>
      </c>
      <c r="AW92" s="396">
        <v>643</v>
      </c>
      <c r="AX92" s="396">
        <v>644</v>
      </c>
      <c r="AY92" s="396">
        <v>645</v>
      </c>
      <c r="AZ92" s="396">
        <v>647</v>
      </c>
      <c r="BA92" s="396">
        <v>649</v>
      </c>
      <c r="BB92" s="396">
        <v>651</v>
      </c>
      <c r="BC92" s="396">
        <v>653</v>
      </c>
      <c r="BD92" s="396">
        <v>655</v>
      </c>
      <c r="BE92" s="396">
        <v>658</v>
      </c>
      <c r="BF92" s="396">
        <v>661</v>
      </c>
      <c r="BG92" s="396">
        <v>663</v>
      </c>
      <c r="BH92" s="396">
        <v>665</v>
      </c>
      <c r="BI92" s="396">
        <v>667</v>
      </c>
      <c r="BJ92" s="396">
        <v>668</v>
      </c>
      <c r="BK92" s="396">
        <v>670</v>
      </c>
      <c r="BL92" s="396">
        <v>671</v>
      </c>
      <c r="BM92" s="396">
        <v>672</v>
      </c>
      <c r="BN92" s="396">
        <v>672</v>
      </c>
      <c r="BO92" s="396">
        <v>673</v>
      </c>
      <c r="BP92" s="396">
        <v>674</v>
      </c>
      <c r="BQ92" s="396">
        <v>675</v>
      </c>
      <c r="BR92" s="396">
        <v>676</v>
      </c>
      <c r="BS92" s="396">
        <v>678</v>
      </c>
      <c r="BT92" s="396">
        <v>680</v>
      </c>
      <c r="BU92" s="396">
        <v>682</v>
      </c>
      <c r="BV92" s="396">
        <v>684</v>
      </c>
      <c r="BW92" s="396">
        <v>687</v>
      </c>
      <c r="BX92" s="396">
        <v>689</v>
      </c>
      <c r="BY92" s="396">
        <v>693</v>
      </c>
      <c r="BZ92" s="396">
        <v>696</v>
      </c>
      <c r="CA92" s="396">
        <v>699</v>
      </c>
      <c r="CB92" s="396">
        <v>702</v>
      </c>
      <c r="CC92" s="396">
        <v>706</v>
      </c>
      <c r="CD92" s="396">
        <v>709</v>
      </c>
      <c r="CE92" s="396">
        <v>714</v>
      </c>
      <c r="CF92" s="396">
        <v>719</v>
      </c>
      <c r="CG92" s="396">
        <v>724</v>
      </c>
      <c r="CH92" s="396">
        <v>729</v>
      </c>
      <c r="CI92" s="396">
        <v>735</v>
      </c>
      <c r="CJ92" s="396">
        <v>740</v>
      </c>
      <c r="CK92" s="396">
        <v>746</v>
      </c>
      <c r="CL92" s="396">
        <v>752</v>
      </c>
      <c r="CM92" s="396">
        <v>758</v>
      </c>
      <c r="CN92" s="396">
        <v>764</v>
      </c>
      <c r="CO92" s="396">
        <v>770</v>
      </c>
    </row>
    <row r="93" spans="1:93" hidden="1" x14ac:dyDescent="0.3">
      <c r="A93" s="396">
        <v>394352</v>
      </c>
      <c r="B93" s="396" t="s">
        <v>1307</v>
      </c>
      <c r="C93" s="396">
        <v>94</v>
      </c>
      <c r="D93" s="396">
        <v>914</v>
      </c>
      <c r="E93" s="396">
        <v>914</v>
      </c>
      <c r="F93" s="396">
        <v>913</v>
      </c>
      <c r="G93" s="396">
        <v>912</v>
      </c>
      <c r="H93" s="396">
        <v>911</v>
      </c>
      <c r="I93" s="396">
        <v>910</v>
      </c>
      <c r="J93" s="396">
        <v>910</v>
      </c>
      <c r="K93" s="396">
        <v>909</v>
      </c>
      <c r="L93" s="396">
        <v>908</v>
      </c>
      <c r="M93" s="396">
        <v>908</v>
      </c>
      <c r="N93" s="396">
        <v>909</v>
      </c>
      <c r="O93" s="396">
        <v>909</v>
      </c>
      <c r="P93" s="396">
        <v>910</v>
      </c>
      <c r="Q93" s="396">
        <v>912</v>
      </c>
      <c r="R93" s="396">
        <v>914</v>
      </c>
      <c r="S93" s="396">
        <v>916</v>
      </c>
      <c r="T93" s="396">
        <v>918</v>
      </c>
      <c r="U93" s="396">
        <v>919</v>
      </c>
      <c r="V93" s="396">
        <v>921</v>
      </c>
      <c r="W93" s="396">
        <v>923</v>
      </c>
      <c r="X93" s="396">
        <v>925</v>
      </c>
      <c r="Y93" s="396">
        <v>927</v>
      </c>
      <c r="Z93" s="396">
        <v>928</v>
      </c>
      <c r="AA93" s="396">
        <v>930</v>
      </c>
      <c r="AB93" s="396">
        <v>931</v>
      </c>
      <c r="AC93" s="396">
        <v>933</v>
      </c>
      <c r="AD93" s="396">
        <v>935</v>
      </c>
      <c r="AE93" s="396">
        <v>936</v>
      </c>
      <c r="AF93" s="396">
        <v>938</v>
      </c>
      <c r="AG93" s="396">
        <v>939</v>
      </c>
      <c r="AH93" s="396">
        <v>941</v>
      </c>
      <c r="AI93" s="396">
        <v>942</v>
      </c>
      <c r="AJ93" s="396">
        <v>944</v>
      </c>
      <c r="AK93" s="396">
        <v>945</v>
      </c>
      <c r="AL93" s="396">
        <v>947</v>
      </c>
      <c r="AM93" s="396">
        <v>948</v>
      </c>
      <c r="AN93" s="396">
        <v>950</v>
      </c>
      <c r="AO93" s="396">
        <v>952</v>
      </c>
      <c r="AP93" s="396">
        <v>954</v>
      </c>
      <c r="AQ93" s="396">
        <v>955</v>
      </c>
      <c r="AR93" s="396">
        <v>958</v>
      </c>
      <c r="AS93" s="396">
        <v>960</v>
      </c>
      <c r="AT93" s="396">
        <v>963</v>
      </c>
      <c r="AU93" s="396">
        <v>966</v>
      </c>
      <c r="AV93" s="396">
        <v>968</v>
      </c>
      <c r="AW93" s="396">
        <v>971</v>
      </c>
      <c r="AX93" s="396">
        <v>974</v>
      </c>
      <c r="AY93" s="396">
        <v>976</v>
      </c>
      <c r="AZ93" s="396">
        <v>979</v>
      </c>
      <c r="BA93" s="396">
        <v>981</v>
      </c>
      <c r="BB93" s="396">
        <v>983</v>
      </c>
      <c r="BC93" s="396">
        <v>985</v>
      </c>
      <c r="BD93" s="396">
        <v>988</v>
      </c>
      <c r="BE93" s="396">
        <v>990</v>
      </c>
      <c r="BF93" s="396">
        <v>992</v>
      </c>
      <c r="BG93" s="396">
        <v>995</v>
      </c>
      <c r="BH93" s="396">
        <v>998</v>
      </c>
      <c r="BI93" s="396">
        <v>1001</v>
      </c>
      <c r="BJ93" s="396">
        <v>1004</v>
      </c>
      <c r="BK93" s="396">
        <v>1008</v>
      </c>
      <c r="BL93" s="396">
        <v>1011</v>
      </c>
      <c r="BM93" s="396">
        <v>1015</v>
      </c>
      <c r="BN93" s="396">
        <v>1019</v>
      </c>
      <c r="BO93" s="396">
        <v>1023</v>
      </c>
      <c r="BP93" s="396">
        <v>1027</v>
      </c>
      <c r="BQ93" s="396">
        <v>1030</v>
      </c>
      <c r="BR93" s="396">
        <v>1034</v>
      </c>
      <c r="BS93" s="396">
        <v>1037</v>
      </c>
      <c r="BT93" s="396">
        <v>1040</v>
      </c>
      <c r="BU93" s="396">
        <v>1044</v>
      </c>
      <c r="BV93" s="396">
        <v>1047</v>
      </c>
      <c r="BW93" s="396">
        <v>1051</v>
      </c>
      <c r="BX93" s="396">
        <v>1054</v>
      </c>
      <c r="BY93" s="396">
        <v>1059</v>
      </c>
      <c r="BZ93" s="396">
        <v>1064</v>
      </c>
      <c r="CA93" s="396">
        <v>1069</v>
      </c>
      <c r="CB93" s="396">
        <v>1076</v>
      </c>
      <c r="CC93" s="396">
        <v>1082</v>
      </c>
      <c r="CD93" s="396">
        <v>1089</v>
      </c>
      <c r="CE93" s="396">
        <v>1097</v>
      </c>
      <c r="CF93" s="396">
        <v>1105</v>
      </c>
      <c r="CG93" s="396">
        <v>1113</v>
      </c>
      <c r="CH93" s="396">
        <v>1122</v>
      </c>
      <c r="CI93" s="396">
        <v>1130</v>
      </c>
      <c r="CJ93" s="396">
        <v>1139</v>
      </c>
      <c r="CK93" s="396">
        <v>1148</v>
      </c>
      <c r="CL93" s="396">
        <v>1157</v>
      </c>
      <c r="CM93" s="396">
        <v>1166</v>
      </c>
      <c r="CN93" s="396">
        <v>1175</v>
      </c>
      <c r="CO93" s="396">
        <v>1183</v>
      </c>
    </row>
    <row r="94" spans="1:93" hidden="1" x14ac:dyDescent="0.3">
      <c r="A94" s="396">
        <v>395075</v>
      </c>
      <c r="B94" s="396" t="s">
        <v>1306</v>
      </c>
      <c r="C94" s="396">
        <v>95</v>
      </c>
      <c r="D94" s="396">
        <v>750</v>
      </c>
      <c r="E94" s="396">
        <v>752</v>
      </c>
      <c r="F94" s="396">
        <v>754</v>
      </c>
      <c r="G94" s="396">
        <v>755</v>
      </c>
      <c r="H94" s="396">
        <v>757</v>
      </c>
      <c r="I94" s="396">
        <v>758</v>
      </c>
      <c r="J94" s="396">
        <v>759</v>
      </c>
      <c r="K94" s="396">
        <v>761</v>
      </c>
      <c r="L94" s="396">
        <v>762</v>
      </c>
      <c r="M94" s="396">
        <v>763</v>
      </c>
      <c r="N94" s="396">
        <v>764</v>
      </c>
      <c r="O94" s="396">
        <v>764</v>
      </c>
      <c r="P94" s="396">
        <v>765</v>
      </c>
      <c r="Q94" s="396">
        <v>765</v>
      </c>
      <c r="R94" s="396">
        <v>765</v>
      </c>
      <c r="S94" s="396">
        <v>765</v>
      </c>
      <c r="T94" s="396">
        <v>766</v>
      </c>
      <c r="U94" s="396">
        <v>767</v>
      </c>
      <c r="V94" s="396">
        <v>768</v>
      </c>
      <c r="W94" s="396">
        <v>769</v>
      </c>
      <c r="X94" s="396">
        <v>770</v>
      </c>
      <c r="Y94" s="396">
        <v>772</v>
      </c>
      <c r="Z94" s="396">
        <v>774</v>
      </c>
      <c r="AA94" s="396">
        <v>775</v>
      </c>
      <c r="AB94" s="396">
        <v>777</v>
      </c>
      <c r="AC94" s="396">
        <v>778</v>
      </c>
      <c r="AD94" s="396">
        <v>780</v>
      </c>
      <c r="AE94" s="396">
        <v>781</v>
      </c>
      <c r="AF94" s="396">
        <v>783</v>
      </c>
      <c r="AG94" s="396">
        <v>784</v>
      </c>
      <c r="AH94" s="396">
        <v>786</v>
      </c>
      <c r="AI94" s="396">
        <v>788</v>
      </c>
      <c r="AJ94" s="396">
        <v>790</v>
      </c>
      <c r="AK94" s="396">
        <v>792</v>
      </c>
      <c r="AL94" s="396">
        <v>794</v>
      </c>
      <c r="AM94" s="396">
        <v>795</v>
      </c>
      <c r="AN94" s="396">
        <v>797</v>
      </c>
      <c r="AO94" s="396">
        <v>798</v>
      </c>
      <c r="AP94" s="396">
        <v>799</v>
      </c>
      <c r="AQ94" s="396">
        <v>800</v>
      </c>
      <c r="AR94" s="396">
        <v>801</v>
      </c>
      <c r="AS94" s="396">
        <v>802</v>
      </c>
      <c r="AT94" s="396">
        <v>803</v>
      </c>
      <c r="AU94" s="396">
        <v>803</v>
      </c>
      <c r="AV94" s="396">
        <v>804</v>
      </c>
      <c r="AW94" s="396">
        <v>804</v>
      </c>
      <c r="AX94" s="396">
        <v>805</v>
      </c>
      <c r="AY94" s="396">
        <v>806</v>
      </c>
      <c r="AZ94" s="396">
        <v>806</v>
      </c>
      <c r="BA94" s="396">
        <v>808</v>
      </c>
      <c r="BB94" s="396">
        <v>810</v>
      </c>
      <c r="BC94" s="396">
        <v>812</v>
      </c>
      <c r="BD94" s="396">
        <v>813</v>
      </c>
      <c r="BE94" s="396">
        <v>815</v>
      </c>
      <c r="BF94" s="396">
        <v>817</v>
      </c>
      <c r="BG94" s="396">
        <v>819</v>
      </c>
      <c r="BH94" s="396">
        <v>821</v>
      </c>
      <c r="BI94" s="396">
        <v>823</v>
      </c>
      <c r="BJ94" s="396">
        <v>826</v>
      </c>
      <c r="BK94" s="396">
        <v>828</v>
      </c>
      <c r="BL94" s="396">
        <v>830</v>
      </c>
      <c r="BM94" s="396">
        <v>833</v>
      </c>
      <c r="BN94" s="396">
        <v>836</v>
      </c>
      <c r="BO94" s="396">
        <v>839</v>
      </c>
      <c r="BP94" s="396">
        <v>842</v>
      </c>
      <c r="BQ94" s="396">
        <v>846</v>
      </c>
      <c r="BR94" s="396">
        <v>849</v>
      </c>
      <c r="BS94" s="396">
        <v>851</v>
      </c>
      <c r="BT94" s="396">
        <v>854</v>
      </c>
      <c r="BU94" s="396">
        <v>857</v>
      </c>
      <c r="BV94" s="396">
        <v>859</v>
      </c>
      <c r="BW94" s="396">
        <v>861</v>
      </c>
      <c r="BX94" s="396">
        <v>863</v>
      </c>
      <c r="BY94" s="396">
        <v>866</v>
      </c>
      <c r="BZ94" s="396">
        <v>868</v>
      </c>
      <c r="CA94" s="396">
        <v>871</v>
      </c>
      <c r="CB94" s="396">
        <v>875</v>
      </c>
      <c r="CC94" s="396">
        <v>879</v>
      </c>
      <c r="CD94" s="396">
        <v>883</v>
      </c>
      <c r="CE94" s="396">
        <v>890</v>
      </c>
      <c r="CF94" s="396">
        <v>896</v>
      </c>
      <c r="CG94" s="396">
        <v>903</v>
      </c>
      <c r="CH94" s="396">
        <v>910</v>
      </c>
      <c r="CI94" s="396">
        <v>917</v>
      </c>
      <c r="CJ94" s="396">
        <v>925</v>
      </c>
      <c r="CK94" s="396">
        <v>932</v>
      </c>
      <c r="CL94" s="396">
        <v>940</v>
      </c>
      <c r="CM94" s="396">
        <v>947</v>
      </c>
      <c r="CN94" s="396">
        <v>955</v>
      </c>
      <c r="CO94" s="396">
        <v>963</v>
      </c>
    </row>
    <row r="95" spans="1:93" hidden="1" x14ac:dyDescent="0.3">
      <c r="A95" s="396">
        <v>394666</v>
      </c>
      <c r="B95" s="396" t="s">
        <v>1305</v>
      </c>
      <c r="C95" s="396">
        <v>96</v>
      </c>
      <c r="D95" s="396">
        <v>964</v>
      </c>
      <c r="E95" s="396">
        <v>962</v>
      </c>
      <c r="F95" s="396">
        <v>960</v>
      </c>
      <c r="G95" s="396">
        <v>957</v>
      </c>
      <c r="H95" s="396">
        <v>956</v>
      </c>
      <c r="I95" s="396">
        <v>954</v>
      </c>
      <c r="J95" s="396">
        <v>952</v>
      </c>
      <c r="K95" s="396">
        <v>951</v>
      </c>
      <c r="L95" s="396">
        <v>949</v>
      </c>
      <c r="M95" s="396">
        <v>948</v>
      </c>
      <c r="N95" s="396">
        <v>949</v>
      </c>
      <c r="O95" s="396">
        <v>950</v>
      </c>
      <c r="P95" s="396">
        <v>951</v>
      </c>
      <c r="Q95" s="396">
        <v>953</v>
      </c>
      <c r="R95" s="396">
        <v>955</v>
      </c>
      <c r="S95" s="396">
        <v>958</v>
      </c>
      <c r="T95" s="396">
        <v>960</v>
      </c>
      <c r="U95" s="396">
        <v>962</v>
      </c>
      <c r="V95" s="396">
        <v>964</v>
      </c>
      <c r="W95" s="396">
        <v>965</v>
      </c>
      <c r="X95" s="396">
        <v>966</v>
      </c>
      <c r="Y95" s="396">
        <v>967</v>
      </c>
      <c r="Z95" s="396">
        <v>969</v>
      </c>
      <c r="AA95" s="396">
        <v>971</v>
      </c>
      <c r="AB95" s="396">
        <v>973</v>
      </c>
      <c r="AC95" s="396">
        <v>975</v>
      </c>
      <c r="AD95" s="396">
        <v>978</v>
      </c>
      <c r="AE95" s="396">
        <v>980</v>
      </c>
      <c r="AF95" s="396">
        <v>983</v>
      </c>
      <c r="AG95" s="396">
        <v>985</v>
      </c>
      <c r="AH95" s="396">
        <v>987</v>
      </c>
      <c r="AI95" s="396">
        <v>989</v>
      </c>
      <c r="AJ95" s="396">
        <v>991</v>
      </c>
      <c r="AK95" s="396">
        <v>993</v>
      </c>
      <c r="AL95" s="396">
        <v>994</v>
      </c>
      <c r="AM95" s="396">
        <v>995</v>
      </c>
      <c r="AN95" s="396">
        <v>996</v>
      </c>
      <c r="AO95" s="396">
        <v>997</v>
      </c>
      <c r="AP95" s="396">
        <v>998</v>
      </c>
      <c r="AQ95" s="396">
        <v>999</v>
      </c>
      <c r="AR95" s="396">
        <v>1000</v>
      </c>
      <c r="AS95" s="396">
        <v>1001</v>
      </c>
      <c r="AT95" s="396">
        <v>1002</v>
      </c>
      <c r="AU95" s="396">
        <v>1004</v>
      </c>
      <c r="AV95" s="396">
        <v>1005</v>
      </c>
      <c r="AW95" s="396">
        <v>1007</v>
      </c>
      <c r="AX95" s="396">
        <v>1009</v>
      </c>
      <c r="AY95" s="396">
        <v>1011</v>
      </c>
      <c r="AZ95" s="396">
        <v>1012</v>
      </c>
      <c r="BA95" s="396">
        <v>1015</v>
      </c>
      <c r="BB95" s="396">
        <v>1018</v>
      </c>
      <c r="BC95" s="396">
        <v>1021</v>
      </c>
      <c r="BD95" s="396">
        <v>1025</v>
      </c>
      <c r="BE95" s="396">
        <v>1029</v>
      </c>
      <c r="BF95" s="396">
        <v>1033</v>
      </c>
      <c r="BG95" s="396">
        <v>1038</v>
      </c>
      <c r="BH95" s="396">
        <v>1043</v>
      </c>
      <c r="BI95" s="396">
        <v>1047</v>
      </c>
      <c r="BJ95" s="396">
        <v>1051</v>
      </c>
      <c r="BK95" s="396">
        <v>1055</v>
      </c>
      <c r="BL95" s="396">
        <v>1059</v>
      </c>
      <c r="BM95" s="396">
        <v>1063</v>
      </c>
      <c r="BN95" s="396">
        <v>1066</v>
      </c>
      <c r="BO95" s="396">
        <v>1070</v>
      </c>
      <c r="BP95" s="396">
        <v>1072</v>
      </c>
      <c r="BQ95" s="396">
        <v>1075</v>
      </c>
      <c r="BR95" s="396">
        <v>1078</v>
      </c>
      <c r="BS95" s="396">
        <v>1080</v>
      </c>
      <c r="BT95" s="396">
        <v>1082</v>
      </c>
      <c r="BU95" s="396">
        <v>1084</v>
      </c>
      <c r="BV95" s="396">
        <v>1085</v>
      </c>
      <c r="BW95" s="396">
        <v>1087</v>
      </c>
      <c r="BX95" s="396">
        <v>1089</v>
      </c>
      <c r="BY95" s="396">
        <v>1091</v>
      </c>
      <c r="BZ95" s="396">
        <v>1093</v>
      </c>
      <c r="CA95" s="396">
        <v>1095</v>
      </c>
      <c r="CB95" s="396">
        <v>1099</v>
      </c>
      <c r="CC95" s="396">
        <v>1102</v>
      </c>
      <c r="CD95" s="396">
        <v>1105</v>
      </c>
      <c r="CE95" s="396">
        <v>1112</v>
      </c>
      <c r="CF95" s="396">
        <v>1118</v>
      </c>
      <c r="CG95" s="396">
        <v>1125</v>
      </c>
      <c r="CH95" s="396">
        <v>1132</v>
      </c>
      <c r="CI95" s="396">
        <v>1140</v>
      </c>
      <c r="CJ95" s="396">
        <v>1148</v>
      </c>
      <c r="CK95" s="396">
        <v>1156</v>
      </c>
      <c r="CL95" s="396">
        <v>1164</v>
      </c>
      <c r="CM95" s="396">
        <v>1172</v>
      </c>
      <c r="CN95" s="396">
        <v>1181</v>
      </c>
      <c r="CO95" s="396">
        <v>1189</v>
      </c>
    </row>
    <row r="96" spans="1:93" hidden="1" x14ac:dyDescent="0.3">
      <c r="A96" s="396">
        <v>394957</v>
      </c>
      <c r="B96" s="396" t="s">
        <v>1304</v>
      </c>
      <c r="C96" s="396">
        <v>97</v>
      </c>
      <c r="D96" s="396">
        <v>978</v>
      </c>
      <c r="E96" s="396">
        <v>983</v>
      </c>
      <c r="F96" s="396">
        <v>988</v>
      </c>
      <c r="G96" s="396">
        <v>993</v>
      </c>
      <c r="H96" s="396">
        <v>998</v>
      </c>
      <c r="I96" s="396">
        <v>1003</v>
      </c>
      <c r="J96" s="396">
        <v>1008</v>
      </c>
      <c r="K96" s="396">
        <v>1013</v>
      </c>
      <c r="L96" s="396">
        <v>1018</v>
      </c>
      <c r="M96" s="396">
        <v>1024</v>
      </c>
      <c r="N96" s="396">
        <v>1030</v>
      </c>
      <c r="O96" s="396">
        <v>1036</v>
      </c>
      <c r="P96" s="396">
        <v>1041</v>
      </c>
      <c r="Q96" s="396">
        <v>1049</v>
      </c>
      <c r="R96" s="396">
        <v>1056</v>
      </c>
      <c r="S96" s="396">
        <v>1063</v>
      </c>
      <c r="T96" s="396">
        <v>1070</v>
      </c>
      <c r="U96" s="396">
        <v>1078</v>
      </c>
      <c r="V96" s="396">
        <v>1085</v>
      </c>
      <c r="W96" s="396">
        <v>1093</v>
      </c>
      <c r="X96" s="396">
        <v>1100</v>
      </c>
      <c r="Y96" s="396">
        <v>1107</v>
      </c>
      <c r="Z96" s="396">
        <v>1114</v>
      </c>
      <c r="AA96" s="396">
        <v>1121</v>
      </c>
      <c r="AB96" s="396">
        <v>1128</v>
      </c>
      <c r="AC96" s="396">
        <v>1135</v>
      </c>
      <c r="AD96" s="396">
        <v>1142</v>
      </c>
      <c r="AE96" s="396">
        <v>1149</v>
      </c>
      <c r="AF96" s="396">
        <v>1156</v>
      </c>
      <c r="AG96" s="396">
        <v>1163</v>
      </c>
      <c r="AH96" s="396">
        <v>1171</v>
      </c>
      <c r="AI96" s="396">
        <v>1178</v>
      </c>
      <c r="AJ96" s="396">
        <v>1185</v>
      </c>
      <c r="AK96" s="396">
        <v>1192</v>
      </c>
      <c r="AL96" s="396">
        <v>1199</v>
      </c>
      <c r="AM96" s="396">
        <v>1206</v>
      </c>
      <c r="AN96" s="396">
        <v>1213</v>
      </c>
      <c r="AO96" s="396">
        <v>1220</v>
      </c>
      <c r="AP96" s="396">
        <v>1227</v>
      </c>
      <c r="AQ96" s="396">
        <v>1234</v>
      </c>
      <c r="AR96" s="396">
        <v>1241</v>
      </c>
      <c r="AS96" s="396">
        <v>1248</v>
      </c>
      <c r="AT96" s="396">
        <v>1255</v>
      </c>
      <c r="AU96" s="396">
        <v>1262</v>
      </c>
      <c r="AV96" s="396">
        <v>1269</v>
      </c>
      <c r="AW96" s="396">
        <v>1276</v>
      </c>
      <c r="AX96" s="396">
        <v>1283</v>
      </c>
      <c r="AY96" s="396">
        <v>1291</v>
      </c>
      <c r="AZ96" s="396">
        <v>1299</v>
      </c>
      <c r="BA96" s="396">
        <v>1306</v>
      </c>
      <c r="BB96" s="396">
        <v>1314</v>
      </c>
      <c r="BC96" s="396">
        <v>1321</v>
      </c>
      <c r="BD96" s="396">
        <v>1328</v>
      </c>
      <c r="BE96" s="396">
        <v>1335</v>
      </c>
      <c r="BF96" s="396">
        <v>1342</v>
      </c>
      <c r="BG96" s="396">
        <v>1348</v>
      </c>
      <c r="BH96" s="396">
        <v>1354</v>
      </c>
      <c r="BI96" s="396">
        <v>1360</v>
      </c>
      <c r="BJ96" s="396">
        <v>1365</v>
      </c>
      <c r="BK96" s="396">
        <v>1370</v>
      </c>
      <c r="BL96" s="396">
        <v>1375</v>
      </c>
      <c r="BM96" s="396">
        <v>1379</v>
      </c>
      <c r="BN96" s="396">
        <v>1384</v>
      </c>
      <c r="BO96" s="396">
        <v>1388</v>
      </c>
      <c r="BP96" s="396">
        <v>1393</v>
      </c>
      <c r="BQ96" s="396">
        <v>1398</v>
      </c>
      <c r="BR96" s="396">
        <v>1403</v>
      </c>
      <c r="BS96" s="396">
        <v>1409</v>
      </c>
      <c r="BT96" s="396">
        <v>1414</v>
      </c>
      <c r="BU96" s="396">
        <v>1420</v>
      </c>
      <c r="BV96" s="396">
        <v>1425</v>
      </c>
      <c r="BW96" s="396">
        <v>1430</v>
      </c>
      <c r="BX96" s="396">
        <v>1435</v>
      </c>
      <c r="BY96" s="396">
        <v>1441</v>
      </c>
      <c r="BZ96" s="396">
        <v>1447</v>
      </c>
      <c r="CA96" s="396">
        <v>1452</v>
      </c>
      <c r="CB96" s="396">
        <v>1459</v>
      </c>
      <c r="CC96" s="396">
        <v>1466</v>
      </c>
      <c r="CD96" s="396">
        <v>1473</v>
      </c>
      <c r="CE96" s="396">
        <v>1484</v>
      </c>
      <c r="CF96" s="396">
        <v>1494</v>
      </c>
      <c r="CG96" s="396">
        <v>1505</v>
      </c>
      <c r="CH96" s="396">
        <v>1518</v>
      </c>
      <c r="CI96" s="396">
        <v>1530</v>
      </c>
      <c r="CJ96" s="396">
        <v>1543</v>
      </c>
      <c r="CK96" s="396">
        <v>1557</v>
      </c>
      <c r="CL96" s="396">
        <v>1570</v>
      </c>
      <c r="CM96" s="396">
        <v>1584</v>
      </c>
      <c r="CN96" s="396">
        <v>1598</v>
      </c>
      <c r="CO96" s="396">
        <v>1612</v>
      </c>
    </row>
    <row r="97" spans="1:96" hidden="1" x14ac:dyDescent="0.3">
      <c r="A97" s="396">
        <v>395113</v>
      </c>
      <c r="B97" s="396" t="s">
        <v>1303</v>
      </c>
      <c r="C97" s="396">
        <v>99</v>
      </c>
      <c r="D97" s="396">
        <v>919</v>
      </c>
      <c r="E97" s="396">
        <v>915</v>
      </c>
      <c r="F97" s="396">
        <v>911</v>
      </c>
      <c r="G97" s="396">
        <v>907</v>
      </c>
      <c r="H97" s="396">
        <v>903</v>
      </c>
      <c r="I97" s="396">
        <v>900</v>
      </c>
      <c r="J97" s="396">
        <v>896</v>
      </c>
      <c r="K97" s="396">
        <v>893</v>
      </c>
      <c r="L97" s="396">
        <v>890</v>
      </c>
      <c r="M97" s="396">
        <v>887</v>
      </c>
      <c r="N97" s="396">
        <v>887</v>
      </c>
      <c r="O97" s="396">
        <v>888</v>
      </c>
      <c r="P97" s="396">
        <v>888</v>
      </c>
      <c r="Q97" s="396">
        <v>892</v>
      </c>
      <c r="R97" s="396">
        <v>897</v>
      </c>
      <c r="S97" s="396">
        <v>901</v>
      </c>
      <c r="T97" s="396">
        <v>907</v>
      </c>
      <c r="U97" s="396">
        <v>912</v>
      </c>
      <c r="V97" s="396">
        <v>918</v>
      </c>
      <c r="W97" s="396">
        <v>924</v>
      </c>
      <c r="X97" s="396">
        <v>929</v>
      </c>
      <c r="Y97" s="396">
        <v>935</v>
      </c>
      <c r="Z97" s="396">
        <v>939</v>
      </c>
      <c r="AA97" s="396">
        <v>943</v>
      </c>
      <c r="AB97" s="396">
        <v>947</v>
      </c>
      <c r="AC97" s="396">
        <v>950</v>
      </c>
      <c r="AD97" s="396">
        <v>954</v>
      </c>
      <c r="AE97" s="396">
        <v>958</v>
      </c>
      <c r="AF97" s="396">
        <v>961</v>
      </c>
      <c r="AG97" s="396">
        <v>964</v>
      </c>
      <c r="AH97" s="396">
        <v>967</v>
      </c>
      <c r="AI97" s="396">
        <v>970</v>
      </c>
      <c r="AJ97" s="396">
        <v>972</v>
      </c>
      <c r="AK97" s="396">
        <v>974</v>
      </c>
      <c r="AL97" s="396">
        <v>977</v>
      </c>
      <c r="AM97" s="396">
        <v>980</v>
      </c>
      <c r="AN97" s="396">
        <v>983</v>
      </c>
      <c r="AO97" s="396">
        <v>987</v>
      </c>
      <c r="AP97" s="396">
        <v>992</v>
      </c>
      <c r="AQ97" s="396">
        <v>996</v>
      </c>
      <c r="AR97" s="396">
        <v>1000</v>
      </c>
      <c r="AS97" s="396">
        <v>1005</v>
      </c>
      <c r="AT97" s="396">
        <v>1009</v>
      </c>
      <c r="AU97" s="396">
        <v>1014</v>
      </c>
      <c r="AV97" s="396">
        <v>1019</v>
      </c>
      <c r="AW97" s="396">
        <v>1024</v>
      </c>
      <c r="AX97" s="396">
        <v>1030</v>
      </c>
      <c r="AY97" s="396">
        <v>1035</v>
      </c>
      <c r="AZ97" s="396">
        <v>1040</v>
      </c>
      <c r="BA97" s="396">
        <v>1045</v>
      </c>
      <c r="BB97" s="396">
        <v>1050</v>
      </c>
      <c r="BC97" s="396">
        <v>1055</v>
      </c>
      <c r="BD97" s="396">
        <v>1060</v>
      </c>
      <c r="BE97" s="396">
        <v>1065</v>
      </c>
      <c r="BF97" s="396">
        <v>1070</v>
      </c>
      <c r="BG97" s="396">
        <v>1075</v>
      </c>
      <c r="BH97" s="396">
        <v>1081</v>
      </c>
      <c r="BI97" s="396">
        <v>1086</v>
      </c>
      <c r="BJ97" s="396">
        <v>1091</v>
      </c>
      <c r="BK97" s="396">
        <v>1097</v>
      </c>
      <c r="BL97" s="396">
        <v>1103</v>
      </c>
      <c r="BM97" s="396">
        <v>1108</v>
      </c>
      <c r="BN97" s="396">
        <v>1113</v>
      </c>
      <c r="BO97" s="396">
        <v>1118</v>
      </c>
      <c r="BP97" s="396">
        <v>1123</v>
      </c>
      <c r="BQ97" s="396">
        <v>1128</v>
      </c>
      <c r="BR97" s="396">
        <v>1132</v>
      </c>
      <c r="BS97" s="396">
        <v>1137</v>
      </c>
      <c r="BT97" s="396">
        <v>1143</v>
      </c>
      <c r="BU97" s="396">
        <v>1148</v>
      </c>
      <c r="BV97" s="396">
        <v>1152</v>
      </c>
      <c r="BW97" s="396">
        <v>1157</v>
      </c>
      <c r="BX97" s="396">
        <v>1161</v>
      </c>
      <c r="BY97" s="396">
        <v>1166</v>
      </c>
      <c r="BZ97" s="396">
        <v>1172</v>
      </c>
      <c r="CA97" s="396">
        <v>1177</v>
      </c>
      <c r="CB97" s="396">
        <v>1186</v>
      </c>
      <c r="CC97" s="396">
        <v>1194</v>
      </c>
      <c r="CD97" s="396">
        <v>1203</v>
      </c>
      <c r="CE97" s="396">
        <v>1216</v>
      </c>
      <c r="CF97" s="396">
        <v>1229</v>
      </c>
      <c r="CG97" s="396">
        <v>1243</v>
      </c>
      <c r="CH97" s="396">
        <v>1259</v>
      </c>
      <c r="CI97" s="396">
        <v>1275</v>
      </c>
      <c r="CJ97" s="396">
        <v>1291</v>
      </c>
      <c r="CK97" s="396">
        <v>1308</v>
      </c>
      <c r="CL97" s="396">
        <v>1325</v>
      </c>
      <c r="CM97" s="396">
        <v>1341</v>
      </c>
      <c r="CN97" s="396">
        <v>1359</v>
      </c>
      <c r="CO97" s="396">
        <v>1376</v>
      </c>
    </row>
    <row r="98" spans="1:96" hidden="1" x14ac:dyDescent="0.3">
      <c r="A98" s="396">
        <v>395006</v>
      </c>
      <c r="B98" s="396" t="s">
        <v>1302</v>
      </c>
      <c r="C98" s="396">
        <v>100</v>
      </c>
      <c r="D98" s="396">
        <v>979</v>
      </c>
      <c r="E98" s="396">
        <v>983</v>
      </c>
      <c r="F98" s="396">
        <v>987</v>
      </c>
      <c r="G98" s="396">
        <v>992</v>
      </c>
      <c r="H98" s="396">
        <v>996</v>
      </c>
      <c r="I98" s="396">
        <v>1000</v>
      </c>
      <c r="J98" s="396">
        <v>1004</v>
      </c>
      <c r="K98" s="396">
        <v>1009</v>
      </c>
      <c r="L98" s="396">
        <v>1013</v>
      </c>
      <c r="M98" s="396">
        <v>1017</v>
      </c>
      <c r="N98" s="396">
        <v>1021</v>
      </c>
      <c r="O98" s="396">
        <v>1025</v>
      </c>
      <c r="P98" s="396">
        <v>1029</v>
      </c>
      <c r="Q98" s="396">
        <v>1033</v>
      </c>
      <c r="R98" s="396">
        <v>1037</v>
      </c>
      <c r="S98" s="396">
        <v>1040</v>
      </c>
      <c r="T98" s="396">
        <v>1045</v>
      </c>
      <c r="U98" s="396">
        <v>1049</v>
      </c>
      <c r="V98" s="396">
        <v>1053</v>
      </c>
      <c r="W98" s="396">
        <v>1058</v>
      </c>
      <c r="X98" s="396">
        <v>1062</v>
      </c>
      <c r="Y98" s="396">
        <v>1066</v>
      </c>
      <c r="Z98" s="396">
        <v>1071</v>
      </c>
      <c r="AA98" s="396">
        <v>1076</v>
      </c>
      <c r="AB98" s="396">
        <v>1081</v>
      </c>
      <c r="AC98" s="396">
        <v>1087</v>
      </c>
      <c r="AD98" s="396">
        <v>1092</v>
      </c>
      <c r="AE98" s="396">
        <v>1098</v>
      </c>
      <c r="AF98" s="396">
        <v>1102</v>
      </c>
      <c r="AG98" s="396">
        <v>1107</v>
      </c>
      <c r="AH98" s="396">
        <v>1111</v>
      </c>
      <c r="AI98" s="396">
        <v>1116</v>
      </c>
      <c r="AJ98" s="396">
        <v>1120</v>
      </c>
      <c r="AK98" s="396">
        <v>1125</v>
      </c>
      <c r="AL98" s="396">
        <v>1129</v>
      </c>
      <c r="AM98" s="396">
        <v>1133</v>
      </c>
      <c r="AN98" s="396">
        <v>1138</v>
      </c>
      <c r="AO98" s="396">
        <v>1142</v>
      </c>
      <c r="AP98" s="396">
        <v>1146</v>
      </c>
      <c r="AQ98" s="396">
        <v>1150</v>
      </c>
      <c r="AR98" s="396">
        <v>1154</v>
      </c>
      <c r="AS98" s="396">
        <v>1158</v>
      </c>
      <c r="AT98" s="396">
        <v>1162</v>
      </c>
      <c r="AU98" s="396">
        <v>1167</v>
      </c>
      <c r="AV98" s="396">
        <v>1172</v>
      </c>
      <c r="AW98" s="396">
        <v>1177</v>
      </c>
      <c r="AX98" s="396">
        <v>1182</v>
      </c>
      <c r="AY98" s="396">
        <v>1187</v>
      </c>
      <c r="AZ98" s="396">
        <v>1192</v>
      </c>
      <c r="BA98" s="396">
        <v>1197</v>
      </c>
      <c r="BB98" s="396">
        <v>1202</v>
      </c>
      <c r="BC98" s="396">
        <v>1207</v>
      </c>
      <c r="BD98" s="396">
        <v>1212</v>
      </c>
      <c r="BE98" s="396">
        <v>1217</v>
      </c>
      <c r="BF98" s="396">
        <v>1222</v>
      </c>
      <c r="BG98" s="396">
        <v>1226</v>
      </c>
      <c r="BH98" s="396">
        <v>1231</v>
      </c>
      <c r="BI98" s="396">
        <v>1235</v>
      </c>
      <c r="BJ98" s="396">
        <v>1239</v>
      </c>
      <c r="BK98" s="396">
        <v>1243</v>
      </c>
      <c r="BL98" s="396">
        <v>1247</v>
      </c>
      <c r="BM98" s="396">
        <v>1251</v>
      </c>
      <c r="BN98" s="396">
        <v>1255</v>
      </c>
      <c r="BO98" s="396">
        <v>1259</v>
      </c>
      <c r="BP98" s="396">
        <v>1262</v>
      </c>
      <c r="BQ98" s="396">
        <v>1266</v>
      </c>
      <c r="BR98" s="396">
        <v>1269</v>
      </c>
      <c r="BS98" s="396">
        <v>1272</v>
      </c>
      <c r="BT98" s="396">
        <v>1274</v>
      </c>
      <c r="BU98" s="396">
        <v>1277</v>
      </c>
      <c r="BV98" s="396">
        <v>1279</v>
      </c>
      <c r="BW98" s="396">
        <v>1282</v>
      </c>
      <c r="BX98" s="396">
        <v>1284</v>
      </c>
      <c r="BY98" s="396">
        <v>1287</v>
      </c>
      <c r="BZ98" s="396">
        <v>1290</v>
      </c>
      <c r="CA98" s="396">
        <v>1293</v>
      </c>
      <c r="CB98" s="396">
        <v>1299</v>
      </c>
      <c r="CC98" s="396">
        <v>1305</v>
      </c>
      <c r="CD98" s="396">
        <v>1312</v>
      </c>
      <c r="CE98" s="396">
        <v>1323</v>
      </c>
      <c r="CF98" s="396">
        <v>1334</v>
      </c>
      <c r="CG98" s="396">
        <v>1345</v>
      </c>
      <c r="CH98" s="396">
        <v>1357</v>
      </c>
      <c r="CI98" s="396">
        <v>1369</v>
      </c>
      <c r="CJ98" s="396">
        <v>1382</v>
      </c>
      <c r="CK98" s="396">
        <v>1395</v>
      </c>
      <c r="CL98" s="396">
        <v>1407</v>
      </c>
      <c r="CM98" s="396">
        <v>1420</v>
      </c>
      <c r="CN98" s="396">
        <v>1434</v>
      </c>
      <c r="CO98" s="396">
        <v>1447</v>
      </c>
    </row>
    <row r="99" spans="1:96" hidden="1" x14ac:dyDescent="0.3">
      <c r="A99" s="396">
        <v>394549</v>
      </c>
      <c r="B99" s="396" t="s">
        <v>1301</v>
      </c>
      <c r="C99" s="396">
        <v>104</v>
      </c>
      <c r="D99" s="396">
        <v>1165</v>
      </c>
      <c r="E99" s="396">
        <v>1169</v>
      </c>
      <c r="F99" s="396">
        <v>1172</v>
      </c>
      <c r="G99" s="396">
        <v>1176</v>
      </c>
      <c r="H99" s="396">
        <v>1179</v>
      </c>
      <c r="I99" s="396">
        <v>1183</v>
      </c>
      <c r="J99" s="396">
        <v>1186</v>
      </c>
      <c r="K99" s="396">
        <v>1190</v>
      </c>
      <c r="L99" s="396">
        <v>1193</v>
      </c>
      <c r="M99" s="396">
        <v>1197</v>
      </c>
      <c r="N99" s="396">
        <v>1200</v>
      </c>
      <c r="O99" s="396">
        <v>1203</v>
      </c>
      <c r="P99" s="396">
        <v>1207</v>
      </c>
      <c r="Q99" s="396">
        <v>1210</v>
      </c>
      <c r="R99" s="396">
        <v>1213</v>
      </c>
      <c r="S99" s="396">
        <v>1216</v>
      </c>
      <c r="T99" s="396">
        <v>1219</v>
      </c>
      <c r="U99" s="396">
        <v>1222</v>
      </c>
      <c r="V99" s="396">
        <v>1226</v>
      </c>
      <c r="W99" s="396">
        <v>1230</v>
      </c>
      <c r="X99" s="396">
        <v>1234</v>
      </c>
      <c r="Y99" s="396">
        <v>1238</v>
      </c>
      <c r="Z99" s="396">
        <v>1242</v>
      </c>
      <c r="AA99" s="396">
        <v>1246</v>
      </c>
      <c r="AB99" s="396">
        <v>1250</v>
      </c>
      <c r="AC99" s="396">
        <v>1255</v>
      </c>
      <c r="AD99" s="396">
        <v>1259</v>
      </c>
      <c r="AE99" s="396">
        <v>1263</v>
      </c>
      <c r="AF99" s="396">
        <v>1268</v>
      </c>
      <c r="AG99" s="396">
        <v>1273</v>
      </c>
      <c r="AH99" s="396">
        <v>1277</v>
      </c>
      <c r="AI99" s="396">
        <v>1281</v>
      </c>
      <c r="AJ99" s="396">
        <v>1285</v>
      </c>
      <c r="AK99" s="396">
        <v>1288</v>
      </c>
      <c r="AL99" s="396">
        <v>1291</v>
      </c>
      <c r="AM99" s="396">
        <v>1295</v>
      </c>
      <c r="AN99" s="396">
        <v>1298</v>
      </c>
      <c r="AO99" s="396">
        <v>1301</v>
      </c>
      <c r="AP99" s="396">
        <v>1304</v>
      </c>
      <c r="AQ99" s="396">
        <v>1306</v>
      </c>
      <c r="AR99" s="396">
        <v>1308</v>
      </c>
      <c r="AS99" s="396">
        <v>1310</v>
      </c>
      <c r="AT99" s="396">
        <v>1312</v>
      </c>
      <c r="AU99" s="396">
        <v>1314</v>
      </c>
      <c r="AV99" s="396">
        <v>1316</v>
      </c>
      <c r="AW99" s="396">
        <v>1318</v>
      </c>
      <c r="AX99" s="396">
        <v>1321</v>
      </c>
      <c r="AY99" s="396">
        <v>1324</v>
      </c>
      <c r="AZ99" s="396">
        <v>1327</v>
      </c>
      <c r="BA99" s="396">
        <v>1330</v>
      </c>
      <c r="BB99" s="396">
        <v>1334</v>
      </c>
      <c r="BC99" s="396">
        <v>1337</v>
      </c>
      <c r="BD99" s="396">
        <v>1341</v>
      </c>
      <c r="BE99" s="396">
        <v>1345</v>
      </c>
      <c r="BF99" s="396">
        <v>1349</v>
      </c>
      <c r="BG99" s="396">
        <v>1354</v>
      </c>
      <c r="BH99" s="396">
        <v>1358</v>
      </c>
      <c r="BI99" s="396">
        <v>1363</v>
      </c>
      <c r="BJ99" s="396">
        <v>1368</v>
      </c>
      <c r="BK99" s="396">
        <v>1373</v>
      </c>
      <c r="BL99" s="396">
        <v>1378</v>
      </c>
      <c r="BM99" s="396">
        <v>1383</v>
      </c>
      <c r="BN99" s="396">
        <v>1388</v>
      </c>
      <c r="BO99" s="396">
        <v>1393</v>
      </c>
      <c r="BP99" s="396">
        <v>1398</v>
      </c>
      <c r="BQ99" s="396">
        <v>1402</v>
      </c>
      <c r="BR99" s="396">
        <v>1407</v>
      </c>
      <c r="BS99" s="396">
        <v>1410</v>
      </c>
      <c r="BT99" s="396">
        <v>1413</v>
      </c>
      <c r="BU99" s="396">
        <v>1416</v>
      </c>
      <c r="BV99" s="396">
        <v>1417</v>
      </c>
      <c r="BW99" s="396">
        <v>1418</v>
      </c>
      <c r="BX99" s="396">
        <v>1420</v>
      </c>
      <c r="BY99" s="396">
        <v>1421</v>
      </c>
      <c r="BZ99" s="396">
        <v>1422</v>
      </c>
      <c r="CA99" s="396">
        <v>1423</v>
      </c>
      <c r="CB99" s="396">
        <v>1425</v>
      </c>
      <c r="CC99" s="396">
        <v>1428</v>
      </c>
      <c r="CD99" s="396">
        <v>1431</v>
      </c>
      <c r="CE99" s="396">
        <v>1435</v>
      </c>
      <c r="CF99" s="396">
        <v>1439</v>
      </c>
      <c r="CG99" s="396">
        <v>1443</v>
      </c>
      <c r="CH99" s="396">
        <v>1449</v>
      </c>
      <c r="CI99" s="396">
        <v>1454</v>
      </c>
      <c r="CJ99" s="396">
        <v>1460</v>
      </c>
      <c r="CK99" s="396">
        <v>1466</v>
      </c>
      <c r="CL99" s="396">
        <v>1471</v>
      </c>
      <c r="CM99" s="396">
        <v>1477</v>
      </c>
      <c r="CN99" s="396">
        <v>1483</v>
      </c>
      <c r="CO99" s="396">
        <v>1489</v>
      </c>
    </row>
    <row r="100" spans="1:96" hidden="1" x14ac:dyDescent="0.3">
      <c r="A100" s="396">
        <v>394995</v>
      </c>
      <c r="B100" s="396" t="s">
        <v>1300</v>
      </c>
      <c r="C100" s="396">
        <v>119</v>
      </c>
      <c r="D100" s="396">
        <v>1110</v>
      </c>
      <c r="E100" s="396">
        <v>1119</v>
      </c>
      <c r="F100" s="396">
        <v>1127</v>
      </c>
      <c r="G100" s="396">
        <v>1136</v>
      </c>
      <c r="H100" s="396">
        <v>1144</v>
      </c>
      <c r="I100" s="396">
        <v>1152</v>
      </c>
      <c r="J100" s="396">
        <v>1161</v>
      </c>
      <c r="K100" s="396">
        <v>1169</v>
      </c>
      <c r="L100" s="396">
        <v>1177</v>
      </c>
      <c r="M100" s="396">
        <v>1185</v>
      </c>
      <c r="N100" s="396">
        <v>1191</v>
      </c>
      <c r="O100" s="396">
        <v>1198</v>
      </c>
      <c r="P100" s="396">
        <v>1205</v>
      </c>
      <c r="Q100" s="396">
        <v>1211</v>
      </c>
      <c r="R100" s="396">
        <v>1217</v>
      </c>
      <c r="S100" s="396">
        <v>1223</v>
      </c>
      <c r="T100" s="396">
        <v>1230</v>
      </c>
      <c r="U100" s="396">
        <v>1237</v>
      </c>
      <c r="V100" s="396">
        <v>1244</v>
      </c>
      <c r="W100" s="396">
        <v>1253</v>
      </c>
      <c r="X100" s="396">
        <v>1262</v>
      </c>
      <c r="Y100" s="396">
        <v>1270</v>
      </c>
      <c r="Z100" s="396">
        <v>1280</v>
      </c>
      <c r="AA100" s="396">
        <v>1289</v>
      </c>
      <c r="AB100" s="396">
        <v>1299</v>
      </c>
      <c r="AC100" s="396">
        <v>1307</v>
      </c>
      <c r="AD100" s="396">
        <v>1315</v>
      </c>
      <c r="AE100" s="396">
        <v>1323</v>
      </c>
      <c r="AF100" s="396">
        <v>1330</v>
      </c>
      <c r="AG100" s="396">
        <v>1337</v>
      </c>
      <c r="AH100" s="396">
        <v>1344</v>
      </c>
      <c r="AI100" s="396">
        <v>1350</v>
      </c>
      <c r="AJ100" s="396">
        <v>1356</v>
      </c>
      <c r="AK100" s="396">
        <v>1363</v>
      </c>
      <c r="AL100" s="396">
        <v>1369</v>
      </c>
      <c r="AM100" s="396">
        <v>1375</v>
      </c>
      <c r="AN100" s="396">
        <v>1382</v>
      </c>
      <c r="AO100" s="396">
        <v>1389</v>
      </c>
      <c r="AP100" s="396">
        <v>1396</v>
      </c>
      <c r="AQ100" s="396">
        <v>1403</v>
      </c>
      <c r="AR100" s="396">
        <v>1410</v>
      </c>
      <c r="AS100" s="396">
        <v>1417</v>
      </c>
      <c r="AT100" s="396">
        <v>1424</v>
      </c>
      <c r="AU100" s="396">
        <v>1432</v>
      </c>
      <c r="AV100" s="396">
        <v>1439</v>
      </c>
      <c r="AW100" s="396">
        <v>1447</v>
      </c>
      <c r="AX100" s="396">
        <v>1455</v>
      </c>
      <c r="AY100" s="396">
        <v>1463</v>
      </c>
      <c r="AZ100" s="396">
        <v>1471</v>
      </c>
      <c r="BA100" s="396">
        <v>1479</v>
      </c>
      <c r="BB100" s="396">
        <v>1487</v>
      </c>
      <c r="BC100" s="396">
        <v>1495</v>
      </c>
      <c r="BD100" s="396">
        <v>1502</v>
      </c>
      <c r="BE100" s="396">
        <v>1510</v>
      </c>
      <c r="BF100" s="396">
        <v>1518</v>
      </c>
      <c r="BG100" s="396">
        <v>1525</v>
      </c>
      <c r="BH100" s="396">
        <v>1531</v>
      </c>
      <c r="BI100" s="396">
        <v>1538</v>
      </c>
      <c r="BJ100" s="396">
        <v>1542</v>
      </c>
      <c r="BK100" s="396">
        <v>1547</v>
      </c>
      <c r="BL100" s="396">
        <v>1552</v>
      </c>
      <c r="BM100" s="396">
        <v>1557</v>
      </c>
      <c r="BN100" s="396">
        <v>1562</v>
      </c>
      <c r="BO100" s="396">
        <v>1568</v>
      </c>
      <c r="BP100" s="396">
        <v>1574</v>
      </c>
      <c r="BQ100" s="396">
        <v>1581</v>
      </c>
      <c r="BR100" s="396">
        <v>1587</v>
      </c>
      <c r="BS100" s="396">
        <v>1594</v>
      </c>
      <c r="BT100" s="396">
        <v>1601</v>
      </c>
      <c r="BU100" s="396">
        <v>1608</v>
      </c>
      <c r="BV100" s="396">
        <v>1614</v>
      </c>
      <c r="BW100" s="396">
        <v>1620</v>
      </c>
      <c r="BX100" s="396">
        <v>1626</v>
      </c>
      <c r="BY100" s="396">
        <v>1634</v>
      </c>
      <c r="BZ100" s="396">
        <v>1641</v>
      </c>
      <c r="CA100" s="396">
        <v>1648</v>
      </c>
      <c r="CB100" s="396">
        <v>1658</v>
      </c>
      <c r="CC100" s="396">
        <v>1668</v>
      </c>
      <c r="CD100" s="396">
        <v>1678</v>
      </c>
      <c r="CE100" s="396">
        <v>1694</v>
      </c>
      <c r="CF100" s="396">
        <v>1710</v>
      </c>
      <c r="CG100" s="396">
        <v>1726</v>
      </c>
      <c r="CH100" s="396">
        <v>1745</v>
      </c>
      <c r="CI100" s="396">
        <v>1765</v>
      </c>
      <c r="CJ100" s="396">
        <v>1784</v>
      </c>
      <c r="CK100" s="396">
        <v>1804</v>
      </c>
      <c r="CL100" s="396">
        <v>1825</v>
      </c>
      <c r="CM100" s="396">
        <v>1845</v>
      </c>
      <c r="CN100" s="396">
        <v>1866</v>
      </c>
      <c r="CO100" s="396">
        <v>1886</v>
      </c>
    </row>
    <row r="101" spans="1:96" hidden="1" x14ac:dyDescent="0.3">
      <c r="A101" s="396">
        <v>394602</v>
      </c>
      <c r="B101" s="396" t="s">
        <v>1299</v>
      </c>
      <c r="C101" s="396">
        <v>159</v>
      </c>
      <c r="D101" s="396">
        <v>1201</v>
      </c>
      <c r="E101" s="396">
        <v>1207</v>
      </c>
      <c r="F101" s="396">
        <v>1214</v>
      </c>
      <c r="G101" s="396">
        <v>1220</v>
      </c>
      <c r="H101" s="396">
        <v>1227</v>
      </c>
      <c r="I101" s="396">
        <v>1233</v>
      </c>
      <c r="J101" s="396">
        <v>1240</v>
      </c>
      <c r="K101" s="396">
        <v>1246</v>
      </c>
      <c r="L101" s="396">
        <v>1253</v>
      </c>
      <c r="M101" s="396">
        <v>1259</v>
      </c>
      <c r="N101" s="396">
        <v>1267</v>
      </c>
      <c r="O101" s="396">
        <v>1275</v>
      </c>
      <c r="P101" s="396">
        <v>1282</v>
      </c>
      <c r="Q101" s="396">
        <v>1290</v>
      </c>
      <c r="R101" s="396">
        <v>1298</v>
      </c>
      <c r="S101" s="396">
        <v>1305</v>
      </c>
      <c r="T101" s="396">
        <v>1311</v>
      </c>
      <c r="U101" s="396">
        <v>1317</v>
      </c>
      <c r="V101" s="396">
        <v>1323</v>
      </c>
      <c r="W101" s="396">
        <v>1327</v>
      </c>
      <c r="X101" s="396">
        <v>1332</v>
      </c>
      <c r="Y101" s="396">
        <v>1336</v>
      </c>
      <c r="Z101" s="396">
        <v>1341</v>
      </c>
      <c r="AA101" s="396">
        <v>1345</v>
      </c>
      <c r="AB101" s="396">
        <v>1349</v>
      </c>
      <c r="AC101" s="396">
        <v>1353</v>
      </c>
      <c r="AD101" s="396">
        <v>1356</v>
      </c>
      <c r="AE101" s="396">
        <v>1360</v>
      </c>
      <c r="AF101" s="396">
        <v>1363</v>
      </c>
      <c r="AG101" s="396">
        <v>1366</v>
      </c>
      <c r="AH101" s="396">
        <v>1369</v>
      </c>
      <c r="AI101" s="396">
        <v>1372</v>
      </c>
      <c r="AJ101" s="396">
        <v>1376</v>
      </c>
      <c r="AK101" s="396">
        <v>1379</v>
      </c>
      <c r="AL101" s="396">
        <v>1381</v>
      </c>
      <c r="AM101" s="396">
        <v>1383</v>
      </c>
      <c r="AN101" s="396">
        <v>1386</v>
      </c>
      <c r="AO101" s="396">
        <v>1388</v>
      </c>
      <c r="AP101" s="396">
        <v>1390</v>
      </c>
      <c r="AQ101" s="396">
        <v>1392</v>
      </c>
      <c r="AR101" s="396">
        <v>1396</v>
      </c>
      <c r="AS101" s="396">
        <v>1399</v>
      </c>
      <c r="AT101" s="396">
        <v>1402</v>
      </c>
      <c r="AU101" s="396">
        <v>1404</v>
      </c>
      <c r="AV101" s="396">
        <v>1407</v>
      </c>
      <c r="AW101" s="396">
        <v>1410</v>
      </c>
      <c r="AX101" s="396">
        <v>1414</v>
      </c>
      <c r="AY101" s="396">
        <v>1418</v>
      </c>
      <c r="AZ101" s="396">
        <v>1421</v>
      </c>
      <c r="BA101" s="396">
        <v>1426</v>
      </c>
      <c r="BB101" s="396">
        <v>1430</v>
      </c>
      <c r="BC101" s="396">
        <v>1434</v>
      </c>
      <c r="BD101" s="396">
        <v>1438</v>
      </c>
      <c r="BE101" s="396">
        <v>1443</v>
      </c>
      <c r="BF101" s="396">
        <v>1447</v>
      </c>
      <c r="BG101" s="396">
        <v>1452</v>
      </c>
      <c r="BH101" s="396">
        <v>1457</v>
      </c>
      <c r="BI101" s="396">
        <v>1461</v>
      </c>
      <c r="BJ101" s="396">
        <v>1465</v>
      </c>
      <c r="BK101" s="396">
        <v>1469</v>
      </c>
      <c r="BL101" s="396">
        <v>1473</v>
      </c>
      <c r="BM101" s="396">
        <v>1477</v>
      </c>
      <c r="BN101" s="396">
        <v>1481</v>
      </c>
      <c r="BO101" s="396">
        <v>1484</v>
      </c>
      <c r="BP101" s="396">
        <v>1488</v>
      </c>
      <c r="BQ101" s="396">
        <v>1492</v>
      </c>
      <c r="BR101" s="396">
        <v>1495</v>
      </c>
      <c r="BS101" s="396">
        <v>1499</v>
      </c>
      <c r="BT101" s="396">
        <v>1502</v>
      </c>
      <c r="BU101" s="396">
        <v>1505</v>
      </c>
      <c r="BV101" s="396">
        <v>1508</v>
      </c>
      <c r="BW101" s="396">
        <v>1511</v>
      </c>
      <c r="BX101" s="396">
        <v>1514</v>
      </c>
      <c r="BY101" s="396">
        <v>1516</v>
      </c>
      <c r="BZ101" s="396">
        <v>1519</v>
      </c>
      <c r="CA101" s="396">
        <v>1521</v>
      </c>
      <c r="CB101" s="396">
        <v>1524</v>
      </c>
      <c r="CC101" s="396">
        <v>1526</v>
      </c>
      <c r="CD101" s="396">
        <v>1529</v>
      </c>
      <c r="CE101" s="396">
        <v>1534</v>
      </c>
      <c r="CF101" s="396">
        <v>1539</v>
      </c>
      <c r="CG101" s="396">
        <v>1545</v>
      </c>
      <c r="CH101" s="396">
        <v>1551</v>
      </c>
      <c r="CI101" s="396">
        <v>1558</v>
      </c>
      <c r="CJ101" s="396">
        <v>1564</v>
      </c>
      <c r="CK101" s="396">
        <v>1571</v>
      </c>
      <c r="CL101" s="396">
        <v>1578</v>
      </c>
      <c r="CM101" s="396">
        <v>1585</v>
      </c>
      <c r="CN101" s="396">
        <v>1592</v>
      </c>
      <c r="CO101" s="396">
        <v>1599</v>
      </c>
    </row>
    <row r="102" spans="1:96" hidden="1" x14ac:dyDescent="0.3">
      <c r="A102" s="396">
        <v>394405</v>
      </c>
      <c r="B102" s="396" t="s">
        <v>1298</v>
      </c>
      <c r="C102" s="396">
        <v>162</v>
      </c>
      <c r="D102" s="396">
        <v>1466</v>
      </c>
      <c r="E102" s="396">
        <v>1473</v>
      </c>
      <c r="F102" s="396">
        <v>1480</v>
      </c>
      <c r="G102" s="396">
        <v>1487</v>
      </c>
      <c r="H102" s="396">
        <v>1495</v>
      </c>
      <c r="I102" s="396">
        <v>1502</v>
      </c>
      <c r="J102" s="396">
        <v>1510</v>
      </c>
      <c r="K102" s="396">
        <v>1517</v>
      </c>
      <c r="L102" s="396">
        <v>1525</v>
      </c>
      <c r="M102" s="396">
        <v>1533</v>
      </c>
      <c r="N102" s="396">
        <v>1543</v>
      </c>
      <c r="O102" s="396">
        <v>1553</v>
      </c>
      <c r="P102" s="396">
        <v>1563</v>
      </c>
      <c r="Q102" s="396">
        <v>1574</v>
      </c>
      <c r="R102" s="396">
        <v>1585</v>
      </c>
      <c r="S102" s="396">
        <v>1595</v>
      </c>
      <c r="T102" s="396">
        <v>1607</v>
      </c>
      <c r="U102" s="396">
        <v>1618</v>
      </c>
      <c r="V102" s="396">
        <v>1629</v>
      </c>
      <c r="W102" s="396">
        <v>1639</v>
      </c>
      <c r="X102" s="396">
        <v>1649</v>
      </c>
      <c r="Y102" s="396">
        <v>1659</v>
      </c>
      <c r="Z102" s="396">
        <v>1667</v>
      </c>
      <c r="AA102" s="396">
        <v>1675</v>
      </c>
      <c r="AB102" s="396">
        <v>1683</v>
      </c>
      <c r="AC102" s="396">
        <v>1687</v>
      </c>
      <c r="AD102" s="396">
        <v>1692</v>
      </c>
      <c r="AE102" s="396">
        <v>1697</v>
      </c>
      <c r="AF102" s="396">
        <v>1700</v>
      </c>
      <c r="AG102" s="396">
        <v>1702</v>
      </c>
      <c r="AH102" s="396">
        <v>1705</v>
      </c>
      <c r="AI102" s="396">
        <v>1707</v>
      </c>
      <c r="AJ102" s="396">
        <v>1708</v>
      </c>
      <c r="AK102" s="396">
        <v>1710</v>
      </c>
      <c r="AL102" s="396">
        <v>1712</v>
      </c>
      <c r="AM102" s="396">
        <v>1715</v>
      </c>
      <c r="AN102" s="396">
        <v>1717</v>
      </c>
      <c r="AO102" s="396">
        <v>1720</v>
      </c>
      <c r="AP102" s="396">
        <v>1724</v>
      </c>
      <c r="AQ102" s="396">
        <v>1727</v>
      </c>
      <c r="AR102" s="396">
        <v>1732</v>
      </c>
      <c r="AS102" s="396">
        <v>1737</v>
      </c>
      <c r="AT102" s="396">
        <v>1741</v>
      </c>
      <c r="AU102" s="396">
        <v>1746</v>
      </c>
      <c r="AV102" s="396">
        <v>1751</v>
      </c>
      <c r="AW102" s="396">
        <v>1756</v>
      </c>
      <c r="AX102" s="396">
        <v>1762</v>
      </c>
      <c r="AY102" s="396">
        <v>1767</v>
      </c>
      <c r="AZ102" s="396">
        <v>1773</v>
      </c>
      <c r="BA102" s="396">
        <v>1779</v>
      </c>
      <c r="BB102" s="396">
        <v>1785</v>
      </c>
      <c r="BC102" s="396">
        <v>1791</v>
      </c>
      <c r="BD102" s="396">
        <v>1797</v>
      </c>
      <c r="BE102" s="396">
        <v>1802</v>
      </c>
      <c r="BF102" s="396">
        <v>1808</v>
      </c>
      <c r="BG102" s="396">
        <v>1814</v>
      </c>
      <c r="BH102" s="396">
        <v>1819</v>
      </c>
      <c r="BI102" s="396">
        <v>1825</v>
      </c>
      <c r="BJ102" s="396">
        <v>1830</v>
      </c>
      <c r="BK102" s="396">
        <v>1836</v>
      </c>
      <c r="BL102" s="396">
        <v>1841</v>
      </c>
      <c r="BM102" s="396">
        <v>1846</v>
      </c>
      <c r="BN102" s="396">
        <v>1851</v>
      </c>
      <c r="BO102" s="396">
        <v>1856</v>
      </c>
      <c r="BP102" s="396">
        <v>1861</v>
      </c>
      <c r="BQ102" s="396">
        <v>1867</v>
      </c>
      <c r="BR102" s="396">
        <v>1872</v>
      </c>
      <c r="BS102" s="396">
        <v>1876</v>
      </c>
      <c r="BT102" s="396">
        <v>1880</v>
      </c>
      <c r="BU102" s="396">
        <v>1883</v>
      </c>
      <c r="BV102" s="396">
        <v>1885</v>
      </c>
      <c r="BW102" s="396">
        <v>1887</v>
      </c>
      <c r="BX102" s="396">
        <v>1888</v>
      </c>
      <c r="BY102" s="396">
        <v>1890</v>
      </c>
      <c r="BZ102" s="396">
        <v>1892</v>
      </c>
      <c r="CA102" s="396">
        <v>1894</v>
      </c>
      <c r="CB102" s="396">
        <v>1897</v>
      </c>
      <c r="CC102" s="396">
        <v>1901</v>
      </c>
      <c r="CD102" s="396">
        <v>1905</v>
      </c>
      <c r="CE102" s="396">
        <v>1913</v>
      </c>
      <c r="CF102" s="396">
        <v>1921</v>
      </c>
      <c r="CG102" s="396">
        <v>1930</v>
      </c>
      <c r="CH102" s="396">
        <v>1940</v>
      </c>
      <c r="CI102" s="396">
        <v>1950</v>
      </c>
      <c r="CJ102" s="396">
        <v>1961</v>
      </c>
      <c r="CK102" s="396">
        <v>1971</v>
      </c>
      <c r="CL102" s="396">
        <v>1982</v>
      </c>
      <c r="CM102" s="396">
        <v>1993</v>
      </c>
      <c r="CN102" s="396">
        <v>2004</v>
      </c>
      <c r="CO102" s="396">
        <v>2015</v>
      </c>
    </row>
    <row r="103" spans="1:96" hidden="1" x14ac:dyDescent="0.3">
      <c r="A103" s="396">
        <v>394623</v>
      </c>
      <c r="B103" s="396" t="s">
        <v>1297</v>
      </c>
      <c r="C103" s="396">
        <v>229</v>
      </c>
      <c r="D103" s="396">
        <v>970</v>
      </c>
      <c r="E103" s="396">
        <v>973</v>
      </c>
      <c r="F103" s="396">
        <v>975</v>
      </c>
      <c r="G103" s="396">
        <v>977</v>
      </c>
      <c r="H103" s="396">
        <v>980</v>
      </c>
      <c r="I103" s="396">
        <v>982</v>
      </c>
      <c r="J103" s="396">
        <v>985</v>
      </c>
      <c r="K103" s="396">
        <v>988</v>
      </c>
      <c r="L103" s="396">
        <v>991</v>
      </c>
      <c r="M103" s="396">
        <v>993</v>
      </c>
      <c r="N103" s="396">
        <v>997</v>
      </c>
      <c r="O103" s="396">
        <v>1000</v>
      </c>
      <c r="P103" s="396">
        <v>1004</v>
      </c>
      <c r="Q103" s="396">
        <v>1010</v>
      </c>
      <c r="R103" s="396">
        <v>1016</v>
      </c>
      <c r="S103" s="396">
        <v>1022</v>
      </c>
      <c r="T103" s="396">
        <v>1029</v>
      </c>
      <c r="U103" s="396">
        <v>1035</v>
      </c>
      <c r="V103" s="396">
        <v>1042</v>
      </c>
      <c r="W103" s="396">
        <v>1046</v>
      </c>
      <c r="X103" s="396">
        <v>1051</v>
      </c>
      <c r="Y103" s="396">
        <v>1056</v>
      </c>
      <c r="Z103" s="396">
        <v>1060</v>
      </c>
      <c r="AA103" s="396">
        <v>1064</v>
      </c>
      <c r="AB103" s="396">
        <v>1068</v>
      </c>
      <c r="AC103" s="396">
        <v>1073</v>
      </c>
      <c r="AD103" s="396">
        <v>1078</v>
      </c>
      <c r="AE103" s="396">
        <v>1083</v>
      </c>
      <c r="AF103" s="396">
        <v>1088</v>
      </c>
      <c r="AG103" s="396">
        <v>1094</v>
      </c>
      <c r="AH103" s="396">
        <v>1100</v>
      </c>
      <c r="AI103" s="396">
        <v>1105</v>
      </c>
      <c r="AJ103" s="396">
        <v>1111</v>
      </c>
      <c r="AK103" s="396">
        <v>1117</v>
      </c>
      <c r="AL103" s="396">
        <v>1123</v>
      </c>
      <c r="AM103" s="396">
        <v>1129</v>
      </c>
      <c r="AN103" s="396">
        <v>1135</v>
      </c>
      <c r="AO103" s="396">
        <v>1140</v>
      </c>
      <c r="AP103" s="396">
        <v>1145</v>
      </c>
      <c r="AQ103" s="396">
        <v>1150</v>
      </c>
      <c r="AR103" s="396">
        <v>1154</v>
      </c>
      <c r="AS103" s="396">
        <v>1159</v>
      </c>
      <c r="AT103" s="396">
        <v>1163</v>
      </c>
      <c r="AU103" s="396">
        <v>1169</v>
      </c>
      <c r="AV103" s="396">
        <v>1174</v>
      </c>
      <c r="AW103" s="396">
        <v>1179</v>
      </c>
      <c r="AX103" s="396">
        <v>1184</v>
      </c>
      <c r="AY103" s="396">
        <v>1189</v>
      </c>
      <c r="AZ103" s="396">
        <v>1194</v>
      </c>
      <c r="BA103" s="396">
        <v>1198</v>
      </c>
      <c r="BB103" s="396">
        <v>1202</v>
      </c>
      <c r="BC103" s="396">
        <v>1206</v>
      </c>
      <c r="BD103" s="396">
        <v>1212</v>
      </c>
      <c r="BE103" s="396">
        <v>1217</v>
      </c>
      <c r="BF103" s="396">
        <v>1222</v>
      </c>
      <c r="BG103" s="396">
        <v>1229</v>
      </c>
      <c r="BH103" s="396">
        <v>1236</v>
      </c>
      <c r="BI103" s="396">
        <v>1242</v>
      </c>
      <c r="BJ103" s="396">
        <v>1249</v>
      </c>
      <c r="BK103" s="396">
        <v>1256</v>
      </c>
      <c r="BL103" s="396">
        <v>1263</v>
      </c>
      <c r="BM103" s="396">
        <v>1270</v>
      </c>
      <c r="BN103" s="396">
        <v>1277</v>
      </c>
      <c r="BO103" s="396">
        <v>1284</v>
      </c>
      <c r="BP103" s="396">
        <v>1290</v>
      </c>
      <c r="BQ103" s="396">
        <v>1296</v>
      </c>
      <c r="BR103" s="396">
        <v>1302</v>
      </c>
      <c r="BS103" s="396">
        <v>1306</v>
      </c>
      <c r="BT103" s="396">
        <v>1309</v>
      </c>
      <c r="BU103" s="396">
        <v>1313</v>
      </c>
      <c r="BV103" s="396">
        <v>1315</v>
      </c>
      <c r="BW103" s="396">
        <v>1318</v>
      </c>
      <c r="BX103" s="396">
        <v>1320</v>
      </c>
      <c r="BY103" s="396">
        <v>1324</v>
      </c>
      <c r="BZ103" s="396">
        <v>1328</v>
      </c>
      <c r="CA103" s="396">
        <v>1331</v>
      </c>
      <c r="CB103" s="396">
        <v>1338</v>
      </c>
      <c r="CC103" s="396">
        <v>1345</v>
      </c>
      <c r="CD103" s="396">
        <v>1351</v>
      </c>
      <c r="CE103" s="396">
        <v>1364</v>
      </c>
      <c r="CF103" s="396">
        <v>1377</v>
      </c>
      <c r="CG103" s="396">
        <v>1390</v>
      </c>
      <c r="CH103" s="396">
        <v>1407</v>
      </c>
      <c r="CI103" s="396">
        <v>1423</v>
      </c>
      <c r="CJ103" s="396">
        <v>1440</v>
      </c>
      <c r="CK103" s="396">
        <v>1457</v>
      </c>
      <c r="CL103" s="396">
        <v>1474</v>
      </c>
      <c r="CM103" s="396">
        <v>1492</v>
      </c>
      <c r="CO103" s="396">
        <v>1528</v>
      </c>
    </row>
    <row r="104" spans="1:96" hidden="1" x14ac:dyDescent="0.3"/>
    <row r="105" spans="1:96" hidden="1" x14ac:dyDescent="0.3"/>
    <row r="106" spans="1:96" hidden="1" x14ac:dyDescent="0.3"/>
    <row r="107" spans="1:96" hidden="1" x14ac:dyDescent="0.3"/>
    <row r="108" spans="1:96" x14ac:dyDescent="0.3">
      <c r="A108" s="7" t="s">
        <v>1296</v>
      </c>
    </row>
    <row r="109" spans="1:96" x14ac:dyDescent="0.3">
      <c r="B109" s="396" t="s">
        <v>1187</v>
      </c>
      <c r="D109" s="396" t="s">
        <v>91</v>
      </c>
      <c r="E109" s="396" t="s">
        <v>91</v>
      </c>
      <c r="F109" s="396" t="s">
        <v>91</v>
      </c>
      <c r="G109" s="396" t="s">
        <v>91</v>
      </c>
      <c r="H109" s="396" t="s">
        <v>91</v>
      </c>
      <c r="I109" s="396" t="s">
        <v>91</v>
      </c>
      <c r="J109" s="396" t="s">
        <v>91</v>
      </c>
      <c r="K109" s="396" t="s">
        <v>91</v>
      </c>
      <c r="L109" s="396" t="s">
        <v>91</v>
      </c>
      <c r="M109" s="396" t="s">
        <v>91</v>
      </c>
      <c r="N109" s="396" t="s">
        <v>91</v>
      </c>
      <c r="O109" s="396" t="s">
        <v>91</v>
      </c>
      <c r="P109" s="396" t="s">
        <v>1295</v>
      </c>
      <c r="Q109" s="396" t="s">
        <v>1295</v>
      </c>
      <c r="R109" s="396" t="s">
        <v>1295</v>
      </c>
      <c r="S109" s="396" t="s">
        <v>1295</v>
      </c>
      <c r="T109" s="396" t="s">
        <v>1295</v>
      </c>
      <c r="U109" s="396" t="s">
        <v>1295</v>
      </c>
      <c r="V109" s="396" t="s">
        <v>1295</v>
      </c>
      <c r="W109" s="396" t="s">
        <v>1295</v>
      </c>
      <c r="X109" s="396" t="s">
        <v>1295</v>
      </c>
      <c r="Y109" s="396" t="s">
        <v>1295</v>
      </c>
      <c r="Z109" s="396" t="s">
        <v>1295</v>
      </c>
      <c r="AA109" s="396" t="s">
        <v>1295</v>
      </c>
      <c r="AB109" s="396" t="s">
        <v>1294</v>
      </c>
      <c r="AC109" s="396" t="s">
        <v>1294</v>
      </c>
      <c r="AD109" s="396" t="s">
        <v>1294</v>
      </c>
      <c r="AE109" s="396" t="s">
        <v>1294</v>
      </c>
      <c r="AF109" s="396" t="s">
        <v>1294</v>
      </c>
      <c r="AG109" s="396" t="s">
        <v>1294</v>
      </c>
      <c r="AH109" s="396" t="s">
        <v>1294</v>
      </c>
      <c r="AI109" s="396" t="s">
        <v>1294</v>
      </c>
      <c r="AJ109" s="396" t="s">
        <v>1294</v>
      </c>
      <c r="AK109" s="396" t="s">
        <v>1294</v>
      </c>
      <c r="AL109" s="396" t="s">
        <v>1294</v>
      </c>
      <c r="AM109" s="396" t="s">
        <v>1294</v>
      </c>
      <c r="AN109" s="396" t="s">
        <v>1293</v>
      </c>
      <c r="AO109" s="396" t="s">
        <v>1293</v>
      </c>
      <c r="AP109" s="396" t="s">
        <v>1293</v>
      </c>
      <c r="AQ109" s="396" t="s">
        <v>1293</v>
      </c>
      <c r="AR109" s="396" t="s">
        <v>1293</v>
      </c>
      <c r="AS109" s="396" t="s">
        <v>1293</v>
      </c>
      <c r="AT109" s="396" t="s">
        <v>1293</v>
      </c>
      <c r="AU109" s="396" t="s">
        <v>1293</v>
      </c>
      <c r="AV109" s="396" t="s">
        <v>1293</v>
      </c>
      <c r="AW109" s="396" t="s">
        <v>1293</v>
      </c>
      <c r="AX109" s="396" t="s">
        <v>1293</v>
      </c>
      <c r="AY109" s="396" t="s">
        <v>1293</v>
      </c>
      <c r="AZ109" s="396" t="s">
        <v>1292</v>
      </c>
      <c r="BA109" s="396" t="s">
        <v>1292</v>
      </c>
      <c r="BB109" s="396" t="s">
        <v>1292</v>
      </c>
      <c r="BC109" s="396" t="s">
        <v>1292</v>
      </c>
      <c r="BD109" s="396" t="s">
        <v>1292</v>
      </c>
      <c r="BE109" s="396" t="s">
        <v>1292</v>
      </c>
      <c r="BF109" s="396" t="s">
        <v>1292</v>
      </c>
      <c r="BG109" s="396" t="s">
        <v>1292</v>
      </c>
      <c r="BH109" s="396" t="s">
        <v>1292</v>
      </c>
      <c r="BI109" s="396" t="s">
        <v>1292</v>
      </c>
      <c r="BJ109" s="396" t="s">
        <v>1292</v>
      </c>
      <c r="BK109" s="396" t="s">
        <v>1292</v>
      </c>
      <c r="BL109" s="396" t="s">
        <v>92</v>
      </c>
      <c r="BM109" s="396" t="s">
        <v>92</v>
      </c>
      <c r="BN109" s="396" t="s">
        <v>92</v>
      </c>
      <c r="BO109" s="396" t="s">
        <v>92</v>
      </c>
      <c r="BP109" s="396" t="s">
        <v>92</v>
      </c>
      <c r="BQ109" s="396" t="s">
        <v>92</v>
      </c>
      <c r="BR109" s="396" t="s">
        <v>92</v>
      </c>
      <c r="BS109" s="396" t="s">
        <v>92</v>
      </c>
      <c r="BT109" s="396" t="s">
        <v>92</v>
      </c>
      <c r="BU109" s="396" t="s">
        <v>92</v>
      </c>
      <c r="BV109" s="396" t="s">
        <v>92</v>
      </c>
      <c r="BW109" s="396" t="s">
        <v>92</v>
      </c>
      <c r="BX109" s="396" t="s">
        <v>1291</v>
      </c>
      <c r="BY109" s="396" t="s">
        <v>1291</v>
      </c>
      <c r="BZ109" s="396" t="s">
        <v>1291</v>
      </c>
      <c r="CA109" s="396" t="s">
        <v>1291</v>
      </c>
      <c r="CB109" s="396" t="s">
        <v>1291</v>
      </c>
      <c r="CC109" s="396" t="s">
        <v>1291</v>
      </c>
      <c r="CD109" s="396" t="s">
        <v>1291</v>
      </c>
      <c r="CE109" s="396" t="s">
        <v>1291</v>
      </c>
      <c r="CF109" s="396" t="s">
        <v>1291</v>
      </c>
      <c r="CG109" s="396" t="s">
        <v>1291</v>
      </c>
      <c r="CH109" s="396" t="s">
        <v>1291</v>
      </c>
      <c r="CI109" s="396" t="s">
        <v>1291</v>
      </c>
      <c r="CJ109" s="396" t="s">
        <v>1290</v>
      </c>
      <c r="CK109" s="396" t="s">
        <v>1290</v>
      </c>
      <c r="CL109" s="396" t="s">
        <v>1290</v>
      </c>
      <c r="CM109" s="396" t="s">
        <v>1290</v>
      </c>
      <c r="CN109" s="396" t="s">
        <v>1290</v>
      </c>
      <c r="CO109" s="396" t="s">
        <v>1290</v>
      </c>
      <c r="CP109" s="284">
        <v>2021</v>
      </c>
      <c r="CQ109" s="284">
        <v>2021</v>
      </c>
      <c r="CR109" s="284">
        <v>2021</v>
      </c>
    </row>
    <row r="110" spans="1:96" x14ac:dyDescent="0.3">
      <c r="B110" s="396" t="s">
        <v>1186</v>
      </c>
      <c r="C110" s="396" t="s">
        <v>1289</v>
      </c>
      <c r="D110" s="396" t="s">
        <v>1288</v>
      </c>
      <c r="E110" s="396" t="s">
        <v>1288</v>
      </c>
      <c r="F110" s="396" t="s">
        <v>1287</v>
      </c>
      <c r="G110" s="396" t="s">
        <v>1286</v>
      </c>
      <c r="H110" s="396" t="s">
        <v>1285</v>
      </c>
      <c r="I110" s="396" t="s">
        <v>1284</v>
      </c>
      <c r="J110" s="396" t="s">
        <v>1283</v>
      </c>
      <c r="K110" s="396" t="s">
        <v>1282</v>
      </c>
      <c r="L110" s="396" t="s">
        <v>1281</v>
      </c>
      <c r="M110" s="396" t="s">
        <v>1280</v>
      </c>
      <c r="N110" s="396" t="s">
        <v>1279</v>
      </c>
      <c r="O110" s="396" t="s">
        <v>1278</v>
      </c>
      <c r="P110" s="396" t="s">
        <v>1277</v>
      </c>
      <c r="Q110" s="396" t="s">
        <v>1276</v>
      </c>
      <c r="R110" s="396" t="s">
        <v>1275</v>
      </c>
      <c r="S110" s="396" t="s">
        <v>1274</v>
      </c>
      <c r="T110" s="396" t="s">
        <v>1273</v>
      </c>
      <c r="U110" s="396" t="s">
        <v>1272</v>
      </c>
      <c r="V110" s="396" t="s">
        <v>1271</v>
      </c>
      <c r="W110" s="396" t="s">
        <v>1270</v>
      </c>
      <c r="X110" s="396" t="s">
        <v>1269</v>
      </c>
      <c r="Y110" s="396" t="s">
        <v>1268</v>
      </c>
      <c r="Z110" s="396" t="s">
        <v>1267</v>
      </c>
      <c r="AA110" s="396" t="s">
        <v>1266</v>
      </c>
      <c r="AB110" s="396" t="s">
        <v>1265</v>
      </c>
      <c r="AC110" s="396" t="s">
        <v>1264</v>
      </c>
      <c r="AD110" s="396" t="s">
        <v>1263</v>
      </c>
      <c r="AE110" s="396" t="s">
        <v>1262</v>
      </c>
      <c r="AF110" s="396" t="s">
        <v>1261</v>
      </c>
      <c r="AG110" s="396" t="s">
        <v>1260</v>
      </c>
      <c r="AH110" s="396" t="s">
        <v>1259</v>
      </c>
      <c r="AI110" s="396" t="s">
        <v>1258</v>
      </c>
      <c r="AJ110" s="396" t="s">
        <v>1257</v>
      </c>
      <c r="AK110" s="396" t="s">
        <v>1256</v>
      </c>
      <c r="AL110" s="396" t="s">
        <v>1255</v>
      </c>
      <c r="AM110" s="396" t="s">
        <v>1254</v>
      </c>
      <c r="AN110" s="396" t="s">
        <v>1253</v>
      </c>
      <c r="AO110" s="396" t="s">
        <v>1252</v>
      </c>
      <c r="AP110" s="396" t="s">
        <v>1251</v>
      </c>
      <c r="AQ110" s="396" t="s">
        <v>1250</v>
      </c>
      <c r="AR110" s="396" t="s">
        <v>1249</v>
      </c>
      <c r="AS110" s="396" t="s">
        <v>1248</v>
      </c>
      <c r="AT110" s="396" t="s">
        <v>1247</v>
      </c>
      <c r="AU110" s="396" t="s">
        <v>1246</v>
      </c>
      <c r="AV110" s="396" t="s">
        <v>1245</v>
      </c>
      <c r="AW110" s="396" t="s">
        <v>1244</v>
      </c>
      <c r="AX110" s="396" t="s">
        <v>1243</v>
      </c>
      <c r="AY110" s="396" t="s">
        <v>1242</v>
      </c>
      <c r="AZ110" s="396" t="s">
        <v>1241</v>
      </c>
      <c r="BA110" s="396" t="s">
        <v>1240</v>
      </c>
      <c r="BB110" s="396" t="s">
        <v>1239</v>
      </c>
      <c r="BC110" s="396" t="s">
        <v>1238</v>
      </c>
      <c r="BD110" s="396" t="s">
        <v>1237</v>
      </c>
      <c r="BE110" s="396" t="s">
        <v>1236</v>
      </c>
      <c r="BF110" s="396" t="s">
        <v>1235</v>
      </c>
      <c r="BG110" s="396" t="s">
        <v>1234</v>
      </c>
      <c r="BH110" s="396" t="s">
        <v>1233</v>
      </c>
      <c r="BI110" s="396" t="s">
        <v>1232</v>
      </c>
      <c r="BJ110" s="396" t="s">
        <v>1231</v>
      </c>
      <c r="BK110" s="396" t="s">
        <v>1230</v>
      </c>
      <c r="BL110" s="396" t="s">
        <v>1229</v>
      </c>
      <c r="BM110" s="396" t="s">
        <v>1228</v>
      </c>
      <c r="BN110" s="396" t="s">
        <v>1227</v>
      </c>
      <c r="BO110" s="396" t="s">
        <v>1226</v>
      </c>
      <c r="BP110" s="396" t="s">
        <v>1225</v>
      </c>
      <c r="BQ110" s="396" t="s">
        <v>1224</v>
      </c>
      <c r="BR110" s="396" t="s">
        <v>1223</v>
      </c>
      <c r="BS110" s="396" t="s">
        <v>1222</v>
      </c>
      <c r="BT110" s="396" t="s">
        <v>1221</v>
      </c>
      <c r="BU110" s="396" t="s">
        <v>1220</v>
      </c>
      <c r="BV110" s="396" t="s">
        <v>1219</v>
      </c>
      <c r="BW110" s="396" t="s">
        <v>1218</v>
      </c>
      <c r="BX110" s="396" t="s">
        <v>1217</v>
      </c>
      <c r="BY110" s="396" t="s">
        <v>1216</v>
      </c>
      <c r="BZ110" s="396" t="s">
        <v>1215</v>
      </c>
      <c r="CA110" s="396" t="s">
        <v>1214</v>
      </c>
      <c r="CB110" s="396" t="s">
        <v>1213</v>
      </c>
      <c r="CC110" s="396" t="s">
        <v>1212</v>
      </c>
      <c r="CD110" s="396" t="s">
        <v>1211</v>
      </c>
      <c r="CE110" s="396" t="s">
        <v>1210</v>
      </c>
      <c r="CF110" s="396" t="s">
        <v>1209</v>
      </c>
      <c r="CG110" s="396" t="s">
        <v>1208</v>
      </c>
      <c r="CH110" s="396" t="s">
        <v>1207</v>
      </c>
      <c r="CI110" s="396" t="s">
        <v>1206</v>
      </c>
      <c r="CJ110" s="396" t="s">
        <v>1205</v>
      </c>
      <c r="CK110" s="396" t="s">
        <v>1204</v>
      </c>
      <c r="CL110" s="396" t="s">
        <v>1203</v>
      </c>
      <c r="CM110" s="396" t="s">
        <v>1202</v>
      </c>
      <c r="CN110" s="396" t="s">
        <v>1201</v>
      </c>
      <c r="CO110" s="396" t="s">
        <v>1200</v>
      </c>
      <c r="CP110" s="396" t="s">
        <v>1199</v>
      </c>
      <c r="CQ110" s="396" t="s">
        <v>1198</v>
      </c>
      <c r="CR110" s="396" t="s">
        <v>1197</v>
      </c>
    </row>
    <row r="111" spans="1:96" x14ac:dyDescent="0.3">
      <c r="B111" s="282" t="s">
        <v>1194</v>
      </c>
      <c r="C111" s="396">
        <v>1125</v>
      </c>
      <c r="D111" s="289">
        <v>1138</v>
      </c>
      <c r="E111" s="289">
        <v>1141</v>
      </c>
      <c r="F111" s="289">
        <v>1144</v>
      </c>
      <c r="G111" s="289">
        <v>1147</v>
      </c>
      <c r="H111" s="289">
        <v>1150</v>
      </c>
      <c r="I111" s="289">
        <v>1152</v>
      </c>
      <c r="J111" s="289">
        <v>1155</v>
      </c>
      <c r="K111" s="289">
        <v>1158</v>
      </c>
      <c r="L111" s="289">
        <v>1161</v>
      </c>
      <c r="M111" s="289">
        <v>1164</v>
      </c>
      <c r="N111" s="289">
        <v>1166</v>
      </c>
      <c r="O111" s="289">
        <v>1169</v>
      </c>
      <c r="P111" s="289">
        <v>1172</v>
      </c>
      <c r="Q111" s="289">
        <v>1174</v>
      </c>
      <c r="R111" s="289">
        <v>1177</v>
      </c>
      <c r="S111" s="289">
        <v>1180</v>
      </c>
      <c r="T111" s="289">
        <v>1183</v>
      </c>
      <c r="U111" s="289">
        <v>1185</v>
      </c>
      <c r="V111" s="289">
        <v>1188</v>
      </c>
      <c r="W111" s="289">
        <v>1192</v>
      </c>
      <c r="X111" s="289">
        <v>1195</v>
      </c>
      <c r="Y111" s="289">
        <v>1198</v>
      </c>
      <c r="Z111" s="289">
        <v>1202</v>
      </c>
      <c r="AA111" s="289">
        <v>1206</v>
      </c>
      <c r="AB111" s="289">
        <v>1210</v>
      </c>
      <c r="AC111" s="289">
        <v>1214</v>
      </c>
      <c r="AD111" s="289">
        <v>1219</v>
      </c>
      <c r="AE111" s="289">
        <v>1223</v>
      </c>
      <c r="AF111" s="289">
        <v>1227</v>
      </c>
      <c r="AG111" s="289">
        <v>1231</v>
      </c>
      <c r="AH111" s="289">
        <v>1235</v>
      </c>
      <c r="AI111" s="289">
        <v>1238</v>
      </c>
      <c r="AJ111" s="289">
        <v>1242</v>
      </c>
      <c r="AK111" s="289">
        <v>1246</v>
      </c>
      <c r="AL111" s="289">
        <v>1251</v>
      </c>
      <c r="AM111" s="289">
        <v>1255</v>
      </c>
      <c r="AN111" s="289">
        <v>1260</v>
      </c>
      <c r="AO111" s="289">
        <v>1266</v>
      </c>
      <c r="AP111" s="289">
        <v>1272</v>
      </c>
      <c r="AQ111" s="289">
        <v>1277</v>
      </c>
      <c r="AR111" s="289">
        <v>1283</v>
      </c>
      <c r="AS111" s="289">
        <v>1289</v>
      </c>
      <c r="AT111" s="289">
        <v>1295</v>
      </c>
      <c r="AU111" s="289">
        <v>1301</v>
      </c>
      <c r="AV111" s="289">
        <v>1307</v>
      </c>
      <c r="AW111" s="289">
        <v>1313</v>
      </c>
      <c r="AX111" s="289">
        <v>1318</v>
      </c>
      <c r="AY111" s="289">
        <v>1324</v>
      </c>
      <c r="AZ111" s="289">
        <v>1329</v>
      </c>
      <c r="BA111" s="289">
        <v>1335</v>
      </c>
      <c r="BB111" s="289">
        <v>1340</v>
      </c>
      <c r="BC111" s="289">
        <v>1346</v>
      </c>
      <c r="BD111" s="289">
        <v>1352</v>
      </c>
      <c r="BE111" s="289">
        <v>1359</v>
      </c>
      <c r="BF111" s="289">
        <v>1366</v>
      </c>
      <c r="BG111" s="289">
        <v>1373</v>
      </c>
      <c r="BH111" s="289">
        <v>1380</v>
      </c>
      <c r="BI111" s="289">
        <v>1387</v>
      </c>
      <c r="BJ111" s="289">
        <v>1394</v>
      </c>
      <c r="BK111" s="289">
        <v>1401</v>
      </c>
      <c r="BL111" s="289">
        <v>1407</v>
      </c>
      <c r="BM111" s="289">
        <v>1414</v>
      </c>
      <c r="BN111" s="289">
        <v>1421</v>
      </c>
      <c r="BO111" s="289">
        <v>1427</v>
      </c>
      <c r="BP111" s="289">
        <v>1434</v>
      </c>
      <c r="BQ111" s="289">
        <v>1441</v>
      </c>
      <c r="BR111" s="289">
        <v>1447</v>
      </c>
      <c r="BS111" s="289">
        <v>1454</v>
      </c>
      <c r="BT111" s="289">
        <v>1460</v>
      </c>
      <c r="BU111" s="289">
        <v>1466</v>
      </c>
      <c r="BV111" s="289">
        <v>1471</v>
      </c>
      <c r="BW111" s="289">
        <v>1476</v>
      </c>
      <c r="BX111" s="289">
        <v>1481</v>
      </c>
      <c r="BY111" s="289">
        <v>1486</v>
      </c>
      <c r="BZ111" s="289">
        <v>1490</v>
      </c>
      <c r="CA111" s="289">
        <v>1495</v>
      </c>
      <c r="CB111" s="289">
        <v>1502</v>
      </c>
      <c r="CC111" s="289">
        <v>1510</v>
      </c>
      <c r="CD111" s="289">
        <v>1517</v>
      </c>
      <c r="CE111" s="289">
        <v>1529</v>
      </c>
      <c r="CF111" s="289">
        <v>1542</v>
      </c>
      <c r="CG111" s="289">
        <v>1554</v>
      </c>
      <c r="CH111" s="289">
        <v>1577</v>
      </c>
      <c r="CI111" s="289">
        <v>1600</v>
      </c>
      <c r="CJ111" s="289">
        <v>1623</v>
      </c>
      <c r="CK111" s="289">
        <v>1649</v>
      </c>
      <c r="CL111" s="289">
        <v>1674</v>
      </c>
      <c r="CM111" s="289">
        <v>1700</v>
      </c>
      <c r="CN111" s="289">
        <v>1727</v>
      </c>
      <c r="CO111" s="289">
        <v>1753</v>
      </c>
      <c r="CP111" s="289">
        <v>1780</v>
      </c>
      <c r="CQ111" s="289">
        <v>1807</v>
      </c>
      <c r="CR111" s="289">
        <v>1835</v>
      </c>
    </row>
    <row r="112" spans="1:96" x14ac:dyDescent="0.3">
      <c r="B112" s="281" t="s">
        <v>1193</v>
      </c>
      <c r="C112" s="396">
        <v>995</v>
      </c>
      <c r="D112" s="289">
        <v>988</v>
      </c>
      <c r="E112" s="289">
        <v>992</v>
      </c>
      <c r="F112" s="289">
        <v>996</v>
      </c>
      <c r="G112" s="289">
        <v>999</v>
      </c>
      <c r="H112" s="289">
        <v>1003</v>
      </c>
      <c r="I112" s="289">
        <v>1006</v>
      </c>
      <c r="J112" s="289">
        <v>1010</v>
      </c>
      <c r="K112" s="289">
        <v>1014</v>
      </c>
      <c r="L112" s="289">
        <v>1017</v>
      </c>
      <c r="M112" s="289">
        <v>1021</v>
      </c>
      <c r="N112" s="289">
        <v>1024</v>
      </c>
      <c r="O112" s="289">
        <v>1027</v>
      </c>
      <c r="P112" s="289">
        <v>1030</v>
      </c>
      <c r="Q112" s="289">
        <v>1032</v>
      </c>
      <c r="R112" s="289">
        <v>1033</v>
      </c>
      <c r="S112" s="289">
        <v>1035</v>
      </c>
      <c r="T112" s="289">
        <v>1037</v>
      </c>
      <c r="U112" s="289">
        <v>1038</v>
      </c>
      <c r="V112" s="289">
        <v>1040</v>
      </c>
      <c r="W112" s="289">
        <v>1041</v>
      </c>
      <c r="X112" s="289">
        <v>1042</v>
      </c>
      <c r="Y112" s="289">
        <v>1043</v>
      </c>
      <c r="Z112" s="289">
        <v>1044</v>
      </c>
      <c r="AA112" s="289">
        <v>1045</v>
      </c>
      <c r="AB112" s="289">
        <v>1046</v>
      </c>
      <c r="AC112" s="289">
        <v>1048</v>
      </c>
      <c r="AD112" s="289">
        <v>1050</v>
      </c>
      <c r="AE112" s="289">
        <v>1052</v>
      </c>
      <c r="AF112" s="289">
        <v>1055</v>
      </c>
      <c r="AG112" s="289">
        <v>1058</v>
      </c>
      <c r="AH112" s="289">
        <v>1060</v>
      </c>
      <c r="AI112" s="289">
        <v>1064</v>
      </c>
      <c r="AJ112" s="289">
        <v>1067</v>
      </c>
      <c r="AK112" s="289">
        <v>1070</v>
      </c>
      <c r="AL112" s="289">
        <v>1073</v>
      </c>
      <c r="AM112" s="289">
        <v>1076</v>
      </c>
      <c r="AN112" s="289">
        <v>1079</v>
      </c>
      <c r="AO112" s="289">
        <v>1082</v>
      </c>
      <c r="AP112" s="289">
        <v>1084</v>
      </c>
      <c r="AQ112" s="289">
        <v>1087</v>
      </c>
      <c r="AR112" s="289">
        <v>1089</v>
      </c>
      <c r="AS112" s="289">
        <v>1092</v>
      </c>
      <c r="AT112" s="289">
        <v>1094</v>
      </c>
      <c r="AU112" s="289">
        <v>1097</v>
      </c>
      <c r="AV112" s="289">
        <v>1100</v>
      </c>
      <c r="AW112" s="289">
        <v>1103</v>
      </c>
      <c r="AX112" s="289">
        <v>1107</v>
      </c>
      <c r="AY112" s="289">
        <v>1111</v>
      </c>
      <c r="AZ112" s="289">
        <v>1114</v>
      </c>
      <c r="BA112" s="289">
        <v>1119</v>
      </c>
      <c r="BB112" s="289">
        <v>1123</v>
      </c>
      <c r="BC112" s="289">
        <v>1127</v>
      </c>
      <c r="BD112" s="289">
        <v>1132</v>
      </c>
      <c r="BE112" s="289">
        <v>1137</v>
      </c>
      <c r="BF112" s="289">
        <v>1141</v>
      </c>
      <c r="BG112" s="289">
        <v>1147</v>
      </c>
      <c r="BH112" s="289">
        <v>1152</v>
      </c>
      <c r="BI112" s="289">
        <v>1157</v>
      </c>
      <c r="BJ112" s="289">
        <v>1163</v>
      </c>
      <c r="BK112" s="289">
        <v>1168</v>
      </c>
      <c r="BL112" s="289">
        <v>1173</v>
      </c>
      <c r="BM112" s="289">
        <v>1179</v>
      </c>
      <c r="BN112" s="289">
        <v>1184</v>
      </c>
      <c r="BO112" s="289">
        <v>1189</v>
      </c>
      <c r="BP112" s="289">
        <v>1195</v>
      </c>
      <c r="BQ112" s="289">
        <v>1200</v>
      </c>
      <c r="BR112" s="289">
        <v>1205</v>
      </c>
      <c r="BS112" s="289">
        <v>1210</v>
      </c>
      <c r="BT112" s="289">
        <v>1215</v>
      </c>
      <c r="BU112" s="289">
        <v>1220</v>
      </c>
      <c r="BV112" s="289">
        <v>1225</v>
      </c>
      <c r="BW112" s="289">
        <v>1230</v>
      </c>
      <c r="BX112" s="289">
        <v>1236</v>
      </c>
      <c r="BY112" s="289">
        <v>1243</v>
      </c>
      <c r="BZ112" s="289">
        <v>1250</v>
      </c>
      <c r="CA112" s="289">
        <v>1258</v>
      </c>
      <c r="CB112" s="289">
        <v>1266</v>
      </c>
      <c r="CC112" s="289">
        <v>1275</v>
      </c>
      <c r="CD112" s="289">
        <v>1283</v>
      </c>
      <c r="CE112" s="289">
        <v>1294</v>
      </c>
      <c r="CF112" s="289">
        <v>1304</v>
      </c>
      <c r="CG112" s="289">
        <v>1314</v>
      </c>
      <c r="CH112" s="289">
        <v>1328</v>
      </c>
      <c r="CI112" s="289">
        <v>1341</v>
      </c>
      <c r="CJ112" s="289">
        <v>1355</v>
      </c>
      <c r="CK112" s="289">
        <v>1370</v>
      </c>
      <c r="CL112" s="289">
        <v>1384</v>
      </c>
      <c r="CM112" s="289">
        <v>1399</v>
      </c>
      <c r="CN112" s="289">
        <v>1414</v>
      </c>
      <c r="CO112" s="289">
        <v>1428</v>
      </c>
      <c r="CP112" s="289">
        <v>1443</v>
      </c>
      <c r="CQ112" s="289">
        <v>1458</v>
      </c>
      <c r="CR112" s="289">
        <v>1473</v>
      </c>
    </row>
    <row r="113" spans="2:96" x14ac:dyDescent="0.3">
      <c r="B113" s="280" t="s">
        <v>1192</v>
      </c>
      <c r="C113" s="396">
        <v>1326</v>
      </c>
      <c r="D113" s="289">
        <v>1338</v>
      </c>
      <c r="E113" s="289">
        <v>1345</v>
      </c>
      <c r="F113" s="289">
        <v>1351</v>
      </c>
      <c r="G113" s="289">
        <v>1357</v>
      </c>
      <c r="H113" s="289">
        <v>1363</v>
      </c>
      <c r="I113" s="289">
        <v>1370</v>
      </c>
      <c r="J113" s="289">
        <v>1376</v>
      </c>
      <c r="K113" s="289">
        <v>1382</v>
      </c>
      <c r="L113" s="289">
        <v>1389</v>
      </c>
      <c r="M113" s="289">
        <v>1395</v>
      </c>
      <c r="N113" s="289">
        <v>1403</v>
      </c>
      <c r="O113" s="289">
        <v>1411</v>
      </c>
      <c r="P113" s="289">
        <v>1418</v>
      </c>
      <c r="Q113" s="289">
        <v>1427</v>
      </c>
      <c r="R113" s="289">
        <v>1436</v>
      </c>
      <c r="S113" s="289">
        <v>1445</v>
      </c>
      <c r="T113" s="289">
        <v>1454</v>
      </c>
      <c r="U113" s="289">
        <v>1463</v>
      </c>
      <c r="V113" s="289">
        <v>1472</v>
      </c>
      <c r="W113" s="289">
        <v>1482</v>
      </c>
      <c r="X113" s="289">
        <v>1493</v>
      </c>
      <c r="Y113" s="289">
        <v>1503</v>
      </c>
      <c r="Z113" s="289">
        <v>1513</v>
      </c>
      <c r="AA113" s="289">
        <v>1523</v>
      </c>
      <c r="AB113" s="289">
        <v>1534</v>
      </c>
      <c r="AC113" s="289">
        <v>1544</v>
      </c>
      <c r="AD113" s="289">
        <v>1554</v>
      </c>
      <c r="AE113" s="289">
        <v>1563</v>
      </c>
      <c r="AF113" s="289">
        <v>1574</v>
      </c>
      <c r="AG113" s="289">
        <v>1585</v>
      </c>
      <c r="AH113" s="289">
        <v>1595</v>
      </c>
      <c r="AI113" s="289">
        <v>1606</v>
      </c>
      <c r="AJ113" s="289">
        <v>1617</v>
      </c>
      <c r="AK113" s="289">
        <v>1628</v>
      </c>
      <c r="AL113" s="289">
        <v>1640</v>
      </c>
      <c r="AM113" s="289">
        <v>1652</v>
      </c>
      <c r="AN113" s="289">
        <v>1663</v>
      </c>
      <c r="AO113" s="289">
        <v>1675</v>
      </c>
      <c r="AP113" s="289">
        <v>1687</v>
      </c>
      <c r="AQ113" s="289">
        <v>1699</v>
      </c>
      <c r="AR113" s="289">
        <v>1710</v>
      </c>
      <c r="AS113" s="289">
        <v>1721</v>
      </c>
      <c r="AT113" s="289">
        <v>1732</v>
      </c>
      <c r="AU113" s="289">
        <v>1742</v>
      </c>
      <c r="AV113" s="289">
        <v>1752</v>
      </c>
      <c r="AW113" s="289">
        <v>1761</v>
      </c>
      <c r="AX113" s="289">
        <v>1770</v>
      </c>
      <c r="AY113" s="289">
        <v>1779</v>
      </c>
      <c r="AZ113" s="289">
        <v>1788</v>
      </c>
      <c r="BA113" s="289">
        <v>1797</v>
      </c>
      <c r="BB113" s="289">
        <v>1806</v>
      </c>
      <c r="BC113" s="289">
        <v>1815</v>
      </c>
      <c r="BD113" s="289">
        <v>1823</v>
      </c>
      <c r="BE113" s="289">
        <v>1832</v>
      </c>
      <c r="BF113" s="289">
        <v>1841</v>
      </c>
      <c r="BG113" s="289">
        <v>1849</v>
      </c>
      <c r="BH113" s="289">
        <v>1858</v>
      </c>
      <c r="BI113" s="289">
        <v>1866</v>
      </c>
      <c r="BJ113" s="289">
        <v>1875</v>
      </c>
      <c r="BK113" s="289">
        <v>1883</v>
      </c>
      <c r="BL113" s="289">
        <v>1891</v>
      </c>
      <c r="BM113" s="289">
        <v>1899</v>
      </c>
      <c r="BN113" s="289">
        <v>1907</v>
      </c>
      <c r="BO113" s="289">
        <v>1915</v>
      </c>
      <c r="BP113" s="289">
        <v>1924</v>
      </c>
      <c r="BQ113" s="289">
        <v>1933</v>
      </c>
      <c r="BR113" s="289">
        <v>1942</v>
      </c>
      <c r="BS113" s="289">
        <v>1952</v>
      </c>
      <c r="BT113" s="289">
        <v>1962</v>
      </c>
      <c r="BU113" s="289">
        <v>1972</v>
      </c>
      <c r="BV113" s="289">
        <v>1980</v>
      </c>
      <c r="BW113" s="289">
        <v>1989</v>
      </c>
      <c r="BX113" s="289">
        <v>1998</v>
      </c>
      <c r="BY113" s="289">
        <v>2008</v>
      </c>
      <c r="BZ113" s="289">
        <v>2018</v>
      </c>
      <c r="CA113" s="289">
        <v>2028</v>
      </c>
      <c r="CB113" s="289">
        <v>2042</v>
      </c>
      <c r="CC113" s="289">
        <v>2055</v>
      </c>
      <c r="CD113" s="289">
        <v>2069</v>
      </c>
      <c r="CE113" s="289">
        <v>2088</v>
      </c>
      <c r="CF113" s="289">
        <v>2107</v>
      </c>
      <c r="CG113" s="289">
        <v>2125</v>
      </c>
      <c r="CH113" s="289">
        <v>2153</v>
      </c>
      <c r="CI113" s="289">
        <v>2181</v>
      </c>
      <c r="CJ113" s="289">
        <v>2209</v>
      </c>
      <c r="CK113" s="289">
        <v>2239</v>
      </c>
      <c r="CL113" s="289">
        <v>2268</v>
      </c>
      <c r="CM113" s="289">
        <v>2298</v>
      </c>
      <c r="CN113" s="289">
        <v>2328</v>
      </c>
      <c r="CO113" s="289">
        <v>2358</v>
      </c>
      <c r="CP113" s="289">
        <v>2389</v>
      </c>
      <c r="CQ113" s="289">
        <v>2419</v>
      </c>
      <c r="CR113" s="289">
        <v>2450</v>
      </c>
    </row>
    <row r="119" spans="2:96" x14ac:dyDescent="0.3">
      <c r="Q119" s="289"/>
    </row>
    <row r="120" spans="2:96" x14ac:dyDescent="0.3">
      <c r="Q120" s="289"/>
    </row>
    <row r="121" spans="2:96" x14ac:dyDescent="0.3">
      <c r="Q121" s="289"/>
    </row>
    <row r="139" spans="1:165" x14ac:dyDescent="0.3">
      <c r="A139" s="7" t="s">
        <v>1196</v>
      </c>
      <c r="B139" s="396" t="s">
        <v>1187</v>
      </c>
      <c r="E139" s="396">
        <f t="shared" ref="E139:BP139" si="0">YEAR(E140)</f>
        <v>2008</v>
      </c>
      <c r="F139" s="396">
        <f t="shared" si="0"/>
        <v>2008</v>
      </c>
      <c r="G139" s="396">
        <f t="shared" si="0"/>
        <v>2008</v>
      </c>
      <c r="H139" s="396">
        <f t="shared" si="0"/>
        <v>2008</v>
      </c>
      <c r="I139" s="396">
        <f t="shared" si="0"/>
        <v>2008</v>
      </c>
      <c r="J139" s="396">
        <f t="shared" si="0"/>
        <v>2008</v>
      </c>
      <c r="K139" s="396">
        <f t="shared" si="0"/>
        <v>2008</v>
      </c>
      <c r="L139" s="396">
        <f t="shared" si="0"/>
        <v>2008</v>
      </c>
      <c r="M139" s="396">
        <f t="shared" si="0"/>
        <v>2008</v>
      </c>
      <c r="N139" s="396">
        <f t="shared" si="0"/>
        <v>2009</v>
      </c>
      <c r="O139" s="396">
        <f t="shared" si="0"/>
        <v>2009</v>
      </c>
      <c r="P139" s="396">
        <f t="shared" si="0"/>
        <v>2009</v>
      </c>
      <c r="Q139" s="396">
        <f t="shared" si="0"/>
        <v>2009</v>
      </c>
      <c r="R139" s="396">
        <f t="shared" si="0"/>
        <v>2009</v>
      </c>
      <c r="S139" s="396">
        <f t="shared" si="0"/>
        <v>2009</v>
      </c>
      <c r="T139" s="396">
        <f t="shared" si="0"/>
        <v>2009</v>
      </c>
      <c r="U139" s="396">
        <f t="shared" si="0"/>
        <v>2009</v>
      </c>
      <c r="V139" s="396">
        <f t="shared" si="0"/>
        <v>2009</v>
      </c>
      <c r="W139" s="396">
        <f t="shared" si="0"/>
        <v>2009</v>
      </c>
      <c r="X139" s="396">
        <f t="shared" si="0"/>
        <v>2009</v>
      </c>
      <c r="Y139" s="396">
        <f t="shared" si="0"/>
        <v>2009</v>
      </c>
      <c r="Z139" s="396">
        <f t="shared" si="0"/>
        <v>2010</v>
      </c>
      <c r="AA139" s="396">
        <f t="shared" si="0"/>
        <v>2010</v>
      </c>
      <c r="AB139" s="396">
        <f t="shared" si="0"/>
        <v>2010</v>
      </c>
      <c r="AC139" s="396">
        <f t="shared" si="0"/>
        <v>2010</v>
      </c>
      <c r="AD139" s="396">
        <f t="shared" si="0"/>
        <v>2010</v>
      </c>
      <c r="AE139" s="396">
        <f t="shared" si="0"/>
        <v>2010</v>
      </c>
      <c r="AF139" s="396">
        <f t="shared" si="0"/>
        <v>2010</v>
      </c>
      <c r="AG139" s="396">
        <f t="shared" si="0"/>
        <v>2010</v>
      </c>
      <c r="AH139" s="396">
        <f t="shared" si="0"/>
        <v>2010</v>
      </c>
      <c r="AI139" s="396">
        <f t="shared" si="0"/>
        <v>2010</v>
      </c>
      <c r="AJ139" s="396">
        <f t="shared" si="0"/>
        <v>2010</v>
      </c>
      <c r="AK139" s="396">
        <f t="shared" si="0"/>
        <v>2010</v>
      </c>
      <c r="AL139" s="396">
        <f t="shared" si="0"/>
        <v>2011</v>
      </c>
      <c r="AM139" s="396">
        <f t="shared" si="0"/>
        <v>2011</v>
      </c>
      <c r="AN139" s="396">
        <f t="shared" si="0"/>
        <v>2011</v>
      </c>
      <c r="AO139" s="396">
        <f t="shared" si="0"/>
        <v>2011</v>
      </c>
      <c r="AP139" s="396">
        <f t="shared" si="0"/>
        <v>2011</v>
      </c>
      <c r="AQ139" s="396">
        <f t="shared" si="0"/>
        <v>2011</v>
      </c>
      <c r="AR139" s="396">
        <f t="shared" si="0"/>
        <v>2011</v>
      </c>
      <c r="AS139" s="396">
        <f t="shared" si="0"/>
        <v>2011</v>
      </c>
      <c r="AT139" s="396">
        <f t="shared" si="0"/>
        <v>2011</v>
      </c>
      <c r="AU139" s="396">
        <f t="shared" si="0"/>
        <v>2011</v>
      </c>
      <c r="AV139" s="396">
        <f t="shared" si="0"/>
        <v>2011</v>
      </c>
      <c r="AW139" s="396">
        <f t="shared" si="0"/>
        <v>2011</v>
      </c>
      <c r="AX139" s="396">
        <f t="shared" si="0"/>
        <v>2012</v>
      </c>
      <c r="AY139" s="396">
        <f t="shared" si="0"/>
        <v>2012</v>
      </c>
      <c r="AZ139" s="396">
        <f t="shared" si="0"/>
        <v>2012</v>
      </c>
      <c r="BA139" s="396">
        <f t="shared" si="0"/>
        <v>2012</v>
      </c>
      <c r="BB139" s="396">
        <f t="shared" si="0"/>
        <v>2012</v>
      </c>
      <c r="BC139" s="396">
        <f t="shared" si="0"/>
        <v>2012</v>
      </c>
      <c r="BD139" s="396">
        <f t="shared" si="0"/>
        <v>2012</v>
      </c>
      <c r="BE139" s="396">
        <f t="shared" si="0"/>
        <v>2012</v>
      </c>
      <c r="BF139" s="396">
        <f t="shared" si="0"/>
        <v>2012</v>
      </c>
      <c r="BG139" s="396">
        <f t="shared" si="0"/>
        <v>2012</v>
      </c>
      <c r="BH139" s="396">
        <f t="shared" si="0"/>
        <v>2012</v>
      </c>
      <c r="BI139" s="396">
        <f t="shared" si="0"/>
        <v>2012</v>
      </c>
      <c r="BJ139" s="396">
        <f t="shared" si="0"/>
        <v>2013</v>
      </c>
      <c r="BK139" s="396">
        <f t="shared" si="0"/>
        <v>2013</v>
      </c>
      <c r="BL139" s="396">
        <f t="shared" si="0"/>
        <v>2013</v>
      </c>
      <c r="BM139" s="396">
        <f t="shared" si="0"/>
        <v>2013</v>
      </c>
      <c r="BN139" s="396">
        <f t="shared" si="0"/>
        <v>2013</v>
      </c>
      <c r="BO139" s="396">
        <f t="shared" si="0"/>
        <v>2013</v>
      </c>
      <c r="BP139" s="396">
        <f t="shared" si="0"/>
        <v>2013</v>
      </c>
      <c r="BQ139" s="396">
        <f t="shared" ref="BQ139:EB139" si="1">YEAR(BQ140)</f>
        <v>2013</v>
      </c>
      <c r="BR139" s="396">
        <f t="shared" si="1"/>
        <v>2013</v>
      </c>
      <c r="BS139" s="396">
        <f t="shared" si="1"/>
        <v>2013</v>
      </c>
      <c r="BT139" s="396">
        <f t="shared" si="1"/>
        <v>2013</v>
      </c>
      <c r="BU139" s="396">
        <f t="shared" si="1"/>
        <v>2013</v>
      </c>
      <c r="BV139" s="396">
        <f t="shared" si="1"/>
        <v>2014</v>
      </c>
      <c r="BW139" s="396">
        <f t="shared" si="1"/>
        <v>2014</v>
      </c>
      <c r="BX139" s="396">
        <f t="shared" si="1"/>
        <v>2014</v>
      </c>
      <c r="BY139" s="396">
        <f t="shared" si="1"/>
        <v>2014</v>
      </c>
      <c r="BZ139" s="396">
        <f t="shared" si="1"/>
        <v>2014</v>
      </c>
      <c r="CA139" s="396">
        <f t="shared" si="1"/>
        <v>2014</v>
      </c>
      <c r="CB139" s="396">
        <f t="shared" si="1"/>
        <v>2014</v>
      </c>
      <c r="CC139" s="396">
        <f t="shared" si="1"/>
        <v>2014</v>
      </c>
      <c r="CD139" s="396">
        <f t="shared" si="1"/>
        <v>2014</v>
      </c>
      <c r="CE139" s="396">
        <f t="shared" si="1"/>
        <v>2014</v>
      </c>
      <c r="CF139" s="396">
        <f t="shared" si="1"/>
        <v>2014</v>
      </c>
      <c r="CG139" s="396">
        <f t="shared" si="1"/>
        <v>2014</v>
      </c>
      <c r="CH139" s="396">
        <f t="shared" si="1"/>
        <v>2015</v>
      </c>
      <c r="CI139" s="396">
        <f t="shared" si="1"/>
        <v>2015</v>
      </c>
      <c r="CJ139" s="396">
        <f t="shared" si="1"/>
        <v>2015</v>
      </c>
      <c r="CK139" s="396">
        <f t="shared" si="1"/>
        <v>2015</v>
      </c>
      <c r="CL139" s="396">
        <f t="shared" si="1"/>
        <v>2015</v>
      </c>
      <c r="CM139" s="396">
        <f t="shared" si="1"/>
        <v>2015</v>
      </c>
      <c r="CN139" s="396">
        <f t="shared" si="1"/>
        <v>2015</v>
      </c>
      <c r="CO139" s="396">
        <f t="shared" si="1"/>
        <v>2015</v>
      </c>
      <c r="CP139" s="396">
        <f t="shared" si="1"/>
        <v>2015</v>
      </c>
      <c r="CQ139" s="396">
        <f t="shared" si="1"/>
        <v>2015</v>
      </c>
      <c r="CR139" s="396">
        <f t="shared" si="1"/>
        <v>2015</v>
      </c>
      <c r="CS139" s="396">
        <f t="shared" si="1"/>
        <v>2015</v>
      </c>
      <c r="CT139" s="396">
        <f t="shared" si="1"/>
        <v>2016</v>
      </c>
      <c r="CU139" s="396">
        <f t="shared" si="1"/>
        <v>2016</v>
      </c>
      <c r="CV139" s="396">
        <f t="shared" si="1"/>
        <v>2016</v>
      </c>
      <c r="CW139" s="396">
        <f t="shared" si="1"/>
        <v>2016</v>
      </c>
      <c r="CX139" s="396">
        <f t="shared" si="1"/>
        <v>2016</v>
      </c>
      <c r="CY139" s="396">
        <f t="shared" si="1"/>
        <v>2016</v>
      </c>
      <c r="CZ139" s="396">
        <f t="shared" si="1"/>
        <v>2016</v>
      </c>
      <c r="DA139" s="396">
        <f t="shared" si="1"/>
        <v>2016</v>
      </c>
      <c r="DB139" s="396">
        <f t="shared" si="1"/>
        <v>2016</v>
      </c>
      <c r="DC139" s="396">
        <f t="shared" si="1"/>
        <v>2016</v>
      </c>
      <c r="DD139" s="396">
        <f t="shared" si="1"/>
        <v>2016</v>
      </c>
      <c r="DE139" s="396">
        <f t="shared" si="1"/>
        <v>2016</v>
      </c>
      <c r="DF139" s="396">
        <f t="shared" si="1"/>
        <v>2017</v>
      </c>
      <c r="DG139" s="396">
        <f t="shared" si="1"/>
        <v>2017</v>
      </c>
      <c r="DH139" s="396">
        <f t="shared" si="1"/>
        <v>2017</v>
      </c>
      <c r="DI139" s="396">
        <f t="shared" si="1"/>
        <v>2017</v>
      </c>
      <c r="DJ139" s="396">
        <f t="shared" si="1"/>
        <v>2017</v>
      </c>
      <c r="DK139" s="396">
        <f t="shared" si="1"/>
        <v>2017</v>
      </c>
      <c r="DL139" s="396">
        <f t="shared" si="1"/>
        <v>2017</v>
      </c>
      <c r="DM139" s="396">
        <f t="shared" si="1"/>
        <v>2017</v>
      </c>
      <c r="DN139" s="396">
        <f t="shared" si="1"/>
        <v>2017</v>
      </c>
      <c r="DO139" s="396">
        <f t="shared" si="1"/>
        <v>2017</v>
      </c>
      <c r="DP139" s="396">
        <f t="shared" si="1"/>
        <v>2017</v>
      </c>
      <c r="DQ139" s="396">
        <f t="shared" si="1"/>
        <v>2017</v>
      </c>
      <c r="DR139" s="396">
        <f t="shared" si="1"/>
        <v>2018</v>
      </c>
      <c r="DS139" s="396">
        <f t="shared" si="1"/>
        <v>2018</v>
      </c>
      <c r="DT139" s="396">
        <f t="shared" si="1"/>
        <v>2018</v>
      </c>
      <c r="DU139" s="396">
        <f t="shared" si="1"/>
        <v>2018</v>
      </c>
      <c r="DV139" s="396">
        <f t="shared" si="1"/>
        <v>2018</v>
      </c>
      <c r="DW139" s="396">
        <f t="shared" si="1"/>
        <v>2018</v>
      </c>
      <c r="DX139" s="396">
        <f t="shared" si="1"/>
        <v>2018</v>
      </c>
      <c r="DY139" s="396">
        <f t="shared" si="1"/>
        <v>2018</v>
      </c>
      <c r="DZ139" s="396">
        <f t="shared" si="1"/>
        <v>2018</v>
      </c>
      <c r="EA139" s="396">
        <f t="shared" si="1"/>
        <v>2018</v>
      </c>
      <c r="EB139" s="396">
        <f t="shared" si="1"/>
        <v>2018</v>
      </c>
      <c r="EC139" s="396">
        <f t="shared" ref="EC139:FI139" si="2">YEAR(EC140)</f>
        <v>2018</v>
      </c>
      <c r="ED139" s="396">
        <f t="shared" si="2"/>
        <v>2019</v>
      </c>
      <c r="EE139" s="396">
        <f t="shared" si="2"/>
        <v>2019</v>
      </c>
      <c r="EF139" s="396">
        <f t="shared" si="2"/>
        <v>2019</v>
      </c>
      <c r="EG139" s="396">
        <f t="shared" si="2"/>
        <v>2019</v>
      </c>
      <c r="EH139" s="396">
        <f t="shared" si="2"/>
        <v>2019</v>
      </c>
      <c r="EI139" s="396">
        <f t="shared" si="2"/>
        <v>2019</v>
      </c>
      <c r="EJ139" s="396">
        <f t="shared" si="2"/>
        <v>2019</v>
      </c>
      <c r="EK139" s="396">
        <f t="shared" si="2"/>
        <v>2019</v>
      </c>
      <c r="EL139" s="396">
        <f t="shared" si="2"/>
        <v>2019</v>
      </c>
      <c r="EM139" s="396">
        <f t="shared" si="2"/>
        <v>2019</v>
      </c>
      <c r="EN139" s="396">
        <f t="shared" si="2"/>
        <v>2019</v>
      </c>
      <c r="EO139" s="396">
        <f t="shared" si="2"/>
        <v>2019</v>
      </c>
      <c r="EP139" s="396">
        <f t="shared" si="2"/>
        <v>2020</v>
      </c>
      <c r="EQ139" s="396">
        <f t="shared" si="2"/>
        <v>2020</v>
      </c>
      <c r="ER139" s="396">
        <f t="shared" si="2"/>
        <v>2020</v>
      </c>
      <c r="ES139" s="396">
        <f t="shared" si="2"/>
        <v>2020</v>
      </c>
      <c r="ET139" s="396">
        <f t="shared" si="2"/>
        <v>2020</v>
      </c>
      <c r="EU139" s="396">
        <f t="shared" si="2"/>
        <v>2020</v>
      </c>
      <c r="EV139" s="396">
        <f t="shared" si="2"/>
        <v>2020</v>
      </c>
      <c r="EW139" s="396">
        <f t="shared" si="2"/>
        <v>2020</v>
      </c>
      <c r="EX139" s="396">
        <f t="shared" si="2"/>
        <v>2020</v>
      </c>
      <c r="EY139" s="396">
        <f t="shared" si="2"/>
        <v>2020</v>
      </c>
      <c r="EZ139" s="396">
        <f t="shared" si="2"/>
        <v>2020</v>
      </c>
      <c r="FA139" s="396">
        <f t="shared" si="2"/>
        <v>2020</v>
      </c>
      <c r="FB139" s="396">
        <f t="shared" si="2"/>
        <v>2021</v>
      </c>
      <c r="FC139" s="396">
        <f t="shared" si="2"/>
        <v>2021</v>
      </c>
      <c r="FD139" s="396">
        <f t="shared" si="2"/>
        <v>2021</v>
      </c>
      <c r="FE139" s="396">
        <f t="shared" si="2"/>
        <v>2021</v>
      </c>
      <c r="FF139" s="396">
        <f t="shared" si="2"/>
        <v>2021</v>
      </c>
      <c r="FG139" s="396">
        <f t="shared" si="2"/>
        <v>2021</v>
      </c>
      <c r="FH139" s="396">
        <f t="shared" si="2"/>
        <v>2021</v>
      </c>
      <c r="FI139" s="396">
        <f t="shared" si="2"/>
        <v>2021</v>
      </c>
    </row>
    <row r="140" spans="1:165" x14ac:dyDescent="0.3">
      <c r="A140" s="396" t="s">
        <v>1195</v>
      </c>
      <c r="B140" s="396" t="s">
        <v>1186</v>
      </c>
      <c r="C140" s="396" t="s">
        <v>1185</v>
      </c>
      <c r="D140" s="396" t="s">
        <v>1184</v>
      </c>
      <c r="E140" s="283">
        <v>39568</v>
      </c>
      <c r="F140" s="283">
        <v>39599</v>
      </c>
      <c r="G140" s="283">
        <v>39629</v>
      </c>
      <c r="H140" s="283">
        <v>39660</v>
      </c>
      <c r="I140" s="283">
        <v>39691</v>
      </c>
      <c r="J140" s="283">
        <v>39721</v>
      </c>
      <c r="K140" s="283">
        <v>39752</v>
      </c>
      <c r="L140" s="283">
        <v>39782</v>
      </c>
      <c r="M140" s="283">
        <v>39813</v>
      </c>
      <c r="N140" s="283">
        <v>39844</v>
      </c>
      <c r="O140" s="283">
        <v>39872</v>
      </c>
      <c r="P140" s="283">
        <v>39903</v>
      </c>
      <c r="Q140" s="283">
        <v>39933</v>
      </c>
      <c r="R140" s="283">
        <v>39964</v>
      </c>
      <c r="S140" s="283">
        <v>39994</v>
      </c>
      <c r="T140" s="283">
        <v>40025</v>
      </c>
      <c r="U140" s="283">
        <v>40056</v>
      </c>
      <c r="V140" s="283">
        <v>40086</v>
      </c>
      <c r="W140" s="283">
        <v>40117</v>
      </c>
      <c r="X140" s="283">
        <v>40147</v>
      </c>
      <c r="Y140" s="283">
        <v>40178</v>
      </c>
      <c r="Z140" s="283">
        <v>40209</v>
      </c>
      <c r="AA140" s="283">
        <v>40237</v>
      </c>
      <c r="AB140" s="283">
        <v>40268</v>
      </c>
      <c r="AC140" s="283">
        <v>40298</v>
      </c>
      <c r="AD140" s="283">
        <v>40329</v>
      </c>
      <c r="AE140" s="283">
        <v>40359</v>
      </c>
      <c r="AF140" s="283">
        <v>40390</v>
      </c>
      <c r="AG140" s="283">
        <v>40421</v>
      </c>
      <c r="AH140" s="283">
        <v>40451</v>
      </c>
      <c r="AI140" s="283">
        <v>40482</v>
      </c>
      <c r="AJ140" s="283">
        <v>40512</v>
      </c>
      <c r="AK140" s="283">
        <v>40543</v>
      </c>
      <c r="AL140" s="283">
        <v>40574</v>
      </c>
      <c r="AM140" s="283">
        <v>40602</v>
      </c>
      <c r="AN140" s="283">
        <v>40633</v>
      </c>
      <c r="AO140" s="283">
        <v>40663</v>
      </c>
      <c r="AP140" s="283">
        <v>40694</v>
      </c>
      <c r="AQ140" s="283">
        <v>40724</v>
      </c>
      <c r="AR140" s="283">
        <v>40755</v>
      </c>
      <c r="AS140" s="283">
        <v>40786</v>
      </c>
      <c r="AT140" s="283">
        <v>40816</v>
      </c>
      <c r="AU140" s="283">
        <v>40847</v>
      </c>
      <c r="AV140" s="283">
        <v>40877</v>
      </c>
      <c r="AW140" s="283">
        <v>40908</v>
      </c>
      <c r="AX140" s="283">
        <v>40939</v>
      </c>
      <c r="AY140" s="283">
        <v>40968</v>
      </c>
      <c r="AZ140" s="283">
        <v>40999</v>
      </c>
      <c r="BA140" s="283">
        <v>41029</v>
      </c>
      <c r="BB140" s="283">
        <v>41060</v>
      </c>
      <c r="BC140" s="283">
        <v>41090</v>
      </c>
      <c r="BD140" s="283">
        <v>41121</v>
      </c>
      <c r="BE140" s="283">
        <v>41152</v>
      </c>
      <c r="BF140" s="283">
        <v>41182</v>
      </c>
      <c r="BG140" s="283">
        <v>41213</v>
      </c>
      <c r="BH140" s="283">
        <v>41243</v>
      </c>
      <c r="BI140" s="283">
        <v>41274</v>
      </c>
      <c r="BJ140" s="283">
        <v>41305</v>
      </c>
      <c r="BK140" s="283">
        <v>41333</v>
      </c>
      <c r="BL140" s="283">
        <v>41364</v>
      </c>
      <c r="BM140" s="283">
        <v>41394</v>
      </c>
      <c r="BN140" s="283">
        <v>41425</v>
      </c>
      <c r="BO140" s="283">
        <v>41455</v>
      </c>
      <c r="BP140" s="283">
        <v>41486</v>
      </c>
      <c r="BQ140" s="283">
        <v>41517</v>
      </c>
      <c r="BR140" s="283">
        <v>41547</v>
      </c>
      <c r="BS140" s="283">
        <v>41578</v>
      </c>
      <c r="BT140" s="283">
        <v>41608</v>
      </c>
      <c r="BU140" s="283">
        <v>41639</v>
      </c>
      <c r="BV140" s="283">
        <v>41670</v>
      </c>
      <c r="BW140" s="283">
        <v>41698</v>
      </c>
      <c r="BX140" s="283">
        <v>41729</v>
      </c>
      <c r="BY140" s="283">
        <v>41759</v>
      </c>
      <c r="BZ140" s="283">
        <v>41790</v>
      </c>
      <c r="CA140" s="283">
        <v>41820</v>
      </c>
      <c r="CB140" s="283">
        <v>41851</v>
      </c>
      <c r="CC140" s="283">
        <v>41882</v>
      </c>
      <c r="CD140" s="283">
        <v>41912</v>
      </c>
      <c r="CE140" s="283">
        <v>41943</v>
      </c>
      <c r="CF140" s="283">
        <v>41973</v>
      </c>
      <c r="CG140" s="283">
        <v>42004</v>
      </c>
      <c r="CH140" s="283">
        <v>42035</v>
      </c>
      <c r="CI140" s="283">
        <v>42063</v>
      </c>
      <c r="CJ140" s="283">
        <v>42094</v>
      </c>
      <c r="CK140" s="283">
        <v>42124</v>
      </c>
      <c r="CL140" s="283">
        <v>42155</v>
      </c>
      <c r="CM140" s="283">
        <v>42185</v>
      </c>
      <c r="CN140" s="283">
        <v>42216</v>
      </c>
      <c r="CO140" s="283">
        <v>42247</v>
      </c>
      <c r="CP140" s="283">
        <v>42277</v>
      </c>
      <c r="CQ140" s="283">
        <v>42308</v>
      </c>
      <c r="CR140" s="283">
        <v>42338</v>
      </c>
      <c r="CS140" s="283">
        <v>42369</v>
      </c>
      <c r="CT140" s="283">
        <v>42400</v>
      </c>
      <c r="CU140" s="283">
        <v>42429</v>
      </c>
      <c r="CV140" s="283">
        <v>42460</v>
      </c>
      <c r="CW140" s="283">
        <v>42490</v>
      </c>
      <c r="CX140" s="283">
        <v>42521</v>
      </c>
      <c r="CY140" s="283">
        <v>42551</v>
      </c>
      <c r="CZ140" s="283">
        <v>42582</v>
      </c>
      <c r="DA140" s="283">
        <v>42613</v>
      </c>
      <c r="DB140" s="283">
        <v>42643</v>
      </c>
      <c r="DC140" s="283">
        <v>42674</v>
      </c>
      <c r="DD140" s="283">
        <v>42704</v>
      </c>
      <c r="DE140" s="283">
        <v>42735</v>
      </c>
      <c r="DF140" s="283">
        <v>42766</v>
      </c>
      <c r="DG140" s="283">
        <v>42794</v>
      </c>
      <c r="DH140" s="283">
        <v>42825</v>
      </c>
      <c r="DI140" s="283">
        <v>42855</v>
      </c>
      <c r="DJ140" s="283">
        <v>42886</v>
      </c>
      <c r="DK140" s="283">
        <v>42916</v>
      </c>
      <c r="DL140" s="283">
        <v>42947</v>
      </c>
      <c r="DM140" s="283">
        <v>42978</v>
      </c>
      <c r="DN140" s="283">
        <v>43008</v>
      </c>
      <c r="DO140" s="283">
        <v>43039</v>
      </c>
      <c r="DP140" s="283">
        <v>43069</v>
      </c>
      <c r="DQ140" s="283">
        <v>43100</v>
      </c>
      <c r="DR140" s="283">
        <v>43131</v>
      </c>
      <c r="DS140" s="283">
        <v>43159</v>
      </c>
      <c r="DT140" s="283">
        <v>43190</v>
      </c>
      <c r="DU140" s="283">
        <v>43220</v>
      </c>
      <c r="DV140" s="283">
        <v>43251</v>
      </c>
      <c r="DW140" s="283">
        <v>43281</v>
      </c>
      <c r="DX140" s="283">
        <v>43312</v>
      </c>
      <c r="DY140" s="283">
        <v>43343</v>
      </c>
      <c r="DZ140" s="283">
        <v>43373</v>
      </c>
      <c r="EA140" s="283">
        <v>43404</v>
      </c>
      <c r="EB140" s="283">
        <v>43434</v>
      </c>
      <c r="EC140" s="283">
        <v>43465</v>
      </c>
      <c r="ED140" s="283">
        <v>43496</v>
      </c>
      <c r="EE140" s="283">
        <v>43524</v>
      </c>
      <c r="EF140" s="283">
        <v>43555</v>
      </c>
      <c r="EG140" s="283">
        <v>43585</v>
      </c>
      <c r="EH140" s="283">
        <v>43616</v>
      </c>
      <c r="EI140" s="283">
        <v>43646</v>
      </c>
      <c r="EJ140" s="283">
        <v>43677</v>
      </c>
      <c r="EK140" s="283">
        <v>43708</v>
      </c>
      <c r="EL140" s="283">
        <v>43738</v>
      </c>
      <c r="EM140" s="283">
        <v>43769</v>
      </c>
      <c r="EN140" s="283">
        <v>43799</v>
      </c>
      <c r="EO140" s="283">
        <v>43830</v>
      </c>
      <c r="EP140" s="283">
        <v>43861</v>
      </c>
      <c r="EQ140" s="283">
        <v>43890</v>
      </c>
      <c r="ER140" s="283">
        <v>43921</v>
      </c>
      <c r="ES140" s="283">
        <v>43951</v>
      </c>
      <c r="ET140" s="283">
        <v>43982</v>
      </c>
      <c r="EU140" s="283">
        <v>44012</v>
      </c>
      <c r="EV140" s="283">
        <v>44043</v>
      </c>
      <c r="EW140" s="283">
        <v>44074</v>
      </c>
      <c r="EX140" s="283">
        <v>44104</v>
      </c>
      <c r="EY140" s="283">
        <v>44135</v>
      </c>
      <c r="EZ140" s="283">
        <v>44165</v>
      </c>
      <c r="FA140" s="283">
        <v>44196</v>
      </c>
      <c r="FB140" s="283">
        <v>44227</v>
      </c>
      <c r="FC140" s="283">
        <v>44255</v>
      </c>
      <c r="FD140" s="283">
        <v>44286</v>
      </c>
      <c r="FE140" s="283">
        <v>44316</v>
      </c>
      <c r="FF140" s="283">
        <v>44347</v>
      </c>
      <c r="FG140" s="283">
        <v>44377</v>
      </c>
      <c r="FH140" s="283">
        <v>44408</v>
      </c>
      <c r="FI140" s="283">
        <v>44439</v>
      </c>
    </row>
    <row r="141" spans="1:165" x14ac:dyDescent="0.3">
      <c r="A141" s="396">
        <v>394619</v>
      </c>
      <c r="B141" s="282" t="s">
        <v>1194</v>
      </c>
      <c r="C141" s="396" t="s">
        <v>1191</v>
      </c>
      <c r="D141" s="396" t="s">
        <v>1183</v>
      </c>
      <c r="E141" s="396">
        <v>253846</v>
      </c>
      <c r="F141" s="396">
        <v>248253</v>
      </c>
      <c r="G141" s="396">
        <v>245395</v>
      </c>
      <c r="H141" s="396">
        <v>238629</v>
      </c>
      <c r="I141" s="396">
        <v>232679</v>
      </c>
      <c r="J141" s="396">
        <v>225468</v>
      </c>
      <c r="K141" s="396">
        <v>219535</v>
      </c>
      <c r="L141" s="396">
        <v>214247</v>
      </c>
      <c r="M141" s="396">
        <v>212311</v>
      </c>
      <c r="N141" s="396">
        <v>208428</v>
      </c>
      <c r="O141" s="396">
        <v>206416</v>
      </c>
      <c r="P141" s="396">
        <v>201515</v>
      </c>
      <c r="Q141" s="396">
        <v>197894</v>
      </c>
      <c r="R141" s="396">
        <v>195878</v>
      </c>
      <c r="S141" s="396">
        <v>193154</v>
      </c>
      <c r="T141" s="396">
        <v>193368</v>
      </c>
      <c r="U141" s="396">
        <v>194491</v>
      </c>
      <c r="V141" s="396">
        <v>196033</v>
      </c>
      <c r="W141" s="396">
        <v>196518</v>
      </c>
      <c r="X141" s="396">
        <v>197402</v>
      </c>
      <c r="Y141" s="396">
        <v>191679</v>
      </c>
      <c r="Z141" s="396">
        <v>190092</v>
      </c>
      <c r="AA141" s="396">
        <v>185510</v>
      </c>
      <c r="AB141" s="396">
        <v>188994</v>
      </c>
      <c r="AC141" s="396">
        <v>182128</v>
      </c>
      <c r="AD141" s="396">
        <v>183114</v>
      </c>
      <c r="AE141" s="396">
        <v>178644</v>
      </c>
      <c r="AF141" s="396">
        <v>178667</v>
      </c>
      <c r="AG141" s="396">
        <v>175536</v>
      </c>
      <c r="AH141" s="396">
        <v>175789</v>
      </c>
      <c r="AI141" s="396">
        <v>176233</v>
      </c>
      <c r="AJ141" s="396">
        <v>173901</v>
      </c>
      <c r="AK141" s="396">
        <v>174296</v>
      </c>
      <c r="AL141" s="396">
        <v>170348</v>
      </c>
      <c r="AM141" s="396">
        <v>170611</v>
      </c>
      <c r="AN141" s="396">
        <v>166060</v>
      </c>
      <c r="AO141" s="396">
        <v>167478</v>
      </c>
      <c r="AP141" s="396">
        <v>164254</v>
      </c>
      <c r="AQ141" s="396">
        <v>164998</v>
      </c>
      <c r="AR141" s="396">
        <v>165239</v>
      </c>
      <c r="AS141" s="396">
        <v>166511</v>
      </c>
      <c r="AT141" s="396">
        <v>164934</v>
      </c>
      <c r="AU141" s="396">
        <v>160916</v>
      </c>
      <c r="AV141" s="396">
        <v>159881</v>
      </c>
      <c r="AW141" s="396">
        <v>160352</v>
      </c>
      <c r="AX141" s="396">
        <v>165928</v>
      </c>
      <c r="AY141" s="396">
        <v>166824</v>
      </c>
      <c r="AZ141" s="396">
        <v>166250</v>
      </c>
      <c r="BA141" s="396">
        <v>165553</v>
      </c>
      <c r="BB141" s="396">
        <v>168006</v>
      </c>
      <c r="BC141" s="396">
        <v>167862</v>
      </c>
      <c r="BD141" s="396">
        <v>166666</v>
      </c>
      <c r="BE141" s="396">
        <v>165596</v>
      </c>
      <c r="BF141" s="396">
        <v>168081</v>
      </c>
      <c r="BG141" s="396">
        <v>171394</v>
      </c>
      <c r="BH141" s="396">
        <v>170941</v>
      </c>
      <c r="BI141" s="396">
        <v>172756</v>
      </c>
      <c r="BJ141" s="396">
        <v>171539</v>
      </c>
      <c r="BK141" s="396">
        <v>177840</v>
      </c>
      <c r="BL141" s="396">
        <v>178912</v>
      </c>
      <c r="BM141" s="396">
        <v>183979</v>
      </c>
      <c r="BN141" s="396">
        <v>184116</v>
      </c>
      <c r="BO141" s="396">
        <v>190555</v>
      </c>
      <c r="BP141" s="396">
        <v>195156</v>
      </c>
      <c r="BQ141" s="396">
        <v>200130</v>
      </c>
      <c r="BR141" s="396">
        <v>201148</v>
      </c>
      <c r="BS141" s="396">
        <v>200750</v>
      </c>
      <c r="BT141" s="396">
        <v>206876</v>
      </c>
      <c r="BU141" s="396">
        <v>210521</v>
      </c>
      <c r="BV141" s="396">
        <v>213044</v>
      </c>
      <c r="BW141" s="396">
        <v>209605</v>
      </c>
      <c r="BX141" s="396">
        <v>213404</v>
      </c>
      <c r="BY141" s="396">
        <v>215225</v>
      </c>
      <c r="BZ141" s="396">
        <v>217519</v>
      </c>
      <c r="CA141" s="396">
        <v>213944</v>
      </c>
      <c r="CB141" s="396">
        <v>213362</v>
      </c>
      <c r="CC141" s="396">
        <v>213637</v>
      </c>
      <c r="CD141" s="396">
        <v>216679</v>
      </c>
      <c r="CE141" s="396">
        <v>220770</v>
      </c>
      <c r="CF141" s="396">
        <v>219044</v>
      </c>
      <c r="CG141" s="396">
        <v>217956</v>
      </c>
      <c r="CH141" s="396">
        <v>220864</v>
      </c>
      <c r="CI141" s="396">
        <v>225097</v>
      </c>
      <c r="CJ141" s="396">
        <v>226416</v>
      </c>
      <c r="CK141" s="396">
        <v>224571</v>
      </c>
      <c r="CL141" s="396">
        <v>226839</v>
      </c>
      <c r="CM141" s="396">
        <v>229331</v>
      </c>
      <c r="CN141" s="396">
        <v>230865</v>
      </c>
      <c r="CO141" s="396">
        <v>231011</v>
      </c>
      <c r="CP141" s="396">
        <v>229688</v>
      </c>
      <c r="CQ141" s="396">
        <v>228743</v>
      </c>
      <c r="CR141" s="396">
        <v>231009</v>
      </c>
      <c r="CS141" s="396">
        <v>232986</v>
      </c>
      <c r="CT141" s="396">
        <v>234718</v>
      </c>
      <c r="CU141" s="396">
        <v>233312</v>
      </c>
      <c r="CV141" s="396">
        <v>234874</v>
      </c>
      <c r="CW141" s="396">
        <v>236430</v>
      </c>
      <c r="CX141" s="396">
        <v>236978</v>
      </c>
      <c r="CY141" s="396">
        <v>237848</v>
      </c>
      <c r="CZ141" s="396">
        <v>238101</v>
      </c>
      <c r="DA141" s="396">
        <v>239409</v>
      </c>
      <c r="DB141" s="396">
        <v>241477</v>
      </c>
      <c r="DC141" s="396">
        <v>244180</v>
      </c>
      <c r="DD141" s="396">
        <v>245715</v>
      </c>
      <c r="DE141" s="396">
        <v>245677</v>
      </c>
      <c r="DF141" s="396">
        <v>245178</v>
      </c>
      <c r="DG141" s="396">
        <v>244517</v>
      </c>
      <c r="DH141" s="396">
        <v>245974</v>
      </c>
      <c r="DI141" s="396">
        <v>247237</v>
      </c>
      <c r="DJ141" s="396">
        <v>250685</v>
      </c>
      <c r="DK141" s="396">
        <v>253086</v>
      </c>
      <c r="DL141" s="396">
        <v>256855</v>
      </c>
      <c r="DM141" s="396">
        <v>260126</v>
      </c>
      <c r="DN141" s="396">
        <v>263313</v>
      </c>
      <c r="DO141" s="396">
        <v>263318</v>
      </c>
      <c r="DP141" s="396">
        <v>264850</v>
      </c>
      <c r="DQ141" s="396">
        <v>266488</v>
      </c>
      <c r="DR141" s="396">
        <v>267361</v>
      </c>
      <c r="DS141" s="396">
        <v>271653</v>
      </c>
      <c r="DT141" s="396">
        <v>269726</v>
      </c>
      <c r="DU141" s="396">
        <v>271991</v>
      </c>
      <c r="DV141" s="396">
        <v>270212</v>
      </c>
      <c r="DW141" s="396">
        <v>272603</v>
      </c>
      <c r="DX141" s="396">
        <v>272802</v>
      </c>
      <c r="DY141" s="396">
        <v>272887</v>
      </c>
      <c r="DZ141" s="396">
        <v>270803</v>
      </c>
      <c r="EA141" s="396">
        <v>271924</v>
      </c>
      <c r="EB141" s="396">
        <v>271684</v>
      </c>
      <c r="EC141" s="396">
        <v>274680</v>
      </c>
      <c r="ED141" s="396">
        <v>276296</v>
      </c>
      <c r="EE141" s="396">
        <v>277302</v>
      </c>
      <c r="EF141" s="396">
        <v>281947</v>
      </c>
      <c r="EG141" s="396">
        <v>282337</v>
      </c>
      <c r="EH141" s="396">
        <v>283559</v>
      </c>
      <c r="EI141" s="396">
        <v>279103</v>
      </c>
      <c r="EJ141" s="396">
        <v>281369</v>
      </c>
      <c r="EK141" s="396">
        <v>282104</v>
      </c>
      <c r="EL141" s="396">
        <v>286480</v>
      </c>
      <c r="EM141" s="396">
        <v>289035</v>
      </c>
      <c r="EN141" s="396">
        <v>292217</v>
      </c>
      <c r="EO141" s="396">
        <v>293508</v>
      </c>
      <c r="EP141" s="396">
        <v>296712</v>
      </c>
      <c r="EQ141" s="396">
        <v>297411</v>
      </c>
      <c r="ER141" s="396">
        <v>296819</v>
      </c>
      <c r="ES141" s="396">
        <v>296850</v>
      </c>
      <c r="ET141" s="396">
        <v>295629</v>
      </c>
      <c r="EU141" s="396">
        <v>296798</v>
      </c>
      <c r="EV141" s="396">
        <v>305834</v>
      </c>
      <c r="EW141" s="396">
        <v>308584</v>
      </c>
      <c r="EX141" s="396">
        <v>309860</v>
      </c>
      <c r="EY141" s="396">
        <v>312127</v>
      </c>
      <c r="EZ141" s="396">
        <v>314493</v>
      </c>
      <c r="FA141" s="396">
        <v>316859</v>
      </c>
      <c r="FB141" s="396">
        <v>323221</v>
      </c>
      <c r="FC141" s="396">
        <v>330580</v>
      </c>
      <c r="FD141" s="396">
        <v>334216</v>
      </c>
      <c r="FE141" s="396">
        <v>339363</v>
      </c>
      <c r="FF141" s="396">
        <v>342724</v>
      </c>
      <c r="FG141" s="396">
        <v>347369</v>
      </c>
      <c r="FH141" s="396">
        <v>350463</v>
      </c>
      <c r="FI141" s="396">
        <v>353575</v>
      </c>
    </row>
    <row r="142" spans="1:165" x14ac:dyDescent="0.3">
      <c r="A142" s="396">
        <v>394357</v>
      </c>
      <c r="B142" s="281" t="s">
        <v>1193</v>
      </c>
      <c r="C142" s="396" t="s">
        <v>1191</v>
      </c>
      <c r="D142" s="396" t="s">
        <v>1183</v>
      </c>
      <c r="E142" s="396">
        <v>233476</v>
      </c>
      <c r="F142" s="396">
        <v>229401</v>
      </c>
      <c r="G142" s="396">
        <v>221552</v>
      </c>
      <c r="H142" s="396">
        <v>215376</v>
      </c>
      <c r="I142" s="396">
        <v>208657</v>
      </c>
      <c r="J142" s="396">
        <v>203212</v>
      </c>
      <c r="K142" s="396">
        <v>195972</v>
      </c>
      <c r="L142" s="396">
        <v>187983</v>
      </c>
      <c r="M142" s="396">
        <v>181909</v>
      </c>
      <c r="N142" s="396">
        <v>176505</v>
      </c>
      <c r="O142" s="396">
        <v>171256</v>
      </c>
      <c r="P142" s="396">
        <v>167492</v>
      </c>
      <c r="Q142" s="396">
        <v>164643</v>
      </c>
      <c r="R142" s="396">
        <v>159085</v>
      </c>
      <c r="S142" s="396">
        <v>158516</v>
      </c>
      <c r="T142" s="396">
        <v>154883</v>
      </c>
      <c r="U142" s="396">
        <v>157003</v>
      </c>
      <c r="V142" s="396">
        <v>155832</v>
      </c>
      <c r="W142" s="396">
        <v>157281</v>
      </c>
      <c r="X142" s="396">
        <v>157458</v>
      </c>
      <c r="Y142" s="396">
        <v>157242</v>
      </c>
      <c r="Z142" s="396">
        <v>154460</v>
      </c>
      <c r="AA142" s="396">
        <v>156225</v>
      </c>
      <c r="AB142" s="396">
        <v>154863</v>
      </c>
      <c r="AC142" s="396">
        <v>150320</v>
      </c>
      <c r="AD142" s="396">
        <v>148467</v>
      </c>
      <c r="AE142" s="396">
        <v>148049</v>
      </c>
      <c r="AF142" s="396">
        <v>149367</v>
      </c>
      <c r="AG142" s="396">
        <v>144141</v>
      </c>
      <c r="AH142" s="396">
        <v>141874</v>
      </c>
      <c r="AI142" s="396">
        <v>139855</v>
      </c>
      <c r="AJ142" s="396">
        <v>142058</v>
      </c>
      <c r="AK142" s="396">
        <v>139794</v>
      </c>
      <c r="AL142" s="396">
        <v>141814</v>
      </c>
      <c r="AM142" s="396">
        <v>138467</v>
      </c>
      <c r="AN142" s="396">
        <v>138407</v>
      </c>
      <c r="AO142" s="396">
        <v>133431</v>
      </c>
      <c r="AP142" s="396">
        <v>134337</v>
      </c>
      <c r="AQ142" s="396">
        <v>134341</v>
      </c>
      <c r="AR142" s="396">
        <v>136256</v>
      </c>
      <c r="AS142" s="396">
        <v>135310</v>
      </c>
      <c r="AT142" s="396">
        <v>135751</v>
      </c>
      <c r="AU142" s="396">
        <v>135466</v>
      </c>
      <c r="AV142" s="396">
        <v>135518</v>
      </c>
      <c r="AW142" s="396">
        <v>138081</v>
      </c>
      <c r="AX142" s="396">
        <v>137618</v>
      </c>
      <c r="AY142" s="396">
        <v>136101</v>
      </c>
      <c r="AZ142" s="396">
        <v>133874</v>
      </c>
      <c r="BA142" s="396">
        <v>138031</v>
      </c>
      <c r="BB142" s="396">
        <v>138715</v>
      </c>
      <c r="BC142" s="396">
        <v>140129</v>
      </c>
      <c r="BD142" s="396">
        <v>138003</v>
      </c>
      <c r="BE142" s="396">
        <v>143961</v>
      </c>
      <c r="BF142" s="396">
        <v>145073</v>
      </c>
      <c r="BG142" s="396">
        <v>149662</v>
      </c>
      <c r="BH142" s="396">
        <v>149271</v>
      </c>
      <c r="BI142" s="396">
        <v>152483</v>
      </c>
      <c r="BJ142" s="396">
        <v>154278</v>
      </c>
      <c r="BK142" s="396">
        <v>159343</v>
      </c>
      <c r="BL142" s="396">
        <v>164805</v>
      </c>
      <c r="BM142" s="396">
        <v>168459</v>
      </c>
      <c r="BN142" s="396">
        <v>171568</v>
      </c>
      <c r="BO142" s="396">
        <v>174324</v>
      </c>
      <c r="BP142" s="396">
        <v>178305</v>
      </c>
      <c r="BQ142" s="396">
        <v>179438</v>
      </c>
      <c r="BR142" s="396">
        <v>182619</v>
      </c>
      <c r="BS142" s="396">
        <v>182514</v>
      </c>
      <c r="BT142" s="396">
        <v>185468</v>
      </c>
      <c r="BU142" s="396">
        <v>183978</v>
      </c>
      <c r="BV142" s="396">
        <v>186733</v>
      </c>
      <c r="BW142" s="396">
        <v>186764</v>
      </c>
      <c r="BX142" s="396">
        <v>189136</v>
      </c>
      <c r="BY142" s="396">
        <v>188103</v>
      </c>
      <c r="BZ142" s="396">
        <v>190415</v>
      </c>
      <c r="CA142" s="396">
        <v>190101</v>
      </c>
      <c r="CB142" s="396">
        <v>190427</v>
      </c>
      <c r="CC142" s="396">
        <v>190658</v>
      </c>
      <c r="CD142" s="396">
        <v>194125</v>
      </c>
      <c r="CE142" s="396">
        <v>196614</v>
      </c>
      <c r="CF142" s="396">
        <v>197789</v>
      </c>
      <c r="CG142" s="396">
        <v>200393</v>
      </c>
      <c r="CH142" s="396">
        <v>202242</v>
      </c>
      <c r="CI142" s="396">
        <v>206282</v>
      </c>
      <c r="CJ142" s="396">
        <v>205491</v>
      </c>
      <c r="CK142" s="396">
        <v>207244</v>
      </c>
      <c r="CL142" s="396">
        <v>205819</v>
      </c>
      <c r="CM142" s="396">
        <v>205986</v>
      </c>
      <c r="CN142" s="396">
        <v>207403</v>
      </c>
      <c r="CO142" s="396">
        <v>209190</v>
      </c>
      <c r="CP142" s="396">
        <v>208494</v>
      </c>
      <c r="CQ142" s="396">
        <v>206711</v>
      </c>
      <c r="CR142" s="396">
        <v>205819</v>
      </c>
      <c r="CS142" s="396">
        <v>206889</v>
      </c>
      <c r="CT142" s="396">
        <v>209198</v>
      </c>
      <c r="CU142" s="396">
        <v>210108</v>
      </c>
      <c r="CV142" s="396">
        <v>210689</v>
      </c>
      <c r="CW142" s="396">
        <v>209585</v>
      </c>
      <c r="CX142" s="396">
        <v>210897</v>
      </c>
      <c r="CY142" s="396">
        <v>214471</v>
      </c>
      <c r="CZ142" s="396">
        <v>216297</v>
      </c>
      <c r="DA142" s="396">
        <v>215120</v>
      </c>
      <c r="DB142" s="396">
        <v>213380</v>
      </c>
      <c r="DC142" s="396">
        <v>216056</v>
      </c>
      <c r="DD142" s="396">
        <v>219188</v>
      </c>
      <c r="DE142" s="396">
        <v>220569</v>
      </c>
      <c r="DF142" s="396">
        <v>217573</v>
      </c>
      <c r="DG142" s="396">
        <v>215374</v>
      </c>
      <c r="DH142" s="396">
        <v>215823</v>
      </c>
      <c r="DI142" s="396">
        <v>220461</v>
      </c>
      <c r="DJ142" s="396">
        <v>221095</v>
      </c>
      <c r="DK142" s="396">
        <v>221231</v>
      </c>
      <c r="DL142" s="396">
        <v>220093</v>
      </c>
      <c r="DM142" s="396">
        <v>222634</v>
      </c>
      <c r="DN142" s="396">
        <v>225562</v>
      </c>
      <c r="DO142" s="396">
        <v>225905</v>
      </c>
      <c r="DP142" s="396">
        <v>227647</v>
      </c>
      <c r="DQ142" s="396">
        <v>229040</v>
      </c>
      <c r="DR142" s="396">
        <v>231270</v>
      </c>
      <c r="DS142" s="396">
        <v>232803</v>
      </c>
      <c r="DT142" s="396">
        <v>232406</v>
      </c>
      <c r="DU142" s="396">
        <v>231646</v>
      </c>
      <c r="DV142" s="396">
        <v>232107</v>
      </c>
      <c r="DW142" s="396">
        <v>231504</v>
      </c>
      <c r="DX142" s="396">
        <v>233506</v>
      </c>
      <c r="DY142" s="396">
        <v>234066</v>
      </c>
      <c r="DZ142" s="396">
        <v>236190</v>
      </c>
      <c r="EA142" s="396">
        <v>235813</v>
      </c>
      <c r="EB142" s="396">
        <v>233137</v>
      </c>
      <c r="EC142" s="396">
        <v>231636</v>
      </c>
      <c r="ED142" s="396">
        <v>233637</v>
      </c>
      <c r="EE142" s="396">
        <v>236550</v>
      </c>
      <c r="EF142" s="396">
        <v>240435</v>
      </c>
      <c r="EG142" s="396">
        <v>240450</v>
      </c>
      <c r="EH142" s="396">
        <v>242412</v>
      </c>
      <c r="EI142" s="396">
        <v>244146</v>
      </c>
      <c r="EJ142" s="396">
        <v>247521</v>
      </c>
      <c r="EK142" s="396">
        <v>248036</v>
      </c>
      <c r="EL142" s="396">
        <v>247444</v>
      </c>
      <c r="EM142" s="396">
        <v>248270</v>
      </c>
      <c r="EN142" s="396">
        <v>250594</v>
      </c>
      <c r="EO142" s="396">
        <v>252174</v>
      </c>
      <c r="EP142" s="396">
        <v>251412</v>
      </c>
      <c r="EQ142" s="396">
        <v>254456</v>
      </c>
      <c r="ER142" s="396">
        <v>253852</v>
      </c>
      <c r="ES142" s="396">
        <v>258610</v>
      </c>
      <c r="ET142" s="396">
        <v>256471</v>
      </c>
      <c r="EU142" s="396">
        <v>258162</v>
      </c>
      <c r="EV142" s="396">
        <v>260833</v>
      </c>
      <c r="EW142" s="396">
        <v>263524</v>
      </c>
      <c r="EX142" s="396">
        <v>266374</v>
      </c>
      <c r="EY142" s="396">
        <v>269985</v>
      </c>
      <c r="EZ142" s="396">
        <v>273340</v>
      </c>
      <c r="FA142" s="396">
        <v>276880</v>
      </c>
      <c r="FB142" s="396">
        <v>279934</v>
      </c>
      <c r="FC142" s="396">
        <v>278188</v>
      </c>
      <c r="FD142" s="396">
        <v>285130</v>
      </c>
      <c r="FE142" s="396">
        <v>285541</v>
      </c>
      <c r="FF142" s="396">
        <v>293533</v>
      </c>
      <c r="FG142" s="396">
        <v>293576</v>
      </c>
      <c r="FH142" s="396">
        <v>299518</v>
      </c>
      <c r="FI142" s="396">
        <v>301744</v>
      </c>
    </row>
    <row r="143" spans="1:165" x14ac:dyDescent="0.3">
      <c r="A143" s="396">
        <v>395134</v>
      </c>
      <c r="B143" s="280" t="s">
        <v>1192</v>
      </c>
      <c r="C143" s="396" t="s">
        <v>1191</v>
      </c>
      <c r="D143" s="396" t="s">
        <v>1183</v>
      </c>
      <c r="E143" s="396">
        <v>292339</v>
      </c>
      <c r="F143" s="396">
        <v>276921</v>
      </c>
      <c r="G143" s="396">
        <v>262728</v>
      </c>
      <c r="H143" s="396">
        <v>251349</v>
      </c>
      <c r="I143" s="396">
        <v>244845</v>
      </c>
      <c r="J143" s="396">
        <v>238065</v>
      </c>
      <c r="K143" s="396">
        <v>233500</v>
      </c>
      <c r="L143" s="396">
        <v>224528</v>
      </c>
      <c r="M143" s="396">
        <v>217419</v>
      </c>
      <c r="N143" s="396">
        <v>206530</v>
      </c>
      <c r="O143" s="396">
        <v>200214</v>
      </c>
      <c r="P143" s="396">
        <v>193947</v>
      </c>
      <c r="Q143" s="396">
        <v>180388</v>
      </c>
      <c r="R143" s="396">
        <v>185646</v>
      </c>
      <c r="S143" s="396">
        <v>190961</v>
      </c>
      <c r="T143" s="396">
        <v>193423</v>
      </c>
      <c r="U143" s="396">
        <v>191363</v>
      </c>
      <c r="V143" s="396">
        <v>188006</v>
      </c>
      <c r="W143" s="396">
        <v>183591</v>
      </c>
      <c r="X143" s="396">
        <v>185143</v>
      </c>
      <c r="Y143" s="396">
        <v>188262</v>
      </c>
      <c r="Z143" s="396">
        <v>191518</v>
      </c>
      <c r="AA143" s="396">
        <v>191137</v>
      </c>
      <c r="AB143" s="396">
        <v>191522</v>
      </c>
      <c r="AC143" s="396">
        <v>181946</v>
      </c>
      <c r="AD143" s="396">
        <v>184835</v>
      </c>
      <c r="AE143" s="396">
        <v>185630</v>
      </c>
      <c r="AF143" s="396">
        <v>185831</v>
      </c>
      <c r="AG143" s="396">
        <v>182423</v>
      </c>
      <c r="AH143" s="396">
        <v>183974</v>
      </c>
      <c r="AI143" s="396">
        <v>183678</v>
      </c>
      <c r="AJ143" s="396">
        <v>184446</v>
      </c>
      <c r="AK143" s="396">
        <v>177366</v>
      </c>
      <c r="AL143" s="396">
        <v>178965</v>
      </c>
      <c r="AM143" s="396">
        <v>178557</v>
      </c>
      <c r="AN143" s="396">
        <v>180812</v>
      </c>
      <c r="AO143" s="396">
        <v>177066</v>
      </c>
      <c r="AP143" s="396">
        <v>173650</v>
      </c>
      <c r="AQ143" s="396">
        <v>170476</v>
      </c>
      <c r="AR143" s="396">
        <v>169748</v>
      </c>
      <c r="AS143" s="396">
        <v>172977</v>
      </c>
      <c r="AT143" s="396">
        <v>173380</v>
      </c>
      <c r="AU143" s="396">
        <v>171566</v>
      </c>
      <c r="AV143" s="396">
        <v>167374</v>
      </c>
      <c r="AW143" s="396">
        <v>167212</v>
      </c>
      <c r="AX143" s="396">
        <v>167103</v>
      </c>
      <c r="AY143" s="396">
        <v>172647</v>
      </c>
      <c r="AZ143" s="396">
        <v>171062</v>
      </c>
      <c r="BA143" s="396">
        <v>175497</v>
      </c>
      <c r="BB143" s="396">
        <v>173202</v>
      </c>
      <c r="BC143" s="396">
        <v>179064</v>
      </c>
      <c r="BD143" s="396">
        <v>176436</v>
      </c>
      <c r="BE143" s="396">
        <v>176512</v>
      </c>
      <c r="BF143" s="396">
        <v>176333</v>
      </c>
      <c r="BG143" s="396">
        <v>182346</v>
      </c>
      <c r="BH143" s="396">
        <v>191318</v>
      </c>
      <c r="BI143" s="396">
        <v>196300</v>
      </c>
      <c r="BJ143" s="396">
        <v>200131</v>
      </c>
      <c r="BK143" s="396">
        <v>196416</v>
      </c>
      <c r="BL143" s="396">
        <v>203535</v>
      </c>
      <c r="BM143" s="396">
        <v>206773</v>
      </c>
      <c r="BN143" s="396">
        <v>217229</v>
      </c>
      <c r="BO143" s="396">
        <v>218114</v>
      </c>
      <c r="BP143" s="396">
        <v>226389</v>
      </c>
      <c r="BQ143" s="396">
        <v>231870</v>
      </c>
      <c r="BR143" s="396">
        <v>239699</v>
      </c>
      <c r="BS143" s="396">
        <v>240810</v>
      </c>
      <c r="BT143" s="396">
        <v>242367</v>
      </c>
      <c r="BU143" s="396">
        <v>244341</v>
      </c>
      <c r="BV143" s="396">
        <v>248517</v>
      </c>
      <c r="BW143" s="396">
        <v>251795</v>
      </c>
      <c r="BX143" s="396">
        <v>255902</v>
      </c>
      <c r="BY143" s="396">
        <v>257916</v>
      </c>
      <c r="BZ143" s="396">
        <v>259948</v>
      </c>
      <c r="CA143" s="396">
        <v>260687</v>
      </c>
      <c r="CB143" s="396">
        <v>263342</v>
      </c>
      <c r="CC143" s="396">
        <v>265770</v>
      </c>
      <c r="CD143" s="396">
        <v>268707</v>
      </c>
      <c r="CE143" s="396">
        <v>272051</v>
      </c>
      <c r="CF143" s="396">
        <v>271235</v>
      </c>
      <c r="CG143" s="396">
        <v>274089</v>
      </c>
      <c r="CH143" s="396">
        <v>273951</v>
      </c>
      <c r="CI143" s="396">
        <v>281298</v>
      </c>
      <c r="CJ143" s="396">
        <v>279922</v>
      </c>
      <c r="CK143" s="396">
        <v>282356</v>
      </c>
      <c r="CL143" s="396">
        <v>281738</v>
      </c>
      <c r="CM143" s="396">
        <v>289214</v>
      </c>
      <c r="CN143" s="396">
        <v>292283</v>
      </c>
      <c r="CO143" s="396">
        <v>296913</v>
      </c>
      <c r="CP143" s="396">
        <v>295398</v>
      </c>
      <c r="CQ143" s="396">
        <v>296786</v>
      </c>
      <c r="CR143" s="396">
        <v>301938</v>
      </c>
      <c r="CS143" s="396">
        <v>306090</v>
      </c>
      <c r="CT143" s="396">
        <v>310552</v>
      </c>
      <c r="CU143" s="396">
        <v>310301</v>
      </c>
      <c r="CV143" s="396">
        <v>311667</v>
      </c>
      <c r="CW143" s="396">
        <v>313789</v>
      </c>
      <c r="CX143" s="396">
        <v>319248</v>
      </c>
      <c r="CY143" s="396">
        <v>320944</v>
      </c>
      <c r="CZ143" s="396">
        <v>322384</v>
      </c>
      <c r="DA143" s="396">
        <v>320816</v>
      </c>
      <c r="DB143" s="396">
        <v>324065</v>
      </c>
      <c r="DC143" s="396">
        <v>328403</v>
      </c>
      <c r="DD143" s="396">
        <v>328587</v>
      </c>
      <c r="DE143" s="396">
        <v>330097</v>
      </c>
      <c r="DF143" s="396">
        <v>330034</v>
      </c>
      <c r="DG143" s="396">
        <v>332539</v>
      </c>
      <c r="DH143" s="396">
        <v>336017</v>
      </c>
      <c r="DI143" s="396">
        <v>341019</v>
      </c>
      <c r="DJ143" s="396">
        <v>345268</v>
      </c>
      <c r="DK143" s="396">
        <v>348019</v>
      </c>
      <c r="DL143" s="396">
        <v>353036</v>
      </c>
      <c r="DM143" s="396">
        <v>357623</v>
      </c>
      <c r="DN143" s="396">
        <v>363649</v>
      </c>
      <c r="DO143" s="396">
        <v>363590</v>
      </c>
      <c r="DP143" s="396">
        <v>368496</v>
      </c>
      <c r="DQ143" s="396">
        <v>368673</v>
      </c>
      <c r="DR143" s="396">
        <v>370763</v>
      </c>
      <c r="DS143" s="396">
        <v>371736</v>
      </c>
      <c r="DT143" s="396">
        <v>377726</v>
      </c>
      <c r="DU143" s="396">
        <v>380277</v>
      </c>
      <c r="DV143" s="396">
        <v>382249</v>
      </c>
      <c r="DW143" s="396">
        <v>381735</v>
      </c>
      <c r="DX143" s="396">
        <v>382595</v>
      </c>
      <c r="DY143" s="396">
        <v>385953</v>
      </c>
      <c r="DZ143" s="396">
        <v>385704</v>
      </c>
      <c r="EA143" s="396">
        <v>388207</v>
      </c>
      <c r="EB143" s="396">
        <v>388510</v>
      </c>
      <c r="EC143" s="396">
        <v>393556</v>
      </c>
      <c r="ED143" s="396">
        <v>397984</v>
      </c>
      <c r="EE143" s="396">
        <v>402639</v>
      </c>
      <c r="EF143" s="396">
        <v>401635</v>
      </c>
      <c r="EG143" s="396">
        <v>399322</v>
      </c>
      <c r="EH143" s="396">
        <v>391719</v>
      </c>
      <c r="EI143" s="396">
        <v>388151</v>
      </c>
      <c r="EJ143" s="396">
        <v>395354</v>
      </c>
      <c r="EK143" s="396">
        <v>402144</v>
      </c>
      <c r="EL143" s="396">
        <v>403302</v>
      </c>
      <c r="EM143" s="396">
        <v>407085</v>
      </c>
      <c r="EN143" s="396">
        <v>407589</v>
      </c>
      <c r="EO143" s="396">
        <v>413299</v>
      </c>
      <c r="EP143" s="396">
        <v>419284</v>
      </c>
      <c r="EQ143" s="396">
        <v>425428</v>
      </c>
      <c r="ER143" s="396">
        <v>423792</v>
      </c>
      <c r="ES143" s="396">
        <v>422707</v>
      </c>
      <c r="ET143" s="396">
        <v>418939</v>
      </c>
      <c r="EU143" s="396">
        <v>407768</v>
      </c>
      <c r="EV143" s="396">
        <v>430258</v>
      </c>
      <c r="EW143" s="396">
        <v>427379</v>
      </c>
      <c r="EX143" s="396">
        <v>430337</v>
      </c>
      <c r="EY143" s="396">
        <v>432303</v>
      </c>
      <c r="EZ143" s="396">
        <v>437397</v>
      </c>
      <c r="FA143" s="396">
        <v>437222</v>
      </c>
      <c r="FB143" s="396">
        <v>454447</v>
      </c>
      <c r="FC143" s="396">
        <v>456853</v>
      </c>
      <c r="FD143" s="396">
        <v>467641</v>
      </c>
      <c r="FE143" s="396">
        <v>479483</v>
      </c>
      <c r="FF143" s="396">
        <v>490094</v>
      </c>
      <c r="FG143" s="396">
        <v>500744</v>
      </c>
      <c r="FH143" s="396">
        <v>502492</v>
      </c>
      <c r="FI143" s="396">
        <v>503967</v>
      </c>
    </row>
    <row r="144" spans="1:165" x14ac:dyDescent="0.3">
      <c r="B144" s="396" t="s">
        <v>1190</v>
      </c>
      <c r="C144" s="396" t="s">
        <v>1183</v>
      </c>
      <c r="E144" s="396">
        <f>IF(MOD(COUNT($E$143:E143),12)=1,E143,NA())</f>
        <v>292339</v>
      </c>
      <c r="F144" s="396" t="e">
        <f>IF(MOD(COUNT($E$143:F143),12)=1,F143,NA())</f>
        <v>#N/A</v>
      </c>
      <c r="G144" s="396" t="e">
        <f>IF(MOD(COUNT($E$143:G143),12)=1,G143,NA())</f>
        <v>#N/A</v>
      </c>
      <c r="H144" s="396" t="e">
        <f>IF(MOD(COUNT($E$143:H143),12)=1,H143,NA())</f>
        <v>#N/A</v>
      </c>
      <c r="I144" s="396" t="e">
        <f>IF(MOD(COUNT($E$143:I143),12)=1,I143,NA())</f>
        <v>#N/A</v>
      </c>
      <c r="J144" s="396" t="e">
        <f>IF(MOD(COUNT($E$143:J143),12)=1,J143,NA())</f>
        <v>#N/A</v>
      </c>
      <c r="K144" s="396" t="e">
        <f>IF(MOD(COUNT($E$143:K143),12)=1,K143,NA())</f>
        <v>#N/A</v>
      </c>
      <c r="L144" s="396" t="e">
        <f>IF(MOD(COUNT($E$143:L143),12)=1,L143,NA())</f>
        <v>#N/A</v>
      </c>
      <c r="M144" s="396" t="e">
        <f>IF(MOD(COUNT($E$143:M143),12)=1,M143,NA())</f>
        <v>#N/A</v>
      </c>
      <c r="N144" s="396" t="e">
        <f>IF(MOD(COUNT($E$143:N143),12)=1,N143,NA())</f>
        <v>#N/A</v>
      </c>
      <c r="O144" s="396" t="e">
        <f>IF(MOD(COUNT($E$143:O143),12)=1,O143,NA())</f>
        <v>#N/A</v>
      </c>
      <c r="P144" s="396" t="e">
        <f>IF(MOD(COUNT($E$143:P143),12)=1,P143,NA())</f>
        <v>#N/A</v>
      </c>
      <c r="Q144" s="396">
        <f>IF(MOD(COUNT($E$143:Q143),12)=1,Q143,NA())</f>
        <v>180388</v>
      </c>
      <c r="R144" s="396" t="e">
        <f>IF(MOD(COUNT($E$143:R143),12)=1,R143,NA())</f>
        <v>#N/A</v>
      </c>
      <c r="S144" s="396" t="e">
        <f>IF(MOD(COUNT($E$143:S143),12)=1,S143,NA())</f>
        <v>#N/A</v>
      </c>
      <c r="T144" s="396" t="e">
        <f>IF(MOD(COUNT($E$143:T143),12)=1,T143,NA())</f>
        <v>#N/A</v>
      </c>
      <c r="U144" s="396" t="e">
        <f>IF(MOD(COUNT($E$143:U143),12)=1,U143,NA())</f>
        <v>#N/A</v>
      </c>
      <c r="V144" s="396" t="e">
        <f>IF(MOD(COUNT($E$143:V143),12)=1,V143,NA())</f>
        <v>#N/A</v>
      </c>
      <c r="W144" s="396" t="e">
        <f>IF(MOD(COUNT($E$143:W143),12)=1,W143,NA())</f>
        <v>#N/A</v>
      </c>
      <c r="X144" s="396" t="e">
        <f>IF(MOD(COUNT($E$143:X143),12)=1,X143,NA())</f>
        <v>#N/A</v>
      </c>
      <c r="Y144" s="396" t="e">
        <f>IF(MOD(COUNT($E$143:Y143),12)=1,Y143,NA())</f>
        <v>#N/A</v>
      </c>
      <c r="Z144" s="396" t="e">
        <f>IF(MOD(COUNT($E$143:Z143),12)=1,Z143,NA())</f>
        <v>#N/A</v>
      </c>
      <c r="AA144" s="396" t="e">
        <f>IF(MOD(COUNT($E$143:AA143),12)=1,AA143,NA())</f>
        <v>#N/A</v>
      </c>
      <c r="AB144" s="396" t="e">
        <f>IF(MOD(COUNT($E$143:AB143),12)=1,AB143,NA())</f>
        <v>#N/A</v>
      </c>
      <c r="AC144" s="396">
        <f>IF(MOD(COUNT($E$143:AC143),12)=1,AC143,NA())</f>
        <v>181946</v>
      </c>
      <c r="AD144" s="396" t="e">
        <f>IF(MOD(COUNT($E$143:AD143),12)=1,AD143,NA())</f>
        <v>#N/A</v>
      </c>
      <c r="AE144" s="396" t="e">
        <f>IF(MOD(COUNT($E$143:AE143),12)=1,AE143,NA())</f>
        <v>#N/A</v>
      </c>
      <c r="AF144" s="396" t="e">
        <f>IF(MOD(COUNT($E$143:AF143),12)=1,AF143,NA())</f>
        <v>#N/A</v>
      </c>
      <c r="AG144" s="396" t="e">
        <f>IF(MOD(COUNT($E$143:AG143),12)=1,AG143,NA())</f>
        <v>#N/A</v>
      </c>
      <c r="AH144" s="396" t="e">
        <f>IF(MOD(COUNT($E$143:AH143),12)=1,AH143,NA())</f>
        <v>#N/A</v>
      </c>
      <c r="AI144" s="396" t="e">
        <f>IF(MOD(COUNT($E$143:AI143),12)=1,AI143,NA())</f>
        <v>#N/A</v>
      </c>
      <c r="AJ144" s="396" t="e">
        <f>IF(MOD(COUNT($E$143:AJ143),12)=1,AJ143,NA())</f>
        <v>#N/A</v>
      </c>
      <c r="AK144" s="396" t="e">
        <f>IF(MOD(COUNT($E$143:AK143),12)=1,AK143,NA())</f>
        <v>#N/A</v>
      </c>
      <c r="AL144" s="396" t="e">
        <f>IF(MOD(COUNT($E$143:AL143),12)=1,AL143,NA())</f>
        <v>#N/A</v>
      </c>
      <c r="AM144" s="396" t="e">
        <f>IF(MOD(COUNT($E$143:AM143),12)=1,AM143,NA())</f>
        <v>#N/A</v>
      </c>
      <c r="AN144" s="396" t="e">
        <f>IF(MOD(COUNT($E$143:AN143),12)=1,AN143,NA())</f>
        <v>#N/A</v>
      </c>
      <c r="AO144" s="396">
        <f>IF(MOD(COUNT($E$143:AO143),12)=1,AO143,NA())</f>
        <v>177066</v>
      </c>
      <c r="AP144" s="396" t="e">
        <f>IF(MOD(COUNT($E$143:AP143),12)=1,AP143,NA())</f>
        <v>#N/A</v>
      </c>
      <c r="AQ144" s="396" t="e">
        <f>IF(MOD(COUNT($E$143:AQ143),12)=1,AQ143,NA())</f>
        <v>#N/A</v>
      </c>
      <c r="AR144" s="396" t="e">
        <f>IF(MOD(COUNT($E$143:AR143),12)=1,AR143,NA())</f>
        <v>#N/A</v>
      </c>
      <c r="AS144" s="396" t="e">
        <f>IF(MOD(COUNT($E$143:AS143),12)=1,AS143,NA())</f>
        <v>#N/A</v>
      </c>
      <c r="AT144" s="396" t="e">
        <f>IF(MOD(COUNT($E$143:AT143),12)=1,AT143,NA())</f>
        <v>#N/A</v>
      </c>
      <c r="AU144" s="396" t="e">
        <f>IF(MOD(COUNT($E$143:AU143),12)=1,AU143,NA())</f>
        <v>#N/A</v>
      </c>
      <c r="AV144" s="396" t="e">
        <f>IF(MOD(COUNT($E$143:AV143),12)=1,AV143,NA())</f>
        <v>#N/A</v>
      </c>
      <c r="AW144" s="396" t="e">
        <f>IF(MOD(COUNT($E$143:AW143),12)=1,AW143,NA())</f>
        <v>#N/A</v>
      </c>
      <c r="AX144" s="396" t="e">
        <f>IF(MOD(COUNT($E$143:AX143),12)=1,AX143,NA())</f>
        <v>#N/A</v>
      </c>
      <c r="AY144" s="396" t="e">
        <f>IF(MOD(COUNT($E$143:AY143),12)=1,AY143,NA())</f>
        <v>#N/A</v>
      </c>
      <c r="AZ144" s="396" t="e">
        <f>IF(MOD(COUNT($E$143:AZ143),12)=1,AZ143,NA())</f>
        <v>#N/A</v>
      </c>
      <c r="BA144" s="396">
        <f>IF(MOD(COUNT($E$143:BA143),12)=1,BA143,NA())</f>
        <v>175497</v>
      </c>
      <c r="BB144" s="396" t="e">
        <f>IF(MOD(COUNT($E$143:BB143),12)=1,BB143,NA())</f>
        <v>#N/A</v>
      </c>
      <c r="BC144" s="396" t="e">
        <f>IF(MOD(COUNT($E$143:BC143),12)=1,BC143,NA())</f>
        <v>#N/A</v>
      </c>
      <c r="BD144" s="396" t="e">
        <f>IF(MOD(COUNT($E$143:BD143),12)=1,BD143,NA())</f>
        <v>#N/A</v>
      </c>
      <c r="BE144" s="396" t="e">
        <f>IF(MOD(COUNT($E$143:BE143),12)=1,BE143,NA())</f>
        <v>#N/A</v>
      </c>
      <c r="BF144" s="396" t="e">
        <f>IF(MOD(COUNT($E$143:BF143),12)=1,BF143,NA())</f>
        <v>#N/A</v>
      </c>
      <c r="BG144" s="396" t="e">
        <f>IF(MOD(COUNT($E$143:BG143),12)=1,BG143,NA())</f>
        <v>#N/A</v>
      </c>
      <c r="BH144" s="396" t="e">
        <f>IF(MOD(COUNT($E$143:BH143),12)=1,BH143,NA())</f>
        <v>#N/A</v>
      </c>
      <c r="BI144" s="396" t="e">
        <f>IF(MOD(COUNT($E$143:BI143),12)=1,BI143,NA())</f>
        <v>#N/A</v>
      </c>
      <c r="BJ144" s="396" t="e">
        <f>IF(MOD(COUNT($E$143:BJ143),12)=1,BJ143,NA())</f>
        <v>#N/A</v>
      </c>
      <c r="BK144" s="396" t="e">
        <f>IF(MOD(COUNT($E$143:BK143),12)=1,BK143,NA())</f>
        <v>#N/A</v>
      </c>
      <c r="BL144" s="396" t="e">
        <f>IF(MOD(COUNT($E$143:BL143),12)=1,BL143,NA())</f>
        <v>#N/A</v>
      </c>
      <c r="BM144" s="396">
        <f>IF(MOD(COUNT($E$143:BM143),12)=1,BM143,NA())</f>
        <v>206773</v>
      </c>
      <c r="BN144" s="396" t="e">
        <f>IF(MOD(COUNT($E$143:BN143),12)=1,BN143,NA())</f>
        <v>#N/A</v>
      </c>
      <c r="BO144" s="396" t="e">
        <f>IF(MOD(COUNT($E$143:BO143),12)=1,BO143,NA())</f>
        <v>#N/A</v>
      </c>
      <c r="BP144" s="396" t="e">
        <f>IF(MOD(COUNT($E$143:BP143),12)=1,BP143,NA())</f>
        <v>#N/A</v>
      </c>
      <c r="BQ144" s="396" t="e">
        <f>IF(MOD(COUNT($E$143:BQ143),12)=1,BQ143,NA())</f>
        <v>#N/A</v>
      </c>
      <c r="BR144" s="396" t="e">
        <f>IF(MOD(COUNT($E$143:BR143),12)=1,BR143,NA())</f>
        <v>#N/A</v>
      </c>
      <c r="BS144" s="396" t="e">
        <f>IF(MOD(COUNT($E$143:BS143),12)=1,BS143,NA())</f>
        <v>#N/A</v>
      </c>
      <c r="BT144" s="396" t="e">
        <f>IF(MOD(COUNT($E$143:BT143),12)=1,BT143,NA())</f>
        <v>#N/A</v>
      </c>
      <c r="BU144" s="396" t="e">
        <f>IF(MOD(COUNT($E$143:BU143),12)=1,BU143,NA())</f>
        <v>#N/A</v>
      </c>
      <c r="BV144" s="396" t="e">
        <f>IF(MOD(COUNT($E$143:BV143),12)=1,BV143,NA())</f>
        <v>#N/A</v>
      </c>
      <c r="BW144" s="396" t="e">
        <f>IF(MOD(COUNT($E$143:BW143),12)=1,BW143,NA())</f>
        <v>#N/A</v>
      </c>
      <c r="BX144" s="396" t="e">
        <f>IF(MOD(COUNT($E$143:BX143),12)=1,BX143,NA())</f>
        <v>#N/A</v>
      </c>
      <c r="BY144" s="396">
        <f>IF(MOD(COUNT($E$143:BY143),12)=1,BY143,NA())</f>
        <v>257916</v>
      </c>
      <c r="BZ144" s="396" t="e">
        <f>IF(MOD(COUNT($E$143:BZ143),12)=1,BZ143,NA())</f>
        <v>#N/A</v>
      </c>
      <c r="CA144" s="396" t="e">
        <f>IF(MOD(COUNT($E$143:CA143),12)=1,CA143,NA())</f>
        <v>#N/A</v>
      </c>
      <c r="CB144" s="396" t="e">
        <f>IF(MOD(COUNT($E$143:CB143),12)=1,CB143,NA())</f>
        <v>#N/A</v>
      </c>
      <c r="CC144" s="396" t="e">
        <f>IF(MOD(COUNT($E$143:CC143),12)=1,CC143,NA())</f>
        <v>#N/A</v>
      </c>
      <c r="CD144" s="396" t="e">
        <f>IF(MOD(COUNT($E$143:CD143),12)=1,CD143,NA())</f>
        <v>#N/A</v>
      </c>
      <c r="CE144" s="396" t="e">
        <f>IF(MOD(COUNT($E$143:CE143),12)=1,CE143,NA())</f>
        <v>#N/A</v>
      </c>
      <c r="CF144" s="396" t="e">
        <f>IF(MOD(COUNT($E$143:CF143),12)=1,CF143,NA())</f>
        <v>#N/A</v>
      </c>
      <c r="CG144" s="396" t="e">
        <f>IF(MOD(COUNT($E$143:CG143),12)=1,CG143,NA())</f>
        <v>#N/A</v>
      </c>
      <c r="CH144" s="396" t="e">
        <f>IF(MOD(COUNT($E$143:CH143),12)=1,CH143,NA())</f>
        <v>#N/A</v>
      </c>
      <c r="CI144" s="396" t="e">
        <f>IF(MOD(COUNT($E$143:CI143),12)=1,CI143,NA())</f>
        <v>#N/A</v>
      </c>
      <c r="CJ144" s="396" t="e">
        <f>IF(MOD(COUNT($E$143:CJ143),12)=1,CJ143,NA())</f>
        <v>#N/A</v>
      </c>
      <c r="CK144" s="396">
        <f>IF(MOD(COUNT($E$143:CK143),12)=1,CK143,NA())</f>
        <v>282356</v>
      </c>
      <c r="CL144" s="396" t="e">
        <f>IF(MOD(COUNT($E$143:CL143),12)=1,CL143,NA())</f>
        <v>#N/A</v>
      </c>
      <c r="CM144" s="396" t="e">
        <f>IF(MOD(COUNT($E$143:CM143),12)=1,CM143,NA())</f>
        <v>#N/A</v>
      </c>
      <c r="CN144" s="396" t="e">
        <f>IF(MOD(COUNT($E$143:CN143),12)=1,CN143,NA())</f>
        <v>#N/A</v>
      </c>
      <c r="CO144" s="396" t="e">
        <f>IF(MOD(COUNT($E$143:CO143),12)=1,CO143,NA())</f>
        <v>#N/A</v>
      </c>
      <c r="CP144" s="396" t="e">
        <f>IF(MOD(COUNT($E$143:CP143),12)=1,CP143,NA())</f>
        <v>#N/A</v>
      </c>
      <c r="CQ144" s="396" t="e">
        <f>IF(MOD(COUNT($E$143:CQ143),12)=1,CQ143,NA())</f>
        <v>#N/A</v>
      </c>
      <c r="CR144" s="396" t="e">
        <f>IF(MOD(COUNT($E$143:CR143),12)=1,CR143,NA())</f>
        <v>#N/A</v>
      </c>
      <c r="CS144" s="396" t="e">
        <f>IF(MOD(COUNT($E$143:CS143),12)=1,CS143,NA())</f>
        <v>#N/A</v>
      </c>
      <c r="CT144" s="396" t="e">
        <f>IF(MOD(COUNT($E$143:CT143),12)=1,CT143,NA())</f>
        <v>#N/A</v>
      </c>
      <c r="CU144" s="396" t="e">
        <f>IF(MOD(COUNT($E$143:CU143),12)=1,CU143,NA())</f>
        <v>#N/A</v>
      </c>
      <c r="CV144" s="396" t="e">
        <f>IF(MOD(COUNT($E$143:CV143),12)=1,CV143,NA())</f>
        <v>#N/A</v>
      </c>
      <c r="CW144" s="396">
        <f>IF(MOD(COUNT($E$143:CW143),12)=1,CW143,NA())</f>
        <v>313789</v>
      </c>
      <c r="CX144" s="396" t="e">
        <f>IF(MOD(COUNT($E$143:CX143),12)=1,CX143,NA())</f>
        <v>#N/A</v>
      </c>
      <c r="CY144" s="396" t="e">
        <f>IF(MOD(COUNT($E$143:CY143),12)=1,CY143,NA())</f>
        <v>#N/A</v>
      </c>
      <c r="CZ144" s="396" t="e">
        <f>IF(MOD(COUNT($E$143:CZ143),12)=1,CZ143,NA())</f>
        <v>#N/A</v>
      </c>
      <c r="DA144" s="396" t="e">
        <f>IF(MOD(COUNT($E$143:DA143),12)=1,DA143,NA())</f>
        <v>#N/A</v>
      </c>
      <c r="DB144" s="396" t="e">
        <f>IF(MOD(COUNT($E$143:DB143),12)=1,DB143,NA())</f>
        <v>#N/A</v>
      </c>
      <c r="DC144" s="396" t="e">
        <f>IF(MOD(COUNT($E$143:DC143),12)=1,DC143,NA())</f>
        <v>#N/A</v>
      </c>
      <c r="DD144" s="396" t="e">
        <f>IF(MOD(COUNT($E$143:DD143),12)=1,DD143,NA())</f>
        <v>#N/A</v>
      </c>
      <c r="DE144" s="396" t="e">
        <f>IF(MOD(COUNT($E$143:DE143),12)=1,DE143,NA())</f>
        <v>#N/A</v>
      </c>
      <c r="DF144" s="396" t="e">
        <f>IF(MOD(COUNT($E$143:DF143),12)=1,DF143,NA())</f>
        <v>#N/A</v>
      </c>
      <c r="DG144" s="396" t="e">
        <f>IF(MOD(COUNT($E$143:DG143),12)=1,DG143,NA())</f>
        <v>#N/A</v>
      </c>
      <c r="DH144" s="396" t="e">
        <f>IF(MOD(COUNT($E$143:DH143),12)=1,DH143,NA())</f>
        <v>#N/A</v>
      </c>
      <c r="DI144" s="396">
        <f>IF(MOD(COUNT($E$143:DI143),12)=1,DI143,NA())</f>
        <v>341019</v>
      </c>
      <c r="DJ144" s="396" t="e">
        <f>IF(MOD(COUNT($E$143:DJ143),12)=1,DJ143,NA())</f>
        <v>#N/A</v>
      </c>
      <c r="DK144" s="396" t="e">
        <f>IF(MOD(COUNT($E$143:DK143),12)=1,DK143,NA())</f>
        <v>#N/A</v>
      </c>
      <c r="DL144" s="396" t="e">
        <f>IF(MOD(COUNT($E$143:DL143),12)=1,DL143,NA())</f>
        <v>#N/A</v>
      </c>
      <c r="DM144" s="396" t="e">
        <f>IF(MOD(COUNT($E$143:DM143),12)=1,DM143,NA())</f>
        <v>#N/A</v>
      </c>
      <c r="DN144" s="396" t="e">
        <f>IF(MOD(COUNT($E$143:DN143),12)=1,DN143,NA())</f>
        <v>#N/A</v>
      </c>
      <c r="DO144" s="396" t="e">
        <f>IF(MOD(COUNT($E$143:DO143),12)=1,DO143,NA())</f>
        <v>#N/A</v>
      </c>
      <c r="DP144" s="396" t="e">
        <f>IF(MOD(COUNT($E$143:DP143),12)=1,DP143,NA())</f>
        <v>#N/A</v>
      </c>
      <c r="DQ144" s="396" t="e">
        <f>IF(MOD(COUNT($E$143:DQ143),12)=1,DQ143,NA())</f>
        <v>#N/A</v>
      </c>
      <c r="DR144" s="396" t="e">
        <f>IF(MOD(COUNT($E$143:DR143),12)=1,DR143,NA())</f>
        <v>#N/A</v>
      </c>
      <c r="DS144" s="396" t="e">
        <f>IF(MOD(COUNT($E$143:DS143),12)=1,DS143,NA())</f>
        <v>#N/A</v>
      </c>
      <c r="DT144" s="396" t="e">
        <f>IF(MOD(COUNT($E$143:DT143),12)=1,DT143,NA())</f>
        <v>#N/A</v>
      </c>
      <c r="DU144" s="396">
        <f>IF(MOD(COUNT($E$143:DU143),12)=1,DU143,NA())</f>
        <v>380277</v>
      </c>
      <c r="DV144" s="396" t="e">
        <f>IF(MOD(COUNT($E$143:DV143),12)=1,DV143,NA())</f>
        <v>#N/A</v>
      </c>
      <c r="DW144" s="396" t="e">
        <f>IF(MOD(COUNT($E$143:DW143),12)=1,DW143,NA())</f>
        <v>#N/A</v>
      </c>
      <c r="DX144" s="396" t="e">
        <f>IF(MOD(COUNT($E$143:DX143),12)=1,DX143,NA())</f>
        <v>#N/A</v>
      </c>
      <c r="DY144" s="396" t="e">
        <f>IF(MOD(COUNT($E$143:DY143),12)=1,DY143,NA())</f>
        <v>#N/A</v>
      </c>
      <c r="DZ144" s="396" t="e">
        <f>IF(MOD(COUNT($E$143:DZ143),12)=1,DZ143,NA())</f>
        <v>#N/A</v>
      </c>
      <c r="EA144" s="396" t="e">
        <f>IF(MOD(COUNT($E$143:EA143),12)=1,EA143,NA())</f>
        <v>#N/A</v>
      </c>
      <c r="EB144" s="396" t="e">
        <f>IF(MOD(COUNT($E$143:EB143),12)=1,EB143,NA())</f>
        <v>#N/A</v>
      </c>
      <c r="EC144" s="396" t="e">
        <f>IF(MOD(COUNT($E$143:EC143),12)=1,EC143,NA())</f>
        <v>#N/A</v>
      </c>
      <c r="ED144" s="396" t="e">
        <f>IF(MOD(COUNT($E$143:ED143),12)=1,ED143,NA())</f>
        <v>#N/A</v>
      </c>
      <c r="EE144" s="396" t="e">
        <f>IF(MOD(COUNT($E$143:EE143),12)=1,EE143,NA())</f>
        <v>#N/A</v>
      </c>
      <c r="EF144" s="396" t="e">
        <f>IF(MOD(COUNT($E$143:EF143),12)=1,EF143,NA())</f>
        <v>#N/A</v>
      </c>
      <c r="EG144" s="396">
        <f>IF(MOD(COUNT($E$143:EG143),12)=1,EG143,NA())</f>
        <v>399322</v>
      </c>
      <c r="EH144" s="396" t="e">
        <f>IF(MOD(COUNT($E$143:EH143),12)=1,EH143,NA())</f>
        <v>#N/A</v>
      </c>
      <c r="EI144" s="396" t="e">
        <f>IF(MOD(COUNT($E$143:EI143),12)=1,EI143,NA())</f>
        <v>#N/A</v>
      </c>
      <c r="EJ144" s="396" t="e">
        <f>IF(MOD(COUNT($E$143:EJ143),12)=1,EJ143,NA())</f>
        <v>#N/A</v>
      </c>
      <c r="EK144" s="396" t="e">
        <f>IF(MOD(COUNT($E$143:EK143),12)=1,EK143,NA())</f>
        <v>#N/A</v>
      </c>
      <c r="EL144" s="396" t="e">
        <f>IF(MOD(COUNT($E$143:EL143),12)=1,EL143,NA())</f>
        <v>#N/A</v>
      </c>
      <c r="EM144" s="396" t="e">
        <f>IF(MOD(COUNT($E$143:EM143),12)=1,EM143,NA())</f>
        <v>#N/A</v>
      </c>
      <c r="EN144" s="396" t="e">
        <f>IF(MOD(COUNT($E$143:EN143),12)=1,EN143,NA())</f>
        <v>#N/A</v>
      </c>
      <c r="EO144" s="396" t="e">
        <f>IF(MOD(COUNT($E$143:EO143),12)=1,EO143,NA())</f>
        <v>#N/A</v>
      </c>
      <c r="EP144" s="396" t="e">
        <f>IF(MOD(COUNT($E$143:EP143),12)=1,EP143,NA())</f>
        <v>#N/A</v>
      </c>
      <c r="EQ144" s="396" t="e">
        <f>IF(MOD(COUNT($E$143:EQ143),12)=1,EQ143,NA())</f>
        <v>#N/A</v>
      </c>
      <c r="ER144" s="396" t="e">
        <f>IF(MOD(COUNT($E$143:ER143),12)=1,ER143,NA())</f>
        <v>#N/A</v>
      </c>
      <c r="ES144" s="396">
        <f>IF(MOD(COUNT($E$143:ES143),12)=1,ES143,NA())</f>
        <v>422707</v>
      </c>
      <c r="ET144" s="396" t="e">
        <f>IF(MOD(COUNT($E$143:ET143),12)=1,ET143,NA())</f>
        <v>#N/A</v>
      </c>
      <c r="EU144" s="396" t="e">
        <f>IF(MOD(COUNT($E$143:EU143),12)=1,EU143,NA())</f>
        <v>#N/A</v>
      </c>
      <c r="EV144" s="396" t="e">
        <f>IF(MOD(COUNT($E$143:EV143),12)=1,EV143,NA())</f>
        <v>#N/A</v>
      </c>
      <c r="EW144" s="396" t="e">
        <f>IF(MOD(COUNT($E$143:EW143),12)=1,EW143,NA())</f>
        <v>#N/A</v>
      </c>
      <c r="EX144" s="396" t="e">
        <f>IF(MOD(COUNT($E$143:EX143),12)=1,EX143,NA())</f>
        <v>#N/A</v>
      </c>
      <c r="EY144" s="396" t="e">
        <f>IF(MOD(COUNT($E$143:EY143),12)=1,EY143,NA())</f>
        <v>#N/A</v>
      </c>
      <c r="EZ144" s="396" t="e">
        <f>IF(MOD(COUNT($E$143:EZ143),12)=1,EZ143,NA())</f>
        <v>#N/A</v>
      </c>
      <c r="FA144" s="396" t="e">
        <f>IF(MOD(COUNT($E$143:FA143),12)=1,FA143,NA())</f>
        <v>#N/A</v>
      </c>
      <c r="FB144" s="396" t="e">
        <f>IF(MOD(COUNT($E$143:FB143),12)=1,FB143,NA())</f>
        <v>#N/A</v>
      </c>
      <c r="FC144" s="396" t="e">
        <f>IF(MOD(COUNT($E$143:FC143),12)=1,FC143,NA())</f>
        <v>#N/A</v>
      </c>
      <c r="FD144" s="396" t="e">
        <f>IF(MOD(COUNT($E$143:FD143),12)=1,FD143,NA())</f>
        <v>#N/A</v>
      </c>
      <c r="FE144" s="396" t="e">
        <v>#N/A</v>
      </c>
      <c r="FF144" s="396" t="e">
        <v>#N/A</v>
      </c>
      <c r="FG144" s="396" t="e">
        <v>#N/A</v>
      </c>
      <c r="FH144" s="396" t="e">
        <v>#N/A</v>
      </c>
      <c r="FI144" s="396">
        <v>503967</v>
      </c>
    </row>
    <row r="145" spans="2:165" x14ac:dyDescent="0.3">
      <c r="B145" s="396" t="s">
        <v>1182</v>
      </c>
      <c r="E145" s="396">
        <f>IF(MOD(COUNT($E$141:E141),12)=1,E141,NA())</f>
        <v>253846</v>
      </c>
      <c r="F145" s="396" t="e">
        <f>IF(MOD(COUNT($E$141:F141),12)=1,F141,NA())</f>
        <v>#N/A</v>
      </c>
      <c r="G145" s="396" t="e">
        <f>IF(MOD(COUNT($E$141:G141),12)=1,G141,NA())</f>
        <v>#N/A</v>
      </c>
      <c r="H145" s="396" t="e">
        <f>IF(MOD(COUNT($E$141:H141),12)=1,H141,NA())</f>
        <v>#N/A</v>
      </c>
      <c r="I145" s="396" t="e">
        <f>IF(MOD(COUNT($E$141:I141),12)=1,I141,NA())</f>
        <v>#N/A</v>
      </c>
      <c r="J145" s="396" t="e">
        <f>IF(MOD(COUNT($E$141:J141),12)=1,J141,NA())</f>
        <v>#N/A</v>
      </c>
      <c r="K145" s="396" t="e">
        <f>IF(MOD(COUNT($E$141:K141),12)=1,K141,NA())</f>
        <v>#N/A</v>
      </c>
      <c r="L145" s="396" t="e">
        <f>IF(MOD(COUNT($E$141:L141),12)=1,L141,NA())</f>
        <v>#N/A</v>
      </c>
      <c r="M145" s="396" t="e">
        <f>IF(MOD(COUNT($E$141:M141),12)=1,M141,NA())</f>
        <v>#N/A</v>
      </c>
      <c r="N145" s="396" t="e">
        <f>IF(MOD(COUNT($E$141:N141),12)=1,N141,NA())</f>
        <v>#N/A</v>
      </c>
      <c r="O145" s="396" t="e">
        <f>IF(MOD(COUNT($E$141:O141),12)=1,O141,NA())</f>
        <v>#N/A</v>
      </c>
      <c r="P145" s="396" t="e">
        <f>IF(MOD(COUNT($E$141:P141),12)=1,P141,NA())</f>
        <v>#N/A</v>
      </c>
      <c r="Q145" s="396">
        <f>IF(MOD(COUNT($E$141:Q141),12)=1,Q141,NA())</f>
        <v>197894</v>
      </c>
      <c r="R145" s="396" t="e">
        <f>IF(MOD(COUNT($E$141:R141),12)=1,R141,NA())</f>
        <v>#N/A</v>
      </c>
      <c r="S145" s="396" t="e">
        <f>IF(MOD(COUNT($E$141:S141),12)=1,S141,NA())</f>
        <v>#N/A</v>
      </c>
      <c r="T145" s="396" t="e">
        <f>IF(MOD(COUNT($E$141:T141),12)=1,T141,NA())</f>
        <v>#N/A</v>
      </c>
      <c r="U145" s="396" t="e">
        <f>IF(MOD(COUNT($E$141:U141),12)=1,U141,NA())</f>
        <v>#N/A</v>
      </c>
      <c r="V145" s="396" t="e">
        <f>IF(MOD(COUNT($E$141:V141),12)=1,V141,NA())</f>
        <v>#N/A</v>
      </c>
      <c r="W145" s="396" t="e">
        <f>IF(MOD(COUNT($E$141:W141),12)=1,W141,NA())</f>
        <v>#N/A</v>
      </c>
      <c r="X145" s="396" t="e">
        <f>IF(MOD(COUNT($E$141:X141),12)=1,X141,NA())</f>
        <v>#N/A</v>
      </c>
      <c r="Y145" s="396" t="e">
        <f>IF(MOD(COUNT($E$141:Y141),12)=1,Y141,NA())</f>
        <v>#N/A</v>
      </c>
      <c r="Z145" s="396" t="e">
        <f>IF(MOD(COUNT($E$141:Z141),12)=1,Z141,NA())</f>
        <v>#N/A</v>
      </c>
      <c r="AA145" s="396" t="e">
        <f>IF(MOD(COUNT($E$141:AA141),12)=1,AA141,NA())</f>
        <v>#N/A</v>
      </c>
      <c r="AB145" s="396" t="e">
        <f>IF(MOD(COUNT($E$141:AB141),12)=1,AB141,NA())</f>
        <v>#N/A</v>
      </c>
      <c r="AC145" s="396">
        <f>IF(MOD(COUNT($E$141:AC141),12)=1,AC141,NA())</f>
        <v>182128</v>
      </c>
      <c r="AD145" s="396" t="e">
        <f>IF(MOD(COUNT($E$141:AD141),12)=1,AD141,NA())</f>
        <v>#N/A</v>
      </c>
      <c r="AE145" s="396" t="e">
        <f>IF(MOD(COUNT($E$141:AE141),12)=1,AE141,NA())</f>
        <v>#N/A</v>
      </c>
      <c r="AF145" s="396" t="e">
        <f>IF(MOD(COUNT($E$141:AF141),12)=1,AF141,NA())</f>
        <v>#N/A</v>
      </c>
      <c r="AG145" s="396" t="e">
        <f>IF(MOD(COUNT($E$141:AG141),12)=1,AG141,NA())</f>
        <v>#N/A</v>
      </c>
      <c r="AH145" s="396" t="e">
        <f>IF(MOD(COUNT($E$141:AH141),12)=1,AH141,NA())</f>
        <v>#N/A</v>
      </c>
      <c r="AI145" s="396" t="e">
        <f>IF(MOD(COUNT($E$141:AI141),12)=1,AI141,NA())</f>
        <v>#N/A</v>
      </c>
      <c r="AJ145" s="396" t="e">
        <f>IF(MOD(COUNT($E$141:AJ141),12)=1,AJ141,NA())</f>
        <v>#N/A</v>
      </c>
      <c r="AK145" s="396" t="e">
        <f>IF(MOD(COUNT($E$141:AK141),12)=1,AK141,NA())</f>
        <v>#N/A</v>
      </c>
      <c r="AL145" s="396" t="e">
        <f>IF(MOD(COUNT($E$141:AL141),12)=1,AL141,NA())</f>
        <v>#N/A</v>
      </c>
      <c r="AM145" s="396" t="e">
        <f>IF(MOD(COUNT($E$141:AM141),12)=1,AM141,NA())</f>
        <v>#N/A</v>
      </c>
      <c r="AN145" s="396" t="e">
        <f>IF(MOD(COUNT($E$141:AN141),12)=1,AN141,NA())</f>
        <v>#N/A</v>
      </c>
      <c r="AO145" s="396">
        <f>IF(MOD(COUNT($E$141:AO141),12)=1,AO141,NA())</f>
        <v>167478</v>
      </c>
      <c r="AP145" s="396" t="e">
        <f>IF(MOD(COUNT($E$141:AP141),12)=1,AP141,NA())</f>
        <v>#N/A</v>
      </c>
      <c r="AQ145" s="396" t="e">
        <f>IF(MOD(COUNT($E$141:AQ141),12)=1,AQ141,NA())</f>
        <v>#N/A</v>
      </c>
      <c r="AR145" s="396" t="e">
        <f>IF(MOD(COUNT($E$141:AR141),12)=1,AR141,NA())</f>
        <v>#N/A</v>
      </c>
      <c r="AS145" s="396" t="e">
        <f>IF(MOD(COUNT($E$141:AS141),12)=1,AS141,NA())</f>
        <v>#N/A</v>
      </c>
      <c r="AT145" s="396" t="e">
        <f>IF(MOD(COUNT($E$141:AT141),12)=1,AT141,NA())</f>
        <v>#N/A</v>
      </c>
      <c r="AU145" s="396" t="e">
        <f>IF(MOD(COUNT($E$141:AU141),12)=1,AU141,NA())</f>
        <v>#N/A</v>
      </c>
      <c r="AV145" s="396" t="e">
        <f>IF(MOD(COUNT($E$141:AV141),12)=1,AV141,NA())</f>
        <v>#N/A</v>
      </c>
      <c r="AW145" s="396" t="e">
        <f>IF(MOD(COUNT($E$141:AW141),12)=1,AW141,NA())</f>
        <v>#N/A</v>
      </c>
      <c r="AX145" s="396" t="e">
        <f>IF(MOD(COUNT($E$141:AX141),12)=1,AX141,NA())</f>
        <v>#N/A</v>
      </c>
      <c r="AY145" s="396" t="e">
        <f>IF(MOD(COUNT($E$141:AY141),12)=1,AY141,NA())</f>
        <v>#N/A</v>
      </c>
      <c r="AZ145" s="396" t="e">
        <f>IF(MOD(COUNT($E$141:AZ141),12)=1,AZ141,NA())</f>
        <v>#N/A</v>
      </c>
      <c r="BA145" s="396">
        <f>IF(MOD(COUNT($E$141:BA141),12)=1,BA141,NA())</f>
        <v>165553</v>
      </c>
      <c r="BB145" s="396" t="e">
        <f>IF(MOD(COUNT($E$141:BB141),12)=1,BB141,NA())</f>
        <v>#N/A</v>
      </c>
      <c r="BC145" s="396" t="e">
        <f>IF(MOD(COUNT($E$141:BC141),12)=1,BC141,NA())</f>
        <v>#N/A</v>
      </c>
      <c r="BD145" s="396" t="e">
        <f>IF(MOD(COUNT($E$141:BD141),12)=1,BD141,NA())</f>
        <v>#N/A</v>
      </c>
      <c r="BE145" s="396" t="e">
        <f>IF(MOD(COUNT($E$141:BE141),12)=1,BE141,NA())</f>
        <v>#N/A</v>
      </c>
      <c r="BF145" s="396" t="e">
        <f>IF(MOD(COUNT($E$141:BF141),12)=1,BF141,NA())</f>
        <v>#N/A</v>
      </c>
      <c r="BG145" s="396" t="e">
        <f>IF(MOD(COUNT($E$141:BG141),12)=1,BG141,NA())</f>
        <v>#N/A</v>
      </c>
      <c r="BH145" s="396" t="e">
        <f>IF(MOD(COUNT($E$141:BH141),12)=1,BH141,NA())</f>
        <v>#N/A</v>
      </c>
      <c r="BI145" s="396" t="e">
        <f>IF(MOD(COUNT($E$141:BI141),12)=1,BI141,NA())</f>
        <v>#N/A</v>
      </c>
      <c r="BJ145" s="396" t="e">
        <f>IF(MOD(COUNT($E$141:BJ141),12)=1,BJ141,NA())</f>
        <v>#N/A</v>
      </c>
      <c r="BK145" s="396" t="e">
        <f>IF(MOD(COUNT($E$141:BK141),12)=1,BK141,NA())</f>
        <v>#N/A</v>
      </c>
      <c r="BL145" s="396" t="e">
        <f>IF(MOD(COUNT($E$141:BL141),12)=1,BL141,NA())</f>
        <v>#N/A</v>
      </c>
      <c r="BM145" s="396">
        <f>IF(MOD(COUNT($E$141:BM141),12)=1,BM141,NA())</f>
        <v>183979</v>
      </c>
      <c r="BN145" s="396" t="e">
        <f>IF(MOD(COUNT($E$141:BN141),12)=1,BN141,NA())</f>
        <v>#N/A</v>
      </c>
      <c r="BO145" s="396" t="e">
        <f>IF(MOD(COUNT($E$141:BO141),12)=1,BO141,NA())</f>
        <v>#N/A</v>
      </c>
      <c r="BP145" s="396" t="e">
        <f>IF(MOD(COUNT($E$141:BP141),12)=1,BP141,NA())</f>
        <v>#N/A</v>
      </c>
      <c r="BQ145" s="396" t="e">
        <f>IF(MOD(COUNT($E$141:BQ141),12)=1,BQ141,NA())</f>
        <v>#N/A</v>
      </c>
      <c r="BR145" s="396" t="e">
        <f>IF(MOD(COUNT($E$141:BR141),12)=1,BR141,NA())</f>
        <v>#N/A</v>
      </c>
      <c r="BS145" s="396" t="e">
        <f>IF(MOD(COUNT($E$141:BS141),12)=1,BS141,NA())</f>
        <v>#N/A</v>
      </c>
      <c r="BT145" s="396" t="e">
        <f>IF(MOD(COUNT($E$141:BT141),12)=1,BT141,NA())</f>
        <v>#N/A</v>
      </c>
      <c r="BU145" s="396" t="e">
        <f>IF(MOD(COUNT($E$141:BU141),12)=1,BU141,NA())</f>
        <v>#N/A</v>
      </c>
      <c r="BV145" s="396" t="e">
        <f>IF(MOD(COUNT($E$141:BV141),12)=1,BV141,NA())</f>
        <v>#N/A</v>
      </c>
      <c r="BW145" s="396" t="e">
        <f>IF(MOD(COUNT($E$141:BW141),12)=1,BW141,NA())</f>
        <v>#N/A</v>
      </c>
      <c r="BX145" s="396" t="e">
        <f>IF(MOD(COUNT($E$141:BX141),12)=1,BX141,NA())</f>
        <v>#N/A</v>
      </c>
      <c r="BY145" s="396">
        <f>IF(MOD(COUNT($E$141:BY141),12)=1,BY141,NA())</f>
        <v>215225</v>
      </c>
      <c r="BZ145" s="396" t="e">
        <f>IF(MOD(COUNT($E$141:BZ141),12)=1,BZ141,NA())</f>
        <v>#N/A</v>
      </c>
      <c r="CA145" s="396" t="e">
        <f>IF(MOD(COUNT($E$141:CA141),12)=1,CA141,NA())</f>
        <v>#N/A</v>
      </c>
      <c r="CB145" s="396" t="e">
        <f>IF(MOD(COUNT($E$141:CB141),12)=1,CB141,NA())</f>
        <v>#N/A</v>
      </c>
      <c r="CC145" s="396" t="e">
        <f>IF(MOD(COUNT($E$141:CC141),12)=1,CC141,NA())</f>
        <v>#N/A</v>
      </c>
      <c r="CD145" s="396" t="e">
        <f>IF(MOD(COUNT($E$141:CD141),12)=1,CD141,NA())</f>
        <v>#N/A</v>
      </c>
      <c r="CE145" s="396" t="e">
        <f>IF(MOD(COUNT($E$141:CE141),12)=1,CE141,NA())</f>
        <v>#N/A</v>
      </c>
      <c r="CF145" s="396" t="e">
        <f>IF(MOD(COUNT($E$141:CF141),12)=1,CF141,NA())</f>
        <v>#N/A</v>
      </c>
      <c r="CG145" s="396" t="e">
        <f>IF(MOD(COUNT($E$141:CG141),12)=1,CG141,NA())</f>
        <v>#N/A</v>
      </c>
      <c r="CH145" s="396" t="e">
        <f>IF(MOD(COUNT($E$141:CH141),12)=1,CH141,NA())</f>
        <v>#N/A</v>
      </c>
      <c r="CI145" s="396" t="e">
        <f>IF(MOD(COUNT($E$141:CI141),12)=1,CI141,NA())</f>
        <v>#N/A</v>
      </c>
      <c r="CJ145" s="396" t="e">
        <f>IF(MOD(COUNT($E$141:CJ141),12)=1,CJ141,NA())</f>
        <v>#N/A</v>
      </c>
      <c r="CK145" s="396">
        <f>IF(MOD(COUNT($E$141:CK141),12)=1,CK141,NA())</f>
        <v>224571</v>
      </c>
      <c r="CL145" s="396" t="e">
        <f>IF(MOD(COUNT($E$141:CL141),12)=1,CL141,NA())</f>
        <v>#N/A</v>
      </c>
      <c r="CM145" s="396" t="e">
        <f>IF(MOD(COUNT($E$141:CM141),12)=1,CM141,NA())</f>
        <v>#N/A</v>
      </c>
      <c r="CN145" s="396" t="e">
        <f>IF(MOD(COUNT($E$141:CN141),12)=1,CN141,NA())</f>
        <v>#N/A</v>
      </c>
      <c r="CO145" s="396" t="e">
        <f>IF(MOD(COUNT($E$141:CO141),12)=1,CO141,NA())</f>
        <v>#N/A</v>
      </c>
      <c r="CP145" s="396" t="e">
        <f>IF(MOD(COUNT($E$141:CP141),12)=1,CP141,NA())</f>
        <v>#N/A</v>
      </c>
      <c r="CQ145" s="396" t="e">
        <f>IF(MOD(COUNT($E$141:CQ141),12)=1,CQ141,NA())</f>
        <v>#N/A</v>
      </c>
      <c r="CR145" s="396" t="e">
        <f>IF(MOD(COUNT($E$141:CR141),12)=1,CR141,NA())</f>
        <v>#N/A</v>
      </c>
      <c r="CS145" s="396" t="e">
        <f>IF(MOD(COUNT($E$141:CS141),12)=1,CS141,NA())</f>
        <v>#N/A</v>
      </c>
      <c r="CT145" s="396" t="e">
        <f>IF(MOD(COUNT($E$141:CT141),12)=1,CT141,NA())</f>
        <v>#N/A</v>
      </c>
      <c r="CU145" s="396" t="e">
        <f>IF(MOD(COUNT($E$141:CU141),12)=1,CU141,NA())</f>
        <v>#N/A</v>
      </c>
      <c r="CV145" s="396" t="e">
        <f>IF(MOD(COUNT($E$141:CV141),12)=1,CV141,NA())</f>
        <v>#N/A</v>
      </c>
      <c r="CW145" s="396">
        <f>IF(MOD(COUNT($E$141:CW141),12)=1,CW141,NA())</f>
        <v>236430</v>
      </c>
      <c r="CX145" s="396" t="e">
        <f>IF(MOD(COUNT($E$141:CX141),12)=1,CX141,NA())</f>
        <v>#N/A</v>
      </c>
      <c r="CY145" s="396" t="e">
        <f>IF(MOD(COUNT($E$141:CY141),12)=1,CY141,NA())</f>
        <v>#N/A</v>
      </c>
      <c r="CZ145" s="396" t="e">
        <f>IF(MOD(COUNT($E$141:CZ141),12)=1,CZ141,NA())</f>
        <v>#N/A</v>
      </c>
      <c r="DA145" s="396" t="e">
        <f>IF(MOD(COUNT($E$141:DA141),12)=1,DA141,NA())</f>
        <v>#N/A</v>
      </c>
      <c r="DB145" s="396" t="e">
        <f>IF(MOD(COUNT($E$141:DB141),12)=1,DB141,NA())</f>
        <v>#N/A</v>
      </c>
      <c r="DC145" s="396" t="e">
        <f>IF(MOD(COUNT($E$141:DC141),12)=1,DC141,NA())</f>
        <v>#N/A</v>
      </c>
      <c r="DD145" s="396" t="e">
        <f>IF(MOD(COUNT($E$141:DD141),12)=1,DD141,NA())</f>
        <v>#N/A</v>
      </c>
      <c r="DE145" s="396" t="e">
        <f>IF(MOD(COUNT($E$141:DE141),12)=1,DE141,NA())</f>
        <v>#N/A</v>
      </c>
      <c r="DF145" s="396" t="e">
        <f>IF(MOD(COUNT($E$141:DF141),12)=1,DF141,NA())</f>
        <v>#N/A</v>
      </c>
      <c r="DG145" s="396" t="e">
        <f>IF(MOD(COUNT($E$141:DG141),12)=1,DG141,NA())</f>
        <v>#N/A</v>
      </c>
      <c r="DH145" s="396" t="e">
        <f>IF(MOD(COUNT($E$141:DH141),12)=1,DH141,NA())</f>
        <v>#N/A</v>
      </c>
      <c r="DI145" s="396">
        <f>IF(MOD(COUNT($E$141:DI141),12)=1,DI141,NA())</f>
        <v>247237</v>
      </c>
      <c r="DJ145" s="396" t="e">
        <f>IF(MOD(COUNT($E$141:DJ141),12)=1,DJ141,NA())</f>
        <v>#N/A</v>
      </c>
      <c r="DK145" s="396" t="e">
        <f>IF(MOD(COUNT($E$141:DK141),12)=1,DK141,NA())</f>
        <v>#N/A</v>
      </c>
      <c r="DL145" s="396" t="e">
        <f>IF(MOD(COUNT($E$141:DL141),12)=1,DL141,NA())</f>
        <v>#N/A</v>
      </c>
      <c r="DM145" s="396" t="e">
        <f>IF(MOD(COUNT($E$141:DM141),12)=1,DM141,NA())</f>
        <v>#N/A</v>
      </c>
      <c r="DN145" s="396" t="e">
        <f>IF(MOD(COUNT($E$141:DN141),12)=1,DN141,NA())</f>
        <v>#N/A</v>
      </c>
      <c r="DO145" s="396" t="e">
        <f>IF(MOD(COUNT($E$141:DO141),12)=1,DO141,NA())</f>
        <v>#N/A</v>
      </c>
      <c r="DP145" s="396" t="e">
        <f>IF(MOD(COUNT($E$141:DP141),12)=1,DP141,NA())</f>
        <v>#N/A</v>
      </c>
      <c r="DQ145" s="396" t="e">
        <f>IF(MOD(COUNT($E$141:DQ141),12)=1,DQ141,NA())</f>
        <v>#N/A</v>
      </c>
      <c r="DR145" s="396" t="e">
        <f>IF(MOD(COUNT($E$141:DR141),12)=1,DR141,NA())</f>
        <v>#N/A</v>
      </c>
      <c r="DS145" s="396" t="e">
        <f>IF(MOD(COUNT($E$141:DS141),12)=1,DS141,NA())</f>
        <v>#N/A</v>
      </c>
      <c r="DT145" s="396" t="e">
        <f>IF(MOD(COUNT($E$141:DT141),12)=1,DT141,NA())</f>
        <v>#N/A</v>
      </c>
      <c r="DU145" s="396">
        <f>IF(MOD(COUNT($E$141:DU141),12)=1,DU141,NA())</f>
        <v>271991</v>
      </c>
      <c r="DV145" s="396" t="e">
        <f>IF(MOD(COUNT($E$141:DV141),12)=1,DV141,NA())</f>
        <v>#N/A</v>
      </c>
      <c r="DW145" s="396" t="e">
        <f>IF(MOD(COUNT($E$141:DW141),12)=1,DW141,NA())</f>
        <v>#N/A</v>
      </c>
      <c r="DX145" s="396" t="e">
        <f>IF(MOD(COUNT($E$141:DX141),12)=1,DX141,NA())</f>
        <v>#N/A</v>
      </c>
      <c r="DY145" s="396" t="e">
        <f>IF(MOD(COUNT($E$141:DY141),12)=1,DY141,NA())</f>
        <v>#N/A</v>
      </c>
      <c r="DZ145" s="396" t="e">
        <f>IF(MOD(COUNT($E$141:DZ141),12)=1,DZ141,NA())</f>
        <v>#N/A</v>
      </c>
      <c r="EA145" s="396" t="e">
        <f>IF(MOD(COUNT($E$141:EA141),12)=1,EA141,NA())</f>
        <v>#N/A</v>
      </c>
      <c r="EB145" s="396" t="e">
        <f>IF(MOD(COUNT($E$141:EB141),12)=1,EB141,NA())</f>
        <v>#N/A</v>
      </c>
      <c r="EC145" s="396" t="e">
        <f>IF(MOD(COUNT($E$141:EC141),12)=1,EC141,NA())</f>
        <v>#N/A</v>
      </c>
      <c r="ED145" s="396" t="e">
        <f>IF(MOD(COUNT($E$141:ED141),12)=1,ED141,NA())</f>
        <v>#N/A</v>
      </c>
      <c r="EE145" s="396" t="e">
        <f>IF(MOD(COUNT($E$141:EE141),12)=1,EE141,NA())</f>
        <v>#N/A</v>
      </c>
      <c r="EF145" s="396" t="e">
        <f>IF(MOD(COUNT($E$141:EF141),12)=1,EF141,NA())</f>
        <v>#N/A</v>
      </c>
      <c r="EG145" s="396">
        <f>IF(MOD(COUNT($E$141:EG141),12)=1,EG141,NA())</f>
        <v>282337</v>
      </c>
      <c r="EH145" s="396" t="e">
        <f>IF(MOD(COUNT($E$141:EH141),12)=1,EH141,NA())</f>
        <v>#N/A</v>
      </c>
      <c r="EI145" s="396" t="e">
        <f>IF(MOD(COUNT($E$141:EI141),12)=1,EI141,NA())</f>
        <v>#N/A</v>
      </c>
      <c r="EJ145" s="396" t="e">
        <f>IF(MOD(COUNT($E$141:EJ141),12)=1,EJ141,NA())</f>
        <v>#N/A</v>
      </c>
      <c r="EK145" s="396" t="e">
        <f>IF(MOD(COUNT($E$141:EK141),12)=1,EK141,NA())</f>
        <v>#N/A</v>
      </c>
      <c r="EL145" s="396" t="e">
        <f>IF(MOD(COUNT($E$141:EL141),12)=1,EL141,NA())</f>
        <v>#N/A</v>
      </c>
      <c r="EM145" s="396" t="e">
        <f>IF(MOD(COUNT($E$141:EM141),12)=1,EM141,NA())</f>
        <v>#N/A</v>
      </c>
      <c r="EN145" s="396" t="e">
        <f>IF(MOD(COUNT($E$141:EN141),12)=1,EN141,NA())</f>
        <v>#N/A</v>
      </c>
      <c r="EO145" s="396" t="e">
        <f>IF(MOD(COUNT($E$141:EO141),12)=1,EO141,NA())</f>
        <v>#N/A</v>
      </c>
      <c r="EP145" s="396" t="e">
        <f>IF(MOD(COUNT($E$141:EP141),12)=1,EP141,NA())</f>
        <v>#N/A</v>
      </c>
      <c r="EQ145" s="396" t="e">
        <f>IF(MOD(COUNT($E$141:EQ141),12)=1,EQ141,NA())</f>
        <v>#N/A</v>
      </c>
      <c r="ER145" s="396" t="e">
        <f>IF(MOD(COUNT($E$141:ER141),12)=1,ER141,NA())</f>
        <v>#N/A</v>
      </c>
      <c r="ES145" s="396">
        <f>IF(MOD(COUNT($E$141:ES141),12)=1,ES141,NA())</f>
        <v>296850</v>
      </c>
      <c r="ET145" s="396" t="e">
        <f>IF(MOD(COUNT($E$141:ET141),12)=1,ET141,NA())</f>
        <v>#N/A</v>
      </c>
      <c r="EU145" s="396" t="e">
        <f>IF(MOD(COUNT($E$141:EU141),12)=1,EU141,NA())</f>
        <v>#N/A</v>
      </c>
      <c r="EV145" s="396" t="e">
        <f>IF(MOD(COUNT($E$141:EV141),12)=1,EV141,NA())</f>
        <v>#N/A</v>
      </c>
      <c r="EW145" s="396" t="e">
        <f>IF(MOD(COUNT($E$141:EW141),12)=1,EW141,NA())</f>
        <v>#N/A</v>
      </c>
      <c r="EX145" s="396" t="e">
        <f>IF(MOD(COUNT($E$141:EX141),12)=1,EX141,NA())</f>
        <v>#N/A</v>
      </c>
      <c r="EY145" s="396" t="e">
        <f>IF(MOD(COUNT($E$141:EY141),12)=1,EY141,NA())</f>
        <v>#N/A</v>
      </c>
      <c r="EZ145" s="396" t="e">
        <f>IF(MOD(COUNT($E$141:EZ141),12)=1,EZ141,NA())</f>
        <v>#N/A</v>
      </c>
      <c r="FA145" s="396" t="e">
        <f>IF(MOD(COUNT($E$141:FA141),12)=1,FA141,NA())</f>
        <v>#N/A</v>
      </c>
      <c r="FB145" s="396" t="e">
        <f>IF(MOD(COUNT($E$141:FB141),12)=1,FB141,NA())</f>
        <v>#N/A</v>
      </c>
      <c r="FC145" s="396" t="e">
        <f>IF(MOD(COUNT($E$141:FC141),12)=1,FC141,NA())</f>
        <v>#N/A</v>
      </c>
      <c r="FD145" s="396" t="e">
        <f>IF(MOD(COUNT($E$141:FD141),12)=1,FD141,NA())</f>
        <v>#N/A</v>
      </c>
      <c r="FE145" s="396" t="e">
        <v>#N/A</v>
      </c>
      <c r="FF145" s="396" t="e">
        <v>#N/A</v>
      </c>
      <c r="FG145" s="396" t="e">
        <v>#N/A</v>
      </c>
      <c r="FH145" s="396" t="e">
        <v>#N/A</v>
      </c>
      <c r="FI145" s="396">
        <v>353575</v>
      </c>
    </row>
    <row r="146" spans="2:165" x14ac:dyDescent="0.3">
      <c r="B146" s="396" t="s">
        <v>1189</v>
      </c>
      <c r="E146" s="396">
        <f>IF(MOD(COUNT($E$142:E142),12)=1,E142,NA())</f>
        <v>233476</v>
      </c>
      <c r="F146" s="396" t="e">
        <f>IF(MOD(COUNT($E$142:F142),12)=1,F142,NA())</f>
        <v>#N/A</v>
      </c>
      <c r="G146" s="396" t="e">
        <f>IF(MOD(COUNT($E$142:G142),12)=1,G142,NA())</f>
        <v>#N/A</v>
      </c>
      <c r="H146" s="396" t="e">
        <f>IF(MOD(COUNT($E$142:H142),12)=1,H142,NA())</f>
        <v>#N/A</v>
      </c>
      <c r="I146" s="396" t="e">
        <f>IF(MOD(COUNT($E$142:I142),12)=1,I142,NA())</f>
        <v>#N/A</v>
      </c>
      <c r="J146" s="396" t="e">
        <f>IF(MOD(COUNT($E$142:J142),12)=1,J142,NA())</f>
        <v>#N/A</v>
      </c>
      <c r="K146" s="396" t="e">
        <f>IF(MOD(COUNT($E$142:K142),12)=1,K142,NA())</f>
        <v>#N/A</v>
      </c>
      <c r="L146" s="396" t="e">
        <f>IF(MOD(COUNT($E$142:L142),12)=1,L142,NA())</f>
        <v>#N/A</v>
      </c>
      <c r="M146" s="396" t="e">
        <f>IF(MOD(COUNT($E$142:M142),12)=1,M142,NA())</f>
        <v>#N/A</v>
      </c>
      <c r="N146" s="396" t="e">
        <f>IF(MOD(COUNT($E$142:N142),12)=1,N142,NA())</f>
        <v>#N/A</v>
      </c>
      <c r="O146" s="396" t="e">
        <f>IF(MOD(COUNT($E$142:O142),12)=1,O142,NA())</f>
        <v>#N/A</v>
      </c>
      <c r="P146" s="396" t="e">
        <f>IF(MOD(COUNT($E$142:P142),12)=1,P142,NA())</f>
        <v>#N/A</v>
      </c>
      <c r="Q146" s="396">
        <f>IF(MOD(COUNT($E$142:Q142),12)=1,Q142,NA())</f>
        <v>164643</v>
      </c>
      <c r="R146" s="396" t="e">
        <f>IF(MOD(COUNT($E$142:R142),12)=1,R142,NA())</f>
        <v>#N/A</v>
      </c>
      <c r="S146" s="396" t="e">
        <f>IF(MOD(COUNT($E$142:S142),12)=1,S142,NA())</f>
        <v>#N/A</v>
      </c>
      <c r="T146" s="396" t="e">
        <f>IF(MOD(COUNT($E$142:T142),12)=1,T142,NA())</f>
        <v>#N/A</v>
      </c>
      <c r="U146" s="396" t="e">
        <f>IF(MOD(COUNT($E$142:U142),12)=1,U142,NA())</f>
        <v>#N/A</v>
      </c>
      <c r="V146" s="396" t="e">
        <f>IF(MOD(COUNT($E$142:V142),12)=1,V142,NA())</f>
        <v>#N/A</v>
      </c>
      <c r="W146" s="396" t="e">
        <f>IF(MOD(COUNT($E$142:W142),12)=1,W142,NA())</f>
        <v>#N/A</v>
      </c>
      <c r="X146" s="396" t="e">
        <f>IF(MOD(COUNT($E$142:X142),12)=1,X142,NA())</f>
        <v>#N/A</v>
      </c>
      <c r="Y146" s="396" t="e">
        <f>IF(MOD(COUNT($E$142:Y142),12)=1,Y142,NA())</f>
        <v>#N/A</v>
      </c>
      <c r="Z146" s="396" t="e">
        <f>IF(MOD(COUNT($E$142:Z142),12)=1,Z142,NA())</f>
        <v>#N/A</v>
      </c>
      <c r="AA146" s="396" t="e">
        <f>IF(MOD(COUNT($E$142:AA142),12)=1,AA142,NA())</f>
        <v>#N/A</v>
      </c>
      <c r="AB146" s="396" t="e">
        <f>IF(MOD(COUNT($E$142:AB142),12)=1,AB142,NA())</f>
        <v>#N/A</v>
      </c>
      <c r="AC146" s="396">
        <f>IF(MOD(COUNT($E$142:AC142),12)=1,AC142,NA())</f>
        <v>150320</v>
      </c>
      <c r="AD146" s="396" t="e">
        <f>IF(MOD(COUNT($E$142:AD142),12)=1,AD142,NA())</f>
        <v>#N/A</v>
      </c>
      <c r="AE146" s="396" t="e">
        <f>IF(MOD(COUNT($E$142:AE142),12)=1,AE142,NA())</f>
        <v>#N/A</v>
      </c>
      <c r="AF146" s="396" t="e">
        <f>IF(MOD(COUNT($E$142:AF142),12)=1,AF142,NA())</f>
        <v>#N/A</v>
      </c>
      <c r="AG146" s="396" t="e">
        <f>IF(MOD(COUNT($E$142:AG142),12)=1,AG142,NA())</f>
        <v>#N/A</v>
      </c>
      <c r="AH146" s="396" t="e">
        <f>IF(MOD(COUNT($E$142:AH142),12)=1,AH142,NA())</f>
        <v>#N/A</v>
      </c>
      <c r="AI146" s="396" t="e">
        <f>IF(MOD(COUNT($E$142:AI142),12)=1,AI142,NA())</f>
        <v>#N/A</v>
      </c>
      <c r="AJ146" s="396" t="e">
        <f>IF(MOD(COUNT($E$142:AJ142),12)=1,AJ142,NA())</f>
        <v>#N/A</v>
      </c>
      <c r="AK146" s="396" t="e">
        <f>IF(MOD(COUNT($E$142:AK142),12)=1,AK142,NA())</f>
        <v>#N/A</v>
      </c>
      <c r="AL146" s="396" t="e">
        <f>IF(MOD(COUNT($E$142:AL142),12)=1,AL142,NA())</f>
        <v>#N/A</v>
      </c>
      <c r="AM146" s="396" t="e">
        <f>IF(MOD(COUNT($E$142:AM142),12)=1,AM142,NA())</f>
        <v>#N/A</v>
      </c>
      <c r="AN146" s="396" t="e">
        <f>IF(MOD(COUNT($E$142:AN142),12)=1,AN142,NA())</f>
        <v>#N/A</v>
      </c>
      <c r="AO146" s="396">
        <f>IF(MOD(COUNT($E$142:AO142),12)=1,AO142,NA())</f>
        <v>133431</v>
      </c>
      <c r="AP146" s="396" t="e">
        <f>IF(MOD(COUNT($E$142:AP142),12)=1,AP142,NA())</f>
        <v>#N/A</v>
      </c>
      <c r="AQ146" s="396" t="e">
        <f>IF(MOD(COUNT($E$142:AQ142),12)=1,AQ142,NA())</f>
        <v>#N/A</v>
      </c>
      <c r="AR146" s="396" t="e">
        <f>IF(MOD(COUNT($E$142:AR142),12)=1,AR142,NA())</f>
        <v>#N/A</v>
      </c>
      <c r="AS146" s="396" t="e">
        <f>IF(MOD(COUNT($E$142:AS142),12)=1,AS142,NA())</f>
        <v>#N/A</v>
      </c>
      <c r="AT146" s="396" t="e">
        <f>IF(MOD(COUNT($E$142:AT142),12)=1,AT142,NA())</f>
        <v>#N/A</v>
      </c>
      <c r="AU146" s="396" t="e">
        <f>IF(MOD(COUNT($E$142:AU142),12)=1,AU142,NA())</f>
        <v>#N/A</v>
      </c>
      <c r="AV146" s="396" t="e">
        <f>IF(MOD(COUNT($E$142:AV142),12)=1,AV142,NA())</f>
        <v>#N/A</v>
      </c>
      <c r="AW146" s="396" t="e">
        <f>IF(MOD(COUNT($E$142:AW142),12)=1,AW142,NA())</f>
        <v>#N/A</v>
      </c>
      <c r="AX146" s="396" t="e">
        <f>IF(MOD(COUNT($E$142:AX142),12)=1,AX142,NA())</f>
        <v>#N/A</v>
      </c>
      <c r="AY146" s="396" t="e">
        <f>IF(MOD(COUNT($E$142:AY142),12)=1,AY142,NA())</f>
        <v>#N/A</v>
      </c>
      <c r="AZ146" s="396" t="e">
        <f>IF(MOD(COUNT($E$142:AZ142),12)=1,AZ142,NA())</f>
        <v>#N/A</v>
      </c>
      <c r="BA146" s="396">
        <f>IF(MOD(COUNT($E$142:BA142),12)=1,BA142,NA())</f>
        <v>138031</v>
      </c>
      <c r="BB146" s="396" t="e">
        <f>IF(MOD(COUNT($E$142:BB142),12)=1,BB142,NA())</f>
        <v>#N/A</v>
      </c>
      <c r="BC146" s="396" t="e">
        <f>IF(MOD(COUNT($E$142:BC142),12)=1,BC142,NA())</f>
        <v>#N/A</v>
      </c>
      <c r="BD146" s="396" t="e">
        <f>IF(MOD(COUNT($E$142:BD142),12)=1,BD142,NA())</f>
        <v>#N/A</v>
      </c>
      <c r="BE146" s="396" t="e">
        <f>IF(MOD(COUNT($E$142:BE142),12)=1,BE142,NA())</f>
        <v>#N/A</v>
      </c>
      <c r="BF146" s="396" t="e">
        <f>IF(MOD(COUNT($E$142:BF142),12)=1,BF142,NA())</f>
        <v>#N/A</v>
      </c>
      <c r="BG146" s="396" t="e">
        <f>IF(MOD(COUNT($E$142:BG142),12)=1,BG142,NA())</f>
        <v>#N/A</v>
      </c>
      <c r="BH146" s="396" t="e">
        <f>IF(MOD(COUNT($E$142:BH142),12)=1,BH142,NA())</f>
        <v>#N/A</v>
      </c>
      <c r="BI146" s="396" t="e">
        <f>IF(MOD(COUNT($E$142:BI142),12)=1,BI142,NA())</f>
        <v>#N/A</v>
      </c>
      <c r="BJ146" s="396" t="e">
        <f>IF(MOD(COUNT($E$142:BJ142),12)=1,BJ142,NA())</f>
        <v>#N/A</v>
      </c>
      <c r="BK146" s="396" t="e">
        <f>IF(MOD(COUNT($E$142:BK142),12)=1,BK142,NA())</f>
        <v>#N/A</v>
      </c>
      <c r="BL146" s="396" t="e">
        <f>IF(MOD(COUNT($E$142:BL142),12)=1,BL142,NA())</f>
        <v>#N/A</v>
      </c>
      <c r="BM146" s="396">
        <f>IF(MOD(COUNT($E$142:BM142),12)=1,BM142,NA())</f>
        <v>168459</v>
      </c>
      <c r="BN146" s="396" t="e">
        <f>IF(MOD(COUNT($E$142:BN142),12)=1,BN142,NA())</f>
        <v>#N/A</v>
      </c>
      <c r="BO146" s="396" t="e">
        <f>IF(MOD(COUNT($E$142:BO142),12)=1,BO142,NA())</f>
        <v>#N/A</v>
      </c>
      <c r="BP146" s="396" t="e">
        <f>IF(MOD(COUNT($E$142:BP142),12)=1,BP142,NA())</f>
        <v>#N/A</v>
      </c>
      <c r="BQ146" s="396" t="e">
        <f>IF(MOD(COUNT($E$142:BQ142),12)=1,BQ142,NA())</f>
        <v>#N/A</v>
      </c>
      <c r="BR146" s="396" t="e">
        <f>IF(MOD(COUNT($E$142:BR142),12)=1,BR142,NA())</f>
        <v>#N/A</v>
      </c>
      <c r="BS146" s="396" t="e">
        <f>IF(MOD(COUNT($E$142:BS142),12)=1,BS142,NA())</f>
        <v>#N/A</v>
      </c>
      <c r="BT146" s="396" t="e">
        <f>IF(MOD(COUNT($E$142:BT142),12)=1,BT142,NA())</f>
        <v>#N/A</v>
      </c>
      <c r="BU146" s="396" t="e">
        <f>IF(MOD(COUNT($E$142:BU142),12)=1,BU142,NA())</f>
        <v>#N/A</v>
      </c>
      <c r="BV146" s="396" t="e">
        <f>IF(MOD(COUNT($E$142:BV142),12)=1,BV142,NA())</f>
        <v>#N/A</v>
      </c>
      <c r="BW146" s="396" t="e">
        <f>IF(MOD(COUNT($E$142:BW142),12)=1,BW142,NA())</f>
        <v>#N/A</v>
      </c>
      <c r="BX146" s="396" t="e">
        <f>IF(MOD(COUNT($E$142:BX142),12)=1,BX142,NA())</f>
        <v>#N/A</v>
      </c>
      <c r="BY146" s="396">
        <f>IF(MOD(COUNT($E$142:BY142),12)=1,BY142,NA())</f>
        <v>188103</v>
      </c>
      <c r="BZ146" s="396" t="e">
        <f>IF(MOD(COUNT($E$142:BZ142),12)=1,BZ142,NA())</f>
        <v>#N/A</v>
      </c>
      <c r="CA146" s="396" t="e">
        <f>IF(MOD(COUNT($E$142:CA142),12)=1,CA142,NA())</f>
        <v>#N/A</v>
      </c>
      <c r="CB146" s="396" t="e">
        <f>IF(MOD(COUNT($E$142:CB142),12)=1,CB142,NA())</f>
        <v>#N/A</v>
      </c>
      <c r="CC146" s="396" t="e">
        <f>IF(MOD(COUNT($E$142:CC142),12)=1,CC142,NA())</f>
        <v>#N/A</v>
      </c>
      <c r="CD146" s="396" t="e">
        <f>IF(MOD(COUNT($E$142:CD142),12)=1,CD142,NA())</f>
        <v>#N/A</v>
      </c>
      <c r="CE146" s="396" t="e">
        <f>IF(MOD(COUNT($E$142:CE142),12)=1,CE142,NA())</f>
        <v>#N/A</v>
      </c>
      <c r="CF146" s="396" t="e">
        <f>IF(MOD(COUNT($E$142:CF142),12)=1,CF142,NA())</f>
        <v>#N/A</v>
      </c>
      <c r="CG146" s="396" t="e">
        <f>IF(MOD(COUNT($E$142:CG142),12)=1,CG142,NA())</f>
        <v>#N/A</v>
      </c>
      <c r="CH146" s="396" t="e">
        <f>IF(MOD(COUNT($E$142:CH142),12)=1,CH142,NA())</f>
        <v>#N/A</v>
      </c>
      <c r="CI146" s="396" t="e">
        <f>IF(MOD(COUNT($E$142:CI142),12)=1,CI142,NA())</f>
        <v>#N/A</v>
      </c>
      <c r="CJ146" s="396" t="e">
        <f>IF(MOD(COUNT($E$142:CJ142),12)=1,CJ142,NA())</f>
        <v>#N/A</v>
      </c>
      <c r="CK146" s="396">
        <f>IF(MOD(COUNT($E$142:CK142),12)=1,CK142,NA())</f>
        <v>207244</v>
      </c>
      <c r="CL146" s="396" t="e">
        <f>IF(MOD(COUNT($E$142:CL142),12)=1,CL142,NA())</f>
        <v>#N/A</v>
      </c>
      <c r="CM146" s="396" t="e">
        <f>IF(MOD(COUNT($E$142:CM142),12)=1,CM142,NA())</f>
        <v>#N/A</v>
      </c>
      <c r="CN146" s="396" t="e">
        <f>IF(MOD(COUNT($E$142:CN142),12)=1,CN142,NA())</f>
        <v>#N/A</v>
      </c>
      <c r="CO146" s="396" t="e">
        <f>IF(MOD(COUNT($E$142:CO142),12)=1,CO142,NA())</f>
        <v>#N/A</v>
      </c>
      <c r="CP146" s="396" t="e">
        <f>IF(MOD(COUNT($E$142:CP142),12)=1,CP142,NA())</f>
        <v>#N/A</v>
      </c>
      <c r="CQ146" s="396" t="e">
        <f>IF(MOD(COUNT($E$142:CQ142),12)=1,CQ142,NA())</f>
        <v>#N/A</v>
      </c>
      <c r="CR146" s="396" t="e">
        <f>IF(MOD(COUNT($E$142:CR142),12)=1,CR142,NA())</f>
        <v>#N/A</v>
      </c>
      <c r="CS146" s="396" t="e">
        <f>IF(MOD(COUNT($E$142:CS142),12)=1,CS142,NA())</f>
        <v>#N/A</v>
      </c>
      <c r="CT146" s="396" t="e">
        <f>IF(MOD(COUNT($E$142:CT142),12)=1,CT142,NA())</f>
        <v>#N/A</v>
      </c>
      <c r="CU146" s="396" t="e">
        <f>IF(MOD(COUNT($E$142:CU142),12)=1,CU142,NA())</f>
        <v>#N/A</v>
      </c>
      <c r="CV146" s="396" t="e">
        <f>IF(MOD(COUNT($E$142:CV142),12)=1,CV142,NA())</f>
        <v>#N/A</v>
      </c>
      <c r="CW146" s="396">
        <f>IF(MOD(COUNT($E$142:CW142),12)=1,CW142,NA())</f>
        <v>209585</v>
      </c>
      <c r="CX146" s="396" t="e">
        <f>IF(MOD(COUNT($E$142:CX142),12)=1,CX142,NA())</f>
        <v>#N/A</v>
      </c>
      <c r="CY146" s="396" t="e">
        <f>IF(MOD(COUNT($E$142:CY142),12)=1,CY142,NA())</f>
        <v>#N/A</v>
      </c>
      <c r="CZ146" s="396" t="e">
        <f>IF(MOD(COUNT($E$142:CZ142),12)=1,CZ142,NA())</f>
        <v>#N/A</v>
      </c>
      <c r="DA146" s="396" t="e">
        <f>IF(MOD(COUNT($E$142:DA142),12)=1,DA142,NA())</f>
        <v>#N/A</v>
      </c>
      <c r="DB146" s="396" t="e">
        <f>IF(MOD(COUNT($E$142:DB142),12)=1,DB142,NA())</f>
        <v>#N/A</v>
      </c>
      <c r="DC146" s="396" t="e">
        <f>IF(MOD(COUNT($E$142:DC142),12)=1,DC142,NA())</f>
        <v>#N/A</v>
      </c>
      <c r="DD146" s="396" t="e">
        <f>IF(MOD(COUNT($E$142:DD142),12)=1,DD142,NA())</f>
        <v>#N/A</v>
      </c>
      <c r="DE146" s="396" t="e">
        <f>IF(MOD(COUNT($E$142:DE142),12)=1,DE142,NA())</f>
        <v>#N/A</v>
      </c>
      <c r="DF146" s="396" t="e">
        <f>IF(MOD(COUNT($E$142:DF142),12)=1,DF142,NA())</f>
        <v>#N/A</v>
      </c>
      <c r="DG146" s="396" t="e">
        <f>IF(MOD(COUNT($E$142:DG142),12)=1,DG142,NA())</f>
        <v>#N/A</v>
      </c>
      <c r="DH146" s="396" t="e">
        <f>IF(MOD(COUNT($E$142:DH142),12)=1,DH142,NA())</f>
        <v>#N/A</v>
      </c>
      <c r="DI146" s="396">
        <f>IF(MOD(COUNT($E$142:DI142),12)=1,DI142,NA())</f>
        <v>220461</v>
      </c>
      <c r="DJ146" s="396" t="e">
        <f>IF(MOD(COUNT($E$142:DJ142),12)=1,DJ142,NA())</f>
        <v>#N/A</v>
      </c>
      <c r="DK146" s="396" t="e">
        <f>IF(MOD(COUNT($E$142:DK142),12)=1,DK142,NA())</f>
        <v>#N/A</v>
      </c>
      <c r="DL146" s="396" t="e">
        <f>IF(MOD(COUNT($E$142:DL142),12)=1,DL142,NA())</f>
        <v>#N/A</v>
      </c>
      <c r="DM146" s="396" t="e">
        <f>IF(MOD(COUNT($E$142:DM142),12)=1,DM142,NA())</f>
        <v>#N/A</v>
      </c>
      <c r="DN146" s="396" t="e">
        <f>IF(MOD(COUNT($E$142:DN142),12)=1,DN142,NA())</f>
        <v>#N/A</v>
      </c>
      <c r="DO146" s="396" t="e">
        <f>IF(MOD(COUNT($E$142:DO142),12)=1,DO142,NA())</f>
        <v>#N/A</v>
      </c>
      <c r="DP146" s="396" t="e">
        <f>IF(MOD(COUNT($E$142:DP142),12)=1,DP142,NA())</f>
        <v>#N/A</v>
      </c>
      <c r="DQ146" s="396" t="e">
        <f>IF(MOD(COUNT($E$142:DQ142),12)=1,DQ142,NA())</f>
        <v>#N/A</v>
      </c>
      <c r="DR146" s="396" t="e">
        <f>IF(MOD(COUNT($E$142:DR142),12)=1,DR142,NA())</f>
        <v>#N/A</v>
      </c>
      <c r="DS146" s="396" t="e">
        <f>IF(MOD(COUNT($E$142:DS142),12)=1,DS142,NA())</f>
        <v>#N/A</v>
      </c>
      <c r="DT146" s="396" t="e">
        <f>IF(MOD(COUNT($E$142:DT142),12)=1,DT142,NA())</f>
        <v>#N/A</v>
      </c>
      <c r="DU146" s="396">
        <f>IF(MOD(COUNT($E$142:DU142),12)=1,DU142,NA())</f>
        <v>231646</v>
      </c>
      <c r="DV146" s="396" t="e">
        <f>IF(MOD(COUNT($E$142:DV142),12)=1,DV142,NA())</f>
        <v>#N/A</v>
      </c>
      <c r="DW146" s="396" t="e">
        <f>IF(MOD(COUNT($E$142:DW142),12)=1,DW142,NA())</f>
        <v>#N/A</v>
      </c>
      <c r="DX146" s="396" t="e">
        <f>IF(MOD(COUNT($E$142:DX142),12)=1,DX142,NA())</f>
        <v>#N/A</v>
      </c>
      <c r="DY146" s="396" t="e">
        <f>IF(MOD(COUNT($E$142:DY142),12)=1,DY142,NA())</f>
        <v>#N/A</v>
      </c>
      <c r="DZ146" s="396" t="e">
        <f>IF(MOD(COUNT($E$142:DZ142),12)=1,DZ142,NA())</f>
        <v>#N/A</v>
      </c>
      <c r="EA146" s="396" t="e">
        <f>IF(MOD(COUNT($E$142:EA142),12)=1,EA142,NA())</f>
        <v>#N/A</v>
      </c>
      <c r="EB146" s="396" t="e">
        <f>IF(MOD(COUNT($E$142:EB142),12)=1,EB142,NA())</f>
        <v>#N/A</v>
      </c>
      <c r="EC146" s="396" t="e">
        <f>IF(MOD(COUNT($E$142:EC142),12)=1,EC142,NA())</f>
        <v>#N/A</v>
      </c>
      <c r="ED146" s="396" t="e">
        <f>IF(MOD(COUNT($E$142:ED142),12)=1,ED142,NA())</f>
        <v>#N/A</v>
      </c>
      <c r="EE146" s="396" t="e">
        <f>IF(MOD(COUNT($E$142:EE142),12)=1,EE142,NA())</f>
        <v>#N/A</v>
      </c>
      <c r="EF146" s="396" t="e">
        <f>IF(MOD(COUNT($E$142:EF142),12)=1,EF142,NA())</f>
        <v>#N/A</v>
      </c>
      <c r="EG146" s="396">
        <f>IF(MOD(COUNT($E$142:EG142),12)=1,EG142,NA())</f>
        <v>240450</v>
      </c>
      <c r="EH146" s="396" t="e">
        <f>IF(MOD(COUNT($E$142:EH142),12)=1,EH142,NA())</f>
        <v>#N/A</v>
      </c>
      <c r="EI146" s="396" t="e">
        <f>IF(MOD(COUNT($E$142:EI142),12)=1,EI142,NA())</f>
        <v>#N/A</v>
      </c>
      <c r="EJ146" s="396" t="e">
        <f>IF(MOD(COUNT($E$142:EJ142),12)=1,EJ142,NA())</f>
        <v>#N/A</v>
      </c>
      <c r="EK146" s="396" t="e">
        <f>IF(MOD(COUNT($E$142:EK142),12)=1,EK142,NA())</f>
        <v>#N/A</v>
      </c>
      <c r="EL146" s="396" t="e">
        <f>IF(MOD(COUNT($E$142:EL142),12)=1,EL142,NA())</f>
        <v>#N/A</v>
      </c>
      <c r="EM146" s="396" t="e">
        <f>IF(MOD(COUNT($E$142:EM142),12)=1,EM142,NA())</f>
        <v>#N/A</v>
      </c>
      <c r="EN146" s="396" t="e">
        <f>IF(MOD(COUNT($E$142:EN142),12)=1,EN142,NA())</f>
        <v>#N/A</v>
      </c>
      <c r="EO146" s="396" t="e">
        <f>IF(MOD(COUNT($E$142:EO142),12)=1,EO142,NA())</f>
        <v>#N/A</v>
      </c>
      <c r="EP146" s="396" t="e">
        <f>IF(MOD(COUNT($E$142:EP142),12)=1,EP142,NA())</f>
        <v>#N/A</v>
      </c>
      <c r="EQ146" s="396" t="e">
        <f>IF(MOD(COUNT($E$142:EQ142),12)=1,EQ142,NA())</f>
        <v>#N/A</v>
      </c>
      <c r="ER146" s="396" t="e">
        <f>IF(MOD(COUNT($E$142:ER142),12)=1,ER142,NA())</f>
        <v>#N/A</v>
      </c>
      <c r="ES146" s="396">
        <f>IF(MOD(COUNT($E$142:ES142),12)=1,ES142,NA())</f>
        <v>258610</v>
      </c>
      <c r="ET146" s="396" t="e">
        <f>IF(MOD(COUNT($E$142:ET142),12)=1,ET142,NA())</f>
        <v>#N/A</v>
      </c>
      <c r="EU146" s="396" t="e">
        <f>IF(MOD(COUNT($E$142:EU142),12)=1,EU142,NA())</f>
        <v>#N/A</v>
      </c>
      <c r="EV146" s="396" t="e">
        <f>IF(MOD(COUNT($E$142:EV142),12)=1,EV142,NA())</f>
        <v>#N/A</v>
      </c>
      <c r="EW146" s="396" t="e">
        <f>IF(MOD(COUNT($E$142:EW142),12)=1,EW142,NA())</f>
        <v>#N/A</v>
      </c>
      <c r="EX146" s="396" t="e">
        <f>IF(MOD(COUNT($E$142:EX142),12)=1,EX142,NA())</f>
        <v>#N/A</v>
      </c>
      <c r="EY146" s="396" t="e">
        <f>IF(MOD(COUNT($E$142:EY142),12)=1,EY142,NA())</f>
        <v>#N/A</v>
      </c>
      <c r="EZ146" s="396" t="e">
        <f>IF(MOD(COUNT($E$142:EZ142),12)=1,EZ142,NA())</f>
        <v>#N/A</v>
      </c>
      <c r="FA146" s="396" t="e">
        <f>IF(MOD(COUNT($E$142:FA142),12)=1,FA142,NA())</f>
        <v>#N/A</v>
      </c>
      <c r="FB146" s="396" t="e">
        <f>IF(MOD(COUNT($E$142:FB142),12)=1,FB142,NA())</f>
        <v>#N/A</v>
      </c>
      <c r="FC146" s="396" t="e">
        <f>IF(MOD(COUNT($E$142:FC142),12)=1,FC142,NA())</f>
        <v>#N/A</v>
      </c>
      <c r="FD146" s="396" t="e">
        <f>IF(MOD(COUNT($E$142:FD142),12)=1,FD142,NA())</f>
        <v>#N/A</v>
      </c>
      <c r="FE146" s="396" t="e">
        <v>#N/A</v>
      </c>
      <c r="FF146" s="396" t="e">
        <v>#N/A</v>
      </c>
      <c r="FG146" s="396" t="e">
        <v>#N/A</v>
      </c>
      <c r="FH146" s="396" t="e">
        <v>#N/A</v>
      </c>
      <c r="FI146" s="396">
        <v>301744</v>
      </c>
    </row>
    <row r="178" spans="1:316" x14ac:dyDescent="0.3">
      <c r="A178" s="7" t="s">
        <v>1188</v>
      </c>
      <c r="B178" s="396" t="s">
        <v>1187</v>
      </c>
      <c r="E178" s="396">
        <f t="shared" ref="E178:BP178" si="3">YEAR(E179)</f>
        <v>1996</v>
      </c>
      <c r="F178" s="396">
        <f t="shared" si="3"/>
        <v>1996</v>
      </c>
      <c r="G178" s="396">
        <f t="shared" si="3"/>
        <v>1996</v>
      </c>
      <c r="H178" s="396">
        <f t="shared" si="3"/>
        <v>1996</v>
      </c>
      <c r="I178" s="396">
        <f t="shared" si="3"/>
        <v>1996</v>
      </c>
      <c r="J178" s="396">
        <f t="shared" si="3"/>
        <v>1996</v>
      </c>
      <c r="K178" s="396">
        <f t="shared" si="3"/>
        <v>1996</v>
      </c>
      <c r="L178" s="396">
        <f t="shared" si="3"/>
        <v>1996</v>
      </c>
      <c r="M178" s="396">
        <f t="shared" si="3"/>
        <v>1996</v>
      </c>
      <c r="N178" s="396">
        <f t="shared" si="3"/>
        <v>1996</v>
      </c>
      <c r="O178" s="396">
        <f t="shared" si="3"/>
        <v>1996</v>
      </c>
      <c r="P178" s="396">
        <f t="shared" si="3"/>
        <v>1996</v>
      </c>
      <c r="Q178" s="396">
        <f t="shared" si="3"/>
        <v>1997</v>
      </c>
      <c r="R178" s="396">
        <f t="shared" si="3"/>
        <v>1997</v>
      </c>
      <c r="S178" s="396">
        <f t="shared" si="3"/>
        <v>1997</v>
      </c>
      <c r="T178" s="396">
        <f t="shared" si="3"/>
        <v>1997</v>
      </c>
      <c r="U178" s="396">
        <f t="shared" si="3"/>
        <v>1997</v>
      </c>
      <c r="V178" s="396">
        <f t="shared" si="3"/>
        <v>1997</v>
      </c>
      <c r="W178" s="396">
        <f t="shared" si="3"/>
        <v>1997</v>
      </c>
      <c r="X178" s="396">
        <f t="shared" si="3"/>
        <v>1997</v>
      </c>
      <c r="Y178" s="396">
        <f t="shared" si="3"/>
        <v>1997</v>
      </c>
      <c r="Z178" s="396">
        <f t="shared" si="3"/>
        <v>1997</v>
      </c>
      <c r="AA178" s="396">
        <f t="shared" si="3"/>
        <v>1997</v>
      </c>
      <c r="AB178" s="396">
        <f t="shared" si="3"/>
        <v>1997</v>
      </c>
      <c r="AC178" s="396">
        <f t="shared" si="3"/>
        <v>1998</v>
      </c>
      <c r="AD178" s="396">
        <f t="shared" si="3"/>
        <v>1998</v>
      </c>
      <c r="AE178" s="396">
        <f t="shared" si="3"/>
        <v>1998</v>
      </c>
      <c r="AF178" s="396">
        <f t="shared" si="3"/>
        <v>1998</v>
      </c>
      <c r="AG178" s="396">
        <f t="shared" si="3"/>
        <v>1998</v>
      </c>
      <c r="AH178" s="396">
        <f t="shared" si="3"/>
        <v>1998</v>
      </c>
      <c r="AI178" s="396">
        <f t="shared" si="3"/>
        <v>1998</v>
      </c>
      <c r="AJ178" s="396">
        <f t="shared" si="3"/>
        <v>1998</v>
      </c>
      <c r="AK178" s="396">
        <f t="shared" si="3"/>
        <v>1998</v>
      </c>
      <c r="AL178" s="396">
        <f t="shared" si="3"/>
        <v>1998</v>
      </c>
      <c r="AM178" s="396">
        <f t="shared" si="3"/>
        <v>1998</v>
      </c>
      <c r="AN178" s="396">
        <f t="shared" si="3"/>
        <v>1998</v>
      </c>
      <c r="AO178" s="396">
        <f t="shared" si="3"/>
        <v>1999</v>
      </c>
      <c r="AP178" s="396">
        <f t="shared" si="3"/>
        <v>1999</v>
      </c>
      <c r="AQ178" s="396">
        <f t="shared" si="3"/>
        <v>1999</v>
      </c>
      <c r="AR178" s="396">
        <f t="shared" si="3"/>
        <v>1999</v>
      </c>
      <c r="AS178" s="396">
        <f t="shared" si="3"/>
        <v>1999</v>
      </c>
      <c r="AT178" s="396">
        <f t="shared" si="3"/>
        <v>1999</v>
      </c>
      <c r="AU178" s="396">
        <f t="shared" si="3"/>
        <v>1999</v>
      </c>
      <c r="AV178" s="396">
        <f t="shared" si="3"/>
        <v>1999</v>
      </c>
      <c r="AW178" s="396">
        <f t="shared" si="3"/>
        <v>1999</v>
      </c>
      <c r="AX178" s="396">
        <f t="shared" si="3"/>
        <v>1999</v>
      </c>
      <c r="AY178" s="396">
        <f t="shared" si="3"/>
        <v>1999</v>
      </c>
      <c r="AZ178" s="396">
        <f t="shared" si="3"/>
        <v>1999</v>
      </c>
      <c r="BA178" s="396">
        <f t="shared" si="3"/>
        <v>2000</v>
      </c>
      <c r="BB178" s="396">
        <f t="shared" si="3"/>
        <v>2000</v>
      </c>
      <c r="BC178" s="396">
        <f t="shared" si="3"/>
        <v>2000</v>
      </c>
      <c r="BD178" s="396">
        <f t="shared" si="3"/>
        <v>2000</v>
      </c>
      <c r="BE178" s="396">
        <f t="shared" si="3"/>
        <v>2000</v>
      </c>
      <c r="BF178" s="396">
        <f t="shared" si="3"/>
        <v>2000</v>
      </c>
      <c r="BG178" s="396">
        <f t="shared" si="3"/>
        <v>2000</v>
      </c>
      <c r="BH178" s="396">
        <f t="shared" si="3"/>
        <v>2000</v>
      </c>
      <c r="BI178" s="396">
        <f t="shared" si="3"/>
        <v>2000</v>
      </c>
      <c r="BJ178" s="396">
        <f t="shared" si="3"/>
        <v>2000</v>
      </c>
      <c r="BK178" s="396">
        <f t="shared" si="3"/>
        <v>2000</v>
      </c>
      <c r="BL178" s="396">
        <f t="shared" si="3"/>
        <v>2000</v>
      </c>
      <c r="BM178" s="396">
        <f t="shared" si="3"/>
        <v>2001</v>
      </c>
      <c r="BN178" s="396">
        <f t="shared" si="3"/>
        <v>2001</v>
      </c>
      <c r="BO178" s="396">
        <f t="shared" si="3"/>
        <v>2001</v>
      </c>
      <c r="BP178" s="396">
        <f t="shared" si="3"/>
        <v>2001</v>
      </c>
      <c r="BQ178" s="396">
        <f t="shared" ref="BQ178:EB178" si="4">YEAR(BQ179)</f>
        <v>2001</v>
      </c>
      <c r="BR178" s="396">
        <f t="shared" si="4"/>
        <v>2001</v>
      </c>
      <c r="BS178" s="396">
        <f t="shared" si="4"/>
        <v>2001</v>
      </c>
      <c r="BT178" s="396">
        <f t="shared" si="4"/>
        <v>2001</v>
      </c>
      <c r="BU178" s="396">
        <f t="shared" si="4"/>
        <v>2001</v>
      </c>
      <c r="BV178" s="396">
        <f t="shared" si="4"/>
        <v>2001</v>
      </c>
      <c r="BW178" s="396">
        <f t="shared" si="4"/>
        <v>2001</v>
      </c>
      <c r="BX178" s="396">
        <f t="shared" si="4"/>
        <v>2001</v>
      </c>
      <c r="BY178" s="396">
        <f t="shared" si="4"/>
        <v>2002</v>
      </c>
      <c r="BZ178" s="396">
        <f t="shared" si="4"/>
        <v>2002</v>
      </c>
      <c r="CA178" s="396">
        <f t="shared" si="4"/>
        <v>2002</v>
      </c>
      <c r="CB178" s="396">
        <f t="shared" si="4"/>
        <v>2002</v>
      </c>
      <c r="CC178" s="396">
        <f t="shared" si="4"/>
        <v>2002</v>
      </c>
      <c r="CD178" s="396">
        <f t="shared" si="4"/>
        <v>2002</v>
      </c>
      <c r="CE178" s="396">
        <f t="shared" si="4"/>
        <v>2002</v>
      </c>
      <c r="CF178" s="396">
        <f t="shared" si="4"/>
        <v>2002</v>
      </c>
      <c r="CG178" s="396">
        <f t="shared" si="4"/>
        <v>2002</v>
      </c>
      <c r="CH178" s="396">
        <f t="shared" si="4"/>
        <v>2002</v>
      </c>
      <c r="CI178" s="396">
        <f t="shared" si="4"/>
        <v>2002</v>
      </c>
      <c r="CJ178" s="396">
        <f t="shared" si="4"/>
        <v>2002</v>
      </c>
      <c r="CK178" s="396">
        <f t="shared" si="4"/>
        <v>2003</v>
      </c>
      <c r="CL178" s="396">
        <f t="shared" si="4"/>
        <v>2003</v>
      </c>
      <c r="CM178" s="396">
        <f t="shared" si="4"/>
        <v>2003</v>
      </c>
      <c r="CN178" s="396">
        <f t="shared" si="4"/>
        <v>2003</v>
      </c>
      <c r="CO178" s="396">
        <f t="shared" si="4"/>
        <v>2003</v>
      </c>
      <c r="CP178" s="396">
        <f t="shared" si="4"/>
        <v>2003</v>
      </c>
      <c r="CQ178" s="396">
        <f t="shared" si="4"/>
        <v>2003</v>
      </c>
      <c r="CR178" s="396">
        <f t="shared" si="4"/>
        <v>2003</v>
      </c>
      <c r="CS178" s="396">
        <f t="shared" si="4"/>
        <v>2003</v>
      </c>
      <c r="CT178" s="396">
        <f t="shared" si="4"/>
        <v>2003</v>
      </c>
      <c r="CU178" s="396">
        <f t="shared" si="4"/>
        <v>2003</v>
      </c>
      <c r="CV178" s="396">
        <f t="shared" si="4"/>
        <v>2003</v>
      </c>
      <c r="CW178" s="396">
        <f t="shared" si="4"/>
        <v>2004</v>
      </c>
      <c r="CX178" s="396">
        <f t="shared" si="4"/>
        <v>2004</v>
      </c>
      <c r="CY178" s="396">
        <f t="shared" si="4"/>
        <v>2004</v>
      </c>
      <c r="CZ178" s="396">
        <f t="shared" si="4"/>
        <v>2004</v>
      </c>
      <c r="DA178" s="396">
        <f t="shared" si="4"/>
        <v>2004</v>
      </c>
      <c r="DB178" s="396">
        <f t="shared" si="4"/>
        <v>2004</v>
      </c>
      <c r="DC178" s="396">
        <f t="shared" si="4"/>
        <v>2004</v>
      </c>
      <c r="DD178" s="396">
        <f t="shared" si="4"/>
        <v>2004</v>
      </c>
      <c r="DE178" s="396">
        <f t="shared" si="4"/>
        <v>2004</v>
      </c>
      <c r="DF178" s="396">
        <f t="shared" si="4"/>
        <v>2004</v>
      </c>
      <c r="DG178" s="396">
        <f t="shared" si="4"/>
        <v>2004</v>
      </c>
      <c r="DH178" s="396">
        <f t="shared" si="4"/>
        <v>2004</v>
      </c>
      <c r="DI178" s="396">
        <f t="shared" si="4"/>
        <v>2005</v>
      </c>
      <c r="DJ178" s="396">
        <f t="shared" si="4"/>
        <v>2005</v>
      </c>
      <c r="DK178" s="396">
        <f t="shared" si="4"/>
        <v>2005</v>
      </c>
      <c r="DL178" s="396">
        <f t="shared" si="4"/>
        <v>2005</v>
      </c>
      <c r="DM178" s="396">
        <f t="shared" si="4"/>
        <v>2005</v>
      </c>
      <c r="DN178" s="396">
        <f t="shared" si="4"/>
        <v>2005</v>
      </c>
      <c r="DO178" s="396">
        <f t="shared" si="4"/>
        <v>2005</v>
      </c>
      <c r="DP178" s="396">
        <f t="shared" si="4"/>
        <v>2005</v>
      </c>
      <c r="DQ178" s="396">
        <f t="shared" si="4"/>
        <v>2005</v>
      </c>
      <c r="DR178" s="396">
        <f t="shared" si="4"/>
        <v>2005</v>
      </c>
      <c r="DS178" s="396">
        <f t="shared" si="4"/>
        <v>2005</v>
      </c>
      <c r="DT178" s="396">
        <f t="shared" si="4"/>
        <v>2005</v>
      </c>
      <c r="DU178" s="396">
        <f t="shared" si="4"/>
        <v>2006</v>
      </c>
      <c r="DV178" s="396">
        <f t="shared" si="4"/>
        <v>2006</v>
      </c>
      <c r="DW178" s="396">
        <f t="shared" si="4"/>
        <v>2006</v>
      </c>
      <c r="DX178" s="396">
        <f t="shared" si="4"/>
        <v>2006</v>
      </c>
      <c r="DY178" s="396">
        <f t="shared" si="4"/>
        <v>2006</v>
      </c>
      <c r="DZ178" s="396">
        <f t="shared" si="4"/>
        <v>2006</v>
      </c>
      <c r="EA178" s="396">
        <f t="shared" si="4"/>
        <v>2006</v>
      </c>
      <c r="EB178" s="396">
        <f t="shared" si="4"/>
        <v>2006</v>
      </c>
      <c r="EC178" s="396">
        <f t="shared" ref="EC178:GN178" si="5">YEAR(EC179)</f>
        <v>2006</v>
      </c>
      <c r="ED178" s="396">
        <f t="shared" si="5"/>
        <v>2006</v>
      </c>
      <c r="EE178" s="396">
        <f t="shared" si="5"/>
        <v>2006</v>
      </c>
      <c r="EF178" s="396">
        <f t="shared" si="5"/>
        <v>2006</v>
      </c>
      <c r="EG178" s="396">
        <f t="shared" si="5"/>
        <v>2007</v>
      </c>
      <c r="EH178" s="396">
        <f t="shared" si="5"/>
        <v>2007</v>
      </c>
      <c r="EI178" s="396">
        <f t="shared" si="5"/>
        <v>2007</v>
      </c>
      <c r="EJ178" s="396">
        <f t="shared" si="5"/>
        <v>2007</v>
      </c>
      <c r="EK178" s="396">
        <f t="shared" si="5"/>
        <v>2007</v>
      </c>
      <c r="EL178" s="396">
        <f t="shared" si="5"/>
        <v>2007</v>
      </c>
      <c r="EM178" s="396">
        <f t="shared" si="5"/>
        <v>2007</v>
      </c>
      <c r="EN178" s="396">
        <f t="shared" si="5"/>
        <v>2007</v>
      </c>
      <c r="EO178" s="396">
        <f t="shared" si="5"/>
        <v>2007</v>
      </c>
      <c r="EP178" s="396">
        <f t="shared" si="5"/>
        <v>2007</v>
      </c>
      <c r="EQ178" s="396">
        <f t="shared" si="5"/>
        <v>2007</v>
      </c>
      <c r="ER178" s="396">
        <f t="shared" si="5"/>
        <v>2007</v>
      </c>
      <c r="ES178" s="396">
        <f t="shared" si="5"/>
        <v>2008</v>
      </c>
      <c r="ET178" s="396">
        <f t="shared" si="5"/>
        <v>2008</v>
      </c>
      <c r="EU178" s="396">
        <f t="shared" si="5"/>
        <v>2008</v>
      </c>
      <c r="EV178" s="396">
        <f t="shared" si="5"/>
        <v>2008</v>
      </c>
      <c r="EW178" s="396">
        <f t="shared" si="5"/>
        <v>2008</v>
      </c>
      <c r="EX178" s="396">
        <f t="shared" si="5"/>
        <v>2008</v>
      </c>
      <c r="EY178" s="396">
        <f t="shared" si="5"/>
        <v>2008</v>
      </c>
      <c r="EZ178" s="396">
        <f t="shared" si="5"/>
        <v>2008</v>
      </c>
      <c r="FA178" s="396">
        <f t="shared" si="5"/>
        <v>2008</v>
      </c>
      <c r="FB178" s="396">
        <f t="shared" si="5"/>
        <v>2008</v>
      </c>
      <c r="FC178" s="396">
        <f t="shared" si="5"/>
        <v>2008</v>
      </c>
      <c r="FD178" s="396">
        <f t="shared" si="5"/>
        <v>2008</v>
      </c>
      <c r="FE178" s="396">
        <f t="shared" si="5"/>
        <v>2009</v>
      </c>
      <c r="FF178" s="396">
        <f t="shared" si="5"/>
        <v>2009</v>
      </c>
      <c r="FG178" s="396">
        <f t="shared" si="5"/>
        <v>2009</v>
      </c>
      <c r="FH178" s="396">
        <f t="shared" si="5"/>
        <v>2009</v>
      </c>
      <c r="FI178" s="396">
        <f t="shared" si="5"/>
        <v>2009</v>
      </c>
      <c r="FJ178" s="396">
        <f t="shared" si="5"/>
        <v>2009</v>
      </c>
      <c r="FK178" s="396">
        <f t="shared" si="5"/>
        <v>2009</v>
      </c>
      <c r="FL178" s="396">
        <f t="shared" si="5"/>
        <v>2009</v>
      </c>
      <c r="FM178" s="396">
        <f t="shared" si="5"/>
        <v>2009</v>
      </c>
      <c r="FN178" s="396">
        <f t="shared" si="5"/>
        <v>2009</v>
      </c>
      <c r="FO178" s="396">
        <f t="shared" si="5"/>
        <v>2009</v>
      </c>
      <c r="FP178" s="396">
        <f t="shared" si="5"/>
        <v>2009</v>
      </c>
      <c r="FQ178" s="396">
        <f t="shared" si="5"/>
        <v>2010</v>
      </c>
      <c r="FR178" s="396">
        <f t="shared" si="5"/>
        <v>2010</v>
      </c>
      <c r="FS178" s="396">
        <f t="shared" si="5"/>
        <v>2010</v>
      </c>
      <c r="FT178" s="396">
        <f t="shared" si="5"/>
        <v>2010</v>
      </c>
      <c r="FU178" s="396">
        <f t="shared" si="5"/>
        <v>2010</v>
      </c>
      <c r="FV178" s="396">
        <f t="shared" si="5"/>
        <v>2010</v>
      </c>
      <c r="FW178" s="396">
        <f t="shared" si="5"/>
        <v>2010</v>
      </c>
      <c r="FX178" s="396">
        <f t="shared" si="5"/>
        <v>2010</v>
      </c>
      <c r="FY178" s="396">
        <f t="shared" si="5"/>
        <v>2010</v>
      </c>
      <c r="FZ178" s="396">
        <f t="shared" si="5"/>
        <v>2010</v>
      </c>
      <c r="GA178" s="396">
        <f t="shared" si="5"/>
        <v>2010</v>
      </c>
      <c r="GB178" s="396">
        <f t="shared" si="5"/>
        <v>2010</v>
      </c>
      <c r="GC178" s="396">
        <f t="shared" si="5"/>
        <v>2011</v>
      </c>
      <c r="GD178" s="396">
        <f t="shared" si="5"/>
        <v>2011</v>
      </c>
      <c r="GE178" s="396">
        <f t="shared" si="5"/>
        <v>2011</v>
      </c>
      <c r="GF178" s="396">
        <f t="shared" si="5"/>
        <v>2011</v>
      </c>
      <c r="GG178" s="396">
        <f t="shared" si="5"/>
        <v>2011</v>
      </c>
      <c r="GH178" s="396">
        <f t="shared" si="5"/>
        <v>2011</v>
      </c>
      <c r="GI178" s="396">
        <f t="shared" si="5"/>
        <v>2011</v>
      </c>
      <c r="GJ178" s="396">
        <f t="shared" si="5"/>
        <v>2011</v>
      </c>
      <c r="GK178" s="396">
        <f t="shared" si="5"/>
        <v>2011</v>
      </c>
      <c r="GL178" s="396">
        <f t="shared" si="5"/>
        <v>2011</v>
      </c>
      <c r="GM178" s="396">
        <f t="shared" si="5"/>
        <v>2011</v>
      </c>
      <c r="GN178" s="396">
        <f t="shared" si="5"/>
        <v>2011</v>
      </c>
      <c r="GO178" s="396">
        <f t="shared" ref="GO178:IZ178" si="6">YEAR(GO179)</f>
        <v>2012</v>
      </c>
      <c r="GP178" s="396">
        <f t="shared" si="6"/>
        <v>2012</v>
      </c>
      <c r="GQ178" s="396">
        <f t="shared" si="6"/>
        <v>2012</v>
      </c>
      <c r="GR178" s="396">
        <f t="shared" si="6"/>
        <v>2012</v>
      </c>
      <c r="GS178" s="396">
        <f t="shared" si="6"/>
        <v>2012</v>
      </c>
      <c r="GT178" s="396">
        <f t="shared" si="6"/>
        <v>2012</v>
      </c>
      <c r="GU178" s="396">
        <f t="shared" si="6"/>
        <v>2012</v>
      </c>
      <c r="GV178" s="396">
        <f t="shared" si="6"/>
        <v>2012</v>
      </c>
      <c r="GW178" s="396">
        <f t="shared" si="6"/>
        <v>2012</v>
      </c>
      <c r="GX178" s="396">
        <f t="shared" si="6"/>
        <v>2012</v>
      </c>
      <c r="GY178" s="396">
        <f t="shared" si="6"/>
        <v>2012</v>
      </c>
      <c r="GZ178" s="396">
        <f t="shared" si="6"/>
        <v>2012</v>
      </c>
      <c r="HA178" s="396">
        <f t="shared" si="6"/>
        <v>2013</v>
      </c>
      <c r="HB178" s="396">
        <f t="shared" si="6"/>
        <v>2013</v>
      </c>
      <c r="HC178" s="396">
        <f t="shared" si="6"/>
        <v>2013</v>
      </c>
      <c r="HD178" s="396">
        <f t="shared" si="6"/>
        <v>2013</v>
      </c>
      <c r="HE178" s="396">
        <f t="shared" si="6"/>
        <v>2013</v>
      </c>
      <c r="HF178" s="396">
        <f t="shared" si="6"/>
        <v>2013</v>
      </c>
      <c r="HG178" s="396">
        <f t="shared" si="6"/>
        <v>2013</v>
      </c>
      <c r="HH178" s="396">
        <f t="shared" si="6"/>
        <v>2013</v>
      </c>
      <c r="HI178" s="396">
        <f t="shared" si="6"/>
        <v>2013</v>
      </c>
      <c r="HJ178" s="396">
        <f t="shared" si="6"/>
        <v>2013</v>
      </c>
      <c r="HK178" s="396">
        <f t="shared" si="6"/>
        <v>2013</v>
      </c>
      <c r="HL178" s="396">
        <f t="shared" si="6"/>
        <v>2013</v>
      </c>
      <c r="HM178" s="396">
        <f t="shared" si="6"/>
        <v>2014</v>
      </c>
      <c r="HN178" s="396">
        <f t="shared" si="6"/>
        <v>2014</v>
      </c>
      <c r="HO178" s="396">
        <f t="shared" si="6"/>
        <v>2014</v>
      </c>
      <c r="HP178" s="396">
        <f t="shared" si="6"/>
        <v>2014</v>
      </c>
      <c r="HQ178" s="396">
        <f t="shared" si="6"/>
        <v>2014</v>
      </c>
      <c r="HR178" s="396">
        <f t="shared" si="6"/>
        <v>2014</v>
      </c>
      <c r="HS178" s="396">
        <f t="shared" si="6"/>
        <v>2014</v>
      </c>
      <c r="HT178" s="396">
        <f t="shared" si="6"/>
        <v>2014</v>
      </c>
      <c r="HU178" s="396">
        <f t="shared" si="6"/>
        <v>2014</v>
      </c>
      <c r="HV178" s="396">
        <f t="shared" si="6"/>
        <v>2014</v>
      </c>
      <c r="HW178" s="396">
        <f t="shared" si="6"/>
        <v>2014</v>
      </c>
      <c r="HX178" s="396">
        <f t="shared" si="6"/>
        <v>2014</v>
      </c>
      <c r="HY178" s="396">
        <f t="shared" si="6"/>
        <v>2015</v>
      </c>
      <c r="HZ178" s="396">
        <f t="shared" si="6"/>
        <v>2015</v>
      </c>
      <c r="IA178" s="396">
        <f t="shared" si="6"/>
        <v>2015</v>
      </c>
      <c r="IB178" s="396">
        <f t="shared" si="6"/>
        <v>2015</v>
      </c>
      <c r="IC178" s="396">
        <f t="shared" si="6"/>
        <v>2015</v>
      </c>
      <c r="ID178" s="396">
        <f t="shared" si="6"/>
        <v>2015</v>
      </c>
      <c r="IE178" s="396">
        <f t="shared" si="6"/>
        <v>2015</v>
      </c>
      <c r="IF178" s="396">
        <f t="shared" si="6"/>
        <v>2015</v>
      </c>
      <c r="IG178" s="396">
        <f t="shared" si="6"/>
        <v>2015</v>
      </c>
      <c r="IH178" s="396">
        <f t="shared" si="6"/>
        <v>2015</v>
      </c>
      <c r="II178" s="396">
        <f t="shared" si="6"/>
        <v>2015</v>
      </c>
      <c r="IJ178" s="396">
        <f t="shared" si="6"/>
        <v>2015</v>
      </c>
      <c r="IK178" s="396">
        <f t="shared" si="6"/>
        <v>2016</v>
      </c>
      <c r="IL178" s="396">
        <f t="shared" si="6"/>
        <v>2016</v>
      </c>
      <c r="IM178" s="396">
        <f t="shared" si="6"/>
        <v>2016</v>
      </c>
      <c r="IN178" s="396">
        <f t="shared" si="6"/>
        <v>2016</v>
      </c>
      <c r="IO178" s="396">
        <f t="shared" si="6"/>
        <v>2016</v>
      </c>
      <c r="IP178" s="396">
        <f t="shared" si="6"/>
        <v>2016</v>
      </c>
      <c r="IQ178" s="396">
        <f t="shared" si="6"/>
        <v>2016</v>
      </c>
      <c r="IR178" s="396">
        <f t="shared" si="6"/>
        <v>2016</v>
      </c>
      <c r="IS178" s="396">
        <f t="shared" si="6"/>
        <v>2016</v>
      </c>
      <c r="IT178" s="396">
        <f t="shared" si="6"/>
        <v>2016</v>
      </c>
      <c r="IU178" s="396">
        <f t="shared" si="6"/>
        <v>2016</v>
      </c>
      <c r="IV178" s="396">
        <f t="shared" si="6"/>
        <v>2016</v>
      </c>
      <c r="IW178" s="396">
        <f t="shared" si="6"/>
        <v>2017</v>
      </c>
      <c r="IX178" s="396">
        <f t="shared" si="6"/>
        <v>2017</v>
      </c>
      <c r="IY178" s="396">
        <f t="shared" si="6"/>
        <v>2017</v>
      </c>
      <c r="IZ178" s="396">
        <f t="shared" si="6"/>
        <v>2017</v>
      </c>
      <c r="JA178" s="396">
        <f t="shared" ref="JA178:KX178" si="7">YEAR(JA179)</f>
        <v>2017</v>
      </c>
      <c r="JB178" s="396">
        <f t="shared" si="7"/>
        <v>2017</v>
      </c>
      <c r="JC178" s="396">
        <f t="shared" si="7"/>
        <v>2017</v>
      </c>
      <c r="JD178" s="396">
        <f t="shared" si="7"/>
        <v>2017</v>
      </c>
      <c r="JE178" s="396">
        <f t="shared" si="7"/>
        <v>2017</v>
      </c>
      <c r="JF178" s="396">
        <f t="shared" si="7"/>
        <v>2017</v>
      </c>
      <c r="JG178" s="396">
        <f t="shared" si="7"/>
        <v>2017</v>
      </c>
      <c r="JH178" s="396">
        <f t="shared" si="7"/>
        <v>2017</v>
      </c>
      <c r="JI178" s="396">
        <f t="shared" si="7"/>
        <v>2018</v>
      </c>
      <c r="JJ178" s="396">
        <f t="shared" si="7"/>
        <v>2018</v>
      </c>
      <c r="JK178" s="396">
        <f t="shared" si="7"/>
        <v>2018</v>
      </c>
      <c r="JL178" s="396">
        <f t="shared" si="7"/>
        <v>2018</v>
      </c>
      <c r="JM178" s="396">
        <f t="shared" si="7"/>
        <v>2018</v>
      </c>
      <c r="JN178" s="396">
        <f t="shared" si="7"/>
        <v>2018</v>
      </c>
      <c r="JO178" s="396">
        <f t="shared" si="7"/>
        <v>2018</v>
      </c>
      <c r="JP178" s="396">
        <f t="shared" si="7"/>
        <v>2018</v>
      </c>
      <c r="JQ178" s="396">
        <f t="shared" si="7"/>
        <v>2018</v>
      </c>
      <c r="JR178" s="396">
        <f t="shared" si="7"/>
        <v>2018</v>
      </c>
      <c r="JS178" s="396">
        <f t="shared" si="7"/>
        <v>2018</v>
      </c>
      <c r="JT178" s="396">
        <f t="shared" si="7"/>
        <v>2018</v>
      </c>
      <c r="JU178" s="396">
        <f t="shared" si="7"/>
        <v>2019</v>
      </c>
      <c r="JV178" s="396">
        <f t="shared" si="7"/>
        <v>2019</v>
      </c>
      <c r="JW178" s="396">
        <f t="shared" si="7"/>
        <v>2019</v>
      </c>
      <c r="JX178" s="396">
        <f t="shared" si="7"/>
        <v>2019</v>
      </c>
      <c r="JY178" s="396">
        <f t="shared" si="7"/>
        <v>2019</v>
      </c>
      <c r="JZ178" s="396">
        <f t="shared" si="7"/>
        <v>2019</v>
      </c>
      <c r="KA178" s="396">
        <f t="shared" si="7"/>
        <v>2019</v>
      </c>
      <c r="KB178" s="396">
        <f t="shared" si="7"/>
        <v>2019</v>
      </c>
      <c r="KC178" s="396">
        <f t="shared" si="7"/>
        <v>2019</v>
      </c>
      <c r="KD178" s="396">
        <f t="shared" si="7"/>
        <v>2019</v>
      </c>
      <c r="KE178" s="396">
        <f t="shared" si="7"/>
        <v>2019</v>
      </c>
      <c r="KF178" s="396">
        <f t="shared" si="7"/>
        <v>2019</v>
      </c>
      <c r="KG178" s="396">
        <f t="shared" si="7"/>
        <v>2020</v>
      </c>
      <c r="KH178" s="396">
        <f t="shared" si="7"/>
        <v>2020</v>
      </c>
      <c r="KI178" s="396">
        <f t="shared" si="7"/>
        <v>2020</v>
      </c>
      <c r="KJ178" s="396">
        <f t="shared" si="7"/>
        <v>2020</v>
      </c>
      <c r="KK178" s="396">
        <f t="shared" si="7"/>
        <v>2020</v>
      </c>
      <c r="KL178" s="396">
        <f t="shared" si="7"/>
        <v>2020</v>
      </c>
      <c r="KM178" s="396">
        <f t="shared" si="7"/>
        <v>2020</v>
      </c>
      <c r="KN178" s="396">
        <f t="shared" si="7"/>
        <v>2020</v>
      </c>
      <c r="KO178" s="396">
        <f t="shared" si="7"/>
        <v>2020</v>
      </c>
      <c r="KP178" s="396">
        <f t="shared" si="7"/>
        <v>2020</v>
      </c>
      <c r="KQ178" s="396">
        <f t="shared" si="7"/>
        <v>2020</v>
      </c>
      <c r="KR178" s="396">
        <f t="shared" si="7"/>
        <v>2020</v>
      </c>
      <c r="KS178" s="396">
        <f t="shared" si="7"/>
        <v>2021</v>
      </c>
      <c r="KT178" s="396">
        <f t="shared" si="7"/>
        <v>2021</v>
      </c>
      <c r="KU178" s="396">
        <f t="shared" si="7"/>
        <v>2021</v>
      </c>
      <c r="KV178" s="396">
        <f t="shared" si="7"/>
        <v>2021</v>
      </c>
      <c r="KW178" s="396">
        <f t="shared" si="7"/>
        <v>2021</v>
      </c>
      <c r="KX178" s="396">
        <f t="shared" si="7"/>
        <v>2021</v>
      </c>
      <c r="KY178" s="396">
        <v>2021</v>
      </c>
      <c r="KZ178" s="396">
        <v>2021</v>
      </c>
      <c r="LA178" s="396">
        <v>2021</v>
      </c>
      <c r="LC178" s="396" t="s">
        <v>1420</v>
      </c>
    </row>
    <row r="179" spans="1:316" x14ac:dyDescent="0.3">
      <c r="B179" s="396" t="s">
        <v>1186</v>
      </c>
      <c r="C179" s="396" t="s">
        <v>1185</v>
      </c>
      <c r="D179" s="396" t="s">
        <v>1184</v>
      </c>
      <c r="E179" s="283">
        <v>35095</v>
      </c>
      <c r="F179" s="283">
        <v>35124</v>
      </c>
      <c r="G179" s="283">
        <v>35155</v>
      </c>
      <c r="H179" s="283">
        <v>35185</v>
      </c>
      <c r="I179" s="283">
        <v>35216</v>
      </c>
      <c r="J179" s="283">
        <v>35246</v>
      </c>
      <c r="K179" s="283">
        <v>35277</v>
      </c>
      <c r="L179" s="283">
        <v>35308</v>
      </c>
      <c r="M179" s="283">
        <v>35338</v>
      </c>
      <c r="N179" s="283">
        <v>35369</v>
      </c>
      <c r="O179" s="283">
        <v>35399</v>
      </c>
      <c r="P179" s="283">
        <v>35430</v>
      </c>
      <c r="Q179" s="283">
        <v>35461</v>
      </c>
      <c r="R179" s="283">
        <v>35489</v>
      </c>
      <c r="S179" s="283">
        <v>35520</v>
      </c>
      <c r="T179" s="283">
        <v>35550</v>
      </c>
      <c r="U179" s="283">
        <v>35581</v>
      </c>
      <c r="V179" s="283">
        <v>35611</v>
      </c>
      <c r="W179" s="283">
        <v>35642</v>
      </c>
      <c r="X179" s="283">
        <v>35673</v>
      </c>
      <c r="Y179" s="283">
        <v>35703</v>
      </c>
      <c r="Z179" s="283">
        <v>35734</v>
      </c>
      <c r="AA179" s="283">
        <v>35764</v>
      </c>
      <c r="AB179" s="283">
        <v>35795</v>
      </c>
      <c r="AC179" s="283">
        <v>35826</v>
      </c>
      <c r="AD179" s="283">
        <v>35854</v>
      </c>
      <c r="AE179" s="283">
        <v>35885</v>
      </c>
      <c r="AF179" s="283">
        <v>35915</v>
      </c>
      <c r="AG179" s="283">
        <v>35946</v>
      </c>
      <c r="AH179" s="283">
        <v>35976</v>
      </c>
      <c r="AI179" s="283">
        <v>36007</v>
      </c>
      <c r="AJ179" s="283">
        <v>36038</v>
      </c>
      <c r="AK179" s="283">
        <v>36068</v>
      </c>
      <c r="AL179" s="283">
        <v>36099</v>
      </c>
      <c r="AM179" s="283">
        <v>36129</v>
      </c>
      <c r="AN179" s="283">
        <v>36160</v>
      </c>
      <c r="AO179" s="283">
        <v>36191</v>
      </c>
      <c r="AP179" s="283">
        <v>36219</v>
      </c>
      <c r="AQ179" s="283">
        <v>36250</v>
      </c>
      <c r="AR179" s="283">
        <v>36280</v>
      </c>
      <c r="AS179" s="283">
        <v>36311</v>
      </c>
      <c r="AT179" s="283">
        <v>36341</v>
      </c>
      <c r="AU179" s="283">
        <v>36372</v>
      </c>
      <c r="AV179" s="283">
        <v>36403</v>
      </c>
      <c r="AW179" s="283">
        <v>36433</v>
      </c>
      <c r="AX179" s="283">
        <v>36464</v>
      </c>
      <c r="AY179" s="283">
        <v>36494</v>
      </c>
      <c r="AZ179" s="283">
        <v>36525</v>
      </c>
      <c r="BA179" s="283">
        <v>36556</v>
      </c>
      <c r="BB179" s="283">
        <v>36585</v>
      </c>
      <c r="BC179" s="283">
        <v>36616</v>
      </c>
      <c r="BD179" s="283">
        <v>36646</v>
      </c>
      <c r="BE179" s="283">
        <v>36677</v>
      </c>
      <c r="BF179" s="283">
        <v>36707</v>
      </c>
      <c r="BG179" s="283">
        <v>36738</v>
      </c>
      <c r="BH179" s="283">
        <v>36769</v>
      </c>
      <c r="BI179" s="283">
        <v>36799</v>
      </c>
      <c r="BJ179" s="283">
        <v>36830</v>
      </c>
      <c r="BK179" s="283">
        <v>36860</v>
      </c>
      <c r="BL179" s="283">
        <v>36891</v>
      </c>
      <c r="BM179" s="283">
        <v>36922</v>
      </c>
      <c r="BN179" s="283">
        <v>36950</v>
      </c>
      <c r="BO179" s="283">
        <v>36981</v>
      </c>
      <c r="BP179" s="283">
        <v>37011</v>
      </c>
      <c r="BQ179" s="283">
        <v>37042</v>
      </c>
      <c r="BR179" s="283">
        <v>37072</v>
      </c>
      <c r="BS179" s="283">
        <v>37103</v>
      </c>
      <c r="BT179" s="283">
        <v>37134</v>
      </c>
      <c r="BU179" s="283">
        <v>37164</v>
      </c>
      <c r="BV179" s="283">
        <v>37195</v>
      </c>
      <c r="BW179" s="283">
        <v>37225</v>
      </c>
      <c r="BX179" s="283">
        <v>37256</v>
      </c>
      <c r="BY179" s="283">
        <v>37287</v>
      </c>
      <c r="BZ179" s="283">
        <v>37315</v>
      </c>
      <c r="CA179" s="283">
        <v>37346</v>
      </c>
      <c r="CB179" s="283">
        <v>37376</v>
      </c>
      <c r="CC179" s="283">
        <v>37407</v>
      </c>
      <c r="CD179" s="283">
        <v>37437</v>
      </c>
      <c r="CE179" s="283">
        <v>37468</v>
      </c>
      <c r="CF179" s="283">
        <v>37499</v>
      </c>
      <c r="CG179" s="283">
        <v>37529</v>
      </c>
      <c r="CH179" s="283">
        <v>37560</v>
      </c>
      <c r="CI179" s="283">
        <v>37590</v>
      </c>
      <c r="CJ179" s="283">
        <v>37621</v>
      </c>
      <c r="CK179" s="283">
        <v>37652</v>
      </c>
      <c r="CL179" s="283">
        <v>37680</v>
      </c>
      <c r="CM179" s="283">
        <v>37711</v>
      </c>
      <c r="CN179" s="283">
        <v>37741</v>
      </c>
      <c r="CO179" s="283">
        <v>37772</v>
      </c>
      <c r="CP179" s="283">
        <v>37802</v>
      </c>
      <c r="CQ179" s="283">
        <v>37833</v>
      </c>
      <c r="CR179" s="283">
        <v>37864</v>
      </c>
      <c r="CS179" s="283">
        <v>37894</v>
      </c>
      <c r="CT179" s="283">
        <v>37925</v>
      </c>
      <c r="CU179" s="283">
        <v>37955</v>
      </c>
      <c r="CV179" s="283">
        <v>37986</v>
      </c>
      <c r="CW179" s="283">
        <v>38017</v>
      </c>
      <c r="CX179" s="283">
        <v>38046</v>
      </c>
      <c r="CY179" s="283">
        <v>38077</v>
      </c>
      <c r="CZ179" s="283">
        <v>38107</v>
      </c>
      <c r="DA179" s="283">
        <v>38138</v>
      </c>
      <c r="DB179" s="283">
        <v>38168</v>
      </c>
      <c r="DC179" s="283">
        <v>38199</v>
      </c>
      <c r="DD179" s="283">
        <v>38230</v>
      </c>
      <c r="DE179" s="283">
        <v>38260</v>
      </c>
      <c r="DF179" s="283">
        <v>38291</v>
      </c>
      <c r="DG179" s="283">
        <v>38321</v>
      </c>
      <c r="DH179" s="283">
        <v>38352</v>
      </c>
      <c r="DI179" s="283">
        <v>38383</v>
      </c>
      <c r="DJ179" s="283">
        <v>38411</v>
      </c>
      <c r="DK179" s="283">
        <v>38442</v>
      </c>
      <c r="DL179" s="283">
        <v>38472</v>
      </c>
      <c r="DM179" s="283">
        <v>38503</v>
      </c>
      <c r="DN179" s="283">
        <v>38533</v>
      </c>
      <c r="DO179" s="283">
        <v>38564</v>
      </c>
      <c r="DP179" s="283">
        <v>38595</v>
      </c>
      <c r="DQ179" s="283">
        <v>38625</v>
      </c>
      <c r="DR179" s="283">
        <v>38656</v>
      </c>
      <c r="DS179" s="283">
        <v>38686</v>
      </c>
      <c r="DT179" s="283">
        <v>38717</v>
      </c>
      <c r="DU179" s="283">
        <v>38748</v>
      </c>
      <c r="DV179" s="283">
        <v>38776</v>
      </c>
      <c r="DW179" s="283">
        <v>38807</v>
      </c>
      <c r="DX179" s="283">
        <v>38837</v>
      </c>
      <c r="DY179" s="283">
        <v>38868</v>
      </c>
      <c r="DZ179" s="283">
        <v>38898</v>
      </c>
      <c r="EA179" s="283">
        <v>38929</v>
      </c>
      <c r="EB179" s="283">
        <v>38960</v>
      </c>
      <c r="EC179" s="283">
        <v>38990</v>
      </c>
      <c r="ED179" s="283">
        <v>39021</v>
      </c>
      <c r="EE179" s="283">
        <v>39051</v>
      </c>
      <c r="EF179" s="283">
        <v>39082</v>
      </c>
      <c r="EG179" s="283">
        <v>39113</v>
      </c>
      <c r="EH179" s="283">
        <v>39141</v>
      </c>
      <c r="EI179" s="283">
        <v>39172</v>
      </c>
      <c r="EJ179" s="283">
        <v>39202</v>
      </c>
      <c r="EK179" s="283">
        <v>39233</v>
      </c>
      <c r="EL179" s="283">
        <v>39263</v>
      </c>
      <c r="EM179" s="283">
        <v>39294</v>
      </c>
      <c r="EN179" s="283">
        <v>39325</v>
      </c>
      <c r="EO179" s="283">
        <v>39355</v>
      </c>
      <c r="EP179" s="283">
        <v>39386</v>
      </c>
      <c r="EQ179" s="283">
        <v>39416</v>
      </c>
      <c r="ER179" s="283">
        <v>39447</v>
      </c>
      <c r="ES179" s="283">
        <v>39478</v>
      </c>
      <c r="ET179" s="283">
        <v>39507</v>
      </c>
      <c r="EU179" s="283">
        <v>39538</v>
      </c>
      <c r="EV179" s="283">
        <v>39568</v>
      </c>
      <c r="EW179" s="283">
        <v>39599</v>
      </c>
      <c r="EX179" s="283">
        <v>39629</v>
      </c>
      <c r="EY179" s="283">
        <v>39660</v>
      </c>
      <c r="EZ179" s="283">
        <v>39691</v>
      </c>
      <c r="FA179" s="283">
        <v>39721</v>
      </c>
      <c r="FB179" s="283">
        <v>39752</v>
      </c>
      <c r="FC179" s="283">
        <v>39782</v>
      </c>
      <c r="FD179" s="283">
        <v>39813</v>
      </c>
      <c r="FE179" s="283">
        <v>39844</v>
      </c>
      <c r="FF179" s="283">
        <v>39872</v>
      </c>
      <c r="FG179" s="283">
        <v>39903</v>
      </c>
      <c r="FH179" s="283">
        <v>39933</v>
      </c>
      <c r="FI179" s="283">
        <v>39964</v>
      </c>
      <c r="FJ179" s="283">
        <v>39994</v>
      </c>
      <c r="FK179" s="283">
        <v>40025</v>
      </c>
      <c r="FL179" s="283">
        <v>40056</v>
      </c>
      <c r="FM179" s="283">
        <v>40086</v>
      </c>
      <c r="FN179" s="283">
        <v>40117</v>
      </c>
      <c r="FO179" s="283">
        <v>40147</v>
      </c>
      <c r="FP179" s="283">
        <v>40178</v>
      </c>
      <c r="FQ179" s="283">
        <v>40209</v>
      </c>
      <c r="FR179" s="283">
        <v>40237</v>
      </c>
      <c r="FS179" s="283">
        <v>40268</v>
      </c>
      <c r="FT179" s="283">
        <v>40298</v>
      </c>
      <c r="FU179" s="283">
        <v>40329</v>
      </c>
      <c r="FV179" s="283">
        <v>40359</v>
      </c>
      <c r="FW179" s="283">
        <v>40390</v>
      </c>
      <c r="FX179" s="283">
        <v>40421</v>
      </c>
      <c r="FY179" s="283">
        <v>40451</v>
      </c>
      <c r="FZ179" s="283">
        <v>40482</v>
      </c>
      <c r="GA179" s="283">
        <v>40512</v>
      </c>
      <c r="GB179" s="283">
        <v>40543</v>
      </c>
      <c r="GC179" s="283">
        <v>40574</v>
      </c>
      <c r="GD179" s="283">
        <v>40602</v>
      </c>
      <c r="GE179" s="283">
        <v>40633</v>
      </c>
      <c r="GF179" s="283">
        <v>40663</v>
      </c>
      <c r="GG179" s="283">
        <v>40694</v>
      </c>
      <c r="GH179" s="283">
        <v>40724</v>
      </c>
      <c r="GI179" s="283">
        <v>40755</v>
      </c>
      <c r="GJ179" s="283">
        <v>40786</v>
      </c>
      <c r="GK179" s="283">
        <v>40816</v>
      </c>
      <c r="GL179" s="283">
        <v>40847</v>
      </c>
      <c r="GM179" s="283">
        <v>40877</v>
      </c>
      <c r="GN179" s="283">
        <v>40908</v>
      </c>
      <c r="GO179" s="283">
        <v>40939</v>
      </c>
      <c r="GP179" s="283">
        <v>40968</v>
      </c>
      <c r="GQ179" s="283">
        <v>40999</v>
      </c>
      <c r="GR179" s="283">
        <v>41029</v>
      </c>
      <c r="GS179" s="283">
        <v>41060</v>
      </c>
      <c r="GT179" s="283">
        <v>41090</v>
      </c>
      <c r="GU179" s="283">
        <v>41121</v>
      </c>
      <c r="GV179" s="283">
        <v>41152</v>
      </c>
      <c r="GW179" s="283">
        <v>41182</v>
      </c>
      <c r="GX179" s="283">
        <v>41213</v>
      </c>
      <c r="GY179" s="283">
        <v>41243</v>
      </c>
      <c r="GZ179" s="283">
        <v>41274</v>
      </c>
      <c r="HA179" s="283">
        <v>41305</v>
      </c>
      <c r="HB179" s="283">
        <v>41333</v>
      </c>
      <c r="HC179" s="283">
        <v>41364</v>
      </c>
      <c r="HD179" s="283">
        <v>41394</v>
      </c>
      <c r="HE179" s="283">
        <v>41425</v>
      </c>
      <c r="HF179" s="283">
        <v>41455</v>
      </c>
      <c r="HG179" s="283">
        <v>41486</v>
      </c>
      <c r="HH179" s="283">
        <v>41517</v>
      </c>
      <c r="HI179" s="283">
        <v>41547</v>
      </c>
      <c r="HJ179" s="283">
        <v>41578</v>
      </c>
      <c r="HK179" s="283">
        <v>41608</v>
      </c>
      <c r="HL179" s="283">
        <v>41639</v>
      </c>
      <c r="HM179" s="283">
        <v>41670</v>
      </c>
      <c r="HN179" s="283">
        <v>41698</v>
      </c>
      <c r="HO179" s="283">
        <v>41729</v>
      </c>
      <c r="HP179" s="283">
        <v>41759</v>
      </c>
      <c r="HQ179" s="283">
        <v>41790</v>
      </c>
      <c r="HR179" s="283">
        <v>41820</v>
      </c>
      <c r="HS179" s="283">
        <v>41851</v>
      </c>
      <c r="HT179" s="283">
        <v>41882</v>
      </c>
      <c r="HU179" s="283">
        <v>41912</v>
      </c>
      <c r="HV179" s="283">
        <v>41943</v>
      </c>
      <c r="HW179" s="283">
        <v>41973</v>
      </c>
      <c r="HX179" s="283">
        <v>42004</v>
      </c>
      <c r="HY179" s="283">
        <v>42035</v>
      </c>
      <c r="HZ179" s="283">
        <v>42063</v>
      </c>
      <c r="IA179" s="283">
        <v>42094</v>
      </c>
      <c r="IB179" s="283">
        <v>42124</v>
      </c>
      <c r="IC179" s="283">
        <v>42155</v>
      </c>
      <c r="ID179" s="283">
        <v>42185</v>
      </c>
      <c r="IE179" s="283">
        <v>42216</v>
      </c>
      <c r="IF179" s="283">
        <v>42247</v>
      </c>
      <c r="IG179" s="283">
        <v>42277</v>
      </c>
      <c r="IH179" s="283">
        <v>42308</v>
      </c>
      <c r="II179" s="283">
        <v>42338</v>
      </c>
      <c r="IJ179" s="283">
        <v>42369</v>
      </c>
      <c r="IK179" s="283">
        <v>42400</v>
      </c>
      <c r="IL179" s="283">
        <v>42429</v>
      </c>
      <c r="IM179" s="283">
        <v>42460</v>
      </c>
      <c r="IN179" s="283">
        <v>42490</v>
      </c>
      <c r="IO179" s="283">
        <v>42521</v>
      </c>
      <c r="IP179" s="283">
        <v>42551</v>
      </c>
      <c r="IQ179" s="283">
        <v>42582</v>
      </c>
      <c r="IR179" s="283">
        <v>42613</v>
      </c>
      <c r="IS179" s="283">
        <v>42643</v>
      </c>
      <c r="IT179" s="283">
        <v>42674</v>
      </c>
      <c r="IU179" s="283">
        <v>42704</v>
      </c>
      <c r="IV179" s="283">
        <v>42735</v>
      </c>
      <c r="IW179" s="283">
        <v>42766</v>
      </c>
      <c r="IX179" s="283">
        <v>42794</v>
      </c>
      <c r="IY179" s="283">
        <v>42825</v>
      </c>
      <c r="IZ179" s="283">
        <v>42855</v>
      </c>
      <c r="JA179" s="283">
        <v>42886</v>
      </c>
      <c r="JB179" s="283">
        <v>42916</v>
      </c>
      <c r="JC179" s="283">
        <v>42947</v>
      </c>
      <c r="JD179" s="283">
        <v>42978</v>
      </c>
      <c r="JE179" s="283">
        <v>43008</v>
      </c>
      <c r="JF179" s="283">
        <v>43039</v>
      </c>
      <c r="JG179" s="283">
        <v>43069</v>
      </c>
      <c r="JH179" s="283">
        <v>43100</v>
      </c>
      <c r="JI179" s="283">
        <v>43131</v>
      </c>
      <c r="JJ179" s="283">
        <v>43159</v>
      </c>
      <c r="JK179" s="283">
        <v>43190</v>
      </c>
      <c r="JL179" s="283">
        <v>43220</v>
      </c>
      <c r="JM179" s="283">
        <v>43251</v>
      </c>
      <c r="JN179" s="283">
        <v>43281</v>
      </c>
      <c r="JO179" s="283">
        <v>43312</v>
      </c>
      <c r="JP179" s="283">
        <v>43343</v>
      </c>
      <c r="JQ179" s="283">
        <v>43373</v>
      </c>
      <c r="JR179" s="283">
        <v>43404</v>
      </c>
      <c r="JS179" s="283">
        <v>43434</v>
      </c>
      <c r="JT179" s="283">
        <v>43465</v>
      </c>
      <c r="JU179" s="283">
        <v>43496</v>
      </c>
      <c r="JV179" s="283">
        <v>43524</v>
      </c>
      <c r="JW179" s="283">
        <v>43555</v>
      </c>
      <c r="JX179" s="283">
        <v>43585</v>
      </c>
      <c r="JY179" s="283">
        <v>43616</v>
      </c>
      <c r="JZ179" s="283">
        <v>43646</v>
      </c>
      <c r="KA179" s="283">
        <v>43677</v>
      </c>
      <c r="KB179" s="283">
        <v>43708</v>
      </c>
      <c r="KC179" s="283">
        <v>43738</v>
      </c>
      <c r="KD179" s="283">
        <v>43769</v>
      </c>
      <c r="KE179" s="283">
        <v>43799</v>
      </c>
      <c r="KF179" s="283">
        <v>43830</v>
      </c>
      <c r="KG179" s="283">
        <v>43861</v>
      </c>
      <c r="KH179" s="283">
        <v>43890</v>
      </c>
      <c r="KI179" s="283">
        <v>43921</v>
      </c>
      <c r="KJ179" s="283">
        <v>43951</v>
      </c>
      <c r="KK179" s="283">
        <v>43982</v>
      </c>
      <c r="KL179" s="283">
        <v>44012</v>
      </c>
      <c r="KM179" s="283">
        <v>44043</v>
      </c>
      <c r="KN179" s="283">
        <v>44074</v>
      </c>
      <c r="KO179" s="283">
        <v>44104</v>
      </c>
      <c r="KP179" s="283">
        <v>44135</v>
      </c>
      <c r="KQ179" s="283">
        <v>44165</v>
      </c>
      <c r="KR179" s="283">
        <v>44196</v>
      </c>
      <c r="KS179" s="283">
        <v>44227</v>
      </c>
      <c r="KT179" s="283">
        <v>44255</v>
      </c>
      <c r="KU179" s="283">
        <v>44286</v>
      </c>
      <c r="KV179" s="283">
        <v>44316</v>
      </c>
      <c r="KW179" s="283">
        <v>44347</v>
      </c>
      <c r="KX179" s="283">
        <v>44377</v>
      </c>
      <c r="KY179" s="283">
        <v>44408</v>
      </c>
      <c r="KZ179" s="283">
        <v>44439</v>
      </c>
      <c r="LA179" s="283">
        <v>44469</v>
      </c>
      <c r="LB179" s="283">
        <v>44500</v>
      </c>
    </row>
    <row r="180" spans="1:316" x14ac:dyDescent="0.3">
      <c r="B180" s="282" t="s">
        <v>19</v>
      </c>
      <c r="C180" s="396" t="s">
        <v>1095</v>
      </c>
      <c r="D180" s="396" t="s">
        <v>1183</v>
      </c>
      <c r="E180" s="396">
        <v>106362</v>
      </c>
      <c r="F180" s="396">
        <v>106141</v>
      </c>
      <c r="G180" s="396">
        <v>105967</v>
      </c>
      <c r="H180" s="396">
        <v>105999</v>
      </c>
      <c r="I180" s="396">
        <v>106118</v>
      </c>
      <c r="J180" s="396">
        <v>106497</v>
      </c>
      <c r="K180" s="396">
        <v>106477</v>
      </c>
      <c r="L180" s="396">
        <v>106576</v>
      </c>
      <c r="M180" s="396">
        <v>106506</v>
      </c>
      <c r="N180" s="396">
        <v>106798</v>
      </c>
      <c r="O180" s="396">
        <v>106988</v>
      </c>
      <c r="P180" s="396">
        <v>106942</v>
      </c>
      <c r="Q180" s="396">
        <v>106471</v>
      </c>
      <c r="R180" s="396">
        <v>106238</v>
      </c>
      <c r="S180" s="396">
        <v>106240</v>
      </c>
      <c r="T180" s="396">
        <v>105914</v>
      </c>
      <c r="U180" s="396">
        <v>105531</v>
      </c>
      <c r="V180" s="396">
        <v>104917</v>
      </c>
      <c r="W180" s="396">
        <v>105043</v>
      </c>
      <c r="X180" s="396">
        <v>105009</v>
      </c>
      <c r="Y180" s="396">
        <v>105338</v>
      </c>
      <c r="Z180" s="396">
        <v>105151</v>
      </c>
      <c r="AA180" s="396">
        <v>105133</v>
      </c>
      <c r="AB180" s="396">
        <v>105535</v>
      </c>
      <c r="AC180" s="396">
        <v>106695</v>
      </c>
      <c r="AD180" s="396">
        <v>107851</v>
      </c>
      <c r="AE180" s="396">
        <v>108757</v>
      </c>
      <c r="AF180" s="396">
        <v>109503</v>
      </c>
      <c r="AG180" s="396">
        <v>110125</v>
      </c>
      <c r="AH180" s="396">
        <v>110623</v>
      </c>
      <c r="AI180" s="396">
        <v>110859</v>
      </c>
      <c r="AJ180" s="396">
        <v>111124</v>
      </c>
      <c r="AK180" s="396">
        <v>111230</v>
      </c>
      <c r="AL180" s="396">
        <v>111433</v>
      </c>
      <c r="AM180" s="396">
        <v>111570</v>
      </c>
      <c r="AN180" s="396">
        <v>111567</v>
      </c>
      <c r="AO180" s="396">
        <v>111188</v>
      </c>
      <c r="AP180" s="396">
        <v>110921</v>
      </c>
      <c r="AQ180" s="396">
        <v>111256</v>
      </c>
      <c r="AR180" s="396">
        <v>112006</v>
      </c>
      <c r="AS180" s="396">
        <v>112812</v>
      </c>
      <c r="AT180" s="396">
        <v>113347</v>
      </c>
      <c r="AU180" s="396">
        <v>113730</v>
      </c>
      <c r="AV180" s="396">
        <v>114125</v>
      </c>
      <c r="AW180" s="396">
        <v>114486</v>
      </c>
      <c r="AX180" s="396">
        <v>114957</v>
      </c>
      <c r="AY180" s="396">
        <v>115646</v>
      </c>
      <c r="AZ180" s="396">
        <v>116303</v>
      </c>
      <c r="BA180" s="396">
        <v>117183</v>
      </c>
      <c r="BB180" s="396">
        <v>117779</v>
      </c>
      <c r="BC180" s="396">
        <v>117232</v>
      </c>
      <c r="BD180" s="396">
        <v>116554</v>
      </c>
      <c r="BE180" s="396">
        <v>115743</v>
      </c>
      <c r="BF180" s="396">
        <v>115922</v>
      </c>
      <c r="BG180" s="396">
        <v>115990</v>
      </c>
      <c r="BH180" s="396">
        <v>116328</v>
      </c>
      <c r="BI180" s="396">
        <v>116728</v>
      </c>
      <c r="BJ180" s="396">
        <v>117168</v>
      </c>
      <c r="BK180" s="396">
        <v>117511</v>
      </c>
      <c r="BL180" s="396">
        <v>118071</v>
      </c>
      <c r="BM180" s="396">
        <v>118599</v>
      </c>
      <c r="BN180" s="396">
        <v>119282</v>
      </c>
      <c r="BO180" s="396">
        <v>120353</v>
      </c>
      <c r="BP180" s="396">
        <v>121491</v>
      </c>
      <c r="BQ180" s="396">
        <v>122800</v>
      </c>
      <c r="BR180" s="396">
        <v>123805</v>
      </c>
      <c r="BS180" s="396">
        <v>125047</v>
      </c>
      <c r="BT180" s="396">
        <v>125936</v>
      </c>
      <c r="BU180" s="396">
        <v>126940</v>
      </c>
      <c r="BV180" s="396">
        <v>127888</v>
      </c>
      <c r="BW180" s="396">
        <v>129083</v>
      </c>
      <c r="BX180" s="396">
        <v>130062</v>
      </c>
      <c r="BY180" s="396">
        <v>131125</v>
      </c>
      <c r="BZ180" s="396">
        <v>132430</v>
      </c>
      <c r="CA180" s="396">
        <v>134062</v>
      </c>
      <c r="CB180" s="396">
        <v>135440</v>
      </c>
      <c r="CC180" s="396">
        <v>136860</v>
      </c>
      <c r="CD180" s="396">
        <v>138731</v>
      </c>
      <c r="CE180" s="396">
        <v>140927</v>
      </c>
      <c r="CF180" s="396">
        <v>143183</v>
      </c>
      <c r="CG180" s="396">
        <v>145283</v>
      </c>
      <c r="CH180" s="396">
        <v>147772</v>
      </c>
      <c r="CI180" s="396">
        <v>150181</v>
      </c>
      <c r="CJ180" s="396">
        <v>152905</v>
      </c>
      <c r="CK180" s="396">
        <v>155515</v>
      </c>
      <c r="CL180" s="396">
        <v>157999</v>
      </c>
      <c r="CM180" s="396">
        <v>160255</v>
      </c>
      <c r="CN180" s="396">
        <v>163320</v>
      </c>
      <c r="CO180" s="396">
        <v>166506</v>
      </c>
      <c r="CP180" s="396">
        <v>169533</v>
      </c>
      <c r="CQ180" s="396">
        <v>171894</v>
      </c>
      <c r="CR180" s="396">
        <v>174814</v>
      </c>
      <c r="CS180" s="396">
        <v>178021</v>
      </c>
      <c r="CT180" s="396">
        <v>181475</v>
      </c>
      <c r="CU180" s="396">
        <v>184830</v>
      </c>
      <c r="CV180" s="396">
        <v>188055</v>
      </c>
      <c r="CW180" s="396">
        <v>190999</v>
      </c>
      <c r="CX180" s="396">
        <v>194450</v>
      </c>
      <c r="CY180" s="396">
        <v>198268</v>
      </c>
      <c r="CZ180" s="396">
        <v>202068</v>
      </c>
      <c r="DA180" s="396">
        <v>206319</v>
      </c>
      <c r="DB180" s="396">
        <v>210279</v>
      </c>
      <c r="DC180" s="396">
        <v>215059</v>
      </c>
      <c r="DD180" s="396">
        <v>219440</v>
      </c>
      <c r="DE180" s="396">
        <v>224391</v>
      </c>
      <c r="DF180" s="396">
        <v>228471</v>
      </c>
      <c r="DG180" s="396">
        <v>233071</v>
      </c>
      <c r="DH180" s="396">
        <v>237101</v>
      </c>
      <c r="DI180" s="396">
        <v>242396</v>
      </c>
      <c r="DJ180" s="396">
        <v>247377</v>
      </c>
      <c r="DK180" s="396">
        <v>253080</v>
      </c>
      <c r="DL180" s="396">
        <v>258967</v>
      </c>
      <c r="DM180" s="396">
        <v>264389</v>
      </c>
      <c r="DN180" s="396">
        <v>269486</v>
      </c>
      <c r="DO180" s="396">
        <v>274442</v>
      </c>
      <c r="DP180" s="396">
        <v>280158</v>
      </c>
      <c r="DQ180" s="396">
        <v>285119</v>
      </c>
      <c r="DR180" s="396">
        <v>290346</v>
      </c>
      <c r="DS180" s="396">
        <v>295051</v>
      </c>
      <c r="DT180" s="396">
        <v>300730</v>
      </c>
      <c r="DU180" s="396">
        <v>304163</v>
      </c>
      <c r="DV180" s="396">
        <v>306463</v>
      </c>
      <c r="DW180" s="396">
        <v>309009</v>
      </c>
      <c r="DX180" s="396">
        <v>310934</v>
      </c>
      <c r="DY180" s="396">
        <v>312802</v>
      </c>
      <c r="DZ180" s="396">
        <v>313912</v>
      </c>
      <c r="EA180" s="396">
        <v>314702</v>
      </c>
      <c r="EB180" s="396">
        <v>314276</v>
      </c>
      <c r="EC180" s="396">
        <v>313804</v>
      </c>
      <c r="ED180" s="396">
        <v>312616</v>
      </c>
      <c r="EE180" s="396">
        <v>311826</v>
      </c>
      <c r="EF180" s="396">
        <v>310340</v>
      </c>
      <c r="EG180" s="396">
        <v>309449</v>
      </c>
      <c r="EH180" s="396">
        <v>309061</v>
      </c>
      <c r="EI180" s="396">
        <v>306443</v>
      </c>
      <c r="EJ180" s="396">
        <v>304619</v>
      </c>
      <c r="EK180" s="396">
        <v>300180</v>
      </c>
      <c r="EL180" s="396">
        <v>297188</v>
      </c>
      <c r="EM180" s="396">
        <v>293744</v>
      </c>
      <c r="EN180" s="396">
        <v>292435</v>
      </c>
      <c r="EO180" s="396">
        <v>289829</v>
      </c>
      <c r="EP180" s="396">
        <v>286564</v>
      </c>
      <c r="EQ180" s="396">
        <v>280848</v>
      </c>
      <c r="ER180" s="396">
        <v>274906</v>
      </c>
      <c r="ES180" s="396">
        <v>269773</v>
      </c>
      <c r="ET180" s="396">
        <v>263456</v>
      </c>
      <c r="EU180" s="396">
        <v>257095</v>
      </c>
      <c r="EV180" s="396">
        <v>249371</v>
      </c>
      <c r="EW180" s="396">
        <v>245782</v>
      </c>
      <c r="EX180" s="396">
        <v>241462</v>
      </c>
      <c r="EY180" s="396">
        <v>236021</v>
      </c>
      <c r="EZ180" s="396">
        <v>227487</v>
      </c>
      <c r="FA180" s="396">
        <v>219301</v>
      </c>
      <c r="FB180" s="396">
        <v>212452</v>
      </c>
      <c r="FC180" s="396">
        <v>206898</v>
      </c>
      <c r="FD180" s="396">
        <v>201627</v>
      </c>
      <c r="FE180" s="396">
        <v>195861</v>
      </c>
      <c r="FF180" s="396">
        <v>191908</v>
      </c>
      <c r="FG180" s="396">
        <v>188680</v>
      </c>
      <c r="FH180" s="396">
        <v>186088</v>
      </c>
      <c r="FI180" s="396">
        <v>181817</v>
      </c>
      <c r="FJ180" s="396">
        <v>177805</v>
      </c>
      <c r="FK180" s="396">
        <v>175867</v>
      </c>
      <c r="FL180" s="396">
        <v>175476</v>
      </c>
      <c r="FM180" s="396">
        <v>175569</v>
      </c>
      <c r="FN180" s="396">
        <v>174554</v>
      </c>
      <c r="FO180" s="396">
        <v>173479</v>
      </c>
      <c r="FP180" s="396">
        <v>173495</v>
      </c>
      <c r="FQ180" s="396">
        <v>174736</v>
      </c>
      <c r="FR180" s="396">
        <v>175777</v>
      </c>
      <c r="FS180" s="396">
        <v>176470</v>
      </c>
      <c r="FT180" s="396">
        <v>175943</v>
      </c>
      <c r="FU180" s="396">
        <v>175465</v>
      </c>
      <c r="FV180" s="396">
        <v>174595</v>
      </c>
      <c r="FW180" s="396">
        <v>172277</v>
      </c>
      <c r="FX180" s="396">
        <v>169859</v>
      </c>
      <c r="FY180" s="396">
        <v>167217</v>
      </c>
      <c r="FZ180" s="396">
        <v>166639</v>
      </c>
      <c r="GA180" s="396">
        <v>166473</v>
      </c>
      <c r="GB180" s="396">
        <v>165532</v>
      </c>
      <c r="GC180" s="396">
        <v>162657</v>
      </c>
      <c r="GD180" s="396">
        <v>158564</v>
      </c>
      <c r="GE180" s="396">
        <v>155244</v>
      </c>
      <c r="GF180" s="396">
        <v>152919</v>
      </c>
      <c r="GG180" s="396">
        <v>151086</v>
      </c>
      <c r="GH180" s="396">
        <v>150048</v>
      </c>
      <c r="GI180" s="396">
        <v>149450</v>
      </c>
      <c r="GJ180" s="396">
        <v>148506</v>
      </c>
      <c r="GK180" s="396">
        <v>147882</v>
      </c>
      <c r="GL180" s="396">
        <v>146572</v>
      </c>
      <c r="GM180" s="396">
        <v>145838</v>
      </c>
      <c r="GN180" s="396">
        <v>144626</v>
      </c>
      <c r="GO180" s="396">
        <v>144756</v>
      </c>
      <c r="GP180" s="396">
        <v>145936</v>
      </c>
      <c r="GQ180" s="396">
        <v>147104</v>
      </c>
      <c r="GR180" s="396">
        <v>148663</v>
      </c>
      <c r="GS180" s="396">
        <v>149629</v>
      </c>
      <c r="GT180" s="396">
        <v>150154</v>
      </c>
      <c r="GU180" s="396">
        <v>151368</v>
      </c>
      <c r="GV180" s="396">
        <v>153028</v>
      </c>
      <c r="GW180" s="396">
        <v>154921</v>
      </c>
      <c r="GX180" s="396">
        <v>156145</v>
      </c>
      <c r="GY180" s="396">
        <v>157472</v>
      </c>
      <c r="GZ180" s="396">
        <v>159535</v>
      </c>
      <c r="HA180" s="396">
        <v>160956</v>
      </c>
      <c r="HB180" s="396">
        <v>162690</v>
      </c>
      <c r="HC180" s="396">
        <v>164310</v>
      </c>
      <c r="HD180" s="396">
        <v>166696</v>
      </c>
      <c r="HE180" s="396">
        <v>169351</v>
      </c>
      <c r="HF180" s="396">
        <v>172533</v>
      </c>
      <c r="HG180" s="396">
        <v>175428</v>
      </c>
      <c r="HH180" s="396">
        <v>178130</v>
      </c>
      <c r="HI180" s="396">
        <v>180601</v>
      </c>
      <c r="HJ180" s="396">
        <v>183465</v>
      </c>
      <c r="HK180" s="396">
        <v>185578</v>
      </c>
      <c r="HL180" s="396">
        <v>187384</v>
      </c>
      <c r="HM180" s="396">
        <v>189927</v>
      </c>
      <c r="HN180" s="396">
        <v>191803</v>
      </c>
      <c r="HO180" s="396">
        <v>194144</v>
      </c>
      <c r="HP180" s="396">
        <v>194563</v>
      </c>
      <c r="HQ180" s="396">
        <v>195765</v>
      </c>
      <c r="HR180" s="396">
        <v>195896</v>
      </c>
      <c r="HS180" s="396">
        <v>195527</v>
      </c>
      <c r="HT180" s="396">
        <v>195522</v>
      </c>
      <c r="HU180" s="396">
        <v>195623</v>
      </c>
      <c r="HV180" s="396">
        <v>196519</v>
      </c>
      <c r="HW180" s="396">
        <v>197057</v>
      </c>
      <c r="HX180" s="396">
        <v>197597</v>
      </c>
      <c r="HY180" s="396">
        <v>198191</v>
      </c>
      <c r="HZ180" s="396">
        <v>198968</v>
      </c>
      <c r="IA180" s="396">
        <v>199042</v>
      </c>
      <c r="IB180" s="396">
        <v>200023</v>
      </c>
      <c r="IC180" s="396">
        <v>200701</v>
      </c>
      <c r="ID180" s="396">
        <v>202221</v>
      </c>
      <c r="IE180" s="396">
        <v>203619</v>
      </c>
      <c r="IF180" s="396">
        <v>204821</v>
      </c>
      <c r="IG180" s="396">
        <v>205951</v>
      </c>
      <c r="IH180" s="396">
        <v>206293</v>
      </c>
      <c r="II180" s="396">
        <v>207361</v>
      </c>
      <c r="IJ180" s="396">
        <v>208742</v>
      </c>
      <c r="IK180" s="396">
        <v>209992</v>
      </c>
      <c r="IL180" s="396">
        <v>210632</v>
      </c>
      <c r="IM180" s="396">
        <v>211437</v>
      </c>
      <c r="IN180" s="396">
        <v>212373</v>
      </c>
      <c r="IO180" s="396">
        <v>213385</v>
      </c>
      <c r="IP180" s="396">
        <v>214401</v>
      </c>
      <c r="IQ180" s="396">
        <v>214933</v>
      </c>
      <c r="IR180" s="396">
        <v>216081</v>
      </c>
      <c r="IS180" s="396">
        <v>217623</v>
      </c>
      <c r="IT180" s="396">
        <v>219905</v>
      </c>
      <c r="IU180" s="396">
        <v>221655</v>
      </c>
      <c r="IV180" s="396">
        <v>223171</v>
      </c>
      <c r="IW180" s="396">
        <v>224086</v>
      </c>
      <c r="IX180" s="396">
        <v>225814</v>
      </c>
      <c r="IY180" s="396">
        <v>227771</v>
      </c>
      <c r="IZ180" s="396">
        <v>229430</v>
      </c>
      <c r="JA180" s="396">
        <v>230098</v>
      </c>
      <c r="JB180" s="396">
        <v>230786</v>
      </c>
      <c r="JC180" s="396">
        <v>232873</v>
      </c>
      <c r="JD180" s="396">
        <v>235075</v>
      </c>
      <c r="JE180" s="396">
        <v>236685</v>
      </c>
      <c r="JF180" s="396">
        <v>237990</v>
      </c>
      <c r="JG180" s="396">
        <v>239119</v>
      </c>
      <c r="JH180" s="396">
        <v>240688</v>
      </c>
      <c r="JI180" s="396">
        <v>242916</v>
      </c>
      <c r="JJ180" s="396">
        <v>244864</v>
      </c>
      <c r="JK180" s="396">
        <v>245792</v>
      </c>
      <c r="JL180" s="396">
        <v>247035</v>
      </c>
      <c r="JM180" s="396">
        <v>249902</v>
      </c>
      <c r="JN180" s="396">
        <v>252612</v>
      </c>
      <c r="JO180" s="396">
        <v>253799</v>
      </c>
      <c r="JP180" s="396">
        <v>253174</v>
      </c>
      <c r="JQ180" s="396">
        <v>253102</v>
      </c>
      <c r="JR180" s="396">
        <v>253526</v>
      </c>
      <c r="JS180" s="396">
        <v>255208</v>
      </c>
      <c r="JT180" s="396">
        <v>256302</v>
      </c>
      <c r="JU180" s="396">
        <v>257184</v>
      </c>
      <c r="JV180" s="396">
        <v>258038</v>
      </c>
      <c r="JW180" s="396">
        <v>259434</v>
      </c>
      <c r="JX180" s="396">
        <v>260262</v>
      </c>
      <c r="JY180" s="396">
        <v>260322</v>
      </c>
      <c r="JZ180" s="396">
        <v>261269</v>
      </c>
      <c r="KA180" s="396">
        <v>261652</v>
      </c>
      <c r="KB180" s="396">
        <v>262397</v>
      </c>
      <c r="KC180" s="396">
        <v>262141</v>
      </c>
      <c r="KD180" s="396">
        <v>263195</v>
      </c>
      <c r="KE180" s="396">
        <v>263886</v>
      </c>
      <c r="KF180" s="396">
        <v>264623</v>
      </c>
      <c r="KG180" s="396">
        <v>265536</v>
      </c>
      <c r="KH180" s="396">
        <v>267119</v>
      </c>
      <c r="KI180" s="396">
        <v>269420</v>
      </c>
      <c r="KJ180" s="396">
        <v>272025</v>
      </c>
      <c r="KK180" s="396">
        <v>273363</v>
      </c>
      <c r="KL180" s="396">
        <v>273639</v>
      </c>
      <c r="KM180" s="396">
        <v>274589</v>
      </c>
      <c r="KN180" s="396">
        <v>277166</v>
      </c>
      <c r="KO180" s="396">
        <v>281144</v>
      </c>
      <c r="KP180" s="396">
        <v>284261</v>
      </c>
      <c r="KQ180" s="396">
        <v>287561</v>
      </c>
      <c r="KR180" s="396">
        <v>291613</v>
      </c>
      <c r="KS180" s="396">
        <v>301431</v>
      </c>
      <c r="KT180" s="396">
        <v>304958</v>
      </c>
      <c r="KU180" s="396">
        <v>309578</v>
      </c>
      <c r="KV180" s="396">
        <v>314888</v>
      </c>
      <c r="KW180" s="396">
        <v>322140</v>
      </c>
      <c r="KX180" s="396">
        <v>329447</v>
      </c>
      <c r="KY180" s="396">
        <v>338825</v>
      </c>
      <c r="KZ180" s="396">
        <v>346686</v>
      </c>
      <c r="LA180" s="396">
        <v>353776</v>
      </c>
      <c r="LC180" s="25">
        <f>LA180/$LA$197</f>
        <v>0.49314113742397819</v>
      </c>
      <c r="LD180" s="282" t="s">
        <v>19</v>
      </c>
    </row>
    <row r="181" spans="1:316" x14ac:dyDescent="0.3">
      <c r="B181" s="281" t="s">
        <v>749</v>
      </c>
      <c r="C181" s="396" t="s">
        <v>1095</v>
      </c>
      <c r="D181" s="396" t="s">
        <v>1183</v>
      </c>
      <c r="E181" s="396">
        <v>99488</v>
      </c>
      <c r="F181" s="396">
        <v>99242</v>
      </c>
      <c r="G181" s="396">
        <v>98966</v>
      </c>
      <c r="H181" s="396">
        <v>98563</v>
      </c>
      <c r="I181" s="396">
        <v>98220</v>
      </c>
      <c r="J181" s="396">
        <v>98120</v>
      </c>
      <c r="K181" s="396">
        <v>98152</v>
      </c>
      <c r="L181" s="396">
        <v>98193</v>
      </c>
      <c r="M181" s="396">
        <v>98110</v>
      </c>
      <c r="N181" s="396">
        <v>97980</v>
      </c>
      <c r="O181" s="396">
        <v>97906</v>
      </c>
      <c r="P181" s="396">
        <v>98028</v>
      </c>
      <c r="Q181" s="396">
        <v>97381</v>
      </c>
      <c r="R181" s="396">
        <v>96824</v>
      </c>
      <c r="S181" s="396">
        <v>96121</v>
      </c>
      <c r="T181" s="396">
        <v>96147</v>
      </c>
      <c r="U181" s="396">
        <v>96166</v>
      </c>
      <c r="V181" s="396">
        <v>96080</v>
      </c>
      <c r="W181" s="396">
        <v>95796</v>
      </c>
      <c r="X181" s="396">
        <v>95540</v>
      </c>
      <c r="Y181" s="396">
        <v>95489</v>
      </c>
      <c r="Z181" s="396">
        <v>95604</v>
      </c>
      <c r="AA181" s="396">
        <v>95735</v>
      </c>
      <c r="AB181" s="396">
        <v>95602</v>
      </c>
      <c r="AC181" s="396">
        <v>96770</v>
      </c>
      <c r="AD181" s="396">
        <v>97997</v>
      </c>
      <c r="AE181" s="396">
        <v>99702</v>
      </c>
      <c r="AF181" s="396">
        <v>100143</v>
      </c>
      <c r="AG181" s="396">
        <v>100555</v>
      </c>
      <c r="AH181" s="396">
        <v>100754</v>
      </c>
      <c r="AI181" s="396">
        <v>101051</v>
      </c>
      <c r="AJ181" s="396">
        <v>101362</v>
      </c>
      <c r="AK181" s="396">
        <v>101729</v>
      </c>
      <c r="AL181" s="396">
        <v>102071</v>
      </c>
      <c r="AM181" s="396">
        <v>102275</v>
      </c>
      <c r="AN181" s="396">
        <v>102530</v>
      </c>
      <c r="AO181" s="396">
        <v>102304</v>
      </c>
      <c r="AP181" s="396">
        <v>102199</v>
      </c>
      <c r="AQ181" s="396">
        <v>102351</v>
      </c>
      <c r="AR181" s="396">
        <v>102976</v>
      </c>
      <c r="AS181" s="396">
        <v>103511</v>
      </c>
      <c r="AT181" s="396">
        <v>103720</v>
      </c>
      <c r="AU181" s="396">
        <v>104008</v>
      </c>
      <c r="AV181" s="396">
        <v>104388</v>
      </c>
      <c r="AW181" s="396">
        <v>104775</v>
      </c>
      <c r="AX181" s="396">
        <v>105123</v>
      </c>
      <c r="AY181" s="396">
        <v>105739</v>
      </c>
      <c r="AZ181" s="396">
        <v>106501</v>
      </c>
      <c r="BA181" s="396">
        <v>107304</v>
      </c>
      <c r="BB181" s="396">
        <v>107737</v>
      </c>
      <c r="BC181" s="396">
        <v>106939</v>
      </c>
      <c r="BD181" s="396">
        <v>106252</v>
      </c>
      <c r="BE181" s="396">
        <v>105645</v>
      </c>
      <c r="BF181" s="396">
        <v>106055</v>
      </c>
      <c r="BG181" s="396">
        <v>106350</v>
      </c>
      <c r="BH181" s="396">
        <v>106596</v>
      </c>
      <c r="BI181" s="396">
        <v>106906</v>
      </c>
      <c r="BJ181" s="396">
        <v>107199</v>
      </c>
      <c r="BK181" s="396">
        <v>107454</v>
      </c>
      <c r="BL181" s="396">
        <v>107714</v>
      </c>
      <c r="BM181" s="396">
        <v>107925</v>
      </c>
      <c r="BN181" s="396">
        <v>108321</v>
      </c>
      <c r="BO181" s="396">
        <v>109172</v>
      </c>
      <c r="BP181" s="396">
        <v>110061</v>
      </c>
      <c r="BQ181" s="396">
        <v>111133</v>
      </c>
      <c r="BR181" s="396">
        <v>111741</v>
      </c>
      <c r="BS181" s="396">
        <v>112294</v>
      </c>
      <c r="BT181" s="396">
        <v>112628</v>
      </c>
      <c r="BU181" s="396">
        <v>113070</v>
      </c>
      <c r="BV181" s="396">
        <v>113635</v>
      </c>
      <c r="BW181" s="396">
        <v>114283</v>
      </c>
      <c r="BX181" s="396">
        <v>114886</v>
      </c>
      <c r="BY181" s="396">
        <v>115576</v>
      </c>
      <c r="BZ181" s="396">
        <v>116398</v>
      </c>
      <c r="CA181" s="396">
        <v>117411</v>
      </c>
      <c r="CB181" s="396">
        <v>118310</v>
      </c>
      <c r="CC181" s="396">
        <v>118995</v>
      </c>
      <c r="CD181" s="396">
        <v>119629</v>
      </c>
      <c r="CE181" s="396">
        <v>120667</v>
      </c>
      <c r="CF181" s="396">
        <v>122028</v>
      </c>
      <c r="CG181" s="396">
        <v>123451</v>
      </c>
      <c r="CH181" s="396">
        <v>124845</v>
      </c>
      <c r="CI181" s="396">
        <v>126303</v>
      </c>
      <c r="CJ181" s="396">
        <v>128050</v>
      </c>
      <c r="CK181" s="396">
        <v>129749</v>
      </c>
      <c r="CL181" s="396">
        <v>131380</v>
      </c>
      <c r="CM181" s="396">
        <v>133088</v>
      </c>
      <c r="CN181" s="396">
        <v>135132</v>
      </c>
      <c r="CO181" s="396">
        <v>137113</v>
      </c>
      <c r="CP181" s="396">
        <v>139261</v>
      </c>
      <c r="CQ181" s="396">
        <v>140741</v>
      </c>
      <c r="CR181" s="396">
        <v>142411</v>
      </c>
      <c r="CS181" s="396">
        <v>144257</v>
      </c>
      <c r="CT181" s="396">
        <v>145675</v>
      </c>
      <c r="CU181" s="396">
        <v>148017</v>
      </c>
      <c r="CV181" s="396">
        <v>150180</v>
      </c>
      <c r="CW181" s="396">
        <v>153501</v>
      </c>
      <c r="CX181" s="396">
        <v>156401</v>
      </c>
      <c r="CY181" s="396">
        <v>159365</v>
      </c>
      <c r="CZ181" s="396">
        <v>162244</v>
      </c>
      <c r="DA181" s="396">
        <v>165644</v>
      </c>
      <c r="DB181" s="396">
        <v>168692</v>
      </c>
      <c r="DC181" s="396">
        <v>172810</v>
      </c>
      <c r="DD181" s="396">
        <v>178061</v>
      </c>
      <c r="DE181" s="396">
        <v>183698</v>
      </c>
      <c r="DF181" s="396">
        <v>190654</v>
      </c>
      <c r="DG181" s="396">
        <v>195232</v>
      </c>
      <c r="DH181" s="396">
        <v>200179</v>
      </c>
      <c r="DI181" s="396">
        <v>204024</v>
      </c>
      <c r="DJ181" s="396">
        <v>209423</v>
      </c>
      <c r="DK181" s="396">
        <v>214368</v>
      </c>
      <c r="DL181" s="396">
        <v>219644</v>
      </c>
      <c r="DM181" s="396">
        <v>224974</v>
      </c>
      <c r="DN181" s="396">
        <v>233497</v>
      </c>
      <c r="DO181" s="396">
        <v>240774</v>
      </c>
      <c r="DP181" s="396">
        <v>246260</v>
      </c>
      <c r="DQ181" s="396">
        <v>250097</v>
      </c>
      <c r="DR181" s="396">
        <v>254996</v>
      </c>
      <c r="DS181" s="396">
        <v>260668</v>
      </c>
      <c r="DT181" s="396">
        <v>265443</v>
      </c>
      <c r="DU181" s="396">
        <v>267924</v>
      </c>
      <c r="DV181" s="396">
        <v>270535</v>
      </c>
      <c r="DW181" s="396">
        <v>274991</v>
      </c>
      <c r="DX181" s="396">
        <v>279551</v>
      </c>
      <c r="DY181" s="396">
        <v>284290</v>
      </c>
      <c r="DZ181" s="396">
        <v>284624</v>
      </c>
      <c r="EA181" s="396">
        <v>287509</v>
      </c>
      <c r="EB181" s="396">
        <v>289211</v>
      </c>
      <c r="EC181" s="396">
        <v>291596</v>
      </c>
      <c r="ED181" s="396">
        <v>290444</v>
      </c>
      <c r="EE181" s="396">
        <v>290453</v>
      </c>
      <c r="EF181" s="396">
        <v>290561</v>
      </c>
      <c r="EG181" s="396">
        <v>292140</v>
      </c>
      <c r="EH181" s="396">
        <v>291075</v>
      </c>
      <c r="EI181" s="396">
        <v>289968</v>
      </c>
      <c r="EJ181" s="396">
        <v>288726</v>
      </c>
      <c r="EK181" s="396">
        <v>286680</v>
      </c>
      <c r="EL181" s="396">
        <v>284457</v>
      </c>
      <c r="EM181" s="396">
        <v>278914</v>
      </c>
      <c r="EN181" s="396">
        <v>274473</v>
      </c>
      <c r="EO181" s="396">
        <v>269452</v>
      </c>
      <c r="EP181" s="396">
        <v>266092</v>
      </c>
      <c r="EQ181" s="396">
        <v>261551</v>
      </c>
      <c r="ER181" s="396">
        <v>256495</v>
      </c>
      <c r="ES181" s="396">
        <v>251066</v>
      </c>
      <c r="ET181" s="396">
        <v>246141</v>
      </c>
      <c r="EU181" s="396">
        <v>239046</v>
      </c>
      <c r="EV181" s="396">
        <v>231034</v>
      </c>
      <c r="EW181" s="396">
        <v>223069</v>
      </c>
      <c r="EX181" s="396">
        <v>215572</v>
      </c>
      <c r="EY181" s="396">
        <v>208585</v>
      </c>
      <c r="EZ181" s="396">
        <v>201783</v>
      </c>
      <c r="FA181" s="396">
        <v>196194</v>
      </c>
      <c r="FB181" s="396">
        <v>190387</v>
      </c>
      <c r="FC181" s="396">
        <v>183860</v>
      </c>
      <c r="FD181" s="396">
        <v>177349</v>
      </c>
      <c r="FE181" s="396">
        <v>171284</v>
      </c>
      <c r="FF181" s="396">
        <v>166594</v>
      </c>
      <c r="FG181" s="396">
        <v>162116</v>
      </c>
      <c r="FH181" s="396">
        <v>158488</v>
      </c>
      <c r="FI181" s="396">
        <v>154521</v>
      </c>
      <c r="FJ181" s="396">
        <v>152238</v>
      </c>
      <c r="FK181" s="396">
        <v>150927</v>
      </c>
      <c r="FL181" s="396">
        <v>149166</v>
      </c>
      <c r="FM181" s="396">
        <v>146914</v>
      </c>
      <c r="FN181" s="396">
        <v>144455</v>
      </c>
      <c r="FO181" s="396">
        <v>144147</v>
      </c>
      <c r="FP181" s="396">
        <v>144524</v>
      </c>
      <c r="FQ181" s="396">
        <v>144812</v>
      </c>
      <c r="FR181" s="396">
        <v>144468</v>
      </c>
      <c r="FS181" s="396">
        <v>144950</v>
      </c>
      <c r="FT181" s="396">
        <v>145087</v>
      </c>
      <c r="FU181" s="396">
        <v>146147</v>
      </c>
      <c r="FV181" s="396">
        <v>145591</v>
      </c>
      <c r="FW181" s="396">
        <v>144598</v>
      </c>
      <c r="FX181" s="396">
        <v>143751</v>
      </c>
      <c r="FY181" s="396">
        <v>143090</v>
      </c>
      <c r="FZ181" s="396">
        <v>142857</v>
      </c>
      <c r="GA181" s="396">
        <v>141106</v>
      </c>
      <c r="GB181" s="396">
        <v>139305</v>
      </c>
      <c r="GC181" s="396">
        <v>138268</v>
      </c>
      <c r="GD181" s="396">
        <v>136857</v>
      </c>
      <c r="GE181" s="396">
        <v>135821</v>
      </c>
      <c r="GF181" s="396">
        <v>134255</v>
      </c>
      <c r="GG181" s="396">
        <v>132446</v>
      </c>
      <c r="GH181" s="396">
        <v>130903</v>
      </c>
      <c r="GI181" s="396">
        <v>129934</v>
      </c>
      <c r="GJ181" s="396">
        <v>129742</v>
      </c>
      <c r="GK181" s="396">
        <v>129572</v>
      </c>
      <c r="GL181" s="396">
        <v>129099</v>
      </c>
      <c r="GM181" s="396">
        <v>129167</v>
      </c>
      <c r="GN181" s="396">
        <v>129525</v>
      </c>
      <c r="GO181" s="396">
        <v>129971</v>
      </c>
      <c r="GP181" s="396">
        <v>130732</v>
      </c>
      <c r="GQ181" s="396">
        <v>130663</v>
      </c>
      <c r="GR181" s="396">
        <v>131766</v>
      </c>
      <c r="GS181" s="396">
        <v>132930</v>
      </c>
      <c r="GT181" s="396">
        <v>134589</v>
      </c>
      <c r="GU181" s="396">
        <v>135674</v>
      </c>
      <c r="GV181" s="396">
        <v>136575</v>
      </c>
      <c r="GW181" s="396">
        <v>137972</v>
      </c>
      <c r="GX181" s="396">
        <v>139679</v>
      </c>
      <c r="GY181" s="396">
        <v>141454</v>
      </c>
      <c r="GZ181" s="396">
        <v>143032</v>
      </c>
      <c r="HA181" s="396">
        <v>144642</v>
      </c>
      <c r="HB181" s="396">
        <v>147116</v>
      </c>
      <c r="HC181" s="396">
        <v>150246</v>
      </c>
      <c r="HD181" s="396">
        <v>152797</v>
      </c>
      <c r="HE181" s="396">
        <v>155899</v>
      </c>
      <c r="HF181" s="396">
        <v>159467</v>
      </c>
      <c r="HG181" s="396">
        <v>163140</v>
      </c>
      <c r="HH181" s="396">
        <v>166585</v>
      </c>
      <c r="HI181" s="396">
        <v>169179</v>
      </c>
      <c r="HJ181" s="396">
        <v>172061</v>
      </c>
      <c r="HK181" s="396">
        <v>174616</v>
      </c>
      <c r="HL181" s="396">
        <v>177474</v>
      </c>
      <c r="HM181" s="396">
        <v>179621</v>
      </c>
      <c r="HN181" s="396">
        <v>180844</v>
      </c>
      <c r="HO181" s="396">
        <v>181895</v>
      </c>
      <c r="HP181" s="396">
        <v>183151</v>
      </c>
      <c r="HQ181" s="396">
        <v>183368</v>
      </c>
      <c r="HR181" s="396">
        <v>182887</v>
      </c>
      <c r="HS181" s="396">
        <v>183486</v>
      </c>
      <c r="HT181" s="396">
        <v>183818</v>
      </c>
      <c r="HU181" s="396">
        <v>185029</v>
      </c>
      <c r="HV181" s="396">
        <v>185416</v>
      </c>
      <c r="HW181" s="396">
        <v>186660</v>
      </c>
      <c r="HX181" s="396">
        <v>187225</v>
      </c>
      <c r="HY181" s="396">
        <v>187731</v>
      </c>
      <c r="HZ181" s="396">
        <v>188240</v>
      </c>
      <c r="IA181" s="396">
        <v>188922</v>
      </c>
      <c r="IB181" s="396">
        <v>189559</v>
      </c>
      <c r="IC181" s="396">
        <v>190793</v>
      </c>
      <c r="ID181" s="396">
        <v>191727</v>
      </c>
      <c r="IE181" s="396">
        <v>191737</v>
      </c>
      <c r="IF181" s="396">
        <v>192376</v>
      </c>
      <c r="IG181" s="396">
        <v>192673</v>
      </c>
      <c r="IH181" s="396">
        <v>193313</v>
      </c>
      <c r="II181" s="396">
        <v>193450</v>
      </c>
      <c r="IJ181" s="396">
        <v>193889</v>
      </c>
      <c r="IK181" s="396">
        <v>194541</v>
      </c>
      <c r="IL181" s="396">
        <v>195411</v>
      </c>
      <c r="IM181" s="396">
        <v>195822</v>
      </c>
      <c r="IN181" s="396">
        <v>196430</v>
      </c>
      <c r="IO181" s="396">
        <v>196623</v>
      </c>
      <c r="IP181" s="396">
        <v>197432</v>
      </c>
      <c r="IQ181" s="396">
        <v>198047</v>
      </c>
      <c r="IR181" s="396">
        <v>198230</v>
      </c>
      <c r="IS181" s="396">
        <v>198192</v>
      </c>
      <c r="IT181" s="396">
        <v>198954</v>
      </c>
      <c r="IU181" s="396">
        <v>199690</v>
      </c>
      <c r="IV181" s="396">
        <v>200619</v>
      </c>
      <c r="IW181" s="396">
        <v>201640</v>
      </c>
      <c r="IX181" s="396">
        <v>202472</v>
      </c>
      <c r="IY181" s="396">
        <v>203563</v>
      </c>
      <c r="IZ181" s="396">
        <v>203799</v>
      </c>
      <c r="JA181" s="396">
        <v>204257</v>
      </c>
      <c r="JB181" s="396">
        <v>204807</v>
      </c>
      <c r="JC181" s="396">
        <v>205793</v>
      </c>
      <c r="JD181" s="396">
        <v>207046</v>
      </c>
      <c r="JE181" s="396">
        <v>208567</v>
      </c>
      <c r="JF181" s="396">
        <v>209173</v>
      </c>
      <c r="JG181" s="396">
        <v>210348</v>
      </c>
      <c r="JH181" s="396">
        <v>211057</v>
      </c>
      <c r="JI181" s="396">
        <v>211705</v>
      </c>
      <c r="JJ181" s="396">
        <v>212364</v>
      </c>
      <c r="JK181" s="396">
        <v>212983</v>
      </c>
      <c r="JL181" s="396">
        <v>214755</v>
      </c>
      <c r="JM181" s="396">
        <v>216516</v>
      </c>
      <c r="JN181" s="396">
        <v>217630</v>
      </c>
      <c r="JO181" s="396">
        <v>217894</v>
      </c>
      <c r="JP181" s="396">
        <v>218135</v>
      </c>
      <c r="JQ181" s="396">
        <v>218587</v>
      </c>
      <c r="JR181" s="396">
        <v>220069</v>
      </c>
      <c r="JS181" s="396">
        <v>220334</v>
      </c>
      <c r="JT181" s="396">
        <v>221066</v>
      </c>
      <c r="JU181" s="396">
        <v>222148</v>
      </c>
      <c r="JV181" s="396">
        <v>223375</v>
      </c>
      <c r="JW181" s="396">
        <v>224208</v>
      </c>
      <c r="JX181" s="396">
        <v>224254</v>
      </c>
      <c r="JY181" s="396">
        <v>225164</v>
      </c>
      <c r="JZ181" s="396">
        <v>226540</v>
      </c>
      <c r="KA181" s="396">
        <v>227475</v>
      </c>
      <c r="KB181" s="396">
        <v>228248</v>
      </c>
      <c r="KC181" s="396">
        <v>228680</v>
      </c>
      <c r="KD181" s="396">
        <v>229377</v>
      </c>
      <c r="KE181" s="396">
        <v>230351</v>
      </c>
      <c r="KF181" s="396">
        <v>230694</v>
      </c>
      <c r="KG181" s="396">
        <v>231224</v>
      </c>
      <c r="KH181" s="396">
        <v>232172</v>
      </c>
      <c r="KI181" s="396">
        <v>234993</v>
      </c>
      <c r="KJ181" s="396">
        <v>237347</v>
      </c>
      <c r="KK181" s="396">
        <v>238600</v>
      </c>
      <c r="KL181" s="396">
        <v>239125</v>
      </c>
      <c r="KM181" s="396">
        <v>240917</v>
      </c>
      <c r="KN181" s="396">
        <v>243239</v>
      </c>
      <c r="KO181" s="396">
        <v>246089</v>
      </c>
      <c r="KP181" s="396">
        <v>248643</v>
      </c>
      <c r="KQ181" s="396">
        <v>251782</v>
      </c>
      <c r="KR181" s="396">
        <v>255660</v>
      </c>
      <c r="KS181" s="396">
        <v>259137</v>
      </c>
      <c r="KT181" s="396">
        <v>263053</v>
      </c>
      <c r="KU181" s="396">
        <v>265504</v>
      </c>
      <c r="KV181" s="396">
        <v>269448</v>
      </c>
      <c r="KW181" s="396">
        <v>273770</v>
      </c>
      <c r="KX181" s="396">
        <v>279527</v>
      </c>
      <c r="KY181" s="396">
        <v>286107</v>
      </c>
      <c r="KZ181" s="396">
        <v>293824</v>
      </c>
      <c r="LA181" s="396">
        <v>300675</v>
      </c>
      <c r="LC181" s="25">
        <f t="shared" ref="LC181:LC187" si="8">LA181/$LA$197</f>
        <v>0.41912173662134983</v>
      </c>
      <c r="LD181" s="281" t="s">
        <v>749</v>
      </c>
    </row>
    <row r="182" spans="1:316" x14ac:dyDescent="0.3">
      <c r="B182" s="281" t="s">
        <v>753</v>
      </c>
      <c r="C182" s="396" t="s">
        <v>1095</v>
      </c>
      <c r="D182" s="396" t="s">
        <v>1183</v>
      </c>
      <c r="E182" s="396">
        <v>140066</v>
      </c>
      <c r="F182" s="396">
        <v>139568</v>
      </c>
      <c r="G182" s="396">
        <v>139268</v>
      </c>
      <c r="H182" s="396">
        <v>138620</v>
      </c>
      <c r="I182" s="396">
        <v>138231</v>
      </c>
      <c r="J182" s="396">
        <v>137838</v>
      </c>
      <c r="K182" s="396">
        <v>137455</v>
      </c>
      <c r="L182" s="396">
        <v>137159</v>
      </c>
      <c r="M182" s="396">
        <v>136954</v>
      </c>
      <c r="N182" s="396">
        <v>136943</v>
      </c>
      <c r="O182" s="396">
        <v>136963</v>
      </c>
      <c r="P182" s="396">
        <v>137006</v>
      </c>
      <c r="Q182" s="396">
        <v>136370</v>
      </c>
      <c r="R182" s="396">
        <v>135625</v>
      </c>
      <c r="S182" s="396">
        <v>134920</v>
      </c>
      <c r="T182" s="396">
        <v>134912</v>
      </c>
      <c r="U182" s="396">
        <v>134920</v>
      </c>
      <c r="V182" s="396">
        <v>134946</v>
      </c>
      <c r="W182" s="396">
        <v>135054</v>
      </c>
      <c r="X182" s="396">
        <v>135236</v>
      </c>
      <c r="Y182" s="396">
        <v>135568</v>
      </c>
      <c r="Z182" s="396">
        <v>135849</v>
      </c>
      <c r="AA182" s="396">
        <v>136112</v>
      </c>
      <c r="AB182" s="396">
        <v>136329</v>
      </c>
      <c r="AC182" s="396">
        <v>137852</v>
      </c>
      <c r="AD182" s="396">
        <v>139928</v>
      </c>
      <c r="AE182" s="396">
        <v>141993</v>
      </c>
      <c r="AF182" s="396">
        <v>142931</v>
      </c>
      <c r="AG182" s="396">
        <v>143489</v>
      </c>
      <c r="AH182" s="396">
        <v>144246</v>
      </c>
      <c r="AI182" s="396">
        <v>145101</v>
      </c>
      <c r="AJ182" s="396">
        <v>145913</v>
      </c>
      <c r="AK182" s="396">
        <v>146545</v>
      </c>
      <c r="AL182" s="396">
        <v>147042</v>
      </c>
      <c r="AM182" s="396">
        <v>147582</v>
      </c>
      <c r="AN182" s="396">
        <v>148282</v>
      </c>
      <c r="AO182" s="396">
        <v>148460</v>
      </c>
      <c r="AP182" s="396">
        <v>149069</v>
      </c>
      <c r="AQ182" s="396">
        <v>149743</v>
      </c>
      <c r="AR182" s="396">
        <v>151093</v>
      </c>
      <c r="AS182" s="396">
        <v>152219</v>
      </c>
      <c r="AT182" s="396">
        <v>153267</v>
      </c>
      <c r="AU182" s="396">
        <v>154133</v>
      </c>
      <c r="AV182" s="396">
        <v>154865</v>
      </c>
      <c r="AW182" s="396">
        <v>155580</v>
      </c>
      <c r="AX182" s="396">
        <v>156492</v>
      </c>
      <c r="AY182" s="396">
        <v>158020</v>
      </c>
      <c r="AZ182" s="396">
        <v>159907</v>
      </c>
      <c r="BA182" s="396">
        <v>161977</v>
      </c>
      <c r="BB182" s="396">
        <v>162700</v>
      </c>
      <c r="BC182" s="396">
        <v>163226</v>
      </c>
      <c r="BD182" s="396">
        <v>163687</v>
      </c>
      <c r="BE182" s="396">
        <v>165256</v>
      </c>
      <c r="BF182" s="396">
        <v>167000</v>
      </c>
      <c r="BG182" s="396">
        <v>169394</v>
      </c>
      <c r="BH182" s="396">
        <v>172584</v>
      </c>
      <c r="BI182" s="396">
        <v>176053</v>
      </c>
      <c r="BJ182" s="396">
        <v>179549</v>
      </c>
      <c r="BK182" s="396">
        <v>182136</v>
      </c>
      <c r="BL182" s="396">
        <v>184507</v>
      </c>
      <c r="BM182" s="396">
        <v>186795</v>
      </c>
      <c r="BN182" s="396">
        <v>189988</v>
      </c>
      <c r="BO182" s="396">
        <v>193747</v>
      </c>
      <c r="BP182" s="396">
        <v>197778</v>
      </c>
      <c r="BQ182" s="396">
        <v>201297</v>
      </c>
      <c r="BR182" s="396">
        <v>204987</v>
      </c>
      <c r="BS182" s="396">
        <v>208097</v>
      </c>
      <c r="BT182" s="396">
        <v>210746</v>
      </c>
      <c r="BU182" s="396">
        <v>213480</v>
      </c>
      <c r="BV182" s="396">
        <v>216249</v>
      </c>
      <c r="BW182" s="396">
        <v>219267</v>
      </c>
      <c r="BX182" s="396">
        <v>222019</v>
      </c>
      <c r="BY182" s="396">
        <v>224407</v>
      </c>
      <c r="BZ182" s="396">
        <v>226737</v>
      </c>
      <c r="CA182" s="396">
        <v>228530</v>
      </c>
      <c r="CB182" s="396">
        <v>230294</v>
      </c>
      <c r="CC182" s="396">
        <v>232082</v>
      </c>
      <c r="CD182" s="396">
        <v>233621</v>
      </c>
      <c r="CE182" s="396">
        <v>235315</v>
      </c>
      <c r="CF182" s="396">
        <v>236948</v>
      </c>
      <c r="CG182" s="396">
        <v>238287</v>
      </c>
      <c r="CH182" s="396">
        <v>239931</v>
      </c>
      <c r="CI182" s="396">
        <v>242259</v>
      </c>
      <c r="CJ182" s="396">
        <v>245044</v>
      </c>
      <c r="CK182" s="396">
        <v>248045</v>
      </c>
      <c r="CL182" s="396">
        <v>251202</v>
      </c>
      <c r="CM182" s="396">
        <v>254428</v>
      </c>
      <c r="CN182" s="396">
        <v>257275</v>
      </c>
      <c r="CO182" s="396">
        <v>259668</v>
      </c>
      <c r="CP182" s="396">
        <v>261426</v>
      </c>
      <c r="CQ182" s="396">
        <v>263546</v>
      </c>
      <c r="CR182" s="396">
        <v>265726</v>
      </c>
      <c r="CS182" s="396">
        <v>268674</v>
      </c>
      <c r="CT182" s="396">
        <v>271701</v>
      </c>
      <c r="CU182" s="396">
        <v>274865</v>
      </c>
      <c r="CV182" s="396">
        <v>278136</v>
      </c>
      <c r="CW182" s="396">
        <v>281797</v>
      </c>
      <c r="CX182" s="396">
        <v>284731</v>
      </c>
      <c r="CY182" s="396">
        <v>288351</v>
      </c>
      <c r="CZ182" s="396">
        <v>292191</v>
      </c>
      <c r="DA182" s="396">
        <v>297976</v>
      </c>
      <c r="DB182" s="396">
        <v>305141</v>
      </c>
      <c r="DC182" s="396">
        <v>312454</v>
      </c>
      <c r="DD182" s="396">
        <v>319344</v>
      </c>
      <c r="DE182" s="396">
        <v>326394</v>
      </c>
      <c r="DF182" s="396">
        <v>334012</v>
      </c>
      <c r="DG182" s="396">
        <v>341818</v>
      </c>
      <c r="DH182" s="396">
        <v>349167</v>
      </c>
      <c r="DI182" s="396">
        <v>356320</v>
      </c>
      <c r="DJ182" s="396">
        <v>365837</v>
      </c>
      <c r="DK182" s="396">
        <v>374645</v>
      </c>
      <c r="DL182" s="396">
        <v>384277</v>
      </c>
      <c r="DM182" s="396">
        <v>391396</v>
      </c>
      <c r="DN182" s="396">
        <v>399107</v>
      </c>
      <c r="DO182" s="396">
        <v>405882</v>
      </c>
      <c r="DP182" s="396">
        <v>414072</v>
      </c>
      <c r="DQ182" s="396">
        <v>421531</v>
      </c>
      <c r="DR182" s="396">
        <v>427657</v>
      </c>
      <c r="DS182" s="396">
        <v>432549</v>
      </c>
      <c r="DT182" s="396">
        <v>437231</v>
      </c>
      <c r="DU182" s="396">
        <v>440994</v>
      </c>
      <c r="DV182" s="396">
        <v>442498</v>
      </c>
      <c r="DW182" s="396">
        <v>444538</v>
      </c>
      <c r="DX182" s="396">
        <v>445949</v>
      </c>
      <c r="DY182" s="396">
        <v>447094</v>
      </c>
      <c r="DZ182" s="396">
        <v>447626</v>
      </c>
      <c r="EA182" s="396">
        <v>448986</v>
      </c>
      <c r="EB182" s="396">
        <v>449265</v>
      </c>
      <c r="EC182" s="396">
        <v>447140</v>
      </c>
      <c r="ED182" s="396">
        <v>443150</v>
      </c>
      <c r="EE182" s="396">
        <v>440504</v>
      </c>
      <c r="EF182" s="396">
        <v>436529</v>
      </c>
      <c r="EG182" s="396">
        <v>433799</v>
      </c>
      <c r="EH182" s="396">
        <v>429615</v>
      </c>
      <c r="EI182" s="396">
        <v>425725</v>
      </c>
      <c r="EJ182" s="396">
        <v>419733</v>
      </c>
      <c r="EK182" s="396">
        <v>414982</v>
      </c>
      <c r="EL182" s="396">
        <v>406375</v>
      </c>
      <c r="EM182" s="396">
        <v>397657</v>
      </c>
      <c r="EN182" s="396">
        <v>385268</v>
      </c>
      <c r="EO182" s="396">
        <v>374450</v>
      </c>
      <c r="EP182" s="396">
        <v>363858</v>
      </c>
      <c r="EQ182" s="396">
        <v>349703</v>
      </c>
      <c r="ER182" s="396">
        <v>336025</v>
      </c>
      <c r="ES182" s="396">
        <v>320462</v>
      </c>
      <c r="ET182" s="396">
        <v>307244</v>
      </c>
      <c r="EU182" s="396">
        <v>293004</v>
      </c>
      <c r="EV182" s="396">
        <v>280197</v>
      </c>
      <c r="EW182" s="396">
        <v>264682</v>
      </c>
      <c r="EX182" s="396">
        <v>250914</v>
      </c>
      <c r="EY182" s="396">
        <v>237186</v>
      </c>
      <c r="EZ182" s="396">
        <v>227607</v>
      </c>
      <c r="FA182" s="396">
        <v>219701</v>
      </c>
      <c r="FB182" s="396">
        <v>210816</v>
      </c>
      <c r="FC182" s="396">
        <v>203769</v>
      </c>
      <c r="FD182" s="396">
        <v>195908</v>
      </c>
      <c r="FE182" s="396">
        <v>190023</v>
      </c>
      <c r="FF182" s="396">
        <v>184716</v>
      </c>
      <c r="FG182" s="396">
        <v>180615</v>
      </c>
      <c r="FH182" s="396">
        <v>177963</v>
      </c>
      <c r="FI182" s="396">
        <v>178091</v>
      </c>
      <c r="FJ182" s="396">
        <v>178156</v>
      </c>
      <c r="FK182" s="396">
        <v>177087</v>
      </c>
      <c r="FL182" s="396">
        <v>175407</v>
      </c>
      <c r="FM182" s="396">
        <v>171786</v>
      </c>
      <c r="FN182" s="396">
        <v>171905</v>
      </c>
      <c r="FO182" s="396">
        <v>172131</v>
      </c>
      <c r="FP182" s="396">
        <v>176532</v>
      </c>
      <c r="FQ182" s="396">
        <v>179522</v>
      </c>
      <c r="FR182" s="396">
        <v>181355</v>
      </c>
      <c r="FS182" s="396">
        <v>181351</v>
      </c>
      <c r="FT182" s="396">
        <v>179297</v>
      </c>
      <c r="FU182" s="396">
        <v>177357</v>
      </c>
      <c r="FV182" s="396">
        <v>176997</v>
      </c>
      <c r="FW182" s="396">
        <v>177745</v>
      </c>
      <c r="FX182" s="396">
        <v>178811</v>
      </c>
      <c r="FY182" s="396">
        <v>180884</v>
      </c>
      <c r="FZ182" s="396">
        <v>181060</v>
      </c>
      <c r="GA182" s="396">
        <v>180882</v>
      </c>
      <c r="GB182" s="396">
        <v>177097</v>
      </c>
      <c r="GC182" s="396">
        <v>174190</v>
      </c>
      <c r="GD182" s="396">
        <v>171468</v>
      </c>
      <c r="GE182" s="396">
        <v>170316</v>
      </c>
      <c r="GF182" s="396">
        <v>170260</v>
      </c>
      <c r="GG182" s="396">
        <v>169447</v>
      </c>
      <c r="GH182" s="396">
        <v>167409</v>
      </c>
      <c r="GI182" s="396">
        <v>166018</v>
      </c>
      <c r="GJ182" s="396">
        <v>163845</v>
      </c>
      <c r="GK182" s="396">
        <v>162622</v>
      </c>
      <c r="GL182" s="396">
        <v>160566</v>
      </c>
      <c r="GM182" s="396">
        <v>159256</v>
      </c>
      <c r="GN182" s="396">
        <v>158280</v>
      </c>
      <c r="GO182" s="396">
        <v>158582</v>
      </c>
      <c r="GP182" s="396">
        <v>159912</v>
      </c>
      <c r="GQ182" s="396">
        <v>161137</v>
      </c>
      <c r="GR182" s="396">
        <v>162258</v>
      </c>
      <c r="GS182" s="396">
        <v>163017</v>
      </c>
      <c r="GT182" s="396">
        <v>164163</v>
      </c>
      <c r="GU182" s="396">
        <v>164752</v>
      </c>
      <c r="GV182" s="396">
        <v>166322</v>
      </c>
      <c r="GW182" s="396">
        <v>167476</v>
      </c>
      <c r="GX182" s="396">
        <v>169786</v>
      </c>
      <c r="GY182" s="396">
        <v>172807</v>
      </c>
      <c r="GZ182" s="396">
        <v>176872</v>
      </c>
      <c r="HA182" s="396">
        <v>179583</v>
      </c>
      <c r="HB182" s="396">
        <v>181386</v>
      </c>
      <c r="HC182" s="396">
        <v>184639</v>
      </c>
      <c r="HD182" s="396">
        <v>188374</v>
      </c>
      <c r="HE182" s="396">
        <v>194096</v>
      </c>
      <c r="HF182" s="396">
        <v>200049</v>
      </c>
      <c r="HG182" s="396">
        <v>207831</v>
      </c>
      <c r="HH182" s="396">
        <v>214774</v>
      </c>
      <c r="HI182" s="396">
        <v>221543</v>
      </c>
      <c r="HJ182" s="396">
        <v>227060</v>
      </c>
      <c r="HK182" s="396">
        <v>231975</v>
      </c>
      <c r="HL182" s="396">
        <v>236528</v>
      </c>
      <c r="HM182" s="396">
        <v>241952</v>
      </c>
      <c r="HN182" s="396">
        <v>247874</v>
      </c>
      <c r="HO182" s="396">
        <v>251532</v>
      </c>
      <c r="HP182" s="396">
        <v>255039</v>
      </c>
      <c r="HQ182" s="396">
        <v>255546</v>
      </c>
      <c r="HR182" s="396">
        <v>256857</v>
      </c>
      <c r="HS182" s="396">
        <v>255732</v>
      </c>
      <c r="HT182" s="396">
        <v>256265</v>
      </c>
      <c r="HU182" s="396">
        <v>256330</v>
      </c>
      <c r="HV182" s="396">
        <v>257518</v>
      </c>
      <c r="HW182" s="396">
        <v>258193</v>
      </c>
      <c r="HX182" s="396">
        <v>258951</v>
      </c>
      <c r="HY182" s="396">
        <v>259885</v>
      </c>
      <c r="HZ182" s="396">
        <v>261727</v>
      </c>
      <c r="IA182" s="396">
        <v>263188</v>
      </c>
      <c r="IB182" s="396">
        <v>263931</v>
      </c>
      <c r="IC182" s="396">
        <v>265298</v>
      </c>
      <c r="ID182" s="396">
        <v>266734</v>
      </c>
      <c r="IE182" s="396">
        <v>269230</v>
      </c>
      <c r="IF182" s="396">
        <v>271420</v>
      </c>
      <c r="IG182" s="396">
        <v>274736</v>
      </c>
      <c r="IH182" s="396">
        <v>277560</v>
      </c>
      <c r="II182" s="396">
        <v>279965</v>
      </c>
      <c r="IJ182" s="396">
        <v>281973</v>
      </c>
      <c r="IK182" s="396">
        <v>283442</v>
      </c>
      <c r="IL182" s="396">
        <v>283842</v>
      </c>
      <c r="IM182" s="396">
        <v>286191</v>
      </c>
      <c r="IN182" s="396">
        <v>289414</v>
      </c>
      <c r="IO182" s="396">
        <v>294329</v>
      </c>
      <c r="IP182" s="396">
        <v>296633</v>
      </c>
      <c r="IQ182" s="396">
        <v>298480</v>
      </c>
      <c r="IR182" s="396">
        <v>299500</v>
      </c>
      <c r="IS182" s="396">
        <v>300961</v>
      </c>
      <c r="IT182" s="396">
        <v>303173</v>
      </c>
      <c r="IU182" s="396">
        <v>306775</v>
      </c>
      <c r="IV182" s="396">
        <v>310166</v>
      </c>
      <c r="IW182" s="396">
        <v>313020</v>
      </c>
      <c r="IX182" s="396">
        <v>315965</v>
      </c>
      <c r="IY182" s="396">
        <v>318792</v>
      </c>
      <c r="IZ182" s="396">
        <v>320516</v>
      </c>
      <c r="JA182" s="396">
        <v>320752</v>
      </c>
      <c r="JB182" s="396">
        <v>323296</v>
      </c>
      <c r="JC182" s="396">
        <v>327145</v>
      </c>
      <c r="JD182" s="396">
        <v>331271</v>
      </c>
      <c r="JE182" s="396">
        <v>333985</v>
      </c>
      <c r="JF182" s="396">
        <v>335705</v>
      </c>
      <c r="JG182" s="396">
        <v>336580</v>
      </c>
      <c r="JH182" s="396">
        <v>339298</v>
      </c>
      <c r="JI182" s="396">
        <v>343003</v>
      </c>
      <c r="JJ182" s="396">
        <v>347230</v>
      </c>
      <c r="JK182" s="396">
        <v>348265</v>
      </c>
      <c r="JL182" s="396">
        <v>351057</v>
      </c>
      <c r="JM182" s="396">
        <v>354373</v>
      </c>
      <c r="JN182" s="396">
        <v>358057</v>
      </c>
      <c r="JO182" s="396">
        <v>358585</v>
      </c>
      <c r="JP182" s="396">
        <v>358849</v>
      </c>
      <c r="JQ182" s="396">
        <v>359551</v>
      </c>
      <c r="JR182" s="396">
        <v>362253</v>
      </c>
      <c r="JS182" s="396">
        <v>364156</v>
      </c>
      <c r="JT182" s="396">
        <v>363544</v>
      </c>
      <c r="JU182" s="396">
        <v>363357</v>
      </c>
      <c r="JV182" s="396">
        <v>361978</v>
      </c>
      <c r="JW182" s="396">
        <v>364514</v>
      </c>
      <c r="JX182" s="396">
        <v>365536</v>
      </c>
      <c r="JY182" s="396">
        <v>367540</v>
      </c>
      <c r="JZ182" s="396">
        <v>368726</v>
      </c>
      <c r="KA182" s="396">
        <v>368822</v>
      </c>
      <c r="KB182" s="396">
        <v>369374</v>
      </c>
      <c r="KC182" s="396">
        <v>368164</v>
      </c>
      <c r="KD182" s="396">
        <v>367805</v>
      </c>
      <c r="KE182" s="396">
        <v>367810</v>
      </c>
      <c r="KF182" s="396">
        <v>369775</v>
      </c>
      <c r="KG182" s="396">
        <v>371053</v>
      </c>
      <c r="KH182" s="396">
        <v>373688</v>
      </c>
      <c r="KI182" s="396">
        <v>376580</v>
      </c>
      <c r="KJ182" s="396">
        <v>381449</v>
      </c>
      <c r="KK182" s="396">
        <v>383350</v>
      </c>
      <c r="KL182" s="396">
        <v>382883</v>
      </c>
      <c r="KM182" s="396">
        <v>383334</v>
      </c>
      <c r="KN182" s="396">
        <v>386209</v>
      </c>
      <c r="KO182" s="396">
        <v>392264</v>
      </c>
      <c r="KP182" s="396">
        <v>397569</v>
      </c>
      <c r="KQ182" s="396">
        <v>404042</v>
      </c>
      <c r="KR182" s="396">
        <v>410935</v>
      </c>
      <c r="KS182" s="396">
        <v>427772</v>
      </c>
      <c r="KT182" s="396">
        <v>437700</v>
      </c>
      <c r="KU182" s="396">
        <v>445917</v>
      </c>
      <c r="KV182" s="396">
        <v>453077</v>
      </c>
      <c r="KW182" s="396">
        <v>463601</v>
      </c>
      <c r="KX182" s="396">
        <v>478540</v>
      </c>
      <c r="KY182" s="396">
        <v>497743</v>
      </c>
      <c r="KZ182" s="396">
        <v>512275</v>
      </c>
      <c r="LA182" s="396">
        <v>522211</v>
      </c>
      <c r="LC182" s="25">
        <f t="shared" si="8"/>
        <v>0.72792876428958742</v>
      </c>
      <c r="LD182" s="281" t="s">
        <v>753</v>
      </c>
    </row>
    <row r="183" spans="1:316" x14ac:dyDescent="0.3">
      <c r="B183" s="281" t="s">
        <v>754</v>
      </c>
      <c r="C183" s="396" t="s">
        <v>1095</v>
      </c>
      <c r="D183" s="396" t="s">
        <v>1183</v>
      </c>
      <c r="E183" s="396">
        <v>128592</v>
      </c>
      <c r="F183" s="396">
        <v>128289</v>
      </c>
      <c r="G183" s="396">
        <v>128287</v>
      </c>
      <c r="H183" s="396">
        <v>127827</v>
      </c>
      <c r="I183" s="396">
        <v>127679</v>
      </c>
      <c r="J183" s="396">
        <v>127323</v>
      </c>
      <c r="K183" s="396">
        <v>127238</v>
      </c>
      <c r="L183" s="396">
        <v>127124</v>
      </c>
      <c r="M183" s="396">
        <v>127252</v>
      </c>
      <c r="N183" s="396">
        <v>127254</v>
      </c>
      <c r="O183" s="396">
        <v>127170</v>
      </c>
      <c r="P183" s="396">
        <v>126993</v>
      </c>
      <c r="Q183" s="396">
        <v>126302</v>
      </c>
      <c r="R183" s="396">
        <v>125674</v>
      </c>
      <c r="S183" s="396">
        <v>124797</v>
      </c>
      <c r="T183" s="396">
        <v>124909</v>
      </c>
      <c r="U183" s="396">
        <v>124721</v>
      </c>
      <c r="V183" s="396">
        <v>124873</v>
      </c>
      <c r="W183" s="396">
        <v>124842</v>
      </c>
      <c r="X183" s="396">
        <v>124997</v>
      </c>
      <c r="Y183" s="396">
        <v>124948</v>
      </c>
      <c r="Z183" s="396">
        <v>125041</v>
      </c>
      <c r="AA183" s="396">
        <v>125391</v>
      </c>
      <c r="AB183" s="396">
        <v>125875</v>
      </c>
      <c r="AC183" s="396">
        <v>127578</v>
      </c>
      <c r="AD183" s="396">
        <v>129421</v>
      </c>
      <c r="AE183" s="396">
        <v>131412</v>
      </c>
      <c r="AF183" s="396">
        <v>132288</v>
      </c>
      <c r="AG183" s="396">
        <v>133052</v>
      </c>
      <c r="AH183" s="396">
        <v>133770</v>
      </c>
      <c r="AI183" s="396">
        <v>134408</v>
      </c>
      <c r="AJ183" s="396">
        <v>134985</v>
      </c>
      <c r="AK183" s="396">
        <v>135604</v>
      </c>
      <c r="AL183" s="396">
        <v>136370</v>
      </c>
      <c r="AM183" s="396">
        <v>137014</v>
      </c>
      <c r="AN183" s="396">
        <v>137657</v>
      </c>
      <c r="AO183" s="396">
        <v>137508</v>
      </c>
      <c r="AP183" s="396">
        <v>137629</v>
      </c>
      <c r="AQ183" s="396">
        <v>137746</v>
      </c>
      <c r="AR183" s="396">
        <v>138845</v>
      </c>
      <c r="AS183" s="396">
        <v>140009</v>
      </c>
      <c r="AT183" s="396">
        <v>141235</v>
      </c>
      <c r="AU183" s="396">
        <v>142141</v>
      </c>
      <c r="AV183" s="396">
        <v>142962</v>
      </c>
      <c r="AW183" s="396">
        <v>143635</v>
      </c>
      <c r="AX183" s="396">
        <v>144549</v>
      </c>
      <c r="AY183" s="396">
        <v>145517</v>
      </c>
      <c r="AZ183" s="396">
        <v>146870</v>
      </c>
      <c r="BA183" s="396">
        <v>148219</v>
      </c>
      <c r="BB183" s="396">
        <v>149655</v>
      </c>
      <c r="BC183" s="396">
        <v>150693</v>
      </c>
      <c r="BD183" s="396">
        <v>150546</v>
      </c>
      <c r="BE183" s="396">
        <v>150312</v>
      </c>
      <c r="BF183" s="396">
        <v>150315</v>
      </c>
      <c r="BG183" s="396">
        <v>151634</v>
      </c>
      <c r="BH183" s="396">
        <v>153305</v>
      </c>
      <c r="BI183" s="396">
        <v>155442</v>
      </c>
      <c r="BJ183" s="396">
        <v>157587</v>
      </c>
      <c r="BK183" s="396">
        <v>160519</v>
      </c>
      <c r="BL183" s="396">
        <v>163523</v>
      </c>
      <c r="BM183" s="396">
        <v>166806</v>
      </c>
      <c r="BN183" s="396">
        <v>169371</v>
      </c>
      <c r="BO183" s="396">
        <v>172375</v>
      </c>
      <c r="BP183" s="396">
        <v>176078</v>
      </c>
      <c r="BQ183" s="396">
        <v>180062</v>
      </c>
      <c r="BR183" s="396">
        <v>183946</v>
      </c>
      <c r="BS183" s="396">
        <v>187279</v>
      </c>
      <c r="BT183" s="396">
        <v>190168</v>
      </c>
      <c r="BU183" s="396">
        <v>193226</v>
      </c>
      <c r="BV183" s="396">
        <v>195811</v>
      </c>
      <c r="BW183" s="396">
        <v>198169</v>
      </c>
      <c r="BX183" s="396">
        <v>199833</v>
      </c>
      <c r="BY183" s="396">
        <v>200920</v>
      </c>
      <c r="BZ183" s="396">
        <v>202369</v>
      </c>
      <c r="CA183" s="396">
        <v>204239</v>
      </c>
      <c r="CB183" s="396">
        <v>206739</v>
      </c>
      <c r="CC183" s="396">
        <v>209185</v>
      </c>
      <c r="CD183" s="396">
        <v>211452</v>
      </c>
      <c r="CE183" s="396">
        <v>213637</v>
      </c>
      <c r="CF183" s="396">
        <v>216129</v>
      </c>
      <c r="CG183" s="396">
        <v>218367</v>
      </c>
      <c r="CH183" s="396">
        <v>220654</v>
      </c>
      <c r="CI183" s="396">
        <v>223088</v>
      </c>
      <c r="CJ183" s="396">
        <v>225867</v>
      </c>
      <c r="CK183" s="396">
        <v>229512</v>
      </c>
      <c r="CL183" s="396">
        <v>232572</v>
      </c>
      <c r="CM183" s="396">
        <v>235866</v>
      </c>
      <c r="CN183" s="396">
        <v>238589</v>
      </c>
      <c r="CO183" s="396">
        <v>241824</v>
      </c>
      <c r="CP183" s="396">
        <v>244707</v>
      </c>
      <c r="CQ183" s="396">
        <v>247499</v>
      </c>
      <c r="CR183" s="396">
        <v>250426</v>
      </c>
      <c r="CS183" s="396">
        <v>253441</v>
      </c>
      <c r="CT183" s="396">
        <v>256852</v>
      </c>
      <c r="CU183" s="396">
        <v>259807</v>
      </c>
      <c r="CV183" s="396">
        <v>262885</v>
      </c>
      <c r="CW183" s="396">
        <v>265577</v>
      </c>
      <c r="CX183" s="396">
        <v>268685</v>
      </c>
      <c r="CY183" s="396">
        <v>271836</v>
      </c>
      <c r="CZ183" s="396">
        <v>276185</v>
      </c>
      <c r="DA183" s="396">
        <v>280611</v>
      </c>
      <c r="DB183" s="396">
        <v>285904</v>
      </c>
      <c r="DC183" s="396">
        <v>290901</v>
      </c>
      <c r="DD183" s="396">
        <v>297065</v>
      </c>
      <c r="DE183" s="396">
        <v>302417</v>
      </c>
      <c r="DF183" s="396">
        <v>308455</v>
      </c>
      <c r="DG183" s="396">
        <v>314216</v>
      </c>
      <c r="DH183" s="396">
        <v>321225</v>
      </c>
      <c r="DI183" s="396">
        <v>327789</v>
      </c>
      <c r="DJ183" s="396">
        <v>335302</v>
      </c>
      <c r="DK183" s="396">
        <v>341768</v>
      </c>
      <c r="DL183" s="396">
        <v>347996</v>
      </c>
      <c r="DM183" s="396">
        <v>354932</v>
      </c>
      <c r="DN183" s="396">
        <v>362073</v>
      </c>
      <c r="DO183" s="396">
        <v>369989</v>
      </c>
      <c r="DP183" s="396">
        <v>376307</v>
      </c>
      <c r="DQ183" s="396">
        <v>384161</v>
      </c>
      <c r="DR183" s="396">
        <v>392816</v>
      </c>
      <c r="DS183" s="396">
        <v>400977</v>
      </c>
      <c r="DT183" s="396">
        <v>406220</v>
      </c>
      <c r="DU183" s="396">
        <v>410864</v>
      </c>
      <c r="DV183" s="396">
        <v>414362</v>
      </c>
      <c r="DW183" s="396">
        <v>419681</v>
      </c>
      <c r="DX183" s="396">
        <v>423143</v>
      </c>
      <c r="DY183" s="396">
        <v>425129</v>
      </c>
      <c r="DZ183" s="396">
        <v>424351</v>
      </c>
      <c r="EA183" s="396">
        <v>422606</v>
      </c>
      <c r="EB183" s="396">
        <v>421001</v>
      </c>
      <c r="EC183" s="396">
        <v>417842</v>
      </c>
      <c r="ED183" s="396">
        <v>411663</v>
      </c>
      <c r="EE183" s="396">
        <v>407091</v>
      </c>
      <c r="EF183" s="396">
        <v>401553</v>
      </c>
      <c r="EG183" s="396">
        <v>398994</v>
      </c>
      <c r="EH183" s="396">
        <v>395873</v>
      </c>
      <c r="EI183" s="396">
        <v>394668</v>
      </c>
      <c r="EJ183" s="396">
        <v>390345</v>
      </c>
      <c r="EK183" s="396">
        <v>382588</v>
      </c>
      <c r="EL183" s="396">
        <v>374425</v>
      </c>
      <c r="EM183" s="396">
        <v>368688</v>
      </c>
      <c r="EN183" s="396">
        <v>362068</v>
      </c>
      <c r="EO183" s="396">
        <v>354082</v>
      </c>
      <c r="EP183" s="396">
        <v>342922</v>
      </c>
      <c r="EQ183" s="396">
        <v>329771</v>
      </c>
      <c r="ER183" s="396">
        <v>319601</v>
      </c>
      <c r="ES183" s="396">
        <v>306996</v>
      </c>
      <c r="ET183" s="396">
        <v>294415</v>
      </c>
      <c r="EU183" s="396">
        <v>275963</v>
      </c>
      <c r="EV183" s="396">
        <v>261183</v>
      </c>
      <c r="EW183" s="396">
        <v>248359</v>
      </c>
      <c r="EX183" s="396">
        <v>238777</v>
      </c>
      <c r="EY183" s="396">
        <v>227029</v>
      </c>
      <c r="EZ183" s="396">
        <v>215813</v>
      </c>
      <c r="FA183" s="396">
        <v>206127</v>
      </c>
      <c r="FB183" s="396">
        <v>200158</v>
      </c>
      <c r="FC183" s="396">
        <v>194285</v>
      </c>
      <c r="FD183" s="396">
        <v>187240</v>
      </c>
      <c r="FE183" s="396">
        <v>179597</v>
      </c>
      <c r="FF183" s="396">
        <v>174739</v>
      </c>
      <c r="FG183" s="396">
        <v>171087</v>
      </c>
      <c r="FH183" s="396">
        <v>167899</v>
      </c>
      <c r="FI183" s="396">
        <v>165989</v>
      </c>
      <c r="FJ183" s="396">
        <v>163031</v>
      </c>
      <c r="FK183" s="396">
        <v>160574</v>
      </c>
      <c r="FL183" s="396">
        <v>157643</v>
      </c>
      <c r="FM183" s="396">
        <v>155501</v>
      </c>
      <c r="FN183" s="396">
        <v>153622</v>
      </c>
      <c r="FO183" s="396">
        <v>153730</v>
      </c>
      <c r="FP183" s="396">
        <v>154311</v>
      </c>
      <c r="FQ183" s="396">
        <v>155358</v>
      </c>
      <c r="FR183" s="396">
        <v>153637</v>
      </c>
      <c r="FS183" s="396">
        <v>153661</v>
      </c>
      <c r="FT183" s="396">
        <v>154101</v>
      </c>
      <c r="FU183" s="396">
        <v>154550</v>
      </c>
      <c r="FV183" s="396">
        <v>155275</v>
      </c>
      <c r="FW183" s="396">
        <v>156448</v>
      </c>
      <c r="FX183" s="396">
        <v>158258</v>
      </c>
      <c r="FY183" s="396">
        <v>158810</v>
      </c>
      <c r="FZ183" s="396">
        <v>158169</v>
      </c>
      <c r="GA183" s="396">
        <v>155702</v>
      </c>
      <c r="GB183" s="396">
        <v>153448</v>
      </c>
      <c r="GC183" s="396">
        <v>152035</v>
      </c>
      <c r="GD183" s="396">
        <v>152565</v>
      </c>
      <c r="GE183" s="396">
        <v>152143</v>
      </c>
      <c r="GF183" s="396">
        <v>150871</v>
      </c>
      <c r="GG183" s="396">
        <v>148703</v>
      </c>
      <c r="GH183" s="396">
        <v>146819</v>
      </c>
      <c r="GI183" s="396">
        <v>144552</v>
      </c>
      <c r="GJ183" s="396">
        <v>142436</v>
      </c>
      <c r="GK183" s="396">
        <v>140951</v>
      </c>
      <c r="GL183" s="396">
        <v>140037</v>
      </c>
      <c r="GM183" s="396">
        <v>140040</v>
      </c>
      <c r="GN183" s="396">
        <v>139962</v>
      </c>
      <c r="GO183" s="396">
        <v>140190</v>
      </c>
      <c r="GP183" s="396">
        <v>140061</v>
      </c>
      <c r="GQ183" s="396">
        <v>140873</v>
      </c>
      <c r="GR183" s="396">
        <v>141925</v>
      </c>
      <c r="GS183" s="396">
        <v>143279</v>
      </c>
      <c r="GT183" s="396">
        <v>143766</v>
      </c>
      <c r="GU183" s="396">
        <v>144660</v>
      </c>
      <c r="GV183" s="396">
        <v>146430</v>
      </c>
      <c r="GW183" s="396">
        <v>148623</v>
      </c>
      <c r="GX183" s="396">
        <v>151165</v>
      </c>
      <c r="GY183" s="396">
        <v>153465</v>
      </c>
      <c r="GZ183" s="396">
        <v>156477</v>
      </c>
      <c r="HA183" s="396">
        <v>159272</v>
      </c>
      <c r="HB183" s="396">
        <v>162867</v>
      </c>
      <c r="HC183" s="396">
        <v>166140</v>
      </c>
      <c r="HD183" s="396">
        <v>169769</v>
      </c>
      <c r="HE183" s="396">
        <v>173376</v>
      </c>
      <c r="HF183" s="396">
        <v>178759</v>
      </c>
      <c r="HG183" s="396">
        <v>184629</v>
      </c>
      <c r="HH183" s="396">
        <v>190832</v>
      </c>
      <c r="HI183" s="396">
        <v>196701</v>
      </c>
      <c r="HJ183" s="396">
        <v>202376</v>
      </c>
      <c r="HK183" s="396">
        <v>207358</v>
      </c>
      <c r="HL183" s="396">
        <v>211553</v>
      </c>
      <c r="HM183" s="396">
        <v>216007</v>
      </c>
      <c r="HN183" s="396">
        <v>219312</v>
      </c>
      <c r="HO183" s="396">
        <v>221981</v>
      </c>
      <c r="HP183" s="396">
        <v>223799</v>
      </c>
      <c r="HQ183" s="396">
        <v>226463</v>
      </c>
      <c r="HR183" s="396">
        <v>228891</v>
      </c>
      <c r="HS183" s="396">
        <v>231113</v>
      </c>
      <c r="HT183" s="396">
        <v>230958</v>
      </c>
      <c r="HU183" s="396">
        <v>230563</v>
      </c>
      <c r="HV183" s="396">
        <v>229839</v>
      </c>
      <c r="HW183" s="396">
        <v>231281</v>
      </c>
      <c r="HX183" s="396">
        <v>232662</v>
      </c>
      <c r="HY183" s="396">
        <v>233581</v>
      </c>
      <c r="HZ183" s="396">
        <v>234268</v>
      </c>
      <c r="IA183" s="396">
        <v>235794</v>
      </c>
      <c r="IB183" s="396">
        <v>237919</v>
      </c>
      <c r="IC183" s="396">
        <v>240383</v>
      </c>
      <c r="ID183" s="396">
        <v>241249</v>
      </c>
      <c r="IE183" s="396">
        <v>241675</v>
      </c>
      <c r="IF183" s="396">
        <v>243714</v>
      </c>
      <c r="IG183" s="396">
        <v>246308</v>
      </c>
      <c r="IH183" s="396">
        <v>249515</v>
      </c>
      <c r="II183" s="396">
        <v>250533</v>
      </c>
      <c r="IJ183" s="396">
        <v>252468</v>
      </c>
      <c r="IK183" s="396">
        <v>254054</v>
      </c>
      <c r="IL183" s="396">
        <v>256822</v>
      </c>
      <c r="IM183" s="396">
        <v>258658</v>
      </c>
      <c r="IN183" s="396">
        <v>260865</v>
      </c>
      <c r="IO183" s="396">
        <v>261678</v>
      </c>
      <c r="IP183" s="396">
        <v>264052</v>
      </c>
      <c r="IQ183" s="396">
        <v>267738</v>
      </c>
      <c r="IR183" s="396">
        <v>270552</v>
      </c>
      <c r="IS183" s="396">
        <v>272683</v>
      </c>
      <c r="IT183" s="396">
        <v>273730</v>
      </c>
      <c r="IU183" s="396">
        <v>276500</v>
      </c>
      <c r="IV183" s="396">
        <v>278242</v>
      </c>
      <c r="IW183" s="396">
        <v>280498</v>
      </c>
      <c r="IX183" s="396">
        <v>282323</v>
      </c>
      <c r="IY183" s="396">
        <v>284275</v>
      </c>
      <c r="IZ183" s="396">
        <v>285685</v>
      </c>
      <c r="JA183" s="396">
        <v>287773</v>
      </c>
      <c r="JB183" s="396">
        <v>289780</v>
      </c>
      <c r="JC183" s="396">
        <v>290527</v>
      </c>
      <c r="JD183" s="396">
        <v>291052</v>
      </c>
      <c r="JE183" s="396">
        <v>292487</v>
      </c>
      <c r="JF183" s="396">
        <v>295333</v>
      </c>
      <c r="JG183" s="396">
        <v>297977</v>
      </c>
      <c r="JH183" s="396">
        <v>300591</v>
      </c>
      <c r="JI183" s="396">
        <v>303467</v>
      </c>
      <c r="JJ183" s="396">
        <v>305514</v>
      </c>
      <c r="JK183" s="396">
        <v>308722</v>
      </c>
      <c r="JL183" s="396">
        <v>310503</v>
      </c>
      <c r="JM183" s="396">
        <v>312714</v>
      </c>
      <c r="JN183" s="396">
        <v>313730</v>
      </c>
      <c r="JO183" s="396">
        <v>315685</v>
      </c>
      <c r="JP183" s="396">
        <v>317593</v>
      </c>
      <c r="JQ183" s="396">
        <v>319309</v>
      </c>
      <c r="JR183" s="396">
        <v>319220</v>
      </c>
      <c r="JS183" s="396">
        <v>319481</v>
      </c>
      <c r="JT183" s="396">
        <v>320055</v>
      </c>
      <c r="JU183" s="396">
        <v>320985</v>
      </c>
      <c r="JV183" s="396">
        <v>321666</v>
      </c>
      <c r="JW183" s="396">
        <v>321887</v>
      </c>
      <c r="JX183" s="396">
        <v>324581</v>
      </c>
      <c r="JY183" s="396">
        <v>324919</v>
      </c>
      <c r="JZ183" s="396">
        <v>326146</v>
      </c>
      <c r="KA183" s="396">
        <v>325285</v>
      </c>
      <c r="KB183" s="396">
        <v>326184</v>
      </c>
      <c r="KC183" s="396">
        <v>326324</v>
      </c>
      <c r="KD183" s="396">
        <v>328708</v>
      </c>
      <c r="KE183" s="396">
        <v>330456</v>
      </c>
      <c r="KF183" s="396">
        <v>332140</v>
      </c>
      <c r="KG183" s="396">
        <v>332761</v>
      </c>
      <c r="KH183" s="396">
        <v>335396</v>
      </c>
      <c r="KI183" s="396">
        <v>338097</v>
      </c>
      <c r="KJ183" s="396">
        <v>340228</v>
      </c>
      <c r="KK183" s="396">
        <v>343402</v>
      </c>
      <c r="KL183" s="396">
        <v>345042</v>
      </c>
      <c r="KM183" s="396">
        <v>347875</v>
      </c>
      <c r="KN183" s="396">
        <v>350055</v>
      </c>
      <c r="KO183" s="396">
        <v>354110</v>
      </c>
      <c r="KP183" s="396">
        <v>357391</v>
      </c>
      <c r="KQ183" s="396">
        <v>361472</v>
      </c>
      <c r="KR183" s="396">
        <v>366082</v>
      </c>
      <c r="KS183" s="396">
        <v>370445</v>
      </c>
      <c r="KT183" s="396">
        <v>375542</v>
      </c>
      <c r="KU183" s="396">
        <v>379948</v>
      </c>
      <c r="KV183" s="396">
        <v>385212</v>
      </c>
      <c r="KW183" s="396">
        <v>393389</v>
      </c>
      <c r="KX183" s="396">
        <v>403186</v>
      </c>
      <c r="KY183" s="396">
        <v>414867</v>
      </c>
      <c r="KZ183" s="396">
        <v>424460</v>
      </c>
      <c r="LA183" s="396">
        <v>431020</v>
      </c>
      <c r="LC183" s="25">
        <f t="shared" si="8"/>
        <v>0.6008143374691417</v>
      </c>
      <c r="LD183" s="281" t="s">
        <v>754</v>
      </c>
    </row>
    <row r="184" spans="1:316" x14ac:dyDescent="0.3">
      <c r="B184" s="281" t="s">
        <v>755</v>
      </c>
      <c r="C184" s="396" t="s">
        <v>1095</v>
      </c>
      <c r="D184" s="396" t="s">
        <v>1183</v>
      </c>
      <c r="E184" s="396">
        <v>96919</v>
      </c>
      <c r="F184" s="396">
        <v>96681</v>
      </c>
      <c r="G184" s="396">
        <v>96751</v>
      </c>
      <c r="H184" s="396">
        <v>96795</v>
      </c>
      <c r="I184" s="396">
        <v>97039</v>
      </c>
      <c r="J184" s="396">
        <v>97190</v>
      </c>
      <c r="K184" s="396">
        <v>97318</v>
      </c>
      <c r="L184" s="396">
        <v>97545</v>
      </c>
      <c r="M184" s="396">
        <v>97843</v>
      </c>
      <c r="N184" s="396">
        <v>97976</v>
      </c>
      <c r="O184" s="396">
        <v>98082</v>
      </c>
      <c r="P184" s="396">
        <v>98164</v>
      </c>
      <c r="Q184" s="396">
        <v>98063</v>
      </c>
      <c r="R184" s="396">
        <v>98130</v>
      </c>
      <c r="S184" s="396">
        <v>97954</v>
      </c>
      <c r="T184" s="396">
        <v>98088</v>
      </c>
      <c r="U184" s="396">
        <v>98046</v>
      </c>
      <c r="V184" s="396">
        <v>98178</v>
      </c>
      <c r="W184" s="396">
        <v>98402</v>
      </c>
      <c r="X184" s="396">
        <v>98518</v>
      </c>
      <c r="Y184" s="396">
        <v>98544</v>
      </c>
      <c r="Z184" s="396">
        <v>98726</v>
      </c>
      <c r="AA184" s="396">
        <v>98871</v>
      </c>
      <c r="AB184" s="396">
        <v>99120</v>
      </c>
      <c r="AC184" s="396">
        <v>99852</v>
      </c>
      <c r="AD184" s="396">
        <v>100737</v>
      </c>
      <c r="AE184" s="396">
        <v>101714</v>
      </c>
      <c r="AF184" s="396">
        <v>102106</v>
      </c>
      <c r="AG184" s="396">
        <v>102333</v>
      </c>
      <c r="AH184" s="396">
        <v>102475</v>
      </c>
      <c r="AI184" s="396">
        <v>102515</v>
      </c>
      <c r="AJ184" s="396">
        <v>102583</v>
      </c>
      <c r="AK184" s="396">
        <v>102715</v>
      </c>
      <c r="AL184" s="396">
        <v>102914</v>
      </c>
      <c r="AM184" s="396">
        <v>103220</v>
      </c>
      <c r="AN184" s="396">
        <v>103386</v>
      </c>
      <c r="AO184" s="396">
        <v>103268</v>
      </c>
      <c r="AP184" s="396">
        <v>103217</v>
      </c>
      <c r="AQ184" s="396">
        <v>103240</v>
      </c>
      <c r="AR184" s="396">
        <v>103484</v>
      </c>
      <c r="AS184" s="396">
        <v>103779</v>
      </c>
      <c r="AT184" s="396">
        <v>104154</v>
      </c>
      <c r="AU184" s="396">
        <v>104630</v>
      </c>
      <c r="AV184" s="396">
        <v>105028</v>
      </c>
      <c r="AW184" s="396">
        <v>105392</v>
      </c>
      <c r="AX184" s="396">
        <v>106148</v>
      </c>
      <c r="AY184" s="396">
        <v>107095</v>
      </c>
      <c r="AZ184" s="396">
        <v>108165</v>
      </c>
      <c r="BA184" s="396">
        <v>108835</v>
      </c>
      <c r="BB184" s="396">
        <v>109108</v>
      </c>
      <c r="BC184" s="396">
        <v>109332</v>
      </c>
      <c r="BD184" s="396">
        <v>109614</v>
      </c>
      <c r="BE184" s="396">
        <v>109922</v>
      </c>
      <c r="BF184" s="396">
        <v>110139</v>
      </c>
      <c r="BG184" s="396">
        <v>110202</v>
      </c>
      <c r="BH184" s="396">
        <v>110397</v>
      </c>
      <c r="BI184" s="396">
        <v>110578</v>
      </c>
      <c r="BJ184" s="396">
        <v>109650</v>
      </c>
      <c r="BK184" s="396">
        <v>108593</v>
      </c>
      <c r="BL184" s="396">
        <v>107500</v>
      </c>
      <c r="BM184" s="396">
        <v>107487</v>
      </c>
      <c r="BN184" s="396">
        <v>107647</v>
      </c>
      <c r="BO184" s="396">
        <v>107814</v>
      </c>
      <c r="BP184" s="396">
        <v>107972</v>
      </c>
      <c r="BQ184" s="396">
        <v>108225</v>
      </c>
      <c r="BR184" s="396">
        <v>108498</v>
      </c>
      <c r="BS184" s="396">
        <v>108880</v>
      </c>
      <c r="BT184" s="396">
        <v>109097</v>
      </c>
      <c r="BU184" s="396">
        <v>109287</v>
      </c>
      <c r="BV184" s="396">
        <v>109911</v>
      </c>
      <c r="BW184" s="396">
        <v>110708</v>
      </c>
      <c r="BX184" s="396">
        <v>111641</v>
      </c>
      <c r="BY184" s="396">
        <v>112152</v>
      </c>
      <c r="BZ184" s="396">
        <v>112693</v>
      </c>
      <c r="CA184" s="396">
        <v>113220</v>
      </c>
      <c r="CB184" s="396">
        <v>113788</v>
      </c>
      <c r="CC184" s="396">
        <v>114252</v>
      </c>
      <c r="CD184" s="396">
        <v>114649</v>
      </c>
      <c r="CE184" s="396">
        <v>115131</v>
      </c>
      <c r="CF184" s="396">
        <v>115667</v>
      </c>
      <c r="CG184" s="396">
        <v>116139</v>
      </c>
      <c r="CH184" s="396">
        <v>116778</v>
      </c>
      <c r="CI184" s="396">
        <v>117613</v>
      </c>
      <c r="CJ184" s="396">
        <v>118685</v>
      </c>
      <c r="CK184" s="396">
        <v>119615</v>
      </c>
      <c r="CL184" s="396">
        <v>120561</v>
      </c>
      <c r="CM184" s="396">
        <v>121617</v>
      </c>
      <c r="CN184" s="396">
        <v>122965</v>
      </c>
      <c r="CO184" s="396">
        <v>124182</v>
      </c>
      <c r="CP184" s="396">
        <v>125665</v>
      </c>
      <c r="CQ184" s="396">
        <v>126924</v>
      </c>
      <c r="CR184" s="396">
        <v>128606</v>
      </c>
      <c r="CS184" s="396">
        <v>130570</v>
      </c>
      <c r="CT184" s="396">
        <v>133116</v>
      </c>
      <c r="CU184" s="396">
        <v>135494</v>
      </c>
      <c r="CV184" s="396">
        <v>137472</v>
      </c>
      <c r="CW184" s="396">
        <v>139534</v>
      </c>
      <c r="CX184" s="396">
        <v>141596</v>
      </c>
      <c r="CY184" s="396">
        <v>144343</v>
      </c>
      <c r="CZ184" s="396">
        <v>146665</v>
      </c>
      <c r="DA184" s="396">
        <v>149790</v>
      </c>
      <c r="DB184" s="396">
        <v>152956</v>
      </c>
      <c r="DC184" s="396">
        <v>156569</v>
      </c>
      <c r="DD184" s="396">
        <v>160187</v>
      </c>
      <c r="DE184" s="396">
        <v>164672</v>
      </c>
      <c r="DF184" s="396">
        <v>168684</v>
      </c>
      <c r="DG184" s="396">
        <v>172301</v>
      </c>
      <c r="DH184" s="396">
        <v>175887</v>
      </c>
      <c r="DI184" s="396">
        <v>180145</v>
      </c>
      <c r="DJ184" s="396">
        <v>185790</v>
      </c>
      <c r="DK184" s="396">
        <v>190215</v>
      </c>
      <c r="DL184" s="396">
        <v>194521</v>
      </c>
      <c r="DM184" s="396">
        <v>198464</v>
      </c>
      <c r="DN184" s="396">
        <v>203194</v>
      </c>
      <c r="DO184" s="396">
        <v>209251</v>
      </c>
      <c r="DP184" s="396">
        <v>214813</v>
      </c>
      <c r="DQ184" s="396">
        <v>219108</v>
      </c>
      <c r="DR184" s="396">
        <v>223396</v>
      </c>
      <c r="DS184" s="396">
        <v>227752</v>
      </c>
      <c r="DT184" s="396">
        <v>232806</v>
      </c>
      <c r="DU184" s="396">
        <v>236668</v>
      </c>
      <c r="DV184" s="396">
        <v>238783</v>
      </c>
      <c r="DW184" s="396">
        <v>241874</v>
      </c>
      <c r="DX184" s="396">
        <v>246229</v>
      </c>
      <c r="DY184" s="396">
        <v>251079</v>
      </c>
      <c r="DZ184" s="396">
        <v>253672</v>
      </c>
      <c r="EA184" s="396">
        <v>254651</v>
      </c>
      <c r="EB184" s="396">
        <v>255652</v>
      </c>
      <c r="EC184" s="396">
        <v>256664</v>
      </c>
      <c r="ED184" s="396">
        <v>255965</v>
      </c>
      <c r="EE184" s="396">
        <v>255351</v>
      </c>
      <c r="EF184" s="396">
        <v>254431</v>
      </c>
      <c r="EG184" s="396">
        <v>254325</v>
      </c>
      <c r="EH184" s="396">
        <v>254314</v>
      </c>
      <c r="EI184" s="396">
        <v>253339</v>
      </c>
      <c r="EJ184" s="396">
        <v>251491</v>
      </c>
      <c r="EK184" s="396">
        <v>247705</v>
      </c>
      <c r="EL184" s="396">
        <v>245737</v>
      </c>
      <c r="EM184" s="396">
        <v>242621</v>
      </c>
      <c r="EN184" s="396">
        <v>239540</v>
      </c>
      <c r="EO184" s="396">
        <v>235579</v>
      </c>
      <c r="EP184" s="396">
        <v>232932</v>
      </c>
      <c r="EQ184" s="396">
        <v>230730</v>
      </c>
      <c r="ER184" s="396">
        <v>227938</v>
      </c>
      <c r="ES184" s="396">
        <v>223465</v>
      </c>
      <c r="ET184" s="396">
        <v>218379</v>
      </c>
      <c r="EU184" s="396">
        <v>212923</v>
      </c>
      <c r="EV184" s="396">
        <v>208918</v>
      </c>
      <c r="EW184" s="396">
        <v>206089</v>
      </c>
      <c r="EX184" s="396">
        <v>202404</v>
      </c>
      <c r="EY184" s="396">
        <v>198486</v>
      </c>
      <c r="EZ184" s="396">
        <v>193796</v>
      </c>
      <c r="FA184" s="396">
        <v>189765</v>
      </c>
      <c r="FB184" s="396">
        <v>185395</v>
      </c>
      <c r="FC184" s="396">
        <v>180091</v>
      </c>
      <c r="FD184" s="396">
        <v>174789</v>
      </c>
      <c r="FE184" s="396">
        <v>170977</v>
      </c>
      <c r="FF184" s="396">
        <v>168682</v>
      </c>
      <c r="FG184" s="396">
        <v>166998</v>
      </c>
      <c r="FH184" s="396">
        <v>163559</v>
      </c>
      <c r="FI184" s="396">
        <v>159232</v>
      </c>
      <c r="FJ184" s="396">
        <v>155604</v>
      </c>
      <c r="FK184" s="396">
        <v>153138</v>
      </c>
      <c r="FL184" s="396">
        <v>151834</v>
      </c>
      <c r="FM184" s="396">
        <v>150809</v>
      </c>
      <c r="FN184" s="396">
        <v>150677</v>
      </c>
      <c r="FO184" s="396">
        <v>151727</v>
      </c>
      <c r="FP184" s="396">
        <v>153265</v>
      </c>
      <c r="FQ184" s="396">
        <v>153987</v>
      </c>
      <c r="FR184" s="396">
        <v>152636</v>
      </c>
      <c r="FS184" s="396">
        <v>151546</v>
      </c>
      <c r="FT184" s="396">
        <v>151106</v>
      </c>
      <c r="FU184" s="396">
        <v>151598</v>
      </c>
      <c r="FV184" s="396">
        <v>150733</v>
      </c>
      <c r="FW184" s="396">
        <v>149530</v>
      </c>
      <c r="FX184" s="396">
        <v>148328</v>
      </c>
      <c r="FY184" s="396">
        <v>147290</v>
      </c>
      <c r="FZ184" s="396">
        <v>145741</v>
      </c>
      <c r="GA184" s="396">
        <v>143113</v>
      </c>
      <c r="GB184" s="396">
        <v>140041</v>
      </c>
      <c r="GC184" s="396">
        <v>137342</v>
      </c>
      <c r="GD184" s="396">
        <v>135999</v>
      </c>
      <c r="GE184" s="396">
        <v>134696</v>
      </c>
      <c r="GF184" s="396">
        <v>133497</v>
      </c>
      <c r="GG184" s="396">
        <v>132181</v>
      </c>
      <c r="GH184" s="396">
        <v>131999</v>
      </c>
      <c r="GI184" s="396">
        <v>131529</v>
      </c>
      <c r="GJ184" s="396">
        <v>130721</v>
      </c>
      <c r="GK184" s="396">
        <v>129501</v>
      </c>
      <c r="GL184" s="396">
        <v>128271</v>
      </c>
      <c r="GM184" s="396">
        <v>127408</v>
      </c>
      <c r="GN184" s="396">
        <v>126867</v>
      </c>
      <c r="GO184" s="396">
        <v>126867</v>
      </c>
      <c r="GP184" s="396">
        <v>127032</v>
      </c>
      <c r="GQ184" s="396">
        <v>126798</v>
      </c>
      <c r="GR184" s="396">
        <v>126459</v>
      </c>
      <c r="GS184" s="396">
        <v>126323</v>
      </c>
      <c r="GT184" s="396">
        <v>126740</v>
      </c>
      <c r="GU184" s="396">
        <v>127571</v>
      </c>
      <c r="GV184" s="396">
        <v>128719</v>
      </c>
      <c r="GW184" s="396">
        <v>129833</v>
      </c>
      <c r="GX184" s="396">
        <v>131620</v>
      </c>
      <c r="GY184" s="396">
        <v>133729</v>
      </c>
      <c r="GZ184" s="396">
        <v>136808</v>
      </c>
      <c r="HA184" s="396">
        <v>139242</v>
      </c>
      <c r="HB184" s="396">
        <v>141626</v>
      </c>
      <c r="HC184" s="396">
        <v>144375</v>
      </c>
      <c r="HD184" s="396">
        <v>147872</v>
      </c>
      <c r="HE184" s="396">
        <v>151129</v>
      </c>
      <c r="HF184" s="396">
        <v>153039</v>
      </c>
      <c r="HG184" s="396">
        <v>155352</v>
      </c>
      <c r="HH184" s="396">
        <v>157793</v>
      </c>
      <c r="HI184" s="396">
        <v>160709</v>
      </c>
      <c r="HJ184" s="396">
        <v>162650</v>
      </c>
      <c r="HK184" s="396">
        <v>164461</v>
      </c>
      <c r="HL184" s="396">
        <v>164626</v>
      </c>
      <c r="HM184" s="396">
        <v>164984</v>
      </c>
      <c r="HN184" s="396">
        <v>165084</v>
      </c>
      <c r="HO184" s="396">
        <v>165796</v>
      </c>
      <c r="HP184" s="396">
        <v>166081</v>
      </c>
      <c r="HQ184" s="396">
        <v>166356</v>
      </c>
      <c r="HR184" s="396">
        <v>167672</v>
      </c>
      <c r="HS184" s="396">
        <v>169074</v>
      </c>
      <c r="HT184" s="396">
        <v>169478</v>
      </c>
      <c r="HU184" s="396">
        <v>169713</v>
      </c>
      <c r="HV184" s="396">
        <v>168914</v>
      </c>
      <c r="HW184" s="396">
        <v>169036</v>
      </c>
      <c r="HX184" s="396">
        <v>170086</v>
      </c>
      <c r="HY184" s="396">
        <v>172013</v>
      </c>
      <c r="HZ184" s="396">
        <v>173848</v>
      </c>
      <c r="IA184" s="396">
        <v>175042</v>
      </c>
      <c r="IB184" s="396">
        <v>175989</v>
      </c>
      <c r="IC184" s="396">
        <v>177026</v>
      </c>
      <c r="ID184" s="396">
        <v>177080</v>
      </c>
      <c r="IE184" s="396">
        <v>176152</v>
      </c>
      <c r="IF184" s="396">
        <v>176305</v>
      </c>
      <c r="IG184" s="396">
        <v>177363</v>
      </c>
      <c r="IH184" s="396">
        <v>180643</v>
      </c>
      <c r="II184" s="396">
        <v>182494</v>
      </c>
      <c r="IJ184" s="396">
        <v>183757</v>
      </c>
      <c r="IK184" s="396">
        <v>184412</v>
      </c>
      <c r="IL184" s="396">
        <v>185236</v>
      </c>
      <c r="IM184" s="396">
        <v>185914</v>
      </c>
      <c r="IN184" s="396">
        <v>186695</v>
      </c>
      <c r="IO184" s="396">
        <v>187692</v>
      </c>
      <c r="IP184" s="396">
        <v>189553</v>
      </c>
      <c r="IQ184" s="396">
        <v>192300</v>
      </c>
      <c r="IR184" s="396">
        <v>193824</v>
      </c>
      <c r="IS184" s="396">
        <v>194426</v>
      </c>
      <c r="IT184" s="396">
        <v>194244</v>
      </c>
      <c r="IU184" s="396">
        <v>195449</v>
      </c>
      <c r="IV184" s="396">
        <v>196577</v>
      </c>
      <c r="IW184" s="396">
        <v>196694</v>
      </c>
      <c r="IX184" s="396">
        <v>196961</v>
      </c>
      <c r="IY184" s="396">
        <v>197604</v>
      </c>
      <c r="IZ184" s="396">
        <v>198734</v>
      </c>
      <c r="JA184" s="396">
        <v>199437</v>
      </c>
      <c r="JB184" s="396">
        <v>200087</v>
      </c>
      <c r="JC184" s="396">
        <v>200761</v>
      </c>
      <c r="JD184" s="396">
        <v>202001</v>
      </c>
      <c r="JE184" s="396">
        <v>203086</v>
      </c>
      <c r="JF184" s="396">
        <v>204361</v>
      </c>
      <c r="JG184" s="396">
        <v>205076</v>
      </c>
      <c r="JH184" s="396">
        <v>206464</v>
      </c>
      <c r="JI184" s="396">
        <v>208905</v>
      </c>
      <c r="JJ184" s="396">
        <v>211476</v>
      </c>
      <c r="JK184" s="396">
        <v>214021</v>
      </c>
      <c r="JL184" s="396">
        <v>215008</v>
      </c>
      <c r="JM184" s="396">
        <v>216142</v>
      </c>
      <c r="JN184" s="396">
        <v>217134</v>
      </c>
      <c r="JO184" s="396">
        <v>217806</v>
      </c>
      <c r="JP184" s="396">
        <v>218888</v>
      </c>
      <c r="JQ184" s="396">
        <v>219820</v>
      </c>
      <c r="JR184" s="396">
        <v>220455</v>
      </c>
      <c r="JS184" s="396">
        <v>221243</v>
      </c>
      <c r="JT184" s="396">
        <v>221996</v>
      </c>
      <c r="JU184" s="396">
        <v>223130</v>
      </c>
      <c r="JV184" s="396">
        <v>222820</v>
      </c>
      <c r="JW184" s="396">
        <v>222565</v>
      </c>
      <c r="JX184" s="396">
        <v>223241</v>
      </c>
      <c r="JY184" s="396">
        <v>224492</v>
      </c>
      <c r="JZ184" s="396">
        <v>225117</v>
      </c>
      <c r="KA184" s="396">
        <v>224558</v>
      </c>
      <c r="KB184" s="396">
        <v>224086</v>
      </c>
      <c r="KC184" s="396">
        <v>224681</v>
      </c>
      <c r="KD184" s="396">
        <v>226437</v>
      </c>
      <c r="KE184" s="396">
        <v>226725</v>
      </c>
      <c r="KF184" s="396">
        <v>227194</v>
      </c>
      <c r="KG184" s="396">
        <v>227335</v>
      </c>
      <c r="KH184" s="396">
        <v>230404</v>
      </c>
      <c r="KI184" s="396">
        <v>232367</v>
      </c>
      <c r="KJ184" s="396">
        <v>235008</v>
      </c>
      <c r="KK184" s="396">
        <v>236688</v>
      </c>
      <c r="KL184" s="396">
        <v>238555</v>
      </c>
      <c r="KM184" s="396">
        <v>241147</v>
      </c>
      <c r="KN184" s="396">
        <v>243431</v>
      </c>
      <c r="KO184" s="396">
        <v>246070</v>
      </c>
      <c r="KP184" s="396">
        <v>248160</v>
      </c>
      <c r="KQ184" s="396">
        <v>251732</v>
      </c>
      <c r="KR184" s="396">
        <v>255354</v>
      </c>
      <c r="KS184" s="396">
        <v>255745</v>
      </c>
      <c r="KT184" s="396">
        <v>257485</v>
      </c>
      <c r="KU184" s="396">
        <v>260547</v>
      </c>
      <c r="KV184" s="396">
        <v>263952</v>
      </c>
      <c r="KW184" s="396">
        <v>268506</v>
      </c>
      <c r="KX184" s="396">
        <v>274631</v>
      </c>
      <c r="KY184" s="396">
        <v>282360</v>
      </c>
      <c r="KZ184" s="396">
        <v>290466</v>
      </c>
      <c r="LA184" s="396">
        <v>295769</v>
      </c>
      <c r="LC184" s="25">
        <f t="shared" si="8"/>
        <v>0.41228308611876613</v>
      </c>
      <c r="LD184" s="281" t="s">
        <v>755</v>
      </c>
    </row>
    <row r="185" spans="1:316" x14ac:dyDescent="0.3">
      <c r="B185" s="281" t="s">
        <v>752</v>
      </c>
      <c r="C185" s="396" t="s">
        <v>1095</v>
      </c>
      <c r="D185" s="396" t="s">
        <v>1183</v>
      </c>
      <c r="Q185" s="396">
        <v>108859</v>
      </c>
      <c r="R185" s="396">
        <v>108418</v>
      </c>
      <c r="S185" s="396">
        <v>107825</v>
      </c>
      <c r="T185" s="396">
        <v>107142</v>
      </c>
      <c r="U185" s="396">
        <v>106588</v>
      </c>
      <c r="V185" s="396">
        <v>106606</v>
      </c>
      <c r="W185" s="396">
        <v>106745</v>
      </c>
      <c r="X185" s="396">
        <v>107276</v>
      </c>
      <c r="Y185" s="396">
        <v>107874</v>
      </c>
      <c r="Z185" s="396">
        <v>108489</v>
      </c>
      <c r="AA185" s="396">
        <v>109030</v>
      </c>
      <c r="AB185" s="396">
        <v>109618</v>
      </c>
      <c r="AC185" s="396">
        <v>110245</v>
      </c>
      <c r="AD185" s="396">
        <v>111094</v>
      </c>
      <c r="AE185" s="396">
        <v>112300</v>
      </c>
      <c r="AF185" s="396">
        <v>113309</v>
      </c>
      <c r="AG185" s="396">
        <v>114293</v>
      </c>
      <c r="AH185" s="396">
        <v>114754</v>
      </c>
      <c r="AI185" s="396">
        <v>115230</v>
      </c>
      <c r="AJ185" s="396">
        <v>115390</v>
      </c>
      <c r="AK185" s="396">
        <v>115534</v>
      </c>
      <c r="AL185" s="396">
        <v>115766</v>
      </c>
      <c r="AM185" s="396">
        <v>116079</v>
      </c>
      <c r="AN185" s="396">
        <v>116424</v>
      </c>
      <c r="AO185" s="396">
        <v>116680</v>
      </c>
      <c r="AP185" s="396">
        <v>116981</v>
      </c>
      <c r="AQ185" s="396">
        <v>117442</v>
      </c>
      <c r="AR185" s="396">
        <v>118011</v>
      </c>
      <c r="AS185" s="396">
        <v>118570</v>
      </c>
      <c r="AT185" s="396">
        <v>119007</v>
      </c>
      <c r="AU185" s="396">
        <v>119470</v>
      </c>
      <c r="AV185" s="396">
        <v>119954</v>
      </c>
      <c r="AW185" s="396">
        <v>120611</v>
      </c>
      <c r="AX185" s="396">
        <v>121406</v>
      </c>
      <c r="AY185" s="396">
        <v>122472</v>
      </c>
      <c r="AZ185" s="396">
        <v>123620</v>
      </c>
      <c r="BA185" s="396">
        <v>124958</v>
      </c>
      <c r="BB185" s="396">
        <v>126094</v>
      </c>
      <c r="BC185" s="396">
        <v>127185</v>
      </c>
      <c r="BD185" s="396">
        <v>128021</v>
      </c>
      <c r="BE185" s="396">
        <v>129286</v>
      </c>
      <c r="BF185" s="396">
        <v>130510</v>
      </c>
      <c r="BG185" s="396">
        <v>131745</v>
      </c>
      <c r="BH185" s="396">
        <v>132513</v>
      </c>
      <c r="BI185" s="396">
        <v>133382</v>
      </c>
      <c r="BJ185" s="396">
        <v>134280</v>
      </c>
      <c r="BK185" s="396">
        <v>135585</v>
      </c>
      <c r="BL185" s="396">
        <v>137034</v>
      </c>
      <c r="BM185" s="396">
        <v>138747</v>
      </c>
      <c r="BN185" s="396">
        <v>140482</v>
      </c>
      <c r="BO185" s="396">
        <v>142253</v>
      </c>
      <c r="BP185" s="396">
        <v>144169</v>
      </c>
      <c r="BQ185" s="396">
        <v>145185</v>
      </c>
      <c r="BR185" s="396">
        <v>146499</v>
      </c>
      <c r="BS185" s="396">
        <v>147671</v>
      </c>
      <c r="BT185" s="396">
        <v>150290</v>
      </c>
      <c r="BU185" s="396">
        <v>152656</v>
      </c>
      <c r="BV185" s="396">
        <v>155103</v>
      </c>
      <c r="BW185" s="396">
        <v>156859</v>
      </c>
      <c r="BX185" s="396">
        <v>158567</v>
      </c>
      <c r="BY185" s="396">
        <v>160249</v>
      </c>
      <c r="BZ185" s="396">
        <v>162063</v>
      </c>
      <c r="CA185" s="396">
        <v>164139</v>
      </c>
      <c r="CB185" s="396">
        <v>166031</v>
      </c>
      <c r="CC185" s="396">
        <v>168470</v>
      </c>
      <c r="CD185" s="396">
        <v>170299</v>
      </c>
      <c r="CE185" s="396">
        <v>172728</v>
      </c>
      <c r="CF185" s="396">
        <v>174367</v>
      </c>
      <c r="CG185" s="396">
        <v>176710</v>
      </c>
      <c r="CH185" s="396">
        <v>179066</v>
      </c>
      <c r="CI185" s="396">
        <v>181418</v>
      </c>
      <c r="CJ185" s="396">
        <v>183488</v>
      </c>
      <c r="CK185" s="396">
        <v>185563</v>
      </c>
      <c r="CL185" s="396">
        <v>187772</v>
      </c>
      <c r="CM185" s="396">
        <v>190178</v>
      </c>
      <c r="CN185" s="396">
        <v>192454</v>
      </c>
      <c r="CO185" s="396">
        <v>194957</v>
      </c>
      <c r="CP185" s="396">
        <v>197251</v>
      </c>
      <c r="CQ185" s="396">
        <v>198811</v>
      </c>
      <c r="CR185" s="396">
        <v>200703</v>
      </c>
      <c r="CS185" s="396">
        <v>202912</v>
      </c>
      <c r="CT185" s="396">
        <v>205966</v>
      </c>
      <c r="CU185" s="396">
        <v>209058</v>
      </c>
      <c r="CV185" s="396">
        <v>213029</v>
      </c>
      <c r="CW185" s="396">
        <v>216371</v>
      </c>
      <c r="CX185" s="396">
        <v>219505</v>
      </c>
      <c r="CY185" s="396">
        <v>221824</v>
      </c>
      <c r="CZ185" s="396">
        <v>225165</v>
      </c>
      <c r="DA185" s="396">
        <v>228803</v>
      </c>
      <c r="DB185" s="396">
        <v>233869</v>
      </c>
      <c r="DC185" s="396">
        <v>240609</v>
      </c>
      <c r="DD185" s="396">
        <v>246992</v>
      </c>
      <c r="DE185" s="396">
        <v>252049</v>
      </c>
      <c r="DF185" s="396">
        <v>254592</v>
      </c>
      <c r="DG185" s="396">
        <v>258926</v>
      </c>
      <c r="DH185" s="396">
        <v>262635</v>
      </c>
      <c r="DI185" s="396">
        <v>268475</v>
      </c>
      <c r="DJ185" s="396">
        <v>275355</v>
      </c>
      <c r="DK185" s="396">
        <v>283878</v>
      </c>
      <c r="DL185" s="396">
        <v>292033</v>
      </c>
      <c r="DM185" s="396">
        <v>299103</v>
      </c>
      <c r="DN185" s="396">
        <v>307005</v>
      </c>
      <c r="DO185" s="396">
        <v>313167</v>
      </c>
      <c r="DP185" s="396">
        <v>320739</v>
      </c>
      <c r="DQ185" s="396">
        <v>328997</v>
      </c>
      <c r="DR185" s="396">
        <v>338564</v>
      </c>
      <c r="DS185" s="396">
        <v>345714</v>
      </c>
      <c r="DT185" s="396">
        <v>351759</v>
      </c>
      <c r="DU185" s="396">
        <v>356926</v>
      </c>
      <c r="DV185" s="396">
        <v>359535</v>
      </c>
      <c r="DW185" s="396">
        <v>360217</v>
      </c>
      <c r="DX185" s="396">
        <v>360525</v>
      </c>
      <c r="DY185" s="396">
        <v>362843</v>
      </c>
      <c r="DZ185" s="396">
        <v>363238</v>
      </c>
      <c r="EA185" s="396">
        <v>364659</v>
      </c>
      <c r="EB185" s="396">
        <v>362415</v>
      </c>
      <c r="EC185" s="396">
        <v>356727</v>
      </c>
      <c r="ED185" s="396">
        <v>351326</v>
      </c>
      <c r="EE185" s="396">
        <v>348120</v>
      </c>
      <c r="EF185" s="396">
        <v>346460</v>
      </c>
      <c r="EG185" s="396">
        <v>342885</v>
      </c>
      <c r="EH185" s="396">
        <v>339416</v>
      </c>
      <c r="EI185" s="396">
        <v>338297</v>
      </c>
      <c r="EJ185" s="396">
        <v>334622</v>
      </c>
      <c r="EK185" s="396">
        <v>328356</v>
      </c>
      <c r="EL185" s="396">
        <v>319311</v>
      </c>
      <c r="EM185" s="396">
        <v>308316</v>
      </c>
      <c r="EN185" s="396">
        <v>297812</v>
      </c>
      <c r="EO185" s="396">
        <v>290288</v>
      </c>
      <c r="EP185" s="396">
        <v>283582</v>
      </c>
      <c r="EQ185" s="396">
        <v>274387</v>
      </c>
      <c r="ER185" s="396">
        <v>265264</v>
      </c>
      <c r="ES185" s="396">
        <v>252574</v>
      </c>
      <c r="ET185" s="396">
        <v>241687</v>
      </c>
      <c r="EU185" s="396">
        <v>228307</v>
      </c>
      <c r="EV185" s="396">
        <v>218303</v>
      </c>
      <c r="EW185" s="396">
        <v>208614</v>
      </c>
      <c r="EX185" s="396">
        <v>198008</v>
      </c>
      <c r="EY185" s="396">
        <v>188161</v>
      </c>
      <c r="EZ185" s="396">
        <v>178442</v>
      </c>
      <c r="FA185" s="396">
        <v>169897</v>
      </c>
      <c r="FB185" s="396">
        <v>160124</v>
      </c>
      <c r="FC185" s="396">
        <v>150625</v>
      </c>
      <c r="FD185" s="396">
        <v>141298</v>
      </c>
      <c r="FE185" s="396">
        <v>135680</v>
      </c>
      <c r="FF185" s="396">
        <v>130431</v>
      </c>
      <c r="FG185" s="396">
        <v>124720</v>
      </c>
      <c r="FH185" s="396">
        <v>117685</v>
      </c>
      <c r="FI185" s="396">
        <v>111754</v>
      </c>
      <c r="FJ185" s="396">
        <v>109971</v>
      </c>
      <c r="FK185" s="396">
        <v>109404</v>
      </c>
      <c r="FL185" s="396">
        <v>109378</v>
      </c>
      <c r="FM185" s="396">
        <v>108516</v>
      </c>
      <c r="FN185" s="396">
        <v>109219</v>
      </c>
      <c r="FO185" s="396">
        <v>111226</v>
      </c>
      <c r="FP185" s="396">
        <v>112710</v>
      </c>
      <c r="FQ185" s="396">
        <v>113366</v>
      </c>
      <c r="FR185" s="396">
        <v>113236</v>
      </c>
      <c r="FS185" s="396">
        <v>115079</v>
      </c>
      <c r="FT185" s="396">
        <v>119718</v>
      </c>
      <c r="FU185" s="396">
        <v>123711</v>
      </c>
      <c r="FV185" s="396">
        <v>124739</v>
      </c>
      <c r="FW185" s="396">
        <v>123752</v>
      </c>
      <c r="FX185" s="396">
        <v>123936</v>
      </c>
      <c r="FY185" s="396">
        <v>124895</v>
      </c>
      <c r="FZ185" s="396">
        <v>124658</v>
      </c>
      <c r="GA185" s="396">
        <v>122758</v>
      </c>
      <c r="GB185" s="396">
        <v>122230</v>
      </c>
      <c r="GC185" s="396">
        <v>122328</v>
      </c>
      <c r="GD185" s="396">
        <v>123747</v>
      </c>
      <c r="GE185" s="396">
        <v>123270</v>
      </c>
      <c r="GF185" s="396">
        <v>120897</v>
      </c>
      <c r="GG185" s="396">
        <v>118333</v>
      </c>
      <c r="GH185" s="396">
        <v>117310</v>
      </c>
      <c r="GI185" s="396">
        <v>117735</v>
      </c>
      <c r="GJ185" s="396">
        <v>117347</v>
      </c>
      <c r="GK185" s="396">
        <v>116263</v>
      </c>
      <c r="GL185" s="396">
        <v>115210</v>
      </c>
      <c r="GM185" s="396">
        <v>116134</v>
      </c>
      <c r="GN185" s="396">
        <v>115882</v>
      </c>
      <c r="GO185" s="396">
        <v>115669</v>
      </c>
      <c r="GP185" s="396">
        <v>114386</v>
      </c>
      <c r="GQ185" s="396">
        <v>115540</v>
      </c>
      <c r="GR185" s="396">
        <v>116677</v>
      </c>
      <c r="GS185" s="396">
        <v>118267</v>
      </c>
      <c r="GT185" s="396">
        <v>118200</v>
      </c>
      <c r="GU185" s="396">
        <v>118381</v>
      </c>
      <c r="GV185" s="396">
        <v>118121</v>
      </c>
      <c r="GW185" s="396">
        <v>119138</v>
      </c>
      <c r="GX185" s="396">
        <v>121671</v>
      </c>
      <c r="GY185" s="396">
        <v>122841</v>
      </c>
      <c r="GZ185" s="396">
        <v>125618</v>
      </c>
      <c r="HA185" s="396">
        <v>127234</v>
      </c>
      <c r="HB185" s="396">
        <v>130235</v>
      </c>
      <c r="HC185" s="396">
        <v>132530</v>
      </c>
      <c r="HD185" s="396">
        <v>135157</v>
      </c>
      <c r="HE185" s="396">
        <v>138794</v>
      </c>
      <c r="HF185" s="396">
        <v>143406</v>
      </c>
      <c r="HG185" s="396">
        <v>149219</v>
      </c>
      <c r="HH185" s="396">
        <v>155052</v>
      </c>
      <c r="HI185" s="396">
        <v>160157</v>
      </c>
      <c r="HJ185" s="396">
        <v>162996</v>
      </c>
      <c r="HK185" s="396">
        <v>167158</v>
      </c>
      <c r="HL185" s="396">
        <v>170060</v>
      </c>
      <c r="HM185" s="396">
        <v>174872</v>
      </c>
      <c r="HN185" s="396">
        <v>177740</v>
      </c>
      <c r="HO185" s="396">
        <v>179326</v>
      </c>
      <c r="HP185" s="396">
        <v>181555</v>
      </c>
      <c r="HQ185" s="396">
        <v>183186</v>
      </c>
      <c r="HR185" s="396">
        <v>184993</v>
      </c>
      <c r="HS185" s="396">
        <v>183446</v>
      </c>
      <c r="HT185" s="396">
        <v>183505</v>
      </c>
      <c r="HU185" s="396">
        <v>184048</v>
      </c>
      <c r="HV185" s="396">
        <v>186311</v>
      </c>
      <c r="HW185" s="396">
        <v>187238</v>
      </c>
      <c r="HX185" s="396">
        <v>187944</v>
      </c>
      <c r="HY185" s="396">
        <v>187915</v>
      </c>
      <c r="HZ185" s="396">
        <v>189011</v>
      </c>
      <c r="IA185" s="396">
        <v>190554</v>
      </c>
      <c r="IB185" s="396">
        <v>192168</v>
      </c>
      <c r="IC185" s="396">
        <v>192719</v>
      </c>
      <c r="ID185" s="396">
        <v>194125</v>
      </c>
      <c r="IE185" s="396">
        <v>196766</v>
      </c>
      <c r="IF185" s="396">
        <v>198447</v>
      </c>
      <c r="IG185" s="396">
        <v>199589</v>
      </c>
      <c r="IH185" s="396">
        <v>200895</v>
      </c>
      <c r="II185" s="396">
        <v>202365</v>
      </c>
      <c r="IJ185" s="396">
        <v>204290</v>
      </c>
      <c r="IK185" s="396">
        <v>205906</v>
      </c>
      <c r="IL185" s="396">
        <v>208157</v>
      </c>
      <c r="IM185" s="396">
        <v>210793</v>
      </c>
      <c r="IN185" s="396">
        <v>211830</v>
      </c>
      <c r="IO185" s="396">
        <v>213243</v>
      </c>
      <c r="IP185" s="396">
        <v>214231</v>
      </c>
      <c r="IQ185" s="396">
        <v>216451</v>
      </c>
      <c r="IR185" s="396">
        <v>219079</v>
      </c>
      <c r="IS185" s="396">
        <v>221685</v>
      </c>
      <c r="IT185" s="396">
        <v>222908</v>
      </c>
      <c r="IU185" s="396">
        <v>225044</v>
      </c>
      <c r="IV185" s="396">
        <v>226790</v>
      </c>
      <c r="IW185" s="396">
        <v>229347</v>
      </c>
      <c r="IX185" s="396">
        <v>231115</v>
      </c>
      <c r="IY185" s="396">
        <v>232671</v>
      </c>
      <c r="IZ185" s="396">
        <v>235356</v>
      </c>
      <c r="JA185" s="396">
        <v>238614</v>
      </c>
      <c r="JB185" s="396">
        <v>241387</v>
      </c>
      <c r="JC185" s="396">
        <v>243007</v>
      </c>
      <c r="JD185" s="396">
        <v>243344</v>
      </c>
      <c r="JE185" s="396">
        <v>244205</v>
      </c>
      <c r="JF185" s="396">
        <v>246449</v>
      </c>
      <c r="JG185" s="396">
        <v>248351</v>
      </c>
      <c r="JH185" s="396">
        <v>250619</v>
      </c>
      <c r="JI185" s="396">
        <v>252994</v>
      </c>
      <c r="JJ185" s="396">
        <v>255269</v>
      </c>
      <c r="JK185" s="396">
        <v>257545</v>
      </c>
      <c r="JL185" s="396">
        <v>258861</v>
      </c>
      <c r="JM185" s="396">
        <v>259886</v>
      </c>
      <c r="JN185" s="396">
        <v>260927</v>
      </c>
      <c r="JO185" s="396">
        <v>262171</v>
      </c>
      <c r="JP185" s="396">
        <v>264706</v>
      </c>
      <c r="JQ185" s="396">
        <v>267180</v>
      </c>
      <c r="JR185" s="396">
        <v>269025</v>
      </c>
      <c r="JS185" s="396">
        <v>270047</v>
      </c>
      <c r="JT185" s="396">
        <v>271024</v>
      </c>
      <c r="JU185" s="396">
        <v>270801</v>
      </c>
      <c r="JV185" s="396">
        <v>270240</v>
      </c>
      <c r="JW185" s="396">
        <v>269567</v>
      </c>
      <c r="JX185" s="396">
        <v>270831</v>
      </c>
      <c r="JY185" s="396">
        <v>272832</v>
      </c>
      <c r="JZ185" s="396">
        <v>274798</v>
      </c>
      <c r="KA185" s="396">
        <v>274711</v>
      </c>
      <c r="KB185" s="396">
        <v>274835</v>
      </c>
      <c r="KC185" s="396">
        <v>274645</v>
      </c>
      <c r="KD185" s="396">
        <v>275624</v>
      </c>
      <c r="KE185" s="396">
        <v>275387</v>
      </c>
      <c r="KF185" s="396">
        <v>275457</v>
      </c>
      <c r="KG185" s="396">
        <v>275766</v>
      </c>
      <c r="KH185" s="396">
        <v>278627</v>
      </c>
      <c r="KI185" s="396">
        <v>281206</v>
      </c>
      <c r="KJ185" s="396">
        <v>282571</v>
      </c>
      <c r="KK185" s="396">
        <v>281582</v>
      </c>
      <c r="KL185" s="396">
        <v>282456</v>
      </c>
      <c r="KM185" s="396">
        <v>286153</v>
      </c>
      <c r="KN185" s="396">
        <v>290520</v>
      </c>
      <c r="KO185" s="396">
        <v>294142</v>
      </c>
      <c r="KP185" s="396">
        <v>297287</v>
      </c>
      <c r="KQ185" s="396">
        <v>302276</v>
      </c>
      <c r="KR185" s="396">
        <v>307388</v>
      </c>
      <c r="KS185" s="396">
        <v>317550</v>
      </c>
      <c r="KT185" s="396">
        <v>321795</v>
      </c>
      <c r="KU185" s="396">
        <v>328098</v>
      </c>
      <c r="KV185" s="396">
        <v>334735</v>
      </c>
      <c r="KW185" s="396">
        <v>343401</v>
      </c>
      <c r="KX185" s="396">
        <v>349729</v>
      </c>
      <c r="KY185" s="396">
        <v>356741</v>
      </c>
      <c r="KZ185" s="396">
        <v>364265</v>
      </c>
      <c r="LA185" s="396">
        <v>373447</v>
      </c>
      <c r="LC185" s="25">
        <f t="shared" si="8"/>
        <v>0.52056125443097434</v>
      </c>
      <c r="LD185" s="281" t="s">
        <v>752</v>
      </c>
    </row>
    <row r="186" spans="1:316" x14ac:dyDescent="0.3">
      <c r="B186" s="281" t="s">
        <v>750</v>
      </c>
      <c r="C186" s="396" t="s">
        <v>1095</v>
      </c>
      <c r="D186" s="396" t="s">
        <v>1183</v>
      </c>
      <c r="Q186" s="396">
        <v>85162</v>
      </c>
      <c r="R186" s="396">
        <v>85163</v>
      </c>
      <c r="S186" s="396">
        <v>84926</v>
      </c>
      <c r="T186" s="396">
        <v>84622</v>
      </c>
      <c r="U186" s="396">
        <v>84194</v>
      </c>
      <c r="V186" s="396">
        <v>84319</v>
      </c>
      <c r="W186" s="396">
        <v>84565</v>
      </c>
      <c r="X186" s="396">
        <v>84966</v>
      </c>
      <c r="Y186" s="396">
        <v>85248</v>
      </c>
      <c r="Z186" s="396">
        <v>85510</v>
      </c>
      <c r="AA186" s="396">
        <v>85726</v>
      </c>
      <c r="AB186" s="396">
        <v>85843</v>
      </c>
      <c r="AC186" s="396">
        <v>85965</v>
      </c>
      <c r="AD186" s="396">
        <v>86184</v>
      </c>
      <c r="AE186" s="396">
        <v>86719</v>
      </c>
      <c r="AF186" s="396">
        <v>87380</v>
      </c>
      <c r="AG186" s="396">
        <v>88186</v>
      </c>
      <c r="AH186" s="396">
        <v>88223</v>
      </c>
      <c r="AI186" s="396">
        <v>88081</v>
      </c>
      <c r="AJ186" s="396">
        <v>87821</v>
      </c>
      <c r="AK186" s="396">
        <v>87837</v>
      </c>
      <c r="AL186" s="396">
        <v>88030</v>
      </c>
      <c r="AM186" s="396">
        <v>88287</v>
      </c>
      <c r="AN186" s="396">
        <v>88656</v>
      </c>
      <c r="AO186" s="396">
        <v>88918</v>
      </c>
      <c r="AP186" s="396">
        <v>88968</v>
      </c>
      <c r="AQ186" s="396">
        <v>88944</v>
      </c>
      <c r="AR186" s="396">
        <v>88912</v>
      </c>
      <c r="AS186" s="396">
        <v>89045</v>
      </c>
      <c r="AT186" s="396">
        <v>89333</v>
      </c>
      <c r="AU186" s="396">
        <v>89799</v>
      </c>
      <c r="AV186" s="396">
        <v>90214</v>
      </c>
      <c r="AW186" s="396">
        <v>90562</v>
      </c>
      <c r="AX186" s="396">
        <v>90715</v>
      </c>
      <c r="AY186" s="396">
        <v>91022</v>
      </c>
      <c r="AZ186" s="396">
        <v>91499</v>
      </c>
      <c r="BA186" s="396">
        <v>92262</v>
      </c>
      <c r="BB186" s="396">
        <v>92876</v>
      </c>
      <c r="BC186" s="396">
        <v>93420</v>
      </c>
      <c r="BD186" s="396">
        <v>93729</v>
      </c>
      <c r="BE186" s="396">
        <v>94036</v>
      </c>
      <c r="BF186" s="396">
        <v>94288</v>
      </c>
      <c r="BG186" s="396">
        <v>94515</v>
      </c>
      <c r="BH186" s="396">
        <v>94759</v>
      </c>
      <c r="BI186" s="396">
        <v>95020</v>
      </c>
      <c r="BJ186" s="396">
        <v>95415</v>
      </c>
      <c r="BK186" s="396">
        <v>95690</v>
      </c>
      <c r="BL186" s="396">
        <v>95864</v>
      </c>
      <c r="BM186" s="396">
        <v>95910</v>
      </c>
      <c r="BN186" s="396">
        <v>96136</v>
      </c>
      <c r="BO186" s="396">
        <v>96576</v>
      </c>
      <c r="BP186" s="396">
        <v>97434</v>
      </c>
      <c r="BQ186" s="396">
        <v>98183</v>
      </c>
      <c r="BR186" s="396">
        <v>98755</v>
      </c>
      <c r="BS186" s="396">
        <v>98918</v>
      </c>
      <c r="BT186" s="396">
        <v>99036</v>
      </c>
      <c r="BU186" s="396">
        <v>99213</v>
      </c>
      <c r="BV186" s="396">
        <v>99428</v>
      </c>
      <c r="BW186" s="396">
        <v>99782</v>
      </c>
      <c r="BX186" s="396">
        <v>100152</v>
      </c>
      <c r="BY186" s="396">
        <v>100457</v>
      </c>
      <c r="BZ186" s="396">
        <v>100821</v>
      </c>
      <c r="CA186" s="396">
        <v>101146</v>
      </c>
      <c r="CB186" s="396">
        <v>100848</v>
      </c>
      <c r="CC186" s="396">
        <v>100553</v>
      </c>
      <c r="CD186" s="396">
        <v>100373</v>
      </c>
      <c r="CE186" s="396">
        <v>100857</v>
      </c>
      <c r="CF186" s="396">
        <v>101495</v>
      </c>
      <c r="CG186" s="396">
        <v>102152</v>
      </c>
      <c r="CH186" s="396">
        <v>102766</v>
      </c>
      <c r="CI186" s="396">
        <v>103320</v>
      </c>
      <c r="CJ186" s="396">
        <v>103945</v>
      </c>
      <c r="CK186" s="396">
        <v>104930</v>
      </c>
      <c r="CL186" s="396">
        <v>105842</v>
      </c>
      <c r="CM186" s="396">
        <v>106835</v>
      </c>
      <c r="CN186" s="396">
        <v>108006</v>
      </c>
      <c r="CO186" s="396">
        <v>109301</v>
      </c>
      <c r="CP186" s="396">
        <v>110674</v>
      </c>
      <c r="CQ186" s="396">
        <v>111890</v>
      </c>
      <c r="CR186" s="396">
        <v>113327</v>
      </c>
      <c r="CS186" s="396">
        <v>114904</v>
      </c>
      <c r="CT186" s="396">
        <v>116522</v>
      </c>
      <c r="CU186" s="396">
        <v>118209</v>
      </c>
      <c r="CV186" s="396">
        <v>120093</v>
      </c>
      <c r="CW186" s="396">
        <v>121852</v>
      </c>
      <c r="CX186" s="396">
        <v>123939</v>
      </c>
      <c r="CY186" s="396">
        <v>126047</v>
      </c>
      <c r="CZ186" s="396">
        <v>128146</v>
      </c>
      <c r="DA186" s="396">
        <v>130143</v>
      </c>
      <c r="DB186" s="396">
        <v>132322</v>
      </c>
      <c r="DC186" s="396">
        <v>135810</v>
      </c>
      <c r="DD186" s="396">
        <v>138851</v>
      </c>
      <c r="DE186" s="396">
        <v>142076</v>
      </c>
      <c r="DF186" s="396">
        <v>145308</v>
      </c>
      <c r="DG186" s="396">
        <v>148969</v>
      </c>
      <c r="DH186" s="396">
        <v>152582</v>
      </c>
      <c r="DI186" s="396">
        <v>156214</v>
      </c>
      <c r="DJ186" s="396">
        <v>159479</v>
      </c>
      <c r="DK186" s="396">
        <v>162721</v>
      </c>
      <c r="DL186" s="396">
        <v>166553</v>
      </c>
      <c r="DM186" s="396">
        <v>171329</v>
      </c>
      <c r="DN186" s="396">
        <v>176480</v>
      </c>
      <c r="DO186" s="396">
        <v>179943</v>
      </c>
      <c r="DP186" s="396">
        <v>184133</v>
      </c>
      <c r="DQ186" s="396">
        <v>187337</v>
      </c>
      <c r="DR186" s="396">
        <v>190937</v>
      </c>
      <c r="DS186" s="396">
        <v>194030</v>
      </c>
      <c r="DT186" s="396">
        <v>197299</v>
      </c>
      <c r="DU186" s="396">
        <v>200434</v>
      </c>
      <c r="DV186" s="396">
        <v>203269</v>
      </c>
      <c r="DW186" s="396">
        <v>205896</v>
      </c>
      <c r="DX186" s="396">
        <v>208589</v>
      </c>
      <c r="DY186" s="396">
        <v>210435</v>
      </c>
      <c r="DZ186" s="396">
        <v>212090</v>
      </c>
      <c r="EA186" s="396">
        <v>213271</v>
      </c>
      <c r="EB186" s="396">
        <v>213313</v>
      </c>
      <c r="EC186" s="396">
        <v>213652</v>
      </c>
      <c r="ED186" s="396">
        <v>213493</v>
      </c>
      <c r="EE186" s="396">
        <v>213795</v>
      </c>
      <c r="EF186" s="396">
        <v>213342</v>
      </c>
      <c r="EG186" s="396">
        <v>212365</v>
      </c>
      <c r="EH186" s="396">
        <v>211834</v>
      </c>
      <c r="EI186" s="396">
        <v>211884</v>
      </c>
      <c r="EJ186" s="396">
        <v>212276</v>
      </c>
      <c r="EK186" s="396">
        <v>211880</v>
      </c>
      <c r="EL186" s="396">
        <v>210600</v>
      </c>
      <c r="EM186" s="396">
        <v>209052</v>
      </c>
      <c r="EN186" s="396">
        <v>208090</v>
      </c>
      <c r="EO186" s="396">
        <v>206090</v>
      </c>
      <c r="EP186" s="396">
        <v>204348</v>
      </c>
      <c r="EQ186" s="396">
        <v>201670</v>
      </c>
      <c r="ER186" s="396">
        <v>199820</v>
      </c>
      <c r="ES186" s="396">
        <v>197979</v>
      </c>
      <c r="ET186" s="396">
        <v>195687</v>
      </c>
      <c r="EU186" s="396">
        <v>192981</v>
      </c>
      <c r="EV186" s="396">
        <v>189464</v>
      </c>
      <c r="EW186" s="396">
        <v>186138</v>
      </c>
      <c r="EX186" s="396">
        <v>182984</v>
      </c>
      <c r="EY186" s="396">
        <v>179879</v>
      </c>
      <c r="EZ186" s="396">
        <v>176902</v>
      </c>
      <c r="FA186" s="396">
        <v>175717</v>
      </c>
      <c r="FB186" s="396">
        <v>174647</v>
      </c>
      <c r="FC186" s="396">
        <v>173924</v>
      </c>
      <c r="FD186" s="396">
        <v>170631</v>
      </c>
      <c r="FE186" s="396">
        <v>167483</v>
      </c>
      <c r="FF186" s="396">
        <v>164003</v>
      </c>
      <c r="FG186" s="396">
        <v>161824</v>
      </c>
      <c r="FH186" s="396">
        <v>159295</v>
      </c>
      <c r="FI186" s="396">
        <v>157367</v>
      </c>
      <c r="FJ186" s="396">
        <v>156111</v>
      </c>
      <c r="FK186" s="396">
        <v>156079</v>
      </c>
      <c r="FL186" s="396">
        <v>155967</v>
      </c>
      <c r="FM186" s="396">
        <v>154969</v>
      </c>
      <c r="FN186" s="396">
        <v>153408</v>
      </c>
      <c r="FO186" s="396">
        <v>152555</v>
      </c>
      <c r="FP186" s="396">
        <v>154796</v>
      </c>
      <c r="FQ186" s="396">
        <v>157138</v>
      </c>
      <c r="FR186" s="396">
        <v>160170</v>
      </c>
      <c r="FS186" s="396">
        <v>159883</v>
      </c>
      <c r="FT186" s="396">
        <v>160666</v>
      </c>
      <c r="FU186" s="396">
        <v>161749</v>
      </c>
      <c r="FV186" s="396">
        <v>162590</v>
      </c>
      <c r="FW186" s="396">
        <v>161144</v>
      </c>
      <c r="FX186" s="396">
        <v>157858</v>
      </c>
      <c r="FY186" s="396">
        <v>155486</v>
      </c>
      <c r="FZ186" s="396">
        <v>154173</v>
      </c>
      <c r="GA186" s="396">
        <v>152432</v>
      </c>
      <c r="GB186" s="396">
        <v>149121</v>
      </c>
      <c r="GC186" s="396">
        <v>146061</v>
      </c>
      <c r="GD186" s="396">
        <v>143694</v>
      </c>
      <c r="GE186" s="396">
        <v>142933</v>
      </c>
      <c r="GF186" s="396">
        <v>140810</v>
      </c>
      <c r="GG186" s="396">
        <v>136601</v>
      </c>
      <c r="GH186" s="396">
        <v>132074</v>
      </c>
      <c r="GI186" s="396">
        <v>130852</v>
      </c>
      <c r="GJ186" s="396">
        <v>132907</v>
      </c>
      <c r="GK186" s="396">
        <v>134659</v>
      </c>
      <c r="GL186" s="396">
        <v>134980</v>
      </c>
      <c r="GM186" s="396">
        <v>134318</v>
      </c>
      <c r="GN186" s="396">
        <v>133371</v>
      </c>
      <c r="GO186" s="396">
        <v>133292</v>
      </c>
      <c r="GP186" s="396">
        <v>132179</v>
      </c>
      <c r="GQ186" s="396">
        <v>133321</v>
      </c>
      <c r="GR186" s="396">
        <v>134685</v>
      </c>
      <c r="GS186" s="396">
        <v>138751</v>
      </c>
      <c r="GT186" s="396">
        <v>141949</v>
      </c>
      <c r="GU186" s="396">
        <v>142140</v>
      </c>
      <c r="GV186" s="396">
        <v>139895</v>
      </c>
      <c r="GW186" s="396">
        <v>137591</v>
      </c>
      <c r="GX186" s="396">
        <v>136963</v>
      </c>
      <c r="GY186" s="396">
        <v>137581</v>
      </c>
      <c r="GZ186" s="396">
        <v>140571</v>
      </c>
      <c r="HA186" s="396">
        <v>142508</v>
      </c>
      <c r="HB186" s="396">
        <v>145172</v>
      </c>
      <c r="HC186" s="396">
        <v>144929</v>
      </c>
      <c r="HD186" s="396">
        <v>145323</v>
      </c>
      <c r="HE186" s="396">
        <v>144687</v>
      </c>
      <c r="HF186" s="396">
        <v>145500</v>
      </c>
      <c r="HG186" s="396">
        <v>148178</v>
      </c>
      <c r="HH186" s="396">
        <v>152716</v>
      </c>
      <c r="HI186" s="396">
        <v>157025</v>
      </c>
      <c r="HJ186" s="396">
        <v>160828</v>
      </c>
      <c r="HK186" s="396">
        <v>163365</v>
      </c>
      <c r="HL186" s="396">
        <v>165230</v>
      </c>
      <c r="HM186" s="396">
        <v>165621</v>
      </c>
      <c r="HN186" s="396">
        <v>165572</v>
      </c>
      <c r="HO186" s="396">
        <v>165312</v>
      </c>
      <c r="HP186" s="396">
        <v>166730</v>
      </c>
      <c r="HQ186" s="396">
        <v>169196</v>
      </c>
      <c r="HR186" s="396">
        <v>171961</v>
      </c>
      <c r="HS186" s="396">
        <v>173865</v>
      </c>
      <c r="HT186" s="396">
        <v>173647</v>
      </c>
      <c r="HU186" s="396">
        <v>173771</v>
      </c>
      <c r="HV186" s="396">
        <v>173504</v>
      </c>
      <c r="HW186" s="396">
        <v>174677</v>
      </c>
      <c r="HX186" s="396">
        <v>173042</v>
      </c>
      <c r="HY186" s="396">
        <v>173628</v>
      </c>
      <c r="HZ186" s="396">
        <v>174863</v>
      </c>
      <c r="IA186" s="396">
        <v>178621</v>
      </c>
      <c r="IB186" s="396">
        <v>180527</v>
      </c>
      <c r="IC186" s="396">
        <v>181105</v>
      </c>
      <c r="ID186" s="396">
        <v>181137</v>
      </c>
      <c r="IE186" s="396">
        <v>181007</v>
      </c>
      <c r="IF186" s="396">
        <v>181811</v>
      </c>
      <c r="IG186" s="396">
        <v>182489</v>
      </c>
      <c r="IH186" s="396">
        <v>183282</v>
      </c>
      <c r="II186" s="396">
        <v>183764</v>
      </c>
      <c r="IJ186" s="396">
        <v>185345</v>
      </c>
      <c r="IK186" s="396">
        <v>187401</v>
      </c>
      <c r="IL186" s="396">
        <v>189198</v>
      </c>
      <c r="IM186" s="396">
        <v>190699</v>
      </c>
      <c r="IN186" s="396">
        <v>191201</v>
      </c>
      <c r="IO186" s="396">
        <v>191381</v>
      </c>
      <c r="IP186" s="396">
        <v>191741</v>
      </c>
      <c r="IQ186" s="396">
        <v>192843</v>
      </c>
      <c r="IR186" s="396">
        <v>194443</v>
      </c>
      <c r="IS186" s="396">
        <v>196033</v>
      </c>
      <c r="IT186" s="396">
        <v>197902</v>
      </c>
      <c r="IU186" s="396">
        <v>199655</v>
      </c>
      <c r="IV186" s="396">
        <v>202151</v>
      </c>
      <c r="IW186" s="396">
        <v>203476</v>
      </c>
      <c r="IX186" s="396">
        <v>204512</v>
      </c>
      <c r="IY186" s="396">
        <v>204489</v>
      </c>
      <c r="IZ186" s="396">
        <v>206069</v>
      </c>
      <c r="JA186" s="396">
        <v>208051</v>
      </c>
      <c r="JB186" s="396">
        <v>209567</v>
      </c>
      <c r="JC186" s="396">
        <v>210089</v>
      </c>
      <c r="JD186" s="396">
        <v>210134</v>
      </c>
      <c r="JE186" s="396">
        <v>210418</v>
      </c>
      <c r="JF186" s="396">
        <v>211223</v>
      </c>
      <c r="JG186" s="396">
        <v>212072</v>
      </c>
      <c r="JH186" s="396">
        <v>212729</v>
      </c>
      <c r="JI186" s="396">
        <v>212360</v>
      </c>
      <c r="JJ186" s="396">
        <v>212568</v>
      </c>
      <c r="JK186" s="396">
        <v>213350</v>
      </c>
      <c r="JL186" s="396">
        <v>214120</v>
      </c>
      <c r="JM186" s="396">
        <v>215263</v>
      </c>
      <c r="JN186" s="396">
        <v>216648</v>
      </c>
      <c r="JO186" s="396">
        <v>218709</v>
      </c>
      <c r="JP186" s="396">
        <v>220301</v>
      </c>
      <c r="JQ186" s="396">
        <v>221546</v>
      </c>
      <c r="JR186" s="396">
        <v>222172</v>
      </c>
      <c r="JS186" s="396">
        <v>223002</v>
      </c>
      <c r="JT186" s="396">
        <v>223405</v>
      </c>
      <c r="JU186" s="396">
        <v>224979</v>
      </c>
      <c r="JV186" s="396">
        <v>225598</v>
      </c>
      <c r="JW186" s="396">
        <v>226217</v>
      </c>
      <c r="JX186" s="396">
        <v>226452</v>
      </c>
      <c r="JY186" s="396">
        <v>227408</v>
      </c>
      <c r="JZ186" s="396">
        <v>228105</v>
      </c>
      <c r="KA186" s="396">
        <v>228078</v>
      </c>
      <c r="KB186" s="396">
        <v>227592</v>
      </c>
      <c r="KC186" s="396">
        <v>227564</v>
      </c>
      <c r="KD186" s="396">
        <v>228266</v>
      </c>
      <c r="KE186" s="396">
        <v>229615</v>
      </c>
      <c r="KF186" s="396">
        <v>231685</v>
      </c>
      <c r="KG186" s="396">
        <v>233230</v>
      </c>
      <c r="KH186" s="396">
        <v>235398</v>
      </c>
      <c r="KI186" s="396">
        <v>237969</v>
      </c>
      <c r="KJ186" s="396">
        <v>241298</v>
      </c>
      <c r="KK186" s="396">
        <v>243398</v>
      </c>
      <c r="KL186" s="396">
        <v>244372</v>
      </c>
      <c r="KM186" s="396">
        <v>245775</v>
      </c>
      <c r="KN186" s="396">
        <v>248209</v>
      </c>
      <c r="KO186" s="396">
        <v>251251</v>
      </c>
      <c r="KP186" s="396">
        <v>254108</v>
      </c>
      <c r="KQ186" s="396">
        <v>256567</v>
      </c>
      <c r="KR186" s="396">
        <v>258991</v>
      </c>
      <c r="KS186" s="396">
        <v>265657</v>
      </c>
      <c r="KT186" s="396">
        <v>269134</v>
      </c>
      <c r="KU186" s="396">
        <v>271579</v>
      </c>
      <c r="KV186" s="396">
        <v>273487</v>
      </c>
      <c r="KW186" s="396">
        <v>276079</v>
      </c>
      <c r="KX186" s="396">
        <v>280830</v>
      </c>
      <c r="KY186" s="396">
        <v>286109</v>
      </c>
      <c r="KZ186" s="396">
        <v>291361</v>
      </c>
      <c r="LA186" s="396">
        <v>296479</v>
      </c>
      <c r="LC186" s="25">
        <f t="shared" si="8"/>
        <v>0.41327278074918489</v>
      </c>
      <c r="LD186" s="281" t="s">
        <v>750</v>
      </c>
    </row>
    <row r="187" spans="1:316" x14ac:dyDescent="0.3">
      <c r="B187" s="280" t="s">
        <v>751</v>
      </c>
      <c r="C187" s="396" t="s">
        <v>1095</v>
      </c>
      <c r="D187" s="396" t="s">
        <v>1183</v>
      </c>
      <c r="AO187" s="396">
        <v>77905</v>
      </c>
      <c r="AP187" s="396">
        <v>78524</v>
      </c>
      <c r="AQ187" s="396">
        <v>79122</v>
      </c>
      <c r="AR187" s="396">
        <v>80145</v>
      </c>
      <c r="AS187" s="396">
        <v>81145</v>
      </c>
      <c r="AT187" s="396">
        <v>82012</v>
      </c>
      <c r="AU187" s="396">
        <v>83015</v>
      </c>
      <c r="AV187" s="396">
        <v>83883</v>
      </c>
      <c r="AW187" s="396">
        <v>84754</v>
      </c>
      <c r="AX187" s="396">
        <v>85483</v>
      </c>
      <c r="AY187" s="396">
        <v>86088</v>
      </c>
      <c r="AZ187" s="396">
        <v>86604</v>
      </c>
      <c r="BA187" s="396">
        <v>87082</v>
      </c>
      <c r="BB187" s="396">
        <v>87473</v>
      </c>
      <c r="BC187" s="396">
        <v>87836</v>
      </c>
      <c r="BD187" s="396">
        <v>88362</v>
      </c>
      <c r="BE187" s="396">
        <v>88966</v>
      </c>
      <c r="BF187" s="396">
        <v>89657</v>
      </c>
      <c r="BG187" s="396">
        <v>90112</v>
      </c>
      <c r="BH187" s="396">
        <v>90683</v>
      </c>
      <c r="BI187" s="396">
        <v>91206</v>
      </c>
      <c r="BJ187" s="396">
        <v>91853</v>
      </c>
      <c r="BK187" s="396">
        <v>92497</v>
      </c>
      <c r="BL187" s="396">
        <v>93203</v>
      </c>
      <c r="BM187" s="396">
        <v>93914</v>
      </c>
      <c r="BN187" s="396">
        <v>94643</v>
      </c>
      <c r="BO187" s="396">
        <v>95228</v>
      </c>
      <c r="BP187" s="396">
        <v>95750</v>
      </c>
      <c r="BQ187" s="396">
        <v>96035</v>
      </c>
      <c r="BR187" s="396">
        <v>96589</v>
      </c>
      <c r="BS187" s="396">
        <v>97049</v>
      </c>
      <c r="BT187" s="396">
        <v>97565</v>
      </c>
      <c r="BU187" s="396">
        <v>97822</v>
      </c>
      <c r="BV187" s="396">
        <v>98225</v>
      </c>
      <c r="BW187" s="396">
        <v>98785</v>
      </c>
      <c r="BX187" s="396">
        <v>99505</v>
      </c>
      <c r="BY187" s="396">
        <v>100327</v>
      </c>
      <c r="BZ187" s="396">
        <v>101352</v>
      </c>
      <c r="CA187" s="396">
        <v>102453</v>
      </c>
      <c r="CB187" s="396">
        <v>103598</v>
      </c>
      <c r="CC187" s="396">
        <v>104834</v>
      </c>
      <c r="CD187" s="396">
        <v>105606</v>
      </c>
      <c r="CE187" s="396">
        <v>106625</v>
      </c>
      <c r="CF187" s="396">
        <v>107690</v>
      </c>
      <c r="CG187" s="396">
        <v>109498</v>
      </c>
      <c r="CH187" s="396">
        <v>111148</v>
      </c>
      <c r="CI187" s="396">
        <v>113168</v>
      </c>
      <c r="CJ187" s="396">
        <v>115038</v>
      </c>
      <c r="CK187" s="396">
        <v>116811</v>
      </c>
      <c r="CL187" s="396">
        <v>117985</v>
      </c>
      <c r="CM187" s="396">
        <v>119529</v>
      </c>
      <c r="CN187" s="396">
        <v>121615</v>
      </c>
      <c r="CO187" s="396">
        <v>124127</v>
      </c>
      <c r="CP187" s="396">
        <v>126604</v>
      </c>
      <c r="CQ187" s="396">
        <v>128898</v>
      </c>
      <c r="CR187" s="396">
        <v>131349</v>
      </c>
      <c r="CS187" s="396">
        <v>134067</v>
      </c>
      <c r="CT187" s="396">
        <v>137082</v>
      </c>
      <c r="CU187" s="396">
        <v>139471</v>
      </c>
      <c r="CV187" s="396">
        <v>141350</v>
      </c>
      <c r="CW187" s="396">
        <v>143250</v>
      </c>
      <c r="CX187" s="396">
        <v>145957</v>
      </c>
      <c r="CY187" s="396">
        <v>148784</v>
      </c>
      <c r="CZ187" s="396">
        <v>151317</v>
      </c>
      <c r="DA187" s="396">
        <v>153781</v>
      </c>
      <c r="DB187" s="396">
        <v>156770</v>
      </c>
      <c r="DC187" s="396">
        <v>159911</v>
      </c>
      <c r="DD187" s="396">
        <v>162822</v>
      </c>
      <c r="DE187" s="396">
        <v>165412</v>
      </c>
      <c r="DF187" s="396">
        <v>168437</v>
      </c>
      <c r="DG187" s="396">
        <v>171808</v>
      </c>
      <c r="DH187" s="396">
        <v>176225</v>
      </c>
      <c r="DI187" s="396">
        <v>180533</v>
      </c>
      <c r="DJ187" s="396">
        <v>184818</v>
      </c>
      <c r="DK187" s="396">
        <v>188584</v>
      </c>
      <c r="DL187" s="396">
        <v>192544</v>
      </c>
      <c r="DM187" s="396">
        <v>196711</v>
      </c>
      <c r="DN187" s="396">
        <v>200854</v>
      </c>
      <c r="DO187" s="396">
        <v>205326</v>
      </c>
      <c r="DP187" s="396">
        <v>209728</v>
      </c>
      <c r="DQ187" s="396">
        <v>214294</v>
      </c>
      <c r="DR187" s="396">
        <v>218164</v>
      </c>
      <c r="DS187" s="396">
        <v>222228</v>
      </c>
      <c r="DT187" s="396">
        <v>225844</v>
      </c>
      <c r="DU187" s="396">
        <v>229477</v>
      </c>
      <c r="DV187" s="396">
        <v>232884</v>
      </c>
      <c r="DW187" s="396">
        <v>236612</v>
      </c>
      <c r="DX187" s="396">
        <v>239894</v>
      </c>
      <c r="DY187" s="396">
        <v>242578</v>
      </c>
      <c r="DZ187" s="396">
        <v>244647</v>
      </c>
      <c r="EA187" s="396">
        <v>246380</v>
      </c>
      <c r="EB187" s="396">
        <v>248236</v>
      </c>
      <c r="EC187" s="396">
        <v>248840</v>
      </c>
      <c r="ED187" s="396">
        <v>248795</v>
      </c>
      <c r="EE187" s="396">
        <v>247782</v>
      </c>
      <c r="EF187" s="396">
        <v>246347</v>
      </c>
      <c r="EG187" s="396">
        <v>245615</v>
      </c>
      <c r="EH187" s="396">
        <v>244923</v>
      </c>
      <c r="EI187" s="396">
        <v>243629</v>
      </c>
      <c r="EJ187" s="396">
        <v>241612</v>
      </c>
      <c r="EK187" s="396">
        <v>238517</v>
      </c>
      <c r="EL187" s="396">
        <v>235654</v>
      </c>
      <c r="EM187" s="396">
        <v>232115</v>
      </c>
      <c r="EN187" s="396">
        <v>228501</v>
      </c>
      <c r="EO187" s="396">
        <v>225582</v>
      </c>
      <c r="EP187" s="396">
        <v>222522</v>
      </c>
      <c r="EQ187" s="396">
        <v>219473</v>
      </c>
      <c r="ER187" s="396">
        <v>215569</v>
      </c>
      <c r="ES187" s="396">
        <v>210192</v>
      </c>
      <c r="ET187" s="396">
        <v>204410</v>
      </c>
      <c r="EU187" s="396">
        <v>198550</v>
      </c>
      <c r="EV187" s="396">
        <v>193899</v>
      </c>
      <c r="EW187" s="396">
        <v>190038</v>
      </c>
      <c r="EX187" s="396">
        <v>186304</v>
      </c>
      <c r="EY187" s="396">
        <v>182657</v>
      </c>
      <c r="EZ187" s="396">
        <v>178599</v>
      </c>
      <c r="FA187" s="396">
        <v>174150</v>
      </c>
      <c r="FB187" s="396">
        <v>170324</v>
      </c>
      <c r="FC187" s="396">
        <v>167018</v>
      </c>
      <c r="FD187" s="396">
        <v>164805</v>
      </c>
      <c r="FE187" s="396">
        <v>162981</v>
      </c>
      <c r="FF187" s="396">
        <v>161316</v>
      </c>
      <c r="FG187" s="396">
        <v>159991</v>
      </c>
      <c r="FH187" s="396">
        <v>158606</v>
      </c>
      <c r="FI187" s="396">
        <v>157463</v>
      </c>
      <c r="FJ187" s="396">
        <v>156461</v>
      </c>
      <c r="FK187" s="396">
        <v>155726</v>
      </c>
      <c r="FL187" s="396">
        <v>154701</v>
      </c>
      <c r="FM187" s="396">
        <v>153871</v>
      </c>
      <c r="FN187" s="396">
        <v>153053</v>
      </c>
      <c r="FO187" s="396">
        <v>152848</v>
      </c>
      <c r="FP187" s="396">
        <v>152530</v>
      </c>
      <c r="FQ187" s="396">
        <v>152504</v>
      </c>
      <c r="FR187" s="396">
        <v>152546</v>
      </c>
      <c r="FS187" s="396">
        <v>152677</v>
      </c>
      <c r="FT187" s="396">
        <v>152556</v>
      </c>
      <c r="FU187" s="396">
        <v>152253</v>
      </c>
      <c r="FV187" s="396">
        <v>151769</v>
      </c>
      <c r="FW187" s="396">
        <v>151236</v>
      </c>
      <c r="FX187" s="396">
        <v>151947</v>
      </c>
      <c r="FY187" s="396">
        <v>152694</v>
      </c>
      <c r="FZ187" s="396">
        <v>153392</v>
      </c>
      <c r="GA187" s="396">
        <v>152768</v>
      </c>
      <c r="GB187" s="396">
        <v>152068</v>
      </c>
      <c r="GC187" s="396">
        <v>151425</v>
      </c>
      <c r="GD187" s="396">
        <v>150845</v>
      </c>
      <c r="GE187" s="396">
        <v>150107</v>
      </c>
      <c r="GF187" s="396">
        <v>149394</v>
      </c>
      <c r="GG187" s="396">
        <v>148777</v>
      </c>
      <c r="GH187" s="396">
        <v>148351</v>
      </c>
      <c r="GI187" s="396">
        <v>148054</v>
      </c>
      <c r="GJ187" s="396">
        <v>147244</v>
      </c>
      <c r="GK187" s="396">
        <v>146653</v>
      </c>
      <c r="GL187" s="396">
        <v>146092</v>
      </c>
      <c r="GM187" s="396">
        <v>146207</v>
      </c>
      <c r="GN187" s="396">
        <v>146389</v>
      </c>
      <c r="GO187" s="396">
        <v>146491</v>
      </c>
      <c r="GP187" s="396">
        <v>146683</v>
      </c>
      <c r="GQ187" s="396">
        <v>146731</v>
      </c>
      <c r="GR187" s="396">
        <v>146909</v>
      </c>
      <c r="GS187" s="396">
        <v>147231</v>
      </c>
      <c r="GT187" s="396">
        <v>148079</v>
      </c>
      <c r="GU187" s="396">
        <v>149216</v>
      </c>
      <c r="GV187" s="396">
        <v>150730</v>
      </c>
      <c r="GW187" s="396">
        <v>152182</v>
      </c>
      <c r="GX187" s="396">
        <v>153745</v>
      </c>
      <c r="GY187" s="396">
        <v>155217</v>
      </c>
      <c r="GZ187" s="396">
        <v>156899</v>
      </c>
      <c r="HA187" s="396">
        <v>158872</v>
      </c>
      <c r="HB187" s="396">
        <v>161233</v>
      </c>
      <c r="HC187" s="396">
        <v>163296</v>
      </c>
      <c r="HD187" s="396">
        <v>165323</v>
      </c>
      <c r="HE187" s="396">
        <v>167181</v>
      </c>
      <c r="HF187" s="396">
        <v>170141</v>
      </c>
      <c r="HG187" s="396">
        <v>172896</v>
      </c>
      <c r="HH187" s="396">
        <v>176327</v>
      </c>
      <c r="HI187" s="396">
        <v>179402</v>
      </c>
      <c r="HJ187" s="396">
        <v>182523</v>
      </c>
      <c r="HK187" s="396">
        <v>184790</v>
      </c>
      <c r="HL187" s="396">
        <v>186711</v>
      </c>
      <c r="HM187" s="396">
        <v>188951</v>
      </c>
      <c r="HN187" s="396">
        <v>191628</v>
      </c>
      <c r="HO187" s="396">
        <v>195872</v>
      </c>
      <c r="HP187" s="396">
        <v>200317</v>
      </c>
      <c r="HQ187" s="396">
        <v>204624</v>
      </c>
      <c r="HR187" s="396">
        <v>205229</v>
      </c>
      <c r="HS187" s="396">
        <v>205235</v>
      </c>
      <c r="HT187" s="396">
        <v>203947</v>
      </c>
      <c r="HU187" s="396">
        <v>204001</v>
      </c>
      <c r="HV187" s="396">
        <v>204765</v>
      </c>
      <c r="HW187" s="396">
        <v>207114</v>
      </c>
      <c r="HX187" s="396">
        <v>209537</v>
      </c>
      <c r="HY187" s="396">
        <v>210053</v>
      </c>
      <c r="HZ187" s="396">
        <v>208703</v>
      </c>
      <c r="IA187" s="396">
        <v>207089</v>
      </c>
      <c r="IB187" s="396">
        <v>206521</v>
      </c>
      <c r="IC187" s="396">
        <v>207104</v>
      </c>
      <c r="ID187" s="396">
        <v>209197</v>
      </c>
      <c r="IE187" s="396">
        <v>211479</v>
      </c>
      <c r="IF187" s="396">
        <v>212956</v>
      </c>
      <c r="IG187" s="396">
        <v>213677</v>
      </c>
      <c r="IH187" s="396">
        <v>213428</v>
      </c>
      <c r="II187" s="396">
        <v>212832</v>
      </c>
      <c r="IJ187" s="396">
        <v>212724</v>
      </c>
      <c r="IK187" s="396">
        <v>215007</v>
      </c>
      <c r="IL187" s="396">
        <v>218601</v>
      </c>
      <c r="IM187" s="396">
        <v>221526</v>
      </c>
      <c r="IN187" s="396">
        <v>222380</v>
      </c>
      <c r="IO187" s="396">
        <v>221775</v>
      </c>
      <c r="IP187" s="396">
        <v>221042</v>
      </c>
      <c r="IQ187" s="396">
        <v>222523</v>
      </c>
      <c r="IR187" s="396">
        <v>225342</v>
      </c>
      <c r="IS187" s="396">
        <v>228428</v>
      </c>
      <c r="IT187" s="396">
        <v>229733</v>
      </c>
      <c r="IU187" s="396">
        <v>231926</v>
      </c>
      <c r="IV187" s="396">
        <v>233851</v>
      </c>
      <c r="IW187" s="396">
        <v>235251</v>
      </c>
      <c r="IX187" s="396">
        <v>235846</v>
      </c>
      <c r="IY187" s="396">
        <v>236798</v>
      </c>
      <c r="IZ187" s="396">
        <v>238847</v>
      </c>
      <c r="JA187" s="396">
        <v>241971</v>
      </c>
      <c r="JB187" s="396">
        <v>245593</v>
      </c>
      <c r="JC187" s="396">
        <v>246892</v>
      </c>
      <c r="JD187" s="396">
        <v>247835</v>
      </c>
      <c r="JE187" s="396">
        <v>248318</v>
      </c>
      <c r="JF187" s="396">
        <v>251707</v>
      </c>
      <c r="JG187" s="396">
        <v>254113</v>
      </c>
      <c r="JH187" s="396">
        <v>256479</v>
      </c>
      <c r="JI187" s="396">
        <v>257769</v>
      </c>
      <c r="JJ187" s="396">
        <v>259992</v>
      </c>
      <c r="JK187" s="396">
        <v>262119</v>
      </c>
      <c r="JL187" s="396">
        <v>264148</v>
      </c>
      <c r="JM187" s="396">
        <v>265058</v>
      </c>
      <c r="JN187" s="396">
        <v>266121</v>
      </c>
      <c r="JO187" s="396">
        <v>266969</v>
      </c>
      <c r="JP187" s="396">
        <v>267905</v>
      </c>
      <c r="JQ187" s="396">
        <v>268551</v>
      </c>
      <c r="JR187" s="396">
        <v>269406</v>
      </c>
      <c r="JS187" s="396">
        <v>269992</v>
      </c>
      <c r="JT187" s="396">
        <v>270272</v>
      </c>
      <c r="JU187" s="396">
        <v>270879</v>
      </c>
      <c r="JV187" s="396">
        <v>271107</v>
      </c>
      <c r="JW187" s="396">
        <v>271157</v>
      </c>
      <c r="JX187" s="396">
        <v>271120</v>
      </c>
      <c r="JY187" s="396">
        <v>272450</v>
      </c>
      <c r="JZ187" s="396">
        <v>273508</v>
      </c>
      <c r="KA187" s="396">
        <v>274213</v>
      </c>
      <c r="KB187" s="396">
        <v>274610</v>
      </c>
      <c r="KC187" s="396">
        <v>275739</v>
      </c>
      <c r="KD187" s="396">
        <v>276623</v>
      </c>
      <c r="KE187" s="396">
        <v>278367</v>
      </c>
      <c r="KF187" s="396">
        <v>281393</v>
      </c>
      <c r="KG187" s="396">
        <v>285334</v>
      </c>
      <c r="KH187" s="396">
        <v>287746</v>
      </c>
      <c r="KI187" s="396">
        <v>288769</v>
      </c>
      <c r="KJ187" s="396">
        <v>289276</v>
      </c>
      <c r="KK187" s="396">
        <v>290175</v>
      </c>
      <c r="KL187" s="396">
        <v>291580</v>
      </c>
      <c r="KM187" s="396">
        <v>293974</v>
      </c>
      <c r="KN187" s="396">
        <v>296425</v>
      </c>
      <c r="KO187" s="396">
        <v>299082</v>
      </c>
      <c r="KP187" s="396">
        <v>301574</v>
      </c>
      <c r="KQ187" s="396">
        <v>304073</v>
      </c>
      <c r="KR187" s="396">
        <v>306131</v>
      </c>
      <c r="KS187" s="396">
        <v>311090</v>
      </c>
      <c r="KT187" s="396">
        <v>314114</v>
      </c>
      <c r="KU187" s="396">
        <v>319056</v>
      </c>
      <c r="KV187" s="396">
        <v>325530</v>
      </c>
      <c r="KW187" s="396">
        <v>330872</v>
      </c>
      <c r="KX187" s="396">
        <v>337490</v>
      </c>
      <c r="KY187" s="396">
        <v>345840</v>
      </c>
      <c r="KZ187" s="396">
        <v>355292</v>
      </c>
      <c r="LA187" s="396">
        <v>363786</v>
      </c>
      <c r="LC187" s="25">
        <f t="shared" si="8"/>
        <v>0.50709443777678342</v>
      </c>
      <c r="LD187" s="280" t="s">
        <v>751</v>
      </c>
    </row>
    <row r="188" spans="1:316" x14ac:dyDescent="0.3">
      <c r="B188" s="396" t="s">
        <v>1182</v>
      </c>
      <c r="E188" s="396">
        <f>IF(MOD(COUNT($E$180:E180),60)=1,E180,NA())</f>
        <v>106362</v>
      </c>
      <c r="F188" s="396" t="e">
        <f>IF(MOD(COUNT($E$180:F180),60)=1,F180,NA())</f>
        <v>#N/A</v>
      </c>
      <c r="G188" s="396" t="e">
        <f>IF(MOD(COUNT($E$180:G180),60)=1,G180,NA())</f>
        <v>#N/A</v>
      </c>
      <c r="H188" s="396" t="e">
        <f>IF(MOD(COUNT($E$180:H180),60)=1,H180,NA())</f>
        <v>#N/A</v>
      </c>
      <c r="I188" s="396" t="e">
        <f>IF(MOD(COUNT($E$180:I180),60)=1,I180,NA())</f>
        <v>#N/A</v>
      </c>
      <c r="J188" s="396" t="e">
        <f>IF(MOD(COUNT($E$180:J180),60)=1,J180,NA())</f>
        <v>#N/A</v>
      </c>
      <c r="K188" s="396" t="e">
        <f>IF(MOD(COUNT($E$180:K180),60)=1,K180,NA())</f>
        <v>#N/A</v>
      </c>
      <c r="L188" s="396" t="e">
        <f>IF(MOD(COUNT($E$180:L180),60)=1,L180,NA())</f>
        <v>#N/A</v>
      </c>
      <c r="M188" s="396" t="e">
        <f>IF(MOD(COUNT($E$180:M180),60)=1,M180,NA())</f>
        <v>#N/A</v>
      </c>
      <c r="N188" s="396" t="e">
        <f>IF(MOD(COUNT($E$180:N180),60)=1,N180,NA())</f>
        <v>#N/A</v>
      </c>
      <c r="O188" s="396" t="e">
        <f>IF(MOD(COUNT($E$180:O180),60)=1,O180,NA())</f>
        <v>#N/A</v>
      </c>
      <c r="P188" s="396" t="e">
        <f>IF(MOD(COUNT($E$180:P180),60)=1,P180,NA())</f>
        <v>#N/A</v>
      </c>
      <c r="Q188" s="396" t="e">
        <f>IF(MOD(COUNT($E$180:Q180),60)=1,Q180,NA())</f>
        <v>#N/A</v>
      </c>
      <c r="R188" s="396" t="e">
        <f>IF(MOD(COUNT($E$180:R180),60)=1,R180,NA())</f>
        <v>#N/A</v>
      </c>
      <c r="S188" s="396" t="e">
        <f>IF(MOD(COUNT($E$180:S180),60)=1,S180,NA())</f>
        <v>#N/A</v>
      </c>
      <c r="T188" s="396" t="e">
        <f>IF(MOD(COUNT($E$180:T180),60)=1,T180,NA())</f>
        <v>#N/A</v>
      </c>
      <c r="U188" s="396" t="e">
        <f>IF(MOD(COUNT($E$180:U180),60)=1,U180,NA())</f>
        <v>#N/A</v>
      </c>
      <c r="V188" s="396" t="e">
        <f>IF(MOD(COUNT($E$180:V180),60)=1,V180,NA())</f>
        <v>#N/A</v>
      </c>
      <c r="W188" s="396" t="e">
        <f>IF(MOD(COUNT($E$180:W180),60)=1,W180,NA())</f>
        <v>#N/A</v>
      </c>
      <c r="X188" s="396" t="e">
        <f>IF(MOD(COUNT($E$180:X180),60)=1,X180,NA())</f>
        <v>#N/A</v>
      </c>
      <c r="Y188" s="396" t="e">
        <f>IF(MOD(COUNT($E$180:Y180),60)=1,Y180,NA())</f>
        <v>#N/A</v>
      </c>
      <c r="Z188" s="396" t="e">
        <f>IF(MOD(COUNT($E$180:Z180),60)=1,Z180,NA())</f>
        <v>#N/A</v>
      </c>
      <c r="AA188" s="396" t="e">
        <f>IF(MOD(COUNT($E$180:AA180),60)=1,AA180,NA())</f>
        <v>#N/A</v>
      </c>
      <c r="AB188" s="396" t="e">
        <f>IF(MOD(COUNT($E$180:AB180),60)=1,AB180,NA())</f>
        <v>#N/A</v>
      </c>
      <c r="AC188" s="396" t="e">
        <f>IF(MOD(COUNT($E$180:AC180),60)=1,AC180,NA())</f>
        <v>#N/A</v>
      </c>
      <c r="AD188" s="396" t="e">
        <f>IF(MOD(COUNT($E$180:AD180),60)=1,AD180,NA())</f>
        <v>#N/A</v>
      </c>
      <c r="AE188" s="396" t="e">
        <f>IF(MOD(COUNT($E$180:AE180),60)=1,AE180,NA())</f>
        <v>#N/A</v>
      </c>
      <c r="AF188" s="396" t="e">
        <f>IF(MOD(COUNT($E$180:AF180),60)=1,AF180,NA())</f>
        <v>#N/A</v>
      </c>
      <c r="AG188" s="396" t="e">
        <f>IF(MOD(COUNT($E$180:AG180),60)=1,AG180,NA())</f>
        <v>#N/A</v>
      </c>
      <c r="AH188" s="396" t="e">
        <f>IF(MOD(COUNT($E$180:AH180),60)=1,AH180,NA())</f>
        <v>#N/A</v>
      </c>
      <c r="AI188" s="396" t="e">
        <f>IF(MOD(COUNT($E$180:AI180),60)=1,AI180,NA())</f>
        <v>#N/A</v>
      </c>
      <c r="AJ188" s="396" t="e">
        <f>IF(MOD(COUNT($E$180:AJ180),60)=1,AJ180,NA())</f>
        <v>#N/A</v>
      </c>
      <c r="AK188" s="396" t="e">
        <f>IF(MOD(COUNT($E$180:AK180),60)=1,AK180,NA())</f>
        <v>#N/A</v>
      </c>
      <c r="AL188" s="396" t="e">
        <f>IF(MOD(COUNT($E$180:AL180),60)=1,AL180,NA())</f>
        <v>#N/A</v>
      </c>
      <c r="AM188" s="396" t="e">
        <f>IF(MOD(COUNT($E$180:AM180),60)=1,AM180,NA())</f>
        <v>#N/A</v>
      </c>
      <c r="AN188" s="396" t="e">
        <f>IF(MOD(COUNT($E$180:AN180),60)=1,AN180,NA())</f>
        <v>#N/A</v>
      </c>
      <c r="AO188" s="396" t="e">
        <f>IF(MOD(COUNT($E$180:AO180),60)=1,AO180,NA())</f>
        <v>#N/A</v>
      </c>
      <c r="AP188" s="396" t="e">
        <f>IF(MOD(COUNT($E$180:AP180),60)=1,AP180,NA())</f>
        <v>#N/A</v>
      </c>
      <c r="AQ188" s="396" t="e">
        <f>IF(MOD(COUNT($E$180:AQ180),60)=1,AQ180,NA())</f>
        <v>#N/A</v>
      </c>
      <c r="AR188" s="396" t="e">
        <f>IF(MOD(COUNT($E$180:AR180),60)=1,AR180,NA())</f>
        <v>#N/A</v>
      </c>
      <c r="AS188" s="396" t="e">
        <f>IF(MOD(COUNT($E$180:AS180),60)=1,AS180,NA())</f>
        <v>#N/A</v>
      </c>
      <c r="AT188" s="396" t="e">
        <f>IF(MOD(COUNT($E$180:AT180),60)=1,AT180,NA())</f>
        <v>#N/A</v>
      </c>
      <c r="AU188" s="396" t="e">
        <f>IF(MOD(COUNT($E$180:AU180),60)=1,AU180,NA())</f>
        <v>#N/A</v>
      </c>
      <c r="AV188" s="396" t="e">
        <f>IF(MOD(COUNT($E$180:AV180),60)=1,AV180,NA())</f>
        <v>#N/A</v>
      </c>
      <c r="AW188" s="396" t="e">
        <f>IF(MOD(COUNT($E$180:AW180),60)=1,AW180,NA())</f>
        <v>#N/A</v>
      </c>
      <c r="AX188" s="396" t="e">
        <f>IF(MOD(COUNT($E$180:AX180),60)=1,AX180,NA())</f>
        <v>#N/A</v>
      </c>
      <c r="AY188" s="396" t="e">
        <f>IF(MOD(COUNT($E$180:AY180),60)=1,AY180,NA())</f>
        <v>#N/A</v>
      </c>
      <c r="AZ188" s="396" t="e">
        <f>IF(MOD(COUNT($E$180:AZ180),60)=1,AZ180,NA())</f>
        <v>#N/A</v>
      </c>
      <c r="BA188" s="396" t="e">
        <f>IF(MOD(COUNT($E$180:BA180),60)=1,BA180,NA())</f>
        <v>#N/A</v>
      </c>
      <c r="BB188" s="396" t="e">
        <f>IF(MOD(COUNT($E$180:BB180),60)=1,BB180,NA())</f>
        <v>#N/A</v>
      </c>
      <c r="BC188" s="396" t="e">
        <f>IF(MOD(COUNT($E$180:BC180),60)=1,BC180,NA())</f>
        <v>#N/A</v>
      </c>
      <c r="BD188" s="396" t="e">
        <f>IF(MOD(COUNT($E$180:BD180),60)=1,BD180,NA())</f>
        <v>#N/A</v>
      </c>
      <c r="BE188" s="396" t="e">
        <f>IF(MOD(COUNT($E$180:BE180),60)=1,BE180,NA())</f>
        <v>#N/A</v>
      </c>
      <c r="BF188" s="396" t="e">
        <f>IF(MOD(COUNT($E$180:BF180),60)=1,BF180,NA())</f>
        <v>#N/A</v>
      </c>
      <c r="BG188" s="396" t="e">
        <f>IF(MOD(COUNT($E$180:BG180),60)=1,BG180,NA())</f>
        <v>#N/A</v>
      </c>
      <c r="BH188" s="396" t="e">
        <f>IF(MOD(COUNT($E$180:BH180),60)=1,BH180,NA())</f>
        <v>#N/A</v>
      </c>
      <c r="BI188" s="396" t="e">
        <f>IF(MOD(COUNT($E$180:BI180),60)=1,BI180,NA())</f>
        <v>#N/A</v>
      </c>
      <c r="BJ188" s="396" t="e">
        <f>IF(MOD(COUNT($E$180:BJ180),60)=1,BJ180,NA())</f>
        <v>#N/A</v>
      </c>
      <c r="BK188" s="396" t="e">
        <f>IF(MOD(COUNT($E$180:BK180),60)=1,BK180,NA())</f>
        <v>#N/A</v>
      </c>
      <c r="BL188" s="396" t="e">
        <f>IF(MOD(COUNT($E$180:BL180),60)=1,BL180,NA())</f>
        <v>#N/A</v>
      </c>
      <c r="BM188" s="396">
        <f>IF(MOD(COUNT($E$180:BM180),60)=1,BM180,NA())</f>
        <v>118599</v>
      </c>
      <c r="BN188" s="396" t="e">
        <f>IF(MOD(COUNT($E$180:BN180),60)=1,BN180,NA())</f>
        <v>#N/A</v>
      </c>
      <c r="BO188" s="396" t="e">
        <f>IF(MOD(COUNT($E$180:BO180),60)=1,BO180,NA())</f>
        <v>#N/A</v>
      </c>
      <c r="BP188" s="396" t="e">
        <f>IF(MOD(COUNT($E$180:BP180),60)=1,BP180,NA())</f>
        <v>#N/A</v>
      </c>
      <c r="BQ188" s="396" t="e">
        <f>IF(MOD(COUNT($E$180:BQ180),60)=1,BQ180,NA())</f>
        <v>#N/A</v>
      </c>
      <c r="BR188" s="396" t="e">
        <f>IF(MOD(COUNT($E$180:BR180),60)=1,BR180,NA())</f>
        <v>#N/A</v>
      </c>
      <c r="BS188" s="396" t="e">
        <f>IF(MOD(COUNT($E$180:BS180),60)=1,BS180,NA())</f>
        <v>#N/A</v>
      </c>
      <c r="BT188" s="396" t="e">
        <f>IF(MOD(COUNT($E$180:BT180),60)=1,BT180,NA())</f>
        <v>#N/A</v>
      </c>
      <c r="BU188" s="396" t="e">
        <f>IF(MOD(COUNT($E$180:BU180),60)=1,BU180,NA())</f>
        <v>#N/A</v>
      </c>
      <c r="BV188" s="396" t="e">
        <f>IF(MOD(COUNT($E$180:BV180),60)=1,BV180,NA())</f>
        <v>#N/A</v>
      </c>
      <c r="BW188" s="396" t="e">
        <f>IF(MOD(COUNT($E$180:BW180),60)=1,BW180,NA())</f>
        <v>#N/A</v>
      </c>
      <c r="BX188" s="396" t="e">
        <f>IF(MOD(COUNT($E$180:BX180),60)=1,BX180,NA())</f>
        <v>#N/A</v>
      </c>
      <c r="BY188" s="396" t="e">
        <f>IF(MOD(COUNT($E$180:BY180),60)=1,BY180,NA())</f>
        <v>#N/A</v>
      </c>
      <c r="BZ188" s="396" t="e">
        <f>IF(MOD(COUNT($E$180:BZ180),60)=1,BZ180,NA())</f>
        <v>#N/A</v>
      </c>
      <c r="CA188" s="396" t="e">
        <f>IF(MOD(COUNT($E$180:CA180),60)=1,CA180,NA())</f>
        <v>#N/A</v>
      </c>
      <c r="CB188" s="396" t="e">
        <f>IF(MOD(COUNT($E$180:CB180),60)=1,CB180,NA())</f>
        <v>#N/A</v>
      </c>
      <c r="CC188" s="396" t="e">
        <f>IF(MOD(COUNT($E$180:CC180),60)=1,CC180,NA())</f>
        <v>#N/A</v>
      </c>
      <c r="CD188" s="396" t="e">
        <f>IF(MOD(COUNT($E$180:CD180),60)=1,CD180,NA())</f>
        <v>#N/A</v>
      </c>
      <c r="CE188" s="396" t="e">
        <f>IF(MOD(COUNT($E$180:CE180),60)=1,CE180,NA())</f>
        <v>#N/A</v>
      </c>
      <c r="CF188" s="396" t="e">
        <f>IF(MOD(COUNT($E$180:CF180),60)=1,CF180,NA())</f>
        <v>#N/A</v>
      </c>
      <c r="CG188" s="396" t="e">
        <f>IF(MOD(COUNT($E$180:CG180),60)=1,CG180,NA())</f>
        <v>#N/A</v>
      </c>
      <c r="CH188" s="396" t="e">
        <f>IF(MOD(COUNT($E$180:CH180),60)=1,CH180,NA())</f>
        <v>#N/A</v>
      </c>
      <c r="CI188" s="396" t="e">
        <f>IF(MOD(COUNT($E$180:CI180),60)=1,CI180,NA())</f>
        <v>#N/A</v>
      </c>
      <c r="CJ188" s="396" t="e">
        <f>IF(MOD(COUNT($E$180:CJ180),60)=1,CJ180,NA())</f>
        <v>#N/A</v>
      </c>
      <c r="CK188" s="396" t="e">
        <f>IF(MOD(COUNT($E$180:CK180),60)=1,CK180,NA())</f>
        <v>#N/A</v>
      </c>
      <c r="CL188" s="396" t="e">
        <f>IF(MOD(COUNT($E$180:CL180),60)=1,CL180,NA())</f>
        <v>#N/A</v>
      </c>
      <c r="CM188" s="396" t="e">
        <f>IF(MOD(COUNT($E$180:CM180),60)=1,CM180,NA())</f>
        <v>#N/A</v>
      </c>
      <c r="CN188" s="396" t="e">
        <f>IF(MOD(COUNT($E$180:CN180),60)=1,CN180,NA())</f>
        <v>#N/A</v>
      </c>
      <c r="CO188" s="396" t="e">
        <f>IF(MOD(COUNT($E$180:CO180),60)=1,CO180,NA())</f>
        <v>#N/A</v>
      </c>
      <c r="CP188" s="396" t="e">
        <f>IF(MOD(COUNT($E$180:CP180),60)=1,CP180,NA())</f>
        <v>#N/A</v>
      </c>
      <c r="CQ188" s="396" t="e">
        <f>IF(MOD(COUNT($E$180:CQ180),60)=1,CQ180,NA())</f>
        <v>#N/A</v>
      </c>
      <c r="CR188" s="396" t="e">
        <f>IF(MOD(COUNT($E$180:CR180),60)=1,CR180,NA())</f>
        <v>#N/A</v>
      </c>
      <c r="CS188" s="396" t="e">
        <f>IF(MOD(COUNT($E$180:CS180),60)=1,CS180,NA())</f>
        <v>#N/A</v>
      </c>
      <c r="CT188" s="396" t="e">
        <f>IF(MOD(COUNT($E$180:CT180),60)=1,CT180,NA())</f>
        <v>#N/A</v>
      </c>
      <c r="CU188" s="396" t="e">
        <f>IF(MOD(COUNT($E$180:CU180),60)=1,CU180,NA())</f>
        <v>#N/A</v>
      </c>
      <c r="CV188" s="396" t="e">
        <f>IF(MOD(COUNT($E$180:CV180),60)=1,CV180,NA())</f>
        <v>#N/A</v>
      </c>
      <c r="CW188" s="396" t="e">
        <f>IF(MOD(COUNT($E$180:CW180),60)=1,CW180,NA())</f>
        <v>#N/A</v>
      </c>
      <c r="CX188" s="396" t="e">
        <f>IF(MOD(COUNT($E$180:CX180),60)=1,CX180,NA())</f>
        <v>#N/A</v>
      </c>
      <c r="CY188" s="396" t="e">
        <f>IF(MOD(COUNT($E$180:CY180),60)=1,CY180,NA())</f>
        <v>#N/A</v>
      </c>
      <c r="CZ188" s="396" t="e">
        <f>IF(MOD(COUNT($E$180:CZ180),60)=1,CZ180,NA())</f>
        <v>#N/A</v>
      </c>
      <c r="DA188" s="396" t="e">
        <f>IF(MOD(COUNT($E$180:DA180),60)=1,DA180,NA())</f>
        <v>#N/A</v>
      </c>
      <c r="DB188" s="396" t="e">
        <f>IF(MOD(COUNT($E$180:DB180),60)=1,DB180,NA())</f>
        <v>#N/A</v>
      </c>
      <c r="DC188" s="396" t="e">
        <f>IF(MOD(COUNT($E$180:DC180),60)=1,DC180,NA())</f>
        <v>#N/A</v>
      </c>
      <c r="DD188" s="396" t="e">
        <f>IF(MOD(COUNT($E$180:DD180),60)=1,DD180,NA())</f>
        <v>#N/A</v>
      </c>
      <c r="DE188" s="396" t="e">
        <f>IF(MOD(COUNT($E$180:DE180),60)=1,DE180,NA())</f>
        <v>#N/A</v>
      </c>
      <c r="DF188" s="396" t="e">
        <f>IF(MOD(COUNT($E$180:DF180),60)=1,DF180,NA())</f>
        <v>#N/A</v>
      </c>
      <c r="DG188" s="396" t="e">
        <f>IF(MOD(COUNT($E$180:DG180),60)=1,DG180,NA())</f>
        <v>#N/A</v>
      </c>
      <c r="DH188" s="396" t="e">
        <f>IF(MOD(COUNT($E$180:DH180),60)=1,DH180,NA())</f>
        <v>#N/A</v>
      </c>
      <c r="DI188" s="396" t="e">
        <f>IF(MOD(COUNT($E$180:DI180),60)=1,DI180,NA())</f>
        <v>#N/A</v>
      </c>
      <c r="DJ188" s="396" t="e">
        <f>IF(MOD(COUNT($E$180:DJ180),60)=1,DJ180,NA())</f>
        <v>#N/A</v>
      </c>
      <c r="DK188" s="396" t="e">
        <f>IF(MOD(COUNT($E$180:DK180),60)=1,DK180,NA())</f>
        <v>#N/A</v>
      </c>
      <c r="DL188" s="396" t="e">
        <f>IF(MOD(COUNT($E$180:DL180),60)=1,DL180,NA())</f>
        <v>#N/A</v>
      </c>
      <c r="DM188" s="396" t="e">
        <f>IF(MOD(COUNT($E$180:DM180),60)=1,DM180,NA())</f>
        <v>#N/A</v>
      </c>
      <c r="DN188" s="396" t="e">
        <f>IF(MOD(COUNT($E$180:DN180),60)=1,DN180,NA())</f>
        <v>#N/A</v>
      </c>
      <c r="DO188" s="396" t="e">
        <f>IF(MOD(COUNT($E$180:DO180),60)=1,DO180,NA())</f>
        <v>#N/A</v>
      </c>
      <c r="DP188" s="396" t="e">
        <f>IF(MOD(COUNT($E$180:DP180),60)=1,DP180,NA())</f>
        <v>#N/A</v>
      </c>
      <c r="DQ188" s="396" t="e">
        <f>IF(MOD(COUNT($E$180:DQ180),60)=1,DQ180,NA())</f>
        <v>#N/A</v>
      </c>
      <c r="DR188" s="396" t="e">
        <f>IF(MOD(COUNT($E$180:DR180),60)=1,DR180,NA())</f>
        <v>#N/A</v>
      </c>
      <c r="DS188" s="396" t="e">
        <f>IF(MOD(COUNT($E$180:DS180),60)=1,DS180,NA())</f>
        <v>#N/A</v>
      </c>
      <c r="DT188" s="396" t="e">
        <f>IF(MOD(COUNT($E$180:DT180),60)=1,DT180,NA())</f>
        <v>#N/A</v>
      </c>
      <c r="DU188" s="396">
        <f>IF(MOD(COUNT($E$180:DU180),60)=1,DU180,NA())</f>
        <v>304163</v>
      </c>
      <c r="DV188" s="396" t="e">
        <f>IF(MOD(COUNT($E$180:DV180),60)=1,DV180,NA())</f>
        <v>#N/A</v>
      </c>
      <c r="DW188" s="396" t="e">
        <f>IF(MOD(COUNT($E$180:DW180),60)=1,DW180,NA())</f>
        <v>#N/A</v>
      </c>
      <c r="DX188" s="396" t="e">
        <f>IF(MOD(COUNT($E$180:DX180),60)=1,DX180,NA())</f>
        <v>#N/A</v>
      </c>
      <c r="DY188" s="396" t="e">
        <f>IF(MOD(COUNT($E$180:DY180),60)=1,DY180,NA())</f>
        <v>#N/A</v>
      </c>
      <c r="DZ188" s="396" t="e">
        <f>IF(MOD(COUNT($E$180:DZ180),60)=1,DZ180,NA())</f>
        <v>#N/A</v>
      </c>
      <c r="EA188" s="396" t="e">
        <f>IF(MOD(COUNT($E$180:EA180),60)=1,EA180,NA())</f>
        <v>#N/A</v>
      </c>
      <c r="EB188" s="396" t="e">
        <f>IF(MOD(COUNT($E$180:EB180),60)=1,EB180,NA())</f>
        <v>#N/A</v>
      </c>
      <c r="EC188" s="396" t="e">
        <f>IF(MOD(COUNT($E$180:EC180),60)=1,EC180,NA())</f>
        <v>#N/A</v>
      </c>
      <c r="ED188" s="396" t="e">
        <f>IF(MOD(COUNT($E$180:ED180),60)=1,ED180,NA())</f>
        <v>#N/A</v>
      </c>
      <c r="EE188" s="396" t="e">
        <f>IF(MOD(COUNT($E$180:EE180),60)=1,EE180,NA())</f>
        <v>#N/A</v>
      </c>
      <c r="EF188" s="396" t="e">
        <f>IF(MOD(COUNT($E$180:EF180),60)=1,EF180,NA())</f>
        <v>#N/A</v>
      </c>
      <c r="EG188" s="396" t="e">
        <f>IF(MOD(COUNT($E$180:EG180),60)=1,EG180,NA())</f>
        <v>#N/A</v>
      </c>
      <c r="EH188" s="396" t="e">
        <f>IF(MOD(COUNT($E$180:EH180),60)=1,EH180,NA())</f>
        <v>#N/A</v>
      </c>
      <c r="EI188" s="396" t="e">
        <f>IF(MOD(COUNT($E$180:EI180),60)=1,EI180,NA())</f>
        <v>#N/A</v>
      </c>
      <c r="EJ188" s="396" t="e">
        <f>IF(MOD(COUNT($E$180:EJ180),60)=1,EJ180,NA())</f>
        <v>#N/A</v>
      </c>
      <c r="EK188" s="396" t="e">
        <f>IF(MOD(COUNT($E$180:EK180),60)=1,EK180,NA())</f>
        <v>#N/A</v>
      </c>
      <c r="EL188" s="396" t="e">
        <f>IF(MOD(COUNT($E$180:EL180),60)=1,EL180,NA())</f>
        <v>#N/A</v>
      </c>
      <c r="EM188" s="396" t="e">
        <f>IF(MOD(COUNT($E$180:EM180),60)=1,EM180,NA())</f>
        <v>#N/A</v>
      </c>
      <c r="EN188" s="396" t="e">
        <f>IF(MOD(COUNT($E$180:EN180),60)=1,EN180,NA())</f>
        <v>#N/A</v>
      </c>
      <c r="EO188" s="396" t="e">
        <f>IF(MOD(COUNT($E$180:EO180),60)=1,EO180,NA())</f>
        <v>#N/A</v>
      </c>
      <c r="EP188" s="396" t="e">
        <f>IF(MOD(COUNT($E$180:EP180),60)=1,EP180,NA())</f>
        <v>#N/A</v>
      </c>
      <c r="EQ188" s="396" t="e">
        <f>IF(MOD(COUNT($E$180:EQ180),60)=1,EQ180,NA())</f>
        <v>#N/A</v>
      </c>
      <c r="ER188" s="396" t="e">
        <f>IF(MOD(COUNT($E$180:ER180),60)=1,ER180,NA())</f>
        <v>#N/A</v>
      </c>
      <c r="ES188" s="396" t="e">
        <f>IF(MOD(COUNT($E$180:ES180),60)=1,ES180,NA())</f>
        <v>#N/A</v>
      </c>
      <c r="ET188" s="396" t="e">
        <f>IF(MOD(COUNT($E$180:ET180),60)=1,ET180,NA())</f>
        <v>#N/A</v>
      </c>
      <c r="EU188" s="396" t="e">
        <f>IF(MOD(COUNT($E$180:EU180),60)=1,EU180,NA())</f>
        <v>#N/A</v>
      </c>
      <c r="EV188" s="396" t="e">
        <f>IF(MOD(COUNT($E$180:EV180),60)=1,EV180,NA())</f>
        <v>#N/A</v>
      </c>
      <c r="EW188" s="396" t="e">
        <f>IF(MOD(COUNT($E$180:EW180),60)=1,EW180,NA())</f>
        <v>#N/A</v>
      </c>
      <c r="EX188" s="396" t="e">
        <f>IF(MOD(COUNT($E$180:EX180),60)=1,EX180,NA())</f>
        <v>#N/A</v>
      </c>
      <c r="EY188" s="396" t="e">
        <f>IF(MOD(COUNT($E$180:EY180),60)=1,EY180,NA())</f>
        <v>#N/A</v>
      </c>
      <c r="EZ188" s="396" t="e">
        <f>IF(MOD(COUNT($E$180:EZ180),60)=1,EZ180,NA())</f>
        <v>#N/A</v>
      </c>
      <c r="FA188" s="396" t="e">
        <f>IF(MOD(COUNT($E$180:FA180),60)=1,FA180,NA())</f>
        <v>#N/A</v>
      </c>
      <c r="FB188" s="396" t="e">
        <f>IF(MOD(COUNT($E$180:FB180),60)=1,FB180,NA())</f>
        <v>#N/A</v>
      </c>
      <c r="FC188" s="396" t="e">
        <f>IF(MOD(COUNT($E$180:FC180),60)=1,FC180,NA())</f>
        <v>#N/A</v>
      </c>
      <c r="FD188" s="396" t="e">
        <f>IF(MOD(COUNT($E$180:FD180),60)=1,FD180,NA())</f>
        <v>#N/A</v>
      </c>
      <c r="FE188" s="396" t="e">
        <f>IF(MOD(COUNT($E$180:FE180),60)=1,FE180,NA())</f>
        <v>#N/A</v>
      </c>
      <c r="FF188" s="396" t="e">
        <f>IF(MOD(COUNT($E$180:FF180),60)=1,FF180,NA())</f>
        <v>#N/A</v>
      </c>
      <c r="FG188" s="396" t="e">
        <f>IF(MOD(COUNT($E$180:FG180),60)=1,FG180,NA())</f>
        <v>#N/A</v>
      </c>
      <c r="FH188" s="396" t="e">
        <f>IF(MOD(COUNT($E$180:FH180),60)=1,FH180,NA())</f>
        <v>#N/A</v>
      </c>
      <c r="FI188" s="396" t="e">
        <f>IF(MOD(COUNT($E$180:FI180),60)=1,FI180,NA())</f>
        <v>#N/A</v>
      </c>
      <c r="FJ188" s="396" t="e">
        <f>IF(MOD(COUNT($E$180:FJ180),60)=1,FJ180,NA())</f>
        <v>#N/A</v>
      </c>
      <c r="FK188" s="396" t="e">
        <f>IF(MOD(COUNT($E$180:FK180),60)=1,FK180,NA())</f>
        <v>#N/A</v>
      </c>
      <c r="FL188" s="396" t="e">
        <f>IF(MOD(COUNT($E$180:FL180),60)=1,FL180,NA())</f>
        <v>#N/A</v>
      </c>
      <c r="FM188" s="396" t="e">
        <f>IF(MOD(COUNT($E$180:FM180),60)=1,FM180,NA())</f>
        <v>#N/A</v>
      </c>
      <c r="FN188" s="396" t="e">
        <f>IF(MOD(COUNT($E$180:FN180),60)=1,FN180,NA())</f>
        <v>#N/A</v>
      </c>
      <c r="FO188" s="396" t="e">
        <f>IF(MOD(COUNT($E$180:FO180),60)=1,FO180,NA())</f>
        <v>#N/A</v>
      </c>
      <c r="FP188" s="396" t="e">
        <f>IF(MOD(COUNT($E$180:FP180),60)=1,FP180,NA())</f>
        <v>#N/A</v>
      </c>
      <c r="FQ188" s="396" t="e">
        <f>IF(MOD(COUNT($E$180:FQ180),60)=1,FQ180,NA())</f>
        <v>#N/A</v>
      </c>
      <c r="FR188" s="396" t="e">
        <f>IF(MOD(COUNT($E$180:FR180),60)=1,FR180,NA())</f>
        <v>#N/A</v>
      </c>
      <c r="FS188" s="396" t="e">
        <f>IF(MOD(COUNT($E$180:FS180),60)=1,FS180,NA())</f>
        <v>#N/A</v>
      </c>
      <c r="FT188" s="396" t="e">
        <f>IF(MOD(COUNT($E$180:FT180),60)=1,FT180,NA())</f>
        <v>#N/A</v>
      </c>
      <c r="FU188" s="396" t="e">
        <f>IF(MOD(COUNT($E$180:FU180),60)=1,FU180,NA())</f>
        <v>#N/A</v>
      </c>
      <c r="FV188" s="396" t="e">
        <f>IF(MOD(COUNT($E$180:FV180),60)=1,FV180,NA())</f>
        <v>#N/A</v>
      </c>
      <c r="FW188" s="396" t="e">
        <f>IF(MOD(COUNT($E$180:FW180),60)=1,FW180,NA())</f>
        <v>#N/A</v>
      </c>
      <c r="FX188" s="396" t="e">
        <f>IF(MOD(COUNT($E$180:FX180),60)=1,FX180,NA())</f>
        <v>#N/A</v>
      </c>
      <c r="FY188" s="396" t="e">
        <f>IF(MOD(COUNT($E$180:FY180),60)=1,FY180,NA())</f>
        <v>#N/A</v>
      </c>
      <c r="FZ188" s="396" t="e">
        <f>IF(MOD(COUNT($E$180:FZ180),60)=1,FZ180,NA())</f>
        <v>#N/A</v>
      </c>
      <c r="GA188" s="396" t="e">
        <f>IF(MOD(COUNT($E$180:GA180),60)=1,GA180,NA())</f>
        <v>#N/A</v>
      </c>
      <c r="GB188" s="396" t="e">
        <f>IF(MOD(COUNT($E$180:GB180),60)=1,GB180,NA())</f>
        <v>#N/A</v>
      </c>
      <c r="GC188" s="396">
        <f>IF(MOD(COUNT($E$180:GC180),60)=1,GC180,NA())</f>
        <v>162657</v>
      </c>
      <c r="GD188" s="396" t="e">
        <f>IF(MOD(COUNT($E$180:GD180),60)=1,GD180,NA())</f>
        <v>#N/A</v>
      </c>
      <c r="GE188" s="396" t="e">
        <f>IF(MOD(COUNT($E$180:GE180),60)=1,GE180,NA())</f>
        <v>#N/A</v>
      </c>
      <c r="GF188" s="396" t="e">
        <f>IF(MOD(COUNT($E$180:GF180),60)=1,GF180,NA())</f>
        <v>#N/A</v>
      </c>
      <c r="GG188" s="396" t="e">
        <f>IF(MOD(COUNT($E$180:GG180),60)=1,GG180,NA())</f>
        <v>#N/A</v>
      </c>
      <c r="GH188" s="396" t="e">
        <f>IF(MOD(COUNT($E$180:GH180),60)=1,GH180,NA())</f>
        <v>#N/A</v>
      </c>
      <c r="GI188" s="396" t="e">
        <f>IF(MOD(COUNT($E$180:GI180),60)=1,GI180,NA())</f>
        <v>#N/A</v>
      </c>
      <c r="GJ188" s="396" t="e">
        <f>IF(MOD(COUNT($E$180:GJ180),60)=1,GJ180,NA())</f>
        <v>#N/A</v>
      </c>
      <c r="GK188" s="396" t="e">
        <f>IF(MOD(COUNT($E$180:GK180),60)=1,GK180,NA())</f>
        <v>#N/A</v>
      </c>
      <c r="GL188" s="396" t="e">
        <f>IF(MOD(COUNT($E$180:GL180),60)=1,GL180,NA())</f>
        <v>#N/A</v>
      </c>
      <c r="GM188" s="396" t="e">
        <f>IF(MOD(COUNT($E$180:GM180),60)=1,GM180,NA())</f>
        <v>#N/A</v>
      </c>
      <c r="GN188" s="396" t="e">
        <f>IF(MOD(COUNT($E$180:GN180),60)=1,GN180,NA())</f>
        <v>#N/A</v>
      </c>
      <c r="GO188" s="396" t="e">
        <f>IF(MOD(COUNT($E$180:GO180),60)=1,GO180,NA())</f>
        <v>#N/A</v>
      </c>
      <c r="GP188" s="396" t="e">
        <f>IF(MOD(COUNT($E$180:GP180),60)=1,GP180,NA())</f>
        <v>#N/A</v>
      </c>
      <c r="GQ188" s="396" t="e">
        <f>IF(MOD(COUNT($E$180:GQ180),60)=1,GQ180,NA())</f>
        <v>#N/A</v>
      </c>
      <c r="GR188" s="396" t="e">
        <f>IF(MOD(COUNT($E$180:GR180),60)=1,GR180,NA())</f>
        <v>#N/A</v>
      </c>
      <c r="GS188" s="396" t="e">
        <f>IF(MOD(COUNT($E$180:GS180),60)=1,GS180,NA())</f>
        <v>#N/A</v>
      </c>
      <c r="GT188" s="396" t="e">
        <f>IF(MOD(COUNT($E$180:GT180),60)=1,GT180,NA())</f>
        <v>#N/A</v>
      </c>
      <c r="GU188" s="396" t="e">
        <f>IF(MOD(COUNT($E$180:GU180),60)=1,GU180,NA())</f>
        <v>#N/A</v>
      </c>
      <c r="GV188" s="396" t="e">
        <f>IF(MOD(COUNT($E$180:GV180),60)=1,GV180,NA())</f>
        <v>#N/A</v>
      </c>
      <c r="GW188" s="396" t="e">
        <f>IF(MOD(COUNT($E$180:GW180),60)=1,GW180,NA())</f>
        <v>#N/A</v>
      </c>
      <c r="GX188" s="396" t="e">
        <f>IF(MOD(COUNT($E$180:GX180),60)=1,GX180,NA())</f>
        <v>#N/A</v>
      </c>
      <c r="GY188" s="396" t="e">
        <f>IF(MOD(COUNT($E$180:GY180),60)=1,GY180,NA())</f>
        <v>#N/A</v>
      </c>
      <c r="GZ188" s="396" t="e">
        <f>IF(MOD(COUNT($E$180:GZ180),60)=1,GZ180,NA())</f>
        <v>#N/A</v>
      </c>
      <c r="HA188" s="396" t="e">
        <f>IF(MOD(COUNT($E$180:HA180),60)=1,HA180,NA())</f>
        <v>#N/A</v>
      </c>
      <c r="HB188" s="396" t="e">
        <f>IF(MOD(COUNT($E$180:HB180),60)=1,HB180,NA())</f>
        <v>#N/A</v>
      </c>
      <c r="HC188" s="396" t="e">
        <f>IF(MOD(COUNT($E$180:HC180),60)=1,HC180,NA())</f>
        <v>#N/A</v>
      </c>
      <c r="HD188" s="396" t="e">
        <f>IF(MOD(COUNT($E$180:HD180),60)=1,HD180,NA())</f>
        <v>#N/A</v>
      </c>
      <c r="HE188" s="396" t="e">
        <f>IF(MOD(COUNT($E$180:HE180),60)=1,HE180,NA())</f>
        <v>#N/A</v>
      </c>
      <c r="HF188" s="396" t="e">
        <f>IF(MOD(COUNT($E$180:HF180),60)=1,HF180,NA())</f>
        <v>#N/A</v>
      </c>
      <c r="HG188" s="396" t="e">
        <f>IF(MOD(COUNT($E$180:HG180),60)=1,HG180,NA())</f>
        <v>#N/A</v>
      </c>
      <c r="HH188" s="396" t="e">
        <f>IF(MOD(COUNT($E$180:HH180),60)=1,HH180,NA())</f>
        <v>#N/A</v>
      </c>
      <c r="HI188" s="396" t="e">
        <f>IF(MOD(COUNT($E$180:HI180),60)=1,HI180,NA())</f>
        <v>#N/A</v>
      </c>
      <c r="HJ188" s="396" t="e">
        <f>IF(MOD(COUNT($E$180:HJ180),60)=1,HJ180,NA())</f>
        <v>#N/A</v>
      </c>
      <c r="HK188" s="396" t="e">
        <f>IF(MOD(COUNT($E$180:HK180),60)=1,HK180,NA())</f>
        <v>#N/A</v>
      </c>
      <c r="HL188" s="396" t="e">
        <f>IF(MOD(COUNT($E$180:HL180),60)=1,HL180,NA())</f>
        <v>#N/A</v>
      </c>
      <c r="HM188" s="396" t="e">
        <f>IF(MOD(COUNT($E$180:HM180),60)=1,HM180,NA())</f>
        <v>#N/A</v>
      </c>
      <c r="HN188" s="396" t="e">
        <f>IF(MOD(COUNT($E$180:HN180),60)=1,HN180,NA())</f>
        <v>#N/A</v>
      </c>
      <c r="HO188" s="396" t="e">
        <f>IF(MOD(COUNT($E$180:HO180),60)=1,HO180,NA())</f>
        <v>#N/A</v>
      </c>
      <c r="HP188" s="396" t="e">
        <f>IF(MOD(COUNT($E$180:HP180),60)=1,HP180,NA())</f>
        <v>#N/A</v>
      </c>
      <c r="HQ188" s="396" t="e">
        <f>IF(MOD(COUNT($E$180:HQ180),60)=1,HQ180,NA())</f>
        <v>#N/A</v>
      </c>
      <c r="HR188" s="396" t="e">
        <f>IF(MOD(COUNT($E$180:HR180),60)=1,HR180,NA())</f>
        <v>#N/A</v>
      </c>
      <c r="HS188" s="396" t="e">
        <f>IF(MOD(COUNT($E$180:HS180),60)=1,HS180,NA())</f>
        <v>#N/A</v>
      </c>
      <c r="HT188" s="396" t="e">
        <f>IF(MOD(COUNT($E$180:HT180),60)=1,HT180,NA())</f>
        <v>#N/A</v>
      </c>
      <c r="HU188" s="396" t="e">
        <f>IF(MOD(COUNT($E$180:HU180),60)=1,HU180,NA())</f>
        <v>#N/A</v>
      </c>
      <c r="HV188" s="396" t="e">
        <f>IF(MOD(COUNT($E$180:HV180),60)=1,HV180,NA())</f>
        <v>#N/A</v>
      </c>
      <c r="HW188" s="396" t="e">
        <f>IF(MOD(COUNT($E$180:HW180),60)=1,HW180,NA())</f>
        <v>#N/A</v>
      </c>
      <c r="HX188" s="396" t="e">
        <f>IF(MOD(COUNT($E$180:HX180),60)=1,HX180,NA())</f>
        <v>#N/A</v>
      </c>
      <c r="HY188" s="396" t="e">
        <f>IF(MOD(COUNT($E$180:HY180),60)=1,HY180,NA())</f>
        <v>#N/A</v>
      </c>
      <c r="HZ188" s="396" t="e">
        <f>IF(MOD(COUNT($E$180:HZ180),60)=1,HZ180,NA())</f>
        <v>#N/A</v>
      </c>
      <c r="IA188" s="396" t="e">
        <f>IF(MOD(COUNT($E$180:IA180),60)=1,IA180,NA())</f>
        <v>#N/A</v>
      </c>
      <c r="IB188" s="396" t="e">
        <f>IF(MOD(COUNT($E$180:IB180),60)=1,IB180,NA())</f>
        <v>#N/A</v>
      </c>
      <c r="IC188" s="396" t="e">
        <f>IF(MOD(COUNT($E$180:IC180),60)=1,IC180,NA())</f>
        <v>#N/A</v>
      </c>
      <c r="ID188" s="396" t="e">
        <f>IF(MOD(COUNT($E$180:ID180),60)=1,ID180,NA())</f>
        <v>#N/A</v>
      </c>
      <c r="IE188" s="396" t="e">
        <f>IF(MOD(COUNT($E$180:IE180),60)=1,IE180,NA())</f>
        <v>#N/A</v>
      </c>
      <c r="IF188" s="396" t="e">
        <f>IF(MOD(COUNT($E$180:IF180),60)=1,IF180,NA())</f>
        <v>#N/A</v>
      </c>
      <c r="IG188" s="396" t="e">
        <f>IF(MOD(COUNT($E$180:IG180),60)=1,IG180,NA())</f>
        <v>#N/A</v>
      </c>
      <c r="IH188" s="396" t="e">
        <f>IF(MOD(COUNT($E$180:IH180),60)=1,IH180,NA())</f>
        <v>#N/A</v>
      </c>
      <c r="II188" s="396" t="e">
        <f>IF(MOD(COUNT($E$180:II180),60)=1,II180,NA())</f>
        <v>#N/A</v>
      </c>
      <c r="IJ188" s="396" t="e">
        <f>IF(MOD(COUNT($E$180:IJ180),60)=1,IJ180,NA())</f>
        <v>#N/A</v>
      </c>
      <c r="IK188" s="396">
        <f>IF(MOD(COUNT($E$180:IK180),60)=1,IK180,NA())</f>
        <v>209992</v>
      </c>
      <c r="IL188" s="396" t="e">
        <f>IF(MOD(COUNT($E$180:IL180),60)=1,IL180,NA())</f>
        <v>#N/A</v>
      </c>
      <c r="IM188" s="396" t="e">
        <f>IF(MOD(COUNT($E$180:IM180),60)=1,IM180,NA())</f>
        <v>#N/A</v>
      </c>
      <c r="IN188" s="396" t="e">
        <f>IF(MOD(COUNT($E$180:IN180),60)=1,IN180,NA())</f>
        <v>#N/A</v>
      </c>
      <c r="IO188" s="396" t="e">
        <f>IF(MOD(COUNT($E$180:IO180),60)=1,IO180,NA())</f>
        <v>#N/A</v>
      </c>
      <c r="IP188" s="396" t="e">
        <f>IF(MOD(COUNT($E$180:IP180),60)=1,IP180,NA())</f>
        <v>#N/A</v>
      </c>
      <c r="IQ188" s="396" t="e">
        <f>IF(MOD(COUNT($E$180:IQ180),60)=1,IQ180,NA())</f>
        <v>#N/A</v>
      </c>
      <c r="IR188" s="396" t="e">
        <f>IF(MOD(COUNT($E$180:IR180),60)=1,IR180,NA())</f>
        <v>#N/A</v>
      </c>
      <c r="IS188" s="396" t="e">
        <f>IF(MOD(COUNT($E$180:IS180),60)=1,IS180,NA())</f>
        <v>#N/A</v>
      </c>
      <c r="IT188" s="396" t="e">
        <f>IF(MOD(COUNT($E$180:IT180),60)=1,IT180,NA())</f>
        <v>#N/A</v>
      </c>
      <c r="IU188" s="396" t="e">
        <f>IF(MOD(COUNT($E$180:IU180),60)=1,IU180,NA())</f>
        <v>#N/A</v>
      </c>
      <c r="IV188" s="396" t="e">
        <f>IF(MOD(COUNT($E$180:IV180),60)=1,IV180,NA())</f>
        <v>#N/A</v>
      </c>
      <c r="IW188" s="396" t="e">
        <f>IF(MOD(COUNT($E$180:IW180),60)=1,IW180,NA())</f>
        <v>#N/A</v>
      </c>
      <c r="IX188" s="396" t="e">
        <f>IF(MOD(COUNT($E$180:IX180),60)=1,IX180,NA())</f>
        <v>#N/A</v>
      </c>
      <c r="IY188" s="396" t="e">
        <f>IF(MOD(COUNT($E$180:IY180),60)=1,IY180,NA())</f>
        <v>#N/A</v>
      </c>
      <c r="IZ188" s="396" t="e">
        <f>IF(MOD(COUNT($E$180:IZ180),60)=1,IZ180,NA())</f>
        <v>#N/A</v>
      </c>
      <c r="JA188" s="396" t="e">
        <f>IF(MOD(COUNT($E$180:JA180),60)=1,JA180,NA())</f>
        <v>#N/A</v>
      </c>
      <c r="JB188" s="396" t="e">
        <f>IF(MOD(COUNT($E$180:JB180),60)=1,JB180,NA())</f>
        <v>#N/A</v>
      </c>
      <c r="JC188" s="396" t="e">
        <f>IF(MOD(COUNT($E$180:JC180),60)=1,JC180,NA())</f>
        <v>#N/A</v>
      </c>
      <c r="JD188" s="396" t="e">
        <f>IF(MOD(COUNT($E$180:JD180),60)=1,JD180,NA())</f>
        <v>#N/A</v>
      </c>
      <c r="JE188" s="396" t="e">
        <f>IF(MOD(COUNT($E$180:JE180),60)=1,JE180,NA())</f>
        <v>#N/A</v>
      </c>
      <c r="JF188" s="396" t="e">
        <f>IF(MOD(COUNT($E$180:JF180),60)=1,JF180,NA())</f>
        <v>#N/A</v>
      </c>
      <c r="JG188" s="396" t="e">
        <f>IF(MOD(COUNT($E$180:JG180),60)=1,JG180,NA())</f>
        <v>#N/A</v>
      </c>
      <c r="JH188" s="396" t="e">
        <f>IF(MOD(COUNT($E$180:JH180),60)=1,JH180,NA())</f>
        <v>#N/A</v>
      </c>
      <c r="JI188" s="396" t="e">
        <f>IF(MOD(COUNT($E$180:JI180),60)=1,JI180,NA())</f>
        <v>#N/A</v>
      </c>
      <c r="JJ188" s="396" t="e">
        <f>IF(MOD(COUNT($E$180:JJ180),60)=1,JJ180,NA())</f>
        <v>#N/A</v>
      </c>
      <c r="JK188" s="396" t="e">
        <f>IF(MOD(COUNT($E$180:JK180),60)=1,JK180,NA())</f>
        <v>#N/A</v>
      </c>
      <c r="JL188" s="396" t="e">
        <f>IF(MOD(COUNT($E$180:JL180),60)=1,JL180,NA())</f>
        <v>#N/A</v>
      </c>
      <c r="JM188" s="396" t="e">
        <f>IF(MOD(COUNT($E$180:JM180),60)=1,JM180,NA())</f>
        <v>#N/A</v>
      </c>
      <c r="JN188" s="396" t="e">
        <f>IF(MOD(COUNT($E$180:JN180),60)=1,JN180,NA())</f>
        <v>#N/A</v>
      </c>
      <c r="JO188" s="396" t="e">
        <f>IF(MOD(COUNT($E$180:JO180),60)=1,JO180,NA())</f>
        <v>#N/A</v>
      </c>
      <c r="JP188" s="396" t="e">
        <f>IF(MOD(COUNT($E$180:JP180),60)=1,JP180,NA())</f>
        <v>#N/A</v>
      </c>
      <c r="JQ188" s="396" t="e">
        <f>IF(MOD(COUNT($E$180:JQ180),60)=1,JQ180,NA())</f>
        <v>#N/A</v>
      </c>
      <c r="JR188" s="396" t="e">
        <f>IF(MOD(COUNT($E$180:JR180),60)=1,JR180,NA())</f>
        <v>#N/A</v>
      </c>
      <c r="JS188" s="396" t="e">
        <f>IF(MOD(COUNT($E$180:JS180),60)=1,JS180,NA())</f>
        <v>#N/A</v>
      </c>
      <c r="JT188" s="396" t="e">
        <f>IF(MOD(COUNT($E$180:JT180),60)=1,JT180,NA())</f>
        <v>#N/A</v>
      </c>
      <c r="JU188" s="396" t="e">
        <f>IF(MOD(COUNT($E$180:JU180),60)=1,JU180,NA())</f>
        <v>#N/A</v>
      </c>
      <c r="JV188" s="396" t="e">
        <f>IF(MOD(COUNT($E$180:JV180),60)=1,JV180,NA())</f>
        <v>#N/A</v>
      </c>
      <c r="JW188" s="396" t="e">
        <f>IF(MOD(COUNT($E$180:JW180),60)=1,JW180,NA())</f>
        <v>#N/A</v>
      </c>
      <c r="JX188" s="396" t="e">
        <f>IF(MOD(COUNT($E$180:JX180),60)=1,JX180,NA())</f>
        <v>#N/A</v>
      </c>
      <c r="JY188" s="396" t="e">
        <f>IF(MOD(COUNT($E$180:JY180),60)=1,JY180,NA())</f>
        <v>#N/A</v>
      </c>
      <c r="JZ188" s="396" t="e">
        <f>IF(MOD(COUNT($E$180:JZ180),60)=1,JZ180,NA())</f>
        <v>#N/A</v>
      </c>
      <c r="KA188" s="396" t="e">
        <f>IF(MOD(COUNT($E$180:KA180),60)=1,KA180,NA())</f>
        <v>#N/A</v>
      </c>
      <c r="KB188" s="396" t="e">
        <f>IF(MOD(COUNT($E$180:KB180),60)=1,KB180,NA())</f>
        <v>#N/A</v>
      </c>
      <c r="KC188" s="396" t="e">
        <f>IF(MOD(COUNT($E$180:KC180),60)=1,KC180,NA())</f>
        <v>#N/A</v>
      </c>
      <c r="KD188" s="396" t="e">
        <f>IF(MOD(COUNT($E$180:KD180),60)=1,KD180,NA())</f>
        <v>#N/A</v>
      </c>
      <c r="KE188" s="396" t="e">
        <f>IF(MOD(COUNT($E$180:KE180),60)=1,KE180,NA())</f>
        <v>#N/A</v>
      </c>
      <c r="KF188" s="396" t="e">
        <f>IF(MOD(COUNT($E$180:KF180),60)=1,KF180,NA())</f>
        <v>#N/A</v>
      </c>
      <c r="KG188" s="396" t="e">
        <f>IF(MOD(COUNT($E$180:KG180),60)=1,KG180,NA())</f>
        <v>#N/A</v>
      </c>
      <c r="KH188" s="396" t="e">
        <f>IF(MOD(COUNT($E$180:KH180),60)=1,KH180,NA())</f>
        <v>#N/A</v>
      </c>
      <c r="KI188" s="396" t="e">
        <f>IF(MOD(COUNT($E$180:KI180),60)=1,KI180,NA())</f>
        <v>#N/A</v>
      </c>
      <c r="KJ188" s="396" t="e">
        <f>IF(MOD(COUNT($E$180:KJ180),60)=1,KJ180,NA())</f>
        <v>#N/A</v>
      </c>
      <c r="KK188" s="396" t="e">
        <f>IF(MOD(COUNT($E$180:KK180),60)=1,KK180,NA())</f>
        <v>#N/A</v>
      </c>
      <c r="KL188" s="396" t="e">
        <f>IF(MOD(COUNT($E$180:KL180),60)=1,KL180,NA())</f>
        <v>#N/A</v>
      </c>
      <c r="KM188" s="396" t="e">
        <f>IF(MOD(COUNT($E$180:KM180),60)=1,KM180,NA())</f>
        <v>#N/A</v>
      </c>
      <c r="KN188" s="396" t="e">
        <f>IF(MOD(COUNT($E$180:KN180),60)=1,KN180,NA())</f>
        <v>#N/A</v>
      </c>
      <c r="KO188" s="396" t="e">
        <f>IF(MOD(COUNT($E$180:KO180),60)=1,KO180,NA())</f>
        <v>#N/A</v>
      </c>
      <c r="KP188" s="396" t="e">
        <f>IF(MOD(COUNT($E$180:KP180),60)=1,KP180,NA())</f>
        <v>#N/A</v>
      </c>
      <c r="KQ188" s="396" t="e">
        <f>IF(MOD(COUNT($E$180:KQ180),60)=1,KQ180,NA())</f>
        <v>#N/A</v>
      </c>
      <c r="KR188" s="396" t="e">
        <f>IF(MOD(COUNT($E$180:KR180),60)=1,KR180,NA())</f>
        <v>#N/A</v>
      </c>
      <c r="KS188" s="396" t="e">
        <f>IF(MOD(COUNT($E180:KS$185),60)=1,KS180,NA())</f>
        <v>#N/A</v>
      </c>
      <c r="KT188" s="396" t="e">
        <f>IF(MOD(COUNT($E$180:KT180),60)=1,KT180,NA())</f>
        <v>#N/A</v>
      </c>
      <c r="KU188" s="396" t="e">
        <f>IF(MOD(COUNT($E$180:KU180),60)=1,KU180,NA())</f>
        <v>#N/A</v>
      </c>
      <c r="KV188" s="396" t="e">
        <f>IF(MOD(COUNT($E$180:KV180),60)=1,KV180,NA())</f>
        <v>#N/A</v>
      </c>
      <c r="KW188" s="396" t="e">
        <f>IF(MOD(COUNT($E$180:KW180),60)=1,KW180,NA())</f>
        <v>#N/A</v>
      </c>
      <c r="KX188" s="396" t="e">
        <f>IF(MOD(COUNT($E$180:KX180),60)=1,KX180,NA())</f>
        <v>#N/A</v>
      </c>
      <c r="KY188" s="396" t="e">
        <f>IF(MOD(COUNT($E$180:KY180),60)=1,KY180,NA())</f>
        <v>#N/A</v>
      </c>
      <c r="KZ188" s="396" t="e">
        <f>IF(MOD(COUNT($E$180:KZ180),60)=1,KZ180,NA())</f>
        <v>#N/A</v>
      </c>
      <c r="LA188" s="396">
        <v>353776</v>
      </c>
    </row>
    <row r="189" spans="1:316" x14ac:dyDescent="0.3">
      <c r="B189" s="396" t="s">
        <v>1181</v>
      </c>
      <c r="E189" s="396">
        <f>IF(MOD(COUNT($E$181:E181),60)=1,E181,NA())</f>
        <v>99488</v>
      </c>
      <c r="F189" s="396" t="e">
        <f>IF(MOD(COUNT($E$181:F181),60)=1,F181,NA())</f>
        <v>#N/A</v>
      </c>
      <c r="G189" s="396" t="e">
        <f>IF(MOD(COUNT($E$181:G181),60)=1,G181,NA())</f>
        <v>#N/A</v>
      </c>
      <c r="H189" s="396" t="e">
        <f>IF(MOD(COUNT($E$181:H181),60)=1,H181,NA())</f>
        <v>#N/A</v>
      </c>
      <c r="I189" s="396" t="e">
        <f>IF(MOD(COUNT($E$181:I181),60)=1,I181,NA())</f>
        <v>#N/A</v>
      </c>
      <c r="J189" s="396" t="e">
        <f>IF(MOD(COUNT($E$181:J181),60)=1,J181,NA())</f>
        <v>#N/A</v>
      </c>
      <c r="K189" s="396" t="e">
        <f>IF(MOD(COUNT($E$181:K181),60)=1,K181,NA())</f>
        <v>#N/A</v>
      </c>
      <c r="L189" s="396" t="e">
        <f>IF(MOD(COUNT($E$181:L181),60)=1,L181,NA())</f>
        <v>#N/A</v>
      </c>
      <c r="M189" s="396" t="e">
        <f>IF(MOD(COUNT($E$181:M181),60)=1,M181,NA())</f>
        <v>#N/A</v>
      </c>
      <c r="N189" s="396" t="e">
        <f>IF(MOD(COUNT($E$181:N181),60)=1,N181,NA())</f>
        <v>#N/A</v>
      </c>
      <c r="O189" s="396" t="e">
        <f>IF(MOD(COUNT($E$181:O181),60)=1,O181,NA())</f>
        <v>#N/A</v>
      </c>
      <c r="P189" s="396" t="e">
        <f>IF(MOD(COUNT($E$181:P181),60)=1,P181,NA())</f>
        <v>#N/A</v>
      </c>
      <c r="Q189" s="396" t="e">
        <f>IF(MOD(COUNT($E$181:Q181),60)=1,Q181,NA())</f>
        <v>#N/A</v>
      </c>
      <c r="R189" s="396" t="e">
        <f>IF(MOD(COUNT($E$181:R181),60)=1,R181,NA())</f>
        <v>#N/A</v>
      </c>
      <c r="S189" s="396" t="e">
        <f>IF(MOD(COUNT($E$181:S181),60)=1,S181,NA())</f>
        <v>#N/A</v>
      </c>
      <c r="T189" s="396" t="e">
        <f>IF(MOD(COUNT($E$181:T181),60)=1,T181,NA())</f>
        <v>#N/A</v>
      </c>
      <c r="U189" s="396" t="e">
        <f>IF(MOD(COUNT($E$181:U181),60)=1,U181,NA())</f>
        <v>#N/A</v>
      </c>
      <c r="V189" s="396" t="e">
        <f>IF(MOD(COUNT($E$181:V181),60)=1,V181,NA())</f>
        <v>#N/A</v>
      </c>
      <c r="W189" s="396" t="e">
        <f>IF(MOD(COUNT($E$181:W181),60)=1,W181,NA())</f>
        <v>#N/A</v>
      </c>
      <c r="X189" s="396" t="e">
        <f>IF(MOD(COUNT($E$181:X181),60)=1,X181,NA())</f>
        <v>#N/A</v>
      </c>
      <c r="Y189" s="396" t="e">
        <f>IF(MOD(COUNT($E$181:Y181),60)=1,Y181,NA())</f>
        <v>#N/A</v>
      </c>
      <c r="Z189" s="396" t="e">
        <f>IF(MOD(COUNT($E$181:Z181),60)=1,Z181,NA())</f>
        <v>#N/A</v>
      </c>
      <c r="AA189" s="396" t="e">
        <f>IF(MOD(COUNT($E$181:AA181),60)=1,AA181,NA())</f>
        <v>#N/A</v>
      </c>
      <c r="AB189" s="396" t="e">
        <f>IF(MOD(COUNT($E$181:AB181),60)=1,AB181,NA())</f>
        <v>#N/A</v>
      </c>
      <c r="AC189" s="396" t="e">
        <f>IF(MOD(COUNT($E$181:AC181),60)=1,AC181,NA())</f>
        <v>#N/A</v>
      </c>
      <c r="AD189" s="396" t="e">
        <f>IF(MOD(COUNT($E$181:AD181),60)=1,AD181,NA())</f>
        <v>#N/A</v>
      </c>
      <c r="AE189" s="396" t="e">
        <f>IF(MOD(COUNT($E$181:AE181),60)=1,AE181,NA())</f>
        <v>#N/A</v>
      </c>
      <c r="AF189" s="396" t="e">
        <f>IF(MOD(COUNT($E$181:AF181),60)=1,AF181,NA())</f>
        <v>#N/A</v>
      </c>
      <c r="AG189" s="396" t="e">
        <f>IF(MOD(COUNT($E$181:AG181),60)=1,AG181,NA())</f>
        <v>#N/A</v>
      </c>
      <c r="AH189" s="396" t="e">
        <f>IF(MOD(COUNT($E$181:AH181),60)=1,AH181,NA())</f>
        <v>#N/A</v>
      </c>
      <c r="AI189" s="396" t="e">
        <f>IF(MOD(COUNT($E$181:AI181),60)=1,AI181,NA())</f>
        <v>#N/A</v>
      </c>
      <c r="AJ189" s="396" t="e">
        <f>IF(MOD(COUNT($E$181:AJ181),60)=1,AJ181,NA())</f>
        <v>#N/A</v>
      </c>
      <c r="AK189" s="396" t="e">
        <f>IF(MOD(COUNT($E$181:AK181),60)=1,AK181,NA())</f>
        <v>#N/A</v>
      </c>
      <c r="AL189" s="396" t="e">
        <f>IF(MOD(COUNT($E$181:AL181),60)=1,AL181,NA())</f>
        <v>#N/A</v>
      </c>
      <c r="AM189" s="396" t="e">
        <f>IF(MOD(COUNT($E$181:AM181),60)=1,AM181,NA())</f>
        <v>#N/A</v>
      </c>
      <c r="AN189" s="396" t="e">
        <f>IF(MOD(COUNT($E$181:AN181),60)=1,AN181,NA())</f>
        <v>#N/A</v>
      </c>
      <c r="AO189" s="396" t="e">
        <f>IF(MOD(COUNT($E$181:AO181),60)=1,AO181,NA())</f>
        <v>#N/A</v>
      </c>
      <c r="AP189" s="396" t="e">
        <f>IF(MOD(COUNT($E$181:AP181),60)=1,AP181,NA())</f>
        <v>#N/A</v>
      </c>
      <c r="AQ189" s="396" t="e">
        <f>IF(MOD(COUNT($E$181:AQ181),60)=1,AQ181,NA())</f>
        <v>#N/A</v>
      </c>
      <c r="AR189" s="396" t="e">
        <f>IF(MOD(COUNT($E$181:AR181),60)=1,AR181,NA())</f>
        <v>#N/A</v>
      </c>
      <c r="AS189" s="396" t="e">
        <f>IF(MOD(COUNT($E$181:AS181),60)=1,AS181,NA())</f>
        <v>#N/A</v>
      </c>
      <c r="AT189" s="396" t="e">
        <f>IF(MOD(COUNT($E$181:AT181),60)=1,AT181,NA())</f>
        <v>#N/A</v>
      </c>
      <c r="AU189" s="396" t="e">
        <f>IF(MOD(COUNT($E$181:AU181),60)=1,AU181,NA())</f>
        <v>#N/A</v>
      </c>
      <c r="AV189" s="396" t="e">
        <f>IF(MOD(COUNT($E$181:AV181),60)=1,AV181,NA())</f>
        <v>#N/A</v>
      </c>
      <c r="AW189" s="396" t="e">
        <f>IF(MOD(COUNT($E$181:AW181),60)=1,AW181,NA())</f>
        <v>#N/A</v>
      </c>
      <c r="AX189" s="396" t="e">
        <f>IF(MOD(COUNT($E$181:AX181),60)=1,AX181,NA())</f>
        <v>#N/A</v>
      </c>
      <c r="AY189" s="396" t="e">
        <f>IF(MOD(COUNT($E$181:AY181),60)=1,AY181,NA())</f>
        <v>#N/A</v>
      </c>
      <c r="AZ189" s="396" t="e">
        <f>IF(MOD(COUNT($E$181:AZ181),60)=1,AZ181,NA())</f>
        <v>#N/A</v>
      </c>
      <c r="BA189" s="396" t="e">
        <f>IF(MOD(COUNT($E$181:BA181),60)=1,BA181,NA())</f>
        <v>#N/A</v>
      </c>
      <c r="BB189" s="396" t="e">
        <f>IF(MOD(COUNT($E$181:BB181),60)=1,BB181,NA())</f>
        <v>#N/A</v>
      </c>
      <c r="BC189" s="396" t="e">
        <f>IF(MOD(COUNT($E$181:BC181),60)=1,BC181,NA())</f>
        <v>#N/A</v>
      </c>
      <c r="BD189" s="396" t="e">
        <f>IF(MOD(COUNT($E$181:BD181),60)=1,BD181,NA())</f>
        <v>#N/A</v>
      </c>
      <c r="BE189" s="396" t="e">
        <f>IF(MOD(COUNT($E$181:BE181),60)=1,BE181,NA())</f>
        <v>#N/A</v>
      </c>
      <c r="BF189" s="396" t="e">
        <f>IF(MOD(COUNT($E$181:BF181),60)=1,BF181,NA())</f>
        <v>#N/A</v>
      </c>
      <c r="BG189" s="396" t="e">
        <f>IF(MOD(COUNT($E$181:BG181),60)=1,BG181,NA())</f>
        <v>#N/A</v>
      </c>
      <c r="BH189" s="396" t="e">
        <f>IF(MOD(COUNT($E$181:BH181),60)=1,BH181,NA())</f>
        <v>#N/A</v>
      </c>
      <c r="BI189" s="396" t="e">
        <f>IF(MOD(COUNT($E$181:BI181),60)=1,BI181,NA())</f>
        <v>#N/A</v>
      </c>
      <c r="BJ189" s="396" t="e">
        <f>IF(MOD(COUNT($E$181:BJ181),60)=1,BJ181,NA())</f>
        <v>#N/A</v>
      </c>
      <c r="BK189" s="396" t="e">
        <f>IF(MOD(COUNT($E$181:BK181),60)=1,BK181,NA())</f>
        <v>#N/A</v>
      </c>
      <c r="BL189" s="396" t="e">
        <f>IF(MOD(COUNT($E$181:BL181),60)=1,BL181,NA())</f>
        <v>#N/A</v>
      </c>
      <c r="BM189" s="396">
        <f>IF(MOD(COUNT($E$181:BM181),60)=1,BM181,NA())</f>
        <v>107925</v>
      </c>
      <c r="BN189" s="396" t="e">
        <f>IF(MOD(COUNT($E$181:BN181),60)=1,BN181,NA())</f>
        <v>#N/A</v>
      </c>
      <c r="BO189" s="396" t="e">
        <f>IF(MOD(COUNT($E$181:BO181),60)=1,BO181,NA())</f>
        <v>#N/A</v>
      </c>
      <c r="BP189" s="396" t="e">
        <f>IF(MOD(COUNT($E$181:BP181),60)=1,BP181,NA())</f>
        <v>#N/A</v>
      </c>
      <c r="BQ189" s="396" t="e">
        <f>IF(MOD(COUNT($E$181:BQ181),60)=1,BQ181,NA())</f>
        <v>#N/A</v>
      </c>
      <c r="BR189" s="396" t="e">
        <f>IF(MOD(COUNT($E$181:BR181),60)=1,BR181,NA())</f>
        <v>#N/A</v>
      </c>
      <c r="BS189" s="396" t="e">
        <f>IF(MOD(COUNT($E$181:BS181),60)=1,BS181,NA())</f>
        <v>#N/A</v>
      </c>
      <c r="BT189" s="396" t="e">
        <f>IF(MOD(COUNT($E$181:BT181),60)=1,BT181,NA())</f>
        <v>#N/A</v>
      </c>
      <c r="BU189" s="396" t="e">
        <f>IF(MOD(COUNT($E$181:BU181),60)=1,BU181,NA())</f>
        <v>#N/A</v>
      </c>
      <c r="BV189" s="396" t="e">
        <f>IF(MOD(COUNT($E$181:BV181),60)=1,BV181,NA())</f>
        <v>#N/A</v>
      </c>
      <c r="BW189" s="396" t="e">
        <f>IF(MOD(COUNT($E$181:BW181),60)=1,BW181,NA())</f>
        <v>#N/A</v>
      </c>
      <c r="BX189" s="396" t="e">
        <f>IF(MOD(COUNT($E$181:BX181),60)=1,BX181,NA())</f>
        <v>#N/A</v>
      </c>
      <c r="BY189" s="396" t="e">
        <f>IF(MOD(COUNT($E$181:BY181),60)=1,BY181,NA())</f>
        <v>#N/A</v>
      </c>
      <c r="BZ189" s="396" t="e">
        <f>IF(MOD(COUNT($E$181:BZ181),60)=1,BZ181,NA())</f>
        <v>#N/A</v>
      </c>
      <c r="CA189" s="396" t="e">
        <f>IF(MOD(COUNT($E$181:CA181),60)=1,CA181,NA())</f>
        <v>#N/A</v>
      </c>
      <c r="CB189" s="396" t="e">
        <f>IF(MOD(COUNT($E$181:CB181),60)=1,CB181,NA())</f>
        <v>#N/A</v>
      </c>
      <c r="CC189" s="396" t="e">
        <f>IF(MOD(COUNT($E$181:CC181),60)=1,CC181,NA())</f>
        <v>#N/A</v>
      </c>
      <c r="CD189" s="396" t="e">
        <f>IF(MOD(COUNT($E$181:CD181),60)=1,CD181,NA())</f>
        <v>#N/A</v>
      </c>
      <c r="CE189" s="396" t="e">
        <f>IF(MOD(COUNT($E$181:CE181),60)=1,CE181,NA())</f>
        <v>#N/A</v>
      </c>
      <c r="CF189" s="396" t="e">
        <f>IF(MOD(COUNT($E$181:CF181),60)=1,CF181,NA())</f>
        <v>#N/A</v>
      </c>
      <c r="CG189" s="396" t="e">
        <f>IF(MOD(COUNT($E$181:CG181),60)=1,CG181,NA())</f>
        <v>#N/A</v>
      </c>
      <c r="CH189" s="396" t="e">
        <f>IF(MOD(COUNT($E$181:CH181),60)=1,CH181,NA())</f>
        <v>#N/A</v>
      </c>
      <c r="CI189" s="396" t="e">
        <f>IF(MOD(COUNT($E$181:CI181),60)=1,CI181,NA())</f>
        <v>#N/A</v>
      </c>
      <c r="CJ189" s="396" t="e">
        <f>IF(MOD(COUNT($E$181:CJ181),60)=1,CJ181,NA())</f>
        <v>#N/A</v>
      </c>
      <c r="CK189" s="396" t="e">
        <f>IF(MOD(COUNT($E$181:CK181),60)=1,CK181,NA())</f>
        <v>#N/A</v>
      </c>
      <c r="CL189" s="396" t="e">
        <f>IF(MOD(COUNT($E$181:CL181),60)=1,CL181,NA())</f>
        <v>#N/A</v>
      </c>
      <c r="CM189" s="396" t="e">
        <f>IF(MOD(COUNT($E$181:CM181),60)=1,CM181,NA())</f>
        <v>#N/A</v>
      </c>
      <c r="CN189" s="396" t="e">
        <f>IF(MOD(COUNT($E$181:CN181),60)=1,CN181,NA())</f>
        <v>#N/A</v>
      </c>
      <c r="CO189" s="396" t="e">
        <f>IF(MOD(COUNT($E$181:CO181),60)=1,CO181,NA())</f>
        <v>#N/A</v>
      </c>
      <c r="CP189" s="396" t="e">
        <f>IF(MOD(COUNT($E$181:CP181),60)=1,CP181,NA())</f>
        <v>#N/A</v>
      </c>
      <c r="CQ189" s="396" t="e">
        <f>IF(MOD(COUNT($E$181:CQ181),60)=1,CQ181,NA())</f>
        <v>#N/A</v>
      </c>
      <c r="CR189" s="396" t="e">
        <f>IF(MOD(COUNT($E$181:CR181),60)=1,CR181,NA())</f>
        <v>#N/A</v>
      </c>
      <c r="CS189" s="396" t="e">
        <f>IF(MOD(COUNT($E$181:CS181),60)=1,CS181,NA())</f>
        <v>#N/A</v>
      </c>
      <c r="CT189" s="396" t="e">
        <f>IF(MOD(COUNT($E$181:CT181),60)=1,CT181,NA())</f>
        <v>#N/A</v>
      </c>
      <c r="CU189" s="396" t="e">
        <f>IF(MOD(COUNT($E$181:CU181),60)=1,CU181,NA())</f>
        <v>#N/A</v>
      </c>
      <c r="CV189" s="396" t="e">
        <f>IF(MOD(COUNT($E$181:CV181),60)=1,CV181,NA())</f>
        <v>#N/A</v>
      </c>
      <c r="CW189" s="396" t="e">
        <f>IF(MOD(COUNT($E$181:CW181),60)=1,CW181,NA())</f>
        <v>#N/A</v>
      </c>
      <c r="CX189" s="396" t="e">
        <f>IF(MOD(COUNT($E$181:CX181),60)=1,CX181,NA())</f>
        <v>#N/A</v>
      </c>
      <c r="CY189" s="396" t="e">
        <f>IF(MOD(COUNT($E$181:CY181),60)=1,CY181,NA())</f>
        <v>#N/A</v>
      </c>
      <c r="CZ189" s="396" t="e">
        <f>IF(MOD(COUNT($E$181:CZ181),60)=1,CZ181,NA())</f>
        <v>#N/A</v>
      </c>
      <c r="DA189" s="396" t="e">
        <f>IF(MOD(COUNT($E$181:DA181),60)=1,DA181,NA())</f>
        <v>#N/A</v>
      </c>
      <c r="DB189" s="396" t="e">
        <f>IF(MOD(COUNT($E$181:DB181),60)=1,DB181,NA())</f>
        <v>#N/A</v>
      </c>
      <c r="DC189" s="396" t="e">
        <f>IF(MOD(COUNT($E$181:DC181),60)=1,DC181,NA())</f>
        <v>#N/A</v>
      </c>
      <c r="DD189" s="396" t="e">
        <f>IF(MOD(COUNT($E$181:DD181),60)=1,DD181,NA())</f>
        <v>#N/A</v>
      </c>
      <c r="DE189" s="396" t="e">
        <f>IF(MOD(COUNT($E$181:DE181),60)=1,DE181,NA())</f>
        <v>#N/A</v>
      </c>
      <c r="DF189" s="396" t="e">
        <f>IF(MOD(COUNT($E$181:DF181),60)=1,DF181,NA())</f>
        <v>#N/A</v>
      </c>
      <c r="DG189" s="396" t="e">
        <f>IF(MOD(COUNT($E$181:DG181),60)=1,DG181,NA())</f>
        <v>#N/A</v>
      </c>
      <c r="DH189" s="396" t="e">
        <f>IF(MOD(COUNT($E$181:DH181),60)=1,DH181,NA())</f>
        <v>#N/A</v>
      </c>
      <c r="DI189" s="396" t="e">
        <f>IF(MOD(COUNT($E$181:DI181),60)=1,DI181,NA())</f>
        <v>#N/A</v>
      </c>
      <c r="DJ189" s="396" t="e">
        <f>IF(MOD(COUNT($E$181:DJ181),60)=1,DJ181,NA())</f>
        <v>#N/A</v>
      </c>
      <c r="DK189" s="396" t="e">
        <f>IF(MOD(COUNT($E$181:DK181),60)=1,DK181,NA())</f>
        <v>#N/A</v>
      </c>
      <c r="DL189" s="396" t="e">
        <f>IF(MOD(COUNT($E$181:DL181),60)=1,DL181,NA())</f>
        <v>#N/A</v>
      </c>
      <c r="DM189" s="396" t="e">
        <f>IF(MOD(COUNT($E$181:DM181),60)=1,DM181,NA())</f>
        <v>#N/A</v>
      </c>
      <c r="DN189" s="396" t="e">
        <f>IF(MOD(COUNT($E$181:DN181),60)=1,DN181,NA())</f>
        <v>#N/A</v>
      </c>
      <c r="DO189" s="396" t="e">
        <f>IF(MOD(COUNT($E$181:DO181),60)=1,DO181,NA())</f>
        <v>#N/A</v>
      </c>
      <c r="DP189" s="396" t="e">
        <f>IF(MOD(COUNT($E$181:DP181),60)=1,DP181,NA())</f>
        <v>#N/A</v>
      </c>
      <c r="DQ189" s="396" t="e">
        <f>IF(MOD(COUNT($E$181:DQ181),60)=1,DQ181,NA())</f>
        <v>#N/A</v>
      </c>
      <c r="DR189" s="396" t="e">
        <f>IF(MOD(COUNT($E$181:DR181),60)=1,DR181,NA())</f>
        <v>#N/A</v>
      </c>
      <c r="DS189" s="396" t="e">
        <f>IF(MOD(COUNT($E$181:DS181),60)=1,DS181,NA())</f>
        <v>#N/A</v>
      </c>
      <c r="DT189" s="396" t="e">
        <f>IF(MOD(COUNT($E$181:DT181),60)=1,DT181,NA())</f>
        <v>#N/A</v>
      </c>
      <c r="DU189" s="396">
        <f>IF(MOD(COUNT($E$181:DU181),60)=1,DU181,NA())</f>
        <v>267924</v>
      </c>
      <c r="DV189" s="396" t="e">
        <f>IF(MOD(COUNT($E$181:DV181),60)=1,DV181,NA())</f>
        <v>#N/A</v>
      </c>
      <c r="DW189" s="396" t="e">
        <f>IF(MOD(COUNT($E$181:DW181),60)=1,DW181,NA())</f>
        <v>#N/A</v>
      </c>
      <c r="DX189" s="396" t="e">
        <f>IF(MOD(COUNT($E$181:DX181),60)=1,DX181,NA())</f>
        <v>#N/A</v>
      </c>
      <c r="DY189" s="396" t="e">
        <f>IF(MOD(COUNT($E$181:DY181),60)=1,DY181,NA())</f>
        <v>#N/A</v>
      </c>
      <c r="DZ189" s="396" t="e">
        <f>IF(MOD(COUNT($E$181:DZ181),60)=1,DZ181,NA())</f>
        <v>#N/A</v>
      </c>
      <c r="EA189" s="396" t="e">
        <f>IF(MOD(COUNT($E$181:EA181),60)=1,EA181,NA())</f>
        <v>#N/A</v>
      </c>
      <c r="EB189" s="396" t="e">
        <f>IF(MOD(COUNT($E$181:EB181),60)=1,EB181,NA())</f>
        <v>#N/A</v>
      </c>
      <c r="EC189" s="396" t="e">
        <f>IF(MOD(COUNT($E$181:EC181),60)=1,EC181,NA())</f>
        <v>#N/A</v>
      </c>
      <c r="ED189" s="396" t="e">
        <f>IF(MOD(COUNT($E$181:ED181),60)=1,ED181,NA())</f>
        <v>#N/A</v>
      </c>
      <c r="EE189" s="396" t="e">
        <f>IF(MOD(COUNT($E$181:EE181),60)=1,EE181,NA())</f>
        <v>#N/A</v>
      </c>
      <c r="EF189" s="396" t="e">
        <f>IF(MOD(COUNT($E$181:EF181),60)=1,EF181,NA())</f>
        <v>#N/A</v>
      </c>
      <c r="EG189" s="396" t="e">
        <f>IF(MOD(COUNT($E$181:EG181),60)=1,EG181,NA())</f>
        <v>#N/A</v>
      </c>
      <c r="EH189" s="396" t="e">
        <f>IF(MOD(COUNT($E$181:EH181),60)=1,EH181,NA())</f>
        <v>#N/A</v>
      </c>
      <c r="EI189" s="396" t="e">
        <f>IF(MOD(COUNT($E$181:EI181),60)=1,EI181,NA())</f>
        <v>#N/A</v>
      </c>
      <c r="EJ189" s="396" t="e">
        <f>IF(MOD(COUNT($E$181:EJ181),60)=1,EJ181,NA())</f>
        <v>#N/A</v>
      </c>
      <c r="EK189" s="396" t="e">
        <f>IF(MOD(COUNT($E$181:EK181),60)=1,EK181,NA())</f>
        <v>#N/A</v>
      </c>
      <c r="EL189" s="396" t="e">
        <f>IF(MOD(COUNT($E$181:EL181),60)=1,EL181,NA())</f>
        <v>#N/A</v>
      </c>
      <c r="EM189" s="396" t="e">
        <f>IF(MOD(COUNT($E$181:EM181),60)=1,EM181,NA())</f>
        <v>#N/A</v>
      </c>
      <c r="EN189" s="396" t="e">
        <f>IF(MOD(COUNT($E$181:EN181),60)=1,EN181,NA())</f>
        <v>#N/A</v>
      </c>
      <c r="EO189" s="396" t="e">
        <f>IF(MOD(COUNT($E$181:EO181),60)=1,EO181,NA())</f>
        <v>#N/A</v>
      </c>
      <c r="EP189" s="396" t="e">
        <f>IF(MOD(COUNT($E$181:EP181),60)=1,EP181,NA())</f>
        <v>#N/A</v>
      </c>
      <c r="EQ189" s="396" t="e">
        <f>IF(MOD(COUNT($E$181:EQ181),60)=1,EQ181,NA())</f>
        <v>#N/A</v>
      </c>
      <c r="ER189" s="396" t="e">
        <f>IF(MOD(COUNT($E$181:ER181),60)=1,ER181,NA())</f>
        <v>#N/A</v>
      </c>
      <c r="ES189" s="396" t="e">
        <f>IF(MOD(COUNT($E$181:ES181),60)=1,ES181,NA())</f>
        <v>#N/A</v>
      </c>
      <c r="ET189" s="396" t="e">
        <f>IF(MOD(COUNT($E$181:ET181),60)=1,ET181,NA())</f>
        <v>#N/A</v>
      </c>
      <c r="EU189" s="396" t="e">
        <f>IF(MOD(COUNT($E$181:EU181),60)=1,EU181,NA())</f>
        <v>#N/A</v>
      </c>
      <c r="EV189" s="396" t="e">
        <f>IF(MOD(COUNT($E$181:EV181),60)=1,EV181,NA())</f>
        <v>#N/A</v>
      </c>
      <c r="EW189" s="396" t="e">
        <f>IF(MOD(COUNT($E$181:EW181),60)=1,EW181,NA())</f>
        <v>#N/A</v>
      </c>
      <c r="EX189" s="396" t="e">
        <f>IF(MOD(COUNT($E$181:EX181),60)=1,EX181,NA())</f>
        <v>#N/A</v>
      </c>
      <c r="EY189" s="396" t="e">
        <f>IF(MOD(COUNT($E$181:EY181),60)=1,EY181,NA())</f>
        <v>#N/A</v>
      </c>
      <c r="EZ189" s="396" t="e">
        <f>IF(MOD(COUNT($E$181:EZ181),60)=1,EZ181,NA())</f>
        <v>#N/A</v>
      </c>
      <c r="FA189" s="396" t="e">
        <f>IF(MOD(COUNT($E$181:FA181),60)=1,FA181,NA())</f>
        <v>#N/A</v>
      </c>
      <c r="FB189" s="396" t="e">
        <f>IF(MOD(COUNT($E$181:FB181),60)=1,FB181,NA())</f>
        <v>#N/A</v>
      </c>
      <c r="FC189" s="396" t="e">
        <f>IF(MOD(COUNT($E$181:FC181),60)=1,FC181,NA())</f>
        <v>#N/A</v>
      </c>
      <c r="FD189" s="396" t="e">
        <f>IF(MOD(COUNT($E$181:FD181),60)=1,FD181,NA())</f>
        <v>#N/A</v>
      </c>
      <c r="FE189" s="396" t="e">
        <f>IF(MOD(COUNT($E$181:FE181),60)=1,FE181,NA())</f>
        <v>#N/A</v>
      </c>
      <c r="FF189" s="396" t="e">
        <f>IF(MOD(COUNT($E$181:FF181),60)=1,FF181,NA())</f>
        <v>#N/A</v>
      </c>
      <c r="FG189" s="396" t="e">
        <f>IF(MOD(COUNT($E$181:FG181),60)=1,FG181,NA())</f>
        <v>#N/A</v>
      </c>
      <c r="FH189" s="396" t="e">
        <f>IF(MOD(COUNT($E$181:FH181),60)=1,FH181,NA())</f>
        <v>#N/A</v>
      </c>
      <c r="FI189" s="396" t="e">
        <f>IF(MOD(COUNT($E$181:FI181),60)=1,FI181,NA())</f>
        <v>#N/A</v>
      </c>
      <c r="FJ189" s="396" t="e">
        <f>IF(MOD(COUNT($E$181:FJ181),60)=1,FJ181,NA())</f>
        <v>#N/A</v>
      </c>
      <c r="FK189" s="396" t="e">
        <f>IF(MOD(COUNT($E$181:FK181),60)=1,FK181,NA())</f>
        <v>#N/A</v>
      </c>
      <c r="FL189" s="396" t="e">
        <f>IF(MOD(COUNT($E$181:FL181),60)=1,FL181,NA())</f>
        <v>#N/A</v>
      </c>
      <c r="FM189" s="396" t="e">
        <f>IF(MOD(COUNT($E$181:FM181),60)=1,FM181,NA())</f>
        <v>#N/A</v>
      </c>
      <c r="FN189" s="396" t="e">
        <f>IF(MOD(COUNT($E$181:FN181),60)=1,FN181,NA())</f>
        <v>#N/A</v>
      </c>
      <c r="FO189" s="396" t="e">
        <f>IF(MOD(COUNT($E$181:FO181),60)=1,FO181,NA())</f>
        <v>#N/A</v>
      </c>
      <c r="FP189" s="396" t="e">
        <f>IF(MOD(COUNT($E$181:FP181),60)=1,FP181,NA())</f>
        <v>#N/A</v>
      </c>
      <c r="FQ189" s="396" t="e">
        <f>IF(MOD(COUNT($E$181:FQ181),60)=1,FQ181,NA())</f>
        <v>#N/A</v>
      </c>
      <c r="FR189" s="396" t="e">
        <f>IF(MOD(COUNT($E$181:FR181),60)=1,FR181,NA())</f>
        <v>#N/A</v>
      </c>
      <c r="FS189" s="396" t="e">
        <f>IF(MOD(COUNT($E$181:FS181),60)=1,FS181,NA())</f>
        <v>#N/A</v>
      </c>
      <c r="FT189" s="396" t="e">
        <f>IF(MOD(COUNT($E$181:FT181),60)=1,FT181,NA())</f>
        <v>#N/A</v>
      </c>
      <c r="FU189" s="396" t="e">
        <f>IF(MOD(COUNT($E$181:FU181),60)=1,FU181,NA())</f>
        <v>#N/A</v>
      </c>
      <c r="FV189" s="396" t="e">
        <f>IF(MOD(COUNT($E$181:FV181),60)=1,FV181,NA())</f>
        <v>#N/A</v>
      </c>
      <c r="FW189" s="396" t="e">
        <f>IF(MOD(COUNT($E$181:FW181),60)=1,FW181,NA())</f>
        <v>#N/A</v>
      </c>
      <c r="FX189" s="396" t="e">
        <f>IF(MOD(COUNT($E$181:FX181),60)=1,FX181,NA())</f>
        <v>#N/A</v>
      </c>
      <c r="FY189" s="396" t="e">
        <f>IF(MOD(COUNT($E$181:FY181),60)=1,FY181,NA())</f>
        <v>#N/A</v>
      </c>
      <c r="FZ189" s="396" t="e">
        <f>IF(MOD(COUNT($E$181:FZ181),60)=1,FZ181,NA())</f>
        <v>#N/A</v>
      </c>
      <c r="GA189" s="396" t="e">
        <f>IF(MOD(COUNT($E$181:GA181),60)=1,GA181,NA())</f>
        <v>#N/A</v>
      </c>
      <c r="GB189" s="396" t="e">
        <f>IF(MOD(COUNT($E$181:GB181),60)=1,GB181,NA())</f>
        <v>#N/A</v>
      </c>
      <c r="GC189" s="396">
        <f>IF(MOD(COUNT($E$181:GC181),60)=1,GC181,NA())</f>
        <v>138268</v>
      </c>
      <c r="GD189" s="396" t="e">
        <f>IF(MOD(COUNT($E$181:GD181),60)=1,GD181,NA())</f>
        <v>#N/A</v>
      </c>
      <c r="GE189" s="396" t="e">
        <f>IF(MOD(COUNT($E$181:GE181),60)=1,GE181,NA())</f>
        <v>#N/A</v>
      </c>
      <c r="GF189" s="396" t="e">
        <f>IF(MOD(COUNT($E$181:GF181),60)=1,GF181,NA())</f>
        <v>#N/A</v>
      </c>
      <c r="GG189" s="396" t="e">
        <f>IF(MOD(COUNT($E$181:GG181),60)=1,GG181,NA())</f>
        <v>#N/A</v>
      </c>
      <c r="GH189" s="396" t="e">
        <f>IF(MOD(COUNT($E$181:GH181),60)=1,GH181,NA())</f>
        <v>#N/A</v>
      </c>
      <c r="GI189" s="396" t="e">
        <f>IF(MOD(COUNT($E$181:GI181),60)=1,GI181,NA())</f>
        <v>#N/A</v>
      </c>
      <c r="GJ189" s="396" t="e">
        <f>IF(MOD(COUNT($E$181:GJ181),60)=1,GJ181,NA())</f>
        <v>#N/A</v>
      </c>
      <c r="GK189" s="396" t="e">
        <f>IF(MOD(COUNT($E$181:GK181),60)=1,GK181,NA())</f>
        <v>#N/A</v>
      </c>
      <c r="GL189" s="396" t="e">
        <f>IF(MOD(COUNT($E$181:GL181),60)=1,GL181,NA())</f>
        <v>#N/A</v>
      </c>
      <c r="GM189" s="396" t="e">
        <f>IF(MOD(COUNT($E$181:GM181),60)=1,GM181,NA())</f>
        <v>#N/A</v>
      </c>
      <c r="GN189" s="396" t="e">
        <f>IF(MOD(COUNT($E$181:GN181),60)=1,GN181,NA())</f>
        <v>#N/A</v>
      </c>
      <c r="GO189" s="396" t="e">
        <f>IF(MOD(COUNT($E$181:GO181),60)=1,GO181,NA())</f>
        <v>#N/A</v>
      </c>
      <c r="GP189" s="396" t="e">
        <f>IF(MOD(COUNT($E$181:GP181),60)=1,GP181,NA())</f>
        <v>#N/A</v>
      </c>
      <c r="GQ189" s="396" t="e">
        <f>IF(MOD(COUNT($E$181:GQ181),60)=1,GQ181,NA())</f>
        <v>#N/A</v>
      </c>
      <c r="GR189" s="396" t="e">
        <f>IF(MOD(COUNT($E$181:GR181),60)=1,GR181,NA())</f>
        <v>#N/A</v>
      </c>
      <c r="GS189" s="396" t="e">
        <f>IF(MOD(COUNT($E$181:GS181),60)=1,GS181,NA())</f>
        <v>#N/A</v>
      </c>
      <c r="GT189" s="396" t="e">
        <f>IF(MOD(COUNT($E$181:GT181),60)=1,GT181,NA())</f>
        <v>#N/A</v>
      </c>
      <c r="GU189" s="396" t="e">
        <f>IF(MOD(COUNT($E$181:GU181),60)=1,GU181,NA())</f>
        <v>#N/A</v>
      </c>
      <c r="GV189" s="396" t="e">
        <f>IF(MOD(COUNT($E$181:GV181),60)=1,GV181,NA())</f>
        <v>#N/A</v>
      </c>
      <c r="GW189" s="396" t="e">
        <f>IF(MOD(COUNT($E$181:GW181),60)=1,GW181,NA())</f>
        <v>#N/A</v>
      </c>
      <c r="GX189" s="396" t="e">
        <f>IF(MOD(COUNT($E$181:GX181),60)=1,GX181,NA())</f>
        <v>#N/A</v>
      </c>
      <c r="GY189" s="396" t="e">
        <f>IF(MOD(COUNT($E$181:GY181),60)=1,GY181,NA())</f>
        <v>#N/A</v>
      </c>
      <c r="GZ189" s="396" t="e">
        <f>IF(MOD(COUNT($E$181:GZ181),60)=1,GZ181,NA())</f>
        <v>#N/A</v>
      </c>
      <c r="HA189" s="396" t="e">
        <f>IF(MOD(COUNT($E$181:HA181),60)=1,HA181,NA())</f>
        <v>#N/A</v>
      </c>
      <c r="HB189" s="396" t="e">
        <f>IF(MOD(COUNT($E$181:HB181),60)=1,HB181,NA())</f>
        <v>#N/A</v>
      </c>
      <c r="HC189" s="396" t="e">
        <f>IF(MOD(COUNT($E$181:HC181),60)=1,HC181,NA())</f>
        <v>#N/A</v>
      </c>
      <c r="HD189" s="396" t="e">
        <f>IF(MOD(COUNT($E$181:HD181),60)=1,HD181,NA())</f>
        <v>#N/A</v>
      </c>
      <c r="HE189" s="396" t="e">
        <f>IF(MOD(COUNT($E$181:HE181),60)=1,HE181,NA())</f>
        <v>#N/A</v>
      </c>
      <c r="HF189" s="396" t="e">
        <f>IF(MOD(COUNT($E$181:HF181),60)=1,HF181,NA())</f>
        <v>#N/A</v>
      </c>
      <c r="HG189" s="396" t="e">
        <f>IF(MOD(COUNT($E$181:HG181),60)=1,HG181,NA())</f>
        <v>#N/A</v>
      </c>
      <c r="HH189" s="396" t="e">
        <f>IF(MOD(COUNT($E$181:HH181),60)=1,HH181,NA())</f>
        <v>#N/A</v>
      </c>
      <c r="HI189" s="396" t="e">
        <f>IF(MOD(COUNT($E$181:HI181),60)=1,HI181,NA())</f>
        <v>#N/A</v>
      </c>
      <c r="HJ189" s="396" t="e">
        <f>IF(MOD(COUNT($E$181:HJ181),60)=1,HJ181,NA())</f>
        <v>#N/A</v>
      </c>
      <c r="HK189" s="396" t="e">
        <f>IF(MOD(COUNT($E$181:HK181),60)=1,HK181,NA())</f>
        <v>#N/A</v>
      </c>
      <c r="HL189" s="396" t="e">
        <f>IF(MOD(COUNT($E$181:HL181),60)=1,HL181,NA())</f>
        <v>#N/A</v>
      </c>
      <c r="HM189" s="396" t="e">
        <f>IF(MOD(COUNT($E$181:HM181),60)=1,HM181,NA())</f>
        <v>#N/A</v>
      </c>
      <c r="HN189" s="396" t="e">
        <f>IF(MOD(COUNT($E$181:HN181),60)=1,HN181,NA())</f>
        <v>#N/A</v>
      </c>
      <c r="HO189" s="396" t="e">
        <f>IF(MOD(COUNT($E$181:HO181),60)=1,HO181,NA())</f>
        <v>#N/A</v>
      </c>
      <c r="HP189" s="396" t="e">
        <f>IF(MOD(COUNT($E$181:HP181),60)=1,HP181,NA())</f>
        <v>#N/A</v>
      </c>
      <c r="HQ189" s="396" t="e">
        <f>IF(MOD(COUNT($E$181:HQ181),60)=1,HQ181,NA())</f>
        <v>#N/A</v>
      </c>
      <c r="HR189" s="396" t="e">
        <f>IF(MOD(COUNT($E$181:HR181),60)=1,HR181,NA())</f>
        <v>#N/A</v>
      </c>
      <c r="HS189" s="396" t="e">
        <f>IF(MOD(COUNT($E$181:HS181),60)=1,HS181,NA())</f>
        <v>#N/A</v>
      </c>
      <c r="HT189" s="396" t="e">
        <f>IF(MOD(COUNT($E$181:HT181),60)=1,HT181,NA())</f>
        <v>#N/A</v>
      </c>
      <c r="HU189" s="396" t="e">
        <f>IF(MOD(COUNT($E$181:HU181),60)=1,HU181,NA())</f>
        <v>#N/A</v>
      </c>
      <c r="HV189" s="396" t="e">
        <f>IF(MOD(COUNT($E$181:HV181),60)=1,HV181,NA())</f>
        <v>#N/A</v>
      </c>
      <c r="HW189" s="396" t="e">
        <f>IF(MOD(COUNT($E$181:HW181),60)=1,HW181,NA())</f>
        <v>#N/A</v>
      </c>
      <c r="HX189" s="396" t="e">
        <f>IF(MOD(COUNT($E$181:HX181),60)=1,HX181,NA())</f>
        <v>#N/A</v>
      </c>
      <c r="HY189" s="396" t="e">
        <f>IF(MOD(COUNT($E$181:HY181),60)=1,HY181,NA())</f>
        <v>#N/A</v>
      </c>
      <c r="HZ189" s="396" t="e">
        <f>IF(MOD(COUNT($E$181:HZ181),60)=1,HZ181,NA())</f>
        <v>#N/A</v>
      </c>
      <c r="IA189" s="396" t="e">
        <f>IF(MOD(COUNT($E$181:IA181),60)=1,IA181,NA())</f>
        <v>#N/A</v>
      </c>
      <c r="IB189" s="396" t="e">
        <f>IF(MOD(COUNT($E$181:IB181),60)=1,IB181,NA())</f>
        <v>#N/A</v>
      </c>
      <c r="IC189" s="396" t="e">
        <f>IF(MOD(COUNT($E$181:IC181),60)=1,IC181,NA())</f>
        <v>#N/A</v>
      </c>
      <c r="ID189" s="396" t="e">
        <f>IF(MOD(COUNT($E$181:ID181),60)=1,ID181,NA())</f>
        <v>#N/A</v>
      </c>
      <c r="IE189" s="396" t="e">
        <f>IF(MOD(COUNT($E$181:IE181),60)=1,IE181,NA())</f>
        <v>#N/A</v>
      </c>
      <c r="IF189" s="396" t="e">
        <f>IF(MOD(COUNT($E$181:IF181),60)=1,IF181,NA())</f>
        <v>#N/A</v>
      </c>
      <c r="IG189" s="396" t="e">
        <f>IF(MOD(COUNT($E$181:IG181),60)=1,IG181,NA())</f>
        <v>#N/A</v>
      </c>
      <c r="IH189" s="396" t="e">
        <f>IF(MOD(COUNT($E$181:IH181),60)=1,IH181,NA())</f>
        <v>#N/A</v>
      </c>
      <c r="II189" s="396" t="e">
        <f>IF(MOD(COUNT($E$181:II181),60)=1,II181,NA())</f>
        <v>#N/A</v>
      </c>
      <c r="IJ189" s="396" t="e">
        <f>IF(MOD(COUNT($E$181:IJ181),60)=1,IJ181,NA())</f>
        <v>#N/A</v>
      </c>
      <c r="IK189" s="396">
        <f>IF(MOD(COUNT($E$181:IK181),60)=1,IK181,NA())</f>
        <v>194541</v>
      </c>
      <c r="IL189" s="396" t="e">
        <f>IF(MOD(COUNT($E$181:IL181),60)=1,IL181,NA())</f>
        <v>#N/A</v>
      </c>
      <c r="IM189" s="396" t="e">
        <f>IF(MOD(COUNT($E$181:IM181),60)=1,IM181,NA())</f>
        <v>#N/A</v>
      </c>
      <c r="IN189" s="396" t="e">
        <f>IF(MOD(COUNT($E$181:IN181),60)=1,IN181,NA())</f>
        <v>#N/A</v>
      </c>
      <c r="IO189" s="396" t="e">
        <f>IF(MOD(COUNT($E$181:IO181),60)=1,IO181,NA())</f>
        <v>#N/A</v>
      </c>
      <c r="IP189" s="396" t="e">
        <f>IF(MOD(COUNT($E$181:IP181),60)=1,IP181,NA())</f>
        <v>#N/A</v>
      </c>
      <c r="IQ189" s="396" t="e">
        <f>IF(MOD(COUNT($E$181:IQ181),60)=1,IQ181,NA())</f>
        <v>#N/A</v>
      </c>
      <c r="IR189" s="396" t="e">
        <f>IF(MOD(COUNT($E$181:IR181),60)=1,IR181,NA())</f>
        <v>#N/A</v>
      </c>
      <c r="IS189" s="396" t="e">
        <f>IF(MOD(COUNT($E$181:IS181),60)=1,IS181,NA())</f>
        <v>#N/A</v>
      </c>
      <c r="IT189" s="396" t="e">
        <f>IF(MOD(COUNT($E$181:IT181),60)=1,IT181,NA())</f>
        <v>#N/A</v>
      </c>
      <c r="IU189" s="396" t="e">
        <f>IF(MOD(COUNT($E$181:IU181),60)=1,IU181,NA())</f>
        <v>#N/A</v>
      </c>
      <c r="IV189" s="396" t="e">
        <f>IF(MOD(COUNT($E$181:IV181),60)=1,IV181,NA())</f>
        <v>#N/A</v>
      </c>
      <c r="IW189" s="396" t="e">
        <f>IF(MOD(COUNT($E$181:IW181),60)=1,IW181,NA())</f>
        <v>#N/A</v>
      </c>
      <c r="IX189" s="396" t="e">
        <f>IF(MOD(COUNT($E$181:IX181),60)=1,IX181,NA())</f>
        <v>#N/A</v>
      </c>
      <c r="IY189" s="396" t="e">
        <f>IF(MOD(COUNT($E$181:IY181),60)=1,IY181,NA())</f>
        <v>#N/A</v>
      </c>
      <c r="IZ189" s="396" t="e">
        <f>IF(MOD(COUNT($E$181:IZ181),60)=1,IZ181,NA())</f>
        <v>#N/A</v>
      </c>
      <c r="JA189" s="396" t="e">
        <f>IF(MOD(COUNT($E$181:JA181),60)=1,JA181,NA())</f>
        <v>#N/A</v>
      </c>
      <c r="JB189" s="396" t="e">
        <f>IF(MOD(COUNT($E$181:JB181),60)=1,JB181,NA())</f>
        <v>#N/A</v>
      </c>
      <c r="JC189" s="396" t="e">
        <f>IF(MOD(COUNT($E$181:JC181),60)=1,JC181,NA())</f>
        <v>#N/A</v>
      </c>
      <c r="JD189" s="396" t="e">
        <f>IF(MOD(COUNT($E$181:JD181),60)=1,JD181,NA())</f>
        <v>#N/A</v>
      </c>
      <c r="JE189" s="396" t="e">
        <f>IF(MOD(COUNT($E$181:JE181),60)=1,JE181,NA())</f>
        <v>#N/A</v>
      </c>
      <c r="JF189" s="396" t="e">
        <f>IF(MOD(COUNT($E$181:JF181),60)=1,JF181,NA())</f>
        <v>#N/A</v>
      </c>
      <c r="JG189" s="396" t="e">
        <f>IF(MOD(COUNT($E$181:JG181),60)=1,JG181,NA())</f>
        <v>#N/A</v>
      </c>
      <c r="JH189" s="396" t="e">
        <f>IF(MOD(COUNT($E$181:JH181),60)=1,JH181,NA())</f>
        <v>#N/A</v>
      </c>
      <c r="JI189" s="396" t="e">
        <f>IF(MOD(COUNT($E$181:JI181),60)=1,JI181,NA())</f>
        <v>#N/A</v>
      </c>
      <c r="JJ189" s="396" t="e">
        <f>IF(MOD(COUNT($E$181:JJ181),60)=1,JJ181,NA())</f>
        <v>#N/A</v>
      </c>
      <c r="JK189" s="396" t="e">
        <f>IF(MOD(COUNT($E$181:JK181),60)=1,JK181,NA())</f>
        <v>#N/A</v>
      </c>
      <c r="JL189" s="396" t="e">
        <f>IF(MOD(COUNT($E$181:JL181),60)=1,JL181,NA())</f>
        <v>#N/A</v>
      </c>
      <c r="JM189" s="396" t="e">
        <f>IF(MOD(COUNT($E$181:JM181),60)=1,JM181,NA())</f>
        <v>#N/A</v>
      </c>
      <c r="JN189" s="396" t="e">
        <f>IF(MOD(COUNT($E$181:JN181),60)=1,JN181,NA())</f>
        <v>#N/A</v>
      </c>
      <c r="JO189" s="396" t="e">
        <f>IF(MOD(COUNT($E$181:JO181),60)=1,JO181,NA())</f>
        <v>#N/A</v>
      </c>
      <c r="JP189" s="396" t="e">
        <f>IF(MOD(COUNT($E$181:JP181),60)=1,JP181,NA())</f>
        <v>#N/A</v>
      </c>
      <c r="JQ189" s="396" t="e">
        <f>IF(MOD(COUNT($E$181:JQ181),60)=1,JQ181,NA())</f>
        <v>#N/A</v>
      </c>
      <c r="JR189" s="396" t="e">
        <f>IF(MOD(COUNT($E$181:JR181),60)=1,JR181,NA())</f>
        <v>#N/A</v>
      </c>
      <c r="JS189" s="396" t="e">
        <f>IF(MOD(COUNT($E$181:JS181),60)=1,JS181,NA())</f>
        <v>#N/A</v>
      </c>
      <c r="JT189" s="396" t="e">
        <f>IF(MOD(COUNT($E$181:JT181),60)=1,JT181,NA())</f>
        <v>#N/A</v>
      </c>
      <c r="JU189" s="396" t="e">
        <f>IF(MOD(COUNT($E$181:JU181),60)=1,JU181,NA())</f>
        <v>#N/A</v>
      </c>
      <c r="JV189" s="396" t="e">
        <f>IF(MOD(COUNT($E$181:JV181),60)=1,JV181,NA())</f>
        <v>#N/A</v>
      </c>
      <c r="JW189" s="396" t="e">
        <f>IF(MOD(COUNT($E$181:JW181),60)=1,JW181,NA())</f>
        <v>#N/A</v>
      </c>
      <c r="JX189" s="396" t="e">
        <f>IF(MOD(COUNT($E$181:JX181),60)=1,JX181,NA())</f>
        <v>#N/A</v>
      </c>
      <c r="JY189" s="396" t="e">
        <f>IF(MOD(COUNT($E$181:JY181),60)=1,JY181,NA())</f>
        <v>#N/A</v>
      </c>
      <c r="JZ189" s="396" t="e">
        <f>IF(MOD(COUNT($E$181:JZ181),60)=1,JZ181,NA())</f>
        <v>#N/A</v>
      </c>
      <c r="KA189" s="396" t="e">
        <f>IF(MOD(COUNT($E$181:KA181),60)=1,KA181,NA())</f>
        <v>#N/A</v>
      </c>
      <c r="KB189" s="396" t="e">
        <f>IF(MOD(COUNT($E$181:KB181),60)=1,KB181,NA())</f>
        <v>#N/A</v>
      </c>
      <c r="KC189" s="396" t="e">
        <f>IF(MOD(COUNT($E$181:KC181),60)=1,KC181,NA())</f>
        <v>#N/A</v>
      </c>
      <c r="KD189" s="396" t="e">
        <f>IF(MOD(COUNT($E$181:KD181),60)=1,KD181,NA())</f>
        <v>#N/A</v>
      </c>
      <c r="KE189" s="396" t="e">
        <f>IF(MOD(COUNT($E$181:KE181),60)=1,KE181,NA())</f>
        <v>#N/A</v>
      </c>
      <c r="KF189" s="396" t="e">
        <f>IF(MOD(COUNT($E$181:KF181),60)=1,KF181,NA())</f>
        <v>#N/A</v>
      </c>
      <c r="KG189" s="396" t="e">
        <f>IF(MOD(COUNT($E$181:KG181),60)=1,KG181,NA())</f>
        <v>#N/A</v>
      </c>
      <c r="KH189" s="396" t="e">
        <f>IF(MOD(COUNT($E$181:KH181),60)=1,KH181,NA())</f>
        <v>#N/A</v>
      </c>
      <c r="KI189" s="396" t="e">
        <f>IF(MOD(COUNT($E$181:KI181),60)=1,KI181,NA())</f>
        <v>#N/A</v>
      </c>
      <c r="KJ189" s="396" t="e">
        <f>IF(MOD(COUNT($E$181:KJ181),60)=1,KJ181,NA())</f>
        <v>#N/A</v>
      </c>
      <c r="KK189" s="396" t="e">
        <f>IF(MOD(COUNT($E$181:KK181),60)=1,KK181,NA())</f>
        <v>#N/A</v>
      </c>
      <c r="KL189" s="396" t="e">
        <f>IF(MOD(COUNT($E$181:KL181),60)=1,KL181,NA())</f>
        <v>#N/A</v>
      </c>
      <c r="KM189" s="396" t="e">
        <f>IF(MOD(COUNT($E$181:KM181),60)=1,KM181,NA())</f>
        <v>#N/A</v>
      </c>
      <c r="KN189" s="396" t="e">
        <f>IF(MOD(COUNT($E$181:KN181),60)=1,KN181,NA())</f>
        <v>#N/A</v>
      </c>
      <c r="KO189" s="396" t="e">
        <f>IF(MOD(COUNT($E$181:KO181),60)=1,KO181,NA())</f>
        <v>#N/A</v>
      </c>
      <c r="KP189" s="396" t="e">
        <f>IF(MOD(COUNT($E$181:KP181),60)=1,KP181,NA())</f>
        <v>#N/A</v>
      </c>
      <c r="KQ189" s="396" t="e">
        <f>IF(MOD(COUNT($E$181:KQ181),60)=1,KQ181,NA())</f>
        <v>#N/A</v>
      </c>
      <c r="KR189" s="396" t="e">
        <f>IF(MOD(COUNT($E$181:KR181),60)=1,KR181,NA())</f>
        <v>#N/A</v>
      </c>
      <c r="KS189" s="396" t="e">
        <f>IF(MOD(COUNT($E181:KS$186),60)=1,KS181,NA())</f>
        <v>#N/A</v>
      </c>
      <c r="KT189" s="396" t="e">
        <f>IF(MOD(COUNT($E$181:KT181),60)=1,KT181,NA())</f>
        <v>#N/A</v>
      </c>
      <c r="KU189" s="396" t="e">
        <f>IF(MOD(COUNT($E$181:KU181),60)=1,KU181,NA())</f>
        <v>#N/A</v>
      </c>
      <c r="KV189" s="396" t="e">
        <f>IF(MOD(COUNT($E$181:KV181),60)=1,KV181,NA())</f>
        <v>#N/A</v>
      </c>
      <c r="KW189" s="396" t="e">
        <f>IF(MOD(COUNT($E$181:KW181),60)=1,KW181,NA())</f>
        <v>#N/A</v>
      </c>
      <c r="KX189" s="396" t="e">
        <f>IF(MOD(COUNT($E$181:KX181),60)=1,KX181,NA())</f>
        <v>#N/A</v>
      </c>
      <c r="KY189" s="396" t="e">
        <f>IF(MOD(COUNT($E$181:KY181),60)=1,KY181,NA())</f>
        <v>#N/A</v>
      </c>
      <c r="KZ189" s="396" t="e">
        <f>IF(MOD(COUNT($E$181:KZ181),60)=1,KZ181,NA())</f>
        <v>#N/A</v>
      </c>
      <c r="LA189" s="396">
        <v>300675</v>
      </c>
    </row>
    <row r="190" spans="1:316" x14ac:dyDescent="0.3">
      <c r="B190" s="396" t="s">
        <v>1180</v>
      </c>
      <c r="E190" s="396">
        <f>IF(MOD(COUNT($E$182:E182),60)=1,E182,NA())</f>
        <v>140066</v>
      </c>
      <c r="F190" s="396" t="e">
        <f>IF(MOD(COUNT($E$182:F182),60)=1,F182,NA())</f>
        <v>#N/A</v>
      </c>
      <c r="G190" s="396" t="e">
        <f>IF(MOD(COUNT($E$182:G182),60)=1,G182,NA())</f>
        <v>#N/A</v>
      </c>
      <c r="H190" s="396" t="e">
        <f>IF(MOD(COUNT($E$182:H182),60)=1,H182,NA())</f>
        <v>#N/A</v>
      </c>
      <c r="I190" s="396" t="e">
        <f>IF(MOD(COUNT($E$182:I182),60)=1,I182,NA())</f>
        <v>#N/A</v>
      </c>
      <c r="J190" s="396" t="e">
        <f>IF(MOD(COUNT($E$182:J182),60)=1,J182,NA())</f>
        <v>#N/A</v>
      </c>
      <c r="K190" s="396" t="e">
        <f>IF(MOD(COUNT($E$182:K182),60)=1,K182,NA())</f>
        <v>#N/A</v>
      </c>
      <c r="L190" s="396" t="e">
        <f>IF(MOD(COUNT($E$182:L182),60)=1,L182,NA())</f>
        <v>#N/A</v>
      </c>
      <c r="M190" s="396" t="e">
        <f>IF(MOD(COUNT($E$182:M182),60)=1,M182,NA())</f>
        <v>#N/A</v>
      </c>
      <c r="N190" s="396" t="e">
        <f>IF(MOD(COUNT($E$182:N182),60)=1,N182,NA())</f>
        <v>#N/A</v>
      </c>
      <c r="O190" s="396" t="e">
        <f>IF(MOD(COUNT($E$182:O182),60)=1,O182,NA())</f>
        <v>#N/A</v>
      </c>
      <c r="P190" s="396" t="e">
        <f>IF(MOD(COUNT($E$182:P182),60)=1,P182,NA())</f>
        <v>#N/A</v>
      </c>
      <c r="Q190" s="396" t="e">
        <f>IF(MOD(COUNT($E$182:Q182),60)=1,Q182,NA())</f>
        <v>#N/A</v>
      </c>
      <c r="R190" s="396" t="e">
        <f>IF(MOD(COUNT($E$182:R182),60)=1,R182,NA())</f>
        <v>#N/A</v>
      </c>
      <c r="S190" s="396" t="e">
        <f>IF(MOD(COUNT($E$182:S182),60)=1,S182,NA())</f>
        <v>#N/A</v>
      </c>
      <c r="T190" s="396" t="e">
        <f>IF(MOD(COUNT($E$182:T182),60)=1,T182,NA())</f>
        <v>#N/A</v>
      </c>
      <c r="U190" s="396" t="e">
        <f>IF(MOD(COUNT($E$182:U182),60)=1,U182,NA())</f>
        <v>#N/A</v>
      </c>
      <c r="V190" s="396" t="e">
        <f>IF(MOD(COUNT($E$182:V182),60)=1,V182,NA())</f>
        <v>#N/A</v>
      </c>
      <c r="W190" s="396" t="e">
        <f>IF(MOD(COUNT($E$182:W182),60)=1,W182,NA())</f>
        <v>#N/A</v>
      </c>
      <c r="X190" s="396" t="e">
        <f>IF(MOD(COUNT($E$182:X182),60)=1,X182,NA())</f>
        <v>#N/A</v>
      </c>
      <c r="Y190" s="396" t="e">
        <f>IF(MOD(COUNT($E$182:Y182),60)=1,Y182,NA())</f>
        <v>#N/A</v>
      </c>
      <c r="Z190" s="396" t="e">
        <f>IF(MOD(COUNT($E$182:Z182),60)=1,Z182,NA())</f>
        <v>#N/A</v>
      </c>
      <c r="AA190" s="396" t="e">
        <f>IF(MOD(COUNT($E$182:AA182),60)=1,AA182,NA())</f>
        <v>#N/A</v>
      </c>
      <c r="AB190" s="396" t="e">
        <f>IF(MOD(COUNT($E$182:AB182),60)=1,AB182,NA())</f>
        <v>#N/A</v>
      </c>
      <c r="AC190" s="396" t="e">
        <f>IF(MOD(COUNT($E$182:AC182),60)=1,AC182,NA())</f>
        <v>#N/A</v>
      </c>
      <c r="AD190" s="396" t="e">
        <f>IF(MOD(COUNT($E$182:AD182),60)=1,AD182,NA())</f>
        <v>#N/A</v>
      </c>
      <c r="AE190" s="396" t="e">
        <f>IF(MOD(COUNT($E$182:AE182),60)=1,AE182,NA())</f>
        <v>#N/A</v>
      </c>
      <c r="AF190" s="396" t="e">
        <f>IF(MOD(COUNT($E$182:AF182),60)=1,AF182,NA())</f>
        <v>#N/A</v>
      </c>
      <c r="AG190" s="396" t="e">
        <f>IF(MOD(COUNT($E$182:AG182),60)=1,AG182,NA())</f>
        <v>#N/A</v>
      </c>
      <c r="AH190" s="396" t="e">
        <f>IF(MOD(COUNT($E$182:AH182),60)=1,AH182,NA())</f>
        <v>#N/A</v>
      </c>
      <c r="AI190" s="396" t="e">
        <f>IF(MOD(COUNT($E$182:AI182),60)=1,AI182,NA())</f>
        <v>#N/A</v>
      </c>
      <c r="AJ190" s="396" t="e">
        <f>IF(MOD(COUNT($E$182:AJ182),60)=1,AJ182,NA())</f>
        <v>#N/A</v>
      </c>
      <c r="AK190" s="396" t="e">
        <f>IF(MOD(COUNT($E$182:AK182),60)=1,AK182,NA())</f>
        <v>#N/A</v>
      </c>
      <c r="AL190" s="396" t="e">
        <f>IF(MOD(COUNT($E$182:AL182),60)=1,AL182,NA())</f>
        <v>#N/A</v>
      </c>
      <c r="AM190" s="396" t="e">
        <f>IF(MOD(COUNT($E$182:AM182),60)=1,AM182,NA())</f>
        <v>#N/A</v>
      </c>
      <c r="AN190" s="396" t="e">
        <f>IF(MOD(COUNT($E$182:AN182),60)=1,AN182,NA())</f>
        <v>#N/A</v>
      </c>
      <c r="AO190" s="396" t="e">
        <f>IF(MOD(COUNT($E$182:AO182),60)=1,AO182,NA())</f>
        <v>#N/A</v>
      </c>
      <c r="AP190" s="396" t="e">
        <f>IF(MOD(COUNT($E$182:AP182),60)=1,AP182,NA())</f>
        <v>#N/A</v>
      </c>
      <c r="AQ190" s="396" t="e">
        <f>IF(MOD(COUNT($E$182:AQ182),60)=1,AQ182,NA())</f>
        <v>#N/A</v>
      </c>
      <c r="AR190" s="396" t="e">
        <f>IF(MOD(COUNT($E$182:AR182),60)=1,AR182,NA())</f>
        <v>#N/A</v>
      </c>
      <c r="AS190" s="396" t="e">
        <f>IF(MOD(COUNT($E$182:AS182),60)=1,AS182,NA())</f>
        <v>#N/A</v>
      </c>
      <c r="AT190" s="396" t="e">
        <f>IF(MOD(COUNT($E$182:AT182),60)=1,AT182,NA())</f>
        <v>#N/A</v>
      </c>
      <c r="AU190" s="396" t="e">
        <f>IF(MOD(COUNT($E$182:AU182),60)=1,AU182,NA())</f>
        <v>#N/A</v>
      </c>
      <c r="AV190" s="396" t="e">
        <f>IF(MOD(COUNT($E$182:AV182),60)=1,AV182,NA())</f>
        <v>#N/A</v>
      </c>
      <c r="AW190" s="396" t="e">
        <f>IF(MOD(COUNT($E$182:AW182),60)=1,AW182,NA())</f>
        <v>#N/A</v>
      </c>
      <c r="AX190" s="396" t="e">
        <f>IF(MOD(COUNT($E$182:AX182),60)=1,AX182,NA())</f>
        <v>#N/A</v>
      </c>
      <c r="AY190" s="396" t="e">
        <f>IF(MOD(COUNT($E$182:AY182),60)=1,AY182,NA())</f>
        <v>#N/A</v>
      </c>
      <c r="AZ190" s="396" t="e">
        <f>IF(MOD(COUNT($E$182:AZ182),60)=1,AZ182,NA())</f>
        <v>#N/A</v>
      </c>
      <c r="BA190" s="396" t="e">
        <f>IF(MOD(COUNT($E$182:BA182),60)=1,BA182,NA())</f>
        <v>#N/A</v>
      </c>
      <c r="BB190" s="396" t="e">
        <f>IF(MOD(COUNT($E$182:BB182),60)=1,BB182,NA())</f>
        <v>#N/A</v>
      </c>
      <c r="BC190" s="396" t="e">
        <f>IF(MOD(COUNT($E$182:BC182),60)=1,BC182,NA())</f>
        <v>#N/A</v>
      </c>
      <c r="BD190" s="396" t="e">
        <f>IF(MOD(COUNT($E$182:BD182),60)=1,BD182,NA())</f>
        <v>#N/A</v>
      </c>
      <c r="BE190" s="396" t="e">
        <f>IF(MOD(COUNT($E$182:BE182),60)=1,BE182,NA())</f>
        <v>#N/A</v>
      </c>
      <c r="BF190" s="396" t="e">
        <f>IF(MOD(COUNT($E$182:BF182),60)=1,BF182,NA())</f>
        <v>#N/A</v>
      </c>
      <c r="BG190" s="396" t="e">
        <f>IF(MOD(COUNT($E$182:BG182),60)=1,BG182,NA())</f>
        <v>#N/A</v>
      </c>
      <c r="BH190" s="396" t="e">
        <f>IF(MOD(COUNT($E$182:BH182),60)=1,BH182,NA())</f>
        <v>#N/A</v>
      </c>
      <c r="BI190" s="396" t="e">
        <f>IF(MOD(COUNT($E$182:BI182),60)=1,BI182,NA())</f>
        <v>#N/A</v>
      </c>
      <c r="BJ190" s="396" t="e">
        <f>IF(MOD(COUNT($E$182:BJ182),60)=1,BJ182,NA())</f>
        <v>#N/A</v>
      </c>
      <c r="BK190" s="396" t="e">
        <f>IF(MOD(COUNT($E$182:BK182),60)=1,BK182,NA())</f>
        <v>#N/A</v>
      </c>
      <c r="BL190" s="396" t="e">
        <f>IF(MOD(COUNT($E$182:BL182),60)=1,BL182,NA())</f>
        <v>#N/A</v>
      </c>
      <c r="BM190" s="396">
        <f>IF(MOD(COUNT($E$182:BM182),60)=1,BM182,NA())</f>
        <v>186795</v>
      </c>
      <c r="BN190" s="396" t="e">
        <f>IF(MOD(COUNT($E$182:BN182),60)=1,BN182,NA())</f>
        <v>#N/A</v>
      </c>
      <c r="BO190" s="396" t="e">
        <f>IF(MOD(COUNT($E$182:BO182),60)=1,BO182,NA())</f>
        <v>#N/A</v>
      </c>
      <c r="BP190" s="396" t="e">
        <f>IF(MOD(COUNT($E$182:BP182),60)=1,BP182,NA())</f>
        <v>#N/A</v>
      </c>
      <c r="BQ190" s="396" t="e">
        <f>IF(MOD(COUNT($E$182:BQ182),60)=1,BQ182,NA())</f>
        <v>#N/A</v>
      </c>
      <c r="BR190" s="396" t="e">
        <f>IF(MOD(COUNT($E$182:BR182),60)=1,BR182,NA())</f>
        <v>#N/A</v>
      </c>
      <c r="BS190" s="396" t="e">
        <f>IF(MOD(COUNT($E$182:BS182),60)=1,BS182,NA())</f>
        <v>#N/A</v>
      </c>
      <c r="BT190" s="396" t="e">
        <f>IF(MOD(COUNT($E$182:BT182),60)=1,BT182,NA())</f>
        <v>#N/A</v>
      </c>
      <c r="BU190" s="396" t="e">
        <f>IF(MOD(COUNT($E$182:BU182),60)=1,BU182,NA())</f>
        <v>#N/A</v>
      </c>
      <c r="BV190" s="396" t="e">
        <f>IF(MOD(COUNT($E$182:BV182),60)=1,BV182,NA())</f>
        <v>#N/A</v>
      </c>
      <c r="BW190" s="396" t="e">
        <f>IF(MOD(COUNT($E$182:BW182),60)=1,BW182,NA())</f>
        <v>#N/A</v>
      </c>
      <c r="BX190" s="396" t="e">
        <f>IF(MOD(COUNT($E$182:BX182),60)=1,BX182,NA())</f>
        <v>#N/A</v>
      </c>
      <c r="BY190" s="396" t="e">
        <f>IF(MOD(COUNT($E$182:BY182),60)=1,BY182,NA())</f>
        <v>#N/A</v>
      </c>
      <c r="BZ190" s="396" t="e">
        <f>IF(MOD(COUNT($E$182:BZ182),60)=1,BZ182,NA())</f>
        <v>#N/A</v>
      </c>
      <c r="CA190" s="396" t="e">
        <f>IF(MOD(COUNT($E$182:CA182),60)=1,CA182,NA())</f>
        <v>#N/A</v>
      </c>
      <c r="CB190" s="396" t="e">
        <f>IF(MOD(COUNT($E$182:CB182),60)=1,CB182,NA())</f>
        <v>#N/A</v>
      </c>
      <c r="CC190" s="396" t="e">
        <f>IF(MOD(COUNT($E$182:CC182),60)=1,CC182,NA())</f>
        <v>#N/A</v>
      </c>
      <c r="CD190" s="396" t="e">
        <f>IF(MOD(COUNT($E$182:CD182),60)=1,CD182,NA())</f>
        <v>#N/A</v>
      </c>
      <c r="CE190" s="396" t="e">
        <f>IF(MOD(COUNT($E$182:CE182),60)=1,CE182,NA())</f>
        <v>#N/A</v>
      </c>
      <c r="CF190" s="396" t="e">
        <f>IF(MOD(COUNT($E$182:CF182),60)=1,CF182,NA())</f>
        <v>#N/A</v>
      </c>
      <c r="CG190" s="396" t="e">
        <f>IF(MOD(COUNT($E$182:CG182),60)=1,CG182,NA())</f>
        <v>#N/A</v>
      </c>
      <c r="CH190" s="396" t="e">
        <f>IF(MOD(COUNT($E$182:CH182),60)=1,CH182,NA())</f>
        <v>#N/A</v>
      </c>
      <c r="CI190" s="396" t="e">
        <f>IF(MOD(COUNT($E$182:CI182),60)=1,CI182,NA())</f>
        <v>#N/A</v>
      </c>
      <c r="CJ190" s="396" t="e">
        <f>IF(MOD(COUNT($E$182:CJ182),60)=1,CJ182,NA())</f>
        <v>#N/A</v>
      </c>
      <c r="CK190" s="396" t="e">
        <f>IF(MOD(COUNT($E$182:CK182),60)=1,CK182,NA())</f>
        <v>#N/A</v>
      </c>
      <c r="CL190" s="396" t="e">
        <f>IF(MOD(COUNT($E$182:CL182),60)=1,CL182,NA())</f>
        <v>#N/A</v>
      </c>
      <c r="CM190" s="396" t="e">
        <f>IF(MOD(COUNT($E$182:CM182),60)=1,CM182,NA())</f>
        <v>#N/A</v>
      </c>
      <c r="CN190" s="396" t="e">
        <f>IF(MOD(COUNT($E$182:CN182),60)=1,CN182,NA())</f>
        <v>#N/A</v>
      </c>
      <c r="CO190" s="396" t="e">
        <f>IF(MOD(COUNT($E$182:CO182),60)=1,CO182,NA())</f>
        <v>#N/A</v>
      </c>
      <c r="CP190" s="396" t="e">
        <f>IF(MOD(COUNT($E$182:CP182),60)=1,CP182,NA())</f>
        <v>#N/A</v>
      </c>
      <c r="CQ190" s="396" t="e">
        <f>IF(MOD(COUNT($E$182:CQ182),60)=1,CQ182,NA())</f>
        <v>#N/A</v>
      </c>
      <c r="CR190" s="396" t="e">
        <f>IF(MOD(COUNT($E$182:CR182),60)=1,CR182,NA())</f>
        <v>#N/A</v>
      </c>
      <c r="CS190" s="396" t="e">
        <f>IF(MOD(COUNT($E$182:CS182),60)=1,CS182,NA())</f>
        <v>#N/A</v>
      </c>
      <c r="CT190" s="396" t="e">
        <f>IF(MOD(COUNT($E$182:CT182),60)=1,CT182,NA())</f>
        <v>#N/A</v>
      </c>
      <c r="CU190" s="396" t="e">
        <f>IF(MOD(COUNT($E$182:CU182),60)=1,CU182,NA())</f>
        <v>#N/A</v>
      </c>
      <c r="CV190" s="396" t="e">
        <f>IF(MOD(COUNT($E$182:CV182),60)=1,CV182,NA())</f>
        <v>#N/A</v>
      </c>
      <c r="CW190" s="396" t="e">
        <f>IF(MOD(COUNT($E$182:CW182),60)=1,CW182,NA())</f>
        <v>#N/A</v>
      </c>
      <c r="CX190" s="396" t="e">
        <f>IF(MOD(COUNT($E$182:CX182),60)=1,CX182,NA())</f>
        <v>#N/A</v>
      </c>
      <c r="CY190" s="396" t="e">
        <f>IF(MOD(COUNT($E$182:CY182),60)=1,CY182,NA())</f>
        <v>#N/A</v>
      </c>
      <c r="CZ190" s="396" t="e">
        <f>IF(MOD(COUNT($E$182:CZ182),60)=1,CZ182,NA())</f>
        <v>#N/A</v>
      </c>
      <c r="DA190" s="396" t="e">
        <f>IF(MOD(COUNT($E$182:DA182),60)=1,DA182,NA())</f>
        <v>#N/A</v>
      </c>
      <c r="DB190" s="396" t="e">
        <f>IF(MOD(COUNT($E$182:DB182),60)=1,DB182,NA())</f>
        <v>#N/A</v>
      </c>
      <c r="DC190" s="396" t="e">
        <f>IF(MOD(COUNT($E$182:DC182),60)=1,DC182,NA())</f>
        <v>#N/A</v>
      </c>
      <c r="DD190" s="396" t="e">
        <f>IF(MOD(COUNT($E$182:DD182),60)=1,DD182,NA())</f>
        <v>#N/A</v>
      </c>
      <c r="DE190" s="396" t="e">
        <f>IF(MOD(COUNT($E$182:DE182),60)=1,DE182,NA())</f>
        <v>#N/A</v>
      </c>
      <c r="DF190" s="396" t="e">
        <f>IF(MOD(COUNT($E$182:DF182),60)=1,DF182,NA())</f>
        <v>#N/A</v>
      </c>
      <c r="DG190" s="396" t="e">
        <f>IF(MOD(COUNT($E$182:DG182),60)=1,DG182,NA())</f>
        <v>#N/A</v>
      </c>
      <c r="DH190" s="396" t="e">
        <f>IF(MOD(COUNT($E$182:DH182),60)=1,DH182,NA())</f>
        <v>#N/A</v>
      </c>
      <c r="DI190" s="396" t="e">
        <f>IF(MOD(COUNT($E$182:DI182),60)=1,DI182,NA())</f>
        <v>#N/A</v>
      </c>
      <c r="DJ190" s="396" t="e">
        <f>IF(MOD(COUNT($E$182:DJ182),60)=1,DJ182,NA())</f>
        <v>#N/A</v>
      </c>
      <c r="DK190" s="396" t="e">
        <f>IF(MOD(COUNT($E$182:DK182),60)=1,DK182,NA())</f>
        <v>#N/A</v>
      </c>
      <c r="DL190" s="396" t="e">
        <f>IF(MOD(COUNT($E$182:DL182),60)=1,DL182,NA())</f>
        <v>#N/A</v>
      </c>
      <c r="DM190" s="396" t="e">
        <f>IF(MOD(COUNT($E$182:DM182),60)=1,DM182,NA())</f>
        <v>#N/A</v>
      </c>
      <c r="DN190" s="396" t="e">
        <f>IF(MOD(COUNT($E$182:DN182),60)=1,DN182,NA())</f>
        <v>#N/A</v>
      </c>
      <c r="DO190" s="396" t="e">
        <f>IF(MOD(COUNT($E$182:DO182),60)=1,DO182,NA())</f>
        <v>#N/A</v>
      </c>
      <c r="DP190" s="396" t="e">
        <f>IF(MOD(COUNT($E$182:DP182),60)=1,DP182,NA())</f>
        <v>#N/A</v>
      </c>
      <c r="DQ190" s="396" t="e">
        <f>IF(MOD(COUNT($E$182:DQ182),60)=1,DQ182,NA())</f>
        <v>#N/A</v>
      </c>
      <c r="DR190" s="396" t="e">
        <f>IF(MOD(COUNT($E$182:DR182),60)=1,DR182,NA())</f>
        <v>#N/A</v>
      </c>
      <c r="DS190" s="396" t="e">
        <f>IF(MOD(COUNT($E$182:DS182),60)=1,DS182,NA())</f>
        <v>#N/A</v>
      </c>
      <c r="DT190" s="396" t="e">
        <f>IF(MOD(COUNT($E$182:DT182),60)=1,DT182,NA())</f>
        <v>#N/A</v>
      </c>
      <c r="DU190" s="396">
        <f>IF(MOD(COUNT($E$182:DU182),60)=1,DU182,NA())</f>
        <v>440994</v>
      </c>
      <c r="DV190" s="396" t="e">
        <f>IF(MOD(COUNT($E$182:DV182),60)=1,DV182,NA())</f>
        <v>#N/A</v>
      </c>
      <c r="DW190" s="396" t="e">
        <f>IF(MOD(COUNT($E$182:DW182),60)=1,DW182,NA())</f>
        <v>#N/A</v>
      </c>
      <c r="DX190" s="396" t="e">
        <f>IF(MOD(COUNT($E$182:DX182),60)=1,DX182,NA())</f>
        <v>#N/A</v>
      </c>
      <c r="DY190" s="396" t="e">
        <f>IF(MOD(COUNT($E$182:DY182),60)=1,DY182,NA())</f>
        <v>#N/A</v>
      </c>
      <c r="DZ190" s="396" t="e">
        <f>IF(MOD(COUNT($E$182:DZ182),60)=1,DZ182,NA())</f>
        <v>#N/A</v>
      </c>
      <c r="EA190" s="396" t="e">
        <f>IF(MOD(COUNT($E$182:EA182),60)=1,EA182,NA())</f>
        <v>#N/A</v>
      </c>
      <c r="EB190" s="396" t="e">
        <f>IF(MOD(COUNT($E$182:EB182),60)=1,EB182,NA())</f>
        <v>#N/A</v>
      </c>
      <c r="EC190" s="396" t="e">
        <f>IF(MOD(COUNT($E$182:EC182),60)=1,EC182,NA())</f>
        <v>#N/A</v>
      </c>
      <c r="ED190" s="396" t="e">
        <f>IF(MOD(COUNT($E$182:ED182),60)=1,ED182,NA())</f>
        <v>#N/A</v>
      </c>
      <c r="EE190" s="396" t="e">
        <f>IF(MOD(COUNT($E$182:EE182),60)=1,EE182,NA())</f>
        <v>#N/A</v>
      </c>
      <c r="EF190" s="396" t="e">
        <f>IF(MOD(COUNT($E$182:EF182),60)=1,EF182,NA())</f>
        <v>#N/A</v>
      </c>
      <c r="EG190" s="396" t="e">
        <f>IF(MOD(COUNT($E$182:EG182),60)=1,EG182,NA())</f>
        <v>#N/A</v>
      </c>
      <c r="EH190" s="396" t="e">
        <f>IF(MOD(COUNT($E$182:EH182),60)=1,EH182,NA())</f>
        <v>#N/A</v>
      </c>
      <c r="EI190" s="396" t="e">
        <f>IF(MOD(COUNT($E$182:EI182),60)=1,EI182,NA())</f>
        <v>#N/A</v>
      </c>
      <c r="EJ190" s="396" t="e">
        <f>IF(MOD(COUNT($E$182:EJ182),60)=1,EJ182,NA())</f>
        <v>#N/A</v>
      </c>
      <c r="EK190" s="396" t="e">
        <f>IF(MOD(COUNT($E$182:EK182),60)=1,EK182,NA())</f>
        <v>#N/A</v>
      </c>
      <c r="EL190" s="396" t="e">
        <f>IF(MOD(COUNT($E$182:EL182),60)=1,EL182,NA())</f>
        <v>#N/A</v>
      </c>
      <c r="EM190" s="396" t="e">
        <f>IF(MOD(COUNT($E$182:EM182),60)=1,EM182,NA())</f>
        <v>#N/A</v>
      </c>
      <c r="EN190" s="396" t="e">
        <f>IF(MOD(COUNT($E$182:EN182),60)=1,EN182,NA())</f>
        <v>#N/A</v>
      </c>
      <c r="EO190" s="396" t="e">
        <f>IF(MOD(COUNT($E$182:EO182),60)=1,EO182,NA())</f>
        <v>#N/A</v>
      </c>
      <c r="EP190" s="396" t="e">
        <f>IF(MOD(COUNT($E$182:EP182),60)=1,EP182,NA())</f>
        <v>#N/A</v>
      </c>
      <c r="EQ190" s="396" t="e">
        <f>IF(MOD(COUNT($E$182:EQ182),60)=1,EQ182,NA())</f>
        <v>#N/A</v>
      </c>
      <c r="ER190" s="396" t="e">
        <f>IF(MOD(COUNT($E$182:ER182),60)=1,ER182,NA())</f>
        <v>#N/A</v>
      </c>
      <c r="ES190" s="396" t="e">
        <f>IF(MOD(COUNT($E$182:ES182),60)=1,ES182,NA())</f>
        <v>#N/A</v>
      </c>
      <c r="ET190" s="396" t="e">
        <f>IF(MOD(COUNT($E$182:ET182),60)=1,ET182,NA())</f>
        <v>#N/A</v>
      </c>
      <c r="EU190" s="396" t="e">
        <f>IF(MOD(COUNT($E$182:EU182),60)=1,EU182,NA())</f>
        <v>#N/A</v>
      </c>
      <c r="EV190" s="396" t="e">
        <f>IF(MOD(COUNT($E$182:EV182),60)=1,EV182,NA())</f>
        <v>#N/A</v>
      </c>
      <c r="EW190" s="396" t="e">
        <f>IF(MOD(COUNT($E$182:EW182),60)=1,EW182,NA())</f>
        <v>#N/A</v>
      </c>
      <c r="EX190" s="396" t="e">
        <f>IF(MOD(COUNT($E$182:EX182),60)=1,EX182,NA())</f>
        <v>#N/A</v>
      </c>
      <c r="EY190" s="396" t="e">
        <f>IF(MOD(COUNT($E$182:EY182),60)=1,EY182,NA())</f>
        <v>#N/A</v>
      </c>
      <c r="EZ190" s="396" t="e">
        <f>IF(MOD(COUNT($E$182:EZ182),60)=1,EZ182,NA())</f>
        <v>#N/A</v>
      </c>
      <c r="FA190" s="396" t="e">
        <f>IF(MOD(COUNT($E$182:FA182),60)=1,FA182,NA())</f>
        <v>#N/A</v>
      </c>
      <c r="FB190" s="396" t="e">
        <f>IF(MOD(COUNT($E$182:FB182),60)=1,FB182,NA())</f>
        <v>#N/A</v>
      </c>
      <c r="FC190" s="396" t="e">
        <f>IF(MOD(COUNT($E$182:FC182),60)=1,FC182,NA())</f>
        <v>#N/A</v>
      </c>
      <c r="FD190" s="396" t="e">
        <f>IF(MOD(COUNT($E$182:FD182),60)=1,FD182,NA())</f>
        <v>#N/A</v>
      </c>
      <c r="FE190" s="396" t="e">
        <f>IF(MOD(COUNT($E$182:FE182),60)=1,FE182,NA())</f>
        <v>#N/A</v>
      </c>
      <c r="FF190" s="396" t="e">
        <f>IF(MOD(COUNT($E$182:FF182),60)=1,FF182,NA())</f>
        <v>#N/A</v>
      </c>
      <c r="FG190" s="396" t="e">
        <f>IF(MOD(COUNT($E$182:FG182),60)=1,FG182,NA())</f>
        <v>#N/A</v>
      </c>
      <c r="FH190" s="396" t="e">
        <f>IF(MOD(COUNT($E$182:FH182),60)=1,FH182,NA())</f>
        <v>#N/A</v>
      </c>
      <c r="FI190" s="396" t="e">
        <f>IF(MOD(COUNT($E$182:FI182),60)=1,FI182,NA())</f>
        <v>#N/A</v>
      </c>
      <c r="FJ190" s="396" t="e">
        <f>IF(MOD(COUNT($E$182:FJ182),60)=1,FJ182,NA())</f>
        <v>#N/A</v>
      </c>
      <c r="FK190" s="396" t="e">
        <f>IF(MOD(COUNT($E$182:FK182),60)=1,FK182,NA())</f>
        <v>#N/A</v>
      </c>
      <c r="FL190" s="396" t="e">
        <f>IF(MOD(COUNT($E$182:FL182),60)=1,FL182,NA())</f>
        <v>#N/A</v>
      </c>
      <c r="FM190" s="396" t="e">
        <f>IF(MOD(COUNT($E$182:FM182),60)=1,FM182,NA())</f>
        <v>#N/A</v>
      </c>
      <c r="FN190" s="396" t="e">
        <f>IF(MOD(COUNT($E$182:FN182),60)=1,FN182,NA())</f>
        <v>#N/A</v>
      </c>
      <c r="FO190" s="396" t="e">
        <f>IF(MOD(COUNT($E$182:FO182),60)=1,FO182,NA())</f>
        <v>#N/A</v>
      </c>
      <c r="FP190" s="396" t="e">
        <f>IF(MOD(COUNT($E$182:FP182),60)=1,FP182,NA())</f>
        <v>#N/A</v>
      </c>
      <c r="FQ190" s="396" t="e">
        <f>IF(MOD(COUNT($E$182:FQ182),60)=1,FQ182,NA())</f>
        <v>#N/A</v>
      </c>
      <c r="FR190" s="396" t="e">
        <f>IF(MOD(COUNT($E$182:FR182),60)=1,FR182,NA())</f>
        <v>#N/A</v>
      </c>
      <c r="FS190" s="396" t="e">
        <f>IF(MOD(COUNT($E$182:FS182),60)=1,FS182,NA())</f>
        <v>#N/A</v>
      </c>
      <c r="FT190" s="396" t="e">
        <f>IF(MOD(COUNT($E$182:FT182),60)=1,FT182,NA())</f>
        <v>#N/A</v>
      </c>
      <c r="FU190" s="396" t="e">
        <f>IF(MOD(COUNT($E$182:FU182),60)=1,FU182,NA())</f>
        <v>#N/A</v>
      </c>
      <c r="FV190" s="396" t="e">
        <f>IF(MOD(COUNT($E$182:FV182),60)=1,FV182,NA())</f>
        <v>#N/A</v>
      </c>
      <c r="FW190" s="396" t="e">
        <f>IF(MOD(COUNT($E$182:FW182),60)=1,FW182,NA())</f>
        <v>#N/A</v>
      </c>
      <c r="FX190" s="396" t="e">
        <f>IF(MOD(COUNT($E$182:FX182),60)=1,FX182,NA())</f>
        <v>#N/A</v>
      </c>
      <c r="FY190" s="396" t="e">
        <f>IF(MOD(COUNT($E$182:FY182),60)=1,FY182,NA())</f>
        <v>#N/A</v>
      </c>
      <c r="FZ190" s="396" t="e">
        <f>IF(MOD(COUNT($E$182:FZ182),60)=1,FZ182,NA())</f>
        <v>#N/A</v>
      </c>
      <c r="GA190" s="396" t="e">
        <f>IF(MOD(COUNT($E$182:GA182),60)=1,GA182,NA())</f>
        <v>#N/A</v>
      </c>
      <c r="GB190" s="396" t="e">
        <f>IF(MOD(COUNT($E$182:GB182),60)=1,GB182,NA())</f>
        <v>#N/A</v>
      </c>
      <c r="GC190" s="396">
        <f>IF(MOD(COUNT($E$182:GC182),60)=1,GC182,NA())</f>
        <v>174190</v>
      </c>
      <c r="GD190" s="396" t="e">
        <f>IF(MOD(COUNT($E$182:GD182),60)=1,GD182,NA())</f>
        <v>#N/A</v>
      </c>
      <c r="GE190" s="396" t="e">
        <f>IF(MOD(COUNT($E$182:GE182),60)=1,GE182,NA())</f>
        <v>#N/A</v>
      </c>
      <c r="GF190" s="396" t="e">
        <f>IF(MOD(COUNT($E$182:GF182),60)=1,GF182,NA())</f>
        <v>#N/A</v>
      </c>
      <c r="GG190" s="396" t="e">
        <f>IF(MOD(COUNT($E$182:GG182),60)=1,GG182,NA())</f>
        <v>#N/A</v>
      </c>
      <c r="GH190" s="396" t="e">
        <f>IF(MOD(COUNT($E$182:GH182),60)=1,GH182,NA())</f>
        <v>#N/A</v>
      </c>
      <c r="GI190" s="396" t="e">
        <f>IF(MOD(COUNT($E$182:GI182),60)=1,GI182,NA())</f>
        <v>#N/A</v>
      </c>
      <c r="GJ190" s="396" t="e">
        <f>IF(MOD(COUNT($E$182:GJ182),60)=1,GJ182,NA())</f>
        <v>#N/A</v>
      </c>
      <c r="GK190" s="396" t="e">
        <f>IF(MOD(COUNT($E$182:GK182),60)=1,GK182,NA())</f>
        <v>#N/A</v>
      </c>
      <c r="GL190" s="396" t="e">
        <f>IF(MOD(COUNT($E$182:GL182),60)=1,GL182,NA())</f>
        <v>#N/A</v>
      </c>
      <c r="GM190" s="396" t="e">
        <f>IF(MOD(COUNT($E$182:GM182),60)=1,GM182,NA())</f>
        <v>#N/A</v>
      </c>
      <c r="GN190" s="396" t="e">
        <f>IF(MOD(COUNT($E$182:GN182),60)=1,GN182,NA())</f>
        <v>#N/A</v>
      </c>
      <c r="GO190" s="396" t="e">
        <f>IF(MOD(COUNT($E$182:GO182),60)=1,GO182,NA())</f>
        <v>#N/A</v>
      </c>
      <c r="GP190" s="396" t="e">
        <f>IF(MOD(COUNT($E$182:GP182),60)=1,GP182,NA())</f>
        <v>#N/A</v>
      </c>
      <c r="GQ190" s="396" t="e">
        <f>IF(MOD(COUNT($E$182:GQ182),60)=1,GQ182,NA())</f>
        <v>#N/A</v>
      </c>
      <c r="GR190" s="396" t="e">
        <f>IF(MOD(COUNT($E$182:GR182),60)=1,GR182,NA())</f>
        <v>#N/A</v>
      </c>
      <c r="GS190" s="396" t="e">
        <f>IF(MOD(COUNT($E$182:GS182),60)=1,GS182,NA())</f>
        <v>#N/A</v>
      </c>
      <c r="GT190" s="396" t="e">
        <f>IF(MOD(COUNT($E$182:GT182),60)=1,GT182,NA())</f>
        <v>#N/A</v>
      </c>
      <c r="GU190" s="396" t="e">
        <f>IF(MOD(COUNT($E$182:GU182),60)=1,GU182,NA())</f>
        <v>#N/A</v>
      </c>
      <c r="GV190" s="396" t="e">
        <f>IF(MOD(COUNT($E$182:GV182),60)=1,GV182,NA())</f>
        <v>#N/A</v>
      </c>
      <c r="GW190" s="396" t="e">
        <f>IF(MOD(COUNT($E$182:GW182),60)=1,GW182,NA())</f>
        <v>#N/A</v>
      </c>
      <c r="GX190" s="396" t="e">
        <f>IF(MOD(COUNT($E$182:GX182),60)=1,GX182,NA())</f>
        <v>#N/A</v>
      </c>
      <c r="GY190" s="396" t="e">
        <f>IF(MOD(COUNT($E$182:GY182),60)=1,GY182,NA())</f>
        <v>#N/A</v>
      </c>
      <c r="GZ190" s="396" t="e">
        <f>IF(MOD(COUNT($E$182:GZ182),60)=1,GZ182,NA())</f>
        <v>#N/A</v>
      </c>
      <c r="HA190" s="396" t="e">
        <f>IF(MOD(COUNT($E$182:HA182),60)=1,HA182,NA())</f>
        <v>#N/A</v>
      </c>
      <c r="HB190" s="396" t="e">
        <f>IF(MOD(COUNT($E$182:HB182),60)=1,HB182,NA())</f>
        <v>#N/A</v>
      </c>
      <c r="HC190" s="396" t="e">
        <f>IF(MOD(COUNT($E$182:HC182),60)=1,HC182,NA())</f>
        <v>#N/A</v>
      </c>
      <c r="HD190" s="396" t="e">
        <f>IF(MOD(COUNT($E$182:HD182),60)=1,HD182,NA())</f>
        <v>#N/A</v>
      </c>
      <c r="HE190" s="396" t="e">
        <f>IF(MOD(COUNT($E$182:HE182),60)=1,HE182,NA())</f>
        <v>#N/A</v>
      </c>
      <c r="HF190" s="396" t="e">
        <f>IF(MOD(COUNT($E$182:HF182),60)=1,HF182,NA())</f>
        <v>#N/A</v>
      </c>
      <c r="HG190" s="396" t="e">
        <f>IF(MOD(COUNT($E$182:HG182),60)=1,HG182,NA())</f>
        <v>#N/A</v>
      </c>
      <c r="HH190" s="396" t="e">
        <f>IF(MOD(COUNT($E$182:HH182),60)=1,HH182,NA())</f>
        <v>#N/A</v>
      </c>
      <c r="HI190" s="396" t="e">
        <f>IF(MOD(COUNT($E$182:HI182),60)=1,HI182,NA())</f>
        <v>#N/A</v>
      </c>
      <c r="HJ190" s="396" t="e">
        <f>IF(MOD(COUNT($E$182:HJ182),60)=1,HJ182,NA())</f>
        <v>#N/A</v>
      </c>
      <c r="HK190" s="396" t="e">
        <f>IF(MOD(COUNT($E$182:HK182),60)=1,HK182,NA())</f>
        <v>#N/A</v>
      </c>
      <c r="HL190" s="396" t="e">
        <f>IF(MOD(COUNT($E$182:HL182),60)=1,HL182,NA())</f>
        <v>#N/A</v>
      </c>
      <c r="HM190" s="396" t="e">
        <f>IF(MOD(COUNT($E$182:HM182),60)=1,HM182,NA())</f>
        <v>#N/A</v>
      </c>
      <c r="HN190" s="396" t="e">
        <f>IF(MOD(COUNT($E$182:HN182),60)=1,HN182,NA())</f>
        <v>#N/A</v>
      </c>
      <c r="HO190" s="396" t="e">
        <f>IF(MOD(COUNT($E$182:HO182),60)=1,HO182,NA())</f>
        <v>#N/A</v>
      </c>
      <c r="HP190" s="396" t="e">
        <f>IF(MOD(COUNT($E$182:HP182),60)=1,HP182,NA())</f>
        <v>#N/A</v>
      </c>
      <c r="HQ190" s="396" t="e">
        <f>IF(MOD(COUNT($E$182:HQ182),60)=1,HQ182,NA())</f>
        <v>#N/A</v>
      </c>
      <c r="HR190" s="396" t="e">
        <f>IF(MOD(COUNT($E$182:HR182),60)=1,HR182,NA())</f>
        <v>#N/A</v>
      </c>
      <c r="HS190" s="396" t="e">
        <f>IF(MOD(COUNT($E$182:HS182),60)=1,HS182,NA())</f>
        <v>#N/A</v>
      </c>
      <c r="HT190" s="396" t="e">
        <f>IF(MOD(COUNT($E$182:HT182),60)=1,HT182,NA())</f>
        <v>#N/A</v>
      </c>
      <c r="HU190" s="396" t="e">
        <f>IF(MOD(COUNT($E$182:HU182),60)=1,HU182,NA())</f>
        <v>#N/A</v>
      </c>
      <c r="HV190" s="396" t="e">
        <f>IF(MOD(COUNT($E$182:HV182),60)=1,HV182,NA())</f>
        <v>#N/A</v>
      </c>
      <c r="HW190" s="396" t="e">
        <f>IF(MOD(COUNT($E$182:HW182),60)=1,HW182,NA())</f>
        <v>#N/A</v>
      </c>
      <c r="HX190" s="396" t="e">
        <f>IF(MOD(COUNT($E$182:HX182),60)=1,HX182,NA())</f>
        <v>#N/A</v>
      </c>
      <c r="HY190" s="396" t="e">
        <f>IF(MOD(COUNT($E$182:HY182),60)=1,HY182,NA())</f>
        <v>#N/A</v>
      </c>
      <c r="HZ190" s="396" t="e">
        <f>IF(MOD(COUNT($E$182:HZ182),60)=1,HZ182,NA())</f>
        <v>#N/A</v>
      </c>
      <c r="IA190" s="396" t="e">
        <f>IF(MOD(COUNT($E$182:IA182),60)=1,IA182,NA())</f>
        <v>#N/A</v>
      </c>
      <c r="IB190" s="396" t="e">
        <f>IF(MOD(COUNT($E$182:IB182),60)=1,IB182,NA())</f>
        <v>#N/A</v>
      </c>
      <c r="IC190" s="396" t="e">
        <f>IF(MOD(COUNT($E$182:IC182),60)=1,IC182,NA())</f>
        <v>#N/A</v>
      </c>
      <c r="ID190" s="396" t="e">
        <f>IF(MOD(COUNT($E$182:ID182),60)=1,ID182,NA())</f>
        <v>#N/A</v>
      </c>
      <c r="IE190" s="396" t="e">
        <f>IF(MOD(COUNT($E$182:IE182),60)=1,IE182,NA())</f>
        <v>#N/A</v>
      </c>
      <c r="IF190" s="396" t="e">
        <f>IF(MOD(COUNT($E$182:IF182),60)=1,IF182,NA())</f>
        <v>#N/A</v>
      </c>
      <c r="IG190" s="396" t="e">
        <f>IF(MOD(COUNT($E$182:IG182),60)=1,IG182,NA())</f>
        <v>#N/A</v>
      </c>
      <c r="IH190" s="396" t="e">
        <f>IF(MOD(COUNT($E$182:IH182),60)=1,IH182,NA())</f>
        <v>#N/A</v>
      </c>
      <c r="II190" s="396" t="e">
        <f>IF(MOD(COUNT($E$182:II182),60)=1,II182,NA())</f>
        <v>#N/A</v>
      </c>
      <c r="IJ190" s="396" t="e">
        <f>IF(MOD(COUNT($E$182:IJ182),60)=1,IJ182,NA())</f>
        <v>#N/A</v>
      </c>
      <c r="IK190" s="396">
        <f>IF(MOD(COUNT($E$182:IK182),60)=1,IK182,NA())</f>
        <v>283442</v>
      </c>
      <c r="IL190" s="396" t="e">
        <f>IF(MOD(COUNT($E$182:IL182),60)=1,IL182,NA())</f>
        <v>#N/A</v>
      </c>
      <c r="IM190" s="396" t="e">
        <f>IF(MOD(COUNT($E$182:IM182),60)=1,IM182,NA())</f>
        <v>#N/A</v>
      </c>
      <c r="IN190" s="396" t="e">
        <f>IF(MOD(COUNT($E$182:IN182),60)=1,IN182,NA())</f>
        <v>#N/A</v>
      </c>
      <c r="IO190" s="396" t="e">
        <f>IF(MOD(COUNT($E$182:IO182),60)=1,IO182,NA())</f>
        <v>#N/A</v>
      </c>
      <c r="IP190" s="396" t="e">
        <f>IF(MOD(COUNT($E$182:IP182),60)=1,IP182,NA())</f>
        <v>#N/A</v>
      </c>
      <c r="IQ190" s="396" t="e">
        <f>IF(MOD(COUNT($E$182:IQ182),60)=1,IQ182,NA())</f>
        <v>#N/A</v>
      </c>
      <c r="IR190" s="396" t="e">
        <f>IF(MOD(COUNT($E$182:IR182),60)=1,IR182,NA())</f>
        <v>#N/A</v>
      </c>
      <c r="IS190" s="396" t="e">
        <f>IF(MOD(COUNT($E$182:IS182),60)=1,IS182,NA())</f>
        <v>#N/A</v>
      </c>
      <c r="IT190" s="396" t="e">
        <f>IF(MOD(COUNT($E$182:IT182),60)=1,IT182,NA())</f>
        <v>#N/A</v>
      </c>
      <c r="IU190" s="396" t="e">
        <f>IF(MOD(COUNT($E$182:IU182),60)=1,IU182,NA())</f>
        <v>#N/A</v>
      </c>
      <c r="IV190" s="396" t="e">
        <f>IF(MOD(COUNT($E$182:IV182),60)=1,IV182,NA())</f>
        <v>#N/A</v>
      </c>
      <c r="IW190" s="396" t="e">
        <f>IF(MOD(COUNT($E$182:IW182),60)=1,IW182,NA())</f>
        <v>#N/A</v>
      </c>
      <c r="IX190" s="396" t="e">
        <f>IF(MOD(COUNT($E$182:IX182),60)=1,IX182,NA())</f>
        <v>#N/A</v>
      </c>
      <c r="IY190" s="396" t="e">
        <f>IF(MOD(COUNT($E$182:IY182),60)=1,IY182,NA())</f>
        <v>#N/A</v>
      </c>
      <c r="IZ190" s="396" t="e">
        <f>IF(MOD(COUNT($E$182:IZ182),60)=1,IZ182,NA())</f>
        <v>#N/A</v>
      </c>
      <c r="JA190" s="396" t="e">
        <f>IF(MOD(COUNT($E$182:JA182),60)=1,JA182,NA())</f>
        <v>#N/A</v>
      </c>
      <c r="JB190" s="396" t="e">
        <f>IF(MOD(COUNT($E$182:JB182),60)=1,JB182,NA())</f>
        <v>#N/A</v>
      </c>
      <c r="JC190" s="396" t="e">
        <f>IF(MOD(COUNT($E$182:JC182),60)=1,JC182,NA())</f>
        <v>#N/A</v>
      </c>
      <c r="JD190" s="396" t="e">
        <f>IF(MOD(COUNT($E$182:JD182),60)=1,JD182,NA())</f>
        <v>#N/A</v>
      </c>
      <c r="JE190" s="396" t="e">
        <f>IF(MOD(COUNT($E$182:JE182),60)=1,JE182,NA())</f>
        <v>#N/A</v>
      </c>
      <c r="JF190" s="396" t="e">
        <f>IF(MOD(COUNT($E$182:JF182),60)=1,JF182,NA())</f>
        <v>#N/A</v>
      </c>
      <c r="JG190" s="396" t="e">
        <f>IF(MOD(COUNT($E$182:JG182),60)=1,JG182,NA())</f>
        <v>#N/A</v>
      </c>
      <c r="JH190" s="396" t="e">
        <f>IF(MOD(COUNT($E$182:JH182),60)=1,JH182,NA())</f>
        <v>#N/A</v>
      </c>
      <c r="JI190" s="396" t="e">
        <f>IF(MOD(COUNT($E$182:JI182),60)=1,JI182,NA())</f>
        <v>#N/A</v>
      </c>
      <c r="JJ190" s="396" t="e">
        <f>IF(MOD(COUNT($E$182:JJ182),60)=1,JJ182,NA())</f>
        <v>#N/A</v>
      </c>
      <c r="JK190" s="396" t="e">
        <f>IF(MOD(COUNT($E$182:JK182),60)=1,JK182,NA())</f>
        <v>#N/A</v>
      </c>
      <c r="JL190" s="396" t="e">
        <f>IF(MOD(COUNT($E$182:JL182),60)=1,JL182,NA())</f>
        <v>#N/A</v>
      </c>
      <c r="JM190" s="396" t="e">
        <f>IF(MOD(COUNT($E$182:JM182),60)=1,JM182,NA())</f>
        <v>#N/A</v>
      </c>
      <c r="JN190" s="396" t="e">
        <f>IF(MOD(COUNT($E$182:JN182),60)=1,JN182,NA())</f>
        <v>#N/A</v>
      </c>
      <c r="JO190" s="396" t="e">
        <f>IF(MOD(COUNT($E$182:JO182),60)=1,JO182,NA())</f>
        <v>#N/A</v>
      </c>
      <c r="JP190" s="396" t="e">
        <f>IF(MOD(COUNT($E$182:JP182),60)=1,JP182,NA())</f>
        <v>#N/A</v>
      </c>
      <c r="JQ190" s="396" t="e">
        <f>IF(MOD(COUNT($E$182:JQ182),60)=1,JQ182,NA())</f>
        <v>#N/A</v>
      </c>
      <c r="JR190" s="396" t="e">
        <f>IF(MOD(COUNT($E$182:JR182),60)=1,JR182,NA())</f>
        <v>#N/A</v>
      </c>
      <c r="JS190" s="396" t="e">
        <f>IF(MOD(COUNT($E$182:JS182),60)=1,JS182,NA())</f>
        <v>#N/A</v>
      </c>
      <c r="JT190" s="396" t="e">
        <f>IF(MOD(COUNT($E$182:JT182),60)=1,JT182,NA())</f>
        <v>#N/A</v>
      </c>
      <c r="JU190" s="396" t="e">
        <f>IF(MOD(COUNT($E$182:JU182),60)=1,JU182,NA())</f>
        <v>#N/A</v>
      </c>
      <c r="JV190" s="396" t="e">
        <f>IF(MOD(COUNT($E$182:JV182),60)=1,JV182,NA())</f>
        <v>#N/A</v>
      </c>
      <c r="JW190" s="396" t="e">
        <f>IF(MOD(COUNT($E$182:JW182),60)=1,JW182,NA())</f>
        <v>#N/A</v>
      </c>
      <c r="JX190" s="396" t="e">
        <f>IF(MOD(COUNT($E$182:JX182),60)=1,JX182,NA())</f>
        <v>#N/A</v>
      </c>
      <c r="JY190" s="396" t="e">
        <f>IF(MOD(COUNT($E$182:JY182),60)=1,JY182,NA())</f>
        <v>#N/A</v>
      </c>
      <c r="JZ190" s="396" t="e">
        <f>IF(MOD(COUNT($E$182:JZ182),60)=1,JZ182,NA())</f>
        <v>#N/A</v>
      </c>
      <c r="KA190" s="396" t="e">
        <f>IF(MOD(COUNT($E$182:KA182),60)=1,KA182,NA())</f>
        <v>#N/A</v>
      </c>
      <c r="KB190" s="396" t="e">
        <f>IF(MOD(COUNT($E$182:KB182),60)=1,KB182,NA())</f>
        <v>#N/A</v>
      </c>
      <c r="KC190" s="396" t="e">
        <f>IF(MOD(COUNT($E$182:KC182),60)=1,KC182,NA())</f>
        <v>#N/A</v>
      </c>
      <c r="KD190" s="396" t="e">
        <f>IF(MOD(COUNT($E$182:KD182),60)=1,KD182,NA())</f>
        <v>#N/A</v>
      </c>
      <c r="KE190" s="396" t="e">
        <f>IF(MOD(COUNT($E$182:KE182),60)=1,KE182,NA())</f>
        <v>#N/A</v>
      </c>
      <c r="KF190" s="396" t="e">
        <f>IF(MOD(COUNT($E$182:KF182),60)=1,KF182,NA())</f>
        <v>#N/A</v>
      </c>
      <c r="KG190" s="396" t="e">
        <f>IF(MOD(COUNT($E$182:KG182),60)=1,KG182,NA())</f>
        <v>#N/A</v>
      </c>
      <c r="KH190" s="396" t="e">
        <f>IF(MOD(COUNT($E$182:KH182),60)=1,KH182,NA())</f>
        <v>#N/A</v>
      </c>
      <c r="KI190" s="396" t="e">
        <f>IF(MOD(COUNT($E$182:KI182),60)=1,KI182,NA())</f>
        <v>#N/A</v>
      </c>
      <c r="KJ190" s="396" t="e">
        <f>IF(MOD(COUNT($E$182:KJ182),60)=1,KJ182,NA())</f>
        <v>#N/A</v>
      </c>
      <c r="KK190" s="396" t="e">
        <f>IF(MOD(COUNT($E$182:KK182),60)=1,KK182,NA())</f>
        <v>#N/A</v>
      </c>
      <c r="KL190" s="396" t="e">
        <f>IF(MOD(COUNT($E$182:KL182),60)=1,KL182,NA())</f>
        <v>#N/A</v>
      </c>
      <c r="KM190" s="396" t="e">
        <f>IF(MOD(COUNT($E$182:KM182),60)=1,KM182,NA())</f>
        <v>#N/A</v>
      </c>
      <c r="KN190" s="396" t="e">
        <f>IF(MOD(COUNT($E$182:KN182),60)=1,KN182,NA())</f>
        <v>#N/A</v>
      </c>
      <c r="KO190" s="396" t="e">
        <f>IF(MOD(COUNT($E$182:KO182),60)=1,KO182,NA())</f>
        <v>#N/A</v>
      </c>
      <c r="KP190" s="396" t="e">
        <f>IF(MOD(COUNT($E$182:KP182),60)=1,KP182,NA())</f>
        <v>#N/A</v>
      </c>
      <c r="KQ190" s="396" t="e">
        <f>IF(MOD(COUNT($E$182:KQ182),60)=1,KQ182,NA())</f>
        <v>#N/A</v>
      </c>
      <c r="KR190" s="396" t="e">
        <f>IF(MOD(COUNT($E$182:KR182),60)=1,KR182,NA())</f>
        <v>#N/A</v>
      </c>
      <c r="KS190" s="396" t="e">
        <f>IF(MOD(COUNT($E182:KS$187),60)=1,KS182,NA())</f>
        <v>#N/A</v>
      </c>
      <c r="KT190" s="396" t="e">
        <f>IF(MOD(COUNT($E$182:KT182),60)=1,KT182,NA())</f>
        <v>#N/A</v>
      </c>
      <c r="KU190" s="396" t="e">
        <f>IF(MOD(COUNT($E$182:KU182),60)=1,KU182,NA())</f>
        <v>#N/A</v>
      </c>
      <c r="KV190" s="396" t="e">
        <f>IF(MOD(COUNT($E$182:KV182),60)=1,KV182,NA())</f>
        <v>#N/A</v>
      </c>
      <c r="KW190" s="396" t="e">
        <f>IF(MOD(COUNT($E$182:KW182),60)=1,KW182,NA())</f>
        <v>#N/A</v>
      </c>
      <c r="KX190" s="396" t="e">
        <f>IF(MOD(COUNT($E$181:KX182),60)=1,KX182,NA())</f>
        <v>#N/A</v>
      </c>
      <c r="KY190" s="396" t="e">
        <f>IF(MOD(COUNT($E$181:KY182),60)=1,KY182,NA())</f>
        <v>#N/A</v>
      </c>
      <c r="KZ190" s="396" t="e">
        <f>IF(MOD(COUNT($E$181:KZ182),60)=1,KZ182,NA())</f>
        <v>#N/A</v>
      </c>
      <c r="LA190" s="396">
        <v>522211</v>
      </c>
    </row>
    <row r="191" spans="1:316" x14ac:dyDescent="0.3">
      <c r="B191" s="396" t="s">
        <v>1179</v>
      </c>
      <c r="E191" s="396">
        <f>IF(MOD(COUNT($E$183:E183),60)=1,E183,NA())</f>
        <v>128592</v>
      </c>
      <c r="F191" s="396" t="e">
        <f>IF(MOD(COUNT($E$183:F183),60)=1,F183,NA())</f>
        <v>#N/A</v>
      </c>
      <c r="G191" s="396" t="e">
        <f>IF(MOD(COUNT($E$183:G183),60)=1,G183,NA())</f>
        <v>#N/A</v>
      </c>
      <c r="H191" s="396" t="e">
        <f>IF(MOD(COUNT($E$183:H183),60)=1,H183,NA())</f>
        <v>#N/A</v>
      </c>
      <c r="I191" s="396" t="e">
        <f>IF(MOD(COUNT($E$183:I183),60)=1,I183,NA())</f>
        <v>#N/A</v>
      </c>
      <c r="J191" s="396" t="e">
        <f>IF(MOD(COUNT($E$183:J183),60)=1,J183,NA())</f>
        <v>#N/A</v>
      </c>
      <c r="K191" s="396" t="e">
        <f>IF(MOD(COUNT($E$183:K183),60)=1,K183,NA())</f>
        <v>#N/A</v>
      </c>
      <c r="L191" s="396" t="e">
        <f>IF(MOD(COUNT($E$183:L183),60)=1,L183,NA())</f>
        <v>#N/A</v>
      </c>
      <c r="M191" s="396" t="e">
        <f>IF(MOD(COUNT($E$183:M183),60)=1,M183,NA())</f>
        <v>#N/A</v>
      </c>
      <c r="N191" s="396" t="e">
        <f>IF(MOD(COUNT($E$183:N183),60)=1,N183,NA())</f>
        <v>#N/A</v>
      </c>
      <c r="O191" s="396" t="e">
        <f>IF(MOD(COUNT($E$183:O183),60)=1,O183,NA())</f>
        <v>#N/A</v>
      </c>
      <c r="P191" s="396" t="e">
        <f>IF(MOD(COUNT($E$183:P183),60)=1,P183,NA())</f>
        <v>#N/A</v>
      </c>
      <c r="Q191" s="396" t="e">
        <f>IF(MOD(COUNT($E$183:Q183),60)=1,Q183,NA())</f>
        <v>#N/A</v>
      </c>
      <c r="R191" s="396" t="e">
        <f>IF(MOD(COUNT($E$183:R183),60)=1,R183,NA())</f>
        <v>#N/A</v>
      </c>
      <c r="S191" s="396" t="e">
        <f>IF(MOD(COUNT($E$183:S183),60)=1,S183,NA())</f>
        <v>#N/A</v>
      </c>
      <c r="T191" s="396" t="e">
        <f>IF(MOD(COUNT($E$183:T183),60)=1,T183,NA())</f>
        <v>#N/A</v>
      </c>
      <c r="U191" s="396" t="e">
        <f>IF(MOD(COUNT($E$183:U183),60)=1,U183,NA())</f>
        <v>#N/A</v>
      </c>
      <c r="V191" s="396" t="e">
        <f>IF(MOD(COUNT($E$183:V183),60)=1,V183,NA())</f>
        <v>#N/A</v>
      </c>
      <c r="W191" s="396" t="e">
        <f>IF(MOD(COUNT($E$183:W183),60)=1,W183,NA())</f>
        <v>#N/A</v>
      </c>
      <c r="X191" s="396" t="e">
        <f>IF(MOD(COUNT($E$183:X183),60)=1,X183,NA())</f>
        <v>#N/A</v>
      </c>
      <c r="Y191" s="396" t="e">
        <f>IF(MOD(COUNT($E$183:Y183),60)=1,Y183,NA())</f>
        <v>#N/A</v>
      </c>
      <c r="Z191" s="396" t="e">
        <f>IF(MOD(COUNT($E$183:Z183),60)=1,Z183,NA())</f>
        <v>#N/A</v>
      </c>
      <c r="AA191" s="396" t="e">
        <f>IF(MOD(COUNT($E$183:AA183),60)=1,AA183,NA())</f>
        <v>#N/A</v>
      </c>
      <c r="AB191" s="396" t="e">
        <f>IF(MOD(COUNT($E$183:AB183),60)=1,AB183,NA())</f>
        <v>#N/A</v>
      </c>
      <c r="AC191" s="396" t="e">
        <f>IF(MOD(COUNT($E$183:AC183),60)=1,AC183,NA())</f>
        <v>#N/A</v>
      </c>
      <c r="AD191" s="396" t="e">
        <f>IF(MOD(COUNT($E$183:AD183),60)=1,AD183,NA())</f>
        <v>#N/A</v>
      </c>
      <c r="AE191" s="396" t="e">
        <f>IF(MOD(COUNT($E$183:AE183),60)=1,AE183,NA())</f>
        <v>#N/A</v>
      </c>
      <c r="AF191" s="396" t="e">
        <f>IF(MOD(COUNT($E$183:AF183),60)=1,AF183,NA())</f>
        <v>#N/A</v>
      </c>
      <c r="AG191" s="396" t="e">
        <f>IF(MOD(COUNT($E$183:AG183),60)=1,AG183,NA())</f>
        <v>#N/A</v>
      </c>
      <c r="AH191" s="396" t="e">
        <f>IF(MOD(COUNT($E$183:AH183),60)=1,AH183,NA())</f>
        <v>#N/A</v>
      </c>
      <c r="AI191" s="396" t="e">
        <f>IF(MOD(COUNT($E$183:AI183),60)=1,AI183,NA())</f>
        <v>#N/A</v>
      </c>
      <c r="AJ191" s="396" t="e">
        <f>IF(MOD(COUNT($E$183:AJ183),60)=1,AJ183,NA())</f>
        <v>#N/A</v>
      </c>
      <c r="AK191" s="396" t="e">
        <f>IF(MOD(COUNT($E$183:AK183),60)=1,AK183,NA())</f>
        <v>#N/A</v>
      </c>
      <c r="AL191" s="396" t="e">
        <f>IF(MOD(COUNT($E$183:AL183),60)=1,AL183,NA())</f>
        <v>#N/A</v>
      </c>
      <c r="AM191" s="396" t="e">
        <f>IF(MOD(COUNT($E$183:AM183),60)=1,AM183,NA())</f>
        <v>#N/A</v>
      </c>
      <c r="AN191" s="396" t="e">
        <f>IF(MOD(COUNT($E$183:AN183),60)=1,AN183,NA())</f>
        <v>#N/A</v>
      </c>
      <c r="AO191" s="396" t="e">
        <f>IF(MOD(COUNT($E$183:AO183),60)=1,AO183,NA())</f>
        <v>#N/A</v>
      </c>
      <c r="AP191" s="396" t="e">
        <f>IF(MOD(COUNT($E$183:AP183),60)=1,AP183,NA())</f>
        <v>#N/A</v>
      </c>
      <c r="AQ191" s="396" t="e">
        <f>IF(MOD(COUNT($E$183:AQ183),60)=1,AQ183,NA())</f>
        <v>#N/A</v>
      </c>
      <c r="AR191" s="396" t="e">
        <f>IF(MOD(COUNT($E$183:AR183),60)=1,AR183,NA())</f>
        <v>#N/A</v>
      </c>
      <c r="AS191" s="396" t="e">
        <f>IF(MOD(COUNT($E$183:AS183),60)=1,AS183,NA())</f>
        <v>#N/A</v>
      </c>
      <c r="AT191" s="396" t="e">
        <f>IF(MOD(COUNT($E$183:AT183),60)=1,AT183,NA())</f>
        <v>#N/A</v>
      </c>
      <c r="AU191" s="396" t="e">
        <f>IF(MOD(COUNT($E$183:AU183),60)=1,AU183,NA())</f>
        <v>#N/A</v>
      </c>
      <c r="AV191" s="396" t="e">
        <f>IF(MOD(COUNT($E$183:AV183),60)=1,AV183,NA())</f>
        <v>#N/A</v>
      </c>
      <c r="AW191" s="396" t="e">
        <f>IF(MOD(COUNT($E$183:AW183),60)=1,AW183,NA())</f>
        <v>#N/A</v>
      </c>
      <c r="AX191" s="396" t="e">
        <f>IF(MOD(COUNT($E$183:AX183),60)=1,AX183,NA())</f>
        <v>#N/A</v>
      </c>
      <c r="AY191" s="396" t="e">
        <f>IF(MOD(COUNT($E$183:AY183),60)=1,AY183,NA())</f>
        <v>#N/A</v>
      </c>
      <c r="AZ191" s="396" t="e">
        <f>IF(MOD(COUNT($E$183:AZ183),60)=1,AZ183,NA())</f>
        <v>#N/A</v>
      </c>
      <c r="BA191" s="396" t="e">
        <f>IF(MOD(COUNT($E$183:BA183),60)=1,BA183,NA())</f>
        <v>#N/A</v>
      </c>
      <c r="BB191" s="396" t="e">
        <f>IF(MOD(COUNT($E$183:BB183),60)=1,BB183,NA())</f>
        <v>#N/A</v>
      </c>
      <c r="BC191" s="396" t="e">
        <f>IF(MOD(COUNT($E$183:BC183),60)=1,BC183,NA())</f>
        <v>#N/A</v>
      </c>
      <c r="BD191" s="396" t="e">
        <f>IF(MOD(COUNT($E$183:BD183),60)=1,BD183,NA())</f>
        <v>#N/A</v>
      </c>
      <c r="BE191" s="396" t="e">
        <f>IF(MOD(COUNT($E$183:BE183),60)=1,BE183,NA())</f>
        <v>#N/A</v>
      </c>
      <c r="BF191" s="396" t="e">
        <f>IF(MOD(COUNT($E$183:BF183),60)=1,BF183,NA())</f>
        <v>#N/A</v>
      </c>
      <c r="BG191" s="396" t="e">
        <f>IF(MOD(COUNT($E$183:BG183),60)=1,BG183,NA())</f>
        <v>#N/A</v>
      </c>
      <c r="BH191" s="396" t="e">
        <f>IF(MOD(COUNT($E$183:BH183),60)=1,BH183,NA())</f>
        <v>#N/A</v>
      </c>
      <c r="BI191" s="396" t="e">
        <f>IF(MOD(COUNT($E$183:BI183),60)=1,BI183,NA())</f>
        <v>#N/A</v>
      </c>
      <c r="BJ191" s="396" t="e">
        <f>IF(MOD(COUNT($E$183:BJ183),60)=1,BJ183,NA())</f>
        <v>#N/A</v>
      </c>
      <c r="BK191" s="396" t="e">
        <f>IF(MOD(COUNT($E$183:BK183),60)=1,BK183,NA())</f>
        <v>#N/A</v>
      </c>
      <c r="BL191" s="396" t="e">
        <f>IF(MOD(COUNT($E$183:BL183),60)=1,BL183,NA())</f>
        <v>#N/A</v>
      </c>
      <c r="BM191" s="396">
        <f>IF(MOD(COUNT($E$183:BM183),60)=1,BM183,NA())</f>
        <v>166806</v>
      </c>
      <c r="BN191" s="396" t="e">
        <f>IF(MOD(COUNT($E$183:BN183),60)=1,BN183,NA())</f>
        <v>#N/A</v>
      </c>
      <c r="BO191" s="396" t="e">
        <f>IF(MOD(COUNT($E$183:BO183),60)=1,BO183,NA())</f>
        <v>#N/A</v>
      </c>
      <c r="BP191" s="396" t="e">
        <f>IF(MOD(COUNT($E$183:BP183),60)=1,BP183,NA())</f>
        <v>#N/A</v>
      </c>
      <c r="BQ191" s="396" t="e">
        <f>IF(MOD(COUNT($E$183:BQ183),60)=1,BQ183,NA())</f>
        <v>#N/A</v>
      </c>
      <c r="BR191" s="396" t="e">
        <f>IF(MOD(COUNT($E$183:BR183),60)=1,BR183,NA())</f>
        <v>#N/A</v>
      </c>
      <c r="BS191" s="396" t="e">
        <f>IF(MOD(COUNT($E$183:BS183),60)=1,BS183,NA())</f>
        <v>#N/A</v>
      </c>
      <c r="BT191" s="396" t="e">
        <f>IF(MOD(COUNT($E$183:BT183),60)=1,BT183,NA())</f>
        <v>#N/A</v>
      </c>
      <c r="BU191" s="396" t="e">
        <f>IF(MOD(COUNT($E$183:BU183),60)=1,BU183,NA())</f>
        <v>#N/A</v>
      </c>
      <c r="BV191" s="396" t="e">
        <f>IF(MOD(COUNT($E$183:BV183),60)=1,BV183,NA())</f>
        <v>#N/A</v>
      </c>
      <c r="BW191" s="396" t="e">
        <f>IF(MOD(COUNT($E$183:BW183),60)=1,BW183,NA())</f>
        <v>#N/A</v>
      </c>
      <c r="BX191" s="396" t="e">
        <f>IF(MOD(COUNT($E$183:BX183),60)=1,BX183,NA())</f>
        <v>#N/A</v>
      </c>
      <c r="BY191" s="396" t="e">
        <f>IF(MOD(COUNT($E$183:BY183),60)=1,BY183,NA())</f>
        <v>#N/A</v>
      </c>
      <c r="BZ191" s="396" t="e">
        <f>IF(MOD(COUNT($E$183:BZ183),60)=1,BZ183,NA())</f>
        <v>#N/A</v>
      </c>
      <c r="CA191" s="396" t="e">
        <f>IF(MOD(COUNT($E$183:CA183),60)=1,CA183,NA())</f>
        <v>#N/A</v>
      </c>
      <c r="CB191" s="396" t="e">
        <f>IF(MOD(COUNT($E$183:CB183),60)=1,CB183,NA())</f>
        <v>#N/A</v>
      </c>
      <c r="CC191" s="396" t="e">
        <f>IF(MOD(COUNT($E$183:CC183),60)=1,CC183,NA())</f>
        <v>#N/A</v>
      </c>
      <c r="CD191" s="396" t="e">
        <f>IF(MOD(COUNT($E$183:CD183),60)=1,CD183,NA())</f>
        <v>#N/A</v>
      </c>
      <c r="CE191" s="396" t="e">
        <f>IF(MOD(COUNT($E$183:CE183),60)=1,CE183,NA())</f>
        <v>#N/A</v>
      </c>
      <c r="CF191" s="396" t="e">
        <f>IF(MOD(COUNT($E$183:CF183),60)=1,CF183,NA())</f>
        <v>#N/A</v>
      </c>
      <c r="CG191" s="396" t="e">
        <f>IF(MOD(COUNT($E$183:CG183),60)=1,CG183,NA())</f>
        <v>#N/A</v>
      </c>
      <c r="CH191" s="396" t="e">
        <f>IF(MOD(COUNT($E$183:CH183),60)=1,CH183,NA())</f>
        <v>#N/A</v>
      </c>
      <c r="CI191" s="396" t="e">
        <f>IF(MOD(COUNT($E$183:CI183),60)=1,CI183,NA())</f>
        <v>#N/A</v>
      </c>
      <c r="CJ191" s="396" t="e">
        <f>IF(MOD(COUNT($E$183:CJ183),60)=1,CJ183,NA())</f>
        <v>#N/A</v>
      </c>
      <c r="CK191" s="396" t="e">
        <f>IF(MOD(COUNT($E$183:CK183),60)=1,CK183,NA())</f>
        <v>#N/A</v>
      </c>
      <c r="CL191" s="396" t="e">
        <f>IF(MOD(COUNT($E$183:CL183),60)=1,CL183,NA())</f>
        <v>#N/A</v>
      </c>
      <c r="CM191" s="396" t="e">
        <f>IF(MOD(COUNT($E$183:CM183),60)=1,CM183,NA())</f>
        <v>#N/A</v>
      </c>
      <c r="CN191" s="396" t="e">
        <f>IF(MOD(COUNT($E$183:CN183),60)=1,CN183,NA())</f>
        <v>#N/A</v>
      </c>
      <c r="CO191" s="396" t="e">
        <f>IF(MOD(COUNT($E$183:CO183),60)=1,CO183,NA())</f>
        <v>#N/A</v>
      </c>
      <c r="CP191" s="396" t="e">
        <f>IF(MOD(COUNT($E$183:CP183),60)=1,CP183,NA())</f>
        <v>#N/A</v>
      </c>
      <c r="CQ191" s="396" t="e">
        <f>IF(MOD(COUNT($E$183:CQ183),60)=1,CQ183,NA())</f>
        <v>#N/A</v>
      </c>
      <c r="CR191" s="396" t="e">
        <f>IF(MOD(COUNT($E$183:CR183),60)=1,CR183,NA())</f>
        <v>#N/A</v>
      </c>
      <c r="CS191" s="396" t="e">
        <f>IF(MOD(COUNT($E$183:CS183),60)=1,CS183,NA())</f>
        <v>#N/A</v>
      </c>
      <c r="CT191" s="396" t="e">
        <f>IF(MOD(COUNT($E$183:CT183),60)=1,CT183,NA())</f>
        <v>#N/A</v>
      </c>
      <c r="CU191" s="396" t="e">
        <f>IF(MOD(COUNT($E$183:CU183),60)=1,CU183,NA())</f>
        <v>#N/A</v>
      </c>
      <c r="CV191" s="396" t="e">
        <f>IF(MOD(COUNT($E$183:CV183),60)=1,CV183,NA())</f>
        <v>#N/A</v>
      </c>
      <c r="CW191" s="396" t="e">
        <f>IF(MOD(COUNT($E$183:CW183),60)=1,CW183,NA())</f>
        <v>#N/A</v>
      </c>
      <c r="CX191" s="396" t="e">
        <f>IF(MOD(COUNT($E$183:CX183),60)=1,CX183,NA())</f>
        <v>#N/A</v>
      </c>
      <c r="CY191" s="396" t="e">
        <f>IF(MOD(COUNT($E$183:CY183),60)=1,CY183,NA())</f>
        <v>#N/A</v>
      </c>
      <c r="CZ191" s="396" t="e">
        <f>IF(MOD(COUNT($E$183:CZ183),60)=1,CZ183,NA())</f>
        <v>#N/A</v>
      </c>
      <c r="DA191" s="396" t="e">
        <f>IF(MOD(COUNT($E$183:DA183),60)=1,DA183,NA())</f>
        <v>#N/A</v>
      </c>
      <c r="DB191" s="396" t="e">
        <f>IF(MOD(COUNT($E$183:DB183),60)=1,DB183,NA())</f>
        <v>#N/A</v>
      </c>
      <c r="DC191" s="396" t="e">
        <f>IF(MOD(COUNT($E$183:DC183),60)=1,DC183,NA())</f>
        <v>#N/A</v>
      </c>
      <c r="DD191" s="396" t="e">
        <f>IF(MOD(COUNT($E$183:DD183),60)=1,DD183,NA())</f>
        <v>#N/A</v>
      </c>
      <c r="DE191" s="396" t="e">
        <f>IF(MOD(COUNT($E$183:DE183),60)=1,DE183,NA())</f>
        <v>#N/A</v>
      </c>
      <c r="DF191" s="396" t="e">
        <f>IF(MOD(COUNT($E$183:DF183),60)=1,DF183,NA())</f>
        <v>#N/A</v>
      </c>
      <c r="DG191" s="396" t="e">
        <f>IF(MOD(COUNT($E$183:DG183),60)=1,DG183,NA())</f>
        <v>#N/A</v>
      </c>
      <c r="DH191" s="396" t="e">
        <f>IF(MOD(COUNT($E$183:DH183),60)=1,DH183,NA())</f>
        <v>#N/A</v>
      </c>
      <c r="DI191" s="396" t="e">
        <f>IF(MOD(COUNT($E$183:DI183),60)=1,DI183,NA())</f>
        <v>#N/A</v>
      </c>
      <c r="DJ191" s="396" t="e">
        <f>IF(MOD(COUNT($E$183:DJ183),60)=1,DJ183,NA())</f>
        <v>#N/A</v>
      </c>
      <c r="DK191" s="396" t="e">
        <f>IF(MOD(COUNT($E$183:DK183),60)=1,DK183,NA())</f>
        <v>#N/A</v>
      </c>
      <c r="DL191" s="396" t="e">
        <f>IF(MOD(COUNT($E$183:DL183),60)=1,DL183,NA())</f>
        <v>#N/A</v>
      </c>
      <c r="DM191" s="396" t="e">
        <f>IF(MOD(COUNT($E$183:DM183),60)=1,DM183,NA())</f>
        <v>#N/A</v>
      </c>
      <c r="DN191" s="396" t="e">
        <f>IF(MOD(COUNT($E$183:DN183),60)=1,DN183,NA())</f>
        <v>#N/A</v>
      </c>
      <c r="DO191" s="396" t="e">
        <f>IF(MOD(COUNT($E$183:DO183),60)=1,DO183,NA())</f>
        <v>#N/A</v>
      </c>
      <c r="DP191" s="396" t="e">
        <f>IF(MOD(COUNT($E$183:DP183),60)=1,DP183,NA())</f>
        <v>#N/A</v>
      </c>
      <c r="DQ191" s="396" t="e">
        <f>IF(MOD(COUNT($E$183:DQ183),60)=1,DQ183,NA())</f>
        <v>#N/A</v>
      </c>
      <c r="DR191" s="396" t="e">
        <f>IF(MOD(COUNT($E$183:DR183),60)=1,DR183,NA())</f>
        <v>#N/A</v>
      </c>
      <c r="DS191" s="396" t="e">
        <f>IF(MOD(COUNT($E$183:DS183),60)=1,DS183,NA())</f>
        <v>#N/A</v>
      </c>
      <c r="DT191" s="396" t="e">
        <f>IF(MOD(COUNT($E$183:DT183),60)=1,DT183,NA())</f>
        <v>#N/A</v>
      </c>
      <c r="DU191" s="396">
        <f>IF(MOD(COUNT($E$183:DU183),60)=1,DU183,NA())</f>
        <v>410864</v>
      </c>
      <c r="DV191" s="396" t="e">
        <f>IF(MOD(COUNT($E$183:DV183),60)=1,DV183,NA())</f>
        <v>#N/A</v>
      </c>
      <c r="DW191" s="396" t="e">
        <f>IF(MOD(COUNT($E$183:DW183),60)=1,DW183,NA())</f>
        <v>#N/A</v>
      </c>
      <c r="DX191" s="396" t="e">
        <f>IF(MOD(COUNT($E$183:DX183),60)=1,DX183,NA())</f>
        <v>#N/A</v>
      </c>
      <c r="DY191" s="396" t="e">
        <f>IF(MOD(COUNT($E$183:DY183),60)=1,DY183,NA())</f>
        <v>#N/A</v>
      </c>
      <c r="DZ191" s="396" t="e">
        <f>IF(MOD(COUNT($E$183:DZ183),60)=1,DZ183,NA())</f>
        <v>#N/A</v>
      </c>
      <c r="EA191" s="396" t="e">
        <f>IF(MOD(COUNT($E$183:EA183),60)=1,EA183,NA())</f>
        <v>#N/A</v>
      </c>
      <c r="EB191" s="396" t="e">
        <f>IF(MOD(COUNT($E$183:EB183),60)=1,EB183,NA())</f>
        <v>#N/A</v>
      </c>
      <c r="EC191" s="396" t="e">
        <f>IF(MOD(COUNT($E$183:EC183),60)=1,EC183,NA())</f>
        <v>#N/A</v>
      </c>
      <c r="ED191" s="396" t="e">
        <f>IF(MOD(COUNT($E$183:ED183),60)=1,ED183,NA())</f>
        <v>#N/A</v>
      </c>
      <c r="EE191" s="396" t="e">
        <f>IF(MOD(COUNT($E$183:EE183),60)=1,EE183,NA())</f>
        <v>#N/A</v>
      </c>
      <c r="EF191" s="396" t="e">
        <f>IF(MOD(COUNT($E$183:EF183),60)=1,EF183,NA())</f>
        <v>#N/A</v>
      </c>
      <c r="EG191" s="396" t="e">
        <f>IF(MOD(COUNT($E$183:EG183),60)=1,EG183,NA())</f>
        <v>#N/A</v>
      </c>
      <c r="EH191" s="396" t="e">
        <f>IF(MOD(COUNT($E$183:EH183),60)=1,EH183,NA())</f>
        <v>#N/A</v>
      </c>
      <c r="EI191" s="396" t="e">
        <f>IF(MOD(COUNT($E$183:EI183),60)=1,EI183,NA())</f>
        <v>#N/A</v>
      </c>
      <c r="EJ191" s="396" t="e">
        <f>IF(MOD(COUNT($E$183:EJ183),60)=1,EJ183,NA())</f>
        <v>#N/A</v>
      </c>
      <c r="EK191" s="396" t="e">
        <f>IF(MOD(COUNT($E$183:EK183),60)=1,EK183,NA())</f>
        <v>#N/A</v>
      </c>
      <c r="EL191" s="396" t="e">
        <f>IF(MOD(COUNT($E$183:EL183),60)=1,EL183,NA())</f>
        <v>#N/A</v>
      </c>
      <c r="EM191" s="396" t="e">
        <f>IF(MOD(COUNT($E$183:EM183),60)=1,EM183,NA())</f>
        <v>#N/A</v>
      </c>
      <c r="EN191" s="396" t="e">
        <f>IF(MOD(COUNT($E$183:EN183),60)=1,EN183,NA())</f>
        <v>#N/A</v>
      </c>
      <c r="EO191" s="396" t="e">
        <f>IF(MOD(COUNT($E$183:EO183),60)=1,EO183,NA())</f>
        <v>#N/A</v>
      </c>
      <c r="EP191" s="396" t="e">
        <f>IF(MOD(COUNT($E$183:EP183),60)=1,EP183,NA())</f>
        <v>#N/A</v>
      </c>
      <c r="EQ191" s="396" t="e">
        <f>IF(MOD(COUNT($E$183:EQ183),60)=1,EQ183,NA())</f>
        <v>#N/A</v>
      </c>
      <c r="ER191" s="396" t="e">
        <f>IF(MOD(COUNT($E$183:ER183),60)=1,ER183,NA())</f>
        <v>#N/A</v>
      </c>
      <c r="ES191" s="396" t="e">
        <f>IF(MOD(COUNT($E$183:ES183),60)=1,ES183,NA())</f>
        <v>#N/A</v>
      </c>
      <c r="ET191" s="396" t="e">
        <f>IF(MOD(COUNT($E$183:ET183),60)=1,ET183,NA())</f>
        <v>#N/A</v>
      </c>
      <c r="EU191" s="396" t="e">
        <f>IF(MOD(COUNT($E$183:EU183),60)=1,EU183,NA())</f>
        <v>#N/A</v>
      </c>
      <c r="EV191" s="396" t="e">
        <f>IF(MOD(COUNT($E$183:EV183),60)=1,EV183,NA())</f>
        <v>#N/A</v>
      </c>
      <c r="EW191" s="396" t="e">
        <f>IF(MOD(COUNT($E$183:EW183),60)=1,EW183,NA())</f>
        <v>#N/A</v>
      </c>
      <c r="EX191" s="396" t="e">
        <f>IF(MOD(COUNT($E$183:EX183),60)=1,EX183,NA())</f>
        <v>#N/A</v>
      </c>
      <c r="EY191" s="396" t="e">
        <f>IF(MOD(COUNT($E$183:EY183),60)=1,EY183,NA())</f>
        <v>#N/A</v>
      </c>
      <c r="EZ191" s="396" t="e">
        <f>IF(MOD(COUNT($E$183:EZ183),60)=1,EZ183,NA())</f>
        <v>#N/A</v>
      </c>
      <c r="FA191" s="396" t="e">
        <f>IF(MOD(COUNT($E$183:FA183),60)=1,FA183,NA())</f>
        <v>#N/A</v>
      </c>
      <c r="FB191" s="396" t="e">
        <f>IF(MOD(COUNT($E$183:FB183),60)=1,FB183,NA())</f>
        <v>#N/A</v>
      </c>
      <c r="FC191" s="396" t="e">
        <f>IF(MOD(COUNT($E$183:FC183),60)=1,FC183,NA())</f>
        <v>#N/A</v>
      </c>
      <c r="FD191" s="396" t="e">
        <f>IF(MOD(COUNT($E$183:FD183),60)=1,FD183,NA())</f>
        <v>#N/A</v>
      </c>
      <c r="FE191" s="396" t="e">
        <f>IF(MOD(COUNT($E$183:FE183),60)=1,FE183,NA())</f>
        <v>#N/A</v>
      </c>
      <c r="FF191" s="396" t="e">
        <f>IF(MOD(COUNT($E$183:FF183),60)=1,FF183,NA())</f>
        <v>#N/A</v>
      </c>
      <c r="FG191" s="396" t="e">
        <f>IF(MOD(COUNT($E$183:FG183),60)=1,FG183,NA())</f>
        <v>#N/A</v>
      </c>
      <c r="FH191" s="396" t="e">
        <f>IF(MOD(COUNT($E$183:FH183),60)=1,FH183,NA())</f>
        <v>#N/A</v>
      </c>
      <c r="FI191" s="396" t="e">
        <f>IF(MOD(COUNT($E$183:FI183),60)=1,FI183,NA())</f>
        <v>#N/A</v>
      </c>
      <c r="FJ191" s="396" t="e">
        <f>IF(MOD(COUNT($E$183:FJ183),60)=1,FJ183,NA())</f>
        <v>#N/A</v>
      </c>
      <c r="FK191" s="396" t="e">
        <f>IF(MOD(COUNT($E$183:FK183),60)=1,FK183,NA())</f>
        <v>#N/A</v>
      </c>
      <c r="FL191" s="396" t="e">
        <f>IF(MOD(COUNT($E$183:FL183),60)=1,FL183,NA())</f>
        <v>#N/A</v>
      </c>
      <c r="FM191" s="396" t="e">
        <f>IF(MOD(COUNT($E$183:FM183),60)=1,FM183,NA())</f>
        <v>#N/A</v>
      </c>
      <c r="FN191" s="396" t="e">
        <f>IF(MOD(COUNT($E$183:FN183),60)=1,FN183,NA())</f>
        <v>#N/A</v>
      </c>
      <c r="FO191" s="396" t="e">
        <f>IF(MOD(COUNT($E$183:FO183),60)=1,FO183,NA())</f>
        <v>#N/A</v>
      </c>
      <c r="FP191" s="396" t="e">
        <f>IF(MOD(COUNT($E$183:FP183),60)=1,FP183,NA())</f>
        <v>#N/A</v>
      </c>
      <c r="FQ191" s="396" t="e">
        <f>IF(MOD(COUNT($E$183:FQ183),60)=1,FQ183,NA())</f>
        <v>#N/A</v>
      </c>
      <c r="FR191" s="396" t="e">
        <f>IF(MOD(COUNT($E$183:FR183),60)=1,FR183,NA())</f>
        <v>#N/A</v>
      </c>
      <c r="FS191" s="396" t="e">
        <f>IF(MOD(COUNT($E$183:FS183),60)=1,FS183,NA())</f>
        <v>#N/A</v>
      </c>
      <c r="FT191" s="396" t="e">
        <f>IF(MOD(COUNT($E$183:FT183),60)=1,FT183,NA())</f>
        <v>#N/A</v>
      </c>
      <c r="FU191" s="396" t="e">
        <f>IF(MOD(COUNT($E$183:FU183),60)=1,FU183,NA())</f>
        <v>#N/A</v>
      </c>
      <c r="FV191" s="396" t="e">
        <f>IF(MOD(COUNT($E$183:FV183),60)=1,FV183,NA())</f>
        <v>#N/A</v>
      </c>
      <c r="FW191" s="396" t="e">
        <f>IF(MOD(COUNT($E$183:FW183),60)=1,FW183,NA())</f>
        <v>#N/A</v>
      </c>
      <c r="FX191" s="396" t="e">
        <f>IF(MOD(COUNT($E$183:FX183),60)=1,FX183,NA())</f>
        <v>#N/A</v>
      </c>
      <c r="FY191" s="396" t="e">
        <f>IF(MOD(COUNT($E$183:FY183),60)=1,FY183,NA())</f>
        <v>#N/A</v>
      </c>
      <c r="FZ191" s="396" t="e">
        <f>IF(MOD(COUNT($E$183:FZ183),60)=1,FZ183,NA())</f>
        <v>#N/A</v>
      </c>
      <c r="GA191" s="396" t="e">
        <f>IF(MOD(COUNT($E$183:GA183),60)=1,GA183,NA())</f>
        <v>#N/A</v>
      </c>
      <c r="GB191" s="396" t="e">
        <f>IF(MOD(COUNT($E$183:GB183),60)=1,GB183,NA())</f>
        <v>#N/A</v>
      </c>
      <c r="GC191" s="396">
        <f>IF(MOD(COUNT($E$183:GC183),60)=1,GC183,NA())</f>
        <v>152035</v>
      </c>
      <c r="GD191" s="396" t="e">
        <f>IF(MOD(COUNT($E$183:GD183),60)=1,GD183,NA())</f>
        <v>#N/A</v>
      </c>
      <c r="GE191" s="396" t="e">
        <f>IF(MOD(COUNT($E$183:GE183),60)=1,GE183,NA())</f>
        <v>#N/A</v>
      </c>
      <c r="GF191" s="396" t="e">
        <f>IF(MOD(COUNT($E$183:GF183),60)=1,GF183,NA())</f>
        <v>#N/A</v>
      </c>
      <c r="GG191" s="396" t="e">
        <f>IF(MOD(COUNT($E$183:GG183),60)=1,GG183,NA())</f>
        <v>#N/A</v>
      </c>
      <c r="GH191" s="396" t="e">
        <f>IF(MOD(COUNT($E$183:GH183),60)=1,GH183,NA())</f>
        <v>#N/A</v>
      </c>
      <c r="GI191" s="396" t="e">
        <f>IF(MOD(COUNT($E$183:GI183),60)=1,GI183,NA())</f>
        <v>#N/A</v>
      </c>
      <c r="GJ191" s="396" t="e">
        <f>IF(MOD(COUNT($E$183:GJ183),60)=1,GJ183,NA())</f>
        <v>#N/A</v>
      </c>
      <c r="GK191" s="396" t="e">
        <f>IF(MOD(COUNT($E$183:GK183),60)=1,GK183,NA())</f>
        <v>#N/A</v>
      </c>
      <c r="GL191" s="396" t="e">
        <f>IF(MOD(COUNT($E$183:GL183),60)=1,GL183,NA())</f>
        <v>#N/A</v>
      </c>
      <c r="GM191" s="396" t="e">
        <f>IF(MOD(COUNT($E$183:GM183),60)=1,GM183,NA())</f>
        <v>#N/A</v>
      </c>
      <c r="GN191" s="396" t="e">
        <f>IF(MOD(COUNT($E$183:GN183),60)=1,GN183,NA())</f>
        <v>#N/A</v>
      </c>
      <c r="GO191" s="396" t="e">
        <f>IF(MOD(COUNT($E$183:GO183),60)=1,GO183,NA())</f>
        <v>#N/A</v>
      </c>
      <c r="GP191" s="396" t="e">
        <f>IF(MOD(COUNT($E$183:GP183),60)=1,GP183,NA())</f>
        <v>#N/A</v>
      </c>
      <c r="GQ191" s="396" t="e">
        <f>IF(MOD(COUNT($E$183:GQ183),60)=1,GQ183,NA())</f>
        <v>#N/A</v>
      </c>
      <c r="GR191" s="396" t="e">
        <f>IF(MOD(COUNT($E$183:GR183),60)=1,GR183,NA())</f>
        <v>#N/A</v>
      </c>
      <c r="GS191" s="396" t="e">
        <f>IF(MOD(COUNT($E$183:GS183),60)=1,GS183,NA())</f>
        <v>#N/A</v>
      </c>
      <c r="GT191" s="396" t="e">
        <f>IF(MOD(COUNT($E$183:GT183),60)=1,GT183,NA())</f>
        <v>#N/A</v>
      </c>
      <c r="GU191" s="396" t="e">
        <f>IF(MOD(COUNT($E$183:GU183),60)=1,GU183,NA())</f>
        <v>#N/A</v>
      </c>
      <c r="GV191" s="396" t="e">
        <f>IF(MOD(COUNT($E$183:GV183),60)=1,GV183,NA())</f>
        <v>#N/A</v>
      </c>
      <c r="GW191" s="396" t="e">
        <f>IF(MOD(COUNT($E$183:GW183),60)=1,GW183,NA())</f>
        <v>#N/A</v>
      </c>
      <c r="GX191" s="396" t="e">
        <f>IF(MOD(COUNT($E$183:GX183),60)=1,GX183,NA())</f>
        <v>#N/A</v>
      </c>
      <c r="GY191" s="396" t="e">
        <f>IF(MOD(COUNT($E$183:GY183),60)=1,GY183,NA())</f>
        <v>#N/A</v>
      </c>
      <c r="GZ191" s="396" t="e">
        <f>IF(MOD(COUNT($E$183:GZ183),60)=1,GZ183,NA())</f>
        <v>#N/A</v>
      </c>
      <c r="HA191" s="396" t="e">
        <f>IF(MOD(COUNT($E$183:HA183),60)=1,HA183,NA())</f>
        <v>#N/A</v>
      </c>
      <c r="HB191" s="396" t="e">
        <f>IF(MOD(COUNT($E$183:HB183),60)=1,HB183,NA())</f>
        <v>#N/A</v>
      </c>
      <c r="HC191" s="396" t="e">
        <f>IF(MOD(COUNT($E$183:HC183),60)=1,HC183,NA())</f>
        <v>#N/A</v>
      </c>
      <c r="HD191" s="396" t="e">
        <f>IF(MOD(COUNT($E$183:HD183),60)=1,HD183,NA())</f>
        <v>#N/A</v>
      </c>
      <c r="HE191" s="396" t="e">
        <f>IF(MOD(COUNT($E$183:HE183),60)=1,HE183,NA())</f>
        <v>#N/A</v>
      </c>
      <c r="HF191" s="396" t="e">
        <f>IF(MOD(COUNT($E$183:HF183),60)=1,HF183,NA())</f>
        <v>#N/A</v>
      </c>
      <c r="HG191" s="396" t="e">
        <f>IF(MOD(COUNT($E$183:HG183),60)=1,HG183,NA())</f>
        <v>#N/A</v>
      </c>
      <c r="HH191" s="396" t="e">
        <f>IF(MOD(COUNT($E$183:HH183),60)=1,HH183,NA())</f>
        <v>#N/A</v>
      </c>
      <c r="HI191" s="396" t="e">
        <f>IF(MOD(COUNT($E$183:HI183),60)=1,HI183,NA())</f>
        <v>#N/A</v>
      </c>
      <c r="HJ191" s="396" t="e">
        <f>IF(MOD(COUNT($E$183:HJ183),60)=1,HJ183,NA())</f>
        <v>#N/A</v>
      </c>
      <c r="HK191" s="396" t="e">
        <f>IF(MOD(COUNT($E$183:HK183),60)=1,HK183,NA())</f>
        <v>#N/A</v>
      </c>
      <c r="HL191" s="396" t="e">
        <f>IF(MOD(COUNT($E$183:HL183),60)=1,HL183,NA())</f>
        <v>#N/A</v>
      </c>
      <c r="HM191" s="396" t="e">
        <f>IF(MOD(COUNT($E$183:HM183),60)=1,HM183,NA())</f>
        <v>#N/A</v>
      </c>
      <c r="HN191" s="396" t="e">
        <f>IF(MOD(COUNT($E$183:HN183),60)=1,HN183,NA())</f>
        <v>#N/A</v>
      </c>
      <c r="HO191" s="396" t="e">
        <f>IF(MOD(COUNT($E$183:HO183),60)=1,HO183,NA())</f>
        <v>#N/A</v>
      </c>
      <c r="HP191" s="396" t="e">
        <f>IF(MOD(COUNT($E$183:HP183),60)=1,HP183,NA())</f>
        <v>#N/A</v>
      </c>
      <c r="HQ191" s="396" t="e">
        <f>IF(MOD(COUNT($E$183:HQ183),60)=1,HQ183,NA())</f>
        <v>#N/A</v>
      </c>
      <c r="HR191" s="396" t="e">
        <f>IF(MOD(COUNT($E$183:HR183),60)=1,HR183,NA())</f>
        <v>#N/A</v>
      </c>
      <c r="HS191" s="396" t="e">
        <f>IF(MOD(COUNT($E$183:HS183),60)=1,HS183,NA())</f>
        <v>#N/A</v>
      </c>
      <c r="HT191" s="396" t="e">
        <f>IF(MOD(COUNT($E$183:HT183),60)=1,HT183,NA())</f>
        <v>#N/A</v>
      </c>
      <c r="HU191" s="396" t="e">
        <f>IF(MOD(COUNT($E$183:HU183),60)=1,HU183,NA())</f>
        <v>#N/A</v>
      </c>
      <c r="HV191" s="396" t="e">
        <f>IF(MOD(COUNT($E$183:HV183),60)=1,HV183,NA())</f>
        <v>#N/A</v>
      </c>
      <c r="HW191" s="396" t="e">
        <f>IF(MOD(COUNT($E$183:HW183),60)=1,HW183,NA())</f>
        <v>#N/A</v>
      </c>
      <c r="HX191" s="396" t="e">
        <f>IF(MOD(COUNT($E$183:HX183),60)=1,HX183,NA())</f>
        <v>#N/A</v>
      </c>
      <c r="HY191" s="396" t="e">
        <f>IF(MOD(COUNT($E$183:HY183),60)=1,HY183,NA())</f>
        <v>#N/A</v>
      </c>
      <c r="HZ191" s="396" t="e">
        <f>IF(MOD(COUNT($E$183:HZ183),60)=1,HZ183,NA())</f>
        <v>#N/A</v>
      </c>
      <c r="IA191" s="396" t="e">
        <f>IF(MOD(COUNT($E$183:IA183),60)=1,IA183,NA())</f>
        <v>#N/A</v>
      </c>
      <c r="IB191" s="396" t="e">
        <f>IF(MOD(COUNT($E$183:IB183),60)=1,IB183,NA())</f>
        <v>#N/A</v>
      </c>
      <c r="IC191" s="396" t="e">
        <f>IF(MOD(COUNT($E$183:IC183),60)=1,IC183,NA())</f>
        <v>#N/A</v>
      </c>
      <c r="ID191" s="396" t="e">
        <f>IF(MOD(COUNT($E$183:ID183),60)=1,ID183,NA())</f>
        <v>#N/A</v>
      </c>
      <c r="IE191" s="396" t="e">
        <f>IF(MOD(COUNT($E$183:IE183),60)=1,IE183,NA())</f>
        <v>#N/A</v>
      </c>
      <c r="IF191" s="396" t="e">
        <f>IF(MOD(COUNT($E$183:IF183),60)=1,IF183,NA())</f>
        <v>#N/A</v>
      </c>
      <c r="IG191" s="396" t="e">
        <f>IF(MOD(COUNT($E$183:IG183),60)=1,IG183,NA())</f>
        <v>#N/A</v>
      </c>
      <c r="IH191" s="396" t="e">
        <f>IF(MOD(COUNT($E$183:IH183),60)=1,IH183,NA())</f>
        <v>#N/A</v>
      </c>
      <c r="II191" s="396" t="e">
        <f>IF(MOD(COUNT($E$183:II183),60)=1,II183,NA())</f>
        <v>#N/A</v>
      </c>
      <c r="IJ191" s="396" t="e">
        <f>IF(MOD(COUNT($E$183:IJ183),60)=1,IJ183,NA())</f>
        <v>#N/A</v>
      </c>
      <c r="IK191" s="396">
        <f>IF(MOD(COUNT($E$183:IK183),60)=1,IK183,NA())</f>
        <v>254054</v>
      </c>
      <c r="IL191" s="396" t="e">
        <f>IF(MOD(COUNT($E$183:IL183),60)=1,IL183,NA())</f>
        <v>#N/A</v>
      </c>
      <c r="IM191" s="396" t="e">
        <f>IF(MOD(COUNT($E$183:IM183),60)=1,IM183,NA())</f>
        <v>#N/A</v>
      </c>
      <c r="IN191" s="396" t="e">
        <f>IF(MOD(COUNT($E$183:IN183),60)=1,IN183,NA())</f>
        <v>#N/A</v>
      </c>
      <c r="IO191" s="396" t="e">
        <f>IF(MOD(COUNT($E$183:IO183),60)=1,IO183,NA())</f>
        <v>#N/A</v>
      </c>
      <c r="IP191" s="396" t="e">
        <f>IF(MOD(COUNT($E$183:IP183),60)=1,IP183,NA())</f>
        <v>#N/A</v>
      </c>
      <c r="IQ191" s="396" t="e">
        <f>IF(MOD(COUNT($E$183:IQ183),60)=1,IQ183,NA())</f>
        <v>#N/A</v>
      </c>
      <c r="IR191" s="396" t="e">
        <f>IF(MOD(COUNT($E$183:IR183),60)=1,IR183,NA())</f>
        <v>#N/A</v>
      </c>
      <c r="IS191" s="396" t="e">
        <f>IF(MOD(COUNT($E$183:IS183),60)=1,IS183,NA())</f>
        <v>#N/A</v>
      </c>
      <c r="IT191" s="396" t="e">
        <f>IF(MOD(COUNT($E$183:IT183),60)=1,IT183,NA())</f>
        <v>#N/A</v>
      </c>
      <c r="IU191" s="396" t="e">
        <f>IF(MOD(COUNT($E$183:IU183),60)=1,IU183,NA())</f>
        <v>#N/A</v>
      </c>
      <c r="IV191" s="396" t="e">
        <f>IF(MOD(COUNT($E$183:IV183),60)=1,IV183,NA())</f>
        <v>#N/A</v>
      </c>
      <c r="IW191" s="396" t="e">
        <f>IF(MOD(COUNT($E$183:IW183),60)=1,IW183,NA())</f>
        <v>#N/A</v>
      </c>
      <c r="IX191" s="396" t="e">
        <f>IF(MOD(COUNT($E$183:IX183),60)=1,IX183,NA())</f>
        <v>#N/A</v>
      </c>
      <c r="IY191" s="396" t="e">
        <f>IF(MOD(COUNT($E$183:IY183),60)=1,IY183,NA())</f>
        <v>#N/A</v>
      </c>
      <c r="IZ191" s="396" t="e">
        <f>IF(MOD(COUNT($E$183:IZ183),60)=1,IZ183,NA())</f>
        <v>#N/A</v>
      </c>
      <c r="JA191" s="396" t="e">
        <f>IF(MOD(COUNT($E$183:JA183),60)=1,JA183,NA())</f>
        <v>#N/A</v>
      </c>
      <c r="JB191" s="396" t="e">
        <f>IF(MOD(COUNT($E$183:JB183),60)=1,JB183,NA())</f>
        <v>#N/A</v>
      </c>
      <c r="JC191" s="396" t="e">
        <f>IF(MOD(COUNT($E$183:JC183),60)=1,JC183,NA())</f>
        <v>#N/A</v>
      </c>
      <c r="JD191" s="396" t="e">
        <f>IF(MOD(COUNT($E$183:JD183),60)=1,JD183,NA())</f>
        <v>#N/A</v>
      </c>
      <c r="JE191" s="396" t="e">
        <f>IF(MOD(COUNT($E$183:JE183),60)=1,JE183,NA())</f>
        <v>#N/A</v>
      </c>
      <c r="JF191" s="396" t="e">
        <f>IF(MOD(COUNT($E$183:JF183),60)=1,JF183,NA())</f>
        <v>#N/A</v>
      </c>
      <c r="JG191" s="396" t="e">
        <f>IF(MOD(COUNT($E$183:JG183),60)=1,JG183,NA())</f>
        <v>#N/A</v>
      </c>
      <c r="JH191" s="396" t="e">
        <f>IF(MOD(COUNT($E$183:JH183),60)=1,JH183,NA())</f>
        <v>#N/A</v>
      </c>
      <c r="JI191" s="396" t="e">
        <f>IF(MOD(COUNT($E$183:JI183),60)=1,JI183,NA())</f>
        <v>#N/A</v>
      </c>
      <c r="JJ191" s="396" t="e">
        <f>IF(MOD(COUNT($E$183:JJ183),60)=1,JJ183,NA())</f>
        <v>#N/A</v>
      </c>
      <c r="JK191" s="396" t="e">
        <f>IF(MOD(COUNT($E$183:JK183),60)=1,JK183,NA())</f>
        <v>#N/A</v>
      </c>
      <c r="JL191" s="396" t="e">
        <f>IF(MOD(COUNT($E$183:JL183),60)=1,JL183,NA())</f>
        <v>#N/A</v>
      </c>
      <c r="JM191" s="396" t="e">
        <f>IF(MOD(COUNT($E$183:JM183),60)=1,JM183,NA())</f>
        <v>#N/A</v>
      </c>
      <c r="JN191" s="396" t="e">
        <f>IF(MOD(COUNT($E$183:JN183),60)=1,JN183,NA())</f>
        <v>#N/A</v>
      </c>
      <c r="JO191" s="396" t="e">
        <f>IF(MOD(COUNT($E$183:JO183),60)=1,JO183,NA())</f>
        <v>#N/A</v>
      </c>
      <c r="JP191" s="396" t="e">
        <f>IF(MOD(COUNT($E$183:JP183),60)=1,JP183,NA())</f>
        <v>#N/A</v>
      </c>
      <c r="JQ191" s="396" t="e">
        <f>IF(MOD(COUNT($E$183:JQ183),60)=1,JQ183,NA())</f>
        <v>#N/A</v>
      </c>
      <c r="JR191" s="396" t="e">
        <f>IF(MOD(COUNT($E$183:JR183),60)=1,JR183,NA())</f>
        <v>#N/A</v>
      </c>
      <c r="JS191" s="396" t="e">
        <f>IF(MOD(COUNT($E$183:JS183),60)=1,JS183,NA())</f>
        <v>#N/A</v>
      </c>
      <c r="JT191" s="396" t="e">
        <f>IF(MOD(COUNT($E$183:JT183),60)=1,JT183,NA())</f>
        <v>#N/A</v>
      </c>
      <c r="JU191" s="396" t="e">
        <f>IF(MOD(COUNT($E$183:JU183),60)=1,JU183,NA())</f>
        <v>#N/A</v>
      </c>
      <c r="JV191" s="396" t="e">
        <f>IF(MOD(COUNT($E$183:JV183),60)=1,JV183,NA())</f>
        <v>#N/A</v>
      </c>
      <c r="JW191" s="396" t="e">
        <f>IF(MOD(COUNT($E$183:JW183),60)=1,JW183,NA())</f>
        <v>#N/A</v>
      </c>
      <c r="JX191" s="396" t="e">
        <f>IF(MOD(COUNT($E$183:JX183),60)=1,JX183,NA())</f>
        <v>#N/A</v>
      </c>
      <c r="JY191" s="396" t="e">
        <f>IF(MOD(COUNT($E$183:JY183),60)=1,JY183,NA())</f>
        <v>#N/A</v>
      </c>
      <c r="JZ191" s="396" t="e">
        <f>IF(MOD(COUNT($E$183:JZ183),60)=1,JZ183,NA())</f>
        <v>#N/A</v>
      </c>
      <c r="KA191" s="396" t="e">
        <f>IF(MOD(COUNT($E$183:KA183),60)=1,KA183,NA())</f>
        <v>#N/A</v>
      </c>
      <c r="KB191" s="396" t="e">
        <f>IF(MOD(COUNT($E$183:KB183),60)=1,KB183,NA())</f>
        <v>#N/A</v>
      </c>
      <c r="KC191" s="396" t="e">
        <f>IF(MOD(COUNT($E$183:KC183),60)=1,KC183,NA())</f>
        <v>#N/A</v>
      </c>
      <c r="KD191" s="396" t="e">
        <f>IF(MOD(COUNT($E$183:KD183),60)=1,KD183,NA())</f>
        <v>#N/A</v>
      </c>
      <c r="KE191" s="396" t="e">
        <f>IF(MOD(COUNT($E$183:KE183),60)=1,KE183,NA())</f>
        <v>#N/A</v>
      </c>
      <c r="KF191" s="396" t="e">
        <f>IF(MOD(COUNT($E$183:KF183),60)=1,KF183,NA())</f>
        <v>#N/A</v>
      </c>
      <c r="KG191" s="396" t="e">
        <f>IF(MOD(COUNT($E$183:KG183),60)=1,KG183,NA())</f>
        <v>#N/A</v>
      </c>
      <c r="KH191" s="396" t="e">
        <f>IF(MOD(COUNT($E$183:KH183),60)=1,KH183,NA())</f>
        <v>#N/A</v>
      </c>
      <c r="KI191" s="396" t="e">
        <f>IF(MOD(COUNT($E$183:KI183),60)=1,KI183,NA())</f>
        <v>#N/A</v>
      </c>
      <c r="KJ191" s="396" t="e">
        <f>IF(MOD(COUNT($E$183:KJ183),60)=1,KJ183,NA())</f>
        <v>#N/A</v>
      </c>
      <c r="KK191" s="396" t="e">
        <f>IF(MOD(COUNT($E$183:KK183),60)=1,KK183,NA())</f>
        <v>#N/A</v>
      </c>
      <c r="KL191" s="396" t="e">
        <f>IF(MOD(COUNT($E$183:KL183),60)=1,KL183,NA())</f>
        <v>#N/A</v>
      </c>
      <c r="KM191" s="396" t="e">
        <f>IF(MOD(COUNT($E$183:KM183),60)=1,KM183,NA())</f>
        <v>#N/A</v>
      </c>
      <c r="KN191" s="396" t="e">
        <f>IF(MOD(COUNT($E$183:KN183),60)=1,KN183,NA())</f>
        <v>#N/A</v>
      </c>
      <c r="KO191" s="396" t="e">
        <f>IF(MOD(COUNT($E$183:KO183),60)=1,KO183,NA())</f>
        <v>#N/A</v>
      </c>
      <c r="KP191" s="396" t="e">
        <f>IF(MOD(COUNT($E$183:KP183),60)=1,KP183,NA())</f>
        <v>#N/A</v>
      </c>
      <c r="KQ191" s="396" t="e">
        <f>IF(MOD(COUNT($E$183:KQ183),60)=1,KQ183,NA())</f>
        <v>#N/A</v>
      </c>
      <c r="KR191" s="396" t="e">
        <f>IF(MOD(COUNT($E$183:KR183),60)=1,KR183,NA())</f>
        <v>#N/A</v>
      </c>
      <c r="KS191" s="396" t="e">
        <f>IF(MOD(COUNT($E183:KS$185),60)=1,KS183,NA())</f>
        <v>#N/A</v>
      </c>
      <c r="KT191" s="396" t="e">
        <f>IF(MOD(COUNT($E$183:KT183),60)=1,KT183,NA())</f>
        <v>#N/A</v>
      </c>
      <c r="KU191" s="396" t="e">
        <f>IF(MOD(COUNT($E$183:KU183),60)=1,KU183,NA())</f>
        <v>#N/A</v>
      </c>
      <c r="KV191" s="396" t="e">
        <f>IF(MOD(COUNT($E$183:KV183),60)=1,KV183,NA())</f>
        <v>#N/A</v>
      </c>
      <c r="KW191" s="396" t="e">
        <f>IF(MOD(COUNT($E$183:KW183),60)=1,KW183,NA())</f>
        <v>#N/A</v>
      </c>
      <c r="KX191" s="396" t="e">
        <f>IF(MOD(COUNT($E$181:KX183),60)=1,KX183,NA())</f>
        <v>#N/A</v>
      </c>
      <c r="KY191" s="396" t="e">
        <f>IF(MOD(COUNT($E$181:KY183),60)=1,KY183,NA())</f>
        <v>#N/A</v>
      </c>
      <c r="KZ191" s="396" t="e">
        <f>IF(MOD(COUNT($E$181:KZ183),60)=1,KZ183,NA())</f>
        <v>#N/A</v>
      </c>
      <c r="LA191" s="396">
        <v>431020</v>
      </c>
    </row>
    <row r="192" spans="1:316" x14ac:dyDescent="0.3">
      <c r="B192" s="396" t="s">
        <v>1178</v>
      </c>
      <c r="E192" s="396">
        <f>IF(MOD(COUNT($E$184:E184),60)=1,E184,NA())</f>
        <v>96919</v>
      </c>
      <c r="F192" s="396" t="e">
        <f>IF(MOD(COUNT($E$184:F184),60)=1,F184,NA())</f>
        <v>#N/A</v>
      </c>
      <c r="G192" s="396" t="e">
        <f>IF(MOD(COUNT($E$184:G184),60)=1,G184,NA())</f>
        <v>#N/A</v>
      </c>
      <c r="H192" s="396" t="e">
        <f>IF(MOD(COUNT($E$184:H184),60)=1,H184,NA())</f>
        <v>#N/A</v>
      </c>
      <c r="I192" s="396" t="e">
        <f>IF(MOD(COUNT($E$184:I184),60)=1,I184,NA())</f>
        <v>#N/A</v>
      </c>
      <c r="J192" s="396" t="e">
        <f>IF(MOD(COUNT($E$184:J184),60)=1,J184,NA())</f>
        <v>#N/A</v>
      </c>
      <c r="K192" s="396" t="e">
        <f>IF(MOD(COUNT($E$184:K184),60)=1,K184,NA())</f>
        <v>#N/A</v>
      </c>
      <c r="L192" s="396" t="e">
        <f>IF(MOD(COUNT($E$184:L184),60)=1,L184,NA())</f>
        <v>#N/A</v>
      </c>
      <c r="M192" s="396" t="e">
        <f>IF(MOD(COUNT($E$184:M184),60)=1,M184,NA())</f>
        <v>#N/A</v>
      </c>
      <c r="N192" s="396" t="e">
        <f>IF(MOD(COUNT($E$184:N184),60)=1,N184,NA())</f>
        <v>#N/A</v>
      </c>
      <c r="O192" s="396" t="e">
        <f>IF(MOD(COUNT($E$184:O184),60)=1,O184,NA())</f>
        <v>#N/A</v>
      </c>
      <c r="P192" s="396" t="e">
        <f>IF(MOD(COUNT($E$184:P184),60)=1,P184,NA())</f>
        <v>#N/A</v>
      </c>
      <c r="Q192" s="396" t="e">
        <f>IF(MOD(COUNT($E$184:Q184),60)=1,Q184,NA())</f>
        <v>#N/A</v>
      </c>
      <c r="R192" s="396" t="e">
        <f>IF(MOD(COUNT($E$184:R184),60)=1,R184,NA())</f>
        <v>#N/A</v>
      </c>
      <c r="S192" s="396" t="e">
        <f>IF(MOD(COUNT($E$184:S184),60)=1,S184,NA())</f>
        <v>#N/A</v>
      </c>
      <c r="T192" s="396" t="e">
        <f>IF(MOD(COUNT($E$184:T184),60)=1,T184,NA())</f>
        <v>#N/A</v>
      </c>
      <c r="U192" s="396" t="e">
        <f>IF(MOD(COUNT($E$184:U184),60)=1,U184,NA())</f>
        <v>#N/A</v>
      </c>
      <c r="V192" s="396" t="e">
        <f>IF(MOD(COUNT($E$184:V184),60)=1,V184,NA())</f>
        <v>#N/A</v>
      </c>
      <c r="W192" s="396" t="e">
        <f>IF(MOD(COUNT($E$184:W184),60)=1,W184,NA())</f>
        <v>#N/A</v>
      </c>
      <c r="X192" s="396" t="e">
        <f>IF(MOD(COUNT($E$184:X184),60)=1,X184,NA())</f>
        <v>#N/A</v>
      </c>
      <c r="Y192" s="396" t="e">
        <f>IF(MOD(COUNT($E$184:Y184),60)=1,Y184,NA())</f>
        <v>#N/A</v>
      </c>
      <c r="Z192" s="396" t="e">
        <f>IF(MOD(COUNT($E$184:Z184),60)=1,Z184,NA())</f>
        <v>#N/A</v>
      </c>
      <c r="AA192" s="396" t="e">
        <f>IF(MOD(COUNT($E$184:AA184),60)=1,AA184,NA())</f>
        <v>#N/A</v>
      </c>
      <c r="AB192" s="396" t="e">
        <f>IF(MOD(COUNT($E$184:AB184),60)=1,AB184,NA())</f>
        <v>#N/A</v>
      </c>
      <c r="AC192" s="396" t="e">
        <f>IF(MOD(COUNT($E$184:AC184),60)=1,AC184,NA())</f>
        <v>#N/A</v>
      </c>
      <c r="AD192" s="396" t="e">
        <f>IF(MOD(COUNT($E$184:AD184),60)=1,AD184,NA())</f>
        <v>#N/A</v>
      </c>
      <c r="AE192" s="396" t="e">
        <f>IF(MOD(COUNT($E$184:AE184),60)=1,AE184,NA())</f>
        <v>#N/A</v>
      </c>
      <c r="AF192" s="396" t="e">
        <f>IF(MOD(COUNT($E$184:AF184),60)=1,AF184,NA())</f>
        <v>#N/A</v>
      </c>
      <c r="AG192" s="396" t="e">
        <f>IF(MOD(COUNT($E$184:AG184),60)=1,AG184,NA())</f>
        <v>#N/A</v>
      </c>
      <c r="AH192" s="396" t="e">
        <f>IF(MOD(COUNT($E$184:AH184),60)=1,AH184,NA())</f>
        <v>#N/A</v>
      </c>
      <c r="AI192" s="396" t="e">
        <f>IF(MOD(COUNT($E$184:AI184),60)=1,AI184,NA())</f>
        <v>#N/A</v>
      </c>
      <c r="AJ192" s="396" t="e">
        <f>IF(MOD(COUNT($E$184:AJ184),60)=1,AJ184,NA())</f>
        <v>#N/A</v>
      </c>
      <c r="AK192" s="396" t="e">
        <f>IF(MOD(COUNT($E$184:AK184),60)=1,AK184,NA())</f>
        <v>#N/A</v>
      </c>
      <c r="AL192" s="396" t="e">
        <f>IF(MOD(COUNT($E$184:AL184),60)=1,AL184,NA())</f>
        <v>#N/A</v>
      </c>
      <c r="AM192" s="396" t="e">
        <f>IF(MOD(COUNT($E$184:AM184),60)=1,AM184,NA())</f>
        <v>#N/A</v>
      </c>
      <c r="AN192" s="396" t="e">
        <f>IF(MOD(COUNT($E$184:AN184),60)=1,AN184,NA())</f>
        <v>#N/A</v>
      </c>
      <c r="AO192" s="396" t="e">
        <f>IF(MOD(COUNT($E$184:AO184),60)=1,AO184,NA())</f>
        <v>#N/A</v>
      </c>
      <c r="AP192" s="396" t="e">
        <f>IF(MOD(COUNT($E$184:AP184),60)=1,AP184,NA())</f>
        <v>#N/A</v>
      </c>
      <c r="AQ192" s="396" t="e">
        <f>IF(MOD(COUNT($E$184:AQ184),60)=1,AQ184,NA())</f>
        <v>#N/A</v>
      </c>
      <c r="AR192" s="396" t="e">
        <f>IF(MOD(COUNT($E$184:AR184),60)=1,AR184,NA())</f>
        <v>#N/A</v>
      </c>
      <c r="AS192" s="396" t="e">
        <f>IF(MOD(COUNT($E$184:AS184),60)=1,AS184,NA())</f>
        <v>#N/A</v>
      </c>
      <c r="AT192" s="396" t="e">
        <f>IF(MOD(COUNT($E$184:AT184),60)=1,AT184,NA())</f>
        <v>#N/A</v>
      </c>
      <c r="AU192" s="396" t="e">
        <f>IF(MOD(COUNT($E$184:AU184),60)=1,AU184,NA())</f>
        <v>#N/A</v>
      </c>
      <c r="AV192" s="396" t="e">
        <f>IF(MOD(COUNT($E$184:AV184),60)=1,AV184,NA())</f>
        <v>#N/A</v>
      </c>
      <c r="AW192" s="396" t="e">
        <f>IF(MOD(COUNT($E$184:AW184),60)=1,AW184,NA())</f>
        <v>#N/A</v>
      </c>
      <c r="AX192" s="396" t="e">
        <f>IF(MOD(COUNT($E$184:AX184),60)=1,AX184,NA())</f>
        <v>#N/A</v>
      </c>
      <c r="AY192" s="396" t="e">
        <f>IF(MOD(COUNT($E$184:AY184),60)=1,AY184,NA())</f>
        <v>#N/A</v>
      </c>
      <c r="AZ192" s="396" t="e">
        <f>IF(MOD(COUNT($E$184:AZ184),60)=1,AZ184,NA())</f>
        <v>#N/A</v>
      </c>
      <c r="BA192" s="396" t="e">
        <f>IF(MOD(COUNT($E$184:BA184),60)=1,BA184,NA())</f>
        <v>#N/A</v>
      </c>
      <c r="BB192" s="396" t="e">
        <f>IF(MOD(COUNT($E$184:BB184),60)=1,BB184,NA())</f>
        <v>#N/A</v>
      </c>
      <c r="BC192" s="396" t="e">
        <f>IF(MOD(COUNT($E$184:BC184),60)=1,BC184,NA())</f>
        <v>#N/A</v>
      </c>
      <c r="BD192" s="396" t="e">
        <f>IF(MOD(COUNT($E$184:BD184),60)=1,BD184,NA())</f>
        <v>#N/A</v>
      </c>
      <c r="BE192" s="396" t="e">
        <f>IF(MOD(COUNT($E$184:BE184),60)=1,BE184,NA())</f>
        <v>#N/A</v>
      </c>
      <c r="BF192" s="396" t="e">
        <f>IF(MOD(COUNT($E$184:BF184),60)=1,BF184,NA())</f>
        <v>#N/A</v>
      </c>
      <c r="BG192" s="396" t="e">
        <f>IF(MOD(COUNT($E$184:BG184),60)=1,BG184,NA())</f>
        <v>#N/A</v>
      </c>
      <c r="BH192" s="396" t="e">
        <f>IF(MOD(COUNT($E$184:BH184),60)=1,BH184,NA())</f>
        <v>#N/A</v>
      </c>
      <c r="BI192" s="396" t="e">
        <f>IF(MOD(COUNT($E$184:BI184),60)=1,BI184,NA())</f>
        <v>#N/A</v>
      </c>
      <c r="BJ192" s="396" t="e">
        <f>IF(MOD(COUNT($E$184:BJ184),60)=1,BJ184,NA())</f>
        <v>#N/A</v>
      </c>
      <c r="BK192" s="396" t="e">
        <f>IF(MOD(COUNT($E$184:BK184),60)=1,BK184,NA())</f>
        <v>#N/A</v>
      </c>
      <c r="BL192" s="396" t="e">
        <f>IF(MOD(COUNT($E$184:BL184),60)=1,BL184,NA())</f>
        <v>#N/A</v>
      </c>
      <c r="BM192" s="396">
        <f>IF(MOD(COUNT($E$184:BM184),60)=1,BM184,NA())</f>
        <v>107487</v>
      </c>
      <c r="BN192" s="396" t="e">
        <f>IF(MOD(COUNT($E$184:BN184),60)=1,BN184,NA())</f>
        <v>#N/A</v>
      </c>
      <c r="BO192" s="396" t="e">
        <f>IF(MOD(COUNT($E$184:BO184),60)=1,BO184,NA())</f>
        <v>#N/A</v>
      </c>
      <c r="BP192" s="396" t="e">
        <f>IF(MOD(COUNT($E$184:BP184),60)=1,BP184,NA())</f>
        <v>#N/A</v>
      </c>
      <c r="BQ192" s="396" t="e">
        <f>IF(MOD(COUNT($E$184:BQ184),60)=1,BQ184,NA())</f>
        <v>#N/A</v>
      </c>
      <c r="BR192" s="396" t="e">
        <f>IF(MOD(COUNT($E$184:BR184),60)=1,BR184,NA())</f>
        <v>#N/A</v>
      </c>
      <c r="BS192" s="396" t="e">
        <f>IF(MOD(COUNT($E$184:BS184),60)=1,BS184,NA())</f>
        <v>#N/A</v>
      </c>
      <c r="BT192" s="396" t="e">
        <f>IF(MOD(COUNT($E$184:BT184),60)=1,BT184,NA())</f>
        <v>#N/A</v>
      </c>
      <c r="BU192" s="396" t="e">
        <f>IF(MOD(COUNT($E$184:BU184),60)=1,BU184,NA())</f>
        <v>#N/A</v>
      </c>
      <c r="BV192" s="396" t="e">
        <f>IF(MOD(COUNT($E$184:BV184),60)=1,BV184,NA())</f>
        <v>#N/A</v>
      </c>
      <c r="BW192" s="396" t="e">
        <f>IF(MOD(COUNT($E$184:BW184),60)=1,BW184,NA())</f>
        <v>#N/A</v>
      </c>
      <c r="BX192" s="396" t="e">
        <f>IF(MOD(COUNT($E$184:BX184),60)=1,BX184,NA())</f>
        <v>#N/A</v>
      </c>
      <c r="BY192" s="396" t="e">
        <f>IF(MOD(COUNT($E$184:BY184),60)=1,BY184,NA())</f>
        <v>#N/A</v>
      </c>
      <c r="BZ192" s="396" t="e">
        <f>IF(MOD(COUNT($E$184:BZ184),60)=1,BZ184,NA())</f>
        <v>#N/A</v>
      </c>
      <c r="CA192" s="396" t="e">
        <f>IF(MOD(COUNT($E$184:CA184),60)=1,CA184,NA())</f>
        <v>#N/A</v>
      </c>
      <c r="CB192" s="396" t="e">
        <f>IF(MOD(COUNT($E$184:CB184),60)=1,CB184,NA())</f>
        <v>#N/A</v>
      </c>
      <c r="CC192" s="396" t="e">
        <f>IF(MOD(COUNT($E$184:CC184),60)=1,CC184,NA())</f>
        <v>#N/A</v>
      </c>
      <c r="CD192" s="396" t="e">
        <f>IF(MOD(COUNT($E$184:CD184),60)=1,CD184,NA())</f>
        <v>#N/A</v>
      </c>
      <c r="CE192" s="396" t="e">
        <f>IF(MOD(COUNT($E$184:CE184),60)=1,CE184,NA())</f>
        <v>#N/A</v>
      </c>
      <c r="CF192" s="396" t="e">
        <f>IF(MOD(COUNT($E$184:CF184),60)=1,CF184,NA())</f>
        <v>#N/A</v>
      </c>
      <c r="CG192" s="396" t="e">
        <f>IF(MOD(COUNT($E$184:CG184),60)=1,CG184,NA())</f>
        <v>#N/A</v>
      </c>
      <c r="CH192" s="396" t="e">
        <f>IF(MOD(COUNT($E$184:CH184),60)=1,CH184,NA())</f>
        <v>#N/A</v>
      </c>
      <c r="CI192" s="396" t="e">
        <f>IF(MOD(COUNT($E$184:CI184),60)=1,CI184,NA())</f>
        <v>#N/A</v>
      </c>
      <c r="CJ192" s="396" t="e">
        <f>IF(MOD(COUNT($E$184:CJ184),60)=1,CJ184,NA())</f>
        <v>#N/A</v>
      </c>
      <c r="CK192" s="396" t="e">
        <f>IF(MOD(COUNT($E$184:CK184),60)=1,CK184,NA())</f>
        <v>#N/A</v>
      </c>
      <c r="CL192" s="396" t="e">
        <f>IF(MOD(COUNT($E$184:CL184),60)=1,CL184,NA())</f>
        <v>#N/A</v>
      </c>
      <c r="CM192" s="396" t="e">
        <f>IF(MOD(COUNT($E$184:CM184),60)=1,CM184,NA())</f>
        <v>#N/A</v>
      </c>
      <c r="CN192" s="396" t="e">
        <f>IF(MOD(COUNT($E$184:CN184),60)=1,CN184,NA())</f>
        <v>#N/A</v>
      </c>
      <c r="CO192" s="396" t="e">
        <f>IF(MOD(COUNT($E$184:CO184),60)=1,CO184,NA())</f>
        <v>#N/A</v>
      </c>
      <c r="CP192" s="396" t="e">
        <f>IF(MOD(COUNT($E$184:CP184),60)=1,CP184,NA())</f>
        <v>#N/A</v>
      </c>
      <c r="CQ192" s="396" t="e">
        <f>IF(MOD(COUNT($E$184:CQ184),60)=1,CQ184,NA())</f>
        <v>#N/A</v>
      </c>
      <c r="CR192" s="396" t="e">
        <f>IF(MOD(COUNT($E$184:CR184),60)=1,CR184,NA())</f>
        <v>#N/A</v>
      </c>
      <c r="CS192" s="396" t="e">
        <f>IF(MOD(COUNT($E$184:CS184),60)=1,CS184,NA())</f>
        <v>#N/A</v>
      </c>
      <c r="CT192" s="396" t="e">
        <f>IF(MOD(COUNT($E$184:CT184),60)=1,CT184,NA())</f>
        <v>#N/A</v>
      </c>
      <c r="CU192" s="396" t="e">
        <f>IF(MOD(COUNT($E$184:CU184),60)=1,CU184,NA())</f>
        <v>#N/A</v>
      </c>
      <c r="CV192" s="396" t="e">
        <f>IF(MOD(COUNT($E$184:CV184),60)=1,CV184,NA())</f>
        <v>#N/A</v>
      </c>
      <c r="CW192" s="396" t="e">
        <f>IF(MOD(COUNT($E$184:CW184),60)=1,CW184,NA())</f>
        <v>#N/A</v>
      </c>
      <c r="CX192" s="396" t="e">
        <f>IF(MOD(COUNT($E$184:CX184),60)=1,CX184,NA())</f>
        <v>#N/A</v>
      </c>
      <c r="CY192" s="396" t="e">
        <f>IF(MOD(COUNT($E$184:CY184),60)=1,CY184,NA())</f>
        <v>#N/A</v>
      </c>
      <c r="CZ192" s="396" t="e">
        <f>IF(MOD(COUNT($E$184:CZ184),60)=1,CZ184,NA())</f>
        <v>#N/A</v>
      </c>
      <c r="DA192" s="396" t="e">
        <f>IF(MOD(COUNT($E$184:DA184),60)=1,DA184,NA())</f>
        <v>#N/A</v>
      </c>
      <c r="DB192" s="396" t="e">
        <f>IF(MOD(COUNT($E$184:DB184),60)=1,DB184,NA())</f>
        <v>#N/A</v>
      </c>
      <c r="DC192" s="396" t="e">
        <f>IF(MOD(COUNT($E$184:DC184),60)=1,DC184,NA())</f>
        <v>#N/A</v>
      </c>
      <c r="DD192" s="396" t="e">
        <f>IF(MOD(COUNT($E$184:DD184),60)=1,DD184,NA())</f>
        <v>#N/A</v>
      </c>
      <c r="DE192" s="396" t="e">
        <f>IF(MOD(COUNT($E$184:DE184),60)=1,DE184,NA())</f>
        <v>#N/A</v>
      </c>
      <c r="DF192" s="396" t="e">
        <f>IF(MOD(COUNT($E$184:DF184),60)=1,DF184,NA())</f>
        <v>#N/A</v>
      </c>
      <c r="DG192" s="396" t="e">
        <f>IF(MOD(COUNT($E$184:DG184),60)=1,DG184,NA())</f>
        <v>#N/A</v>
      </c>
      <c r="DH192" s="396" t="e">
        <f>IF(MOD(COUNT($E$184:DH184),60)=1,DH184,NA())</f>
        <v>#N/A</v>
      </c>
      <c r="DI192" s="396" t="e">
        <f>IF(MOD(COUNT($E$184:DI184),60)=1,DI184,NA())</f>
        <v>#N/A</v>
      </c>
      <c r="DJ192" s="396" t="e">
        <f>IF(MOD(COUNT($E$184:DJ184),60)=1,DJ184,NA())</f>
        <v>#N/A</v>
      </c>
      <c r="DK192" s="396" t="e">
        <f>IF(MOD(COUNT($E$184:DK184),60)=1,DK184,NA())</f>
        <v>#N/A</v>
      </c>
      <c r="DL192" s="396" t="e">
        <f>IF(MOD(COUNT($E$184:DL184),60)=1,DL184,NA())</f>
        <v>#N/A</v>
      </c>
      <c r="DM192" s="396" t="e">
        <f>IF(MOD(COUNT($E$184:DM184),60)=1,DM184,NA())</f>
        <v>#N/A</v>
      </c>
      <c r="DN192" s="396" t="e">
        <f>IF(MOD(COUNT($E$184:DN184),60)=1,DN184,NA())</f>
        <v>#N/A</v>
      </c>
      <c r="DO192" s="396" t="e">
        <f>IF(MOD(COUNT($E$184:DO184),60)=1,DO184,NA())</f>
        <v>#N/A</v>
      </c>
      <c r="DP192" s="396" t="e">
        <f>IF(MOD(COUNT($E$184:DP184),60)=1,DP184,NA())</f>
        <v>#N/A</v>
      </c>
      <c r="DQ192" s="396" t="e">
        <f>IF(MOD(COUNT($E$184:DQ184),60)=1,DQ184,NA())</f>
        <v>#N/A</v>
      </c>
      <c r="DR192" s="396" t="e">
        <f>IF(MOD(COUNT($E$184:DR184),60)=1,DR184,NA())</f>
        <v>#N/A</v>
      </c>
      <c r="DS192" s="396" t="e">
        <f>IF(MOD(COUNT($E$184:DS184),60)=1,DS184,NA())</f>
        <v>#N/A</v>
      </c>
      <c r="DT192" s="396" t="e">
        <f>IF(MOD(COUNT($E$184:DT184),60)=1,DT184,NA())</f>
        <v>#N/A</v>
      </c>
      <c r="DU192" s="396">
        <f>IF(MOD(COUNT($E$184:DU184),60)=1,DU184,NA())</f>
        <v>236668</v>
      </c>
      <c r="DV192" s="396" t="e">
        <f>IF(MOD(COUNT($E$184:DV184),60)=1,DV184,NA())</f>
        <v>#N/A</v>
      </c>
      <c r="DW192" s="396" t="e">
        <f>IF(MOD(COUNT($E$184:DW184),60)=1,DW184,NA())</f>
        <v>#N/A</v>
      </c>
      <c r="DX192" s="396" t="e">
        <f>IF(MOD(COUNT($E$184:DX184),60)=1,DX184,NA())</f>
        <v>#N/A</v>
      </c>
      <c r="DY192" s="396" t="e">
        <f>IF(MOD(COUNT($E$184:DY184),60)=1,DY184,NA())</f>
        <v>#N/A</v>
      </c>
      <c r="DZ192" s="396" t="e">
        <f>IF(MOD(COUNT($E$184:DZ184),60)=1,DZ184,NA())</f>
        <v>#N/A</v>
      </c>
      <c r="EA192" s="396" t="e">
        <f>IF(MOD(COUNT($E$184:EA184),60)=1,EA184,NA())</f>
        <v>#N/A</v>
      </c>
      <c r="EB192" s="396" t="e">
        <f>IF(MOD(COUNT($E$184:EB184),60)=1,EB184,NA())</f>
        <v>#N/A</v>
      </c>
      <c r="EC192" s="396" t="e">
        <f>IF(MOD(COUNT($E$184:EC184),60)=1,EC184,NA())</f>
        <v>#N/A</v>
      </c>
      <c r="ED192" s="396" t="e">
        <f>IF(MOD(COUNT($E$184:ED184),60)=1,ED184,NA())</f>
        <v>#N/A</v>
      </c>
      <c r="EE192" s="396" t="e">
        <f>IF(MOD(COUNT($E$184:EE184),60)=1,EE184,NA())</f>
        <v>#N/A</v>
      </c>
      <c r="EF192" s="396" t="e">
        <f>IF(MOD(COUNT($E$184:EF184),60)=1,EF184,NA())</f>
        <v>#N/A</v>
      </c>
      <c r="EG192" s="396" t="e">
        <f>IF(MOD(COUNT($E$184:EG184),60)=1,EG184,NA())</f>
        <v>#N/A</v>
      </c>
      <c r="EH192" s="396" t="e">
        <f>IF(MOD(COUNT($E$184:EH184),60)=1,EH184,NA())</f>
        <v>#N/A</v>
      </c>
      <c r="EI192" s="396" t="e">
        <f>IF(MOD(COUNT($E$184:EI184),60)=1,EI184,NA())</f>
        <v>#N/A</v>
      </c>
      <c r="EJ192" s="396" t="e">
        <f>IF(MOD(COUNT($E$184:EJ184),60)=1,EJ184,NA())</f>
        <v>#N/A</v>
      </c>
      <c r="EK192" s="396" t="e">
        <f>IF(MOD(COUNT($E$184:EK184),60)=1,EK184,NA())</f>
        <v>#N/A</v>
      </c>
      <c r="EL192" s="396" t="e">
        <f>IF(MOD(COUNT($E$184:EL184),60)=1,EL184,NA())</f>
        <v>#N/A</v>
      </c>
      <c r="EM192" s="396" t="e">
        <f>IF(MOD(COUNT($E$184:EM184),60)=1,EM184,NA())</f>
        <v>#N/A</v>
      </c>
      <c r="EN192" s="396" t="e">
        <f>IF(MOD(COUNT($E$184:EN184),60)=1,EN184,NA())</f>
        <v>#N/A</v>
      </c>
      <c r="EO192" s="396" t="e">
        <f>IF(MOD(COUNT($E$184:EO184),60)=1,EO184,NA())</f>
        <v>#N/A</v>
      </c>
      <c r="EP192" s="396" t="e">
        <f>IF(MOD(COUNT($E$184:EP184),60)=1,EP184,NA())</f>
        <v>#N/A</v>
      </c>
      <c r="EQ192" s="396" t="e">
        <f>IF(MOD(COUNT($E$184:EQ184),60)=1,EQ184,NA())</f>
        <v>#N/A</v>
      </c>
      <c r="ER192" s="396" t="e">
        <f>IF(MOD(COUNT($E$184:ER184),60)=1,ER184,NA())</f>
        <v>#N/A</v>
      </c>
      <c r="ES192" s="396" t="e">
        <f>IF(MOD(COUNT($E$184:ES184),60)=1,ES184,NA())</f>
        <v>#N/A</v>
      </c>
      <c r="ET192" s="396" t="e">
        <f>IF(MOD(COUNT($E$184:ET184),60)=1,ET184,NA())</f>
        <v>#N/A</v>
      </c>
      <c r="EU192" s="396" t="e">
        <f>IF(MOD(COUNT($E$184:EU184),60)=1,EU184,NA())</f>
        <v>#N/A</v>
      </c>
      <c r="EV192" s="396" t="e">
        <f>IF(MOD(COUNT($E$184:EV184),60)=1,EV184,NA())</f>
        <v>#N/A</v>
      </c>
      <c r="EW192" s="396" t="e">
        <f>IF(MOD(COUNT($E$184:EW184),60)=1,EW184,NA())</f>
        <v>#N/A</v>
      </c>
      <c r="EX192" s="396" t="e">
        <f>IF(MOD(COUNT($E$184:EX184),60)=1,EX184,NA())</f>
        <v>#N/A</v>
      </c>
      <c r="EY192" s="396" t="e">
        <f>IF(MOD(COUNT($E$184:EY184),60)=1,EY184,NA())</f>
        <v>#N/A</v>
      </c>
      <c r="EZ192" s="396" t="e">
        <f>IF(MOD(COUNT($E$184:EZ184),60)=1,EZ184,NA())</f>
        <v>#N/A</v>
      </c>
      <c r="FA192" s="396" t="e">
        <f>IF(MOD(COUNT($E$184:FA184),60)=1,FA184,NA())</f>
        <v>#N/A</v>
      </c>
      <c r="FB192" s="396" t="e">
        <f>IF(MOD(COUNT($E$184:FB184),60)=1,FB184,NA())</f>
        <v>#N/A</v>
      </c>
      <c r="FC192" s="396" t="e">
        <f>IF(MOD(COUNT($E$184:FC184),60)=1,FC184,NA())</f>
        <v>#N/A</v>
      </c>
      <c r="FD192" s="396" t="e">
        <f>IF(MOD(COUNT($E$184:FD184),60)=1,FD184,NA())</f>
        <v>#N/A</v>
      </c>
      <c r="FE192" s="396" t="e">
        <f>IF(MOD(COUNT($E$184:FE184),60)=1,FE184,NA())</f>
        <v>#N/A</v>
      </c>
      <c r="FF192" s="396" t="e">
        <f>IF(MOD(COUNT($E$184:FF184),60)=1,FF184,NA())</f>
        <v>#N/A</v>
      </c>
      <c r="FG192" s="396" t="e">
        <f>IF(MOD(COUNT($E$184:FG184),60)=1,FG184,NA())</f>
        <v>#N/A</v>
      </c>
      <c r="FH192" s="396" t="e">
        <f>IF(MOD(COUNT($E$184:FH184),60)=1,FH184,NA())</f>
        <v>#N/A</v>
      </c>
      <c r="FI192" s="396" t="e">
        <f>IF(MOD(COUNT($E$184:FI184),60)=1,FI184,NA())</f>
        <v>#N/A</v>
      </c>
      <c r="FJ192" s="396" t="e">
        <f>IF(MOD(COUNT($E$184:FJ184),60)=1,FJ184,NA())</f>
        <v>#N/A</v>
      </c>
      <c r="FK192" s="396" t="e">
        <f>IF(MOD(COUNT($E$184:FK184),60)=1,FK184,NA())</f>
        <v>#N/A</v>
      </c>
      <c r="FL192" s="396" t="e">
        <f>IF(MOD(COUNT($E$184:FL184),60)=1,FL184,NA())</f>
        <v>#N/A</v>
      </c>
      <c r="FM192" s="396" t="e">
        <f>IF(MOD(COUNT($E$184:FM184),60)=1,FM184,NA())</f>
        <v>#N/A</v>
      </c>
      <c r="FN192" s="396" t="e">
        <f>IF(MOD(COUNT($E$184:FN184),60)=1,FN184,NA())</f>
        <v>#N/A</v>
      </c>
      <c r="FO192" s="396" t="e">
        <f>IF(MOD(COUNT($E$184:FO184),60)=1,FO184,NA())</f>
        <v>#N/A</v>
      </c>
      <c r="FP192" s="396" t="e">
        <f>IF(MOD(COUNT($E$184:FP184),60)=1,FP184,NA())</f>
        <v>#N/A</v>
      </c>
      <c r="FQ192" s="396" t="e">
        <f>IF(MOD(COUNT($E$184:FQ184),60)=1,FQ184,NA())</f>
        <v>#N/A</v>
      </c>
      <c r="FR192" s="396" t="e">
        <f>IF(MOD(COUNT($E$184:FR184),60)=1,FR184,NA())</f>
        <v>#N/A</v>
      </c>
      <c r="FS192" s="396" t="e">
        <f>IF(MOD(COUNT($E$184:FS184),60)=1,FS184,NA())</f>
        <v>#N/A</v>
      </c>
      <c r="FT192" s="396" t="e">
        <f>IF(MOD(COUNT($E$184:FT184),60)=1,FT184,NA())</f>
        <v>#N/A</v>
      </c>
      <c r="FU192" s="396" t="e">
        <f>IF(MOD(COUNT($E$184:FU184),60)=1,FU184,NA())</f>
        <v>#N/A</v>
      </c>
      <c r="FV192" s="396" t="e">
        <f>IF(MOD(COUNT($E$184:FV184),60)=1,FV184,NA())</f>
        <v>#N/A</v>
      </c>
      <c r="FW192" s="396" t="e">
        <f>IF(MOD(COUNT($E$184:FW184),60)=1,FW184,NA())</f>
        <v>#N/A</v>
      </c>
      <c r="FX192" s="396" t="e">
        <f>IF(MOD(COUNT($E$184:FX184),60)=1,FX184,NA())</f>
        <v>#N/A</v>
      </c>
      <c r="FY192" s="396" t="e">
        <f>IF(MOD(COUNT($E$184:FY184),60)=1,FY184,NA())</f>
        <v>#N/A</v>
      </c>
      <c r="FZ192" s="396" t="e">
        <f>IF(MOD(COUNT($E$184:FZ184),60)=1,FZ184,NA())</f>
        <v>#N/A</v>
      </c>
      <c r="GA192" s="396" t="e">
        <f>IF(MOD(COUNT($E$184:GA184),60)=1,GA184,NA())</f>
        <v>#N/A</v>
      </c>
      <c r="GB192" s="396" t="e">
        <f>IF(MOD(COUNT($E$184:GB184),60)=1,GB184,NA())</f>
        <v>#N/A</v>
      </c>
      <c r="GC192" s="396">
        <f>IF(MOD(COUNT($E$184:GC184),60)=1,GC184,NA())</f>
        <v>137342</v>
      </c>
      <c r="GD192" s="396" t="e">
        <f>IF(MOD(COUNT($E$184:GD184),60)=1,GD184,NA())</f>
        <v>#N/A</v>
      </c>
      <c r="GE192" s="396" t="e">
        <f>IF(MOD(COUNT($E$184:GE184),60)=1,GE184,NA())</f>
        <v>#N/A</v>
      </c>
      <c r="GF192" s="396" t="e">
        <f>IF(MOD(COUNT($E$184:GF184),60)=1,GF184,NA())</f>
        <v>#N/A</v>
      </c>
      <c r="GG192" s="396" t="e">
        <f>IF(MOD(COUNT($E$184:GG184),60)=1,GG184,NA())</f>
        <v>#N/A</v>
      </c>
      <c r="GH192" s="396" t="e">
        <f>IF(MOD(COUNT($E$184:GH184),60)=1,GH184,NA())</f>
        <v>#N/A</v>
      </c>
      <c r="GI192" s="396" t="e">
        <f>IF(MOD(COUNT($E$184:GI184),60)=1,GI184,NA())</f>
        <v>#N/A</v>
      </c>
      <c r="GJ192" s="396" t="e">
        <f>IF(MOD(COUNT($E$184:GJ184),60)=1,GJ184,NA())</f>
        <v>#N/A</v>
      </c>
      <c r="GK192" s="396" t="e">
        <f>IF(MOD(COUNT($E$184:GK184),60)=1,GK184,NA())</f>
        <v>#N/A</v>
      </c>
      <c r="GL192" s="396" t="e">
        <f>IF(MOD(COUNT($E$184:GL184),60)=1,GL184,NA())</f>
        <v>#N/A</v>
      </c>
      <c r="GM192" s="396" t="e">
        <f>IF(MOD(COUNT($E$184:GM184),60)=1,GM184,NA())</f>
        <v>#N/A</v>
      </c>
      <c r="GN192" s="396" t="e">
        <f>IF(MOD(COUNT($E$184:GN184),60)=1,GN184,NA())</f>
        <v>#N/A</v>
      </c>
      <c r="GO192" s="396" t="e">
        <f>IF(MOD(COUNT($E$184:GO184),60)=1,GO184,NA())</f>
        <v>#N/A</v>
      </c>
      <c r="GP192" s="396" t="e">
        <f>IF(MOD(COUNT($E$184:GP184),60)=1,GP184,NA())</f>
        <v>#N/A</v>
      </c>
      <c r="GQ192" s="396" t="e">
        <f>IF(MOD(COUNT($E$184:GQ184),60)=1,GQ184,NA())</f>
        <v>#N/A</v>
      </c>
      <c r="GR192" s="396" t="e">
        <f>IF(MOD(COUNT($E$184:GR184),60)=1,GR184,NA())</f>
        <v>#N/A</v>
      </c>
      <c r="GS192" s="396" t="e">
        <f>IF(MOD(COUNT($E$184:GS184),60)=1,GS184,NA())</f>
        <v>#N/A</v>
      </c>
      <c r="GT192" s="396" t="e">
        <f>IF(MOD(COUNT($E$184:GT184),60)=1,GT184,NA())</f>
        <v>#N/A</v>
      </c>
      <c r="GU192" s="396" t="e">
        <f>IF(MOD(COUNT($E$184:GU184),60)=1,GU184,NA())</f>
        <v>#N/A</v>
      </c>
      <c r="GV192" s="396" t="e">
        <f>IF(MOD(COUNT($E$184:GV184),60)=1,GV184,NA())</f>
        <v>#N/A</v>
      </c>
      <c r="GW192" s="396" t="e">
        <f>IF(MOD(COUNT($E$184:GW184),60)=1,GW184,NA())</f>
        <v>#N/A</v>
      </c>
      <c r="GX192" s="396" t="e">
        <f>IF(MOD(COUNT($E$184:GX184),60)=1,GX184,NA())</f>
        <v>#N/A</v>
      </c>
      <c r="GY192" s="396" t="e">
        <f>IF(MOD(COUNT($E$184:GY184),60)=1,GY184,NA())</f>
        <v>#N/A</v>
      </c>
      <c r="GZ192" s="396" t="e">
        <f>IF(MOD(COUNT($E$184:GZ184),60)=1,GZ184,NA())</f>
        <v>#N/A</v>
      </c>
      <c r="HA192" s="396" t="e">
        <f>IF(MOD(COUNT($E$184:HA184),60)=1,HA184,NA())</f>
        <v>#N/A</v>
      </c>
      <c r="HB192" s="396" t="e">
        <f>IF(MOD(COUNT($E$184:HB184),60)=1,HB184,NA())</f>
        <v>#N/A</v>
      </c>
      <c r="HC192" s="396" t="e">
        <f>IF(MOD(COUNT($E$184:HC184),60)=1,HC184,NA())</f>
        <v>#N/A</v>
      </c>
      <c r="HD192" s="396" t="e">
        <f>IF(MOD(COUNT($E$184:HD184),60)=1,HD184,NA())</f>
        <v>#N/A</v>
      </c>
      <c r="HE192" s="396" t="e">
        <f>IF(MOD(COUNT($E$184:HE184),60)=1,HE184,NA())</f>
        <v>#N/A</v>
      </c>
      <c r="HF192" s="396" t="e">
        <f>IF(MOD(COUNT($E$184:HF184),60)=1,HF184,NA())</f>
        <v>#N/A</v>
      </c>
      <c r="HG192" s="396" t="e">
        <f>IF(MOD(COUNT($E$184:HG184),60)=1,HG184,NA())</f>
        <v>#N/A</v>
      </c>
      <c r="HH192" s="396" t="e">
        <f>IF(MOD(COUNT($E$184:HH184),60)=1,HH184,NA())</f>
        <v>#N/A</v>
      </c>
      <c r="HI192" s="396" t="e">
        <f>IF(MOD(COUNT($E$184:HI184),60)=1,HI184,NA())</f>
        <v>#N/A</v>
      </c>
      <c r="HJ192" s="396" t="e">
        <f>IF(MOD(COUNT($E$184:HJ184),60)=1,HJ184,NA())</f>
        <v>#N/A</v>
      </c>
      <c r="HK192" s="396" t="e">
        <f>IF(MOD(COUNT($E$184:HK184),60)=1,HK184,NA())</f>
        <v>#N/A</v>
      </c>
      <c r="HL192" s="396" t="e">
        <f>IF(MOD(COUNT($E$184:HL184),60)=1,HL184,NA())</f>
        <v>#N/A</v>
      </c>
      <c r="HM192" s="396" t="e">
        <f>IF(MOD(COUNT($E$184:HM184),60)=1,HM184,NA())</f>
        <v>#N/A</v>
      </c>
      <c r="HN192" s="396" t="e">
        <f>IF(MOD(COUNT($E$184:HN184),60)=1,HN184,NA())</f>
        <v>#N/A</v>
      </c>
      <c r="HO192" s="396" t="e">
        <f>IF(MOD(COUNT($E$184:HO184),60)=1,HO184,NA())</f>
        <v>#N/A</v>
      </c>
      <c r="HP192" s="396" t="e">
        <f>IF(MOD(COUNT($E$184:HP184),60)=1,HP184,NA())</f>
        <v>#N/A</v>
      </c>
      <c r="HQ192" s="396" t="e">
        <f>IF(MOD(COUNT($E$184:HQ184),60)=1,HQ184,NA())</f>
        <v>#N/A</v>
      </c>
      <c r="HR192" s="396" t="e">
        <f>IF(MOD(COUNT($E$184:HR184),60)=1,HR184,NA())</f>
        <v>#N/A</v>
      </c>
      <c r="HS192" s="396" t="e">
        <f>IF(MOD(COUNT($E$184:HS184),60)=1,HS184,NA())</f>
        <v>#N/A</v>
      </c>
      <c r="HT192" s="396" t="e">
        <f>IF(MOD(COUNT($E$184:HT184),60)=1,HT184,NA())</f>
        <v>#N/A</v>
      </c>
      <c r="HU192" s="396" t="e">
        <f>IF(MOD(COUNT($E$184:HU184),60)=1,HU184,NA())</f>
        <v>#N/A</v>
      </c>
      <c r="HV192" s="396" t="e">
        <f>IF(MOD(COUNT($E$184:HV184),60)=1,HV184,NA())</f>
        <v>#N/A</v>
      </c>
      <c r="HW192" s="396" t="e">
        <f>IF(MOD(COUNT($E$184:HW184),60)=1,HW184,NA())</f>
        <v>#N/A</v>
      </c>
      <c r="HX192" s="396" t="e">
        <f>IF(MOD(COUNT($E$184:HX184),60)=1,HX184,NA())</f>
        <v>#N/A</v>
      </c>
      <c r="HY192" s="396" t="e">
        <f>IF(MOD(COUNT($E$184:HY184),60)=1,HY184,NA())</f>
        <v>#N/A</v>
      </c>
      <c r="HZ192" s="396" t="e">
        <f>IF(MOD(COUNT($E$184:HZ184),60)=1,HZ184,NA())</f>
        <v>#N/A</v>
      </c>
      <c r="IA192" s="396" t="e">
        <f>IF(MOD(COUNT($E$184:IA184),60)=1,IA184,NA())</f>
        <v>#N/A</v>
      </c>
      <c r="IB192" s="396" t="e">
        <f>IF(MOD(COUNT($E$184:IB184),60)=1,IB184,NA())</f>
        <v>#N/A</v>
      </c>
      <c r="IC192" s="396" t="e">
        <f>IF(MOD(COUNT($E$184:IC184),60)=1,IC184,NA())</f>
        <v>#N/A</v>
      </c>
      <c r="ID192" s="396" t="e">
        <f>IF(MOD(COUNT($E$184:ID184),60)=1,ID184,NA())</f>
        <v>#N/A</v>
      </c>
      <c r="IE192" s="396" t="e">
        <f>IF(MOD(COUNT($E$184:IE184),60)=1,IE184,NA())</f>
        <v>#N/A</v>
      </c>
      <c r="IF192" s="396" t="e">
        <f>IF(MOD(COUNT($E$184:IF184),60)=1,IF184,NA())</f>
        <v>#N/A</v>
      </c>
      <c r="IG192" s="396" t="e">
        <f>IF(MOD(COUNT($E$184:IG184),60)=1,IG184,NA())</f>
        <v>#N/A</v>
      </c>
      <c r="IH192" s="396" t="e">
        <f>IF(MOD(COUNT($E$184:IH184),60)=1,IH184,NA())</f>
        <v>#N/A</v>
      </c>
      <c r="II192" s="396" t="e">
        <f>IF(MOD(COUNT($E$184:II184),60)=1,II184,NA())</f>
        <v>#N/A</v>
      </c>
      <c r="IJ192" s="396" t="e">
        <f>IF(MOD(COUNT($E$184:IJ184),60)=1,IJ184,NA())</f>
        <v>#N/A</v>
      </c>
      <c r="IK192" s="396">
        <f>IF(MOD(COUNT($E$184:IK184),60)=1,IK184,NA())</f>
        <v>184412</v>
      </c>
      <c r="IL192" s="396" t="e">
        <f>IF(MOD(COUNT($E$184:IL184),60)=1,IL184,NA())</f>
        <v>#N/A</v>
      </c>
      <c r="IM192" s="396" t="e">
        <f>IF(MOD(COUNT($E$184:IM184),60)=1,IM184,NA())</f>
        <v>#N/A</v>
      </c>
      <c r="IN192" s="396" t="e">
        <f>IF(MOD(COUNT($E$184:IN184),60)=1,IN184,NA())</f>
        <v>#N/A</v>
      </c>
      <c r="IO192" s="396" t="e">
        <f>IF(MOD(COUNT($E$184:IO184),60)=1,IO184,NA())</f>
        <v>#N/A</v>
      </c>
      <c r="IP192" s="396" t="e">
        <f>IF(MOD(COUNT($E$184:IP184),60)=1,IP184,NA())</f>
        <v>#N/A</v>
      </c>
      <c r="IQ192" s="396" t="e">
        <f>IF(MOD(COUNT($E$184:IQ184),60)=1,IQ184,NA())</f>
        <v>#N/A</v>
      </c>
      <c r="IR192" s="396" t="e">
        <f>IF(MOD(COUNT($E$184:IR184),60)=1,IR184,NA())</f>
        <v>#N/A</v>
      </c>
      <c r="IS192" s="396" t="e">
        <f>IF(MOD(COUNT($E$184:IS184),60)=1,IS184,NA())</f>
        <v>#N/A</v>
      </c>
      <c r="IT192" s="396" t="e">
        <f>IF(MOD(COUNT($E$184:IT184),60)=1,IT184,NA())</f>
        <v>#N/A</v>
      </c>
      <c r="IU192" s="396" t="e">
        <f>IF(MOD(COUNT($E$184:IU184),60)=1,IU184,NA())</f>
        <v>#N/A</v>
      </c>
      <c r="IV192" s="396" t="e">
        <f>IF(MOD(COUNT($E$184:IV184),60)=1,IV184,NA())</f>
        <v>#N/A</v>
      </c>
      <c r="IW192" s="396" t="e">
        <f>IF(MOD(COUNT($E$184:IW184),60)=1,IW184,NA())</f>
        <v>#N/A</v>
      </c>
      <c r="IX192" s="396" t="e">
        <f>IF(MOD(COUNT($E$184:IX184),60)=1,IX184,NA())</f>
        <v>#N/A</v>
      </c>
      <c r="IY192" s="396" t="e">
        <f>IF(MOD(COUNT($E$184:IY184),60)=1,IY184,NA())</f>
        <v>#N/A</v>
      </c>
      <c r="IZ192" s="396" t="e">
        <f>IF(MOD(COUNT($E$184:IZ184),60)=1,IZ184,NA())</f>
        <v>#N/A</v>
      </c>
      <c r="JA192" s="396" t="e">
        <f>IF(MOD(COUNT($E$184:JA184),60)=1,JA184,NA())</f>
        <v>#N/A</v>
      </c>
      <c r="JB192" s="396" t="e">
        <f>IF(MOD(COUNT($E$184:JB184),60)=1,JB184,NA())</f>
        <v>#N/A</v>
      </c>
      <c r="JC192" s="396" t="e">
        <f>IF(MOD(COUNT($E$184:JC184),60)=1,JC184,NA())</f>
        <v>#N/A</v>
      </c>
      <c r="JD192" s="396" t="e">
        <f>IF(MOD(COUNT($E$184:JD184),60)=1,JD184,NA())</f>
        <v>#N/A</v>
      </c>
      <c r="JE192" s="396" t="e">
        <f>IF(MOD(COUNT($E$184:JE184),60)=1,JE184,NA())</f>
        <v>#N/A</v>
      </c>
      <c r="JF192" s="396" t="e">
        <f>IF(MOD(COUNT($E$184:JF184),60)=1,JF184,NA())</f>
        <v>#N/A</v>
      </c>
      <c r="JG192" s="396" t="e">
        <f>IF(MOD(COUNT($E$184:JG184),60)=1,JG184,NA())</f>
        <v>#N/A</v>
      </c>
      <c r="JH192" s="396" t="e">
        <f>IF(MOD(COUNT($E$184:JH184),60)=1,JH184,NA())</f>
        <v>#N/A</v>
      </c>
      <c r="JI192" s="396" t="e">
        <f>IF(MOD(COUNT($E$184:JI184),60)=1,JI184,NA())</f>
        <v>#N/A</v>
      </c>
      <c r="JJ192" s="396" t="e">
        <f>IF(MOD(COUNT($E$184:JJ184),60)=1,JJ184,NA())</f>
        <v>#N/A</v>
      </c>
      <c r="JK192" s="396" t="e">
        <f>IF(MOD(COUNT($E$184:JK184),60)=1,JK184,NA())</f>
        <v>#N/A</v>
      </c>
      <c r="JL192" s="396" t="e">
        <f>IF(MOD(COUNT($E$184:JL184),60)=1,JL184,NA())</f>
        <v>#N/A</v>
      </c>
      <c r="JM192" s="396" t="e">
        <f>IF(MOD(COUNT($E$184:JM184),60)=1,JM184,NA())</f>
        <v>#N/A</v>
      </c>
      <c r="JN192" s="396" t="e">
        <f>IF(MOD(COUNT($E$184:JN184),60)=1,JN184,NA())</f>
        <v>#N/A</v>
      </c>
      <c r="JO192" s="396" t="e">
        <f>IF(MOD(COUNT($E$184:JO184),60)=1,JO184,NA())</f>
        <v>#N/A</v>
      </c>
      <c r="JP192" s="396" t="e">
        <f>IF(MOD(COUNT($E$184:JP184),60)=1,JP184,NA())</f>
        <v>#N/A</v>
      </c>
      <c r="JQ192" s="396" t="e">
        <f>IF(MOD(COUNT($E$184:JQ184),60)=1,JQ184,NA())</f>
        <v>#N/A</v>
      </c>
      <c r="JR192" s="396" t="e">
        <f>IF(MOD(COUNT($E$184:JR184),60)=1,JR184,NA())</f>
        <v>#N/A</v>
      </c>
      <c r="JS192" s="396" t="e">
        <f>IF(MOD(COUNT($E$184:JS184),60)=1,JS184,NA())</f>
        <v>#N/A</v>
      </c>
      <c r="JT192" s="396" t="e">
        <f>IF(MOD(COUNT($E$184:JT184),60)=1,JT184,NA())</f>
        <v>#N/A</v>
      </c>
      <c r="JU192" s="396" t="e">
        <f>IF(MOD(COUNT($E$184:JU184),60)=1,JU184,NA())</f>
        <v>#N/A</v>
      </c>
      <c r="JV192" s="396" t="e">
        <f>IF(MOD(COUNT($E$184:JV184),60)=1,JV184,NA())</f>
        <v>#N/A</v>
      </c>
      <c r="JW192" s="396" t="e">
        <f>IF(MOD(COUNT($E$184:JW184),60)=1,JW184,NA())</f>
        <v>#N/A</v>
      </c>
      <c r="JX192" s="396" t="e">
        <f>IF(MOD(COUNT($E$184:JX184),60)=1,JX184,NA())</f>
        <v>#N/A</v>
      </c>
      <c r="JY192" s="396" t="e">
        <f>IF(MOD(COUNT($E$184:JY184),60)=1,JY184,NA())</f>
        <v>#N/A</v>
      </c>
      <c r="JZ192" s="396" t="e">
        <f>IF(MOD(COUNT($E$184:JZ184),60)=1,JZ184,NA())</f>
        <v>#N/A</v>
      </c>
      <c r="KA192" s="396" t="e">
        <f>IF(MOD(COUNT($E$184:KA184),60)=1,KA184,NA())</f>
        <v>#N/A</v>
      </c>
      <c r="KB192" s="396" t="e">
        <f>IF(MOD(COUNT($E$184:KB184),60)=1,KB184,NA())</f>
        <v>#N/A</v>
      </c>
      <c r="KC192" s="396" t="e">
        <f>IF(MOD(COUNT($E$184:KC184),60)=1,KC184,NA())</f>
        <v>#N/A</v>
      </c>
      <c r="KD192" s="396" t="e">
        <f>IF(MOD(COUNT($E$184:KD184),60)=1,KD184,NA())</f>
        <v>#N/A</v>
      </c>
      <c r="KE192" s="396" t="e">
        <f>IF(MOD(COUNT($E$184:KE184),60)=1,KE184,NA())</f>
        <v>#N/A</v>
      </c>
      <c r="KF192" s="396" t="e">
        <f>IF(MOD(COUNT($E$184:KF184),60)=1,KF184,NA())</f>
        <v>#N/A</v>
      </c>
      <c r="KG192" s="396" t="e">
        <f>IF(MOD(COUNT($E$184:KG184),60)=1,KG184,NA())</f>
        <v>#N/A</v>
      </c>
      <c r="KH192" s="396" t="e">
        <f>IF(MOD(COUNT($E$184:KH184),60)=1,KH184,NA())</f>
        <v>#N/A</v>
      </c>
      <c r="KI192" s="396" t="e">
        <f>IF(MOD(COUNT($E$184:KI184),60)=1,KI184,NA())</f>
        <v>#N/A</v>
      </c>
      <c r="KJ192" s="396" t="e">
        <f>IF(MOD(COUNT($E$184:KJ184),60)=1,KJ184,NA())</f>
        <v>#N/A</v>
      </c>
      <c r="KK192" s="396" t="e">
        <f>IF(MOD(COUNT($E$184:KK184),60)=1,KK184,NA())</f>
        <v>#N/A</v>
      </c>
      <c r="KL192" s="396" t="e">
        <f>IF(MOD(COUNT($E$184:KL184),60)=1,KL184,NA())</f>
        <v>#N/A</v>
      </c>
      <c r="KM192" s="396" t="e">
        <f>IF(MOD(COUNT($E$184:KM184),60)=1,KM184,NA())</f>
        <v>#N/A</v>
      </c>
      <c r="KN192" s="396" t="e">
        <f>IF(MOD(COUNT($E$184:KN184),60)=1,KN184,NA())</f>
        <v>#N/A</v>
      </c>
      <c r="KO192" s="396" t="e">
        <f>IF(MOD(COUNT($E$184:KO184),60)=1,KO184,NA())</f>
        <v>#N/A</v>
      </c>
      <c r="KP192" s="396" t="e">
        <f>IF(MOD(COUNT($E$184:KP184),60)=1,KP184,NA())</f>
        <v>#N/A</v>
      </c>
      <c r="KQ192" s="396" t="e">
        <f>IF(MOD(COUNT($E$184:KQ184),60)=1,KQ184,NA())</f>
        <v>#N/A</v>
      </c>
      <c r="KR192" s="396" t="e">
        <f>IF(MOD(COUNT($E$184:KR184),60)=1,KR184,NA())</f>
        <v>#N/A</v>
      </c>
      <c r="KS192" s="396" t="e">
        <f>IF(MOD(COUNT($E184:KS$186),60)=1,KS184,NA())</f>
        <v>#N/A</v>
      </c>
      <c r="KT192" s="396" t="e">
        <f>IF(MOD(COUNT($E$184:KT184),60)=1,KT184,NA())</f>
        <v>#N/A</v>
      </c>
      <c r="KU192" s="396" t="e">
        <f>IF(MOD(COUNT($E$184:KU184),60)=1,KU184,NA())</f>
        <v>#N/A</v>
      </c>
      <c r="KV192" s="396" t="e">
        <f>IF(MOD(COUNT($E$184:KV184),60)=1,KV184,NA())</f>
        <v>#N/A</v>
      </c>
      <c r="KW192" s="396" t="e">
        <f>IF(MOD(COUNT($E$184:KW184),60)=1,KW184,NA())</f>
        <v>#N/A</v>
      </c>
      <c r="KX192" s="396" t="e">
        <f>IF(MOD(COUNT($E$181:KX184),60)=1,KX184,NA())</f>
        <v>#N/A</v>
      </c>
      <c r="KY192" s="396" t="e">
        <f>IF(MOD(COUNT($E$181:KY184),60)=1,KY184,NA())</f>
        <v>#N/A</v>
      </c>
      <c r="KZ192" s="396" t="e">
        <f>IF(MOD(COUNT($E$181:KZ184),60)=1,KZ184,NA())</f>
        <v>#N/A</v>
      </c>
      <c r="LA192" s="396">
        <v>295769</v>
      </c>
    </row>
    <row r="193" spans="2:314" x14ac:dyDescent="0.3">
      <c r="B193" s="396" t="s">
        <v>1177</v>
      </c>
      <c r="E193" s="396" t="e">
        <f>IF(MOD(COUNT($E$185:E185),60)=1,E185,NA())</f>
        <v>#N/A</v>
      </c>
      <c r="F193" s="396" t="e">
        <f>IF(MOD(COUNT($E$185:F185),60)=1,F185,NA())</f>
        <v>#N/A</v>
      </c>
      <c r="G193" s="396" t="e">
        <f>IF(MOD(COUNT($E$185:G185),60)=1,G185,NA())</f>
        <v>#N/A</v>
      </c>
      <c r="H193" s="396" t="e">
        <f>IF(MOD(COUNT($E$185:H185),60)=1,H185,NA())</f>
        <v>#N/A</v>
      </c>
      <c r="I193" s="396" t="e">
        <f>IF(MOD(COUNT($E$185:I185),60)=1,I185,NA())</f>
        <v>#N/A</v>
      </c>
      <c r="J193" s="396" t="e">
        <f>IF(MOD(COUNT($E$185:J185),60)=1,J185,NA())</f>
        <v>#N/A</v>
      </c>
      <c r="K193" s="396" t="e">
        <f>IF(MOD(COUNT($E$185:K185),60)=1,K185,NA())</f>
        <v>#N/A</v>
      </c>
      <c r="L193" s="396" t="e">
        <f>IF(MOD(COUNT($E$185:L185),60)=1,L185,NA())</f>
        <v>#N/A</v>
      </c>
      <c r="M193" s="396" t="e">
        <f>IF(MOD(COUNT($E$185:M185),60)=1,M185,NA())</f>
        <v>#N/A</v>
      </c>
      <c r="N193" s="396" t="e">
        <f>IF(MOD(COUNT($E$185:N185),60)=1,N185,NA())</f>
        <v>#N/A</v>
      </c>
      <c r="O193" s="396" t="e">
        <f>IF(MOD(COUNT($E$185:O185),60)=1,O185,NA())</f>
        <v>#N/A</v>
      </c>
      <c r="P193" s="396" t="e">
        <f>IF(MOD(COUNT($E$185:P185),60)=1,P185,NA())</f>
        <v>#N/A</v>
      </c>
      <c r="Q193" s="396">
        <f>IF(MOD(COUNT($E$185:Q185),60)=1,Q185,NA())</f>
        <v>108859</v>
      </c>
      <c r="R193" s="396" t="e">
        <f>IF(MOD(COUNT($E$185:R185),60)=1,R185,NA())</f>
        <v>#N/A</v>
      </c>
      <c r="S193" s="396" t="e">
        <f>IF(MOD(COUNT($E$185:S185),60)=1,S185,NA())</f>
        <v>#N/A</v>
      </c>
      <c r="T193" s="396" t="e">
        <f>IF(MOD(COUNT($E$185:T185),60)=1,T185,NA())</f>
        <v>#N/A</v>
      </c>
      <c r="U193" s="396" t="e">
        <f>IF(MOD(COUNT($E$185:U185),60)=1,U185,NA())</f>
        <v>#N/A</v>
      </c>
      <c r="V193" s="396" t="e">
        <f>IF(MOD(COUNT($E$185:V185),60)=1,V185,NA())</f>
        <v>#N/A</v>
      </c>
      <c r="W193" s="396" t="e">
        <f>IF(MOD(COUNT($E$185:W185),60)=1,W185,NA())</f>
        <v>#N/A</v>
      </c>
      <c r="X193" s="396" t="e">
        <f>IF(MOD(COUNT($E$185:X185),60)=1,X185,NA())</f>
        <v>#N/A</v>
      </c>
      <c r="Y193" s="396" t="e">
        <f>IF(MOD(COUNT($E$185:Y185),60)=1,Y185,NA())</f>
        <v>#N/A</v>
      </c>
      <c r="Z193" s="396" t="e">
        <f>IF(MOD(COUNT($E$185:Z185),60)=1,Z185,NA())</f>
        <v>#N/A</v>
      </c>
      <c r="AA193" s="396" t="e">
        <f>IF(MOD(COUNT($E$185:AA185),60)=1,AA185,NA())</f>
        <v>#N/A</v>
      </c>
      <c r="AB193" s="396" t="e">
        <f>IF(MOD(COUNT($E$185:AB185),60)=1,AB185,NA())</f>
        <v>#N/A</v>
      </c>
      <c r="AC193" s="396" t="e">
        <f>IF(MOD(COUNT($E$185:AC185),60)=1,AC185,NA())</f>
        <v>#N/A</v>
      </c>
      <c r="AD193" s="396" t="e">
        <f>IF(MOD(COUNT($E$185:AD185),60)=1,AD185,NA())</f>
        <v>#N/A</v>
      </c>
      <c r="AE193" s="396" t="e">
        <f>IF(MOD(COUNT($E$185:AE185),60)=1,AE185,NA())</f>
        <v>#N/A</v>
      </c>
      <c r="AF193" s="396" t="e">
        <f>IF(MOD(COUNT($E$185:AF185),60)=1,AF185,NA())</f>
        <v>#N/A</v>
      </c>
      <c r="AG193" s="396" t="e">
        <f>IF(MOD(COUNT($E$185:AG185),60)=1,AG185,NA())</f>
        <v>#N/A</v>
      </c>
      <c r="AH193" s="396" t="e">
        <f>IF(MOD(COUNT($E$185:AH185),60)=1,AH185,NA())</f>
        <v>#N/A</v>
      </c>
      <c r="AI193" s="396" t="e">
        <f>IF(MOD(COUNT($E$185:AI185),60)=1,AI185,NA())</f>
        <v>#N/A</v>
      </c>
      <c r="AJ193" s="396" t="e">
        <f>IF(MOD(COUNT($E$185:AJ185),60)=1,AJ185,NA())</f>
        <v>#N/A</v>
      </c>
      <c r="AK193" s="396" t="e">
        <f>IF(MOD(COUNT($E$185:AK185),60)=1,AK185,NA())</f>
        <v>#N/A</v>
      </c>
      <c r="AL193" s="396" t="e">
        <f>IF(MOD(COUNT($E$185:AL185),60)=1,AL185,NA())</f>
        <v>#N/A</v>
      </c>
      <c r="AM193" s="396" t="e">
        <f>IF(MOD(COUNT($E$185:AM185),60)=1,AM185,NA())</f>
        <v>#N/A</v>
      </c>
      <c r="AN193" s="396" t="e">
        <f>IF(MOD(COUNT($E$185:AN185),60)=1,AN185,NA())</f>
        <v>#N/A</v>
      </c>
      <c r="AO193" s="396" t="e">
        <f>IF(MOD(COUNT($E$185:AO185),60)=1,AO185,NA())</f>
        <v>#N/A</v>
      </c>
      <c r="AP193" s="396" t="e">
        <f>IF(MOD(COUNT($E$185:AP185),60)=1,AP185,NA())</f>
        <v>#N/A</v>
      </c>
      <c r="AQ193" s="396" t="e">
        <f>IF(MOD(COUNT($E$185:AQ185),60)=1,AQ185,NA())</f>
        <v>#N/A</v>
      </c>
      <c r="AR193" s="396" t="e">
        <f>IF(MOD(COUNT($E$185:AR185),60)=1,AR185,NA())</f>
        <v>#N/A</v>
      </c>
      <c r="AS193" s="396" t="e">
        <f>IF(MOD(COUNT($E$185:AS185),60)=1,AS185,NA())</f>
        <v>#N/A</v>
      </c>
      <c r="AT193" s="396" t="e">
        <f>IF(MOD(COUNT($E$185:AT185),60)=1,AT185,NA())</f>
        <v>#N/A</v>
      </c>
      <c r="AU193" s="396" t="e">
        <f>IF(MOD(COUNT($E$185:AU185),60)=1,AU185,NA())</f>
        <v>#N/A</v>
      </c>
      <c r="AV193" s="396" t="e">
        <f>IF(MOD(COUNT($E$185:AV185),60)=1,AV185,NA())</f>
        <v>#N/A</v>
      </c>
      <c r="AW193" s="396" t="e">
        <f>IF(MOD(COUNT($E$185:AW185),60)=1,AW185,NA())</f>
        <v>#N/A</v>
      </c>
      <c r="AX193" s="396" t="e">
        <f>IF(MOD(COUNT($E$185:AX185),60)=1,AX185,NA())</f>
        <v>#N/A</v>
      </c>
      <c r="AY193" s="396" t="e">
        <f>IF(MOD(COUNT($E$185:AY185),60)=1,AY185,NA())</f>
        <v>#N/A</v>
      </c>
      <c r="AZ193" s="396" t="e">
        <f>IF(MOD(COUNT($E$185:AZ185),60)=1,AZ185,NA())</f>
        <v>#N/A</v>
      </c>
      <c r="BA193" s="396" t="e">
        <f>IF(MOD(COUNT($E$185:BA185),60)=1,BA185,NA())</f>
        <v>#N/A</v>
      </c>
      <c r="BB193" s="396" t="e">
        <f>IF(MOD(COUNT($E$185:BB185),60)=1,BB185,NA())</f>
        <v>#N/A</v>
      </c>
      <c r="BC193" s="396" t="e">
        <f>IF(MOD(COUNT($E$185:BC185),60)=1,BC185,NA())</f>
        <v>#N/A</v>
      </c>
      <c r="BD193" s="396" t="e">
        <f>IF(MOD(COUNT($E$185:BD185),60)=1,BD185,NA())</f>
        <v>#N/A</v>
      </c>
      <c r="BE193" s="396" t="e">
        <f>IF(MOD(COUNT($E$185:BE185),60)=1,BE185,NA())</f>
        <v>#N/A</v>
      </c>
      <c r="BF193" s="396" t="e">
        <f>IF(MOD(COUNT($E$185:BF185),60)=1,BF185,NA())</f>
        <v>#N/A</v>
      </c>
      <c r="BG193" s="396" t="e">
        <f>IF(MOD(COUNT($E$185:BG185),60)=1,BG185,NA())</f>
        <v>#N/A</v>
      </c>
      <c r="BH193" s="396" t="e">
        <f>IF(MOD(COUNT($E$185:BH185),60)=1,BH185,NA())</f>
        <v>#N/A</v>
      </c>
      <c r="BI193" s="396" t="e">
        <f>IF(MOD(COUNT($E$185:BI185),60)=1,BI185,NA())</f>
        <v>#N/A</v>
      </c>
      <c r="BJ193" s="396" t="e">
        <f>IF(MOD(COUNT($E$185:BJ185),60)=1,BJ185,NA())</f>
        <v>#N/A</v>
      </c>
      <c r="BK193" s="396" t="e">
        <f>IF(MOD(COUNT($E$185:BK185),60)=1,BK185,NA())</f>
        <v>#N/A</v>
      </c>
      <c r="BL193" s="396" t="e">
        <f>IF(MOD(COUNT($E$185:BL185),60)=1,BL185,NA())</f>
        <v>#N/A</v>
      </c>
      <c r="BM193" s="396" t="e">
        <f>IF(MOD(COUNT($E$185:BM185),60)=1,BM185,NA())</f>
        <v>#N/A</v>
      </c>
      <c r="BN193" s="396" t="e">
        <f>IF(MOD(COUNT($E$185:BN185),60)=1,BN185,NA())</f>
        <v>#N/A</v>
      </c>
      <c r="BO193" s="396" t="e">
        <f>IF(MOD(COUNT($E$185:BO185),60)=1,BO185,NA())</f>
        <v>#N/A</v>
      </c>
      <c r="BP193" s="396" t="e">
        <f>IF(MOD(COUNT($E$185:BP185),60)=1,BP185,NA())</f>
        <v>#N/A</v>
      </c>
      <c r="BQ193" s="396" t="e">
        <f>IF(MOD(COUNT($E$185:BQ185),60)=1,BQ185,NA())</f>
        <v>#N/A</v>
      </c>
      <c r="BR193" s="396" t="e">
        <f>IF(MOD(COUNT($E$185:BR185),60)=1,BR185,NA())</f>
        <v>#N/A</v>
      </c>
      <c r="BS193" s="396" t="e">
        <f>IF(MOD(COUNT($E$185:BS185),60)=1,BS185,NA())</f>
        <v>#N/A</v>
      </c>
      <c r="BT193" s="396" t="e">
        <f>IF(MOD(COUNT($E$185:BT185),60)=1,BT185,NA())</f>
        <v>#N/A</v>
      </c>
      <c r="BU193" s="396" t="e">
        <f>IF(MOD(COUNT($E$185:BU185),60)=1,BU185,NA())</f>
        <v>#N/A</v>
      </c>
      <c r="BV193" s="396" t="e">
        <f>IF(MOD(COUNT($E$185:BV185),60)=1,BV185,NA())</f>
        <v>#N/A</v>
      </c>
      <c r="BW193" s="396" t="e">
        <f>IF(MOD(COUNT($E$185:BW185),60)=1,BW185,NA())</f>
        <v>#N/A</v>
      </c>
      <c r="BX193" s="396" t="e">
        <f>IF(MOD(COUNT($E$185:BX185),60)=1,BX185,NA())</f>
        <v>#N/A</v>
      </c>
      <c r="BY193" s="396">
        <f>IF(MOD(COUNT($E$185:BY185),60)=1,BY185,NA())</f>
        <v>160249</v>
      </c>
      <c r="BZ193" s="396" t="e">
        <f>IF(MOD(COUNT($E$185:BZ185),60)=1,BZ185,NA())</f>
        <v>#N/A</v>
      </c>
      <c r="CA193" s="396" t="e">
        <f>IF(MOD(COUNT($E$185:CA185),60)=1,CA185,NA())</f>
        <v>#N/A</v>
      </c>
      <c r="CB193" s="396" t="e">
        <f>IF(MOD(COUNT($E$185:CB185),60)=1,CB185,NA())</f>
        <v>#N/A</v>
      </c>
      <c r="CC193" s="396" t="e">
        <f>IF(MOD(COUNT($E$185:CC185),60)=1,CC185,NA())</f>
        <v>#N/A</v>
      </c>
      <c r="CD193" s="396" t="e">
        <f>IF(MOD(COUNT($E$185:CD185),60)=1,CD185,NA())</f>
        <v>#N/A</v>
      </c>
      <c r="CE193" s="396" t="e">
        <f>IF(MOD(COUNT($E$185:CE185),60)=1,CE185,NA())</f>
        <v>#N/A</v>
      </c>
      <c r="CF193" s="396" t="e">
        <f>IF(MOD(COUNT($E$185:CF185),60)=1,CF185,NA())</f>
        <v>#N/A</v>
      </c>
      <c r="CG193" s="396" t="e">
        <f>IF(MOD(COUNT($E$185:CG185),60)=1,CG185,NA())</f>
        <v>#N/A</v>
      </c>
      <c r="CH193" s="396" t="e">
        <f>IF(MOD(COUNT($E$185:CH185),60)=1,CH185,NA())</f>
        <v>#N/A</v>
      </c>
      <c r="CI193" s="396" t="e">
        <f>IF(MOD(COUNT($E$185:CI185),60)=1,CI185,NA())</f>
        <v>#N/A</v>
      </c>
      <c r="CJ193" s="396" t="e">
        <f>IF(MOD(COUNT($E$185:CJ185),60)=1,CJ185,NA())</f>
        <v>#N/A</v>
      </c>
      <c r="CK193" s="396" t="e">
        <f>IF(MOD(COUNT($E$185:CK185),60)=1,CK185,NA())</f>
        <v>#N/A</v>
      </c>
      <c r="CL193" s="396" t="e">
        <f>IF(MOD(COUNT($E$185:CL185),60)=1,CL185,NA())</f>
        <v>#N/A</v>
      </c>
      <c r="CM193" s="396" t="e">
        <f>IF(MOD(COUNT($E$185:CM185),60)=1,CM185,NA())</f>
        <v>#N/A</v>
      </c>
      <c r="CN193" s="396" t="e">
        <f>IF(MOD(COUNT($E$185:CN185),60)=1,CN185,NA())</f>
        <v>#N/A</v>
      </c>
      <c r="CO193" s="396" t="e">
        <f>IF(MOD(COUNT($E$185:CO185),60)=1,CO185,NA())</f>
        <v>#N/A</v>
      </c>
      <c r="CP193" s="396" t="e">
        <f>IF(MOD(COUNT($E$185:CP185),60)=1,CP185,NA())</f>
        <v>#N/A</v>
      </c>
      <c r="CQ193" s="396" t="e">
        <f>IF(MOD(COUNT($E$185:CQ185),60)=1,CQ185,NA())</f>
        <v>#N/A</v>
      </c>
      <c r="CR193" s="396" t="e">
        <f>IF(MOD(COUNT($E$185:CR185),60)=1,CR185,NA())</f>
        <v>#N/A</v>
      </c>
      <c r="CS193" s="396" t="e">
        <f>IF(MOD(COUNT($E$185:CS185),60)=1,CS185,NA())</f>
        <v>#N/A</v>
      </c>
      <c r="CT193" s="396" t="e">
        <f>IF(MOD(COUNT($E$185:CT185),60)=1,CT185,NA())</f>
        <v>#N/A</v>
      </c>
      <c r="CU193" s="396" t="e">
        <f>IF(MOD(COUNT($E$185:CU185),60)=1,CU185,NA())</f>
        <v>#N/A</v>
      </c>
      <c r="CV193" s="396" t="e">
        <f>IF(MOD(COUNT($E$185:CV185),60)=1,CV185,NA())</f>
        <v>#N/A</v>
      </c>
      <c r="CW193" s="396" t="e">
        <f>IF(MOD(COUNT($E$185:CW185),60)=1,CW185,NA())</f>
        <v>#N/A</v>
      </c>
      <c r="CX193" s="396" t="e">
        <f>IF(MOD(COUNT($E$185:CX185),60)=1,CX185,NA())</f>
        <v>#N/A</v>
      </c>
      <c r="CY193" s="396" t="e">
        <f>IF(MOD(COUNT($E$185:CY185),60)=1,CY185,NA())</f>
        <v>#N/A</v>
      </c>
      <c r="CZ193" s="396" t="e">
        <f>IF(MOD(COUNT($E$185:CZ185),60)=1,CZ185,NA())</f>
        <v>#N/A</v>
      </c>
      <c r="DA193" s="396" t="e">
        <f>IF(MOD(COUNT($E$185:DA185),60)=1,DA185,NA())</f>
        <v>#N/A</v>
      </c>
      <c r="DB193" s="396" t="e">
        <f>IF(MOD(COUNT($E$185:DB185),60)=1,DB185,NA())</f>
        <v>#N/A</v>
      </c>
      <c r="DC193" s="396" t="e">
        <f>IF(MOD(COUNT($E$185:DC185),60)=1,DC185,NA())</f>
        <v>#N/A</v>
      </c>
      <c r="DD193" s="396" t="e">
        <f>IF(MOD(COUNT($E$185:DD185),60)=1,DD185,NA())</f>
        <v>#N/A</v>
      </c>
      <c r="DE193" s="396" t="e">
        <f>IF(MOD(COUNT($E$185:DE185),60)=1,DE185,NA())</f>
        <v>#N/A</v>
      </c>
      <c r="DF193" s="396" t="e">
        <f>IF(MOD(COUNT($E$185:DF185),60)=1,DF185,NA())</f>
        <v>#N/A</v>
      </c>
      <c r="DG193" s="396" t="e">
        <f>IF(MOD(COUNT($E$185:DG185),60)=1,DG185,NA())</f>
        <v>#N/A</v>
      </c>
      <c r="DH193" s="396" t="e">
        <f>IF(MOD(COUNT($E$185:DH185),60)=1,DH185,NA())</f>
        <v>#N/A</v>
      </c>
      <c r="DI193" s="396" t="e">
        <f>IF(MOD(COUNT($E$185:DI185),60)=1,DI185,NA())</f>
        <v>#N/A</v>
      </c>
      <c r="DJ193" s="396" t="e">
        <f>IF(MOD(COUNT($E$185:DJ185),60)=1,DJ185,NA())</f>
        <v>#N/A</v>
      </c>
      <c r="DK193" s="396" t="e">
        <f>IF(MOD(COUNT($E$185:DK185),60)=1,DK185,NA())</f>
        <v>#N/A</v>
      </c>
      <c r="DL193" s="396" t="e">
        <f>IF(MOD(COUNT($E$185:DL185),60)=1,DL185,NA())</f>
        <v>#N/A</v>
      </c>
      <c r="DM193" s="396" t="e">
        <f>IF(MOD(COUNT($E$185:DM185),60)=1,DM185,NA())</f>
        <v>#N/A</v>
      </c>
      <c r="DN193" s="396" t="e">
        <f>IF(MOD(COUNT($E$185:DN185),60)=1,DN185,NA())</f>
        <v>#N/A</v>
      </c>
      <c r="DO193" s="396" t="e">
        <f>IF(MOD(COUNT($E$185:DO185),60)=1,DO185,NA())</f>
        <v>#N/A</v>
      </c>
      <c r="DP193" s="396" t="e">
        <f>IF(MOD(COUNT($E$185:DP185),60)=1,DP185,NA())</f>
        <v>#N/A</v>
      </c>
      <c r="DQ193" s="396" t="e">
        <f>IF(MOD(COUNT($E$185:DQ185),60)=1,DQ185,NA())</f>
        <v>#N/A</v>
      </c>
      <c r="DR193" s="396" t="e">
        <f>IF(MOD(COUNT($E$185:DR185),60)=1,DR185,NA())</f>
        <v>#N/A</v>
      </c>
      <c r="DS193" s="396" t="e">
        <f>IF(MOD(COUNT($E$185:DS185),60)=1,DS185,NA())</f>
        <v>#N/A</v>
      </c>
      <c r="DT193" s="396" t="e">
        <f>IF(MOD(COUNT($E$185:DT185),60)=1,DT185,NA())</f>
        <v>#N/A</v>
      </c>
      <c r="DU193" s="396" t="e">
        <f>IF(MOD(COUNT($E$185:DU185),60)=1,DU185,NA())</f>
        <v>#N/A</v>
      </c>
      <c r="DV193" s="396" t="e">
        <f>IF(MOD(COUNT($E$185:DV185),60)=1,DV185,NA())</f>
        <v>#N/A</v>
      </c>
      <c r="DW193" s="396" t="e">
        <f>IF(MOD(COUNT($E$185:DW185),60)=1,DW185,NA())</f>
        <v>#N/A</v>
      </c>
      <c r="DX193" s="396" t="e">
        <f>IF(MOD(COUNT($E$185:DX185),60)=1,DX185,NA())</f>
        <v>#N/A</v>
      </c>
      <c r="DY193" s="396" t="e">
        <f>IF(MOD(COUNT($E$185:DY185),60)=1,DY185,NA())</f>
        <v>#N/A</v>
      </c>
      <c r="DZ193" s="396" t="e">
        <f>IF(MOD(COUNT($E$185:DZ185),60)=1,DZ185,NA())</f>
        <v>#N/A</v>
      </c>
      <c r="EA193" s="396" t="e">
        <f>IF(MOD(COUNT($E$185:EA185),60)=1,EA185,NA())</f>
        <v>#N/A</v>
      </c>
      <c r="EB193" s="396" t="e">
        <f>IF(MOD(COUNT($E$185:EB185),60)=1,EB185,NA())</f>
        <v>#N/A</v>
      </c>
      <c r="EC193" s="396" t="e">
        <f>IF(MOD(COUNT($E$185:EC185),60)=1,EC185,NA())</f>
        <v>#N/A</v>
      </c>
      <c r="ED193" s="396" t="e">
        <f>IF(MOD(COUNT($E$185:ED185),60)=1,ED185,NA())</f>
        <v>#N/A</v>
      </c>
      <c r="EE193" s="396" t="e">
        <f>IF(MOD(COUNT($E$185:EE185),60)=1,EE185,NA())</f>
        <v>#N/A</v>
      </c>
      <c r="EF193" s="396" t="e">
        <f>IF(MOD(COUNT($E$185:EF185),60)=1,EF185,NA())</f>
        <v>#N/A</v>
      </c>
      <c r="EG193" s="396">
        <f>IF(MOD(COUNT($E$185:EG185),60)=1,EG185,NA())</f>
        <v>342885</v>
      </c>
      <c r="EH193" s="396" t="e">
        <f>IF(MOD(COUNT($E$185:EH185),60)=1,EH185,NA())</f>
        <v>#N/A</v>
      </c>
      <c r="EI193" s="396" t="e">
        <f>IF(MOD(COUNT($E$185:EI185),60)=1,EI185,NA())</f>
        <v>#N/A</v>
      </c>
      <c r="EJ193" s="396" t="e">
        <f>IF(MOD(COUNT($E$185:EJ185),60)=1,EJ185,NA())</f>
        <v>#N/A</v>
      </c>
      <c r="EK193" s="396" t="e">
        <f>IF(MOD(COUNT($E$185:EK185),60)=1,EK185,NA())</f>
        <v>#N/A</v>
      </c>
      <c r="EL193" s="396" t="e">
        <f>IF(MOD(COUNT($E$185:EL185),60)=1,EL185,NA())</f>
        <v>#N/A</v>
      </c>
      <c r="EM193" s="396" t="e">
        <f>IF(MOD(COUNT($E$185:EM185),60)=1,EM185,NA())</f>
        <v>#N/A</v>
      </c>
      <c r="EN193" s="396" t="e">
        <f>IF(MOD(COUNT($E$185:EN185),60)=1,EN185,NA())</f>
        <v>#N/A</v>
      </c>
      <c r="EO193" s="396" t="e">
        <f>IF(MOD(COUNT($E$185:EO185),60)=1,EO185,NA())</f>
        <v>#N/A</v>
      </c>
      <c r="EP193" s="396" t="e">
        <f>IF(MOD(COUNT($E$185:EP185),60)=1,EP185,NA())</f>
        <v>#N/A</v>
      </c>
      <c r="EQ193" s="396" t="e">
        <f>IF(MOD(COUNT($E$185:EQ185),60)=1,EQ185,NA())</f>
        <v>#N/A</v>
      </c>
      <c r="ER193" s="396" t="e">
        <f>IF(MOD(COUNT($E$185:ER185),60)=1,ER185,NA())</f>
        <v>#N/A</v>
      </c>
      <c r="ES193" s="396" t="e">
        <f>IF(MOD(COUNT($E$185:ES185),60)=1,ES185,NA())</f>
        <v>#N/A</v>
      </c>
      <c r="ET193" s="396" t="e">
        <f>IF(MOD(COUNT($E$185:ET185),60)=1,ET185,NA())</f>
        <v>#N/A</v>
      </c>
      <c r="EU193" s="396" t="e">
        <f>IF(MOD(COUNT($E$185:EU185),60)=1,EU185,NA())</f>
        <v>#N/A</v>
      </c>
      <c r="EV193" s="396" t="e">
        <f>IF(MOD(COUNT($E$185:EV185),60)=1,EV185,NA())</f>
        <v>#N/A</v>
      </c>
      <c r="EW193" s="396" t="e">
        <f>IF(MOD(COUNT($E$185:EW185),60)=1,EW185,NA())</f>
        <v>#N/A</v>
      </c>
      <c r="EX193" s="396" t="e">
        <f>IF(MOD(COUNT($E$185:EX185),60)=1,EX185,NA())</f>
        <v>#N/A</v>
      </c>
      <c r="EY193" s="396" t="e">
        <f>IF(MOD(COUNT($E$185:EY185),60)=1,EY185,NA())</f>
        <v>#N/A</v>
      </c>
      <c r="EZ193" s="396" t="e">
        <f>IF(MOD(COUNT($E$185:EZ185),60)=1,EZ185,NA())</f>
        <v>#N/A</v>
      </c>
      <c r="FA193" s="396" t="e">
        <f>IF(MOD(COUNT($E$185:FA185),60)=1,FA185,NA())</f>
        <v>#N/A</v>
      </c>
      <c r="FB193" s="396" t="e">
        <f>IF(MOD(COUNT($E$185:FB185),60)=1,FB185,NA())</f>
        <v>#N/A</v>
      </c>
      <c r="FC193" s="396" t="e">
        <f>IF(MOD(COUNT($E$185:FC185),60)=1,FC185,NA())</f>
        <v>#N/A</v>
      </c>
      <c r="FD193" s="396" t="e">
        <f>IF(MOD(COUNT($E$185:FD185),60)=1,FD185,NA())</f>
        <v>#N/A</v>
      </c>
      <c r="FE193" s="396" t="e">
        <f>IF(MOD(COUNT($E$185:FE185),60)=1,FE185,NA())</f>
        <v>#N/A</v>
      </c>
      <c r="FF193" s="396" t="e">
        <f>IF(MOD(COUNT($E$185:FF185),60)=1,FF185,NA())</f>
        <v>#N/A</v>
      </c>
      <c r="FG193" s="396" t="e">
        <f>IF(MOD(COUNT($E$185:FG185),60)=1,FG185,NA())</f>
        <v>#N/A</v>
      </c>
      <c r="FH193" s="396" t="e">
        <f>IF(MOD(COUNT($E$185:FH185),60)=1,FH185,NA())</f>
        <v>#N/A</v>
      </c>
      <c r="FI193" s="396" t="e">
        <f>IF(MOD(COUNT($E$185:FI185),60)=1,FI185,NA())</f>
        <v>#N/A</v>
      </c>
      <c r="FJ193" s="396" t="e">
        <f>IF(MOD(COUNT($E$185:FJ185),60)=1,FJ185,NA())</f>
        <v>#N/A</v>
      </c>
      <c r="FK193" s="396" t="e">
        <f>IF(MOD(COUNT($E$185:FK185),60)=1,FK185,NA())</f>
        <v>#N/A</v>
      </c>
      <c r="FL193" s="396" t="e">
        <f>IF(MOD(COUNT($E$185:FL185),60)=1,FL185,NA())</f>
        <v>#N/A</v>
      </c>
      <c r="FM193" s="396" t="e">
        <f>IF(MOD(COUNT($E$185:FM185),60)=1,FM185,NA())</f>
        <v>#N/A</v>
      </c>
      <c r="FN193" s="396" t="e">
        <f>IF(MOD(COUNT($E$185:FN185),60)=1,FN185,NA())</f>
        <v>#N/A</v>
      </c>
      <c r="FO193" s="396" t="e">
        <f>IF(MOD(COUNT($E$185:FO185),60)=1,FO185,NA())</f>
        <v>#N/A</v>
      </c>
      <c r="FP193" s="396" t="e">
        <f>IF(MOD(COUNT($E$185:FP185),60)=1,FP185,NA())</f>
        <v>#N/A</v>
      </c>
      <c r="FQ193" s="396" t="e">
        <f>IF(MOD(COUNT($E$185:FQ185),60)=1,FQ185,NA())</f>
        <v>#N/A</v>
      </c>
      <c r="FR193" s="396" t="e">
        <f>IF(MOD(COUNT($E$185:FR185),60)=1,FR185,NA())</f>
        <v>#N/A</v>
      </c>
      <c r="FS193" s="396" t="e">
        <f>IF(MOD(COUNT($E$185:FS185),60)=1,FS185,NA())</f>
        <v>#N/A</v>
      </c>
      <c r="FT193" s="396" t="e">
        <f>IF(MOD(COUNT($E$185:FT185),60)=1,FT185,NA())</f>
        <v>#N/A</v>
      </c>
      <c r="FU193" s="396" t="e">
        <f>IF(MOD(COUNT($E$185:FU185),60)=1,FU185,NA())</f>
        <v>#N/A</v>
      </c>
      <c r="FV193" s="396" t="e">
        <f>IF(MOD(COUNT($E$185:FV185),60)=1,FV185,NA())</f>
        <v>#N/A</v>
      </c>
      <c r="FW193" s="396" t="e">
        <f>IF(MOD(COUNT($E$185:FW185),60)=1,FW185,NA())</f>
        <v>#N/A</v>
      </c>
      <c r="FX193" s="396" t="e">
        <f>IF(MOD(COUNT($E$185:FX185),60)=1,FX185,NA())</f>
        <v>#N/A</v>
      </c>
      <c r="FY193" s="396" t="e">
        <f>IF(MOD(COUNT($E$185:FY185),60)=1,FY185,NA())</f>
        <v>#N/A</v>
      </c>
      <c r="FZ193" s="396" t="e">
        <f>IF(MOD(COUNT($E$185:FZ185),60)=1,FZ185,NA())</f>
        <v>#N/A</v>
      </c>
      <c r="GA193" s="396" t="e">
        <f>IF(MOD(COUNT($E$185:GA185),60)=1,GA185,NA())</f>
        <v>#N/A</v>
      </c>
      <c r="GB193" s="396" t="e">
        <f>IF(MOD(COUNT($E$185:GB185),60)=1,GB185,NA())</f>
        <v>#N/A</v>
      </c>
      <c r="GC193" s="396" t="e">
        <f>IF(MOD(COUNT($E$185:GC185),60)=1,GC185,NA())</f>
        <v>#N/A</v>
      </c>
      <c r="GD193" s="396" t="e">
        <f>IF(MOD(COUNT($E$185:GD185),60)=1,GD185,NA())</f>
        <v>#N/A</v>
      </c>
      <c r="GE193" s="396" t="e">
        <f>IF(MOD(COUNT($E$185:GE185),60)=1,GE185,NA())</f>
        <v>#N/A</v>
      </c>
      <c r="GF193" s="396" t="e">
        <f>IF(MOD(COUNT($E$185:GF185),60)=1,GF185,NA())</f>
        <v>#N/A</v>
      </c>
      <c r="GG193" s="396" t="e">
        <f>IF(MOD(COUNT($E$185:GG185),60)=1,GG185,NA())</f>
        <v>#N/A</v>
      </c>
      <c r="GH193" s="396" t="e">
        <f>IF(MOD(COUNT($E$185:GH185),60)=1,GH185,NA())</f>
        <v>#N/A</v>
      </c>
      <c r="GI193" s="396" t="e">
        <f>IF(MOD(COUNT($E$185:GI185),60)=1,GI185,NA())</f>
        <v>#N/A</v>
      </c>
      <c r="GJ193" s="396" t="e">
        <f>IF(MOD(COUNT($E$185:GJ185),60)=1,GJ185,NA())</f>
        <v>#N/A</v>
      </c>
      <c r="GK193" s="396" t="e">
        <f>IF(MOD(COUNT($E$185:GK185),60)=1,GK185,NA())</f>
        <v>#N/A</v>
      </c>
      <c r="GL193" s="396" t="e">
        <f>IF(MOD(COUNT($E$185:GL185),60)=1,GL185,NA())</f>
        <v>#N/A</v>
      </c>
      <c r="GM193" s="396" t="e">
        <f>IF(MOD(COUNT($E$185:GM185),60)=1,GM185,NA())</f>
        <v>#N/A</v>
      </c>
      <c r="GN193" s="396" t="e">
        <f>IF(MOD(COUNT($E$185:GN185),60)=1,GN185,NA())</f>
        <v>#N/A</v>
      </c>
      <c r="GO193" s="396">
        <f>IF(MOD(COUNT($E$185:GO185),60)=1,GO185,NA())</f>
        <v>115669</v>
      </c>
      <c r="GP193" s="396" t="e">
        <f>IF(MOD(COUNT($E$185:GP185),60)=1,GP185,NA())</f>
        <v>#N/A</v>
      </c>
      <c r="GQ193" s="396" t="e">
        <f>IF(MOD(COUNT($E$185:GQ185),60)=1,GQ185,NA())</f>
        <v>#N/A</v>
      </c>
      <c r="GR193" s="396" t="e">
        <f>IF(MOD(COUNT($E$185:GR185),60)=1,GR185,NA())</f>
        <v>#N/A</v>
      </c>
      <c r="GS193" s="396" t="e">
        <f>IF(MOD(COUNT($E$185:GS185),60)=1,GS185,NA())</f>
        <v>#N/A</v>
      </c>
      <c r="GT193" s="396" t="e">
        <f>IF(MOD(COUNT($E$185:GT185),60)=1,GT185,NA())</f>
        <v>#N/A</v>
      </c>
      <c r="GU193" s="396" t="e">
        <f>IF(MOD(COUNT($E$185:GU185),60)=1,GU185,NA())</f>
        <v>#N/A</v>
      </c>
      <c r="GV193" s="396" t="e">
        <f>IF(MOD(COUNT($E$185:GV185),60)=1,GV185,NA())</f>
        <v>#N/A</v>
      </c>
      <c r="GW193" s="396" t="e">
        <f>IF(MOD(COUNT($E$185:GW185),60)=1,GW185,NA())</f>
        <v>#N/A</v>
      </c>
      <c r="GX193" s="396" t="e">
        <f>IF(MOD(COUNT($E$185:GX185),60)=1,GX185,NA())</f>
        <v>#N/A</v>
      </c>
      <c r="GY193" s="396" t="e">
        <f>IF(MOD(COUNT($E$185:GY185),60)=1,GY185,NA())</f>
        <v>#N/A</v>
      </c>
      <c r="GZ193" s="396" t="e">
        <f>IF(MOD(COUNT($E$185:GZ185),60)=1,GZ185,NA())</f>
        <v>#N/A</v>
      </c>
      <c r="HA193" s="396" t="e">
        <f>IF(MOD(COUNT($E$185:HA185),60)=1,HA185,NA())</f>
        <v>#N/A</v>
      </c>
      <c r="HB193" s="396" t="e">
        <f>IF(MOD(COUNT($E$185:HB185),60)=1,HB185,NA())</f>
        <v>#N/A</v>
      </c>
      <c r="HC193" s="396" t="e">
        <f>IF(MOD(COUNT($E$185:HC185),60)=1,HC185,NA())</f>
        <v>#N/A</v>
      </c>
      <c r="HD193" s="396" t="e">
        <f>IF(MOD(COUNT($E$185:HD185),60)=1,HD185,NA())</f>
        <v>#N/A</v>
      </c>
      <c r="HE193" s="396" t="e">
        <f>IF(MOD(COUNT($E$185:HE185),60)=1,HE185,NA())</f>
        <v>#N/A</v>
      </c>
      <c r="HF193" s="396" t="e">
        <f>IF(MOD(COUNT($E$185:HF185),60)=1,HF185,NA())</f>
        <v>#N/A</v>
      </c>
      <c r="HG193" s="396" t="e">
        <f>IF(MOD(COUNT($E$185:HG185),60)=1,HG185,NA())</f>
        <v>#N/A</v>
      </c>
      <c r="HH193" s="396" t="e">
        <f>IF(MOD(COUNT($E$185:HH185),60)=1,HH185,NA())</f>
        <v>#N/A</v>
      </c>
      <c r="HI193" s="396" t="e">
        <f>IF(MOD(COUNT($E$185:HI185),60)=1,HI185,NA())</f>
        <v>#N/A</v>
      </c>
      <c r="HJ193" s="396" t="e">
        <f>IF(MOD(COUNT($E$185:HJ185),60)=1,HJ185,NA())</f>
        <v>#N/A</v>
      </c>
      <c r="HK193" s="396" t="e">
        <f>IF(MOD(COUNT($E$185:HK185),60)=1,HK185,NA())</f>
        <v>#N/A</v>
      </c>
      <c r="HL193" s="396" t="e">
        <f>IF(MOD(COUNT($E$185:HL185),60)=1,HL185,NA())</f>
        <v>#N/A</v>
      </c>
      <c r="HM193" s="396" t="e">
        <f>IF(MOD(COUNT($E$185:HM185),60)=1,HM185,NA())</f>
        <v>#N/A</v>
      </c>
      <c r="HN193" s="396" t="e">
        <f>IF(MOD(COUNT($E$185:HN185),60)=1,HN185,NA())</f>
        <v>#N/A</v>
      </c>
      <c r="HO193" s="396" t="e">
        <f>IF(MOD(COUNT($E$185:HO185),60)=1,HO185,NA())</f>
        <v>#N/A</v>
      </c>
      <c r="HP193" s="396" t="e">
        <f>IF(MOD(COUNT($E$185:HP185),60)=1,HP185,NA())</f>
        <v>#N/A</v>
      </c>
      <c r="HQ193" s="396" t="e">
        <f>IF(MOD(COUNT($E$185:HQ185),60)=1,HQ185,NA())</f>
        <v>#N/A</v>
      </c>
      <c r="HR193" s="396" t="e">
        <f>IF(MOD(COUNT($E$185:HR185),60)=1,HR185,NA())</f>
        <v>#N/A</v>
      </c>
      <c r="HS193" s="396" t="e">
        <f>IF(MOD(COUNT($E$185:HS185),60)=1,HS185,NA())</f>
        <v>#N/A</v>
      </c>
      <c r="HT193" s="396" t="e">
        <f>IF(MOD(COUNT($E$185:HT185),60)=1,HT185,NA())</f>
        <v>#N/A</v>
      </c>
      <c r="HU193" s="396" t="e">
        <f>IF(MOD(COUNT($E$185:HU185),60)=1,HU185,NA())</f>
        <v>#N/A</v>
      </c>
      <c r="HV193" s="396" t="e">
        <f>IF(MOD(COUNT($E$185:HV185),60)=1,HV185,NA())</f>
        <v>#N/A</v>
      </c>
      <c r="HW193" s="396" t="e">
        <f>IF(MOD(COUNT($E$185:HW185),60)=1,HW185,NA())</f>
        <v>#N/A</v>
      </c>
      <c r="HX193" s="396" t="e">
        <f>IF(MOD(COUNT($E$185:HX185),60)=1,HX185,NA())</f>
        <v>#N/A</v>
      </c>
      <c r="HY193" s="396" t="e">
        <f>IF(MOD(COUNT($E$185:HY185),60)=1,HY185,NA())</f>
        <v>#N/A</v>
      </c>
      <c r="HZ193" s="396" t="e">
        <f>IF(MOD(COUNT($E$185:HZ185),60)=1,HZ185,NA())</f>
        <v>#N/A</v>
      </c>
      <c r="IA193" s="396" t="e">
        <f>IF(MOD(COUNT($E$185:IA185),60)=1,IA185,NA())</f>
        <v>#N/A</v>
      </c>
      <c r="IB193" s="396" t="e">
        <f>IF(MOD(COUNT($E$185:IB185),60)=1,IB185,NA())</f>
        <v>#N/A</v>
      </c>
      <c r="IC193" s="396" t="e">
        <f>IF(MOD(COUNT($E$185:IC185),60)=1,IC185,NA())</f>
        <v>#N/A</v>
      </c>
      <c r="ID193" s="396" t="e">
        <f>IF(MOD(COUNT($E$185:ID185),60)=1,ID185,NA())</f>
        <v>#N/A</v>
      </c>
      <c r="IE193" s="396" t="e">
        <f>IF(MOD(COUNT($E$185:IE185),60)=1,IE185,NA())</f>
        <v>#N/A</v>
      </c>
      <c r="IF193" s="396" t="e">
        <f>IF(MOD(COUNT($E$185:IF185),60)=1,IF185,NA())</f>
        <v>#N/A</v>
      </c>
      <c r="IG193" s="396" t="e">
        <f>IF(MOD(COUNT($E$185:IG185),60)=1,IG185,NA())</f>
        <v>#N/A</v>
      </c>
      <c r="IH193" s="396" t="e">
        <f>IF(MOD(COUNT($E$185:IH185),60)=1,IH185,NA())</f>
        <v>#N/A</v>
      </c>
      <c r="II193" s="396" t="e">
        <f>IF(MOD(COUNT($E$185:II185),60)=1,II185,NA())</f>
        <v>#N/A</v>
      </c>
      <c r="IJ193" s="396" t="e">
        <f>IF(MOD(COUNT($E$185:IJ185),60)=1,IJ185,NA())</f>
        <v>#N/A</v>
      </c>
      <c r="IK193" s="396" t="e">
        <f>IF(MOD(COUNT($E$185:IK185),60)=1,IK185,NA())</f>
        <v>#N/A</v>
      </c>
      <c r="IL193" s="396" t="e">
        <f>IF(MOD(COUNT($E$185:IL185),60)=1,IL185,NA())</f>
        <v>#N/A</v>
      </c>
      <c r="IM193" s="396" t="e">
        <f>IF(MOD(COUNT($E$185:IM185),60)=1,IM185,NA())</f>
        <v>#N/A</v>
      </c>
      <c r="IN193" s="396" t="e">
        <f>IF(MOD(COUNT($E$185:IN185),60)=1,IN185,NA())</f>
        <v>#N/A</v>
      </c>
      <c r="IO193" s="396" t="e">
        <f>IF(MOD(COUNT($E$185:IO185),60)=1,IO185,NA())</f>
        <v>#N/A</v>
      </c>
      <c r="IP193" s="396" t="e">
        <f>IF(MOD(COUNT($E$185:IP185),60)=1,IP185,NA())</f>
        <v>#N/A</v>
      </c>
      <c r="IQ193" s="396" t="e">
        <f>IF(MOD(COUNT($E$185:IQ185),60)=1,IQ185,NA())</f>
        <v>#N/A</v>
      </c>
      <c r="IR193" s="396" t="e">
        <f>IF(MOD(COUNT($E$185:IR185),60)=1,IR185,NA())</f>
        <v>#N/A</v>
      </c>
      <c r="IS193" s="396" t="e">
        <f>IF(MOD(COUNT($E$185:IS185),60)=1,IS185,NA())</f>
        <v>#N/A</v>
      </c>
      <c r="IT193" s="396" t="e">
        <f>IF(MOD(COUNT($E$185:IT185),60)=1,IT185,NA())</f>
        <v>#N/A</v>
      </c>
      <c r="IU193" s="396" t="e">
        <f>IF(MOD(COUNT($E$185:IU185),60)=1,IU185,NA())</f>
        <v>#N/A</v>
      </c>
      <c r="IV193" s="396" t="e">
        <f>IF(MOD(COUNT($E$185:IV185),60)=1,IV185,NA())</f>
        <v>#N/A</v>
      </c>
      <c r="IW193" s="396">
        <f>IF(MOD(COUNT($E$185:IW185),60)=1,IW185,NA())</f>
        <v>229347</v>
      </c>
      <c r="IX193" s="396" t="e">
        <f>IF(MOD(COUNT($E$185:IX185),60)=1,IX185,NA())</f>
        <v>#N/A</v>
      </c>
      <c r="IY193" s="396" t="e">
        <f>IF(MOD(COUNT($E$185:IY185),60)=1,IY185,NA())</f>
        <v>#N/A</v>
      </c>
      <c r="IZ193" s="396" t="e">
        <f>IF(MOD(COUNT($E$185:IZ185),60)=1,IZ185,NA())</f>
        <v>#N/A</v>
      </c>
      <c r="JA193" s="396" t="e">
        <f>IF(MOD(COUNT($E$185:JA185),60)=1,JA185,NA())</f>
        <v>#N/A</v>
      </c>
      <c r="JB193" s="396" t="e">
        <f>IF(MOD(COUNT($E$185:JB185),60)=1,JB185,NA())</f>
        <v>#N/A</v>
      </c>
      <c r="JC193" s="396" t="e">
        <f>IF(MOD(COUNT($E$185:JC185),60)=1,JC185,NA())</f>
        <v>#N/A</v>
      </c>
      <c r="JD193" s="396" t="e">
        <f>IF(MOD(COUNT($E$185:JD185),60)=1,JD185,NA())</f>
        <v>#N/A</v>
      </c>
      <c r="JE193" s="396" t="e">
        <f>IF(MOD(COUNT($E$185:JE185),60)=1,JE185,NA())</f>
        <v>#N/A</v>
      </c>
      <c r="JF193" s="396" t="e">
        <f>IF(MOD(COUNT($E$185:JF185),60)=1,JF185,NA())</f>
        <v>#N/A</v>
      </c>
      <c r="JG193" s="396" t="e">
        <f>IF(MOD(COUNT($E$185:JG185),60)=1,JG185,NA())</f>
        <v>#N/A</v>
      </c>
      <c r="JH193" s="396" t="e">
        <f>IF(MOD(COUNT($E$185:JH185),60)=1,JH185,NA())</f>
        <v>#N/A</v>
      </c>
      <c r="JI193" s="396" t="e">
        <f>IF(MOD(COUNT($E$185:JI185),60)=1,JI185,NA())</f>
        <v>#N/A</v>
      </c>
      <c r="JJ193" s="396" t="e">
        <f>IF(MOD(COUNT($E$185:JJ185),60)=1,JJ185,NA())</f>
        <v>#N/A</v>
      </c>
      <c r="JK193" s="396" t="e">
        <f>IF(MOD(COUNT($E$185:JK185),60)=1,JK185,NA())</f>
        <v>#N/A</v>
      </c>
      <c r="JL193" s="396" t="e">
        <f>IF(MOD(COUNT($E$185:JL185),60)=1,JL185,NA())</f>
        <v>#N/A</v>
      </c>
      <c r="JM193" s="396" t="e">
        <f>IF(MOD(COUNT($E$185:JM185),60)=1,JM185,NA())</f>
        <v>#N/A</v>
      </c>
      <c r="JN193" s="396" t="e">
        <f>IF(MOD(COUNT($E$185:JN185),60)=1,JN185,NA())</f>
        <v>#N/A</v>
      </c>
      <c r="JO193" s="396" t="e">
        <f>IF(MOD(COUNT($E$185:JO185),60)=1,JO185,NA())</f>
        <v>#N/A</v>
      </c>
      <c r="JP193" s="396" t="e">
        <f>IF(MOD(COUNT($E$185:JP185),60)=1,JP185,NA())</f>
        <v>#N/A</v>
      </c>
      <c r="JQ193" s="396" t="e">
        <f>IF(MOD(COUNT($E$185:JQ185),60)=1,JQ185,NA())</f>
        <v>#N/A</v>
      </c>
      <c r="JR193" s="396" t="e">
        <f>IF(MOD(COUNT($E$185:JR185),60)=1,JR185,NA())</f>
        <v>#N/A</v>
      </c>
      <c r="JS193" s="396" t="e">
        <f>IF(MOD(COUNT($E$185:JS185),60)=1,JS185,NA())</f>
        <v>#N/A</v>
      </c>
      <c r="JT193" s="396" t="e">
        <f>IF(MOD(COUNT($E$185:JT185),60)=1,JT185,NA())</f>
        <v>#N/A</v>
      </c>
      <c r="JU193" s="396" t="e">
        <f>IF(MOD(COUNT($E$185:JU185),60)=1,JU185,NA())</f>
        <v>#N/A</v>
      </c>
      <c r="JV193" s="396" t="e">
        <f>IF(MOD(COUNT($E$185:JV185),60)=1,JV185,NA())</f>
        <v>#N/A</v>
      </c>
      <c r="JW193" s="396" t="e">
        <f>IF(MOD(COUNT($E$185:JW185),60)=1,JW185,NA())</f>
        <v>#N/A</v>
      </c>
      <c r="JX193" s="396" t="e">
        <f>IF(MOD(COUNT($E$185:JX185),60)=1,JX185,NA())</f>
        <v>#N/A</v>
      </c>
      <c r="JY193" s="396" t="e">
        <f>IF(MOD(COUNT($E$185:JY185),60)=1,JY185,NA())</f>
        <v>#N/A</v>
      </c>
      <c r="JZ193" s="396" t="e">
        <f>IF(MOD(COUNT($E$185:JZ185),60)=1,JZ185,NA())</f>
        <v>#N/A</v>
      </c>
      <c r="KA193" s="396" t="e">
        <f>IF(MOD(COUNT($E$185:KA185),60)=1,KA185,NA())</f>
        <v>#N/A</v>
      </c>
      <c r="KB193" s="396" t="e">
        <f>IF(MOD(COUNT($E$185:KB185),60)=1,KB185,NA())</f>
        <v>#N/A</v>
      </c>
      <c r="KC193" s="396" t="e">
        <f>IF(MOD(COUNT($E$185:KC185),60)=1,KC185,NA())</f>
        <v>#N/A</v>
      </c>
      <c r="KD193" s="396" t="e">
        <f>IF(MOD(COUNT($E$185:KD185),60)=1,KD185,NA())</f>
        <v>#N/A</v>
      </c>
      <c r="KE193" s="396" t="e">
        <f>IF(MOD(COUNT($E$185:KE185),60)=1,KE185,NA())</f>
        <v>#N/A</v>
      </c>
      <c r="KF193" s="396" t="e">
        <f>IF(MOD(COUNT($E$185:KF185),60)=1,KF185,NA())</f>
        <v>#N/A</v>
      </c>
      <c r="KG193" s="396" t="e">
        <f>IF(MOD(COUNT($E$185:KG185),60)=1,KG185,NA())</f>
        <v>#N/A</v>
      </c>
      <c r="KH193" s="396" t="e">
        <f>IF(MOD(COUNT($E$185:KH185),60)=1,KH185,NA())</f>
        <v>#N/A</v>
      </c>
      <c r="KI193" s="396" t="e">
        <f>IF(MOD(COUNT($E$185:KI185),60)=1,KI185,NA())</f>
        <v>#N/A</v>
      </c>
      <c r="KJ193" s="396" t="e">
        <f>IF(MOD(COUNT($E$185:KJ185),60)=1,KJ185,NA())</f>
        <v>#N/A</v>
      </c>
      <c r="KK193" s="396" t="e">
        <f>IF(MOD(COUNT($E$185:KK185),60)=1,KK185,NA())</f>
        <v>#N/A</v>
      </c>
      <c r="KL193" s="396" t="e">
        <f>IF(MOD(COUNT($E$185:KL185),60)=1,KL185,NA())</f>
        <v>#N/A</v>
      </c>
      <c r="KM193" s="396" t="e">
        <f>IF(MOD(COUNT($E$185:KM185),60)=1,KM185,NA())</f>
        <v>#N/A</v>
      </c>
      <c r="KN193" s="396" t="e">
        <f>IF(MOD(COUNT($E$185:KN185),60)=1,KN185,NA())</f>
        <v>#N/A</v>
      </c>
      <c r="KO193" s="396" t="e">
        <f>IF(MOD(COUNT($E$185:KO185),60)=1,KO185,NA())</f>
        <v>#N/A</v>
      </c>
      <c r="KP193" s="396" t="e">
        <f>IF(MOD(COUNT($E$185:KP185),60)=1,KP185,NA())</f>
        <v>#N/A</v>
      </c>
      <c r="KQ193" s="396" t="e">
        <f>IF(MOD(COUNT($E$185:KQ185),60)=1,KQ185,NA())</f>
        <v>#N/A</v>
      </c>
      <c r="KR193" s="396" t="e">
        <f>IF(MOD(COUNT($E$185:KR185),60)=1,KR185,NA())</f>
        <v>#N/A</v>
      </c>
      <c r="KS193" s="396" t="e">
        <f>IF(MOD(COUNT($E185:KS$187),60)=1,KS185,NA())</f>
        <v>#N/A</v>
      </c>
      <c r="KT193" s="396" t="e">
        <f>IF(MOD(COUNT($E$185:KT185),60)=1,KT185,NA())</f>
        <v>#N/A</v>
      </c>
      <c r="KU193" s="396" t="e">
        <f>IF(MOD(COUNT($E$185:KU185),60)=1,KU185,NA())</f>
        <v>#N/A</v>
      </c>
      <c r="KV193" s="396" t="e">
        <f>IF(MOD(COUNT($E$185:KV185),60)=1,KV185,NA())</f>
        <v>#N/A</v>
      </c>
      <c r="KW193" s="396" t="e">
        <f>IF(MOD(COUNT($E$185:KW185),60)=1,KW185,NA())</f>
        <v>#N/A</v>
      </c>
      <c r="KX193" s="396" t="e">
        <f>IF(MOD(COUNT($E$181:KX185),60)=1,KX185,NA())</f>
        <v>#N/A</v>
      </c>
      <c r="KY193" s="396" t="e">
        <f>IF(MOD(COUNT($E$181:KY185),60)=1,KY185,NA())</f>
        <v>#N/A</v>
      </c>
      <c r="KZ193" s="396" t="e">
        <f>IF(MOD(COUNT($E$181:KZ185),60)=1,KZ185,NA())</f>
        <v>#N/A</v>
      </c>
      <c r="LA193" s="396">
        <v>373447</v>
      </c>
    </row>
    <row r="194" spans="2:314" x14ac:dyDescent="0.3">
      <c r="B194" s="396" t="s">
        <v>1176</v>
      </c>
      <c r="E194" s="396" t="e">
        <f>IF(MOD(COUNT($E$186:E186),60)=1,E186,NA())</f>
        <v>#N/A</v>
      </c>
      <c r="F194" s="396" t="e">
        <f>IF(MOD(COUNT($E$186:F186),60)=1,F186,NA())</f>
        <v>#N/A</v>
      </c>
      <c r="G194" s="396" t="e">
        <f>IF(MOD(COUNT($E$186:G186),60)=1,G186,NA())</f>
        <v>#N/A</v>
      </c>
      <c r="H194" s="396" t="e">
        <f>IF(MOD(COUNT($E$186:H186),60)=1,H186,NA())</f>
        <v>#N/A</v>
      </c>
      <c r="I194" s="396" t="e">
        <f>IF(MOD(COUNT($E$186:I186),60)=1,I186,NA())</f>
        <v>#N/A</v>
      </c>
      <c r="J194" s="396" t="e">
        <f>IF(MOD(COUNT($E$186:J186),60)=1,J186,NA())</f>
        <v>#N/A</v>
      </c>
      <c r="K194" s="396" t="e">
        <f>IF(MOD(COUNT($E$186:K186),60)=1,K186,NA())</f>
        <v>#N/A</v>
      </c>
      <c r="L194" s="396" t="e">
        <f>IF(MOD(COUNT($E$186:L186),60)=1,L186,NA())</f>
        <v>#N/A</v>
      </c>
      <c r="M194" s="396" t="e">
        <f>IF(MOD(COUNT($E$186:M186),60)=1,M186,NA())</f>
        <v>#N/A</v>
      </c>
      <c r="N194" s="396" t="e">
        <f>IF(MOD(COUNT($E$186:N186),60)=1,N186,NA())</f>
        <v>#N/A</v>
      </c>
      <c r="O194" s="396" t="e">
        <f>IF(MOD(COUNT($E$186:O186),60)=1,O186,NA())</f>
        <v>#N/A</v>
      </c>
      <c r="P194" s="396" t="e">
        <f>IF(MOD(COUNT($E$186:P186),60)=1,P186,NA())</f>
        <v>#N/A</v>
      </c>
      <c r="Q194" s="396">
        <f>IF(MOD(COUNT($E$186:Q186),60)=1,Q186,NA())</f>
        <v>85162</v>
      </c>
      <c r="R194" s="396" t="e">
        <f>IF(MOD(COUNT($E$186:R186),60)=1,R186,NA())</f>
        <v>#N/A</v>
      </c>
      <c r="S194" s="396" t="e">
        <f>IF(MOD(COUNT($E$186:S186),60)=1,S186,NA())</f>
        <v>#N/A</v>
      </c>
      <c r="T194" s="396" t="e">
        <f>IF(MOD(COUNT($E$186:T186),60)=1,T186,NA())</f>
        <v>#N/A</v>
      </c>
      <c r="U194" s="396" t="e">
        <f>IF(MOD(COUNT($E$186:U186),60)=1,U186,NA())</f>
        <v>#N/A</v>
      </c>
      <c r="V194" s="396" t="e">
        <f>IF(MOD(COUNT($E$186:V186),60)=1,V186,NA())</f>
        <v>#N/A</v>
      </c>
      <c r="W194" s="396" t="e">
        <f>IF(MOD(COUNT($E$186:W186),60)=1,W186,NA())</f>
        <v>#N/A</v>
      </c>
      <c r="X194" s="396" t="e">
        <f>IF(MOD(COUNT($E$186:X186),60)=1,X186,NA())</f>
        <v>#N/A</v>
      </c>
      <c r="Y194" s="396" t="e">
        <f>IF(MOD(COUNT($E$186:Y186),60)=1,Y186,NA())</f>
        <v>#N/A</v>
      </c>
      <c r="Z194" s="396" t="e">
        <f>IF(MOD(COUNT($E$186:Z186),60)=1,Z186,NA())</f>
        <v>#N/A</v>
      </c>
      <c r="AA194" s="396" t="e">
        <f>IF(MOD(COUNT($E$186:AA186),60)=1,AA186,NA())</f>
        <v>#N/A</v>
      </c>
      <c r="AB194" s="396" t="e">
        <f>IF(MOD(COUNT($E$186:AB186),60)=1,AB186,NA())</f>
        <v>#N/A</v>
      </c>
      <c r="AC194" s="396" t="e">
        <f>IF(MOD(COUNT($E$186:AC186),60)=1,AC186,NA())</f>
        <v>#N/A</v>
      </c>
      <c r="AD194" s="396" t="e">
        <f>IF(MOD(COUNT($E$186:AD186),60)=1,AD186,NA())</f>
        <v>#N/A</v>
      </c>
      <c r="AE194" s="396" t="e">
        <f>IF(MOD(COUNT($E$186:AE186),60)=1,AE186,NA())</f>
        <v>#N/A</v>
      </c>
      <c r="AF194" s="396" t="e">
        <f>IF(MOD(COUNT($E$186:AF186),60)=1,AF186,NA())</f>
        <v>#N/A</v>
      </c>
      <c r="AG194" s="396" t="e">
        <f>IF(MOD(COUNT($E$186:AG186),60)=1,AG186,NA())</f>
        <v>#N/A</v>
      </c>
      <c r="AH194" s="396" t="e">
        <f>IF(MOD(COUNT($E$186:AH186),60)=1,AH186,NA())</f>
        <v>#N/A</v>
      </c>
      <c r="AI194" s="396" t="e">
        <f>IF(MOD(COUNT($E$186:AI186),60)=1,AI186,NA())</f>
        <v>#N/A</v>
      </c>
      <c r="AJ194" s="396" t="e">
        <f>IF(MOD(COUNT($E$186:AJ186),60)=1,AJ186,NA())</f>
        <v>#N/A</v>
      </c>
      <c r="AK194" s="396" t="e">
        <f>IF(MOD(COUNT($E$186:AK186),60)=1,AK186,NA())</f>
        <v>#N/A</v>
      </c>
      <c r="AL194" s="396" t="e">
        <f>IF(MOD(COUNT($E$186:AL186),60)=1,AL186,NA())</f>
        <v>#N/A</v>
      </c>
      <c r="AM194" s="396" t="e">
        <f>IF(MOD(COUNT($E$186:AM186),60)=1,AM186,NA())</f>
        <v>#N/A</v>
      </c>
      <c r="AN194" s="396" t="e">
        <f>IF(MOD(COUNT($E$186:AN186),60)=1,AN186,NA())</f>
        <v>#N/A</v>
      </c>
      <c r="AO194" s="396" t="e">
        <f>IF(MOD(COUNT($E$186:AO186),60)=1,AO186,NA())</f>
        <v>#N/A</v>
      </c>
      <c r="AP194" s="396" t="e">
        <f>IF(MOD(COUNT($E$186:AP186),60)=1,AP186,NA())</f>
        <v>#N/A</v>
      </c>
      <c r="AQ194" s="396" t="e">
        <f>IF(MOD(COUNT($E$186:AQ186),60)=1,AQ186,NA())</f>
        <v>#N/A</v>
      </c>
      <c r="AR194" s="396" t="e">
        <f>IF(MOD(COUNT($E$186:AR186),60)=1,AR186,NA())</f>
        <v>#N/A</v>
      </c>
      <c r="AS194" s="396" t="e">
        <f>IF(MOD(COUNT($E$186:AS186),60)=1,AS186,NA())</f>
        <v>#N/A</v>
      </c>
      <c r="AT194" s="396" t="e">
        <f>IF(MOD(COUNT($E$186:AT186),60)=1,AT186,NA())</f>
        <v>#N/A</v>
      </c>
      <c r="AU194" s="396" t="e">
        <f>IF(MOD(COUNT($E$186:AU186),60)=1,AU186,NA())</f>
        <v>#N/A</v>
      </c>
      <c r="AV194" s="396" t="e">
        <f>IF(MOD(COUNT($E$186:AV186),60)=1,AV186,NA())</f>
        <v>#N/A</v>
      </c>
      <c r="AW194" s="396" t="e">
        <f>IF(MOD(COUNT($E$186:AW186),60)=1,AW186,NA())</f>
        <v>#N/A</v>
      </c>
      <c r="AX194" s="396" t="e">
        <f>IF(MOD(COUNT($E$186:AX186),60)=1,AX186,NA())</f>
        <v>#N/A</v>
      </c>
      <c r="AY194" s="396" t="e">
        <f>IF(MOD(COUNT($E$186:AY186),60)=1,AY186,NA())</f>
        <v>#N/A</v>
      </c>
      <c r="AZ194" s="396" t="e">
        <f>IF(MOD(COUNT($E$186:AZ186),60)=1,AZ186,NA())</f>
        <v>#N/A</v>
      </c>
      <c r="BA194" s="396" t="e">
        <f>IF(MOD(COUNT($E$186:BA186),60)=1,BA186,NA())</f>
        <v>#N/A</v>
      </c>
      <c r="BB194" s="396" t="e">
        <f>IF(MOD(COUNT($E$186:BB186),60)=1,BB186,NA())</f>
        <v>#N/A</v>
      </c>
      <c r="BC194" s="396" t="e">
        <f>IF(MOD(COUNT($E$186:BC186),60)=1,BC186,NA())</f>
        <v>#N/A</v>
      </c>
      <c r="BD194" s="396" t="e">
        <f>IF(MOD(COUNT($E$186:BD186),60)=1,BD186,NA())</f>
        <v>#N/A</v>
      </c>
      <c r="BE194" s="396" t="e">
        <f>IF(MOD(COUNT($E$186:BE186),60)=1,BE186,NA())</f>
        <v>#N/A</v>
      </c>
      <c r="BF194" s="396" t="e">
        <f>IF(MOD(COUNT($E$186:BF186),60)=1,BF186,NA())</f>
        <v>#N/A</v>
      </c>
      <c r="BG194" s="396" t="e">
        <f>IF(MOD(COUNT($E$186:BG186),60)=1,BG186,NA())</f>
        <v>#N/A</v>
      </c>
      <c r="BH194" s="396" t="e">
        <f>IF(MOD(COUNT($E$186:BH186),60)=1,BH186,NA())</f>
        <v>#N/A</v>
      </c>
      <c r="BI194" s="396" t="e">
        <f>IF(MOD(COUNT($E$186:BI186),60)=1,BI186,NA())</f>
        <v>#N/A</v>
      </c>
      <c r="BJ194" s="396" t="e">
        <f>IF(MOD(COUNT($E$186:BJ186),60)=1,BJ186,NA())</f>
        <v>#N/A</v>
      </c>
      <c r="BK194" s="396" t="e">
        <f>IF(MOD(COUNT($E$186:BK186),60)=1,BK186,NA())</f>
        <v>#N/A</v>
      </c>
      <c r="BL194" s="396" t="e">
        <f>IF(MOD(COUNT($E$186:BL186),60)=1,BL186,NA())</f>
        <v>#N/A</v>
      </c>
      <c r="BM194" s="396" t="e">
        <f>IF(MOD(COUNT($E$186:BM186),60)=1,BM186,NA())</f>
        <v>#N/A</v>
      </c>
      <c r="BN194" s="396" t="e">
        <f>IF(MOD(COUNT($E$186:BN186),60)=1,BN186,NA())</f>
        <v>#N/A</v>
      </c>
      <c r="BO194" s="396" t="e">
        <f>IF(MOD(COUNT($E$186:BO186),60)=1,BO186,NA())</f>
        <v>#N/A</v>
      </c>
      <c r="BP194" s="396" t="e">
        <f>IF(MOD(COUNT($E$186:BP186),60)=1,BP186,NA())</f>
        <v>#N/A</v>
      </c>
      <c r="BQ194" s="396" t="e">
        <f>IF(MOD(COUNT($E$186:BQ186),60)=1,BQ186,NA())</f>
        <v>#N/A</v>
      </c>
      <c r="BR194" s="396" t="e">
        <f>IF(MOD(COUNT($E$186:BR186),60)=1,BR186,NA())</f>
        <v>#N/A</v>
      </c>
      <c r="BS194" s="396" t="e">
        <f>IF(MOD(COUNT($E$186:BS186),60)=1,BS186,NA())</f>
        <v>#N/A</v>
      </c>
      <c r="BT194" s="396" t="e">
        <f>IF(MOD(COUNT($E$186:BT186),60)=1,BT186,NA())</f>
        <v>#N/A</v>
      </c>
      <c r="BU194" s="396" t="e">
        <f>IF(MOD(COUNT($E$186:BU186),60)=1,BU186,NA())</f>
        <v>#N/A</v>
      </c>
      <c r="BV194" s="396" t="e">
        <f>IF(MOD(COUNT($E$186:BV186),60)=1,BV186,NA())</f>
        <v>#N/A</v>
      </c>
      <c r="BW194" s="396" t="e">
        <f>IF(MOD(COUNT($E$186:BW186),60)=1,BW186,NA())</f>
        <v>#N/A</v>
      </c>
      <c r="BX194" s="396" t="e">
        <f>IF(MOD(COUNT($E$186:BX186),60)=1,BX186,NA())</f>
        <v>#N/A</v>
      </c>
      <c r="BY194" s="396">
        <f>IF(MOD(COUNT($E$186:BY186),60)=1,BY186,NA())</f>
        <v>100457</v>
      </c>
      <c r="BZ194" s="396" t="e">
        <f>IF(MOD(COUNT($E$186:BZ186),60)=1,BZ186,NA())</f>
        <v>#N/A</v>
      </c>
      <c r="CA194" s="396" t="e">
        <f>IF(MOD(COUNT($E$186:CA186),60)=1,CA186,NA())</f>
        <v>#N/A</v>
      </c>
      <c r="CB194" s="396" t="e">
        <f>IF(MOD(COUNT($E$186:CB186),60)=1,CB186,NA())</f>
        <v>#N/A</v>
      </c>
      <c r="CC194" s="396" t="e">
        <f>IF(MOD(COUNT($E$186:CC186),60)=1,CC186,NA())</f>
        <v>#N/A</v>
      </c>
      <c r="CD194" s="396" t="e">
        <f>IF(MOD(COUNT($E$186:CD186),60)=1,CD186,NA())</f>
        <v>#N/A</v>
      </c>
      <c r="CE194" s="396" t="e">
        <f>IF(MOD(COUNT($E$186:CE186),60)=1,CE186,NA())</f>
        <v>#N/A</v>
      </c>
      <c r="CF194" s="396" t="e">
        <f>IF(MOD(COUNT($E$186:CF186),60)=1,CF186,NA())</f>
        <v>#N/A</v>
      </c>
      <c r="CG194" s="396" t="e">
        <f>IF(MOD(COUNT($E$186:CG186),60)=1,CG186,NA())</f>
        <v>#N/A</v>
      </c>
      <c r="CH194" s="396" t="e">
        <f>IF(MOD(COUNT($E$186:CH186),60)=1,CH186,NA())</f>
        <v>#N/A</v>
      </c>
      <c r="CI194" s="396" t="e">
        <f>IF(MOD(COUNT($E$186:CI186),60)=1,CI186,NA())</f>
        <v>#N/A</v>
      </c>
      <c r="CJ194" s="396" t="e">
        <f>IF(MOD(COUNT($E$186:CJ186),60)=1,CJ186,NA())</f>
        <v>#N/A</v>
      </c>
      <c r="CK194" s="396" t="e">
        <f>IF(MOD(COUNT($E$186:CK186),60)=1,CK186,NA())</f>
        <v>#N/A</v>
      </c>
      <c r="CL194" s="396" t="e">
        <f>IF(MOD(COUNT($E$186:CL186),60)=1,CL186,NA())</f>
        <v>#N/A</v>
      </c>
      <c r="CM194" s="396" t="e">
        <f>IF(MOD(COUNT($E$186:CM186),60)=1,CM186,NA())</f>
        <v>#N/A</v>
      </c>
      <c r="CN194" s="396" t="e">
        <f>IF(MOD(COUNT($E$186:CN186),60)=1,CN186,NA())</f>
        <v>#N/A</v>
      </c>
      <c r="CO194" s="396" t="e">
        <f>IF(MOD(COUNT($E$186:CO186),60)=1,CO186,NA())</f>
        <v>#N/A</v>
      </c>
      <c r="CP194" s="396" t="e">
        <f>IF(MOD(COUNT($E$186:CP186),60)=1,CP186,NA())</f>
        <v>#N/A</v>
      </c>
      <c r="CQ194" s="396" t="e">
        <f>IF(MOD(COUNT($E$186:CQ186),60)=1,CQ186,NA())</f>
        <v>#N/A</v>
      </c>
      <c r="CR194" s="396" t="e">
        <f>IF(MOD(COUNT($E$186:CR186),60)=1,CR186,NA())</f>
        <v>#N/A</v>
      </c>
      <c r="CS194" s="396" t="e">
        <f>IF(MOD(COUNT($E$186:CS186),60)=1,CS186,NA())</f>
        <v>#N/A</v>
      </c>
      <c r="CT194" s="396" t="e">
        <f>IF(MOD(COUNT($E$186:CT186),60)=1,CT186,NA())</f>
        <v>#N/A</v>
      </c>
      <c r="CU194" s="396" t="e">
        <f>IF(MOD(COUNT($E$186:CU186),60)=1,CU186,NA())</f>
        <v>#N/A</v>
      </c>
      <c r="CV194" s="396" t="e">
        <f>IF(MOD(COUNT($E$186:CV186),60)=1,CV186,NA())</f>
        <v>#N/A</v>
      </c>
      <c r="CW194" s="396" t="e">
        <f>IF(MOD(COUNT($E$186:CW186),60)=1,CW186,NA())</f>
        <v>#N/A</v>
      </c>
      <c r="CX194" s="396" t="e">
        <f>IF(MOD(COUNT($E$186:CX186),60)=1,CX186,NA())</f>
        <v>#N/A</v>
      </c>
      <c r="CY194" s="396" t="e">
        <f>IF(MOD(COUNT($E$186:CY186),60)=1,CY186,NA())</f>
        <v>#N/A</v>
      </c>
      <c r="CZ194" s="396" t="e">
        <f>IF(MOD(COUNT($E$186:CZ186),60)=1,CZ186,NA())</f>
        <v>#N/A</v>
      </c>
      <c r="DA194" s="396" t="e">
        <f>IF(MOD(COUNT($E$186:DA186),60)=1,DA186,NA())</f>
        <v>#N/A</v>
      </c>
      <c r="DB194" s="396" t="e">
        <f>IF(MOD(COUNT($E$186:DB186),60)=1,DB186,NA())</f>
        <v>#N/A</v>
      </c>
      <c r="DC194" s="396" t="e">
        <f>IF(MOD(COUNT($E$186:DC186),60)=1,DC186,NA())</f>
        <v>#N/A</v>
      </c>
      <c r="DD194" s="396" t="e">
        <f>IF(MOD(COUNT($E$186:DD186),60)=1,DD186,NA())</f>
        <v>#N/A</v>
      </c>
      <c r="DE194" s="396" t="e">
        <f>IF(MOD(COUNT($E$186:DE186),60)=1,DE186,NA())</f>
        <v>#N/A</v>
      </c>
      <c r="DF194" s="396" t="e">
        <f>IF(MOD(COUNT($E$186:DF186),60)=1,DF186,NA())</f>
        <v>#N/A</v>
      </c>
      <c r="DG194" s="396" t="e">
        <f>IF(MOD(COUNT($E$186:DG186),60)=1,DG186,NA())</f>
        <v>#N/A</v>
      </c>
      <c r="DH194" s="396" t="e">
        <f>IF(MOD(COUNT($E$186:DH186),60)=1,DH186,NA())</f>
        <v>#N/A</v>
      </c>
      <c r="DI194" s="396" t="e">
        <f>IF(MOD(COUNT($E$186:DI186),60)=1,DI186,NA())</f>
        <v>#N/A</v>
      </c>
      <c r="DJ194" s="396" t="e">
        <f>IF(MOD(COUNT($E$186:DJ186),60)=1,DJ186,NA())</f>
        <v>#N/A</v>
      </c>
      <c r="DK194" s="396" t="e">
        <f>IF(MOD(COUNT($E$186:DK186),60)=1,DK186,NA())</f>
        <v>#N/A</v>
      </c>
      <c r="DL194" s="396" t="e">
        <f>IF(MOD(COUNT($E$186:DL186),60)=1,DL186,NA())</f>
        <v>#N/A</v>
      </c>
      <c r="DM194" s="396" t="e">
        <f>IF(MOD(COUNT($E$186:DM186),60)=1,DM186,NA())</f>
        <v>#N/A</v>
      </c>
      <c r="DN194" s="396" t="e">
        <f>IF(MOD(COUNT($E$186:DN186),60)=1,DN186,NA())</f>
        <v>#N/A</v>
      </c>
      <c r="DO194" s="396" t="e">
        <f>IF(MOD(COUNT($E$186:DO186),60)=1,DO186,NA())</f>
        <v>#N/A</v>
      </c>
      <c r="DP194" s="396" t="e">
        <f>IF(MOD(COUNT($E$186:DP186),60)=1,DP186,NA())</f>
        <v>#N/A</v>
      </c>
      <c r="DQ194" s="396" t="e">
        <f>IF(MOD(COUNT($E$186:DQ186),60)=1,DQ186,NA())</f>
        <v>#N/A</v>
      </c>
      <c r="DR194" s="396" t="e">
        <f>IF(MOD(COUNT($E$186:DR186),60)=1,DR186,NA())</f>
        <v>#N/A</v>
      </c>
      <c r="DS194" s="396" t="e">
        <f>IF(MOD(COUNT($E$186:DS186),60)=1,DS186,NA())</f>
        <v>#N/A</v>
      </c>
      <c r="DT194" s="396" t="e">
        <f>IF(MOD(COUNT($E$186:DT186),60)=1,DT186,NA())</f>
        <v>#N/A</v>
      </c>
      <c r="DU194" s="396" t="e">
        <f>IF(MOD(COUNT($E$186:DU186),60)=1,DU186,NA())</f>
        <v>#N/A</v>
      </c>
      <c r="DV194" s="396" t="e">
        <f>IF(MOD(COUNT($E$186:DV186),60)=1,DV186,NA())</f>
        <v>#N/A</v>
      </c>
      <c r="DW194" s="396" t="e">
        <f>IF(MOD(COUNT($E$186:DW186),60)=1,DW186,NA())</f>
        <v>#N/A</v>
      </c>
      <c r="DX194" s="396" t="e">
        <f>IF(MOD(COUNT($E$186:DX186),60)=1,DX186,NA())</f>
        <v>#N/A</v>
      </c>
      <c r="DY194" s="396" t="e">
        <f>IF(MOD(COUNT($E$186:DY186),60)=1,DY186,NA())</f>
        <v>#N/A</v>
      </c>
      <c r="DZ194" s="396" t="e">
        <f>IF(MOD(COUNT($E$186:DZ186),60)=1,DZ186,NA())</f>
        <v>#N/A</v>
      </c>
      <c r="EA194" s="396" t="e">
        <f>IF(MOD(COUNT($E$186:EA186),60)=1,EA186,NA())</f>
        <v>#N/A</v>
      </c>
      <c r="EB194" s="396" t="e">
        <f>IF(MOD(COUNT($E$186:EB186),60)=1,EB186,NA())</f>
        <v>#N/A</v>
      </c>
      <c r="EC194" s="396" t="e">
        <f>IF(MOD(COUNT($E$186:EC186),60)=1,EC186,NA())</f>
        <v>#N/A</v>
      </c>
      <c r="ED194" s="396" t="e">
        <f>IF(MOD(COUNT($E$186:ED186),60)=1,ED186,NA())</f>
        <v>#N/A</v>
      </c>
      <c r="EE194" s="396" t="e">
        <f>IF(MOD(COUNT($E$186:EE186),60)=1,EE186,NA())</f>
        <v>#N/A</v>
      </c>
      <c r="EF194" s="396" t="e">
        <f>IF(MOD(COUNT($E$186:EF186),60)=1,EF186,NA())</f>
        <v>#N/A</v>
      </c>
      <c r="EG194" s="396">
        <f>IF(MOD(COUNT($E$186:EG186),60)=1,EG186,NA())</f>
        <v>212365</v>
      </c>
      <c r="EH194" s="396" t="e">
        <f>IF(MOD(COUNT($E$186:EH186),60)=1,EH186,NA())</f>
        <v>#N/A</v>
      </c>
      <c r="EI194" s="396" t="e">
        <f>IF(MOD(COUNT($E$186:EI186),60)=1,EI186,NA())</f>
        <v>#N/A</v>
      </c>
      <c r="EJ194" s="396" t="e">
        <f>IF(MOD(COUNT($E$186:EJ186),60)=1,EJ186,NA())</f>
        <v>#N/A</v>
      </c>
      <c r="EK194" s="396" t="e">
        <f>IF(MOD(COUNT($E$186:EK186),60)=1,EK186,NA())</f>
        <v>#N/A</v>
      </c>
      <c r="EL194" s="396" t="e">
        <f>IF(MOD(COUNT($E$186:EL186),60)=1,EL186,NA())</f>
        <v>#N/A</v>
      </c>
      <c r="EM194" s="396" t="e">
        <f>IF(MOD(COUNT($E$186:EM186),60)=1,EM186,NA())</f>
        <v>#N/A</v>
      </c>
      <c r="EN194" s="396" t="e">
        <f>IF(MOD(COUNT($E$186:EN186),60)=1,EN186,NA())</f>
        <v>#N/A</v>
      </c>
      <c r="EO194" s="396" t="e">
        <f>IF(MOD(COUNT($E$186:EO186),60)=1,EO186,NA())</f>
        <v>#N/A</v>
      </c>
      <c r="EP194" s="396" t="e">
        <f>IF(MOD(COUNT($E$186:EP186),60)=1,EP186,NA())</f>
        <v>#N/A</v>
      </c>
      <c r="EQ194" s="396" t="e">
        <f>IF(MOD(COUNT($E$186:EQ186),60)=1,EQ186,NA())</f>
        <v>#N/A</v>
      </c>
      <c r="ER194" s="396" t="e">
        <f>IF(MOD(COUNT($E$186:ER186),60)=1,ER186,NA())</f>
        <v>#N/A</v>
      </c>
      <c r="ES194" s="396" t="e">
        <f>IF(MOD(COUNT($E$186:ES186),60)=1,ES186,NA())</f>
        <v>#N/A</v>
      </c>
      <c r="ET194" s="396" t="e">
        <f>IF(MOD(COUNT($E$186:ET186),60)=1,ET186,NA())</f>
        <v>#N/A</v>
      </c>
      <c r="EU194" s="396" t="e">
        <f>IF(MOD(COUNT($E$186:EU186),60)=1,EU186,NA())</f>
        <v>#N/A</v>
      </c>
      <c r="EV194" s="396" t="e">
        <f>IF(MOD(COUNT($E$186:EV186),60)=1,EV186,NA())</f>
        <v>#N/A</v>
      </c>
      <c r="EW194" s="396" t="e">
        <f>IF(MOD(COUNT($E$186:EW186),60)=1,EW186,NA())</f>
        <v>#N/A</v>
      </c>
      <c r="EX194" s="396" t="e">
        <f>IF(MOD(COUNT($E$186:EX186),60)=1,EX186,NA())</f>
        <v>#N/A</v>
      </c>
      <c r="EY194" s="396" t="e">
        <f>IF(MOD(COUNT($E$186:EY186),60)=1,EY186,NA())</f>
        <v>#N/A</v>
      </c>
      <c r="EZ194" s="396" t="e">
        <f>IF(MOD(COUNT($E$186:EZ186),60)=1,EZ186,NA())</f>
        <v>#N/A</v>
      </c>
      <c r="FA194" s="396" t="e">
        <f>IF(MOD(COUNT($E$186:FA186),60)=1,FA186,NA())</f>
        <v>#N/A</v>
      </c>
      <c r="FB194" s="396" t="e">
        <f>IF(MOD(COUNT($E$186:FB186),60)=1,FB186,NA())</f>
        <v>#N/A</v>
      </c>
      <c r="FC194" s="396" t="e">
        <f>IF(MOD(COUNT($E$186:FC186),60)=1,FC186,NA())</f>
        <v>#N/A</v>
      </c>
      <c r="FD194" s="396" t="e">
        <f>IF(MOD(COUNT($E$186:FD186),60)=1,FD186,NA())</f>
        <v>#N/A</v>
      </c>
      <c r="FE194" s="396" t="e">
        <f>IF(MOD(COUNT($E$186:FE186),60)=1,FE186,NA())</f>
        <v>#N/A</v>
      </c>
      <c r="FF194" s="396" t="e">
        <f>IF(MOD(COUNT($E$186:FF186),60)=1,FF186,NA())</f>
        <v>#N/A</v>
      </c>
      <c r="FG194" s="396" t="e">
        <f>IF(MOD(COUNT($E$186:FG186),60)=1,FG186,NA())</f>
        <v>#N/A</v>
      </c>
      <c r="FH194" s="396" t="e">
        <f>IF(MOD(COUNT($E$186:FH186),60)=1,FH186,NA())</f>
        <v>#N/A</v>
      </c>
      <c r="FI194" s="396" t="e">
        <f>IF(MOD(COUNT($E$186:FI186),60)=1,FI186,NA())</f>
        <v>#N/A</v>
      </c>
      <c r="FJ194" s="396" t="e">
        <f>IF(MOD(COUNT($E$186:FJ186),60)=1,FJ186,NA())</f>
        <v>#N/A</v>
      </c>
      <c r="FK194" s="396" t="e">
        <f>IF(MOD(COUNT($E$186:FK186),60)=1,FK186,NA())</f>
        <v>#N/A</v>
      </c>
      <c r="FL194" s="396" t="e">
        <f>IF(MOD(COUNT($E$186:FL186),60)=1,FL186,NA())</f>
        <v>#N/A</v>
      </c>
      <c r="FM194" s="396" t="e">
        <f>IF(MOD(COUNT($E$186:FM186),60)=1,FM186,NA())</f>
        <v>#N/A</v>
      </c>
      <c r="FN194" s="396" t="e">
        <f>IF(MOD(COUNT($E$186:FN186),60)=1,FN186,NA())</f>
        <v>#N/A</v>
      </c>
      <c r="FO194" s="396" t="e">
        <f>IF(MOD(COUNT($E$186:FO186),60)=1,FO186,NA())</f>
        <v>#N/A</v>
      </c>
      <c r="FP194" s="396" t="e">
        <f>IF(MOD(COUNT($E$186:FP186),60)=1,FP186,NA())</f>
        <v>#N/A</v>
      </c>
      <c r="FQ194" s="396" t="e">
        <f>IF(MOD(COUNT($E$186:FQ186),60)=1,FQ186,NA())</f>
        <v>#N/A</v>
      </c>
      <c r="FR194" s="396" t="e">
        <f>IF(MOD(COUNT($E$186:FR186),60)=1,FR186,NA())</f>
        <v>#N/A</v>
      </c>
      <c r="FS194" s="396" t="e">
        <f>IF(MOD(COUNT($E$186:FS186),60)=1,FS186,NA())</f>
        <v>#N/A</v>
      </c>
      <c r="FT194" s="396" t="e">
        <f>IF(MOD(COUNT($E$186:FT186),60)=1,FT186,NA())</f>
        <v>#N/A</v>
      </c>
      <c r="FU194" s="396" t="e">
        <f>IF(MOD(COUNT($E$186:FU186),60)=1,FU186,NA())</f>
        <v>#N/A</v>
      </c>
      <c r="FV194" s="396" t="e">
        <f>IF(MOD(COUNT($E$186:FV186),60)=1,FV186,NA())</f>
        <v>#N/A</v>
      </c>
      <c r="FW194" s="396" t="e">
        <f>IF(MOD(COUNT($E$186:FW186),60)=1,FW186,NA())</f>
        <v>#N/A</v>
      </c>
      <c r="FX194" s="396" t="e">
        <f>IF(MOD(COUNT($E$186:FX186),60)=1,FX186,NA())</f>
        <v>#N/A</v>
      </c>
      <c r="FY194" s="396" t="e">
        <f>IF(MOD(COUNT($E$186:FY186),60)=1,FY186,NA())</f>
        <v>#N/A</v>
      </c>
      <c r="FZ194" s="396" t="e">
        <f>IF(MOD(COUNT($E$186:FZ186),60)=1,FZ186,NA())</f>
        <v>#N/A</v>
      </c>
      <c r="GA194" s="396" t="e">
        <f>IF(MOD(COUNT($E$186:GA186),60)=1,GA186,NA())</f>
        <v>#N/A</v>
      </c>
      <c r="GB194" s="396" t="e">
        <f>IF(MOD(COUNT($E$186:GB186),60)=1,GB186,NA())</f>
        <v>#N/A</v>
      </c>
      <c r="GC194" s="396" t="e">
        <f>IF(MOD(COUNT($E$186:GC186),60)=1,GC186,NA())</f>
        <v>#N/A</v>
      </c>
      <c r="GD194" s="396" t="e">
        <f>IF(MOD(COUNT($E$186:GD186),60)=1,GD186,NA())</f>
        <v>#N/A</v>
      </c>
      <c r="GE194" s="396" t="e">
        <f>IF(MOD(COUNT($E$186:GE186),60)=1,GE186,NA())</f>
        <v>#N/A</v>
      </c>
      <c r="GF194" s="396" t="e">
        <f>IF(MOD(COUNT($E$186:GF186),60)=1,GF186,NA())</f>
        <v>#N/A</v>
      </c>
      <c r="GG194" s="396" t="e">
        <f>IF(MOD(COUNT($E$186:GG186),60)=1,GG186,NA())</f>
        <v>#N/A</v>
      </c>
      <c r="GH194" s="396" t="e">
        <f>IF(MOD(COUNT($E$186:GH186),60)=1,GH186,NA())</f>
        <v>#N/A</v>
      </c>
      <c r="GI194" s="396" t="e">
        <f>IF(MOD(COUNT($E$186:GI186),60)=1,GI186,NA())</f>
        <v>#N/A</v>
      </c>
      <c r="GJ194" s="396" t="e">
        <f>IF(MOD(COUNT($E$186:GJ186),60)=1,GJ186,NA())</f>
        <v>#N/A</v>
      </c>
      <c r="GK194" s="396" t="e">
        <f>IF(MOD(COUNT($E$186:GK186),60)=1,GK186,NA())</f>
        <v>#N/A</v>
      </c>
      <c r="GL194" s="396" t="e">
        <f>IF(MOD(COUNT($E$186:GL186),60)=1,GL186,NA())</f>
        <v>#N/A</v>
      </c>
      <c r="GM194" s="396" t="e">
        <f>IF(MOD(COUNT($E$186:GM186),60)=1,GM186,NA())</f>
        <v>#N/A</v>
      </c>
      <c r="GN194" s="396" t="e">
        <f>IF(MOD(COUNT($E$186:GN186),60)=1,GN186,NA())</f>
        <v>#N/A</v>
      </c>
      <c r="GO194" s="396">
        <f>IF(MOD(COUNT($E$186:GO186),60)=1,GO186,NA())</f>
        <v>133292</v>
      </c>
      <c r="GP194" s="396" t="e">
        <f>IF(MOD(COUNT($E$186:GP186),60)=1,GP186,NA())</f>
        <v>#N/A</v>
      </c>
      <c r="GQ194" s="396" t="e">
        <f>IF(MOD(COUNT($E$186:GQ186),60)=1,GQ186,NA())</f>
        <v>#N/A</v>
      </c>
      <c r="GR194" s="396" t="e">
        <f>IF(MOD(COUNT($E$186:GR186),60)=1,GR186,NA())</f>
        <v>#N/A</v>
      </c>
      <c r="GS194" s="396" t="e">
        <f>IF(MOD(COUNT($E$186:GS186),60)=1,GS186,NA())</f>
        <v>#N/A</v>
      </c>
      <c r="GT194" s="396" t="e">
        <f>IF(MOD(COUNT($E$186:GT186),60)=1,GT186,NA())</f>
        <v>#N/A</v>
      </c>
      <c r="GU194" s="396" t="e">
        <f>IF(MOD(COUNT($E$186:GU186),60)=1,GU186,NA())</f>
        <v>#N/A</v>
      </c>
      <c r="GV194" s="396" t="e">
        <f>IF(MOD(COUNT($E$186:GV186),60)=1,GV186,NA())</f>
        <v>#N/A</v>
      </c>
      <c r="GW194" s="396" t="e">
        <f>IF(MOD(COUNT($E$186:GW186),60)=1,GW186,NA())</f>
        <v>#N/A</v>
      </c>
      <c r="GX194" s="396" t="e">
        <f>IF(MOD(COUNT($E$186:GX186),60)=1,GX186,NA())</f>
        <v>#N/A</v>
      </c>
      <c r="GY194" s="396" t="e">
        <f>IF(MOD(COUNT($E$186:GY186),60)=1,GY186,NA())</f>
        <v>#N/A</v>
      </c>
      <c r="GZ194" s="396" t="e">
        <f>IF(MOD(COUNT($E$186:GZ186),60)=1,GZ186,NA())</f>
        <v>#N/A</v>
      </c>
      <c r="HA194" s="396" t="e">
        <f>IF(MOD(COUNT($E$186:HA186),60)=1,HA186,NA())</f>
        <v>#N/A</v>
      </c>
      <c r="HB194" s="396" t="e">
        <f>IF(MOD(COUNT($E$186:HB186),60)=1,HB186,NA())</f>
        <v>#N/A</v>
      </c>
      <c r="HC194" s="396" t="e">
        <f>IF(MOD(COUNT($E$186:HC186),60)=1,HC186,NA())</f>
        <v>#N/A</v>
      </c>
      <c r="HD194" s="396" t="e">
        <f>IF(MOD(COUNT($E$186:HD186),60)=1,HD186,NA())</f>
        <v>#N/A</v>
      </c>
      <c r="HE194" s="396" t="e">
        <f>IF(MOD(COUNT($E$186:HE186),60)=1,HE186,NA())</f>
        <v>#N/A</v>
      </c>
      <c r="HF194" s="396" t="e">
        <f>IF(MOD(COUNT($E$186:HF186),60)=1,HF186,NA())</f>
        <v>#N/A</v>
      </c>
      <c r="HG194" s="396" t="e">
        <f>IF(MOD(COUNT($E$186:HG186),60)=1,HG186,NA())</f>
        <v>#N/A</v>
      </c>
      <c r="HH194" s="396" t="e">
        <f>IF(MOD(COUNT($E$186:HH186),60)=1,HH186,NA())</f>
        <v>#N/A</v>
      </c>
      <c r="HI194" s="396" t="e">
        <f>IF(MOD(COUNT($E$186:HI186),60)=1,HI186,NA())</f>
        <v>#N/A</v>
      </c>
      <c r="HJ194" s="396" t="e">
        <f>IF(MOD(COUNT($E$186:HJ186),60)=1,HJ186,NA())</f>
        <v>#N/A</v>
      </c>
      <c r="HK194" s="396" t="e">
        <f>IF(MOD(COUNT($E$186:HK186),60)=1,HK186,NA())</f>
        <v>#N/A</v>
      </c>
      <c r="HL194" s="396" t="e">
        <f>IF(MOD(COUNT($E$186:HL186),60)=1,HL186,NA())</f>
        <v>#N/A</v>
      </c>
      <c r="HM194" s="396" t="e">
        <f>IF(MOD(COUNT($E$186:HM186),60)=1,HM186,NA())</f>
        <v>#N/A</v>
      </c>
      <c r="HN194" s="396" t="e">
        <f>IF(MOD(COUNT($E$186:HN186),60)=1,HN186,NA())</f>
        <v>#N/A</v>
      </c>
      <c r="HO194" s="396" t="e">
        <f>IF(MOD(COUNT($E$186:HO186),60)=1,HO186,NA())</f>
        <v>#N/A</v>
      </c>
      <c r="HP194" s="396" t="e">
        <f>IF(MOD(COUNT($E$186:HP186),60)=1,HP186,NA())</f>
        <v>#N/A</v>
      </c>
      <c r="HQ194" s="396" t="e">
        <f>IF(MOD(COUNT($E$186:HQ186),60)=1,HQ186,NA())</f>
        <v>#N/A</v>
      </c>
      <c r="HR194" s="396" t="e">
        <f>IF(MOD(COUNT($E$186:HR186),60)=1,HR186,NA())</f>
        <v>#N/A</v>
      </c>
      <c r="HS194" s="396" t="e">
        <f>IF(MOD(COUNT($E$186:HS186),60)=1,HS186,NA())</f>
        <v>#N/A</v>
      </c>
      <c r="HT194" s="396" t="e">
        <f>IF(MOD(COUNT($E$186:HT186),60)=1,HT186,NA())</f>
        <v>#N/A</v>
      </c>
      <c r="HU194" s="396" t="e">
        <f>IF(MOD(COUNT($E$186:HU186),60)=1,HU186,NA())</f>
        <v>#N/A</v>
      </c>
      <c r="HV194" s="396" t="e">
        <f>IF(MOD(COUNT($E$186:HV186),60)=1,HV186,NA())</f>
        <v>#N/A</v>
      </c>
      <c r="HW194" s="396" t="e">
        <f>IF(MOD(COUNT($E$186:HW186),60)=1,HW186,NA())</f>
        <v>#N/A</v>
      </c>
      <c r="HX194" s="396" t="e">
        <f>IF(MOD(COUNT($E$186:HX186),60)=1,HX186,NA())</f>
        <v>#N/A</v>
      </c>
      <c r="HY194" s="396" t="e">
        <f>IF(MOD(COUNT($E$186:HY186),60)=1,HY186,NA())</f>
        <v>#N/A</v>
      </c>
      <c r="HZ194" s="396" t="e">
        <f>IF(MOD(COUNT($E$186:HZ186),60)=1,HZ186,NA())</f>
        <v>#N/A</v>
      </c>
      <c r="IA194" s="396" t="e">
        <f>IF(MOD(COUNT($E$186:IA186),60)=1,IA186,NA())</f>
        <v>#N/A</v>
      </c>
      <c r="IB194" s="396" t="e">
        <f>IF(MOD(COUNT($E$186:IB186),60)=1,IB186,NA())</f>
        <v>#N/A</v>
      </c>
      <c r="IC194" s="396" t="e">
        <f>IF(MOD(COUNT($E$186:IC186),60)=1,IC186,NA())</f>
        <v>#N/A</v>
      </c>
      <c r="ID194" s="396" t="e">
        <f>IF(MOD(COUNT($E$186:ID186),60)=1,ID186,NA())</f>
        <v>#N/A</v>
      </c>
      <c r="IE194" s="396" t="e">
        <f>IF(MOD(COUNT($E$186:IE186),60)=1,IE186,NA())</f>
        <v>#N/A</v>
      </c>
      <c r="IF194" s="396" t="e">
        <f>IF(MOD(COUNT($E$186:IF186),60)=1,IF186,NA())</f>
        <v>#N/A</v>
      </c>
      <c r="IG194" s="396" t="e">
        <f>IF(MOD(COUNT($E$186:IG186),60)=1,IG186,NA())</f>
        <v>#N/A</v>
      </c>
      <c r="IH194" s="396" t="e">
        <f>IF(MOD(COUNT($E$186:IH186),60)=1,IH186,NA())</f>
        <v>#N/A</v>
      </c>
      <c r="II194" s="396" t="e">
        <f>IF(MOD(COUNT($E$186:II186),60)=1,II186,NA())</f>
        <v>#N/A</v>
      </c>
      <c r="IJ194" s="396" t="e">
        <f>IF(MOD(COUNT($E$186:IJ186),60)=1,IJ186,NA())</f>
        <v>#N/A</v>
      </c>
      <c r="IK194" s="396" t="e">
        <f>IF(MOD(COUNT($E$186:IK186),60)=1,IK186,NA())</f>
        <v>#N/A</v>
      </c>
      <c r="IL194" s="396" t="e">
        <f>IF(MOD(COUNT($E$186:IL186),60)=1,IL186,NA())</f>
        <v>#N/A</v>
      </c>
      <c r="IM194" s="396" t="e">
        <f>IF(MOD(COUNT($E$186:IM186),60)=1,IM186,NA())</f>
        <v>#N/A</v>
      </c>
      <c r="IN194" s="396" t="e">
        <f>IF(MOD(COUNT($E$186:IN186),60)=1,IN186,NA())</f>
        <v>#N/A</v>
      </c>
      <c r="IO194" s="396" t="e">
        <f>IF(MOD(COUNT($E$186:IO186),60)=1,IO186,NA())</f>
        <v>#N/A</v>
      </c>
      <c r="IP194" s="396" t="e">
        <f>IF(MOD(COUNT($E$186:IP186),60)=1,IP186,NA())</f>
        <v>#N/A</v>
      </c>
      <c r="IQ194" s="396" t="e">
        <f>IF(MOD(COUNT($E$186:IQ186),60)=1,IQ186,NA())</f>
        <v>#N/A</v>
      </c>
      <c r="IR194" s="396" t="e">
        <f>IF(MOD(COUNT($E$186:IR186),60)=1,IR186,NA())</f>
        <v>#N/A</v>
      </c>
      <c r="IS194" s="396" t="e">
        <f>IF(MOD(COUNT($E$186:IS186),60)=1,IS186,NA())</f>
        <v>#N/A</v>
      </c>
      <c r="IT194" s="396" t="e">
        <f>IF(MOD(COUNT($E$186:IT186),60)=1,IT186,NA())</f>
        <v>#N/A</v>
      </c>
      <c r="IU194" s="396" t="e">
        <f>IF(MOD(COUNT($E$186:IU186),60)=1,IU186,NA())</f>
        <v>#N/A</v>
      </c>
      <c r="IV194" s="396" t="e">
        <f>IF(MOD(COUNT($E$186:IV186),60)=1,IV186,NA())</f>
        <v>#N/A</v>
      </c>
      <c r="IW194" s="396">
        <f>IF(MOD(COUNT($E$186:IW186),60)=1,IW186,NA())</f>
        <v>203476</v>
      </c>
      <c r="IX194" s="396" t="e">
        <f>IF(MOD(COUNT($E$186:IX186),60)=1,IX186,NA())</f>
        <v>#N/A</v>
      </c>
      <c r="IY194" s="396" t="e">
        <f>IF(MOD(COUNT($E$186:IY186),60)=1,IY186,NA())</f>
        <v>#N/A</v>
      </c>
      <c r="IZ194" s="396" t="e">
        <f>IF(MOD(COUNT($E$186:IZ186),60)=1,IZ186,NA())</f>
        <v>#N/A</v>
      </c>
      <c r="JA194" s="396" t="e">
        <f>IF(MOD(COUNT($E$186:JA186),60)=1,JA186,NA())</f>
        <v>#N/A</v>
      </c>
      <c r="JB194" s="396" t="e">
        <f>IF(MOD(COUNT($E$186:JB186),60)=1,JB186,NA())</f>
        <v>#N/A</v>
      </c>
      <c r="JC194" s="396" t="e">
        <f>IF(MOD(COUNT($E$186:JC186),60)=1,JC186,NA())</f>
        <v>#N/A</v>
      </c>
      <c r="JD194" s="396" t="e">
        <f>IF(MOD(COUNT($E$186:JD186),60)=1,JD186,NA())</f>
        <v>#N/A</v>
      </c>
      <c r="JE194" s="396" t="e">
        <f>IF(MOD(COUNT($E$186:JE186),60)=1,JE186,NA())</f>
        <v>#N/A</v>
      </c>
      <c r="JF194" s="396" t="e">
        <f>IF(MOD(COUNT($E$186:JF186),60)=1,JF186,NA())</f>
        <v>#N/A</v>
      </c>
      <c r="JG194" s="396" t="e">
        <f>IF(MOD(COUNT($E$186:JG186),60)=1,JG186,NA())</f>
        <v>#N/A</v>
      </c>
      <c r="JH194" s="396" t="e">
        <f>IF(MOD(COUNT($E$186:JH186),60)=1,JH186,NA())</f>
        <v>#N/A</v>
      </c>
      <c r="JI194" s="396" t="e">
        <f>IF(MOD(COUNT($E$186:JI186),60)=1,JI186,NA())</f>
        <v>#N/A</v>
      </c>
      <c r="JJ194" s="396" t="e">
        <f>IF(MOD(COUNT($E$186:JJ186),60)=1,JJ186,NA())</f>
        <v>#N/A</v>
      </c>
      <c r="JK194" s="396" t="e">
        <f>IF(MOD(COUNT($E$186:JK186),60)=1,JK186,NA())</f>
        <v>#N/A</v>
      </c>
      <c r="JL194" s="396" t="e">
        <f>IF(MOD(COUNT($E$186:JL186),60)=1,JL186,NA())</f>
        <v>#N/A</v>
      </c>
      <c r="JM194" s="396" t="e">
        <f>IF(MOD(COUNT($E$186:JM186),60)=1,JM186,NA())</f>
        <v>#N/A</v>
      </c>
      <c r="JN194" s="396" t="e">
        <f>IF(MOD(COUNT($E$186:JN186),60)=1,JN186,NA())</f>
        <v>#N/A</v>
      </c>
      <c r="JO194" s="396" t="e">
        <f>IF(MOD(COUNT($E$186:JO186),60)=1,JO186,NA())</f>
        <v>#N/A</v>
      </c>
      <c r="JP194" s="396" t="e">
        <f>IF(MOD(COUNT($E$186:JP186),60)=1,JP186,NA())</f>
        <v>#N/A</v>
      </c>
      <c r="JQ194" s="396" t="e">
        <f>IF(MOD(COUNT($E$186:JQ186),60)=1,JQ186,NA())</f>
        <v>#N/A</v>
      </c>
      <c r="JR194" s="396" t="e">
        <f>IF(MOD(COUNT($E$186:JR186),60)=1,JR186,NA())</f>
        <v>#N/A</v>
      </c>
      <c r="JS194" s="396" t="e">
        <f>IF(MOD(COUNT($E$186:JS186),60)=1,JS186,NA())</f>
        <v>#N/A</v>
      </c>
      <c r="JT194" s="396" t="e">
        <f>IF(MOD(COUNT($E$186:JT186),60)=1,JT186,NA())</f>
        <v>#N/A</v>
      </c>
      <c r="JU194" s="396" t="e">
        <f>IF(MOD(COUNT($E$186:JU186),60)=1,JU186,NA())</f>
        <v>#N/A</v>
      </c>
      <c r="JV194" s="396" t="e">
        <f>IF(MOD(COUNT($E$186:JV186),60)=1,JV186,NA())</f>
        <v>#N/A</v>
      </c>
      <c r="JW194" s="396" t="e">
        <f>IF(MOD(COUNT($E$186:JW186),60)=1,JW186,NA())</f>
        <v>#N/A</v>
      </c>
      <c r="JX194" s="396" t="e">
        <f>IF(MOD(COUNT($E$186:JX186),60)=1,JX186,NA())</f>
        <v>#N/A</v>
      </c>
      <c r="JY194" s="396" t="e">
        <f>IF(MOD(COUNT($E$186:JY186),60)=1,JY186,NA())</f>
        <v>#N/A</v>
      </c>
      <c r="JZ194" s="396" t="e">
        <f>IF(MOD(COUNT($E$186:JZ186),60)=1,JZ186,NA())</f>
        <v>#N/A</v>
      </c>
      <c r="KA194" s="396" t="e">
        <f>IF(MOD(COUNT($E$186:KA186),60)=1,KA186,NA())</f>
        <v>#N/A</v>
      </c>
      <c r="KB194" s="396" t="e">
        <f>IF(MOD(COUNT($E$186:KB186),60)=1,KB186,NA())</f>
        <v>#N/A</v>
      </c>
      <c r="KC194" s="396" t="e">
        <f>IF(MOD(COUNT($E$186:KC186),60)=1,KC186,NA())</f>
        <v>#N/A</v>
      </c>
      <c r="KD194" s="396" t="e">
        <f>IF(MOD(COUNT($E$186:KD186),60)=1,KD186,NA())</f>
        <v>#N/A</v>
      </c>
      <c r="KE194" s="396" t="e">
        <f>IF(MOD(COUNT($E$186:KE186),60)=1,KE186,NA())</f>
        <v>#N/A</v>
      </c>
      <c r="KF194" s="396" t="e">
        <f>IF(MOD(COUNT($E$186:KF186),60)=1,KF186,NA())</f>
        <v>#N/A</v>
      </c>
      <c r="KG194" s="396" t="e">
        <f>IF(MOD(COUNT($E$186:KG186),60)=1,KG186,NA())</f>
        <v>#N/A</v>
      </c>
      <c r="KH194" s="396" t="e">
        <f>IF(MOD(COUNT($E$186:KH186),60)=1,KH186,NA())</f>
        <v>#N/A</v>
      </c>
      <c r="KI194" s="396" t="e">
        <f>IF(MOD(COUNT($E$186:KI186),60)=1,KI186,NA())</f>
        <v>#N/A</v>
      </c>
      <c r="KJ194" s="396" t="e">
        <f>IF(MOD(COUNT($E$186:KJ186),60)=1,KJ186,NA())</f>
        <v>#N/A</v>
      </c>
      <c r="KK194" s="396" t="e">
        <f>IF(MOD(COUNT($E$186:KK186),60)=1,KK186,NA())</f>
        <v>#N/A</v>
      </c>
      <c r="KL194" s="396" t="e">
        <f>IF(MOD(COUNT($E$186:KL186),60)=1,KL186,NA())</f>
        <v>#N/A</v>
      </c>
      <c r="KM194" s="396" t="e">
        <f>IF(MOD(COUNT($E$186:KM186),60)=1,KM186,NA())</f>
        <v>#N/A</v>
      </c>
      <c r="KN194" s="396" t="e">
        <f>IF(MOD(COUNT($E$186:KN186),60)=1,KN186,NA())</f>
        <v>#N/A</v>
      </c>
      <c r="KO194" s="396" t="e">
        <f>IF(MOD(COUNT($E$186:KO186),60)=1,KO186,NA())</f>
        <v>#N/A</v>
      </c>
      <c r="KP194" s="396" t="e">
        <f>IF(MOD(COUNT($E$186:KP186),60)=1,KP186,NA())</f>
        <v>#N/A</v>
      </c>
      <c r="KQ194" s="396" t="e">
        <f>IF(MOD(COUNT($E$186:KQ186),60)=1,KQ186,NA())</f>
        <v>#N/A</v>
      </c>
      <c r="KR194" s="396" t="e">
        <f>IF(MOD(COUNT($E$186:KR186),60)=1,KR186,NA())</f>
        <v>#N/A</v>
      </c>
      <c r="KS194" s="396" t="e">
        <f>IF(MOD(COUNT($E$186:KS186),60)=1,KS186,NA())</f>
        <v>#N/A</v>
      </c>
      <c r="KT194" s="396" t="e">
        <f>IF(MOD(COUNT($E$186:KT186),60)=1,KT186,NA())</f>
        <v>#N/A</v>
      </c>
      <c r="KU194" s="396" t="e">
        <f>IF(MOD(COUNT($E$186:KU186),60)=1,KU186,NA())</f>
        <v>#N/A</v>
      </c>
      <c r="KV194" s="396" t="e">
        <f>IF(MOD(COUNT($E$186:KV186),60)=1,KV186,NA())</f>
        <v>#N/A</v>
      </c>
      <c r="KW194" s="396" t="e">
        <f>IF(MOD(COUNT($E$186:KW186),60)=1,KW186,NA())</f>
        <v>#N/A</v>
      </c>
      <c r="KX194" s="396" t="e">
        <f>IF(MOD(COUNT($E$181:KX186),60)=1,KX186,NA())</f>
        <v>#N/A</v>
      </c>
      <c r="KY194" s="396" t="e">
        <f>IF(MOD(COUNT($E$181:KY186),60)=1,KY186,NA())</f>
        <v>#N/A</v>
      </c>
      <c r="KZ194" s="396" t="e">
        <f>IF(MOD(COUNT($E$181:KZ186),60)=1,KZ186,NA())</f>
        <v>#N/A</v>
      </c>
      <c r="LA194" s="396">
        <v>296479</v>
      </c>
    </row>
    <row r="195" spans="2:314" x14ac:dyDescent="0.3">
      <c r="B195" s="396" t="s">
        <v>1175</v>
      </c>
      <c r="E195" s="396" t="e">
        <f>IF(MOD(COUNT($E$187:E187),60)=1,E187,NA())</f>
        <v>#N/A</v>
      </c>
      <c r="F195" s="396" t="e">
        <f>IF(MOD(COUNT($E$187:F187),60)=1,F187,NA())</f>
        <v>#N/A</v>
      </c>
      <c r="G195" s="396" t="e">
        <f>IF(MOD(COUNT($E$187:G187),60)=1,G187,NA())</f>
        <v>#N/A</v>
      </c>
      <c r="H195" s="396" t="e">
        <f>IF(MOD(COUNT($E$187:H187),60)=1,H187,NA())</f>
        <v>#N/A</v>
      </c>
      <c r="I195" s="396" t="e">
        <f>IF(MOD(COUNT($E$187:I187),60)=1,I187,NA())</f>
        <v>#N/A</v>
      </c>
      <c r="J195" s="396" t="e">
        <f>IF(MOD(COUNT($E$187:J187),60)=1,J187,NA())</f>
        <v>#N/A</v>
      </c>
      <c r="K195" s="396" t="e">
        <f>IF(MOD(COUNT($E$187:K187),60)=1,K187,NA())</f>
        <v>#N/A</v>
      </c>
      <c r="L195" s="396" t="e">
        <f>IF(MOD(COUNT($E$187:L187),60)=1,L187,NA())</f>
        <v>#N/A</v>
      </c>
      <c r="M195" s="396" t="e">
        <f>IF(MOD(COUNT($E$187:M187),60)=1,M187,NA())</f>
        <v>#N/A</v>
      </c>
      <c r="N195" s="396" t="e">
        <f>IF(MOD(COUNT($E$187:N187),60)=1,N187,NA())</f>
        <v>#N/A</v>
      </c>
      <c r="O195" s="396" t="e">
        <f>IF(MOD(COUNT($E$187:O187),60)=1,O187,NA())</f>
        <v>#N/A</v>
      </c>
      <c r="P195" s="396" t="e">
        <f>IF(MOD(COUNT($E$187:P187),60)=1,P187,NA())</f>
        <v>#N/A</v>
      </c>
      <c r="Q195" s="396" t="e">
        <f>IF(MOD(COUNT($E$187:Q187),60)=1,Q187,NA())</f>
        <v>#N/A</v>
      </c>
      <c r="R195" s="396" t="e">
        <f>IF(MOD(COUNT($E$187:R187),60)=1,R187,NA())</f>
        <v>#N/A</v>
      </c>
      <c r="S195" s="396" t="e">
        <f>IF(MOD(COUNT($E$187:S187),60)=1,S187,NA())</f>
        <v>#N/A</v>
      </c>
      <c r="T195" s="396" t="e">
        <f>IF(MOD(COUNT($E$187:T187),60)=1,T187,NA())</f>
        <v>#N/A</v>
      </c>
      <c r="U195" s="396" t="e">
        <f>IF(MOD(COUNT($E$187:U187),60)=1,U187,NA())</f>
        <v>#N/A</v>
      </c>
      <c r="V195" s="396" t="e">
        <f>IF(MOD(COUNT($E$187:V187),60)=1,V187,NA())</f>
        <v>#N/A</v>
      </c>
      <c r="W195" s="396" t="e">
        <f>IF(MOD(COUNT($E$187:W187),60)=1,W187,NA())</f>
        <v>#N/A</v>
      </c>
      <c r="X195" s="396" t="e">
        <f>IF(MOD(COUNT($E$187:X187),60)=1,X187,NA())</f>
        <v>#N/A</v>
      </c>
      <c r="Y195" s="396" t="e">
        <f>IF(MOD(COUNT($E$187:Y187),60)=1,Y187,NA())</f>
        <v>#N/A</v>
      </c>
      <c r="Z195" s="396" t="e">
        <f>IF(MOD(COUNT($E$187:Z187),60)=1,Z187,NA())</f>
        <v>#N/A</v>
      </c>
      <c r="AA195" s="396" t="e">
        <f>IF(MOD(COUNT($E$187:AA187),60)=1,AA187,NA())</f>
        <v>#N/A</v>
      </c>
      <c r="AB195" s="396" t="e">
        <f>IF(MOD(COUNT($E$187:AB187),60)=1,AB187,NA())</f>
        <v>#N/A</v>
      </c>
      <c r="AC195" s="396" t="e">
        <f>IF(MOD(COUNT($E$187:AC187),60)=1,AC187,NA())</f>
        <v>#N/A</v>
      </c>
      <c r="AD195" s="396" t="e">
        <f>IF(MOD(COUNT($E$187:AD187),60)=1,AD187,NA())</f>
        <v>#N/A</v>
      </c>
      <c r="AE195" s="396" t="e">
        <f>IF(MOD(COUNT($E$187:AE187),60)=1,AE187,NA())</f>
        <v>#N/A</v>
      </c>
      <c r="AF195" s="396" t="e">
        <f>IF(MOD(COUNT($E$187:AF187),60)=1,AF187,NA())</f>
        <v>#N/A</v>
      </c>
      <c r="AG195" s="396" t="e">
        <f>IF(MOD(COUNT($E$187:AG187),60)=1,AG187,NA())</f>
        <v>#N/A</v>
      </c>
      <c r="AH195" s="396" t="e">
        <f>IF(MOD(COUNT($E$187:AH187),60)=1,AH187,NA())</f>
        <v>#N/A</v>
      </c>
      <c r="AI195" s="396" t="e">
        <f>IF(MOD(COUNT($E$187:AI187),60)=1,AI187,NA())</f>
        <v>#N/A</v>
      </c>
      <c r="AJ195" s="396" t="e">
        <f>IF(MOD(COUNT($E$187:AJ187),60)=1,AJ187,NA())</f>
        <v>#N/A</v>
      </c>
      <c r="AK195" s="396" t="e">
        <f>IF(MOD(COUNT($E$187:AK187),60)=1,AK187,NA())</f>
        <v>#N/A</v>
      </c>
      <c r="AL195" s="396" t="e">
        <f>IF(MOD(COUNT($E$187:AL187),60)=1,AL187,NA())</f>
        <v>#N/A</v>
      </c>
      <c r="AM195" s="396" t="e">
        <f>IF(MOD(COUNT($E$187:AM187),60)=1,AM187,NA())</f>
        <v>#N/A</v>
      </c>
      <c r="AN195" s="396" t="e">
        <f>IF(MOD(COUNT($E$187:AN187),60)=1,AN187,NA())</f>
        <v>#N/A</v>
      </c>
      <c r="AO195" s="396">
        <f>IF(MOD(COUNT($E$187:AO187),60)=1,AO187,NA())</f>
        <v>77905</v>
      </c>
      <c r="AP195" s="396" t="e">
        <f>IF(MOD(COUNT($E$187:AP187),60)=1,AP187,NA())</f>
        <v>#N/A</v>
      </c>
      <c r="AQ195" s="396" t="e">
        <f>IF(MOD(COUNT($E$187:AQ187),60)=1,AQ187,NA())</f>
        <v>#N/A</v>
      </c>
      <c r="AR195" s="396" t="e">
        <f>IF(MOD(COUNT($E$187:AR187),60)=1,AR187,NA())</f>
        <v>#N/A</v>
      </c>
      <c r="AS195" s="396" t="e">
        <f>IF(MOD(COUNT($E$187:AS187),60)=1,AS187,NA())</f>
        <v>#N/A</v>
      </c>
      <c r="AT195" s="396" t="e">
        <f>IF(MOD(COUNT($E$187:AT187),60)=1,AT187,NA())</f>
        <v>#N/A</v>
      </c>
      <c r="AU195" s="396" t="e">
        <f>IF(MOD(COUNT($E$187:AU187),60)=1,AU187,NA())</f>
        <v>#N/A</v>
      </c>
      <c r="AV195" s="396" t="e">
        <f>IF(MOD(COUNT($E$187:AV187),60)=1,AV187,NA())</f>
        <v>#N/A</v>
      </c>
      <c r="AW195" s="396" t="e">
        <f>IF(MOD(COUNT($E$187:AW187),60)=1,AW187,NA())</f>
        <v>#N/A</v>
      </c>
      <c r="AX195" s="396" t="e">
        <f>IF(MOD(COUNT($E$187:AX187),60)=1,AX187,NA())</f>
        <v>#N/A</v>
      </c>
      <c r="AY195" s="396" t="e">
        <f>IF(MOD(COUNT($E$187:AY187),60)=1,AY187,NA())</f>
        <v>#N/A</v>
      </c>
      <c r="AZ195" s="396" t="e">
        <f>IF(MOD(COUNT($E$187:AZ187),60)=1,AZ187,NA())</f>
        <v>#N/A</v>
      </c>
      <c r="BA195" s="396" t="e">
        <f>IF(MOD(COUNT($E$187:BA187),60)=1,BA187,NA())</f>
        <v>#N/A</v>
      </c>
      <c r="BB195" s="396" t="e">
        <f>IF(MOD(COUNT($E$187:BB187),60)=1,BB187,NA())</f>
        <v>#N/A</v>
      </c>
      <c r="BC195" s="396" t="e">
        <f>IF(MOD(COUNT($E$187:BC187),60)=1,BC187,NA())</f>
        <v>#N/A</v>
      </c>
      <c r="BD195" s="396" t="e">
        <f>IF(MOD(COUNT($E$187:BD187),60)=1,BD187,NA())</f>
        <v>#N/A</v>
      </c>
      <c r="BE195" s="396" t="e">
        <f>IF(MOD(COUNT($E$187:BE187),60)=1,BE187,NA())</f>
        <v>#N/A</v>
      </c>
      <c r="BF195" s="396" t="e">
        <f>IF(MOD(COUNT($E$187:BF187),60)=1,BF187,NA())</f>
        <v>#N/A</v>
      </c>
      <c r="BG195" s="396" t="e">
        <f>IF(MOD(COUNT($E$187:BG187),60)=1,BG187,NA())</f>
        <v>#N/A</v>
      </c>
      <c r="BH195" s="396" t="e">
        <f>IF(MOD(COUNT($E$187:BH187),60)=1,BH187,NA())</f>
        <v>#N/A</v>
      </c>
      <c r="BI195" s="396" t="e">
        <f>IF(MOD(COUNT($E$187:BI187),60)=1,BI187,NA())</f>
        <v>#N/A</v>
      </c>
      <c r="BJ195" s="396" t="e">
        <f>IF(MOD(COUNT($E$187:BJ187),60)=1,BJ187,NA())</f>
        <v>#N/A</v>
      </c>
      <c r="BK195" s="396" t="e">
        <f>IF(MOD(COUNT($E$187:BK187),60)=1,BK187,NA())</f>
        <v>#N/A</v>
      </c>
      <c r="BL195" s="396" t="e">
        <f>IF(MOD(COUNT($E$187:BL187),60)=1,BL187,NA())</f>
        <v>#N/A</v>
      </c>
      <c r="BM195" s="396" t="e">
        <f>IF(MOD(COUNT($E$187:BM187),60)=1,BM187,NA())</f>
        <v>#N/A</v>
      </c>
      <c r="BN195" s="396" t="e">
        <f>IF(MOD(COUNT($E$187:BN187),60)=1,BN187,NA())</f>
        <v>#N/A</v>
      </c>
      <c r="BO195" s="396" t="e">
        <f>IF(MOD(COUNT($E$187:BO187),60)=1,BO187,NA())</f>
        <v>#N/A</v>
      </c>
      <c r="BP195" s="396" t="e">
        <f>IF(MOD(COUNT($E$187:BP187),60)=1,BP187,NA())</f>
        <v>#N/A</v>
      </c>
      <c r="BQ195" s="396" t="e">
        <f>IF(MOD(COUNT($E$187:BQ187),60)=1,BQ187,NA())</f>
        <v>#N/A</v>
      </c>
      <c r="BR195" s="396" t="e">
        <f>IF(MOD(COUNT($E$187:BR187),60)=1,BR187,NA())</f>
        <v>#N/A</v>
      </c>
      <c r="BS195" s="396" t="e">
        <f>IF(MOD(COUNT($E$187:BS187),60)=1,BS187,NA())</f>
        <v>#N/A</v>
      </c>
      <c r="BT195" s="396" t="e">
        <f>IF(MOD(COUNT($E$187:BT187),60)=1,BT187,NA())</f>
        <v>#N/A</v>
      </c>
      <c r="BU195" s="396" t="e">
        <f>IF(MOD(COUNT($E$187:BU187),60)=1,BU187,NA())</f>
        <v>#N/A</v>
      </c>
      <c r="BV195" s="396" t="e">
        <f>IF(MOD(COUNT($E$187:BV187),60)=1,BV187,NA())</f>
        <v>#N/A</v>
      </c>
      <c r="BW195" s="396" t="e">
        <f>IF(MOD(COUNT($E$187:BW187),60)=1,BW187,NA())</f>
        <v>#N/A</v>
      </c>
      <c r="BX195" s="396" t="e">
        <f>IF(MOD(COUNT($E$187:BX187),60)=1,BX187,NA())</f>
        <v>#N/A</v>
      </c>
      <c r="BY195" s="396" t="e">
        <f>IF(MOD(COUNT($E$187:BY187),60)=1,BY187,NA())</f>
        <v>#N/A</v>
      </c>
      <c r="BZ195" s="396" t="e">
        <f>IF(MOD(COUNT($E$187:BZ187),60)=1,BZ187,NA())</f>
        <v>#N/A</v>
      </c>
      <c r="CA195" s="396" t="e">
        <f>IF(MOD(COUNT($E$187:CA187),60)=1,CA187,NA())</f>
        <v>#N/A</v>
      </c>
      <c r="CB195" s="396" t="e">
        <f>IF(MOD(COUNT($E$187:CB187),60)=1,CB187,NA())</f>
        <v>#N/A</v>
      </c>
      <c r="CC195" s="396" t="e">
        <f>IF(MOD(COUNT($E$187:CC187),60)=1,CC187,NA())</f>
        <v>#N/A</v>
      </c>
      <c r="CD195" s="396" t="e">
        <f>IF(MOD(COUNT($E$187:CD187),60)=1,CD187,NA())</f>
        <v>#N/A</v>
      </c>
      <c r="CE195" s="396" t="e">
        <f>IF(MOD(COUNT($E$187:CE187),60)=1,CE187,NA())</f>
        <v>#N/A</v>
      </c>
      <c r="CF195" s="396" t="e">
        <f>IF(MOD(COUNT($E$187:CF187),60)=1,CF187,NA())</f>
        <v>#N/A</v>
      </c>
      <c r="CG195" s="396" t="e">
        <f>IF(MOD(COUNT($E$187:CG187),60)=1,CG187,NA())</f>
        <v>#N/A</v>
      </c>
      <c r="CH195" s="396" t="e">
        <f>IF(MOD(COUNT($E$187:CH187),60)=1,CH187,NA())</f>
        <v>#N/A</v>
      </c>
      <c r="CI195" s="396" t="e">
        <f>IF(MOD(COUNT($E$187:CI187),60)=1,CI187,NA())</f>
        <v>#N/A</v>
      </c>
      <c r="CJ195" s="396" t="e">
        <f>IF(MOD(COUNT($E$187:CJ187),60)=1,CJ187,NA())</f>
        <v>#N/A</v>
      </c>
      <c r="CK195" s="396" t="e">
        <f>IF(MOD(COUNT($E$187:CK187),60)=1,CK187,NA())</f>
        <v>#N/A</v>
      </c>
      <c r="CL195" s="396" t="e">
        <f>IF(MOD(COUNT($E$187:CL187),60)=1,CL187,NA())</f>
        <v>#N/A</v>
      </c>
      <c r="CM195" s="396" t="e">
        <f>IF(MOD(COUNT($E$187:CM187),60)=1,CM187,NA())</f>
        <v>#N/A</v>
      </c>
      <c r="CN195" s="396" t="e">
        <f>IF(MOD(COUNT($E$187:CN187),60)=1,CN187,NA())</f>
        <v>#N/A</v>
      </c>
      <c r="CO195" s="396" t="e">
        <f>IF(MOD(COUNT($E$187:CO187),60)=1,CO187,NA())</f>
        <v>#N/A</v>
      </c>
      <c r="CP195" s="396" t="e">
        <f>IF(MOD(COUNT($E$187:CP187),60)=1,CP187,NA())</f>
        <v>#N/A</v>
      </c>
      <c r="CQ195" s="396" t="e">
        <f>IF(MOD(COUNT($E$187:CQ187),60)=1,CQ187,NA())</f>
        <v>#N/A</v>
      </c>
      <c r="CR195" s="396" t="e">
        <f>IF(MOD(COUNT($E$187:CR187),60)=1,CR187,NA())</f>
        <v>#N/A</v>
      </c>
      <c r="CS195" s="396" t="e">
        <f>IF(MOD(COUNT($E$187:CS187),60)=1,CS187,NA())</f>
        <v>#N/A</v>
      </c>
      <c r="CT195" s="396" t="e">
        <f>IF(MOD(COUNT($E$187:CT187),60)=1,CT187,NA())</f>
        <v>#N/A</v>
      </c>
      <c r="CU195" s="396" t="e">
        <f>IF(MOD(COUNT($E$187:CU187),60)=1,CU187,NA())</f>
        <v>#N/A</v>
      </c>
      <c r="CV195" s="396" t="e">
        <f>IF(MOD(COUNT($E$187:CV187),60)=1,CV187,NA())</f>
        <v>#N/A</v>
      </c>
      <c r="CW195" s="396">
        <f>IF(MOD(COUNT($E$187:CW187),60)=1,CW187,NA())</f>
        <v>143250</v>
      </c>
      <c r="CX195" s="396" t="e">
        <f>IF(MOD(COUNT($E$187:CX187),60)=1,CX187,NA())</f>
        <v>#N/A</v>
      </c>
      <c r="CY195" s="396" t="e">
        <f>IF(MOD(COUNT($E$187:CY187),60)=1,CY187,NA())</f>
        <v>#N/A</v>
      </c>
      <c r="CZ195" s="396" t="e">
        <f>IF(MOD(COUNT($E$187:CZ187),60)=1,CZ187,NA())</f>
        <v>#N/A</v>
      </c>
      <c r="DA195" s="396" t="e">
        <f>IF(MOD(COUNT($E$187:DA187),60)=1,DA187,NA())</f>
        <v>#N/A</v>
      </c>
      <c r="DB195" s="396" t="e">
        <f>IF(MOD(COUNT($E$187:DB187),60)=1,DB187,NA())</f>
        <v>#N/A</v>
      </c>
      <c r="DC195" s="396" t="e">
        <f>IF(MOD(COUNT($E$187:DC187),60)=1,DC187,NA())</f>
        <v>#N/A</v>
      </c>
      <c r="DD195" s="396" t="e">
        <f>IF(MOD(COUNT($E$187:DD187),60)=1,DD187,NA())</f>
        <v>#N/A</v>
      </c>
      <c r="DE195" s="396" t="e">
        <f>IF(MOD(COUNT($E$187:DE187),60)=1,DE187,NA())</f>
        <v>#N/A</v>
      </c>
      <c r="DF195" s="396" t="e">
        <f>IF(MOD(COUNT($E$187:DF187),60)=1,DF187,NA())</f>
        <v>#N/A</v>
      </c>
      <c r="DG195" s="396" t="e">
        <f>IF(MOD(COUNT($E$187:DG187),60)=1,DG187,NA())</f>
        <v>#N/A</v>
      </c>
      <c r="DH195" s="396" t="e">
        <f>IF(MOD(COUNT($E$187:DH187),60)=1,DH187,NA())</f>
        <v>#N/A</v>
      </c>
      <c r="DI195" s="396" t="e">
        <f>IF(MOD(COUNT($E$187:DI187),60)=1,DI187,NA())</f>
        <v>#N/A</v>
      </c>
      <c r="DJ195" s="396" t="e">
        <f>IF(MOD(COUNT($E$187:DJ187),60)=1,DJ187,NA())</f>
        <v>#N/A</v>
      </c>
      <c r="DK195" s="396" t="e">
        <f>IF(MOD(COUNT($E$187:DK187),60)=1,DK187,NA())</f>
        <v>#N/A</v>
      </c>
      <c r="DL195" s="396" t="e">
        <f>IF(MOD(COUNT($E$187:DL187),60)=1,DL187,NA())</f>
        <v>#N/A</v>
      </c>
      <c r="DM195" s="396" t="e">
        <f>IF(MOD(COUNT($E$187:DM187),60)=1,DM187,NA())</f>
        <v>#N/A</v>
      </c>
      <c r="DN195" s="396" t="e">
        <f>IF(MOD(COUNT($E$187:DN187),60)=1,DN187,NA())</f>
        <v>#N/A</v>
      </c>
      <c r="DO195" s="396" t="e">
        <f>IF(MOD(COUNT($E$187:DO187),60)=1,DO187,NA())</f>
        <v>#N/A</v>
      </c>
      <c r="DP195" s="396" t="e">
        <f>IF(MOD(COUNT($E$187:DP187),60)=1,DP187,NA())</f>
        <v>#N/A</v>
      </c>
      <c r="DQ195" s="396" t="e">
        <f>IF(MOD(COUNT($E$187:DQ187),60)=1,DQ187,NA())</f>
        <v>#N/A</v>
      </c>
      <c r="DR195" s="396" t="e">
        <f>IF(MOD(COUNT($E$187:DR187),60)=1,DR187,NA())</f>
        <v>#N/A</v>
      </c>
      <c r="DS195" s="396" t="e">
        <f>IF(MOD(COUNT($E$187:DS187),60)=1,DS187,NA())</f>
        <v>#N/A</v>
      </c>
      <c r="DT195" s="396" t="e">
        <f>IF(MOD(COUNT($E$187:DT187),60)=1,DT187,NA())</f>
        <v>#N/A</v>
      </c>
      <c r="DU195" s="396" t="e">
        <f>IF(MOD(COUNT($E$187:DU187),60)=1,DU187,NA())</f>
        <v>#N/A</v>
      </c>
      <c r="DV195" s="396" t="e">
        <f>IF(MOD(COUNT($E$187:DV187),60)=1,DV187,NA())</f>
        <v>#N/A</v>
      </c>
      <c r="DW195" s="396" t="e">
        <f>IF(MOD(COUNT($E$187:DW187),60)=1,DW187,NA())</f>
        <v>#N/A</v>
      </c>
      <c r="DX195" s="396" t="e">
        <f>IF(MOD(COUNT($E$187:DX187),60)=1,DX187,NA())</f>
        <v>#N/A</v>
      </c>
      <c r="DY195" s="396" t="e">
        <f>IF(MOD(COUNT($E$187:DY187),60)=1,DY187,NA())</f>
        <v>#N/A</v>
      </c>
      <c r="DZ195" s="396" t="e">
        <f>IF(MOD(COUNT($E$187:DZ187),60)=1,DZ187,NA())</f>
        <v>#N/A</v>
      </c>
      <c r="EA195" s="396" t="e">
        <f>IF(MOD(COUNT($E$187:EA187),60)=1,EA187,NA())</f>
        <v>#N/A</v>
      </c>
      <c r="EB195" s="396" t="e">
        <f>IF(MOD(COUNT($E$187:EB187),60)=1,EB187,NA())</f>
        <v>#N/A</v>
      </c>
      <c r="EC195" s="396" t="e">
        <f>IF(MOD(COUNT($E$187:EC187),60)=1,EC187,NA())</f>
        <v>#N/A</v>
      </c>
      <c r="ED195" s="396" t="e">
        <f>IF(MOD(COUNT($E$187:ED187),60)=1,ED187,NA())</f>
        <v>#N/A</v>
      </c>
      <c r="EE195" s="396" t="e">
        <f>IF(MOD(COUNT($E$187:EE187),60)=1,EE187,NA())</f>
        <v>#N/A</v>
      </c>
      <c r="EF195" s="396" t="e">
        <f>IF(MOD(COUNT($E$187:EF187),60)=1,EF187,NA())</f>
        <v>#N/A</v>
      </c>
      <c r="EG195" s="396" t="e">
        <f>IF(MOD(COUNT($E$187:EG187),60)=1,EG187,NA())</f>
        <v>#N/A</v>
      </c>
      <c r="EH195" s="396" t="e">
        <f>IF(MOD(COUNT($E$187:EH187),60)=1,EH187,NA())</f>
        <v>#N/A</v>
      </c>
      <c r="EI195" s="396" t="e">
        <f>IF(MOD(COUNT($E$187:EI187),60)=1,EI187,NA())</f>
        <v>#N/A</v>
      </c>
      <c r="EJ195" s="396" t="e">
        <f>IF(MOD(COUNT($E$187:EJ187),60)=1,EJ187,NA())</f>
        <v>#N/A</v>
      </c>
      <c r="EK195" s="396" t="e">
        <f>IF(MOD(COUNT($E$187:EK187),60)=1,EK187,NA())</f>
        <v>#N/A</v>
      </c>
      <c r="EL195" s="396" t="e">
        <f>IF(MOD(COUNT($E$187:EL187),60)=1,EL187,NA())</f>
        <v>#N/A</v>
      </c>
      <c r="EM195" s="396" t="e">
        <f>IF(MOD(COUNT($E$187:EM187),60)=1,EM187,NA())</f>
        <v>#N/A</v>
      </c>
      <c r="EN195" s="396" t="e">
        <f>IF(MOD(COUNT($E$187:EN187),60)=1,EN187,NA())</f>
        <v>#N/A</v>
      </c>
      <c r="EO195" s="396" t="e">
        <f>IF(MOD(COUNT($E$187:EO187),60)=1,EO187,NA())</f>
        <v>#N/A</v>
      </c>
      <c r="EP195" s="396" t="e">
        <f>IF(MOD(COUNT($E$187:EP187),60)=1,EP187,NA())</f>
        <v>#N/A</v>
      </c>
      <c r="EQ195" s="396" t="e">
        <f>IF(MOD(COUNT($E$187:EQ187),60)=1,EQ187,NA())</f>
        <v>#N/A</v>
      </c>
      <c r="ER195" s="396" t="e">
        <f>IF(MOD(COUNT($E$187:ER187),60)=1,ER187,NA())</f>
        <v>#N/A</v>
      </c>
      <c r="ES195" s="396" t="e">
        <f>IF(MOD(COUNT($E$187:ES187),60)=1,ES187,NA())</f>
        <v>#N/A</v>
      </c>
      <c r="ET195" s="396" t="e">
        <f>IF(MOD(COUNT($E$187:ET187),60)=1,ET187,NA())</f>
        <v>#N/A</v>
      </c>
      <c r="EU195" s="396" t="e">
        <f>IF(MOD(COUNT($E$187:EU187),60)=1,EU187,NA())</f>
        <v>#N/A</v>
      </c>
      <c r="EV195" s="396" t="e">
        <f>IF(MOD(COUNT($E$187:EV187),60)=1,EV187,NA())</f>
        <v>#N/A</v>
      </c>
      <c r="EW195" s="396" t="e">
        <f>IF(MOD(COUNT($E$187:EW187),60)=1,EW187,NA())</f>
        <v>#N/A</v>
      </c>
      <c r="EX195" s="396" t="e">
        <f>IF(MOD(COUNT($E$187:EX187),60)=1,EX187,NA())</f>
        <v>#N/A</v>
      </c>
      <c r="EY195" s="396" t="e">
        <f>IF(MOD(COUNT($E$187:EY187),60)=1,EY187,NA())</f>
        <v>#N/A</v>
      </c>
      <c r="EZ195" s="396" t="e">
        <f>IF(MOD(COUNT($E$187:EZ187),60)=1,EZ187,NA())</f>
        <v>#N/A</v>
      </c>
      <c r="FA195" s="396" t="e">
        <f>IF(MOD(COUNT($E$187:FA187),60)=1,FA187,NA())</f>
        <v>#N/A</v>
      </c>
      <c r="FB195" s="396" t="e">
        <f>IF(MOD(COUNT($E$187:FB187),60)=1,FB187,NA())</f>
        <v>#N/A</v>
      </c>
      <c r="FC195" s="396" t="e">
        <f>IF(MOD(COUNT($E$187:FC187),60)=1,FC187,NA())</f>
        <v>#N/A</v>
      </c>
      <c r="FD195" s="396" t="e">
        <f>IF(MOD(COUNT($E$187:FD187),60)=1,FD187,NA())</f>
        <v>#N/A</v>
      </c>
      <c r="FE195" s="396">
        <f>IF(MOD(COUNT($E$187:FE187),60)=1,FE187,NA())</f>
        <v>162981</v>
      </c>
      <c r="FF195" s="396" t="e">
        <f>IF(MOD(COUNT($E$187:FF187),60)=1,FF187,NA())</f>
        <v>#N/A</v>
      </c>
      <c r="FG195" s="396" t="e">
        <f>IF(MOD(COUNT($E$187:FG187),60)=1,FG187,NA())</f>
        <v>#N/A</v>
      </c>
      <c r="FH195" s="396" t="e">
        <f>IF(MOD(COUNT($E$187:FH187),60)=1,FH187,NA())</f>
        <v>#N/A</v>
      </c>
      <c r="FI195" s="396" t="e">
        <f>IF(MOD(COUNT($E$187:FI187),60)=1,FI187,NA())</f>
        <v>#N/A</v>
      </c>
      <c r="FJ195" s="396" t="e">
        <f>IF(MOD(COUNT($E$187:FJ187),60)=1,FJ187,NA())</f>
        <v>#N/A</v>
      </c>
      <c r="FK195" s="396" t="e">
        <f>IF(MOD(COUNT($E$187:FK187),60)=1,FK187,NA())</f>
        <v>#N/A</v>
      </c>
      <c r="FL195" s="396" t="e">
        <f>IF(MOD(COUNT($E$187:FL187),60)=1,FL187,NA())</f>
        <v>#N/A</v>
      </c>
      <c r="FM195" s="396" t="e">
        <f>IF(MOD(COUNT($E$187:FM187),60)=1,FM187,NA())</f>
        <v>#N/A</v>
      </c>
      <c r="FN195" s="396" t="e">
        <f>IF(MOD(COUNT($E$187:FN187),60)=1,FN187,NA())</f>
        <v>#N/A</v>
      </c>
      <c r="FO195" s="396" t="e">
        <f>IF(MOD(COUNT($E$187:FO187),60)=1,FO187,NA())</f>
        <v>#N/A</v>
      </c>
      <c r="FP195" s="396" t="e">
        <f>IF(MOD(COUNT($E$187:FP187),60)=1,FP187,NA())</f>
        <v>#N/A</v>
      </c>
      <c r="FQ195" s="396" t="e">
        <f>IF(MOD(COUNT($E$187:FQ187),60)=1,FQ187,NA())</f>
        <v>#N/A</v>
      </c>
      <c r="FR195" s="396" t="e">
        <f>IF(MOD(COUNT($E$187:FR187),60)=1,FR187,NA())</f>
        <v>#N/A</v>
      </c>
      <c r="FS195" s="396" t="e">
        <f>IF(MOD(COUNT($E$187:FS187),60)=1,FS187,NA())</f>
        <v>#N/A</v>
      </c>
      <c r="FT195" s="396" t="e">
        <f>IF(MOD(COUNT($E$187:FT187),60)=1,FT187,NA())</f>
        <v>#N/A</v>
      </c>
      <c r="FU195" s="396" t="e">
        <f>IF(MOD(COUNT($E$187:FU187),60)=1,FU187,NA())</f>
        <v>#N/A</v>
      </c>
      <c r="FV195" s="396" t="e">
        <f>IF(MOD(COUNT($E$187:FV187),60)=1,FV187,NA())</f>
        <v>#N/A</v>
      </c>
      <c r="FW195" s="396" t="e">
        <f>IF(MOD(COUNT($E$187:FW187),60)=1,FW187,NA())</f>
        <v>#N/A</v>
      </c>
      <c r="FX195" s="396" t="e">
        <f>IF(MOD(COUNT($E$187:FX187),60)=1,FX187,NA())</f>
        <v>#N/A</v>
      </c>
      <c r="FY195" s="396" t="e">
        <f>IF(MOD(COUNT($E$187:FY187),60)=1,FY187,NA())</f>
        <v>#N/A</v>
      </c>
      <c r="FZ195" s="396" t="e">
        <f>IF(MOD(COUNT($E$187:FZ187),60)=1,FZ187,NA())</f>
        <v>#N/A</v>
      </c>
      <c r="GA195" s="396" t="e">
        <f>IF(MOD(COUNT($E$187:GA187),60)=1,GA187,NA())</f>
        <v>#N/A</v>
      </c>
      <c r="GB195" s="396" t="e">
        <f>IF(MOD(COUNT($E$187:GB187),60)=1,GB187,NA())</f>
        <v>#N/A</v>
      </c>
      <c r="GC195" s="396" t="e">
        <f>IF(MOD(COUNT($E$187:GC187),60)=1,GC187,NA())</f>
        <v>#N/A</v>
      </c>
      <c r="GD195" s="396" t="e">
        <f>IF(MOD(COUNT($E$187:GD187),60)=1,GD187,NA())</f>
        <v>#N/A</v>
      </c>
      <c r="GE195" s="396" t="e">
        <f>IF(MOD(COUNT($E$187:GE187),60)=1,GE187,NA())</f>
        <v>#N/A</v>
      </c>
      <c r="GF195" s="396" t="e">
        <f>IF(MOD(COUNT($E$187:GF187),60)=1,GF187,NA())</f>
        <v>#N/A</v>
      </c>
      <c r="GG195" s="396" t="e">
        <f>IF(MOD(COUNT($E$187:GG187),60)=1,GG187,NA())</f>
        <v>#N/A</v>
      </c>
      <c r="GH195" s="396" t="e">
        <f>IF(MOD(COUNT($E$187:GH187),60)=1,GH187,NA())</f>
        <v>#N/A</v>
      </c>
      <c r="GI195" s="396" t="e">
        <f>IF(MOD(COUNT($E$187:GI187),60)=1,GI187,NA())</f>
        <v>#N/A</v>
      </c>
      <c r="GJ195" s="396" t="e">
        <f>IF(MOD(COUNT($E$187:GJ187),60)=1,GJ187,NA())</f>
        <v>#N/A</v>
      </c>
      <c r="GK195" s="396" t="e">
        <f>IF(MOD(COUNT($E$187:GK187),60)=1,GK187,NA())</f>
        <v>#N/A</v>
      </c>
      <c r="GL195" s="396" t="e">
        <f>IF(MOD(COUNT($E$187:GL187),60)=1,GL187,NA())</f>
        <v>#N/A</v>
      </c>
      <c r="GM195" s="396" t="e">
        <f>IF(MOD(COUNT($E$187:GM187),60)=1,GM187,NA())</f>
        <v>#N/A</v>
      </c>
      <c r="GN195" s="396" t="e">
        <f>IF(MOD(COUNT($E$187:GN187),60)=1,GN187,NA())</f>
        <v>#N/A</v>
      </c>
      <c r="GO195" s="396" t="e">
        <f>IF(MOD(COUNT($E$187:GO187),60)=1,GO187,NA())</f>
        <v>#N/A</v>
      </c>
      <c r="GP195" s="396" t="e">
        <f>IF(MOD(COUNT($E$187:GP187),60)=1,GP187,NA())</f>
        <v>#N/A</v>
      </c>
      <c r="GQ195" s="396" t="e">
        <f>IF(MOD(COUNT($E$187:GQ187),60)=1,GQ187,NA())</f>
        <v>#N/A</v>
      </c>
      <c r="GR195" s="396" t="e">
        <f>IF(MOD(COUNT($E$187:GR187),60)=1,GR187,NA())</f>
        <v>#N/A</v>
      </c>
      <c r="GS195" s="396" t="e">
        <f>IF(MOD(COUNT($E$187:GS187),60)=1,GS187,NA())</f>
        <v>#N/A</v>
      </c>
      <c r="GT195" s="396" t="e">
        <f>IF(MOD(COUNT($E$187:GT187),60)=1,GT187,NA())</f>
        <v>#N/A</v>
      </c>
      <c r="GU195" s="396" t="e">
        <f>IF(MOD(COUNT($E$187:GU187),60)=1,GU187,NA())</f>
        <v>#N/A</v>
      </c>
      <c r="GV195" s="396" t="e">
        <f>IF(MOD(COUNT($E$187:GV187),60)=1,GV187,NA())</f>
        <v>#N/A</v>
      </c>
      <c r="GW195" s="396" t="e">
        <f>IF(MOD(COUNT($E$187:GW187),60)=1,GW187,NA())</f>
        <v>#N/A</v>
      </c>
      <c r="GX195" s="396" t="e">
        <f>IF(MOD(COUNT($E$187:GX187),60)=1,GX187,NA())</f>
        <v>#N/A</v>
      </c>
      <c r="GY195" s="396" t="e">
        <f>IF(MOD(COUNT($E$187:GY187),60)=1,GY187,NA())</f>
        <v>#N/A</v>
      </c>
      <c r="GZ195" s="396" t="e">
        <f>IF(MOD(COUNT($E$187:GZ187),60)=1,GZ187,NA())</f>
        <v>#N/A</v>
      </c>
      <c r="HA195" s="396" t="e">
        <f>IF(MOD(COUNT($E$187:HA187),60)=1,HA187,NA())</f>
        <v>#N/A</v>
      </c>
      <c r="HB195" s="396" t="e">
        <f>IF(MOD(COUNT($E$187:HB187),60)=1,HB187,NA())</f>
        <v>#N/A</v>
      </c>
      <c r="HC195" s="396" t="e">
        <f>IF(MOD(COUNT($E$187:HC187),60)=1,HC187,NA())</f>
        <v>#N/A</v>
      </c>
      <c r="HD195" s="396" t="e">
        <f>IF(MOD(COUNT($E$187:HD187),60)=1,HD187,NA())</f>
        <v>#N/A</v>
      </c>
      <c r="HE195" s="396" t="e">
        <f>IF(MOD(COUNT($E$187:HE187),60)=1,HE187,NA())</f>
        <v>#N/A</v>
      </c>
      <c r="HF195" s="396" t="e">
        <f>IF(MOD(COUNT($E$187:HF187),60)=1,HF187,NA())</f>
        <v>#N/A</v>
      </c>
      <c r="HG195" s="396" t="e">
        <f>IF(MOD(COUNT($E$187:HG187),60)=1,HG187,NA())</f>
        <v>#N/A</v>
      </c>
      <c r="HH195" s="396" t="e">
        <f>IF(MOD(COUNT($E$187:HH187),60)=1,HH187,NA())</f>
        <v>#N/A</v>
      </c>
      <c r="HI195" s="396" t="e">
        <f>IF(MOD(COUNT($E$187:HI187),60)=1,HI187,NA())</f>
        <v>#N/A</v>
      </c>
      <c r="HJ195" s="396" t="e">
        <f>IF(MOD(COUNT($E$187:HJ187),60)=1,HJ187,NA())</f>
        <v>#N/A</v>
      </c>
      <c r="HK195" s="396" t="e">
        <f>IF(MOD(COUNT($E$187:HK187),60)=1,HK187,NA())</f>
        <v>#N/A</v>
      </c>
      <c r="HL195" s="396" t="e">
        <f>IF(MOD(COUNT($E$187:HL187),60)=1,HL187,NA())</f>
        <v>#N/A</v>
      </c>
      <c r="HM195" s="396">
        <f>IF(MOD(COUNT($E$187:HM187),60)=1,HM187,NA())</f>
        <v>188951</v>
      </c>
      <c r="HN195" s="396" t="e">
        <f>IF(MOD(COUNT($E$187:HN187),60)=1,HN187,NA())</f>
        <v>#N/A</v>
      </c>
      <c r="HO195" s="396" t="e">
        <f>IF(MOD(COUNT($E$187:HO187),60)=1,HO187,NA())</f>
        <v>#N/A</v>
      </c>
      <c r="HP195" s="396" t="e">
        <f>IF(MOD(COUNT($E$187:HP187),60)=1,HP187,NA())</f>
        <v>#N/A</v>
      </c>
      <c r="HQ195" s="396" t="e">
        <f>IF(MOD(COUNT($E$187:HQ187),60)=1,HQ187,NA())</f>
        <v>#N/A</v>
      </c>
      <c r="HR195" s="396" t="e">
        <f>IF(MOD(COUNT($E$187:HR187),60)=1,HR187,NA())</f>
        <v>#N/A</v>
      </c>
      <c r="HS195" s="396" t="e">
        <f>IF(MOD(COUNT($E$187:HS187),60)=1,HS187,NA())</f>
        <v>#N/A</v>
      </c>
      <c r="HT195" s="396" t="e">
        <f>IF(MOD(COUNT($E$187:HT187),60)=1,HT187,NA())</f>
        <v>#N/A</v>
      </c>
      <c r="HU195" s="396" t="e">
        <f>IF(MOD(COUNT($E$187:HU187),60)=1,HU187,NA())</f>
        <v>#N/A</v>
      </c>
      <c r="HV195" s="396" t="e">
        <f>IF(MOD(COUNT($E$187:HV187),60)=1,HV187,NA())</f>
        <v>#N/A</v>
      </c>
      <c r="HW195" s="396" t="e">
        <f>IF(MOD(COUNT($E$187:HW187),60)=1,HW187,NA())</f>
        <v>#N/A</v>
      </c>
      <c r="HX195" s="396" t="e">
        <f>IF(MOD(COUNT($E$187:HX187),60)=1,HX187,NA())</f>
        <v>#N/A</v>
      </c>
      <c r="HY195" s="396" t="e">
        <f>IF(MOD(COUNT($E$187:HY187),60)=1,HY187,NA())</f>
        <v>#N/A</v>
      </c>
      <c r="HZ195" s="396" t="e">
        <f>IF(MOD(COUNT($E$187:HZ187),60)=1,HZ187,NA())</f>
        <v>#N/A</v>
      </c>
      <c r="IA195" s="396" t="e">
        <f>IF(MOD(COUNT($E$187:IA187),60)=1,IA187,NA())</f>
        <v>#N/A</v>
      </c>
      <c r="IB195" s="396" t="e">
        <f>IF(MOD(COUNT($E$187:IB187),60)=1,IB187,NA())</f>
        <v>#N/A</v>
      </c>
      <c r="IC195" s="396" t="e">
        <f>IF(MOD(COUNT($E$187:IC187),60)=1,IC187,NA())</f>
        <v>#N/A</v>
      </c>
      <c r="ID195" s="396" t="e">
        <f>IF(MOD(COUNT($E$187:ID187),60)=1,ID187,NA())</f>
        <v>#N/A</v>
      </c>
      <c r="IE195" s="396" t="e">
        <f>IF(MOD(COUNT($E$187:IE187),60)=1,IE187,NA())</f>
        <v>#N/A</v>
      </c>
      <c r="IF195" s="396" t="e">
        <f>IF(MOD(COUNT($E$187:IF187),60)=1,IF187,NA())</f>
        <v>#N/A</v>
      </c>
      <c r="IG195" s="396" t="e">
        <f>IF(MOD(COUNT($E$187:IG187),60)=1,IG187,NA())</f>
        <v>#N/A</v>
      </c>
      <c r="IH195" s="396" t="e">
        <f>IF(MOD(COUNT($E$187:IH187),60)=1,IH187,NA())</f>
        <v>#N/A</v>
      </c>
      <c r="II195" s="396" t="e">
        <f>IF(MOD(COUNT($E$187:II187),60)=1,II187,NA())</f>
        <v>#N/A</v>
      </c>
      <c r="IJ195" s="396" t="e">
        <f>IF(MOD(COUNT($E$187:IJ187),60)=1,IJ187,NA())</f>
        <v>#N/A</v>
      </c>
      <c r="IK195" s="396" t="e">
        <f>IF(MOD(COUNT($E$187:IK187),60)=1,IK187,NA())</f>
        <v>#N/A</v>
      </c>
      <c r="IL195" s="396" t="e">
        <f>IF(MOD(COUNT($E$187:IL187),60)=1,IL187,NA())</f>
        <v>#N/A</v>
      </c>
      <c r="IM195" s="396" t="e">
        <f>IF(MOD(COUNT($E$187:IM187),60)=1,IM187,NA())</f>
        <v>#N/A</v>
      </c>
      <c r="IN195" s="396" t="e">
        <f>IF(MOD(COUNT($E$187:IN187),60)=1,IN187,NA())</f>
        <v>#N/A</v>
      </c>
      <c r="IO195" s="396" t="e">
        <f>IF(MOD(COUNT($E$187:IO187),60)=1,IO187,NA())</f>
        <v>#N/A</v>
      </c>
      <c r="IP195" s="396" t="e">
        <f>IF(MOD(COUNT($E$187:IP187),60)=1,IP187,NA())</f>
        <v>#N/A</v>
      </c>
      <c r="IQ195" s="396" t="e">
        <f>IF(MOD(COUNT($E$187:IQ187),60)=1,IQ187,NA())</f>
        <v>#N/A</v>
      </c>
      <c r="IR195" s="396" t="e">
        <f>IF(MOD(COUNT($E$187:IR187),60)=1,IR187,NA())</f>
        <v>#N/A</v>
      </c>
      <c r="IS195" s="396" t="e">
        <f>IF(MOD(COUNT($E$187:IS187),60)=1,IS187,NA())</f>
        <v>#N/A</v>
      </c>
      <c r="IT195" s="396" t="e">
        <f>IF(MOD(COUNT($E$187:IT187),60)=1,IT187,NA())</f>
        <v>#N/A</v>
      </c>
      <c r="IU195" s="396" t="e">
        <f>IF(MOD(COUNT($E$187:IU187),60)=1,IU187,NA())</f>
        <v>#N/A</v>
      </c>
      <c r="IV195" s="396" t="e">
        <f>IF(MOD(COUNT($E$187:IV187),60)=1,IV187,NA())</f>
        <v>#N/A</v>
      </c>
      <c r="IW195" s="396" t="e">
        <f>IF(MOD(COUNT($E$187:IW187),60)=1,IW187,NA())</f>
        <v>#N/A</v>
      </c>
      <c r="IX195" s="396" t="e">
        <f>IF(MOD(COUNT($E$187:IX187),60)=1,IX187,NA())</f>
        <v>#N/A</v>
      </c>
      <c r="IY195" s="396" t="e">
        <f>IF(MOD(COUNT($E$187:IY187),60)=1,IY187,NA())</f>
        <v>#N/A</v>
      </c>
      <c r="IZ195" s="396" t="e">
        <f>IF(MOD(COUNT($E$187:IZ187),60)=1,IZ187,NA())</f>
        <v>#N/A</v>
      </c>
      <c r="JA195" s="396" t="e">
        <f>IF(MOD(COUNT($E$187:JA187),60)=1,JA187,NA())</f>
        <v>#N/A</v>
      </c>
      <c r="JB195" s="396" t="e">
        <f>IF(MOD(COUNT($E$187:JB187),60)=1,JB187,NA())</f>
        <v>#N/A</v>
      </c>
      <c r="JC195" s="396" t="e">
        <f>IF(MOD(COUNT($E$187:JC187),60)=1,JC187,NA())</f>
        <v>#N/A</v>
      </c>
      <c r="JD195" s="396" t="e">
        <f>IF(MOD(COUNT($E$187:JD187),60)=1,JD187,NA())</f>
        <v>#N/A</v>
      </c>
      <c r="JE195" s="396" t="e">
        <f>IF(MOD(COUNT($E$187:JE187),60)=1,JE187,NA())</f>
        <v>#N/A</v>
      </c>
      <c r="JF195" s="396" t="e">
        <f>IF(MOD(COUNT($E$187:JF187),60)=1,JF187,NA())</f>
        <v>#N/A</v>
      </c>
      <c r="JG195" s="396" t="e">
        <f>IF(MOD(COUNT($E$187:JG187),60)=1,JG187,NA())</f>
        <v>#N/A</v>
      </c>
      <c r="JH195" s="396" t="e">
        <f>IF(MOD(COUNT($E$187:JH187),60)=1,JH187,NA())</f>
        <v>#N/A</v>
      </c>
      <c r="JI195" s="396" t="e">
        <f>IF(MOD(COUNT($E$187:JI187),60)=1,JI187,NA())</f>
        <v>#N/A</v>
      </c>
      <c r="JJ195" s="396" t="e">
        <f>IF(MOD(COUNT($E$187:JJ187),60)=1,JJ187,NA())</f>
        <v>#N/A</v>
      </c>
      <c r="JK195" s="396" t="e">
        <f>IF(MOD(COUNT($E$187:JK187),60)=1,JK187,NA())</f>
        <v>#N/A</v>
      </c>
      <c r="JL195" s="396" t="e">
        <f>IF(MOD(COUNT($E$187:JL187),60)=1,JL187,NA())</f>
        <v>#N/A</v>
      </c>
      <c r="JM195" s="396" t="e">
        <f>IF(MOD(COUNT($E$187:JM187),60)=1,JM187,NA())</f>
        <v>#N/A</v>
      </c>
      <c r="JN195" s="396" t="e">
        <f>IF(MOD(COUNT($E$187:JN187),60)=1,JN187,NA())</f>
        <v>#N/A</v>
      </c>
      <c r="JO195" s="396" t="e">
        <f>IF(MOD(COUNT($E$187:JO187),60)=1,JO187,NA())</f>
        <v>#N/A</v>
      </c>
      <c r="JP195" s="396" t="e">
        <f>IF(MOD(COUNT($E$187:JP187),60)=1,JP187,NA())</f>
        <v>#N/A</v>
      </c>
      <c r="JQ195" s="396" t="e">
        <f>IF(MOD(COUNT($E$187:JQ187),60)=1,JQ187,NA())</f>
        <v>#N/A</v>
      </c>
      <c r="JR195" s="396" t="e">
        <f>IF(MOD(COUNT($E$187:JR187),60)=1,JR187,NA())</f>
        <v>#N/A</v>
      </c>
      <c r="JS195" s="396" t="e">
        <f>IF(MOD(COUNT($E$187:JS187),60)=1,JS187,NA())</f>
        <v>#N/A</v>
      </c>
      <c r="JT195" s="396" t="e">
        <f>IF(MOD(COUNT($E$187:JT187),60)=1,JT187,NA())</f>
        <v>#N/A</v>
      </c>
      <c r="JU195" s="396">
        <f>IF(MOD(COUNT($E$187:JU187),60)=1,JU187,NA())</f>
        <v>270879</v>
      </c>
      <c r="JV195" s="396" t="e">
        <f>IF(MOD(COUNT($E$187:JV187),60)=1,JV187,NA())</f>
        <v>#N/A</v>
      </c>
      <c r="JW195" s="396" t="e">
        <f>IF(MOD(COUNT($E$187:JW187),60)=1,JW187,NA())</f>
        <v>#N/A</v>
      </c>
      <c r="JX195" s="396" t="e">
        <f>IF(MOD(COUNT($E$187:JX187),60)=1,JX187,NA())</f>
        <v>#N/A</v>
      </c>
      <c r="JY195" s="396" t="e">
        <f>IF(MOD(COUNT($E$187:JY187),60)=1,JY187,NA())</f>
        <v>#N/A</v>
      </c>
      <c r="JZ195" s="396" t="e">
        <f>IF(MOD(COUNT($E$187:JZ187),60)=1,JZ187,NA())</f>
        <v>#N/A</v>
      </c>
      <c r="KA195" s="396" t="e">
        <f>IF(MOD(COUNT($E$187:KA187),60)=1,KA187,NA())</f>
        <v>#N/A</v>
      </c>
      <c r="KB195" s="396" t="e">
        <f>IF(MOD(COUNT($E$187:KB187),60)=1,KB187,NA())</f>
        <v>#N/A</v>
      </c>
      <c r="KC195" s="396" t="e">
        <f>IF(MOD(COUNT($E$187:KC187),60)=1,KC187,NA())</f>
        <v>#N/A</v>
      </c>
      <c r="KD195" s="396" t="e">
        <f>IF(MOD(COUNT($E$187:KD187),60)=1,KD187,NA())</f>
        <v>#N/A</v>
      </c>
      <c r="KE195" s="396" t="e">
        <f>IF(MOD(COUNT($E$187:KE187),60)=1,KE187,NA())</f>
        <v>#N/A</v>
      </c>
      <c r="KF195" s="396" t="e">
        <f>IF(MOD(COUNT($E$187:KF187),60)=1,KF187,NA())</f>
        <v>#N/A</v>
      </c>
      <c r="KG195" s="396" t="e">
        <f>IF(MOD(COUNT($E$187:KG187),60)=1,KG187,NA())</f>
        <v>#N/A</v>
      </c>
      <c r="KH195" s="396" t="e">
        <f>IF(MOD(COUNT($E$187:KH187),60)=1,KH187,NA())</f>
        <v>#N/A</v>
      </c>
      <c r="KI195" s="396" t="e">
        <f>IF(MOD(COUNT($E$187:KI187),60)=1,KI187,NA())</f>
        <v>#N/A</v>
      </c>
      <c r="KJ195" s="396" t="e">
        <f>IF(MOD(COUNT($E$187:KJ187),60)=1,KJ187,NA())</f>
        <v>#N/A</v>
      </c>
      <c r="KK195" s="396" t="e">
        <f>IF(MOD(COUNT($E$187:KK187),60)=1,KK187,NA())</f>
        <v>#N/A</v>
      </c>
      <c r="KL195" s="396" t="e">
        <f>IF(MOD(COUNT($E$187:KL187),60)=1,KL187,NA())</f>
        <v>#N/A</v>
      </c>
      <c r="KM195" s="396" t="e">
        <f>IF(MOD(COUNT($E$187:KM187),60)=1,KM187,NA())</f>
        <v>#N/A</v>
      </c>
      <c r="KN195" s="396" t="e">
        <f>IF(MOD(COUNT($E$187:KN187),60)=1,KN187,NA())</f>
        <v>#N/A</v>
      </c>
      <c r="KO195" s="396" t="e">
        <f>IF(MOD(COUNT($E$187:KO187),60)=1,KO187,NA())</f>
        <v>#N/A</v>
      </c>
      <c r="KP195" s="396" t="e">
        <f>IF(MOD(COUNT($E$187:KP187),60)=1,KP187,NA())</f>
        <v>#N/A</v>
      </c>
      <c r="KQ195" s="396" t="e">
        <f>IF(MOD(COUNT($E$187:KQ187),60)=1,KQ187,NA())</f>
        <v>#N/A</v>
      </c>
      <c r="KR195" s="396" t="e">
        <f>IF(MOD(COUNT($E$187:KR187),60)=1,KR187,NA())</f>
        <v>#N/A</v>
      </c>
      <c r="KS195" s="396" t="e">
        <f>IF(MOD(COUNT($E$187:KS187),60)=1,KS187,NA())</f>
        <v>#N/A</v>
      </c>
      <c r="KT195" s="396" t="e">
        <f>IF(MOD(COUNT($E$187:KT187),60)=1,KT187,NA())</f>
        <v>#N/A</v>
      </c>
      <c r="KU195" s="396" t="e">
        <f>IF(MOD(COUNT($E$187:KU187),60)=1,KU187,NA())</f>
        <v>#N/A</v>
      </c>
      <c r="KV195" s="396" t="e">
        <f>IF(MOD(COUNT($E$187:KV187),60)=1,KV187,NA())</f>
        <v>#N/A</v>
      </c>
      <c r="KW195" s="396" t="e">
        <f>IF(MOD(COUNT($E$187:KW187),60)=1,KW187,NA())</f>
        <v>#N/A</v>
      </c>
      <c r="KX195" s="396" t="e">
        <f>IF(MOD(COUNT($E$181:KX187),60)=1,KX187,NA())</f>
        <v>#N/A</v>
      </c>
      <c r="KY195" s="396" t="e">
        <f>IF(MOD(COUNT($E$181:KY187),60)=1,KY187,NA())</f>
        <v>#N/A</v>
      </c>
      <c r="KZ195" s="396" t="e">
        <f>IF(MOD(COUNT($E$181:KZ187),60)=1,KZ187,NA())</f>
        <v>#N/A</v>
      </c>
      <c r="LA195" s="396">
        <v>363786</v>
      </c>
    </row>
    <row r="197" spans="2:314" x14ac:dyDescent="0.3">
      <c r="B197" s="396" t="s">
        <v>1</v>
      </c>
      <c r="BA197" s="396">
        <v>202000</v>
      </c>
      <c r="BB197" s="396">
        <v>202858</v>
      </c>
      <c r="BC197" s="396">
        <v>203939</v>
      </c>
      <c r="BD197" s="396">
        <v>206212</v>
      </c>
      <c r="BE197" s="396">
        <v>208648</v>
      </c>
      <c r="BF197" s="396">
        <v>211184</v>
      </c>
      <c r="BG197" s="396">
        <v>213818</v>
      </c>
      <c r="BH197" s="396">
        <v>216610</v>
      </c>
      <c r="BI197" s="396">
        <v>219418</v>
      </c>
      <c r="BJ197" s="396">
        <v>222080</v>
      </c>
      <c r="BK197" s="396">
        <v>224745</v>
      </c>
      <c r="BL197" s="396">
        <v>227363</v>
      </c>
      <c r="BM197" s="396">
        <v>229463</v>
      </c>
      <c r="BN197" s="396">
        <v>231639</v>
      </c>
      <c r="BO197" s="396">
        <v>234125</v>
      </c>
      <c r="BP197" s="396">
        <v>237257</v>
      </c>
      <c r="BQ197" s="396">
        <v>240152</v>
      </c>
      <c r="BR197" s="396">
        <v>242668</v>
      </c>
      <c r="BS197" s="396">
        <v>245050</v>
      </c>
      <c r="BT197" s="396">
        <v>247430</v>
      </c>
      <c r="BU197" s="396">
        <v>249800</v>
      </c>
      <c r="BV197" s="396">
        <v>252037</v>
      </c>
      <c r="BW197" s="396">
        <v>254147</v>
      </c>
      <c r="BX197" s="396">
        <v>256135</v>
      </c>
      <c r="BY197" s="396">
        <v>257664</v>
      </c>
      <c r="BZ197" s="396">
        <v>259350</v>
      </c>
      <c r="CA197" s="396">
        <v>261339</v>
      </c>
      <c r="CB197" s="396">
        <v>264081</v>
      </c>
      <c r="CC197" s="396">
        <v>267149</v>
      </c>
      <c r="CD197" s="396">
        <v>270504</v>
      </c>
      <c r="CE197" s="396">
        <v>274444</v>
      </c>
      <c r="CF197" s="396">
        <v>278636</v>
      </c>
      <c r="CG197" s="396">
        <v>282818</v>
      </c>
      <c r="CH197" s="396">
        <v>286744</v>
      </c>
      <c r="CI197" s="396">
        <v>290646</v>
      </c>
      <c r="CJ197" s="396">
        <v>294520</v>
      </c>
      <c r="CK197" s="396">
        <v>297800</v>
      </c>
      <c r="CL197" s="396">
        <v>300889</v>
      </c>
      <c r="CM197" s="396">
        <v>304262</v>
      </c>
      <c r="CN197" s="396">
        <v>308257</v>
      </c>
      <c r="CO197" s="396">
        <v>312630</v>
      </c>
      <c r="CP197" s="396">
        <v>316377</v>
      </c>
      <c r="CQ197" s="396">
        <v>320566</v>
      </c>
      <c r="CR197" s="396">
        <v>325038</v>
      </c>
      <c r="CS197" s="396">
        <v>330163</v>
      </c>
      <c r="CT197" s="396">
        <v>334962</v>
      </c>
      <c r="CU197" s="396">
        <v>339568</v>
      </c>
      <c r="CV197" s="396">
        <v>344046</v>
      </c>
      <c r="CW197" s="396">
        <v>348819</v>
      </c>
      <c r="CX197" s="396">
        <v>354288</v>
      </c>
      <c r="CY197" s="396">
        <v>360462</v>
      </c>
      <c r="CZ197" s="396">
        <v>367503</v>
      </c>
      <c r="DA197" s="396">
        <v>375632</v>
      </c>
      <c r="DB197" s="396">
        <v>384616</v>
      </c>
      <c r="DC197" s="396">
        <v>393483</v>
      </c>
      <c r="DD197" s="396">
        <v>401760</v>
      </c>
      <c r="DE197" s="396">
        <v>409642</v>
      </c>
      <c r="DF197" s="396">
        <v>417337</v>
      </c>
      <c r="DG197" s="396">
        <v>423834</v>
      </c>
      <c r="DH197" s="396">
        <v>430417</v>
      </c>
      <c r="DI197" s="396">
        <v>436083</v>
      </c>
      <c r="DJ197" s="396">
        <v>442747</v>
      </c>
      <c r="DK197" s="396">
        <v>449636</v>
      </c>
      <c r="DL197" s="396">
        <v>457574</v>
      </c>
      <c r="DM197" s="396">
        <v>464848</v>
      </c>
      <c r="DN197" s="396">
        <v>471416</v>
      </c>
      <c r="DO197" s="396">
        <v>477785</v>
      </c>
      <c r="DP197" s="396">
        <v>484404</v>
      </c>
      <c r="DQ197" s="396">
        <v>491030</v>
      </c>
      <c r="DR197" s="396">
        <v>497481</v>
      </c>
      <c r="DS197" s="396">
        <v>502234</v>
      </c>
      <c r="DT197" s="396">
        <v>506646</v>
      </c>
      <c r="DU197" s="396">
        <v>510214</v>
      </c>
      <c r="DV197" s="396">
        <v>513519</v>
      </c>
      <c r="DW197" s="396">
        <v>516775</v>
      </c>
      <c r="DX197" s="396">
        <v>519624</v>
      </c>
      <c r="DY197" s="396">
        <v>522586</v>
      </c>
      <c r="DZ197" s="396">
        <v>524276</v>
      </c>
      <c r="EA197" s="396">
        <v>524549</v>
      </c>
      <c r="EB197" s="396">
        <v>524284</v>
      </c>
      <c r="EC197" s="396">
        <v>522695</v>
      </c>
      <c r="ED197" s="396">
        <v>521334</v>
      </c>
      <c r="EE197" s="396">
        <v>519918</v>
      </c>
      <c r="EF197" s="396">
        <v>518805</v>
      </c>
      <c r="EG197" s="396">
        <v>517933</v>
      </c>
      <c r="EH197" s="396">
        <v>516756</v>
      </c>
      <c r="EI197" s="396">
        <v>514972</v>
      </c>
      <c r="EJ197" s="396">
        <v>512739</v>
      </c>
      <c r="EK197" s="396">
        <v>509023</v>
      </c>
      <c r="EL197" s="396">
        <v>505097</v>
      </c>
      <c r="EM197" s="396">
        <v>499888</v>
      </c>
      <c r="EN197" s="396">
        <v>494801</v>
      </c>
      <c r="EO197" s="396">
        <v>488869</v>
      </c>
      <c r="EP197" s="396">
        <v>482758</v>
      </c>
      <c r="EQ197" s="396">
        <v>476723</v>
      </c>
      <c r="ER197" s="396">
        <v>470091</v>
      </c>
      <c r="ES197" s="396">
        <v>463720</v>
      </c>
      <c r="ET197" s="396">
        <v>455683</v>
      </c>
      <c r="EU197" s="396">
        <v>446048</v>
      </c>
      <c r="EV197" s="396">
        <v>434848</v>
      </c>
      <c r="EW197" s="396">
        <v>423371</v>
      </c>
      <c r="EX197" s="396">
        <v>412696</v>
      </c>
      <c r="EY197" s="396">
        <v>401668</v>
      </c>
      <c r="EZ197" s="396">
        <v>391283</v>
      </c>
      <c r="FA197" s="396">
        <v>381846</v>
      </c>
      <c r="FB197" s="396">
        <v>373938</v>
      </c>
      <c r="FC197" s="396">
        <v>365795</v>
      </c>
      <c r="FD197" s="396">
        <v>358026</v>
      </c>
      <c r="FE197" s="396">
        <v>350878</v>
      </c>
      <c r="FF197" s="396">
        <v>346394</v>
      </c>
      <c r="FG197" s="396">
        <v>342340</v>
      </c>
      <c r="FH197" s="396">
        <v>338269</v>
      </c>
      <c r="FI197" s="396">
        <v>334283</v>
      </c>
      <c r="FJ197" s="396">
        <v>331006</v>
      </c>
      <c r="FK197" s="396">
        <v>328789</v>
      </c>
      <c r="FL197" s="396">
        <v>326814</v>
      </c>
      <c r="FM197" s="396">
        <v>325331</v>
      </c>
      <c r="FN197" s="396">
        <v>324817</v>
      </c>
      <c r="FO197" s="396">
        <v>326550</v>
      </c>
      <c r="FP197" s="396">
        <v>329175</v>
      </c>
      <c r="FQ197" s="396">
        <v>331347</v>
      </c>
      <c r="FR197" s="396">
        <v>331730</v>
      </c>
      <c r="FS197" s="396">
        <v>332933</v>
      </c>
      <c r="FT197" s="396">
        <v>334425</v>
      </c>
      <c r="FU197" s="396">
        <v>336019</v>
      </c>
      <c r="FV197" s="396">
        <v>335299</v>
      </c>
      <c r="FW197" s="396">
        <v>333583</v>
      </c>
      <c r="FX197" s="396">
        <v>331135</v>
      </c>
      <c r="FY197" s="396">
        <v>328995</v>
      </c>
      <c r="FZ197" s="396">
        <v>326662</v>
      </c>
      <c r="GA197" s="396">
        <v>324747</v>
      </c>
      <c r="GB197" s="396">
        <v>323567</v>
      </c>
      <c r="GC197" s="396">
        <v>322606</v>
      </c>
      <c r="GD197" s="396">
        <v>321566</v>
      </c>
      <c r="GE197" s="396">
        <v>319728</v>
      </c>
      <c r="GF197" s="396">
        <v>317963</v>
      </c>
      <c r="GG197" s="396">
        <v>315035</v>
      </c>
      <c r="GH197" s="396">
        <v>313222</v>
      </c>
      <c r="GI197" s="396">
        <v>311551</v>
      </c>
      <c r="GJ197" s="396">
        <v>309539</v>
      </c>
      <c r="GK197" s="396">
        <v>307063</v>
      </c>
      <c r="GL197" s="396">
        <v>304542</v>
      </c>
      <c r="GM197" s="396">
        <v>303882</v>
      </c>
      <c r="GN197" s="396">
        <v>303294</v>
      </c>
      <c r="GO197" s="396">
        <v>303081</v>
      </c>
      <c r="GP197" s="396">
        <v>302825</v>
      </c>
      <c r="GQ197" s="396">
        <v>302969</v>
      </c>
      <c r="GR197" s="396">
        <v>303673</v>
      </c>
      <c r="GS197" s="396">
        <v>304929</v>
      </c>
      <c r="GT197" s="396">
        <v>306720</v>
      </c>
      <c r="GU197" s="396">
        <v>308769</v>
      </c>
      <c r="GV197" s="396">
        <v>311102</v>
      </c>
      <c r="GW197" s="396">
        <v>313725</v>
      </c>
      <c r="GX197" s="396">
        <v>317262</v>
      </c>
      <c r="GY197" s="396">
        <v>321174</v>
      </c>
      <c r="GZ197" s="396">
        <v>326639</v>
      </c>
      <c r="HA197" s="396">
        <v>332214</v>
      </c>
      <c r="HB197" s="396">
        <v>338661</v>
      </c>
      <c r="HC197" s="396">
        <v>345225</v>
      </c>
      <c r="HD197" s="396">
        <v>352308</v>
      </c>
      <c r="HE197" s="396">
        <v>359438</v>
      </c>
      <c r="HF197" s="396">
        <v>366923</v>
      </c>
      <c r="HG197" s="396">
        <v>374046</v>
      </c>
      <c r="HH197" s="396">
        <v>380642</v>
      </c>
      <c r="HI197" s="396">
        <v>386469</v>
      </c>
      <c r="HJ197" s="396">
        <v>391951</v>
      </c>
      <c r="HK197" s="396">
        <v>397512</v>
      </c>
      <c r="HL197" s="396">
        <v>402785</v>
      </c>
      <c r="HM197" s="396">
        <v>408190</v>
      </c>
      <c r="HN197" s="396">
        <v>412834</v>
      </c>
      <c r="HO197" s="396">
        <v>415311</v>
      </c>
      <c r="HP197" s="396">
        <v>416238</v>
      </c>
      <c r="HQ197" s="396">
        <v>416574</v>
      </c>
      <c r="HR197" s="396">
        <v>417121</v>
      </c>
      <c r="HS197" s="396">
        <v>417585</v>
      </c>
      <c r="HT197" s="396">
        <v>417382</v>
      </c>
      <c r="HU197" s="396">
        <v>418075</v>
      </c>
      <c r="HV197" s="396">
        <v>419703</v>
      </c>
      <c r="HW197" s="396">
        <v>422455</v>
      </c>
      <c r="HX197" s="396">
        <v>424932</v>
      </c>
      <c r="HY197" s="396">
        <v>427556</v>
      </c>
      <c r="HZ197" s="396">
        <v>430360</v>
      </c>
      <c r="IA197" s="396">
        <v>433415</v>
      </c>
      <c r="IB197" s="396">
        <v>435560</v>
      </c>
      <c r="IC197" s="396">
        <v>437856</v>
      </c>
      <c r="ID197" s="396">
        <v>439507</v>
      </c>
      <c r="IE197" s="396">
        <v>440182</v>
      </c>
      <c r="IF197" s="396">
        <v>441491</v>
      </c>
      <c r="IG197" s="396">
        <v>443711</v>
      </c>
      <c r="IH197" s="396">
        <v>447499</v>
      </c>
      <c r="II197" s="396">
        <v>450525</v>
      </c>
      <c r="IJ197" s="396">
        <v>454674</v>
      </c>
      <c r="IK197" s="396">
        <v>458557</v>
      </c>
      <c r="IL197" s="396">
        <v>461961</v>
      </c>
      <c r="IM197" s="396">
        <v>463738</v>
      </c>
      <c r="IN197" s="396">
        <v>466050</v>
      </c>
      <c r="IO197" s="396">
        <v>468286</v>
      </c>
      <c r="IP197" s="396">
        <v>470660</v>
      </c>
      <c r="IQ197" s="396">
        <v>471281</v>
      </c>
      <c r="IR197" s="396">
        <v>472889</v>
      </c>
      <c r="IS197" s="396">
        <v>474733</v>
      </c>
      <c r="IT197" s="396">
        <v>478350</v>
      </c>
      <c r="IU197" s="396">
        <v>481220</v>
      </c>
      <c r="IV197" s="396">
        <v>483787</v>
      </c>
      <c r="IW197" s="396">
        <v>486705</v>
      </c>
      <c r="IX197" s="396">
        <v>489709</v>
      </c>
      <c r="IY197" s="396">
        <v>492704</v>
      </c>
      <c r="IZ197" s="396">
        <v>495198</v>
      </c>
      <c r="JA197" s="396">
        <v>498164</v>
      </c>
      <c r="JB197" s="396">
        <v>501512</v>
      </c>
      <c r="JC197" s="396">
        <v>503063</v>
      </c>
      <c r="JD197" s="396">
        <v>504778</v>
      </c>
      <c r="JE197" s="396">
        <v>507144</v>
      </c>
      <c r="JF197" s="396">
        <v>511337</v>
      </c>
      <c r="JG197" s="396">
        <v>515649</v>
      </c>
      <c r="JH197" s="396">
        <v>519937</v>
      </c>
      <c r="JI197" s="396">
        <v>524663</v>
      </c>
      <c r="JJ197" s="396">
        <v>529787</v>
      </c>
      <c r="JK197" s="396">
        <v>534186</v>
      </c>
      <c r="JL197" s="396">
        <v>537621</v>
      </c>
      <c r="JM197" s="396">
        <v>540372</v>
      </c>
      <c r="JN197" s="396">
        <v>543134</v>
      </c>
      <c r="JO197" s="396">
        <v>544877</v>
      </c>
      <c r="JP197" s="396">
        <v>546287</v>
      </c>
      <c r="JQ197" s="396">
        <v>547189</v>
      </c>
      <c r="JR197" s="396">
        <v>548952</v>
      </c>
      <c r="JS197" s="396">
        <v>550022</v>
      </c>
      <c r="JT197" s="396">
        <v>549877</v>
      </c>
      <c r="JU197" s="396">
        <v>549245</v>
      </c>
      <c r="JV197" s="396">
        <v>548359</v>
      </c>
      <c r="JW197" s="396">
        <v>548186</v>
      </c>
      <c r="JX197" s="396">
        <v>548919</v>
      </c>
      <c r="JY197" s="396">
        <v>549973</v>
      </c>
      <c r="JZ197" s="396">
        <v>550870</v>
      </c>
      <c r="KA197" s="396">
        <v>550832</v>
      </c>
      <c r="KB197" s="396">
        <v>551254</v>
      </c>
      <c r="KC197" s="396">
        <v>552334</v>
      </c>
      <c r="KD197" s="396">
        <v>554293</v>
      </c>
      <c r="KE197" s="396">
        <v>555743</v>
      </c>
      <c r="KF197" s="396">
        <v>557788</v>
      </c>
      <c r="KG197" s="396">
        <v>560385</v>
      </c>
      <c r="KH197" s="396">
        <v>564367</v>
      </c>
      <c r="KI197" s="396">
        <v>568958</v>
      </c>
      <c r="KJ197" s="396">
        <v>572394</v>
      </c>
      <c r="KK197" s="396">
        <v>572292</v>
      </c>
      <c r="KL197" s="396">
        <v>571209</v>
      </c>
      <c r="KM197" s="396">
        <v>573482</v>
      </c>
      <c r="KN197" s="396">
        <v>580225</v>
      </c>
      <c r="KO197" s="396">
        <v>588847</v>
      </c>
      <c r="KP197" s="396">
        <v>597179</v>
      </c>
      <c r="KQ197" s="396">
        <v>604853</v>
      </c>
      <c r="KR197" s="396">
        <v>611800</v>
      </c>
      <c r="KS197" s="396">
        <v>618058</v>
      </c>
      <c r="KT197" s="396">
        <v>625183</v>
      </c>
      <c r="KU197" s="396">
        <v>633066</v>
      </c>
      <c r="KV197" s="396">
        <v>643395</v>
      </c>
      <c r="KW197" s="396">
        <v>657771</v>
      </c>
      <c r="KX197" s="396">
        <v>675081</v>
      </c>
      <c r="KY197" s="396">
        <v>693765</v>
      </c>
      <c r="KZ197" s="396">
        <v>707528</v>
      </c>
      <c r="LA197" s="396">
        <v>717393</v>
      </c>
      <c r="LB197" s="396">
        <v>722406</v>
      </c>
    </row>
  </sheetData>
  <autoFilter ref="A1:CO103" xr:uid="{00000000-0009-0000-0000-000000000000}">
    <filterColumn colId="1">
      <filters>
        <filter val="Bakersfield, CA"/>
        <filter val="Fresno, CA"/>
        <filter val="Stockton, CA"/>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75908-F77B-43C5-8927-D9B0EAA61617}">
  <sheetPr>
    <tabColor rgb="FF000000"/>
  </sheetPr>
  <dimension ref="A1:CM1688"/>
  <sheetViews>
    <sheetView zoomScale="70" zoomScaleNormal="70" workbookViewId="0">
      <pane xSplit="1" ySplit="3" topLeftCell="B4" activePane="bottomRight" state="frozen"/>
      <selection pane="topRight" activeCell="B1" sqref="B1"/>
      <selection pane="bottomLeft" activeCell="A4" sqref="A4"/>
      <selection pane="bottomRight"/>
    </sheetView>
  </sheetViews>
  <sheetFormatPr defaultColWidth="90.6640625" defaultRowHeight="18" customHeight="1" x14ac:dyDescent="0.3"/>
  <cols>
    <col min="1" max="1" width="27.33203125" style="99" customWidth="1"/>
    <col min="2" max="2" width="11" style="318" customWidth="1"/>
    <col min="3" max="10" width="11" style="290" customWidth="1"/>
    <col min="11" max="11" width="11" style="310" customWidth="1"/>
    <col min="12" max="20" width="11" style="290" customWidth="1"/>
    <col min="21" max="21" width="11" style="310" customWidth="1"/>
    <col min="22" max="30" width="11" style="290" customWidth="1"/>
    <col min="31" max="31" width="11" style="310" customWidth="1"/>
    <col min="32" max="40" width="11" style="290" customWidth="1"/>
    <col min="41" max="41" width="11" style="310" customWidth="1"/>
    <col min="42" max="51" width="11" style="290" customWidth="1"/>
    <col min="52" max="52" width="11" style="318" customWidth="1"/>
    <col min="53" max="61" width="11" style="290" customWidth="1"/>
    <col min="62" max="62" width="11" style="318" customWidth="1"/>
    <col min="63" max="71" width="11" style="290" customWidth="1"/>
    <col min="72" max="72" width="11" style="318" customWidth="1"/>
    <col min="73" max="81" width="11" style="290" customWidth="1"/>
    <col min="82" max="82" width="11" style="318" customWidth="1"/>
    <col min="83" max="90" width="11" style="290" customWidth="1"/>
    <col min="91" max="91" width="11" style="310" customWidth="1"/>
    <col min="92" max="16384" width="90.6640625" style="99"/>
  </cols>
  <sheetData>
    <row r="1" spans="1:91" ht="36" customHeight="1" x14ac:dyDescent="0.3">
      <c r="B1" s="471" t="s">
        <v>329</v>
      </c>
      <c r="C1" s="471"/>
      <c r="D1" s="471"/>
      <c r="E1" s="471"/>
      <c r="F1" s="471"/>
      <c r="G1" s="471"/>
      <c r="H1" s="471"/>
      <c r="I1" s="471"/>
      <c r="J1" s="471"/>
      <c r="K1" s="471"/>
      <c r="L1" s="471"/>
      <c r="M1" s="471"/>
      <c r="N1" s="471"/>
      <c r="O1" s="471"/>
      <c r="P1" s="471"/>
      <c r="Q1" s="471"/>
      <c r="R1" s="471"/>
      <c r="S1" s="471"/>
      <c r="T1" s="305"/>
      <c r="U1" s="306"/>
      <c r="V1" s="305"/>
      <c r="W1" s="305"/>
      <c r="X1" s="305"/>
      <c r="Y1" s="305"/>
      <c r="Z1" s="305"/>
      <c r="AA1" s="305"/>
      <c r="AB1" s="305"/>
      <c r="AC1" s="305"/>
      <c r="AD1" s="305"/>
      <c r="AE1" s="306"/>
      <c r="AF1" s="305"/>
      <c r="AG1" s="305"/>
      <c r="AH1" s="305"/>
      <c r="AI1" s="305"/>
      <c r="AJ1" s="305"/>
      <c r="AK1" s="305"/>
      <c r="AL1" s="305"/>
      <c r="AM1" s="305"/>
      <c r="AN1" s="305"/>
      <c r="AO1" s="306"/>
      <c r="AP1" s="305"/>
      <c r="AQ1" s="305"/>
      <c r="AR1" s="305"/>
      <c r="AS1" s="305"/>
      <c r="AT1" s="305"/>
      <c r="AU1" s="305"/>
      <c r="AV1" s="305"/>
      <c r="AW1" s="305"/>
      <c r="AX1" s="305"/>
      <c r="AY1" s="305"/>
      <c r="AZ1" s="304"/>
      <c r="BA1" s="305"/>
      <c r="BB1" s="305"/>
      <c r="BC1" s="305"/>
      <c r="BD1" s="305"/>
      <c r="BE1" s="305"/>
      <c r="BF1" s="305"/>
      <c r="BG1" s="305"/>
      <c r="BH1" s="305"/>
      <c r="BI1" s="305"/>
      <c r="BJ1" s="304"/>
      <c r="BK1" s="305"/>
      <c r="BL1" s="305"/>
      <c r="BM1" s="305"/>
      <c r="BN1" s="305"/>
      <c r="BO1" s="305"/>
      <c r="BP1" s="305"/>
      <c r="BQ1" s="305"/>
      <c r="BR1" s="305"/>
      <c r="BS1" s="305"/>
      <c r="BT1" s="304"/>
      <c r="BU1" s="305"/>
      <c r="BV1" s="305"/>
      <c r="BW1" s="305"/>
      <c r="BX1" s="305"/>
      <c r="BY1" s="305"/>
      <c r="BZ1" s="305"/>
      <c r="CA1" s="305"/>
      <c r="CB1" s="305"/>
      <c r="CC1" s="305"/>
      <c r="CD1" s="304"/>
      <c r="CE1" s="305"/>
      <c r="CF1" s="305"/>
      <c r="CG1" s="305"/>
      <c r="CH1" s="305"/>
      <c r="CI1" s="305"/>
      <c r="CJ1" s="305"/>
      <c r="CK1" s="305"/>
      <c r="CL1" s="305"/>
      <c r="CM1" s="306"/>
    </row>
    <row r="2" spans="1:91" ht="36" customHeight="1" x14ac:dyDescent="0.3">
      <c r="A2" s="99" t="s">
        <v>0</v>
      </c>
      <c r="B2" s="465" t="s">
        <v>740</v>
      </c>
      <c r="C2" s="466"/>
      <c r="D2" s="466"/>
      <c r="E2" s="466"/>
      <c r="F2" s="466"/>
      <c r="G2" s="466"/>
      <c r="H2" s="466"/>
      <c r="I2" s="466"/>
      <c r="J2" s="466"/>
      <c r="K2" s="467"/>
      <c r="L2" s="465" t="s">
        <v>741</v>
      </c>
      <c r="M2" s="466"/>
      <c r="N2" s="466"/>
      <c r="O2" s="466"/>
      <c r="P2" s="466"/>
      <c r="Q2" s="466"/>
      <c r="R2" s="466"/>
      <c r="S2" s="466"/>
      <c r="T2" s="466"/>
      <c r="U2" s="467"/>
      <c r="V2" s="465" t="s">
        <v>742</v>
      </c>
      <c r="W2" s="466"/>
      <c r="X2" s="466"/>
      <c r="Y2" s="466"/>
      <c r="Z2" s="466"/>
      <c r="AA2" s="466"/>
      <c r="AB2" s="466"/>
      <c r="AC2" s="466"/>
      <c r="AD2" s="466"/>
      <c r="AE2" s="467"/>
      <c r="AF2" s="465" t="s">
        <v>743</v>
      </c>
      <c r="AG2" s="466"/>
      <c r="AH2" s="466"/>
      <c r="AI2" s="466"/>
      <c r="AJ2" s="466"/>
      <c r="AK2" s="466"/>
      <c r="AL2" s="466"/>
      <c r="AM2" s="466"/>
      <c r="AN2" s="466"/>
      <c r="AO2" s="467"/>
      <c r="AP2" s="465" t="s">
        <v>744</v>
      </c>
      <c r="AQ2" s="466"/>
      <c r="AR2" s="466"/>
      <c r="AS2" s="466"/>
      <c r="AT2" s="466"/>
      <c r="AU2" s="466"/>
      <c r="AV2" s="466"/>
      <c r="AW2" s="466"/>
      <c r="AX2" s="466"/>
      <c r="AY2" s="467"/>
      <c r="AZ2" s="465" t="s">
        <v>745</v>
      </c>
      <c r="BA2" s="466"/>
      <c r="BB2" s="466"/>
      <c r="BC2" s="466"/>
      <c r="BD2" s="466"/>
      <c r="BE2" s="466"/>
      <c r="BF2" s="466"/>
      <c r="BG2" s="466"/>
      <c r="BH2" s="466"/>
      <c r="BI2" s="467"/>
      <c r="BJ2" s="465" t="s">
        <v>746</v>
      </c>
      <c r="BK2" s="466"/>
      <c r="BL2" s="466"/>
      <c r="BM2" s="466"/>
      <c r="BN2" s="466"/>
      <c r="BO2" s="466"/>
      <c r="BP2" s="466"/>
      <c r="BQ2" s="466"/>
      <c r="BR2" s="466"/>
      <c r="BS2" s="467"/>
      <c r="BT2" s="465" t="s">
        <v>747</v>
      </c>
      <c r="BU2" s="466"/>
      <c r="BV2" s="466"/>
      <c r="BW2" s="466"/>
      <c r="BX2" s="466"/>
      <c r="BY2" s="466"/>
      <c r="BZ2" s="466"/>
      <c r="CA2" s="466"/>
      <c r="CB2" s="466"/>
      <c r="CC2" s="467"/>
      <c r="CD2" s="468" t="s">
        <v>748</v>
      </c>
      <c r="CE2" s="469"/>
      <c r="CF2" s="469"/>
      <c r="CG2" s="469"/>
      <c r="CH2" s="469"/>
      <c r="CI2" s="469"/>
      <c r="CJ2" s="469"/>
      <c r="CK2" s="469"/>
      <c r="CL2" s="469"/>
      <c r="CM2" s="470"/>
    </row>
    <row r="3" spans="1:91" ht="36" customHeight="1" x14ac:dyDescent="0.3">
      <c r="B3" s="465" t="s">
        <v>90</v>
      </c>
      <c r="C3" s="466"/>
      <c r="D3" s="466"/>
      <c r="E3" s="466" t="s">
        <v>91</v>
      </c>
      <c r="F3" s="466"/>
      <c r="G3" s="466"/>
      <c r="H3" s="466" t="s">
        <v>92</v>
      </c>
      <c r="I3" s="466"/>
      <c r="J3" s="466"/>
      <c r="K3" s="307" t="s">
        <v>330</v>
      </c>
      <c r="L3" s="465" t="s">
        <v>90</v>
      </c>
      <c r="M3" s="466"/>
      <c r="N3" s="466"/>
      <c r="O3" s="466" t="s">
        <v>91</v>
      </c>
      <c r="P3" s="466"/>
      <c r="Q3" s="466"/>
      <c r="R3" s="466" t="s">
        <v>92</v>
      </c>
      <c r="S3" s="466"/>
      <c r="T3" s="466"/>
      <c r="U3" s="307" t="s">
        <v>330</v>
      </c>
      <c r="V3" s="465" t="s">
        <v>90</v>
      </c>
      <c r="W3" s="466"/>
      <c r="X3" s="466"/>
      <c r="Y3" s="466" t="s">
        <v>91</v>
      </c>
      <c r="Z3" s="466"/>
      <c r="AA3" s="466"/>
      <c r="AB3" s="466" t="s">
        <v>92</v>
      </c>
      <c r="AC3" s="466"/>
      <c r="AD3" s="466"/>
      <c r="AE3" s="307" t="s">
        <v>330</v>
      </c>
      <c r="AF3" s="465" t="s">
        <v>90</v>
      </c>
      <c r="AG3" s="466"/>
      <c r="AH3" s="466"/>
      <c r="AI3" s="466" t="s">
        <v>91</v>
      </c>
      <c r="AJ3" s="466"/>
      <c r="AK3" s="466"/>
      <c r="AL3" s="466" t="s">
        <v>92</v>
      </c>
      <c r="AM3" s="466"/>
      <c r="AN3" s="466"/>
      <c r="AO3" s="307" t="s">
        <v>330</v>
      </c>
      <c r="AP3" s="465" t="s">
        <v>90</v>
      </c>
      <c r="AQ3" s="466"/>
      <c r="AR3" s="466"/>
      <c r="AS3" s="466" t="s">
        <v>91</v>
      </c>
      <c r="AT3" s="466"/>
      <c r="AU3" s="466"/>
      <c r="AV3" s="466" t="s">
        <v>92</v>
      </c>
      <c r="AW3" s="466"/>
      <c r="AX3" s="466"/>
      <c r="AY3" s="319" t="s">
        <v>330</v>
      </c>
      <c r="AZ3" s="465" t="s">
        <v>90</v>
      </c>
      <c r="BA3" s="466"/>
      <c r="BB3" s="466"/>
      <c r="BC3" s="466" t="s">
        <v>91</v>
      </c>
      <c r="BD3" s="466"/>
      <c r="BE3" s="466"/>
      <c r="BF3" s="466" t="s">
        <v>92</v>
      </c>
      <c r="BG3" s="466"/>
      <c r="BH3" s="466"/>
      <c r="BI3" s="319" t="s">
        <v>330</v>
      </c>
      <c r="BJ3" s="465" t="s">
        <v>90</v>
      </c>
      <c r="BK3" s="466"/>
      <c r="BL3" s="466"/>
      <c r="BM3" s="466" t="s">
        <v>91</v>
      </c>
      <c r="BN3" s="466"/>
      <c r="BO3" s="466"/>
      <c r="BP3" s="466" t="s">
        <v>92</v>
      </c>
      <c r="BQ3" s="466"/>
      <c r="BR3" s="466"/>
      <c r="BS3" s="319" t="s">
        <v>330</v>
      </c>
      <c r="BT3" s="465" t="s">
        <v>90</v>
      </c>
      <c r="BU3" s="466"/>
      <c r="BV3" s="466"/>
      <c r="BW3" s="466" t="s">
        <v>91</v>
      </c>
      <c r="BX3" s="466"/>
      <c r="BY3" s="466"/>
      <c r="BZ3" s="466" t="s">
        <v>92</v>
      </c>
      <c r="CA3" s="466"/>
      <c r="CB3" s="466"/>
      <c r="CC3" s="319" t="s">
        <v>330</v>
      </c>
      <c r="CD3" s="465" t="s">
        <v>90</v>
      </c>
      <c r="CE3" s="466"/>
      <c r="CF3" s="466"/>
      <c r="CG3" s="466" t="s">
        <v>91</v>
      </c>
      <c r="CH3" s="466"/>
      <c r="CI3" s="466"/>
      <c r="CJ3" s="466" t="s">
        <v>92</v>
      </c>
      <c r="CK3" s="466"/>
      <c r="CL3" s="466"/>
      <c r="CM3" s="307" t="s">
        <v>330</v>
      </c>
    </row>
    <row r="4" spans="1:91" ht="14.4" x14ac:dyDescent="0.3">
      <c r="A4" s="66"/>
      <c r="B4" s="308"/>
      <c r="C4" s="66"/>
      <c r="D4" s="66"/>
      <c r="E4" s="66"/>
      <c r="F4" s="66"/>
      <c r="G4" s="66"/>
      <c r="H4" s="66"/>
      <c r="I4" s="66"/>
      <c r="J4" s="66"/>
      <c r="K4" s="309"/>
      <c r="L4" s="66"/>
      <c r="M4" s="66"/>
      <c r="N4" s="66"/>
      <c r="O4" s="66"/>
      <c r="P4" s="66"/>
      <c r="Q4" s="66"/>
      <c r="R4" s="66"/>
      <c r="S4" s="66"/>
      <c r="T4" s="66"/>
      <c r="U4" s="309"/>
      <c r="V4" s="66"/>
      <c r="W4" s="66"/>
      <c r="X4" s="66"/>
      <c r="Y4" s="66"/>
      <c r="Z4" s="66"/>
      <c r="AA4" s="66"/>
      <c r="AB4" s="66"/>
      <c r="AC4" s="66"/>
      <c r="AD4" s="66"/>
      <c r="AE4" s="309"/>
      <c r="AF4" s="66"/>
      <c r="AG4" s="66"/>
      <c r="AH4" s="66"/>
      <c r="AI4" s="66"/>
      <c r="AJ4" s="66"/>
      <c r="AK4" s="66"/>
      <c r="AL4" s="66"/>
      <c r="AM4" s="66"/>
      <c r="AN4" s="66"/>
      <c r="AO4" s="309"/>
      <c r="AP4" s="66"/>
      <c r="AQ4" s="66"/>
      <c r="AR4" s="66"/>
      <c r="AS4" s="66"/>
      <c r="AT4" s="66"/>
      <c r="AU4" s="66"/>
      <c r="AV4" s="66"/>
      <c r="AW4" s="66"/>
      <c r="AX4" s="66"/>
      <c r="AY4" s="66"/>
      <c r="AZ4" s="308"/>
      <c r="BA4" s="66"/>
      <c r="BB4" s="66"/>
      <c r="BC4" s="66"/>
      <c r="BD4" s="66"/>
      <c r="BE4" s="66"/>
      <c r="BF4" s="66"/>
      <c r="BG4" s="66"/>
      <c r="BH4" s="66"/>
      <c r="BI4" s="66"/>
      <c r="BJ4" s="308"/>
      <c r="BK4" s="66"/>
      <c r="BL4" s="66"/>
      <c r="BM4" s="66"/>
      <c r="BN4" s="66"/>
      <c r="BO4" s="66"/>
      <c r="BP4" s="66"/>
      <c r="BQ4" s="66"/>
      <c r="BR4" s="66"/>
      <c r="BS4" s="66"/>
      <c r="BT4" s="308"/>
      <c r="BU4" s="66"/>
      <c r="BV4" s="66"/>
      <c r="BW4" s="66"/>
      <c r="BX4" s="66"/>
      <c r="BY4" s="66"/>
      <c r="BZ4" s="66"/>
      <c r="CA4" s="66"/>
      <c r="CB4" s="66"/>
      <c r="CC4" s="66"/>
      <c r="CD4" s="308"/>
      <c r="CE4" s="66"/>
      <c r="CF4" s="66"/>
      <c r="CG4" s="66"/>
      <c r="CH4" s="66"/>
      <c r="CI4" s="66"/>
      <c r="CJ4" s="66"/>
      <c r="CK4" s="66"/>
      <c r="CL4" s="66"/>
      <c r="CM4" s="309"/>
    </row>
    <row r="5" spans="1:91" ht="14.4" x14ac:dyDescent="0.3">
      <c r="A5" s="472" t="s">
        <v>331</v>
      </c>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row>
    <row r="6" spans="1:91" ht="18" customHeight="1" x14ac:dyDescent="0.3">
      <c r="B6" s="473" t="s">
        <v>332</v>
      </c>
      <c r="C6" s="474"/>
      <c r="D6" s="292" t="s">
        <v>333</v>
      </c>
      <c r="E6" s="474" t="s">
        <v>332</v>
      </c>
      <c r="F6" s="474"/>
      <c r="G6" s="292" t="s">
        <v>333</v>
      </c>
      <c r="H6" s="474" t="s">
        <v>332</v>
      </c>
      <c r="I6" s="474"/>
      <c r="J6" s="292" t="s">
        <v>333</v>
      </c>
      <c r="K6" s="310" t="s">
        <v>0</v>
      </c>
      <c r="L6" s="473" t="s">
        <v>332</v>
      </c>
      <c r="M6" s="474"/>
      <c r="N6" s="292" t="s">
        <v>333</v>
      </c>
      <c r="O6" s="474" t="s">
        <v>332</v>
      </c>
      <c r="P6" s="474"/>
      <c r="Q6" s="292" t="s">
        <v>333</v>
      </c>
      <c r="R6" s="474" t="s">
        <v>332</v>
      </c>
      <c r="S6" s="474"/>
      <c r="T6" s="292" t="s">
        <v>333</v>
      </c>
      <c r="U6" s="310" t="s">
        <v>0</v>
      </c>
      <c r="V6" s="473" t="s">
        <v>332</v>
      </c>
      <c r="W6" s="474"/>
      <c r="X6" s="292" t="s">
        <v>333</v>
      </c>
      <c r="Y6" s="474" t="s">
        <v>332</v>
      </c>
      <c r="Z6" s="474"/>
      <c r="AA6" s="292" t="s">
        <v>333</v>
      </c>
      <c r="AB6" s="474" t="s">
        <v>332</v>
      </c>
      <c r="AC6" s="474"/>
      <c r="AD6" s="292" t="s">
        <v>333</v>
      </c>
      <c r="AE6" s="310" t="s">
        <v>0</v>
      </c>
      <c r="AF6" s="473" t="s">
        <v>332</v>
      </c>
      <c r="AG6" s="474"/>
      <c r="AH6" s="292" t="s">
        <v>333</v>
      </c>
      <c r="AI6" s="474" t="s">
        <v>332</v>
      </c>
      <c r="AJ6" s="474"/>
      <c r="AK6" s="292" t="s">
        <v>333</v>
      </c>
      <c r="AL6" s="474" t="s">
        <v>332</v>
      </c>
      <c r="AM6" s="474"/>
      <c r="AN6" s="292" t="s">
        <v>333</v>
      </c>
      <c r="AO6" s="310" t="s">
        <v>0</v>
      </c>
      <c r="AP6" s="473" t="s">
        <v>332</v>
      </c>
      <c r="AQ6" s="474"/>
      <c r="AR6" s="292" t="s">
        <v>333</v>
      </c>
      <c r="AS6" s="474" t="s">
        <v>332</v>
      </c>
      <c r="AT6" s="474"/>
      <c r="AU6" s="292" t="s">
        <v>333</v>
      </c>
      <c r="AV6" s="474" t="s">
        <v>332</v>
      </c>
      <c r="AW6" s="474"/>
      <c r="AX6" s="292" t="s">
        <v>333</v>
      </c>
      <c r="AY6" s="290" t="s">
        <v>0</v>
      </c>
      <c r="AZ6" s="473" t="s">
        <v>332</v>
      </c>
      <c r="BA6" s="474"/>
      <c r="BB6" s="292" t="s">
        <v>333</v>
      </c>
      <c r="BC6" s="474" t="s">
        <v>332</v>
      </c>
      <c r="BD6" s="474"/>
      <c r="BE6" s="292" t="s">
        <v>333</v>
      </c>
      <c r="BF6" s="474" t="s">
        <v>332</v>
      </c>
      <c r="BG6" s="474"/>
      <c r="BH6" s="292" t="s">
        <v>333</v>
      </c>
      <c r="BI6" s="290" t="s">
        <v>0</v>
      </c>
      <c r="BJ6" s="473" t="s">
        <v>332</v>
      </c>
      <c r="BK6" s="474"/>
      <c r="BL6" s="292" t="s">
        <v>333</v>
      </c>
      <c r="BM6" s="474" t="s">
        <v>332</v>
      </c>
      <c r="BN6" s="474"/>
      <c r="BO6" s="292" t="s">
        <v>333</v>
      </c>
      <c r="BP6" s="474" t="s">
        <v>332</v>
      </c>
      <c r="BQ6" s="474"/>
      <c r="BR6" s="292" t="s">
        <v>333</v>
      </c>
      <c r="BS6" s="290" t="s">
        <v>0</v>
      </c>
      <c r="BT6" s="473" t="s">
        <v>332</v>
      </c>
      <c r="BU6" s="474"/>
      <c r="BV6" s="292" t="s">
        <v>333</v>
      </c>
      <c r="BW6" s="474" t="s">
        <v>332</v>
      </c>
      <c r="BX6" s="474"/>
      <c r="BY6" s="292" t="s">
        <v>333</v>
      </c>
      <c r="BZ6" s="474" t="s">
        <v>332</v>
      </c>
      <c r="CA6" s="474"/>
      <c r="CB6" s="292" t="s">
        <v>333</v>
      </c>
      <c r="CC6" s="290" t="s">
        <v>0</v>
      </c>
      <c r="CD6" s="473" t="s">
        <v>332</v>
      </c>
      <c r="CE6" s="474"/>
      <c r="CF6" s="292" t="s">
        <v>333</v>
      </c>
      <c r="CG6" s="474" t="s">
        <v>332</v>
      </c>
      <c r="CH6" s="474"/>
      <c r="CI6" s="292" t="s">
        <v>333</v>
      </c>
      <c r="CJ6" s="474" t="s">
        <v>332</v>
      </c>
      <c r="CK6" s="474"/>
      <c r="CL6" s="292" t="s">
        <v>333</v>
      </c>
      <c r="CM6" s="310" t="s">
        <v>0</v>
      </c>
    </row>
    <row r="7" spans="1:91" ht="14.4" x14ac:dyDescent="0.3">
      <c r="A7" s="99" t="s">
        <v>18</v>
      </c>
      <c r="B7" s="311">
        <v>890750</v>
      </c>
      <c r="C7" s="137"/>
      <c r="D7" s="312">
        <v>0</v>
      </c>
      <c r="E7" s="312">
        <v>948844</v>
      </c>
      <c r="F7" s="137"/>
      <c r="G7" s="302">
        <v>0</v>
      </c>
      <c r="H7" s="312">
        <v>984521</v>
      </c>
      <c r="I7" s="137"/>
      <c r="J7" s="302">
        <v>0</v>
      </c>
      <c r="K7" s="313">
        <v>0.1052719618299186</v>
      </c>
      <c r="L7" s="312">
        <v>780953</v>
      </c>
      <c r="M7" s="137"/>
      <c r="N7" s="312">
        <v>0</v>
      </c>
      <c r="O7" s="312">
        <v>857730</v>
      </c>
      <c r="P7" s="137"/>
      <c r="Q7" s="302">
        <v>0</v>
      </c>
      <c r="R7" s="312">
        <v>887641</v>
      </c>
      <c r="S7" s="137"/>
      <c r="T7" s="302">
        <v>0</v>
      </c>
      <c r="U7" s="313">
        <v>0.13661257463637377</v>
      </c>
      <c r="V7" s="312">
        <v>146696</v>
      </c>
      <c r="W7" s="137"/>
      <c r="X7" s="312">
        <v>0</v>
      </c>
      <c r="Y7" s="312">
        <v>151390</v>
      </c>
      <c r="Z7" s="137"/>
      <c r="AA7" s="302">
        <v>0</v>
      </c>
      <c r="AB7" s="312">
        <v>150691</v>
      </c>
      <c r="AC7" s="137"/>
      <c r="AD7" s="302">
        <v>0</v>
      </c>
      <c r="AE7" s="313">
        <v>2.7233189725691224E-2</v>
      </c>
      <c r="AF7" s="312">
        <v>144794</v>
      </c>
      <c r="AG7" s="137"/>
      <c r="AH7" s="312">
        <v>0</v>
      </c>
      <c r="AI7" s="312">
        <v>152452</v>
      </c>
      <c r="AJ7" s="137"/>
      <c r="AK7" s="302">
        <v>0</v>
      </c>
      <c r="AL7" s="312">
        <v>155433</v>
      </c>
      <c r="AM7" s="137"/>
      <c r="AN7" s="302">
        <v>0</v>
      </c>
      <c r="AO7" s="313">
        <v>7.347680152492507E-2</v>
      </c>
      <c r="AP7" s="312">
        <v>242235</v>
      </c>
      <c r="AQ7" s="137"/>
      <c r="AR7" s="312">
        <v>0</v>
      </c>
      <c r="AS7" s="312">
        <v>261609</v>
      </c>
      <c r="AT7" s="137"/>
      <c r="AU7" s="302">
        <v>0</v>
      </c>
      <c r="AV7" s="312">
        <v>271382</v>
      </c>
      <c r="AW7" s="137"/>
      <c r="AX7" s="302">
        <v>0</v>
      </c>
      <c r="AY7" s="303">
        <v>0.12032530394038847</v>
      </c>
      <c r="AZ7" s="311">
        <v>664641</v>
      </c>
      <c r="BA7" s="137"/>
      <c r="BB7" s="312">
        <v>0</v>
      </c>
      <c r="BC7" s="312">
        <v>701050</v>
      </c>
      <c r="BD7" s="137"/>
      <c r="BE7" s="302">
        <v>0</v>
      </c>
      <c r="BF7" s="312">
        <v>742603</v>
      </c>
      <c r="BG7" s="137"/>
      <c r="BH7" s="302">
        <v>0</v>
      </c>
      <c r="BI7" s="303">
        <v>0.11729941427026018</v>
      </c>
      <c r="BJ7" s="311">
        <v>505165</v>
      </c>
      <c r="BK7" s="137"/>
      <c r="BL7" s="312">
        <v>0</v>
      </c>
      <c r="BM7" s="312">
        <v>522794</v>
      </c>
      <c r="BN7" s="137"/>
      <c r="BO7" s="302">
        <v>0</v>
      </c>
      <c r="BP7" s="312">
        <v>543194</v>
      </c>
      <c r="BQ7" s="137"/>
      <c r="BR7" s="302">
        <v>0</v>
      </c>
      <c r="BS7" s="303">
        <v>7.5280353943760953E-2</v>
      </c>
      <c r="BT7" s="311">
        <v>416299</v>
      </c>
      <c r="BU7" s="137"/>
      <c r="BV7" s="312">
        <v>0</v>
      </c>
      <c r="BW7" s="312">
        <v>451108</v>
      </c>
      <c r="BX7" s="137"/>
      <c r="BY7" s="302">
        <v>0</v>
      </c>
      <c r="BZ7" s="312">
        <v>461898</v>
      </c>
      <c r="CA7" s="137"/>
      <c r="CB7" s="302">
        <v>0</v>
      </c>
      <c r="CC7" s="303">
        <v>0.10953425302486915</v>
      </c>
      <c r="CD7" s="311">
        <v>3791533</v>
      </c>
      <c r="CE7" s="137"/>
      <c r="CF7" s="312">
        <v>0</v>
      </c>
      <c r="CG7" s="312">
        <v>4046977</v>
      </c>
      <c r="CH7" s="137"/>
      <c r="CI7" s="302">
        <v>0</v>
      </c>
      <c r="CJ7" s="312">
        <v>4197363</v>
      </c>
      <c r="CK7" s="137"/>
      <c r="CL7" s="302">
        <v>0</v>
      </c>
      <c r="CM7" s="313">
        <v>0.10703586122025049</v>
      </c>
    </row>
    <row r="8" spans="1:91" ht="14.4" x14ac:dyDescent="0.3">
      <c r="A8" s="99" t="s">
        <v>334</v>
      </c>
      <c r="B8" s="311">
        <v>448896</v>
      </c>
      <c r="C8" s="137">
        <v>0.50395284872298629</v>
      </c>
      <c r="D8" s="312">
        <v>20</v>
      </c>
      <c r="E8" s="312">
        <v>473427</v>
      </c>
      <c r="F8" s="137">
        <v>0.4989513555442201</v>
      </c>
      <c r="G8" s="302">
        <v>26.060606060605998</v>
      </c>
      <c r="H8" s="312">
        <v>491146</v>
      </c>
      <c r="I8" s="137">
        <v>0.49886797742252326</v>
      </c>
      <c r="J8" s="302">
        <v>52.121212</v>
      </c>
      <c r="K8" s="313">
        <v>9.4119796122041632E-2</v>
      </c>
      <c r="L8" s="312">
        <v>403976</v>
      </c>
      <c r="M8" s="137">
        <v>0.51728593141968848</v>
      </c>
      <c r="N8" s="312">
        <v>46.6666666666666</v>
      </c>
      <c r="O8" s="312">
        <v>440712</v>
      </c>
      <c r="P8" s="137">
        <v>0.51381203875345394</v>
      </c>
      <c r="Q8" s="302">
        <v>36.969696969696898</v>
      </c>
      <c r="R8" s="312">
        <v>454843</v>
      </c>
      <c r="S8" s="137">
        <v>0.51241774546241103</v>
      </c>
      <c r="T8" s="302">
        <v>90.303030000000007</v>
      </c>
      <c r="U8" s="313">
        <v>0.12591589599382141</v>
      </c>
      <c r="V8" s="312">
        <v>84670</v>
      </c>
      <c r="W8" s="137">
        <v>0.57718001854174616</v>
      </c>
      <c r="X8" s="312">
        <v>44.848484848484802</v>
      </c>
      <c r="Y8" s="312">
        <v>84233</v>
      </c>
      <c r="Z8" s="137">
        <v>0.55639738423938168</v>
      </c>
      <c r="AA8" s="302">
        <v>83.030303030303003</v>
      </c>
      <c r="AB8" s="312">
        <v>82995</v>
      </c>
      <c r="AC8" s="137">
        <v>0.55076281927918724</v>
      </c>
      <c r="AD8" s="302">
        <v>78.787880000000001</v>
      </c>
      <c r="AE8" s="313">
        <v>-1.9782685721034605E-2</v>
      </c>
      <c r="AF8" s="312">
        <v>69804</v>
      </c>
      <c r="AG8" s="137">
        <v>0.48209179938395236</v>
      </c>
      <c r="AH8" s="312">
        <v>99.393939393939405</v>
      </c>
      <c r="AI8" s="312">
        <v>73450</v>
      </c>
      <c r="AJ8" s="137">
        <v>0.48179098995093539</v>
      </c>
      <c r="AK8" s="302">
        <v>112.121212121212</v>
      </c>
      <c r="AL8" s="312">
        <v>74972</v>
      </c>
      <c r="AM8" s="137">
        <v>0.48234287442177659</v>
      </c>
      <c r="AN8" s="302">
        <v>81.818183899999994</v>
      </c>
      <c r="AO8" s="313">
        <v>7.4035871869806882E-2</v>
      </c>
      <c r="AP8" s="312">
        <v>121826</v>
      </c>
      <c r="AQ8" s="137">
        <v>0.50292484570768059</v>
      </c>
      <c r="AR8" s="312">
        <v>69.696969696969703</v>
      </c>
      <c r="AS8" s="312">
        <v>131899</v>
      </c>
      <c r="AT8" s="137">
        <v>0.50418372456605087</v>
      </c>
      <c r="AU8" s="302">
        <v>70.303030303030297</v>
      </c>
      <c r="AV8" s="312">
        <v>136987</v>
      </c>
      <c r="AW8" s="137">
        <v>0.50477555622701575</v>
      </c>
      <c r="AX8" s="302">
        <v>101.21212</v>
      </c>
      <c r="AY8" s="303">
        <v>0.12444798318913861</v>
      </c>
      <c r="AZ8" s="311">
        <v>333069</v>
      </c>
      <c r="BA8" s="137">
        <v>0.50112617187323683</v>
      </c>
      <c r="BB8" s="312">
        <v>91.515151515151501</v>
      </c>
      <c r="BC8" s="312">
        <v>348616</v>
      </c>
      <c r="BD8" s="137">
        <v>0.49727694173026177</v>
      </c>
      <c r="BE8" s="302">
        <v>73.939393939393895</v>
      </c>
      <c r="BF8" s="312">
        <v>370152</v>
      </c>
      <c r="BG8" s="137">
        <v>0.49845206658200952</v>
      </c>
      <c r="BH8" s="302">
        <v>64.848489999999998</v>
      </c>
      <c r="BI8" s="303">
        <v>0.11133729047134377</v>
      </c>
      <c r="BJ8" s="311">
        <v>250196</v>
      </c>
      <c r="BK8" s="137">
        <v>0.49527580097591878</v>
      </c>
      <c r="BL8" s="312">
        <v>91.515151515151501</v>
      </c>
      <c r="BM8" s="312">
        <v>258618</v>
      </c>
      <c r="BN8" s="137">
        <v>0.4946843307306511</v>
      </c>
      <c r="BO8" s="302">
        <v>118.787878787878</v>
      </c>
      <c r="BP8" s="312">
        <v>268871</v>
      </c>
      <c r="BQ8" s="137">
        <v>0.49498153514214077</v>
      </c>
      <c r="BR8" s="302">
        <v>70.303030000000007</v>
      </c>
      <c r="BS8" s="303">
        <v>7.4641481078834199E-2</v>
      </c>
      <c r="BT8" s="311">
        <v>209465</v>
      </c>
      <c r="BU8" s="137">
        <v>0.50315998837374099</v>
      </c>
      <c r="BV8" s="312">
        <v>65.454545454545396</v>
      </c>
      <c r="BW8" s="312">
        <v>225881</v>
      </c>
      <c r="BX8" s="137">
        <v>0.50072488184647579</v>
      </c>
      <c r="BY8" s="302">
        <v>58.181818181818201</v>
      </c>
      <c r="BZ8" s="312">
        <v>230966</v>
      </c>
      <c r="CA8" s="137">
        <v>0.50003680466250122</v>
      </c>
      <c r="CB8" s="302">
        <v>59.393940000000001</v>
      </c>
      <c r="CC8" s="303">
        <v>0.10264722029933401</v>
      </c>
      <c r="CD8" s="311">
        <v>1921902</v>
      </c>
      <c r="CE8" s="137">
        <v>0.50689312212237103</v>
      </c>
      <c r="CF8" s="312">
        <v>199.5</v>
      </c>
      <c r="CG8" s="312">
        <v>2036836</v>
      </c>
      <c r="CH8" s="137">
        <v>0.50329814080979463</v>
      </c>
      <c r="CI8" s="302">
        <v>221.18</v>
      </c>
      <c r="CJ8" s="312">
        <v>2110932</v>
      </c>
      <c r="CK8" s="137">
        <v>0.50291861818956329</v>
      </c>
      <c r="CL8" s="302">
        <v>214.77</v>
      </c>
      <c r="CM8" s="313">
        <v>9.8355691393213596E-2</v>
      </c>
    </row>
    <row r="9" spans="1:91" ht="14.4" x14ac:dyDescent="0.3">
      <c r="A9" s="99" t="s">
        <v>169</v>
      </c>
      <c r="B9" s="311">
        <v>40833</v>
      </c>
      <c r="C9" s="137">
        <v>4.5841145102441763E-2</v>
      </c>
      <c r="D9" s="312">
        <v>26.060606060605998</v>
      </c>
      <c r="E9" s="312">
        <v>40543</v>
      </c>
      <c r="F9" s="137">
        <v>4.2728836352445711E-2</v>
      </c>
      <c r="G9" s="302">
        <v>30.303030303030301</v>
      </c>
      <c r="H9" s="312">
        <v>39692</v>
      </c>
      <c r="I9" s="137">
        <v>4.0316052171563636E-2</v>
      </c>
      <c r="J9" s="302">
        <v>32.121212</v>
      </c>
      <c r="K9" s="313">
        <v>-2.7943085249675509E-2</v>
      </c>
      <c r="L9" s="312">
        <v>35759</v>
      </c>
      <c r="M9" s="137">
        <v>4.5788927118533385E-2</v>
      </c>
      <c r="N9" s="312">
        <v>36.363636363636303</v>
      </c>
      <c r="O9" s="312">
        <v>37012</v>
      </c>
      <c r="P9" s="137">
        <v>4.3151108157578728E-2</v>
      </c>
      <c r="Q9" s="302">
        <v>36.969696969696898</v>
      </c>
      <c r="R9" s="312">
        <v>35815</v>
      </c>
      <c r="S9" s="137">
        <v>4.0348519277500702E-2</v>
      </c>
      <c r="T9" s="302">
        <v>26.666665999999999</v>
      </c>
      <c r="U9" s="313">
        <v>1.5660393187728963E-3</v>
      </c>
      <c r="V9" s="312">
        <v>6326</v>
      </c>
      <c r="W9" s="137">
        <v>4.3123193543109561E-2</v>
      </c>
      <c r="X9" s="312">
        <v>0</v>
      </c>
      <c r="Y9" s="312">
        <v>6120</v>
      </c>
      <c r="Z9" s="137">
        <v>4.0425391373274326E-2</v>
      </c>
      <c r="AA9" s="302">
        <v>79.393939393939405</v>
      </c>
      <c r="AB9" s="312">
        <v>5955</v>
      </c>
      <c r="AC9" s="137">
        <v>3.9517953958763299E-2</v>
      </c>
      <c r="AD9" s="302">
        <v>18.787877999999999</v>
      </c>
      <c r="AE9" s="313">
        <v>-5.864685425229213E-2</v>
      </c>
      <c r="AF9" s="312">
        <v>6193</v>
      </c>
      <c r="AG9" s="137">
        <v>4.277110930010912E-2</v>
      </c>
      <c r="AH9" s="312">
        <v>90.909090909090907</v>
      </c>
      <c r="AI9" s="312">
        <v>5879</v>
      </c>
      <c r="AJ9" s="137">
        <v>3.8562957521055805E-2</v>
      </c>
      <c r="AK9" s="302">
        <v>58.787878787878803</v>
      </c>
      <c r="AL9" s="312">
        <v>5912</v>
      </c>
      <c r="AM9" s="137">
        <v>3.8035680968648872E-2</v>
      </c>
      <c r="AN9" s="302">
        <v>53.3333321</v>
      </c>
      <c r="AO9" s="313">
        <v>-4.5373809139350879E-2</v>
      </c>
      <c r="AP9" s="312">
        <v>11430</v>
      </c>
      <c r="AQ9" s="137">
        <v>4.7185584246702585E-2</v>
      </c>
      <c r="AR9" s="312">
        <v>42.424242424242401</v>
      </c>
      <c r="AS9" s="312">
        <v>11076</v>
      </c>
      <c r="AT9" s="137">
        <v>4.2337992958957835E-2</v>
      </c>
      <c r="AU9" s="302">
        <v>16.363636363636299</v>
      </c>
      <c r="AV9" s="312">
        <v>10980</v>
      </c>
      <c r="AW9" s="137">
        <v>4.0459573589994913E-2</v>
      </c>
      <c r="AX9" s="302">
        <v>60</v>
      </c>
      <c r="AY9" s="303">
        <v>-3.937007874015748E-2</v>
      </c>
      <c r="AZ9" s="311">
        <v>28654</v>
      </c>
      <c r="BA9" s="137">
        <v>4.3111995799235976E-2</v>
      </c>
      <c r="BB9" s="312">
        <v>55.757575757575701</v>
      </c>
      <c r="BC9" s="312">
        <v>27339</v>
      </c>
      <c r="BD9" s="137">
        <v>3.8997218458027248E-2</v>
      </c>
      <c r="BE9" s="302">
        <v>66.060606060606005</v>
      </c>
      <c r="BF9" s="312">
        <v>26799</v>
      </c>
      <c r="BG9" s="137">
        <v>3.6087923156787681E-2</v>
      </c>
      <c r="BH9" s="302">
        <v>53.3333321</v>
      </c>
      <c r="BI9" s="303">
        <v>-6.4737907447476789E-2</v>
      </c>
      <c r="BJ9" s="311">
        <v>21217</v>
      </c>
      <c r="BK9" s="137">
        <v>4.2000138568586504E-2</v>
      </c>
      <c r="BL9" s="312">
        <v>85.454545454545396</v>
      </c>
      <c r="BM9" s="312">
        <v>20065</v>
      </c>
      <c r="BN9" s="137">
        <v>3.8380318060268481E-2</v>
      </c>
      <c r="BO9" s="302">
        <v>49.090909090909101</v>
      </c>
      <c r="BP9" s="312">
        <v>19998</v>
      </c>
      <c r="BQ9" s="137">
        <v>3.6815576018880913E-2</v>
      </c>
      <c r="BR9" s="302">
        <v>64.848489999999998</v>
      </c>
      <c r="BS9" s="303">
        <v>-5.7453928453598528E-2</v>
      </c>
      <c r="BT9" s="311">
        <v>20704</v>
      </c>
      <c r="BU9" s="137">
        <v>4.9733484827011357E-2</v>
      </c>
      <c r="BV9" s="312">
        <v>27.878787878787801</v>
      </c>
      <c r="BW9" s="312">
        <v>20984</v>
      </c>
      <c r="BX9" s="137">
        <v>4.6516576961614514E-2</v>
      </c>
      <c r="BY9" s="302">
        <v>1.8181818181818099</v>
      </c>
      <c r="BZ9" s="312">
        <v>19369</v>
      </c>
      <c r="CA9" s="137">
        <v>4.193350046980069E-2</v>
      </c>
      <c r="CB9" s="302">
        <v>20</v>
      </c>
      <c r="CC9" s="303">
        <v>-6.4480293663060281E-2</v>
      </c>
      <c r="CD9" s="311">
        <v>171116</v>
      </c>
      <c r="CE9" s="137">
        <v>4.5131085500244889E-2</v>
      </c>
      <c r="CF9" s="312">
        <v>151.04</v>
      </c>
      <c r="CG9" s="312">
        <v>169018</v>
      </c>
      <c r="CH9" s="137">
        <v>4.1764012990437062E-2</v>
      </c>
      <c r="CI9" s="302">
        <v>137.16</v>
      </c>
      <c r="CJ9" s="312">
        <v>164520</v>
      </c>
      <c r="CK9" s="137">
        <v>3.9196038083911255E-2</v>
      </c>
      <c r="CL9" s="302">
        <v>125.45</v>
      </c>
      <c r="CM9" s="313">
        <v>-3.8546950606606047E-2</v>
      </c>
    </row>
    <row r="10" spans="1:91" ht="14.4" x14ac:dyDescent="0.3">
      <c r="A10" s="99" t="s">
        <v>335</v>
      </c>
      <c r="B10" s="311">
        <v>36252</v>
      </c>
      <c r="C10" s="137">
        <v>4.069828795958462E-2</v>
      </c>
      <c r="D10" s="312">
        <v>549.09090909090901</v>
      </c>
      <c r="E10" s="312">
        <v>39365</v>
      </c>
      <c r="F10" s="137">
        <v>4.1487325629924417E-2</v>
      </c>
      <c r="G10" s="302">
        <v>596.969696969697</v>
      </c>
      <c r="H10" s="312">
        <v>39372</v>
      </c>
      <c r="I10" s="137">
        <v>3.9991021014280044E-2</v>
      </c>
      <c r="J10" s="302">
        <v>656.96969999999999</v>
      </c>
      <c r="K10" s="313">
        <v>8.6064217146640185E-2</v>
      </c>
      <c r="L10" s="312">
        <v>32546</v>
      </c>
      <c r="M10" s="137">
        <v>4.1674723062719521E-2</v>
      </c>
      <c r="N10" s="312">
        <v>557.57575757575705</v>
      </c>
      <c r="O10" s="312">
        <v>36400</v>
      </c>
      <c r="P10" s="137">
        <v>4.2437596912781414E-2</v>
      </c>
      <c r="Q10" s="302">
        <v>619.39393939393904</v>
      </c>
      <c r="R10" s="312">
        <v>35873</v>
      </c>
      <c r="S10" s="137">
        <v>4.0413861009124183E-2</v>
      </c>
      <c r="T10" s="302">
        <v>776.36364700000001</v>
      </c>
      <c r="U10" s="313">
        <v>0.1022245437227309</v>
      </c>
      <c r="V10" s="312">
        <v>5776</v>
      </c>
      <c r="W10" s="137">
        <v>3.9373943393139557E-2</v>
      </c>
      <c r="X10" s="312">
        <v>239.39393939393901</v>
      </c>
      <c r="Y10" s="312">
        <v>6362</v>
      </c>
      <c r="Z10" s="137">
        <v>4.2023911751106417E-2</v>
      </c>
      <c r="AA10" s="302">
        <v>233.333333333333</v>
      </c>
      <c r="AB10" s="312">
        <v>5478</v>
      </c>
      <c r="AC10" s="137">
        <v>3.6352535984232638E-2</v>
      </c>
      <c r="AD10" s="302">
        <v>250.30302399999999</v>
      </c>
      <c r="AE10" s="313">
        <v>-5.1592797783933518E-2</v>
      </c>
      <c r="AF10" s="312">
        <v>5622</v>
      </c>
      <c r="AG10" s="137">
        <v>3.8827575728276033E-2</v>
      </c>
      <c r="AH10" s="312">
        <v>225.45454545454501</v>
      </c>
      <c r="AI10" s="312">
        <v>5992</v>
      </c>
      <c r="AJ10" s="137">
        <v>3.9304174428672629E-2</v>
      </c>
      <c r="AK10" s="302">
        <v>260.60606060606</v>
      </c>
      <c r="AL10" s="312">
        <v>6023</v>
      </c>
      <c r="AM10" s="137">
        <v>3.8749815032843735E-2</v>
      </c>
      <c r="AN10" s="302">
        <v>272.121216</v>
      </c>
      <c r="AO10" s="313">
        <v>7.1326929918178586E-2</v>
      </c>
      <c r="AP10" s="312">
        <v>11196</v>
      </c>
      <c r="AQ10" s="137">
        <v>4.6219580159762214E-2</v>
      </c>
      <c r="AR10" s="312">
        <v>374.54545454545399</v>
      </c>
      <c r="AS10" s="312">
        <v>11111</v>
      </c>
      <c r="AT10" s="137">
        <v>4.2471780405108385E-2</v>
      </c>
      <c r="AU10" s="302">
        <v>344.24242424242402</v>
      </c>
      <c r="AV10" s="312">
        <v>11871</v>
      </c>
      <c r="AW10" s="137">
        <v>4.3742768496068271E-2</v>
      </c>
      <c r="AX10" s="302">
        <v>336.96969999999999</v>
      </c>
      <c r="AY10" s="303">
        <v>6.0289389067524117E-2</v>
      </c>
      <c r="AZ10" s="311">
        <v>26997</v>
      </c>
      <c r="BA10" s="137">
        <v>4.061892059021336E-2</v>
      </c>
      <c r="BB10" s="312">
        <v>489.09090909090901</v>
      </c>
      <c r="BC10" s="312">
        <v>27770</v>
      </c>
      <c r="BD10" s="137">
        <v>3.9612010555595177E-2</v>
      </c>
      <c r="BE10" s="302">
        <v>530.90909090909099</v>
      </c>
      <c r="BF10" s="312">
        <v>29303</v>
      </c>
      <c r="BG10" s="137">
        <v>3.945984597422849E-2</v>
      </c>
      <c r="BH10" s="302">
        <v>610.90909999999997</v>
      </c>
      <c r="BI10" s="303">
        <v>8.5416898173871172E-2</v>
      </c>
      <c r="BJ10" s="311">
        <v>19174</v>
      </c>
      <c r="BK10" s="137">
        <v>3.7955915393980182E-2</v>
      </c>
      <c r="BL10" s="312">
        <v>421.21212121212102</v>
      </c>
      <c r="BM10" s="312">
        <v>20091</v>
      </c>
      <c r="BN10" s="137">
        <v>3.8430050842205535E-2</v>
      </c>
      <c r="BO10" s="302">
        <v>443.030303030303</v>
      </c>
      <c r="BP10" s="312">
        <v>19923</v>
      </c>
      <c r="BQ10" s="137">
        <v>3.6677503801588386E-2</v>
      </c>
      <c r="BR10" s="302">
        <v>497.57574499999998</v>
      </c>
      <c r="BS10" s="303">
        <v>3.9063314905601332E-2</v>
      </c>
      <c r="BT10" s="311">
        <v>18097</v>
      </c>
      <c r="BU10" s="137">
        <v>4.3471158950658062E-2</v>
      </c>
      <c r="BV10" s="312">
        <v>418.78787878787801</v>
      </c>
      <c r="BW10" s="312">
        <v>20075</v>
      </c>
      <c r="BX10" s="137">
        <v>4.4501538434255208E-2</v>
      </c>
      <c r="BY10" s="302">
        <v>526.06060606060601</v>
      </c>
      <c r="BZ10" s="312">
        <v>21062</v>
      </c>
      <c r="CA10" s="137">
        <v>4.5598811858895257E-2</v>
      </c>
      <c r="CB10" s="302">
        <v>423.63635299999999</v>
      </c>
      <c r="CC10" s="303">
        <v>0.16383931038293639</v>
      </c>
      <c r="CD10" s="311">
        <v>155660</v>
      </c>
      <c r="CE10" s="137">
        <v>4.1054634101826359E-2</v>
      </c>
      <c r="CF10" s="312">
        <v>1204.3</v>
      </c>
      <c r="CG10" s="312">
        <v>167166</v>
      </c>
      <c r="CH10" s="137">
        <v>4.130638745908366E-2</v>
      </c>
      <c r="CI10" s="302">
        <v>1316.21</v>
      </c>
      <c r="CJ10" s="312">
        <v>168905</v>
      </c>
      <c r="CK10" s="137">
        <v>4.0240741627540912E-2</v>
      </c>
      <c r="CL10" s="302">
        <v>1442.19</v>
      </c>
      <c r="CM10" s="313">
        <v>8.5089297186175E-2</v>
      </c>
    </row>
    <row r="11" spans="1:91" ht="14.4" x14ac:dyDescent="0.3">
      <c r="A11" s="99" t="s">
        <v>336</v>
      </c>
      <c r="B11" s="311">
        <v>38502</v>
      </c>
      <c r="C11" s="137">
        <v>4.3224249228178503E-2</v>
      </c>
      <c r="D11" s="312">
        <v>550.30303030303003</v>
      </c>
      <c r="E11" s="312">
        <v>38405</v>
      </c>
      <c r="F11" s="137">
        <v>4.0475568165051365E-2</v>
      </c>
      <c r="G11" s="302">
        <v>598.18181818181802</v>
      </c>
      <c r="H11" s="312">
        <v>41586</v>
      </c>
      <c r="I11" s="137">
        <v>4.2239830333735899E-2</v>
      </c>
      <c r="J11" s="302">
        <v>658.78790000000004</v>
      </c>
      <c r="K11" s="313">
        <v>8.0099735078697207E-2</v>
      </c>
      <c r="L11" s="312">
        <v>35451</v>
      </c>
      <c r="M11" s="137">
        <v>4.5394537187257104E-2</v>
      </c>
      <c r="N11" s="312">
        <v>558.78787878787796</v>
      </c>
      <c r="O11" s="312">
        <v>34779</v>
      </c>
      <c r="P11" s="137">
        <v>4.0547724808506172E-2</v>
      </c>
      <c r="Q11" s="302">
        <v>615.15151515151501</v>
      </c>
      <c r="R11" s="312">
        <v>38267</v>
      </c>
      <c r="S11" s="137">
        <v>4.3110897310962425E-2</v>
      </c>
      <c r="T11" s="302">
        <v>778.78790000000004</v>
      </c>
      <c r="U11" s="313">
        <v>7.9433584384079436E-2</v>
      </c>
      <c r="V11" s="312">
        <v>5328</v>
      </c>
      <c r="W11" s="137">
        <v>3.6320008725527625E-2</v>
      </c>
      <c r="X11" s="312">
        <v>238.78787878787799</v>
      </c>
      <c r="Y11" s="312">
        <v>5236</v>
      </c>
      <c r="Z11" s="137">
        <v>3.4586168174912481E-2</v>
      </c>
      <c r="AA11" s="302">
        <v>230.90909090909</v>
      </c>
      <c r="AB11" s="312">
        <v>6190</v>
      </c>
      <c r="AC11" s="137">
        <v>4.1077436608689302E-2</v>
      </c>
      <c r="AD11" s="302">
        <v>249.69697600000001</v>
      </c>
      <c r="AE11" s="313">
        <v>0.16178678678678679</v>
      </c>
      <c r="AF11" s="312">
        <v>6498</v>
      </c>
      <c r="AG11" s="137">
        <v>4.4877550174730996E-2</v>
      </c>
      <c r="AH11" s="312">
        <v>219.39393939393901</v>
      </c>
      <c r="AI11" s="312">
        <v>6006</v>
      </c>
      <c r="AJ11" s="137">
        <v>3.9396006611917195E-2</v>
      </c>
      <c r="AK11" s="302">
        <v>247.87878787878699</v>
      </c>
      <c r="AL11" s="312">
        <v>6259</v>
      </c>
      <c r="AM11" s="137">
        <v>4.0268154124285062E-2</v>
      </c>
      <c r="AN11" s="302">
        <v>266.66665599999999</v>
      </c>
      <c r="AO11" s="313">
        <v>-3.6780547860880274E-2</v>
      </c>
      <c r="AP11" s="312">
        <v>11001</v>
      </c>
      <c r="AQ11" s="137">
        <v>4.5414576753978572E-2</v>
      </c>
      <c r="AR11" s="312">
        <v>376.36363636363598</v>
      </c>
      <c r="AS11" s="312">
        <v>11799</v>
      </c>
      <c r="AT11" s="137">
        <v>4.5101659346582113E-2</v>
      </c>
      <c r="AU11" s="302">
        <v>346.666666666666</v>
      </c>
      <c r="AV11" s="312">
        <v>11486</v>
      </c>
      <c r="AW11" s="137">
        <v>4.2324104030481022E-2</v>
      </c>
      <c r="AX11" s="302">
        <v>336.96969999999999</v>
      </c>
      <c r="AY11" s="303">
        <v>4.4086901190800838E-2</v>
      </c>
      <c r="AZ11" s="311">
        <v>30020</v>
      </c>
      <c r="BA11" s="137">
        <v>4.5167240660747683E-2</v>
      </c>
      <c r="BB11" s="312">
        <v>489.09090909090901</v>
      </c>
      <c r="BC11" s="312">
        <v>29400</v>
      </c>
      <c r="BD11" s="137">
        <v>4.193709435846231E-2</v>
      </c>
      <c r="BE11" s="302">
        <v>530.30303030303003</v>
      </c>
      <c r="BF11" s="312">
        <v>30040</v>
      </c>
      <c r="BG11" s="137">
        <v>4.0452300892940107E-2</v>
      </c>
      <c r="BH11" s="302">
        <v>609.69695999999999</v>
      </c>
      <c r="BI11" s="303">
        <v>6.6622251832111927E-4</v>
      </c>
      <c r="BJ11" s="311">
        <v>23226</v>
      </c>
      <c r="BK11" s="137">
        <v>4.597705700117783E-2</v>
      </c>
      <c r="BL11" s="312">
        <v>410.90909090909099</v>
      </c>
      <c r="BM11" s="312">
        <v>21315</v>
      </c>
      <c r="BN11" s="137">
        <v>4.0771317191857594E-2</v>
      </c>
      <c r="BO11" s="302">
        <v>445.45454545454498</v>
      </c>
      <c r="BP11" s="312">
        <v>22568</v>
      </c>
      <c r="BQ11" s="137">
        <v>4.1546850664771699E-2</v>
      </c>
      <c r="BR11" s="302">
        <v>498.18182400000001</v>
      </c>
      <c r="BS11" s="303">
        <v>-2.8330319469559977E-2</v>
      </c>
      <c r="BT11" s="311">
        <v>19711</v>
      </c>
      <c r="BU11" s="137">
        <v>4.7348180034062055E-2</v>
      </c>
      <c r="BV11" s="312">
        <v>416.36363636363598</v>
      </c>
      <c r="BW11" s="312">
        <v>20623</v>
      </c>
      <c r="BX11" s="137">
        <v>4.5716325137217698E-2</v>
      </c>
      <c r="BY11" s="302">
        <v>526.06060606060601</v>
      </c>
      <c r="BZ11" s="312">
        <v>20810</v>
      </c>
      <c r="CA11" s="137">
        <v>4.5053236861817975E-2</v>
      </c>
      <c r="CB11" s="302">
        <v>426.66665599999999</v>
      </c>
      <c r="CC11" s="303">
        <v>5.5755669423164733E-2</v>
      </c>
      <c r="CD11" s="311">
        <v>169737</v>
      </c>
      <c r="CE11" s="137">
        <v>4.4767380370947581E-2</v>
      </c>
      <c r="CF11" s="312">
        <v>1200.05</v>
      </c>
      <c r="CG11" s="312">
        <v>167563</v>
      </c>
      <c r="CH11" s="137">
        <v>4.1404485372662114E-2</v>
      </c>
      <c r="CI11" s="302">
        <v>1313.41</v>
      </c>
      <c r="CJ11" s="312">
        <v>177206</v>
      </c>
      <c r="CK11" s="137">
        <v>4.2218411893372103E-2</v>
      </c>
      <c r="CL11" s="302">
        <v>1443.69</v>
      </c>
      <c r="CM11" s="313">
        <v>4.4003369919345808E-2</v>
      </c>
    </row>
    <row r="12" spans="1:91" ht="14.4" x14ac:dyDescent="0.3">
      <c r="A12" s="99" t="s">
        <v>337</v>
      </c>
      <c r="B12" s="311">
        <v>23532</v>
      </c>
      <c r="C12" s="137">
        <v>2.6418186921133877E-2</v>
      </c>
      <c r="D12" s="312">
        <v>18.181818181818102</v>
      </c>
      <c r="E12" s="312">
        <v>23472</v>
      </c>
      <c r="F12" s="137">
        <v>2.4737470016145964E-2</v>
      </c>
      <c r="G12" s="302">
        <v>15.757575757575699</v>
      </c>
      <c r="H12" s="312">
        <v>22653</v>
      </c>
      <c r="I12" s="137">
        <v>2.3009158768578831E-2</v>
      </c>
      <c r="J12" s="302">
        <v>20.606059999999999</v>
      </c>
      <c r="K12" s="313">
        <v>-3.7353391126976034E-2</v>
      </c>
      <c r="L12" s="312">
        <v>21150</v>
      </c>
      <c r="M12" s="137">
        <v>2.7082295605497384E-2</v>
      </c>
      <c r="N12" s="312">
        <v>19.393939393939299</v>
      </c>
      <c r="O12" s="312">
        <v>21651</v>
      </c>
      <c r="P12" s="137">
        <v>2.5242209086775557E-2</v>
      </c>
      <c r="Q12" s="302">
        <v>21.818181818181799</v>
      </c>
      <c r="R12" s="312">
        <v>21196</v>
      </c>
      <c r="S12" s="137">
        <v>2.3879023163643862E-2</v>
      </c>
      <c r="T12" s="302">
        <v>53.939392099999999</v>
      </c>
      <c r="U12" s="313">
        <v>2.1749408983451537E-3</v>
      </c>
      <c r="V12" s="312">
        <v>3373</v>
      </c>
      <c r="W12" s="137">
        <v>2.2993128646997874E-2</v>
      </c>
      <c r="X12" s="312">
        <v>22.424242424242401</v>
      </c>
      <c r="Y12" s="312">
        <v>3354</v>
      </c>
      <c r="Z12" s="137">
        <v>2.2154699782019949E-2</v>
      </c>
      <c r="AA12" s="302">
        <v>13.9393939393939</v>
      </c>
      <c r="AB12" s="312">
        <v>3247</v>
      </c>
      <c r="AC12" s="137">
        <v>2.1547404954509561E-2</v>
      </c>
      <c r="AD12" s="302">
        <v>66.060609999999997</v>
      </c>
      <c r="AE12" s="313">
        <v>-3.7355469908093686E-2</v>
      </c>
      <c r="AF12" s="312">
        <v>3662</v>
      </c>
      <c r="AG12" s="137">
        <v>2.5291103222509222E-2</v>
      </c>
      <c r="AH12" s="312">
        <v>64.242424242424207</v>
      </c>
      <c r="AI12" s="312">
        <v>3729</v>
      </c>
      <c r="AJ12" s="137">
        <v>2.4460157951355182E-2</v>
      </c>
      <c r="AK12" s="302">
        <v>68.484848484848399</v>
      </c>
      <c r="AL12" s="312">
        <v>3533</v>
      </c>
      <c r="AM12" s="137">
        <v>2.2730050890094125E-2</v>
      </c>
      <c r="AN12" s="302">
        <v>36.363636</v>
      </c>
      <c r="AO12" s="313">
        <v>-3.5226652102676136E-2</v>
      </c>
      <c r="AP12" s="312">
        <v>6934</v>
      </c>
      <c r="AQ12" s="137">
        <v>2.8625095465147479E-2</v>
      </c>
      <c r="AR12" s="312">
        <v>1.8181818181818099</v>
      </c>
      <c r="AS12" s="312">
        <v>7201</v>
      </c>
      <c r="AT12" s="137">
        <v>2.7525811420860902E-2</v>
      </c>
      <c r="AU12" s="302">
        <v>72.121212121212096</v>
      </c>
      <c r="AV12" s="312">
        <v>6891</v>
      </c>
      <c r="AW12" s="137">
        <v>2.5392251512627955E-2</v>
      </c>
      <c r="AX12" s="302">
        <v>27.878788</v>
      </c>
      <c r="AY12" s="303">
        <v>-6.2013267955004329E-3</v>
      </c>
      <c r="AZ12" s="311">
        <v>18303</v>
      </c>
      <c r="BA12" s="137">
        <v>2.7538174743959521E-2</v>
      </c>
      <c r="BB12" s="312">
        <v>43.636363636363598</v>
      </c>
      <c r="BC12" s="312">
        <v>17730</v>
      </c>
      <c r="BD12" s="137">
        <v>2.529063547535839E-2</v>
      </c>
      <c r="BE12" s="302">
        <v>41.212121212121197</v>
      </c>
      <c r="BF12" s="312">
        <v>17865</v>
      </c>
      <c r="BG12" s="137">
        <v>2.4057268823314746E-2</v>
      </c>
      <c r="BH12" s="302">
        <v>32.121212</v>
      </c>
      <c r="BI12" s="303">
        <v>-2.3930503196197345E-2</v>
      </c>
      <c r="BJ12" s="311">
        <v>13482</v>
      </c>
      <c r="BK12" s="137">
        <v>2.6688309760177369E-2</v>
      </c>
      <c r="BL12" s="312">
        <v>30.909090909090899</v>
      </c>
      <c r="BM12" s="312">
        <v>13291</v>
      </c>
      <c r="BN12" s="137">
        <v>2.5423015566360747E-2</v>
      </c>
      <c r="BO12" s="302">
        <v>132.12121212121201</v>
      </c>
      <c r="BP12" s="312">
        <v>12746</v>
      </c>
      <c r="BQ12" s="137">
        <v>2.3464913088141623E-2</v>
      </c>
      <c r="BR12" s="302">
        <v>32.727271999999999</v>
      </c>
      <c r="BS12" s="303">
        <v>-5.4591306927755524E-2</v>
      </c>
      <c r="BT12" s="311">
        <v>11609</v>
      </c>
      <c r="BU12" s="137">
        <v>2.78862067888705E-2</v>
      </c>
      <c r="BV12" s="312">
        <v>76.363636363636303</v>
      </c>
      <c r="BW12" s="312">
        <v>11954</v>
      </c>
      <c r="BX12" s="137">
        <v>2.6499197531411545E-2</v>
      </c>
      <c r="BY12" s="302">
        <v>2.4242424242424199</v>
      </c>
      <c r="BZ12" s="312">
        <v>11971</v>
      </c>
      <c r="CA12" s="137">
        <v>2.591697734131778E-2</v>
      </c>
      <c r="CB12" s="302">
        <v>49.696968099999999</v>
      </c>
      <c r="CC12" s="303">
        <v>3.1182703075200276E-2</v>
      </c>
      <c r="CD12" s="311">
        <v>102045</v>
      </c>
      <c r="CE12" s="137">
        <v>2.6913915822439103E-2</v>
      </c>
      <c r="CF12" s="312">
        <v>117.43</v>
      </c>
      <c r="CG12" s="312">
        <v>102382</v>
      </c>
      <c r="CH12" s="137">
        <v>2.5298389390401774E-2</v>
      </c>
      <c r="CI12" s="302">
        <v>172.48</v>
      </c>
      <c r="CJ12" s="312">
        <v>100102</v>
      </c>
      <c r="CK12" s="137">
        <v>2.3848783152660372E-2</v>
      </c>
      <c r="CL12" s="302">
        <v>118.48</v>
      </c>
      <c r="CM12" s="313">
        <v>-1.9040619334607281E-2</v>
      </c>
    </row>
    <row r="13" spans="1:91" ht="14.4" x14ac:dyDescent="0.3">
      <c r="A13" s="99" t="s">
        <v>338</v>
      </c>
      <c r="B13" s="311">
        <v>14306</v>
      </c>
      <c r="C13" s="137">
        <v>1.6060623070446253E-2</v>
      </c>
      <c r="D13" s="312">
        <v>38.787878787878697</v>
      </c>
      <c r="E13" s="312">
        <v>15425</v>
      </c>
      <c r="F13" s="137">
        <v>1.6256623849652842E-2</v>
      </c>
      <c r="G13" s="302">
        <v>46.060606060605998</v>
      </c>
      <c r="H13" s="312">
        <v>13929</v>
      </c>
      <c r="I13" s="137">
        <v>1.4147996843134884E-2</v>
      </c>
      <c r="J13" s="302">
        <v>23.030304000000001</v>
      </c>
      <c r="K13" s="313">
        <v>-2.6352579337340976E-2</v>
      </c>
      <c r="L13" s="312">
        <v>12614</v>
      </c>
      <c r="M13" s="137">
        <v>1.6152060367269221E-2</v>
      </c>
      <c r="N13" s="312">
        <v>35.757575757575701</v>
      </c>
      <c r="O13" s="312">
        <v>14203</v>
      </c>
      <c r="P13" s="137">
        <v>1.6558823872314131E-2</v>
      </c>
      <c r="Q13" s="302">
        <v>35.757575757575701</v>
      </c>
      <c r="R13" s="312">
        <v>12987</v>
      </c>
      <c r="S13" s="137">
        <v>1.4630914975761597E-2</v>
      </c>
      <c r="T13" s="302">
        <v>56.969695999999999</v>
      </c>
      <c r="U13" s="313">
        <v>2.9570318693515143E-2</v>
      </c>
      <c r="V13" s="312">
        <v>2750</v>
      </c>
      <c r="W13" s="137">
        <v>1.8746250749850028E-2</v>
      </c>
      <c r="X13" s="312">
        <v>152.72727272727201</v>
      </c>
      <c r="Y13" s="312">
        <v>2278</v>
      </c>
      <c r="Z13" s="137">
        <v>1.504722901116322E-2</v>
      </c>
      <c r="AA13" s="302">
        <v>76.363636363636303</v>
      </c>
      <c r="AB13" s="312">
        <v>2181</v>
      </c>
      <c r="AC13" s="137">
        <v>1.4473326210589882E-2</v>
      </c>
      <c r="AD13" s="302">
        <v>67.272729999999996</v>
      </c>
      <c r="AE13" s="313">
        <v>-0.2069090909090909</v>
      </c>
      <c r="AF13" s="312">
        <v>2122</v>
      </c>
      <c r="AG13" s="137">
        <v>1.4655303396549581E-2</v>
      </c>
      <c r="AH13" s="312">
        <v>72.121212121212096</v>
      </c>
      <c r="AI13" s="312">
        <v>2318</v>
      </c>
      <c r="AJ13" s="137">
        <v>1.5204785768635374E-2</v>
      </c>
      <c r="AK13" s="302">
        <v>50.303030303030297</v>
      </c>
      <c r="AL13" s="312">
        <v>2225</v>
      </c>
      <c r="AM13" s="137">
        <v>1.43148494849871E-2</v>
      </c>
      <c r="AN13" s="302">
        <v>63.636364</v>
      </c>
      <c r="AO13" s="313">
        <v>4.8539114043355328E-2</v>
      </c>
      <c r="AP13" s="312">
        <v>4304</v>
      </c>
      <c r="AQ13" s="137">
        <v>1.776787004355275E-2</v>
      </c>
      <c r="AR13" s="312">
        <v>61.212121212121197</v>
      </c>
      <c r="AS13" s="312">
        <v>5032</v>
      </c>
      <c r="AT13" s="137">
        <v>1.9234812257988065E-2</v>
      </c>
      <c r="AU13" s="302">
        <v>3.0303030303030298</v>
      </c>
      <c r="AV13" s="312">
        <v>5163</v>
      </c>
      <c r="AW13" s="137">
        <v>1.9024843209940231E-2</v>
      </c>
      <c r="AX13" s="302">
        <v>83.636359999999996</v>
      </c>
      <c r="AY13" s="303">
        <v>0.19958178438661711</v>
      </c>
      <c r="AZ13" s="311">
        <v>11010</v>
      </c>
      <c r="BA13" s="137">
        <v>1.6565333766649967E-2</v>
      </c>
      <c r="BB13" s="312">
        <v>51.515151515151501</v>
      </c>
      <c r="BC13" s="312">
        <v>11143</v>
      </c>
      <c r="BD13" s="137">
        <v>1.5894729334569573E-2</v>
      </c>
      <c r="BE13" s="302">
        <v>43.030303030303003</v>
      </c>
      <c r="BF13" s="312">
        <v>10973</v>
      </c>
      <c r="BG13" s="137">
        <v>1.4776401388090271E-2</v>
      </c>
      <c r="BH13" s="302">
        <v>60</v>
      </c>
      <c r="BI13" s="303">
        <v>-3.3605812897366033E-3</v>
      </c>
      <c r="BJ13" s="311">
        <v>7725</v>
      </c>
      <c r="BK13" s="137">
        <v>1.5292033296051786E-2</v>
      </c>
      <c r="BL13" s="312">
        <v>33.3333333333333</v>
      </c>
      <c r="BM13" s="312">
        <v>8223</v>
      </c>
      <c r="BN13" s="137">
        <v>1.5728948687245836E-2</v>
      </c>
      <c r="BO13" s="302">
        <v>117.575757575757</v>
      </c>
      <c r="BP13" s="312">
        <v>7503</v>
      </c>
      <c r="BQ13" s="137">
        <v>1.381274461794497E-2</v>
      </c>
      <c r="BR13" s="302">
        <v>30.909089999999999</v>
      </c>
      <c r="BS13" s="303">
        <v>-2.8737864077669904E-2</v>
      </c>
      <c r="BT13" s="311">
        <v>6758</v>
      </c>
      <c r="BU13" s="137">
        <v>1.6233524461985255E-2</v>
      </c>
      <c r="BV13" s="312">
        <v>60.606060606060602</v>
      </c>
      <c r="BW13" s="312">
        <v>7480</v>
      </c>
      <c r="BX13" s="137">
        <v>1.65813951426266E-2</v>
      </c>
      <c r="BY13" s="302">
        <v>64.848484848484802</v>
      </c>
      <c r="BZ13" s="312">
        <v>7066</v>
      </c>
      <c r="CA13" s="137">
        <v>1.5297749719635071E-2</v>
      </c>
      <c r="CB13" s="302">
        <v>53.3333321</v>
      </c>
      <c r="CC13" s="303">
        <v>4.5575614087007991E-2</v>
      </c>
      <c r="CD13" s="311">
        <v>61589</v>
      </c>
      <c r="CE13" s="137">
        <v>1.6243825386723525E-2</v>
      </c>
      <c r="CF13" s="312">
        <v>204.86</v>
      </c>
      <c r="CG13" s="312">
        <v>66102</v>
      </c>
      <c r="CH13" s="137">
        <v>1.6333673257841595E-2</v>
      </c>
      <c r="CI13" s="302">
        <v>176.8</v>
      </c>
      <c r="CJ13" s="312">
        <v>62027</v>
      </c>
      <c r="CK13" s="137">
        <v>1.4777611562307096E-2</v>
      </c>
      <c r="CL13" s="302">
        <v>162.22999999999999</v>
      </c>
      <c r="CM13" s="313">
        <v>7.111659549594895E-3</v>
      </c>
    </row>
    <row r="14" spans="1:91" ht="14.4" x14ac:dyDescent="0.3">
      <c r="A14" s="99" t="s">
        <v>174</v>
      </c>
      <c r="B14" s="311">
        <v>8008</v>
      </c>
      <c r="C14" s="137">
        <v>8.9901768172888016E-3</v>
      </c>
      <c r="D14" s="312">
        <v>435.75757575757501</v>
      </c>
      <c r="E14" s="312">
        <v>8074</v>
      </c>
      <c r="F14" s="137">
        <v>8.5093018451926766E-3</v>
      </c>
      <c r="G14" s="302">
        <v>395.75757575757501</v>
      </c>
      <c r="H14" s="312">
        <v>7845</v>
      </c>
      <c r="I14" s="137">
        <v>7.968341965280578E-3</v>
      </c>
      <c r="J14" s="302">
        <v>387.878784</v>
      </c>
      <c r="K14" s="313">
        <v>-2.0354645354645356E-2</v>
      </c>
      <c r="L14" s="312">
        <v>7428</v>
      </c>
      <c r="M14" s="137">
        <v>9.5114558750654648E-3</v>
      </c>
      <c r="N14" s="312">
        <v>420</v>
      </c>
      <c r="O14" s="312">
        <v>8327</v>
      </c>
      <c r="P14" s="137">
        <v>9.7081832278222754E-3</v>
      </c>
      <c r="Q14" s="302">
        <v>398.78787878787801</v>
      </c>
      <c r="R14" s="312">
        <v>7757</v>
      </c>
      <c r="S14" s="137">
        <v>8.7388933138509827E-3</v>
      </c>
      <c r="T14" s="302">
        <v>414.54544099999998</v>
      </c>
      <c r="U14" s="313">
        <v>4.4291868605277326E-2</v>
      </c>
      <c r="V14" s="312">
        <v>1643</v>
      </c>
      <c r="W14" s="137">
        <v>1.1200032720728581E-2</v>
      </c>
      <c r="X14" s="312">
        <v>163.030303030303</v>
      </c>
      <c r="Y14" s="312">
        <v>1757</v>
      </c>
      <c r="Z14" s="137">
        <v>1.1605786379549508E-2</v>
      </c>
      <c r="AA14" s="302">
        <v>198.18181818181799</v>
      </c>
      <c r="AB14" s="312">
        <v>1367</v>
      </c>
      <c r="AC14" s="137">
        <v>9.0715437551014983E-3</v>
      </c>
      <c r="AD14" s="302">
        <v>174.545456</v>
      </c>
      <c r="AE14" s="313">
        <v>-0.16798539257455875</v>
      </c>
      <c r="AF14" s="312">
        <v>904</v>
      </c>
      <c r="AG14" s="137">
        <v>6.2433526251087753E-3</v>
      </c>
      <c r="AH14" s="312">
        <v>142.42424242424201</v>
      </c>
      <c r="AI14" s="312">
        <v>1213</v>
      </c>
      <c r="AJ14" s="137">
        <v>7.9566027339752834E-3</v>
      </c>
      <c r="AK14" s="302">
        <v>156.969696969696</v>
      </c>
      <c r="AL14" s="312">
        <v>1206</v>
      </c>
      <c r="AM14" s="137">
        <v>7.7589701028739069E-3</v>
      </c>
      <c r="AN14" s="302">
        <v>170.909088</v>
      </c>
      <c r="AO14" s="313">
        <v>0.33407079646017701</v>
      </c>
      <c r="AP14" s="312">
        <v>2072</v>
      </c>
      <c r="AQ14" s="137">
        <v>8.5536772142753934E-3</v>
      </c>
      <c r="AR14" s="312">
        <v>201.21212121212099</v>
      </c>
      <c r="AS14" s="312">
        <v>2888</v>
      </c>
      <c r="AT14" s="137">
        <v>1.1039375556651338E-2</v>
      </c>
      <c r="AU14" s="302">
        <v>242.42424242424201</v>
      </c>
      <c r="AV14" s="312">
        <v>2582</v>
      </c>
      <c r="AW14" s="137">
        <v>9.5142640263539951E-3</v>
      </c>
      <c r="AX14" s="302">
        <v>264.24243200000001</v>
      </c>
      <c r="AY14" s="303">
        <v>0.24613899613899615</v>
      </c>
      <c r="AZ14" s="311">
        <v>4932</v>
      </c>
      <c r="BA14" s="137">
        <v>7.4205473330715378E-3</v>
      </c>
      <c r="BB14" s="312">
        <v>332.12121212121201</v>
      </c>
      <c r="BC14" s="312">
        <v>5610</v>
      </c>
      <c r="BD14" s="137">
        <v>8.0022822908494395E-3</v>
      </c>
      <c r="BE14" s="302">
        <v>343.030303030303</v>
      </c>
      <c r="BF14" s="312">
        <v>5671</v>
      </c>
      <c r="BG14" s="137">
        <v>7.636651077358966E-3</v>
      </c>
      <c r="BH14" s="302">
        <v>310.30304000000001</v>
      </c>
      <c r="BI14" s="303">
        <v>0.14983779399837793</v>
      </c>
      <c r="BJ14" s="311">
        <v>3695</v>
      </c>
      <c r="BK14" s="137">
        <v>7.3144418160403036E-3</v>
      </c>
      <c r="BL14" s="312">
        <v>282.42424242424198</v>
      </c>
      <c r="BM14" s="312">
        <v>4708</v>
      </c>
      <c r="BN14" s="137">
        <v>9.0054591292172449E-3</v>
      </c>
      <c r="BO14" s="302">
        <v>297.575757575757</v>
      </c>
      <c r="BP14" s="312">
        <v>4239</v>
      </c>
      <c r="BQ14" s="137">
        <v>7.8038417213739473E-3</v>
      </c>
      <c r="BR14" s="302">
        <v>277.57574499999998</v>
      </c>
      <c r="BS14" s="303">
        <v>0.14722598105548038</v>
      </c>
      <c r="BT14" s="311">
        <v>3404</v>
      </c>
      <c r="BU14" s="137">
        <v>8.1768152217516731E-3</v>
      </c>
      <c r="BV14" s="312">
        <v>240</v>
      </c>
      <c r="BW14" s="312">
        <v>4025</v>
      </c>
      <c r="BX14" s="137">
        <v>8.9224753274160518E-3</v>
      </c>
      <c r="BY14" s="302">
        <v>310.90909090909003</v>
      </c>
      <c r="BZ14" s="312">
        <v>3721</v>
      </c>
      <c r="CA14" s="137">
        <v>8.0558911274783603E-3</v>
      </c>
      <c r="CB14" s="302">
        <v>305.45455900000002</v>
      </c>
      <c r="CC14" s="303">
        <v>9.3125734430082249E-2</v>
      </c>
      <c r="CD14" s="311">
        <v>32086</v>
      </c>
      <c r="CE14" s="137">
        <v>8.4625400860285274E-3</v>
      </c>
      <c r="CF14" s="312">
        <v>836.72</v>
      </c>
      <c r="CG14" s="312">
        <v>36602</v>
      </c>
      <c r="CH14" s="137">
        <v>9.0442816947069373E-3</v>
      </c>
      <c r="CI14" s="302">
        <v>859.35</v>
      </c>
      <c r="CJ14" s="312">
        <v>34388</v>
      </c>
      <c r="CK14" s="137">
        <v>8.192762932345856E-3</v>
      </c>
      <c r="CL14" s="302">
        <v>846.1</v>
      </c>
      <c r="CM14" s="313">
        <v>7.1744686155955875E-2</v>
      </c>
    </row>
    <row r="15" spans="1:91" ht="14.4" x14ac:dyDescent="0.3">
      <c r="A15" s="99" t="s">
        <v>175</v>
      </c>
      <c r="B15" s="311">
        <v>6998</v>
      </c>
      <c r="C15" s="137">
        <v>7.8563008700533263E-3</v>
      </c>
      <c r="D15" s="312">
        <v>387.87878787878702</v>
      </c>
      <c r="E15" s="312">
        <v>8452</v>
      </c>
      <c r="F15" s="137">
        <v>8.9076813469864385E-3</v>
      </c>
      <c r="G15" s="302">
        <v>383.636363636363</v>
      </c>
      <c r="H15" s="312">
        <v>7613</v>
      </c>
      <c r="I15" s="137">
        <v>7.732694376249973E-3</v>
      </c>
      <c r="J15" s="302">
        <v>411.51513699999998</v>
      </c>
      <c r="K15" s="313">
        <v>8.7882252072020578E-2</v>
      </c>
      <c r="L15" s="312">
        <v>6408</v>
      </c>
      <c r="M15" s="137">
        <v>8.2053593494102722E-3</v>
      </c>
      <c r="N15" s="312">
        <v>375.75757575757501</v>
      </c>
      <c r="O15" s="312">
        <v>8657</v>
      </c>
      <c r="P15" s="137">
        <v>1.0092919683350238E-2</v>
      </c>
      <c r="Q15" s="302">
        <v>463.030303030303</v>
      </c>
      <c r="R15" s="312">
        <v>7173</v>
      </c>
      <c r="S15" s="137">
        <v>8.0809696712972924E-3</v>
      </c>
      <c r="T15" s="302">
        <v>376.96969999999999</v>
      </c>
      <c r="U15" s="313">
        <v>0.11938202247191011</v>
      </c>
      <c r="V15" s="312">
        <v>1868</v>
      </c>
      <c r="W15" s="137">
        <v>1.2733816872989039E-2</v>
      </c>
      <c r="X15" s="312">
        <v>189.09090909090901</v>
      </c>
      <c r="Y15" s="312">
        <v>1578</v>
      </c>
      <c r="Z15" s="137">
        <v>1.0423409736442301E-2</v>
      </c>
      <c r="AA15" s="302">
        <v>195.75757575757501</v>
      </c>
      <c r="AB15" s="312">
        <v>1770</v>
      </c>
      <c r="AC15" s="137">
        <v>1.1745890597315036E-2</v>
      </c>
      <c r="AD15" s="302">
        <v>200</v>
      </c>
      <c r="AE15" s="313">
        <v>-5.246252676659529E-2</v>
      </c>
      <c r="AF15" s="312">
        <v>1447</v>
      </c>
      <c r="AG15" s="137">
        <v>9.9935080182880498E-3</v>
      </c>
      <c r="AH15" s="312">
        <v>159.39393939393901</v>
      </c>
      <c r="AI15" s="312">
        <v>980</v>
      </c>
      <c r="AJ15" s="137">
        <v>6.4282528271193554E-3</v>
      </c>
      <c r="AK15" s="302">
        <v>136.969696969696</v>
      </c>
      <c r="AL15" s="312">
        <v>1292</v>
      </c>
      <c r="AM15" s="137">
        <v>8.3122631616194768E-3</v>
      </c>
      <c r="AN15" s="302">
        <v>167.878784</v>
      </c>
      <c r="AO15" s="313">
        <v>-0.10711817553559087</v>
      </c>
      <c r="AP15" s="312">
        <v>1713</v>
      </c>
      <c r="AQ15" s="137">
        <v>7.0716453031147439E-3</v>
      </c>
      <c r="AR15" s="312">
        <v>172.12121212121201</v>
      </c>
      <c r="AS15" s="312">
        <v>2374</v>
      </c>
      <c r="AT15" s="137">
        <v>9.0746113474689319E-3</v>
      </c>
      <c r="AU15" s="302">
        <v>236.969696969697</v>
      </c>
      <c r="AV15" s="312">
        <v>2283</v>
      </c>
      <c r="AW15" s="137">
        <v>8.4124960387940255E-3</v>
      </c>
      <c r="AX15" s="302">
        <v>274.54544099999998</v>
      </c>
      <c r="AY15" s="303">
        <v>0.33274956217162871</v>
      </c>
      <c r="AZ15" s="311">
        <v>5127</v>
      </c>
      <c r="BA15" s="137">
        <v>7.7139388030530772E-3</v>
      </c>
      <c r="BB15" s="312">
        <v>303.636363636363</v>
      </c>
      <c r="BC15" s="312">
        <v>5806</v>
      </c>
      <c r="BD15" s="137">
        <v>8.2818629199058556E-3</v>
      </c>
      <c r="BE15" s="302">
        <v>302.42424242424198</v>
      </c>
      <c r="BF15" s="312">
        <v>6062</v>
      </c>
      <c r="BG15" s="137">
        <v>8.1631773639481656E-3</v>
      </c>
      <c r="BH15" s="302">
        <v>292.121216</v>
      </c>
      <c r="BI15" s="303">
        <v>0.18236785644626488</v>
      </c>
      <c r="BJ15" s="311">
        <v>3704</v>
      </c>
      <c r="BK15" s="137">
        <v>7.3322577771619173E-3</v>
      </c>
      <c r="BL15" s="312">
        <v>282.42424242424198</v>
      </c>
      <c r="BM15" s="312">
        <v>3879</v>
      </c>
      <c r="BN15" s="137">
        <v>7.4197485051473427E-3</v>
      </c>
      <c r="BO15" s="302">
        <v>256.969696969697</v>
      </c>
      <c r="BP15" s="312">
        <v>4071</v>
      </c>
      <c r="BQ15" s="137">
        <v>7.4945599546386741E-3</v>
      </c>
      <c r="BR15" s="302">
        <v>307.878784</v>
      </c>
      <c r="BS15" s="303">
        <v>9.908207343412527E-2</v>
      </c>
      <c r="BT15" s="311">
        <v>3573</v>
      </c>
      <c r="BU15" s="137">
        <v>8.5827734392828238E-3</v>
      </c>
      <c r="BV15" s="312">
        <v>286.666666666666</v>
      </c>
      <c r="BW15" s="312">
        <v>3540</v>
      </c>
      <c r="BX15" s="137">
        <v>7.8473447600131228E-3</v>
      </c>
      <c r="BY15" s="302">
        <v>241.21212121212099</v>
      </c>
      <c r="BZ15" s="312">
        <v>3489</v>
      </c>
      <c r="CA15" s="137">
        <v>7.5536157333437257E-3</v>
      </c>
      <c r="CB15" s="302">
        <v>303.63635299999999</v>
      </c>
      <c r="CC15" s="303">
        <v>-2.3509655751469353E-2</v>
      </c>
      <c r="CD15" s="311">
        <v>30838</v>
      </c>
      <c r="CE15" s="137">
        <v>8.1333856252866592E-3</v>
      </c>
      <c r="CF15" s="312">
        <v>796.3</v>
      </c>
      <c r="CG15" s="312">
        <v>35266</v>
      </c>
      <c r="CH15" s="137">
        <v>8.7141587412036189E-3</v>
      </c>
      <c r="CI15" s="302">
        <v>829.51</v>
      </c>
      <c r="CJ15" s="312">
        <v>33753</v>
      </c>
      <c r="CK15" s="137">
        <v>8.0414774704975489E-3</v>
      </c>
      <c r="CL15" s="302">
        <v>851.22</v>
      </c>
      <c r="CM15" s="313">
        <v>9.4526233867306575E-2</v>
      </c>
    </row>
    <row r="16" spans="1:91" ht="14.4" x14ac:dyDescent="0.3">
      <c r="A16" s="99" t="s">
        <v>339</v>
      </c>
      <c r="B16" s="311">
        <v>21952</v>
      </c>
      <c r="C16" s="137">
        <v>2.4644400785854618E-2</v>
      </c>
      <c r="D16" s="312">
        <v>509.69696969696901</v>
      </c>
      <c r="E16" s="312">
        <v>23594</v>
      </c>
      <c r="F16" s="137">
        <v>2.4866047527306912E-2</v>
      </c>
      <c r="G16" s="302">
        <v>487.87878787878799</v>
      </c>
      <c r="H16" s="312">
        <v>21381</v>
      </c>
      <c r="I16" s="137">
        <v>2.1717159918376552E-2</v>
      </c>
      <c r="J16" s="302">
        <v>478.18182400000001</v>
      </c>
      <c r="K16" s="313">
        <v>-2.6011297376093295E-2</v>
      </c>
      <c r="L16" s="312">
        <v>19137</v>
      </c>
      <c r="M16" s="137">
        <v>2.4504675697513165E-2</v>
      </c>
      <c r="N16" s="312">
        <v>467.27272727272702</v>
      </c>
      <c r="O16" s="312">
        <v>20639</v>
      </c>
      <c r="P16" s="137">
        <v>2.4062350623156471E-2</v>
      </c>
      <c r="Q16" s="302">
        <v>440</v>
      </c>
      <c r="R16" s="312">
        <v>21173</v>
      </c>
      <c r="S16" s="137">
        <v>2.3853111787310411E-2</v>
      </c>
      <c r="T16" s="302">
        <v>462.42425500000002</v>
      </c>
      <c r="U16" s="313">
        <v>0.10639076135235408</v>
      </c>
      <c r="V16" s="312">
        <v>5774</v>
      </c>
      <c r="W16" s="137">
        <v>3.9360309756230574E-2</v>
      </c>
      <c r="X16" s="312">
        <v>205.45454545454501</v>
      </c>
      <c r="Y16" s="312">
        <v>4555</v>
      </c>
      <c r="Z16" s="137">
        <v>3.0087852566219698E-2</v>
      </c>
      <c r="AA16" s="302">
        <v>264.84848484848402</v>
      </c>
      <c r="AB16" s="312">
        <v>4417</v>
      </c>
      <c r="AC16" s="137">
        <v>2.9311637722226277E-2</v>
      </c>
      <c r="AD16" s="302">
        <v>250.909088</v>
      </c>
      <c r="AE16" s="313">
        <v>-0.23501905091790787</v>
      </c>
      <c r="AF16" s="312">
        <v>2597</v>
      </c>
      <c r="AG16" s="137">
        <v>1.7935826070141027E-2</v>
      </c>
      <c r="AH16" s="312">
        <v>184.24242424242399</v>
      </c>
      <c r="AI16" s="312">
        <v>3485</v>
      </c>
      <c r="AJ16" s="137">
        <v>2.2859654186235669E-2</v>
      </c>
      <c r="AK16" s="302">
        <v>204.84848484848399</v>
      </c>
      <c r="AL16" s="312">
        <v>2765</v>
      </c>
      <c r="AM16" s="137">
        <v>1.7789015202691834E-2</v>
      </c>
      <c r="AN16" s="302">
        <v>196.96969999999999</v>
      </c>
      <c r="AO16" s="313">
        <v>6.4690026954177901E-2</v>
      </c>
      <c r="AP16" s="312">
        <v>5772</v>
      </c>
      <c r="AQ16" s="137">
        <v>2.382810081119574E-2</v>
      </c>
      <c r="AR16" s="312">
        <v>228.48484848484799</v>
      </c>
      <c r="AS16" s="312">
        <v>5890</v>
      </c>
      <c r="AT16" s="137">
        <v>2.2514515937907334E-2</v>
      </c>
      <c r="AU16" s="302">
        <v>269.69696969696901</v>
      </c>
      <c r="AV16" s="312">
        <v>5879</v>
      </c>
      <c r="AW16" s="137">
        <v>2.1663190631655747E-2</v>
      </c>
      <c r="AX16" s="302">
        <v>367.27273600000001</v>
      </c>
      <c r="AY16" s="303">
        <v>1.8537768537768538E-2</v>
      </c>
      <c r="AZ16" s="311">
        <v>14439</v>
      </c>
      <c r="BA16" s="137">
        <v>2.1724509923402257E-2</v>
      </c>
      <c r="BB16" s="312">
        <v>342.42424242424198</v>
      </c>
      <c r="BC16" s="312">
        <v>15421</v>
      </c>
      <c r="BD16" s="137">
        <v>2.199700449326011E-2</v>
      </c>
      <c r="BE16" s="302">
        <v>399.39393939393898</v>
      </c>
      <c r="BF16" s="312">
        <v>14749</v>
      </c>
      <c r="BG16" s="137">
        <v>1.9861217905125617E-2</v>
      </c>
      <c r="BH16" s="302">
        <v>312.121216</v>
      </c>
      <c r="BI16" s="303">
        <v>2.146963086086294E-2</v>
      </c>
      <c r="BJ16" s="311">
        <v>11098</v>
      </c>
      <c r="BK16" s="137">
        <v>2.1969059614185465E-2</v>
      </c>
      <c r="BL16" s="312">
        <v>324.24242424242402</v>
      </c>
      <c r="BM16" s="312">
        <v>10988</v>
      </c>
      <c r="BN16" s="137">
        <v>2.1017838766320959E-2</v>
      </c>
      <c r="BO16" s="302">
        <v>326.666666666666</v>
      </c>
      <c r="BP16" s="312">
        <v>10838</v>
      </c>
      <c r="BQ16" s="137">
        <v>1.995235588021959E-2</v>
      </c>
      <c r="BR16" s="302">
        <v>407.878784</v>
      </c>
      <c r="BS16" s="303">
        <v>-2.3427644620652371E-2</v>
      </c>
      <c r="BT16" s="311">
        <v>9110</v>
      </c>
      <c r="BU16" s="137">
        <v>2.1883309832596284E-2</v>
      </c>
      <c r="BV16" s="312">
        <v>298.18181818181802</v>
      </c>
      <c r="BW16" s="312">
        <v>10224</v>
      </c>
      <c r="BX16" s="137">
        <v>2.2664195713665021E-2</v>
      </c>
      <c r="BY16" s="302">
        <v>378.18181818181802</v>
      </c>
      <c r="BZ16" s="312">
        <v>9836</v>
      </c>
      <c r="CA16" s="137">
        <v>2.129474472719085E-2</v>
      </c>
      <c r="CB16" s="302">
        <v>352.121216</v>
      </c>
      <c r="CC16" s="303">
        <v>7.9692645444566404E-2</v>
      </c>
      <c r="CD16" s="311">
        <v>89879</v>
      </c>
      <c r="CE16" s="137">
        <v>2.3705187321328865E-2</v>
      </c>
      <c r="CF16" s="312">
        <v>956.96</v>
      </c>
      <c r="CG16" s="312">
        <v>94796</v>
      </c>
      <c r="CH16" s="137">
        <v>2.3423903817590266E-2</v>
      </c>
      <c r="CI16" s="302">
        <v>1011.33</v>
      </c>
      <c r="CJ16" s="312">
        <v>91038</v>
      </c>
      <c r="CK16" s="137">
        <v>2.1689332087789406E-2</v>
      </c>
      <c r="CL16" s="302">
        <v>1031.71</v>
      </c>
      <c r="CM16" s="313">
        <v>1.2895114542885435E-2</v>
      </c>
    </row>
    <row r="17" spans="1:91" ht="14.4" x14ac:dyDescent="0.3">
      <c r="A17" s="99" t="s">
        <v>340</v>
      </c>
      <c r="B17" s="311">
        <v>37953</v>
      </c>
      <c r="C17" s="137">
        <v>4.2607914678641591E-2</v>
      </c>
      <c r="D17" s="312">
        <v>18.181818181818102</v>
      </c>
      <c r="E17" s="312">
        <v>37202</v>
      </c>
      <c r="F17" s="137">
        <v>3.9207709591882335E-2</v>
      </c>
      <c r="G17" s="302">
        <v>23.636363636363601</v>
      </c>
      <c r="H17" s="312">
        <v>40691</v>
      </c>
      <c r="I17" s="137">
        <v>4.133075881570835E-2</v>
      </c>
      <c r="J17" s="302">
        <v>27.272728000000001</v>
      </c>
      <c r="K17" s="313">
        <v>7.2141859668537395E-2</v>
      </c>
      <c r="L17" s="312">
        <v>32714</v>
      </c>
      <c r="M17" s="137">
        <v>4.1889844843415673E-2</v>
      </c>
      <c r="N17" s="312">
        <v>51.515151515151501</v>
      </c>
      <c r="O17" s="312">
        <v>35912</v>
      </c>
      <c r="P17" s="137">
        <v>4.1868653305818848E-2</v>
      </c>
      <c r="Q17" s="302">
        <v>23.030303030302999</v>
      </c>
      <c r="R17" s="312">
        <v>38928</v>
      </c>
      <c r="S17" s="137">
        <v>4.3855567735154193E-2</v>
      </c>
      <c r="T17" s="302">
        <v>21.818182</v>
      </c>
      <c r="U17" s="313">
        <v>0.18994925719875283</v>
      </c>
      <c r="V17" s="312">
        <v>8910</v>
      </c>
      <c r="W17" s="137">
        <v>6.07378524295141E-2</v>
      </c>
      <c r="X17" s="312">
        <v>30.909090909090899</v>
      </c>
      <c r="Y17" s="312">
        <v>7860</v>
      </c>
      <c r="Z17" s="137">
        <v>5.1918884999009179E-2</v>
      </c>
      <c r="AA17" s="302">
        <v>99.393939393939405</v>
      </c>
      <c r="AB17" s="312">
        <v>7942</v>
      </c>
      <c r="AC17" s="137">
        <v>5.2703877471116392E-2</v>
      </c>
      <c r="AD17" s="302">
        <v>32.121212</v>
      </c>
      <c r="AE17" s="313">
        <v>-0.10864197530864197</v>
      </c>
      <c r="AF17" s="312">
        <v>4941</v>
      </c>
      <c r="AG17" s="137">
        <v>3.4124342168874403E-2</v>
      </c>
      <c r="AH17" s="312">
        <v>85.454545454545396</v>
      </c>
      <c r="AI17" s="312">
        <v>4912</v>
      </c>
      <c r="AJ17" s="137">
        <v>3.2219977435520686E-2</v>
      </c>
      <c r="AK17" s="302">
        <v>76.969696969696898</v>
      </c>
      <c r="AL17" s="312">
        <v>5265</v>
      </c>
      <c r="AM17" s="137">
        <v>3.3873115747621162E-2</v>
      </c>
      <c r="AN17" s="302">
        <v>58.787880000000001</v>
      </c>
      <c r="AO17" s="313">
        <v>6.5573770491803282E-2</v>
      </c>
      <c r="AP17" s="312">
        <v>9038</v>
      </c>
      <c r="AQ17" s="137">
        <v>3.7310875802423267E-2</v>
      </c>
      <c r="AR17" s="312">
        <v>83.636363636363598</v>
      </c>
      <c r="AS17" s="312">
        <v>9787</v>
      </c>
      <c r="AT17" s="137">
        <v>3.7410792442156039E-2</v>
      </c>
      <c r="AU17" s="302">
        <v>53.3333333333333</v>
      </c>
      <c r="AV17" s="312">
        <v>10808</v>
      </c>
      <c r="AW17" s="137">
        <v>3.982578063394035E-2</v>
      </c>
      <c r="AX17" s="302">
        <v>104.848488</v>
      </c>
      <c r="AY17" s="303">
        <v>0.19583978756362028</v>
      </c>
      <c r="AZ17" s="311">
        <v>23631</v>
      </c>
      <c r="BA17" s="137">
        <v>3.5554532446839725E-2</v>
      </c>
      <c r="BB17" s="312">
        <v>38.181818181818102</v>
      </c>
      <c r="BC17" s="312">
        <v>24083</v>
      </c>
      <c r="BD17" s="137">
        <v>3.4352756579416589E-2</v>
      </c>
      <c r="BE17" s="302">
        <v>33.3333333333333</v>
      </c>
      <c r="BF17" s="312">
        <v>27498</v>
      </c>
      <c r="BG17" s="137">
        <v>3.7029206722838451E-2</v>
      </c>
      <c r="BH17" s="302">
        <v>38.181820000000002</v>
      </c>
      <c r="BI17" s="303">
        <v>0.16364098006855402</v>
      </c>
      <c r="BJ17" s="311">
        <v>18616</v>
      </c>
      <c r="BK17" s="137">
        <v>3.6851325804440137E-2</v>
      </c>
      <c r="BL17" s="312">
        <v>110.30303030303</v>
      </c>
      <c r="BM17" s="312">
        <v>18703</v>
      </c>
      <c r="BN17" s="137">
        <v>3.577508540648898E-2</v>
      </c>
      <c r="BO17" s="302">
        <v>93.939393939393895</v>
      </c>
      <c r="BP17" s="312">
        <v>20519</v>
      </c>
      <c r="BQ17" s="137">
        <v>3.7774717688339711E-2</v>
      </c>
      <c r="BR17" s="302">
        <v>0</v>
      </c>
      <c r="BS17" s="303">
        <v>0.10222389342501075</v>
      </c>
      <c r="BT17" s="311">
        <v>16172</v>
      </c>
      <c r="BU17" s="137">
        <v>3.8847078662211536E-2</v>
      </c>
      <c r="BV17" s="312">
        <v>90.303030303030297</v>
      </c>
      <c r="BW17" s="312">
        <v>16340</v>
      </c>
      <c r="BX17" s="137">
        <v>3.6221924683224417E-2</v>
      </c>
      <c r="BY17" s="302">
        <v>26.060606060605998</v>
      </c>
      <c r="BZ17" s="312">
        <v>17242</v>
      </c>
      <c r="CA17" s="137">
        <v>3.7328587696850817E-2</v>
      </c>
      <c r="CB17" s="302">
        <v>12.121212</v>
      </c>
      <c r="CC17" s="303">
        <v>6.6163739797180307E-2</v>
      </c>
      <c r="CD17" s="311">
        <v>151975</v>
      </c>
      <c r="CE17" s="137">
        <v>4.0082731707728775E-2</v>
      </c>
      <c r="CF17" s="312">
        <v>198.95</v>
      </c>
      <c r="CG17" s="312">
        <v>154799</v>
      </c>
      <c r="CH17" s="137">
        <v>3.8250526257006152E-2</v>
      </c>
      <c r="CI17" s="302">
        <v>172.79</v>
      </c>
      <c r="CJ17" s="312">
        <v>168893</v>
      </c>
      <c r="CK17" s="137">
        <v>4.0237882689679212E-2</v>
      </c>
      <c r="CL17" s="302">
        <v>134.02000000000001</v>
      </c>
      <c r="CM17" s="313">
        <v>0.11132094094423425</v>
      </c>
    </row>
    <row r="18" spans="1:91" ht="14.4" x14ac:dyDescent="0.3">
      <c r="A18" s="99" t="s">
        <v>341</v>
      </c>
      <c r="B18" s="311">
        <v>31649</v>
      </c>
      <c r="C18" s="137">
        <v>3.5530732528767893E-2</v>
      </c>
      <c r="D18" s="312">
        <v>20</v>
      </c>
      <c r="E18" s="312">
        <v>33383</v>
      </c>
      <c r="F18" s="137">
        <v>3.5182811926934246E-2</v>
      </c>
      <c r="G18" s="302">
        <v>17.5757575757575</v>
      </c>
      <c r="H18" s="312">
        <v>36453</v>
      </c>
      <c r="I18" s="137">
        <v>3.7026127426433769E-2</v>
      </c>
      <c r="J18" s="302">
        <v>32.121212</v>
      </c>
      <c r="K18" s="313">
        <v>0.15178994596985687</v>
      </c>
      <c r="L18" s="312">
        <v>29468</v>
      </c>
      <c r="M18" s="137">
        <v>3.7733384723536496E-2</v>
      </c>
      <c r="N18" s="312">
        <v>16.363636363636299</v>
      </c>
      <c r="O18" s="312">
        <v>32820</v>
      </c>
      <c r="P18" s="137">
        <v>3.8263789304326536E-2</v>
      </c>
      <c r="Q18" s="302">
        <v>33.3333333333333</v>
      </c>
      <c r="R18" s="312">
        <v>35258</v>
      </c>
      <c r="S18" s="137">
        <v>3.9721013337599323E-2</v>
      </c>
      <c r="T18" s="302">
        <v>32.121212</v>
      </c>
      <c r="U18" s="313">
        <v>0.19648432197638116</v>
      </c>
      <c r="V18" s="312">
        <v>7730</v>
      </c>
      <c r="W18" s="137">
        <v>5.269400665321481E-2</v>
      </c>
      <c r="X18" s="312">
        <v>116.363636363636</v>
      </c>
      <c r="Y18" s="312">
        <v>7258</v>
      </c>
      <c r="Z18" s="137">
        <v>4.7942400422749193E-2</v>
      </c>
      <c r="AA18" s="302">
        <v>23.636363636363601</v>
      </c>
      <c r="AB18" s="312">
        <v>7165</v>
      </c>
      <c r="AC18" s="137">
        <v>4.7547630581786571E-2</v>
      </c>
      <c r="AD18" s="302">
        <v>18.787877999999999</v>
      </c>
      <c r="AE18" s="313">
        <v>-7.3091849935316949E-2</v>
      </c>
      <c r="AF18" s="312">
        <v>4411</v>
      </c>
      <c r="AG18" s="137">
        <v>3.046396950149868E-2</v>
      </c>
      <c r="AH18" s="312">
        <v>63.030303030303003</v>
      </c>
      <c r="AI18" s="312">
        <v>4807</v>
      </c>
      <c r="AJ18" s="137">
        <v>3.153123606118647E-2</v>
      </c>
      <c r="AK18" s="302">
        <v>81.818181818181799</v>
      </c>
      <c r="AL18" s="312">
        <v>4776</v>
      </c>
      <c r="AM18" s="137">
        <v>3.0727065681032985E-2</v>
      </c>
      <c r="AN18" s="302">
        <v>51.515152</v>
      </c>
      <c r="AO18" s="313">
        <v>8.2747676263885739E-2</v>
      </c>
      <c r="AP18" s="312">
        <v>8060</v>
      </c>
      <c r="AQ18" s="137">
        <v>3.3273474105723781E-2</v>
      </c>
      <c r="AR18" s="312">
        <v>27.272727272727199</v>
      </c>
      <c r="AS18" s="312">
        <v>9057</v>
      </c>
      <c r="AT18" s="137">
        <v>3.4620368565301651E-2</v>
      </c>
      <c r="AU18" s="302">
        <v>35.151515151515099</v>
      </c>
      <c r="AV18" s="312">
        <v>9841</v>
      </c>
      <c r="AW18" s="137">
        <v>3.6262537677517304E-2</v>
      </c>
      <c r="AX18" s="302">
        <v>55.757576</v>
      </c>
      <c r="AY18" s="303">
        <v>0.22096774193548388</v>
      </c>
      <c r="AZ18" s="311">
        <v>21948</v>
      </c>
      <c r="BA18" s="137">
        <v>3.30223383751529E-2</v>
      </c>
      <c r="BB18" s="312">
        <v>38.787878787878697</v>
      </c>
      <c r="BC18" s="312">
        <v>23229</v>
      </c>
      <c r="BD18" s="137">
        <v>3.3134583838527923E-2</v>
      </c>
      <c r="BE18" s="302">
        <v>55.757575757575701</v>
      </c>
      <c r="BF18" s="312">
        <v>25487</v>
      </c>
      <c r="BG18" s="137">
        <v>3.4321164875444884E-2</v>
      </c>
      <c r="BH18" s="302">
        <v>0</v>
      </c>
      <c r="BI18" s="303">
        <v>0.16124476034262802</v>
      </c>
      <c r="BJ18" s="311">
        <v>16291</v>
      </c>
      <c r="BK18" s="137">
        <v>3.2248869181356589E-2</v>
      </c>
      <c r="BL18" s="312">
        <v>100</v>
      </c>
      <c r="BM18" s="312">
        <v>17509</v>
      </c>
      <c r="BN18" s="137">
        <v>3.3491203035995058E-2</v>
      </c>
      <c r="BO18" s="302">
        <v>39.393939393939398</v>
      </c>
      <c r="BP18" s="312">
        <v>19380</v>
      </c>
      <c r="BQ18" s="137">
        <v>3.5677860948390448E-2</v>
      </c>
      <c r="BR18" s="302">
        <v>88.484849999999994</v>
      </c>
      <c r="BS18" s="303">
        <v>0.18961389724387698</v>
      </c>
      <c r="BT18" s="311">
        <v>14231</v>
      </c>
      <c r="BU18" s="137">
        <v>3.4184564459679219E-2</v>
      </c>
      <c r="BV18" s="312">
        <v>84.848484848484802</v>
      </c>
      <c r="BW18" s="312">
        <v>15826</v>
      </c>
      <c r="BX18" s="137">
        <v>3.5082507958182962E-2</v>
      </c>
      <c r="BY18" s="302">
        <v>26.6666666666666</v>
      </c>
      <c r="BZ18" s="312">
        <v>16005</v>
      </c>
      <c r="CA18" s="137">
        <v>3.4650507254848473E-2</v>
      </c>
      <c r="CB18" s="302">
        <v>8.4848479999999995</v>
      </c>
      <c r="CC18" s="303">
        <v>0.1246574379874921</v>
      </c>
      <c r="CD18" s="311">
        <v>133788</v>
      </c>
      <c r="CE18" s="137">
        <v>3.5285991180875914E-2</v>
      </c>
      <c r="CF18" s="312">
        <v>193.15</v>
      </c>
      <c r="CG18" s="312">
        <v>143889</v>
      </c>
      <c r="CH18" s="137">
        <v>3.5554686868741782E-2</v>
      </c>
      <c r="CI18" s="302">
        <v>122.12</v>
      </c>
      <c r="CJ18" s="312">
        <v>154365</v>
      </c>
      <c r="CK18" s="137">
        <v>3.6776661918447369E-2</v>
      </c>
      <c r="CL18" s="302">
        <v>125.72</v>
      </c>
      <c r="CM18" s="313">
        <v>0.15380303166203246</v>
      </c>
    </row>
    <row r="19" spans="1:91" ht="14.4" x14ac:dyDescent="0.3">
      <c r="A19" s="99" t="s">
        <v>342</v>
      </c>
      <c r="B19" s="311">
        <v>29671</v>
      </c>
      <c r="C19" s="137">
        <v>3.3310131911310693E-2</v>
      </c>
      <c r="D19" s="312">
        <v>560.60606060606005</v>
      </c>
      <c r="E19" s="312">
        <v>29890</v>
      </c>
      <c r="F19" s="137">
        <v>3.1501490234432633E-2</v>
      </c>
      <c r="G19" s="302">
        <v>476.969696969697</v>
      </c>
      <c r="H19" s="312">
        <v>33755</v>
      </c>
      <c r="I19" s="137">
        <v>3.4285708481586477E-2</v>
      </c>
      <c r="J19" s="302">
        <v>620</v>
      </c>
      <c r="K19" s="313">
        <v>0.13764281621785582</v>
      </c>
      <c r="L19" s="312">
        <v>28198</v>
      </c>
      <c r="M19" s="137">
        <v>3.6107166500416801E-2</v>
      </c>
      <c r="N19" s="312">
        <v>537.57575757575705</v>
      </c>
      <c r="O19" s="312">
        <v>29299</v>
      </c>
      <c r="P19" s="137">
        <v>3.4158767910647876E-2</v>
      </c>
      <c r="Q19" s="302">
        <v>473.93939393939399</v>
      </c>
      <c r="R19" s="312">
        <v>31019</v>
      </c>
      <c r="S19" s="137">
        <v>3.4945434021186494E-2</v>
      </c>
      <c r="T19" s="302">
        <v>650.30304000000001</v>
      </c>
      <c r="U19" s="313">
        <v>0.10004255620966027</v>
      </c>
      <c r="V19" s="312">
        <v>8240</v>
      </c>
      <c r="W19" s="137">
        <v>5.6170584065005177E-2</v>
      </c>
      <c r="X19" s="312">
        <v>283.636363636363</v>
      </c>
      <c r="Y19" s="312">
        <v>7021</v>
      </c>
      <c r="Z19" s="137">
        <v>4.6376907325450821E-2</v>
      </c>
      <c r="AA19" s="302">
        <v>207.87878787878699</v>
      </c>
      <c r="AB19" s="312">
        <v>6808</v>
      </c>
      <c r="AC19" s="137">
        <v>4.5178544173175572E-2</v>
      </c>
      <c r="AD19" s="302">
        <v>252.121216</v>
      </c>
      <c r="AE19" s="313">
        <v>-0.17378640776699028</v>
      </c>
      <c r="AF19" s="312">
        <v>4479</v>
      </c>
      <c r="AG19" s="137">
        <v>3.0933602221086508E-2</v>
      </c>
      <c r="AH19" s="312">
        <v>241.21212121212099</v>
      </c>
      <c r="AI19" s="312">
        <v>4376</v>
      </c>
      <c r="AJ19" s="137">
        <v>2.8704116705586022E-2</v>
      </c>
      <c r="AK19" s="302">
        <v>209.09090909090901</v>
      </c>
      <c r="AL19" s="312">
        <v>4400</v>
      </c>
      <c r="AM19" s="137">
        <v>2.8308016959075616E-2</v>
      </c>
      <c r="AN19" s="302">
        <v>209.69697600000001</v>
      </c>
      <c r="AO19" s="313">
        <v>-1.7637865594998883E-2</v>
      </c>
      <c r="AP19" s="312">
        <v>8103</v>
      </c>
      <c r="AQ19" s="137">
        <v>3.3450987677255559E-2</v>
      </c>
      <c r="AR19" s="312">
        <v>296.969696969697</v>
      </c>
      <c r="AS19" s="312">
        <v>7927</v>
      </c>
      <c r="AT19" s="137">
        <v>3.0300945303869516E-2</v>
      </c>
      <c r="AU19" s="302">
        <v>286.06060606060601</v>
      </c>
      <c r="AV19" s="312">
        <v>8287</v>
      </c>
      <c r="AW19" s="137">
        <v>3.053629201641966E-2</v>
      </c>
      <c r="AX19" s="302">
        <v>339.39395100000002</v>
      </c>
      <c r="AY19" s="303">
        <v>2.2707639145995311E-2</v>
      </c>
      <c r="AZ19" s="311">
        <v>22930</v>
      </c>
      <c r="BA19" s="137">
        <v>3.4499827726547111E-2</v>
      </c>
      <c r="BB19" s="312">
        <v>469.09090909090901</v>
      </c>
      <c r="BC19" s="312">
        <v>22038</v>
      </c>
      <c r="BD19" s="137">
        <v>3.1435703587475931E-2</v>
      </c>
      <c r="BE19" s="302">
        <v>463.030303030303</v>
      </c>
      <c r="BF19" s="312">
        <v>24713</v>
      </c>
      <c r="BG19" s="137">
        <v>3.327888521861614E-2</v>
      </c>
      <c r="BH19" s="302">
        <v>476.36364700000001</v>
      </c>
      <c r="BI19" s="303">
        <v>7.7758395115569118E-2</v>
      </c>
      <c r="BJ19" s="311">
        <v>17391</v>
      </c>
      <c r="BK19" s="137">
        <v>3.4426375540664932E-2</v>
      </c>
      <c r="BL19" s="312">
        <v>498.18181818181802</v>
      </c>
      <c r="BM19" s="312">
        <v>16403</v>
      </c>
      <c r="BN19" s="137">
        <v>3.1375647004365008E-2</v>
      </c>
      <c r="BO19" s="302">
        <v>445.45454545454498</v>
      </c>
      <c r="BP19" s="312">
        <v>17131</v>
      </c>
      <c r="BQ19" s="137">
        <v>3.1537535392511702E-2</v>
      </c>
      <c r="BR19" s="302">
        <v>472.72726399999999</v>
      </c>
      <c r="BS19" s="303">
        <v>-1.4950261629578517E-2</v>
      </c>
      <c r="BT19" s="311">
        <v>14146</v>
      </c>
      <c r="BU19" s="137">
        <v>3.3980384291098467E-2</v>
      </c>
      <c r="BV19" s="312">
        <v>349.09090909090901</v>
      </c>
      <c r="BW19" s="312">
        <v>13774</v>
      </c>
      <c r="BX19" s="137">
        <v>3.0533708114243153E-2</v>
      </c>
      <c r="BY19" s="302">
        <v>381.21212121212102</v>
      </c>
      <c r="BZ19" s="312">
        <v>15387</v>
      </c>
      <c r="CA19" s="137">
        <v>3.3312549523920869E-2</v>
      </c>
      <c r="CB19" s="302">
        <v>466.66665599999999</v>
      </c>
      <c r="CC19" s="303">
        <v>8.7727979640887882E-2</v>
      </c>
      <c r="CD19" s="311">
        <v>133158</v>
      </c>
      <c r="CE19" s="137">
        <v>3.5119831477136029E-2</v>
      </c>
      <c r="CF19" s="312">
        <v>1190.5899999999999</v>
      </c>
      <c r="CG19" s="312">
        <v>130728</v>
      </c>
      <c r="CH19" s="137">
        <v>3.2302629839507366E-2</v>
      </c>
      <c r="CI19" s="302">
        <v>1084.52</v>
      </c>
      <c r="CJ19" s="312">
        <v>141500</v>
      </c>
      <c r="CK19" s="137">
        <v>3.3711642285882824E-2</v>
      </c>
      <c r="CL19" s="302">
        <v>1302.1199999999999</v>
      </c>
      <c r="CM19" s="313">
        <v>6.2647381306417935E-2</v>
      </c>
    </row>
    <row r="20" spans="1:91" ht="14.4" x14ac:dyDescent="0.3">
      <c r="A20" s="99" t="s">
        <v>343</v>
      </c>
      <c r="B20" s="311">
        <v>29788</v>
      </c>
      <c r="C20" s="137">
        <v>3.3441481897277574E-2</v>
      </c>
      <c r="D20" s="312">
        <v>563.63636363636294</v>
      </c>
      <c r="E20" s="312">
        <v>28306</v>
      </c>
      <c r="F20" s="137">
        <v>2.9832090417392113E-2</v>
      </c>
      <c r="G20" s="302">
        <v>475.15151515151501</v>
      </c>
      <c r="H20" s="312">
        <v>28325</v>
      </c>
      <c r="I20" s="137">
        <v>2.8770336031430511E-2</v>
      </c>
      <c r="J20" s="302">
        <v>630.90909999999997</v>
      </c>
      <c r="K20" s="313">
        <v>-4.9113737075332349E-2</v>
      </c>
      <c r="L20" s="312">
        <v>29304</v>
      </c>
      <c r="M20" s="137">
        <v>3.7523384889999782E-2</v>
      </c>
      <c r="N20" s="312">
        <v>518.78787878787796</v>
      </c>
      <c r="O20" s="312">
        <v>27761</v>
      </c>
      <c r="P20" s="137">
        <v>3.2365662854278152E-2</v>
      </c>
      <c r="Q20" s="302">
        <v>474.54545454545399</v>
      </c>
      <c r="R20" s="312">
        <v>28167</v>
      </c>
      <c r="S20" s="137">
        <v>3.1732423355838681E-2</v>
      </c>
      <c r="T20" s="302">
        <v>648.48486300000002</v>
      </c>
      <c r="U20" s="313">
        <v>-3.8800163800163802E-2</v>
      </c>
      <c r="V20" s="312">
        <v>7021</v>
      </c>
      <c r="W20" s="137">
        <v>4.7860882368980749E-2</v>
      </c>
      <c r="X20" s="312">
        <v>289.09090909090901</v>
      </c>
      <c r="Y20" s="312">
        <v>6002</v>
      </c>
      <c r="Z20" s="137">
        <v>3.9645947552678515E-2</v>
      </c>
      <c r="AA20" s="302">
        <v>208.48484848484799</v>
      </c>
      <c r="AB20" s="312">
        <v>5585</v>
      </c>
      <c r="AC20" s="137">
        <v>3.7062598297177667E-2</v>
      </c>
      <c r="AD20" s="302">
        <v>254.545456</v>
      </c>
      <c r="AE20" s="313">
        <v>-0.20452926933485258</v>
      </c>
      <c r="AF20" s="312">
        <v>4282</v>
      </c>
      <c r="AG20" s="137">
        <v>2.9573048606986476E-2</v>
      </c>
      <c r="AH20" s="312">
        <v>230.30303030303</v>
      </c>
      <c r="AI20" s="312">
        <v>4408</v>
      </c>
      <c r="AJ20" s="137">
        <v>2.891401883871645E-2</v>
      </c>
      <c r="AK20" s="302">
        <v>212.12121212121201</v>
      </c>
      <c r="AL20" s="312">
        <v>4518</v>
      </c>
      <c r="AM20" s="137">
        <v>2.9067186504796279E-2</v>
      </c>
      <c r="AN20" s="302">
        <v>212.72728000000001</v>
      </c>
      <c r="AO20" s="313">
        <v>5.5114432508173751E-2</v>
      </c>
      <c r="AP20" s="312">
        <v>8002</v>
      </c>
      <c r="AQ20" s="137">
        <v>3.3034037195285568E-2</v>
      </c>
      <c r="AR20" s="312">
        <v>288.48484848484799</v>
      </c>
      <c r="AS20" s="312">
        <v>8441</v>
      </c>
      <c r="AT20" s="137">
        <v>3.2265709513051924E-2</v>
      </c>
      <c r="AU20" s="302">
        <v>275.15151515151501</v>
      </c>
      <c r="AV20" s="312">
        <v>8456</v>
      </c>
      <c r="AW20" s="137">
        <v>3.1159030444170947E-2</v>
      </c>
      <c r="AX20" s="302">
        <v>332.121216</v>
      </c>
      <c r="AY20" s="303">
        <v>5.6735816045988506E-2</v>
      </c>
      <c r="AZ20" s="311">
        <v>24400</v>
      </c>
      <c r="BA20" s="137">
        <v>3.6711548038715638E-2</v>
      </c>
      <c r="BB20" s="312">
        <v>461.21212121212102</v>
      </c>
      <c r="BC20" s="312">
        <v>23187</v>
      </c>
      <c r="BD20" s="137">
        <v>3.3074673703730122E-2</v>
      </c>
      <c r="BE20" s="302">
        <v>473.33333333333297</v>
      </c>
      <c r="BF20" s="312">
        <v>23328</v>
      </c>
      <c r="BG20" s="137">
        <v>3.1413824075582783E-2</v>
      </c>
      <c r="BH20" s="302">
        <v>475.75756799999999</v>
      </c>
      <c r="BI20" s="303">
        <v>-4.3934426229508196E-2</v>
      </c>
      <c r="BJ20" s="311">
        <v>17416</v>
      </c>
      <c r="BK20" s="137">
        <v>3.4475864321558303E-2</v>
      </c>
      <c r="BL20" s="312">
        <v>505.45454545454498</v>
      </c>
      <c r="BM20" s="312">
        <v>16732</v>
      </c>
      <c r="BN20" s="137">
        <v>3.2004957975799261E-2</v>
      </c>
      <c r="BO20" s="302">
        <v>446.06060606060601</v>
      </c>
      <c r="BP20" s="312">
        <v>17228</v>
      </c>
      <c r="BQ20" s="137">
        <v>3.1716108793543377E-2</v>
      </c>
      <c r="BR20" s="302">
        <v>470.90910000000002</v>
      </c>
      <c r="BS20" s="303">
        <v>-1.0794671566375747E-2</v>
      </c>
      <c r="BT20" s="311">
        <v>12889</v>
      </c>
      <c r="BU20" s="137">
        <v>3.0960919915733642E-2</v>
      </c>
      <c r="BV20" s="312">
        <v>341.21212121212102</v>
      </c>
      <c r="BW20" s="312">
        <v>14272</v>
      </c>
      <c r="BX20" s="137">
        <v>3.1637656614380595E-2</v>
      </c>
      <c r="BY20" s="302">
        <v>378.18181818181802</v>
      </c>
      <c r="BZ20" s="312">
        <v>13853</v>
      </c>
      <c r="CA20" s="137">
        <v>2.99914699782203E-2</v>
      </c>
      <c r="CB20" s="302">
        <v>470.90910000000002</v>
      </c>
      <c r="CC20" s="303">
        <v>7.4792458685700988E-2</v>
      </c>
      <c r="CD20" s="311">
        <v>133102</v>
      </c>
      <c r="CE20" s="137">
        <v>3.5105061725692485E-2</v>
      </c>
      <c r="CF20" s="312">
        <v>1178.33</v>
      </c>
      <c r="CG20" s="312">
        <v>129109</v>
      </c>
      <c r="CH20" s="137">
        <v>3.1902578146601773E-2</v>
      </c>
      <c r="CI20" s="302">
        <v>1086.1199999999999</v>
      </c>
      <c r="CJ20" s="312">
        <v>129460</v>
      </c>
      <c r="CK20" s="137">
        <v>3.0843174631310182E-2</v>
      </c>
      <c r="CL20" s="302">
        <v>1305.3399999999999</v>
      </c>
      <c r="CM20" s="313">
        <v>-2.7362473892202973E-2</v>
      </c>
    </row>
    <row r="21" spans="1:91" ht="14.4" x14ac:dyDescent="0.3">
      <c r="A21" s="99" t="s">
        <v>344</v>
      </c>
      <c r="B21" s="311">
        <v>29063</v>
      </c>
      <c r="C21" s="137">
        <v>3.2627561044063988E-2</v>
      </c>
      <c r="D21" s="312">
        <v>24.848484848484802</v>
      </c>
      <c r="E21" s="312">
        <v>28670</v>
      </c>
      <c r="F21" s="137">
        <v>3.0215715122823141E-2</v>
      </c>
      <c r="G21" s="302">
        <v>26.6666666666666</v>
      </c>
      <c r="H21" s="312">
        <v>27909</v>
      </c>
      <c r="I21" s="137">
        <v>2.8347795526961841E-2</v>
      </c>
      <c r="J21" s="302">
        <v>18.181818</v>
      </c>
      <c r="K21" s="313">
        <v>-3.9706843753225751E-2</v>
      </c>
      <c r="L21" s="312">
        <v>27538</v>
      </c>
      <c r="M21" s="137">
        <v>3.5262045219110499E-2</v>
      </c>
      <c r="N21" s="312">
        <v>21.818181818181799</v>
      </c>
      <c r="O21" s="312">
        <v>27798</v>
      </c>
      <c r="P21" s="137">
        <v>3.2408799972019169E-2</v>
      </c>
      <c r="Q21" s="302">
        <v>23.030303030302999</v>
      </c>
      <c r="R21" s="312">
        <v>26201</v>
      </c>
      <c r="S21" s="137">
        <v>2.9517563970118552E-2</v>
      </c>
      <c r="T21" s="302">
        <v>12.727273</v>
      </c>
      <c r="U21" s="313">
        <v>-4.8551093035078798E-2</v>
      </c>
      <c r="V21" s="312">
        <v>5600</v>
      </c>
      <c r="W21" s="137">
        <v>3.8174183345149153E-2</v>
      </c>
      <c r="X21" s="312">
        <v>38.181818181818102</v>
      </c>
      <c r="Y21" s="312">
        <v>6235</v>
      </c>
      <c r="Z21" s="137">
        <v>4.1185018825549903E-2</v>
      </c>
      <c r="AA21" s="302">
        <v>32.121212121212103</v>
      </c>
      <c r="AB21" s="312">
        <v>5488</v>
      </c>
      <c r="AC21" s="137">
        <v>3.6418896948059276E-2</v>
      </c>
      <c r="AD21" s="302">
        <v>20.606059999999999</v>
      </c>
      <c r="AE21" s="313">
        <v>-0.02</v>
      </c>
      <c r="AF21" s="312">
        <v>4480</v>
      </c>
      <c r="AG21" s="137">
        <v>3.0940508584609859E-2</v>
      </c>
      <c r="AH21" s="312">
        <v>84.242424242424207</v>
      </c>
      <c r="AI21" s="312">
        <v>4396</v>
      </c>
      <c r="AJ21" s="137">
        <v>2.8835305538792537E-2</v>
      </c>
      <c r="AK21" s="302">
        <v>87.878787878787904</v>
      </c>
      <c r="AL21" s="312">
        <v>4288</v>
      </c>
      <c r="AM21" s="137">
        <v>2.758744925466278E-2</v>
      </c>
      <c r="AN21" s="302">
        <v>67.272729999999996</v>
      </c>
      <c r="AO21" s="313">
        <v>-4.2857142857142858E-2</v>
      </c>
      <c r="AP21" s="312">
        <v>7801</v>
      </c>
      <c r="AQ21" s="137">
        <v>3.2204264453939355E-2</v>
      </c>
      <c r="AR21" s="312">
        <v>35.757575757575701</v>
      </c>
      <c r="AS21" s="312">
        <v>8045</v>
      </c>
      <c r="AT21" s="137">
        <v>3.0752000122319951E-2</v>
      </c>
      <c r="AU21" s="302">
        <v>44.2424242424242</v>
      </c>
      <c r="AV21" s="312">
        <v>7747</v>
      </c>
      <c r="AW21" s="137">
        <v>2.8546476921829746E-2</v>
      </c>
      <c r="AX21" s="302">
        <v>34.5454559</v>
      </c>
      <c r="AY21" s="303">
        <v>-6.9221894628893731E-3</v>
      </c>
      <c r="AZ21" s="311">
        <v>23413</v>
      </c>
      <c r="BA21" s="137">
        <v>3.5226535829116772E-2</v>
      </c>
      <c r="BB21" s="312">
        <v>56.969696969696898</v>
      </c>
      <c r="BC21" s="312">
        <v>23268</v>
      </c>
      <c r="BD21" s="137">
        <v>3.3190214677983026E-2</v>
      </c>
      <c r="BE21" s="302">
        <v>19.393939393939299</v>
      </c>
      <c r="BF21" s="312">
        <v>23191</v>
      </c>
      <c r="BG21" s="137">
        <v>3.1229337883095006E-2</v>
      </c>
      <c r="BH21" s="302">
        <v>0</v>
      </c>
      <c r="BI21" s="303">
        <v>-9.4819117584248064E-3</v>
      </c>
      <c r="BJ21" s="311">
        <v>17758</v>
      </c>
      <c r="BK21" s="137">
        <v>3.5152870844179625E-2</v>
      </c>
      <c r="BL21" s="312">
        <v>41.212121212121197</v>
      </c>
      <c r="BM21" s="312">
        <v>16758</v>
      </c>
      <c r="BN21" s="137">
        <v>3.2054690757736315E-2</v>
      </c>
      <c r="BO21" s="302">
        <v>47.272727272727202</v>
      </c>
      <c r="BP21" s="312">
        <v>16262</v>
      </c>
      <c r="BQ21" s="137">
        <v>2.9937738634815553E-2</v>
      </c>
      <c r="BR21" s="302">
        <v>67.272729999999996</v>
      </c>
      <c r="BS21" s="303">
        <v>-8.4243721139767996E-2</v>
      </c>
      <c r="BT21" s="311">
        <v>13106</v>
      </c>
      <c r="BU21" s="137">
        <v>3.1482179875522161E-2</v>
      </c>
      <c r="BV21" s="312">
        <v>49.696969696969703</v>
      </c>
      <c r="BW21" s="312">
        <v>13252</v>
      </c>
      <c r="BX21" s="137">
        <v>2.937655727674969E-2</v>
      </c>
      <c r="BY21" s="302">
        <v>65.454545454545396</v>
      </c>
      <c r="BZ21" s="312">
        <v>13106</v>
      </c>
      <c r="CA21" s="137">
        <v>2.8374229808312657E-2</v>
      </c>
      <c r="CB21" s="302">
        <v>70.303030000000007</v>
      </c>
      <c r="CC21" s="303">
        <v>0</v>
      </c>
      <c r="CD21" s="311">
        <v>128759</v>
      </c>
      <c r="CE21" s="137">
        <v>3.3959614752133237E-2</v>
      </c>
      <c r="CF21" s="312">
        <v>134.01</v>
      </c>
      <c r="CG21" s="312">
        <v>128422</v>
      </c>
      <c r="CH21" s="137">
        <v>3.1732821807487419E-2</v>
      </c>
      <c r="CI21" s="302">
        <v>136.12</v>
      </c>
      <c r="CJ21" s="312">
        <v>124192</v>
      </c>
      <c r="CK21" s="137">
        <v>2.9588100910023746E-2</v>
      </c>
      <c r="CL21" s="302">
        <v>126.1</v>
      </c>
      <c r="CM21" s="313">
        <v>-3.5469365248254489E-2</v>
      </c>
    </row>
    <row r="22" spans="1:91" ht="14.4" x14ac:dyDescent="0.3">
      <c r="A22" s="99" t="s">
        <v>345</v>
      </c>
      <c r="B22" s="311">
        <v>25754</v>
      </c>
      <c r="C22" s="137">
        <v>2.8912714005051923E-2</v>
      </c>
      <c r="D22" s="312">
        <v>10.909090909090899</v>
      </c>
      <c r="E22" s="312">
        <v>28474</v>
      </c>
      <c r="F22" s="137">
        <v>3.0009147973744894E-2</v>
      </c>
      <c r="G22" s="302">
        <v>26.6666666666666</v>
      </c>
      <c r="H22" s="312">
        <v>27580</v>
      </c>
      <c r="I22" s="137">
        <v>2.8013622868379648E-2</v>
      </c>
      <c r="J22" s="302">
        <v>21.212122000000001</v>
      </c>
      <c r="K22" s="313">
        <v>7.0901607517278864E-2</v>
      </c>
      <c r="L22" s="312">
        <v>23557</v>
      </c>
      <c r="M22" s="137">
        <v>3.0164427308685671E-2</v>
      </c>
      <c r="N22" s="312">
        <v>9.0909090909090899</v>
      </c>
      <c r="O22" s="312">
        <v>27234</v>
      </c>
      <c r="P22" s="137">
        <v>3.1751250393480465E-2</v>
      </c>
      <c r="Q22" s="302">
        <v>32.121212121212103</v>
      </c>
      <c r="R22" s="312">
        <v>25295</v>
      </c>
      <c r="S22" s="137">
        <v>2.8496881058896559E-2</v>
      </c>
      <c r="T22" s="302">
        <v>40</v>
      </c>
      <c r="U22" s="313">
        <v>7.3778494714946727E-2</v>
      </c>
      <c r="V22" s="312">
        <v>4106</v>
      </c>
      <c r="W22" s="137">
        <v>2.7989856574139719E-2</v>
      </c>
      <c r="X22" s="312">
        <v>41.212121212121197</v>
      </c>
      <c r="Y22" s="312">
        <v>5411</v>
      </c>
      <c r="Z22" s="137">
        <v>3.5742122993592709E-2</v>
      </c>
      <c r="AA22" s="302">
        <v>19.393939393939299</v>
      </c>
      <c r="AB22" s="312">
        <v>4855</v>
      </c>
      <c r="AC22" s="137">
        <v>3.2218247937833046E-2</v>
      </c>
      <c r="AD22" s="302">
        <v>19.393940000000001</v>
      </c>
      <c r="AE22" s="313">
        <v>0.18241597661958109</v>
      </c>
      <c r="AF22" s="312">
        <v>4212</v>
      </c>
      <c r="AG22" s="137">
        <v>2.9089603160351949E-2</v>
      </c>
      <c r="AH22" s="312">
        <v>73.3333333333333</v>
      </c>
      <c r="AI22" s="312">
        <v>4298</v>
      </c>
      <c r="AJ22" s="137">
        <v>2.8192480256080604E-2</v>
      </c>
      <c r="AK22" s="302">
        <v>61.212121212121197</v>
      </c>
      <c r="AL22" s="312">
        <v>4154</v>
      </c>
      <c r="AM22" s="137">
        <v>2.672534146545457E-2</v>
      </c>
      <c r="AN22" s="302">
        <v>52.727271999999999</v>
      </c>
      <c r="AO22" s="313">
        <v>-1.3770180436847104E-2</v>
      </c>
      <c r="AP22" s="312">
        <v>6861</v>
      </c>
      <c r="AQ22" s="137">
        <v>2.8323735215802837E-2</v>
      </c>
      <c r="AR22" s="312">
        <v>63.636363636363598</v>
      </c>
      <c r="AS22" s="312">
        <v>7606</v>
      </c>
      <c r="AT22" s="137">
        <v>2.9073923297745871E-2</v>
      </c>
      <c r="AU22" s="302">
        <v>23.030303030302999</v>
      </c>
      <c r="AV22" s="312">
        <v>7692</v>
      </c>
      <c r="AW22" s="137">
        <v>2.8343810569602994E-2</v>
      </c>
      <c r="AX22" s="302">
        <v>61.212119999999999</v>
      </c>
      <c r="AY22" s="303">
        <v>0.12111937035417578</v>
      </c>
      <c r="AZ22" s="311">
        <v>20071</v>
      </c>
      <c r="BA22" s="137">
        <v>3.0198257405125474E-2</v>
      </c>
      <c r="BB22" s="312">
        <v>50.909090909090899</v>
      </c>
      <c r="BC22" s="312">
        <v>22803</v>
      </c>
      <c r="BD22" s="137">
        <v>3.2526923899864488E-2</v>
      </c>
      <c r="BE22" s="302">
        <v>0</v>
      </c>
      <c r="BF22" s="312">
        <v>22943</v>
      </c>
      <c r="BG22" s="137">
        <v>3.0895377476255818E-2</v>
      </c>
      <c r="BH22" s="302">
        <v>0</v>
      </c>
      <c r="BI22" s="303">
        <v>0.14309202331722384</v>
      </c>
      <c r="BJ22" s="311">
        <v>15265</v>
      </c>
      <c r="BK22" s="137">
        <v>3.0217849613492623E-2</v>
      </c>
      <c r="BL22" s="312">
        <v>26.6666666666666</v>
      </c>
      <c r="BM22" s="312">
        <v>17135</v>
      </c>
      <c r="BN22" s="137">
        <v>3.2775816095823591E-2</v>
      </c>
      <c r="BO22" s="302">
        <v>63.636363636363598</v>
      </c>
      <c r="BP22" s="312">
        <v>16142</v>
      </c>
      <c r="BQ22" s="137">
        <v>2.9716823087147501E-2</v>
      </c>
      <c r="BR22" s="302">
        <v>0</v>
      </c>
      <c r="BS22" s="303">
        <v>5.7451686865378319E-2</v>
      </c>
      <c r="BT22" s="311">
        <v>11597</v>
      </c>
      <c r="BU22" s="137">
        <v>2.7857381353306156E-2</v>
      </c>
      <c r="BV22" s="312">
        <v>1.8181818181818099</v>
      </c>
      <c r="BW22" s="312">
        <v>12857</v>
      </c>
      <c r="BX22" s="137">
        <v>2.8500935474431843E-2</v>
      </c>
      <c r="BY22" s="302">
        <v>20.606060606060598</v>
      </c>
      <c r="BZ22" s="312">
        <v>12538</v>
      </c>
      <c r="CA22" s="137">
        <v>2.7144521084741653E-2</v>
      </c>
      <c r="CB22" s="302">
        <v>55.757576</v>
      </c>
      <c r="CC22" s="303">
        <v>8.114167457100975E-2</v>
      </c>
      <c r="CD22" s="311">
        <v>111423</v>
      </c>
      <c r="CE22" s="137">
        <v>2.9387321698109974E-2</v>
      </c>
      <c r="CF22" s="312">
        <v>119.73</v>
      </c>
      <c r="CG22" s="312">
        <v>125818</v>
      </c>
      <c r="CH22" s="137">
        <v>3.1089378565778852E-2</v>
      </c>
      <c r="CI22" s="302">
        <v>103.34</v>
      </c>
      <c r="CJ22" s="312">
        <v>121199</v>
      </c>
      <c r="CK22" s="137">
        <v>2.8875034158351326E-2</v>
      </c>
      <c r="CL22" s="302">
        <v>108.86</v>
      </c>
      <c r="CM22" s="313">
        <v>8.7737720219344298E-2</v>
      </c>
    </row>
    <row r="23" spans="1:91" ht="14.4" x14ac:dyDescent="0.3">
      <c r="A23" s="99" t="s">
        <v>346</v>
      </c>
      <c r="B23" s="311">
        <v>21610</v>
      </c>
      <c r="C23" s="137">
        <v>2.4260454673028346E-2</v>
      </c>
      <c r="D23" s="312">
        <v>395.75757575757501</v>
      </c>
      <c r="E23" s="312">
        <v>24005</v>
      </c>
      <c r="F23" s="137">
        <v>2.5299206191955685E-2</v>
      </c>
      <c r="G23" s="302">
        <v>444.24242424242402</v>
      </c>
      <c r="H23" s="312">
        <v>26456</v>
      </c>
      <c r="I23" s="137">
        <v>2.687195092842103E-2</v>
      </c>
      <c r="J23" s="302">
        <v>493.93939999999998</v>
      </c>
      <c r="K23" s="313">
        <v>0.22424803331790838</v>
      </c>
      <c r="L23" s="312">
        <v>18498</v>
      </c>
      <c r="M23" s="137">
        <v>2.3686444638793883E-2</v>
      </c>
      <c r="N23" s="312">
        <v>355.15151515151501</v>
      </c>
      <c r="O23" s="312">
        <v>23067</v>
      </c>
      <c r="P23" s="137">
        <v>2.6893078241404637E-2</v>
      </c>
      <c r="Q23" s="302">
        <v>364.84848484848402</v>
      </c>
      <c r="R23" s="312">
        <v>25026</v>
      </c>
      <c r="S23" s="137">
        <v>2.8193830613953162E-2</v>
      </c>
      <c r="T23" s="302">
        <v>555.75756799999999</v>
      </c>
      <c r="U23" s="313">
        <v>0.35290301654232892</v>
      </c>
      <c r="V23" s="312">
        <v>3061</v>
      </c>
      <c r="W23" s="137">
        <v>2.0866281289196705E-2</v>
      </c>
      <c r="X23" s="312">
        <v>136.969696969696</v>
      </c>
      <c r="Y23" s="312">
        <v>4125</v>
      </c>
      <c r="Z23" s="137">
        <v>2.7247506440319706E-2</v>
      </c>
      <c r="AA23" s="302">
        <v>157.575757575757</v>
      </c>
      <c r="AB23" s="312">
        <v>4391</v>
      </c>
      <c r="AC23" s="137">
        <v>2.9139099216277019E-2</v>
      </c>
      <c r="AD23" s="302">
        <v>173.939392</v>
      </c>
      <c r="AE23" s="313">
        <v>0.43449852989219212</v>
      </c>
      <c r="AF23" s="312">
        <v>3941</v>
      </c>
      <c r="AG23" s="137">
        <v>2.7217978645523985E-2</v>
      </c>
      <c r="AH23" s="312">
        <v>181.81818181818099</v>
      </c>
      <c r="AI23" s="312">
        <v>4394</v>
      </c>
      <c r="AJ23" s="137">
        <v>2.8822186655471885E-2</v>
      </c>
      <c r="AK23" s="302">
        <v>175.75757575757501</v>
      </c>
      <c r="AL23" s="312">
        <v>4097</v>
      </c>
      <c r="AM23" s="137">
        <v>2.6358623973030182E-2</v>
      </c>
      <c r="AN23" s="302">
        <v>206.060608</v>
      </c>
      <c r="AO23" s="313">
        <v>3.9583861963968535E-2</v>
      </c>
      <c r="AP23" s="312">
        <v>5737</v>
      </c>
      <c r="AQ23" s="137">
        <v>2.3683613020414062E-2</v>
      </c>
      <c r="AR23" s="312">
        <v>208.48484848484799</v>
      </c>
      <c r="AS23" s="312">
        <v>6814</v>
      </c>
      <c r="AT23" s="137">
        <v>2.6046504516281932E-2</v>
      </c>
      <c r="AU23" s="302">
        <v>220</v>
      </c>
      <c r="AV23" s="312">
        <v>7013</v>
      </c>
      <c r="AW23" s="137">
        <v>2.5841802330294567E-2</v>
      </c>
      <c r="AX23" s="302">
        <v>252.121216</v>
      </c>
      <c r="AY23" s="303">
        <v>0.22241589681017954</v>
      </c>
      <c r="AZ23" s="311">
        <v>16687</v>
      </c>
      <c r="BA23" s="137">
        <v>2.5106786972215075E-2</v>
      </c>
      <c r="BB23" s="312">
        <v>378.78787878787801</v>
      </c>
      <c r="BC23" s="312">
        <v>20233</v>
      </c>
      <c r="BD23" s="137">
        <v>2.8860994222951287E-2</v>
      </c>
      <c r="BE23" s="302">
        <v>381.81818181818102</v>
      </c>
      <c r="BF23" s="312">
        <v>20825</v>
      </c>
      <c r="BG23" s="137">
        <v>2.8043247872685674E-2</v>
      </c>
      <c r="BH23" s="302">
        <v>457.57574499999998</v>
      </c>
      <c r="BI23" s="303">
        <v>0.24797746748966262</v>
      </c>
      <c r="BJ23" s="311">
        <v>12567</v>
      </c>
      <c r="BK23" s="137">
        <v>2.4877020379479971E-2</v>
      </c>
      <c r="BL23" s="312">
        <v>263.636363636363</v>
      </c>
      <c r="BM23" s="312">
        <v>14880</v>
      </c>
      <c r="BN23" s="137">
        <v>2.846245366243683E-2</v>
      </c>
      <c r="BO23" s="302">
        <v>314.54545454545399</v>
      </c>
      <c r="BP23" s="312">
        <v>16561</v>
      </c>
      <c r="BQ23" s="137">
        <v>3.0488186541088452E-2</v>
      </c>
      <c r="BR23" s="302">
        <v>337.57574499999998</v>
      </c>
      <c r="BS23" s="303">
        <v>0.31781650354102015</v>
      </c>
      <c r="BT23" s="311">
        <v>9633</v>
      </c>
      <c r="BU23" s="137">
        <v>2.313961839927552E-2</v>
      </c>
      <c r="BV23" s="312">
        <v>253.333333333333</v>
      </c>
      <c r="BW23" s="312">
        <v>11488</v>
      </c>
      <c r="BX23" s="137">
        <v>2.5466185481082135E-2</v>
      </c>
      <c r="BY23" s="302">
        <v>287.27272727272702</v>
      </c>
      <c r="BZ23" s="312">
        <v>11568</v>
      </c>
      <c r="CA23" s="137">
        <v>2.5044490342023565E-2</v>
      </c>
      <c r="CB23" s="302">
        <v>301.81817599999999</v>
      </c>
      <c r="CC23" s="303">
        <v>0.20087200249143569</v>
      </c>
      <c r="CD23" s="311">
        <v>91734</v>
      </c>
      <c r="CE23" s="137">
        <v>2.4194435337896308E-2</v>
      </c>
      <c r="CF23" s="312">
        <v>807.85</v>
      </c>
      <c r="CG23" s="312">
        <v>109006</v>
      </c>
      <c r="CH23" s="137">
        <v>2.6935166668849365E-2</v>
      </c>
      <c r="CI23" s="302">
        <v>871.45</v>
      </c>
      <c r="CJ23" s="312">
        <v>115937</v>
      </c>
      <c r="CK23" s="137">
        <v>2.762138990599574E-2</v>
      </c>
      <c r="CL23" s="302">
        <v>1048.79</v>
      </c>
      <c r="CM23" s="313">
        <v>0.26383892558920358</v>
      </c>
    </row>
    <row r="24" spans="1:91" ht="14.4" x14ac:dyDescent="0.3">
      <c r="A24" s="99" t="s">
        <v>347</v>
      </c>
      <c r="B24" s="311">
        <v>7127</v>
      </c>
      <c r="C24" s="137">
        <v>8.001122649452708E-3</v>
      </c>
      <c r="D24" s="312">
        <v>324.24242424242402</v>
      </c>
      <c r="E24" s="312">
        <v>9275</v>
      </c>
      <c r="F24" s="137">
        <v>9.7750525903098923E-3</v>
      </c>
      <c r="G24" s="302">
        <v>350.30303030303003</v>
      </c>
      <c r="H24" s="312">
        <v>10160</v>
      </c>
      <c r="I24" s="137">
        <v>1.0319739243754069E-2</v>
      </c>
      <c r="J24" s="302">
        <v>409.69695999999999</v>
      </c>
      <c r="K24" s="313">
        <v>0.42556475375333241</v>
      </c>
      <c r="L24" s="312">
        <v>5800</v>
      </c>
      <c r="M24" s="137">
        <v>7.4268233811765885E-3</v>
      </c>
      <c r="N24" s="312">
        <v>249.09090909090901</v>
      </c>
      <c r="O24" s="312">
        <v>7902</v>
      </c>
      <c r="P24" s="137">
        <v>9.2126893078241408E-3</v>
      </c>
      <c r="Q24" s="302">
        <v>287.27272727272702</v>
      </c>
      <c r="R24" s="312">
        <v>8803</v>
      </c>
      <c r="S24" s="137">
        <v>9.9172976462331055E-3</v>
      </c>
      <c r="T24" s="302">
        <v>407.878784</v>
      </c>
      <c r="U24" s="313">
        <v>0.51775862068965517</v>
      </c>
      <c r="V24" s="312">
        <v>1140</v>
      </c>
      <c r="W24" s="137">
        <v>7.7711730381196491E-3</v>
      </c>
      <c r="X24" s="312">
        <v>121.212121212121</v>
      </c>
      <c r="Y24" s="312">
        <v>1555</v>
      </c>
      <c r="Z24" s="137">
        <v>1.0271484245987185E-2</v>
      </c>
      <c r="AA24" s="302">
        <v>141.21212121212099</v>
      </c>
      <c r="AB24" s="312">
        <v>1541</v>
      </c>
      <c r="AC24" s="137">
        <v>1.022622452568501E-2</v>
      </c>
      <c r="AD24" s="302">
        <v>141.81817599999999</v>
      </c>
      <c r="AE24" s="313">
        <v>0.35175438596491226</v>
      </c>
      <c r="AF24" s="312">
        <v>1315</v>
      </c>
      <c r="AG24" s="137">
        <v>9.0818680332057956E-3</v>
      </c>
      <c r="AH24" s="312">
        <v>127.272727272727</v>
      </c>
      <c r="AI24" s="312">
        <v>1552</v>
      </c>
      <c r="AJ24" s="137">
        <v>1.0180253456825755E-2</v>
      </c>
      <c r="AK24" s="302">
        <v>145.45454545454501</v>
      </c>
      <c r="AL24" s="312">
        <v>1723</v>
      </c>
      <c r="AM24" s="137">
        <v>1.1085162095565293E-2</v>
      </c>
      <c r="AN24" s="302">
        <v>160</v>
      </c>
      <c r="AO24" s="313">
        <v>0.3102661596958175</v>
      </c>
      <c r="AP24" s="312">
        <v>1730</v>
      </c>
      <c r="AQ24" s="137">
        <v>7.1418250872087021E-3</v>
      </c>
      <c r="AR24" s="312">
        <v>169.69696969696901</v>
      </c>
      <c r="AS24" s="312">
        <v>1967</v>
      </c>
      <c r="AT24" s="137">
        <v>7.5188544736610741E-3</v>
      </c>
      <c r="AU24" s="302">
        <v>163.636363636363</v>
      </c>
      <c r="AV24" s="312">
        <v>2762</v>
      </c>
      <c r="AW24" s="137">
        <v>1.0177535724550633E-2</v>
      </c>
      <c r="AX24" s="302">
        <v>202.42424</v>
      </c>
      <c r="AY24" s="303">
        <v>0.59653179190751449</v>
      </c>
      <c r="AZ24" s="311">
        <v>5280</v>
      </c>
      <c r="BA24" s="137">
        <v>7.9441382641155158E-3</v>
      </c>
      <c r="BB24" s="312">
        <v>286.666666666666</v>
      </c>
      <c r="BC24" s="312">
        <v>6547</v>
      </c>
      <c r="BD24" s="137">
        <v>9.3388488695528137E-3</v>
      </c>
      <c r="BE24" s="302">
        <v>259.39393939393898</v>
      </c>
      <c r="BF24" s="312">
        <v>8716</v>
      </c>
      <c r="BG24" s="137">
        <v>1.1737092362944939E-2</v>
      </c>
      <c r="BH24" s="302">
        <v>318.78787199999999</v>
      </c>
      <c r="BI24" s="303">
        <v>0.65075757575757576</v>
      </c>
      <c r="BJ24" s="311">
        <v>4432</v>
      </c>
      <c r="BK24" s="137">
        <v>8.7733710767768942E-3</v>
      </c>
      <c r="BL24" s="312">
        <v>260.60606060606</v>
      </c>
      <c r="BM24" s="312">
        <v>5007</v>
      </c>
      <c r="BN24" s="137">
        <v>9.5773861214933607E-3</v>
      </c>
      <c r="BO24" s="302">
        <v>243.030303030303</v>
      </c>
      <c r="BP24" s="312">
        <v>5362</v>
      </c>
      <c r="BQ24" s="137">
        <v>9.8712430549674698E-3</v>
      </c>
      <c r="BR24" s="302">
        <v>273.33334400000001</v>
      </c>
      <c r="BS24" s="303">
        <v>0.2098375451263538</v>
      </c>
      <c r="BT24" s="311">
        <v>3556</v>
      </c>
      <c r="BU24" s="137">
        <v>8.5419374055666717E-3</v>
      </c>
      <c r="BV24" s="312">
        <v>189.69696969696901</v>
      </c>
      <c r="BW24" s="312">
        <v>3818</v>
      </c>
      <c r="BX24" s="137">
        <v>8.4636051677203679E-3</v>
      </c>
      <c r="BY24" s="302">
        <v>232.72727272727201</v>
      </c>
      <c r="BZ24" s="312">
        <v>4833</v>
      </c>
      <c r="CA24" s="137">
        <v>1.0463349051089201E-2</v>
      </c>
      <c r="CB24" s="302">
        <v>269.69695999999999</v>
      </c>
      <c r="CC24" s="303">
        <v>0.35911136107986502</v>
      </c>
      <c r="CD24" s="311">
        <v>30380</v>
      </c>
      <c r="CE24" s="137">
        <v>8.0125901581233772E-3</v>
      </c>
      <c r="CF24" s="312">
        <v>641.41999999999996</v>
      </c>
      <c r="CG24" s="312">
        <v>37623</v>
      </c>
      <c r="CH24" s="137">
        <v>9.2965687721971238E-3</v>
      </c>
      <c r="CI24" s="302">
        <v>672.53</v>
      </c>
      <c r="CJ24" s="312">
        <v>43900</v>
      </c>
      <c r="CK24" s="137">
        <v>1.0458947677386969E-2</v>
      </c>
      <c r="CL24" s="302">
        <v>816.84</v>
      </c>
      <c r="CM24" s="313">
        <v>0.44502962475312707</v>
      </c>
    </row>
    <row r="25" spans="1:91" ht="14.4" x14ac:dyDescent="0.3">
      <c r="A25" s="99" t="s">
        <v>348</v>
      </c>
      <c r="B25" s="311">
        <v>8886</v>
      </c>
      <c r="C25" s="137">
        <v>9.9758630367667699E-3</v>
      </c>
      <c r="D25" s="312">
        <v>353.33333333333297</v>
      </c>
      <c r="E25" s="312">
        <v>12600</v>
      </c>
      <c r="F25" s="137">
        <v>1.3279316726458722E-2</v>
      </c>
      <c r="G25" s="302">
        <v>390.30303030303003</v>
      </c>
      <c r="H25" s="312">
        <v>13105</v>
      </c>
      <c r="I25" s="137">
        <v>1.3311041613129633E-2</v>
      </c>
      <c r="J25" s="302">
        <v>456.96969999999999</v>
      </c>
      <c r="K25" s="313">
        <v>0.47479180733738463</v>
      </c>
      <c r="L25" s="312">
        <v>7848</v>
      </c>
      <c r="M25" s="137">
        <v>1.0049260326805838E-2</v>
      </c>
      <c r="N25" s="312">
        <v>326.06060606060601</v>
      </c>
      <c r="O25" s="312">
        <v>10606</v>
      </c>
      <c r="P25" s="137">
        <v>1.236519650705933E-2</v>
      </c>
      <c r="Q25" s="302">
        <v>320</v>
      </c>
      <c r="R25" s="312">
        <v>12387</v>
      </c>
      <c r="S25" s="137">
        <v>1.3954966027932463E-2</v>
      </c>
      <c r="T25" s="302">
        <v>492.121216</v>
      </c>
      <c r="U25" s="313">
        <v>0.57836391437308865</v>
      </c>
      <c r="V25" s="312">
        <v>1208</v>
      </c>
      <c r="W25" s="137">
        <v>8.234716693025031E-3</v>
      </c>
      <c r="X25" s="312">
        <v>115.757575757575</v>
      </c>
      <c r="Y25" s="312">
        <v>1638</v>
      </c>
      <c r="Z25" s="137">
        <v>1.0819737102846951E-2</v>
      </c>
      <c r="AA25" s="302">
        <v>132.72727272727201</v>
      </c>
      <c r="AB25" s="312">
        <v>1670</v>
      </c>
      <c r="AC25" s="137">
        <v>1.1082280959048649E-2</v>
      </c>
      <c r="AD25" s="302">
        <v>151.515152</v>
      </c>
      <c r="AE25" s="313">
        <v>0.38245033112582782</v>
      </c>
      <c r="AF25" s="312">
        <v>1853</v>
      </c>
      <c r="AG25" s="137">
        <v>1.279749160876832E-2</v>
      </c>
      <c r="AH25" s="312">
        <v>145.45454545454501</v>
      </c>
      <c r="AI25" s="312">
        <v>2067</v>
      </c>
      <c r="AJ25" s="137">
        <v>1.3558365911893579E-2</v>
      </c>
      <c r="AK25" s="302">
        <v>180.60606060606</v>
      </c>
      <c r="AL25" s="312">
        <v>2333</v>
      </c>
      <c r="AM25" s="137">
        <v>1.5009682628528047E-2</v>
      </c>
      <c r="AN25" s="302">
        <v>176.96969999999999</v>
      </c>
      <c r="AO25" s="313">
        <v>0.25903939557474365</v>
      </c>
      <c r="AP25" s="312">
        <v>2185</v>
      </c>
      <c r="AQ25" s="137">
        <v>9.0201663673705294E-3</v>
      </c>
      <c r="AR25" s="312">
        <v>164.84848484848399</v>
      </c>
      <c r="AS25" s="312">
        <v>3164</v>
      </c>
      <c r="AT25" s="137">
        <v>1.2094385132009984E-2</v>
      </c>
      <c r="AU25" s="302">
        <v>209.09090909090901</v>
      </c>
      <c r="AV25" s="312">
        <v>3564</v>
      </c>
      <c r="AW25" s="137">
        <v>1.3132779624293432E-2</v>
      </c>
      <c r="AX25" s="302">
        <v>232.121216</v>
      </c>
      <c r="AY25" s="303">
        <v>0.63112128146453095</v>
      </c>
      <c r="AZ25" s="311">
        <v>7251</v>
      </c>
      <c r="BA25" s="137">
        <v>1.0909648968390454E-2</v>
      </c>
      <c r="BB25" s="312">
        <v>273.93939393939303</v>
      </c>
      <c r="BC25" s="312">
        <v>9067</v>
      </c>
      <c r="BD25" s="137">
        <v>1.2933456957421012E-2</v>
      </c>
      <c r="BE25" s="302">
        <v>372.12121212121201</v>
      </c>
      <c r="BF25" s="312">
        <v>10914</v>
      </c>
      <c r="BG25" s="137">
        <v>1.4696951130011595E-2</v>
      </c>
      <c r="BH25" s="302">
        <v>391.51513699999998</v>
      </c>
      <c r="BI25" s="303">
        <v>0.50517170045510962</v>
      </c>
      <c r="BJ25" s="311">
        <v>5242</v>
      </c>
      <c r="BK25" s="137">
        <v>1.0376807577722131E-2</v>
      </c>
      <c r="BL25" s="312">
        <v>233.333333333333</v>
      </c>
      <c r="BM25" s="312">
        <v>7052</v>
      </c>
      <c r="BN25" s="137">
        <v>1.3489060700773154E-2</v>
      </c>
      <c r="BO25" s="302">
        <v>264.84848484848402</v>
      </c>
      <c r="BP25" s="312">
        <v>7660</v>
      </c>
      <c r="BQ25" s="137">
        <v>1.4101775792810672E-2</v>
      </c>
      <c r="BR25" s="302">
        <v>284.84848</v>
      </c>
      <c r="BS25" s="303">
        <v>0.4612743227775658</v>
      </c>
      <c r="BT25" s="311">
        <v>4141</v>
      </c>
      <c r="BU25" s="137">
        <v>9.9471773893283436E-3</v>
      </c>
      <c r="BV25" s="312">
        <v>226.666666666666</v>
      </c>
      <c r="BW25" s="312">
        <v>5294</v>
      </c>
      <c r="BX25" s="137">
        <v>1.1735548915115671E-2</v>
      </c>
      <c r="BY25" s="302">
        <v>234.54545454545399</v>
      </c>
      <c r="BZ25" s="312">
        <v>5766</v>
      </c>
      <c r="CA25" s="137">
        <v>1.2483275528363405E-2</v>
      </c>
      <c r="CB25" s="302">
        <v>319.39395100000002</v>
      </c>
      <c r="CC25" s="303">
        <v>0.39241729050953877</v>
      </c>
      <c r="CD25" s="311">
        <v>38614</v>
      </c>
      <c r="CE25" s="137">
        <v>1.0184271111447533E-2</v>
      </c>
      <c r="CF25" s="312">
        <v>686.96</v>
      </c>
      <c r="CG25" s="312">
        <v>51488</v>
      </c>
      <c r="CH25" s="137">
        <v>1.2722582806870412E-2</v>
      </c>
      <c r="CI25" s="302">
        <v>781.56</v>
      </c>
      <c r="CJ25" s="312">
        <v>57399</v>
      </c>
      <c r="CK25" s="137">
        <v>1.3675014526978009E-2</v>
      </c>
      <c r="CL25" s="302">
        <v>944.93</v>
      </c>
      <c r="CM25" s="313">
        <v>0.48648158698917493</v>
      </c>
    </row>
    <row r="26" spans="1:91" ht="14.4" x14ac:dyDescent="0.3">
      <c r="A26" s="99" t="s">
        <v>349</v>
      </c>
      <c r="B26" s="311">
        <v>5466</v>
      </c>
      <c r="C26" s="137">
        <v>6.1364019085040694E-3</v>
      </c>
      <c r="D26" s="312">
        <v>256.36363636363598</v>
      </c>
      <c r="E26" s="312">
        <v>7261</v>
      </c>
      <c r="F26" s="137">
        <v>7.6524697421283166E-3</v>
      </c>
      <c r="G26" s="302">
        <v>323.030303030303</v>
      </c>
      <c r="H26" s="312">
        <v>8121</v>
      </c>
      <c r="I26" s="137">
        <v>8.2486813384376762E-3</v>
      </c>
      <c r="J26" s="302">
        <v>332.72726399999999</v>
      </c>
      <c r="K26" s="313">
        <v>0.48572996706915478</v>
      </c>
      <c r="L26" s="312">
        <v>5095</v>
      </c>
      <c r="M26" s="137">
        <v>6.5240801943266752E-3</v>
      </c>
      <c r="N26" s="312">
        <v>217.575757575757</v>
      </c>
      <c r="O26" s="312">
        <v>5500</v>
      </c>
      <c r="P26" s="137">
        <v>6.412274258799389E-3</v>
      </c>
      <c r="Q26" s="302">
        <v>277.575757575757</v>
      </c>
      <c r="R26" s="312">
        <v>6884</v>
      </c>
      <c r="S26" s="137">
        <v>7.755387594759593E-3</v>
      </c>
      <c r="T26" s="302">
        <v>326.06060000000002</v>
      </c>
      <c r="U26" s="313">
        <v>0.35112855740922472</v>
      </c>
      <c r="V26" s="312">
        <v>660</v>
      </c>
      <c r="W26" s="137">
        <v>4.499100179964007E-3</v>
      </c>
      <c r="X26" s="312">
        <v>73.3333333333333</v>
      </c>
      <c r="Y26" s="312">
        <v>968</v>
      </c>
      <c r="Z26" s="137">
        <v>6.3940815113283575E-3</v>
      </c>
      <c r="AA26" s="302">
        <v>108.484848484848</v>
      </c>
      <c r="AB26" s="312">
        <v>1225</v>
      </c>
      <c r="AC26" s="137">
        <v>8.12921806876323E-3</v>
      </c>
      <c r="AD26" s="302">
        <v>127.272728</v>
      </c>
      <c r="AE26" s="313">
        <v>0.85606060606060608</v>
      </c>
      <c r="AF26" s="312">
        <v>1255</v>
      </c>
      <c r="AG26" s="137">
        <v>8.667486221804771E-3</v>
      </c>
      <c r="AH26" s="312">
        <v>118.787878787878</v>
      </c>
      <c r="AI26" s="312">
        <v>1268</v>
      </c>
      <c r="AJ26" s="137">
        <v>8.3173720252932067E-3</v>
      </c>
      <c r="AK26" s="302">
        <v>130.90909090909</v>
      </c>
      <c r="AL26" s="312">
        <v>1382</v>
      </c>
      <c r="AM26" s="137">
        <v>8.8912907812369324E-3</v>
      </c>
      <c r="AN26" s="302">
        <v>139.393936</v>
      </c>
      <c r="AO26" s="313">
        <v>0.10119521912350597</v>
      </c>
      <c r="AP26" s="312">
        <v>1501</v>
      </c>
      <c r="AQ26" s="137">
        <v>6.196462113237146E-3</v>
      </c>
      <c r="AR26" s="312">
        <v>114.54545454545401</v>
      </c>
      <c r="AS26" s="312">
        <v>1811</v>
      </c>
      <c r="AT26" s="137">
        <v>6.9225447136757531E-3</v>
      </c>
      <c r="AU26" s="302">
        <v>152.72727272727201</v>
      </c>
      <c r="AV26" s="312">
        <v>2050</v>
      </c>
      <c r="AW26" s="137">
        <v>7.5539276739061542E-3</v>
      </c>
      <c r="AX26" s="302">
        <v>148.484848</v>
      </c>
      <c r="AY26" s="303">
        <v>0.36575616255829446</v>
      </c>
      <c r="AZ26" s="311">
        <v>3825</v>
      </c>
      <c r="BA26" s="137">
        <v>5.7549865265609556E-3</v>
      </c>
      <c r="BB26" s="312">
        <v>230.30303030303</v>
      </c>
      <c r="BC26" s="312">
        <v>5277</v>
      </c>
      <c r="BD26" s="137">
        <v>7.5272805078097143E-3</v>
      </c>
      <c r="BE26" s="302">
        <v>280.60606060606</v>
      </c>
      <c r="BF26" s="312">
        <v>6140</v>
      </c>
      <c r="BG26" s="137">
        <v>8.2682132983572642E-3</v>
      </c>
      <c r="BH26" s="302">
        <v>276.36364700000001</v>
      </c>
      <c r="BI26" s="303">
        <v>0.6052287581699346</v>
      </c>
      <c r="BJ26" s="311">
        <v>3128</v>
      </c>
      <c r="BK26" s="137">
        <v>6.1920362653786389E-3</v>
      </c>
      <c r="BL26" s="312">
        <v>183.636363636363</v>
      </c>
      <c r="BM26" s="312">
        <v>4357</v>
      </c>
      <c r="BN26" s="137">
        <v>8.3340665730670203E-3</v>
      </c>
      <c r="BO26" s="302">
        <v>215.15151515151501</v>
      </c>
      <c r="BP26" s="312">
        <v>5058</v>
      </c>
      <c r="BQ26" s="137">
        <v>9.3115903342084038E-3</v>
      </c>
      <c r="BR26" s="302">
        <v>278.78787199999999</v>
      </c>
      <c r="BS26" s="303">
        <v>0.61700767263427114</v>
      </c>
      <c r="BT26" s="311">
        <v>2593</v>
      </c>
      <c r="BU26" s="137">
        <v>6.2286962015282287E-3</v>
      </c>
      <c r="BV26" s="312">
        <v>201.81818181818099</v>
      </c>
      <c r="BW26" s="312">
        <v>3088</v>
      </c>
      <c r="BX26" s="137">
        <v>6.8453674064747243E-3</v>
      </c>
      <c r="BY26" s="302">
        <v>161.21212121212099</v>
      </c>
      <c r="BZ26" s="312">
        <v>3873</v>
      </c>
      <c r="CA26" s="137">
        <v>8.3849681098424333E-3</v>
      </c>
      <c r="CB26" s="302">
        <v>237.57576</v>
      </c>
      <c r="CC26" s="303">
        <v>0.49363671423062089</v>
      </c>
      <c r="CD26" s="311">
        <v>23523</v>
      </c>
      <c r="CE26" s="137">
        <v>6.2040868429735409E-3</v>
      </c>
      <c r="CF26" s="312">
        <v>521.21</v>
      </c>
      <c r="CG26" s="312">
        <v>29530</v>
      </c>
      <c r="CH26" s="137">
        <v>7.296804503707335E-3</v>
      </c>
      <c r="CI26" s="302">
        <v>619.08000000000004</v>
      </c>
      <c r="CJ26" s="312">
        <v>34733</v>
      </c>
      <c r="CK26" s="137">
        <v>8.274957395869741E-3</v>
      </c>
      <c r="CL26" s="302">
        <v>695.32</v>
      </c>
      <c r="CM26" s="313">
        <v>0.47655486119967694</v>
      </c>
    </row>
    <row r="27" spans="1:91" ht="14.4" x14ac:dyDescent="0.3">
      <c r="A27" s="99" t="s">
        <v>350</v>
      </c>
      <c r="B27" s="311">
        <v>6526</v>
      </c>
      <c r="C27" s="137">
        <v>7.3264103283749646E-3</v>
      </c>
      <c r="D27" s="312">
        <v>284.84848484848402</v>
      </c>
      <c r="E27" s="312">
        <v>8275</v>
      </c>
      <c r="F27" s="137">
        <v>8.7211385644004706E-3</v>
      </c>
      <c r="G27" s="302">
        <v>271.51515151515099</v>
      </c>
      <c r="H27" s="312">
        <v>10555</v>
      </c>
      <c r="I27" s="137">
        <v>1.0720949578526004E-2</v>
      </c>
      <c r="J27" s="302">
        <v>360.60604899999998</v>
      </c>
      <c r="K27" s="313">
        <v>0.61737664725712538</v>
      </c>
      <c r="L27" s="312">
        <v>5931</v>
      </c>
      <c r="M27" s="137">
        <v>7.5945671506479906E-3</v>
      </c>
      <c r="N27" s="312">
        <v>238.18181818181799</v>
      </c>
      <c r="O27" s="312">
        <v>7262</v>
      </c>
      <c r="P27" s="137">
        <v>8.4665337577093016E-3</v>
      </c>
      <c r="Q27" s="302">
        <v>291.51515151515099</v>
      </c>
      <c r="R27" s="312">
        <v>9186</v>
      </c>
      <c r="S27" s="137">
        <v>1.0348778391264036E-2</v>
      </c>
      <c r="T27" s="302">
        <v>385.45455900000002</v>
      </c>
      <c r="U27" s="313">
        <v>0.54881133029843199</v>
      </c>
      <c r="V27" s="312">
        <v>1094</v>
      </c>
      <c r="W27" s="137">
        <v>7.4575993892130668E-3</v>
      </c>
      <c r="X27" s="312">
        <v>103.030303030303</v>
      </c>
      <c r="Y27" s="312">
        <v>1097</v>
      </c>
      <c r="Z27" s="137">
        <v>7.2461853490983549E-3</v>
      </c>
      <c r="AA27" s="302">
        <v>109.09090909090899</v>
      </c>
      <c r="AB27" s="312">
        <v>1265</v>
      </c>
      <c r="AC27" s="137">
        <v>8.3946619240697854E-3</v>
      </c>
      <c r="AD27" s="302">
        <v>123.030304</v>
      </c>
      <c r="AE27" s="313">
        <v>0.1563071297989031</v>
      </c>
      <c r="AF27" s="312">
        <v>1136</v>
      </c>
      <c r="AG27" s="137">
        <v>7.8456289625260713E-3</v>
      </c>
      <c r="AH27" s="312">
        <v>107.272727272727</v>
      </c>
      <c r="AI27" s="312">
        <v>1540</v>
      </c>
      <c r="AJ27" s="137">
        <v>1.0101540156901845E-2</v>
      </c>
      <c r="AK27" s="302">
        <v>160</v>
      </c>
      <c r="AL27" s="312">
        <v>1873</v>
      </c>
      <c r="AM27" s="137">
        <v>1.2050208128261051E-2</v>
      </c>
      <c r="AN27" s="302">
        <v>160</v>
      </c>
      <c r="AO27" s="313">
        <v>0.64876760563380287</v>
      </c>
      <c r="AP27" s="312">
        <v>1821</v>
      </c>
      <c r="AQ27" s="137">
        <v>7.5174933432410676E-3</v>
      </c>
      <c r="AR27" s="312">
        <v>135.15151515151501</v>
      </c>
      <c r="AS27" s="312">
        <v>2265</v>
      </c>
      <c r="AT27" s="137">
        <v>8.6579590151714958E-3</v>
      </c>
      <c r="AU27" s="302">
        <v>158.78787878787799</v>
      </c>
      <c r="AV27" s="312">
        <v>2867</v>
      </c>
      <c r="AW27" s="137">
        <v>1.056444421516534E-2</v>
      </c>
      <c r="AX27" s="302">
        <v>155.15152</v>
      </c>
      <c r="AY27" s="303">
        <v>0.57440966501922019</v>
      </c>
      <c r="AZ27" s="311">
        <v>4894</v>
      </c>
      <c r="BA27" s="137">
        <v>7.3633736107161611E-3</v>
      </c>
      <c r="BB27" s="312">
        <v>252.12121212121201</v>
      </c>
      <c r="BC27" s="312">
        <v>6614</v>
      </c>
      <c r="BD27" s="137">
        <v>9.4344197988731181E-3</v>
      </c>
      <c r="BE27" s="302">
        <v>277.575757575757</v>
      </c>
      <c r="BF27" s="312">
        <v>8637</v>
      </c>
      <c r="BG27" s="137">
        <v>1.1630709813992134E-2</v>
      </c>
      <c r="BH27" s="302">
        <v>301.21212800000001</v>
      </c>
      <c r="BI27" s="303">
        <v>0.76481405803024116</v>
      </c>
      <c r="BJ27" s="311">
        <v>3806</v>
      </c>
      <c r="BK27" s="137">
        <v>7.5341720032068727E-3</v>
      </c>
      <c r="BL27" s="312">
        <v>201.81818181818099</v>
      </c>
      <c r="BM27" s="312">
        <v>4677</v>
      </c>
      <c r="BN27" s="137">
        <v>8.9461623507538345E-3</v>
      </c>
      <c r="BO27" s="302">
        <v>177.575757575757</v>
      </c>
      <c r="BP27" s="312">
        <v>5920</v>
      </c>
      <c r="BQ27" s="137">
        <v>1.0898500351623914E-2</v>
      </c>
      <c r="BR27" s="302">
        <v>288.48486300000002</v>
      </c>
      <c r="BS27" s="303">
        <v>0.55543878087230691</v>
      </c>
      <c r="BT27" s="311">
        <v>2856</v>
      </c>
      <c r="BU27" s="137">
        <v>6.8604536643133898E-3</v>
      </c>
      <c r="BV27" s="312">
        <v>176.363636363636</v>
      </c>
      <c r="BW27" s="312">
        <v>3811</v>
      </c>
      <c r="BX27" s="137">
        <v>8.4480878193248631E-3</v>
      </c>
      <c r="BY27" s="302">
        <v>191.51515151515099</v>
      </c>
      <c r="BZ27" s="312">
        <v>4518</v>
      </c>
      <c r="CA27" s="137">
        <v>9.7813803047426054E-3</v>
      </c>
      <c r="CB27" s="302">
        <v>227.27271999999999</v>
      </c>
      <c r="CC27" s="303">
        <v>0.58193277310924374</v>
      </c>
      <c r="CD27" s="311">
        <v>28064</v>
      </c>
      <c r="CE27" s="137">
        <v>7.4017554377081773E-3</v>
      </c>
      <c r="CF27" s="312">
        <v>558.98</v>
      </c>
      <c r="CG27" s="312">
        <v>35541</v>
      </c>
      <c r="CH27" s="137">
        <v>8.7821106964531791E-3</v>
      </c>
      <c r="CI27" s="302">
        <v>604.24</v>
      </c>
      <c r="CJ27" s="312">
        <v>44821</v>
      </c>
      <c r="CK27" s="137">
        <v>1.0678371158272467E-2</v>
      </c>
      <c r="CL27" s="302">
        <v>753.42</v>
      </c>
      <c r="CM27" s="313">
        <v>0.59709948688711512</v>
      </c>
    </row>
    <row r="28" spans="1:91" ht="14.4" x14ac:dyDescent="0.3">
      <c r="A28" s="99" t="s">
        <v>351</v>
      </c>
      <c r="B28" s="311">
        <v>8564</v>
      </c>
      <c r="C28" s="137">
        <v>9.6143699129946671E-3</v>
      </c>
      <c r="D28" s="312">
        <v>310.30303030303003</v>
      </c>
      <c r="E28" s="312">
        <v>10481</v>
      </c>
      <c r="F28" s="137">
        <v>1.1046072905556656E-2</v>
      </c>
      <c r="G28" s="302">
        <v>349.09090909090901</v>
      </c>
      <c r="H28" s="312">
        <v>13796</v>
      </c>
      <c r="I28" s="137">
        <v>1.4012905768388892E-2</v>
      </c>
      <c r="J28" s="302">
        <v>347.27273600000001</v>
      </c>
      <c r="K28" s="313">
        <v>0.61092947220924798</v>
      </c>
      <c r="L28" s="312">
        <v>7349</v>
      </c>
      <c r="M28" s="137">
        <v>9.4102974186666809E-3</v>
      </c>
      <c r="N28" s="312">
        <v>261.21212121212102</v>
      </c>
      <c r="O28" s="312">
        <v>9934</v>
      </c>
      <c r="P28" s="137">
        <v>1.1581733179438751E-2</v>
      </c>
      <c r="Q28" s="302">
        <v>272.12121212121201</v>
      </c>
      <c r="R28" s="312">
        <v>11162</v>
      </c>
      <c r="S28" s="137">
        <v>1.2574903592781315E-2</v>
      </c>
      <c r="T28" s="302">
        <v>354.54544099999998</v>
      </c>
      <c r="U28" s="313">
        <v>0.51884610151040955</v>
      </c>
      <c r="V28" s="312">
        <v>1197</v>
      </c>
      <c r="W28" s="137">
        <v>8.159731690025632E-3</v>
      </c>
      <c r="X28" s="312">
        <v>96.969696969696898</v>
      </c>
      <c r="Y28" s="312">
        <v>1599</v>
      </c>
      <c r="Z28" s="137">
        <v>1.0562124314683929E-2</v>
      </c>
      <c r="AA28" s="302">
        <v>124.24242424242399</v>
      </c>
      <c r="AB28" s="312">
        <v>1816</v>
      </c>
      <c r="AC28" s="137">
        <v>1.2051151030917574E-2</v>
      </c>
      <c r="AD28" s="302">
        <v>128.484848</v>
      </c>
      <c r="AE28" s="313">
        <v>0.5171261487050961</v>
      </c>
      <c r="AF28" s="312">
        <v>1657</v>
      </c>
      <c r="AG28" s="137">
        <v>1.1443844358191638E-2</v>
      </c>
      <c r="AH28" s="312">
        <v>132.72727272727201</v>
      </c>
      <c r="AI28" s="312">
        <v>2319</v>
      </c>
      <c r="AJ28" s="137">
        <v>1.52113452102957E-2</v>
      </c>
      <c r="AK28" s="302">
        <v>146.666666666666</v>
      </c>
      <c r="AL28" s="312">
        <v>3043</v>
      </c>
      <c r="AM28" s="137">
        <v>1.9577567183287976E-2</v>
      </c>
      <c r="AN28" s="302">
        <v>185.454544</v>
      </c>
      <c r="AO28" s="313">
        <v>0.83645141822570912</v>
      </c>
      <c r="AP28" s="312">
        <v>2483</v>
      </c>
      <c r="AQ28" s="137">
        <v>1.025037670031168E-2</v>
      </c>
      <c r="AR28" s="312">
        <v>132.72727272727201</v>
      </c>
      <c r="AS28" s="312">
        <v>2930</v>
      </c>
      <c r="AT28" s="137">
        <v>1.1199920492032002E-2</v>
      </c>
      <c r="AU28" s="302">
        <v>190.30303030303</v>
      </c>
      <c r="AV28" s="312">
        <v>3416</v>
      </c>
      <c r="AW28" s="137">
        <v>1.2587422894665084E-2</v>
      </c>
      <c r="AX28" s="302">
        <v>176.363632</v>
      </c>
      <c r="AY28" s="303">
        <v>0.37575513491743856</v>
      </c>
      <c r="AZ28" s="311">
        <v>6993</v>
      </c>
      <c r="BA28" s="137">
        <v>1.0521469485030265E-2</v>
      </c>
      <c r="BB28" s="312">
        <v>278.78787878787801</v>
      </c>
      <c r="BC28" s="312">
        <v>8388</v>
      </c>
      <c r="BD28" s="137">
        <v>1.1964909778189857E-2</v>
      </c>
      <c r="BE28" s="302">
        <v>274.54545454545399</v>
      </c>
      <c r="BF28" s="312">
        <v>10708</v>
      </c>
      <c r="BG28" s="137">
        <v>1.4419548534008076E-2</v>
      </c>
      <c r="BH28" s="302">
        <v>314.54544099999998</v>
      </c>
      <c r="BI28" s="303">
        <v>0.5312455312455312</v>
      </c>
      <c r="BJ28" s="311">
        <v>5528</v>
      </c>
      <c r="BK28" s="137">
        <v>1.09429592311423E-2</v>
      </c>
      <c r="BL28" s="312">
        <v>196.969696969697</v>
      </c>
      <c r="BM28" s="312">
        <v>6334</v>
      </c>
      <c r="BN28" s="137">
        <v>1.2115670799588366E-2</v>
      </c>
      <c r="BO28" s="302">
        <v>264.84848484848402</v>
      </c>
      <c r="BP28" s="312">
        <v>7899</v>
      </c>
      <c r="BQ28" s="137">
        <v>1.4541765925249542E-2</v>
      </c>
      <c r="BR28" s="302">
        <v>294.54544099999998</v>
      </c>
      <c r="BS28" s="303">
        <v>0.42890738060781475</v>
      </c>
      <c r="BT28" s="311">
        <v>4204</v>
      </c>
      <c r="BU28" s="137">
        <v>1.0098510926041139E-2</v>
      </c>
      <c r="BV28" s="312">
        <v>212.72727272727201</v>
      </c>
      <c r="BW28" s="312">
        <v>5063</v>
      </c>
      <c r="BX28" s="137">
        <v>1.1223476418063967E-2</v>
      </c>
      <c r="BY28" s="302">
        <v>195.15151515151501</v>
      </c>
      <c r="BZ28" s="312">
        <v>6002</v>
      </c>
      <c r="CA28" s="137">
        <v>1.2994210843086568E-2</v>
      </c>
      <c r="CB28" s="302">
        <v>265.45455900000002</v>
      </c>
      <c r="CC28" s="303">
        <v>0.42768791627021885</v>
      </c>
      <c r="CD28" s="311">
        <v>37975</v>
      </c>
      <c r="CE28" s="137">
        <v>1.0015737697654221E-2</v>
      </c>
      <c r="CF28" s="312">
        <v>607.39</v>
      </c>
      <c r="CG28" s="312">
        <v>47048</v>
      </c>
      <c r="CH28" s="137">
        <v>1.1625467602113875E-2</v>
      </c>
      <c r="CI28" s="302">
        <v>671.84</v>
      </c>
      <c r="CJ28" s="312">
        <v>57842</v>
      </c>
      <c r="CK28" s="137">
        <v>1.3780556983039113E-2</v>
      </c>
      <c r="CL28" s="302">
        <v>763.26</v>
      </c>
      <c r="CM28" s="313">
        <v>0.52315997366688616</v>
      </c>
    </row>
    <row r="29" spans="1:91" ht="14.4" x14ac:dyDescent="0.3">
      <c r="A29" s="99" t="s">
        <v>352</v>
      </c>
      <c r="B29" s="311">
        <v>6819</v>
      </c>
      <c r="C29" s="137">
        <v>7.6553466180185239E-3</v>
      </c>
      <c r="D29" s="312">
        <v>223.030303030303</v>
      </c>
      <c r="E29" s="312">
        <v>7490</v>
      </c>
      <c r="F29" s="137">
        <v>7.8938160540615743E-3</v>
      </c>
      <c r="G29" s="302">
        <v>281.81818181818102</v>
      </c>
      <c r="H29" s="312">
        <v>8913</v>
      </c>
      <c r="I29" s="137">
        <v>9.0531334527145686E-3</v>
      </c>
      <c r="J29" s="302">
        <v>296.96969999999999</v>
      </c>
      <c r="K29" s="313">
        <v>0.30708315002199738</v>
      </c>
      <c r="L29" s="312">
        <v>5334</v>
      </c>
      <c r="M29" s="137">
        <v>6.8301165371027449E-3</v>
      </c>
      <c r="N29" s="312">
        <v>220</v>
      </c>
      <c r="O29" s="312">
        <v>6930</v>
      </c>
      <c r="P29" s="137">
        <v>8.0794655660872301E-3</v>
      </c>
      <c r="Q29" s="302">
        <v>228.48484848484799</v>
      </c>
      <c r="R29" s="312">
        <v>7243</v>
      </c>
      <c r="S29" s="137">
        <v>8.1598303818773577E-3</v>
      </c>
      <c r="T29" s="302">
        <v>307.27273600000001</v>
      </c>
      <c r="U29" s="313">
        <v>0.35789276340457443</v>
      </c>
      <c r="V29" s="312">
        <v>882</v>
      </c>
      <c r="W29" s="137">
        <v>6.0124338768609911E-3</v>
      </c>
      <c r="X29" s="312">
        <v>83.030303030303003</v>
      </c>
      <c r="Y29" s="312">
        <v>1057</v>
      </c>
      <c r="Z29" s="137">
        <v>6.981967104828588E-3</v>
      </c>
      <c r="AA29" s="302">
        <v>80.606060606060595</v>
      </c>
      <c r="AB29" s="312">
        <v>1040</v>
      </c>
      <c r="AC29" s="137">
        <v>6.9015402379704162E-3</v>
      </c>
      <c r="AD29" s="302">
        <v>91.515150000000006</v>
      </c>
      <c r="AE29" s="313">
        <v>0.17913832199546487</v>
      </c>
      <c r="AF29" s="312">
        <v>1399</v>
      </c>
      <c r="AG29" s="137">
        <v>9.6620025691672301E-3</v>
      </c>
      <c r="AH29" s="312">
        <v>85.454545454545396</v>
      </c>
      <c r="AI29" s="312">
        <v>1790</v>
      </c>
      <c r="AJ29" s="137">
        <v>1.1741400571983312E-2</v>
      </c>
      <c r="AK29" s="302">
        <v>136.363636363636</v>
      </c>
      <c r="AL29" s="312">
        <v>1606</v>
      </c>
      <c r="AM29" s="137">
        <v>1.03324261900626E-2</v>
      </c>
      <c r="AN29" s="302">
        <v>150.909088</v>
      </c>
      <c r="AO29" s="313">
        <v>0.14796283059328091</v>
      </c>
      <c r="AP29" s="312">
        <v>1791</v>
      </c>
      <c r="AQ29" s="137">
        <v>7.3936466654281998E-3</v>
      </c>
      <c r="AR29" s="312">
        <v>135.15151515151501</v>
      </c>
      <c r="AS29" s="312">
        <v>2044</v>
      </c>
      <c r="AT29" s="137">
        <v>7.81318685519229E-3</v>
      </c>
      <c r="AU29" s="302">
        <v>132.72727272727201</v>
      </c>
      <c r="AV29" s="312">
        <v>2746</v>
      </c>
      <c r="AW29" s="137">
        <v>1.0118578240266489E-2</v>
      </c>
      <c r="AX29" s="302">
        <v>158.18182400000001</v>
      </c>
      <c r="AY29" s="303">
        <v>0.5332216638749302</v>
      </c>
      <c r="AZ29" s="311">
        <v>5158</v>
      </c>
      <c r="BA29" s="137">
        <v>7.7605805239219366E-3</v>
      </c>
      <c r="BB29" s="312">
        <v>353.33333333333297</v>
      </c>
      <c r="BC29" s="312">
        <v>5902</v>
      </c>
      <c r="BD29" s="137">
        <v>8.4188003708722623E-3</v>
      </c>
      <c r="BE29" s="302">
        <v>236.969696969697</v>
      </c>
      <c r="BF29" s="312">
        <v>7154</v>
      </c>
      <c r="BG29" s="137">
        <v>9.6336804456755489E-3</v>
      </c>
      <c r="BH29" s="302">
        <v>284.24243200000001</v>
      </c>
      <c r="BI29" s="303">
        <v>0.38697169445521518</v>
      </c>
      <c r="BJ29" s="311">
        <v>4038</v>
      </c>
      <c r="BK29" s="137">
        <v>7.9934278898973598E-3</v>
      </c>
      <c r="BL29" s="312">
        <v>193.939393939393</v>
      </c>
      <c r="BM29" s="312">
        <v>4383</v>
      </c>
      <c r="BN29" s="137">
        <v>8.3837993550040738E-3</v>
      </c>
      <c r="BO29" s="302">
        <v>194.54545454545399</v>
      </c>
      <c r="BP29" s="312">
        <v>5873</v>
      </c>
      <c r="BQ29" s="137">
        <v>1.0811975095453926E-2</v>
      </c>
      <c r="BR29" s="302">
        <v>205.454544</v>
      </c>
      <c r="BS29" s="303">
        <v>0.45443288756810302</v>
      </c>
      <c r="BT29" s="311">
        <v>3394</v>
      </c>
      <c r="BU29" s="137">
        <v>8.1527940254480548E-3</v>
      </c>
      <c r="BV29" s="312">
        <v>183.636363636363</v>
      </c>
      <c r="BW29" s="312">
        <v>3264</v>
      </c>
      <c r="BX29" s="137">
        <v>7.2355178804188796E-3</v>
      </c>
      <c r="BY29" s="302">
        <v>172.72727272727201</v>
      </c>
      <c r="BZ29" s="312">
        <v>4183</v>
      </c>
      <c r="CA29" s="137">
        <v>9.0561119554533678E-3</v>
      </c>
      <c r="CB29" s="302">
        <v>207.27271999999999</v>
      </c>
      <c r="CC29" s="303">
        <v>0.2324690630524455</v>
      </c>
      <c r="CD29" s="311">
        <v>28815</v>
      </c>
      <c r="CE29" s="137">
        <v>7.5998283543885813E-3</v>
      </c>
      <c r="CF29" s="312">
        <v>570.79999999999995</v>
      </c>
      <c r="CG29" s="312">
        <v>32860</v>
      </c>
      <c r="CH29" s="137">
        <v>8.1196409072747389E-3</v>
      </c>
      <c r="CI29" s="302">
        <v>544.22</v>
      </c>
      <c r="CJ29" s="312">
        <v>38758</v>
      </c>
      <c r="CK29" s="137">
        <v>9.2338928036483862E-3</v>
      </c>
      <c r="CL29" s="302">
        <v>634.92999999999995</v>
      </c>
      <c r="CM29" s="313">
        <v>0.3450633350685407</v>
      </c>
    </row>
    <row r="30" spans="1:91" ht="14.4" x14ac:dyDescent="0.3">
      <c r="A30" s="99" t="s">
        <v>353</v>
      </c>
      <c r="B30" s="311">
        <v>5382</v>
      </c>
      <c r="C30" s="137">
        <v>6.0420993544765648E-3</v>
      </c>
      <c r="D30" s="312">
        <v>240</v>
      </c>
      <c r="E30" s="312">
        <v>5621</v>
      </c>
      <c r="F30" s="137">
        <v>5.9240507396368632E-3</v>
      </c>
      <c r="G30" s="302">
        <v>284.84848484848402</v>
      </c>
      <c r="H30" s="312">
        <v>5599</v>
      </c>
      <c r="I30" s="137">
        <v>5.6870295300963615E-3</v>
      </c>
      <c r="J30" s="302">
        <v>250.30302399999999</v>
      </c>
      <c r="K30" s="313">
        <v>4.0319583797844664E-2</v>
      </c>
      <c r="L30" s="312">
        <v>4121</v>
      </c>
      <c r="M30" s="137">
        <v>5.2768860610049517E-3</v>
      </c>
      <c r="N30" s="312">
        <v>217.575757575757</v>
      </c>
      <c r="O30" s="312">
        <v>3967</v>
      </c>
      <c r="P30" s="137">
        <v>4.6249985426649416E-3</v>
      </c>
      <c r="Q30" s="302">
        <v>192.72727272727201</v>
      </c>
      <c r="R30" s="312">
        <v>4730</v>
      </c>
      <c r="S30" s="137">
        <v>5.328730872053003E-3</v>
      </c>
      <c r="T30" s="302">
        <v>258.18182400000001</v>
      </c>
      <c r="U30" s="313">
        <v>0.14777966512982285</v>
      </c>
      <c r="V30" s="312">
        <v>579</v>
      </c>
      <c r="W30" s="137">
        <v>3.9469378851502424E-3</v>
      </c>
      <c r="X30" s="312">
        <v>72.121212121212096</v>
      </c>
      <c r="Y30" s="312">
        <v>667</v>
      </c>
      <c r="Z30" s="137">
        <v>4.4058392231983616E-3</v>
      </c>
      <c r="AA30" s="302">
        <v>76.969696969696898</v>
      </c>
      <c r="AB30" s="312">
        <v>1007</v>
      </c>
      <c r="AC30" s="137">
        <v>6.6825490573425086E-3</v>
      </c>
      <c r="AD30" s="302">
        <v>94.545455899999993</v>
      </c>
      <c r="AE30" s="313">
        <v>0.73920552677029361</v>
      </c>
      <c r="AF30" s="312">
        <v>790</v>
      </c>
      <c r="AG30" s="137">
        <v>5.4560271834468276E-3</v>
      </c>
      <c r="AH30" s="312">
        <v>81.818181818181799</v>
      </c>
      <c r="AI30" s="312">
        <v>1097</v>
      </c>
      <c r="AJ30" s="137">
        <v>7.1957075013774829E-3</v>
      </c>
      <c r="AK30" s="302">
        <v>116.969696969697</v>
      </c>
      <c r="AL30" s="312">
        <v>1510</v>
      </c>
      <c r="AM30" s="137">
        <v>9.7147967291373125E-3</v>
      </c>
      <c r="AN30" s="302">
        <v>150.30302399999999</v>
      </c>
      <c r="AO30" s="313">
        <v>0.91139240506329111</v>
      </c>
      <c r="AP30" s="312">
        <v>1130</v>
      </c>
      <c r="AQ30" s="137">
        <v>4.6648915309513489E-3</v>
      </c>
      <c r="AR30" s="312">
        <v>114.54545454545401</v>
      </c>
      <c r="AS30" s="312">
        <v>1436</v>
      </c>
      <c r="AT30" s="137">
        <v>5.4891077906341146E-3</v>
      </c>
      <c r="AU30" s="302">
        <v>120</v>
      </c>
      <c r="AV30" s="312">
        <v>1506</v>
      </c>
      <c r="AW30" s="137">
        <v>5.5493732082452039E-3</v>
      </c>
      <c r="AX30" s="302">
        <v>133.33332799999999</v>
      </c>
      <c r="AY30" s="303">
        <v>0.3327433628318584</v>
      </c>
      <c r="AZ30" s="311">
        <v>3789</v>
      </c>
      <c r="BA30" s="137">
        <v>5.7008219474874409E-3</v>
      </c>
      <c r="BB30" s="312">
        <v>243.030303030303</v>
      </c>
      <c r="BC30" s="312">
        <v>4065</v>
      </c>
      <c r="BD30" s="137">
        <v>5.7984451893588187E-3</v>
      </c>
      <c r="BE30" s="302">
        <v>216.969696969697</v>
      </c>
      <c r="BF30" s="312">
        <v>4262</v>
      </c>
      <c r="BG30" s="137">
        <v>5.7392711852766549E-3</v>
      </c>
      <c r="BH30" s="302">
        <v>246.060608</v>
      </c>
      <c r="BI30" s="303">
        <v>0.12483504882554763</v>
      </c>
      <c r="BJ30" s="311">
        <v>3176</v>
      </c>
      <c r="BK30" s="137">
        <v>6.2870547246939119E-3</v>
      </c>
      <c r="BL30" s="312">
        <v>171.51515151515099</v>
      </c>
      <c r="BM30" s="312">
        <v>3174</v>
      </c>
      <c r="BN30" s="137">
        <v>6.071224994931082E-3</v>
      </c>
      <c r="BO30" s="302">
        <v>189.09090909090901</v>
      </c>
      <c r="BP30" s="312">
        <v>3158</v>
      </c>
      <c r="BQ30" s="137">
        <v>5.8137608294642432E-3</v>
      </c>
      <c r="BR30" s="302">
        <v>175.75756799999999</v>
      </c>
      <c r="BS30" s="303">
        <v>-5.6675062972292188E-3</v>
      </c>
      <c r="BT30" s="311">
        <v>2088</v>
      </c>
      <c r="BU30" s="137">
        <v>5.0156257881955038E-3</v>
      </c>
      <c r="BV30" s="312">
        <v>135.15151515151501</v>
      </c>
      <c r="BW30" s="312">
        <v>2643</v>
      </c>
      <c r="BX30" s="137">
        <v>5.8589074013318315E-3</v>
      </c>
      <c r="BY30" s="302">
        <v>141.21212121212099</v>
      </c>
      <c r="BZ30" s="312">
        <v>2425</v>
      </c>
      <c r="CA30" s="137">
        <v>5.2500768567952235E-3</v>
      </c>
      <c r="CB30" s="302">
        <v>192.121216</v>
      </c>
      <c r="CC30" s="303">
        <v>0.16139846743295019</v>
      </c>
      <c r="CD30" s="311">
        <v>21055</v>
      </c>
      <c r="CE30" s="137">
        <v>5.5531627972115766E-3</v>
      </c>
      <c r="CF30" s="312">
        <v>485.74</v>
      </c>
      <c r="CG30" s="312">
        <v>22670</v>
      </c>
      <c r="CH30" s="137">
        <v>5.6017120927546659E-3</v>
      </c>
      <c r="CI30" s="302">
        <v>503.39</v>
      </c>
      <c r="CJ30" s="312">
        <v>24197</v>
      </c>
      <c r="CK30" s="137">
        <v>5.7648099532968677E-3</v>
      </c>
      <c r="CL30" s="302">
        <v>553.25</v>
      </c>
      <c r="CM30" s="313">
        <v>0.14922821182616955</v>
      </c>
    </row>
    <row r="31" spans="1:91" ht="14.4" x14ac:dyDescent="0.3">
      <c r="A31" s="99" t="s">
        <v>354</v>
      </c>
      <c r="B31" s="311">
        <v>4255</v>
      </c>
      <c r="C31" s="137">
        <v>4.7768734212742074E-3</v>
      </c>
      <c r="D31" s="312">
        <v>189.69696969696901</v>
      </c>
      <c r="E31" s="312">
        <v>5164</v>
      </c>
      <c r="F31" s="137">
        <v>5.4424120297962572E-3</v>
      </c>
      <c r="G31" s="302">
        <v>236.969696969697</v>
      </c>
      <c r="H31" s="312">
        <v>5657</v>
      </c>
      <c r="I31" s="137">
        <v>5.7459414273540125E-3</v>
      </c>
      <c r="J31" s="302">
        <v>240.606064</v>
      </c>
      <c r="K31" s="313">
        <v>0.32949471210340775</v>
      </c>
      <c r="L31" s="312">
        <v>2728</v>
      </c>
      <c r="M31" s="137">
        <v>3.4931679627327123E-3</v>
      </c>
      <c r="N31" s="312">
        <v>189.69696969696901</v>
      </c>
      <c r="O31" s="312">
        <v>3052</v>
      </c>
      <c r="P31" s="137">
        <v>3.5582292796101337E-3</v>
      </c>
      <c r="Q31" s="302">
        <v>190.30303030303</v>
      </c>
      <c r="R31" s="312">
        <v>4313</v>
      </c>
      <c r="S31" s="137">
        <v>4.8589463533117551E-3</v>
      </c>
      <c r="T31" s="302">
        <v>273.93939999999998</v>
      </c>
      <c r="U31" s="313">
        <v>0.58101173020527863</v>
      </c>
      <c r="V31" s="312">
        <v>404</v>
      </c>
      <c r="W31" s="137">
        <v>2.7539946556143315E-3</v>
      </c>
      <c r="X31" s="312">
        <v>64.242424242424207</v>
      </c>
      <c r="Y31" s="312">
        <v>500</v>
      </c>
      <c r="Z31" s="137">
        <v>3.3027280533720854E-3</v>
      </c>
      <c r="AA31" s="302">
        <v>61.212121212121197</v>
      </c>
      <c r="AB31" s="312">
        <v>592</v>
      </c>
      <c r="AC31" s="137">
        <v>3.9285690585370058E-3</v>
      </c>
      <c r="AD31" s="302">
        <v>79.393936199999999</v>
      </c>
      <c r="AE31" s="313">
        <v>0.46534653465346537</v>
      </c>
      <c r="AF31" s="312">
        <v>608</v>
      </c>
      <c r="AG31" s="137">
        <v>4.1990690221970521E-3</v>
      </c>
      <c r="AH31" s="312">
        <v>84.242424242424207</v>
      </c>
      <c r="AI31" s="312">
        <v>624</v>
      </c>
      <c r="AJ31" s="137">
        <v>4.093091596043345E-3</v>
      </c>
      <c r="AK31" s="302">
        <v>109.69696969696901</v>
      </c>
      <c r="AL31" s="312">
        <v>789</v>
      </c>
      <c r="AM31" s="137">
        <v>5.076142131979695E-3</v>
      </c>
      <c r="AN31" s="302">
        <v>103.63636</v>
      </c>
      <c r="AO31" s="313">
        <v>0.29769736842105265</v>
      </c>
      <c r="AP31" s="312">
        <v>1161</v>
      </c>
      <c r="AQ31" s="137">
        <v>4.7928664313579786E-3</v>
      </c>
      <c r="AR31" s="312">
        <v>124.84848484848401</v>
      </c>
      <c r="AS31" s="312">
        <v>1234</v>
      </c>
      <c r="AT31" s="137">
        <v>4.7169631014223517E-3</v>
      </c>
      <c r="AU31" s="302">
        <v>132.12121212121201</v>
      </c>
      <c r="AV31" s="312">
        <v>1097</v>
      </c>
      <c r="AW31" s="137">
        <v>4.0422725162317322E-3</v>
      </c>
      <c r="AX31" s="302">
        <v>127.878784</v>
      </c>
      <c r="AY31" s="303">
        <v>-5.512489233419466E-2</v>
      </c>
      <c r="AZ31" s="311">
        <v>3317</v>
      </c>
      <c r="BA31" s="137">
        <v>4.9906641329680234E-3</v>
      </c>
      <c r="BB31" s="312">
        <v>394.54545454545399</v>
      </c>
      <c r="BC31" s="312">
        <v>3696</v>
      </c>
      <c r="BD31" s="137">
        <v>5.2720918622066902E-3</v>
      </c>
      <c r="BE31" s="302">
        <v>228.48484848484799</v>
      </c>
      <c r="BF31" s="312">
        <v>4174</v>
      </c>
      <c r="BG31" s="137">
        <v>5.6207691054304927E-3</v>
      </c>
      <c r="BH31" s="302">
        <v>207.27271999999999</v>
      </c>
      <c r="BI31" s="303">
        <v>0.25836599336750077</v>
      </c>
      <c r="BJ31" s="311">
        <v>2221</v>
      </c>
      <c r="BK31" s="137">
        <v>4.3965832945671215E-3</v>
      </c>
      <c r="BL31" s="312">
        <v>162.42424242424201</v>
      </c>
      <c r="BM31" s="312">
        <v>2954</v>
      </c>
      <c r="BN31" s="137">
        <v>5.6504091477713979E-3</v>
      </c>
      <c r="BO31" s="302">
        <v>210.90909090909</v>
      </c>
      <c r="BP31" s="312">
        <v>2832</v>
      </c>
      <c r="BQ31" s="137">
        <v>5.2136069249660343E-3</v>
      </c>
      <c r="BR31" s="302">
        <v>179.393936</v>
      </c>
      <c r="BS31" s="303">
        <v>0.27510130571814501</v>
      </c>
      <c r="BT31" s="311">
        <v>1893</v>
      </c>
      <c r="BU31" s="137">
        <v>4.5472124602749468E-3</v>
      </c>
      <c r="BV31" s="312">
        <v>157.575757575757</v>
      </c>
      <c r="BW31" s="312">
        <v>2186</v>
      </c>
      <c r="BX31" s="137">
        <v>4.8458462275109285E-3</v>
      </c>
      <c r="BY31" s="302">
        <v>160.60606060606</v>
      </c>
      <c r="BZ31" s="312">
        <v>2343</v>
      </c>
      <c r="CA31" s="137">
        <v>5.0725484847303952E-3</v>
      </c>
      <c r="CB31" s="302">
        <v>194.545456</v>
      </c>
      <c r="CC31" s="303">
        <v>0.23771790808240886</v>
      </c>
      <c r="CD31" s="311">
        <v>16587</v>
      </c>
      <c r="CE31" s="137">
        <v>4.3747476284658471E-3</v>
      </c>
      <c r="CF31" s="312">
        <v>551.45000000000005</v>
      </c>
      <c r="CG31" s="312">
        <v>19410</v>
      </c>
      <c r="CH31" s="137">
        <v>4.7961725505235144E-3</v>
      </c>
      <c r="CI31" s="302">
        <v>496.49</v>
      </c>
      <c r="CJ31" s="312">
        <v>21797</v>
      </c>
      <c r="CK31" s="137">
        <v>5.1930223809568054E-3</v>
      </c>
      <c r="CL31" s="302">
        <v>526.9</v>
      </c>
      <c r="CM31" s="313">
        <v>0.31410140471453546</v>
      </c>
    </row>
    <row r="32" spans="1:91" ht="14.4" x14ac:dyDescent="0.3">
      <c r="A32" s="99" t="s">
        <v>355</v>
      </c>
      <c r="B32" s="311">
        <v>441854</v>
      </c>
      <c r="C32" s="137">
        <v>0.49604715127701376</v>
      </c>
      <c r="D32" s="312">
        <v>20</v>
      </c>
      <c r="E32" s="312">
        <v>475417</v>
      </c>
      <c r="F32" s="137">
        <v>0.5010486444557799</v>
      </c>
      <c r="G32" s="302">
        <v>26.060606060605998</v>
      </c>
      <c r="H32" s="312">
        <v>493375</v>
      </c>
      <c r="I32" s="137">
        <v>0.5011320225774768</v>
      </c>
      <c r="J32" s="302">
        <v>52.121212</v>
      </c>
      <c r="K32" s="313">
        <v>0.11660186396411484</v>
      </c>
      <c r="L32" s="312">
        <v>376977</v>
      </c>
      <c r="M32" s="137">
        <v>0.48271406858031152</v>
      </c>
      <c r="N32" s="312">
        <v>46.6666666666666</v>
      </c>
      <c r="O32" s="312">
        <v>417018</v>
      </c>
      <c r="P32" s="137">
        <v>0.48618796124654612</v>
      </c>
      <c r="Q32" s="302">
        <v>36.969696969696898</v>
      </c>
      <c r="R32" s="312">
        <v>432798</v>
      </c>
      <c r="S32" s="137">
        <v>0.48758225453758897</v>
      </c>
      <c r="T32" s="302">
        <v>90.303030000000007</v>
      </c>
      <c r="U32" s="313">
        <v>0.14807534677181897</v>
      </c>
      <c r="V32" s="312">
        <v>62026</v>
      </c>
      <c r="W32" s="137">
        <v>0.42281998145825378</v>
      </c>
      <c r="X32" s="312">
        <v>44.848484848484802</v>
      </c>
      <c r="Y32" s="312">
        <v>67157</v>
      </c>
      <c r="Z32" s="137">
        <v>0.44360261576061827</v>
      </c>
      <c r="AA32" s="302">
        <v>83.030303030303003</v>
      </c>
      <c r="AB32" s="312">
        <v>67696</v>
      </c>
      <c r="AC32" s="137">
        <v>0.44923718072081281</v>
      </c>
      <c r="AD32" s="302">
        <v>78.787880000000001</v>
      </c>
      <c r="AE32" s="313">
        <v>9.1413278302647283E-2</v>
      </c>
      <c r="AF32" s="312">
        <v>74990</v>
      </c>
      <c r="AG32" s="137">
        <v>0.51790820061604759</v>
      </c>
      <c r="AH32" s="312">
        <v>99.393939393939405</v>
      </c>
      <c r="AI32" s="312">
        <v>79002</v>
      </c>
      <c r="AJ32" s="137">
        <v>0.51820901004906461</v>
      </c>
      <c r="AK32" s="302">
        <v>112.121212121212</v>
      </c>
      <c r="AL32" s="312">
        <v>80461</v>
      </c>
      <c r="AM32" s="137">
        <v>0.51765712557822341</v>
      </c>
      <c r="AN32" s="302">
        <v>81.818183899999994</v>
      </c>
      <c r="AO32" s="313">
        <v>7.2956394185891449E-2</v>
      </c>
      <c r="AP32" s="312">
        <v>120409</v>
      </c>
      <c r="AQ32" s="137">
        <v>0.49707515429231947</v>
      </c>
      <c r="AR32" s="312">
        <v>69.696969696969703</v>
      </c>
      <c r="AS32" s="312">
        <v>129710</v>
      </c>
      <c r="AT32" s="137">
        <v>0.49581627543394913</v>
      </c>
      <c r="AU32" s="302">
        <v>70.303030303030297</v>
      </c>
      <c r="AV32" s="312">
        <v>134395</v>
      </c>
      <c r="AW32" s="137">
        <v>0.49522444377298419</v>
      </c>
      <c r="AX32" s="302">
        <v>101.21212</v>
      </c>
      <c r="AY32" s="303">
        <v>0.11615410808162181</v>
      </c>
      <c r="AZ32" s="311">
        <v>331572</v>
      </c>
      <c r="BA32" s="137">
        <v>0.49887382812676317</v>
      </c>
      <c r="BB32" s="312">
        <v>91.515151515151501</v>
      </c>
      <c r="BC32" s="312">
        <v>352434</v>
      </c>
      <c r="BD32" s="137">
        <v>0.50272305826973829</v>
      </c>
      <c r="BE32" s="302">
        <v>73.939393939393895</v>
      </c>
      <c r="BF32" s="312">
        <v>372451</v>
      </c>
      <c r="BG32" s="137">
        <v>0.50154793341799053</v>
      </c>
      <c r="BH32" s="302">
        <v>64.848489999999998</v>
      </c>
      <c r="BI32" s="303">
        <v>0.12328845620257441</v>
      </c>
      <c r="BJ32" s="311">
        <v>254969</v>
      </c>
      <c r="BK32" s="137">
        <v>0.50472419902408128</v>
      </c>
      <c r="BL32" s="312">
        <v>91.515151515151501</v>
      </c>
      <c r="BM32" s="312">
        <v>264176</v>
      </c>
      <c r="BN32" s="137">
        <v>0.5053156692693489</v>
      </c>
      <c r="BO32" s="302">
        <v>118.787878787878</v>
      </c>
      <c r="BP32" s="312">
        <v>274323</v>
      </c>
      <c r="BQ32" s="137">
        <v>0.50501846485785928</v>
      </c>
      <c r="BR32" s="302">
        <v>70.303030000000007</v>
      </c>
      <c r="BS32" s="303">
        <v>7.5907267157968222E-2</v>
      </c>
      <c r="BT32" s="311">
        <v>206834</v>
      </c>
      <c r="BU32" s="137">
        <v>0.49684001162625901</v>
      </c>
      <c r="BV32" s="312">
        <v>65.454545454545396</v>
      </c>
      <c r="BW32" s="312">
        <v>225227</v>
      </c>
      <c r="BX32" s="137">
        <v>0.49927511815352421</v>
      </c>
      <c r="BY32" s="302">
        <v>58.181818181818201</v>
      </c>
      <c r="BZ32" s="312">
        <v>230932</v>
      </c>
      <c r="CA32" s="137">
        <v>0.49996319533749878</v>
      </c>
      <c r="CB32" s="302">
        <v>59.393940000000001</v>
      </c>
      <c r="CC32" s="303">
        <v>0.11650889118810254</v>
      </c>
      <c r="CD32" s="311">
        <v>1869631</v>
      </c>
      <c r="CE32" s="137">
        <v>0.49310687787762891</v>
      </c>
      <c r="CF32" s="312">
        <v>199.5</v>
      </c>
      <c r="CG32" s="312">
        <v>2010141</v>
      </c>
      <c r="CH32" s="137">
        <v>0.49670185919020543</v>
      </c>
      <c r="CI32" s="302">
        <v>221.18</v>
      </c>
      <c r="CJ32" s="312">
        <v>2086431</v>
      </c>
      <c r="CK32" s="137">
        <v>0.49708138181043671</v>
      </c>
      <c r="CL32" s="302">
        <v>214.77</v>
      </c>
      <c r="CM32" s="313">
        <v>0.11595871056909091</v>
      </c>
    </row>
    <row r="33" spans="1:91" ht="14.4" x14ac:dyDescent="0.3">
      <c r="A33" s="99" t="s">
        <v>169</v>
      </c>
      <c r="B33" s="311">
        <v>38670</v>
      </c>
      <c r="C33" s="137">
        <v>4.3412854336233514E-2</v>
      </c>
      <c r="D33" s="312">
        <v>3.0303030303030298</v>
      </c>
      <c r="E33" s="312">
        <v>39070</v>
      </c>
      <c r="F33" s="137">
        <v>4.1176420992281131E-2</v>
      </c>
      <c r="G33" s="302">
        <v>18.7878787878787</v>
      </c>
      <c r="H33" s="312">
        <v>38019</v>
      </c>
      <c r="I33" s="137">
        <v>3.8616748652390349E-2</v>
      </c>
      <c r="J33" s="302">
        <v>32.121212</v>
      </c>
      <c r="K33" s="313">
        <v>-1.6834755624515127E-2</v>
      </c>
      <c r="L33" s="312">
        <v>34368</v>
      </c>
      <c r="M33" s="137">
        <v>4.4007769993840859E-2</v>
      </c>
      <c r="N33" s="312">
        <v>29.090909090909101</v>
      </c>
      <c r="O33" s="312">
        <v>36008</v>
      </c>
      <c r="P33" s="137">
        <v>4.198057663833607E-2</v>
      </c>
      <c r="Q33" s="302">
        <v>6.0606060606060597</v>
      </c>
      <c r="R33" s="312">
        <v>34454</v>
      </c>
      <c r="S33" s="137">
        <v>3.8815241747508285E-2</v>
      </c>
      <c r="T33" s="302">
        <v>43.636364</v>
      </c>
      <c r="U33" s="313">
        <v>2.5023277467411545E-3</v>
      </c>
      <c r="V33" s="312">
        <v>6041</v>
      </c>
      <c r="W33" s="137">
        <v>4.1180400283579645E-2</v>
      </c>
      <c r="X33" s="312">
        <v>0</v>
      </c>
      <c r="Y33" s="312">
        <v>6276</v>
      </c>
      <c r="Z33" s="137">
        <v>4.1455842525926413E-2</v>
      </c>
      <c r="AA33" s="302">
        <v>73.939393939393895</v>
      </c>
      <c r="AB33" s="312">
        <v>5687</v>
      </c>
      <c r="AC33" s="137">
        <v>3.7739480128209379E-2</v>
      </c>
      <c r="AD33" s="302">
        <v>17.575758</v>
      </c>
      <c r="AE33" s="313">
        <v>-5.8599569607680847E-2</v>
      </c>
      <c r="AF33" s="312">
        <v>5905</v>
      </c>
      <c r="AG33" s="137">
        <v>4.0782076605384202E-2</v>
      </c>
      <c r="AH33" s="312">
        <v>55.757575757575701</v>
      </c>
      <c r="AI33" s="312">
        <v>5909</v>
      </c>
      <c r="AJ33" s="137">
        <v>3.8759740770865581E-2</v>
      </c>
      <c r="AK33" s="302">
        <v>69.696969696969703</v>
      </c>
      <c r="AL33" s="312">
        <v>5699</v>
      </c>
      <c r="AM33" s="137">
        <v>3.6665315602220895E-2</v>
      </c>
      <c r="AN33" s="302">
        <v>72.727270000000004</v>
      </c>
      <c r="AO33" s="313">
        <v>-3.4885690093141408E-2</v>
      </c>
      <c r="AP33" s="312">
        <v>10899</v>
      </c>
      <c r="AQ33" s="137">
        <v>4.4993498049414826E-2</v>
      </c>
      <c r="AR33" s="312">
        <v>38.181818181818102</v>
      </c>
      <c r="AS33" s="312">
        <v>10634</v>
      </c>
      <c r="AT33" s="137">
        <v>4.064844863899942E-2</v>
      </c>
      <c r="AU33" s="302">
        <v>58.787878787878803</v>
      </c>
      <c r="AV33" s="312">
        <v>10331</v>
      </c>
      <c r="AW33" s="137">
        <v>3.806811063371926E-2</v>
      </c>
      <c r="AX33" s="302">
        <v>16.363636</v>
      </c>
      <c r="AY33" s="303">
        <v>-5.211487292412148E-2</v>
      </c>
      <c r="AZ33" s="311">
        <v>27385</v>
      </c>
      <c r="BA33" s="137">
        <v>4.1202694386894577E-2</v>
      </c>
      <c r="BB33" s="312">
        <v>55.757575757575701</v>
      </c>
      <c r="BC33" s="312">
        <v>25989</v>
      </c>
      <c r="BD33" s="137">
        <v>3.7071535553812138E-2</v>
      </c>
      <c r="BE33" s="302">
        <v>66.060606060606005</v>
      </c>
      <c r="BF33" s="312">
        <v>25589</v>
      </c>
      <c r="BG33" s="137">
        <v>3.4458519558902938E-2</v>
      </c>
      <c r="BH33" s="302">
        <v>49.0909081</v>
      </c>
      <c r="BI33" s="303">
        <v>-6.5583348548475445E-2</v>
      </c>
      <c r="BJ33" s="311">
        <v>20278</v>
      </c>
      <c r="BK33" s="137">
        <v>4.0141339958231471E-2</v>
      </c>
      <c r="BL33" s="312">
        <v>49.090909090909101</v>
      </c>
      <c r="BM33" s="312">
        <v>19172</v>
      </c>
      <c r="BN33" s="137">
        <v>3.6672188280661218E-2</v>
      </c>
      <c r="BO33" s="302">
        <v>48.484848484848399</v>
      </c>
      <c r="BP33" s="312">
        <v>19378</v>
      </c>
      <c r="BQ33" s="137">
        <v>3.5674179022595981E-2</v>
      </c>
      <c r="BR33" s="302">
        <v>64.848489999999998</v>
      </c>
      <c r="BS33" s="303">
        <v>-4.4383075253969818E-2</v>
      </c>
      <c r="BT33" s="311">
        <v>19906</v>
      </c>
      <c r="BU33" s="137">
        <v>4.7816593361982615E-2</v>
      </c>
      <c r="BV33" s="312">
        <v>10.909090909090899</v>
      </c>
      <c r="BW33" s="312">
        <v>19939</v>
      </c>
      <c r="BX33" s="137">
        <v>4.4200058522571091E-2</v>
      </c>
      <c r="BY33" s="302">
        <v>1.8181818181818099</v>
      </c>
      <c r="BZ33" s="312">
        <v>18422</v>
      </c>
      <c r="CA33" s="137">
        <v>3.9883264270466637E-2</v>
      </c>
      <c r="CB33" s="302">
        <v>27.878788</v>
      </c>
      <c r="CC33" s="303">
        <v>-7.4550386818044809E-2</v>
      </c>
      <c r="CD33" s="311">
        <v>163452</v>
      </c>
      <c r="CE33" s="137">
        <v>4.3109739516971106E-2</v>
      </c>
      <c r="CF33" s="312">
        <v>104.13</v>
      </c>
      <c r="CG33" s="312">
        <v>162997</v>
      </c>
      <c r="CH33" s="137">
        <v>4.0276235817500325E-2</v>
      </c>
      <c r="CI33" s="302">
        <v>143.09</v>
      </c>
      <c r="CJ33" s="312">
        <v>157579</v>
      </c>
      <c r="CK33" s="137">
        <v>3.7542380775739431E-2</v>
      </c>
      <c r="CL33" s="302">
        <v>125.8</v>
      </c>
      <c r="CM33" s="313">
        <v>-3.5931037858209135E-2</v>
      </c>
    </row>
    <row r="34" spans="1:91" ht="14.4" x14ac:dyDescent="0.3">
      <c r="A34" s="99" t="s">
        <v>335</v>
      </c>
      <c r="B34" s="311">
        <v>35291</v>
      </c>
      <c r="C34" s="137">
        <v>3.9619421835531854E-2</v>
      </c>
      <c r="D34" s="312">
        <v>545.45454545454504</v>
      </c>
      <c r="E34" s="312">
        <v>38987</v>
      </c>
      <c r="F34" s="137">
        <v>4.1088946128130653E-2</v>
      </c>
      <c r="G34" s="302">
        <v>655.15151515151501</v>
      </c>
      <c r="H34" s="312">
        <v>38460</v>
      </c>
      <c r="I34" s="137">
        <v>3.9064682216021801E-2</v>
      </c>
      <c r="J34" s="302">
        <v>612.12120000000004</v>
      </c>
      <c r="K34" s="313">
        <v>8.9796265336771416E-2</v>
      </c>
      <c r="L34" s="312">
        <v>32514</v>
      </c>
      <c r="M34" s="137">
        <v>4.1633747485444066E-2</v>
      </c>
      <c r="N34" s="312">
        <v>500.60606060606</v>
      </c>
      <c r="O34" s="312">
        <v>35606</v>
      </c>
      <c r="P34" s="137">
        <v>4.1511897683420187E-2</v>
      </c>
      <c r="Q34" s="302">
        <v>510.90909090909099</v>
      </c>
      <c r="R34" s="312">
        <v>35541</v>
      </c>
      <c r="S34" s="137">
        <v>4.0039835924658727E-2</v>
      </c>
      <c r="T34" s="302">
        <v>718.18179999999995</v>
      </c>
      <c r="U34" s="313">
        <v>9.3098357630559139E-2</v>
      </c>
      <c r="V34" s="312">
        <v>5501</v>
      </c>
      <c r="W34" s="137">
        <v>3.7499318318154548E-2</v>
      </c>
      <c r="X34" s="312">
        <v>199.39393939393901</v>
      </c>
      <c r="Y34" s="312">
        <v>5698</v>
      </c>
      <c r="Z34" s="137">
        <v>3.7637888896228287E-2</v>
      </c>
      <c r="AA34" s="302">
        <v>255.75757575757501</v>
      </c>
      <c r="AB34" s="312">
        <v>5922</v>
      </c>
      <c r="AC34" s="137">
        <v>3.9298962778135389E-2</v>
      </c>
      <c r="AD34" s="302">
        <v>245.454544</v>
      </c>
      <c r="AE34" s="313">
        <v>7.6531539720050903E-2</v>
      </c>
      <c r="AF34" s="312">
        <v>5030</v>
      </c>
      <c r="AG34" s="137">
        <v>3.473900852245259E-2</v>
      </c>
      <c r="AH34" s="312">
        <v>256.969696969697</v>
      </c>
      <c r="AI34" s="312">
        <v>6315</v>
      </c>
      <c r="AJ34" s="137">
        <v>4.1422874084957886E-2</v>
      </c>
      <c r="AK34" s="302">
        <v>275.75757575757501</v>
      </c>
      <c r="AL34" s="312">
        <v>6283</v>
      </c>
      <c r="AM34" s="137">
        <v>4.0422561489516382E-2</v>
      </c>
      <c r="AN34" s="302">
        <v>300</v>
      </c>
      <c r="AO34" s="313">
        <v>0.24910536779324055</v>
      </c>
      <c r="AP34" s="312">
        <v>10944</v>
      </c>
      <c r="AQ34" s="137">
        <v>4.5179268066134128E-2</v>
      </c>
      <c r="AR34" s="312">
        <v>307.27272727272702</v>
      </c>
      <c r="AS34" s="312">
        <v>10607</v>
      </c>
      <c r="AT34" s="137">
        <v>4.0545241180540426E-2</v>
      </c>
      <c r="AU34" s="302">
        <v>315.75757575757501</v>
      </c>
      <c r="AV34" s="312">
        <v>10593</v>
      </c>
      <c r="AW34" s="137">
        <v>3.9033539438872146E-2</v>
      </c>
      <c r="AX34" s="302">
        <v>383.03030000000001</v>
      </c>
      <c r="AY34" s="303">
        <v>-3.2072368421052634E-2</v>
      </c>
      <c r="AZ34" s="311">
        <v>26694</v>
      </c>
      <c r="BA34" s="137">
        <v>4.0163035383011282E-2</v>
      </c>
      <c r="BB34" s="312">
        <v>554.54545454545405</v>
      </c>
      <c r="BC34" s="312">
        <v>26109</v>
      </c>
      <c r="BD34" s="137">
        <v>3.7242707367520146E-2</v>
      </c>
      <c r="BE34" s="302">
        <v>525.45454545454504</v>
      </c>
      <c r="BF34" s="312">
        <v>28233</v>
      </c>
      <c r="BG34" s="137">
        <v>3.8018968412462648E-2</v>
      </c>
      <c r="BH34" s="302">
        <v>590.30304000000001</v>
      </c>
      <c r="BI34" s="303">
        <v>5.7653405259608902E-2</v>
      </c>
      <c r="BJ34" s="311">
        <v>19384</v>
      </c>
      <c r="BK34" s="137">
        <v>3.8371621153484504E-2</v>
      </c>
      <c r="BL34" s="312">
        <v>503.030303030303</v>
      </c>
      <c r="BM34" s="312">
        <v>19031</v>
      </c>
      <c r="BN34" s="137">
        <v>3.6402483578617965E-2</v>
      </c>
      <c r="BO34" s="302">
        <v>434.54545454545399</v>
      </c>
      <c r="BP34" s="312">
        <v>20684</v>
      </c>
      <c r="BQ34" s="137">
        <v>3.8078476566383281E-2</v>
      </c>
      <c r="BR34" s="302">
        <v>452.121216</v>
      </c>
      <c r="BS34" s="303">
        <v>6.7065621130829547E-2</v>
      </c>
      <c r="BT34" s="311">
        <v>17896</v>
      </c>
      <c r="BU34" s="137">
        <v>4.298833290495533E-2</v>
      </c>
      <c r="BV34" s="312">
        <v>377.575757575757</v>
      </c>
      <c r="BW34" s="312">
        <v>19965</v>
      </c>
      <c r="BX34" s="137">
        <v>4.4257694388040114E-2</v>
      </c>
      <c r="BY34" s="302">
        <v>398.78787878787801</v>
      </c>
      <c r="BZ34" s="312">
        <v>20214</v>
      </c>
      <c r="CA34" s="137">
        <v>4.3762908694127273E-2</v>
      </c>
      <c r="CB34" s="302">
        <v>509.69695999999999</v>
      </c>
      <c r="CC34" s="303">
        <v>0.12952615109521681</v>
      </c>
      <c r="CD34" s="311">
        <v>153254</v>
      </c>
      <c r="CE34" s="137">
        <v>4.0420062280876891E-2</v>
      </c>
      <c r="CF34" s="312">
        <v>1203.52</v>
      </c>
      <c r="CG34" s="312">
        <v>162318</v>
      </c>
      <c r="CH34" s="137">
        <v>4.0108456262538679E-2</v>
      </c>
      <c r="CI34" s="302">
        <v>1245.54</v>
      </c>
      <c r="CJ34" s="312">
        <v>165930</v>
      </c>
      <c r="CK34" s="137">
        <v>3.9531963282661044E-2</v>
      </c>
      <c r="CL34" s="302">
        <v>1413.6</v>
      </c>
      <c r="CM34" s="313">
        <v>8.2712359873151758E-2</v>
      </c>
    </row>
    <row r="35" spans="1:91" ht="14.4" x14ac:dyDescent="0.3">
      <c r="A35" s="99" t="s">
        <v>336</v>
      </c>
      <c r="B35" s="311">
        <v>35965</v>
      </c>
      <c r="C35" s="137">
        <v>4.0376087566657309E-2</v>
      </c>
      <c r="D35" s="312">
        <v>546.06060606060601</v>
      </c>
      <c r="E35" s="312">
        <v>35396</v>
      </c>
      <c r="F35" s="137">
        <v>3.7304340861089913E-2</v>
      </c>
      <c r="G35" s="302">
        <v>664.24242424242402</v>
      </c>
      <c r="H35" s="312">
        <v>38970</v>
      </c>
      <c r="I35" s="137">
        <v>3.9582700622942529E-2</v>
      </c>
      <c r="J35" s="302">
        <v>611.51513699999998</v>
      </c>
      <c r="K35" s="313">
        <v>8.3553454747671341E-2</v>
      </c>
      <c r="L35" s="312">
        <v>32107</v>
      </c>
      <c r="M35" s="137">
        <v>4.1112589361971846E-2</v>
      </c>
      <c r="N35" s="312">
        <v>501.81818181818102</v>
      </c>
      <c r="O35" s="312">
        <v>33240</v>
      </c>
      <c r="P35" s="137">
        <v>3.8753453884089399E-2</v>
      </c>
      <c r="Q35" s="302">
        <v>513.33333333333303</v>
      </c>
      <c r="R35" s="312">
        <v>36652</v>
      </c>
      <c r="S35" s="137">
        <v>4.1291468059722343E-2</v>
      </c>
      <c r="T35" s="302">
        <v>718.18179999999995</v>
      </c>
      <c r="U35" s="313">
        <v>0.14155791571931353</v>
      </c>
      <c r="V35" s="312">
        <v>5108</v>
      </c>
      <c r="W35" s="137">
        <v>3.4820308665539618E-2</v>
      </c>
      <c r="X35" s="312">
        <v>195.15151515151501</v>
      </c>
      <c r="Y35" s="312">
        <v>5572</v>
      </c>
      <c r="Z35" s="137">
        <v>3.6805601426778516E-2</v>
      </c>
      <c r="AA35" s="302">
        <v>256.969696969697</v>
      </c>
      <c r="AB35" s="312">
        <v>5489</v>
      </c>
      <c r="AC35" s="137">
        <v>3.6425533044441939E-2</v>
      </c>
      <c r="AD35" s="302">
        <v>248.484848</v>
      </c>
      <c r="AE35" s="313">
        <v>7.4588880187940479E-2</v>
      </c>
      <c r="AF35" s="312">
        <v>6172</v>
      </c>
      <c r="AG35" s="137">
        <v>4.2626075666118764E-2</v>
      </c>
      <c r="AH35" s="312">
        <v>241.81818181818099</v>
      </c>
      <c r="AI35" s="312">
        <v>5574</v>
      </c>
      <c r="AJ35" s="137">
        <v>3.6562327814656417E-2</v>
      </c>
      <c r="AK35" s="302">
        <v>287.27272727272702</v>
      </c>
      <c r="AL35" s="312">
        <v>5803</v>
      </c>
      <c r="AM35" s="137">
        <v>3.7334414184889954E-2</v>
      </c>
      <c r="AN35" s="302">
        <v>303.63635299999999</v>
      </c>
      <c r="AO35" s="313">
        <v>-5.9786130913804275E-2</v>
      </c>
      <c r="AP35" s="312">
        <v>10328</v>
      </c>
      <c r="AQ35" s="137">
        <v>4.2636282948376576E-2</v>
      </c>
      <c r="AR35" s="312">
        <v>295.15151515151501</v>
      </c>
      <c r="AS35" s="312">
        <v>11124</v>
      </c>
      <c r="AT35" s="137">
        <v>4.2521472885107166E-2</v>
      </c>
      <c r="AU35" s="302">
        <v>315.15151515151501</v>
      </c>
      <c r="AV35" s="312">
        <v>11712</v>
      </c>
      <c r="AW35" s="137">
        <v>4.3156878495994574E-2</v>
      </c>
      <c r="AX35" s="302">
        <v>387.878784</v>
      </c>
      <c r="AY35" s="303">
        <v>0.13400464756003097</v>
      </c>
      <c r="AZ35" s="311">
        <v>27455</v>
      </c>
      <c r="BA35" s="137">
        <v>4.1308014401759748E-2</v>
      </c>
      <c r="BB35" s="312">
        <v>554.54545454545405</v>
      </c>
      <c r="BC35" s="312">
        <v>28330</v>
      </c>
      <c r="BD35" s="137">
        <v>4.0410812352899221E-2</v>
      </c>
      <c r="BE35" s="302">
        <v>525.45454545454504</v>
      </c>
      <c r="BF35" s="312">
        <v>28155</v>
      </c>
      <c r="BG35" s="137">
        <v>3.7913932478053552E-2</v>
      </c>
      <c r="BH35" s="302">
        <v>590.30304000000001</v>
      </c>
      <c r="BI35" s="303">
        <v>2.5496266618102351E-2</v>
      </c>
      <c r="BJ35" s="311">
        <v>20976</v>
      </c>
      <c r="BK35" s="137">
        <v>4.1523066720774403E-2</v>
      </c>
      <c r="BL35" s="312">
        <v>512.72727272727195</v>
      </c>
      <c r="BM35" s="312">
        <v>20539</v>
      </c>
      <c r="BN35" s="137">
        <v>3.9286984930967071E-2</v>
      </c>
      <c r="BO35" s="302">
        <v>430.30303030303003</v>
      </c>
      <c r="BP35" s="312">
        <v>20341</v>
      </c>
      <c r="BQ35" s="137">
        <v>3.74470262926321E-2</v>
      </c>
      <c r="BR35" s="302">
        <v>452.121216</v>
      </c>
      <c r="BS35" s="303">
        <v>-3.0272692601067887E-2</v>
      </c>
      <c r="BT35" s="311">
        <v>18416</v>
      </c>
      <c r="BU35" s="137">
        <v>4.4237435112743487E-2</v>
      </c>
      <c r="BV35" s="312">
        <v>377.575757575757</v>
      </c>
      <c r="BW35" s="312">
        <v>19272</v>
      </c>
      <c r="BX35" s="137">
        <v>4.2721476896885005E-2</v>
      </c>
      <c r="BY35" s="302">
        <v>406.666666666666</v>
      </c>
      <c r="BZ35" s="312">
        <v>19793</v>
      </c>
      <c r="CA35" s="137">
        <v>4.2851452052184678E-2</v>
      </c>
      <c r="CB35" s="302">
        <v>510.90910000000002</v>
      </c>
      <c r="CC35" s="303">
        <v>7.4771937445699391E-2</v>
      </c>
      <c r="CD35" s="311">
        <v>156527</v>
      </c>
      <c r="CE35" s="137">
        <v>4.1283301503639819E-2</v>
      </c>
      <c r="CF35" s="312">
        <v>1201.43</v>
      </c>
      <c r="CG35" s="312">
        <v>159047</v>
      </c>
      <c r="CH35" s="137">
        <v>3.9300198642097543E-2</v>
      </c>
      <c r="CI35" s="302">
        <v>1255.5999999999999</v>
      </c>
      <c r="CJ35" s="312">
        <v>166915</v>
      </c>
      <c r="CK35" s="137">
        <v>3.9766634432142275E-2</v>
      </c>
      <c r="CL35" s="302">
        <v>1415.77</v>
      </c>
      <c r="CM35" s="313">
        <v>6.6365547157998306E-2</v>
      </c>
    </row>
    <row r="36" spans="1:91" ht="14.4" x14ac:dyDescent="0.3">
      <c r="A36" s="99" t="s">
        <v>337</v>
      </c>
      <c r="B36" s="311">
        <v>22371</v>
      </c>
      <c r="C36" s="137">
        <v>2.5114790906539432E-2</v>
      </c>
      <c r="D36" s="312">
        <v>12.1212121212121</v>
      </c>
      <c r="E36" s="312">
        <v>22589</v>
      </c>
      <c r="F36" s="137">
        <v>2.3806863931267942E-2</v>
      </c>
      <c r="G36" s="302">
        <v>20</v>
      </c>
      <c r="H36" s="312">
        <v>22092</v>
      </c>
      <c r="I36" s="137">
        <v>2.2439338520966034E-2</v>
      </c>
      <c r="J36" s="302">
        <v>18.181818</v>
      </c>
      <c r="K36" s="313">
        <v>-1.2471503285503553E-2</v>
      </c>
      <c r="L36" s="312">
        <v>20082</v>
      </c>
      <c r="M36" s="137">
        <v>2.5714735713929009E-2</v>
      </c>
      <c r="N36" s="312">
        <v>12.7272727272727</v>
      </c>
      <c r="O36" s="312">
        <v>20599</v>
      </c>
      <c r="P36" s="137">
        <v>2.4015715901274295E-2</v>
      </c>
      <c r="Q36" s="302">
        <v>15.757575757575699</v>
      </c>
      <c r="R36" s="312">
        <v>20291</v>
      </c>
      <c r="S36" s="137">
        <v>2.2859466834001585E-2</v>
      </c>
      <c r="T36" s="302">
        <v>53.939392099999999</v>
      </c>
      <c r="U36" s="313">
        <v>1.0407329947216413E-2</v>
      </c>
      <c r="V36" s="312">
        <v>3092</v>
      </c>
      <c r="W36" s="137">
        <v>2.1077602661285926E-2</v>
      </c>
      <c r="X36" s="312">
        <v>35.151515151515099</v>
      </c>
      <c r="Y36" s="312">
        <v>3251</v>
      </c>
      <c r="Z36" s="137">
        <v>2.1474337803025299E-2</v>
      </c>
      <c r="AA36" s="302">
        <v>23.030303030302999</v>
      </c>
      <c r="AB36" s="312">
        <v>3071</v>
      </c>
      <c r="AC36" s="137">
        <v>2.0379451991160719E-2</v>
      </c>
      <c r="AD36" s="302">
        <v>66.666664100000006</v>
      </c>
      <c r="AE36" s="313">
        <v>-6.791720569210867E-3</v>
      </c>
      <c r="AF36" s="312">
        <v>3545</v>
      </c>
      <c r="AG36" s="137">
        <v>2.4483058690277223E-2</v>
      </c>
      <c r="AH36" s="312">
        <v>86.060606060606005</v>
      </c>
      <c r="AI36" s="312">
        <v>3431</v>
      </c>
      <c r="AJ36" s="137">
        <v>2.250544433657807E-2</v>
      </c>
      <c r="AK36" s="302">
        <v>62.424242424242401</v>
      </c>
      <c r="AL36" s="312">
        <v>3341</v>
      </c>
      <c r="AM36" s="137">
        <v>2.1494791968243551E-2</v>
      </c>
      <c r="AN36" s="302">
        <v>34.5454559</v>
      </c>
      <c r="AO36" s="313">
        <v>-5.7545839210155145E-2</v>
      </c>
      <c r="AP36" s="312">
        <v>6744</v>
      </c>
      <c r="AQ36" s="137">
        <v>2.7840733172332651E-2</v>
      </c>
      <c r="AR36" s="312">
        <v>47.878787878787797</v>
      </c>
      <c r="AS36" s="312">
        <v>6574</v>
      </c>
      <c r="AT36" s="137">
        <v>2.5129104885535283E-2</v>
      </c>
      <c r="AU36" s="302">
        <v>31.515151515151501</v>
      </c>
      <c r="AV36" s="312">
        <v>6595</v>
      </c>
      <c r="AW36" s="137">
        <v>2.4301538053371263E-2</v>
      </c>
      <c r="AX36" s="302">
        <v>18.787877999999999</v>
      </c>
      <c r="AY36" s="303">
        <v>-2.2093712930011864E-2</v>
      </c>
      <c r="AZ36" s="311">
        <v>16884</v>
      </c>
      <c r="BA36" s="137">
        <v>2.5403187585478475E-2</v>
      </c>
      <c r="BB36" s="312">
        <v>43.636363636363598</v>
      </c>
      <c r="BC36" s="312">
        <v>16918</v>
      </c>
      <c r="BD36" s="137">
        <v>2.4132372869267529E-2</v>
      </c>
      <c r="BE36" s="302">
        <v>40.606060606060602</v>
      </c>
      <c r="BF36" s="312">
        <v>16717</v>
      </c>
      <c r="BG36" s="137">
        <v>2.2511355327139805E-2</v>
      </c>
      <c r="BH36" s="302">
        <v>31.515152</v>
      </c>
      <c r="BI36" s="303">
        <v>-9.8910210850509366E-3</v>
      </c>
      <c r="BJ36" s="311">
        <v>12919</v>
      </c>
      <c r="BK36" s="137">
        <v>2.5573822414458641E-2</v>
      </c>
      <c r="BL36" s="312">
        <v>31.515151515151501</v>
      </c>
      <c r="BM36" s="312">
        <v>12271</v>
      </c>
      <c r="BN36" s="137">
        <v>2.3471960274984029E-2</v>
      </c>
      <c r="BO36" s="302">
        <v>49.090909090909101</v>
      </c>
      <c r="BP36" s="312">
        <v>11985</v>
      </c>
      <c r="BQ36" s="137">
        <v>2.2063940323346722E-2</v>
      </c>
      <c r="BR36" s="302">
        <v>32.727271999999999</v>
      </c>
      <c r="BS36" s="303">
        <v>-7.2296617385246537E-2</v>
      </c>
      <c r="BT36" s="311">
        <v>11262</v>
      </c>
      <c r="BU36" s="137">
        <v>2.7052671277134944E-2</v>
      </c>
      <c r="BV36" s="312">
        <v>58.787878787878803</v>
      </c>
      <c r="BW36" s="312">
        <v>11456</v>
      </c>
      <c r="BX36" s="137">
        <v>2.5395249031274107E-2</v>
      </c>
      <c r="BY36" s="302">
        <v>1.8181818181818099</v>
      </c>
      <c r="BZ36" s="312">
        <v>11517</v>
      </c>
      <c r="CA36" s="137">
        <v>2.493407635451983E-2</v>
      </c>
      <c r="CB36" s="302">
        <v>51.515152</v>
      </c>
      <c r="CC36" s="303">
        <v>2.2642514651038892E-2</v>
      </c>
      <c r="CD36" s="311">
        <v>96899</v>
      </c>
      <c r="CE36" s="137">
        <v>2.5556681163001877E-2</v>
      </c>
      <c r="CF36" s="312">
        <v>131.49</v>
      </c>
      <c r="CG36" s="312">
        <v>97089</v>
      </c>
      <c r="CH36" s="137">
        <v>2.3990499575362055E-2</v>
      </c>
      <c r="CI36" s="302">
        <v>99.8</v>
      </c>
      <c r="CJ36" s="312">
        <v>95609</v>
      </c>
      <c r="CK36" s="137">
        <v>2.2778349168275414E-2</v>
      </c>
      <c r="CL36" s="302">
        <v>116.42</v>
      </c>
      <c r="CM36" s="313">
        <v>-1.3312830885767655E-2</v>
      </c>
    </row>
    <row r="37" spans="1:91" ht="14.4" x14ac:dyDescent="0.3">
      <c r="A37" s="99" t="s">
        <v>338</v>
      </c>
      <c r="B37" s="311">
        <v>13214</v>
      </c>
      <c r="C37" s="137">
        <v>1.4834689868088689E-2</v>
      </c>
      <c r="D37" s="312">
        <v>73.3333333333333</v>
      </c>
      <c r="E37" s="312">
        <v>14346</v>
      </c>
      <c r="F37" s="137">
        <v>1.5119450615696573E-2</v>
      </c>
      <c r="G37" s="302">
        <v>41.818181818181799</v>
      </c>
      <c r="H37" s="312">
        <v>13388</v>
      </c>
      <c r="I37" s="137">
        <v>1.3598491042852311E-2</v>
      </c>
      <c r="J37" s="302">
        <v>46.060607900000001</v>
      </c>
      <c r="K37" s="313">
        <v>1.3167852277887089E-2</v>
      </c>
      <c r="L37" s="312">
        <v>11107</v>
      </c>
      <c r="M37" s="137">
        <v>1.4222366774953166E-2</v>
      </c>
      <c r="N37" s="312">
        <v>44.2424242424242</v>
      </c>
      <c r="O37" s="312">
        <v>12090</v>
      </c>
      <c r="P37" s="137">
        <v>1.4095344688888112E-2</v>
      </c>
      <c r="Q37" s="302">
        <v>141.81818181818099</v>
      </c>
      <c r="R37" s="312">
        <v>11586</v>
      </c>
      <c r="S37" s="137">
        <v>1.305257418258057E-2</v>
      </c>
      <c r="T37" s="302">
        <v>41.818179999999998</v>
      </c>
      <c r="U37" s="313">
        <v>4.3125956603943458E-2</v>
      </c>
      <c r="V37" s="312">
        <v>1892</v>
      </c>
      <c r="W37" s="137">
        <v>1.289742051589682E-2</v>
      </c>
      <c r="X37" s="312">
        <v>63.636363636363598</v>
      </c>
      <c r="Y37" s="312">
        <v>2055</v>
      </c>
      <c r="Z37" s="137">
        <v>1.357421229935927E-2</v>
      </c>
      <c r="AA37" s="302">
        <v>84.242424242424207</v>
      </c>
      <c r="AB37" s="312">
        <v>1860</v>
      </c>
      <c r="AC37" s="137">
        <v>1.2343139271754783E-2</v>
      </c>
      <c r="AD37" s="302">
        <v>60.606059999999999</v>
      </c>
      <c r="AE37" s="313">
        <v>-1.6913319238900635E-2</v>
      </c>
      <c r="AF37" s="312">
        <v>2032</v>
      </c>
      <c r="AG37" s="137">
        <v>1.4033730679448044E-2</v>
      </c>
      <c r="AH37" s="312">
        <v>107.87878787878699</v>
      </c>
      <c r="AI37" s="312">
        <v>2143</v>
      </c>
      <c r="AJ37" s="137">
        <v>1.4056883478078345E-2</v>
      </c>
      <c r="AK37" s="302">
        <v>67.272727272727195</v>
      </c>
      <c r="AL37" s="312">
        <v>1952</v>
      </c>
      <c r="AM37" s="137">
        <v>1.2558465705480817E-2</v>
      </c>
      <c r="AN37" s="302">
        <v>58.787880000000001</v>
      </c>
      <c r="AO37" s="313">
        <v>-3.937007874015748E-2</v>
      </c>
      <c r="AP37" s="312">
        <v>3776</v>
      </c>
      <c r="AQ37" s="137">
        <v>1.5588168514046277E-2</v>
      </c>
      <c r="AR37" s="312">
        <v>45.454545454545404</v>
      </c>
      <c r="AS37" s="312">
        <v>4670</v>
      </c>
      <c r="AT37" s="137">
        <v>1.7851067814945203E-2</v>
      </c>
      <c r="AU37" s="302">
        <v>65.454545454545396</v>
      </c>
      <c r="AV37" s="312">
        <v>4895</v>
      </c>
      <c r="AW37" s="137">
        <v>1.8037305348180793E-2</v>
      </c>
      <c r="AX37" s="302">
        <v>74.545455899999993</v>
      </c>
      <c r="AY37" s="303">
        <v>0.29634533898305082</v>
      </c>
      <c r="AZ37" s="311">
        <v>9608</v>
      </c>
      <c r="BA37" s="137">
        <v>1.4455924326064748E-2</v>
      </c>
      <c r="BB37" s="312">
        <v>45.454545454545404</v>
      </c>
      <c r="BC37" s="312">
        <v>10202</v>
      </c>
      <c r="BD37" s="137">
        <v>1.45524570287426E-2</v>
      </c>
      <c r="BE37" s="302">
        <v>41.212121212121197</v>
      </c>
      <c r="BF37" s="312">
        <v>10048</v>
      </c>
      <c r="BG37" s="137">
        <v>1.3530782935161856E-2</v>
      </c>
      <c r="BH37" s="302">
        <v>72.121215800000002</v>
      </c>
      <c r="BI37" s="303">
        <v>4.5795170691090757E-2</v>
      </c>
      <c r="BJ37" s="311">
        <v>7471</v>
      </c>
      <c r="BK37" s="137">
        <v>1.4789227282175131E-2</v>
      </c>
      <c r="BL37" s="312">
        <v>67.272727272727195</v>
      </c>
      <c r="BM37" s="312">
        <v>7411</v>
      </c>
      <c r="BN37" s="137">
        <v>1.4175755651365548E-2</v>
      </c>
      <c r="BO37" s="302">
        <v>60.606060606060602</v>
      </c>
      <c r="BP37" s="312">
        <v>7099</v>
      </c>
      <c r="BQ37" s="137">
        <v>1.3068995607462526E-2</v>
      </c>
      <c r="BR37" s="302">
        <v>61.818179999999998</v>
      </c>
      <c r="BS37" s="303">
        <v>-4.9792531120331947E-2</v>
      </c>
      <c r="BT37" s="311">
        <v>6123</v>
      </c>
      <c r="BU37" s="137">
        <v>1.4708178496705493E-2</v>
      </c>
      <c r="BV37" s="312">
        <v>50.303030303030297</v>
      </c>
      <c r="BW37" s="312">
        <v>6768</v>
      </c>
      <c r="BX37" s="137">
        <v>1.5003059134397971E-2</v>
      </c>
      <c r="BY37" s="302">
        <v>18.7878787878787</v>
      </c>
      <c r="BZ37" s="312">
        <v>6749</v>
      </c>
      <c r="CA37" s="137">
        <v>1.4611451012994211E-2</v>
      </c>
      <c r="CB37" s="302">
        <v>112.727272</v>
      </c>
      <c r="CC37" s="303">
        <v>0.10223746529479014</v>
      </c>
      <c r="CD37" s="311">
        <v>55223</v>
      </c>
      <c r="CE37" s="137">
        <v>1.4564821142266203E-2</v>
      </c>
      <c r="CF37" s="312">
        <v>183.63</v>
      </c>
      <c r="CG37" s="312">
        <v>59685</v>
      </c>
      <c r="CH37" s="137">
        <v>1.474804526934549E-2</v>
      </c>
      <c r="CI37" s="302">
        <v>207.21</v>
      </c>
      <c r="CJ37" s="312">
        <v>57577</v>
      </c>
      <c r="CK37" s="137">
        <v>1.3717422105259898E-2</v>
      </c>
      <c r="CL37" s="302">
        <v>194.12</v>
      </c>
      <c r="CM37" s="313">
        <v>4.2627166216974814E-2</v>
      </c>
    </row>
    <row r="38" spans="1:91" ht="14.4" x14ac:dyDescent="0.3">
      <c r="A38" s="99" t="s">
        <v>174</v>
      </c>
      <c r="B38" s="311">
        <v>6855</v>
      </c>
      <c r="C38" s="137">
        <v>7.6957619983160259E-3</v>
      </c>
      <c r="D38" s="312">
        <v>392.12121212121201</v>
      </c>
      <c r="E38" s="312">
        <v>8822</v>
      </c>
      <c r="F38" s="137">
        <v>9.2976295365729249E-3</v>
      </c>
      <c r="G38" s="302">
        <v>404.24242424242402</v>
      </c>
      <c r="H38" s="312">
        <v>7319</v>
      </c>
      <c r="I38" s="137">
        <v>7.4340720004956728E-3</v>
      </c>
      <c r="J38" s="302">
        <v>342.42425500000002</v>
      </c>
      <c r="K38" s="313">
        <v>6.7687819110138589E-2</v>
      </c>
      <c r="L38" s="312">
        <v>5790</v>
      </c>
      <c r="M38" s="137">
        <v>7.4140185132780074E-3</v>
      </c>
      <c r="N38" s="312">
        <v>321.21212121212102</v>
      </c>
      <c r="O38" s="312">
        <v>7096</v>
      </c>
      <c r="P38" s="137">
        <v>8.2729996618982667E-3</v>
      </c>
      <c r="Q38" s="302">
        <v>372.12121212121201</v>
      </c>
      <c r="R38" s="312">
        <v>5457</v>
      </c>
      <c r="S38" s="137">
        <v>6.1477556805059706E-3</v>
      </c>
      <c r="T38" s="302">
        <v>292.121216</v>
      </c>
      <c r="U38" s="313">
        <v>-5.7512953367875645E-2</v>
      </c>
      <c r="V38" s="312">
        <v>1071</v>
      </c>
      <c r="W38" s="137">
        <v>7.3008125647597757E-3</v>
      </c>
      <c r="X38" s="312">
        <v>159.39393939393901</v>
      </c>
      <c r="Y38" s="312">
        <v>1217</v>
      </c>
      <c r="Z38" s="137">
        <v>8.0388400819076562E-3</v>
      </c>
      <c r="AA38" s="302">
        <v>141.81818181818099</v>
      </c>
      <c r="AB38" s="312">
        <v>1013</v>
      </c>
      <c r="AC38" s="137">
        <v>6.7223656356384916E-3</v>
      </c>
      <c r="AD38" s="302">
        <v>151.515152</v>
      </c>
      <c r="AE38" s="313">
        <v>-5.4154995331465922E-2</v>
      </c>
      <c r="AF38" s="312">
        <v>1054</v>
      </c>
      <c r="AG38" s="137">
        <v>7.2793071536113377E-3</v>
      </c>
      <c r="AH38" s="312">
        <v>166.666666666666</v>
      </c>
      <c r="AI38" s="312">
        <v>1186</v>
      </c>
      <c r="AJ38" s="137">
        <v>7.7794978091464857E-3</v>
      </c>
      <c r="AK38" s="302">
        <v>155.15151515151501</v>
      </c>
      <c r="AL38" s="312">
        <v>1163</v>
      </c>
      <c r="AM38" s="137">
        <v>7.4823235735011224E-3</v>
      </c>
      <c r="AN38" s="302">
        <v>155.15152</v>
      </c>
      <c r="AO38" s="313">
        <v>0.10341555977229601</v>
      </c>
      <c r="AP38" s="312">
        <v>1938</v>
      </c>
      <c r="AQ38" s="137">
        <v>8.0004953867112514E-3</v>
      </c>
      <c r="AR38" s="312">
        <v>182.42424242424201</v>
      </c>
      <c r="AS38" s="312">
        <v>2031</v>
      </c>
      <c r="AT38" s="137">
        <v>7.7634943751935144E-3</v>
      </c>
      <c r="AU38" s="302">
        <v>189.69696969696901</v>
      </c>
      <c r="AV38" s="312">
        <v>2499</v>
      </c>
      <c r="AW38" s="137">
        <v>9.2084220766299896E-3</v>
      </c>
      <c r="AX38" s="302">
        <v>233.33332799999999</v>
      </c>
      <c r="AY38" s="303">
        <v>0.28947368421052633</v>
      </c>
      <c r="AZ38" s="311">
        <v>4023</v>
      </c>
      <c r="BA38" s="137">
        <v>6.0528917114652872E-3</v>
      </c>
      <c r="BB38" s="312">
        <v>226.666666666666</v>
      </c>
      <c r="BC38" s="312">
        <v>5442</v>
      </c>
      <c r="BD38" s="137">
        <v>7.7626417516582268E-3</v>
      </c>
      <c r="BE38" s="302">
        <v>296.969696969697</v>
      </c>
      <c r="BF38" s="312">
        <v>4954</v>
      </c>
      <c r="BG38" s="137">
        <v>6.6711284495214809E-3</v>
      </c>
      <c r="BH38" s="302">
        <v>307.878784</v>
      </c>
      <c r="BI38" s="303">
        <v>0.23141933880188914</v>
      </c>
      <c r="BJ38" s="311">
        <v>3972</v>
      </c>
      <c r="BK38" s="137">
        <v>7.8627775083388602E-3</v>
      </c>
      <c r="BL38" s="312">
        <v>269.09090909090901</v>
      </c>
      <c r="BM38" s="312">
        <v>4183</v>
      </c>
      <c r="BN38" s="137">
        <v>8.0012394939498153E-3</v>
      </c>
      <c r="BO38" s="302">
        <v>270.30303030303003</v>
      </c>
      <c r="BP38" s="312">
        <v>3750</v>
      </c>
      <c r="BQ38" s="137">
        <v>6.9036108646266343E-3</v>
      </c>
      <c r="BR38" s="302">
        <v>255.75756799999999</v>
      </c>
      <c r="BS38" s="303">
        <v>-5.5891238670694864E-2</v>
      </c>
      <c r="BT38" s="311">
        <v>2719</v>
      </c>
      <c r="BU38" s="137">
        <v>6.5313632749538194E-3</v>
      </c>
      <c r="BV38" s="312">
        <v>213.939393939393</v>
      </c>
      <c r="BW38" s="312">
        <v>3620</v>
      </c>
      <c r="BX38" s="137">
        <v>8.0246858845331934E-3</v>
      </c>
      <c r="BY38" s="302">
        <v>250.30303030303</v>
      </c>
      <c r="BZ38" s="312">
        <v>3377</v>
      </c>
      <c r="CA38" s="137">
        <v>7.3111379568649359E-3</v>
      </c>
      <c r="CB38" s="302">
        <v>281.21212800000001</v>
      </c>
      <c r="CC38" s="303">
        <v>0.24200073556454579</v>
      </c>
      <c r="CD38" s="311">
        <v>27422</v>
      </c>
      <c r="CE38" s="137">
        <v>7.2324307872303891E-3</v>
      </c>
      <c r="CF38" s="312">
        <v>715.17</v>
      </c>
      <c r="CG38" s="312">
        <v>33597</v>
      </c>
      <c r="CH38" s="137">
        <v>8.30175214734356E-3</v>
      </c>
      <c r="CI38" s="302">
        <v>777.33</v>
      </c>
      <c r="CJ38" s="312">
        <v>29532</v>
      </c>
      <c r="CK38" s="137">
        <v>7.0358460776444639E-3</v>
      </c>
      <c r="CL38" s="302">
        <v>735.91</v>
      </c>
      <c r="CM38" s="313">
        <v>7.6945518197068047E-2</v>
      </c>
    </row>
    <row r="39" spans="1:91" ht="14.4" x14ac:dyDescent="0.3">
      <c r="A39" s="99" t="s">
        <v>175</v>
      </c>
      <c r="B39" s="311">
        <v>7074</v>
      </c>
      <c r="C39" s="137">
        <v>7.9416222284591637E-3</v>
      </c>
      <c r="D39" s="312">
        <v>352.72727272727201</v>
      </c>
      <c r="E39" s="312">
        <v>8180</v>
      </c>
      <c r="F39" s="137">
        <v>8.6210167319390758E-3</v>
      </c>
      <c r="G39" s="302">
        <v>360.60606060606</v>
      </c>
      <c r="H39" s="312">
        <v>7454</v>
      </c>
      <c r="I39" s="137">
        <v>7.5711945199746881E-3</v>
      </c>
      <c r="J39" s="302">
        <v>370.90910000000002</v>
      </c>
      <c r="K39" s="313">
        <v>5.3717839977381963E-2</v>
      </c>
      <c r="L39" s="312">
        <v>4625</v>
      </c>
      <c r="M39" s="137">
        <v>5.9222514030933997E-3</v>
      </c>
      <c r="N39" s="312">
        <v>273.93939393939303</v>
      </c>
      <c r="O39" s="312">
        <v>6171</v>
      </c>
      <c r="P39" s="137">
        <v>7.1945717183729144E-3</v>
      </c>
      <c r="Q39" s="302">
        <v>405.45454545454498</v>
      </c>
      <c r="R39" s="312">
        <v>6259</v>
      </c>
      <c r="S39" s="137">
        <v>7.0512741074375785E-3</v>
      </c>
      <c r="T39" s="302">
        <v>343.63635299999999</v>
      </c>
      <c r="U39" s="313">
        <v>0.35329729729729731</v>
      </c>
      <c r="V39" s="312">
        <v>953</v>
      </c>
      <c r="W39" s="137">
        <v>6.4964279871298465E-3</v>
      </c>
      <c r="X39" s="312">
        <v>149.69696969696901</v>
      </c>
      <c r="Y39" s="312">
        <v>874</v>
      </c>
      <c r="Z39" s="137">
        <v>5.7731686372944051E-3</v>
      </c>
      <c r="AA39" s="302">
        <v>115.151515151515</v>
      </c>
      <c r="AB39" s="312">
        <v>919</v>
      </c>
      <c r="AC39" s="137">
        <v>6.0985725756680887E-3</v>
      </c>
      <c r="AD39" s="302">
        <v>135.75756799999999</v>
      </c>
      <c r="AE39" s="313">
        <v>-3.5676810073452254E-2</v>
      </c>
      <c r="AF39" s="312">
        <v>902</v>
      </c>
      <c r="AG39" s="137">
        <v>6.2295398980620744E-3</v>
      </c>
      <c r="AH39" s="312">
        <v>140.60606060606</v>
      </c>
      <c r="AI39" s="312">
        <v>1320</v>
      </c>
      <c r="AJ39" s="137">
        <v>8.6584629916301517E-3</v>
      </c>
      <c r="AK39" s="302">
        <v>157.575757575757</v>
      </c>
      <c r="AL39" s="312">
        <v>1306</v>
      </c>
      <c r="AM39" s="137">
        <v>8.4023341246710799E-3</v>
      </c>
      <c r="AN39" s="302">
        <v>187.27271999999999</v>
      </c>
      <c r="AO39" s="313">
        <v>0.44789356984478934</v>
      </c>
      <c r="AP39" s="312">
        <v>2113</v>
      </c>
      <c r="AQ39" s="137">
        <v>8.722934340619647E-3</v>
      </c>
      <c r="AR39" s="312">
        <v>175.15151515151501</v>
      </c>
      <c r="AS39" s="312">
        <v>2481</v>
      </c>
      <c r="AT39" s="137">
        <v>9.4836186828434806E-3</v>
      </c>
      <c r="AU39" s="302">
        <v>218.78787878787799</v>
      </c>
      <c r="AV39" s="312">
        <v>2487</v>
      </c>
      <c r="AW39" s="137">
        <v>9.1642039634168802E-3</v>
      </c>
      <c r="AX39" s="302">
        <v>252.72728000000001</v>
      </c>
      <c r="AY39" s="303">
        <v>0.1769995267392333</v>
      </c>
      <c r="AZ39" s="311">
        <v>4397</v>
      </c>
      <c r="BA39" s="137">
        <v>6.6156015051734695E-3</v>
      </c>
      <c r="BB39" s="312">
        <v>264.24242424242402</v>
      </c>
      <c r="BC39" s="312">
        <v>4883</v>
      </c>
      <c r="BD39" s="137">
        <v>6.9652663861350834E-3</v>
      </c>
      <c r="BE39" s="302">
        <v>294.54545454545399</v>
      </c>
      <c r="BF39" s="312">
        <v>5767</v>
      </c>
      <c r="BG39" s="137">
        <v>7.7659260735547797E-3</v>
      </c>
      <c r="BH39" s="302">
        <v>310.90910000000002</v>
      </c>
      <c r="BI39" s="303">
        <v>0.31157607459631564</v>
      </c>
      <c r="BJ39" s="311">
        <v>3410</v>
      </c>
      <c r="BK39" s="137">
        <v>6.7502697138558691E-3</v>
      </c>
      <c r="BL39" s="312">
        <v>243.636363636363</v>
      </c>
      <c r="BM39" s="312">
        <v>3789</v>
      </c>
      <c r="BN39" s="137">
        <v>7.2475965676729263E-3</v>
      </c>
      <c r="BO39" s="302">
        <v>278.18181818181802</v>
      </c>
      <c r="BP39" s="312">
        <v>3622</v>
      </c>
      <c r="BQ39" s="137">
        <v>6.6679676137807115E-3</v>
      </c>
      <c r="BR39" s="302">
        <v>293.33334400000001</v>
      </c>
      <c r="BS39" s="303">
        <v>6.2170087976539591E-2</v>
      </c>
      <c r="BT39" s="311">
        <v>3164</v>
      </c>
      <c r="BU39" s="137">
        <v>7.6003065104648338E-3</v>
      </c>
      <c r="BV39" s="312">
        <v>244.84848484848399</v>
      </c>
      <c r="BW39" s="312">
        <v>3571</v>
      </c>
      <c r="BX39" s="137">
        <v>7.9160644457646513E-3</v>
      </c>
      <c r="BY39" s="302">
        <v>222.42424242424201</v>
      </c>
      <c r="BZ39" s="312">
        <v>3392</v>
      </c>
      <c r="CA39" s="137">
        <v>7.3436126590719162E-3</v>
      </c>
      <c r="CB39" s="302">
        <v>268.48486300000002</v>
      </c>
      <c r="CC39" s="303">
        <v>7.2060682680151714E-2</v>
      </c>
      <c r="CD39" s="311">
        <v>26638</v>
      </c>
      <c r="CE39" s="137">
        <v>7.0256542670207537E-3</v>
      </c>
      <c r="CF39" s="312">
        <v>677.59</v>
      </c>
      <c r="CG39" s="312">
        <v>31269</v>
      </c>
      <c r="CH39" s="137">
        <v>7.7265079589036462E-3</v>
      </c>
      <c r="CI39" s="302">
        <v>769.43</v>
      </c>
      <c r="CJ39" s="312">
        <v>31206</v>
      </c>
      <c r="CK39" s="137">
        <v>7.4346679093516572E-3</v>
      </c>
      <c r="CL39" s="302">
        <v>790.58</v>
      </c>
      <c r="CM39" s="313">
        <v>0.17148434567159695</v>
      </c>
    </row>
    <row r="40" spans="1:91" ht="14.4" x14ac:dyDescent="0.3">
      <c r="A40" s="99" t="s">
        <v>339</v>
      </c>
      <c r="B40" s="311">
        <v>19343</v>
      </c>
      <c r="C40" s="137">
        <v>2.1715408363738423E-2</v>
      </c>
      <c r="D40" s="312">
        <v>415.75757575757501</v>
      </c>
      <c r="E40" s="312">
        <v>21416</v>
      </c>
      <c r="F40" s="137">
        <v>2.2570622778876191E-2</v>
      </c>
      <c r="G40" s="302">
        <v>493.93939393939399</v>
      </c>
      <c r="H40" s="312">
        <v>20611</v>
      </c>
      <c r="I40" s="137">
        <v>2.0935053696162907E-2</v>
      </c>
      <c r="J40" s="302">
        <v>449.69695999999999</v>
      </c>
      <c r="K40" s="313">
        <v>6.5553430181460995E-2</v>
      </c>
      <c r="L40" s="312">
        <v>16560</v>
      </c>
      <c r="M40" s="137">
        <v>2.1204861240049017E-2</v>
      </c>
      <c r="N40" s="312">
        <v>367.87878787878702</v>
      </c>
      <c r="O40" s="312">
        <v>18775</v>
      </c>
      <c r="P40" s="137">
        <v>2.1889172583447004E-2</v>
      </c>
      <c r="Q40" s="302">
        <v>523.030303030303</v>
      </c>
      <c r="R40" s="312">
        <v>19361</v>
      </c>
      <c r="S40" s="137">
        <v>2.1811745964866427E-2</v>
      </c>
      <c r="T40" s="302">
        <v>435.75756799999999</v>
      </c>
      <c r="U40" s="313">
        <v>0.16914251207729469</v>
      </c>
      <c r="V40" s="312">
        <v>3191</v>
      </c>
      <c r="W40" s="137">
        <v>2.1752467688280527E-2</v>
      </c>
      <c r="X40" s="312">
        <v>186.06060606060601</v>
      </c>
      <c r="Y40" s="312">
        <v>3289</v>
      </c>
      <c r="Z40" s="137">
        <v>2.1725345135081578E-2</v>
      </c>
      <c r="AA40" s="302">
        <v>187.87878787878699</v>
      </c>
      <c r="AB40" s="312">
        <v>3209</v>
      </c>
      <c r="AC40" s="137">
        <v>2.1295233291968332E-2</v>
      </c>
      <c r="AD40" s="302">
        <v>155.75756799999999</v>
      </c>
      <c r="AE40" s="313">
        <v>5.640864932623002E-3</v>
      </c>
      <c r="AF40" s="312">
        <v>2951</v>
      </c>
      <c r="AG40" s="137">
        <v>2.0380678757407074E-2</v>
      </c>
      <c r="AH40" s="312">
        <v>187.272727272727</v>
      </c>
      <c r="AI40" s="312">
        <v>3081</v>
      </c>
      <c r="AJ40" s="137">
        <v>2.0209639755464016E-2</v>
      </c>
      <c r="AK40" s="302">
        <v>192.12121212121201</v>
      </c>
      <c r="AL40" s="312">
        <v>3144</v>
      </c>
      <c r="AM40" s="137">
        <v>2.022736484530312E-2</v>
      </c>
      <c r="AN40" s="302">
        <v>180</v>
      </c>
      <c r="AO40" s="313">
        <v>6.5401558793629272E-2</v>
      </c>
      <c r="AP40" s="312">
        <v>4804</v>
      </c>
      <c r="AQ40" s="137">
        <v>1.9831981340433878E-2</v>
      </c>
      <c r="AR40" s="312">
        <v>190.30303030303</v>
      </c>
      <c r="AS40" s="312">
        <v>5825</v>
      </c>
      <c r="AT40" s="137">
        <v>2.2266053537913451E-2</v>
      </c>
      <c r="AU40" s="302">
        <v>226.666666666666</v>
      </c>
      <c r="AV40" s="312">
        <v>4747</v>
      </c>
      <c r="AW40" s="137">
        <v>1.7491948618552446E-2</v>
      </c>
      <c r="AX40" s="302">
        <v>305.45455900000002</v>
      </c>
      <c r="AY40" s="303">
        <v>-1.186511240632806E-2</v>
      </c>
      <c r="AZ40" s="311">
        <v>13252</v>
      </c>
      <c r="BA40" s="137">
        <v>1.9938583385617197E-2</v>
      </c>
      <c r="BB40" s="312">
        <v>309.09090909090901</v>
      </c>
      <c r="BC40" s="312">
        <v>14659</v>
      </c>
      <c r="BD40" s="137">
        <v>2.0910063476214252E-2</v>
      </c>
      <c r="BE40" s="302">
        <v>358.18181818181802</v>
      </c>
      <c r="BF40" s="312">
        <v>14223</v>
      </c>
      <c r="BG40" s="137">
        <v>1.9152898655136055E-2</v>
      </c>
      <c r="BH40" s="302">
        <v>410.90910000000002</v>
      </c>
      <c r="BI40" s="303">
        <v>7.3271958949592514E-2</v>
      </c>
      <c r="BJ40" s="311">
        <v>10093</v>
      </c>
      <c r="BK40" s="137">
        <v>1.997961062227193E-2</v>
      </c>
      <c r="BL40" s="312">
        <v>330.30303030303003</v>
      </c>
      <c r="BM40" s="312">
        <v>11170</v>
      </c>
      <c r="BN40" s="137">
        <v>2.1365968239880337E-2</v>
      </c>
      <c r="BO40" s="302">
        <v>353.33333333333297</v>
      </c>
      <c r="BP40" s="312">
        <v>10823</v>
      </c>
      <c r="BQ40" s="137">
        <v>1.9924741436761085E-2</v>
      </c>
      <c r="BR40" s="302">
        <v>281.81817599999999</v>
      </c>
      <c r="BS40" s="303">
        <v>7.232735559298524E-2</v>
      </c>
      <c r="BT40" s="311">
        <v>8906</v>
      </c>
      <c r="BU40" s="137">
        <v>2.1393277428002469E-2</v>
      </c>
      <c r="BV40" s="312">
        <v>248.48484848484799</v>
      </c>
      <c r="BW40" s="312">
        <v>9566</v>
      </c>
      <c r="BX40" s="137">
        <v>2.1205564964487441E-2</v>
      </c>
      <c r="BY40" s="302">
        <v>292.12121212121201</v>
      </c>
      <c r="BZ40" s="312">
        <v>9759</v>
      </c>
      <c r="CA40" s="137">
        <v>2.1128041255861683E-2</v>
      </c>
      <c r="CB40" s="302">
        <v>330.90910000000002</v>
      </c>
      <c r="CC40" s="303">
        <v>9.5778127105322255E-2</v>
      </c>
      <c r="CD40" s="311">
        <v>79100</v>
      </c>
      <c r="CE40" s="137">
        <v>2.086227391400787E-2</v>
      </c>
      <c r="CF40" s="312">
        <v>823.68</v>
      </c>
      <c r="CG40" s="312">
        <v>87781</v>
      </c>
      <c r="CH40" s="137">
        <v>2.1690511213678754E-2</v>
      </c>
      <c r="CI40" s="302">
        <v>988.69</v>
      </c>
      <c r="CJ40" s="312">
        <v>85877</v>
      </c>
      <c r="CK40" s="137">
        <v>2.0459750562436464E-2</v>
      </c>
      <c r="CL40" s="302">
        <v>946.69</v>
      </c>
      <c r="CM40" s="313">
        <v>8.5676359039190894E-2</v>
      </c>
    </row>
    <row r="41" spans="1:91" ht="14.4" x14ac:dyDescent="0.3">
      <c r="A41" s="99" t="s">
        <v>340</v>
      </c>
      <c r="B41" s="311">
        <v>34302</v>
      </c>
      <c r="C41" s="137">
        <v>3.8509121526803254E-2</v>
      </c>
      <c r="D41" s="312">
        <v>17.5757575757575</v>
      </c>
      <c r="E41" s="312">
        <v>35009</v>
      </c>
      <c r="F41" s="137">
        <v>3.6896476133062968E-2</v>
      </c>
      <c r="G41" s="302">
        <v>18.7878787878787</v>
      </c>
      <c r="H41" s="312">
        <v>38773</v>
      </c>
      <c r="I41" s="137">
        <v>3.9382603316739817E-2</v>
      </c>
      <c r="J41" s="302">
        <v>34.5454559</v>
      </c>
      <c r="K41" s="313">
        <v>0.13034225409597108</v>
      </c>
      <c r="L41" s="312">
        <v>26337</v>
      </c>
      <c r="M41" s="137">
        <v>3.3724180584490997E-2</v>
      </c>
      <c r="N41" s="312">
        <v>27.878787878787801</v>
      </c>
      <c r="O41" s="312">
        <v>29749</v>
      </c>
      <c r="P41" s="137">
        <v>3.468340853182237E-2</v>
      </c>
      <c r="Q41" s="302">
        <v>29.090909090909101</v>
      </c>
      <c r="R41" s="312">
        <v>33109</v>
      </c>
      <c r="S41" s="137">
        <v>3.7299989522791309E-2</v>
      </c>
      <c r="T41" s="302">
        <v>19.393940000000001</v>
      </c>
      <c r="U41" s="313">
        <v>0.25712875422409537</v>
      </c>
      <c r="V41" s="312">
        <v>4745</v>
      </c>
      <c r="W41" s="137">
        <v>3.2345803566559417E-2</v>
      </c>
      <c r="X41" s="312">
        <v>19.393939393939299</v>
      </c>
      <c r="Y41" s="312">
        <v>5086</v>
      </c>
      <c r="Z41" s="137">
        <v>3.3595349758900855E-2</v>
      </c>
      <c r="AA41" s="302">
        <v>54.545454545454497</v>
      </c>
      <c r="AB41" s="312">
        <v>5377</v>
      </c>
      <c r="AC41" s="137">
        <v>3.5682290249583588E-2</v>
      </c>
      <c r="AD41" s="302">
        <v>65.454544100000007</v>
      </c>
      <c r="AE41" s="313">
        <v>0.13319283456269757</v>
      </c>
      <c r="AF41" s="312">
        <v>5114</v>
      </c>
      <c r="AG41" s="137">
        <v>3.5319143058414021E-2</v>
      </c>
      <c r="AH41" s="312">
        <v>134.54545454545399</v>
      </c>
      <c r="AI41" s="312">
        <v>5625</v>
      </c>
      <c r="AJ41" s="137">
        <v>3.6896859339333038E-2</v>
      </c>
      <c r="AK41" s="302">
        <v>63.636363636363598</v>
      </c>
      <c r="AL41" s="312">
        <v>5886</v>
      </c>
      <c r="AM41" s="137">
        <v>3.7868406322981607E-2</v>
      </c>
      <c r="AN41" s="302">
        <v>109.696968</v>
      </c>
      <c r="AO41" s="313">
        <v>0.15095815408682051</v>
      </c>
      <c r="AP41" s="312">
        <v>8115</v>
      </c>
      <c r="AQ41" s="137">
        <v>3.3500526348380702E-2</v>
      </c>
      <c r="AR41" s="312">
        <v>34.545454545454497</v>
      </c>
      <c r="AS41" s="312">
        <v>8985</v>
      </c>
      <c r="AT41" s="137">
        <v>3.4345148676077658E-2</v>
      </c>
      <c r="AU41" s="302">
        <v>56.363636363636303</v>
      </c>
      <c r="AV41" s="312">
        <v>9987</v>
      </c>
      <c r="AW41" s="137">
        <v>3.6800524721610127E-2</v>
      </c>
      <c r="AX41" s="302">
        <v>55.757576</v>
      </c>
      <c r="AY41" s="303">
        <v>0.23068391866913124</v>
      </c>
      <c r="AZ41" s="311">
        <v>21572</v>
      </c>
      <c r="BA41" s="137">
        <v>3.2456619438162859E-2</v>
      </c>
      <c r="BB41" s="312">
        <v>36.363636363636303</v>
      </c>
      <c r="BC41" s="312">
        <v>22990</v>
      </c>
      <c r="BD41" s="137">
        <v>3.2793666642892801E-2</v>
      </c>
      <c r="BE41" s="302">
        <v>0</v>
      </c>
      <c r="BF41" s="312">
        <v>25799</v>
      </c>
      <c r="BG41" s="137">
        <v>3.4741308613081286E-2</v>
      </c>
      <c r="BH41" s="302">
        <v>44.848483999999999</v>
      </c>
      <c r="BI41" s="303">
        <v>0.19594845169664379</v>
      </c>
      <c r="BJ41" s="311">
        <v>18023</v>
      </c>
      <c r="BK41" s="137">
        <v>3.567745192164936E-2</v>
      </c>
      <c r="BL41" s="312">
        <v>75.757575757575694</v>
      </c>
      <c r="BM41" s="312">
        <v>18448</v>
      </c>
      <c r="BN41" s="137">
        <v>3.5287321583644803E-2</v>
      </c>
      <c r="BO41" s="302">
        <v>75.757575757575694</v>
      </c>
      <c r="BP41" s="312">
        <v>20108</v>
      </c>
      <c r="BQ41" s="137">
        <v>3.7018081937576629E-2</v>
      </c>
      <c r="BR41" s="302">
        <v>53.939392099999999</v>
      </c>
      <c r="BS41" s="303">
        <v>0.11568551295566776</v>
      </c>
      <c r="BT41" s="311">
        <v>14393</v>
      </c>
      <c r="BU41" s="137">
        <v>3.4573707839797838E-2</v>
      </c>
      <c r="BV41" s="312">
        <v>80.606060606060595</v>
      </c>
      <c r="BW41" s="312">
        <v>15704</v>
      </c>
      <c r="BX41" s="137">
        <v>3.4812062743289858E-2</v>
      </c>
      <c r="BY41" s="302">
        <v>66.060606060606005</v>
      </c>
      <c r="BZ41" s="312">
        <v>16431</v>
      </c>
      <c r="CA41" s="137">
        <v>3.5572788797526726E-2</v>
      </c>
      <c r="CB41" s="302">
        <v>65.454544100000007</v>
      </c>
      <c r="CC41" s="303">
        <v>0.14159660946293337</v>
      </c>
      <c r="CD41" s="311">
        <v>132601</v>
      </c>
      <c r="CE41" s="137">
        <v>3.4972925199385052E-2</v>
      </c>
      <c r="CF41" s="312">
        <v>183.88</v>
      </c>
      <c r="CG41" s="312">
        <v>141596</v>
      </c>
      <c r="CH41" s="137">
        <v>3.4988091110969989E-2</v>
      </c>
      <c r="CI41" s="302">
        <v>145.47999999999999</v>
      </c>
      <c r="CJ41" s="312">
        <v>155470</v>
      </c>
      <c r="CK41" s="137">
        <v>3.7039922446545602E-2</v>
      </c>
      <c r="CL41" s="302">
        <v>172.09</v>
      </c>
      <c r="CM41" s="313">
        <v>0.17246476270918018</v>
      </c>
    </row>
    <row r="42" spans="1:91" ht="14.4" x14ac:dyDescent="0.3">
      <c r="A42" s="99" t="s">
        <v>341</v>
      </c>
      <c r="B42" s="311">
        <v>28337</v>
      </c>
      <c r="C42" s="137">
        <v>3.1812517541397696E-2</v>
      </c>
      <c r="D42" s="312">
        <v>21.2121212121212</v>
      </c>
      <c r="E42" s="312">
        <v>32273</v>
      </c>
      <c r="F42" s="137">
        <v>3.4012967358174787E-2</v>
      </c>
      <c r="G42" s="302">
        <v>20.606060606060598</v>
      </c>
      <c r="H42" s="312">
        <v>34659</v>
      </c>
      <c r="I42" s="137">
        <v>3.520392150091263E-2</v>
      </c>
      <c r="J42" s="302">
        <v>37.5757561</v>
      </c>
      <c r="K42" s="313">
        <v>0.22310053993012668</v>
      </c>
      <c r="L42" s="312">
        <v>23257</v>
      </c>
      <c r="M42" s="137">
        <v>2.978028127172826E-2</v>
      </c>
      <c r="N42" s="312">
        <v>69.090909090909093</v>
      </c>
      <c r="O42" s="312">
        <v>28004</v>
      </c>
      <c r="P42" s="137">
        <v>3.2648968789712379E-2</v>
      </c>
      <c r="Q42" s="302">
        <v>69.696969696969703</v>
      </c>
      <c r="R42" s="312">
        <v>30117</v>
      </c>
      <c r="S42" s="137">
        <v>3.3929257436283361E-2</v>
      </c>
      <c r="T42" s="302">
        <v>35.151516000000001</v>
      </c>
      <c r="U42" s="313">
        <v>0.29496495678720386</v>
      </c>
      <c r="V42" s="312">
        <v>4104</v>
      </c>
      <c r="W42" s="137">
        <v>2.7976222937230736E-2</v>
      </c>
      <c r="X42" s="312">
        <v>42.424242424242401</v>
      </c>
      <c r="Y42" s="312">
        <v>4797</v>
      </c>
      <c r="Z42" s="137">
        <v>3.1686372944051786E-2</v>
      </c>
      <c r="AA42" s="302">
        <v>16.969696969696901</v>
      </c>
      <c r="AB42" s="312">
        <v>4887</v>
      </c>
      <c r="AC42" s="137">
        <v>3.2430603022078293E-2</v>
      </c>
      <c r="AD42" s="302">
        <v>16.969695999999999</v>
      </c>
      <c r="AE42" s="313">
        <v>0.19078947368421054</v>
      </c>
      <c r="AF42" s="312">
        <v>5346</v>
      </c>
      <c r="AG42" s="137">
        <v>3.6921419395831316E-2</v>
      </c>
      <c r="AH42" s="312">
        <v>113.939393939393</v>
      </c>
      <c r="AI42" s="312">
        <v>5592</v>
      </c>
      <c r="AJ42" s="137">
        <v>3.668039776454228E-2</v>
      </c>
      <c r="AK42" s="302">
        <v>99.393939393939405</v>
      </c>
      <c r="AL42" s="312">
        <v>5624</v>
      </c>
      <c r="AM42" s="137">
        <v>3.6182792585873015E-2</v>
      </c>
      <c r="AN42" s="302">
        <v>129.69697600000001</v>
      </c>
      <c r="AO42" s="313">
        <v>5.200149644594089E-2</v>
      </c>
      <c r="AP42" s="312">
        <v>7564</v>
      </c>
      <c r="AQ42" s="137">
        <v>3.1225875699217701E-2</v>
      </c>
      <c r="AR42" s="312">
        <v>73.3333333333333</v>
      </c>
      <c r="AS42" s="312">
        <v>8547</v>
      </c>
      <c r="AT42" s="137">
        <v>3.2670894349965021E-2</v>
      </c>
      <c r="AU42" s="302">
        <v>36.969696969696898</v>
      </c>
      <c r="AV42" s="312">
        <v>8812</v>
      </c>
      <c r="AW42" s="137">
        <v>3.2470834469493184E-2</v>
      </c>
      <c r="AX42" s="302">
        <v>27.878788</v>
      </c>
      <c r="AY42" s="303">
        <v>0.16499206768905342</v>
      </c>
      <c r="AZ42" s="311">
        <v>20967</v>
      </c>
      <c r="BA42" s="137">
        <v>3.1546353595399625E-2</v>
      </c>
      <c r="BB42" s="312">
        <v>38.787878787878697</v>
      </c>
      <c r="BC42" s="312">
        <v>23313</v>
      </c>
      <c r="BD42" s="137">
        <v>3.3254404108123532E-2</v>
      </c>
      <c r="BE42" s="302">
        <v>0</v>
      </c>
      <c r="BF42" s="312">
        <v>24680</v>
      </c>
      <c r="BG42" s="137">
        <v>3.3234446938673827E-2</v>
      </c>
      <c r="BH42" s="302">
        <v>48.484848</v>
      </c>
      <c r="BI42" s="303">
        <v>0.17708780464539514</v>
      </c>
      <c r="BJ42" s="311">
        <v>16259</v>
      </c>
      <c r="BK42" s="137">
        <v>3.2185523541813074E-2</v>
      </c>
      <c r="BL42" s="312">
        <v>86.060606060606005</v>
      </c>
      <c r="BM42" s="312">
        <v>17512</v>
      </c>
      <c r="BN42" s="137">
        <v>3.3496941433910868E-2</v>
      </c>
      <c r="BO42" s="302">
        <v>74.545454545454504</v>
      </c>
      <c r="BP42" s="312">
        <v>18597</v>
      </c>
      <c r="BQ42" s="137">
        <v>3.4236386999856407E-2</v>
      </c>
      <c r="BR42" s="302">
        <v>59.393940000000001</v>
      </c>
      <c r="BS42" s="303">
        <v>0.14379728150562765</v>
      </c>
      <c r="BT42" s="311">
        <v>12840</v>
      </c>
      <c r="BU42" s="137">
        <v>3.0843216053845914E-2</v>
      </c>
      <c r="BV42" s="312">
        <v>24.848484848484802</v>
      </c>
      <c r="BW42" s="312">
        <v>15240</v>
      </c>
      <c r="BX42" s="137">
        <v>3.3783484221073447E-2</v>
      </c>
      <c r="BY42" s="302">
        <v>1.8181818181818099</v>
      </c>
      <c r="BZ42" s="312">
        <v>15815</v>
      </c>
      <c r="CA42" s="137">
        <v>3.423916102689338E-2</v>
      </c>
      <c r="CB42" s="302">
        <v>83.636359999999996</v>
      </c>
      <c r="CC42" s="303">
        <v>0.23169781931464176</v>
      </c>
      <c r="CD42" s="311">
        <v>118674</v>
      </c>
      <c r="CE42" s="137">
        <v>3.1299740764487612E-2</v>
      </c>
      <c r="CF42" s="312">
        <v>185.68</v>
      </c>
      <c r="CG42" s="312">
        <v>135278</v>
      </c>
      <c r="CH42" s="137">
        <v>3.3426925826363731E-2</v>
      </c>
      <c r="CI42" s="302">
        <v>148.29</v>
      </c>
      <c r="CJ42" s="312">
        <v>143191</v>
      </c>
      <c r="CK42" s="137">
        <v>3.4114514279560762E-2</v>
      </c>
      <c r="CL42" s="302">
        <v>181.36</v>
      </c>
      <c r="CM42" s="313">
        <v>0.20659116571447833</v>
      </c>
    </row>
    <row r="43" spans="1:91" ht="14.4" x14ac:dyDescent="0.3">
      <c r="A43" s="99" t="s">
        <v>342</v>
      </c>
      <c r="B43" s="311">
        <v>27323</v>
      </c>
      <c r="C43" s="137">
        <v>3.0674150996351391E-2</v>
      </c>
      <c r="D43" s="312">
        <v>496.969696969697</v>
      </c>
      <c r="E43" s="312">
        <v>29194</v>
      </c>
      <c r="F43" s="137">
        <v>3.0767966072399677E-2</v>
      </c>
      <c r="G43" s="302">
        <v>430.30303030303003</v>
      </c>
      <c r="H43" s="312">
        <v>31458</v>
      </c>
      <c r="I43" s="137">
        <v>3.1952594205710186E-2</v>
      </c>
      <c r="J43" s="302">
        <v>596.36364700000001</v>
      </c>
      <c r="K43" s="313">
        <v>0.15133770083812173</v>
      </c>
      <c r="L43" s="312">
        <v>23961</v>
      </c>
      <c r="M43" s="137">
        <v>3.0681743971788314E-2</v>
      </c>
      <c r="N43" s="312">
        <v>471.51515151515099</v>
      </c>
      <c r="O43" s="312">
        <v>26699</v>
      </c>
      <c r="P43" s="137">
        <v>3.1127510988306344E-2</v>
      </c>
      <c r="Q43" s="302">
        <v>572.12121212121201</v>
      </c>
      <c r="R43" s="312">
        <v>27990</v>
      </c>
      <c r="S43" s="137">
        <v>3.1533018416229082E-2</v>
      </c>
      <c r="T43" s="302">
        <v>584.84849999999994</v>
      </c>
      <c r="U43" s="313">
        <v>0.16814824089144861</v>
      </c>
      <c r="V43" s="312">
        <v>4463</v>
      </c>
      <c r="W43" s="137">
        <v>3.0423460762392975E-2</v>
      </c>
      <c r="X43" s="312">
        <v>210.90909090909</v>
      </c>
      <c r="Y43" s="312">
        <v>4640</v>
      </c>
      <c r="Z43" s="137">
        <v>3.0649316335292952E-2</v>
      </c>
      <c r="AA43" s="302">
        <v>179.39393939393901</v>
      </c>
      <c r="AB43" s="312">
        <v>4425</v>
      </c>
      <c r="AC43" s="137">
        <v>2.9364726493287589E-2</v>
      </c>
      <c r="AD43" s="302">
        <v>223.03030000000001</v>
      </c>
      <c r="AE43" s="313">
        <v>-8.5144521622227201E-3</v>
      </c>
      <c r="AF43" s="312">
        <v>5074</v>
      </c>
      <c r="AG43" s="137">
        <v>3.5042888517480004E-2</v>
      </c>
      <c r="AH43" s="312">
        <v>284.24242424242402</v>
      </c>
      <c r="AI43" s="312">
        <v>5326</v>
      </c>
      <c r="AJ43" s="137">
        <v>3.49355862828956E-2</v>
      </c>
      <c r="AK43" s="302">
        <v>247.272727272727</v>
      </c>
      <c r="AL43" s="312">
        <v>5210</v>
      </c>
      <c r="AM43" s="137">
        <v>3.3519265535632718E-2</v>
      </c>
      <c r="AN43" s="302">
        <v>295.75756799999999</v>
      </c>
      <c r="AO43" s="313">
        <v>2.6803310997240835E-2</v>
      </c>
      <c r="AP43" s="312">
        <v>8089</v>
      </c>
      <c r="AQ43" s="137">
        <v>3.3393192560942885E-2</v>
      </c>
      <c r="AR43" s="312">
        <v>250.90909090909</v>
      </c>
      <c r="AS43" s="312">
        <v>8314</v>
      </c>
      <c r="AT43" s="137">
        <v>3.178025220844849E-2</v>
      </c>
      <c r="AU43" s="302">
        <v>295.75757575757501</v>
      </c>
      <c r="AV43" s="312">
        <v>8567</v>
      </c>
      <c r="AW43" s="137">
        <v>3.1568047991392206E-2</v>
      </c>
      <c r="AX43" s="302">
        <v>342.42425500000002</v>
      </c>
      <c r="AY43" s="303">
        <v>5.9092594881938437E-2</v>
      </c>
      <c r="AZ43" s="311">
        <v>23706</v>
      </c>
      <c r="BA43" s="137">
        <v>3.5667375319909544E-2</v>
      </c>
      <c r="BB43" s="312">
        <v>466.06060606060601</v>
      </c>
      <c r="BC43" s="312">
        <v>23030</v>
      </c>
      <c r="BD43" s="137">
        <v>3.2850723914128806E-2</v>
      </c>
      <c r="BE43" s="302">
        <v>464.84848484848402</v>
      </c>
      <c r="BF43" s="312">
        <v>23888</v>
      </c>
      <c r="BG43" s="137">
        <v>3.2167928220058359E-2</v>
      </c>
      <c r="BH43" s="302">
        <v>549.09090000000003</v>
      </c>
      <c r="BI43" s="303">
        <v>7.6773812536910487E-3</v>
      </c>
      <c r="BJ43" s="311">
        <v>17510</v>
      </c>
      <c r="BK43" s="137">
        <v>3.466194213771738E-2</v>
      </c>
      <c r="BL43" s="312">
        <v>374.54545454545399</v>
      </c>
      <c r="BM43" s="312">
        <v>15983</v>
      </c>
      <c r="BN43" s="137">
        <v>3.0572271296151064E-2</v>
      </c>
      <c r="BO43" s="302">
        <v>393.33333333333297</v>
      </c>
      <c r="BP43" s="312">
        <v>17750</v>
      </c>
      <c r="BQ43" s="137">
        <v>3.2677091425899404E-2</v>
      </c>
      <c r="BR43" s="302">
        <v>410.90910000000002</v>
      </c>
      <c r="BS43" s="303">
        <v>1.3706453455168474E-2</v>
      </c>
      <c r="BT43" s="311">
        <v>13250</v>
      </c>
      <c r="BU43" s="137">
        <v>3.1828085102294262E-2</v>
      </c>
      <c r="BV43" s="312">
        <v>300</v>
      </c>
      <c r="BW43" s="312">
        <v>13534</v>
      </c>
      <c r="BX43" s="137">
        <v>3.0001684740682939E-2</v>
      </c>
      <c r="BY43" s="302">
        <v>396.969696969697</v>
      </c>
      <c r="BZ43" s="312">
        <v>15134</v>
      </c>
      <c r="CA43" s="137">
        <v>3.2764809546696458E-2</v>
      </c>
      <c r="CB43" s="302">
        <v>403.03030000000001</v>
      </c>
      <c r="CC43" s="303">
        <v>0.14218867924528303</v>
      </c>
      <c r="CD43" s="311">
        <v>123376</v>
      </c>
      <c r="CE43" s="137">
        <v>3.2539872394622436E-2</v>
      </c>
      <c r="CF43" s="312">
        <v>1049.83</v>
      </c>
      <c r="CG43" s="312">
        <v>126720</v>
      </c>
      <c r="CH43" s="137">
        <v>3.1312260978997412E-2</v>
      </c>
      <c r="CI43" s="302">
        <v>1103.95</v>
      </c>
      <c r="CJ43" s="312">
        <v>134422</v>
      </c>
      <c r="CK43" s="137">
        <v>3.2025345437123258E-2</v>
      </c>
      <c r="CL43" s="302">
        <v>1257.73</v>
      </c>
      <c r="CM43" s="313">
        <v>8.9531189210219173E-2</v>
      </c>
    </row>
    <row r="44" spans="1:91" ht="14.4" x14ac:dyDescent="0.3">
      <c r="A44" s="99" t="s">
        <v>343</v>
      </c>
      <c r="B44" s="311">
        <v>28756</v>
      </c>
      <c r="C44" s="137">
        <v>3.2282907662082513E-2</v>
      </c>
      <c r="D44" s="312">
        <v>497.575757575757</v>
      </c>
      <c r="E44" s="312">
        <v>28106</v>
      </c>
      <c r="F44" s="137">
        <v>2.9621307612210226E-2</v>
      </c>
      <c r="G44" s="302">
        <v>428.48484848484799</v>
      </c>
      <c r="H44" s="312">
        <v>29129</v>
      </c>
      <c r="I44" s="137">
        <v>2.9586976814105541E-2</v>
      </c>
      <c r="J44" s="302">
        <v>578.78790000000004</v>
      </c>
      <c r="K44" s="313">
        <v>1.2971206009180693E-2</v>
      </c>
      <c r="L44" s="312">
        <v>25317</v>
      </c>
      <c r="M44" s="137">
        <v>3.2418084058835804E-2</v>
      </c>
      <c r="N44" s="312">
        <v>475.15151515151501</v>
      </c>
      <c r="O44" s="312">
        <v>25172</v>
      </c>
      <c r="P44" s="137">
        <v>2.9347230480454223E-2</v>
      </c>
      <c r="Q44" s="302">
        <v>570.90909090909099</v>
      </c>
      <c r="R44" s="312">
        <v>25084</v>
      </c>
      <c r="S44" s="137">
        <v>2.8259172345576646E-2</v>
      </c>
      <c r="T44" s="302">
        <v>590.30304000000001</v>
      </c>
      <c r="U44" s="313">
        <v>-9.2033021290042257E-3</v>
      </c>
      <c r="V44" s="312">
        <v>3354</v>
      </c>
      <c r="W44" s="137">
        <v>2.2863609096362546E-2</v>
      </c>
      <c r="X44" s="312">
        <v>209.09090909090901</v>
      </c>
      <c r="Y44" s="312">
        <v>3522</v>
      </c>
      <c r="Z44" s="137">
        <v>2.326441640795297E-2</v>
      </c>
      <c r="AA44" s="302">
        <v>178.18181818181799</v>
      </c>
      <c r="AB44" s="312">
        <v>3843</v>
      </c>
      <c r="AC44" s="137">
        <v>2.5502518398577222E-2</v>
      </c>
      <c r="AD44" s="302">
        <v>224.84848</v>
      </c>
      <c r="AE44" s="313">
        <v>0.14579606440071557</v>
      </c>
      <c r="AF44" s="312">
        <v>5872</v>
      </c>
      <c r="AG44" s="137">
        <v>4.0554166609113637E-2</v>
      </c>
      <c r="AH44" s="312">
        <v>272.72727272727201</v>
      </c>
      <c r="AI44" s="312">
        <v>5139</v>
      </c>
      <c r="AJ44" s="137">
        <v>3.3708970692414665E-2</v>
      </c>
      <c r="AK44" s="302">
        <v>260</v>
      </c>
      <c r="AL44" s="312">
        <v>5202</v>
      </c>
      <c r="AM44" s="137">
        <v>3.3467796413888945E-2</v>
      </c>
      <c r="AN44" s="302">
        <v>273.93939999999998</v>
      </c>
      <c r="AO44" s="313">
        <v>-0.1141008174386921</v>
      </c>
      <c r="AP44" s="312">
        <v>7675</v>
      </c>
      <c r="AQ44" s="137">
        <v>3.1684108407125315E-2</v>
      </c>
      <c r="AR44" s="312">
        <v>248.48484848484799</v>
      </c>
      <c r="AS44" s="312">
        <v>7692</v>
      </c>
      <c r="AT44" s="137">
        <v>2.9402658165430088E-2</v>
      </c>
      <c r="AU44" s="302">
        <v>298.18181818181802</v>
      </c>
      <c r="AV44" s="312">
        <v>7966</v>
      </c>
      <c r="AW44" s="137">
        <v>2.9353457487968988E-2</v>
      </c>
      <c r="AX44" s="302">
        <v>341.81817599999999</v>
      </c>
      <c r="AY44" s="303">
        <v>3.791530944625407E-2</v>
      </c>
      <c r="AZ44" s="311">
        <v>22782</v>
      </c>
      <c r="BA44" s="137">
        <v>3.4277151123689328E-2</v>
      </c>
      <c r="BB44" s="312">
        <v>464.84848484848402</v>
      </c>
      <c r="BC44" s="312">
        <v>22824</v>
      </c>
      <c r="BD44" s="137">
        <v>3.2556878967263392E-2</v>
      </c>
      <c r="BE44" s="302">
        <v>469.09090909090901</v>
      </c>
      <c r="BF44" s="312">
        <v>24211</v>
      </c>
      <c r="BG44" s="137">
        <v>3.2602884717675529E-2</v>
      </c>
      <c r="BH44" s="302">
        <v>543.63635299999999</v>
      </c>
      <c r="BI44" s="303">
        <v>6.2724958300412609E-2</v>
      </c>
      <c r="BJ44" s="311">
        <v>17240</v>
      </c>
      <c r="BK44" s="137">
        <v>3.4127463304068968E-2</v>
      </c>
      <c r="BL44" s="312">
        <v>378.78787878787801</v>
      </c>
      <c r="BM44" s="312">
        <v>17400</v>
      </c>
      <c r="BN44" s="137">
        <v>3.3282707911720485E-2</v>
      </c>
      <c r="BO44" s="302">
        <v>402.42424242424198</v>
      </c>
      <c r="BP44" s="312">
        <v>16529</v>
      </c>
      <c r="BQ44" s="137">
        <v>3.0429275728376972E-2</v>
      </c>
      <c r="BR44" s="302">
        <v>433.93939999999998</v>
      </c>
      <c r="BS44" s="303">
        <v>-4.1241299303944316E-2</v>
      </c>
      <c r="BT44" s="311">
        <v>12973</v>
      </c>
      <c r="BU44" s="137">
        <v>3.1162697964684037E-2</v>
      </c>
      <c r="BV44" s="312">
        <v>295.15151515151501</v>
      </c>
      <c r="BW44" s="312">
        <v>13944</v>
      </c>
      <c r="BX44" s="137">
        <v>3.0910558003848301E-2</v>
      </c>
      <c r="BY44" s="302">
        <v>397.575757575757</v>
      </c>
      <c r="BZ44" s="312">
        <v>13361</v>
      </c>
      <c r="CA44" s="137">
        <v>2.892629974583133E-2</v>
      </c>
      <c r="CB44" s="302">
        <v>410.30304000000001</v>
      </c>
      <c r="CC44" s="303">
        <v>2.9908271024435367E-2</v>
      </c>
      <c r="CD44" s="311">
        <v>123969</v>
      </c>
      <c r="CE44" s="137">
        <v>3.2696273512587123E-2</v>
      </c>
      <c r="CF44" s="312">
        <v>1047.3800000000001</v>
      </c>
      <c r="CG44" s="312">
        <v>123799</v>
      </c>
      <c r="CH44" s="137">
        <v>3.0590487665237535E-2</v>
      </c>
      <c r="CI44" s="302">
        <v>1111.46</v>
      </c>
      <c r="CJ44" s="312">
        <v>125325</v>
      </c>
      <c r="CK44" s="137">
        <v>2.9858032293132619E-2</v>
      </c>
      <c r="CL44" s="302">
        <v>1254.43</v>
      </c>
      <c r="CM44" s="313">
        <v>1.0938218425574136E-2</v>
      </c>
    </row>
    <row r="45" spans="1:91" ht="14.4" x14ac:dyDescent="0.3">
      <c r="A45" s="99" t="s">
        <v>344</v>
      </c>
      <c r="B45" s="311">
        <v>29028</v>
      </c>
      <c r="C45" s="137">
        <v>3.2588268313219197E-2</v>
      </c>
      <c r="D45" s="312">
        <v>26.060606060605998</v>
      </c>
      <c r="E45" s="312">
        <v>28604</v>
      </c>
      <c r="F45" s="137">
        <v>3.0146156797113119E-2</v>
      </c>
      <c r="G45" s="302">
        <v>40.606060606060602</v>
      </c>
      <c r="H45" s="312">
        <v>27686</v>
      </c>
      <c r="I45" s="137">
        <v>2.8121289439229837E-2</v>
      </c>
      <c r="J45" s="302">
        <v>31.515152</v>
      </c>
      <c r="K45" s="313">
        <v>-4.6231225024114649E-2</v>
      </c>
      <c r="L45" s="312">
        <v>25994</v>
      </c>
      <c r="M45" s="137">
        <v>3.3284973615569695E-2</v>
      </c>
      <c r="N45" s="312">
        <v>3.0303030303030298</v>
      </c>
      <c r="O45" s="312">
        <v>25773</v>
      </c>
      <c r="P45" s="137">
        <v>3.0047917176733937E-2</v>
      </c>
      <c r="Q45" s="302">
        <v>18.181818181818102</v>
      </c>
      <c r="R45" s="312">
        <v>24720</v>
      </c>
      <c r="S45" s="137">
        <v>2.7849096650560304E-2</v>
      </c>
      <c r="T45" s="302">
        <v>10.909091</v>
      </c>
      <c r="U45" s="313">
        <v>-4.9011310302377473E-2</v>
      </c>
      <c r="V45" s="312">
        <v>3961</v>
      </c>
      <c r="W45" s="137">
        <v>2.7001417898238535E-2</v>
      </c>
      <c r="X45" s="312">
        <v>33.939393939393902</v>
      </c>
      <c r="Y45" s="312">
        <v>3954</v>
      </c>
      <c r="Z45" s="137">
        <v>2.611797344606645E-2</v>
      </c>
      <c r="AA45" s="302">
        <v>23.030303030302999</v>
      </c>
      <c r="AB45" s="312">
        <v>3652</v>
      </c>
      <c r="AC45" s="137">
        <v>2.4235023989488423E-2</v>
      </c>
      <c r="AD45" s="302">
        <v>36.969695999999999</v>
      </c>
      <c r="AE45" s="313">
        <v>-7.8010603382984101E-2</v>
      </c>
      <c r="AF45" s="312">
        <v>5271</v>
      </c>
      <c r="AG45" s="137">
        <v>3.640344213158004E-2</v>
      </c>
      <c r="AH45" s="312">
        <v>143.030303030303</v>
      </c>
      <c r="AI45" s="312">
        <v>4919</v>
      </c>
      <c r="AJ45" s="137">
        <v>3.2265893527142972E-2</v>
      </c>
      <c r="AK45" s="302">
        <v>67.272727272727195</v>
      </c>
      <c r="AL45" s="312">
        <v>4777</v>
      </c>
      <c r="AM45" s="137">
        <v>3.0733499321250957E-2</v>
      </c>
      <c r="AN45" s="302">
        <v>72.121215800000002</v>
      </c>
      <c r="AO45" s="313">
        <v>-9.3720356668563834E-2</v>
      </c>
      <c r="AP45" s="312">
        <v>7901</v>
      </c>
      <c r="AQ45" s="137">
        <v>3.2617086713315584E-2</v>
      </c>
      <c r="AR45" s="312">
        <v>45.454545454545404</v>
      </c>
      <c r="AS45" s="312">
        <v>7844</v>
      </c>
      <c r="AT45" s="137">
        <v>2.9983677931569634E-2</v>
      </c>
      <c r="AU45" s="302">
        <v>46.6666666666666</v>
      </c>
      <c r="AV45" s="312">
        <v>7768</v>
      </c>
      <c r="AW45" s="137">
        <v>2.8623858619952685E-2</v>
      </c>
      <c r="AX45" s="302">
        <v>35.151516000000001</v>
      </c>
      <c r="AY45" s="303">
        <v>-1.6833312238957093E-2</v>
      </c>
      <c r="AZ45" s="311">
        <v>23613</v>
      </c>
      <c r="BA45" s="137">
        <v>3.5527450157302964E-2</v>
      </c>
      <c r="BB45" s="312">
        <v>32.121212121212103</v>
      </c>
      <c r="BC45" s="312">
        <v>22987</v>
      </c>
      <c r="BD45" s="137">
        <v>3.2789387347550103E-2</v>
      </c>
      <c r="BE45" s="302">
        <v>29.696969696969699</v>
      </c>
      <c r="BF45" s="312">
        <v>23266</v>
      </c>
      <c r="BG45" s="137">
        <v>3.1330333973872984E-2</v>
      </c>
      <c r="BH45" s="302">
        <v>37.5757561</v>
      </c>
      <c r="BI45" s="303">
        <v>-1.4695294964638122E-2</v>
      </c>
      <c r="BJ45" s="311">
        <v>18055</v>
      </c>
      <c r="BK45" s="137">
        <v>3.5740797561192875E-2</v>
      </c>
      <c r="BL45" s="312">
        <v>44.2424242424242</v>
      </c>
      <c r="BM45" s="312">
        <v>17282</v>
      </c>
      <c r="BN45" s="137">
        <v>3.3056997593698477E-2</v>
      </c>
      <c r="BO45" s="302">
        <v>69.696969696969703</v>
      </c>
      <c r="BP45" s="312">
        <v>16552</v>
      </c>
      <c r="BQ45" s="137">
        <v>3.0471617875013346E-2</v>
      </c>
      <c r="BR45" s="302">
        <v>44.848483999999999</v>
      </c>
      <c r="BS45" s="303">
        <v>-8.3245638327333144E-2</v>
      </c>
      <c r="BT45" s="311">
        <v>13157</v>
      </c>
      <c r="BU45" s="137">
        <v>3.1604687976670612E-2</v>
      </c>
      <c r="BV45" s="312">
        <v>21.818181818181799</v>
      </c>
      <c r="BW45" s="312">
        <v>13373</v>
      </c>
      <c r="BX45" s="137">
        <v>2.96447857275863E-2</v>
      </c>
      <c r="BY45" s="302">
        <v>55.151515151515099</v>
      </c>
      <c r="BZ45" s="312">
        <v>12894</v>
      </c>
      <c r="CA45" s="137">
        <v>2.7915254017120663E-2</v>
      </c>
      <c r="CB45" s="302">
        <v>63.636364</v>
      </c>
      <c r="CC45" s="303">
        <v>-1.9989359276430797E-2</v>
      </c>
      <c r="CD45" s="311">
        <v>126980</v>
      </c>
      <c r="CE45" s="137">
        <v>3.3490411398239182E-2</v>
      </c>
      <c r="CF45" s="312">
        <v>166.27</v>
      </c>
      <c r="CG45" s="312">
        <v>124736</v>
      </c>
      <c r="CH45" s="137">
        <v>3.0822018509124218E-2</v>
      </c>
      <c r="CI45" s="302">
        <v>132.97999999999999</v>
      </c>
      <c r="CJ45" s="312">
        <v>121315</v>
      </c>
      <c r="CK45" s="137">
        <v>2.8902670557681098E-2</v>
      </c>
      <c r="CL45" s="302">
        <v>126.64</v>
      </c>
      <c r="CM45" s="313">
        <v>-4.4613324933060326E-2</v>
      </c>
    </row>
    <row r="46" spans="1:91" ht="14.4" x14ac:dyDescent="0.3">
      <c r="A46" s="99" t="s">
        <v>345</v>
      </c>
      <c r="B46" s="311">
        <v>26374</v>
      </c>
      <c r="C46" s="137">
        <v>2.9608756665731126E-2</v>
      </c>
      <c r="D46" s="312">
        <v>11.5151515151515</v>
      </c>
      <c r="E46" s="312">
        <v>28867</v>
      </c>
      <c r="F46" s="137">
        <v>3.0423336185927297E-2</v>
      </c>
      <c r="G46" s="302">
        <v>24.848484848484802</v>
      </c>
      <c r="H46" s="312">
        <v>27664</v>
      </c>
      <c r="I46" s="137">
        <v>2.8098943547166591E-2</v>
      </c>
      <c r="J46" s="302">
        <v>56.969695999999999</v>
      </c>
      <c r="K46" s="313">
        <v>4.8911807082732996E-2</v>
      </c>
      <c r="L46" s="312">
        <v>22610</v>
      </c>
      <c r="M46" s="137">
        <v>2.8951806318690113E-2</v>
      </c>
      <c r="N46" s="312">
        <v>1.8181818181818099</v>
      </c>
      <c r="O46" s="312">
        <v>26295</v>
      </c>
      <c r="P46" s="137">
        <v>3.065650029729635E-2</v>
      </c>
      <c r="Q46" s="302">
        <v>3.0303030303030298</v>
      </c>
      <c r="R46" s="312">
        <v>24735</v>
      </c>
      <c r="S46" s="137">
        <v>2.7865995374256033E-2</v>
      </c>
      <c r="T46" s="302">
        <v>20.606059999999999</v>
      </c>
      <c r="U46" s="313">
        <v>9.3984962406015032E-2</v>
      </c>
      <c r="V46" s="312">
        <v>3379</v>
      </c>
      <c r="W46" s="137">
        <v>2.3034029557724819E-2</v>
      </c>
      <c r="X46" s="312">
        <v>21.2121212121212</v>
      </c>
      <c r="Y46" s="312">
        <v>3899</v>
      </c>
      <c r="Z46" s="137">
        <v>2.5754673360195521E-2</v>
      </c>
      <c r="AA46" s="302">
        <v>5.4545454545454497</v>
      </c>
      <c r="AB46" s="312">
        <v>3684</v>
      </c>
      <c r="AC46" s="137">
        <v>2.4447379073733667E-2</v>
      </c>
      <c r="AD46" s="302">
        <v>12.121212</v>
      </c>
      <c r="AE46" s="313">
        <v>9.0263391535957388E-2</v>
      </c>
      <c r="AF46" s="312">
        <v>4834</v>
      </c>
      <c r="AG46" s="137">
        <v>3.3385361271875906E-2</v>
      </c>
      <c r="AH46" s="312">
        <v>142.42424242424201</v>
      </c>
      <c r="AI46" s="312">
        <v>5112</v>
      </c>
      <c r="AJ46" s="137">
        <v>3.3531865767585864E-2</v>
      </c>
      <c r="AK46" s="302">
        <v>93.3333333333333</v>
      </c>
      <c r="AL46" s="312">
        <v>4627</v>
      </c>
      <c r="AM46" s="137">
        <v>2.9768453288555197E-2</v>
      </c>
      <c r="AN46" s="302">
        <v>110.909088</v>
      </c>
      <c r="AO46" s="313">
        <v>-4.2821679768307822E-2</v>
      </c>
      <c r="AP46" s="312">
        <v>6696</v>
      </c>
      <c r="AQ46" s="137">
        <v>2.7642578487832064E-2</v>
      </c>
      <c r="AR46" s="312">
        <v>34.545454545454497</v>
      </c>
      <c r="AS46" s="312">
        <v>7743</v>
      </c>
      <c r="AT46" s="137">
        <v>2.9597605586963751E-2</v>
      </c>
      <c r="AU46" s="302">
        <v>27.878787878787801</v>
      </c>
      <c r="AV46" s="312">
        <v>7453</v>
      </c>
      <c r="AW46" s="137">
        <v>2.7463133148108571E-2</v>
      </c>
      <c r="AX46" s="302">
        <v>35.757576</v>
      </c>
      <c r="AY46" s="303">
        <v>0.11305256869772999</v>
      </c>
      <c r="AZ46" s="311">
        <v>20656</v>
      </c>
      <c r="BA46" s="137">
        <v>3.1078431815070091E-2</v>
      </c>
      <c r="BB46" s="312">
        <v>31.515151515151501</v>
      </c>
      <c r="BC46" s="312">
        <v>23055</v>
      </c>
      <c r="BD46" s="137">
        <v>3.2886384708651309E-2</v>
      </c>
      <c r="BE46" s="302">
        <v>0</v>
      </c>
      <c r="BF46" s="312">
        <v>22597</v>
      </c>
      <c r="BG46" s="137">
        <v>3.0429448844133407E-2</v>
      </c>
      <c r="BH46" s="302">
        <v>38.181820000000002</v>
      </c>
      <c r="BI46" s="303">
        <v>9.3967854376452359E-2</v>
      </c>
      <c r="BJ46" s="311">
        <v>15942</v>
      </c>
      <c r="BK46" s="137">
        <v>3.1558005800085123E-2</v>
      </c>
      <c r="BL46" s="312">
        <v>40</v>
      </c>
      <c r="BM46" s="312">
        <v>17565</v>
      </c>
      <c r="BN46" s="137">
        <v>3.3598319797090249E-2</v>
      </c>
      <c r="BO46" s="302">
        <v>70.303030303030297</v>
      </c>
      <c r="BP46" s="312">
        <v>16727</v>
      </c>
      <c r="BQ46" s="137">
        <v>3.0793786382029256E-2</v>
      </c>
      <c r="BR46" s="302">
        <v>0</v>
      </c>
      <c r="BS46" s="303">
        <v>4.9240998619997492E-2</v>
      </c>
      <c r="BT46" s="311">
        <v>11864</v>
      </c>
      <c r="BU46" s="137">
        <v>2.8498747294612766E-2</v>
      </c>
      <c r="BV46" s="312">
        <v>7.8787878787878798</v>
      </c>
      <c r="BW46" s="312">
        <v>12960</v>
      </c>
      <c r="BX46" s="137">
        <v>2.8729262172251434E-2</v>
      </c>
      <c r="BY46" s="302">
        <v>31.515151515151501</v>
      </c>
      <c r="BZ46" s="312">
        <v>12615</v>
      </c>
      <c r="CA46" s="137">
        <v>2.731122455607082E-2</v>
      </c>
      <c r="CB46" s="302">
        <v>16.969695999999999</v>
      </c>
      <c r="CC46" s="303">
        <v>6.3300741739716795E-2</v>
      </c>
      <c r="CD46" s="311">
        <v>112355</v>
      </c>
      <c r="CE46" s="137">
        <v>2.9633132561420406E-2</v>
      </c>
      <c r="CF46" s="312">
        <v>156.5</v>
      </c>
      <c r="CG46" s="312">
        <v>125496</v>
      </c>
      <c r="CH46" s="137">
        <v>3.1009813003632095E-2</v>
      </c>
      <c r="CI46" s="302">
        <v>125.89</v>
      </c>
      <c r="CJ46" s="312">
        <v>120102</v>
      </c>
      <c r="CK46" s="137">
        <v>2.8613679588827556E-2</v>
      </c>
      <c r="CL46" s="302">
        <v>136.76</v>
      </c>
      <c r="CM46" s="313">
        <v>6.8951092519247026E-2</v>
      </c>
    </row>
    <row r="47" spans="1:91" ht="14.4" x14ac:dyDescent="0.3">
      <c r="A47" s="99" t="s">
        <v>346</v>
      </c>
      <c r="B47" s="311">
        <v>21736</v>
      </c>
      <c r="C47" s="137">
        <v>2.4401908504069605E-2</v>
      </c>
      <c r="D47" s="312">
        <v>430.30303030303003</v>
      </c>
      <c r="E47" s="312">
        <v>26036</v>
      </c>
      <c r="F47" s="137">
        <v>2.7439705578577722E-2</v>
      </c>
      <c r="G47" s="302">
        <v>412.72727272727201</v>
      </c>
      <c r="H47" s="312">
        <v>27855</v>
      </c>
      <c r="I47" s="137">
        <v>2.8292946519170237E-2</v>
      </c>
      <c r="J47" s="302">
        <v>504.84848</v>
      </c>
      <c r="K47" s="313">
        <v>0.28151453809348548</v>
      </c>
      <c r="L47" s="312">
        <v>18565</v>
      </c>
      <c r="M47" s="137">
        <v>2.3772237253714371E-2</v>
      </c>
      <c r="N47" s="312">
        <v>396.969696969697</v>
      </c>
      <c r="O47" s="312">
        <v>21830</v>
      </c>
      <c r="P47" s="137">
        <v>2.5450899467198303E-2</v>
      </c>
      <c r="Q47" s="302">
        <v>430.90909090909099</v>
      </c>
      <c r="R47" s="312">
        <v>24064</v>
      </c>
      <c r="S47" s="137">
        <v>2.7110059134267121E-2</v>
      </c>
      <c r="T47" s="302">
        <v>507.878784</v>
      </c>
      <c r="U47" s="313">
        <v>0.29620253164556964</v>
      </c>
      <c r="V47" s="312">
        <v>2841</v>
      </c>
      <c r="W47" s="137">
        <v>1.9366581229208705E-2</v>
      </c>
      <c r="X47" s="312">
        <v>161.81818181818099</v>
      </c>
      <c r="Y47" s="312">
        <v>3557</v>
      </c>
      <c r="Z47" s="137">
        <v>2.3495607371689015E-2</v>
      </c>
      <c r="AA47" s="302">
        <v>149.69696969696901</v>
      </c>
      <c r="AB47" s="312">
        <v>3342</v>
      </c>
      <c r="AC47" s="137">
        <v>2.2177834110862625E-2</v>
      </c>
      <c r="AD47" s="302">
        <v>179.393936</v>
      </c>
      <c r="AE47" s="313">
        <v>0.17634635691657866</v>
      </c>
      <c r="AF47" s="312">
        <v>4179</v>
      </c>
      <c r="AG47" s="137">
        <v>2.8861693164081385E-2</v>
      </c>
      <c r="AH47" s="312">
        <v>203.030303030303</v>
      </c>
      <c r="AI47" s="312">
        <v>4478</v>
      </c>
      <c r="AJ47" s="137">
        <v>2.937317975493926E-2</v>
      </c>
      <c r="AK47" s="302">
        <v>217.575757575757</v>
      </c>
      <c r="AL47" s="312">
        <v>4890</v>
      </c>
      <c r="AM47" s="137">
        <v>3.1460500665881762E-2</v>
      </c>
      <c r="AN47" s="302">
        <v>227.27271999999999</v>
      </c>
      <c r="AO47" s="313">
        <v>0.17013639626704954</v>
      </c>
      <c r="AP47" s="312">
        <v>5220</v>
      </c>
      <c r="AQ47" s="137">
        <v>2.1549321939438974E-2</v>
      </c>
      <c r="AR47" s="312">
        <v>212.72727272727201</v>
      </c>
      <c r="AS47" s="312">
        <v>7158</v>
      </c>
      <c r="AT47" s="137">
        <v>2.7361443987018796E-2</v>
      </c>
      <c r="AU47" s="302">
        <v>204.84848484848399</v>
      </c>
      <c r="AV47" s="312">
        <v>6807</v>
      </c>
      <c r="AW47" s="137">
        <v>2.5082724720136191E-2</v>
      </c>
      <c r="AX47" s="302">
        <v>283.63635299999999</v>
      </c>
      <c r="AY47" s="303">
        <v>0.3040229885057471</v>
      </c>
      <c r="AZ47" s="311">
        <v>16617</v>
      </c>
      <c r="BA47" s="137">
        <v>2.5001466957349908E-2</v>
      </c>
      <c r="BB47" s="312">
        <v>344.24242424242402</v>
      </c>
      <c r="BC47" s="312">
        <v>21193</v>
      </c>
      <c r="BD47" s="137">
        <v>3.0230368732615361E-2</v>
      </c>
      <c r="BE47" s="302">
        <v>384.24242424242402</v>
      </c>
      <c r="BF47" s="312">
        <v>21753</v>
      </c>
      <c r="BG47" s="137">
        <v>2.9292906169245209E-2</v>
      </c>
      <c r="BH47" s="302">
        <v>435.15152</v>
      </c>
      <c r="BI47" s="303">
        <v>0.3090810615634591</v>
      </c>
      <c r="BJ47" s="311">
        <v>13657</v>
      </c>
      <c r="BK47" s="137">
        <v>2.7034731226430967E-2</v>
      </c>
      <c r="BL47" s="312">
        <v>323.030303030303</v>
      </c>
      <c r="BM47" s="312">
        <v>15628</v>
      </c>
      <c r="BN47" s="137">
        <v>2.9893227542779757E-2</v>
      </c>
      <c r="BO47" s="302">
        <v>402.42424242424198</v>
      </c>
      <c r="BP47" s="312">
        <v>17086</v>
      </c>
      <c r="BQ47" s="137">
        <v>3.1454692062136178E-2</v>
      </c>
      <c r="BR47" s="302">
        <v>423.03030000000001</v>
      </c>
      <c r="BS47" s="303">
        <v>0.25108003221791025</v>
      </c>
      <c r="BT47" s="311">
        <v>10220</v>
      </c>
      <c r="BU47" s="137">
        <v>2.4549662622297914E-2</v>
      </c>
      <c r="BV47" s="312">
        <v>272.12121212121201</v>
      </c>
      <c r="BW47" s="312">
        <v>11337</v>
      </c>
      <c r="BX47" s="137">
        <v>2.5131454108550503E-2</v>
      </c>
      <c r="BY47" s="302">
        <v>290.30303030303003</v>
      </c>
      <c r="BZ47" s="312">
        <v>12133</v>
      </c>
      <c r="CA47" s="137">
        <v>2.6267704125153172E-2</v>
      </c>
      <c r="CB47" s="302">
        <v>336.36364700000001</v>
      </c>
      <c r="CC47" s="303">
        <v>0.18718199608610567</v>
      </c>
      <c r="CD47" s="311">
        <v>93035</v>
      </c>
      <c r="CE47" s="137">
        <v>2.4537568313397245E-2</v>
      </c>
      <c r="CF47" s="312">
        <v>866.27</v>
      </c>
      <c r="CG47" s="312">
        <v>111217</v>
      </c>
      <c r="CH47" s="137">
        <v>2.7481500389055832E-2</v>
      </c>
      <c r="CI47" s="302">
        <v>926.66</v>
      </c>
      <c r="CJ47" s="312">
        <v>117930</v>
      </c>
      <c r="CK47" s="137">
        <v>2.8096211835859801E-2</v>
      </c>
      <c r="CL47" s="302">
        <v>1075.06</v>
      </c>
      <c r="CM47" s="313">
        <v>0.26758746708228087</v>
      </c>
    </row>
    <row r="48" spans="1:91" ht="14.4" x14ac:dyDescent="0.3">
      <c r="A48" s="99" t="s">
        <v>347</v>
      </c>
      <c r="B48" s="311">
        <v>7585</v>
      </c>
      <c r="C48" s="137">
        <v>8.5152960987931511E-3</v>
      </c>
      <c r="D48" s="312">
        <v>294.54545454545399</v>
      </c>
      <c r="E48" s="312">
        <v>9562</v>
      </c>
      <c r="F48" s="137">
        <v>1.0077525915745898E-2</v>
      </c>
      <c r="G48" s="302">
        <v>345.45454545454498</v>
      </c>
      <c r="H48" s="312">
        <v>10674</v>
      </c>
      <c r="I48" s="137">
        <v>1.084182054014084E-2</v>
      </c>
      <c r="J48" s="302">
        <v>353.33334400000001</v>
      </c>
      <c r="K48" s="313">
        <v>0.40725115359261699</v>
      </c>
      <c r="L48" s="312">
        <v>5970</v>
      </c>
      <c r="M48" s="137">
        <v>7.6445061354524536E-3</v>
      </c>
      <c r="N48" s="312">
        <v>287.27272727272702</v>
      </c>
      <c r="O48" s="312">
        <v>8508</v>
      </c>
      <c r="P48" s="137">
        <v>9.919205344339127E-3</v>
      </c>
      <c r="Q48" s="302">
        <v>366.06060606060601</v>
      </c>
      <c r="R48" s="312">
        <v>9033</v>
      </c>
      <c r="S48" s="137">
        <v>1.0176411409567607E-2</v>
      </c>
      <c r="T48" s="302">
        <v>444.84848</v>
      </c>
      <c r="U48" s="313">
        <v>0.51306532663316584</v>
      </c>
      <c r="V48" s="312">
        <v>940</v>
      </c>
      <c r="W48" s="137">
        <v>6.4078093472214647E-3</v>
      </c>
      <c r="X48" s="312">
        <v>121.212121212121</v>
      </c>
      <c r="Y48" s="312">
        <v>1129</v>
      </c>
      <c r="Z48" s="137">
        <v>7.457559944514169E-3</v>
      </c>
      <c r="AA48" s="302">
        <v>120.60606060606</v>
      </c>
      <c r="AB48" s="312">
        <v>1217</v>
      </c>
      <c r="AC48" s="137">
        <v>8.07612929770192E-3</v>
      </c>
      <c r="AD48" s="302">
        <v>140.606064</v>
      </c>
      <c r="AE48" s="313">
        <v>0.2946808510638298</v>
      </c>
      <c r="AF48" s="312">
        <v>1766</v>
      </c>
      <c r="AG48" s="137">
        <v>1.2196637982236833E-2</v>
      </c>
      <c r="AH48" s="312">
        <v>163.636363636363</v>
      </c>
      <c r="AI48" s="312">
        <v>1689</v>
      </c>
      <c r="AJ48" s="137">
        <v>1.1078896964290399E-2</v>
      </c>
      <c r="AK48" s="302">
        <v>160</v>
      </c>
      <c r="AL48" s="312">
        <v>1702</v>
      </c>
      <c r="AM48" s="137">
        <v>1.0950055650987885E-2</v>
      </c>
      <c r="AN48" s="302">
        <v>164.84848</v>
      </c>
      <c r="AO48" s="313">
        <v>-3.6240090600226503E-2</v>
      </c>
      <c r="AP48" s="312">
        <v>1976</v>
      </c>
      <c r="AQ48" s="137">
        <v>8.1573678452742174E-3</v>
      </c>
      <c r="AR48" s="312">
        <v>156.969696969696</v>
      </c>
      <c r="AS48" s="312">
        <v>2428</v>
      </c>
      <c r="AT48" s="137">
        <v>9.2810262643869285E-3</v>
      </c>
      <c r="AU48" s="302">
        <v>183.636363636363</v>
      </c>
      <c r="AV48" s="312">
        <v>2860</v>
      </c>
      <c r="AW48" s="137">
        <v>1.0538650315791025E-2</v>
      </c>
      <c r="AX48" s="302">
        <v>209.090912</v>
      </c>
      <c r="AY48" s="303">
        <v>0.44736842105263158</v>
      </c>
      <c r="AZ48" s="311">
        <v>6371</v>
      </c>
      <c r="BA48" s="137">
        <v>9.5856259243712015E-3</v>
      </c>
      <c r="BB48" s="312">
        <v>318.18181818181802</v>
      </c>
      <c r="BC48" s="312">
        <v>7461</v>
      </c>
      <c r="BD48" s="137">
        <v>1.0642607517295486E-2</v>
      </c>
      <c r="BE48" s="302">
        <v>323.636363636363</v>
      </c>
      <c r="BF48" s="312">
        <v>9064</v>
      </c>
      <c r="BG48" s="137">
        <v>1.2205714224154764E-2</v>
      </c>
      <c r="BH48" s="302">
        <v>352.72726399999999</v>
      </c>
      <c r="BI48" s="303">
        <v>0.42269659394129649</v>
      </c>
      <c r="BJ48" s="311">
        <v>4166</v>
      </c>
      <c r="BK48" s="137">
        <v>8.2468104480714222E-3</v>
      </c>
      <c r="BL48" s="312">
        <v>215.15151515151501</v>
      </c>
      <c r="BM48" s="312">
        <v>5763</v>
      </c>
      <c r="BN48" s="137">
        <v>1.1023462396278457E-2</v>
      </c>
      <c r="BO48" s="302">
        <v>344.84848484848402</v>
      </c>
      <c r="BP48" s="312">
        <v>6596</v>
      </c>
      <c r="BQ48" s="137">
        <v>1.2142991270153941E-2</v>
      </c>
      <c r="BR48" s="302">
        <v>338.78787199999999</v>
      </c>
      <c r="BS48" s="303">
        <v>0.58329332693230918</v>
      </c>
      <c r="BT48" s="311">
        <v>3514</v>
      </c>
      <c r="BU48" s="137">
        <v>8.4410483810914757E-3</v>
      </c>
      <c r="BV48" s="312">
        <v>223.030303030303</v>
      </c>
      <c r="BW48" s="312">
        <v>4507</v>
      </c>
      <c r="BX48" s="137">
        <v>9.9909556026494765E-3</v>
      </c>
      <c r="BY48" s="302">
        <v>247.272727272727</v>
      </c>
      <c r="BZ48" s="312">
        <v>4635</v>
      </c>
      <c r="CA48" s="137">
        <v>1.0034682981957055E-2</v>
      </c>
      <c r="CB48" s="302">
        <v>284.24243200000001</v>
      </c>
      <c r="CC48" s="303">
        <v>0.31900967558338078</v>
      </c>
      <c r="CD48" s="311">
        <v>32288</v>
      </c>
      <c r="CE48" s="137">
        <v>8.5158166894498868E-3</v>
      </c>
      <c r="CF48" s="312">
        <v>656.83</v>
      </c>
      <c r="CG48" s="312">
        <v>41047</v>
      </c>
      <c r="CH48" s="137">
        <v>1.0142632389558922E-2</v>
      </c>
      <c r="CI48" s="302">
        <v>781.11</v>
      </c>
      <c r="CJ48" s="312">
        <v>45781</v>
      </c>
      <c r="CK48" s="137">
        <v>1.0907086187208493E-2</v>
      </c>
      <c r="CL48" s="302">
        <v>854.82</v>
      </c>
      <c r="CM48" s="313">
        <v>0.41789519326065411</v>
      </c>
    </row>
    <row r="49" spans="1:91" ht="14.4" x14ac:dyDescent="0.3">
      <c r="A49" s="99" t="s">
        <v>348</v>
      </c>
      <c r="B49" s="311">
        <v>10208</v>
      </c>
      <c r="C49" s="137">
        <v>1.1460005613247264E-2</v>
      </c>
      <c r="D49" s="312">
        <v>364.84848484848402</v>
      </c>
      <c r="E49" s="312">
        <v>12688</v>
      </c>
      <c r="F49" s="137">
        <v>1.3372061160738751E-2</v>
      </c>
      <c r="G49" s="302">
        <v>347.27272727272702</v>
      </c>
      <c r="H49" s="312">
        <v>14028</v>
      </c>
      <c r="I49" s="137">
        <v>1.4248553357419496E-2</v>
      </c>
      <c r="J49" s="302">
        <v>444.84848</v>
      </c>
      <c r="K49" s="313">
        <v>0.3742163009404389</v>
      </c>
      <c r="L49" s="312">
        <v>8853</v>
      </c>
      <c r="M49" s="137">
        <v>1.1336149550613161E-2</v>
      </c>
      <c r="N49" s="312">
        <v>326.06060606060601</v>
      </c>
      <c r="O49" s="312">
        <v>11251</v>
      </c>
      <c r="P49" s="137">
        <v>1.3117181397409441E-2</v>
      </c>
      <c r="Q49" s="302">
        <v>369.69696969696901</v>
      </c>
      <c r="R49" s="312">
        <v>13151</v>
      </c>
      <c r="S49" s="137">
        <v>1.4815674354834893E-2</v>
      </c>
      <c r="T49" s="302">
        <v>428.48486300000002</v>
      </c>
      <c r="U49" s="313">
        <v>0.4854851462780978</v>
      </c>
      <c r="V49" s="312">
        <v>1293</v>
      </c>
      <c r="W49" s="137">
        <v>8.8141462616567589E-3</v>
      </c>
      <c r="X49" s="312">
        <v>118.787878787878</v>
      </c>
      <c r="Y49" s="312">
        <v>1388</v>
      </c>
      <c r="Z49" s="137">
        <v>9.1683730761609097E-3</v>
      </c>
      <c r="AA49" s="302">
        <v>138.78787878787799</v>
      </c>
      <c r="AB49" s="312">
        <v>1981</v>
      </c>
      <c r="AC49" s="137">
        <v>1.3146106934057111E-2</v>
      </c>
      <c r="AD49" s="302">
        <v>180.606064</v>
      </c>
      <c r="AE49" s="313">
        <v>0.53209590100541382</v>
      </c>
      <c r="AF49" s="312">
        <v>1812</v>
      </c>
      <c r="AG49" s="137">
        <v>1.2514330704310952E-2</v>
      </c>
      <c r="AH49" s="312">
        <v>172.72727272727201</v>
      </c>
      <c r="AI49" s="312">
        <v>2376</v>
      </c>
      <c r="AJ49" s="137">
        <v>1.5585233384934274E-2</v>
      </c>
      <c r="AK49" s="302">
        <v>178.78787878787799</v>
      </c>
      <c r="AL49" s="312">
        <v>2624</v>
      </c>
      <c r="AM49" s="137">
        <v>1.688187193195782E-2</v>
      </c>
      <c r="AN49" s="302">
        <v>201.21212800000001</v>
      </c>
      <c r="AO49" s="313">
        <v>0.44812362030905079</v>
      </c>
      <c r="AP49" s="312">
        <v>2762</v>
      </c>
      <c r="AQ49" s="137">
        <v>1.1402150803971349E-2</v>
      </c>
      <c r="AR49" s="312">
        <v>196.969696969697</v>
      </c>
      <c r="AS49" s="312">
        <v>2658</v>
      </c>
      <c r="AT49" s="137">
        <v>1.0160200910519133E-2</v>
      </c>
      <c r="AU49" s="302">
        <v>167.87878787878699</v>
      </c>
      <c r="AV49" s="312">
        <v>4042</v>
      </c>
      <c r="AW49" s="137">
        <v>1.489413446728228E-2</v>
      </c>
      <c r="AX49" s="302">
        <v>218.78787199999999</v>
      </c>
      <c r="AY49" s="303">
        <v>0.46343229543808834</v>
      </c>
      <c r="AZ49" s="311">
        <v>7829</v>
      </c>
      <c r="BA49" s="137">
        <v>1.1779291376848555E-2</v>
      </c>
      <c r="BB49" s="312">
        <v>312.72727272727201</v>
      </c>
      <c r="BC49" s="312">
        <v>9304</v>
      </c>
      <c r="BD49" s="137">
        <v>1.3271521289494329E-2</v>
      </c>
      <c r="BE49" s="302">
        <v>357.575757575757</v>
      </c>
      <c r="BF49" s="312">
        <v>11501</v>
      </c>
      <c r="BG49" s="137">
        <v>1.5487413867167248E-2</v>
      </c>
      <c r="BH49" s="302">
        <v>384.84848</v>
      </c>
      <c r="BI49" s="303">
        <v>0.46902541831651551</v>
      </c>
      <c r="BJ49" s="311">
        <v>5960</v>
      </c>
      <c r="BK49" s="137">
        <v>1.179812536497976E-2</v>
      </c>
      <c r="BL49" s="312">
        <v>276.36363636363598</v>
      </c>
      <c r="BM49" s="312">
        <v>7448</v>
      </c>
      <c r="BN49" s="137">
        <v>1.4246529225660585E-2</v>
      </c>
      <c r="BO49" s="302">
        <v>309.69696969696901</v>
      </c>
      <c r="BP49" s="312">
        <v>7757</v>
      </c>
      <c r="BQ49" s="137">
        <v>1.4280349193842348E-2</v>
      </c>
      <c r="BR49" s="302">
        <v>289.09089999999998</v>
      </c>
      <c r="BS49" s="303">
        <v>0.30151006711409395</v>
      </c>
      <c r="BT49" s="311">
        <v>4318</v>
      </c>
      <c r="BU49" s="137">
        <v>1.0372352563902388E-2</v>
      </c>
      <c r="BV49" s="312">
        <v>221.81818181818099</v>
      </c>
      <c r="BW49" s="312">
        <v>5793</v>
      </c>
      <c r="BX49" s="137">
        <v>1.2841714179309611E-2</v>
      </c>
      <c r="BY49" s="302">
        <v>273.93939393939303</v>
      </c>
      <c r="BZ49" s="312">
        <v>6504</v>
      </c>
      <c r="CA49" s="137">
        <v>1.4081030876946858E-2</v>
      </c>
      <c r="CB49" s="302">
        <v>309.69695999999999</v>
      </c>
      <c r="CC49" s="303">
        <v>0.50625289485873093</v>
      </c>
      <c r="CD49" s="311">
        <v>43035</v>
      </c>
      <c r="CE49" s="137">
        <v>1.1350290238803143E-2</v>
      </c>
      <c r="CF49" s="312">
        <v>736.92</v>
      </c>
      <c r="CG49" s="312">
        <v>52906</v>
      </c>
      <c r="CH49" s="137">
        <v>1.3072967797939055E-2</v>
      </c>
      <c r="CI49" s="302">
        <v>795.39</v>
      </c>
      <c r="CJ49" s="312">
        <v>61588</v>
      </c>
      <c r="CK49" s="137">
        <v>1.4673022085533227E-2</v>
      </c>
      <c r="CL49" s="302">
        <v>909.45</v>
      </c>
      <c r="CM49" s="313">
        <v>0.43111420936447076</v>
      </c>
    </row>
    <row r="50" spans="1:91" ht="14.4" x14ac:dyDescent="0.3">
      <c r="A50" s="99" t="s">
        <v>349</v>
      </c>
      <c r="B50" s="311">
        <v>5833</v>
      </c>
      <c r="C50" s="137">
        <v>6.5484142576480494E-3</v>
      </c>
      <c r="D50" s="312">
        <v>240</v>
      </c>
      <c r="E50" s="312">
        <v>7457</v>
      </c>
      <c r="F50" s="137">
        <v>7.8590368912065632E-3</v>
      </c>
      <c r="G50" s="302">
        <v>312.12121212121201</v>
      </c>
      <c r="H50" s="312">
        <v>8579</v>
      </c>
      <c r="I50" s="137">
        <v>8.7138821822998185E-3</v>
      </c>
      <c r="J50" s="302">
        <v>330.30304000000001</v>
      </c>
      <c r="K50" s="313">
        <v>0.47076975827190126</v>
      </c>
      <c r="L50" s="312">
        <v>5074</v>
      </c>
      <c r="M50" s="137">
        <v>6.4971899717396562E-3</v>
      </c>
      <c r="N50" s="312">
        <v>226.06060606060601</v>
      </c>
      <c r="O50" s="312">
        <v>6245</v>
      </c>
      <c r="P50" s="137">
        <v>7.2808459538549423E-3</v>
      </c>
      <c r="Q50" s="302">
        <v>316.36363636363598</v>
      </c>
      <c r="R50" s="312">
        <v>7231</v>
      </c>
      <c r="S50" s="137">
        <v>8.1463114029207747E-3</v>
      </c>
      <c r="T50" s="302">
        <v>312.121216</v>
      </c>
      <c r="U50" s="313">
        <v>0.42510839574300352</v>
      </c>
      <c r="V50" s="312">
        <v>680</v>
      </c>
      <c r="W50" s="137">
        <v>4.6354365490538256E-3</v>
      </c>
      <c r="X50" s="312">
        <v>94.545454545454504</v>
      </c>
      <c r="Y50" s="312">
        <v>1060</v>
      </c>
      <c r="Z50" s="137">
        <v>7.0017834731488206E-3</v>
      </c>
      <c r="AA50" s="302">
        <v>95.757575757575694</v>
      </c>
      <c r="AB50" s="312">
        <v>1295</v>
      </c>
      <c r="AC50" s="137">
        <v>8.5937448155497011E-3</v>
      </c>
      <c r="AD50" s="302">
        <v>135.75756799999999</v>
      </c>
      <c r="AE50" s="313">
        <v>0.90441176470588236</v>
      </c>
      <c r="AF50" s="312">
        <v>1380</v>
      </c>
      <c r="AG50" s="137">
        <v>9.5307816622235732E-3</v>
      </c>
      <c r="AH50" s="312">
        <v>114.54545454545401</v>
      </c>
      <c r="AI50" s="312">
        <v>1755</v>
      </c>
      <c r="AJ50" s="137">
        <v>1.1511820113871907E-2</v>
      </c>
      <c r="AK50" s="302">
        <v>172.12121212121201</v>
      </c>
      <c r="AL50" s="312">
        <v>1476</v>
      </c>
      <c r="AM50" s="137">
        <v>9.4960529617262746E-3</v>
      </c>
      <c r="AN50" s="302">
        <v>136.363632</v>
      </c>
      <c r="AO50" s="313">
        <v>6.9565217391304349E-2</v>
      </c>
      <c r="AP50" s="312">
        <v>1319</v>
      </c>
      <c r="AQ50" s="137">
        <v>5.4451256011724151E-3</v>
      </c>
      <c r="AR50" s="312">
        <v>119.39393939393899</v>
      </c>
      <c r="AS50" s="312">
        <v>1995</v>
      </c>
      <c r="AT50" s="137">
        <v>7.6258844305815169E-3</v>
      </c>
      <c r="AU50" s="302">
        <v>169.09090909090901</v>
      </c>
      <c r="AV50" s="312">
        <v>1822</v>
      </c>
      <c r="AW50" s="137">
        <v>6.7137835228570798E-3</v>
      </c>
      <c r="AX50" s="302">
        <v>132.72728000000001</v>
      </c>
      <c r="AY50" s="303">
        <v>0.38134950720242611</v>
      </c>
      <c r="AZ50" s="311">
        <v>4443</v>
      </c>
      <c r="BA50" s="137">
        <v>6.6848118006562944E-3</v>
      </c>
      <c r="BB50" s="312">
        <v>246.06060606060601</v>
      </c>
      <c r="BC50" s="312">
        <v>6684</v>
      </c>
      <c r="BD50" s="137">
        <v>9.5342700235361236E-3</v>
      </c>
      <c r="BE50" s="302">
        <v>323.636363636363</v>
      </c>
      <c r="BF50" s="312">
        <v>7324</v>
      </c>
      <c r="BG50" s="137">
        <v>9.8626049181056372E-3</v>
      </c>
      <c r="BH50" s="302">
        <v>298.18182400000001</v>
      </c>
      <c r="BI50" s="303">
        <v>0.64843574161602524</v>
      </c>
      <c r="BJ50" s="311">
        <v>3538</v>
      </c>
      <c r="BK50" s="137">
        <v>7.0036522720299307E-3</v>
      </c>
      <c r="BL50" s="312">
        <v>226.06060606060601</v>
      </c>
      <c r="BM50" s="312">
        <v>4776</v>
      </c>
      <c r="BN50" s="137">
        <v>9.1355294819756919E-3</v>
      </c>
      <c r="BO50" s="302">
        <v>258.18181818181802</v>
      </c>
      <c r="BP50" s="312">
        <v>4757</v>
      </c>
      <c r="BQ50" s="137">
        <v>8.7574605021410405E-3</v>
      </c>
      <c r="BR50" s="302">
        <v>258.18182400000001</v>
      </c>
      <c r="BS50" s="303">
        <v>0.34454494064443186</v>
      </c>
      <c r="BT50" s="311">
        <v>2572</v>
      </c>
      <c r="BU50" s="137">
        <v>6.1782516892906298E-3</v>
      </c>
      <c r="BV50" s="312">
        <v>173.333333333333</v>
      </c>
      <c r="BW50" s="312">
        <v>3814</v>
      </c>
      <c r="BX50" s="137">
        <v>8.4547381114943657E-3</v>
      </c>
      <c r="BY50" s="302">
        <v>210.90909090909</v>
      </c>
      <c r="BZ50" s="312">
        <v>4203</v>
      </c>
      <c r="CA50" s="137">
        <v>9.0994115583960099E-3</v>
      </c>
      <c r="CB50" s="302">
        <v>246.060608</v>
      </c>
      <c r="CC50" s="303">
        <v>0.63413685847589429</v>
      </c>
      <c r="CD50" s="311">
        <v>24839</v>
      </c>
      <c r="CE50" s="137">
        <v>6.5511760018968582E-3</v>
      </c>
      <c r="CF50" s="312">
        <v>534.96</v>
      </c>
      <c r="CG50" s="312">
        <v>33786</v>
      </c>
      <c r="CH50" s="137">
        <v>8.3484536729514398E-3</v>
      </c>
      <c r="CI50" s="302">
        <v>692.36</v>
      </c>
      <c r="CJ50" s="312">
        <v>36687</v>
      </c>
      <c r="CK50" s="137">
        <v>8.7404877776832736E-3</v>
      </c>
      <c r="CL50" s="302">
        <v>690.12</v>
      </c>
      <c r="CM50" s="313">
        <v>0.47699182736825152</v>
      </c>
    </row>
    <row r="51" spans="1:91" ht="14.4" x14ac:dyDescent="0.3">
      <c r="A51" s="99" t="s">
        <v>350</v>
      </c>
      <c r="B51" s="311">
        <v>7214</v>
      </c>
      <c r="C51" s="137">
        <v>8.0987931518383387E-3</v>
      </c>
      <c r="D51" s="312">
        <v>270.90909090909003</v>
      </c>
      <c r="E51" s="312">
        <v>9198</v>
      </c>
      <c r="F51" s="137">
        <v>9.6939012103148675E-3</v>
      </c>
      <c r="G51" s="302">
        <v>278.78787878787801</v>
      </c>
      <c r="H51" s="312">
        <v>12155</v>
      </c>
      <c r="I51" s="137">
        <v>1.2346105364943967E-2</v>
      </c>
      <c r="J51" s="302">
        <v>380</v>
      </c>
      <c r="K51" s="313">
        <v>0.6849182145827557</v>
      </c>
      <c r="L51" s="312">
        <v>6194</v>
      </c>
      <c r="M51" s="137">
        <v>7.9313351763806526E-3</v>
      </c>
      <c r="N51" s="312">
        <v>226.666666666666</v>
      </c>
      <c r="O51" s="312">
        <v>7873</v>
      </c>
      <c r="P51" s="137">
        <v>9.1788791344595624E-3</v>
      </c>
      <c r="Q51" s="302">
        <v>349.09090909090901</v>
      </c>
      <c r="R51" s="312">
        <v>9623</v>
      </c>
      <c r="S51" s="137">
        <v>1.0841094541599589E-2</v>
      </c>
      <c r="T51" s="302">
        <v>369.69695999999999</v>
      </c>
      <c r="U51" s="313">
        <v>0.55360025831449788</v>
      </c>
      <c r="V51" s="312">
        <v>1055</v>
      </c>
      <c r="W51" s="137">
        <v>7.1917434694879203E-3</v>
      </c>
      <c r="X51" s="312">
        <v>122.424242424242</v>
      </c>
      <c r="Y51" s="312">
        <v>1291</v>
      </c>
      <c r="Z51" s="137">
        <v>8.5276438338067247E-3</v>
      </c>
      <c r="AA51" s="302">
        <v>112.72727272727199</v>
      </c>
      <c r="AB51" s="312">
        <v>1140</v>
      </c>
      <c r="AC51" s="137">
        <v>7.565149876236802E-3</v>
      </c>
      <c r="AD51" s="302">
        <v>101.818184</v>
      </c>
      <c r="AE51" s="313">
        <v>8.0568720379146919E-2</v>
      </c>
      <c r="AF51" s="312">
        <v>1132</v>
      </c>
      <c r="AG51" s="137">
        <v>7.8180035084326697E-3</v>
      </c>
      <c r="AH51" s="312">
        <v>115.151515151515</v>
      </c>
      <c r="AI51" s="312">
        <v>1590</v>
      </c>
      <c r="AJ51" s="137">
        <v>1.0429512239918138E-2</v>
      </c>
      <c r="AK51" s="302">
        <v>145.45454545454501</v>
      </c>
      <c r="AL51" s="312">
        <v>2239</v>
      </c>
      <c r="AM51" s="137">
        <v>1.4404920448038705E-2</v>
      </c>
      <c r="AN51" s="302">
        <v>187.27271999999999</v>
      </c>
      <c r="AO51" s="313">
        <v>0.97791519434628971</v>
      </c>
      <c r="AP51" s="312">
        <v>2409</v>
      </c>
      <c r="AQ51" s="137">
        <v>9.9448882283732741E-3</v>
      </c>
      <c r="AR51" s="312">
        <v>171.51515151515099</v>
      </c>
      <c r="AS51" s="312">
        <v>2553</v>
      </c>
      <c r="AT51" s="137">
        <v>9.7588385720674756E-3</v>
      </c>
      <c r="AU51" s="302">
        <v>175.15151515151501</v>
      </c>
      <c r="AV51" s="312">
        <v>2867</v>
      </c>
      <c r="AW51" s="137">
        <v>1.056444421516534E-2</v>
      </c>
      <c r="AX51" s="302">
        <v>211.515152</v>
      </c>
      <c r="AY51" s="303">
        <v>0.19012038190120381</v>
      </c>
      <c r="AZ51" s="311">
        <v>5501</v>
      </c>
      <c r="BA51" s="137">
        <v>8.2766485967612595E-3</v>
      </c>
      <c r="BB51" s="312">
        <v>248.48484848484799</v>
      </c>
      <c r="BC51" s="312">
        <v>7091</v>
      </c>
      <c r="BD51" s="137">
        <v>1.0114827758362456E-2</v>
      </c>
      <c r="BE51" s="302">
        <v>294.54545454545399</v>
      </c>
      <c r="BF51" s="312">
        <v>9236</v>
      </c>
      <c r="BG51" s="137">
        <v>1.2437331925672264E-2</v>
      </c>
      <c r="BH51" s="302">
        <v>329.69695999999999</v>
      </c>
      <c r="BI51" s="303">
        <v>0.67896746046173428</v>
      </c>
      <c r="BJ51" s="311">
        <v>4549</v>
      </c>
      <c r="BK51" s="137">
        <v>9.0049785713578728E-3</v>
      </c>
      <c r="BL51" s="312">
        <v>236.363636363636</v>
      </c>
      <c r="BM51" s="312">
        <v>5897</v>
      </c>
      <c r="BN51" s="137">
        <v>1.1279777503184811E-2</v>
      </c>
      <c r="BO51" s="302">
        <v>260.60606060606</v>
      </c>
      <c r="BP51" s="312">
        <v>7171</v>
      </c>
      <c r="BQ51" s="137">
        <v>1.3201544936063358E-2</v>
      </c>
      <c r="BR51" s="302">
        <v>298.78787199999999</v>
      </c>
      <c r="BS51" s="303">
        <v>0.57639041547592873</v>
      </c>
      <c r="BT51" s="311">
        <v>3566</v>
      </c>
      <c r="BU51" s="137">
        <v>8.56595860187029E-3</v>
      </c>
      <c r="BV51" s="312">
        <v>189.69696969696901</v>
      </c>
      <c r="BW51" s="312">
        <v>4470</v>
      </c>
      <c r="BX51" s="137">
        <v>9.9089353325589446E-3</v>
      </c>
      <c r="BY51" s="302">
        <v>223.636363636363</v>
      </c>
      <c r="BZ51" s="312">
        <v>4688</v>
      </c>
      <c r="CA51" s="137">
        <v>1.0149426929755054E-2</v>
      </c>
      <c r="CB51" s="302">
        <v>285.45455900000002</v>
      </c>
      <c r="CC51" s="303">
        <v>0.31463825014021313</v>
      </c>
      <c r="CD51" s="311">
        <v>31620</v>
      </c>
      <c r="CE51" s="137">
        <v>8.339634654373311E-3</v>
      </c>
      <c r="CF51" s="312">
        <v>578.14</v>
      </c>
      <c r="CG51" s="312">
        <v>39963</v>
      </c>
      <c r="CH51" s="137">
        <v>9.8747781368661094E-3</v>
      </c>
      <c r="CI51" s="302">
        <v>683.4</v>
      </c>
      <c r="CJ51" s="312">
        <v>49119</v>
      </c>
      <c r="CK51" s="137">
        <v>1.1702347402404795E-2</v>
      </c>
      <c r="CL51" s="302">
        <v>805.3</v>
      </c>
      <c r="CM51" s="313">
        <v>0.55341555977229606</v>
      </c>
    </row>
    <row r="52" spans="1:91" ht="14.4" x14ac:dyDescent="0.3">
      <c r="A52" s="99" t="s">
        <v>351</v>
      </c>
      <c r="B52" s="311">
        <v>10681</v>
      </c>
      <c r="C52" s="137">
        <v>1.1991018804378332E-2</v>
      </c>
      <c r="D52" s="312">
        <v>301.21212121212102</v>
      </c>
      <c r="E52" s="312">
        <v>12707</v>
      </c>
      <c r="F52" s="137">
        <v>1.3392085527231031E-2</v>
      </c>
      <c r="G52" s="302">
        <v>318.18181818181802</v>
      </c>
      <c r="H52" s="312">
        <v>15486</v>
      </c>
      <c r="I52" s="137">
        <v>1.5729476567792867E-2</v>
      </c>
      <c r="J52" s="302">
        <v>351.51513699999998</v>
      </c>
      <c r="K52" s="313">
        <v>0.44986424492088756</v>
      </c>
      <c r="L52" s="312">
        <v>9382</v>
      </c>
      <c r="M52" s="137">
        <v>1.201352706244806E-2</v>
      </c>
      <c r="N52" s="312">
        <v>250.30303030303</v>
      </c>
      <c r="O52" s="312">
        <v>10709</v>
      </c>
      <c r="P52" s="137">
        <v>1.2485280915905938E-2</v>
      </c>
      <c r="Q52" s="302">
        <v>326.666666666666</v>
      </c>
      <c r="R52" s="312">
        <v>13076</v>
      </c>
      <c r="S52" s="137">
        <v>1.4731180736356252E-2</v>
      </c>
      <c r="T52" s="302">
        <v>399.39395100000002</v>
      </c>
      <c r="U52" s="313">
        <v>0.39373267959923258</v>
      </c>
      <c r="V52" s="312">
        <v>1572</v>
      </c>
      <c r="W52" s="137">
        <v>1.0716038610459727E-2</v>
      </c>
      <c r="X52" s="312">
        <v>126.666666666666</v>
      </c>
      <c r="Y52" s="312">
        <v>1413</v>
      </c>
      <c r="Z52" s="137">
        <v>9.3335094788295127E-3</v>
      </c>
      <c r="AA52" s="302">
        <v>103.030303030303</v>
      </c>
      <c r="AB52" s="312">
        <v>2007</v>
      </c>
      <c r="AC52" s="137">
        <v>1.331864544000637E-2</v>
      </c>
      <c r="AD52" s="302">
        <v>128.484848</v>
      </c>
      <c r="AE52" s="313">
        <v>0.27671755725190839</v>
      </c>
      <c r="AF52" s="312">
        <v>1869</v>
      </c>
      <c r="AG52" s="137">
        <v>1.2907993425141926E-2</v>
      </c>
      <c r="AH52" s="312">
        <v>121.818181818181</v>
      </c>
      <c r="AI52" s="312">
        <v>2256</v>
      </c>
      <c r="AJ52" s="137">
        <v>1.479810038569517E-2</v>
      </c>
      <c r="AK52" s="302">
        <v>147.87878787878699</v>
      </c>
      <c r="AL52" s="312">
        <v>2983</v>
      </c>
      <c r="AM52" s="137">
        <v>1.9191548770209673E-2</v>
      </c>
      <c r="AN52" s="302">
        <v>186.060608</v>
      </c>
      <c r="AO52" s="313">
        <v>0.59604066345639384</v>
      </c>
      <c r="AP52" s="312">
        <v>2938</v>
      </c>
      <c r="AQ52" s="137">
        <v>1.2128717980473507E-2</v>
      </c>
      <c r="AR52" s="312">
        <v>170.30303030303</v>
      </c>
      <c r="AS52" s="312">
        <v>3126</v>
      </c>
      <c r="AT52" s="137">
        <v>1.1949130190475098E-2</v>
      </c>
      <c r="AU52" s="302">
        <v>189.09090909090901</v>
      </c>
      <c r="AV52" s="312">
        <v>4390</v>
      </c>
      <c r="AW52" s="137">
        <v>1.6176459750462446E-2</v>
      </c>
      <c r="AX52" s="302">
        <v>201.21212800000001</v>
      </c>
      <c r="AY52" s="303">
        <v>0.49421375085091901</v>
      </c>
      <c r="AZ52" s="311">
        <v>8399</v>
      </c>
      <c r="BA52" s="137">
        <v>1.2636897212179206E-2</v>
      </c>
      <c r="BB52" s="312">
        <v>290.90909090909003</v>
      </c>
      <c r="BC52" s="312">
        <v>9674</v>
      </c>
      <c r="BD52" s="137">
        <v>1.3799301048427359E-2</v>
      </c>
      <c r="BE52" s="302">
        <v>332.72727272727201</v>
      </c>
      <c r="BF52" s="312">
        <v>12885</v>
      </c>
      <c r="BG52" s="137">
        <v>1.73511283956569E-2</v>
      </c>
      <c r="BH52" s="302">
        <v>332.72726399999999</v>
      </c>
      <c r="BI52" s="303">
        <v>0.53411120371472798</v>
      </c>
      <c r="BJ52" s="311">
        <v>6510</v>
      </c>
      <c r="BK52" s="137">
        <v>1.2886878544633931E-2</v>
      </c>
      <c r="BL52" s="312">
        <v>260</v>
      </c>
      <c r="BM52" s="312">
        <v>7244</v>
      </c>
      <c r="BN52" s="137">
        <v>1.3856318167385242E-2</v>
      </c>
      <c r="BO52" s="302">
        <v>300</v>
      </c>
      <c r="BP52" s="312">
        <v>10051</v>
      </c>
      <c r="BQ52" s="137">
        <v>1.8503518080096613E-2</v>
      </c>
      <c r="BR52" s="302">
        <v>336.96969999999999</v>
      </c>
      <c r="BS52" s="303">
        <v>0.54393241167434714</v>
      </c>
      <c r="BT52" s="311">
        <v>4788</v>
      </c>
      <c r="BU52" s="137">
        <v>1.1501348790172448E-2</v>
      </c>
      <c r="BV52" s="312">
        <v>218.78787878787799</v>
      </c>
      <c r="BW52" s="312">
        <v>5025</v>
      </c>
      <c r="BX52" s="137">
        <v>1.1139239383916933E-2</v>
      </c>
      <c r="BY52" s="302">
        <v>226.666666666666</v>
      </c>
      <c r="BZ52" s="312">
        <v>7072</v>
      </c>
      <c r="CA52" s="137">
        <v>1.5310739600517863E-2</v>
      </c>
      <c r="CB52" s="302">
        <v>260.60604899999998</v>
      </c>
      <c r="CC52" s="303">
        <v>0.47702589807852963</v>
      </c>
      <c r="CD52" s="311">
        <v>46139</v>
      </c>
      <c r="CE52" s="137">
        <v>1.2168956461673945E-2</v>
      </c>
      <c r="CF52" s="312">
        <v>641.66999999999996</v>
      </c>
      <c r="CG52" s="312">
        <v>52154</v>
      </c>
      <c r="CH52" s="137">
        <v>1.2887150087583893E-2</v>
      </c>
      <c r="CI52" s="302">
        <v>725.69</v>
      </c>
      <c r="CJ52" s="312">
        <v>67950</v>
      </c>
      <c r="CK52" s="137">
        <v>1.6188735641878008E-2</v>
      </c>
      <c r="CL52" s="302">
        <v>815.17</v>
      </c>
      <c r="CM52" s="313">
        <v>0.47272372613190577</v>
      </c>
    </row>
    <row r="53" spans="1:91" ht="14.4" x14ac:dyDescent="0.3">
      <c r="A53" s="99" t="s">
        <v>352</v>
      </c>
      <c r="B53" s="311">
        <v>9097</v>
      </c>
      <c r="C53" s="137">
        <v>1.021274207128824E-2</v>
      </c>
      <c r="D53" s="312">
        <v>364.84848484848402</v>
      </c>
      <c r="E53" s="312">
        <v>9458</v>
      </c>
      <c r="F53" s="137">
        <v>9.967918857051318E-3</v>
      </c>
      <c r="G53" s="302">
        <v>272.12121212121201</v>
      </c>
      <c r="H53" s="312">
        <v>10446</v>
      </c>
      <c r="I53" s="137">
        <v>1.061023584057628E-2</v>
      </c>
      <c r="J53" s="302">
        <v>308.48486300000002</v>
      </c>
      <c r="K53" s="313">
        <v>0.14829064526767066</v>
      </c>
      <c r="L53" s="312">
        <v>7493</v>
      </c>
      <c r="M53" s="137">
        <v>9.5946875164062365E-3</v>
      </c>
      <c r="N53" s="312">
        <v>291.51515151515099</v>
      </c>
      <c r="O53" s="312">
        <v>8266</v>
      </c>
      <c r="P53" s="137">
        <v>9.6370652769519546E-3</v>
      </c>
      <c r="Q53" s="302">
        <v>285.45454545454498</v>
      </c>
      <c r="R53" s="312">
        <v>8617</v>
      </c>
      <c r="S53" s="137">
        <v>9.7077534724060738E-3</v>
      </c>
      <c r="T53" s="302">
        <v>279.39395100000002</v>
      </c>
      <c r="U53" s="313">
        <v>0.15000667289470171</v>
      </c>
      <c r="V53" s="312">
        <v>1180</v>
      </c>
      <c r="W53" s="137">
        <v>8.0438457762992861E-3</v>
      </c>
      <c r="X53" s="312">
        <v>121.818181818181</v>
      </c>
      <c r="Y53" s="312">
        <v>1132</v>
      </c>
      <c r="Z53" s="137">
        <v>7.4773763128344016E-3</v>
      </c>
      <c r="AA53" s="302">
        <v>111.515151515151</v>
      </c>
      <c r="AB53" s="312">
        <v>1722</v>
      </c>
      <c r="AC53" s="137">
        <v>1.1427357970947171E-2</v>
      </c>
      <c r="AD53" s="302">
        <v>132.121216</v>
      </c>
      <c r="AE53" s="313">
        <v>0.45932203389830506</v>
      </c>
      <c r="AF53" s="312">
        <v>1522</v>
      </c>
      <c r="AG53" s="137">
        <v>1.0511485282539331E-2</v>
      </c>
      <c r="AH53" s="312">
        <v>117.575757575757</v>
      </c>
      <c r="AI53" s="312">
        <v>1687</v>
      </c>
      <c r="AJ53" s="137">
        <v>1.1065778080969748E-2</v>
      </c>
      <c r="AK53" s="302">
        <v>128.48484848484799</v>
      </c>
      <c r="AL53" s="312">
        <v>1661</v>
      </c>
      <c r="AM53" s="137">
        <v>1.0686276402051045E-2</v>
      </c>
      <c r="AN53" s="302">
        <v>124.242424</v>
      </c>
      <c r="AO53" s="313">
        <v>9.1327201051248363E-2</v>
      </c>
      <c r="AP53" s="312">
        <v>2600</v>
      </c>
      <c r="AQ53" s="137">
        <v>1.0733378743781864E-2</v>
      </c>
      <c r="AR53" s="312">
        <v>152.12121212121201</v>
      </c>
      <c r="AS53" s="312">
        <v>2619</v>
      </c>
      <c r="AT53" s="137">
        <v>1.0011123470522803E-2</v>
      </c>
      <c r="AU53" s="302">
        <v>164.84848484848399</v>
      </c>
      <c r="AV53" s="312">
        <v>2800</v>
      </c>
      <c r="AW53" s="137">
        <v>1.031755974972548E-2</v>
      </c>
      <c r="AX53" s="302">
        <v>188.484848</v>
      </c>
      <c r="AY53" s="303">
        <v>7.6923076923076927E-2</v>
      </c>
      <c r="AZ53" s="311">
        <v>6576</v>
      </c>
      <c r="BA53" s="137">
        <v>9.8940631107620504E-3</v>
      </c>
      <c r="BB53" s="312">
        <v>408.48484848484799</v>
      </c>
      <c r="BC53" s="312">
        <v>7492</v>
      </c>
      <c r="BD53" s="137">
        <v>1.0686826902503388E-2</v>
      </c>
      <c r="BE53" s="302">
        <v>235.75757575757501</v>
      </c>
      <c r="BF53" s="312">
        <v>8949</v>
      </c>
      <c r="BG53" s="137">
        <v>1.2050853551628528E-2</v>
      </c>
      <c r="BH53" s="302">
        <v>300.60604899999998</v>
      </c>
      <c r="BI53" s="303">
        <v>0.36085766423357662</v>
      </c>
      <c r="BJ53" s="311">
        <v>5630</v>
      </c>
      <c r="BK53" s="137">
        <v>1.1144873457187256E-2</v>
      </c>
      <c r="BL53" s="312">
        <v>267.87878787878702</v>
      </c>
      <c r="BM53" s="312">
        <v>5484</v>
      </c>
      <c r="BN53" s="137">
        <v>1.0489791390107767E-2</v>
      </c>
      <c r="BO53" s="302">
        <v>243.636363636363</v>
      </c>
      <c r="BP53" s="312">
        <v>6575</v>
      </c>
      <c r="BQ53" s="137">
        <v>1.2104331049312031E-2</v>
      </c>
      <c r="BR53" s="302">
        <v>241.81817599999999</v>
      </c>
      <c r="BS53" s="303">
        <v>0.16785079928952043</v>
      </c>
      <c r="BT53" s="311">
        <v>4271</v>
      </c>
      <c r="BU53" s="137">
        <v>1.0259452941275381E-2</v>
      </c>
      <c r="BV53" s="312">
        <v>200</v>
      </c>
      <c r="BW53" s="312">
        <v>4276</v>
      </c>
      <c r="BX53" s="137">
        <v>9.4788831055977723E-3</v>
      </c>
      <c r="BY53" s="302">
        <v>181.81818181818099</v>
      </c>
      <c r="BZ53" s="312">
        <v>4759</v>
      </c>
      <c r="CA53" s="137">
        <v>1.0303140520201429E-2</v>
      </c>
      <c r="CB53" s="302">
        <v>206.66667200000001</v>
      </c>
      <c r="CC53" s="303">
        <v>0.11425895574806837</v>
      </c>
      <c r="CD53" s="311">
        <v>38369</v>
      </c>
      <c r="CE53" s="137">
        <v>1.0119653448882023E-2</v>
      </c>
      <c r="CF53" s="312">
        <v>739.16</v>
      </c>
      <c r="CG53" s="312">
        <v>40414</v>
      </c>
      <c r="CH53" s="137">
        <v>9.9862193434753898E-3</v>
      </c>
      <c r="CI53" s="302">
        <v>598.20000000000005</v>
      </c>
      <c r="CJ53" s="312">
        <v>45529</v>
      </c>
      <c r="CK53" s="137">
        <v>1.0847048492112786E-2</v>
      </c>
      <c r="CL53" s="302">
        <v>656.78</v>
      </c>
      <c r="CM53" s="313">
        <v>0.18660898120878835</v>
      </c>
    </row>
    <row r="54" spans="1:91" ht="14.4" x14ac:dyDescent="0.3">
      <c r="A54" s="99" t="s">
        <v>353</v>
      </c>
      <c r="B54" s="311">
        <v>7693</v>
      </c>
      <c r="C54" s="137">
        <v>8.636542239685659E-3</v>
      </c>
      <c r="D54" s="312">
        <v>401.81818181818102</v>
      </c>
      <c r="E54" s="312">
        <v>7795</v>
      </c>
      <c r="F54" s="137">
        <v>8.2152598319639482E-3</v>
      </c>
      <c r="G54" s="302">
        <v>306.666666666666</v>
      </c>
      <c r="H54" s="312">
        <v>7931</v>
      </c>
      <c r="I54" s="137">
        <v>8.0556940888005437E-3</v>
      </c>
      <c r="J54" s="302">
        <v>287.27273600000001</v>
      </c>
      <c r="K54" s="313">
        <v>3.0937215650591446E-2</v>
      </c>
      <c r="L54" s="312">
        <v>5728</v>
      </c>
      <c r="M54" s="137">
        <v>7.3346283323068098E-3</v>
      </c>
      <c r="N54" s="312">
        <v>244.84848484848399</v>
      </c>
      <c r="O54" s="312">
        <v>5673</v>
      </c>
      <c r="P54" s="137">
        <v>6.6139694309398063E-3</v>
      </c>
      <c r="Q54" s="302">
        <v>262.42424242424198</v>
      </c>
      <c r="R54" s="312">
        <v>6363</v>
      </c>
      <c r="S54" s="137">
        <v>7.1684385917279618E-3</v>
      </c>
      <c r="T54" s="302">
        <v>274.54544099999998</v>
      </c>
      <c r="U54" s="313">
        <v>0.11085893854748603</v>
      </c>
      <c r="V54" s="312">
        <v>991</v>
      </c>
      <c r="W54" s="137">
        <v>6.7554670884005016E-3</v>
      </c>
      <c r="X54" s="312">
        <v>104.24242424242399</v>
      </c>
      <c r="Y54" s="312">
        <v>1043</v>
      </c>
      <c r="Z54" s="137">
        <v>6.8894907193341702E-3</v>
      </c>
      <c r="AA54" s="302">
        <v>112.121212121212</v>
      </c>
      <c r="AB54" s="312">
        <v>976</v>
      </c>
      <c r="AC54" s="137">
        <v>6.476830069479929E-3</v>
      </c>
      <c r="AD54" s="302">
        <v>110.909088</v>
      </c>
      <c r="AE54" s="313">
        <v>-1.5136226034308779E-2</v>
      </c>
      <c r="AF54" s="312">
        <v>1062</v>
      </c>
      <c r="AG54" s="137">
        <v>7.334558061798141E-3</v>
      </c>
      <c r="AH54" s="312">
        <v>105.454545454545</v>
      </c>
      <c r="AI54" s="312">
        <v>1147</v>
      </c>
      <c r="AJ54" s="137">
        <v>7.5236795843937766E-3</v>
      </c>
      <c r="AK54" s="302">
        <v>96.969696969696898</v>
      </c>
      <c r="AL54" s="312">
        <v>1397</v>
      </c>
      <c r="AM54" s="137">
        <v>8.987795384506508E-3</v>
      </c>
      <c r="AN54" s="302">
        <v>136.96969999999999</v>
      </c>
      <c r="AO54" s="313">
        <v>0.31544256120527309</v>
      </c>
      <c r="AP54" s="312">
        <v>1990</v>
      </c>
      <c r="AQ54" s="137">
        <v>8.2151629615868881E-3</v>
      </c>
      <c r="AR54" s="312">
        <v>158.78787878787799</v>
      </c>
      <c r="AS54" s="312">
        <v>2215</v>
      </c>
      <c r="AT54" s="137">
        <v>8.4668340920992773E-3</v>
      </c>
      <c r="AU54" s="302">
        <v>137.575757575757</v>
      </c>
      <c r="AV54" s="312">
        <v>2159</v>
      </c>
      <c r="AW54" s="137">
        <v>7.9555755355918967E-3</v>
      </c>
      <c r="AX54" s="302">
        <v>166.66667200000001</v>
      </c>
      <c r="AY54" s="303">
        <v>8.4924623115577885E-2</v>
      </c>
      <c r="AZ54" s="311">
        <v>6092</v>
      </c>
      <c r="BA54" s="137">
        <v>9.1658504365514613E-3</v>
      </c>
      <c r="BB54" s="312">
        <v>343.636363636363</v>
      </c>
      <c r="BC54" s="312">
        <v>5996</v>
      </c>
      <c r="BD54" s="137">
        <v>8.5528849582768712E-3</v>
      </c>
      <c r="BE54" s="302">
        <v>239.39393939393901</v>
      </c>
      <c r="BF54" s="312">
        <v>6356</v>
      </c>
      <c r="BG54" s="137">
        <v>8.5590820397978464E-3</v>
      </c>
      <c r="BH54" s="302">
        <v>262.42425500000002</v>
      </c>
      <c r="BI54" s="303">
        <v>4.333552199606041E-2</v>
      </c>
      <c r="BJ54" s="311">
        <v>4536</v>
      </c>
      <c r="BK54" s="137">
        <v>8.9792444052933205E-3</v>
      </c>
      <c r="BL54" s="312">
        <v>216.969696969697</v>
      </c>
      <c r="BM54" s="312">
        <v>4866</v>
      </c>
      <c r="BN54" s="137">
        <v>9.3076814194501083E-3</v>
      </c>
      <c r="BO54" s="302">
        <v>256.36363636363598</v>
      </c>
      <c r="BP54" s="312">
        <v>4990</v>
      </c>
      <c r="BQ54" s="137">
        <v>9.1864048571965087E-3</v>
      </c>
      <c r="BR54" s="302">
        <v>256.96969999999999</v>
      </c>
      <c r="BS54" s="303">
        <v>0.10008818342151675</v>
      </c>
      <c r="BT54" s="311">
        <v>3247</v>
      </c>
      <c r="BU54" s="137">
        <v>7.7996824397848661E-3</v>
      </c>
      <c r="BV54" s="312">
        <v>171.51515151515099</v>
      </c>
      <c r="BW54" s="312">
        <v>3477</v>
      </c>
      <c r="BX54" s="137">
        <v>7.7076886244535677E-3</v>
      </c>
      <c r="BY54" s="302">
        <v>195.15151515151501</v>
      </c>
      <c r="BZ54" s="312">
        <v>3406</v>
      </c>
      <c r="CA54" s="137">
        <v>7.3739223811317648E-3</v>
      </c>
      <c r="CB54" s="302">
        <v>187.878784</v>
      </c>
      <c r="CC54" s="303">
        <v>4.8968278410840775E-2</v>
      </c>
      <c r="CD54" s="311">
        <v>31339</v>
      </c>
      <c r="CE54" s="137">
        <v>8.2655221515940906E-3</v>
      </c>
      <c r="CF54" s="312">
        <v>678.74</v>
      </c>
      <c r="CG54" s="312">
        <v>32212</v>
      </c>
      <c r="CH54" s="137">
        <v>7.9595213909048647E-3</v>
      </c>
      <c r="CI54" s="302">
        <v>602.9</v>
      </c>
      <c r="CJ54" s="312">
        <v>33578</v>
      </c>
      <c r="CK54" s="137">
        <v>7.9997846266810849E-3</v>
      </c>
      <c r="CL54" s="302">
        <v>620.27</v>
      </c>
      <c r="CM54" s="313">
        <v>7.1444525989980537E-2</v>
      </c>
    </row>
    <row r="55" spans="1:91" ht="14.4" x14ac:dyDescent="0.3">
      <c r="A55" s="99" t="s">
        <v>354</v>
      </c>
      <c r="B55" s="311">
        <v>8904</v>
      </c>
      <c r="C55" s="137">
        <v>9.9960707269155201E-3</v>
      </c>
      <c r="D55" s="312">
        <v>564.84848484848396</v>
      </c>
      <c r="E55" s="312">
        <v>9657</v>
      </c>
      <c r="F55" s="137">
        <v>1.0177647748207293E-2</v>
      </c>
      <c r="G55" s="302">
        <v>328.48484848484799</v>
      </c>
      <c r="H55" s="312">
        <v>10539</v>
      </c>
      <c r="I55" s="137">
        <v>1.0704698020661825E-2</v>
      </c>
      <c r="J55" s="302">
        <v>326.66665599999999</v>
      </c>
      <c r="K55" s="313">
        <v>0.18362533692722371</v>
      </c>
      <c r="L55" s="312">
        <v>5089</v>
      </c>
      <c r="M55" s="137">
        <v>6.5163972735875269E-3</v>
      </c>
      <c r="N55" s="312">
        <v>253.93939393939399</v>
      </c>
      <c r="O55" s="312">
        <v>5386</v>
      </c>
      <c r="P55" s="137">
        <v>6.2793653014351835E-3</v>
      </c>
      <c r="Q55" s="302">
        <v>239.39393939393901</v>
      </c>
      <c r="R55" s="312">
        <v>6284</v>
      </c>
      <c r="S55" s="137">
        <v>7.0794386469304593E-3</v>
      </c>
      <c r="T55" s="302">
        <v>289.69695999999999</v>
      </c>
      <c r="U55" s="313">
        <v>0.23482020043230498</v>
      </c>
      <c r="V55" s="312">
        <v>619</v>
      </c>
      <c r="W55" s="137">
        <v>4.2196106233298794E-3</v>
      </c>
      <c r="X55" s="312">
        <v>84.242424242424207</v>
      </c>
      <c r="Y55" s="312">
        <v>1014</v>
      </c>
      <c r="Z55" s="137">
        <v>6.6979324922385895E-3</v>
      </c>
      <c r="AA55" s="302">
        <v>110.30303030303</v>
      </c>
      <c r="AB55" s="312">
        <v>978</v>
      </c>
      <c r="AC55" s="137">
        <v>6.490102262245257E-3</v>
      </c>
      <c r="AD55" s="302">
        <v>106.666664</v>
      </c>
      <c r="AE55" s="313">
        <v>0.57996768982229407</v>
      </c>
      <c r="AF55" s="312">
        <v>1166</v>
      </c>
      <c r="AG55" s="137">
        <v>8.0528198682265836E-3</v>
      </c>
      <c r="AH55" s="312">
        <v>102.424242424242</v>
      </c>
      <c r="AI55" s="312">
        <v>1352</v>
      </c>
      <c r="AJ55" s="137">
        <v>8.8683651247605799E-3</v>
      </c>
      <c r="AK55" s="302">
        <v>127.87878787878699</v>
      </c>
      <c r="AL55" s="312">
        <v>1472</v>
      </c>
      <c r="AM55" s="137">
        <v>9.470318400854388E-3</v>
      </c>
      <c r="AN55" s="302">
        <v>135.75756799999999</v>
      </c>
      <c r="AO55" s="313">
        <v>0.26243567753001718</v>
      </c>
      <c r="AP55" s="312">
        <v>1609</v>
      </c>
      <c r="AQ55" s="137">
        <v>6.6423101533634697E-3</v>
      </c>
      <c r="AR55" s="312">
        <v>163.030303030303</v>
      </c>
      <c r="AS55" s="312">
        <v>1887</v>
      </c>
      <c r="AT55" s="137">
        <v>7.2130545967455245E-3</v>
      </c>
      <c r="AU55" s="302">
        <v>162.42424242424201</v>
      </c>
      <c r="AV55" s="312">
        <v>2236</v>
      </c>
      <c r="AW55" s="137">
        <v>8.2393084287093465E-3</v>
      </c>
      <c r="AX55" s="302">
        <v>175.15152</v>
      </c>
      <c r="AY55" s="303">
        <v>0.38968303293971412</v>
      </c>
      <c r="AZ55" s="311">
        <v>6750</v>
      </c>
      <c r="BA55" s="137">
        <v>1.015585857628404E-2</v>
      </c>
      <c r="BB55" s="312">
        <v>600.60606060606005</v>
      </c>
      <c r="BC55" s="312">
        <v>6808</v>
      </c>
      <c r="BD55" s="137">
        <v>9.7111475643677347E-3</v>
      </c>
      <c r="BE55" s="302">
        <v>259.39393939393898</v>
      </c>
      <c r="BF55" s="312">
        <v>7256</v>
      </c>
      <c r="BG55" s="137">
        <v>9.7710351291336022E-3</v>
      </c>
      <c r="BH55" s="302">
        <v>293.93939999999998</v>
      </c>
      <c r="BI55" s="303">
        <v>7.4962962962962967E-2</v>
      </c>
      <c r="BJ55" s="311">
        <v>4891</v>
      </c>
      <c r="BK55" s="137">
        <v>9.6819850939791948E-3</v>
      </c>
      <c r="BL55" s="312">
        <v>234.54545454545399</v>
      </c>
      <c r="BM55" s="312">
        <v>5314</v>
      </c>
      <c r="BN55" s="137">
        <v>1.0164615508211648E-2</v>
      </c>
      <c r="BO55" s="302">
        <v>261.81818181818102</v>
      </c>
      <c r="BP55" s="312">
        <v>5395</v>
      </c>
      <c r="BQ55" s="137">
        <v>9.9319948305761838E-3</v>
      </c>
      <c r="BR55" s="302">
        <v>227.878784</v>
      </c>
      <c r="BS55" s="303">
        <v>0.10304641177673278</v>
      </c>
      <c r="BT55" s="311">
        <v>3469</v>
      </c>
      <c r="BU55" s="137">
        <v>8.3329529977251935E-3</v>
      </c>
      <c r="BV55" s="312">
        <v>169.69696969696901</v>
      </c>
      <c r="BW55" s="312">
        <v>3616</v>
      </c>
      <c r="BX55" s="137">
        <v>8.0158188283071911E-3</v>
      </c>
      <c r="BY55" s="302">
        <v>177.575757575757</v>
      </c>
      <c r="BZ55" s="312">
        <v>4059</v>
      </c>
      <c r="CA55" s="137">
        <v>8.7876544172089937E-3</v>
      </c>
      <c r="CB55" s="302">
        <v>192.121216</v>
      </c>
      <c r="CC55" s="303">
        <v>0.17007783222830786</v>
      </c>
      <c r="CD55" s="311">
        <v>32497</v>
      </c>
      <c r="CE55" s="137">
        <v>8.5709395118016909E-3</v>
      </c>
      <c r="CF55" s="312">
        <v>932.44</v>
      </c>
      <c r="CG55" s="312">
        <v>35034</v>
      </c>
      <c r="CH55" s="137">
        <v>8.656832000774899E-3</v>
      </c>
      <c r="CI55" s="302">
        <v>621.04999999999995</v>
      </c>
      <c r="CJ55" s="312">
        <v>38219</v>
      </c>
      <c r="CK55" s="137">
        <v>9.1054788446936798E-3</v>
      </c>
      <c r="CL55" s="302">
        <v>651.24</v>
      </c>
      <c r="CM55" s="313">
        <v>0.17607779179616581</v>
      </c>
    </row>
    <row r="56" spans="1:91" ht="14.4" x14ac:dyDescent="0.3">
      <c r="A56" s="432"/>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2"/>
      <c r="AD56" s="432"/>
      <c r="AE56" s="432"/>
      <c r="AF56" s="432"/>
      <c r="AG56" s="432"/>
      <c r="AH56" s="432"/>
      <c r="AI56" s="432"/>
      <c r="AJ56" s="432"/>
      <c r="AK56" s="432"/>
      <c r="AL56" s="432"/>
      <c r="AM56" s="432"/>
      <c r="AN56" s="432"/>
      <c r="AO56" s="432"/>
      <c r="AP56" s="432"/>
      <c r="AQ56" s="432"/>
      <c r="AR56" s="432"/>
      <c r="AS56" s="432"/>
      <c r="AT56" s="432"/>
      <c r="AU56" s="432"/>
      <c r="AV56" s="432"/>
      <c r="AW56" s="432"/>
      <c r="AX56" s="432"/>
      <c r="AY56" s="432"/>
      <c r="AZ56" s="432"/>
      <c r="BA56" s="432"/>
      <c r="BB56" s="432"/>
      <c r="BC56" s="432"/>
      <c r="BD56" s="432"/>
      <c r="BE56" s="432"/>
      <c r="BF56" s="432"/>
      <c r="BG56" s="432"/>
      <c r="BH56" s="432"/>
      <c r="BI56" s="432"/>
      <c r="BJ56" s="432"/>
      <c r="BK56" s="432"/>
      <c r="BL56" s="432"/>
      <c r="BM56" s="432"/>
      <c r="BN56" s="432"/>
      <c r="BO56" s="432"/>
      <c r="BP56" s="432"/>
      <c r="BQ56" s="432"/>
      <c r="BR56" s="432"/>
      <c r="BS56" s="432"/>
      <c r="BT56" s="432"/>
      <c r="BU56" s="432"/>
      <c r="BV56" s="432"/>
      <c r="BW56" s="432"/>
      <c r="BX56" s="432"/>
      <c r="BY56" s="432"/>
      <c r="BZ56" s="432"/>
      <c r="CA56" s="432"/>
      <c r="CB56" s="432"/>
      <c r="CC56" s="432"/>
      <c r="CD56" s="432"/>
      <c r="CE56" s="432"/>
      <c r="CF56" s="432"/>
      <c r="CG56" s="432"/>
      <c r="CH56" s="432"/>
      <c r="CI56" s="432"/>
      <c r="CJ56" s="432"/>
      <c r="CK56" s="432"/>
      <c r="CL56" s="432"/>
      <c r="CM56" s="432"/>
    </row>
    <row r="57" spans="1:91" ht="14.4" x14ac:dyDescent="0.3">
      <c r="A57" s="472" t="s">
        <v>356</v>
      </c>
      <c r="B57" s="472"/>
      <c r="C57" s="472"/>
      <c r="D57" s="472"/>
      <c r="E57" s="472"/>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row>
    <row r="58" spans="1:91" ht="18" customHeight="1" x14ac:dyDescent="0.3">
      <c r="B58" s="473" t="s">
        <v>332</v>
      </c>
      <c r="C58" s="474"/>
      <c r="D58" s="292" t="s">
        <v>333</v>
      </c>
      <c r="E58" s="474" t="s">
        <v>332</v>
      </c>
      <c r="F58" s="474"/>
      <c r="G58" s="292" t="s">
        <v>333</v>
      </c>
      <c r="H58" s="474" t="s">
        <v>332</v>
      </c>
      <c r="I58" s="474"/>
      <c r="J58" s="292" t="s">
        <v>333</v>
      </c>
      <c r="K58" s="310" t="s">
        <v>0</v>
      </c>
      <c r="L58" s="473" t="s">
        <v>332</v>
      </c>
      <c r="M58" s="474"/>
      <c r="N58" s="292" t="s">
        <v>333</v>
      </c>
      <c r="O58" s="474" t="s">
        <v>332</v>
      </c>
      <c r="P58" s="474"/>
      <c r="Q58" s="292" t="s">
        <v>333</v>
      </c>
      <c r="R58" s="474" t="s">
        <v>332</v>
      </c>
      <c r="S58" s="474"/>
      <c r="T58" s="292" t="s">
        <v>333</v>
      </c>
      <c r="U58" s="310" t="s">
        <v>0</v>
      </c>
      <c r="V58" s="473" t="s">
        <v>332</v>
      </c>
      <c r="W58" s="474"/>
      <c r="X58" s="292" t="s">
        <v>333</v>
      </c>
      <c r="Y58" s="474" t="s">
        <v>332</v>
      </c>
      <c r="Z58" s="474"/>
      <c r="AA58" s="292" t="s">
        <v>333</v>
      </c>
      <c r="AB58" s="474" t="s">
        <v>332</v>
      </c>
      <c r="AC58" s="474"/>
      <c r="AD58" s="292" t="s">
        <v>333</v>
      </c>
      <c r="AE58" s="310" t="s">
        <v>0</v>
      </c>
      <c r="AF58" s="473" t="s">
        <v>332</v>
      </c>
      <c r="AG58" s="474"/>
      <c r="AH58" s="292" t="s">
        <v>333</v>
      </c>
      <c r="AI58" s="474" t="s">
        <v>332</v>
      </c>
      <c r="AJ58" s="474"/>
      <c r="AK58" s="292" t="s">
        <v>333</v>
      </c>
      <c r="AL58" s="474" t="s">
        <v>332</v>
      </c>
      <c r="AM58" s="474"/>
      <c r="AN58" s="292" t="s">
        <v>333</v>
      </c>
      <c r="AO58" s="310" t="s">
        <v>0</v>
      </c>
      <c r="AP58" s="473" t="s">
        <v>332</v>
      </c>
      <c r="AQ58" s="474"/>
      <c r="AR58" s="292" t="s">
        <v>333</v>
      </c>
      <c r="AS58" s="474" t="s">
        <v>332</v>
      </c>
      <c r="AT58" s="474"/>
      <c r="AU58" s="292" t="s">
        <v>333</v>
      </c>
      <c r="AV58" s="474" t="s">
        <v>332</v>
      </c>
      <c r="AW58" s="474"/>
      <c r="AX58" s="292" t="s">
        <v>333</v>
      </c>
      <c r="AY58" s="290" t="s">
        <v>0</v>
      </c>
      <c r="AZ58" s="473" t="s">
        <v>332</v>
      </c>
      <c r="BA58" s="474"/>
      <c r="BB58" s="292" t="s">
        <v>333</v>
      </c>
      <c r="BC58" s="474" t="s">
        <v>332</v>
      </c>
      <c r="BD58" s="474"/>
      <c r="BE58" s="292" t="s">
        <v>333</v>
      </c>
      <c r="BF58" s="474" t="s">
        <v>332</v>
      </c>
      <c r="BG58" s="474"/>
      <c r="BH58" s="292" t="s">
        <v>333</v>
      </c>
      <c r="BI58" s="290" t="s">
        <v>0</v>
      </c>
      <c r="BJ58" s="473" t="s">
        <v>332</v>
      </c>
      <c r="BK58" s="474"/>
      <c r="BL58" s="292" t="s">
        <v>333</v>
      </c>
      <c r="BM58" s="474" t="s">
        <v>332</v>
      </c>
      <c r="BN58" s="474"/>
      <c r="BO58" s="292" t="s">
        <v>333</v>
      </c>
      <c r="BP58" s="474" t="s">
        <v>332</v>
      </c>
      <c r="BQ58" s="474"/>
      <c r="BR58" s="292" t="s">
        <v>333</v>
      </c>
      <c r="BS58" s="290" t="s">
        <v>0</v>
      </c>
      <c r="BT58" s="473" t="s">
        <v>332</v>
      </c>
      <c r="BU58" s="474"/>
      <c r="BV58" s="292" t="s">
        <v>333</v>
      </c>
      <c r="BW58" s="474" t="s">
        <v>332</v>
      </c>
      <c r="BX58" s="474"/>
      <c r="BY58" s="292" t="s">
        <v>333</v>
      </c>
      <c r="BZ58" s="474" t="s">
        <v>332</v>
      </c>
      <c r="CA58" s="474"/>
      <c r="CB58" s="292" t="s">
        <v>333</v>
      </c>
      <c r="CC58" s="290" t="s">
        <v>0</v>
      </c>
      <c r="CD58" s="473" t="s">
        <v>332</v>
      </c>
      <c r="CE58" s="474"/>
      <c r="CF58" s="292" t="s">
        <v>333</v>
      </c>
      <c r="CG58" s="474" t="s">
        <v>332</v>
      </c>
      <c r="CH58" s="474"/>
      <c r="CI58" s="292" t="s">
        <v>333</v>
      </c>
      <c r="CJ58" s="474" t="s">
        <v>332</v>
      </c>
      <c r="CK58" s="474"/>
      <c r="CL58" s="292" t="s">
        <v>333</v>
      </c>
      <c r="CM58" s="310" t="s">
        <v>0</v>
      </c>
    </row>
    <row r="59" spans="1:91" ht="14.4" x14ac:dyDescent="0.3">
      <c r="A59" s="99" t="s">
        <v>357</v>
      </c>
      <c r="B59" s="314">
        <v>30.3</v>
      </c>
      <c r="C59" s="137"/>
      <c r="D59" s="302">
        <v>6.0606060606059997E-2</v>
      </c>
      <c r="E59" s="302">
        <v>31.2</v>
      </c>
      <c r="F59" s="137"/>
      <c r="G59" s="302">
        <v>0.12121212121211999</v>
      </c>
      <c r="H59" s="302">
        <v>32.200000000000003</v>
      </c>
      <c r="I59" s="137"/>
      <c r="J59" s="302">
        <v>6.0606062400000001E-2</v>
      </c>
      <c r="K59" s="313">
        <v>6.2706270627062771E-2</v>
      </c>
      <c r="L59" s="302">
        <v>30.3</v>
      </c>
      <c r="M59" s="137"/>
      <c r="N59" s="302">
        <v>6.0606060606059997E-2</v>
      </c>
      <c r="O59" s="302">
        <v>31</v>
      </c>
      <c r="P59" s="137"/>
      <c r="Q59" s="302">
        <v>6.0606060606059997E-2</v>
      </c>
      <c r="R59" s="302">
        <v>31.6</v>
      </c>
      <c r="S59" s="137"/>
      <c r="T59" s="302">
        <v>0.121212125</v>
      </c>
      <c r="U59" s="313">
        <v>4.2904290429042924E-2</v>
      </c>
      <c r="V59" s="302">
        <v>30</v>
      </c>
      <c r="W59" s="137"/>
      <c r="X59" s="302">
        <v>6.0606060606059997E-2</v>
      </c>
      <c r="Y59" s="302">
        <v>31.2</v>
      </c>
      <c r="Z59" s="137"/>
      <c r="AA59" s="302">
        <v>0.18181818181817999</v>
      </c>
      <c r="AB59" s="302">
        <v>31.8</v>
      </c>
      <c r="AC59" s="137"/>
      <c r="AD59" s="302">
        <v>0.121212125</v>
      </c>
      <c r="AE59" s="313">
        <v>6.0000000000000026E-2</v>
      </c>
      <c r="AF59" s="302">
        <v>33.1</v>
      </c>
      <c r="AG59" s="137"/>
      <c r="AH59" s="302">
        <v>0.18181818181817999</v>
      </c>
      <c r="AI59" s="302">
        <v>33.299999999999997</v>
      </c>
      <c r="AJ59" s="137"/>
      <c r="AK59" s="302">
        <v>0.12121212121211999</v>
      </c>
      <c r="AL59" s="302">
        <v>34.1</v>
      </c>
      <c r="AM59" s="137"/>
      <c r="AN59" s="302">
        <v>0.121212125</v>
      </c>
      <c r="AO59" s="313">
        <v>3.0211480362537763E-2</v>
      </c>
      <c r="AP59" s="302">
        <v>29.4</v>
      </c>
      <c r="AQ59" s="137"/>
      <c r="AR59" s="302">
        <v>0.12121212121211999</v>
      </c>
      <c r="AS59" s="302">
        <v>30.2</v>
      </c>
      <c r="AT59" s="137"/>
      <c r="AU59" s="302">
        <v>6.0606060606059997E-2</v>
      </c>
      <c r="AV59" s="302">
        <v>31.1</v>
      </c>
      <c r="AW59" s="137"/>
      <c r="AX59" s="302">
        <v>6.0606062400000001E-2</v>
      </c>
      <c r="AY59" s="303">
        <v>5.7823129251700779E-2</v>
      </c>
      <c r="AZ59" s="314">
        <v>32</v>
      </c>
      <c r="BA59" s="137"/>
      <c r="BB59" s="302">
        <v>6.0606060606059997E-2</v>
      </c>
      <c r="BC59" s="302">
        <v>33.200000000000003</v>
      </c>
      <c r="BD59" s="137"/>
      <c r="BE59" s="302">
        <v>6.0606060606059997E-2</v>
      </c>
      <c r="BF59" s="302">
        <v>34.299999999999997</v>
      </c>
      <c r="BG59" s="137"/>
      <c r="BH59" s="302">
        <v>6.0606062400000001E-2</v>
      </c>
      <c r="BI59" s="303">
        <v>7.1874999999999911E-2</v>
      </c>
      <c r="BJ59" s="314">
        <v>32.200000000000003</v>
      </c>
      <c r="BK59" s="137"/>
      <c r="BL59" s="302">
        <v>0.12121212121211999</v>
      </c>
      <c r="BM59" s="302">
        <v>33.299999999999997</v>
      </c>
      <c r="BN59" s="137"/>
      <c r="BO59" s="302">
        <v>6.0606060606059997E-2</v>
      </c>
      <c r="BP59" s="302">
        <v>34.1</v>
      </c>
      <c r="BQ59" s="137"/>
      <c r="BR59" s="302">
        <v>6.0606062400000001E-2</v>
      </c>
      <c r="BS59" s="303">
        <v>5.9006211180124175E-2</v>
      </c>
      <c r="BT59" s="314">
        <v>29.3</v>
      </c>
      <c r="BU59" s="137"/>
      <c r="BV59" s="302">
        <v>6.0606060606059997E-2</v>
      </c>
      <c r="BW59" s="302">
        <v>30.1</v>
      </c>
      <c r="BX59" s="137"/>
      <c r="BY59" s="302">
        <v>6.0606060606059997E-2</v>
      </c>
      <c r="BZ59" s="302">
        <v>31</v>
      </c>
      <c r="CA59" s="137"/>
      <c r="CB59" s="302">
        <v>0.121212125</v>
      </c>
      <c r="CC59" s="303">
        <v>5.8020477815699634E-2</v>
      </c>
      <c r="CD59" s="314"/>
      <c r="CE59" s="137"/>
      <c r="CF59" s="302">
        <v>0</v>
      </c>
      <c r="CG59" s="302"/>
      <c r="CH59" s="137"/>
      <c r="CI59" s="302">
        <v>0</v>
      </c>
      <c r="CJ59" s="302"/>
      <c r="CK59" s="137"/>
      <c r="CL59" s="302">
        <v>0</v>
      </c>
    </row>
    <row r="60" spans="1:91" ht="14.4" x14ac:dyDescent="0.3">
      <c r="A60" s="99" t="s">
        <v>358</v>
      </c>
      <c r="B60" s="314">
        <v>29.4</v>
      </c>
      <c r="C60" s="137"/>
      <c r="D60" s="302">
        <v>6.0606060606059997E-2</v>
      </c>
      <c r="E60" s="302">
        <v>30.3</v>
      </c>
      <c r="F60" s="137"/>
      <c r="G60" s="302">
        <v>6.0606060606059997E-2</v>
      </c>
      <c r="H60" s="302">
        <v>31.3</v>
      </c>
      <c r="I60" s="137"/>
      <c r="J60" s="302">
        <v>0.121212125</v>
      </c>
      <c r="K60" s="313">
        <v>6.4625850340136126E-2</v>
      </c>
      <c r="L60" s="302">
        <v>29.8</v>
      </c>
      <c r="M60" s="137"/>
      <c r="N60" s="302">
        <v>6.0606060606059997E-2</v>
      </c>
      <c r="O60" s="302">
        <v>30.4</v>
      </c>
      <c r="P60" s="137"/>
      <c r="Q60" s="302">
        <v>6.0606060606059997E-2</v>
      </c>
      <c r="R60" s="302">
        <v>31.1</v>
      </c>
      <c r="S60" s="137"/>
      <c r="T60" s="302">
        <v>0.121212125</v>
      </c>
      <c r="U60" s="313">
        <v>4.3624161073825524E-2</v>
      </c>
      <c r="V60" s="302">
        <v>30.3</v>
      </c>
      <c r="W60" s="137"/>
      <c r="X60" s="302">
        <v>0.12121212121211999</v>
      </c>
      <c r="Y60" s="302">
        <v>32.1</v>
      </c>
      <c r="Z60" s="137"/>
      <c r="AA60" s="302">
        <v>0.18181818181817999</v>
      </c>
      <c r="AB60" s="302">
        <v>32</v>
      </c>
      <c r="AC60" s="137"/>
      <c r="AD60" s="302">
        <v>0.18181818699999999</v>
      </c>
      <c r="AE60" s="313">
        <v>5.6105610561056084E-2</v>
      </c>
      <c r="AF60" s="302">
        <v>31</v>
      </c>
      <c r="AG60" s="137"/>
      <c r="AH60" s="302">
        <v>0.18181818181817999</v>
      </c>
      <c r="AI60" s="302">
        <v>31.8</v>
      </c>
      <c r="AJ60" s="137"/>
      <c r="AK60" s="302">
        <v>0.18181818181817999</v>
      </c>
      <c r="AL60" s="302">
        <v>33</v>
      </c>
      <c r="AM60" s="137"/>
      <c r="AN60" s="302">
        <v>0.24242425000000001</v>
      </c>
      <c r="AO60" s="313">
        <v>6.4516129032258063E-2</v>
      </c>
      <c r="AP60" s="302">
        <v>28.5</v>
      </c>
      <c r="AQ60" s="137"/>
      <c r="AR60" s="302">
        <v>0.18181818181817999</v>
      </c>
      <c r="AS60" s="302">
        <v>29.4</v>
      </c>
      <c r="AT60" s="137"/>
      <c r="AU60" s="302">
        <v>6.0606060606059997E-2</v>
      </c>
      <c r="AV60" s="302">
        <v>30.3</v>
      </c>
      <c r="AW60" s="137"/>
      <c r="AX60" s="302">
        <v>6.0606062400000001E-2</v>
      </c>
      <c r="AY60" s="303">
        <v>6.3157894736842135E-2</v>
      </c>
      <c r="AZ60" s="314">
        <v>30.7</v>
      </c>
      <c r="BA60" s="137"/>
      <c r="BB60" s="302">
        <v>6.0606060606059997E-2</v>
      </c>
      <c r="BC60" s="302">
        <v>32.1</v>
      </c>
      <c r="BD60" s="137"/>
      <c r="BE60" s="302">
        <v>0.12121212121211999</v>
      </c>
      <c r="BF60" s="302">
        <v>33.299999999999997</v>
      </c>
      <c r="BG60" s="137"/>
      <c r="BH60" s="302">
        <v>0.121212125</v>
      </c>
      <c r="BI60" s="303">
        <v>8.4690553745928265E-2</v>
      </c>
      <c r="BJ60" s="314">
        <v>30.9</v>
      </c>
      <c r="BK60" s="137"/>
      <c r="BL60" s="302">
        <v>0.12121212121211999</v>
      </c>
      <c r="BM60" s="302">
        <v>32.1</v>
      </c>
      <c r="BN60" s="137"/>
      <c r="BO60" s="302">
        <v>0.12121212121211999</v>
      </c>
      <c r="BP60" s="302">
        <v>33</v>
      </c>
      <c r="BQ60" s="137"/>
      <c r="BR60" s="302">
        <v>0.121212125</v>
      </c>
      <c r="BS60" s="303">
        <v>6.7961165048543742E-2</v>
      </c>
      <c r="BT60" s="314">
        <v>28.5</v>
      </c>
      <c r="BU60" s="137"/>
      <c r="BV60" s="302">
        <v>0.12121212121211999</v>
      </c>
      <c r="BW60" s="302">
        <v>29.4</v>
      </c>
      <c r="BX60" s="137"/>
      <c r="BY60" s="302">
        <v>6.0606060606059997E-2</v>
      </c>
      <c r="BZ60" s="302">
        <v>30.3</v>
      </c>
      <c r="CA60" s="137"/>
      <c r="CB60" s="302">
        <v>6.0606062400000001E-2</v>
      </c>
      <c r="CC60" s="303">
        <v>6.3157894736842135E-2</v>
      </c>
      <c r="CD60" s="314">
        <v>29.869254811646655</v>
      </c>
      <c r="CE60" s="137"/>
      <c r="CF60" s="302">
        <v>0</v>
      </c>
      <c r="CG60" s="302">
        <v>30.859134471710835</v>
      </c>
      <c r="CH60" s="137"/>
      <c r="CI60" s="302">
        <v>0</v>
      </c>
      <c r="CJ60" s="302"/>
      <c r="CK60" s="137"/>
      <c r="CL60" s="302">
        <v>0</v>
      </c>
    </row>
    <row r="61" spans="1:91" ht="14.4" x14ac:dyDescent="0.3">
      <c r="A61" s="99" t="s">
        <v>359</v>
      </c>
      <c r="B61" s="314">
        <v>31.5</v>
      </c>
      <c r="C61" s="137"/>
      <c r="D61" s="302">
        <v>0.12121212121211999</v>
      </c>
      <c r="E61" s="302">
        <v>32</v>
      </c>
      <c r="F61" s="137"/>
      <c r="G61" s="302">
        <v>6.0606060606059997E-2</v>
      </c>
      <c r="H61" s="302">
        <v>33.1</v>
      </c>
      <c r="I61" s="137"/>
      <c r="J61" s="302">
        <v>0.121212125</v>
      </c>
      <c r="K61" s="313">
        <v>5.0793650793650842E-2</v>
      </c>
      <c r="L61" s="302">
        <v>31</v>
      </c>
      <c r="M61" s="137"/>
      <c r="N61" s="302">
        <v>0.12121212121211999</v>
      </c>
      <c r="O61" s="302">
        <v>31.6</v>
      </c>
      <c r="P61" s="137"/>
      <c r="Q61" s="302">
        <v>0.12121212121211999</v>
      </c>
      <c r="R61" s="302">
        <v>32.200000000000003</v>
      </c>
      <c r="S61" s="137"/>
      <c r="T61" s="302">
        <v>0.121212125</v>
      </c>
      <c r="U61" s="313">
        <v>3.8709677419354931E-2</v>
      </c>
      <c r="V61" s="302">
        <v>29.4</v>
      </c>
      <c r="W61" s="137"/>
      <c r="X61" s="302">
        <v>0.12121212121211999</v>
      </c>
      <c r="Y61" s="302">
        <v>30.2</v>
      </c>
      <c r="Z61" s="137"/>
      <c r="AA61" s="302">
        <v>6.0606060606059997E-2</v>
      </c>
      <c r="AB61" s="302">
        <v>31.3</v>
      </c>
      <c r="AC61" s="137"/>
      <c r="AD61" s="302">
        <v>0.18181818699999999</v>
      </c>
      <c r="AE61" s="313">
        <v>6.4625850340136126E-2</v>
      </c>
      <c r="AF61" s="302">
        <v>34.6</v>
      </c>
      <c r="AG61" s="137"/>
      <c r="AH61" s="302">
        <v>0.12121212121211999</v>
      </c>
      <c r="AI61" s="302">
        <v>34.299999999999997</v>
      </c>
      <c r="AJ61" s="137"/>
      <c r="AK61" s="302">
        <v>0.12121212121211999</v>
      </c>
      <c r="AL61" s="302">
        <v>35</v>
      </c>
      <c r="AM61" s="137"/>
      <c r="AN61" s="302">
        <v>0.18181818699999999</v>
      </c>
      <c r="AO61" s="313">
        <v>1.1560693641618455E-2</v>
      </c>
      <c r="AP61" s="302">
        <v>30.3</v>
      </c>
      <c r="AQ61" s="137"/>
      <c r="AR61" s="302">
        <v>6.0606060606059997E-2</v>
      </c>
      <c r="AS61" s="302">
        <v>31</v>
      </c>
      <c r="AT61" s="137"/>
      <c r="AU61" s="302">
        <v>0.12121212121211999</v>
      </c>
      <c r="AV61" s="302">
        <v>31.8</v>
      </c>
      <c r="AW61" s="137"/>
      <c r="AX61" s="302">
        <v>0.121212125</v>
      </c>
      <c r="AY61" s="303">
        <v>4.95049504950495E-2</v>
      </c>
      <c r="AZ61" s="314">
        <v>33.299999999999997</v>
      </c>
      <c r="BA61" s="137"/>
      <c r="BB61" s="302">
        <v>0.12121212121211999</v>
      </c>
      <c r="BC61" s="302">
        <v>34.4</v>
      </c>
      <c r="BD61" s="137"/>
      <c r="BE61" s="302">
        <v>6.0606060606059997E-2</v>
      </c>
      <c r="BF61" s="302">
        <v>35.5</v>
      </c>
      <c r="BG61" s="137"/>
      <c r="BH61" s="302">
        <v>0.121212125</v>
      </c>
      <c r="BI61" s="303">
        <v>6.6066066066066159E-2</v>
      </c>
      <c r="BJ61" s="314">
        <v>33.200000000000003</v>
      </c>
      <c r="BK61" s="137"/>
      <c r="BL61" s="302">
        <v>0.12121212121211999</v>
      </c>
      <c r="BM61" s="302">
        <v>34.6</v>
      </c>
      <c r="BN61" s="137"/>
      <c r="BO61" s="302">
        <v>6.0606060606059997E-2</v>
      </c>
      <c r="BP61" s="302">
        <v>35.200000000000003</v>
      </c>
      <c r="BQ61" s="137"/>
      <c r="BR61" s="302">
        <v>6.0606062400000001E-2</v>
      </c>
      <c r="BS61" s="303">
        <v>6.0240963855421679E-2</v>
      </c>
      <c r="BT61" s="314">
        <v>30.2</v>
      </c>
      <c r="BU61" s="137"/>
      <c r="BV61" s="302">
        <v>6.0606060606059997E-2</v>
      </c>
      <c r="BW61" s="302">
        <v>30.8</v>
      </c>
      <c r="BX61" s="137"/>
      <c r="BY61" s="302">
        <v>0.12121212121211999</v>
      </c>
      <c r="BZ61" s="302">
        <v>31.7</v>
      </c>
      <c r="CA61" s="137"/>
      <c r="CB61" s="302">
        <v>0.121212125</v>
      </c>
      <c r="CC61" s="303">
        <v>4.9668874172185434E-2</v>
      </c>
      <c r="CD61" s="314">
        <v>31.841157288032761</v>
      </c>
      <c r="CE61" s="137"/>
      <c r="CF61" s="302">
        <v>0</v>
      </c>
      <c r="CG61" s="302">
        <v>32.575862298378155</v>
      </c>
      <c r="CH61" s="137"/>
      <c r="CI61" s="302">
        <v>0</v>
      </c>
      <c r="CJ61" s="302"/>
      <c r="CK61" s="137"/>
      <c r="CL61" s="302">
        <v>0</v>
      </c>
    </row>
    <row r="62" spans="1:91" ht="14.4" x14ac:dyDescent="0.3">
      <c r="A62" s="432"/>
      <c r="B62" s="432"/>
      <c r="C62" s="432"/>
      <c r="D62" s="432"/>
      <c r="E62" s="432"/>
      <c r="F62" s="432"/>
      <c r="G62" s="432"/>
      <c r="H62" s="432"/>
      <c r="I62" s="432"/>
      <c r="J62" s="432"/>
      <c r="K62" s="432"/>
      <c r="L62" s="432"/>
      <c r="M62" s="432"/>
      <c r="N62" s="432"/>
      <c r="O62" s="432"/>
      <c r="P62" s="432"/>
      <c r="Q62" s="432"/>
      <c r="R62" s="432"/>
      <c r="S62" s="432"/>
      <c r="T62" s="432"/>
      <c r="U62" s="432"/>
      <c r="V62" s="432"/>
      <c r="W62" s="432"/>
      <c r="X62" s="432"/>
      <c r="Y62" s="432"/>
      <c r="Z62" s="432"/>
      <c r="AA62" s="432"/>
      <c r="AB62" s="432"/>
      <c r="AC62" s="432"/>
      <c r="AD62" s="432"/>
      <c r="AE62" s="432"/>
      <c r="AF62" s="432"/>
      <c r="AG62" s="432"/>
      <c r="AH62" s="432"/>
      <c r="AI62" s="432"/>
      <c r="AJ62" s="432"/>
      <c r="AK62" s="432"/>
      <c r="AL62" s="432"/>
      <c r="AM62" s="432"/>
      <c r="AN62" s="432"/>
      <c r="AO62" s="432"/>
      <c r="AP62" s="432"/>
      <c r="AQ62" s="432"/>
      <c r="AR62" s="432"/>
      <c r="AS62" s="432"/>
      <c r="AT62" s="432"/>
      <c r="AU62" s="432"/>
      <c r="AV62" s="432"/>
      <c r="AW62" s="432"/>
      <c r="AX62" s="432"/>
      <c r="AY62" s="432"/>
      <c r="AZ62" s="432"/>
      <c r="BA62" s="432"/>
      <c r="BB62" s="432"/>
      <c r="BC62" s="432"/>
      <c r="BD62" s="432"/>
      <c r="BE62" s="432"/>
      <c r="BF62" s="432"/>
      <c r="BG62" s="432"/>
      <c r="BH62" s="432"/>
      <c r="BI62" s="432"/>
      <c r="BJ62" s="432"/>
      <c r="BK62" s="432"/>
      <c r="BL62" s="432"/>
      <c r="BM62" s="432"/>
      <c r="BN62" s="432"/>
      <c r="BO62" s="432"/>
      <c r="BP62" s="432"/>
      <c r="BQ62" s="432"/>
      <c r="BR62" s="432"/>
      <c r="BS62" s="432"/>
      <c r="BT62" s="432"/>
      <c r="BU62" s="432"/>
      <c r="BV62" s="432"/>
      <c r="BW62" s="432"/>
      <c r="BX62" s="432"/>
      <c r="BY62" s="432"/>
      <c r="BZ62" s="432"/>
      <c r="CA62" s="432"/>
      <c r="CB62" s="432"/>
      <c r="CC62" s="432"/>
      <c r="CD62" s="432"/>
      <c r="CE62" s="432"/>
      <c r="CF62" s="432"/>
      <c r="CG62" s="432"/>
      <c r="CH62" s="432"/>
      <c r="CI62" s="432"/>
      <c r="CJ62" s="432"/>
      <c r="CK62" s="432"/>
      <c r="CL62" s="432"/>
      <c r="CM62" s="432"/>
    </row>
    <row r="63" spans="1:91" ht="14.4" x14ac:dyDescent="0.3">
      <c r="A63" s="472" t="s">
        <v>360</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row>
    <row r="64" spans="1:91" ht="18" customHeight="1" x14ac:dyDescent="0.3">
      <c r="B64" s="473" t="s">
        <v>332</v>
      </c>
      <c r="C64" s="474"/>
      <c r="D64" s="292" t="s">
        <v>333</v>
      </c>
      <c r="E64" s="474" t="s">
        <v>332</v>
      </c>
      <c r="F64" s="474"/>
      <c r="G64" s="292" t="s">
        <v>333</v>
      </c>
      <c r="H64" s="474" t="s">
        <v>332</v>
      </c>
      <c r="I64" s="474"/>
      <c r="J64" s="292" t="s">
        <v>333</v>
      </c>
      <c r="K64" s="310" t="s">
        <v>0</v>
      </c>
      <c r="L64" s="473" t="s">
        <v>332</v>
      </c>
      <c r="M64" s="474"/>
      <c r="N64" s="292" t="s">
        <v>333</v>
      </c>
      <c r="O64" s="474" t="s">
        <v>332</v>
      </c>
      <c r="P64" s="474"/>
      <c r="Q64" s="292" t="s">
        <v>333</v>
      </c>
      <c r="R64" s="474" t="s">
        <v>332</v>
      </c>
      <c r="S64" s="474"/>
      <c r="T64" s="292" t="s">
        <v>333</v>
      </c>
      <c r="U64" s="310" t="s">
        <v>0</v>
      </c>
      <c r="V64" s="473" t="s">
        <v>332</v>
      </c>
      <c r="W64" s="474"/>
      <c r="X64" s="292" t="s">
        <v>333</v>
      </c>
      <c r="Y64" s="474" t="s">
        <v>332</v>
      </c>
      <c r="Z64" s="474"/>
      <c r="AA64" s="292" t="s">
        <v>333</v>
      </c>
      <c r="AB64" s="474" t="s">
        <v>332</v>
      </c>
      <c r="AC64" s="474"/>
      <c r="AD64" s="292" t="s">
        <v>333</v>
      </c>
      <c r="AE64" s="310" t="s">
        <v>0</v>
      </c>
      <c r="AF64" s="473" t="s">
        <v>332</v>
      </c>
      <c r="AG64" s="474"/>
      <c r="AH64" s="292" t="s">
        <v>333</v>
      </c>
      <c r="AI64" s="474" t="s">
        <v>332</v>
      </c>
      <c r="AJ64" s="474"/>
      <c r="AK64" s="292" t="s">
        <v>333</v>
      </c>
      <c r="AL64" s="474" t="s">
        <v>332</v>
      </c>
      <c r="AM64" s="474"/>
      <c r="AN64" s="292" t="s">
        <v>333</v>
      </c>
      <c r="AO64" s="310" t="s">
        <v>0</v>
      </c>
      <c r="AP64" s="473" t="s">
        <v>332</v>
      </c>
      <c r="AQ64" s="474"/>
      <c r="AR64" s="292" t="s">
        <v>333</v>
      </c>
      <c r="AS64" s="474" t="s">
        <v>332</v>
      </c>
      <c r="AT64" s="474"/>
      <c r="AU64" s="292" t="s">
        <v>333</v>
      </c>
      <c r="AV64" s="474" t="s">
        <v>332</v>
      </c>
      <c r="AW64" s="474"/>
      <c r="AX64" s="292" t="s">
        <v>333</v>
      </c>
      <c r="AY64" s="290" t="s">
        <v>0</v>
      </c>
      <c r="AZ64" s="473" t="s">
        <v>332</v>
      </c>
      <c r="BA64" s="474"/>
      <c r="BB64" s="292" t="s">
        <v>333</v>
      </c>
      <c r="BC64" s="474" t="s">
        <v>332</v>
      </c>
      <c r="BD64" s="474"/>
      <c r="BE64" s="292" t="s">
        <v>333</v>
      </c>
      <c r="BF64" s="474" t="s">
        <v>332</v>
      </c>
      <c r="BG64" s="474"/>
      <c r="BH64" s="292" t="s">
        <v>333</v>
      </c>
      <c r="BI64" s="290" t="s">
        <v>0</v>
      </c>
      <c r="BJ64" s="473" t="s">
        <v>332</v>
      </c>
      <c r="BK64" s="474"/>
      <c r="BL64" s="292" t="s">
        <v>333</v>
      </c>
      <c r="BM64" s="474" t="s">
        <v>332</v>
      </c>
      <c r="BN64" s="474"/>
      <c r="BO64" s="292" t="s">
        <v>333</v>
      </c>
      <c r="BP64" s="474" t="s">
        <v>332</v>
      </c>
      <c r="BQ64" s="474"/>
      <c r="BR64" s="292" t="s">
        <v>333</v>
      </c>
      <c r="BS64" s="290" t="s">
        <v>0</v>
      </c>
      <c r="BT64" s="473" t="s">
        <v>332</v>
      </c>
      <c r="BU64" s="474"/>
      <c r="BV64" s="292" t="s">
        <v>333</v>
      </c>
      <c r="BW64" s="474" t="s">
        <v>332</v>
      </c>
      <c r="BX64" s="474"/>
      <c r="BY64" s="292" t="s">
        <v>333</v>
      </c>
      <c r="BZ64" s="474" t="s">
        <v>332</v>
      </c>
      <c r="CA64" s="474"/>
      <c r="CB64" s="292" t="s">
        <v>333</v>
      </c>
      <c r="CC64" s="290" t="s">
        <v>0</v>
      </c>
      <c r="CD64" s="473" t="s">
        <v>332</v>
      </c>
      <c r="CE64" s="474"/>
      <c r="CF64" s="292" t="s">
        <v>333</v>
      </c>
      <c r="CG64" s="474" t="s">
        <v>332</v>
      </c>
      <c r="CH64" s="474"/>
      <c r="CI64" s="292" t="s">
        <v>333</v>
      </c>
      <c r="CJ64" s="474" t="s">
        <v>332</v>
      </c>
      <c r="CK64" s="474"/>
      <c r="CL64" s="292" t="s">
        <v>333</v>
      </c>
      <c r="CM64" s="310" t="s">
        <v>0</v>
      </c>
    </row>
    <row r="65" spans="1:91" ht="14.4" x14ac:dyDescent="0.3">
      <c r="A65" s="99" t="s">
        <v>18</v>
      </c>
      <c r="B65" s="311">
        <v>890750</v>
      </c>
      <c r="C65" s="137"/>
      <c r="D65" s="312">
        <v>0</v>
      </c>
      <c r="E65" s="312">
        <v>948844</v>
      </c>
      <c r="F65" s="137"/>
      <c r="G65" s="302">
        <v>0</v>
      </c>
      <c r="H65" s="312">
        <v>984521</v>
      </c>
      <c r="I65" s="137"/>
      <c r="J65" s="302">
        <v>0</v>
      </c>
      <c r="K65" s="313">
        <v>0.1052719618299186</v>
      </c>
      <c r="L65" s="312">
        <v>780953</v>
      </c>
      <c r="M65" s="137"/>
      <c r="N65" s="312">
        <v>0</v>
      </c>
      <c r="O65" s="312">
        <v>857730</v>
      </c>
      <c r="P65" s="137"/>
      <c r="Q65" s="302">
        <v>0</v>
      </c>
      <c r="R65" s="312">
        <v>887641</v>
      </c>
      <c r="S65" s="137"/>
      <c r="T65" s="302">
        <v>0</v>
      </c>
      <c r="U65" s="313">
        <v>0.13661257463637377</v>
      </c>
      <c r="V65" s="312">
        <v>146696</v>
      </c>
      <c r="W65" s="137"/>
      <c r="X65" s="312">
        <v>0</v>
      </c>
      <c r="Y65" s="312">
        <v>151390</v>
      </c>
      <c r="Z65" s="137"/>
      <c r="AA65" s="302">
        <v>0</v>
      </c>
      <c r="AB65" s="312">
        <v>150691</v>
      </c>
      <c r="AC65" s="137"/>
      <c r="AD65" s="302">
        <v>0</v>
      </c>
      <c r="AE65" s="313">
        <v>2.7233189725691224E-2</v>
      </c>
      <c r="AF65" s="312">
        <v>144794</v>
      </c>
      <c r="AG65" s="137"/>
      <c r="AH65" s="312">
        <v>0</v>
      </c>
      <c r="AI65" s="312">
        <v>152452</v>
      </c>
      <c r="AJ65" s="137"/>
      <c r="AK65" s="302">
        <v>0</v>
      </c>
      <c r="AL65" s="312">
        <v>155433</v>
      </c>
      <c r="AM65" s="137"/>
      <c r="AN65" s="302">
        <v>0</v>
      </c>
      <c r="AO65" s="313">
        <v>7.347680152492507E-2</v>
      </c>
      <c r="AP65" s="312">
        <v>242235</v>
      </c>
      <c r="AQ65" s="137"/>
      <c r="AR65" s="312">
        <v>0</v>
      </c>
      <c r="AS65" s="312">
        <v>261609</v>
      </c>
      <c r="AT65" s="137"/>
      <c r="AU65" s="302">
        <v>0</v>
      </c>
      <c r="AV65" s="312">
        <v>271382</v>
      </c>
      <c r="AW65" s="137"/>
      <c r="AX65" s="302">
        <v>0</v>
      </c>
      <c r="AY65" s="303">
        <v>0.12032530394038847</v>
      </c>
      <c r="AZ65" s="311">
        <v>664641</v>
      </c>
      <c r="BA65" s="137"/>
      <c r="BB65" s="312">
        <v>0</v>
      </c>
      <c r="BC65" s="312">
        <v>701050</v>
      </c>
      <c r="BD65" s="137"/>
      <c r="BE65" s="302">
        <v>0</v>
      </c>
      <c r="BF65" s="312">
        <v>742603</v>
      </c>
      <c r="BG65" s="137"/>
      <c r="BH65" s="302">
        <v>0</v>
      </c>
      <c r="BI65" s="303">
        <v>0.11729941427026018</v>
      </c>
      <c r="BJ65" s="311">
        <v>505165</v>
      </c>
      <c r="BK65" s="137"/>
      <c r="BL65" s="312">
        <v>0</v>
      </c>
      <c r="BM65" s="312">
        <v>522794</v>
      </c>
      <c r="BN65" s="137"/>
      <c r="BO65" s="302">
        <v>0</v>
      </c>
      <c r="BP65" s="312">
        <v>543194</v>
      </c>
      <c r="BQ65" s="137"/>
      <c r="BR65" s="302">
        <v>0</v>
      </c>
      <c r="BS65" s="303">
        <v>7.5280353943760953E-2</v>
      </c>
      <c r="BT65" s="311">
        <v>416299</v>
      </c>
      <c r="BU65" s="137"/>
      <c r="BV65" s="312">
        <v>0</v>
      </c>
      <c r="BW65" s="312">
        <v>451108</v>
      </c>
      <c r="BX65" s="137"/>
      <c r="BY65" s="302">
        <v>0</v>
      </c>
      <c r="BZ65" s="312">
        <v>461898</v>
      </c>
      <c r="CA65" s="137"/>
      <c r="CB65" s="302">
        <v>0</v>
      </c>
      <c r="CC65" s="303">
        <v>0.10953425302486915</v>
      </c>
      <c r="CD65" s="311">
        <v>3791533</v>
      </c>
      <c r="CE65" s="137"/>
      <c r="CF65" s="312">
        <v>0</v>
      </c>
      <c r="CG65" s="312">
        <v>4046977</v>
      </c>
      <c r="CH65" s="137"/>
      <c r="CI65" s="302">
        <v>0</v>
      </c>
      <c r="CJ65" s="312">
        <v>4197363</v>
      </c>
      <c r="CK65" s="137"/>
      <c r="CL65" s="302">
        <v>0</v>
      </c>
      <c r="CM65" s="313">
        <v>0.10703586122025049</v>
      </c>
    </row>
    <row r="66" spans="1:91" ht="14.4" x14ac:dyDescent="0.3">
      <c r="A66" s="432"/>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c r="BP66" s="432"/>
      <c r="BQ66" s="432"/>
      <c r="BR66" s="432"/>
      <c r="BS66" s="432"/>
      <c r="BT66" s="432"/>
      <c r="BU66" s="432"/>
      <c r="BV66" s="432"/>
      <c r="BW66" s="432"/>
      <c r="BX66" s="432"/>
      <c r="BY66" s="432"/>
      <c r="BZ66" s="432"/>
      <c r="CA66" s="432"/>
      <c r="CB66" s="432"/>
      <c r="CC66" s="432"/>
      <c r="CD66" s="432"/>
      <c r="CE66" s="432"/>
      <c r="CF66" s="432"/>
      <c r="CG66" s="432"/>
      <c r="CH66" s="432"/>
      <c r="CI66" s="432"/>
      <c r="CJ66" s="432"/>
      <c r="CK66" s="432"/>
      <c r="CL66" s="432"/>
      <c r="CM66" s="432"/>
    </row>
    <row r="67" spans="1:91" ht="14.4" x14ac:dyDescent="0.3">
      <c r="A67" s="472" t="s">
        <v>361</v>
      </c>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472"/>
      <c r="CB67" s="472"/>
      <c r="CC67" s="472"/>
      <c r="CD67" s="472"/>
      <c r="CE67" s="472"/>
      <c r="CF67" s="472"/>
      <c r="CG67" s="472"/>
      <c r="CH67" s="472"/>
      <c r="CI67" s="472"/>
      <c r="CJ67" s="472"/>
      <c r="CK67" s="472"/>
      <c r="CL67" s="472"/>
      <c r="CM67" s="472"/>
    </row>
    <row r="68" spans="1:91" ht="18" customHeight="1" x14ac:dyDescent="0.3">
      <c r="B68" s="473" t="s">
        <v>332</v>
      </c>
      <c r="C68" s="474"/>
      <c r="D68" s="292" t="s">
        <v>333</v>
      </c>
      <c r="E68" s="474" t="s">
        <v>332</v>
      </c>
      <c r="F68" s="474"/>
      <c r="G68" s="292" t="s">
        <v>333</v>
      </c>
      <c r="H68" s="474" t="s">
        <v>332</v>
      </c>
      <c r="I68" s="474"/>
      <c r="J68" s="292" t="s">
        <v>333</v>
      </c>
      <c r="K68" s="310" t="s">
        <v>0</v>
      </c>
      <c r="L68" s="473" t="s">
        <v>332</v>
      </c>
      <c r="M68" s="474"/>
      <c r="N68" s="292" t="s">
        <v>333</v>
      </c>
      <c r="O68" s="474" t="s">
        <v>332</v>
      </c>
      <c r="P68" s="474"/>
      <c r="Q68" s="292" t="s">
        <v>333</v>
      </c>
      <c r="R68" s="474" t="s">
        <v>332</v>
      </c>
      <c r="S68" s="474"/>
      <c r="T68" s="292" t="s">
        <v>333</v>
      </c>
      <c r="U68" s="310" t="s">
        <v>0</v>
      </c>
      <c r="V68" s="473" t="s">
        <v>332</v>
      </c>
      <c r="W68" s="474"/>
      <c r="X68" s="292" t="s">
        <v>333</v>
      </c>
      <c r="Y68" s="474" t="s">
        <v>332</v>
      </c>
      <c r="Z68" s="474"/>
      <c r="AA68" s="292" t="s">
        <v>333</v>
      </c>
      <c r="AB68" s="474" t="s">
        <v>332</v>
      </c>
      <c r="AC68" s="474"/>
      <c r="AD68" s="292" t="s">
        <v>333</v>
      </c>
      <c r="AE68" s="310" t="s">
        <v>0</v>
      </c>
      <c r="AF68" s="473" t="s">
        <v>332</v>
      </c>
      <c r="AG68" s="474"/>
      <c r="AH68" s="292" t="s">
        <v>333</v>
      </c>
      <c r="AI68" s="474" t="s">
        <v>332</v>
      </c>
      <c r="AJ68" s="474"/>
      <c r="AK68" s="292" t="s">
        <v>333</v>
      </c>
      <c r="AL68" s="474" t="s">
        <v>332</v>
      </c>
      <c r="AM68" s="474"/>
      <c r="AN68" s="292" t="s">
        <v>333</v>
      </c>
      <c r="AO68" s="310" t="s">
        <v>0</v>
      </c>
      <c r="AP68" s="473" t="s">
        <v>332</v>
      </c>
      <c r="AQ68" s="474"/>
      <c r="AR68" s="292" t="s">
        <v>333</v>
      </c>
      <c r="AS68" s="474" t="s">
        <v>332</v>
      </c>
      <c r="AT68" s="474"/>
      <c r="AU68" s="292" t="s">
        <v>333</v>
      </c>
      <c r="AV68" s="474" t="s">
        <v>332</v>
      </c>
      <c r="AW68" s="474"/>
      <c r="AX68" s="292" t="s">
        <v>333</v>
      </c>
      <c r="AY68" s="290" t="s">
        <v>0</v>
      </c>
      <c r="AZ68" s="473" t="s">
        <v>332</v>
      </c>
      <c r="BA68" s="474"/>
      <c r="BB68" s="292" t="s">
        <v>333</v>
      </c>
      <c r="BC68" s="474" t="s">
        <v>332</v>
      </c>
      <c r="BD68" s="474"/>
      <c r="BE68" s="292" t="s">
        <v>333</v>
      </c>
      <c r="BF68" s="474" t="s">
        <v>332</v>
      </c>
      <c r="BG68" s="474"/>
      <c r="BH68" s="292" t="s">
        <v>333</v>
      </c>
      <c r="BI68" s="290" t="s">
        <v>0</v>
      </c>
      <c r="BJ68" s="473" t="s">
        <v>332</v>
      </c>
      <c r="BK68" s="474"/>
      <c r="BL68" s="292" t="s">
        <v>333</v>
      </c>
      <c r="BM68" s="474" t="s">
        <v>332</v>
      </c>
      <c r="BN68" s="474"/>
      <c r="BO68" s="292" t="s">
        <v>333</v>
      </c>
      <c r="BP68" s="474" t="s">
        <v>332</v>
      </c>
      <c r="BQ68" s="474"/>
      <c r="BR68" s="292" t="s">
        <v>333</v>
      </c>
      <c r="BS68" s="290" t="s">
        <v>0</v>
      </c>
      <c r="BT68" s="473" t="s">
        <v>332</v>
      </c>
      <c r="BU68" s="474"/>
      <c r="BV68" s="292" t="s">
        <v>333</v>
      </c>
      <c r="BW68" s="474" t="s">
        <v>332</v>
      </c>
      <c r="BX68" s="474"/>
      <c r="BY68" s="292" t="s">
        <v>333</v>
      </c>
      <c r="BZ68" s="474" t="s">
        <v>332</v>
      </c>
      <c r="CA68" s="474"/>
      <c r="CB68" s="292" t="s">
        <v>333</v>
      </c>
      <c r="CC68" s="290" t="s">
        <v>0</v>
      </c>
      <c r="CD68" s="473" t="s">
        <v>332</v>
      </c>
      <c r="CE68" s="474"/>
      <c r="CF68" s="292" t="s">
        <v>333</v>
      </c>
      <c r="CG68" s="474" t="s">
        <v>332</v>
      </c>
      <c r="CH68" s="474"/>
      <c r="CI68" s="292" t="s">
        <v>333</v>
      </c>
      <c r="CJ68" s="474" t="s">
        <v>332</v>
      </c>
      <c r="CK68" s="474"/>
      <c r="CL68" s="292" t="s">
        <v>333</v>
      </c>
      <c r="CM68" s="310" t="s">
        <v>0</v>
      </c>
    </row>
    <row r="69" spans="1:91" ht="14.4" x14ac:dyDescent="0.3">
      <c r="A69" s="99" t="s">
        <v>18</v>
      </c>
      <c r="B69" s="311">
        <v>890750</v>
      </c>
      <c r="C69" s="137"/>
      <c r="D69" s="312">
        <v>0</v>
      </c>
      <c r="E69" s="312">
        <v>948844</v>
      </c>
      <c r="F69" s="137"/>
      <c r="G69" s="302">
        <v>0</v>
      </c>
      <c r="H69" s="312">
        <v>984521</v>
      </c>
      <c r="I69" s="137"/>
      <c r="J69" s="302">
        <v>0</v>
      </c>
      <c r="K69" s="313">
        <v>0.1052719618299186</v>
      </c>
      <c r="L69" s="312">
        <v>780953</v>
      </c>
      <c r="M69" s="137"/>
      <c r="N69" s="312">
        <v>0</v>
      </c>
      <c r="O69" s="312">
        <v>857730</v>
      </c>
      <c r="P69" s="137"/>
      <c r="Q69" s="302">
        <v>0</v>
      </c>
      <c r="R69" s="312">
        <v>887641</v>
      </c>
      <c r="S69" s="137"/>
      <c r="T69" s="302">
        <v>0</v>
      </c>
      <c r="U69" s="313">
        <v>0.13661257463637377</v>
      </c>
      <c r="V69" s="312">
        <v>146696</v>
      </c>
      <c r="W69" s="137"/>
      <c r="X69" s="312">
        <v>0</v>
      </c>
      <c r="Y69" s="312">
        <v>151390</v>
      </c>
      <c r="Z69" s="137"/>
      <c r="AA69" s="302">
        <v>0</v>
      </c>
      <c r="AB69" s="312">
        <v>150691</v>
      </c>
      <c r="AC69" s="137"/>
      <c r="AD69" s="302">
        <v>0</v>
      </c>
      <c r="AE69" s="313">
        <v>2.7233189725691224E-2</v>
      </c>
      <c r="AF69" s="312">
        <v>144794</v>
      </c>
      <c r="AG69" s="137"/>
      <c r="AH69" s="312">
        <v>0</v>
      </c>
      <c r="AI69" s="312">
        <v>152452</v>
      </c>
      <c r="AJ69" s="137"/>
      <c r="AK69" s="302">
        <v>0</v>
      </c>
      <c r="AL69" s="312">
        <v>155433</v>
      </c>
      <c r="AM69" s="137"/>
      <c r="AN69" s="302">
        <v>0</v>
      </c>
      <c r="AO69" s="313">
        <v>7.347680152492507E-2</v>
      </c>
      <c r="AP69" s="312">
        <v>242235</v>
      </c>
      <c r="AQ69" s="137"/>
      <c r="AR69" s="312">
        <v>0</v>
      </c>
      <c r="AS69" s="312">
        <v>261609</v>
      </c>
      <c r="AT69" s="137"/>
      <c r="AU69" s="302">
        <v>0</v>
      </c>
      <c r="AV69" s="312">
        <v>271382</v>
      </c>
      <c r="AW69" s="137"/>
      <c r="AX69" s="302">
        <v>0</v>
      </c>
      <c r="AY69" s="303">
        <v>0.12032530394038847</v>
      </c>
      <c r="AZ69" s="311">
        <v>664641</v>
      </c>
      <c r="BA69" s="137"/>
      <c r="BB69" s="312">
        <v>0</v>
      </c>
      <c r="BC69" s="312">
        <v>701050</v>
      </c>
      <c r="BD69" s="137"/>
      <c r="BE69" s="302">
        <v>0</v>
      </c>
      <c r="BF69" s="312">
        <v>742603</v>
      </c>
      <c r="BG69" s="137"/>
      <c r="BH69" s="302">
        <v>0</v>
      </c>
      <c r="BI69" s="303">
        <v>0.11729941427026018</v>
      </c>
      <c r="BJ69" s="311">
        <v>505165</v>
      </c>
      <c r="BK69" s="137"/>
      <c r="BL69" s="312">
        <v>0</v>
      </c>
      <c r="BM69" s="312">
        <v>522794</v>
      </c>
      <c r="BN69" s="137"/>
      <c r="BO69" s="302">
        <v>0</v>
      </c>
      <c r="BP69" s="312">
        <v>543194</v>
      </c>
      <c r="BQ69" s="137"/>
      <c r="BR69" s="302">
        <v>0</v>
      </c>
      <c r="BS69" s="303">
        <v>7.5280353943760953E-2</v>
      </c>
      <c r="BT69" s="311">
        <v>416299</v>
      </c>
      <c r="BU69" s="137"/>
      <c r="BV69" s="312">
        <v>0</v>
      </c>
      <c r="BW69" s="312">
        <v>451108</v>
      </c>
      <c r="BX69" s="137"/>
      <c r="BY69" s="302">
        <v>0</v>
      </c>
      <c r="BZ69" s="312">
        <v>461898</v>
      </c>
      <c r="CA69" s="137"/>
      <c r="CB69" s="302">
        <v>0</v>
      </c>
      <c r="CC69" s="303">
        <v>0.10953425302486915</v>
      </c>
      <c r="CD69" s="311">
        <v>3791533</v>
      </c>
      <c r="CE69" s="137"/>
      <c r="CF69" s="312">
        <v>0</v>
      </c>
      <c r="CG69" s="312">
        <v>4046977</v>
      </c>
      <c r="CH69" s="137"/>
      <c r="CI69" s="302">
        <v>0</v>
      </c>
      <c r="CJ69" s="312">
        <v>4197363</v>
      </c>
      <c r="CK69" s="137"/>
      <c r="CL69" s="302">
        <v>0</v>
      </c>
      <c r="CM69" s="313">
        <v>0.10703586122025049</v>
      </c>
    </row>
    <row r="70" spans="1:91" ht="14.4" x14ac:dyDescent="0.3">
      <c r="A70" s="99" t="s">
        <v>3</v>
      </c>
      <c r="B70" s="311">
        <v>553541</v>
      </c>
      <c r="C70" s="137">
        <v>0.6214325007016559</v>
      </c>
      <c r="D70" s="312">
        <v>2574.54545454545</v>
      </c>
      <c r="E70" s="312">
        <v>555967</v>
      </c>
      <c r="F70" s="137">
        <v>0.58594141924278387</v>
      </c>
      <c r="G70" s="302">
        <v>3522.4242424242402</v>
      </c>
      <c r="H70" s="312">
        <v>639985</v>
      </c>
      <c r="I70" s="137">
        <v>0.65004707873168777</v>
      </c>
      <c r="J70" s="302">
        <v>2652.1210000000001</v>
      </c>
      <c r="K70" s="313">
        <v>0.15616548729001103</v>
      </c>
      <c r="L70" s="312">
        <v>504346</v>
      </c>
      <c r="M70" s="137">
        <v>0.64580839051773919</v>
      </c>
      <c r="N70" s="312">
        <v>2573.9393939393899</v>
      </c>
      <c r="O70" s="312">
        <v>632452</v>
      </c>
      <c r="P70" s="137">
        <v>0.73735557809567109</v>
      </c>
      <c r="Q70" s="302">
        <v>2629.0909090908999</v>
      </c>
      <c r="R70" s="312">
        <v>660147</v>
      </c>
      <c r="S70" s="137">
        <v>0.74370945010426515</v>
      </c>
      <c r="T70" s="302">
        <v>2791.51514</v>
      </c>
      <c r="U70" s="313">
        <v>0.30891689435427266</v>
      </c>
      <c r="V70" s="312">
        <v>101963</v>
      </c>
      <c r="W70" s="137">
        <v>0.69506326007525765</v>
      </c>
      <c r="X70" s="312">
        <v>1260</v>
      </c>
      <c r="Y70" s="312">
        <v>106922</v>
      </c>
      <c r="Z70" s="137">
        <v>0.70626857784530017</v>
      </c>
      <c r="AA70" s="302">
        <v>1032.72727272727</v>
      </c>
      <c r="AB70" s="312">
        <v>102062</v>
      </c>
      <c r="AC70" s="137">
        <v>0.67729326900743902</v>
      </c>
      <c r="AD70" s="302">
        <v>1242.42419</v>
      </c>
      <c r="AE70" s="313">
        <v>9.7094043917891784E-4</v>
      </c>
      <c r="AF70" s="312">
        <v>112723</v>
      </c>
      <c r="AG70" s="137">
        <v>0.77850601544262887</v>
      </c>
      <c r="AH70" s="312">
        <v>1071.5151515151499</v>
      </c>
      <c r="AI70" s="312">
        <v>125830</v>
      </c>
      <c r="AJ70" s="137">
        <v>0.82537454411880462</v>
      </c>
      <c r="AK70" s="302">
        <v>873.93939393939399</v>
      </c>
      <c r="AL70" s="312">
        <v>108100</v>
      </c>
      <c r="AM70" s="137">
        <v>0.69547650756274404</v>
      </c>
      <c r="AN70" s="302">
        <v>1498.1817599999999</v>
      </c>
      <c r="AO70" s="313">
        <v>-4.1012038359518464E-2</v>
      </c>
      <c r="AP70" s="312">
        <v>158880</v>
      </c>
      <c r="AQ70" s="137">
        <v>0.65589200569694717</v>
      </c>
      <c r="AR70" s="312">
        <v>1560.6060606060601</v>
      </c>
      <c r="AS70" s="312">
        <v>168794</v>
      </c>
      <c r="AT70" s="137">
        <v>0.64521480530104092</v>
      </c>
      <c r="AU70" s="302">
        <v>1566.0606060606001</v>
      </c>
      <c r="AV70" s="312">
        <v>149434</v>
      </c>
      <c r="AW70" s="137">
        <v>0.55064079415731326</v>
      </c>
      <c r="AX70" s="302">
        <v>1872.12122</v>
      </c>
      <c r="AY70" s="303">
        <v>-5.9453675730110775E-2</v>
      </c>
      <c r="AZ70" s="311">
        <v>402861</v>
      </c>
      <c r="BA70" s="137">
        <v>0.606133235837091</v>
      </c>
      <c r="BB70" s="312">
        <v>2807.2727272727202</v>
      </c>
      <c r="BC70" s="312">
        <v>405458</v>
      </c>
      <c r="BD70" s="137">
        <v>0.57835817702018399</v>
      </c>
      <c r="BE70" s="302">
        <v>1911.5151515151499</v>
      </c>
      <c r="BF70" s="312">
        <v>419288</v>
      </c>
      <c r="BG70" s="137">
        <v>0.56461931880156691</v>
      </c>
      <c r="BH70" s="302">
        <v>2439.3939999999998</v>
      </c>
      <c r="BI70" s="303">
        <v>4.0775850727670336E-2</v>
      </c>
      <c r="BJ70" s="311">
        <v>376806</v>
      </c>
      <c r="BK70" s="137">
        <v>0.74590678293230928</v>
      </c>
      <c r="BL70" s="312">
        <v>2363.6363636363599</v>
      </c>
      <c r="BM70" s="312">
        <v>396628</v>
      </c>
      <c r="BN70" s="137">
        <v>0.75866976285114218</v>
      </c>
      <c r="BO70" s="302">
        <v>2141.8181818181802</v>
      </c>
      <c r="BP70" s="312">
        <v>415911</v>
      </c>
      <c r="BQ70" s="137">
        <v>0.76567671955139416</v>
      </c>
      <c r="BR70" s="302">
        <v>2005.4545900000001</v>
      </c>
      <c r="BS70" s="303">
        <v>0.10378019458288881</v>
      </c>
      <c r="BT70" s="311">
        <v>316499</v>
      </c>
      <c r="BU70" s="137">
        <v>0.7602684608898892</v>
      </c>
      <c r="BV70" s="312">
        <v>2060</v>
      </c>
      <c r="BW70" s="312">
        <v>365823</v>
      </c>
      <c r="BX70" s="137">
        <v>0.81094327744132222</v>
      </c>
      <c r="BY70" s="302">
        <v>2035.7575757575701</v>
      </c>
      <c r="BZ70" s="312">
        <v>340462</v>
      </c>
      <c r="CA70" s="137">
        <v>0.73709347085287225</v>
      </c>
      <c r="CB70" s="302">
        <v>2493.3332500000001</v>
      </c>
      <c r="CC70" s="303">
        <v>7.5712719471467529E-2</v>
      </c>
      <c r="CD70" s="311">
        <v>2527619</v>
      </c>
      <c r="CE70" s="137">
        <v>0.66664829239254941</v>
      </c>
      <c r="CF70" s="312">
        <v>6010.04</v>
      </c>
      <c r="CG70" s="312">
        <v>2757874</v>
      </c>
      <c r="CH70" s="137">
        <v>0.68146520229791274</v>
      </c>
      <c r="CI70" s="302">
        <v>5997.72</v>
      </c>
      <c r="CJ70" s="312">
        <v>2835389</v>
      </c>
      <c r="CK70" s="137">
        <v>0.67551674706238174</v>
      </c>
      <c r="CL70" s="302">
        <v>6188.49</v>
      </c>
      <c r="CM70" s="313">
        <v>0.12176281314549384</v>
      </c>
    </row>
    <row r="71" spans="1:91" ht="14.4" x14ac:dyDescent="0.3">
      <c r="A71" s="99" t="s">
        <v>362</v>
      </c>
      <c r="B71" s="311">
        <v>45741</v>
      </c>
      <c r="C71" s="137">
        <v>5.1351108616334552E-2</v>
      </c>
      <c r="D71" s="312">
        <v>561.81818181818096</v>
      </c>
      <c r="E71" s="312">
        <v>48276</v>
      </c>
      <c r="F71" s="137">
        <v>5.0878753514803275E-2</v>
      </c>
      <c r="G71" s="302">
        <v>515.15151515151501</v>
      </c>
      <c r="H71" s="312">
        <v>46782</v>
      </c>
      <c r="I71" s="137">
        <v>4.7517523750128236E-2</v>
      </c>
      <c r="J71" s="302">
        <v>699.39390000000003</v>
      </c>
      <c r="K71" s="313">
        <v>2.2758575457467043E-2</v>
      </c>
      <c r="L71" s="312">
        <v>44601</v>
      </c>
      <c r="M71" s="137">
        <v>5.7110991314458105E-2</v>
      </c>
      <c r="N71" s="312">
        <v>474.54545454545399</v>
      </c>
      <c r="O71" s="312">
        <v>48412</v>
      </c>
      <c r="P71" s="137">
        <v>5.6442003893999275E-2</v>
      </c>
      <c r="Q71" s="302">
        <v>886.06060606060601</v>
      </c>
      <c r="R71" s="312">
        <v>48550</v>
      </c>
      <c r="S71" s="137">
        <v>5.4695535695174061E-2</v>
      </c>
      <c r="T71" s="302">
        <v>607.87879999999996</v>
      </c>
      <c r="U71" s="313">
        <v>8.8540615681262758E-2</v>
      </c>
      <c r="V71" s="312">
        <v>11356</v>
      </c>
      <c r="W71" s="137">
        <v>7.7411790369198888E-2</v>
      </c>
      <c r="X71" s="312">
        <v>226.666666666666</v>
      </c>
      <c r="Y71" s="312">
        <v>9843</v>
      </c>
      <c r="Z71" s="137">
        <v>6.5017504458682873E-2</v>
      </c>
      <c r="AA71" s="302">
        <v>201.81818181818099</v>
      </c>
      <c r="AB71" s="312">
        <v>9642</v>
      </c>
      <c r="AC71" s="137">
        <v>6.3985241321644959E-2</v>
      </c>
      <c r="AD71" s="302">
        <v>370.30304000000001</v>
      </c>
      <c r="AE71" s="313">
        <v>-0.15093342726312081</v>
      </c>
      <c r="AF71" s="312">
        <v>5901</v>
      </c>
      <c r="AG71" s="137">
        <v>4.0754451151290796E-2</v>
      </c>
      <c r="AH71" s="312">
        <v>181.81818181818099</v>
      </c>
      <c r="AI71" s="312">
        <v>5382</v>
      </c>
      <c r="AJ71" s="137">
        <v>3.5302915015873848E-2</v>
      </c>
      <c r="AK71" s="302">
        <v>161.81818181818099</v>
      </c>
      <c r="AL71" s="312">
        <v>4949</v>
      </c>
      <c r="AM71" s="137">
        <v>3.1840085438742095E-2</v>
      </c>
      <c r="AN71" s="302">
        <v>200</v>
      </c>
      <c r="AO71" s="313">
        <v>-0.16132858837485173</v>
      </c>
      <c r="AP71" s="312">
        <v>9186</v>
      </c>
      <c r="AQ71" s="137">
        <v>3.7921852746300083E-2</v>
      </c>
      <c r="AR71" s="312">
        <v>268.48484848484799</v>
      </c>
      <c r="AS71" s="312">
        <v>9115</v>
      </c>
      <c r="AT71" s="137">
        <v>3.4842073476065424E-2</v>
      </c>
      <c r="AU71" s="302">
        <v>199.39393939393901</v>
      </c>
      <c r="AV71" s="312">
        <v>8645</v>
      </c>
      <c r="AW71" s="137">
        <v>3.1855465727277418E-2</v>
      </c>
      <c r="AX71" s="302">
        <v>342.42425500000002</v>
      </c>
      <c r="AY71" s="303">
        <v>-5.8893969083387766E-2</v>
      </c>
      <c r="AZ71" s="311">
        <v>48842</v>
      </c>
      <c r="BA71" s="137">
        <v>7.3486288086350382E-2</v>
      </c>
      <c r="BB71" s="312">
        <v>555.15151515151501</v>
      </c>
      <c r="BC71" s="312">
        <v>50377</v>
      </c>
      <c r="BD71" s="137">
        <v>7.1859353826403252E-2</v>
      </c>
      <c r="BE71" s="302">
        <v>702.42424242424204</v>
      </c>
      <c r="BF71" s="312">
        <v>51931</v>
      </c>
      <c r="BG71" s="137">
        <v>6.9931039869216796E-2</v>
      </c>
      <c r="BH71" s="302">
        <v>715.15150000000006</v>
      </c>
      <c r="BI71" s="303">
        <v>6.3244748372302526E-2</v>
      </c>
      <c r="BJ71" s="311">
        <v>14721</v>
      </c>
      <c r="BK71" s="137">
        <v>2.9140973741252858E-2</v>
      </c>
      <c r="BL71" s="312">
        <v>384.84848484848402</v>
      </c>
      <c r="BM71" s="312">
        <v>14456</v>
      </c>
      <c r="BN71" s="137">
        <v>2.7651426757001801E-2</v>
      </c>
      <c r="BO71" s="302">
        <v>373.33333333333297</v>
      </c>
      <c r="BP71" s="312">
        <v>16547</v>
      </c>
      <c r="BQ71" s="137">
        <v>3.0462413060527178E-2</v>
      </c>
      <c r="BR71" s="302">
        <v>390.90910000000002</v>
      </c>
      <c r="BS71" s="303">
        <v>0.12404048638000136</v>
      </c>
      <c r="BT71" s="311">
        <v>6232</v>
      </c>
      <c r="BU71" s="137">
        <v>1.4970009536414933E-2</v>
      </c>
      <c r="BV71" s="312">
        <v>317.575757575757</v>
      </c>
      <c r="BW71" s="312">
        <v>7884</v>
      </c>
      <c r="BX71" s="137">
        <v>1.7476967821452957E-2</v>
      </c>
      <c r="BY71" s="302">
        <v>413.93939393939399</v>
      </c>
      <c r="BZ71" s="312">
        <v>7201</v>
      </c>
      <c r="CA71" s="137">
        <v>1.5590022039497898E-2</v>
      </c>
      <c r="CB71" s="302">
        <v>466.66665599999999</v>
      </c>
      <c r="CC71" s="303">
        <v>0.15548780487804878</v>
      </c>
      <c r="CD71" s="311">
        <v>186580</v>
      </c>
      <c r="CE71" s="137">
        <v>4.9209646863155349E-2</v>
      </c>
      <c r="CF71" s="312">
        <v>1118.49</v>
      </c>
      <c r="CG71" s="312">
        <v>193745</v>
      </c>
      <c r="CH71" s="137">
        <v>4.7874005708458435E-2</v>
      </c>
      <c r="CI71" s="302">
        <v>1399.51</v>
      </c>
      <c r="CJ71" s="312">
        <v>194247</v>
      </c>
      <c r="CK71" s="137">
        <v>4.6278341901808351E-2</v>
      </c>
      <c r="CL71" s="302">
        <v>1425.27</v>
      </c>
      <c r="CM71" s="313">
        <v>4.1092292850251906E-2</v>
      </c>
    </row>
    <row r="72" spans="1:91" ht="14.4" x14ac:dyDescent="0.3">
      <c r="A72" s="99" t="s">
        <v>363</v>
      </c>
      <c r="B72" s="311">
        <v>8824</v>
      </c>
      <c r="C72" s="137">
        <v>9.9062587706988496E-3</v>
      </c>
      <c r="D72" s="312">
        <v>527.27272727272702</v>
      </c>
      <c r="E72" s="312">
        <v>9890</v>
      </c>
      <c r="F72" s="137">
        <v>1.0423209716244188E-2</v>
      </c>
      <c r="G72" s="302">
        <v>634.54545454545405</v>
      </c>
      <c r="H72" s="312">
        <v>11656</v>
      </c>
      <c r="I72" s="137">
        <v>1.1839259904054865E-2</v>
      </c>
      <c r="J72" s="302">
        <v>831.51513699999998</v>
      </c>
      <c r="K72" s="313">
        <v>0.32094288304623753</v>
      </c>
      <c r="L72" s="312">
        <v>7600</v>
      </c>
      <c r="M72" s="137">
        <v>9.7316996029210463E-3</v>
      </c>
      <c r="N72" s="312">
        <v>418.78787878787801</v>
      </c>
      <c r="O72" s="312">
        <v>10612</v>
      </c>
      <c r="P72" s="137">
        <v>1.2372191715341657E-2</v>
      </c>
      <c r="Q72" s="302">
        <v>801.81818181818198</v>
      </c>
      <c r="R72" s="312">
        <v>8969</v>
      </c>
      <c r="S72" s="137">
        <v>1.0104310188465833E-2</v>
      </c>
      <c r="T72" s="302">
        <v>790.30304000000001</v>
      </c>
      <c r="U72" s="313">
        <v>0.18013157894736842</v>
      </c>
      <c r="V72" s="312">
        <v>2221</v>
      </c>
      <c r="W72" s="137">
        <v>1.5140153787424334E-2</v>
      </c>
      <c r="X72" s="312">
        <v>212.72727272727201</v>
      </c>
      <c r="Y72" s="312">
        <v>2022</v>
      </c>
      <c r="Z72" s="137">
        <v>1.3356232247836714E-2</v>
      </c>
      <c r="AA72" s="302">
        <v>189.69696969696901</v>
      </c>
      <c r="AB72" s="312">
        <v>2431</v>
      </c>
      <c r="AC72" s="137">
        <v>1.6132350306255847E-2</v>
      </c>
      <c r="AD72" s="302">
        <v>236.363632</v>
      </c>
      <c r="AE72" s="313">
        <v>9.4552003601981086E-2</v>
      </c>
      <c r="AF72" s="312">
        <v>2450</v>
      </c>
      <c r="AG72" s="137">
        <v>1.6920590632208517E-2</v>
      </c>
      <c r="AH72" s="312">
        <v>411.51515151515099</v>
      </c>
      <c r="AI72" s="312">
        <v>2287</v>
      </c>
      <c r="AJ72" s="137">
        <v>1.5001443077165272E-2</v>
      </c>
      <c r="AK72" s="302">
        <v>235.75757575757501</v>
      </c>
      <c r="AL72" s="312">
        <v>2489</v>
      </c>
      <c r="AM72" s="137">
        <v>1.6013330502531637E-2</v>
      </c>
      <c r="AN72" s="302">
        <v>323.03030000000001</v>
      </c>
      <c r="AO72" s="313">
        <v>1.5918367346938776E-2</v>
      </c>
      <c r="AP72" s="312">
        <v>2405</v>
      </c>
      <c r="AQ72" s="137">
        <v>9.9283753379982246E-3</v>
      </c>
      <c r="AR72" s="312">
        <v>300.60606060606</v>
      </c>
      <c r="AS72" s="312">
        <v>2024</v>
      </c>
      <c r="AT72" s="137">
        <v>7.7367368859634035E-3</v>
      </c>
      <c r="AU72" s="302">
        <v>213.939393939393</v>
      </c>
      <c r="AV72" s="312">
        <v>2501</v>
      </c>
      <c r="AW72" s="137">
        <v>9.2157917621655087E-3</v>
      </c>
      <c r="AX72" s="302">
        <v>321.81817599999999</v>
      </c>
      <c r="AY72" s="303">
        <v>3.9916839916839919E-2</v>
      </c>
      <c r="AZ72" s="311">
        <v>6172</v>
      </c>
      <c r="BA72" s="137">
        <v>9.2862161678259388E-3</v>
      </c>
      <c r="BB72" s="312">
        <v>498.78787878787801</v>
      </c>
      <c r="BC72" s="312">
        <v>6034</v>
      </c>
      <c r="BD72" s="137">
        <v>8.6070893659510733E-3</v>
      </c>
      <c r="BE72" s="302">
        <v>492.12121212121201</v>
      </c>
      <c r="BF72" s="312">
        <v>4706</v>
      </c>
      <c r="BG72" s="137">
        <v>6.337168042682295E-3</v>
      </c>
      <c r="BH72" s="302">
        <v>421.21212800000001</v>
      </c>
      <c r="BI72" s="303">
        <v>-0.23752430330524951</v>
      </c>
      <c r="BJ72" s="311">
        <v>5176</v>
      </c>
      <c r="BK72" s="137">
        <v>1.0246157196163629E-2</v>
      </c>
      <c r="BL72" s="312">
        <v>466.666666666666</v>
      </c>
      <c r="BM72" s="312">
        <v>4251</v>
      </c>
      <c r="BN72" s="137">
        <v>8.131309846708264E-3</v>
      </c>
      <c r="BO72" s="302">
        <v>348.48484848484799</v>
      </c>
      <c r="BP72" s="312">
        <v>4418</v>
      </c>
      <c r="BQ72" s="137">
        <v>8.1333740799787915E-3</v>
      </c>
      <c r="BR72" s="302">
        <v>383.03030000000001</v>
      </c>
      <c r="BS72" s="303">
        <v>-0.1464451313755796</v>
      </c>
      <c r="BT72" s="311">
        <v>4726</v>
      </c>
      <c r="BU72" s="137">
        <v>1.1352417373090014E-2</v>
      </c>
      <c r="BV72" s="312">
        <v>431.51515151515099</v>
      </c>
      <c r="BW72" s="312">
        <v>5739</v>
      </c>
      <c r="BX72" s="137">
        <v>1.2722008920258564E-2</v>
      </c>
      <c r="BY72" s="302">
        <v>431.51515151515099</v>
      </c>
      <c r="BZ72" s="312">
        <v>6118</v>
      </c>
      <c r="CA72" s="137">
        <v>1.3245348540153887E-2</v>
      </c>
      <c r="CB72" s="302">
        <v>462.42425500000002</v>
      </c>
      <c r="CC72" s="303">
        <v>0.29454083791790098</v>
      </c>
      <c r="CD72" s="311">
        <v>39574</v>
      </c>
      <c r="CE72" s="137">
        <v>1.043746685047974E-2</v>
      </c>
      <c r="CF72" s="312">
        <v>1186.27</v>
      </c>
      <c r="CG72" s="312">
        <v>42859</v>
      </c>
      <c r="CH72" s="137">
        <v>1.0590374000148752E-2</v>
      </c>
      <c r="CI72" s="302">
        <v>1314.83</v>
      </c>
      <c r="CJ72" s="312">
        <v>43288</v>
      </c>
      <c r="CK72" s="137">
        <v>1.0313141846440253E-2</v>
      </c>
      <c r="CL72" s="302">
        <v>1454.33</v>
      </c>
      <c r="CM72" s="313">
        <v>9.3849497144589886E-2</v>
      </c>
    </row>
    <row r="73" spans="1:91" ht="14.4" x14ac:dyDescent="0.3">
      <c r="A73" s="99" t="s">
        <v>6</v>
      </c>
      <c r="B73" s="311">
        <v>78776</v>
      </c>
      <c r="C73" s="137">
        <v>8.8437833286556272E-2</v>
      </c>
      <c r="D73" s="312">
        <v>441.21212121212102</v>
      </c>
      <c r="E73" s="312">
        <v>92096</v>
      </c>
      <c r="F73" s="137">
        <v>9.7061266130154172E-2</v>
      </c>
      <c r="G73" s="302">
        <v>733.33333333333303</v>
      </c>
      <c r="H73" s="312">
        <v>101857</v>
      </c>
      <c r="I73" s="137">
        <v>0.10345843308573408</v>
      </c>
      <c r="J73" s="302">
        <v>741.21209999999996</v>
      </c>
      <c r="K73" s="313">
        <v>0.29299532852645477</v>
      </c>
      <c r="L73" s="312">
        <v>29393</v>
      </c>
      <c r="M73" s="137">
        <v>3.763734821429715E-2</v>
      </c>
      <c r="N73" s="312">
        <v>427.27272727272702</v>
      </c>
      <c r="O73" s="312">
        <v>37886</v>
      </c>
      <c r="P73" s="137">
        <v>4.41700768307043E-2</v>
      </c>
      <c r="Q73" s="302">
        <v>496.36363636363598</v>
      </c>
      <c r="R73" s="312">
        <v>42100</v>
      </c>
      <c r="S73" s="137">
        <v>4.7429084506010875E-2</v>
      </c>
      <c r="T73" s="302">
        <v>606.06060000000002</v>
      </c>
      <c r="U73" s="313">
        <v>0.43231381621474502</v>
      </c>
      <c r="V73" s="312">
        <v>4912</v>
      </c>
      <c r="W73" s="137">
        <v>3.3484212248459398E-2</v>
      </c>
      <c r="X73" s="312">
        <v>173.939393939393</v>
      </c>
      <c r="Y73" s="312">
        <v>5530</v>
      </c>
      <c r="Z73" s="137">
        <v>3.6528172270295263E-2</v>
      </c>
      <c r="AA73" s="302">
        <v>238.78787878787799</v>
      </c>
      <c r="AB73" s="312">
        <v>5817</v>
      </c>
      <c r="AC73" s="137">
        <v>3.8602172657955687E-2</v>
      </c>
      <c r="AD73" s="302">
        <v>258.18182400000001</v>
      </c>
      <c r="AE73" s="313">
        <v>0.18424267100977199</v>
      </c>
      <c r="AF73" s="312">
        <v>2761</v>
      </c>
      <c r="AG73" s="137">
        <v>1.9068469687970498E-2</v>
      </c>
      <c r="AH73" s="312">
        <v>152.12121212121201</v>
      </c>
      <c r="AI73" s="312">
        <v>3335</v>
      </c>
      <c r="AJ73" s="137">
        <v>2.1875737937186786E-2</v>
      </c>
      <c r="AK73" s="302">
        <v>201.81818181818099</v>
      </c>
      <c r="AL73" s="312">
        <v>3229</v>
      </c>
      <c r="AM73" s="137">
        <v>2.0774224263830719E-2</v>
      </c>
      <c r="AN73" s="302">
        <v>152.121216</v>
      </c>
      <c r="AO73" s="313">
        <v>0.16950380296993842</v>
      </c>
      <c r="AP73" s="312">
        <v>16972</v>
      </c>
      <c r="AQ73" s="137">
        <v>7.0064193861333002E-2</v>
      </c>
      <c r="AR73" s="312">
        <v>295.15151515151501</v>
      </c>
      <c r="AS73" s="312">
        <v>19842</v>
      </c>
      <c r="AT73" s="137">
        <v>7.5846014471979181E-2</v>
      </c>
      <c r="AU73" s="302">
        <v>287.27272727272702</v>
      </c>
      <c r="AV73" s="312">
        <v>20349</v>
      </c>
      <c r="AW73" s="137">
        <v>7.4982865481129923E-2</v>
      </c>
      <c r="AX73" s="302">
        <v>370.90910000000002</v>
      </c>
      <c r="AY73" s="303">
        <v>0.19897478199387225</v>
      </c>
      <c r="AZ73" s="311">
        <v>91275</v>
      </c>
      <c r="BA73" s="137">
        <v>0.13732977652597417</v>
      </c>
      <c r="BB73" s="312">
        <v>615.75757575757495</v>
      </c>
      <c r="BC73" s="312">
        <v>102469</v>
      </c>
      <c r="BD73" s="137">
        <v>0.14616503815705015</v>
      </c>
      <c r="BE73" s="302">
        <v>793.93939393939399</v>
      </c>
      <c r="BF73" s="312">
        <v>115531</v>
      </c>
      <c r="BG73" s="137">
        <v>0.15557572484894353</v>
      </c>
      <c r="BH73" s="302">
        <v>841.81820000000005</v>
      </c>
      <c r="BI73" s="303">
        <v>0.26574637085729935</v>
      </c>
      <c r="BJ73" s="311">
        <v>26318</v>
      </c>
      <c r="BK73" s="137">
        <v>5.2097829422070016E-2</v>
      </c>
      <c r="BL73" s="312">
        <v>425.45454545454498</v>
      </c>
      <c r="BM73" s="312">
        <v>27581</v>
      </c>
      <c r="BN73" s="137">
        <v>5.2756917638687513E-2</v>
      </c>
      <c r="BO73" s="302">
        <v>627.27272727272702</v>
      </c>
      <c r="BP73" s="312">
        <v>30007</v>
      </c>
      <c r="BQ73" s="137">
        <v>5.5241773657293713E-2</v>
      </c>
      <c r="BR73" s="302">
        <v>535.75756799999999</v>
      </c>
      <c r="BS73" s="303">
        <v>0.14017022570104112</v>
      </c>
      <c r="BT73" s="311">
        <v>14396</v>
      </c>
      <c r="BU73" s="137">
        <v>3.4580914198688924E-2</v>
      </c>
      <c r="BV73" s="312">
        <v>299.39393939393898</v>
      </c>
      <c r="BW73" s="312">
        <v>14982</v>
      </c>
      <c r="BX73" s="137">
        <v>3.3211559094496218E-2</v>
      </c>
      <c r="BY73" s="302">
        <v>467.87878787878799</v>
      </c>
      <c r="BZ73" s="312">
        <v>16690</v>
      </c>
      <c r="CA73" s="137">
        <v>3.6133518655633926E-2</v>
      </c>
      <c r="CB73" s="302">
        <v>919.39390000000003</v>
      </c>
      <c r="CC73" s="303">
        <v>0.1593498193942762</v>
      </c>
      <c r="CD73" s="311">
        <v>264803</v>
      </c>
      <c r="CE73" s="137">
        <v>6.9840615919734839E-2</v>
      </c>
      <c r="CF73" s="312">
        <v>1079.4000000000001</v>
      </c>
      <c r="CG73" s="312">
        <v>303721</v>
      </c>
      <c r="CH73" s="137">
        <v>7.504885745582443E-2</v>
      </c>
      <c r="CI73" s="302">
        <v>1484.17</v>
      </c>
      <c r="CJ73" s="312">
        <v>335580</v>
      </c>
      <c r="CK73" s="137">
        <v>7.9950197302449177E-2</v>
      </c>
      <c r="CL73" s="302">
        <v>1726.54</v>
      </c>
      <c r="CM73" s="313">
        <v>0.26728171508630943</v>
      </c>
    </row>
    <row r="74" spans="1:91" ht="14.4" x14ac:dyDescent="0.3">
      <c r="A74" s="99" t="s">
        <v>364</v>
      </c>
      <c r="B74" s="311">
        <v>1057</v>
      </c>
      <c r="C74" s="137">
        <v>1.1866404715127701E-3</v>
      </c>
      <c r="D74" s="312">
        <v>87.878787878787904</v>
      </c>
      <c r="E74" s="312">
        <v>1710</v>
      </c>
      <c r="F74" s="137">
        <v>1.8021929843051122E-3</v>
      </c>
      <c r="G74" s="302">
        <v>220.60606060606</v>
      </c>
      <c r="H74" s="312">
        <v>1620</v>
      </c>
      <c r="I74" s="137">
        <v>1.6454702337481881E-3</v>
      </c>
      <c r="J74" s="302">
        <v>243.03030000000001</v>
      </c>
      <c r="K74" s="313">
        <v>0.53263954588457896</v>
      </c>
      <c r="L74" s="312">
        <v>970</v>
      </c>
      <c r="M74" s="137">
        <v>1.2420721861622914E-3</v>
      </c>
      <c r="N74" s="312">
        <v>108.484848484848</v>
      </c>
      <c r="O74" s="312">
        <v>1078</v>
      </c>
      <c r="P74" s="137">
        <v>1.2568057547246803E-3</v>
      </c>
      <c r="Q74" s="302">
        <v>136.969696969696</v>
      </c>
      <c r="R74" s="312">
        <v>1678</v>
      </c>
      <c r="S74" s="137">
        <v>1.8904038907621437E-3</v>
      </c>
      <c r="T74" s="302">
        <v>280</v>
      </c>
      <c r="U74" s="313">
        <v>0.72989690721649481</v>
      </c>
      <c r="V74" s="312">
        <v>132</v>
      </c>
      <c r="W74" s="137">
        <v>8.9982003599280147E-4</v>
      </c>
      <c r="X74" s="312">
        <v>61.818181818181799</v>
      </c>
      <c r="Y74" s="312">
        <v>351</v>
      </c>
      <c r="Z74" s="137">
        <v>2.3185150934672038E-3</v>
      </c>
      <c r="AA74" s="302">
        <v>44.2424242424242</v>
      </c>
      <c r="AB74" s="312">
        <v>277</v>
      </c>
      <c r="AC74" s="137">
        <v>1.8381986979978898E-3</v>
      </c>
      <c r="AD74" s="302">
        <v>64.848489999999998</v>
      </c>
      <c r="AE74" s="313">
        <v>1.0984848484848484</v>
      </c>
      <c r="AF74" s="312">
        <v>175</v>
      </c>
      <c r="AG74" s="137">
        <v>1.2086136165863227E-3</v>
      </c>
      <c r="AH74" s="312">
        <v>44.2424242424242</v>
      </c>
      <c r="AI74" s="312">
        <v>254</v>
      </c>
      <c r="AJ74" s="137">
        <v>1.6660981817227718E-3</v>
      </c>
      <c r="AK74" s="302">
        <v>34.545454545454497</v>
      </c>
      <c r="AL74" s="312">
        <v>176</v>
      </c>
      <c r="AM74" s="137">
        <v>1.1323206783630246E-3</v>
      </c>
      <c r="AN74" s="302">
        <v>56.969695999999999</v>
      </c>
      <c r="AO74" s="313">
        <v>5.7142857142857143E-3</v>
      </c>
      <c r="AP74" s="312">
        <v>545</v>
      </c>
      <c r="AQ74" s="137">
        <v>2.2498813136004295E-3</v>
      </c>
      <c r="AR74" s="312">
        <v>89.696969696969703</v>
      </c>
      <c r="AS74" s="312">
        <v>572</v>
      </c>
      <c r="AT74" s="137">
        <v>2.1864691199461792E-3</v>
      </c>
      <c r="AU74" s="302">
        <v>88.484848484848399</v>
      </c>
      <c r="AV74" s="312">
        <v>654</v>
      </c>
      <c r="AW74" s="137">
        <v>2.4098871701144511E-3</v>
      </c>
      <c r="AX74" s="302">
        <v>114.545456</v>
      </c>
      <c r="AY74" s="303">
        <v>0.2</v>
      </c>
      <c r="AZ74" s="311">
        <v>2998</v>
      </c>
      <c r="BA74" s="137">
        <v>4.5107057795110445E-3</v>
      </c>
      <c r="BB74" s="312">
        <v>168.48484848484799</v>
      </c>
      <c r="BC74" s="312">
        <v>3980</v>
      </c>
      <c r="BD74" s="137">
        <v>5.6771984879823122E-3</v>
      </c>
      <c r="BE74" s="302">
        <v>153.333333333333</v>
      </c>
      <c r="BF74" s="312">
        <v>4565</v>
      </c>
      <c r="BG74" s="137">
        <v>6.1472953920196933E-3</v>
      </c>
      <c r="BH74" s="302">
        <v>246.66667200000001</v>
      </c>
      <c r="BI74" s="303">
        <v>0.52268178785857233</v>
      </c>
      <c r="BJ74" s="311">
        <v>2769</v>
      </c>
      <c r="BK74" s="137">
        <v>5.4813773717498245E-3</v>
      </c>
      <c r="BL74" s="312">
        <v>172.12121212121201</v>
      </c>
      <c r="BM74" s="312">
        <v>3873</v>
      </c>
      <c r="BN74" s="137">
        <v>7.4082717093157148E-3</v>
      </c>
      <c r="BO74" s="302">
        <v>181.21212121212099</v>
      </c>
      <c r="BP74" s="312">
        <v>3961</v>
      </c>
      <c r="BQ74" s="137">
        <v>7.2920540359429596E-3</v>
      </c>
      <c r="BR74" s="302">
        <v>210.30302399999999</v>
      </c>
      <c r="BS74" s="303">
        <v>0.43048031780426149</v>
      </c>
      <c r="BT74" s="311">
        <v>385</v>
      </c>
      <c r="BU74" s="137">
        <v>9.2481605768930501E-4</v>
      </c>
      <c r="BV74" s="312">
        <v>80.606060606060595</v>
      </c>
      <c r="BW74" s="312">
        <v>507</v>
      </c>
      <c r="BX74" s="137">
        <v>1.1238993766459473E-3</v>
      </c>
      <c r="BY74" s="302">
        <v>86.060606060606005</v>
      </c>
      <c r="BZ74" s="312">
        <v>766</v>
      </c>
      <c r="CA74" s="137">
        <v>1.658374792703151E-3</v>
      </c>
      <c r="CB74" s="302">
        <v>82.424239999999998</v>
      </c>
      <c r="CC74" s="303">
        <v>0.98961038961038961</v>
      </c>
      <c r="CD74" s="311">
        <v>9031</v>
      </c>
      <c r="CE74" s="137">
        <v>2.3818861658331868E-3</v>
      </c>
      <c r="CF74" s="312">
        <v>311.47000000000003</v>
      </c>
      <c r="CG74" s="312">
        <v>12325</v>
      </c>
      <c r="CH74" s="137">
        <v>3.0454830852757503E-3</v>
      </c>
      <c r="CI74" s="302">
        <v>375.89</v>
      </c>
      <c r="CJ74" s="312">
        <v>13697</v>
      </c>
      <c r="CK74" s="137">
        <v>3.2632393243090959E-3</v>
      </c>
      <c r="CL74" s="302">
        <v>518.66</v>
      </c>
      <c r="CM74" s="313">
        <v>0.51666482117152035</v>
      </c>
    </row>
    <row r="75" spans="1:91" ht="14.4" x14ac:dyDescent="0.3">
      <c r="A75" s="99" t="s">
        <v>8</v>
      </c>
      <c r="B75" s="311">
        <v>170379</v>
      </c>
      <c r="C75" s="137">
        <v>0.19127589110300308</v>
      </c>
      <c r="D75" s="312">
        <v>2550.9090909090901</v>
      </c>
      <c r="E75" s="312">
        <v>201491</v>
      </c>
      <c r="F75" s="137">
        <v>0.21235419099451544</v>
      </c>
      <c r="G75" s="302">
        <v>3444.84848484848</v>
      </c>
      <c r="H75" s="312">
        <v>142237</v>
      </c>
      <c r="I75" s="137">
        <v>0.14447330224545743</v>
      </c>
      <c r="J75" s="302">
        <v>2742.4243200000001</v>
      </c>
      <c r="K75" s="313">
        <v>-0.16517293797944582</v>
      </c>
      <c r="L75" s="312">
        <v>165064</v>
      </c>
      <c r="M75" s="137">
        <v>0.21136227148112627</v>
      </c>
      <c r="N75" s="312">
        <v>2443.6363636363599</v>
      </c>
      <c r="O75" s="312">
        <v>97625</v>
      </c>
      <c r="P75" s="137">
        <v>0.11381786809368916</v>
      </c>
      <c r="Q75" s="302">
        <v>2298.1818181818098</v>
      </c>
      <c r="R75" s="312">
        <v>95165</v>
      </c>
      <c r="S75" s="137">
        <v>0.10721113603359916</v>
      </c>
      <c r="T75" s="302">
        <v>2761.21216</v>
      </c>
      <c r="U75" s="313">
        <v>-0.4234660495323026</v>
      </c>
      <c r="V75" s="312">
        <v>21875</v>
      </c>
      <c r="W75" s="137">
        <v>0.14911790369198888</v>
      </c>
      <c r="X75" s="312">
        <v>1237.57575757575</v>
      </c>
      <c r="Y75" s="312">
        <v>20287</v>
      </c>
      <c r="Z75" s="137">
        <v>0.134004888037519</v>
      </c>
      <c r="AA75" s="302">
        <v>1033.3333333333301</v>
      </c>
      <c r="AB75" s="312">
        <v>24319</v>
      </c>
      <c r="AC75" s="137">
        <v>0.16138322793000245</v>
      </c>
      <c r="AD75" s="302">
        <v>1226.6666299999999</v>
      </c>
      <c r="AE75" s="313">
        <v>0.11172571428571429</v>
      </c>
      <c r="AF75" s="312">
        <v>15729</v>
      </c>
      <c r="AG75" s="137">
        <v>0.10863019185877867</v>
      </c>
      <c r="AH75" s="312">
        <v>1040.6060606060601</v>
      </c>
      <c r="AI75" s="312">
        <v>10254</v>
      </c>
      <c r="AJ75" s="137">
        <v>6.7260514784981504E-2</v>
      </c>
      <c r="AK75" s="302">
        <v>740</v>
      </c>
      <c r="AL75" s="312">
        <v>31429</v>
      </c>
      <c r="AM75" s="137">
        <v>0.20220287841063353</v>
      </c>
      <c r="AN75" s="302">
        <v>1461.21216</v>
      </c>
      <c r="AO75" s="313">
        <v>0.99815627185453626</v>
      </c>
      <c r="AP75" s="312">
        <v>46456</v>
      </c>
      <c r="AQ75" s="137">
        <v>0.19178070881581935</v>
      </c>
      <c r="AR75" s="312">
        <v>1576.9696969696899</v>
      </c>
      <c r="AS75" s="312">
        <v>50949</v>
      </c>
      <c r="AT75" s="137">
        <v>0.19475247411212918</v>
      </c>
      <c r="AU75" s="302">
        <v>1541.8181818181799</v>
      </c>
      <c r="AV75" s="312">
        <v>78735</v>
      </c>
      <c r="AW75" s="137">
        <v>0.29012609531951272</v>
      </c>
      <c r="AX75" s="302">
        <v>1889.0909999999999</v>
      </c>
      <c r="AY75" s="303">
        <v>0.69482951610125709</v>
      </c>
      <c r="AZ75" s="311">
        <v>78984</v>
      </c>
      <c r="BA75" s="137">
        <v>0.11883708648729163</v>
      </c>
      <c r="BB75" s="312">
        <v>2632.1212121212102</v>
      </c>
      <c r="BC75" s="312">
        <v>80481</v>
      </c>
      <c r="BD75" s="137">
        <v>0.11480065615861922</v>
      </c>
      <c r="BE75" s="302">
        <v>1783.6363636363601</v>
      </c>
      <c r="BF75" s="312">
        <v>65384</v>
      </c>
      <c r="BG75" s="137">
        <v>8.804704532569893E-2</v>
      </c>
      <c r="BH75" s="302">
        <v>2387.2727100000002</v>
      </c>
      <c r="BI75" s="303">
        <v>-0.17218677200445659</v>
      </c>
      <c r="BJ75" s="311">
        <v>61589</v>
      </c>
      <c r="BK75" s="137">
        <v>0.12191858105767422</v>
      </c>
      <c r="BL75" s="312">
        <v>2072.1212121212102</v>
      </c>
      <c r="BM75" s="312">
        <v>52446</v>
      </c>
      <c r="BN75" s="137">
        <v>0.10031867236425819</v>
      </c>
      <c r="BO75" s="302">
        <v>2120</v>
      </c>
      <c r="BP75" s="312">
        <v>49786</v>
      </c>
      <c r="BQ75" s="137">
        <v>9.1654178801680433E-2</v>
      </c>
      <c r="BR75" s="302">
        <v>1813.3333700000001</v>
      </c>
      <c r="BS75" s="303">
        <v>-0.19164136452938024</v>
      </c>
      <c r="BT75" s="311">
        <v>62312</v>
      </c>
      <c r="BU75" s="137">
        <v>0.14968087840710642</v>
      </c>
      <c r="BV75" s="312">
        <v>1878.7878787878701</v>
      </c>
      <c r="BW75" s="312">
        <v>40340</v>
      </c>
      <c r="BX75" s="137">
        <v>8.9424262039245597E-2</v>
      </c>
      <c r="BY75" s="302">
        <v>1826.6666666666599</v>
      </c>
      <c r="BZ75" s="312">
        <v>74949</v>
      </c>
      <c r="CA75" s="137">
        <v>0.16226309704740008</v>
      </c>
      <c r="CB75" s="302">
        <v>2230.3029999999999</v>
      </c>
      <c r="CC75" s="303">
        <v>0.20280202850173321</v>
      </c>
      <c r="CD75" s="311">
        <v>622388</v>
      </c>
      <c r="CE75" s="137">
        <v>0.16415207252580949</v>
      </c>
      <c r="CF75" s="312">
        <v>5684.52</v>
      </c>
      <c r="CG75" s="312">
        <v>553873</v>
      </c>
      <c r="CH75" s="137">
        <v>0.13686092112705361</v>
      </c>
      <c r="CI75" s="302">
        <v>5669.13</v>
      </c>
      <c r="CJ75" s="312">
        <v>562004</v>
      </c>
      <c r="CK75" s="137">
        <v>0.13389454283558511</v>
      </c>
      <c r="CL75" s="302">
        <v>6025.38</v>
      </c>
      <c r="CM75" s="313">
        <v>-9.7019865421569831E-2</v>
      </c>
    </row>
    <row r="76" spans="1:91" ht="14.4" x14ac:dyDescent="0.3">
      <c r="A76" s="99" t="s">
        <v>365</v>
      </c>
      <c r="B76" s="311">
        <v>32432</v>
      </c>
      <c r="C76" s="137">
        <v>3.6409767050238566E-2</v>
      </c>
      <c r="D76" s="312">
        <v>1267.87878787878</v>
      </c>
      <c r="E76" s="312">
        <v>39414</v>
      </c>
      <c r="F76" s="137">
        <v>4.1538967417193977E-2</v>
      </c>
      <c r="G76" s="302">
        <v>1557.57575757575</v>
      </c>
      <c r="H76" s="312">
        <v>40384</v>
      </c>
      <c r="I76" s="137">
        <v>4.1018932049189404E-2</v>
      </c>
      <c r="J76" s="302">
        <v>1455.15149</v>
      </c>
      <c r="K76" s="313">
        <v>0.24518993586581153</v>
      </c>
      <c r="L76" s="312">
        <v>28979</v>
      </c>
      <c r="M76" s="137">
        <v>3.710722668329592E-2</v>
      </c>
      <c r="N76" s="312">
        <v>1231.5151515151499</v>
      </c>
      <c r="O76" s="312">
        <v>29665</v>
      </c>
      <c r="P76" s="137">
        <v>3.4585475615869797E-2</v>
      </c>
      <c r="Q76" s="302">
        <v>1210.30303030303</v>
      </c>
      <c r="R76" s="312">
        <v>31032</v>
      </c>
      <c r="S76" s="137">
        <v>3.4960079581722793E-2</v>
      </c>
      <c r="T76" s="302">
        <v>1213.9394500000001</v>
      </c>
      <c r="U76" s="313">
        <v>7.0844404568825695E-2</v>
      </c>
      <c r="V76" s="312">
        <v>4237</v>
      </c>
      <c r="W76" s="137">
        <v>2.8882859791678029E-2</v>
      </c>
      <c r="X76" s="312">
        <v>449.69696969696901</v>
      </c>
      <c r="Y76" s="312">
        <v>6435</v>
      </c>
      <c r="Z76" s="137">
        <v>4.2506110046898742E-2</v>
      </c>
      <c r="AA76" s="302">
        <v>378.18181818181802</v>
      </c>
      <c r="AB76" s="312">
        <v>6143</v>
      </c>
      <c r="AC76" s="137">
        <v>4.0765540078704102E-2</v>
      </c>
      <c r="AD76" s="302">
        <v>514.54549999999995</v>
      </c>
      <c r="AE76" s="313">
        <v>0.44984658956809065</v>
      </c>
      <c r="AF76" s="312">
        <v>5055</v>
      </c>
      <c r="AG76" s="137">
        <v>3.4911667610536351E-2</v>
      </c>
      <c r="AH76" s="312">
        <v>387.87878787878702</v>
      </c>
      <c r="AI76" s="312">
        <v>5110</v>
      </c>
      <c r="AJ76" s="137">
        <v>3.3518746884265212E-2</v>
      </c>
      <c r="AK76" s="302">
        <v>537.57575757575705</v>
      </c>
      <c r="AL76" s="312">
        <v>5061</v>
      </c>
      <c r="AM76" s="137">
        <v>3.2560653143154927E-2</v>
      </c>
      <c r="AN76" s="302">
        <v>392.72726399999999</v>
      </c>
      <c r="AO76" s="313">
        <v>1.1869436201780415E-3</v>
      </c>
      <c r="AP76" s="312">
        <v>7791</v>
      </c>
      <c r="AQ76" s="137">
        <v>3.2162982228001735E-2</v>
      </c>
      <c r="AR76" s="312">
        <v>628.48484848484804</v>
      </c>
      <c r="AS76" s="312">
        <v>10313</v>
      </c>
      <c r="AT76" s="137">
        <v>3.9421426632875782E-2</v>
      </c>
      <c r="AU76" s="302">
        <v>698.18181818181802</v>
      </c>
      <c r="AV76" s="312">
        <v>11064</v>
      </c>
      <c r="AW76" s="137">
        <v>4.0769100382486677E-2</v>
      </c>
      <c r="AX76" s="302">
        <v>764.24243200000001</v>
      </c>
      <c r="AY76" s="303">
        <v>0.42010011551790527</v>
      </c>
      <c r="AZ76" s="311">
        <v>33509</v>
      </c>
      <c r="BA76" s="137">
        <v>5.0416691115955835E-2</v>
      </c>
      <c r="BB76" s="312">
        <v>1258.1818181818101</v>
      </c>
      <c r="BC76" s="312">
        <v>52251</v>
      </c>
      <c r="BD76" s="137">
        <v>7.4532486983810001E-2</v>
      </c>
      <c r="BE76" s="302">
        <v>1771.5151515151499</v>
      </c>
      <c r="BF76" s="312">
        <v>81198</v>
      </c>
      <c r="BG76" s="137">
        <v>0.10934240771987186</v>
      </c>
      <c r="BH76" s="302">
        <v>2095.7575700000002</v>
      </c>
      <c r="BI76" s="303">
        <v>1.4231698946551672</v>
      </c>
      <c r="BJ76" s="311">
        <v>17786</v>
      </c>
      <c r="BK76" s="137">
        <v>3.5208298278780199E-2</v>
      </c>
      <c r="BL76" s="312">
        <v>942.42424242424204</v>
      </c>
      <c r="BM76" s="312">
        <v>23559</v>
      </c>
      <c r="BN76" s="137">
        <v>4.5063638832886374E-2</v>
      </c>
      <c r="BO76" s="302">
        <v>1032.12121212121</v>
      </c>
      <c r="BP76" s="312">
        <v>22564</v>
      </c>
      <c r="BQ76" s="137">
        <v>4.1539486813182765E-2</v>
      </c>
      <c r="BR76" s="302">
        <v>927.87879999999996</v>
      </c>
      <c r="BS76" s="303">
        <v>0.2686382548071517</v>
      </c>
      <c r="BT76" s="311">
        <v>11749</v>
      </c>
      <c r="BU76" s="137">
        <v>2.8222503537121156E-2</v>
      </c>
      <c r="BV76" s="312">
        <v>698.18181818181802</v>
      </c>
      <c r="BW76" s="312">
        <v>15833</v>
      </c>
      <c r="BX76" s="137">
        <v>3.5098025306578469E-2</v>
      </c>
      <c r="BY76" s="302">
        <v>976.36363636363603</v>
      </c>
      <c r="BZ76" s="312">
        <v>15712</v>
      </c>
      <c r="CA76" s="137">
        <v>3.4016168071738781E-2</v>
      </c>
      <c r="CB76" s="302">
        <v>901.81820000000005</v>
      </c>
      <c r="CC76" s="303">
        <v>0.33730530257894287</v>
      </c>
      <c r="CD76" s="311">
        <v>141538</v>
      </c>
      <c r="CE76" s="137">
        <v>3.7330019282438003E-2</v>
      </c>
      <c r="CF76" s="312">
        <v>2612.1799999999998</v>
      </c>
      <c r="CG76" s="312">
        <v>182580</v>
      </c>
      <c r="CH76" s="137">
        <v>4.511515632532629E-2</v>
      </c>
      <c r="CI76" s="302">
        <v>3156.08</v>
      </c>
      <c r="CJ76" s="312">
        <v>213158</v>
      </c>
      <c r="CK76" s="137">
        <v>5.0783789727026234E-2</v>
      </c>
      <c r="CL76" s="302">
        <v>3263.44</v>
      </c>
      <c r="CM76" s="313">
        <v>0.50601251960604221</v>
      </c>
    </row>
    <row r="77" spans="1:91" ht="14.4" x14ac:dyDescent="0.3">
      <c r="A77" s="99" t="s">
        <v>10</v>
      </c>
      <c r="B77" s="311">
        <v>11732</v>
      </c>
      <c r="C77" s="137">
        <v>1.3170923379174852E-2</v>
      </c>
      <c r="D77" s="312">
        <v>752.72727272727195</v>
      </c>
      <c r="E77" s="312">
        <v>13517</v>
      </c>
      <c r="F77" s="137">
        <v>1.4245755888217663E-2</v>
      </c>
      <c r="G77" s="302">
        <v>936.969696969697</v>
      </c>
      <c r="H77" s="312">
        <v>9242</v>
      </c>
      <c r="I77" s="137">
        <v>9.3873061112967632E-3</v>
      </c>
      <c r="J77" s="302">
        <v>572.72730000000001</v>
      </c>
      <c r="K77" s="313">
        <v>-0.2122400272758268</v>
      </c>
      <c r="L77" s="312">
        <v>11278</v>
      </c>
      <c r="M77" s="137">
        <v>1.444133001601889E-2</v>
      </c>
      <c r="N77" s="312">
        <v>781.21212121212102</v>
      </c>
      <c r="O77" s="312">
        <v>8491</v>
      </c>
      <c r="P77" s="137">
        <v>9.8993855875392014E-3</v>
      </c>
      <c r="Q77" s="302">
        <v>631.51515151515105</v>
      </c>
      <c r="R77" s="312">
        <v>8713</v>
      </c>
      <c r="S77" s="137">
        <v>9.8159053040587363E-3</v>
      </c>
      <c r="T77" s="302">
        <v>735.75756799999999</v>
      </c>
      <c r="U77" s="313">
        <v>-0.22743394218833127</v>
      </c>
      <c r="V77" s="312">
        <v>1586</v>
      </c>
      <c r="W77" s="137">
        <v>1.0811474068822598E-2</v>
      </c>
      <c r="X77" s="312">
        <v>247.272727272727</v>
      </c>
      <c r="Y77" s="312">
        <v>1783</v>
      </c>
      <c r="Z77" s="137">
        <v>1.1777528238324857E-2</v>
      </c>
      <c r="AA77" s="302">
        <v>306.666666666666</v>
      </c>
      <c r="AB77" s="312">
        <v>1090</v>
      </c>
      <c r="AC77" s="137">
        <v>7.2333450571036096E-3</v>
      </c>
      <c r="AD77" s="302">
        <v>220.606064</v>
      </c>
      <c r="AE77" s="313">
        <v>-0.31273644388398486</v>
      </c>
      <c r="AF77" s="312">
        <v>1793</v>
      </c>
      <c r="AG77" s="137">
        <v>1.2383109797367294E-2</v>
      </c>
      <c r="AH77" s="312">
        <v>243.030303030303</v>
      </c>
      <c r="AI77" s="312">
        <v>1859</v>
      </c>
      <c r="AJ77" s="137">
        <v>1.2194002046545797E-2</v>
      </c>
      <c r="AK77" s="302">
        <v>270.30303030303003</v>
      </c>
      <c r="AL77" s="312">
        <v>1632</v>
      </c>
      <c r="AM77" s="137">
        <v>1.0499700835729864E-2</v>
      </c>
      <c r="AN77" s="302">
        <v>264.84848</v>
      </c>
      <c r="AO77" s="313">
        <v>-8.97936419408812E-2</v>
      </c>
      <c r="AP77" s="312">
        <v>3151</v>
      </c>
      <c r="AQ77" s="137">
        <v>1.3008029392944868E-2</v>
      </c>
      <c r="AR77" s="312">
        <v>372.72727272727201</v>
      </c>
      <c r="AS77" s="312">
        <v>4246</v>
      </c>
      <c r="AT77" s="137">
        <v>1.6230328467292793E-2</v>
      </c>
      <c r="AU77" s="302">
        <v>433.33333333333297</v>
      </c>
      <c r="AV77" s="312">
        <v>4123</v>
      </c>
      <c r="AW77" s="137">
        <v>1.5192606731470768E-2</v>
      </c>
      <c r="AX77" s="302">
        <v>458.78787199999999</v>
      </c>
      <c r="AY77" s="303">
        <v>0.30847350047603933</v>
      </c>
      <c r="AZ77" s="311">
        <v>9940</v>
      </c>
      <c r="BA77" s="137">
        <v>1.4955442110853829E-2</v>
      </c>
      <c r="BB77" s="312">
        <v>762.42424242424204</v>
      </c>
      <c r="BC77" s="312">
        <v>8267</v>
      </c>
      <c r="BD77" s="137">
        <v>1.1792311532700949E-2</v>
      </c>
      <c r="BE77" s="302">
        <v>654.54545454545405</v>
      </c>
      <c r="BF77" s="312">
        <v>8892</v>
      </c>
      <c r="BG77" s="137">
        <v>1.1974096522637263E-2</v>
      </c>
      <c r="BH77" s="302">
        <v>644.84849999999994</v>
      </c>
      <c r="BI77" s="303">
        <v>-0.10543259557344065</v>
      </c>
      <c r="BJ77" s="311">
        <v>5757</v>
      </c>
      <c r="BK77" s="137">
        <v>1.1396276464125582E-2</v>
      </c>
      <c r="BL77" s="312">
        <v>603.030303030303</v>
      </c>
      <c r="BM77" s="312">
        <v>6207</v>
      </c>
      <c r="BN77" s="137">
        <v>1.1872745287818912E-2</v>
      </c>
      <c r="BO77" s="302">
        <v>567.87878787878697</v>
      </c>
      <c r="BP77" s="312">
        <v>6241</v>
      </c>
      <c r="BQ77" s="137">
        <v>1.1489449441635954E-2</v>
      </c>
      <c r="BR77" s="302">
        <v>542.42425500000002</v>
      </c>
      <c r="BS77" s="303">
        <v>8.407156505124197E-2</v>
      </c>
      <c r="BT77" s="311">
        <v>4096</v>
      </c>
      <c r="BU77" s="137">
        <v>9.8390820059620614E-3</v>
      </c>
      <c r="BV77" s="312">
        <v>426.06060606060601</v>
      </c>
      <c r="BW77" s="312">
        <v>5233</v>
      </c>
      <c r="BX77" s="137">
        <v>1.1600326307669117E-2</v>
      </c>
      <c r="BY77" s="302">
        <v>718.18181818181802</v>
      </c>
      <c r="BZ77" s="312">
        <v>5550</v>
      </c>
      <c r="CA77" s="137">
        <v>1.2015639816582883E-2</v>
      </c>
      <c r="CB77" s="302">
        <v>561.81820000000005</v>
      </c>
      <c r="CC77" s="303">
        <v>0.35498046875</v>
      </c>
      <c r="CD77" s="311">
        <v>49333</v>
      </c>
      <c r="CE77" s="137">
        <v>1.3011359785079018E-2</v>
      </c>
      <c r="CF77" s="312">
        <v>1599.88</v>
      </c>
      <c r="CG77" s="312">
        <v>49603</v>
      </c>
      <c r="CH77" s="137">
        <v>1.2256803040887063E-2</v>
      </c>
      <c r="CI77" s="302">
        <v>1700.88</v>
      </c>
      <c r="CJ77" s="312">
        <v>45483</v>
      </c>
      <c r="CK77" s="137">
        <v>1.0836089230309601E-2</v>
      </c>
      <c r="CL77" s="302">
        <v>1489.45</v>
      </c>
      <c r="CM77" s="313">
        <v>-7.8041067845053005E-2</v>
      </c>
    </row>
    <row r="78" spans="1:91" ht="14.4" x14ac:dyDescent="0.3">
      <c r="A78" s="99" t="s">
        <v>366</v>
      </c>
      <c r="B78" s="311">
        <v>20700</v>
      </c>
      <c r="C78" s="137">
        <v>2.323884367106371E-2</v>
      </c>
      <c r="D78" s="312">
        <v>1027.27272727272</v>
      </c>
      <c r="E78" s="312">
        <v>25897</v>
      </c>
      <c r="F78" s="137">
        <v>2.7293211528976312E-2</v>
      </c>
      <c r="G78" s="302">
        <v>1198.7878787878701</v>
      </c>
      <c r="H78" s="312">
        <v>31142</v>
      </c>
      <c r="I78" s="137">
        <v>3.1631625937892642E-2</v>
      </c>
      <c r="J78" s="302">
        <v>1234.5454099999999</v>
      </c>
      <c r="K78" s="313">
        <v>0.50444444444444447</v>
      </c>
      <c r="L78" s="312">
        <v>17701</v>
      </c>
      <c r="M78" s="137">
        <v>2.2665896667277034E-2</v>
      </c>
      <c r="N78" s="312">
        <v>736.969696969697</v>
      </c>
      <c r="O78" s="312">
        <v>21174</v>
      </c>
      <c r="P78" s="137">
        <v>2.4686090028330592E-2</v>
      </c>
      <c r="Q78" s="302">
        <v>949.69696969696895</v>
      </c>
      <c r="R78" s="312">
        <v>22319</v>
      </c>
      <c r="S78" s="137">
        <v>2.5144174277664057E-2</v>
      </c>
      <c r="T78" s="302">
        <v>1096.36365</v>
      </c>
      <c r="U78" s="313">
        <v>0.26088921529857068</v>
      </c>
      <c r="V78" s="312">
        <v>2651</v>
      </c>
      <c r="W78" s="137">
        <v>1.8071385722855431E-2</v>
      </c>
      <c r="X78" s="312">
        <v>317.575757575757</v>
      </c>
      <c r="Y78" s="312">
        <v>4652</v>
      </c>
      <c r="Z78" s="137">
        <v>3.0728581808573883E-2</v>
      </c>
      <c r="AA78" s="302">
        <v>273.93939393939303</v>
      </c>
      <c r="AB78" s="312">
        <v>5053</v>
      </c>
      <c r="AC78" s="137">
        <v>3.3532195021600493E-2</v>
      </c>
      <c r="AD78" s="302">
        <v>452.72726399999999</v>
      </c>
      <c r="AE78" s="313">
        <v>0.90607317993210112</v>
      </c>
      <c r="AF78" s="312">
        <v>3262</v>
      </c>
      <c r="AG78" s="137">
        <v>2.2528557813169054E-2</v>
      </c>
      <c r="AH78" s="312">
        <v>301.21212121212102</v>
      </c>
      <c r="AI78" s="312">
        <v>3251</v>
      </c>
      <c r="AJ78" s="137">
        <v>2.1324744837719414E-2</v>
      </c>
      <c r="AK78" s="302">
        <v>435.15151515151501</v>
      </c>
      <c r="AL78" s="312">
        <v>3429</v>
      </c>
      <c r="AM78" s="137">
        <v>2.2060952307425063E-2</v>
      </c>
      <c r="AN78" s="302">
        <v>335.75756799999999</v>
      </c>
      <c r="AO78" s="313">
        <v>5.1195585530349481E-2</v>
      </c>
      <c r="AP78" s="312">
        <v>4640</v>
      </c>
      <c r="AQ78" s="137">
        <v>1.9154952835056867E-2</v>
      </c>
      <c r="AR78" s="312">
        <v>501.21212121212102</v>
      </c>
      <c r="AS78" s="312">
        <v>6067</v>
      </c>
      <c r="AT78" s="137">
        <v>2.3191098165582989E-2</v>
      </c>
      <c r="AU78" s="302">
        <v>502.42424242424198</v>
      </c>
      <c r="AV78" s="312">
        <v>6941</v>
      </c>
      <c r="AW78" s="137">
        <v>2.557649365101591E-2</v>
      </c>
      <c r="AX78" s="302">
        <v>553.93939999999998</v>
      </c>
      <c r="AY78" s="303">
        <v>0.49590517241379312</v>
      </c>
      <c r="AZ78" s="311">
        <v>23569</v>
      </c>
      <c r="BA78" s="137">
        <v>3.5461249005102002E-2</v>
      </c>
      <c r="BB78" s="312">
        <v>1024.2424242424199</v>
      </c>
      <c r="BC78" s="312">
        <v>43984</v>
      </c>
      <c r="BD78" s="137">
        <v>6.2740175451109048E-2</v>
      </c>
      <c r="BE78" s="302">
        <v>1628.4848484848401</v>
      </c>
      <c r="BF78" s="312">
        <v>72306</v>
      </c>
      <c r="BG78" s="137">
        <v>9.7368311197234589E-2</v>
      </c>
      <c r="BH78" s="302">
        <v>1993.3333700000001</v>
      </c>
      <c r="BI78" s="303">
        <v>2.0678433535576395</v>
      </c>
      <c r="BJ78" s="311">
        <v>12029</v>
      </c>
      <c r="BK78" s="137">
        <v>2.3812021814654617E-2</v>
      </c>
      <c r="BL78" s="312">
        <v>748.48484848484804</v>
      </c>
      <c r="BM78" s="312">
        <v>17352</v>
      </c>
      <c r="BN78" s="137">
        <v>3.3190893545067462E-2</v>
      </c>
      <c r="BO78" s="302">
        <v>862.42424242424204</v>
      </c>
      <c r="BP78" s="312">
        <v>16323</v>
      </c>
      <c r="BQ78" s="137">
        <v>3.0050037371546812E-2</v>
      </c>
      <c r="BR78" s="302">
        <v>780.60609999999997</v>
      </c>
      <c r="BS78" s="303">
        <v>0.3569706542522238</v>
      </c>
      <c r="BT78" s="311">
        <v>7653</v>
      </c>
      <c r="BU78" s="137">
        <v>1.8383421531159096E-2</v>
      </c>
      <c r="BV78" s="312">
        <v>529.09090909090901</v>
      </c>
      <c r="BW78" s="312">
        <v>10600</v>
      </c>
      <c r="BX78" s="137">
        <v>2.3497698998909352E-2</v>
      </c>
      <c r="BY78" s="302">
        <v>729.09090909090901</v>
      </c>
      <c r="BZ78" s="312">
        <v>10162</v>
      </c>
      <c r="CA78" s="137">
        <v>2.2000528255155902E-2</v>
      </c>
      <c r="CB78" s="302">
        <v>612.12120000000004</v>
      </c>
      <c r="CC78" s="303">
        <v>0.32784528942898211</v>
      </c>
      <c r="CD78" s="311">
        <v>92205</v>
      </c>
      <c r="CE78" s="137">
        <v>2.4318659497358983E-2</v>
      </c>
      <c r="CF78" s="312">
        <v>1981.52</v>
      </c>
      <c r="CG78" s="312">
        <v>132977</v>
      </c>
      <c r="CH78" s="137">
        <v>3.2858353284439222E-2</v>
      </c>
      <c r="CI78" s="302">
        <v>2603.15</v>
      </c>
      <c r="CJ78" s="312">
        <v>167675</v>
      </c>
      <c r="CK78" s="137">
        <v>3.9947700496716629E-2</v>
      </c>
      <c r="CL78" s="302">
        <v>2881.19</v>
      </c>
      <c r="CM78" s="313">
        <v>0.81850225042025926</v>
      </c>
    </row>
    <row r="79" spans="1:91" ht="14.4" x14ac:dyDescent="0.3">
      <c r="A79" s="432"/>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2"/>
      <c r="AZ79" s="432"/>
      <c r="BA79" s="432"/>
      <c r="BB79" s="432"/>
      <c r="BC79" s="432"/>
      <c r="BD79" s="432"/>
      <c r="BE79" s="432"/>
      <c r="BF79" s="432"/>
      <c r="BG79" s="432"/>
      <c r="BH79" s="432"/>
      <c r="BI79" s="432"/>
      <c r="BJ79" s="432"/>
      <c r="BK79" s="432"/>
      <c r="BL79" s="432"/>
      <c r="BM79" s="432"/>
      <c r="BN79" s="432"/>
      <c r="BO79" s="432"/>
      <c r="BP79" s="432"/>
      <c r="BQ79" s="432"/>
      <c r="BR79" s="432"/>
      <c r="BS79" s="432"/>
      <c r="BT79" s="432"/>
      <c r="BU79" s="432"/>
      <c r="BV79" s="432"/>
      <c r="BW79" s="432"/>
      <c r="BX79" s="432"/>
      <c r="BY79" s="432"/>
      <c r="BZ79" s="432"/>
      <c r="CA79" s="432"/>
      <c r="CB79" s="432"/>
      <c r="CC79" s="432"/>
      <c r="CD79" s="432"/>
      <c r="CE79" s="432"/>
      <c r="CF79" s="432"/>
      <c r="CG79" s="432"/>
      <c r="CH79" s="432"/>
      <c r="CI79" s="432"/>
      <c r="CJ79" s="432"/>
      <c r="CK79" s="432"/>
      <c r="CL79" s="432"/>
      <c r="CM79" s="432"/>
    </row>
    <row r="80" spans="1:91" ht="14.4" x14ac:dyDescent="0.3">
      <c r="A80" s="472" t="s">
        <v>367</v>
      </c>
      <c r="B80" s="472"/>
      <c r="C80" s="472"/>
      <c r="D80" s="472"/>
      <c r="E80" s="472"/>
      <c r="F80" s="472"/>
      <c r="G80" s="472"/>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2"/>
      <c r="BU80" s="472"/>
      <c r="BV80" s="472"/>
      <c r="BW80" s="472"/>
      <c r="BX80" s="472"/>
      <c r="BY80" s="472"/>
      <c r="BZ80" s="472"/>
      <c r="CA80" s="472"/>
      <c r="CB80" s="472"/>
      <c r="CC80" s="472"/>
      <c r="CD80" s="472"/>
      <c r="CE80" s="472"/>
      <c r="CF80" s="472"/>
      <c r="CG80" s="472"/>
      <c r="CH80" s="472"/>
      <c r="CI80" s="472"/>
      <c r="CJ80" s="472"/>
      <c r="CK80" s="472"/>
      <c r="CL80" s="472"/>
      <c r="CM80" s="472"/>
    </row>
    <row r="81" spans="1:91" ht="18" customHeight="1" x14ac:dyDescent="0.3">
      <c r="B81" s="473" t="s">
        <v>332</v>
      </c>
      <c r="C81" s="474"/>
      <c r="D81" s="292" t="s">
        <v>333</v>
      </c>
      <c r="E81" s="474" t="s">
        <v>332</v>
      </c>
      <c r="F81" s="474"/>
      <c r="G81" s="292" t="s">
        <v>333</v>
      </c>
      <c r="H81" s="474" t="s">
        <v>332</v>
      </c>
      <c r="I81" s="474"/>
      <c r="J81" s="292" t="s">
        <v>333</v>
      </c>
      <c r="K81" s="310" t="s">
        <v>0</v>
      </c>
      <c r="L81" s="473" t="s">
        <v>332</v>
      </c>
      <c r="M81" s="474"/>
      <c r="N81" s="292" t="s">
        <v>333</v>
      </c>
      <c r="O81" s="474" t="s">
        <v>332</v>
      </c>
      <c r="P81" s="474"/>
      <c r="Q81" s="292" t="s">
        <v>333</v>
      </c>
      <c r="R81" s="474" t="s">
        <v>332</v>
      </c>
      <c r="S81" s="474"/>
      <c r="T81" s="292" t="s">
        <v>333</v>
      </c>
      <c r="U81" s="310" t="s">
        <v>0</v>
      </c>
      <c r="V81" s="473" t="s">
        <v>332</v>
      </c>
      <c r="W81" s="474"/>
      <c r="X81" s="292" t="s">
        <v>333</v>
      </c>
      <c r="Y81" s="474" t="s">
        <v>332</v>
      </c>
      <c r="Z81" s="474"/>
      <c r="AA81" s="292" t="s">
        <v>333</v>
      </c>
      <c r="AB81" s="474" t="s">
        <v>332</v>
      </c>
      <c r="AC81" s="474"/>
      <c r="AD81" s="292" t="s">
        <v>333</v>
      </c>
      <c r="AE81" s="310" t="s">
        <v>0</v>
      </c>
      <c r="AF81" s="473" t="s">
        <v>332</v>
      </c>
      <c r="AG81" s="474"/>
      <c r="AH81" s="292" t="s">
        <v>333</v>
      </c>
      <c r="AI81" s="474" t="s">
        <v>332</v>
      </c>
      <c r="AJ81" s="474"/>
      <c r="AK81" s="292" t="s">
        <v>333</v>
      </c>
      <c r="AL81" s="474" t="s">
        <v>332</v>
      </c>
      <c r="AM81" s="474"/>
      <c r="AN81" s="292" t="s">
        <v>333</v>
      </c>
      <c r="AO81" s="310" t="s">
        <v>0</v>
      </c>
      <c r="AP81" s="473" t="s">
        <v>332</v>
      </c>
      <c r="AQ81" s="474"/>
      <c r="AR81" s="292" t="s">
        <v>333</v>
      </c>
      <c r="AS81" s="474" t="s">
        <v>332</v>
      </c>
      <c r="AT81" s="474"/>
      <c r="AU81" s="292" t="s">
        <v>333</v>
      </c>
      <c r="AV81" s="474" t="s">
        <v>332</v>
      </c>
      <c r="AW81" s="474"/>
      <c r="AX81" s="292" t="s">
        <v>333</v>
      </c>
      <c r="AY81" s="290" t="s">
        <v>0</v>
      </c>
      <c r="AZ81" s="473" t="s">
        <v>332</v>
      </c>
      <c r="BA81" s="474"/>
      <c r="BB81" s="292" t="s">
        <v>333</v>
      </c>
      <c r="BC81" s="474" t="s">
        <v>332</v>
      </c>
      <c r="BD81" s="474"/>
      <c r="BE81" s="292" t="s">
        <v>333</v>
      </c>
      <c r="BF81" s="474" t="s">
        <v>332</v>
      </c>
      <c r="BG81" s="474"/>
      <c r="BH81" s="292" t="s">
        <v>333</v>
      </c>
      <c r="BI81" s="290" t="s">
        <v>0</v>
      </c>
      <c r="BJ81" s="473" t="s">
        <v>332</v>
      </c>
      <c r="BK81" s="474"/>
      <c r="BL81" s="292" t="s">
        <v>333</v>
      </c>
      <c r="BM81" s="474" t="s">
        <v>332</v>
      </c>
      <c r="BN81" s="474"/>
      <c r="BO81" s="292" t="s">
        <v>333</v>
      </c>
      <c r="BP81" s="474" t="s">
        <v>332</v>
      </c>
      <c r="BQ81" s="474"/>
      <c r="BR81" s="292" t="s">
        <v>333</v>
      </c>
      <c r="BS81" s="290" t="s">
        <v>0</v>
      </c>
      <c r="BT81" s="473" t="s">
        <v>332</v>
      </c>
      <c r="BU81" s="474"/>
      <c r="BV81" s="292" t="s">
        <v>333</v>
      </c>
      <c r="BW81" s="474" t="s">
        <v>332</v>
      </c>
      <c r="BX81" s="474"/>
      <c r="BY81" s="292" t="s">
        <v>333</v>
      </c>
      <c r="BZ81" s="474" t="s">
        <v>332</v>
      </c>
      <c r="CA81" s="474"/>
      <c r="CB81" s="292" t="s">
        <v>333</v>
      </c>
      <c r="CC81" s="290" t="s">
        <v>0</v>
      </c>
      <c r="CD81" s="473" t="s">
        <v>332</v>
      </c>
      <c r="CE81" s="474"/>
      <c r="CF81" s="292" t="s">
        <v>333</v>
      </c>
      <c r="CG81" s="474" t="s">
        <v>332</v>
      </c>
      <c r="CH81" s="474"/>
      <c r="CI81" s="292" t="s">
        <v>333</v>
      </c>
      <c r="CJ81" s="474" t="s">
        <v>332</v>
      </c>
      <c r="CK81" s="474"/>
      <c r="CL81" s="292" t="s">
        <v>333</v>
      </c>
      <c r="CM81" s="310" t="s">
        <v>0</v>
      </c>
    </row>
    <row r="82" spans="1:91" ht="14.4" x14ac:dyDescent="0.3">
      <c r="A82" s="99" t="s">
        <v>18</v>
      </c>
      <c r="B82" s="311">
        <v>890750</v>
      </c>
      <c r="C82" s="137"/>
      <c r="D82" s="312">
        <v>0</v>
      </c>
      <c r="E82" s="312">
        <v>948844</v>
      </c>
      <c r="F82" s="137"/>
      <c r="G82" s="302">
        <v>0</v>
      </c>
      <c r="H82" s="312">
        <v>984521</v>
      </c>
      <c r="I82" s="137"/>
      <c r="J82" s="302">
        <v>0</v>
      </c>
      <c r="K82" s="313">
        <v>0.1052719618299186</v>
      </c>
      <c r="L82" s="312">
        <v>780953</v>
      </c>
      <c r="M82" s="137"/>
      <c r="N82" s="312">
        <v>0</v>
      </c>
      <c r="O82" s="312">
        <v>857730</v>
      </c>
      <c r="P82" s="137"/>
      <c r="Q82" s="302">
        <v>0</v>
      </c>
      <c r="R82" s="312">
        <v>887641</v>
      </c>
      <c r="S82" s="137"/>
      <c r="T82" s="302">
        <v>0</v>
      </c>
      <c r="U82" s="313">
        <v>0.13661257463637377</v>
      </c>
      <c r="V82" s="312">
        <v>146696</v>
      </c>
      <c r="W82" s="137"/>
      <c r="X82" s="312">
        <v>0</v>
      </c>
      <c r="Y82" s="312">
        <v>151390</v>
      </c>
      <c r="Z82" s="137"/>
      <c r="AA82" s="302">
        <v>0</v>
      </c>
      <c r="AB82" s="312">
        <v>150691</v>
      </c>
      <c r="AC82" s="137"/>
      <c r="AD82" s="302">
        <v>0</v>
      </c>
      <c r="AE82" s="313">
        <v>2.7233189725691224E-2</v>
      </c>
      <c r="AF82" s="312">
        <v>144794</v>
      </c>
      <c r="AG82" s="137"/>
      <c r="AH82" s="312">
        <v>0</v>
      </c>
      <c r="AI82" s="312">
        <v>152452</v>
      </c>
      <c r="AJ82" s="137"/>
      <c r="AK82" s="302">
        <v>0</v>
      </c>
      <c r="AL82" s="312">
        <v>155433</v>
      </c>
      <c r="AM82" s="137"/>
      <c r="AN82" s="302">
        <v>0</v>
      </c>
      <c r="AO82" s="313">
        <v>7.347680152492507E-2</v>
      </c>
      <c r="AP82" s="312">
        <v>242235</v>
      </c>
      <c r="AQ82" s="137"/>
      <c r="AR82" s="312">
        <v>0</v>
      </c>
      <c r="AS82" s="312">
        <v>261609</v>
      </c>
      <c r="AT82" s="137"/>
      <c r="AU82" s="302">
        <v>0</v>
      </c>
      <c r="AV82" s="312">
        <v>271382</v>
      </c>
      <c r="AW82" s="137"/>
      <c r="AX82" s="302">
        <v>0</v>
      </c>
      <c r="AY82" s="303">
        <v>0.12032530394038847</v>
      </c>
      <c r="AZ82" s="311">
        <v>664641</v>
      </c>
      <c r="BA82" s="137"/>
      <c r="BB82" s="312">
        <v>0</v>
      </c>
      <c r="BC82" s="312">
        <v>701050</v>
      </c>
      <c r="BD82" s="137"/>
      <c r="BE82" s="302">
        <v>0</v>
      </c>
      <c r="BF82" s="312">
        <v>742603</v>
      </c>
      <c r="BG82" s="137"/>
      <c r="BH82" s="302">
        <v>0</v>
      </c>
      <c r="BI82" s="303">
        <v>0.11729941427026018</v>
      </c>
      <c r="BJ82" s="311">
        <v>505165</v>
      </c>
      <c r="BK82" s="137"/>
      <c r="BL82" s="312">
        <v>0</v>
      </c>
      <c r="BM82" s="312">
        <v>522794</v>
      </c>
      <c r="BN82" s="137"/>
      <c r="BO82" s="302">
        <v>0</v>
      </c>
      <c r="BP82" s="312">
        <v>543194</v>
      </c>
      <c r="BQ82" s="137"/>
      <c r="BR82" s="302">
        <v>0</v>
      </c>
      <c r="BS82" s="303">
        <v>7.5280353943760953E-2</v>
      </c>
      <c r="BT82" s="311">
        <v>416299</v>
      </c>
      <c r="BU82" s="137"/>
      <c r="BV82" s="312">
        <v>0</v>
      </c>
      <c r="BW82" s="312">
        <v>451108</v>
      </c>
      <c r="BX82" s="137"/>
      <c r="BY82" s="302">
        <v>0</v>
      </c>
      <c r="BZ82" s="312">
        <v>461898</v>
      </c>
      <c r="CA82" s="137"/>
      <c r="CB82" s="302">
        <v>0</v>
      </c>
      <c r="CC82" s="303">
        <v>0.10953425302486915</v>
      </c>
      <c r="CD82" s="311">
        <v>3791533</v>
      </c>
      <c r="CE82" s="137"/>
      <c r="CF82" s="312">
        <v>0</v>
      </c>
      <c r="CG82" s="312">
        <v>4046977</v>
      </c>
      <c r="CH82" s="137"/>
      <c r="CI82" s="302">
        <v>0</v>
      </c>
      <c r="CJ82" s="312">
        <v>4197363</v>
      </c>
      <c r="CK82" s="137"/>
      <c r="CL82" s="302">
        <v>0</v>
      </c>
      <c r="CM82" s="313">
        <v>0.10703586122025049</v>
      </c>
    </row>
    <row r="83" spans="1:91" ht="14.4" x14ac:dyDescent="0.3">
      <c r="A83" s="99" t="s">
        <v>368</v>
      </c>
      <c r="B83" s="311">
        <v>462611</v>
      </c>
      <c r="C83" s="137">
        <v>0.51934998596688187</v>
      </c>
      <c r="D83" s="312">
        <v>0</v>
      </c>
      <c r="E83" s="312">
        <v>462930</v>
      </c>
      <c r="F83" s="137">
        <v>0.48788842001424892</v>
      </c>
      <c r="G83" s="302">
        <v>0</v>
      </c>
      <c r="H83" s="312">
        <v>462157</v>
      </c>
      <c r="I83" s="137">
        <v>0.46942320173972929</v>
      </c>
      <c r="J83" s="302">
        <v>0</v>
      </c>
      <c r="K83" s="313">
        <v>-9.8138608896027111E-4</v>
      </c>
      <c r="L83" s="312">
        <v>420766</v>
      </c>
      <c r="M83" s="137">
        <v>0.53878530462140484</v>
      </c>
      <c r="N83" s="312">
        <v>0</v>
      </c>
      <c r="O83" s="312">
        <v>425360</v>
      </c>
      <c r="P83" s="137">
        <v>0.4959136324950742</v>
      </c>
      <c r="Q83" s="302">
        <v>0</v>
      </c>
      <c r="R83" s="312">
        <v>414267</v>
      </c>
      <c r="S83" s="137">
        <v>0.46670557128388618</v>
      </c>
      <c r="T83" s="302">
        <v>0</v>
      </c>
      <c r="U83" s="313">
        <v>-1.544563961917075E-2</v>
      </c>
      <c r="V83" s="312">
        <v>75704</v>
      </c>
      <c r="W83" s="137">
        <v>0.51606042427878063</v>
      </c>
      <c r="X83" s="312">
        <v>0</v>
      </c>
      <c r="Y83" s="312">
        <v>72479</v>
      </c>
      <c r="Z83" s="137">
        <v>0.47875685316071076</v>
      </c>
      <c r="AA83" s="302">
        <v>0</v>
      </c>
      <c r="AB83" s="312">
        <v>68575</v>
      </c>
      <c r="AC83" s="137">
        <v>0.45507030944117433</v>
      </c>
      <c r="AD83" s="302">
        <v>0</v>
      </c>
      <c r="AE83" s="313">
        <v>-9.4169396597273594E-2</v>
      </c>
      <c r="AF83" s="312">
        <v>72350</v>
      </c>
      <c r="AG83" s="137">
        <v>0.49967540091440255</v>
      </c>
      <c r="AH83" s="312">
        <v>0</v>
      </c>
      <c r="AI83" s="312">
        <v>68443</v>
      </c>
      <c r="AJ83" s="137">
        <v>0.44894786555768373</v>
      </c>
      <c r="AK83" s="302">
        <v>0</v>
      </c>
      <c r="AL83" s="312">
        <v>65635</v>
      </c>
      <c r="AM83" s="137">
        <v>0.42227197570657454</v>
      </c>
      <c r="AN83" s="302">
        <v>0</v>
      </c>
      <c r="AO83" s="313">
        <v>-9.2812715964063583E-2</v>
      </c>
      <c r="AP83" s="312">
        <v>115963</v>
      </c>
      <c r="AQ83" s="137">
        <v>0.47872107664045244</v>
      </c>
      <c r="AR83" s="312">
        <v>0</v>
      </c>
      <c r="AS83" s="312">
        <v>114339</v>
      </c>
      <c r="AT83" s="137">
        <v>0.43706065158308771</v>
      </c>
      <c r="AU83" s="302">
        <v>0</v>
      </c>
      <c r="AV83" s="312">
        <v>109568</v>
      </c>
      <c r="AW83" s="137">
        <v>0.40374085237782903</v>
      </c>
      <c r="AX83" s="302">
        <v>0</v>
      </c>
      <c r="AY83" s="303">
        <v>-5.5146900304407442E-2</v>
      </c>
      <c r="AZ83" s="311">
        <v>422776</v>
      </c>
      <c r="BA83" s="137">
        <v>0.63609678006623127</v>
      </c>
      <c r="BB83" s="312">
        <v>0</v>
      </c>
      <c r="BC83" s="312">
        <v>422527</v>
      </c>
      <c r="BD83" s="137">
        <v>0.6027059410883675</v>
      </c>
      <c r="BE83" s="302">
        <v>0</v>
      </c>
      <c r="BF83" s="312">
        <v>435140</v>
      </c>
      <c r="BG83" s="137">
        <v>0.58596585254840072</v>
      </c>
      <c r="BH83" s="302">
        <v>0</v>
      </c>
      <c r="BI83" s="303">
        <v>2.924480102938672E-2</v>
      </c>
      <c r="BJ83" s="311">
        <v>308464</v>
      </c>
      <c r="BK83" s="137">
        <v>0.61062029237971749</v>
      </c>
      <c r="BL83" s="312">
        <v>0</v>
      </c>
      <c r="BM83" s="312">
        <v>297781</v>
      </c>
      <c r="BN83" s="137">
        <v>0.56959528992299069</v>
      </c>
      <c r="BO83" s="302">
        <v>0</v>
      </c>
      <c r="BP83" s="312">
        <v>291935</v>
      </c>
      <c r="BQ83" s="137">
        <v>0.53744150340394037</v>
      </c>
      <c r="BR83" s="302">
        <v>0</v>
      </c>
      <c r="BS83" s="303">
        <v>-5.3584859173193632E-2</v>
      </c>
      <c r="BT83" s="311">
        <v>180441</v>
      </c>
      <c r="BU83" s="137">
        <v>0.43344086822211919</v>
      </c>
      <c r="BV83" s="312">
        <v>0</v>
      </c>
      <c r="BW83" s="312">
        <v>172086</v>
      </c>
      <c r="BX83" s="137">
        <v>0.38147405942701085</v>
      </c>
      <c r="BY83" s="302">
        <v>0</v>
      </c>
      <c r="BZ83" s="312">
        <v>163653</v>
      </c>
      <c r="CA83" s="137">
        <v>0.35430549601860151</v>
      </c>
      <c r="CB83" s="302">
        <v>0</v>
      </c>
      <c r="CC83" s="303">
        <v>-9.303872179826092E-2</v>
      </c>
      <c r="CD83" s="311">
        <v>2059075</v>
      </c>
      <c r="CE83" s="137">
        <v>0.54307189202889705</v>
      </c>
      <c r="CF83" s="312">
        <v>0</v>
      </c>
      <c r="CG83" s="312">
        <v>2035945</v>
      </c>
      <c r="CH83" s="137">
        <v>0.50307797647478603</v>
      </c>
      <c r="CI83" s="302">
        <v>0</v>
      </c>
      <c r="CJ83" s="312">
        <v>2010930</v>
      </c>
      <c r="CK83" s="137">
        <v>0.47909365951908378</v>
      </c>
      <c r="CL83" s="302">
        <v>0</v>
      </c>
      <c r="CM83" s="313">
        <v>-2.3381858358729041E-2</v>
      </c>
    </row>
    <row r="84" spans="1:91" ht="14.4" x14ac:dyDescent="0.3">
      <c r="A84" s="99" t="s">
        <v>36</v>
      </c>
      <c r="B84" s="311">
        <v>317043</v>
      </c>
      <c r="C84" s="137">
        <v>0.35592815043502668</v>
      </c>
      <c r="D84" s="312">
        <v>388.48484848484799</v>
      </c>
      <c r="E84" s="312">
        <v>300279</v>
      </c>
      <c r="F84" s="137">
        <v>0.31646824978605548</v>
      </c>
      <c r="G84" s="302">
        <v>364.24242424242402</v>
      </c>
      <c r="H84" s="312">
        <v>289650</v>
      </c>
      <c r="I84" s="137">
        <v>0.294203983459977</v>
      </c>
      <c r="J84" s="302">
        <v>249.69697600000001</v>
      </c>
      <c r="K84" s="313">
        <v>-8.6401529130117991E-2</v>
      </c>
      <c r="L84" s="312">
        <v>326391</v>
      </c>
      <c r="M84" s="137">
        <v>0.41793936382855307</v>
      </c>
      <c r="N84" s="312">
        <v>309.09090909090901</v>
      </c>
      <c r="O84" s="312">
        <v>319419</v>
      </c>
      <c r="P84" s="137">
        <v>0.37240040572208039</v>
      </c>
      <c r="Q84" s="302">
        <v>229.09090909090901</v>
      </c>
      <c r="R84" s="312">
        <v>303225</v>
      </c>
      <c r="S84" s="137">
        <v>0.34160769950914843</v>
      </c>
      <c r="T84" s="302">
        <v>172.72728000000001</v>
      </c>
      <c r="U84" s="313">
        <v>-7.0976221770820885E-2</v>
      </c>
      <c r="V84" s="312">
        <v>55815</v>
      </c>
      <c r="W84" s="137">
        <v>0.38048072203741068</v>
      </c>
      <c r="X84" s="312">
        <v>50.303030303030297</v>
      </c>
      <c r="Y84" s="312">
        <v>52180</v>
      </c>
      <c r="Z84" s="137">
        <v>0.34467269964991082</v>
      </c>
      <c r="AA84" s="302">
        <v>90.303030303030297</v>
      </c>
      <c r="AB84" s="312">
        <v>48537</v>
      </c>
      <c r="AC84" s="137">
        <v>0.32209621012535589</v>
      </c>
      <c r="AD84" s="302">
        <v>108.484848</v>
      </c>
      <c r="AE84" s="313">
        <v>-0.13039505509271701</v>
      </c>
      <c r="AF84" s="312">
        <v>59419</v>
      </c>
      <c r="AG84" s="137">
        <v>0.41036921419395833</v>
      </c>
      <c r="AH84" s="312">
        <v>80</v>
      </c>
      <c r="AI84" s="312">
        <v>56174</v>
      </c>
      <c r="AJ84" s="137">
        <v>0.36847007582714558</v>
      </c>
      <c r="AK84" s="302">
        <v>94.545454545454504</v>
      </c>
      <c r="AL84" s="312">
        <v>53053</v>
      </c>
      <c r="AM84" s="137">
        <v>0.34132391448405425</v>
      </c>
      <c r="AN84" s="302">
        <v>90.303030000000007</v>
      </c>
      <c r="AO84" s="313">
        <v>-0.10713744761776536</v>
      </c>
      <c r="AP84" s="312">
        <v>84708</v>
      </c>
      <c r="AQ84" s="137">
        <v>0.34969347947241314</v>
      </c>
      <c r="AR84" s="312">
        <v>262.42424242424198</v>
      </c>
      <c r="AS84" s="312">
        <v>79818</v>
      </c>
      <c r="AT84" s="137">
        <v>0.30510418219556668</v>
      </c>
      <c r="AU84" s="302">
        <v>156.363636363636</v>
      </c>
      <c r="AV84" s="312">
        <v>75037</v>
      </c>
      <c r="AW84" s="137">
        <v>0.27649954676433958</v>
      </c>
      <c r="AX84" s="302">
        <v>84.848489999999998</v>
      </c>
      <c r="AY84" s="303">
        <v>-0.11416867356093875</v>
      </c>
      <c r="AZ84" s="311">
        <v>261622</v>
      </c>
      <c r="BA84" s="137">
        <v>0.39362904184364189</v>
      </c>
      <c r="BB84" s="312">
        <v>269.09090909090901</v>
      </c>
      <c r="BC84" s="312">
        <v>244319</v>
      </c>
      <c r="BD84" s="137">
        <v>0.34850438627772629</v>
      </c>
      <c r="BE84" s="302">
        <v>152.72727272727201</v>
      </c>
      <c r="BF84" s="312">
        <v>236509</v>
      </c>
      <c r="BG84" s="137">
        <v>0.31848645911745577</v>
      </c>
      <c r="BH84" s="302">
        <v>152.72728000000001</v>
      </c>
      <c r="BI84" s="303">
        <v>-9.5989633899289814E-2</v>
      </c>
      <c r="BJ84" s="311">
        <v>252428</v>
      </c>
      <c r="BK84" s="137">
        <v>0.49969415933407896</v>
      </c>
      <c r="BL84" s="312">
        <v>201.81818181818099</v>
      </c>
      <c r="BM84" s="312">
        <v>237248</v>
      </c>
      <c r="BN84" s="137">
        <v>0.45380780957700356</v>
      </c>
      <c r="BO84" s="302">
        <v>330.30303030303003</v>
      </c>
      <c r="BP84" s="312">
        <v>227369</v>
      </c>
      <c r="BQ84" s="137">
        <v>0.41857789298114484</v>
      </c>
      <c r="BR84" s="302">
        <v>150.30302399999999</v>
      </c>
      <c r="BS84" s="303">
        <v>-9.927187158318411E-2</v>
      </c>
      <c r="BT84" s="311">
        <v>151281</v>
      </c>
      <c r="BU84" s="137">
        <v>0.36339505980076819</v>
      </c>
      <c r="BV84" s="312">
        <v>187.87878787878699</v>
      </c>
      <c r="BW84" s="312">
        <v>141322</v>
      </c>
      <c r="BX84" s="137">
        <v>0.31327752999281766</v>
      </c>
      <c r="BY84" s="302">
        <v>158.18181818181799</v>
      </c>
      <c r="BZ84" s="312">
        <v>131716</v>
      </c>
      <c r="CA84" s="137">
        <v>0.28516252505964518</v>
      </c>
      <c r="CB84" s="302">
        <v>405.45455900000002</v>
      </c>
      <c r="CC84" s="303">
        <v>-0.12932886482770473</v>
      </c>
      <c r="CD84" s="311">
        <v>1508707</v>
      </c>
      <c r="CE84" s="137">
        <v>0.39791477484173288</v>
      </c>
      <c r="CF84" s="312">
        <v>686.51</v>
      </c>
      <c r="CG84" s="312">
        <v>1430759</v>
      </c>
      <c r="CH84" s="137">
        <v>0.35353771469420259</v>
      </c>
      <c r="CI84" s="302">
        <v>619.01</v>
      </c>
      <c r="CJ84" s="312">
        <v>1365096</v>
      </c>
      <c r="CK84" s="137">
        <v>0.32522705327130391</v>
      </c>
      <c r="CL84" s="302">
        <v>572.74</v>
      </c>
      <c r="CM84" s="313">
        <v>-9.5188131293882774E-2</v>
      </c>
    </row>
    <row r="85" spans="1:91" ht="14.4" x14ac:dyDescent="0.3">
      <c r="A85" s="99" t="s">
        <v>369</v>
      </c>
      <c r="B85" s="311">
        <v>43713</v>
      </c>
      <c r="C85" s="137">
        <v>4.9074375526241928E-2</v>
      </c>
      <c r="D85" s="312">
        <v>459.39393939393898</v>
      </c>
      <c r="E85" s="312">
        <v>45398</v>
      </c>
      <c r="F85" s="137">
        <v>4.7845588948235956E-2</v>
      </c>
      <c r="G85" s="302">
        <v>380.60606060606</v>
      </c>
      <c r="H85" s="312">
        <v>44209</v>
      </c>
      <c r="I85" s="137">
        <v>4.4904070101094845E-2</v>
      </c>
      <c r="J85" s="302">
        <v>634.54549999999995</v>
      </c>
      <c r="K85" s="313">
        <v>1.1346738956374534E-2</v>
      </c>
      <c r="L85" s="312">
        <v>43409</v>
      </c>
      <c r="M85" s="137">
        <v>5.5584651060947329E-2</v>
      </c>
      <c r="N85" s="312">
        <v>433.93939393939399</v>
      </c>
      <c r="O85" s="312">
        <v>45563</v>
      </c>
      <c r="P85" s="137">
        <v>5.3120445827941197E-2</v>
      </c>
      <c r="Q85" s="302">
        <v>664.84848484848396</v>
      </c>
      <c r="R85" s="312">
        <v>45761</v>
      </c>
      <c r="S85" s="137">
        <v>5.1553499669348309E-2</v>
      </c>
      <c r="T85" s="302">
        <v>487.878784</v>
      </c>
      <c r="U85" s="313">
        <v>5.418231242369094E-2</v>
      </c>
      <c r="V85" s="312">
        <v>10971</v>
      </c>
      <c r="W85" s="137">
        <v>7.4787315264219889E-2</v>
      </c>
      <c r="X85" s="312">
        <v>187.87878787878699</v>
      </c>
      <c r="Y85" s="312">
        <v>9412</v>
      </c>
      <c r="Z85" s="137">
        <v>6.2170552876676131E-2</v>
      </c>
      <c r="AA85" s="302">
        <v>159.39393939393901</v>
      </c>
      <c r="AB85" s="312">
        <v>8779</v>
      </c>
      <c r="AC85" s="137">
        <v>5.8258290143406041E-2</v>
      </c>
      <c r="AD85" s="302">
        <v>292.121216</v>
      </c>
      <c r="AE85" s="313">
        <v>-0.19979947133351564</v>
      </c>
      <c r="AF85" s="312">
        <v>5642</v>
      </c>
      <c r="AG85" s="137">
        <v>3.8965702998743044E-2</v>
      </c>
      <c r="AH85" s="312">
        <v>147.87878787878699</v>
      </c>
      <c r="AI85" s="312">
        <v>4927</v>
      </c>
      <c r="AJ85" s="137">
        <v>3.2318369060425574E-2</v>
      </c>
      <c r="AK85" s="302">
        <v>115.757575757575</v>
      </c>
      <c r="AL85" s="312">
        <v>4770</v>
      </c>
      <c r="AM85" s="137">
        <v>3.0688463839725157E-2</v>
      </c>
      <c r="AN85" s="302">
        <v>167.27271999999999</v>
      </c>
      <c r="AO85" s="313">
        <v>-0.15455512229705778</v>
      </c>
      <c r="AP85" s="312">
        <v>8428</v>
      </c>
      <c r="AQ85" s="137">
        <v>3.4792660020228287E-2</v>
      </c>
      <c r="AR85" s="312">
        <v>184.24242424242399</v>
      </c>
      <c r="AS85" s="312">
        <v>8676</v>
      </c>
      <c r="AT85" s="137">
        <v>3.3163996651491348E-2</v>
      </c>
      <c r="AU85" s="302">
        <v>186.06060606060601</v>
      </c>
      <c r="AV85" s="312">
        <v>7812</v>
      </c>
      <c r="AW85" s="137">
        <v>2.8785991701734088E-2</v>
      </c>
      <c r="AX85" s="302">
        <v>261.81817599999999</v>
      </c>
      <c r="AY85" s="303">
        <v>-7.3089700996677748E-2</v>
      </c>
      <c r="AZ85" s="311">
        <v>46596</v>
      </c>
      <c r="BA85" s="137">
        <v>7.0107020180819421E-2</v>
      </c>
      <c r="BB85" s="312">
        <v>474.54545454545399</v>
      </c>
      <c r="BC85" s="312">
        <v>47251</v>
      </c>
      <c r="BD85" s="137">
        <v>6.740032807930961E-2</v>
      </c>
      <c r="BE85" s="302">
        <v>585.45454545454504</v>
      </c>
      <c r="BF85" s="312">
        <v>50030</v>
      </c>
      <c r="BG85" s="137">
        <v>6.7371125621630945E-2</v>
      </c>
      <c r="BH85" s="302">
        <v>649.09090000000003</v>
      </c>
      <c r="BI85" s="303">
        <v>7.3697313074083615E-2</v>
      </c>
      <c r="BJ85" s="311">
        <v>13951</v>
      </c>
      <c r="BK85" s="137">
        <v>2.7616719289737017E-2</v>
      </c>
      <c r="BL85" s="312">
        <v>353.33333333333297</v>
      </c>
      <c r="BM85" s="312">
        <v>13055</v>
      </c>
      <c r="BN85" s="137">
        <v>2.4971594930316723E-2</v>
      </c>
      <c r="BO85" s="302">
        <v>286.06060606060601</v>
      </c>
      <c r="BP85" s="312">
        <v>15311</v>
      </c>
      <c r="BQ85" s="137">
        <v>2.8186982919546241E-2</v>
      </c>
      <c r="BR85" s="302">
        <v>296.36364700000001</v>
      </c>
      <c r="BS85" s="303">
        <v>9.7484051322485846E-2</v>
      </c>
      <c r="BT85" s="311">
        <v>5527</v>
      </c>
      <c r="BU85" s="137">
        <v>1.3276515197009842E-2</v>
      </c>
      <c r="BV85" s="312">
        <v>282.42424242424198</v>
      </c>
      <c r="BW85" s="312">
        <v>5997</v>
      </c>
      <c r="BX85" s="137">
        <v>1.3293934046835791E-2</v>
      </c>
      <c r="BY85" s="302">
        <v>184.84848484848399</v>
      </c>
      <c r="BZ85" s="312">
        <v>5785</v>
      </c>
      <c r="CA85" s="137">
        <v>1.2524410151158913E-2</v>
      </c>
      <c r="CB85" s="302">
        <v>227.27271999999999</v>
      </c>
      <c r="CC85" s="303">
        <v>4.6679934865207162E-2</v>
      </c>
      <c r="CD85" s="311">
        <v>178237</v>
      </c>
      <c r="CE85" s="137">
        <v>4.700921764362858E-2</v>
      </c>
      <c r="CF85" s="312">
        <v>957.81</v>
      </c>
      <c r="CG85" s="312">
        <v>180279</v>
      </c>
      <c r="CH85" s="137">
        <v>4.4546583783401782E-2</v>
      </c>
      <c r="CI85" s="302">
        <v>1056.53</v>
      </c>
      <c r="CJ85" s="312">
        <v>182457</v>
      </c>
      <c r="CK85" s="137">
        <v>4.3469435452687798E-2</v>
      </c>
      <c r="CL85" s="302">
        <v>1175.05</v>
      </c>
      <c r="CM85" s="313">
        <v>2.3676341051521291E-2</v>
      </c>
    </row>
    <row r="86" spans="1:91" ht="14.4" x14ac:dyDescent="0.3">
      <c r="A86" s="99" t="s">
        <v>370</v>
      </c>
      <c r="B86" s="311">
        <v>4904</v>
      </c>
      <c r="C86" s="137">
        <v>5.5054729160819533E-3</v>
      </c>
      <c r="D86" s="312">
        <v>273.93939393939303</v>
      </c>
      <c r="E86" s="312">
        <v>4635</v>
      </c>
      <c r="F86" s="137">
        <v>4.8848915100901729E-3</v>
      </c>
      <c r="G86" s="302">
        <v>250.30303030303</v>
      </c>
      <c r="H86" s="312">
        <v>4651</v>
      </c>
      <c r="I86" s="137">
        <v>4.724124726643718E-3</v>
      </c>
      <c r="J86" s="302">
        <v>343.63635299999999</v>
      </c>
      <c r="K86" s="313">
        <v>-5.1590538336052205E-2</v>
      </c>
      <c r="L86" s="312">
        <v>4631</v>
      </c>
      <c r="M86" s="137">
        <v>5.929934323832548E-3</v>
      </c>
      <c r="N86" s="312">
        <v>256.36363636363598</v>
      </c>
      <c r="O86" s="312">
        <v>5496</v>
      </c>
      <c r="P86" s="137">
        <v>6.4076107866111714E-3</v>
      </c>
      <c r="Q86" s="302">
        <v>298.78787878787801</v>
      </c>
      <c r="R86" s="312">
        <v>4303</v>
      </c>
      <c r="S86" s="137">
        <v>4.8476805375146032E-3</v>
      </c>
      <c r="T86" s="302">
        <v>319.39395100000002</v>
      </c>
      <c r="U86" s="313">
        <v>-7.0827035197581517E-2</v>
      </c>
      <c r="V86" s="312">
        <v>1568</v>
      </c>
      <c r="W86" s="137">
        <v>1.0688771336641763E-2</v>
      </c>
      <c r="X86" s="312">
        <v>80.606060606060595</v>
      </c>
      <c r="Y86" s="312">
        <v>1141</v>
      </c>
      <c r="Z86" s="137">
        <v>7.5368254177950985E-3</v>
      </c>
      <c r="AA86" s="302">
        <v>98.181818181818201</v>
      </c>
      <c r="AB86" s="312">
        <v>1282</v>
      </c>
      <c r="AC86" s="137">
        <v>8.5074755625750703E-3</v>
      </c>
      <c r="AD86" s="302">
        <v>67.272729999999996</v>
      </c>
      <c r="AE86" s="313">
        <v>-0.18239795918367346</v>
      </c>
      <c r="AF86" s="312">
        <v>1426</v>
      </c>
      <c r="AG86" s="137">
        <v>9.848474384297692E-3</v>
      </c>
      <c r="AH86" s="312">
        <v>194.54545454545399</v>
      </c>
      <c r="AI86" s="312">
        <v>1661</v>
      </c>
      <c r="AJ86" s="137">
        <v>1.0895232597801275E-2</v>
      </c>
      <c r="AK86" s="302">
        <v>202.42424242424201</v>
      </c>
      <c r="AL86" s="312">
        <v>1546</v>
      </c>
      <c r="AM86" s="137">
        <v>9.9464077769842955E-3</v>
      </c>
      <c r="AN86" s="302">
        <v>140</v>
      </c>
      <c r="AO86" s="313">
        <v>8.4151472650771386E-2</v>
      </c>
      <c r="AP86" s="312">
        <v>1282</v>
      </c>
      <c r="AQ86" s="137">
        <v>5.2923813652032119E-3</v>
      </c>
      <c r="AR86" s="312">
        <v>160</v>
      </c>
      <c r="AS86" s="312">
        <v>922</v>
      </c>
      <c r="AT86" s="137">
        <v>3.5243435814517085E-3</v>
      </c>
      <c r="AU86" s="302">
        <v>120.60606060606</v>
      </c>
      <c r="AV86" s="312">
        <v>931</v>
      </c>
      <c r="AW86" s="137">
        <v>3.4305886167837218E-3</v>
      </c>
      <c r="AX86" s="302">
        <v>123.030304</v>
      </c>
      <c r="AY86" s="303">
        <v>-0.27379095163806555</v>
      </c>
      <c r="AZ86" s="311">
        <v>3388</v>
      </c>
      <c r="BA86" s="137">
        <v>5.0974887194741225E-3</v>
      </c>
      <c r="BB86" s="312">
        <v>260.60606060606</v>
      </c>
      <c r="BC86" s="312">
        <v>2585</v>
      </c>
      <c r="BD86" s="137">
        <v>3.6873261536267028E-3</v>
      </c>
      <c r="BE86" s="302">
        <v>209.09090909090901</v>
      </c>
      <c r="BF86" s="312">
        <v>1697</v>
      </c>
      <c r="BG86" s="137">
        <v>2.2852048806697523E-3</v>
      </c>
      <c r="BH86" s="302">
        <v>212.72728000000001</v>
      </c>
      <c r="BI86" s="303">
        <v>-0.49911452184179456</v>
      </c>
      <c r="BJ86" s="311">
        <v>3396</v>
      </c>
      <c r="BK86" s="137">
        <v>6.722555996555581E-3</v>
      </c>
      <c r="BL86" s="312">
        <v>292.12121212121201</v>
      </c>
      <c r="BM86" s="312">
        <v>2541</v>
      </c>
      <c r="BN86" s="137">
        <v>4.8604230346943542E-3</v>
      </c>
      <c r="BO86" s="302">
        <v>190.30303030303</v>
      </c>
      <c r="BP86" s="312">
        <v>2481</v>
      </c>
      <c r="BQ86" s="137">
        <v>4.5674289480369815E-3</v>
      </c>
      <c r="BR86" s="302">
        <v>266.66665599999999</v>
      </c>
      <c r="BS86" s="303">
        <v>-0.26943462897526504</v>
      </c>
      <c r="BT86" s="311">
        <v>2752</v>
      </c>
      <c r="BU86" s="137">
        <v>6.6106332227557595E-3</v>
      </c>
      <c r="BV86" s="312">
        <v>196.363636363636</v>
      </c>
      <c r="BW86" s="312">
        <v>3241</v>
      </c>
      <c r="BX86" s="137">
        <v>7.1845323071193599E-3</v>
      </c>
      <c r="BY86" s="302">
        <v>198.18181818181799</v>
      </c>
      <c r="BZ86" s="312">
        <v>2784</v>
      </c>
      <c r="CA86" s="137">
        <v>6.027304729615629E-3</v>
      </c>
      <c r="CB86" s="302">
        <v>210.30302399999999</v>
      </c>
      <c r="CC86" s="303">
        <v>1.1627906976744186E-2</v>
      </c>
      <c r="CD86" s="311">
        <v>23347</v>
      </c>
      <c r="CE86" s="137">
        <v>6.15766762415097E-3</v>
      </c>
      <c r="CF86" s="312">
        <v>633.23</v>
      </c>
      <c r="CG86" s="312">
        <v>22222</v>
      </c>
      <c r="CH86" s="137">
        <v>5.4910121802026549E-3</v>
      </c>
      <c r="CI86" s="302">
        <v>578.87</v>
      </c>
      <c r="CJ86" s="312">
        <v>19675</v>
      </c>
      <c r="CK86" s="137">
        <v>4.6874668690794676E-3</v>
      </c>
      <c r="CL86" s="302">
        <v>646.86</v>
      </c>
      <c r="CM86" s="313">
        <v>-0.15727930783398295</v>
      </c>
    </row>
    <row r="87" spans="1:91" ht="14.4" x14ac:dyDescent="0.3">
      <c r="A87" s="99" t="s">
        <v>37</v>
      </c>
      <c r="B87" s="311">
        <v>77263</v>
      </c>
      <c r="C87" s="137">
        <v>8.6739264664608476E-2</v>
      </c>
      <c r="D87" s="312">
        <v>393.93939393939399</v>
      </c>
      <c r="E87" s="312">
        <v>90465</v>
      </c>
      <c r="F87" s="137">
        <v>9.5342332353895901E-2</v>
      </c>
      <c r="G87" s="302">
        <v>638.18181818181802</v>
      </c>
      <c r="H87" s="312">
        <v>99480</v>
      </c>
      <c r="I87" s="137">
        <v>0.1010440610205369</v>
      </c>
      <c r="J87" s="302">
        <v>621.21209999999996</v>
      </c>
      <c r="K87" s="313">
        <v>0.28755031515731982</v>
      </c>
      <c r="L87" s="312">
        <v>28413</v>
      </c>
      <c r="M87" s="137">
        <v>3.6382471160236275E-2</v>
      </c>
      <c r="N87" s="312">
        <v>358.18181818181802</v>
      </c>
      <c r="O87" s="312">
        <v>36612</v>
      </c>
      <c r="P87" s="137">
        <v>4.2684760938756949E-2</v>
      </c>
      <c r="Q87" s="302">
        <v>469.69696969696901</v>
      </c>
      <c r="R87" s="312">
        <v>40730</v>
      </c>
      <c r="S87" s="137">
        <v>4.5885667741801021E-2</v>
      </c>
      <c r="T87" s="302">
        <v>604.84849999999994</v>
      </c>
      <c r="U87" s="313">
        <v>0.43349875057192128</v>
      </c>
      <c r="V87" s="312">
        <v>4674</v>
      </c>
      <c r="W87" s="137">
        <v>3.1861809456290559E-2</v>
      </c>
      <c r="X87" s="312">
        <v>136.969696969696</v>
      </c>
      <c r="Y87" s="312">
        <v>5285</v>
      </c>
      <c r="Z87" s="137">
        <v>3.4909835524142944E-2</v>
      </c>
      <c r="AA87" s="302">
        <v>210.30303030303</v>
      </c>
      <c r="AB87" s="312">
        <v>5565</v>
      </c>
      <c r="AC87" s="137">
        <v>3.6929876369524391E-2</v>
      </c>
      <c r="AD87" s="302">
        <v>236.96969999999999</v>
      </c>
      <c r="AE87" s="313">
        <v>0.19062901155327341</v>
      </c>
      <c r="AF87" s="312">
        <v>2663</v>
      </c>
      <c r="AG87" s="137">
        <v>1.8391646062682156E-2</v>
      </c>
      <c r="AH87" s="312">
        <v>155.15151515151501</v>
      </c>
      <c r="AI87" s="312">
        <v>3008</v>
      </c>
      <c r="AJ87" s="137">
        <v>1.9730800514260228E-2</v>
      </c>
      <c r="AK87" s="302">
        <v>144.84848484848399</v>
      </c>
      <c r="AL87" s="312">
        <v>3020</v>
      </c>
      <c r="AM87" s="137">
        <v>1.9429593458274625E-2</v>
      </c>
      <c r="AN87" s="302">
        <v>139.393936</v>
      </c>
      <c r="AO87" s="313">
        <v>0.13405933158092376</v>
      </c>
      <c r="AP87" s="312">
        <v>16438</v>
      </c>
      <c r="AQ87" s="137">
        <v>6.7859722996263958E-2</v>
      </c>
      <c r="AR87" s="312">
        <v>290.90909090909003</v>
      </c>
      <c r="AS87" s="312">
        <v>19477</v>
      </c>
      <c r="AT87" s="137">
        <v>7.4450802533551977E-2</v>
      </c>
      <c r="AU87" s="302">
        <v>281.21212121212102</v>
      </c>
      <c r="AV87" s="312">
        <v>19650</v>
      </c>
      <c r="AW87" s="137">
        <v>7.2407160386466315E-2</v>
      </c>
      <c r="AX87" s="302">
        <v>320</v>
      </c>
      <c r="AY87" s="303">
        <v>0.19540090035284097</v>
      </c>
      <c r="AZ87" s="311">
        <v>88534</v>
      </c>
      <c r="BA87" s="137">
        <v>0.13320574565818238</v>
      </c>
      <c r="BB87" s="312">
        <v>527.87878787878697</v>
      </c>
      <c r="BC87" s="312">
        <v>100212</v>
      </c>
      <c r="BD87" s="137">
        <v>0.14294558162755866</v>
      </c>
      <c r="BE87" s="302">
        <v>756.969696969697</v>
      </c>
      <c r="BF87" s="312">
        <v>112885</v>
      </c>
      <c r="BG87" s="137">
        <v>0.15201258276629639</v>
      </c>
      <c r="BH87" s="302">
        <v>674.54549999999995</v>
      </c>
      <c r="BI87" s="303">
        <v>0.27504687464702826</v>
      </c>
      <c r="BJ87" s="311">
        <v>25485</v>
      </c>
      <c r="BK87" s="137">
        <v>5.0448863242702882E-2</v>
      </c>
      <c r="BL87" s="312">
        <v>398.78787878787801</v>
      </c>
      <c r="BM87" s="312">
        <v>26684</v>
      </c>
      <c r="BN87" s="137">
        <v>5.1041136661859166E-2</v>
      </c>
      <c r="BO87" s="302">
        <v>597.57575757575705</v>
      </c>
      <c r="BP87" s="312">
        <v>29284</v>
      </c>
      <c r="BQ87" s="137">
        <v>5.3910757482593698E-2</v>
      </c>
      <c r="BR87" s="302">
        <v>521.21209999999996</v>
      </c>
      <c r="BS87" s="303">
        <v>0.14906807926231117</v>
      </c>
      <c r="BT87" s="311">
        <v>13668</v>
      </c>
      <c r="BU87" s="137">
        <v>3.283217110778551E-2</v>
      </c>
      <c r="BV87" s="312">
        <v>242.42424242424201</v>
      </c>
      <c r="BW87" s="312">
        <v>14268</v>
      </c>
      <c r="BX87" s="137">
        <v>3.1628789558154589E-2</v>
      </c>
      <c r="BY87" s="302">
        <v>367.87878787878702</v>
      </c>
      <c r="BZ87" s="312">
        <v>14949</v>
      </c>
      <c r="CA87" s="137">
        <v>3.2364288219477025E-2</v>
      </c>
      <c r="CB87" s="302">
        <v>384.84848</v>
      </c>
      <c r="CC87" s="303">
        <v>9.3722563652326604E-2</v>
      </c>
      <c r="CD87" s="311">
        <v>257138</v>
      </c>
      <c r="CE87" s="137">
        <v>6.7819006190899561E-2</v>
      </c>
      <c r="CF87" s="312">
        <v>950.75</v>
      </c>
      <c r="CG87" s="312">
        <v>296011</v>
      </c>
      <c r="CH87" s="137">
        <v>7.3143731728645855E-2</v>
      </c>
      <c r="CI87" s="302">
        <v>1354.04</v>
      </c>
      <c r="CJ87" s="312">
        <v>325563</v>
      </c>
      <c r="CK87" s="137">
        <v>7.7563698922394841E-2</v>
      </c>
      <c r="CL87" s="302">
        <v>1342.03</v>
      </c>
      <c r="CM87" s="313">
        <v>0.26610224859802906</v>
      </c>
    </row>
    <row r="88" spans="1:91" ht="14.4" x14ac:dyDescent="0.3">
      <c r="A88" s="99" t="s">
        <v>371</v>
      </c>
      <c r="B88" s="311">
        <v>1012</v>
      </c>
      <c r="C88" s="137">
        <v>1.1361212461408925E-3</v>
      </c>
      <c r="D88" s="312">
        <v>82.424242424242394</v>
      </c>
      <c r="E88" s="312">
        <v>1291</v>
      </c>
      <c r="F88" s="137">
        <v>1.3606030074490643E-3</v>
      </c>
      <c r="G88" s="302">
        <v>86.6666666666666</v>
      </c>
      <c r="H88" s="312">
        <v>1207</v>
      </c>
      <c r="I88" s="137">
        <v>1.2259768963790514E-3</v>
      </c>
      <c r="J88" s="302">
        <v>123.63636</v>
      </c>
      <c r="K88" s="313">
        <v>0.19268774703557312</v>
      </c>
      <c r="L88" s="312">
        <v>837</v>
      </c>
      <c r="M88" s="137">
        <v>1.0717674431111731E-3</v>
      </c>
      <c r="N88" s="312">
        <v>95.151515151515099</v>
      </c>
      <c r="O88" s="312">
        <v>915</v>
      </c>
      <c r="P88" s="137">
        <v>1.0667692630548075E-3</v>
      </c>
      <c r="Q88" s="302">
        <v>117.575757575757</v>
      </c>
      <c r="R88" s="312">
        <v>1115</v>
      </c>
      <c r="S88" s="137">
        <v>1.2561384613824734E-3</v>
      </c>
      <c r="T88" s="302">
        <v>99.393936199999999</v>
      </c>
      <c r="U88" s="313">
        <v>0.33213859020310632</v>
      </c>
      <c r="V88" s="312">
        <v>130</v>
      </c>
      <c r="W88" s="137">
        <v>8.8618639908381956E-4</v>
      </c>
      <c r="X88" s="312">
        <v>61.818181818181799</v>
      </c>
      <c r="Y88" s="312">
        <v>325</v>
      </c>
      <c r="Z88" s="137">
        <v>2.1467732346918556E-3</v>
      </c>
      <c r="AA88" s="302">
        <v>41.818181818181799</v>
      </c>
      <c r="AB88" s="312">
        <v>241</v>
      </c>
      <c r="AC88" s="137">
        <v>1.5992992282219908E-3</v>
      </c>
      <c r="AD88" s="302">
        <v>58.787880000000001</v>
      </c>
      <c r="AE88" s="313">
        <v>0.85384615384615381</v>
      </c>
      <c r="AF88" s="312">
        <v>175</v>
      </c>
      <c r="AG88" s="137">
        <v>1.2086136165863227E-3</v>
      </c>
      <c r="AH88" s="312">
        <v>44.2424242424242</v>
      </c>
      <c r="AI88" s="312">
        <v>212</v>
      </c>
      <c r="AJ88" s="137">
        <v>1.3906016319890852E-3</v>
      </c>
      <c r="AK88" s="302">
        <v>17.5757575757575</v>
      </c>
      <c r="AL88" s="312">
        <v>141</v>
      </c>
      <c r="AM88" s="137">
        <v>9.07143270734014E-4</v>
      </c>
      <c r="AN88" s="302">
        <v>47.272728000000001</v>
      </c>
      <c r="AO88" s="313">
        <v>-0.19428571428571428</v>
      </c>
      <c r="AP88" s="312">
        <v>488</v>
      </c>
      <c r="AQ88" s="137">
        <v>2.014572625755981E-3</v>
      </c>
      <c r="AR88" s="312">
        <v>84.242424242424207</v>
      </c>
      <c r="AS88" s="312">
        <v>519</v>
      </c>
      <c r="AT88" s="137">
        <v>1.9838767014896275E-3</v>
      </c>
      <c r="AU88" s="302">
        <v>80</v>
      </c>
      <c r="AV88" s="312">
        <v>607</v>
      </c>
      <c r="AW88" s="137">
        <v>2.2366995600297734E-3</v>
      </c>
      <c r="AX88" s="302">
        <v>110.909088</v>
      </c>
      <c r="AY88" s="303">
        <v>0.24385245901639344</v>
      </c>
      <c r="AZ88" s="311">
        <v>2832</v>
      </c>
      <c r="BA88" s="137">
        <v>4.2609468871165034E-3</v>
      </c>
      <c r="BB88" s="312">
        <v>133.333333333333</v>
      </c>
      <c r="BC88" s="312">
        <v>3757</v>
      </c>
      <c r="BD88" s="137">
        <v>5.359104200841595E-3</v>
      </c>
      <c r="BE88" s="302">
        <v>122.424242424242</v>
      </c>
      <c r="BF88" s="312">
        <v>4055</v>
      </c>
      <c r="BG88" s="137">
        <v>5.4605219747294311E-3</v>
      </c>
      <c r="BH88" s="302">
        <v>216.363632</v>
      </c>
      <c r="BI88" s="303">
        <v>0.4318502824858757</v>
      </c>
      <c r="BJ88" s="311">
        <v>2420</v>
      </c>
      <c r="BK88" s="137">
        <v>4.7905139904783588E-3</v>
      </c>
      <c r="BL88" s="312">
        <v>98.787878787878796</v>
      </c>
      <c r="BM88" s="312">
        <v>3539</v>
      </c>
      <c r="BN88" s="137">
        <v>6.7693967413551036E-3</v>
      </c>
      <c r="BO88" s="302">
        <v>135.15151515151501</v>
      </c>
      <c r="BP88" s="312">
        <v>3625</v>
      </c>
      <c r="BQ88" s="137">
        <v>6.6734905024724133E-3</v>
      </c>
      <c r="BR88" s="302">
        <v>186.060608</v>
      </c>
      <c r="BS88" s="303">
        <v>0.49793388429752067</v>
      </c>
      <c r="BT88" s="311">
        <v>364</v>
      </c>
      <c r="BU88" s="137">
        <v>8.7437154545170657E-4</v>
      </c>
      <c r="BV88" s="312">
        <v>73.3333333333333</v>
      </c>
      <c r="BW88" s="312">
        <v>462</v>
      </c>
      <c r="BX88" s="137">
        <v>1.0241449941034077E-3</v>
      </c>
      <c r="BY88" s="302">
        <v>76.969696969696898</v>
      </c>
      <c r="BZ88" s="312">
        <v>624</v>
      </c>
      <c r="CA88" s="137">
        <v>1.3509476118103998E-3</v>
      </c>
      <c r="CB88" s="302">
        <v>51.515152</v>
      </c>
      <c r="CC88" s="303">
        <v>0.7142857142857143</v>
      </c>
      <c r="CD88" s="311">
        <v>8258</v>
      </c>
      <c r="CE88" s="137">
        <v>2.1780108467999619E-3</v>
      </c>
      <c r="CF88" s="312">
        <v>247.15</v>
      </c>
      <c r="CG88" s="312">
        <v>11020</v>
      </c>
      <c r="CH88" s="137">
        <v>2.7230201703642002E-3</v>
      </c>
      <c r="CI88" s="302">
        <v>261.41000000000003</v>
      </c>
      <c r="CJ88" s="312">
        <v>11615</v>
      </c>
      <c r="CK88" s="137">
        <v>2.7672136053040921E-3</v>
      </c>
      <c r="CL88" s="302">
        <v>355.6</v>
      </c>
      <c r="CM88" s="313">
        <v>0.40651489464761442</v>
      </c>
    </row>
    <row r="89" spans="1:91" ht="14.4" x14ac:dyDescent="0.3">
      <c r="A89" s="99" t="s">
        <v>38</v>
      </c>
      <c r="B89" s="311">
        <v>2592</v>
      </c>
      <c r="C89" s="137">
        <v>2.9099073814201517E-3</v>
      </c>
      <c r="D89" s="312">
        <v>338.18181818181802</v>
      </c>
      <c r="E89" s="312">
        <v>1762</v>
      </c>
      <c r="F89" s="137">
        <v>1.8569965136524024E-3</v>
      </c>
      <c r="G89" s="302">
        <v>352.12121212121201</v>
      </c>
      <c r="H89" s="312">
        <v>1732</v>
      </c>
      <c r="I89" s="137">
        <v>1.7592311387974457E-3</v>
      </c>
      <c r="J89" s="302">
        <v>388.48486300000002</v>
      </c>
      <c r="K89" s="313">
        <v>-0.3317901234567901</v>
      </c>
      <c r="L89" s="312">
        <v>1894</v>
      </c>
      <c r="M89" s="137">
        <v>2.4252419799911133E-3</v>
      </c>
      <c r="N89" s="312">
        <v>304.24242424242402</v>
      </c>
      <c r="O89" s="312">
        <v>1153</v>
      </c>
      <c r="P89" s="137">
        <v>1.3442458582537628E-3</v>
      </c>
      <c r="Q89" s="302">
        <v>217.575757575757</v>
      </c>
      <c r="R89" s="312">
        <v>873</v>
      </c>
      <c r="S89" s="137">
        <v>9.8350571909138948E-4</v>
      </c>
      <c r="T89" s="302">
        <v>201.21212800000001</v>
      </c>
      <c r="U89" s="313">
        <v>-0.53907074973600844</v>
      </c>
      <c r="V89" s="312">
        <v>273</v>
      </c>
      <c r="W89" s="137">
        <v>1.8609914380760212E-3</v>
      </c>
      <c r="X89" s="312">
        <v>81.818181818181799</v>
      </c>
      <c r="Y89" s="312">
        <v>373</v>
      </c>
      <c r="Z89" s="137">
        <v>2.4638351278155756E-3</v>
      </c>
      <c r="AA89" s="302">
        <v>115.151515151515</v>
      </c>
      <c r="AB89" s="312">
        <v>239</v>
      </c>
      <c r="AC89" s="137">
        <v>1.586027035456663E-3</v>
      </c>
      <c r="AD89" s="302">
        <v>109.090912</v>
      </c>
      <c r="AE89" s="313">
        <v>-0.12454212454212454</v>
      </c>
      <c r="AF89" s="312">
        <v>221</v>
      </c>
      <c r="AG89" s="137">
        <v>1.5263063386604418E-3</v>
      </c>
      <c r="AH89" s="312">
        <v>83.030303030303003</v>
      </c>
      <c r="AI89" s="312">
        <v>306</v>
      </c>
      <c r="AJ89" s="137">
        <v>2.0071891480597172E-3</v>
      </c>
      <c r="AK89" s="302">
        <v>98.181818181818201</v>
      </c>
      <c r="AL89" s="312">
        <v>250</v>
      </c>
      <c r="AM89" s="137">
        <v>1.6084100544929327E-3</v>
      </c>
      <c r="AN89" s="302">
        <v>115.757576</v>
      </c>
      <c r="AO89" s="313">
        <v>0.13122171945701358</v>
      </c>
      <c r="AP89" s="312">
        <v>924</v>
      </c>
      <c r="AQ89" s="137">
        <v>3.8144776766363244E-3</v>
      </c>
      <c r="AR89" s="312">
        <v>247.87878787878699</v>
      </c>
      <c r="AS89" s="312">
        <v>615</v>
      </c>
      <c r="AT89" s="137">
        <v>2.3508365537882872E-3</v>
      </c>
      <c r="AU89" s="302">
        <v>189.69696969696901</v>
      </c>
      <c r="AV89" s="312">
        <v>226</v>
      </c>
      <c r="AW89" s="137">
        <v>8.3277446551355651E-4</v>
      </c>
      <c r="AX89" s="302">
        <v>76.969695999999999</v>
      </c>
      <c r="AY89" s="303">
        <v>-0.75541125541125542</v>
      </c>
      <c r="AZ89" s="311">
        <v>1538</v>
      </c>
      <c r="BA89" s="137">
        <v>2.31403118375183E-3</v>
      </c>
      <c r="BB89" s="312">
        <v>341.21212121212102</v>
      </c>
      <c r="BC89" s="312">
        <v>848</v>
      </c>
      <c r="BD89" s="137">
        <v>1.2096141502032666E-3</v>
      </c>
      <c r="BE89" s="302">
        <v>158.78787878787799</v>
      </c>
      <c r="BF89" s="312">
        <v>956</v>
      </c>
      <c r="BG89" s="137">
        <v>1.2873635037833136E-3</v>
      </c>
      <c r="BH89" s="302">
        <v>174.545456</v>
      </c>
      <c r="BI89" s="303">
        <v>-0.37841352405721718</v>
      </c>
      <c r="BJ89" s="311">
        <v>1186</v>
      </c>
      <c r="BK89" s="137">
        <v>2.3477477655815425E-3</v>
      </c>
      <c r="BL89" s="312">
        <v>233.93939393939399</v>
      </c>
      <c r="BM89" s="312">
        <v>1108</v>
      </c>
      <c r="BN89" s="137">
        <v>2.119381630240592E-3</v>
      </c>
      <c r="BO89" s="302">
        <v>340.60606060606</v>
      </c>
      <c r="BP89" s="312">
        <v>747</v>
      </c>
      <c r="BQ89" s="137">
        <v>1.3751992842336255E-3</v>
      </c>
      <c r="BR89" s="302">
        <v>186.66667200000001</v>
      </c>
      <c r="BS89" s="303">
        <v>-0.37015177065767285</v>
      </c>
      <c r="BT89" s="311">
        <v>782</v>
      </c>
      <c r="BU89" s="137">
        <v>1.8784575509429521E-3</v>
      </c>
      <c r="BV89" s="312">
        <v>202.42424242424201</v>
      </c>
      <c r="BW89" s="312">
        <v>352</v>
      </c>
      <c r="BX89" s="137">
        <v>7.8030094788831053E-4</v>
      </c>
      <c r="BY89" s="302">
        <v>152.12121212121201</v>
      </c>
      <c r="BZ89" s="312">
        <v>1002</v>
      </c>
      <c r="CA89" s="137">
        <v>2.1693101074263151E-3</v>
      </c>
      <c r="CB89" s="302">
        <v>414.54544099999998</v>
      </c>
      <c r="CC89" s="303">
        <v>0.2813299232736573</v>
      </c>
      <c r="CD89" s="311">
        <v>9410</v>
      </c>
      <c r="CE89" s="137">
        <v>2.4818457336386098E-3</v>
      </c>
      <c r="CF89" s="312">
        <v>701.77</v>
      </c>
      <c r="CG89" s="312">
        <v>6517</v>
      </c>
      <c r="CH89" s="137">
        <v>1.6103377904050356E-3</v>
      </c>
      <c r="CI89" s="302">
        <v>627.05999999999995</v>
      </c>
      <c r="CJ89" s="312">
        <v>6025</v>
      </c>
      <c r="CK89" s="137">
        <v>1.4354250513953642E-3</v>
      </c>
      <c r="CL89" s="302">
        <v>676.82</v>
      </c>
      <c r="CM89" s="313">
        <v>-0.35972369819341127</v>
      </c>
    </row>
    <row r="90" spans="1:91" ht="14.4" x14ac:dyDescent="0.3">
      <c r="A90" s="99" t="s">
        <v>372</v>
      </c>
      <c r="B90" s="311">
        <v>16084</v>
      </c>
      <c r="C90" s="137">
        <v>1.8056693797361772E-2</v>
      </c>
      <c r="D90" s="312">
        <v>768.48484848484804</v>
      </c>
      <c r="E90" s="312">
        <v>19100</v>
      </c>
      <c r="F90" s="137">
        <v>2.0129757894869968E-2</v>
      </c>
      <c r="G90" s="302">
        <v>788.48484848484804</v>
      </c>
      <c r="H90" s="312">
        <v>21228</v>
      </c>
      <c r="I90" s="137">
        <v>2.1561754396300332E-2</v>
      </c>
      <c r="J90" s="302">
        <v>991.51513699999998</v>
      </c>
      <c r="K90" s="313">
        <v>0.31982094006466055</v>
      </c>
      <c r="L90" s="312">
        <v>15191</v>
      </c>
      <c r="M90" s="137">
        <v>1.9451874824733369E-2</v>
      </c>
      <c r="N90" s="312">
        <v>718.78787878787796</v>
      </c>
      <c r="O90" s="312">
        <v>16202</v>
      </c>
      <c r="P90" s="137">
        <v>1.8889394098375947E-2</v>
      </c>
      <c r="Q90" s="302">
        <v>786.66666666666595</v>
      </c>
      <c r="R90" s="312">
        <v>18260</v>
      </c>
      <c r="S90" s="137">
        <v>2.0571379645599967E-2</v>
      </c>
      <c r="T90" s="302">
        <v>809.69695999999999</v>
      </c>
      <c r="U90" s="313">
        <v>0.20202751629254165</v>
      </c>
      <c r="V90" s="312">
        <v>2273</v>
      </c>
      <c r="W90" s="137">
        <v>1.5494628347057861E-2</v>
      </c>
      <c r="X90" s="312">
        <v>286.06060606060601</v>
      </c>
      <c r="Y90" s="312">
        <v>3763</v>
      </c>
      <c r="Z90" s="137">
        <v>2.4856331329678315E-2</v>
      </c>
      <c r="AA90" s="302">
        <v>272.72727272727201</v>
      </c>
      <c r="AB90" s="312">
        <v>3932</v>
      </c>
      <c r="AC90" s="137">
        <v>2.6093130976634304E-2</v>
      </c>
      <c r="AD90" s="302">
        <v>376.36364700000001</v>
      </c>
      <c r="AE90" s="313">
        <v>0.72987241531016278</v>
      </c>
      <c r="AF90" s="312">
        <v>2804</v>
      </c>
      <c r="AG90" s="137">
        <v>1.9365443319474564E-2</v>
      </c>
      <c r="AH90" s="312">
        <v>290.90909090909003</v>
      </c>
      <c r="AI90" s="312">
        <v>2155</v>
      </c>
      <c r="AJ90" s="137">
        <v>1.4135596778002257E-2</v>
      </c>
      <c r="AK90" s="302">
        <v>289.09090909090901</v>
      </c>
      <c r="AL90" s="312">
        <v>2855</v>
      </c>
      <c r="AM90" s="137">
        <v>1.8368042822309291E-2</v>
      </c>
      <c r="AN90" s="302">
        <v>272.72726399999999</v>
      </c>
      <c r="AO90" s="313">
        <v>1.8188302425106991E-2</v>
      </c>
      <c r="AP90" s="312">
        <v>3695</v>
      </c>
      <c r="AQ90" s="137">
        <v>1.5253782483951534E-2</v>
      </c>
      <c r="AR90" s="312">
        <v>412.12121212121201</v>
      </c>
      <c r="AS90" s="312">
        <v>4312</v>
      </c>
      <c r="AT90" s="137">
        <v>1.6482613365748119E-2</v>
      </c>
      <c r="AU90" s="302">
        <v>371.51515151515099</v>
      </c>
      <c r="AV90" s="312">
        <v>5305</v>
      </c>
      <c r="AW90" s="137">
        <v>1.9548090882962024E-2</v>
      </c>
      <c r="AX90" s="302">
        <v>453.33334400000001</v>
      </c>
      <c r="AY90" s="303">
        <v>0.43572395128552099</v>
      </c>
      <c r="AZ90" s="311">
        <v>18266</v>
      </c>
      <c r="BA90" s="137">
        <v>2.7482505593245075E-2</v>
      </c>
      <c r="BB90" s="312">
        <v>757.57575757575705</v>
      </c>
      <c r="BC90" s="312">
        <v>23555</v>
      </c>
      <c r="BD90" s="137">
        <v>3.3599600599101345E-2</v>
      </c>
      <c r="BE90" s="302">
        <v>1056.3636363636299</v>
      </c>
      <c r="BF90" s="312">
        <v>29008</v>
      </c>
      <c r="BG90" s="137">
        <v>3.9062594683835106E-2</v>
      </c>
      <c r="BH90" s="302">
        <v>946.66669999999999</v>
      </c>
      <c r="BI90" s="303">
        <v>0.58808715646556442</v>
      </c>
      <c r="BJ90" s="311">
        <v>9598</v>
      </c>
      <c r="BK90" s="137">
        <v>1.8999732760583175E-2</v>
      </c>
      <c r="BL90" s="312">
        <v>641.21212121212102</v>
      </c>
      <c r="BM90" s="312">
        <v>13606</v>
      </c>
      <c r="BN90" s="137">
        <v>2.6025547347521202E-2</v>
      </c>
      <c r="BO90" s="302">
        <v>731.51515151515105</v>
      </c>
      <c r="BP90" s="312">
        <v>13118</v>
      </c>
      <c r="BQ90" s="137">
        <v>2.4149751285912582E-2</v>
      </c>
      <c r="BR90" s="302">
        <v>695.15150000000006</v>
      </c>
      <c r="BS90" s="303">
        <v>0.3667430714732236</v>
      </c>
      <c r="BT90" s="311">
        <v>6067</v>
      </c>
      <c r="BU90" s="137">
        <v>1.457365979740523E-2</v>
      </c>
      <c r="BV90" s="312">
        <v>460</v>
      </c>
      <c r="BW90" s="312">
        <v>6444</v>
      </c>
      <c r="BX90" s="137">
        <v>1.4284827580091685E-2</v>
      </c>
      <c r="BY90" s="302">
        <v>441.21212121212102</v>
      </c>
      <c r="BZ90" s="312">
        <v>6793</v>
      </c>
      <c r="CA90" s="137">
        <v>1.4706710139468022E-2</v>
      </c>
      <c r="CB90" s="302">
        <v>496.36364700000001</v>
      </c>
      <c r="CC90" s="303">
        <v>0.11966375473875061</v>
      </c>
      <c r="CD90" s="311">
        <v>73978</v>
      </c>
      <c r="CE90" s="137">
        <v>1.9511369148046451E-2</v>
      </c>
      <c r="CF90" s="312">
        <v>1623.73</v>
      </c>
      <c r="CG90" s="312">
        <v>89137</v>
      </c>
      <c r="CH90" s="137">
        <v>2.2025576127563857E-2</v>
      </c>
      <c r="CI90" s="302">
        <v>1837.89</v>
      </c>
      <c r="CJ90" s="312">
        <v>100499</v>
      </c>
      <c r="CK90" s="137">
        <v>2.394336634691829E-2</v>
      </c>
      <c r="CL90" s="302">
        <v>1918.61</v>
      </c>
      <c r="CM90" s="313">
        <v>0.35849847251885697</v>
      </c>
    </row>
    <row r="91" spans="1:91" ht="14.4" x14ac:dyDescent="0.3">
      <c r="A91" s="99" t="s">
        <v>39</v>
      </c>
      <c r="B91" s="311">
        <v>1603</v>
      </c>
      <c r="C91" s="137">
        <v>1.7996070726915522E-3</v>
      </c>
      <c r="D91" s="312">
        <v>353.33333333333297</v>
      </c>
      <c r="E91" s="312">
        <v>1890</v>
      </c>
      <c r="F91" s="137">
        <v>1.9918975089688084E-3</v>
      </c>
      <c r="G91" s="302">
        <v>404.24242424242402</v>
      </c>
      <c r="H91" s="312">
        <v>851</v>
      </c>
      <c r="I91" s="137">
        <v>8.6437973390105438E-4</v>
      </c>
      <c r="J91" s="302">
        <v>192.72728000000001</v>
      </c>
      <c r="K91" s="313">
        <v>-0.46912039925140364</v>
      </c>
      <c r="L91" s="312">
        <v>1567</v>
      </c>
      <c r="M91" s="137">
        <v>2.0065227997075369E-3</v>
      </c>
      <c r="N91" s="312">
        <v>233.333333333333</v>
      </c>
      <c r="O91" s="312">
        <v>1099</v>
      </c>
      <c r="P91" s="137">
        <v>1.2812889837128234E-3</v>
      </c>
      <c r="Q91" s="302">
        <v>259.39393939393898</v>
      </c>
      <c r="R91" s="312">
        <v>1424</v>
      </c>
      <c r="S91" s="137">
        <v>1.6042521695144771E-3</v>
      </c>
      <c r="T91" s="302">
        <v>376.36364700000001</v>
      </c>
      <c r="U91" s="313">
        <v>-9.1257179323548182E-2</v>
      </c>
      <c r="V91" s="312">
        <v>196</v>
      </c>
      <c r="W91" s="137">
        <v>1.3360964170802203E-3</v>
      </c>
      <c r="X91" s="312">
        <v>55.757575757575701</v>
      </c>
      <c r="Y91" s="312">
        <v>171</v>
      </c>
      <c r="Z91" s="137">
        <v>1.1295329942532532E-3</v>
      </c>
      <c r="AA91" s="302">
        <v>62.424242424242401</v>
      </c>
      <c r="AB91" s="312">
        <v>111</v>
      </c>
      <c r="AC91" s="137">
        <v>7.3660669847568864E-4</v>
      </c>
      <c r="AD91" s="302">
        <v>72.727270000000004</v>
      </c>
      <c r="AE91" s="313">
        <v>-0.43367346938775508</v>
      </c>
      <c r="AF91" s="312">
        <v>157</v>
      </c>
      <c r="AG91" s="137">
        <v>1.0842990731660151E-3</v>
      </c>
      <c r="AH91" s="312">
        <v>55.757575757575701</v>
      </c>
      <c r="AI91" s="312">
        <v>139</v>
      </c>
      <c r="AJ91" s="137">
        <v>9.1176239078529636E-4</v>
      </c>
      <c r="AK91" s="302">
        <v>58.787878787878803</v>
      </c>
      <c r="AL91" s="312">
        <v>199</v>
      </c>
      <c r="AM91" s="137">
        <v>1.2802944033763744E-3</v>
      </c>
      <c r="AN91" s="302">
        <v>70.303030000000007</v>
      </c>
      <c r="AO91" s="313">
        <v>0.26751592356687898</v>
      </c>
      <c r="AP91" s="312">
        <v>306</v>
      </c>
      <c r="AQ91" s="137">
        <v>1.2632361136912503E-3</v>
      </c>
      <c r="AR91" s="312">
        <v>104.24242424242399</v>
      </c>
      <c r="AS91" s="312">
        <v>338</v>
      </c>
      <c r="AT91" s="137">
        <v>1.2920044799681967E-3</v>
      </c>
      <c r="AU91" s="302">
        <v>96.363636363636402</v>
      </c>
      <c r="AV91" s="312">
        <v>193</v>
      </c>
      <c r="AW91" s="137">
        <v>7.1117465417750629E-4</v>
      </c>
      <c r="AX91" s="302">
        <v>71.515150000000006</v>
      </c>
      <c r="AY91" s="303">
        <v>-0.36928104575163401</v>
      </c>
      <c r="AZ91" s="311">
        <v>833</v>
      </c>
      <c r="BA91" s="137">
        <v>1.253308176895497E-3</v>
      </c>
      <c r="BB91" s="312">
        <v>147.87878787878699</v>
      </c>
      <c r="BC91" s="312">
        <v>963</v>
      </c>
      <c r="BD91" s="137">
        <v>1.3736538050067755E-3</v>
      </c>
      <c r="BE91" s="302">
        <v>234.54545454545399</v>
      </c>
      <c r="BF91" s="312">
        <v>1737</v>
      </c>
      <c r="BG91" s="137">
        <v>2.339069462418008E-3</v>
      </c>
      <c r="BH91" s="302">
        <v>428.48486300000002</v>
      </c>
      <c r="BI91" s="303">
        <v>1.0852340936374549</v>
      </c>
      <c r="BJ91" s="311">
        <v>563</v>
      </c>
      <c r="BK91" s="137">
        <v>1.1144873457187255E-3</v>
      </c>
      <c r="BL91" s="312">
        <v>125.454545454545</v>
      </c>
      <c r="BM91" s="312">
        <v>979</v>
      </c>
      <c r="BN91" s="137">
        <v>1.8726305198605952E-3</v>
      </c>
      <c r="BO91" s="302">
        <v>240.60606060606</v>
      </c>
      <c r="BP91" s="312">
        <v>769</v>
      </c>
      <c r="BQ91" s="137">
        <v>1.4157004679727684E-3</v>
      </c>
      <c r="BR91" s="302">
        <v>180</v>
      </c>
      <c r="BS91" s="303">
        <v>0.36589698046181174</v>
      </c>
      <c r="BT91" s="311">
        <v>555</v>
      </c>
      <c r="BU91" s="137">
        <v>1.3331763948508163E-3</v>
      </c>
      <c r="BV91" s="312">
        <v>136.969696969696</v>
      </c>
      <c r="BW91" s="312">
        <v>175</v>
      </c>
      <c r="BX91" s="137">
        <v>3.8793370988765438E-4</v>
      </c>
      <c r="BY91" s="302">
        <v>58.787878787878803</v>
      </c>
      <c r="BZ91" s="312">
        <v>310</v>
      </c>
      <c r="CA91" s="137">
        <v>6.7114384561093579E-4</v>
      </c>
      <c r="CB91" s="302">
        <v>92.727270000000004</v>
      </c>
      <c r="CC91" s="303">
        <v>-0.44144144144144143</v>
      </c>
      <c r="CD91" s="311">
        <v>5780</v>
      </c>
      <c r="CE91" s="137">
        <v>1.5244493454230781E-3</v>
      </c>
      <c r="CF91" s="312">
        <v>501.49</v>
      </c>
      <c r="CG91" s="312">
        <v>5754</v>
      </c>
      <c r="CH91" s="137">
        <v>1.4218020018398917E-3</v>
      </c>
      <c r="CI91" s="302">
        <v>602.03</v>
      </c>
      <c r="CJ91" s="312">
        <v>5594</v>
      </c>
      <c r="CK91" s="137">
        <v>1.3327415331959615E-3</v>
      </c>
      <c r="CL91" s="302">
        <v>646.07000000000005</v>
      </c>
      <c r="CM91" s="313">
        <v>-3.2179930795847751E-2</v>
      </c>
    </row>
    <row r="92" spans="1:91" ht="14.4" x14ac:dyDescent="0.3">
      <c r="A92" s="99" t="s">
        <v>373</v>
      </c>
      <c r="B92" s="311">
        <v>14481</v>
      </c>
      <c r="C92" s="137">
        <v>1.625708672467022E-2</v>
      </c>
      <c r="D92" s="312">
        <v>678.18181818181802</v>
      </c>
      <c r="E92" s="312">
        <v>17210</v>
      </c>
      <c r="F92" s="137">
        <v>1.813786038590116E-2</v>
      </c>
      <c r="G92" s="302">
        <v>782.42424242424204</v>
      </c>
      <c r="H92" s="312">
        <v>20377</v>
      </c>
      <c r="I92" s="137">
        <v>2.0697374662399279E-2</v>
      </c>
      <c r="J92" s="302">
        <v>978.18179999999995</v>
      </c>
      <c r="K92" s="313">
        <v>0.40715420205786895</v>
      </c>
      <c r="L92" s="312">
        <v>13624</v>
      </c>
      <c r="M92" s="137">
        <v>1.7445352025025833E-2</v>
      </c>
      <c r="N92" s="312">
        <v>640</v>
      </c>
      <c r="O92" s="312">
        <v>15103</v>
      </c>
      <c r="P92" s="137">
        <v>1.7608105114663122E-2</v>
      </c>
      <c r="Q92" s="302">
        <v>733.93939393939399</v>
      </c>
      <c r="R92" s="312">
        <v>16836</v>
      </c>
      <c r="S92" s="137">
        <v>1.8967127476085491E-2</v>
      </c>
      <c r="T92" s="302">
        <v>783.03030000000001</v>
      </c>
      <c r="U92" s="313">
        <v>0.23576042278332354</v>
      </c>
      <c r="V92" s="312">
        <v>2077</v>
      </c>
      <c r="W92" s="137">
        <v>1.415853192997764E-2</v>
      </c>
      <c r="X92" s="312">
        <v>279.39393939393898</v>
      </c>
      <c r="Y92" s="312">
        <v>3592</v>
      </c>
      <c r="Z92" s="137">
        <v>2.372679833542506E-2</v>
      </c>
      <c r="AA92" s="302">
        <v>251.51515151515099</v>
      </c>
      <c r="AB92" s="312">
        <v>3821</v>
      </c>
      <c r="AC92" s="137">
        <v>2.5356524278158616E-2</v>
      </c>
      <c r="AD92" s="302">
        <v>363.63635299999999</v>
      </c>
      <c r="AE92" s="313">
        <v>0.83967260471834382</v>
      </c>
      <c r="AF92" s="312">
        <v>2647</v>
      </c>
      <c r="AG92" s="137">
        <v>1.8281144246308549E-2</v>
      </c>
      <c r="AH92" s="312">
        <v>275.75757575757501</v>
      </c>
      <c r="AI92" s="312">
        <v>2016</v>
      </c>
      <c r="AJ92" s="137">
        <v>1.322383438721696E-2</v>
      </c>
      <c r="AK92" s="302">
        <v>289.69696969696901</v>
      </c>
      <c r="AL92" s="312">
        <v>2656</v>
      </c>
      <c r="AM92" s="137">
        <v>1.7087748418932916E-2</v>
      </c>
      <c r="AN92" s="302">
        <v>263.63635299999999</v>
      </c>
      <c r="AO92" s="313">
        <v>3.400075557234605E-3</v>
      </c>
      <c r="AP92" s="312">
        <v>3389</v>
      </c>
      <c r="AQ92" s="137">
        <v>1.3990546370260284E-2</v>
      </c>
      <c r="AR92" s="312">
        <v>400</v>
      </c>
      <c r="AS92" s="312">
        <v>3974</v>
      </c>
      <c r="AT92" s="137">
        <v>1.5190608885779923E-2</v>
      </c>
      <c r="AU92" s="302">
        <v>351.51515151515099</v>
      </c>
      <c r="AV92" s="312">
        <v>5112</v>
      </c>
      <c r="AW92" s="137">
        <v>1.8836916228784518E-2</v>
      </c>
      <c r="AX92" s="302">
        <v>440.60604899999998</v>
      </c>
      <c r="AY92" s="303">
        <v>0.50840956034228391</v>
      </c>
      <c r="AZ92" s="311">
        <v>17433</v>
      </c>
      <c r="BA92" s="137">
        <v>2.6229197416349579E-2</v>
      </c>
      <c r="BB92" s="312">
        <v>758.78787878787796</v>
      </c>
      <c r="BC92" s="312">
        <v>22592</v>
      </c>
      <c r="BD92" s="137">
        <v>3.2225946794094573E-2</v>
      </c>
      <c r="BE92" s="302">
        <v>1043.0303030303</v>
      </c>
      <c r="BF92" s="312">
        <v>27271</v>
      </c>
      <c r="BG92" s="137">
        <v>3.6723525221417093E-2</v>
      </c>
      <c r="BH92" s="302">
        <v>873.93939999999998</v>
      </c>
      <c r="BI92" s="303">
        <v>0.5643320139964435</v>
      </c>
      <c r="BJ92" s="311">
        <v>9035</v>
      </c>
      <c r="BK92" s="137">
        <v>1.7885245414864449E-2</v>
      </c>
      <c r="BL92" s="312">
        <v>636.36363636363603</v>
      </c>
      <c r="BM92" s="312">
        <v>12627</v>
      </c>
      <c r="BN92" s="137">
        <v>2.4152916827660607E-2</v>
      </c>
      <c r="BO92" s="302">
        <v>696.36363636363603</v>
      </c>
      <c r="BP92" s="312">
        <v>12349</v>
      </c>
      <c r="BQ92" s="137">
        <v>2.2734050817939815E-2</v>
      </c>
      <c r="BR92" s="302">
        <v>625.45450000000005</v>
      </c>
      <c r="BS92" s="303">
        <v>0.3667957941339236</v>
      </c>
      <c r="BT92" s="311">
        <v>5512</v>
      </c>
      <c r="BU92" s="137">
        <v>1.3240483402554414E-2</v>
      </c>
      <c r="BV92" s="312">
        <v>437.575757575757</v>
      </c>
      <c r="BW92" s="312">
        <v>6269</v>
      </c>
      <c r="BX92" s="137">
        <v>1.3896893870204031E-2</v>
      </c>
      <c r="BY92" s="302">
        <v>441.21212121212102</v>
      </c>
      <c r="BZ92" s="312">
        <v>6483</v>
      </c>
      <c r="CA92" s="137">
        <v>1.4035566293857086E-2</v>
      </c>
      <c r="CB92" s="302">
        <v>469.09089999999998</v>
      </c>
      <c r="CC92" s="303">
        <v>0.17616110304789551</v>
      </c>
      <c r="CD92" s="311">
        <v>68198</v>
      </c>
      <c r="CE92" s="137">
        <v>1.7986919802623371E-2</v>
      </c>
      <c r="CF92" s="312">
        <v>1533.87</v>
      </c>
      <c r="CG92" s="312">
        <v>83383</v>
      </c>
      <c r="CH92" s="137">
        <v>2.0603774125723968E-2</v>
      </c>
      <c r="CI92" s="302">
        <v>1784.73</v>
      </c>
      <c r="CJ92" s="312">
        <v>94905</v>
      </c>
      <c r="CK92" s="137">
        <v>2.2610624813722328E-2</v>
      </c>
      <c r="CL92" s="302">
        <v>1826.69</v>
      </c>
      <c r="CM92" s="313">
        <v>0.39160972462535559</v>
      </c>
    </row>
    <row r="93" spans="1:91" ht="14.4" x14ac:dyDescent="0.3">
      <c r="A93" s="99" t="s">
        <v>374</v>
      </c>
      <c r="B93" s="311">
        <v>428139</v>
      </c>
      <c r="C93" s="137">
        <v>0.48065001403311813</v>
      </c>
      <c r="D93" s="312">
        <v>0</v>
      </c>
      <c r="E93" s="312">
        <v>485914</v>
      </c>
      <c r="F93" s="137">
        <v>0.51211157998575108</v>
      </c>
      <c r="G93" s="302">
        <v>0</v>
      </c>
      <c r="H93" s="312">
        <v>522364</v>
      </c>
      <c r="I93" s="137">
        <v>0.53057679826027071</v>
      </c>
      <c r="J93" s="302">
        <v>0</v>
      </c>
      <c r="K93" s="313">
        <v>0.22008039445133473</v>
      </c>
      <c r="L93" s="312">
        <v>360187</v>
      </c>
      <c r="M93" s="137">
        <v>0.46121469537859511</v>
      </c>
      <c r="N93" s="312">
        <v>0</v>
      </c>
      <c r="O93" s="312">
        <v>432370</v>
      </c>
      <c r="P93" s="137">
        <v>0.50408636750492575</v>
      </c>
      <c r="Q93" s="302">
        <v>0</v>
      </c>
      <c r="R93" s="312">
        <v>473374</v>
      </c>
      <c r="S93" s="137">
        <v>0.53329442871611388</v>
      </c>
      <c r="T93" s="302">
        <v>0</v>
      </c>
      <c r="U93" s="313">
        <v>0.31424510046170462</v>
      </c>
      <c r="V93" s="312">
        <v>70992</v>
      </c>
      <c r="W93" s="137">
        <v>0.48393957572121937</v>
      </c>
      <c r="X93" s="312">
        <v>0</v>
      </c>
      <c r="Y93" s="312">
        <v>78911</v>
      </c>
      <c r="Z93" s="137">
        <v>0.5212431468392893</v>
      </c>
      <c r="AA93" s="302">
        <v>0</v>
      </c>
      <c r="AB93" s="312">
        <v>82116</v>
      </c>
      <c r="AC93" s="137">
        <v>0.54492969055882567</v>
      </c>
      <c r="AD93" s="302">
        <v>0</v>
      </c>
      <c r="AE93" s="313">
        <v>0.15669371196754564</v>
      </c>
      <c r="AF93" s="312">
        <v>72444</v>
      </c>
      <c r="AG93" s="137">
        <v>0.50032459908559745</v>
      </c>
      <c r="AH93" s="312">
        <v>0</v>
      </c>
      <c r="AI93" s="312">
        <v>84009</v>
      </c>
      <c r="AJ93" s="137">
        <v>0.55105213444231627</v>
      </c>
      <c r="AK93" s="302">
        <v>0</v>
      </c>
      <c r="AL93" s="312">
        <v>89798</v>
      </c>
      <c r="AM93" s="137">
        <v>0.57772802429342551</v>
      </c>
      <c r="AN93" s="302">
        <v>0</v>
      </c>
      <c r="AO93" s="313">
        <v>0.23955054938987355</v>
      </c>
      <c r="AP93" s="312">
        <v>126272</v>
      </c>
      <c r="AQ93" s="137">
        <v>0.52127892335954751</v>
      </c>
      <c r="AR93" s="312">
        <v>0</v>
      </c>
      <c r="AS93" s="312">
        <v>147270</v>
      </c>
      <c r="AT93" s="137">
        <v>0.56293934841691229</v>
      </c>
      <c r="AU93" s="302">
        <v>0</v>
      </c>
      <c r="AV93" s="312">
        <v>161814</v>
      </c>
      <c r="AW93" s="137">
        <v>0.59625914762217092</v>
      </c>
      <c r="AX93" s="302">
        <v>0</v>
      </c>
      <c r="AY93" s="303">
        <v>0.28147174353775978</v>
      </c>
      <c r="AZ93" s="311">
        <v>241865</v>
      </c>
      <c r="BA93" s="137">
        <v>0.36390321993376873</v>
      </c>
      <c r="BB93" s="312">
        <v>0</v>
      </c>
      <c r="BC93" s="312">
        <v>278523</v>
      </c>
      <c r="BD93" s="137">
        <v>0.39729405891163255</v>
      </c>
      <c r="BE93" s="302">
        <v>0</v>
      </c>
      <c r="BF93" s="312">
        <v>307463</v>
      </c>
      <c r="BG93" s="137">
        <v>0.41403414745159933</v>
      </c>
      <c r="BH93" s="302">
        <v>0</v>
      </c>
      <c r="BI93" s="303">
        <v>0.27121741467347488</v>
      </c>
      <c r="BJ93" s="311">
        <v>196701</v>
      </c>
      <c r="BK93" s="137">
        <v>0.38937970762028246</v>
      </c>
      <c r="BL93" s="312">
        <v>0</v>
      </c>
      <c r="BM93" s="312">
        <v>225013</v>
      </c>
      <c r="BN93" s="137">
        <v>0.43040471007700931</v>
      </c>
      <c r="BO93" s="302">
        <v>0</v>
      </c>
      <c r="BP93" s="312">
        <v>251259</v>
      </c>
      <c r="BQ93" s="137">
        <v>0.46255849659605958</v>
      </c>
      <c r="BR93" s="302">
        <v>0</v>
      </c>
      <c r="BS93" s="303">
        <v>0.27736513795049339</v>
      </c>
      <c r="BT93" s="311">
        <v>235858</v>
      </c>
      <c r="BU93" s="137">
        <v>0.56655913177788075</v>
      </c>
      <c r="BV93" s="312">
        <v>0</v>
      </c>
      <c r="BW93" s="312">
        <v>279022</v>
      </c>
      <c r="BX93" s="137">
        <v>0.61852594057298915</v>
      </c>
      <c r="BY93" s="302">
        <v>0</v>
      </c>
      <c r="BZ93" s="312">
        <v>298245</v>
      </c>
      <c r="CA93" s="137">
        <v>0.64569450398139849</v>
      </c>
      <c r="CB93" s="302">
        <v>0</v>
      </c>
      <c r="CC93" s="303">
        <v>0.26451084974857753</v>
      </c>
      <c r="CD93" s="311">
        <v>1732458</v>
      </c>
      <c r="CE93" s="137">
        <v>0.456928107971103</v>
      </c>
      <c r="CF93" s="312">
        <v>0</v>
      </c>
      <c r="CG93" s="312">
        <v>2011032</v>
      </c>
      <c r="CH93" s="137">
        <v>0.49692202352521403</v>
      </c>
      <c r="CI93" s="302">
        <v>0</v>
      </c>
      <c r="CJ93" s="312">
        <v>2186433</v>
      </c>
      <c r="CK93" s="137">
        <v>0.52090634048091622</v>
      </c>
      <c r="CL93" s="302">
        <v>0</v>
      </c>
      <c r="CM93" s="313">
        <v>0.26204098454334823</v>
      </c>
    </row>
    <row r="94" spans="1:91" ht="14.4" x14ac:dyDescent="0.3">
      <c r="A94" s="99" t="s">
        <v>36</v>
      </c>
      <c r="B94" s="311">
        <v>236498</v>
      </c>
      <c r="C94" s="137">
        <v>0.26550435026662922</v>
      </c>
      <c r="D94" s="312">
        <v>2585.45454545454</v>
      </c>
      <c r="E94" s="312">
        <v>255688</v>
      </c>
      <c r="F94" s="137">
        <v>0.26947316945672839</v>
      </c>
      <c r="G94" s="302">
        <v>3454.54545454545</v>
      </c>
      <c r="H94" s="312">
        <v>350335</v>
      </c>
      <c r="I94" s="137">
        <v>0.35584309527171082</v>
      </c>
      <c r="J94" s="302">
        <v>2617.5756799999999</v>
      </c>
      <c r="K94" s="313">
        <v>0.48134445111586566</v>
      </c>
      <c r="L94" s="312">
        <v>177955</v>
      </c>
      <c r="M94" s="137">
        <v>0.22786902668918615</v>
      </c>
      <c r="N94" s="312">
        <v>2550.30303030303</v>
      </c>
      <c r="O94" s="312">
        <v>313033</v>
      </c>
      <c r="P94" s="137">
        <v>0.36495517237359076</v>
      </c>
      <c r="Q94" s="302">
        <v>2649.0909090908999</v>
      </c>
      <c r="R94" s="312">
        <v>356922</v>
      </c>
      <c r="S94" s="137">
        <v>0.40210175059511671</v>
      </c>
      <c r="T94" s="302">
        <v>2770.9091800000001</v>
      </c>
      <c r="U94" s="313">
        <v>1.0056868309404063</v>
      </c>
      <c r="V94" s="312">
        <v>46148</v>
      </c>
      <c r="W94" s="137">
        <v>0.31458253803784697</v>
      </c>
      <c r="X94" s="312">
        <v>1265.45454545454</v>
      </c>
      <c r="Y94" s="312">
        <v>54742</v>
      </c>
      <c r="Z94" s="137">
        <v>0.36159587819538941</v>
      </c>
      <c r="AA94" s="302">
        <v>1022.42424242424</v>
      </c>
      <c r="AB94" s="312">
        <v>53525</v>
      </c>
      <c r="AC94" s="137">
        <v>0.35519705888208319</v>
      </c>
      <c r="AD94" s="302">
        <v>1233.9394500000001</v>
      </c>
      <c r="AE94" s="313">
        <v>0.15985524833145531</v>
      </c>
      <c r="AF94" s="312">
        <v>53304</v>
      </c>
      <c r="AG94" s="137">
        <v>0.36813680124867054</v>
      </c>
      <c r="AH94" s="312">
        <v>1060</v>
      </c>
      <c r="AI94" s="312">
        <v>69656</v>
      </c>
      <c r="AJ94" s="137">
        <v>0.45690446829165904</v>
      </c>
      <c r="AK94" s="302">
        <v>888.48484848484804</v>
      </c>
      <c r="AL94" s="312">
        <v>55047</v>
      </c>
      <c r="AM94" s="137">
        <v>0.35415259307868985</v>
      </c>
      <c r="AN94" s="302">
        <v>1481.21216</v>
      </c>
      <c r="AO94" s="313">
        <v>3.2699234579018459E-2</v>
      </c>
      <c r="AP94" s="312">
        <v>74172</v>
      </c>
      <c r="AQ94" s="137">
        <v>0.30619852622453403</v>
      </c>
      <c r="AR94" s="312">
        <v>1503.0303030303</v>
      </c>
      <c r="AS94" s="312">
        <v>88976</v>
      </c>
      <c r="AT94" s="137">
        <v>0.34011062310547419</v>
      </c>
      <c r="AU94" s="302">
        <v>1589.0909090908999</v>
      </c>
      <c r="AV94" s="312">
        <v>74397</v>
      </c>
      <c r="AW94" s="137">
        <v>0.27414124739297374</v>
      </c>
      <c r="AX94" s="302">
        <v>1876.96973</v>
      </c>
      <c r="AY94" s="303">
        <v>3.0334897265814594E-3</v>
      </c>
      <c r="AZ94" s="311">
        <v>141239</v>
      </c>
      <c r="BA94" s="137">
        <v>0.21250419399344911</v>
      </c>
      <c r="BB94" s="312">
        <v>2801.8181818181802</v>
      </c>
      <c r="BC94" s="312">
        <v>161139</v>
      </c>
      <c r="BD94" s="137">
        <v>0.22985379074245774</v>
      </c>
      <c r="BE94" s="302">
        <v>1887.87878787878</v>
      </c>
      <c r="BF94" s="312">
        <v>182779</v>
      </c>
      <c r="BG94" s="137">
        <v>0.24613285968411117</v>
      </c>
      <c r="BH94" s="302">
        <v>2429.0908199999999</v>
      </c>
      <c r="BI94" s="303">
        <v>0.29411139982582712</v>
      </c>
      <c r="BJ94" s="311">
        <v>124378</v>
      </c>
      <c r="BK94" s="137">
        <v>0.24621262359823029</v>
      </c>
      <c r="BL94" s="312">
        <v>2343.0303030302998</v>
      </c>
      <c r="BM94" s="312">
        <v>159380</v>
      </c>
      <c r="BN94" s="137">
        <v>0.30486195327413856</v>
      </c>
      <c r="BO94" s="302">
        <v>2139.3939393939299</v>
      </c>
      <c r="BP94" s="312">
        <v>188542</v>
      </c>
      <c r="BQ94" s="137">
        <v>0.34709882657024932</v>
      </c>
      <c r="BR94" s="302">
        <v>2026.0605499999999</v>
      </c>
      <c r="BS94" s="303">
        <v>0.51587901397353231</v>
      </c>
      <c r="BT94" s="311">
        <v>165218</v>
      </c>
      <c r="BU94" s="137">
        <v>0.39687340108912106</v>
      </c>
      <c r="BV94" s="312">
        <v>2037.57575757575</v>
      </c>
      <c r="BW94" s="312">
        <v>224501</v>
      </c>
      <c r="BX94" s="137">
        <v>0.49766574744850456</v>
      </c>
      <c r="BY94" s="302">
        <v>2038.1818181818101</v>
      </c>
      <c r="BZ94" s="312">
        <v>208746</v>
      </c>
      <c r="CA94" s="137">
        <v>0.45193094579322707</v>
      </c>
      <c r="CB94" s="302">
        <v>2426.6667499999999</v>
      </c>
      <c r="CC94" s="303">
        <v>0.26345797673376992</v>
      </c>
      <c r="CD94" s="311">
        <v>1018912</v>
      </c>
      <c r="CE94" s="137">
        <v>0.26873351755081654</v>
      </c>
      <c r="CF94" s="312">
        <v>5970.94</v>
      </c>
      <c r="CG94" s="312">
        <v>1327115</v>
      </c>
      <c r="CH94" s="137">
        <v>0.32792748760371015</v>
      </c>
      <c r="CI94" s="302">
        <v>5966.13</v>
      </c>
      <c r="CJ94" s="312">
        <v>1470293</v>
      </c>
      <c r="CK94" s="137">
        <v>0.35028969379107788</v>
      </c>
      <c r="CL94" s="302">
        <v>6135.53</v>
      </c>
      <c r="CM94" s="313">
        <v>0.44300292861405105</v>
      </c>
    </row>
    <row r="95" spans="1:91" ht="14.4" x14ac:dyDescent="0.3">
      <c r="A95" s="99" t="s">
        <v>369</v>
      </c>
      <c r="B95" s="311">
        <v>2028</v>
      </c>
      <c r="C95" s="137">
        <v>2.2767330900926187E-3</v>
      </c>
      <c r="D95" s="312">
        <v>302.42424242424198</v>
      </c>
      <c r="E95" s="312">
        <v>2878</v>
      </c>
      <c r="F95" s="137">
        <v>3.0331645665673179E-3</v>
      </c>
      <c r="G95" s="302">
        <v>351.51515151515099</v>
      </c>
      <c r="H95" s="312">
        <v>2573</v>
      </c>
      <c r="I95" s="137">
        <v>2.6134536490333878E-3</v>
      </c>
      <c r="J95" s="302">
        <v>253.939392</v>
      </c>
      <c r="K95" s="313">
        <v>0.26873767258382641</v>
      </c>
      <c r="L95" s="312">
        <v>1192</v>
      </c>
      <c r="M95" s="137">
        <v>1.5263402535107746E-3</v>
      </c>
      <c r="N95" s="312">
        <v>191.51515151515099</v>
      </c>
      <c r="O95" s="312">
        <v>2849</v>
      </c>
      <c r="P95" s="137">
        <v>3.3215580660580835E-3</v>
      </c>
      <c r="Q95" s="302">
        <v>460.60606060606</v>
      </c>
      <c r="R95" s="312">
        <v>2789</v>
      </c>
      <c r="S95" s="137">
        <v>3.142036025825756E-3</v>
      </c>
      <c r="T95" s="302">
        <v>409.09089999999998</v>
      </c>
      <c r="U95" s="313">
        <v>1.3397651006711409</v>
      </c>
      <c r="V95" s="312">
        <v>385</v>
      </c>
      <c r="W95" s="137">
        <v>2.624475104979004E-3</v>
      </c>
      <c r="X95" s="312">
        <v>106.666666666666</v>
      </c>
      <c r="Y95" s="312">
        <v>431</v>
      </c>
      <c r="Z95" s="137">
        <v>2.8469515820067374E-3</v>
      </c>
      <c r="AA95" s="302">
        <v>101.212121212121</v>
      </c>
      <c r="AB95" s="312">
        <v>863</v>
      </c>
      <c r="AC95" s="137">
        <v>5.7269511782389124E-3</v>
      </c>
      <c r="AD95" s="302">
        <v>258.18182400000001</v>
      </c>
      <c r="AE95" s="313">
        <v>1.2415584415584415</v>
      </c>
      <c r="AF95" s="312">
        <v>259</v>
      </c>
      <c r="AG95" s="137">
        <v>1.7887481525477576E-3</v>
      </c>
      <c r="AH95" s="312">
        <v>92.727272727272705</v>
      </c>
      <c r="AI95" s="312">
        <v>455</v>
      </c>
      <c r="AJ95" s="137">
        <v>2.9845459554482721E-3</v>
      </c>
      <c r="AK95" s="302">
        <v>124.24242424242399</v>
      </c>
      <c r="AL95" s="312">
        <v>179</v>
      </c>
      <c r="AM95" s="137">
        <v>1.1516215990169398E-3</v>
      </c>
      <c r="AN95" s="302">
        <v>78.787880000000001</v>
      </c>
      <c r="AO95" s="313">
        <v>-0.30888030888030887</v>
      </c>
      <c r="AP95" s="312">
        <v>758</v>
      </c>
      <c r="AQ95" s="137">
        <v>3.1291927260717898E-3</v>
      </c>
      <c r="AR95" s="312">
        <v>188.48484848484799</v>
      </c>
      <c r="AS95" s="312">
        <v>439</v>
      </c>
      <c r="AT95" s="137">
        <v>1.6780768245740782E-3</v>
      </c>
      <c r="AU95" s="302">
        <v>100.60606060606</v>
      </c>
      <c r="AV95" s="312">
        <v>833</v>
      </c>
      <c r="AW95" s="137">
        <v>3.06947402554333E-3</v>
      </c>
      <c r="AX95" s="302">
        <v>246.66667200000001</v>
      </c>
      <c r="AY95" s="303">
        <v>9.894459102902374E-2</v>
      </c>
      <c r="AZ95" s="311">
        <v>2246</v>
      </c>
      <c r="BA95" s="137">
        <v>3.3792679055309558E-3</v>
      </c>
      <c r="BB95" s="312">
        <v>334.54545454545399</v>
      </c>
      <c r="BC95" s="312">
        <v>3126</v>
      </c>
      <c r="BD95" s="137">
        <v>4.4590257470936449E-3</v>
      </c>
      <c r="BE95" s="302">
        <v>366.06060606060601</v>
      </c>
      <c r="BF95" s="312">
        <v>1901</v>
      </c>
      <c r="BG95" s="137">
        <v>2.5599142475858567E-3</v>
      </c>
      <c r="BH95" s="302">
        <v>304.24243200000001</v>
      </c>
      <c r="BI95" s="303">
        <v>-0.15360641139804096</v>
      </c>
      <c r="BJ95" s="311">
        <v>770</v>
      </c>
      <c r="BK95" s="137">
        <v>1.5242544515158413E-3</v>
      </c>
      <c r="BL95" s="312">
        <v>179.39393939393901</v>
      </c>
      <c r="BM95" s="312">
        <v>1401</v>
      </c>
      <c r="BN95" s="137">
        <v>2.6798318266850803E-3</v>
      </c>
      <c r="BO95" s="302">
        <v>244.84848484848399</v>
      </c>
      <c r="BP95" s="312">
        <v>1236</v>
      </c>
      <c r="BQ95" s="137">
        <v>2.2754301409809385E-3</v>
      </c>
      <c r="BR95" s="302">
        <v>253.939392</v>
      </c>
      <c r="BS95" s="303">
        <v>0.60519480519480517</v>
      </c>
      <c r="BT95" s="311">
        <v>705</v>
      </c>
      <c r="BU95" s="137">
        <v>1.6934943394050911E-3</v>
      </c>
      <c r="BV95" s="312">
        <v>156.969696969696</v>
      </c>
      <c r="BW95" s="312">
        <v>1887</v>
      </c>
      <c r="BX95" s="137">
        <v>4.1830337746171647E-3</v>
      </c>
      <c r="BY95" s="302">
        <v>337.575757575757</v>
      </c>
      <c r="BZ95" s="312">
        <v>1416</v>
      </c>
      <c r="CA95" s="137">
        <v>3.0656118883389837E-3</v>
      </c>
      <c r="CB95" s="302">
        <v>354.54544099999998</v>
      </c>
      <c r="CC95" s="303">
        <v>1.0085106382978724</v>
      </c>
      <c r="CD95" s="311">
        <v>8343</v>
      </c>
      <c r="CE95" s="137">
        <v>2.200429219526772E-3</v>
      </c>
      <c r="CF95" s="312">
        <v>592.16</v>
      </c>
      <c r="CG95" s="312">
        <v>13466</v>
      </c>
      <c r="CH95" s="137">
        <v>3.3274219250566534E-3</v>
      </c>
      <c r="CI95" s="302">
        <v>823.06</v>
      </c>
      <c r="CJ95" s="312">
        <v>11790</v>
      </c>
      <c r="CK95" s="137">
        <v>2.8089064491205549E-3</v>
      </c>
      <c r="CL95" s="302">
        <v>803.86</v>
      </c>
      <c r="CM95" s="313">
        <v>0.41316073354908306</v>
      </c>
    </row>
    <row r="96" spans="1:91" ht="14.4" x14ac:dyDescent="0.3">
      <c r="A96" s="99" t="s">
        <v>370</v>
      </c>
      <c r="B96" s="311">
        <v>3920</v>
      </c>
      <c r="C96" s="137">
        <v>4.4007858546168963E-3</v>
      </c>
      <c r="D96" s="312">
        <v>393.93939393939399</v>
      </c>
      <c r="E96" s="312">
        <v>5255</v>
      </c>
      <c r="F96" s="137">
        <v>5.5383182061540144E-3</v>
      </c>
      <c r="G96" s="302">
        <v>569.09090909090901</v>
      </c>
      <c r="H96" s="312">
        <v>7005</v>
      </c>
      <c r="I96" s="137">
        <v>7.1151351774111473E-3</v>
      </c>
      <c r="J96" s="302">
        <v>761.81820000000005</v>
      </c>
      <c r="K96" s="313">
        <v>0.78698979591836737</v>
      </c>
      <c r="L96" s="312">
        <v>2969</v>
      </c>
      <c r="M96" s="137">
        <v>3.8017652790884983E-3</v>
      </c>
      <c r="N96" s="312">
        <v>322.42424242424198</v>
      </c>
      <c r="O96" s="312">
        <v>5116</v>
      </c>
      <c r="P96" s="137">
        <v>5.9645809287304863E-3</v>
      </c>
      <c r="Q96" s="302">
        <v>699.39393939393904</v>
      </c>
      <c r="R96" s="312">
        <v>4666</v>
      </c>
      <c r="S96" s="137">
        <v>5.2566296509512292E-3</v>
      </c>
      <c r="T96" s="302">
        <v>727.27269999999999</v>
      </c>
      <c r="U96" s="313">
        <v>0.57157292017514316</v>
      </c>
      <c r="V96" s="312">
        <v>653</v>
      </c>
      <c r="W96" s="137">
        <v>4.4513824507825704E-3</v>
      </c>
      <c r="X96" s="312">
        <v>207.272727272727</v>
      </c>
      <c r="Y96" s="312">
        <v>881</v>
      </c>
      <c r="Z96" s="137">
        <v>5.8194068300416145E-3</v>
      </c>
      <c r="AA96" s="302">
        <v>164.24242424242399</v>
      </c>
      <c r="AB96" s="312">
        <v>1149</v>
      </c>
      <c r="AC96" s="137">
        <v>7.6248747436807769E-3</v>
      </c>
      <c r="AD96" s="302">
        <v>215.15152</v>
      </c>
      <c r="AE96" s="313">
        <v>0.75957120980091886</v>
      </c>
      <c r="AF96" s="312">
        <v>1024</v>
      </c>
      <c r="AG96" s="137">
        <v>7.0721162479108254E-3</v>
      </c>
      <c r="AH96" s="312">
        <v>392.12121212121201</v>
      </c>
      <c r="AI96" s="312">
        <v>626</v>
      </c>
      <c r="AJ96" s="137">
        <v>4.1062104793639963E-3</v>
      </c>
      <c r="AK96" s="302">
        <v>142.42424242424201</v>
      </c>
      <c r="AL96" s="312">
        <v>943</v>
      </c>
      <c r="AM96" s="137">
        <v>6.0669227255473416E-3</v>
      </c>
      <c r="AN96" s="302">
        <v>307.878784</v>
      </c>
      <c r="AO96" s="313">
        <v>-7.91015625E-2</v>
      </c>
      <c r="AP96" s="312">
        <v>1123</v>
      </c>
      <c r="AQ96" s="137">
        <v>4.6359939727950135E-3</v>
      </c>
      <c r="AR96" s="312">
        <v>241.21212121212099</v>
      </c>
      <c r="AS96" s="312">
        <v>1102</v>
      </c>
      <c r="AT96" s="137">
        <v>4.2123933045116945E-3</v>
      </c>
      <c r="AU96" s="302">
        <v>185.45454545454501</v>
      </c>
      <c r="AV96" s="312">
        <v>1570</v>
      </c>
      <c r="AW96" s="137">
        <v>5.7852031453817865E-3</v>
      </c>
      <c r="AX96" s="302">
        <v>303.63635299999999</v>
      </c>
      <c r="AY96" s="303">
        <v>0.39804096170970615</v>
      </c>
      <c r="AZ96" s="311">
        <v>2784</v>
      </c>
      <c r="BA96" s="137">
        <v>4.1887274483518172E-3</v>
      </c>
      <c r="BB96" s="312">
        <v>404.24242424242402</v>
      </c>
      <c r="BC96" s="312">
        <v>3449</v>
      </c>
      <c r="BD96" s="137">
        <v>4.9197632123243705E-3</v>
      </c>
      <c r="BE96" s="302">
        <v>466.06060606060601</v>
      </c>
      <c r="BF96" s="312">
        <v>3009</v>
      </c>
      <c r="BG96" s="137">
        <v>4.0519631620125427E-3</v>
      </c>
      <c r="BH96" s="302">
        <v>398.78787199999999</v>
      </c>
      <c r="BI96" s="303">
        <v>8.0818965517241381E-2</v>
      </c>
      <c r="BJ96" s="311">
        <v>1780</v>
      </c>
      <c r="BK96" s="137">
        <v>3.5236011996080487E-3</v>
      </c>
      <c r="BL96" s="312">
        <v>374.54545454545399</v>
      </c>
      <c r="BM96" s="312">
        <v>1710</v>
      </c>
      <c r="BN96" s="137">
        <v>3.2708868120139099E-3</v>
      </c>
      <c r="BO96" s="302">
        <v>268.48484848484799</v>
      </c>
      <c r="BP96" s="312">
        <v>1937</v>
      </c>
      <c r="BQ96" s="137">
        <v>3.5659451319418108E-3</v>
      </c>
      <c r="BR96" s="302">
        <v>280.60604899999998</v>
      </c>
      <c r="BS96" s="303">
        <v>8.8202247191011232E-2</v>
      </c>
      <c r="BT96" s="311">
        <v>1974</v>
      </c>
      <c r="BU96" s="137">
        <v>4.7417841503342552E-3</v>
      </c>
      <c r="BV96" s="312">
        <v>355.15151515151501</v>
      </c>
      <c r="BW96" s="312">
        <v>2498</v>
      </c>
      <c r="BX96" s="137">
        <v>5.5374766131392038E-3</v>
      </c>
      <c r="BY96" s="302">
        <v>351.51515151515099</v>
      </c>
      <c r="BZ96" s="312">
        <v>3334</v>
      </c>
      <c r="CA96" s="137">
        <v>7.2180438105382575E-3</v>
      </c>
      <c r="CB96" s="302">
        <v>427.27273600000001</v>
      </c>
      <c r="CC96" s="303">
        <v>0.68895643363728465</v>
      </c>
      <c r="CD96" s="311">
        <v>16227</v>
      </c>
      <c r="CE96" s="137">
        <v>4.2797992263287699E-3</v>
      </c>
      <c r="CF96" s="312">
        <v>970.48</v>
      </c>
      <c r="CG96" s="312">
        <v>20637</v>
      </c>
      <c r="CH96" s="137">
        <v>5.0993618199460982E-3</v>
      </c>
      <c r="CI96" s="302">
        <v>1142.72</v>
      </c>
      <c r="CJ96" s="312">
        <v>23613</v>
      </c>
      <c r="CK96" s="137">
        <v>5.6256749773607858E-3</v>
      </c>
      <c r="CL96" s="302">
        <v>1326.29</v>
      </c>
      <c r="CM96" s="313">
        <v>0.45516731373636532</v>
      </c>
    </row>
    <row r="97" spans="1:91" ht="14.4" x14ac:dyDescent="0.3">
      <c r="A97" s="99" t="s">
        <v>37</v>
      </c>
      <c r="B97" s="311">
        <v>1513</v>
      </c>
      <c r="C97" s="137">
        <v>1.6985686219477968E-3</v>
      </c>
      <c r="D97" s="312">
        <v>199.39393939393901</v>
      </c>
      <c r="E97" s="312">
        <v>1631</v>
      </c>
      <c r="F97" s="137">
        <v>1.7189337762582679E-3</v>
      </c>
      <c r="G97" s="302">
        <v>249.09090909090901</v>
      </c>
      <c r="H97" s="312">
        <v>2377</v>
      </c>
      <c r="I97" s="137">
        <v>2.4143720651971872E-3</v>
      </c>
      <c r="J97" s="302">
        <v>301.81817599999999</v>
      </c>
      <c r="K97" s="313">
        <v>0.57105089226701922</v>
      </c>
      <c r="L97" s="312">
        <v>980</v>
      </c>
      <c r="M97" s="137">
        <v>1.2548770540608718E-3</v>
      </c>
      <c r="N97" s="312">
        <v>210.90909090909</v>
      </c>
      <c r="O97" s="312">
        <v>1274</v>
      </c>
      <c r="P97" s="137">
        <v>1.4853158919473494E-3</v>
      </c>
      <c r="Q97" s="302">
        <v>221.81818181818099</v>
      </c>
      <c r="R97" s="312">
        <v>1370</v>
      </c>
      <c r="S97" s="137">
        <v>1.543416764209855E-3</v>
      </c>
      <c r="T97" s="302">
        <v>268.48486300000002</v>
      </c>
      <c r="U97" s="313">
        <v>0.39795918367346939</v>
      </c>
      <c r="V97" s="312">
        <v>238</v>
      </c>
      <c r="W97" s="137">
        <v>1.622402792168839E-3</v>
      </c>
      <c r="X97" s="312">
        <v>100.60606060606</v>
      </c>
      <c r="Y97" s="312">
        <v>245</v>
      </c>
      <c r="Z97" s="137">
        <v>1.6183367461523217E-3</v>
      </c>
      <c r="AA97" s="302">
        <v>90.303030303030297</v>
      </c>
      <c r="AB97" s="312">
        <v>252</v>
      </c>
      <c r="AC97" s="137">
        <v>1.6722962884312932E-3</v>
      </c>
      <c r="AD97" s="302">
        <v>106.666664</v>
      </c>
      <c r="AE97" s="313">
        <v>5.8823529411764705E-2</v>
      </c>
      <c r="AF97" s="312">
        <v>98</v>
      </c>
      <c r="AG97" s="137">
        <v>6.7682362528834064E-4</v>
      </c>
      <c r="AH97" s="312">
        <v>49.090909090909101</v>
      </c>
      <c r="AI97" s="312">
        <v>327</v>
      </c>
      <c r="AJ97" s="137">
        <v>2.1449374229265605E-3</v>
      </c>
      <c r="AK97" s="302">
        <v>135.15151515151501</v>
      </c>
      <c r="AL97" s="312">
        <v>209</v>
      </c>
      <c r="AM97" s="137">
        <v>1.3446308055560918E-3</v>
      </c>
      <c r="AN97" s="302">
        <v>87.272729999999996</v>
      </c>
      <c r="AO97" s="313">
        <v>1.1326530612244898</v>
      </c>
      <c r="AP97" s="312">
        <v>534</v>
      </c>
      <c r="AQ97" s="137">
        <v>2.2044708650690447E-3</v>
      </c>
      <c r="AR97" s="312">
        <v>121.818181818181</v>
      </c>
      <c r="AS97" s="312">
        <v>365</v>
      </c>
      <c r="AT97" s="137">
        <v>1.3952119384271948E-3</v>
      </c>
      <c r="AU97" s="302">
        <v>79.393939393939405</v>
      </c>
      <c r="AV97" s="312">
        <v>699</v>
      </c>
      <c r="AW97" s="137">
        <v>2.5757050946636109E-3</v>
      </c>
      <c r="AX97" s="302">
        <v>179.393936</v>
      </c>
      <c r="AY97" s="303">
        <v>0.3089887640449438</v>
      </c>
      <c r="AZ97" s="311">
        <v>2741</v>
      </c>
      <c r="BA97" s="137">
        <v>4.1240308677917854E-3</v>
      </c>
      <c r="BB97" s="312">
        <v>366.666666666666</v>
      </c>
      <c r="BC97" s="312">
        <v>2257</v>
      </c>
      <c r="BD97" s="137">
        <v>3.219456529491477E-3</v>
      </c>
      <c r="BE97" s="302">
        <v>341.81818181818102</v>
      </c>
      <c r="BF97" s="312">
        <v>2646</v>
      </c>
      <c r="BG97" s="137">
        <v>3.563142082647121E-3</v>
      </c>
      <c r="BH97" s="302">
        <v>339.39395100000002</v>
      </c>
      <c r="BI97" s="303">
        <v>-3.4658883619117113E-2</v>
      </c>
      <c r="BJ97" s="311">
        <v>833</v>
      </c>
      <c r="BK97" s="137">
        <v>1.6489661793671374E-3</v>
      </c>
      <c r="BL97" s="312">
        <v>153.333333333333</v>
      </c>
      <c r="BM97" s="312">
        <v>897</v>
      </c>
      <c r="BN97" s="137">
        <v>1.7157809768283492E-3</v>
      </c>
      <c r="BO97" s="302">
        <v>212.12121212121201</v>
      </c>
      <c r="BP97" s="312">
        <v>723</v>
      </c>
      <c r="BQ97" s="137">
        <v>1.3310161747000151E-3</v>
      </c>
      <c r="BR97" s="302">
        <v>135.15152</v>
      </c>
      <c r="BS97" s="303">
        <v>-0.13205282112845138</v>
      </c>
      <c r="BT97" s="311">
        <v>728</v>
      </c>
      <c r="BU97" s="137">
        <v>1.7487430909034131E-3</v>
      </c>
      <c r="BV97" s="312">
        <v>149.69696969696901</v>
      </c>
      <c r="BW97" s="312">
        <v>714</v>
      </c>
      <c r="BX97" s="137">
        <v>1.5827695363416299E-3</v>
      </c>
      <c r="BY97" s="302">
        <v>235.15151515151501</v>
      </c>
      <c r="BZ97" s="312">
        <v>1741</v>
      </c>
      <c r="CA97" s="137">
        <v>3.7692304361569002E-3</v>
      </c>
      <c r="CB97" s="302">
        <v>835.75756799999999</v>
      </c>
      <c r="CC97" s="303">
        <v>1.3914835164835164</v>
      </c>
      <c r="CD97" s="311">
        <v>7665</v>
      </c>
      <c r="CE97" s="137">
        <v>2.0216097288352757E-3</v>
      </c>
      <c r="CF97" s="312">
        <v>538.79999999999995</v>
      </c>
      <c r="CG97" s="312">
        <v>7710</v>
      </c>
      <c r="CH97" s="137">
        <v>1.9051257271785829E-3</v>
      </c>
      <c r="CI97" s="302">
        <v>599.88</v>
      </c>
      <c r="CJ97" s="312">
        <v>10017</v>
      </c>
      <c r="CK97" s="137">
        <v>2.3864983800543343E-3</v>
      </c>
      <c r="CL97" s="302">
        <v>1021.58</v>
      </c>
      <c r="CM97" s="313">
        <v>0.30684931506849317</v>
      </c>
    </row>
    <row r="98" spans="1:91" ht="14.4" x14ac:dyDescent="0.3">
      <c r="A98" s="99" t="s">
        <v>371</v>
      </c>
      <c r="B98" s="311">
        <v>45</v>
      </c>
      <c r="C98" s="137">
        <v>5.0519225371877629E-5</v>
      </c>
      <c r="D98" s="312">
        <v>27.878787878787801</v>
      </c>
      <c r="E98" s="312">
        <v>419</v>
      </c>
      <c r="F98" s="137">
        <v>4.4158997685604797E-4</v>
      </c>
      <c r="G98" s="302">
        <v>202.42424242424201</v>
      </c>
      <c r="H98" s="312">
        <v>413</v>
      </c>
      <c r="I98" s="137">
        <v>4.1949333736913686E-4</v>
      </c>
      <c r="J98" s="302">
        <v>210.30302399999999</v>
      </c>
      <c r="K98" s="313">
        <v>8.1777777777777771</v>
      </c>
      <c r="L98" s="312">
        <v>133</v>
      </c>
      <c r="M98" s="137">
        <v>1.703047430511183E-4</v>
      </c>
      <c r="N98" s="312">
        <v>71.515151515151501</v>
      </c>
      <c r="O98" s="312">
        <v>163</v>
      </c>
      <c r="P98" s="137">
        <v>1.9003649166987279E-4</v>
      </c>
      <c r="Q98" s="302">
        <v>78.181818181818201</v>
      </c>
      <c r="R98" s="312">
        <v>563</v>
      </c>
      <c r="S98" s="137">
        <v>6.3426542937967034E-4</v>
      </c>
      <c r="T98" s="302">
        <v>258.18182400000001</v>
      </c>
      <c r="U98" s="313">
        <v>3.2330827067669174</v>
      </c>
      <c r="V98" s="312">
        <v>2</v>
      </c>
      <c r="W98" s="137">
        <v>1.363363690898184E-5</v>
      </c>
      <c r="X98" s="312">
        <v>2.4242424242424199</v>
      </c>
      <c r="Y98" s="312">
        <v>26</v>
      </c>
      <c r="Z98" s="137">
        <v>1.7174185877534844E-4</v>
      </c>
      <c r="AA98" s="302">
        <v>24.848484848484802</v>
      </c>
      <c r="AB98" s="312">
        <v>36</v>
      </c>
      <c r="AC98" s="137">
        <v>2.3889946977589903E-4</v>
      </c>
      <c r="AD98" s="302">
        <v>26.666665999999999</v>
      </c>
      <c r="AE98" s="313">
        <v>17</v>
      </c>
      <c r="AF98" s="312">
        <v>0</v>
      </c>
      <c r="AG98" s="137">
        <v>0</v>
      </c>
      <c r="AH98" s="312">
        <v>80</v>
      </c>
      <c r="AI98" s="312">
        <v>42</v>
      </c>
      <c r="AJ98" s="137">
        <v>2.7549654973368665E-4</v>
      </c>
      <c r="AK98" s="302">
        <v>28.484848484848399</v>
      </c>
      <c r="AL98" s="312">
        <v>35</v>
      </c>
      <c r="AM98" s="137">
        <v>2.2517740762901056E-4</v>
      </c>
      <c r="AN98" s="302">
        <v>30.909089999999999</v>
      </c>
      <c r="AP98" s="312">
        <v>57</v>
      </c>
      <c r="AQ98" s="137">
        <v>2.3530868784444857E-4</v>
      </c>
      <c r="AR98" s="312">
        <v>30.909090909090899</v>
      </c>
      <c r="AS98" s="312">
        <v>53</v>
      </c>
      <c r="AT98" s="137">
        <v>2.0259241845655158E-4</v>
      </c>
      <c r="AU98" s="302">
        <v>33.3333333333333</v>
      </c>
      <c r="AV98" s="312">
        <v>47</v>
      </c>
      <c r="AW98" s="137">
        <v>1.7318761008467768E-4</v>
      </c>
      <c r="AX98" s="302">
        <v>26.666665999999999</v>
      </c>
      <c r="AY98" s="303">
        <v>-0.17543859649122806</v>
      </c>
      <c r="AZ98" s="311">
        <v>166</v>
      </c>
      <c r="BA98" s="137">
        <v>2.4975889239454079E-4</v>
      </c>
      <c r="BB98" s="312">
        <v>77.575757575757507</v>
      </c>
      <c r="BC98" s="312">
        <v>223</v>
      </c>
      <c r="BD98" s="137">
        <v>3.180942871407175E-4</v>
      </c>
      <c r="BE98" s="302">
        <v>84.848484848484802</v>
      </c>
      <c r="BF98" s="312">
        <v>510</v>
      </c>
      <c r="BG98" s="137">
        <v>6.8677341729026138E-4</v>
      </c>
      <c r="BH98" s="302">
        <v>127.878784</v>
      </c>
      <c r="BI98" s="303">
        <v>2.072289156626506</v>
      </c>
      <c r="BJ98" s="311">
        <v>349</v>
      </c>
      <c r="BK98" s="137">
        <v>6.9086338127146579E-4</v>
      </c>
      <c r="BL98" s="312">
        <v>137.575757575757</v>
      </c>
      <c r="BM98" s="312">
        <v>334</v>
      </c>
      <c r="BN98" s="137">
        <v>6.3887496796061162E-4</v>
      </c>
      <c r="BO98" s="302">
        <v>110.90909090909</v>
      </c>
      <c r="BP98" s="312">
        <v>336</v>
      </c>
      <c r="BQ98" s="137">
        <v>6.1856353347054642E-4</v>
      </c>
      <c r="BR98" s="302">
        <v>97.575760000000002</v>
      </c>
      <c r="BS98" s="303">
        <v>-3.7249283667621778E-2</v>
      </c>
      <c r="BT98" s="311">
        <v>21</v>
      </c>
      <c r="BU98" s="137">
        <v>5.0444512237598455E-5</v>
      </c>
      <c r="BV98" s="312">
        <v>24.2424242424242</v>
      </c>
      <c r="BW98" s="312">
        <v>45</v>
      </c>
      <c r="BX98" s="137">
        <v>9.9754382542539699E-5</v>
      </c>
      <c r="BY98" s="302">
        <v>34.545454545454497</v>
      </c>
      <c r="BZ98" s="312">
        <v>142</v>
      </c>
      <c r="CA98" s="137">
        <v>3.0742718089275123E-4</v>
      </c>
      <c r="CB98" s="302">
        <v>67.272729999999996</v>
      </c>
      <c r="CC98" s="303">
        <v>5.7619047619047619</v>
      </c>
      <c r="CD98" s="311">
        <v>773</v>
      </c>
      <c r="CE98" s="137">
        <v>2.0387531903322481E-4</v>
      </c>
      <c r="CF98" s="312">
        <v>195.82</v>
      </c>
      <c r="CG98" s="312">
        <v>1305</v>
      </c>
      <c r="CH98" s="137">
        <v>3.2246291491155003E-4</v>
      </c>
      <c r="CI98" s="302">
        <v>263.91000000000003</v>
      </c>
      <c r="CJ98" s="312">
        <v>2082</v>
      </c>
      <c r="CK98" s="137">
        <v>4.9602571900500385E-4</v>
      </c>
      <c r="CL98" s="302">
        <v>378.07</v>
      </c>
      <c r="CM98" s="313">
        <v>1.6934023285899094</v>
      </c>
    </row>
    <row r="99" spans="1:91" ht="14.4" x14ac:dyDescent="0.3">
      <c r="A99" s="99" t="s">
        <v>38</v>
      </c>
      <c r="B99" s="311">
        <v>167787</v>
      </c>
      <c r="C99" s="137">
        <v>0.18836598372158295</v>
      </c>
      <c r="D99" s="312">
        <v>2624.2424242424199</v>
      </c>
      <c r="E99" s="312">
        <v>199729</v>
      </c>
      <c r="F99" s="137">
        <v>0.21049719448086304</v>
      </c>
      <c r="G99" s="302">
        <v>3404.2424242424199</v>
      </c>
      <c r="H99" s="312">
        <v>140505</v>
      </c>
      <c r="I99" s="137">
        <v>0.14271407110665998</v>
      </c>
      <c r="J99" s="302">
        <v>2701.8180000000002</v>
      </c>
      <c r="K99" s="313">
        <v>-0.16259900945842048</v>
      </c>
      <c r="L99" s="312">
        <v>163170</v>
      </c>
      <c r="M99" s="137">
        <v>0.20893702950113516</v>
      </c>
      <c r="N99" s="312">
        <v>2490.9090909090901</v>
      </c>
      <c r="O99" s="312">
        <v>96472</v>
      </c>
      <c r="P99" s="137">
        <v>0.11247362223543539</v>
      </c>
      <c r="Q99" s="302">
        <v>2300</v>
      </c>
      <c r="R99" s="312">
        <v>94292</v>
      </c>
      <c r="S99" s="137">
        <v>0.10622763031450778</v>
      </c>
      <c r="T99" s="302">
        <v>2694.5454100000002</v>
      </c>
      <c r="U99" s="313">
        <v>-0.42212416498130784</v>
      </c>
      <c r="V99" s="312">
        <v>21602</v>
      </c>
      <c r="W99" s="137">
        <v>0.14725691225391285</v>
      </c>
      <c r="X99" s="312">
        <v>1252.12121212121</v>
      </c>
      <c r="Y99" s="312">
        <v>19914</v>
      </c>
      <c r="Z99" s="137">
        <v>0.13154105290970342</v>
      </c>
      <c r="AA99" s="302">
        <v>1007.27272727272</v>
      </c>
      <c r="AB99" s="312">
        <v>24080</v>
      </c>
      <c r="AC99" s="137">
        <v>0.1597972008945458</v>
      </c>
      <c r="AD99" s="302">
        <v>1218.78784</v>
      </c>
      <c r="AE99" s="313">
        <v>0.11471160077770577</v>
      </c>
      <c r="AF99" s="312">
        <v>15508</v>
      </c>
      <c r="AG99" s="137">
        <v>0.10710388552011824</v>
      </c>
      <c r="AH99" s="312">
        <v>1026.6666666666599</v>
      </c>
      <c r="AI99" s="312">
        <v>9948</v>
      </c>
      <c r="AJ99" s="137">
        <v>6.525332563692178E-2</v>
      </c>
      <c r="AK99" s="302">
        <v>747.27272727272702</v>
      </c>
      <c r="AL99" s="312">
        <v>31179</v>
      </c>
      <c r="AM99" s="137">
        <v>0.20059446835614059</v>
      </c>
      <c r="AN99" s="302">
        <v>1450.3030000000001</v>
      </c>
      <c r="AO99" s="313">
        <v>1.0105107041526953</v>
      </c>
      <c r="AP99" s="312">
        <v>45532</v>
      </c>
      <c r="AQ99" s="137">
        <v>0.18796623113918304</v>
      </c>
      <c r="AR99" s="312">
        <v>1510.9090909090901</v>
      </c>
      <c r="AS99" s="312">
        <v>50334</v>
      </c>
      <c r="AT99" s="137">
        <v>0.19240163755834089</v>
      </c>
      <c r="AU99" s="302">
        <v>1566.0606060606001</v>
      </c>
      <c r="AV99" s="312">
        <v>78509</v>
      </c>
      <c r="AW99" s="137">
        <v>0.28929332085399917</v>
      </c>
      <c r="AX99" s="302">
        <v>1883.63635</v>
      </c>
      <c r="AY99" s="303">
        <v>0.72425986119652108</v>
      </c>
      <c r="AZ99" s="311">
        <v>77446</v>
      </c>
      <c r="BA99" s="137">
        <v>0.1165230553035398</v>
      </c>
      <c r="BB99" s="312">
        <v>2577.5757575757498</v>
      </c>
      <c r="BC99" s="312">
        <v>79633</v>
      </c>
      <c r="BD99" s="137">
        <v>0.11359104200841595</v>
      </c>
      <c r="BE99" s="302">
        <v>1808.4848484848401</v>
      </c>
      <c r="BF99" s="312">
        <v>64428</v>
      </c>
      <c r="BG99" s="137">
        <v>8.675968182191561E-2</v>
      </c>
      <c r="BH99" s="302">
        <v>2383.0302700000002</v>
      </c>
      <c r="BI99" s="303">
        <v>-0.16809131523900525</v>
      </c>
      <c r="BJ99" s="311">
        <v>60403</v>
      </c>
      <c r="BK99" s="137">
        <v>0.11957083329209268</v>
      </c>
      <c r="BL99" s="312">
        <v>1997.57575757575</v>
      </c>
      <c r="BM99" s="312">
        <v>51338</v>
      </c>
      <c r="BN99" s="137">
        <v>9.8199290734017605E-2</v>
      </c>
      <c r="BO99" s="302">
        <v>2078.1818181818098</v>
      </c>
      <c r="BP99" s="312">
        <v>49039</v>
      </c>
      <c r="BQ99" s="137">
        <v>9.0278979517446803E-2</v>
      </c>
      <c r="BR99" s="302">
        <v>1820.60608</v>
      </c>
      <c r="BS99" s="303">
        <v>-0.18813635084350114</v>
      </c>
      <c r="BT99" s="311">
        <v>61530</v>
      </c>
      <c r="BU99" s="137">
        <v>0.14780242085616349</v>
      </c>
      <c r="BV99" s="312">
        <v>1877.57575757575</v>
      </c>
      <c r="BW99" s="312">
        <v>39988</v>
      </c>
      <c r="BX99" s="137">
        <v>8.8643961091357276E-2</v>
      </c>
      <c r="BY99" s="302">
        <v>1804.84848484848</v>
      </c>
      <c r="BZ99" s="312">
        <v>73947</v>
      </c>
      <c r="CA99" s="137">
        <v>0.16009378693997375</v>
      </c>
      <c r="CB99" s="302">
        <v>2124.2424299999998</v>
      </c>
      <c r="CC99" s="303">
        <v>0.20180399804973184</v>
      </c>
      <c r="CD99" s="311">
        <v>612978</v>
      </c>
      <c r="CE99" s="137">
        <v>0.16167022679217088</v>
      </c>
      <c r="CF99" s="312">
        <v>5669.02</v>
      </c>
      <c r="CG99" s="312">
        <v>547356</v>
      </c>
      <c r="CH99" s="137">
        <v>0.13525058333664858</v>
      </c>
      <c r="CI99" s="302">
        <v>5634.09</v>
      </c>
      <c r="CJ99" s="312">
        <v>555979</v>
      </c>
      <c r="CK99" s="137">
        <v>0.13245911778418973</v>
      </c>
      <c r="CL99" s="302">
        <v>5931.88</v>
      </c>
      <c r="CM99" s="313">
        <v>-9.2987024004124133E-2</v>
      </c>
    </row>
    <row r="100" spans="1:91" ht="14.4" x14ac:dyDescent="0.3">
      <c r="A100" s="99" t="s">
        <v>372</v>
      </c>
      <c r="B100" s="311">
        <v>16348</v>
      </c>
      <c r="C100" s="137">
        <v>1.835307325287679E-2</v>
      </c>
      <c r="D100" s="312">
        <v>899.39393939393904</v>
      </c>
      <c r="E100" s="312">
        <v>20314</v>
      </c>
      <c r="F100" s="137">
        <v>2.1409209522324005E-2</v>
      </c>
      <c r="G100" s="302">
        <v>1160</v>
      </c>
      <c r="H100" s="312">
        <v>19156</v>
      </c>
      <c r="I100" s="137">
        <v>1.9457177652889068E-2</v>
      </c>
      <c r="J100" s="302">
        <v>932.12120000000004</v>
      </c>
      <c r="K100" s="313">
        <v>0.17176413016882799</v>
      </c>
      <c r="L100" s="312">
        <v>13788</v>
      </c>
      <c r="M100" s="137">
        <v>1.7655351858562551E-2</v>
      </c>
      <c r="N100" s="312">
        <v>933.93939393939399</v>
      </c>
      <c r="O100" s="312">
        <v>13463</v>
      </c>
      <c r="P100" s="137">
        <v>1.569608151749385E-2</v>
      </c>
      <c r="Q100" s="302">
        <v>790.30303030303003</v>
      </c>
      <c r="R100" s="312">
        <v>12772</v>
      </c>
      <c r="S100" s="137">
        <v>1.4388699936122825E-2</v>
      </c>
      <c r="T100" s="302">
        <v>808.48486300000002</v>
      </c>
      <c r="U100" s="313">
        <v>-7.3687264287786478E-2</v>
      </c>
      <c r="V100" s="312">
        <v>1964</v>
      </c>
      <c r="W100" s="137">
        <v>1.3388231444620168E-2</v>
      </c>
      <c r="X100" s="312">
        <v>298.18181818181802</v>
      </c>
      <c r="Y100" s="312">
        <v>2672</v>
      </c>
      <c r="Z100" s="137">
        <v>1.7649778717220423E-2</v>
      </c>
      <c r="AA100" s="302">
        <v>315.75757575757501</v>
      </c>
      <c r="AB100" s="312">
        <v>2211</v>
      </c>
      <c r="AC100" s="137">
        <v>1.4672409102069798E-2</v>
      </c>
      <c r="AD100" s="302">
        <v>340.60604899999998</v>
      </c>
      <c r="AE100" s="313">
        <v>0.12576374745417515</v>
      </c>
      <c r="AF100" s="312">
        <v>2251</v>
      </c>
      <c r="AG100" s="137">
        <v>1.5546224291061785E-2</v>
      </c>
      <c r="AH100" s="312">
        <v>285.45454545454498</v>
      </c>
      <c r="AI100" s="312">
        <v>2955</v>
      </c>
      <c r="AJ100" s="137">
        <v>1.9383150106262955E-2</v>
      </c>
      <c r="AK100" s="302">
        <v>439.39393939393898</v>
      </c>
      <c r="AL100" s="312">
        <v>2206</v>
      </c>
      <c r="AM100" s="137">
        <v>1.4192610320845638E-2</v>
      </c>
      <c r="AN100" s="302">
        <v>293.33334400000001</v>
      </c>
      <c r="AO100" s="313">
        <v>-1.9991115059973346E-2</v>
      </c>
      <c r="AP100" s="312">
        <v>4096</v>
      </c>
      <c r="AQ100" s="137">
        <v>1.69091997440502E-2</v>
      </c>
      <c r="AR100" s="312">
        <v>466.666666666666</v>
      </c>
      <c r="AS100" s="312">
        <v>6001</v>
      </c>
      <c r="AT100" s="137">
        <v>2.2938813267127659E-2</v>
      </c>
      <c r="AU100" s="302">
        <v>554.54545454545405</v>
      </c>
      <c r="AV100" s="312">
        <v>5759</v>
      </c>
      <c r="AW100" s="137">
        <v>2.1221009499524657E-2</v>
      </c>
      <c r="AX100" s="302">
        <v>604.24243200000001</v>
      </c>
      <c r="AY100" s="303">
        <v>0.406005859375</v>
      </c>
      <c r="AZ100" s="311">
        <v>15243</v>
      </c>
      <c r="BA100" s="137">
        <v>2.2934185522710756E-2</v>
      </c>
      <c r="BB100" s="312">
        <v>841.81818181818198</v>
      </c>
      <c r="BC100" s="312">
        <v>28696</v>
      </c>
      <c r="BD100" s="137">
        <v>4.0932886384708649E-2</v>
      </c>
      <c r="BE100" s="302">
        <v>1333.9393939393899</v>
      </c>
      <c r="BF100" s="312">
        <v>52190</v>
      </c>
      <c r="BG100" s="137">
        <v>7.0279813036036753E-2</v>
      </c>
      <c r="BH100" s="302">
        <v>1678.78784</v>
      </c>
      <c r="BI100" s="303">
        <v>2.42386669290822</v>
      </c>
      <c r="BJ100" s="311">
        <v>8188</v>
      </c>
      <c r="BK100" s="137">
        <v>1.6208565518197025E-2</v>
      </c>
      <c r="BL100" s="312">
        <v>726.66666666666595</v>
      </c>
      <c r="BM100" s="312">
        <v>9953</v>
      </c>
      <c r="BN100" s="137">
        <v>1.9038091485365172E-2</v>
      </c>
      <c r="BO100" s="302">
        <v>666.06060606060601</v>
      </c>
      <c r="BP100" s="312">
        <v>9446</v>
      </c>
      <c r="BQ100" s="137">
        <v>1.7389735527270182E-2</v>
      </c>
      <c r="BR100" s="302">
        <v>621.81820000000005</v>
      </c>
      <c r="BS100" s="303">
        <v>0.15363947239863215</v>
      </c>
      <c r="BT100" s="311">
        <v>5682</v>
      </c>
      <c r="BU100" s="137">
        <v>1.3648843739715925E-2</v>
      </c>
      <c r="BV100" s="312">
        <v>580.60606060606005</v>
      </c>
      <c r="BW100" s="312">
        <v>9389</v>
      </c>
      <c r="BX100" s="137">
        <v>2.0813197726486782E-2</v>
      </c>
      <c r="BY100" s="302">
        <v>852.12121212121201</v>
      </c>
      <c r="BZ100" s="312">
        <v>8919</v>
      </c>
      <c r="CA100" s="137">
        <v>1.9309457932270763E-2</v>
      </c>
      <c r="CB100" s="302">
        <v>743.63635299999999</v>
      </c>
      <c r="CC100" s="303">
        <v>0.56969376979936637</v>
      </c>
      <c r="CD100" s="311">
        <v>67560</v>
      </c>
      <c r="CE100" s="137">
        <v>1.7818650134391552E-2</v>
      </c>
      <c r="CF100" s="312">
        <v>1906.99</v>
      </c>
      <c r="CG100" s="312">
        <v>93443</v>
      </c>
      <c r="CH100" s="137">
        <v>2.308958019776243E-2</v>
      </c>
      <c r="CI100" s="302">
        <v>2348.38</v>
      </c>
      <c r="CJ100" s="312">
        <v>112659</v>
      </c>
      <c r="CK100" s="137">
        <v>2.684042338010794E-2</v>
      </c>
      <c r="CL100" s="302">
        <v>2416.84</v>
      </c>
      <c r="CM100" s="313">
        <v>0.66753996447602126</v>
      </c>
    </row>
    <row r="101" spans="1:91" ht="14.4" x14ac:dyDescent="0.3">
      <c r="A101" s="99" t="s">
        <v>39</v>
      </c>
      <c r="B101" s="311">
        <v>10129</v>
      </c>
      <c r="C101" s="137">
        <v>1.13713163064833E-2</v>
      </c>
      <c r="D101" s="312">
        <v>688.48484848484804</v>
      </c>
      <c r="E101" s="312">
        <v>11627</v>
      </c>
      <c r="F101" s="137">
        <v>1.2253858379248854E-2</v>
      </c>
      <c r="G101" s="302">
        <v>864.24242424242402</v>
      </c>
      <c r="H101" s="312">
        <v>8391</v>
      </c>
      <c r="I101" s="137">
        <v>8.5229263773957085E-3</v>
      </c>
      <c r="J101" s="302">
        <v>538.18179999999995</v>
      </c>
      <c r="K101" s="313">
        <v>-0.17158653371507551</v>
      </c>
      <c r="L101" s="312">
        <v>9711</v>
      </c>
      <c r="M101" s="137">
        <v>1.2434807216311353E-2</v>
      </c>
      <c r="N101" s="312">
        <v>708.48484848484804</v>
      </c>
      <c r="O101" s="312">
        <v>7392</v>
      </c>
      <c r="P101" s="137">
        <v>8.6180966038263782E-3</v>
      </c>
      <c r="Q101" s="302">
        <v>556.969696969697</v>
      </c>
      <c r="R101" s="312">
        <v>7289</v>
      </c>
      <c r="S101" s="137">
        <v>8.2116531345442587E-3</v>
      </c>
      <c r="T101" s="302">
        <v>647.27269999999999</v>
      </c>
      <c r="U101" s="313">
        <v>-0.24940788796210484</v>
      </c>
      <c r="V101" s="312">
        <v>1390</v>
      </c>
      <c r="W101" s="137">
        <v>9.4753776517423789E-3</v>
      </c>
      <c r="X101" s="312">
        <v>241.81818181818099</v>
      </c>
      <c r="Y101" s="312">
        <v>1612</v>
      </c>
      <c r="Z101" s="137">
        <v>1.0647995244071604E-2</v>
      </c>
      <c r="AA101" s="302">
        <v>294.54545454545399</v>
      </c>
      <c r="AB101" s="312">
        <v>979</v>
      </c>
      <c r="AC101" s="137">
        <v>6.4967383586279209E-3</v>
      </c>
      <c r="AD101" s="302">
        <v>207.27271999999999</v>
      </c>
      <c r="AE101" s="313">
        <v>-0.29568345323741008</v>
      </c>
      <c r="AF101" s="312">
        <v>1636</v>
      </c>
      <c r="AG101" s="137">
        <v>1.1298810724201278E-2</v>
      </c>
      <c r="AH101" s="312">
        <v>243.030303030303</v>
      </c>
      <c r="AI101" s="312">
        <v>1720</v>
      </c>
      <c r="AJ101" s="137">
        <v>1.1282239655760501E-2</v>
      </c>
      <c r="AK101" s="302">
        <v>256.36363636363598</v>
      </c>
      <c r="AL101" s="312">
        <v>1433</v>
      </c>
      <c r="AM101" s="137">
        <v>9.2194064323534893E-3</v>
      </c>
      <c r="AN101" s="302">
        <v>261.21212800000001</v>
      </c>
      <c r="AO101" s="313">
        <v>-0.12408312958435208</v>
      </c>
      <c r="AP101" s="312">
        <v>2845</v>
      </c>
      <c r="AQ101" s="137">
        <v>1.1744793279253617E-2</v>
      </c>
      <c r="AR101" s="312">
        <v>350.90909090909003</v>
      </c>
      <c r="AS101" s="312">
        <v>3908</v>
      </c>
      <c r="AT101" s="137">
        <v>1.4938323987324595E-2</v>
      </c>
      <c r="AU101" s="302">
        <v>420.60606060606</v>
      </c>
      <c r="AV101" s="312">
        <v>3930</v>
      </c>
      <c r="AW101" s="137">
        <v>1.4481432077293263E-2</v>
      </c>
      <c r="AX101" s="302">
        <v>453.33334400000001</v>
      </c>
      <c r="AY101" s="303">
        <v>0.38137082601054484</v>
      </c>
      <c r="AZ101" s="311">
        <v>9107</v>
      </c>
      <c r="BA101" s="137">
        <v>1.3702133933958333E-2</v>
      </c>
      <c r="BB101" s="312">
        <v>741.81818181818096</v>
      </c>
      <c r="BC101" s="312">
        <v>7304</v>
      </c>
      <c r="BD101" s="137">
        <v>1.0418657727694174E-2</v>
      </c>
      <c r="BE101" s="302">
        <v>572.12121212121201</v>
      </c>
      <c r="BF101" s="312">
        <v>7155</v>
      </c>
      <c r="BG101" s="137">
        <v>9.6350270602192558E-3</v>
      </c>
      <c r="BH101" s="302">
        <v>520</v>
      </c>
      <c r="BI101" s="303">
        <v>-0.21434061710771934</v>
      </c>
      <c r="BJ101" s="311">
        <v>5194</v>
      </c>
      <c r="BK101" s="137">
        <v>1.0281789118406857E-2</v>
      </c>
      <c r="BL101" s="312">
        <v>571.51515151515105</v>
      </c>
      <c r="BM101" s="312">
        <v>5228</v>
      </c>
      <c r="BN101" s="137">
        <v>1.0000114767958316E-2</v>
      </c>
      <c r="BO101" s="302">
        <v>501.81818181818102</v>
      </c>
      <c r="BP101" s="312">
        <v>5472</v>
      </c>
      <c r="BQ101" s="137">
        <v>1.0073748973663185E-2</v>
      </c>
      <c r="BR101" s="302">
        <v>505.45455900000002</v>
      </c>
      <c r="BS101" s="303">
        <v>5.3523296110897192E-2</v>
      </c>
      <c r="BT101" s="311">
        <v>3541</v>
      </c>
      <c r="BU101" s="137">
        <v>8.5059056111112443E-3</v>
      </c>
      <c r="BV101" s="312">
        <v>409.09090909090901</v>
      </c>
      <c r="BW101" s="312">
        <v>5058</v>
      </c>
      <c r="BX101" s="137">
        <v>1.1212392597781463E-2</v>
      </c>
      <c r="BY101" s="302">
        <v>721.21212121212102</v>
      </c>
      <c r="BZ101" s="312">
        <v>5240</v>
      </c>
      <c r="CA101" s="137">
        <v>1.1344495970971947E-2</v>
      </c>
      <c r="CB101" s="302">
        <v>555.75756799999999</v>
      </c>
      <c r="CC101" s="303">
        <v>0.47980796385201918</v>
      </c>
      <c r="CD101" s="311">
        <v>43553</v>
      </c>
      <c r="CE101" s="137">
        <v>1.1486910439655938E-2</v>
      </c>
      <c r="CF101" s="312">
        <v>1502.21</v>
      </c>
      <c r="CG101" s="312">
        <v>43849</v>
      </c>
      <c r="CH101" s="137">
        <v>1.083500103904717E-2</v>
      </c>
      <c r="CI101" s="302">
        <v>1575.44</v>
      </c>
      <c r="CJ101" s="312">
        <v>39889</v>
      </c>
      <c r="CK101" s="137">
        <v>9.5033476971136399E-3</v>
      </c>
      <c r="CL101" s="302">
        <v>1362.96</v>
      </c>
      <c r="CM101" s="313">
        <v>-8.4127385025141777E-2</v>
      </c>
    </row>
    <row r="102" spans="1:91" ht="14.4" x14ac:dyDescent="0.3">
      <c r="A102" s="99" t="s">
        <v>373</v>
      </c>
      <c r="B102" s="311">
        <v>6219</v>
      </c>
      <c r="C102" s="137">
        <v>6.9817569463934883E-3</v>
      </c>
      <c r="D102" s="312">
        <v>590.30303030303003</v>
      </c>
      <c r="E102" s="312">
        <v>8687</v>
      </c>
      <c r="F102" s="137">
        <v>9.1553511430751532E-3</v>
      </c>
      <c r="G102" s="302">
        <v>761.81818181818096</v>
      </c>
      <c r="H102" s="312">
        <v>10765</v>
      </c>
      <c r="I102" s="137">
        <v>1.0934251275493361E-2</v>
      </c>
      <c r="J102" s="302">
        <v>730.90909999999997</v>
      </c>
      <c r="K102" s="313">
        <v>0.73098568901752692</v>
      </c>
      <c r="L102" s="312">
        <v>4077</v>
      </c>
      <c r="M102" s="137">
        <v>5.2205446422511981E-3</v>
      </c>
      <c r="N102" s="312">
        <v>444.24242424242402</v>
      </c>
      <c r="O102" s="312">
        <v>6071</v>
      </c>
      <c r="P102" s="137">
        <v>7.0779849136674714E-3</v>
      </c>
      <c r="Q102" s="302">
        <v>596.969696969697</v>
      </c>
      <c r="R102" s="312">
        <v>5483</v>
      </c>
      <c r="S102" s="137">
        <v>6.1770468015785659E-3</v>
      </c>
      <c r="T102" s="302">
        <v>583.03030000000001</v>
      </c>
      <c r="U102" s="313">
        <v>0.34486141770909984</v>
      </c>
      <c r="V102" s="312">
        <v>574</v>
      </c>
      <c r="W102" s="137">
        <v>3.9128537928777877E-3</v>
      </c>
      <c r="X102" s="312">
        <v>124.24242424242399</v>
      </c>
      <c r="Y102" s="312">
        <v>1060</v>
      </c>
      <c r="Z102" s="137">
        <v>7.0017834731488206E-3</v>
      </c>
      <c r="AA102" s="302">
        <v>172.12121212121201</v>
      </c>
      <c r="AB102" s="312">
        <v>1232</v>
      </c>
      <c r="AC102" s="137">
        <v>8.175670743441877E-3</v>
      </c>
      <c r="AD102" s="302">
        <v>266.06060000000002</v>
      </c>
      <c r="AE102" s="313">
        <v>1.1463414634146341</v>
      </c>
      <c r="AF102" s="312">
        <v>615</v>
      </c>
      <c r="AG102" s="137">
        <v>4.2474135668605049E-3</v>
      </c>
      <c r="AH102" s="312">
        <v>116.363636363636</v>
      </c>
      <c r="AI102" s="312">
        <v>1235</v>
      </c>
      <c r="AJ102" s="137">
        <v>8.1009104505024524E-3</v>
      </c>
      <c r="AK102" s="302">
        <v>335.15151515151501</v>
      </c>
      <c r="AL102" s="312">
        <v>773</v>
      </c>
      <c r="AM102" s="137">
        <v>4.9732038884921477E-3</v>
      </c>
      <c r="AN102" s="302">
        <v>164.84848</v>
      </c>
      <c r="AO102" s="313">
        <v>0.25691056910569104</v>
      </c>
      <c r="AP102" s="312">
        <v>1251</v>
      </c>
      <c r="AQ102" s="137">
        <v>5.1644064647965822E-3</v>
      </c>
      <c r="AR102" s="312">
        <v>273.93939393939303</v>
      </c>
      <c r="AS102" s="312">
        <v>2093</v>
      </c>
      <c r="AT102" s="137">
        <v>8.0004892798030657E-3</v>
      </c>
      <c r="AU102" s="302">
        <v>328.48484848484799</v>
      </c>
      <c r="AV102" s="312">
        <v>1829</v>
      </c>
      <c r="AW102" s="137">
        <v>6.7395774222313931E-3</v>
      </c>
      <c r="AX102" s="302">
        <v>349.69695999999999</v>
      </c>
      <c r="AY102" s="303">
        <v>0.46203037569944044</v>
      </c>
      <c r="AZ102" s="311">
        <v>6136</v>
      </c>
      <c r="BA102" s="137">
        <v>9.2320515887524251E-3</v>
      </c>
      <c r="BB102" s="312">
        <v>547.87878787878697</v>
      </c>
      <c r="BC102" s="312">
        <v>21392</v>
      </c>
      <c r="BD102" s="137">
        <v>3.0514228657014478E-2</v>
      </c>
      <c r="BE102" s="302">
        <v>1308.4848484848401</v>
      </c>
      <c r="BF102" s="312">
        <v>45035</v>
      </c>
      <c r="BG102" s="137">
        <v>6.0644785975817496E-2</v>
      </c>
      <c r="BH102" s="302">
        <v>1643.03027</v>
      </c>
      <c r="BI102" s="303">
        <v>6.3394719687092564</v>
      </c>
      <c r="BJ102" s="311">
        <v>2994</v>
      </c>
      <c r="BK102" s="137">
        <v>5.9267763997901679E-3</v>
      </c>
      <c r="BL102" s="312">
        <v>422.42424242424198</v>
      </c>
      <c r="BM102" s="312">
        <v>4725</v>
      </c>
      <c r="BN102" s="137">
        <v>9.0379767174068558E-3</v>
      </c>
      <c r="BO102" s="302">
        <v>445.45454545454498</v>
      </c>
      <c r="BP102" s="312">
        <v>3974</v>
      </c>
      <c r="BQ102" s="137">
        <v>7.3159865536069988E-3</v>
      </c>
      <c r="BR102" s="302">
        <v>446.66665599999999</v>
      </c>
      <c r="BS102" s="303">
        <v>0.32732130928523712</v>
      </c>
      <c r="BT102" s="311">
        <v>2141</v>
      </c>
      <c r="BU102" s="137">
        <v>5.1429381286046804E-3</v>
      </c>
      <c r="BV102" s="312">
        <v>361.21212121212102</v>
      </c>
      <c r="BW102" s="312">
        <v>4331</v>
      </c>
      <c r="BX102" s="137">
        <v>9.6008051287053212E-3</v>
      </c>
      <c r="BY102" s="302">
        <v>480</v>
      </c>
      <c r="BZ102" s="312">
        <v>3679</v>
      </c>
      <c r="CA102" s="137">
        <v>7.9649619612988144E-3</v>
      </c>
      <c r="CB102" s="302">
        <v>424.24243200000001</v>
      </c>
      <c r="CC102" s="303">
        <v>0.71835590845399344</v>
      </c>
      <c r="CD102" s="311">
        <v>24007</v>
      </c>
      <c r="CE102" s="137">
        <v>6.3317396947356122E-3</v>
      </c>
      <c r="CF102" s="312">
        <v>1120.8</v>
      </c>
      <c r="CG102" s="312">
        <v>49594</v>
      </c>
      <c r="CH102" s="137">
        <v>1.2254579158715258E-2</v>
      </c>
      <c r="CI102" s="302">
        <v>1822.91</v>
      </c>
      <c r="CJ102" s="312">
        <v>72770</v>
      </c>
      <c r="CK102" s="137">
        <v>1.73370756829943E-2</v>
      </c>
      <c r="CL102" s="302">
        <v>2042.15</v>
      </c>
      <c r="CM102" s="313">
        <v>2.0311992335568791</v>
      </c>
    </row>
    <row r="103" spans="1:91" ht="14.4" x14ac:dyDescent="0.3">
      <c r="A103" s="432"/>
      <c r="B103" s="432"/>
      <c r="C103" s="432"/>
      <c r="D103" s="432"/>
      <c r="E103" s="432"/>
      <c r="F103" s="432"/>
      <c r="G103" s="432"/>
      <c r="H103" s="432"/>
      <c r="I103" s="432"/>
      <c r="J103" s="432"/>
      <c r="K103" s="432"/>
      <c r="L103" s="432"/>
      <c r="M103" s="432"/>
      <c r="N103" s="432"/>
      <c r="O103" s="432"/>
      <c r="P103" s="432"/>
      <c r="Q103" s="432"/>
      <c r="R103" s="432"/>
      <c r="S103" s="432"/>
      <c r="T103" s="432"/>
      <c r="U103" s="432"/>
      <c r="V103" s="432"/>
      <c r="W103" s="432"/>
      <c r="X103" s="432"/>
      <c r="Y103" s="432"/>
      <c r="Z103" s="432"/>
      <c r="AA103" s="432"/>
      <c r="AB103" s="432"/>
      <c r="AC103" s="432"/>
      <c r="AD103" s="432"/>
      <c r="AE103" s="432"/>
      <c r="AF103" s="432"/>
      <c r="AG103" s="432"/>
      <c r="AH103" s="432"/>
      <c r="AI103" s="432"/>
      <c r="AJ103" s="432"/>
      <c r="AK103" s="432"/>
      <c r="AL103" s="432"/>
      <c r="AM103" s="432"/>
      <c r="AN103" s="432"/>
      <c r="AO103" s="432"/>
      <c r="AP103" s="432"/>
      <c r="AQ103" s="432"/>
      <c r="AR103" s="432"/>
      <c r="AS103" s="432"/>
      <c r="AT103" s="432"/>
      <c r="AU103" s="432"/>
      <c r="AV103" s="432"/>
      <c r="AW103" s="432"/>
      <c r="AX103" s="432"/>
      <c r="AY103" s="432"/>
      <c r="AZ103" s="432"/>
      <c r="BA103" s="432"/>
      <c r="BB103" s="432"/>
      <c r="BC103" s="432"/>
      <c r="BD103" s="432"/>
      <c r="BE103" s="432"/>
      <c r="BF103" s="432"/>
      <c r="BG103" s="432"/>
      <c r="BH103" s="432"/>
      <c r="BI103" s="432"/>
      <c r="BJ103" s="432"/>
      <c r="BK103" s="432"/>
      <c r="BL103" s="432"/>
      <c r="BM103" s="432"/>
      <c r="BN103" s="432"/>
      <c r="BO103" s="432"/>
      <c r="BP103" s="432"/>
      <c r="BQ103" s="432"/>
      <c r="BR103" s="432"/>
      <c r="BS103" s="432"/>
      <c r="BT103" s="432"/>
      <c r="BU103" s="432"/>
      <c r="BV103" s="432"/>
      <c r="BW103" s="432"/>
      <c r="BX103" s="432"/>
      <c r="BY103" s="432"/>
      <c r="BZ103" s="432"/>
      <c r="CA103" s="432"/>
      <c r="CB103" s="432"/>
      <c r="CC103" s="432"/>
      <c r="CD103" s="432"/>
      <c r="CE103" s="432"/>
      <c r="CF103" s="432"/>
      <c r="CG103" s="432"/>
      <c r="CH103" s="432"/>
      <c r="CI103" s="432"/>
      <c r="CJ103" s="432"/>
      <c r="CK103" s="432"/>
      <c r="CL103" s="432"/>
      <c r="CM103" s="432"/>
    </row>
    <row r="104" spans="1:91" ht="14.4" x14ac:dyDescent="0.3">
      <c r="A104" s="472" t="s">
        <v>559</v>
      </c>
      <c r="B104" s="472"/>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472"/>
      <c r="BV104" s="472"/>
      <c r="BW104" s="472"/>
      <c r="BX104" s="472"/>
      <c r="BY104" s="472"/>
      <c r="BZ104" s="472"/>
      <c r="CA104" s="472"/>
      <c r="CB104" s="472"/>
      <c r="CC104" s="472"/>
      <c r="CD104" s="472"/>
      <c r="CE104" s="472"/>
      <c r="CF104" s="472"/>
      <c r="CG104" s="472"/>
      <c r="CH104" s="472"/>
      <c r="CI104" s="472"/>
      <c r="CJ104" s="472"/>
      <c r="CK104" s="472"/>
      <c r="CL104" s="472"/>
      <c r="CM104" s="472"/>
    </row>
    <row r="105" spans="1:91" ht="18" customHeight="1" x14ac:dyDescent="0.3">
      <c r="B105" s="473" t="s">
        <v>332</v>
      </c>
      <c r="C105" s="474"/>
      <c r="D105" s="292" t="s">
        <v>333</v>
      </c>
      <c r="E105" s="474" t="s">
        <v>332</v>
      </c>
      <c r="F105" s="474"/>
      <c r="G105" s="292" t="s">
        <v>333</v>
      </c>
      <c r="H105" s="474" t="s">
        <v>332</v>
      </c>
      <c r="I105" s="474"/>
      <c r="J105" s="292" t="s">
        <v>333</v>
      </c>
      <c r="K105" s="310" t="s">
        <v>0</v>
      </c>
      <c r="L105" s="473" t="s">
        <v>332</v>
      </c>
      <c r="M105" s="474"/>
      <c r="N105" s="292" t="s">
        <v>333</v>
      </c>
      <c r="O105" s="474" t="s">
        <v>332</v>
      </c>
      <c r="P105" s="474"/>
      <c r="Q105" s="292" t="s">
        <v>333</v>
      </c>
      <c r="R105" s="474" t="s">
        <v>332</v>
      </c>
      <c r="S105" s="474"/>
      <c r="T105" s="292" t="s">
        <v>333</v>
      </c>
      <c r="U105" s="310" t="s">
        <v>0</v>
      </c>
      <c r="V105" s="473" t="s">
        <v>332</v>
      </c>
      <c r="W105" s="474"/>
      <c r="X105" s="292" t="s">
        <v>333</v>
      </c>
      <c r="Y105" s="474" t="s">
        <v>332</v>
      </c>
      <c r="Z105" s="474"/>
      <c r="AA105" s="292" t="s">
        <v>333</v>
      </c>
      <c r="AB105" s="474" t="s">
        <v>332</v>
      </c>
      <c r="AC105" s="474"/>
      <c r="AD105" s="292" t="s">
        <v>333</v>
      </c>
      <c r="AE105" s="310" t="s">
        <v>0</v>
      </c>
      <c r="AF105" s="473" t="s">
        <v>332</v>
      </c>
      <c r="AG105" s="474"/>
      <c r="AH105" s="292" t="s">
        <v>333</v>
      </c>
      <c r="AI105" s="474" t="s">
        <v>332</v>
      </c>
      <c r="AJ105" s="474"/>
      <c r="AK105" s="292" t="s">
        <v>333</v>
      </c>
      <c r="AL105" s="474" t="s">
        <v>332</v>
      </c>
      <c r="AM105" s="474"/>
      <c r="AN105" s="292" t="s">
        <v>333</v>
      </c>
      <c r="AO105" s="310" t="s">
        <v>0</v>
      </c>
      <c r="AP105" s="473" t="s">
        <v>332</v>
      </c>
      <c r="AQ105" s="474"/>
      <c r="AR105" s="292" t="s">
        <v>333</v>
      </c>
      <c r="AS105" s="474" t="s">
        <v>332</v>
      </c>
      <c r="AT105" s="474"/>
      <c r="AU105" s="292" t="s">
        <v>333</v>
      </c>
      <c r="AV105" s="474" t="s">
        <v>332</v>
      </c>
      <c r="AW105" s="474"/>
      <c r="AX105" s="292" t="s">
        <v>333</v>
      </c>
      <c r="AY105" s="290" t="s">
        <v>0</v>
      </c>
      <c r="AZ105" s="473" t="s">
        <v>332</v>
      </c>
      <c r="BA105" s="474"/>
      <c r="BB105" s="292" t="s">
        <v>333</v>
      </c>
      <c r="BC105" s="474" t="s">
        <v>332</v>
      </c>
      <c r="BD105" s="474"/>
      <c r="BE105" s="292" t="s">
        <v>333</v>
      </c>
      <c r="BF105" s="474" t="s">
        <v>332</v>
      </c>
      <c r="BG105" s="474"/>
      <c r="BH105" s="292" t="s">
        <v>333</v>
      </c>
      <c r="BI105" s="290" t="s">
        <v>0</v>
      </c>
      <c r="BJ105" s="473" t="s">
        <v>332</v>
      </c>
      <c r="BK105" s="474"/>
      <c r="BL105" s="292" t="s">
        <v>333</v>
      </c>
      <c r="BM105" s="474" t="s">
        <v>332</v>
      </c>
      <c r="BN105" s="474"/>
      <c r="BO105" s="292" t="s">
        <v>333</v>
      </c>
      <c r="BP105" s="474" t="s">
        <v>332</v>
      </c>
      <c r="BQ105" s="474"/>
      <c r="BR105" s="292" t="s">
        <v>333</v>
      </c>
      <c r="BS105" s="290" t="s">
        <v>0</v>
      </c>
      <c r="BT105" s="473" t="s">
        <v>332</v>
      </c>
      <c r="BU105" s="474"/>
      <c r="BV105" s="292" t="s">
        <v>333</v>
      </c>
      <c r="BW105" s="474" t="s">
        <v>332</v>
      </c>
      <c r="BX105" s="474"/>
      <c r="BY105" s="292" t="s">
        <v>333</v>
      </c>
      <c r="BZ105" s="474" t="s">
        <v>332</v>
      </c>
      <c r="CA105" s="474"/>
      <c r="CB105" s="292" t="s">
        <v>333</v>
      </c>
      <c r="CC105" s="290" t="s">
        <v>0</v>
      </c>
      <c r="CD105" s="473" t="s">
        <v>332</v>
      </c>
      <c r="CE105" s="474"/>
      <c r="CF105" s="292" t="s">
        <v>333</v>
      </c>
      <c r="CG105" s="474" t="s">
        <v>332</v>
      </c>
      <c r="CH105" s="474"/>
      <c r="CI105" s="292" t="s">
        <v>333</v>
      </c>
      <c r="CJ105" s="474" t="s">
        <v>332</v>
      </c>
      <c r="CK105" s="474"/>
      <c r="CL105" s="292" t="s">
        <v>333</v>
      </c>
      <c r="CM105" s="310" t="s">
        <v>0</v>
      </c>
    </row>
    <row r="106" spans="1:91" ht="14.4" x14ac:dyDescent="0.3">
      <c r="A106" s="99" t="s">
        <v>18</v>
      </c>
      <c r="B106" s="311">
        <v>348503</v>
      </c>
      <c r="C106" s="137"/>
      <c r="D106" s="312">
        <v>1613.3333333333301</v>
      </c>
      <c r="E106" s="312">
        <v>352667</v>
      </c>
      <c r="F106" s="137"/>
      <c r="G106" s="302">
        <v>1824.2424242424199</v>
      </c>
      <c r="H106" s="312">
        <v>395689</v>
      </c>
      <c r="I106" s="137"/>
      <c r="J106" s="302">
        <v>1964.84851</v>
      </c>
      <c r="K106" s="313">
        <v>0.13539625196913657</v>
      </c>
      <c r="L106" s="312">
        <v>291232</v>
      </c>
      <c r="M106" s="137"/>
      <c r="N106" s="312">
        <v>1548.4848484848401</v>
      </c>
      <c r="O106" s="312">
        <v>312996</v>
      </c>
      <c r="P106" s="137"/>
      <c r="Q106" s="302">
        <v>1746.0606060606001</v>
      </c>
      <c r="R106" s="312">
        <v>337438</v>
      </c>
      <c r="S106" s="137"/>
      <c r="T106" s="302">
        <v>2059.3939999999998</v>
      </c>
      <c r="U106" s="313">
        <v>0.15865701571255905</v>
      </c>
      <c r="V106" s="312">
        <v>54462</v>
      </c>
      <c r="W106" s="137"/>
      <c r="X106" s="312">
        <v>960.60606060606005</v>
      </c>
      <c r="Y106" s="312">
        <v>53699</v>
      </c>
      <c r="Z106" s="137"/>
      <c r="AA106" s="302">
        <v>827.87878787878799</v>
      </c>
      <c r="AB106" s="312">
        <v>56799</v>
      </c>
      <c r="AC106" s="137"/>
      <c r="AD106" s="302">
        <v>610.30304000000001</v>
      </c>
      <c r="AE106" s="313">
        <v>4.291065329954831E-2</v>
      </c>
      <c r="AF106" s="312">
        <v>48213</v>
      </c>
      <c r="AG106" s="137"/>
      <c r="AH106" s="312">
        <v>836.36363636363603</v>
      </c>
      <c r="AI106" s="312">
        <v>42533</v>
      </c>
      <c r="AJ106" s="137"/>
      <c r="AK106" s="302">
        <v>902.42424242424204</v>
      </c>
      <c r="AL106" s="312">
        <v>54942</v>
      </c>
      <c r="AM106" s="137"/>
      <c r="AN106" s="302">
        <v>849.09090000000003</v>
      </c>
      <c r="AO106" s="313">
        <v>0.13956816626221144</v>
      </c>
      <c r="AP106" s="312">
        <v>88321</v>
      </c>
      <c r="AQ106" s="137"/>
      <c r="AR106" s="312">
        <v>745.45454545454504</v>
      </c>
      <c r="AS106" s="312">
        <v>92426</v>
      </c>
      <c r="AT106" s="137"/>
      <c r="AU106" s="302">
        <v>1063.0303030303</v>
      </c>
      <c r="AV106" s="312">
        <v>100895</v>
      </c>
      <c r="AW106" s="137"/>
      <c r="AX106" s="302">
        <v>1186.0605499999999</v>
      </c>
      <c r="AY106" s="303">
        <v>0.14236704747455306</v>
      </c>
      <c r="AZ106" s="311">
        <v>259604</v>
      </c>
      <c r="BA106" s="137"/>
      <c r="BB106" s="312">
        <v>1670.30303030303</v>
      </c>
      <c r="BC106" s="312">
        <v>266476</v>
      </c>
      <c r="BD106" s="137"/>
      <c r="BE106" s="302">
        <v>1472.12121212121</v>
      </c>
      <c r="BF106" s="312">
        <v>303147</v>
      </c>
      <c r="BG106" s="137"/>
      <c r="BH106" s="302">
        <v>1564.84851</v>
      </c>
      <c r="BI106" s="303">
        <v>0.16772854039228979</v>
      </c>
      <c r="BJ106" s="311">
        <v>199236</v>
      </c>
      <c r="BK106" s="137"/>
      <c r="BL106" s="312">
        <v>1407.27272727272</v>
      </c>
      <c r="BM106" s="312">
        <v>199368</v>
      </c>
      <c r="BN106" s="137"/>
      <c r="BO106" s="302">
        <v>1284.84848484848</v>
      </c>
      <c r="BP106" s="312">
        <v>221055</v>
      </c>
      <c r="BQ106" s="137"/>
      <c r="BR106" s="302">
        <v>1379.39392</v>
      </c>
      <c r="BS106" s="303">
        <v>0.10951334096247665</v>
      </c>
      <c r="BT106" s="311">
        <v>155448</v>
      </c>
      <c r="BU106" s="137"/>
      <c r="BV106" s="312">
        <v>1224.84848484848</v>
      </c>
      <c r="BW106" s="312">
        <v>165479</v>
      </c>
      <c r="BX106" s="137"/>
      <c r="BY106" s="302">
        <v>1288.4848484848401</v>
      </c>
      <c r="BZ106" s="312">
        <v>173640</v>
      </c>
      <c r="CA106" s="137"/>
      <c r="CB106" s="302">
        <v>1396.36365</v>
      </c>
      <c r="CC106" s="303">
        <v>0.1170294889609387</v>
      </c>
      <c r="CD106" s="311">
        <v>1445019</v>
      </c>
      <c r="CE106" s="137"/>
      <c r="CF106" s="312">
        <v>3666.1</v>
      </c>
      <c r="CG106" s="312">
        <v>1485644</v>
      </c>
      <c r="CH106" s="137"/>
      <c r="CI106" s="302">
        <v>3804.91</v>
      </c>
      <c r="CJ106" s="312">
        <v>1643605</v>
      </c>
      <c r="CK106" s="137"/>
      <c r="CL106" s="302">
        <v>4110.08</v>
      </c>
      <c r="CM106" s="313">
        <v>0.13742795077434969</v>
      </c>
    </row>
    <row r="107" spans="1:91" ht="14.4" x14ac:dyDescent="0.3">
      <c r="A107" s="99" t="s">
        <v>560</v>
      </c>
      <c r="B107" s="311">
        <v>312641</v>
      </c>
      <c r="C107" s="137">
        <v>0.89709701207737091</v>
      </c>
      <c r="D107" s="312">
        <v>1659.3939393939299</v>
      </c>
      <c r="E107" s="312">
        <v>315626</v>
      </c>
      <c r="F107" s="137">
        <v>0.89496890834696752</v>
      </c>
      <c r="G107" s="302">
        <v>1700</v>
      </c>
      <c r="H107" s="312">
        <v>358839</v>
      </c>
      <c r="I107" s="137">
        <v>0.90687130549497208</v>
      </c>
      <c r="J107" s="302">
        <v>1977.57581</v>
      </c>
      <c r="K107" s="313">
        <v>0.14776692756228391</v>
      </c>
      <c r="L107" s="312">
        <v>268543</v>
      </c>
      <c r="M107" s="137">
        <v>0.92209303922645858</v>
      </c>
      <c r="N107" s="312">
        <v>1642.42424242424</v>
      </c>
      <c r="O107" s="312">
        <v>286691</v>
      </c>
      <c r="P107" s="137">
        <v>0.91595739242674024</v>
      </c>
      <c r="Q107" s="302">
        <v>1775.15151515151</v>
      </c>
      <c r="R107" s="312">
        <v>312464</v>
      </c>
      <c r="S107" s="137">
        <v>0.92598936693555556</v>
      </c>
      <c r="T107" s="302">
        <v>1926.0605499999999</v>
      </c>
      <c r="U107" s="313">
        <v>0.16355295055168073</v>
      </c>
      <c r="V107" s="312">
        <v>48543</v>
      </c>
      <c r="W107" s="137">
        <v>0.89131871763798609</v>
      </c>
      <c r="X107" s="312">
        <v>967.27272727272702</v>
      </c>
      <c r="Y107" s="312">
        <v>48931</v>
      </c>
      <c r="Z107" s="137">
        <v>0.91120877483752027</v>
      </c>
      <c r="AA107" s="302">
        <v>806.06060606060601</v>
      </c>
      <c r="AB107" s="312">
        <v>51917</v>
      </c>
      <c r="AC107" s="137">
        <v>0.91404778253138264</v>
      </c>
      <c r="AD107" s="302">
        <v>628.48486300000002</v>
      </c>
      <c r="AE107" s="313">
        <v>6.9505386976495068E-2</v>
      </c>
      <c r="AF107" s="312">
        <v>43611</v>
      </c>
      <c r="AG107" s="137">
        <v>0.9045485657395308</v>
      </c>
      <c r="AH107" s="312">
        <v>835.15151515151501</v>
      </c>
      <c r="AI107" s="312">
        <v>38026</v>
      </c>
      <c r="AJ107" s="137">
        <v>0.89403521971175326</v>
      </c>
      <c r="AK107" s="302">
        <v>792.12121212121201</v>
      </c>
      <c r="AL107" s="312">
        <v>49655</v>
      </c>
      <c r="AM107" s="137">
        <v>0.90377124968148226</v>
      </c>
      <c r="AN107" s="302">
        <v>833.93939999999998</v>
      </c>
      <c r="AO107" s="313">
        <v>0.13858888812455572</v>
      </c>
      <c r="AP107" s="312">
        <v>77595</v>
      </c>
      <c r="AQ107" s="137">
        <v>0.87855662866136031</v>
      </c>
      <c r="AR107" s="312">
        <v>911.51515151515105</v>
      </c>
      <c r="AS107" s="312">
        <v>83236</v>
      </c>
      <c r="AT107" s="137">
        <v>0.90056910393179412</v>
      </c>
      <c r="AU107" s="302">
        <v>981.81818181818198</v>
      </c>
      <c r="AV107" s="312">
        <v>89287</v>
      </c>
      <c r="AW107" s="137">
        <v>0.88494970018335894</v>
      </c>
      <c r="AX107" s="302">
        <v>1278.78784</v>
      </c>
      <c r="AY107" s="303">
        <v>0.15067981184354662</v>
      </c>
      <c r="AZ107" s="311">
        <v>237639</v>
      </c>
      <c r="BA107" s="137">
        <v>0.91539036378484151</v>
      </c>
      <c r="BB107" s="312">
        <v>1729.0909090908999</v>
      </c>
      <c r="BC107" s="312">
        <v>242976</v>
      </c>
      <c r="BD107" s="137">
        <v>0.91181194554106182</v>
      </c>
      <c r="BE107" s="302">
        <v>1500.6060606060601</v>
      </c>
      <c r="BF107" s="312">
        <v>277817</v>
      </c>
      <c r="BG107" s="137">
        <v>0.91644317773225525</v>
      </c>
      <c r="BH107" s="302">
        <v>1578.1817599999999</v>
      </c>
      <c r="BI107" s="303">
        <v>0.16907157495192288</v>
      </c>
      <c r="BJ107" s="311">
        <v>181112</v>
      </c>
      <c r="BK107" s="137">
        <v>0.90903250416591375</v>
      </c>
      <c r="BL107" s="312">
        <v>1473.9393939393899</v>
      </c>
      <c r="BM107" s="312">
        <v>182477</v>
      </c>
      <c r="BN107" s="137">
        <v>0.91527727619276911</v>
      </c>
      <c r="BO107" s="302">
        <v>1244.2424242424199</v>
      </c>
      <c r="BP107" s="312">
        <v>203005</v>
      </c>
      <c r="BQ107" s="137">
        <v>0.91834611295831359</v>
      </c>
      <c r="BR107" s="302">
        <v>1475.15149</v>
      </c>
      <c r="BS107" s="303">
        <v>0.12088100181103406</v>
      </c>
      <c r="BT107" s="311">
        <v>142095</v>
      </c>
      <c r="BU107" s="137">
        <v>0.91409989192527408</v>
      </c>
      <c r="BV107" s="312">
        <v>1216.3636363636299</v>
      </c>
      <c r="BW107" s="312">
        <v>151779</v>
      </c>
      <c r="BX107" s="137">
        <v>0.91721003873603302</v>
      </c>
      <c r="BY107" s="302">
        <v>1373.9393939393899</v>
      </c>
      <c r="BZ107" s="312">
        <v>160561</v>
      </c>
      <c r="CA107" s="137">
        <v>0.92467749366505414</v>
      </c>
      <c r="CB107" s="302">
        <v>1522.42419</v>
      </c>
      <c r="CC107" s="303">
        <v>0.12995531158731835</v>
      </c>
      <c r="CD107" s="311">
        <v>1311779</v>
      </c>
      <c r="CE107" s="137">
        <v>0.90779359994574471</v>
      </c>
      <c r="CF107" s="312">
        <v>3814.25</v>
      </c>
      <c r="CG107" s="312">
        <v>1349742</v>
      </c>
      <c r="CH107" s="137">
        <v>0.90852317244238867</v>
      </c>
      <c r="CI107" s="302">
        <v>3736.64</v>
      </c>
      <c r="CJ107" s="312">
        <v>1503545</v>
      </c>
      <c r="CK107" s="137">
        <v>0.91478487836189348</v>
      </c>
      <c r="CL107" s="302">
        <v>4161.9399999999996</v>
      </c>
      <c r="CM107" s="313">
        <v>0.14618773436684077</v>
      </c>
    </row>
    <row r="108" spans="1:91" ht="14.4" x14ac:dyDescent="0.3">
      <c r="A108" s="99" t="s">
        <v>149</v>
      </c>
      <c r="B108" s="311">
        <v>265542</v>
      </c>
      <c r="C108" s="137">
        <v>0.76195039927920272</v>
      </c>
      <c r="D108" s="312">
        <v>1853.9393939393899</v>
      </c>
      <c r="E108" s="312">
        <v>271552</v>
      </c>
      <c r="F108" s="137">
        <v>0.76999549149764512</v>
      </c>
      <c r="G108" s="302">
        <v>1608.4848484848401</v>
      </c>
      <c r="H108" s="312">
        <v>310668</v>
      </c>
      <c r="I108" s="137">
        <v>0.78513175751663555</v>
      </c>
      <c r="J108" s="302">
        <v>2056.3635300000001</v>
      </c>
      <c r="K108" s="313">
        <v>0.16993921865467609</v>
      </c>
      <c r="L108" s="312">
        <v>218542</v>
      </c>
      <c r="M108" s="137">
        <v>0.75040517525546646</v>
      </c>
      <c r="N108" s="312">
        <v>1670.9090909090901</v>
      </c>
      <c r="O108" s="312">
        <v>240314</v>
      </c>
      <c r="P108" s="137">
        <v>0.7677861697913072</v>
      </c>
      <c r="Q108" s="302">
        <v>1804.2424242424199</v>
      </c>
      <c r="R108" s="312">
        <v>271759</v>
      </c>
      <c r="S108" s="137">
        <v>0.80535979942982117</v>
      </c>
      <c r="T108" s="302">
        <v>2053.9394499999999</v>
      </c>
      <c r="U108" s="313">
        <v>0.2435092568018962</v>
      </c>
      <c r="V108" s="312">
        <v>39217</v>
      </c>
      <c r="W108" s="137">
        <v>0.72008005581873602</v>
      </c>
      <c r="X108" s="312">
        <v>831.51515151515105</v>
      </c>
      <c r="Y108" s="312">
        <v>40884</v>
      </c>
      <c r="Z108" s="137">
        <v>0.76135496005512204</v>
      </c>
      <c r="AA108" s="302">
        <v>796.969696969697</v>
      </c>
      <c r="AB108" s="312">
        <v>43737</v>
      </c>
      <c r="AC108" s="137">
        <v>0.77003116252046688</v>
      </c>
      <c r="AD108" s="302">
        <v>652.12120000000004</v>
      </c>
      <c r="AE108" s="313">
        <v>0.1152561389193462</v>
      </c>
      <c r="AF108" s="312">
        <v>35499</v>
      </c>
      <c r="AG108" s="137">
        <v>0.73629519009395805</v>
      </c>
      <c r="AH108" s="312">
        <v>795.75757575757495</v>
      </c>
      <c r="AI108" s="312">
        <v>32282</v>
      </c>
      <c r="AJ108" s="137">
        <v>0.75898713939764417</v>
      </c>
      <c r="AK108" s="302">
        <v>751.51515151515105</v>
      </c>
      <c r="AL108" s="312">
        <v>42077</v>
      </c>
      <c r="AM108" s="137">
        <v>0.76584398092533945</v>
      </c>
      <c r="AN108" s="302">
        <v>835.15150000000006</v>
      </c>
      <c r="AO108" s="313">
        <v>0.18530099439420827</v>
      </c>
      <c r="AP108" s="312">
        <v>64918</v>
      </c>
      <c r="AQ108" s="137">
        <v>0.73502338062295491</v>
      </c>
      <c r="AR108" s="312">
        <v>987.27272727272702</v>
      </c>
      <c r="AS108" s="312">
        <v>72054</v>
      </c>
      <c r="AT108" s="137">
        <v>0.77958583082682364</v>
      </c>
      <c r="AU108" s="302">
        <v>860</v>
      </c>
      <c r="AV108" s="312">
        <v>79793</v>
      </c>
      <c r="AW108" s="137">
        <v>0.79085187571237425</v>
      </c>
      <c r="AX108" s="302">
        <v>1278.78784</v>
      </c>
      <c r="AY108" s="303">
        <v>0.22913521673495796</v>
      </c>
      <c r="AZ108" s="311">
        <v>197559</v>
      </c>
      <c r="BA108" s="137">
        <v>0.76100137131939416</v>
      </c>
      <c r="BB108" s="312">
        <v>1640</v>
      </c>
      <c r="BC108" s="312">
        <v>203516</v>
      </c>
      <c r="BD108" s="137">
        <v>0.76373106771341515</v>
      </c>
      <c r="BE108" s="302">
        <v>1428.4848484848401</v>
      </c>
      <c r="BF108" s="312">
        <v>238729</v>
      </c>
      <c r="BG108" s="137">
        <v>0.78750243281312371</v>
      </c>
      <c r="BH108" s="302">
        <v>1718.1817599999999</v>
      </c>
      <c r="BI108" s="303">
        <v>0.20839344195911094</v>
      </c>
      <c r="BJ108" s="311">
        <v>158816</v>
      </c>
      <c r="BK108" s="137">
        <v>0.7971250175671063</v>
      </c>
      <c r="BL108" s="312">
        <v>1486.0606060606001</v>
      </c>
      <c r="BM108" s="312">
        <v>159494</v>
      </c>
      <c r="BN108" s="137">
        <v>0.79999799365996549</v>
      </c>
      <c r="BO108" s="302">
        <v>1353.9393939393899</v>
      </c>
      <c r="BP108" s="312">
        <v>180751</v>
      </c>
      <c r="BQ108" s="137">
        <v>0.81767433444165483</v>
      </c>
      <c r="BR108" s="302">
        <v>1595.15149</v>
      </c>
      <c r="BS108" s="303">
        <v>0.13811580697158976</v>
      </c>
      <c r="BT108" s="311">
        <v>115412</v>
      </c>
      <c r="BU108" s="137">
        <v>0.7424476352220678</v>
      </c>
      <c r="BV108" s="312">
        <v>1174.54545454545</v>
      </c>
      <c r="BW108" s="312">
        <v>124744</v>
      </c>
      <c r="BX108" s="137">
        <v>0.75383583415418276</v>
      </c>
      <c r="BY108" s="302">
        <v>1380</v>
      </c>
      <c r="BZ108" s="312">
        <v>137084</v>
      </c>
      <c r="CA108" s="137">
        <v>0.78947247178069568</v>
      </c>
      <c r="CB108" s="302">
        <v>1533.3333700000001</v>
      </c>
      <c r="CC108" s="303">
        <v>0.18777943368107303</v>
      </c>
      <c r="CD108" s="311">
        <v>1095505</v>
      </c>
      <c r="CE108" s="137">
        <v>0.75812497967154757</v>
      </c>
      <c r="CF108" s="312">
        <v>3846.47</v>
      </c>
      <c r="CG108" s="312">
        <v>1144840</v>
      </c>
      <c r="CH108" s="137">
        <v>0.77060184001012355</v>
      </c>
      <c r="CI108" s="302">
        <v>3681.23</v>
      </c>
      <c r="CJ108" s="312">
        <v>1304598</v>
      </c>
      <c r="CK108" s="137">
        <v>0.7937418053607771</v>
      </c>
      <c r="CL108" s="302">
        <v>4363.8500000000004</v>
      </c>
      <c r="CM108" s="313">
        <v>0.19086448715432608</v>
      </c>
    </row>
    <row r="109" spans="1:91" ht="14.4" x14ac:dyDescent="0.3">
      <c r="A109" s="99" t="s">
        <v>561</v>
      </c>
      <c r="B109" s="311">
        <v>47099</v>
      </c>
      <c r="C109" s="137">
        <v>0.13514661279816817</v>
      </c>
      <c r="D109" s="312">
        <v>1191.5151515151499</v>
      </c>
      <c r="E109" s="312">
        <v>44074</v>
      </c>
      <c r="F109" s="137">
        <v>0.12497341684932245</v>
      </c>
      <c r="G109" s="302">
        <v>1113.9393939393899</v>
      </c>
      <c r="H109" s="312">
        <v>48171</v>
      </c>
      <c r="I109" s="137">
        <v>0.12173954797833653</v>
      </c>
      <c r="J109" s="302">
        <v>1170.3030000000001</v>
      </c>
      <c r="K109" s="313">
        <v>2.276056816492919E-2</v>
      </c>
      <c r="L109" s="312">
        <v>50001</v>
      </c>
      <c r="M109" s="137">
        <v>0.1716878639709922</v>
      </c>
      <c r="N109" s="312">
        <v>1113.3333333333301</v>
      </c>
      <c r="O109" s="312">
        <v>46377</v>
      </c>
      <c r="P109" s="137">
        <v>0.14817122263543303</v>
      </c>
      <c r="Q109" s="302">
        <v>1141.2121212121201</v>
      </c>
      <c r="R109" s="312">
        <v>40705</v>
      </c>
      <c r="S109" s="137">
        <v>0.12062956750573439</v>
      </c>
      <c r="T109" s="302">
        <v>1500</v>
      </c>
      <c r="U109" s="313">
        <v>-0.18591628167436652</v>
      </c>
      <c r="V109" s="312">
        <v>9326</v>
      </c>
      <c r="W109" s="137">
        <v>0.17123866181925013</v>
      </c>
      <c r="X109" s="312">
        <v>685.45454545454504</v>
      </c>
      <c r="Y109" s="312">
        <v>8047</v>
      </c>
      <c r="Z109" s="137">
        <v>0.14985381478239818</v>
      </c>
      <c r="AA109" s="302">
        <v>463.636363636363</v>
      </c>
      <c r="AB109" s="312">
        <v>8180</v>
      </c>
      <c r="AC109" s="137">
        <v>0.1440166200109157</v>
      </c>
      <c r="AD109" s="302">
        <v>461.81817599999999</v>
      </c>
      <c r="AE109" s="313">
        <v>-0.12288226463650011</v>
      </c>
      <c r="AF109" s="312">
        <v>8112</v>
      </c>
      <c r="AG109" s="137">
        <v>0.16825337564557277</v>
      </c>
      <c r="AH109" s="312">
        <v>508.48484848484799</v>
      </c>
      <c r="AI109" s="312">
        <v>5744</v>
      </c>
      <c r="AJ109" s="137">
        <v>0.13504808031410903</v>
      </c>
      <c r="AK109" s="302">
        <v>401.81818181818102</v>
      </c>
      <c r="AL109" s="312">
        <v>7578</v>
      </c>
      <c r="AM109" s="137">
        <v>0.13792726875614283</v>
      </c>
      <c r="AN109" s="302">
        <v>436.36364700000001</v>
      </c>
      <c r="AO109" s="313">
        <v>-6.5828402366863908E-2</v>
      </c>
      <c r="AP109" s="312">
        <v>12677</v>
      </c>
      <c r="AQ109" s="137">
        <v>0.14353324803840536</v>
      </c>
      <c r="AR109" s="312">
        <v>580.60606060606005</v>
      </c>
      <c r="AS109" s="312">
        <v>11182</v>
      </c>
      <c r="AT109" s="137">
        <v>0.12098327310497047</v>
      </c>
      <c r="AU109" s="302">
        <v>539.39393939393904</v>
      </c>
      <c r="AV109" s="312">
        <v>9494</v>
      </c>
      <c r="AW109" s="137">
        <v>9.4097824470984692E-2</v>
      </c>
      <c r="AX109" s="302">
        <v>543.03030000000001</v>
      </c>
      <c r="AY109" s="303">
        <v>-0.25108464147669007</v>
      </c>
      <c r="AZ109" s="311">
        <v>40080</v>
      </c>
      <c r="BA109" s="137">
        <v>0.15438899246544738</v>
      </c>
      <c r="BB109" s="312">
        <v>1147.27272727272</v>
      </c>
      <c r="BC109" s="312">
        <v>39460</v>
      </c>
      <c r="BD109" s="137">
        <v>0.14808087782764676</v>
      </c>
      <c r="BE109" s="302">
        <v>994.54545454545405</v>
      </c>
      <c r="BF109" s="312">
        <v>39088</v>
      </c>
      <c r="BG109" s="137">
        <v>0.12894074491913166</v>
      </c>
      <c r="BH109" s="302">
        <v>1161.8182400000001</v>
      </c>
      <c r="BI109" s="303">
        <v>-2.475049900199601E-2</v>
      </c>
      <c r="BJ109" s="311">
        <v>22296</v>
      </c>
      <c r="BK109" s="137">
        <v>0.11190748659880745</v>
      </c>
      <c r="BL109" s="312">
        <v>829.09090909090901</v>
      </c>
      <c r="BM109" s="312">
        <v>22983</v>
      </c>
      <c r="BN109" s="137">
        <v>0.11527928253280366</v>
      </c>
      <c r="BO109" s="302">
        <v>863.63636363636294</v>
      </c>
      <c r="BP109" s="312">
        <v>22254</v>
      </c>
      <c r="BQ109" s="137">
        <v>0.10067177851665875</v>
      </c>
      <c r="BR109" s="302">
        <v>929.69695999999999</v>
      </c>
      <c r="BS109" s="303">
        <v>-1.883745963401507E-3</v>
      </c>
      <c r="BT109" s="311">
        <v>26683</v>
      </c>
      <c r="BU109" s="137">
        <v>0.17165225670320622</v>
      </c>
      <c r="BV109" s="312">
        <v>816.36363636363603</v>
      </c>
      <c r="BW109" s="312">
        <v>27035</v>
      </c>
      <c r="BX109" s="137">
        <v>0.16337420458185026</v>
      </c>
      <c r="BY109" s="302">
        <v>847.87878787878799</v>
      </c>
      <c r="BZ109" s="312">
        <v>23477</v>
      </c>
      <c r="CA109" s="137">
        <v>0.13520502188435846</v>
      </c>
      <c r="CB109" s="302">
        <v>767.27269999999999</v>
      </c>
      <c r="CC109" s="303">
        <v>-0.12015140726305139</v>
      </c>
      <c r="CD109" s="311">
        <v>216274</v>
      </c>
      <c r="CE109" s="137">
        <v>0.14966862027419708</v>
      </c>
      <c r="CF109" s="312">
        <v>2527.77</v>
      </c>
      <c r="CG109" s="312">
        <v>204902</v>
      </c>
      <c r="CH109" s="137">
        <v>0.13792133243226506</v>
      </c>
      <c r="CI109" s="302">
        <v>2378.35</v>
      </c>
      <c r="CJ109" s="312">
        <v>198947</v>
      </c>
      <c r="CK109" s="137">
        <v>0.12104307300111646</v>
      </c>
      <c r="CL109" s="302">
        <v>2667.51</v>
      </c>
      <c r="CM109" s="313">
        <v>-8.0115964008618701E-2</v>
      </c>
    </row>
    <row r="110" spans="1:91" ht="14.4" x14ac:dyDescent="0.3">
      <c r="A110" s="99" t="s">
        <v>150</v>
      </c>
      <c r="B110" s="311">
        <v>31987</v>
      </c>
      <c r="C110" s="137">
        <v>9.1784001859381417E-2</v>
      </c>
      <c r="D110" s="312">
        <v>961.81818181818198</v>
      </c>
      <c r="E110" s="312">
        <v>29164</v>
      </c>
      <c r="F110" s="137">
        <v>8.2695574011744793E-2</v>
      </c>
      <c r="G110" s="302">
        <v>843.030303030303</v>
      </c>
      <c r="H110" s="312">
        <v>32081</v>
      </c>
      <c r="I110" s="137">
        <v>8.1076299821324319E-2</v>
      </c>
      <c r="J110" s="302">
        <v>992.12120000000004</v>
      </c>
      <c r="K110" s="313">
        <v>2.9386938443742771E-3</v>
      </c>
      <c r="L110" s="312">
        <v>33002</v>
      </c>
      <c r="M110" s="137">
        <v>0.11331859136358642</v>
      </c>
      <c r="N110" s="312">
        <v>850.90909090909099</v>
      </c>
      <c r="O110" s="312">
        <v>29637</v>
      </c>
      <c r="P110" s="137">
        <v>9.4688111030172911E-2</v>
      </c>
      <c r="Q110" s="302">
        <v>1014.54545454545</v>
      </c>
      <c r="R110" s="312">
        <v>26525</v>
      </c>
      <c r="S110" s="137">
        <v>7.8607032995691065E-2</v>
      </c>
      <c r="T110" s="302">
        <v>1065.4545900000001</v>
      </c>
      <c r="U110" s="313">
        <v>-0.19626083267680747</v>
      </c>
      <c r="V110" s="312">
        <v>4845</v>
      </c>
      <c r="W110" s="137">
        <v>8.8961110499063564E-2</v>
      </c>
      <c r="X110" s="312">
        <v>301.81818181818102</v>
      </c>
      <c r="Y110" s="312">
        <v>4691</v>
      </c>
      <c r="Z110" s="137">
        <v>8.7357306467531981E-2</v>
      </c>
      <c r="AA110" s="302">
        <v>362.42424242424198</v>
      </c>
      <c r="AB110" s="312">
        <v>4161</v>
      </c>
      <c r="AC110" s="137">
        <v>7.3258332012887548E-2</v>
      </c>
      <c r="AD110" s="302">
        <v>359.39395100000002</v>
      </c>
      <c r="AE110" s="313">
        <v>-0.14117647058823529</v>
      </c>
      <c r="AF110" s="312">
        <v>4895</v>
      </c>
      <c r="AG110" s="137">
        <v>0.10152863335614876</v>
      </c>
      <c r="AH110" s="312">
        <v>373.33333333333297</v>
      </c>
      <c r="AI110" s="312">
        <v>3566</v>
      </c>
      <c r="AJ110" s="137">
        <v>8.3840782451273133E-2</v>
      </c>
      <c r="AK110" s="302">
        <v>269.69696969696901</v>
      </c>
      <c r="AL110" s="312">
        <v>5066</v>
      </c>
      <c r="AM110" s="137">
        <v>9.2206326671762956E-2</v>
      </c>
      <c r="AN110" s="302">
        <v>387.27273600000001</v>
      </c>
      <c r="AO110" s="313">
        <v>3.4933605720122572E-2</v>
      </c>
      <c r="AP110" s="312">
        <v>8583</v>
      </c>
      <c r="AQ110" s="137">
        <v>9.7179606209168823E-2</v>
      </c>
      <c r="AR110" s="312">
        <v>509.69696969696901</v>
      </c>
      <c r="AS110" s="312">
        <v>7851</v>
      </c>
      <c r="AT110" s="137">
        <v>8.494363058013979E-2</v>
      </c>
      <c r="AU110" s="302">
        <v>430.30303030303003</v>
      </c>
      <c r="AV110" s="312">
        <v>6068</v>
      </c>
      <c r="AW110" s="137">
        <v>6.0141731503047725E-2</v>
      </c>
      <c r="AX110" s="302">
        <v>490.30304000000001</v>
      </c>
      <c r="AY110" s="303">
        <v>-0.29302108819759992</v>
      </c>
      <c r="AZ110" s="311">
        <v>28190</v>
      </c>
      <c r="BA110" s="137">
        <v>0.10858846550900603</v>
      </c>
      <c r="BB110" s="312">
        <v>873.93939393939399</v>
      </c>
      <c r="BC110" s="312">
        <v>26982</v>
      </c>
      <c r="BD110" s="137">
        <v>0.10125489725153484</v>
      </c>
      <c r="BE110" s="302">
        <v>989.69696969696895</v>
      </c>
      <c r="BF110" s="312">
        <v>27163</v>
      </c>
      <c r="BG110" s="137">
        <v>8.9603393733073397E-2</v>
      </c>
      <c r="BH110" s="302">
        <v>926.06060000000002</v>
      </c>
      <c r="BI110" s="303">
        <v>-3.6431358637814826E-2</v>
      </c>
      <c r="BJ110" s="311">
        <v>16546</v>
      </c>
      <c r="BK110" s="137">
        <v>8.3047240458551663E-2</v>
      </c>
      <c r="BL110" s="312">
        <v>702.42424242424204</v>
      </c>
      <c r="BM110" s="312">
        <v>16805</v>
      </c>
      <c r="BN110" s="137">
        <v>8.4291360699811399E-2</v>
      </c>
      <c r="BO110" s="302">
        <v>664.24242424242402</v>
      </c>
      <c r="BP110" s="312">
        <v>15975</v>
      </c>
      <c r="BQ110" s="137">
        <v>7.2267082852683726E-2</v>
      </c>
      <c r="BR110" s="302">
        <v>790.30304000000001</v>
      </c>
      <c r="BS110" s="303">
        <v>-3.4509851323582738E-2</v>
      </c>
      <c r="BT110" s="311">
        <v>16642</v>
      </c>
      <c r="BU110" s="137">
        <v>0.10705830888785961</v>
      </c>
      <c r="BV110" s="312">
        <v>663.030303030303</v>
      </c>
      <c r="BW110" s="312">
        <v>17173</v>
      </c>
      <c r="BX110" s="137">
        <v>0.10377751859752597</v>
      </c>
      <c r="BY110" s="302">
        <v>586.66666666666595</v>
      </c>
      <c r="BZ110" s="312">
        <v>15043</v>
      </c>
      <c r="CA110" s="137">
        <v>8.6633264224832987E-2</v>
      </c>
      <c r="CB110" s="302">
        <v>625.45450000000005</v>
      </c>
      <c r="CC110" s="303">
        <v>-9.6082201658454519E-2</v>
      </c>
      <c r="CD110" s="311">
        <v>144690</v>
      </c>
      <c r="CE110" s="137">
        <v>0.10013017129878569</v>
      </c>
      <c r="CF110" s="312">
        <v>1956.86</v>
      </c>
      <c r="CG110" s="312">
        <v>135869</v>
      </c>
      <c r="CH110" s="137">
        <v>9.1454614968323508E-2</v>
      </c>
      <c r="CI110" s="302">
        <v>1972.19</v>
      </c>
      <c r="CJ110" s="312">
        <v>132082</v>
      </c>
      <c r="CK110" s="137">
        <v>8.0361157334030986E-2</v>
      </c>
      <c r="CL110" s="302">
        <v>2123.4899999999998</v>
      </c>
      <c r="CM110" s="313">
        <v>-8.7138019213490917E-2</v>
      </c>
    </row>
    <row r="111" spans="1:91" ht="14.4" x14ac:dyDescent="0.3">
      <c r="A111" s="99" t="s">
        <v>151</v>
      </c>
      <c r="B111" s="311">
        <v>6884</v>
      </c>
      <c r="C111" s="137">
        <v>1.9753058079844364E-2</v>
      </c>
      <c r="D111" s="312">
        <v>492.12121212121201</v>
      </c>
      <c r="E111" s="312">
        <v>6320</v>
      </c>
      <c r="F111" s="137">
        <v>1.7920587976759945E-2</v>
      </c>
      <c r="G111" s="302">
        <v>405.45454545454498</v>
      </c>
      <c r="H111" s="312">
        <v>8185</v>
      </c>
      <c r="I111" s="137">
        <v>2.0685437300506204E-2</v>
      </c>
      <c r="J111" s="302">
        <v>544.84849999999994</v>
      </c>
      <c r="K111" s="313">
        <v>0.1889889599070308</v>
      </c>
      <c r="L111" s="312">
        <v>7719</v>
      </c>
      <c r="M111" s="137">
        <v>2.6504642346994834E-2</v>
      </c>
      <c r="N111" s="312">
        <v>378.78787878787801</v>
      </c>
      <c r="O111" s="312">
        <v>7464</v>
      </c>
      <c r="P111" s="137">
        <v>2.3846950120768318E-2</v>
      </c>
      <c r="Q111" s="302">
        <v>473.93939393939399</v>
      </c>
      <c r="R111" s="312">
        <v>7720</v>
      </c>
      <c r="S111" s="137">
        <v>2.2878276898274645E-2</v>
      </c>
      <c r="T111" s="302">
        <v>562.42425500000002</v>
      </c>
      <c r="U111" s="313">
        <v>1.2955045990413266E-4</v>
      </c>
      <c r="V111" s="312">
        <v>1615</v>
      </c>
      <c r="W111" s="137">
        <v>2.9653703499687857E-2</v>
      </c>
      <c r="X111" s="312">
        <v>355.75757575757501</v>
      </c>
      <c r="Y111" s="312">
        <v>1278</v>
      </c>
      <c r="Z111" s="137">
        <v>2.3799325871990167E-2</v>
      </c>
      <c r="AA111" s="302">
        <v>185.45454545454501</v>
      </c>
      <c r="AB111" s="312">
        <v>1438</v>
      </c>
      <c r="AC111" s="137">
        <v>2.5317347136393248E-2</v>
      </c>
      <c r="AD111" s="302">
        <v>204.24243200000001</v>
      </c>
      <c r="AE111" s="313">
        <v>-0.10959752321981424</v>
      </c>
      <c r="AF111" s="312">
        <v>1034</v>
      </c>
      <c r="AG111" s="137">
        <v>2.1446497832534793E-2</v>
      </c>
      <c r="AH111" s="312">
        <v>149.09090909090901</v>
      </c>
      <c r="AI111" s="312">
        <v>615</v>
      </c>
      <c r="AJ111" s="137">
        <v>1.4459360966778736E-2</v>
      </c>
      <c r="AK111" s="302">
        <v>110.30303030303</v>
      </c>
      <c r="AL111" s="312">
        <v>1208</v>
      </c>
      <c r="AM111" s="137">
        <v>2.1986822467329182E-2</v>
      </c>
      <c r="AN111" s="302">
        <v>191.515152</v>
      </c>
      <c r="AO111" s="313">
        <v>0.16827852998065765</v>
      </c>
      <c r="AP111" s="312">
        <v>2142</v>
      </c>
      <c r="AQ111" s="137">
        <v>2.4252442793899525E-2</v>
      </c>
      <c r="AR111" s="312">
        <v>243.030303030303</v>
      </c>
      <c r="AS111" s="312">
        <v>1784</v>
      </c>
      <c r="AT111" s="137">
        <v>1.9301928028909614E-2</v>
      </c>
      <c r="AU111" s="302">
        <v>233.333333333333</v>
      </c>
      <c r="AV111" s="312">
        <v>1743</v>
      </c>
      <c r="AW111" s="137">
        <v>1.7275385301551118E-2</v>
      </c>
      <c r="AX111" s="302">
        <v>206.66667200000001</v>
      </c>
      <c r="AY111" s="303">
        <v>-0.18627450980392157</v>
      </c>
      <c r="AZ111" s="311">
        <v>6334</v>
      </c>
      <c r="BA111" s="137">
        <v>2.4398699557788017E-2</v>
      </c>
      <c r="BB111" s="312">
        <v>467.27272727272702</v>
      </c>
      <c r="BC111" s="312">
        <v>6976</v>
      </c>
      <c r="BD111" s="137">
        <v>2.6178717783215E-2</v>
      </c>
      <c r="BE111" s="302">
        <v>562.42424242424204</v>
      </c>
      <c r="BF111" s="312">
        <v>6897</v>
      </c>
      <c r="BG111" s="137">
        <v>2.2751338459559223E-2</v>
      </c>
      <c r="BH111" s="302">
        <v>530.30304000000001</v>
      </c>
      <c r="BI111" s="303">
        <v>8.8885380486264598E-2</v>
      </c>
      <c r="BJ111" s="311">
        <v>3146</v>
      </c>
      <c r="BK111" s="137">
        <v>1.5790319018651248E-2</v>
      </c>
      <c r="BL111" s="312">
        <v>255.15151515151501</v>
      </c>
      <c r="BM111" s="312">
        <v>3569</v>
      </c>
      <c r="BN111" s="137">
        <v>1.7901568957906986E-2</v>
      </c>
      <c r="BO111" s="302">
        <v>303.636363636363</v>
      </c>
      <c r="BP111" s="312">
        <v>3888</v>
      </c>
      <c r="BQ111" s="137">
        <v>1.758838298161091E-2</v>
      </c>
      <c r="BR111" s="302">
        <v>335.15152</v>
      </c>
      <c r="BS111" s="303">
        <v>0.23585505403687221</v>
      </c>
      <c r="BT111" s="311">
        <v>4978</v>
      </c>
      <c r="BU111" s="137">
        <v>3.2023570583088877E-2</v>
      </c>
      <c r="BV111" s="312">
        <v>372.72727272727201</v>
      </c>
      <c r="BW111" s="312">
        <v>4427</v>
      </c>
      <c r="BX111" s="137">
        <v>2.6752639307706719E-2</v>
      </c>
      <c r="BY111" s="302">
        <v>338.18181818181802</v>
      </c>
      <c r="BZ111" s="312">
        <v>3581</v>
      </c>
      <c r="CA111" s="137">
        <v>2.0623128311448975E-2</v>
      </c>
      <c r="CB111" s="302">
        <v>317.57574499999998</v>
      </c>
      <c r="CC111" s="303">
        <v>-0.28063479308959421</v>
      </c>
      <c r="CD111" s="311">
        <v>33852</v>
      </c>
      <c r="CE111" s="137">
        <v>2.3426681586885708E-2</v>
      </c>
      <c r="CF111" s="312">
        <v>1006.83</v>
      </c>
      <c r="CG111" s="312">
        <v>32433</v>
      </c>
      <c r="CH111" s="137">
        <v>2.1830936617386131E-2</v>
      </c>
      <c r="CI111" s="302">
        <v>1005.11</v>
      </c>
      <c r="CJ111" s="312">
        <v>34660</v>
      </c>
      <c r="CK111" s="137">
        <v>2.1087791774787739E-2</v>
      </c>
      <c r="CL111" s="302">
        <v>1107.21</v>
      </c>
      <c r="CM111" s="313">
        <v>2.3868604513765806E-2</v>
      </c>
    </row>
    <row r="112" spans="1:91" ht="14.4" x14ac:dyDescent="0.3">
      <c r="A112" s="99" t="s">
        <v>152</v>
      </c>
      <c r="B112" s="311">
        <v>3573</v>
      </c>
      <c r="C112" s="137">
        <v>1.0252422504253908E-2</v>
      </c>
      <c r="D112" s="312">
        <v>446.666666666666</v>
      </c>
      <c r="E112" s="312">
        <v>4101</v>
      </c>
      <c r="F112" s="137">
        <v>1.1628533432388059E-2</v>
      </c>
      <c r="G112" s="302">
        <v>362.42424242424198</v>
      </c>
      <c r="H112" s="312">
        <v>4026</v>
      </c>
      <c r="I112" s="137">
        <v>1.0174657369803053E-2</v>
      </c>
      <c r="J112" s="302">
        <v>383.63635299999999</v>
      </c>
      <c r="K112" s="313">
        <v>0.12678421494542402</v>
      </c>
      <c r="L112" s="312">
        <v>5109</v>
      </c>
      <c r="M112" s="137">
        <v>1.7542715086254258E-2</v>
      </c>
      <c r="N112" s="312">
        <v>418.78787878787801</v>
      </c>
      <c r="O112" s="312">
        <v>4537</v>
      </c>
      <c r="P112" s="137">
        <v>1.4495392912369487E-2</v>
      </c>
      <c r="Q112" s="302">
        <v>349.09090909090901</v>
      </c>
      <c r="R112" s="312">
        <v>3830</v>
      </c>
      <c r="S112" s="137">
        <v>1.1350233228030039E-2</v>
      </c>
      <c r="T112" s="302">
        <v>486.66665599999999</v>
      </c>
      <c r="U112" s="313">
        <v>-0.2503425327852809</v>
      </c>
      <c r="V112" s="312">
        <v>851</v>
      </c>
      <c r="W112" s="137">
        <v>1.5625573794572363E-2</v>
      </c>
      <c r="X112" s="312">
        <v>233.93939393939399</v>
      </c>
      <c r="Y112" s="312">
        <v>573</v>
      </c>
      <c r="Z112" s="137">
        <v>1.0670589768896999E-2</v>
      </c>
      <c r="AA112" s="302">
        <v>161.21212121212099</v>
      </c>
      <c r="AB112" s="312">
        <v>814</v>
      </c>
      <c r="AC112" s="137">
        <v>1.4331238226025106E-2</v>
      </c>
      <c r="AD112" s="302">
        <v>143.636368</v>
      </c>
      <c r="AE112" s="313">
        <v>-4.3478260869565216E-2</v>
      </c>
      <c r="AF112" s="312">
        <v>459</v>
      </c>
      <c r="AG112" s="137">
        <v>9.5202538734366245E-3</v>
      </c>
      <c r="AH112" s="312">
        <v>131.51515151515099</v>
      </c>
      <c r="AI112" s="312">
        <v>629</v>
      </c>
      <c r="AJ112" s="137">
        <v>1.4788517151388333E-2</v>
      </c>
      <c r="AK112" s="302">
        <v>164.84848484848399</v>
      </c>
      <c r="AL112" s="312">
        <v>667</v>
      </c>
      <c r="AM112" s="137">
        <v>1.2140074988169342E-2</v>
      </c>
      <c r="AN112" s="302">
        <v>208.484848</v>
      </c>
      <c r="AO112" s="313">
        <v>0.45315904139433549</v>
      </c>
      <c r="AP112" s="312">
        <v>787</v>
      </c>
      <c r="AQ112" s="137">
        <v>8.9106780946773701E-3</v>
      </c>
      <c r="AR112" s="312">
        <v>157.575757575757</v>
      </c>
      <c r="AS112" s="312">
        <v>749</v>
      </c>
      <c r="AT112" s="137">
        <v>8.1037803215545413E-3</v>
      </c>
      <c r="AU112" s="302">
        <v>212.12121212121201</v>
      </c>
      <c r="AV112" s="312">
        <v>766</v>
      </c>
      <c r="AW112" s="137">
        <v>7.5920511422766243E-3</v>
      </c>
      <c r="AX112" s="302">
        <v>187.878784</v>
      </c>
      <c r="AY112" s="303">
        <v>-2.6683608640406607E-2</v>
      </c>
      <c r="AZ112" s="311">
        <v>2474</v>
      </c>
      <c r="BA112" s="137">
        <v>9.5298993852174843E-3</v>
      </c>
      <c r="BB112" s="312">
        <v>295.75757575757501</v>
      </c>
      <c r="BC112" s="312">
        <v>2412</v>
      </c>
      <c r="BD112" s="137">
        <v>9.0514718023386714E-3</v>
      </c>
      <c r="BE112" s="302">
        <v>263.030303030303</v>
      </c>
      <c r="BF112" s="312">
        <v>2824</v>
      </c>
      <c r="BG112" s="137">
        <v>9.3156125576040662E-3</v>
      </c>
      <c r="BH112" s="302">
        <v>259.39395100000002</v>
      </c>
      <c r="BI112" s="303">
        <v>0.14147130153597412</v>
      </c>
      <c r="BJ112" s="311">
        <v>1643</v>
      </c>
      <c r="BK112" s="137">
        <v>8.2465016362504775E-3</v>
      </c>
      <c r="BL112" s="312">
        <v>397.575757575757</v>
      </c>
      <c r="BM112" s="312">
        <v>1428</v>
      </c>
      <c r="BN112" s="137">
        <v>7.1626339231973032E-3</v>
      </c>
      <c r="BO112" s="302">
        <v>192.72727272727201</v>
      </c>
      <c r="BP112" s="312">
        <v>1065</v>
      </c>
      <c r="BQ112" s="137">
        <v>4.817805523512248E-3</v>
      </c>
      <c r="BR112" s="302">
        <v>152.121216</v>
      </c>
      <c r="BS112" s="303">
        <v>-0.35179549604382226</v>
      </c>
      <c r="BT112" s="311">
        <v>2069</v>
      </c>
      <c r="BU112" s="137">
        <v>1.3309917142710102E-2</v>
      </c>
      <c r="BV112" s="312">
        <v>232.72727272727201</v>
      </c>
      <c r="BW112" s="312">
        <v>2714</v>
      </c>
      <c r="BX112" s="137">
        <v>1.6400872618277849E-2</v>
      </c>
      <c r="BY112" s="302">
        <v>380</v>
      </c>
      <c r="BZ112" s="312">
        <v>2770</v>
      </c>
      <c r="CA112" s="137">
        <v>1.5952545496429393E-2</v>
      </c>
      <c r="CB112" s="302">
        <v>414.54544099999998</v>
      </c>
      <c r="CC112" s="303">
        <v>0.33881101981633638</v>
      </c>
      <c r="CD112" s="311">
        <v>16965</v>
      </c>
      <c r="CE112" s="137">
        <v>1.1740330057943876E-2</v>
      </c>
      <c r="CF112" s="312">
        <v>876.46</v>
      </c>
      <c r="CG112" s="312">
        <v>17143</v>
      </c>
      <c r="CH112" s="137">
        <v>1.1539103580669393E-2</v>
      </c>
      <c r="CI112" s="302">
        <v>775.26</v>
      </c>
      <c r="CJ112" s="312">
        <v>16762</v>
      </c>
      <c r="CK112" s="137">
        <v>1.0198314071811657E-2</v>
      </c>
      <c r="CL112" s="302">
        <v>862.06</v>
      </c>
      <c r="CM112" s="313">
        <v>-1.1965811965811967E-2</v>
      </c>
    </row>
    <row r="113" spans="1:91" ht="14.4" x14ac:dyDescent="0.3">
      <c r="A113" s="99" t="s">
        <v>562</v>
      </c>
      <c r="B113" s="311">
        <v>2064</v>
      </c>
      <c r="C113" s="137">
        <v>5.9224741250433997E-3</v>
      </c>
      <c r="D113" s="312">
        <v>276.36363636363598</v>
      </c>
      <c r="E113" s="312">
        <v>2170</v>
      </c>
      <c r="F113" s="137">
        <v>6.1531132768305515E-3</v>
      </c>
      <c r="G113" s="302">
        <v>261.21212121212102</v>
      </c>
      <c r="H113" s="312">
        <v>2154</v>
      </c>
      <c r="I113" s="137">
        <v>5.4436691442016332E-3</v>
      </c>
      <c r="J113" s="302">
        <v>295.15152</v>
      </c>
      <c r="K113" s="313">
        <v>4.3604651162790699E-2</v>
      </c>
      <c r="L113" s="312">
        <v>2330</v>
      </c>
      <c r="M113" s="137">
        <v>8.0004944511592128E-3</v>
      </c>
      <c r="N113" s="312">
        <v>279.39393939393898</v>
      </c>
      <c r="O113" s="312">
        <v>2505</v>
      </c>
      <c r="P113" s="137">
        <v>8.0032971667369553E-3</v>
      </c>
      <c r="Q113" s="302">
        <v>358.18181818181802</v>
      </c>
      <c r="R113" s="312">
        <v>1869</v>
      </c>
      <c r="S113" s="137">
        <v>5.5387952749838491E-3</v>
      </c>
      <c r="T113" s="302">
        <v>250.30302399999999</v>
      </c>
      <c r="U113" s="313">
        <v>-0.19785407725321888</v>
      </c>
      <c r="V113" s="312">
        <v>876</v>
      </c>
      <c r="W113" s="137">
        <v>1.6084609452462269E-2</v>
      </c>
      <c r="X113" s="312">
        <v>316.969696969697</v>
      </c>
      <c r="Y113" s="312">
        <v>676</v>
      </c>
      <c r="Z113" s="137">
        <v>1.2588688802398555E-2</v>
      </c>
      <c r="AA113" s="302">
        <v>156.363636363636</v>
      </c>
      <c r="AB113" s="312">
        <v>519</v>
      </c>
      <c r="AC113" s="137">
        <v>9.1374848148735015E-3</v>
      </c>
      <c r="AD113" s="302">
        <v>100</v>
      </c>
      <c r="AE113" s="313">
        <v>-0.40753424657534248</v>
      </c>
      <c r="AF113" s="312">
        <v>933</v>
      </c>
      <c r="AG113" s="137">
        <v>1.9351627154501897E-2</v>
      </c>
      <c r="AH113" s="312">
        <v>204.84848484848399</v>
      </c>
      <c r="AI113" s="312">
        <v>692</v>
      </c>
      <c r="AJ113" s="137">
        <v>1.626971998213152E-2</v>
      </c>
      <c r="AK113" s="302">
        <v>217.575757575757</v>
      </c>
      <c r="AL113" s="312">
        <v>293</v>
      </c>
      <c r="AM113" s="137">
        <v>5.3328965090459028E-3</v>
      </c>
      <c r="AN113" s="302">
        <v>95.151510000000002</v>
      </c>
      <c r="AO113" s="313">
        <v>-0.68595927116827438</v>
      </c>
      <c r="AP113" s="312">
        <v>728</v>
      </c>
      <c r="AQ113" s="137">
        <v>8.2426602959658514E-3</v>
      </c>
      <c r="AR113" s="312">
        <v>283.636363636363</v>
      </c>
      <c r="AS113" s="312">
        <v>511</v>
      </c>
      <c r="AT113" s="137">
        <v>5.5287473221820697E-3</v>
      </c>
      <c r="AU113" s="302">
        <v>103.636363636363</v>
      </c>
      <c r="AV113" s="312">
        <v>648</v>
      </c>
      <c r="AW113" s="137">
        <v>6.4225184597849249E-3</v>
      </c>
      <c r="AX113" s="302">
        <v>133.939392</v>
      </c>
      <c r="AY113" s="303">
        <v>-0.10989010989010989</v>
      </c>
      <c r="AZ113" s="311">
        <v>1865</v>
      </c>
      <c r="BA113" s="137">
        <v>7.184018736229026E-3</v>
      </c>
      <c r="BB113" s="312">
        <v>319.39393939393898</v>
      </c>
      <c r="BC113" s="312">
        <v>1479</v>
      </c>
      <c r="BD113" s="137">
        <v>5.5502184061604048E-3</v>
      </c>
      <c r="BE113" s="302">
        <v>216.969696969697</v>
      </c>
      <c r="BF113" s="312">
        <v>1403</v>
      </c>
      <c r="BG113" s="137">
        <v>4.6281177118691593E-3</v>
      </c>
      <c r="BH113" s="302">
        <v>193.939392</v>
      </c>
      <c r="BI113" s="303">
        <v>-0.24772117962466489</v>
      </c>
      <c r="BJ113" s="311">
        <v>622</v>
      </c>
      <c r="BK113" s="137">
        <v>3.1219257563894075E-3</v>
      </c>
      <c r="BL113" s="312">
        <v>102.424242424242</v>
      </c>
      <c r="BM113" s="312">
        <v>666</v>
      </c>
      <c r="BN113" s="137">
        <v>3.3405561574575658E-3</v>
      </c>
      <c r="BO113" s="302">
        <v>160.60606060606</v>
      </c>
      <c r="BP113" s="312">
        <v>759</v>
      </c>
      <c r="BQ113" s="137">
        <v>3.4335346407002782E-3</v>
      </c>
      <c r="BR113" s="302">
        <v>126.666664</v>
      </c>
      <c r="BS113" s="303">
        <v>0.22025723472668809</v>
      </c>
      <c r="BT113" s="311">
        <v>1546</v>
      </c>
      <c r="BU113" s="137">
        <v>9.9454479954711548E-3</v>
      </c>
      <c r="BV113" s="312">
        <v>189.69696969696901</v>
      </c>
      <c r="BW113" s="312">
        <v>1380</v>
      </c>
      <c r="BX113" s="137">
        <v>8.3394267550565334E-3</v>
      </c>
      <c r="BY113" s="302">
        <v>238.78787878787799</v>
      </c>
      <c r="BZ113" s="312">
        <v>1417</v>
      </c>
      <c r="CA113" s="137">
        <v>8.1605620824694771E-3</v>
      </c>
      <c r="CB113" s="302">
        <v>201.21212800000001</v>
      </c>
      <c r="CC113" s="303">
        <v>-8.3441138421733507E-2</v>
      </c>
      <c r="CD113" s="311">
        <v>10964</v>
      </c>
      <c r="CE113" s="137">
        <v>7.5874434869022487E-3</v>
      </c>
      <c r="CF113" s="312">
        <v>723.5</v>
      </c>
      <c r="CG113" s="312">
        <v>10079</v>
      </c>
      <c r="CH113" s="137">
        <v>6.7842632555309345E-3</v>
      </c>
      <c r="CI113" s="302">
        <v>638.13</v>
      </c>
      <c r="CJ113" s="312">
        <v>9062</v>
      </c>
      <c r="CK113" s="137">
        <v>5.5134901633908393E-3</v>
      </c>
      <c r="CL113" s="302">
        <v>528.91999999999996</v>
      </c>
      <c r="CM113" s="313">
        <v>-0.17347683327252827</v>
      </c>
    </row>
    <row r="114" spans="1:91" ht="14.4" x14ac:dyDescent="0.3">
      <c r="A114" s="99" t="s">
        <v>563</v>
      </c>
      <c r="B114" s="311">
        <v>2591</v>
      </c>
      <c r="C114" s="137">
        <v>7.434656229645082E-3</v>
      </c>
      <c r="D114" s="312">
        <v>542.42424242424204</v>
      </c>
      <c r="E114" s="312">
        <v>2319</v>
      </c>
      <c r="F114" s="137">
        <v>6.5756081515991006E-3</v>
      </c>
      <c r="G114" s="302">
        <v>275.15151515151501</v>
      </c>
      <c r="H114" s="312">
        <v>1725</v>
      </c>
      <c r="I114" s="137">
        <v>4.359484342501308E-3</v>
      </c>
      <c r="J114" s="302">
        <v>241.21212800000001</v>
      </c>
      <c r="K114" s="313">
        <v>-0.33423388653029718</v>
      </c>
      <c r="L114" s="312">
        <v>1841</v>
      </c>
      <c r="M114" s="137">
        <v>6.321420722997473E-3</v>
      </c>
      <c r="N114" s="312">
        <v>235.75757575757501</v>
      </c>
      <c r="O114" s="312">
        <v>2234</v>
      </c>
      <c r="P114" s="137">
        <v>7.1374714053853722E-3</v>
      </c>
      <c r="Q114" s="302">
        <v>235.15151515151501</v>
      </c>
      <c r="R114" s="312">
        <v>761</v>
      </c>
      <c r="S114" s="137">
        <v>2.2552291087547935E-3</v>
      </c>
      <c r="T114" s="302">
        <v>139.393936</v>
      </c>
      <c r="U114" s="313">
        <v>-0.58663769690385659</v>
      </c>
      <c r="V114" s="312">
        <v>1139</v>
      </c>
      <c r="W114" s="137">
        <v>2.0913664573464066E-2</v>
      </c>
      <c r="X114" s="312">
        <v>292.12121212121201</v>
      </c>
      <c r="Y114" s="312">
        <v>829</v>
      </c>
      <c r="Z114" s="137">
        <v>1.5437903871580476E-2</v>
      </c>
      <c r="AA114" s="302">
        <v>135.15151515151501</v>
      </c>
      <c r="AB114" s="312">
        <v>1248</v>
      </c>
      <c r="AC114" s="137">
        <v>2.197221782073628E-2</v>
      </c>
      <c r="AD114" s="302">
        <v>274.54544099999998</v>
      </c>
      <c r="AE114" s="313">
        <v>9.5697980684811237E-2</v>
      </c>
      <c r="AF114" s="312">
        <v>791</v>
      </c>
      <c r="AG114" s="137">
        <v>1.6406363428950698E-2</v>
      </c>
      <c r="AH114" s="312">
        <v>215.75757575757501</v>
      </c>
      <c r="AI114" s="312">
        <v>242</v>
      </c>
      <c r="AJ114" s="137">
        <v>5.6896997625373235E-3</v>
      </c>
      <c r="AK114" s="302">
        <v>67.878787878787804</v>
      </c>
      <c r="AL114" s="312">
        <v>344</v>
      </c>
      <c r="AM114" s="137">
        <v>6.261148119835463E-3</v>
      </c>
      <c r="AN114" s="302">
        <v>135.75756799999999</v>
      </c>
      <c r="AO114" s="313">
        <v>-0.5651074589127687</v>
      </c>
      <c r="AP114" s="312">
        <v>437</v>
      </c>
      <c r="AQ114" s="137">
        <v>4.9478606446937872E-3</v>
      </c>
      <c r="AR114" s="312">
        <v>147.87878787878699</v>
      </c>
      <c r="AS114" s="312">
        <v>287</v>
      </c>
      <c r="AT114" s="137">
        <v>3.1051868521844504E-3</v>
      </c>
      <c r="AU114" s="302">
        <v>63.030303030303003</v>
      </c>
      <c r="AV114" s="312">
        <v>269</v>
      </c>
      <c r="AW114" s="137">
        <v>2.6661380643242974E-3</v>
      </c>
      <c r="AX114" s="302">
        <v>76.363640000000004</v>
      </c>
      <c r="AY114" s="303">
        <v>-0.38443935926773454</v>
      </c>
      <c r="AZ114" s="311">
        <v>1217</v>
      </c>
      <c r="BA114" s="137">
        <v>4.6879092772068231E-3</v>
      </c>
      <c r="BB114" s="312">
        <v>224.24242424242399</v>
      </c>
      <c r="BC114" s="312">
        <v>1611</v>
      </c>
      <c r="BD114" s="137">
        <v>6.0455725843978443E-3</v>
      </c>
      <c r="BE114" s="302">
        <v>332.12121212121201</v>
      </c>
      <c r="BF114" s="312">
        <v>801</v>
      </c>
      <c r="BG114" s="137">
        <v>2.6422824570257993E-3</v>
      </c>
      <c r="BH114" s="302">
        <v>150.30302399999999</v>
      </c>
      <c r="BI114" s="303">
        <v>-0.34182415776499592</v>
      </c>
      <c r="BJ114" s="311">
        <v>339</v>
      </c>
      <c r="BK114" s="137">
        <v>1.7014997289646449E-3</v>
      </c>
      <c r="BL114" s="312">
        <v>67.272727272727195</v>
      </c>
      <c r="BM114" s="312">
        <v>515</v>
      </c>
      <c r="BN114" s="137">
        <v>2.5831627944303999E-3</v>
      </c>
      <c r="BO114" s="302">
        <v>115.757575757575</v>
      </c>
      <c r="BP114" s="312">
        <v>567</v>
      </c>
      <c r="BQ114" s="137">
        <v>2.5649725181515911E-3</v>
      </c>
      <c r="BR114" s="302">
        <v>112.121216</v>
      </c>
      <c r="BS114" s="303">
        <v>0.67256637168141598</v>
      </c>
      <c r="BT114" s="311">
        <v>1448</v>
      </c>
      <c r="BU114" s="137">
        <v>9.315012094076475E-3</v>
      </c>
      <c r="BV114" s="312">
        <v>164.24242424242399</v>
      </c>
      <c r="BW114" s="312">
        <v>1341</v>
      </c>
      <c r="BX114" s="137">
        <v>8.1037473032831969E-3</v>
      </c>
      <c r="BY114" s="302">
        <v>204.84848484848399</v>
      </c>
      <c r="BZ114" s="312">
        <v>666</v>
      </c>
      <c r="CA114" s="137">
        <v>3.8355217691776089E-3</v>
      </c>
      <c r="CB114" s="302">
        <v>103.63636</v>
      </c>
      <c r="CC114" s="303">
        <v>-0.54005524861878451</v>
      </c>
      <c r="CD114" s="311">
        <v>9803</v>
      </c>
      <c r="CE114" s="137">
        <v>6.783993843679564E-3</v>
      </c>
      <c r="CF114" s="312">
        <v>763.96</v>
      </c>
      <c r="CG114" s="312">
        <v>9378</v>
      </c>
      <c r="CH114" s="137">
        <v>6.3124140103551054E-3</v>
      </c>
      <c r="CI114" s="302">
        <v>567.97</v>
      </c>
      <c r="CJ114" s="312">
        <v>6381</v>
      </c>
      <c r="CK114" s="137">
        <v>3.8823196570952267E-3</v>
      </c>
      <c r="CL114" s="302">
        <v>471.3</v>
      </c>
      <c r="CM114" s="313">
        <v>-0.34907681322044271</v>
      </c>
    </row>
    <row r="115" spans="1:91" ht="14.4" x14ac:dyDescent="0.3">
      <c r="A115" s="99" t="s">
        <v>564</v>
      </c>
      <c r="B115" s="311">
        <v>4978</v>
      </c>
      <c r="C115" s="137">
        <v>1.4283951644605641E-2</v>
      </c>
      <c r="D115" s="312">
        <v>319.39393939393898</v>
      </c>
      <c r="E115" s="312">
        <v>4458</v>
      </c>
      <c r="F115" s="137">
        <v>1.2640819810189215E-2</v>
      </c>
      <c r="G115" s="302">
        <v>342.42424242424198</v>
      </c>
      <c r="H115" s="312">
        <v>4408</v>
      </c>
      <c r="I115" s="137">
        <v>1.1140062018403342E-2</v>
      </c>
      <c r="J115" s="302">
        <v>352.72726399999999</v>
      </c>
      <c r="K115" s="313">
        <v>-0.11450381679389313</v>
      </c>
      <c r="L115" s="312">
        <v>3431</v>
      </c>
      <c r="M115" s="137">
        <v>1.1780985605977365E-2</v>
      </c>
      <c r="N115" s="312">
        <v>305.45454545454498</v>
      </c>
      <c r="O115" s="312">
        <v>3294</v>
      </c>
      <c r="P115" s="137">
        <v>1.0524096154583445E-2</v>
      </c>
      <c r="Q115" s="302">
        <v>252.12121212121201</v>
      </c>
      <c r="R115" s="312">
        <v>2760</v>
      </c>
      <c r="S115" s="137">
        <v>8.1792803418702098E-3</v>
      </c>
      <c r="T115" s="302">
        <v>363.03030000000001</v>
      </c>
      <c r="U115" s="313">
        <v>-0.1955698047216555</v>
      </c>
      <c r="V115" s="312">
        <v>899</v>
      </c>
      <c r="W115" s="137">
        <v>1.650692225772098E-2</v>
      </c>
      <c r="X115" s="312">
        <v>238.78787878787799</v>
      </c>
      <c r="Y115" s="312">
        <v>772</v>
      </c>
      <c r="Z115" s="137">
        <v>1.4376431590904858E-2</v>
      </c>
      <c r="AA115" s="302">
        <v>207.272727272727</v>
      </c>
      <c r="AB115" s="312">
        <v>129</v>
      </c>
      <c r="AC115" s="137">
        <v>2.2711667458934137E-3</v>
      </c>
      <c r="AD115" s="302">
        <v>50.9090919</v>
      </c>
      <c r="AE115" s="313">
        <v>-0.85650723025583986</v>
      </c>
      <c r="AF115" s="312">
        <v>180</v>
      </c>
      <c r="AG115" s="137">
        <v>3.7334328915437746E-3</v>
      </c>
      <c r="AH115" s="312">
        <v>78.787878787878796</v>
      </c>
      <c r="AI115" s="312">
        <v>84</v>
      </c>
      <c r="AJ115" s="137">
        <v>1.9749371076575833E-3</v>
      </c>
      <c r="AK115" s="302">
        <v>29.696969696969699</v>
      </c>
      <c r="AL115" s="312">
        <v>264</v>
      </c>
      <c r="AM115" s="137">
        <v>4.8050671617341926E-3</v>
      </c>
      <c r="AN115" s="302">
        <v>96.969695999999999</v>
      </c>
      <c r="AO115" s="313">
        <v>0.46666666666666667</v>
      </c>
      <c r="AP115" s="312">
        <v>631</v>
      </c>
      <c r="AQ115" s="137">
        <v>7.1443937455418303E-3</v>
      </c>
      <c r="AR115" s="312">
        <v>135.15151515151501</v>
      </c>
      <c r="AS115" s="312">
        <v>414</v>
      </c>
      <c r="AT115" s="137">
        <v>4.4792590829420293E-3</v>
      </c>
      <c r="AU115" s="302">
        <v>87.878787878787904</v>
      </c>
      <c r="AV115" s="312">
        <v>1177</v>
      </c>
      <c r="AW115" s="137">
        <v>1.1665592943158729E-2</v>
      </c>
      <c r="AX115" s="302">
        <v>209.69697600000001</v>
      </c>
      <c r="AY115" s="303">
        <v>0.86529318541996836</v>
      </c>
      <c r="AZ115" s="311">
        <v>3962</v>
      </c>
      <c r="BA115" s="137">
        <v>1.5261706291120322E-2</v>
      </c>
      <c r="BB115" s="312">
        <v>436.36363636363598</v>
      </c>
      <c r="BC115" s="312">
        <v>3624</v>
      </c>
      <c r="BD115" s="137">
        <v>1.3599723802518801E-2</v>
      </c>
      <c r="BE115" s="302">
        <v>256.36363636363598</v>
      </c>
      <c r="BF115" s="312">
        <v>5055</v>
      </c>
      <c r="BG115" s="137">
        <v>1.6675078427297648E-2</v>
      </c>
      <c r="BH115" s="302">
        <v>343.63635299999999</v>
      </c>
      <c r="BI115" s="303">
        <v>0.27587077233720342</v>
      </c>
      <c r="BJ115" s="311">
        <v>1580</v>
      </c>
      <c r="BK115" s="137">
        <v>7.9302937220181099E-3</v>
      </c>
      <c r="BL115" s="312">
        <v>209.09090909090901</v>
      </c>
      <c r="BM115" s="312">
        <v>1882</v>
      </c>
      <c r="BN115" s="137">
        <v>9.4398298623650737E-3</v>
      </c>
      <c r="BO115" s="302">
        <v>198.78787878787799</v>
      </c>
      <c r="BP115" s="312">
        <v>1854</v>
      </c>
      <c r="BQ115" s="137">
        <v>8.3870529958607592E-3</v>
      </c>
      <c r="BR115" s="302">
        <v>261.81817599999999</v>
      </c>
      <c r="BS115" s="303">
        <v>0.17341772151898735</v>
      </c>
      <c r="BT115" s="311">
        <v>1198</v>
      </c>
      <c r="BU115" s="137">
        <v>7.7067572435798462E-3</v>
      </c>
      <c r="BV115" s="312">
        <v>173.333333333333</v>
      </c>
      <c r="BW115" s="312">
        <v>1176</v>
      </c>
      <c r="BX115" s="137">
        <v>7.1066419303960019E-3</v>
      </c>
      <c r="BY115" s="302">
        <v>158.78787878787799</v>
      </c>
      <c r="BZ115" s="312">
        <v>1192</v>
      </c>
      <c r="CA115" s="137">
        <v>6.8647777009905554E-3</v>
      </c>
      <c r="CB115" s="302">
        <v>153.33332799999999</v>
      </c>
      <c r="CC115" s="303">
        <v>-5.008347245409015E-3</v>
      </c>
      <c r="CD115" s="311">
        <v>16859</v>
      </c>
      <c r="CE115" s="137">
        <v>1.1666974621094948E-2</v>
      </c>
      <c r="CF115" s="312">
        <v>734.46</v>
      </c>
      <c r="CG115" s="312">
        <v>15704</v>
      </c>
      <c r="CH115" s="137">
        <v>1.0570500065964659E-2</v>
      </c>
      <c r="CI115" s="302">
        <v>601.19000000000005</v>
      </c>
      <c r="CJ115" s="312">
        <v>16839</v>
      </c>
      <c r="CK115" s="137">
        <v>1.0245162310895867E-2</v>
      </c>
      <c r="CL115" s="302">
        <v>721.28</v>
      </c>
      <c r="CM115" s="313">
        <v>-1.1863099827985053E-3</v>
      </c>
    </row>
    <row r="116" spans="1:91" ht="14.4" x14ac:dyDescent="0.3">
      <c r="A116" s="99" t="s">
        <v>565</v>
      </c>
      <c r="B116" s="311">
        <v>4780</v>
      </c>
      <c r="C116" s="137">
        <v>1.3715807324470664E-2</v>
      </c>
      <c r="D116" s="312">
        <v>291.51515151515099</v>
      </c>
      <c r="E116" s="312">
        <v>4307</v>
      </c>
      <c r="F116" s="137">
        <v>1.2212653863276121E-2</v>
      </c>
      <c r="G116" s="302">
        <v>339.39393939393898</v>
      </c>
      <c r="H116" s="312">
        <v>4248</v>
      </c>
      <c r="I116" s="137">
        <v>1.073570405040322E-2</v>
      </c>
      <c r="J116" s="302">
        <v>361.81817599999999</v>
      </c>
      <c r="K116" s="313">
        <v>-0.11129707112970712</v>
      </c>
      <c r="L116" s="312">
        <v>3006</v>
      </c>
      <c r="M116" s="137">
        <v>1.0321667948577079E-2</v>
      </c>
      <c r="N116" s="312">
        <v>290.30303030303003</v>
      </c>
      <c r="O116" s="312">
        <v>3186</v>
      </c>
      <c r="P116" s="137">
        <v>1.0179043821646283E-2</v>
      </c>
      <c r="Q116" s="302">
        <v>240</v>
      </c>
      <c r="R116" s="312">
        <v>2550</v>
      </c>
      <c r="S116" s="137">
        <v>7.5569437941192157E-3</v>
      </c>
      <c r="T116" s="302">
        <v>335.75756799999999</v>
      </c>
      <c r="U116" s="313">
        <v>-0.15169660678642716</v>
      </c>
      <c r="V116" s="312">
        <v>845</v>
      </c>
      <c r="W116" s="137">
        <v>1.5515405236678785E-2</v>
      </c>
      <c r="X116" s="312">
        <v>243.030303030303</v>
      </c>
      <c r="Y116" s="312">
        <v>707</v>
      </c>
      <c r="Z116" s="137">
        <v>1.3165980744520382E-2</v>
      </c>
      <c r="AA116" s="302">
        <v>200.60606060606</v>
      </c>
      <c r="AB116" s="312">
        <v>129</v>
      </c>
      <c r="AC116" s="137">
        <v>2.2711667458934137E-3</v>
      </c>
      <c r="AD116" s="302">
        <v>50.9090919</v>
      </c>
      <c r="AE116" s="313">
        <v>-0.84733727810650883</v>
      </c>
      <c r="AF116" s="312">
        <v>180</v>
      </c>
      <c r="AG116" s="137">
        <v>3.7334328915437746E-3</v>
      </c>
      <c r="AH116" s="312">
        <v>78.787878787878796</v>
      </c>
      <c r="AI116" s="312">
        <v>84</v>
      </c>
      <c r="AJ116" s="137">
        <v>1.9749371076575833E-3</v>
      </c>
      <c r="AK116" s="302">
        <v>29.696969696969699</v>
      </c>
      <c r="AL116" s="312">
        <v>209</v>
      </c>
      <c r="AM116" s="137">
        <v>3.8040115030395691E-3</v>
      </c>
      <c r="AN116" s="302">
        <v>91.515150000000006</v>
      </c>
      <c r="AO116" s="313">
        <v>0.16111111111111112</v>
      </c>
      <c r="AP116" s="312">
        <v>631</v>
      </c>
      <c r="AQ116" s="137">
        <v>7.1443937455418303E-3</v>
      </c>
      <c r="AR116" s="312">
        <v>135.15151515151501</v>
      </c>
      <c r="AS116" s="312">
        <v>395</v>
      </c>
      <c r="AT116" s="137">
        <v>4.2736892216475881E-3</v>
      </c>
      <c r="AU116" s="302">
        <v>88.484848484848399</v>
      </c>
      <c r="AV116" s="312">
        <v>1077</v>
      </c>
      <c r="AW116" s="137">
        <v>1.0674463551216611E-2</v>
      </c>
      <c r="AX116" s="302">
        <v>204.84848</v>
      </c>
      <c r="AY116" s="303">
        <v>0.70681458003169573</v>
      </c>
      <c r="AZ116" s="311">
        <v>2226</v>
      </c>
      <c r="BA116" s="137">
        <v>8.5745982342336786E-3</v>
      </c>
      <c r="BB116" s="312">
        <v>362.42424242424198</v>
      </c>
      <c r="BC116" s="312">
        <v>2016</v>
      </c>
      <c r="BD116" s="137">
        <v>7.5654092676263529E-3</v>
      </c>
      <c r="BE116" s="302">
        <v>196.969696969697</v>
      </c>
      <c r="BF116" s="312">
        <v>2106</v>
      </c>
      <c r="BG116" s="137">
        <v>6.9471246622925514E-3</v>
      </c>
      <c r="BH116" s="302">
        <v>220</v>
      </c>
      <c r="BI116" s="303">
        <v>-5.3908355795148251E-2</v>
      </c>
      <c r="BJ116" s="311">
        <v>1385</v>
      </c>
      <c r="BK116" s="137">
        <v>6.9515549398703044E-3</v>
      </c>
      <c r="BL116" s="312">
        <v>203.636363636363</v>
      </c>
      <c r="BM116" s="312">
        <v>1508</v>
      </c>
      <c r="BN116" s="137">
        <v>7.5639019300991128E-3</v>
      </c>
      <c r="BO116" s="302">
        <v>161.81818181818099</v>
      </c>
      <c r="BP116" s="312">
        <v>1566</v>
      </c>
      <c r="BQ116" s="137">
        <v>7.084209812037728E-3</v>
      </c>
      <c r="BR116" s="302">
        <v>253.33332799999999</v>
      </c>
      <c r="BS116" s="303">
        <v>0.13068592057761733</v>
      </c>
      <c r="BT116" s="311">
        <v>1185</v>
      </c>
      <c r="BU116" s="137">
        <v>7.6231279913540218E-3</v>
      </c>
      <c r="BV116" s="312">
        <v>172.72727272727201</v>
      </c>
      <c r="BW116" s="312">
        <v>1171</v>
      </c>
      <c r="BX116" s="137">
        <v>7.0764266160660873E-3</v>
      </c>
      <c r="BY116" s="302">
        <v>158.78787878787799</v>
      </c>
      <c r="BZ116" s="312">
        <v>1147</v>
      </c>
      <c r="CA116" s="137">
        <v>6.6056208246947712E-3</v>
      </c>
      <c r="CB116" s="302">
        <v>153.939392</v>
      </c>
      <c r="CC116" s="303">
        <v>-3.2067510548523206E-2</v>
      </c>
      <c r="CD116" s="311">
        <v>14238</v>
      </c>
      <c r="CE116" s="137">
        <v>9.8531576401417551E-3</v>
      </c>
      <c r="CF116" s="312">
        <v>673.77</v>
      </c>
      <c r="CG116" s="312">
        <v>13374</v>
      </c>
      <c r="CH116" s="137">
        <v>9.002156640487223E-3</v>
      </c>
      <c r="CI116" s="302">
        <v>557.14</v>
      </c>
      <c r="CJ116" s="312">
        <v>13032</v>
      </c>
      <c r="CK116" s="137">
        <v>7.9289123603298838E-3</v>
      </c>
      <c r="CL116" s="302">
        <v>656.32</v>
      </c>
      <c r="CM116" s="313">
        <v>-8.4702907711757272E-2</v>
      </c>
    </row>
    <row r="117" spans="1:91" ht="14.4" x14ac:dyDescent="0.3">
      <c r="A117" s="99" t="s">
        <v>566</v>
      </c>
      <c r="B117" s="311">
        <v>68</v>
      </c>
      <c r="C117" s="137">
        <v>1.9512027156150737E-4</v>
      </c>
      <c r="D117" s="312">
        <v>42.424242424242401</v>
      </c>
      <c r="E117" s="312">
        <v>55</v>
      </c>
      <c r="F117" s="137">
        <v>1.5595448397496788E-4</v>
      </c>
      <c r="G117" s="302">
        <v>31.515151515151501</v>
      </c>
      <c r="H117" s="312">
        <v>54</v>
      </c>
      <c r="I117" s="137">
        <v>1.3647081420004094E-4</v>
      </c>
      <c r="J117" s="302">
        <v>32.121212</v>
      </c>
      <c r="K117" s="313">
        <v>-0.20588235294117646</v>
      </c>
      <c r="L117" s="312">
        <v>110</v>
      </c>
      <c r="M117" s="137">
        <v>3.7770574662125044E-4</v>
      </c>
      <c r="N117" s="312">
        <v>48.484848484848399</v>
      </c>
      <c r="O117" s="312">
        <v>11</v>
      </c>
      <c r="P117" s="137">
        <v>3.5144219095451702E-5</v>
      </c>
      <c r="Q117" s="302">
        <v>10.303030303030299</v>
      </c>
      <c r="R117" s="312">
        <v>14</v>
      </c>
      <c r="S117" s="137">
        <v>4.1489103183399618E-5</v>
      </c>
      <c r="T117" s="302">
        <v>13.333333</v>
      </c>
      <c r="U117" s="313">
        <v>-0.87272727272727268</v>
      </c>
      <c r="V117" s="312">
        <v>9</v>
      </c>
      <c r="W117" s="137">
        <v>1.6525283684036576E-4</v>
      </c>
      <c r="X117" s="312">
        <v>9.0909090909090899</v>
      </c>
      <c r="Y117" s="312">
        <v>15</v>
      </c>
      <c r="Z117" s="137">
        <v>2.7933481070410997E-4</v>
      </c>
      <c r="AA117" s="302">
        <v>14.545454545454501</v>
      </c>
      <c r="AB117" s="312">
        <v>0</v>
      </c>
      <c r="AC117" s="137">
        <v>0</v>
      </c>
      <c r="AD117" s="302">
        <v>17.575758</v>
      </c>
      <c r="AE117" s="313">
        <v>-1</v>
      </c>
      <c r="AF117" s="312">
        <v>0</v>
      </c>
      <c r="AG117" s="137">
        <v>0</v>
      </c>
      <c r="AH117" s="312">
        <v>80</v>
      </c>
      <c r="AI117" s="312">
        <v>0</v>
      </c>
      <c r="AJ117" s="137">
        <v>0</v>
      </c>
      <c r="AK117" s="302">
        <v>17.5757575757575</v>
      </c>
      <c r="AL117" s="312">
        <v>8</v>
      </c>
      <c r="AM117" s="137">
        <v>1.4560809581012704E-4</v>
      </c>
      <c r="AN117" s="302">
        <v>9.0909089999999999</v>
      </c>
      <c r="AP117" s="312">
        <v>0</v>
      </c>
      <c r="AQ117" s="137">
        <v>0</v>
      </c>
      <c r="AR117" s="312">
        <v>80</v>
      </c>
      <c r="AS117" s="312">
        <v>10</v>
      </c>
      <c r="AT117" s="137">
        <v>1.0819466383917946E-4</v>
      </c>
      <c r="AU117" s="302">
        <v>9.6969696969696901</v>
      </c>
      <c r="AV117" s="312">
        <v>45</v>
      </c>
      <c r="AW117" s="137">
        <v>4.4600822637395313E-4</v>
      </c>
      <c r="AX117" s="302">
        <v>24.242424</v>
      </c>
      <c r="AZ117" s="311">
        <v>76</v>
      </c>
      <c r="BA117" s="137">
        <v>2.9275357852729544E-4</v>
      </c>
      <c r="BB117" s="312">
        <v>38.787878787878697</v>
      </c>
      <c r="BC117" s="312">
        <v>27</v>
      </c>
      <c r="BD117" s="137">
        <v>1.0132244554856723E-4</v>
      </c>
      <c r="BE117" s="302">
        <v>26.6666666666666</v>
      </c>
      <c r="BF117" s="312">
        <v>762</v>
      </c>
      <c r="BG117" s="137">
        <v>2.5136320003166781E-3</v>
      </c>
      <c r="BH117" s="302">
        <v>159.393936</v>
      </c>
      <c r="BI117" s="303">
        <v>9.026315789473685</v>
      </c>
      <c r="BJ117" s="311">
        <v>18</v>
      </c>
      <c r="BK117" s="137">
        <v>9.0345118352105043E-5</v>
      </c>
      <c r="BL117" s="312">
        <v>13.3333333333333</v>
      </c>
      <c r="BM117" s="312">
        <v>0</v>
      </c>
      <c r="BN117" s="137">
        <v>0</v>
      </c>
      <c r="BO117" s="302">
        <v>17.5757575757575</v>
      </c>
      <c r="BP117" s="312">
        <v>118</v>
      </c>
      <c r="BQ117" s="137">
        <v>5.3380380448304725E-4</v>
      </c>
      <c r="BR117" s="302">
        <v>53.939392099999999</v>
      </c>
      <c r="BS117" s="303">
        <v>5.5555555555555554</v>
      </c>
      <c r="BT117" s="311">
        <v>0</v>
      </c>
      <c r="BU117" s="137">
        <v>0</v>
      </c>
      <c r="BV117" s="312">
        <v>80</v>
      </c>
      <c r="BW117" s="312">
        <v>5</v>
      </c>
      <c r="BX117" s="137">
        <v>3.0215314329914973E-5</v>
      </c>
      <c r="BY117" s="302">
        <v>4.8484848484848397</v>
      </c>
      <c r="BZ117" s="312">
        <v>0</v>
      </c>
      <c r="CA117" s="137">
        <v>0</v>
      </c>
      <c r="CB117" s="302">
        <v>17.575758</v>
      </c>
      <c r="CD117" s="311">
        <v>281</v>
      </c>
      <c r="CE117" s="137">
        <v>1.944611108919675E-4</v>
      </c>
      <c r="CF117" s="312">
        <v>157.99</v>
      </c>
      <c r="CG117" s="312">
        <v>123</v>
      </c>
      <c r="CH117" s="137">
        <v>8.2792378254817445E-5</v>
      </c>
      <c r="CI117" s="302">
        <v>51.06</v>
      </c>
      <c r="CJ117" s="312">
        <v>1001</v>
      </c>
      <c r="CK117" s="137">
        <v>6.0902710809470641E-4</v>
      </c>
      <c r="CL117" s="302">
        <v>174.69</v>
      </c>
      <c r="CM117" s="313">
        <v>2.5622775800711746</v>
      </c>
    </row>
    <row r="118" spans="1:91" ht="14.4" x14ac:dyDescent="0.3">
      <c r="A118" s="99" t="s">
        <v>567</v>
      </c>
      <c r="B118" s="311">
        <v>37</v>
      </c>
      <c r="C118" s="137">
        <v>1.0616838305552606E-4</v>
      </c>
      <c r="D118" s="312">
        <v>36.363636363636303</v>
      </c>
      <c r="E118" s="312">
        <v>50</v>
      </c>
      <c r="F118" s="137">
        <v>1.4177680361360717E-4</v>
      </c>
      <c r="G118" s="302">
        <v>32.121212121212103</v>
      </c>
      <c r="H118" s="312">
        <v>30</v>
      </c>
      <c r="I118" s="137">
        <v>7.5817119000022749E-5</v>
      </c>
      <c r="J118" s="302">
        <v>15.151515</v>
      </c>
      <c r="K118" s="313">
        <v>-0.1891891891891892</v>
      </c>
      <c r="L118" s="312">
        <v>47</v>
      </c>
      <c r="M118" s="137">
        <v>1.6138336446544336E-4</v>
      </c>
      <c r="N118" s="312">
        <v>30.303030303030301</v>
      </c>
      <c r="O118" s="312">
        <v>8</v>
      </c>
      <c r="P118" s="137">
        <v>2.5559432069419417E-5</v>
      </c>
      <c r="Q118" s="302">
        <v>8.4848484848484809</v>
      </c>
      <c r="R118" s="312">
        <v>39</v>
      </c>
      <c r="S118" s="137">
        <v>1.1557678743947037E-4</v>
      </c>
      <c r="T118" s="302">
        <v>21.818182</v>
      </c>
      <c r="U118" s="313">
        <v>-0.1702127659574468</v>
      </c>
      <c r="V118" s="312">
        <v>0</v>
      </c>
      <c r="W118" s="137">
        <v>0</v>
      </c>
      <c r="X118" s="312">
        <v>80</v>
      </c>
      <c r="Y118" s="312">
        <v>0</v>
      </c>
      <c r="Z118" s="137">
        <v>0</v>
      </c>
      <c r="AA118" s="302">
        <v>17.5757575757575</v>
      </c>
      <c r="AB118" s="312">
        <v>0</v>
      </c>
      <c r="AC118" s="137">
        <v>0</v>
      </c>
      <c r="AD118" s="302">
        <v>17.575758</v>
      </c>
      <c r="AF118" s="312">
        <v>0</v>
      </c>
      <c r="AG118" s="137">
        <v>0</v>
      </c>
      <c r="AH118" s="312">
        <v>80</v>
      </c>
      <c r="AI118" s="312">
        <v>0</v>
      </c>
      <c r="AJ118" s="137">
        <v>0</v>
      </c>
      <c r="AK118" s="302">
        <v>17.5757575757575</v>
      </c>
      <c r="AL118" s="312">
        <v>0</v>
      </c>
      <c r="AM118" s="137">
        <v>0</v>
      </c>
      <c r="AN118" s="302">
        <v>17.575758</v>
      </c>
      <c r="AP118" s="312">
        <v>0</v>
      </c>
      <c r="AQ118" s="137">
        <v>0</v>
      </c>
      <c r="AR118" s="312">
        <v>80</v>
      </c>
      <c r="AS118" s="312">
        <v>0</v>
      </c>
      <c r="AT118" s="137">
        <v>0</v>
      </c>
      <c r="AU118" s="302">
        <v>17.5757575757575</v>
      </c>
      <c r="AV118" s="312">
        <v>31</v>
      </c>
      <c r="AW118" s="137">
        <v>3.0725011150205657E-4</v>
      </c>
      <c r="AX118" s="302">
        <v>20</v>
      </c>
      <c r="AZ118" s="311">
        <v>651</v>
      </c>
      <c r="BA118" s="137">
        <v>2.5076655213324911E-3</v>
      </c>
      <c r="BB118" s="312">
        <v>135.15151515151501</v>
      </c>
      <c r="BC118" s="312">
        <v>213</v>
      </c>
      <c r="BD118" s="137">
        <v>7.9932151488314141E-4</v>
      </c>
      <c r="BE118" s="302">
        <v>61.818181818181799</v>
      </c>
      <c r="BF118" s="312">
        <v>2033</v>
      </c>
      <c r="BG118" s="137">
        <v>6.7063173971703494E-3</v>
      </c>
      <c r="BH118" s="302">
        <v>212.121216</v>
      </c>
      <c r="BI118" s="303">
        <v>2.1228878648233489</v>
      </c>
      <c r="BJ118" s="311">
        <v>46</v>
      </c>
      <c r="BK118" s="137">
        <v>2.308819691220462E-4</v>
      </c>
      <c r="BL118" s="312">
        <v>21.818181818181799</v>
      </c>
      <c r="BM118" s="312">
        <v>52</v>
      </c>
      <c r="BN118" s="137">
        <v>2.608242044861763E-4</v>
      </c>
      <c r="BO118" s="302">
        <v>33.3333333333333</v>
      </c>
      <c r="BP118" s="312">
        <v>102</v>
      </c>
      <c r="BQ118" s="137">
        <v>4.6142362760398997E-4</v>
      </c>
      <c r="BR118" s="302">
        <v>53.939392099999999</v>
      </c>
      <c r="BS118" s="303">
        <v>1.2173913043478262</v>
      </c>
      <c r="BT118" s="311">
        <v>0</v>
      </c>
      <c r="BU118" s="137">
        <v>0</v>
      </c>
      <c r="BV118" s="312">
        <v>80</v>
      </c>
      <c r="BW118" s="312">
        <v>0</v>
      </c>
      <c r="BX118" s="137">
        <v>0</v>
      </c>
      <c r="BY118" s="302">
        <v>17.5757575757575</v>
      </c>
      <c r="BZ118" s="312">
        <v>20</v>
      </c>
      <c r="CA118" s="137">
        <v>1.151808339092375E-4</v>
      </c>
      <c r="CB118" s="302">
        <v>20</v>
      </c>
      <c r="CD118" s="311">
        <v>781</v>
      </c>
      <c r="CE118" s="137">
        <v>5.4047732244351116E-4</v>
      </c>
      <c r="CF118" s="312">
        <v>215.55</v>
      </c>
      <c r="CG118" s="312">
        <v>323</v>
      </c>
      <c r="CH118" s="137">
        <v>2.1741413151468321E-4</v>
      </c>
      <c r="CI118" s="302">
        <v>83.98</v>
      </c>
      <c r="CJ118" s="312">
        <v>2255</v>
      </c>
      <c r="CK118" s="137">
        <v>1.3719841446089541E-3</v>
      </c>
      <c r="CL118" s="302">
        <v>223.15</v>
      </c>
      <c r="CM118" s="313">
        <v>1.8873239436619718</v>
      </c>
    </row>
    <row r="119" spans="1:91" ht="14.4" x14ac:dyDescent="0.3">
      <c r="A119" s="99" t="s">
        <v>568</v>
      </c>
      <c r="B119" s="311">
        <v>69</v>
      </c>
      <c r="C119" s="137">
        <v>1.9798968731976483E-4</v>
      </c>
      <c r="D119" s="312">
        <v>36.363636363636303</v>
      </c>
      <c r="E119" s="312">
        <v>32</v>
      </c>
      <c r="F119" s="137">
        <v>9.0737154312708589E-5</v>
      </c>
      <c r="G119" s="302">
        <v>14.545454545454501</v>
      </c>
      <c r="H119" s="312">
        <v>38</v>
      </c>
      <c r="I119" s="137">
        <v>9.6035017400028817E-5</v>
      </c>
      <c r="J119" s="302">
        <v>27.272728000000001</v>
      </c>
      <c r="K119" s="313">
        <v>-0.44927536231884058</v>
      </c>
      <c r="L119" s="312">
        <v>268</v>
      </c>
      <c r="M119" s="137">
        <v>9.2022854631359195E-4</v>
      </c>
      <c r="N119" s="312">
        <v>94.545454545454504</v>
      </c>
      <c r="O119" s="312">
        <v>52</v>
      </c>
      <c r="P119" s="137">
        <v>1.6613630845122623E-4</v>
      </c>
      <c r="Q119" s="302">
        <v>43.030303030303003</v>
      </c>
      <c r="R119" s="312">
        <v>81</v>
      </c>
      <c r="S119" s="137">
        <v>2.4004409698966922E-4</v>
      </c>
      <c r="T119" s="302">
        <v>75.757576</v>
      </c>
      <c r="U119" s="313">
        <v>-0.69776119402985071</v>
      </c>
      <c r="V119" s="312">
        <v>45</v>
      </c>
      <c r="W119" s="137">
        <v>8.2626418420182876E-4</v>
      </c>
      <c r="X119" s="312">
        <v>26.060606060605998</v>
      </c>
      <c r="Y119" s="312">
        <v>31</v>
      </c>
      <c r="Z119" s="137">
        <v>5.7729194212182723E-4</v>
      </c>
      <c r="AA119" s="302">
        <v>18.7878787878787</v>
      </c>
      <c r="AB119" s="312">
        <v>0</v>
      </c>
      <c r="AC119" s="137">
        <v>0</v>
      </c>
      <c r="AD119" s="302">
        <v>17.575758</v>
      </c>
      <c r="AE119" s="313">
        <v>-1</v>
      </c>
      <c r="AF119" s="312">
        <v>0</v>
      </c>
      <c r="AG119" s="137">
        <v>0</v>
      </c>
      <c r="AH119" s="312">
        <v>80</v>
      </c>
      <c r="AI119" s="312">
        <v>0</v>
      </c>
      <c r="AJ119" s="137">
        <v>0</v>
      </c>
      <c r="AK119" s="302">
        <v>17.5757575757575</v>
      </c>
      <c r="AL119" s="312">
        <v>9</v>
      </c>
      <c r="AM119" s="137">
        <v>1.6380910778639293E-4</v>
      </c>
      <c r="AN119" s="302">
        <v>9.6969700000000003</v>
      </c>
      <c r="AP119" s="312">
        <v>0</v>
      </c>
      <c r="AQ119" s="137">
        <v>0</v>
      </c>
      <c r="AR119" s="312">
        <v>80</v>
      </c>
      <c r="AS119" s="312">
        <v>9</v>
      </c>
      <c r="AT119" s="137">
        <v>9.7375197455261501E-5</v>
      </c>
      <c r="AU119" s="302">
        <v>8.4848484848484809</v>
      </c>
      <c r="AV119" s="312">
        <v>24</v>
      </c>
      <c r="AW119" s="137">
        <v>2.3787105406610832E-4</v>
      </c>
      <c r="AX119" s="302">
        <v>25.454546000000001</v>
      </c>
      <c r="AZ119" s="311">
        <v>981</v>
      </c>
      <c r="BA119" s="137">
        <v>3.7788323754641686E-3</v>
      </c>
      <c r="BB119" s="312">
        <v>140.60606060606</v>
      </c>
      <c r="BC119" s="312">
        <v>1368</v>
      </c>
      <c r="BD119" s="137">
        <v>5.1336705744607393E-3</v>
      </c>
      <c r="BE119" s="302">
        <v>157.575757575757</v>
      </c>
      <c r="BF119" s="312">
        <v>154</v>
      </c>
      <c r="BG119" s="137">
        <v>5.0800436751806876E-4</v>
      </c>
      <c r="BH119" s="302">
        <v>52.727271999999999</v>
      </c>
      <c r="BI119" s="303">
        <v>-0.84301732925586137</v>
      </c>
      <c r="BJ119" s="311">
        <v>131</v>
      </c>
      <c r="BK119" s="137">
        <v>6.575116946736534E-4</v>
      </c>
      <c r="BL119" s="312">
        <v>42.424242424242401</v>
      </c>
      <c r="BM119" s="312">
        <v>299</v>
      </c>
      <c r="BN119" s="137">
        <v>1.4997391757955139E-3</v>
      </c>
      <c r="BO119" s="302">
        <v>109.09090909090899</v>
      </c>
      <c r="BP119" s="312">
        <v>27</v>
      </c>
      <c r="BQ119" s="137">
        <v>1.2214154848340912E-4</v>
      </c>
      <c r="BR119" s="302">
        <v>25.454546000000001</v>
      </c>
      <c r="BS119" s="303">
        <v>-0.79389312977099236</v>
      </c>
      <c r="BT119" s="311">
        <v>13</v>
      </c>
      <c r="BU119" s="137">
        <v>8.3629252225824707E-5</v>
      </c>
      <c r="BV119" s="312">
        <v>13.3333333333333</v>
      </c>
      <c r="BW119" s="312">
        <v>0</v>
      </c>
      <c r="BX119" s="137">
        <v>0</v>
      </c>
      <c r="BY119" s="302">
        <v>17.5757575757575</v>
      </c>
      <c r="BZ119" s="312">
        <v>25</v>
      </c>
      <c r="CA119" s="137">
        <v>1.4397604238654689E-4</v>
      </c>
      <c r="CB119" s="302">
        <v>13.333333</v>
      </c>
      <c r="CC119" s="303">
        <v>0.92307692307692313</v>
      </c>
      <c r="CD119" s="311">
        <v>1507</v>
      </c>
      <c r="CE119" s="137">
        <v>1.0428928616163524E-3</v>
      </c>
      <c r="CF119" s="312">
        <v>212.46</v>
      </c>
      <c r="CG119" s="312">
        <v>1791</v>
      </c>
      <c r="CH119" s="137">
        <v>1.2055378004420978E-3</v>
      </c>
      <c r="CI119" s="302">
        <v>198.84</v>
      </c>
      <c r="CJ119" s="312">
        <v>358</v>
      </c>
      <c r="CK119" s="137">
        <v>2.1781389080709781E-4</v>
      </c>
      <c r="CL119" s="302">
        <v>104.14</v>
      </c>
      <c r="CM119" s="313">
        <v>-0.76244193762441936</v>
      </c>
    </row>
    <row r="120" spans="1:91" ht="14.4" x14ac:dyDescent="0.3">
      <c r="A120" s="99" t="s">
        <v>159</v>
      </c>
      <c r="B120" s="311">
        <v>24</v>
      </c>
      <c r="C120" s="137">
        <v>6.8865978198179073E-5</v>
      </c>
      <c r="D120" s="312">
        <v>16.363636363636299</v>
      </c>
      <c r="E120" s="312">
        <v>14</v>
      </c>
      <c r="F120" s="137">
        <v>3.9697505011810009E-5</v>
      </c>
      <c r="G120" s="302">
        <v>12.1212121212121</v>
      </c>
      <c r="H120" s="312">
        <v>38</v>
      </c>
      <c r="I120" s="137">
        <v>9.6035017400028817E-5</v>
      </c>
      <c r="J120" s="302">
        <v>30.30303</v>
      </c>
      <c r="K120" s="313">
        <v>0.58333333333333337</v>
      </c>
      <c r="L120" s="312">
        <v>0</v>
      </c>
      <c r="M120" s="137">
        <v>0</v>
      </c>
      <c r="N120" s="312">
        <v>80</v>
      </c>
      <c r="O120" s="312">
        <v>37</v>
      </c>
      <c r="P120" s="137">
        <v>1.182123733210648E-4</v>
      </c>
      <c r="Q120" s="302">
        <v>21.2121212121212</v>
      </c>
      <c r="R120" s="312">
        <v>76</v>
      </c>
      <c r="S120" s="137">
        <v>2.2522656013845507E-4</v>
      </c>
      <c r="T120" s="302">
        <v>41.212119999999999</v>
      </c>
      <c r="V120" s="312">
        <v>0</v>
      </c>
      <c r="W120" s="137">
        <v>0</v>
      </c>
      <c r="X120" s="312">
        <v>80</v>
      </c>
      <c r="Y120" s="312">
        <v>19</v>
      </c>
      <c r="Z120" s="137">
        <v>3.5382409355853926E-4</v>
      </c>
      <c r="AA120" s="302">
        <v>16.969696969696901</v>
      </c>
      <c r="AB120" s="312">
        <v>0</v>
      </c>
      <c r="AC120" s="137">
        <v>0</v>
      </c>
      <c r="AD120" s="302">
        <v>17.575758</v>
      </c>
      <c r="AF120" s="312">
        <v>0</v>
      </c>
      <c r="AG120" s="137">
        <v>0</v>
      </c>
      <c r="AH120" s="312">
        <v>80</v>
      </c>
      <c r="AI120" s="312">
        <v>0</v>
      </c>
      <c r="AJ120" s="137">
        <v>0</v>
      </c>
      <c r="AK120" s="302">
        <v>17.5757575757575</v>
      </c>
      <c r="AL120" s="312">
        <v>38</v>
      </c>
      <c r="AM120" s="137">
        <v>6.9163845509810347E-4</v>
      </c>
      <c r="AN120" s="302">
        <v>40.606059999999999</v>
      </c>
      <c r="AP120" s="312">
        <v>0</v>
      </c>
      <c r="AQ120" s="137">
        <v>0</v>
      </c>
      <c r="AR120" s="312">
        <v>80</v>
      </c>
      <c r="AS120" s="312">
        <v>0</v>
      </c>
      <c r="AT120" s="137">
        <v>0</v>
      </c>
      <c r="AU120" s="302">
        <v>17.5757575757575</v>
      </c>
      <c r="AV120" s="312">
        <v>0</v>
      </c>
      <c r="AW120" s="137">
        <v>0</v>
      </c>
      <c r="AX120" s="302">
        <v>17.575758</v>
      </c>
      <c r="AZ120" s="311">
        <v>28</v>
      </c>
      <c r="BA120" s="137">
        <v>1.0785658156268778E-4</v>
      </c>
      <c r="BB120" s="312">
        <v>26.6666666666666</v>
      </c>
      <c r="BC120" s="312">
        <v>0</v>
      </c>
      <c r="BD120" s="137">
        <v>0</v>
      </c>
      <c r="BE120" s="302">
        <v>17.5757575757575</v>
      </c>
      <c r="BF120" s="312">
        <v>0</v>
      </c>
      <c r="BG120" s="137">
        <v>0</v>
      </c>
      <c r="BH120" s="302">
        <v>17.575758</v>
      </c>
      <c r="BI120" s="303">
        <v>-1</v>
      </c>
      <c r="BJ120" s="311">
        <v>0</v>
      </c>
      <c r="BK120" s="137">
        <v>0</v>
      </c>
      <c r="BL120" s="312">
        <v>80</v>
      </c>
      <c r="BM120" s="312">
        <v>23</v>
      </c>
      <c r="BN120" s="137">
        <v>1.1536455198427029E-4</v>
      </c>
      <c r="BO120" s="302">
        <v>21.2121212121212</v>
      </c>
      <c r="BP120" s="312">
        <v>41</v>
      </c>
      <c r="BQ120" s="137">
        <v>1.854742032525842E-4</v>
      </c>
      <c r="BR120" s="302">
        <v>35.151516000000001</v>
      </c>
      <c r="BT120" s="311">
        <v>0</v>
      </c>
      <c r="BU120" s="137">
        <v>0</v>
      </c>
      <c r="BV120" s="312">
        <v>80</v>
      </c>
      <c r="BW120" s="312">
        <v>0</v>
      </c>
      <c r="BX120" s="137">
        <v>0</v>
      </c>
      <c r="BY120" s="302">
        <v>17.5757575757575</v>
      </c>
      <c r="BZ120" s="312">
        <v>0</v>
      </c>
      <c r="CA120" s="137">
        <v>0</v>
      </c>
      <c r="CB120" s="302">
        <v>17.575758</v>
      </c>
      <c r="CD120" s="311">
        <v>52</v>
      </c>
      <c r="CE120" s="137">
        <v>3.5985686001360537E-5</v>
      </c>
      <c r="CF120" s="312">
        <v>198.32</v>
      </c>
      <c r="CG120" s="312">
        <v>93</v>
      </c>
      <c r="CH120" s="137">
        <v>6.259911526583758E-5</v>
      </c>
      <c r="CI120" s="302">
        <v>49.37</v>
      </c>
      <c r="CJ120" s="312">
        <v>193</v>
      </c>
      <c r="CK120" s="137">
        <v>1.1742480705522313E-4</v>
      </c>
      <c r="CL120" s="302">
        <v>81</v>
      </c>
      <c r="CM120" s="313">
        <v>2.7115384615384617</v>
      </c>
    </row>
    <row r="121" spans="1:91" ht="14.4" x14ac:dyDescent="0.3">
      <c r="A121" s="99" t="s">
        <v>160</v>
      </c>
      <c r="B121" s="311">
        <v>54</v>
      </c>
      <c r="C121" s="137">
        <v>1.549484509459029E-4</v>
      </c>
      <c r="D121" s="312">
        <v>30.909090909090899</v>
      </c>
      <c r="E121" s="312">
        <v>68</v>
      </c>
      <c r="F121" s="137">
        <v>1.9281645291450576E-4</v>
      </c>
      <c r="G121" s="302">
        <v>25.4545454545454</v>
      </c>
      <c r="H121" s="312">
        <v>275</v>
      </c>
      <c r="I121" s="137">
        <v>6.9499025750020848E-4</v>
      </c>
      <c r="J121" s="302">
        <v>98.787880000000001</v>
      </c>
      <c r="K121" s="313">
        <v>4.0925925925925926</v>
      </c>
      <c r="L121" s="312">
        <v>132</v>
      </c>
      <c r="M121" s="137">
        <v>4.5324689594550049E-4</v>
      </c>
      <c r="N121" s="312">
        <v>63.636363636363598</v>
      </c>
      <c r="O121" s="312">
        <v>122</v>
      </c>
      <c r="P121" s="137">
        <v>3.8978133905864614E-4</v>
      </c>
      <c r="Q121" s="302">
        <v>46.6666666666666</v>
      </c>
      <c r="R121" s="312">
        <v>120</v>
      </c>
      <c r="S121" s="137">
        <v>3.5562088442913958E-4</v>
      </c>
      <c r="T121" s="302">
        <v>57.5757561</v>
      </c>
      <c r="U121" s="313">
        <v>-9.0909090909090912E-2</v>
      </c>
      <c r="V121" s="312">
        <v>0</v>
      </c>
      <c r="W121" s="137">
        <v>0</v>
      </c>
      <c r="X121" s="312">
        <v>80</v>
      </c>
      <c r="Y121" s="312">
        <v>0</v>
      </c>
      <c r="Z121" s="137">
        <v>0</v>
      </c>
      <c r="AA121" s="302">
        <v>17.5757575757575</v>
      </c>
      <c r="AB121" s="312">
        <v>0</v>
      </c>
      <c r="AC121" s="137">
        <v>0</v>
      </c>
      <c r="AD121" s="302">
        <v>17.575758</v>
      </c>
      <c r="AF121" s="312">
        <v>0</v>
      </c>
      <c r="AG121" s="137">
        <v>0</v>
      </c>
      <c r="AH121" s="312">
        <v>80</v>
      </c>
      <c r="AI121" s="312">
        <v>0</v>
      </c>
      <c r="AJ121" s="137">
        <v>0</v>
      </c>
      <c r="AK121" s="302">
        <v>17.5757575757575</v>
      </c>
      <c r="AL121" s="312">
        <v>0</v>
      </c>
      <c r="AM121" s="137">
        <v>0</v>
      </c>
      <c r="AN121" s="302">
        <v>17.575758</v>
      </c>
      <c r="AP121" s="312">
        <v>40</v>
      </c>
      <c r="AQ121" s="137">
        <v>4.5289342285526659E-4</v>
      </c>
      <c r="AR121" s="312">
        <v>32.121212121212103</v>
      </c>
      <c r="AS121" s="312">
        <v>0</v>
      </c>
      <c r="AT121" s="137">
        <v>0</v>
      </c>
      <c r="AU121" s="302">
        <v>17.5757575757575</v>
      </c>
      <c r="AV121" s="312">
        <v>13</v>
      </c>
      <c r="AW121" s="137">
        <v>1.2884682095247536E-4</v>
      </c>
      <c r="AX121" s="302">
        <v>13.939394</v>
      </c>
      <c r="AY121" s="303">
        <v>-0.67500000000000004</v>
      </c>
      <c r="AZ121" s="311">
        <v>49</v>
      </c>
      <c r="BA121" s="137">
        <v>1.8874901773470362E-4</v>
      </c>
      <c r="BB121" s="312">
        <v>23.636363636363601</v>
      </c>
      <c r="BC121" s="312">
        <v>50</v>
      </c>
      <c r="BD121" s="137">
        <v>1.8763415842327263E-4</v>
      </c>
      <c r="BE121" s="302">
        <v>32.727272727272698</v>
      </c>
      <c r="BF121" s="312">
        <v>219</v>
      </c>
      <c r="BG121" s="137">
        <v>7.2242179536660428E-4</v>
      </c>
      <c r="BH121" s="302">
        <v>69.090909999999994</v>
      </c>
      <c r="BI121" s="303">
        <v>3.4693877551020407</v>
      </c>
      <c r="BJ121" s="311">
        <v>9</v>
      </c>
      <c r="BK121" s="137">
        <v>4.5172559176052521E-5</v>
      </c>
      <c r="BL121" s="312">
        <v>8.4848484848484809</v>
      </c>
      <c r="BM121" s="312">
        <v>17</v>
      </c>
      <c r="BN121" s="137">
        <v>8.5269451466634571E-5</v>
      </c>
      <c r="BO121" s="302">
        <v>16.969696969696901</v>
      </c>
      <c r="BP121" s="312">
        <v>259</v>
      </c>
      <c r="BQ121" s="137">
        <v>1.1716541132297392E-3</v>
      </c>
      <c r="BR121" s="302">
        <v>92.121215800000002</v>
      </c>
      <c r="BS121" s="303">
        <v>27.777777777777779</v>
      </c>
      <c r="BT121" s="311">
        <v>8</v>
      </c>
      <c r="BU121" s="137">
        <v>5.1464155215892128E-5</v>
      </c>
      <c r="BV121" s="312">
        <v>11.5151515151515</v>
      </c>
      <c r="BW121" s="312">
        <v>7</v>
      </c>
      <c r="BX121" s="137">
        <v>4.2301440061880965E-5</v>
      </c>
      <c r="BY121" s="302">
        <v>6.6666666666666599</v>
      </c>
      <c r="BZ121" s="312">
        <v>30</v>
      </c>
      <c r="CA121" s="137">
        <v>1.7277125086385625E-4</v>
      </c>
      <c r="CB121" s="302">
        <v>29.090910000000001</v>
      </c>
      <c r="CC121" s="303">
        <v>2.75</v>
      </c>
      <c r="CD121" s="311">
        <v>292</v>
      </c>
      <c r="CE121" s="137">
        <v>2.0207346754610146E-4</v>
      </c>
      <c r="CF121" s="312">
        <v>139.30000000000001</v>
      </c>
      <c r="CG121" s="312">
        <v>264</v>
      </c>
      <c r="CH121" s="137">
        <v>1.777007143030228E-4</v>
      </c>
      <c r="CI121" s="302">
        <v>70.17</v>
      </c>
      <c r="CJ121" s="312">
        <v>916</v>
      </c>
      <c r="CK121" s="137">
        <v>5.5731151949525585E-4</v>
      </c>
      <c r="CL121" s="302">
        <v>166.33</v>
      </c>
      <c r="CM121" s="313">
        <v>2.1369863013698631</v>
      </c>
    </row>
    <row r="122" spans="1:91" ht="14.4" x14ac:dyDescent="0.3">
      <c r="A122" s="99" t="s">
        <v>161</v>
      </c>
      <c r="B122" s="311">
        <v>1018</v>
      </c>
      <c r="C122" s="137">
        <v>2.9210652419060954E-3</v>
      </c>
      <c r="D122" s="312">
        <v>126.06060606060601</v>
      </c>
      <c r="E122" s="312">
        <v>1099</v>
      </c>
      <c r="F122" s="137">
        <v>3.1162541434270855E-3</v>
      </c>
      <c r="G122" s="302">
        <v>152.72727272727201</v>
      </c>
      <c r="H122" s="312">
        <v>839</v>
      </c>
      <c r="I122" s="137">
        <v>2.120352094700636E-3</v>
      </c>
      <c r="J122" s="302">
        <v>132.72728000000001</v>
      </c>
      <c r="K122" s="313">
        <v>-0.17583497053045186</v>
      </c>
      <c r="L122" s="312">
        <v>925</v>
      </c>
      <c r="M122" s="137">
        <v>3.1761619602241513E-3</v>
      </c>
      <c r="N122" s="312">
        <v>136.363636363636</v>
      </c>
      <c r="O122" s="312">
        <v>939</v>
      </c>
      <c r="P122" s="137">
        <v>3.0000383391481041E-3</v>
      </c>
      <c r="Q122" s="302">
        <v>140</v>
      </c>
      <c r="R122" s="312">
        <v>824</v>
      </c>
      <c r="S122" s="137">
        <v>2.4419300730800916E-3</v>
      </c>
      <c r="T122" s="302">
        <v>121.818184</v>
      </c>
      <c r="U122" s="313">
        <v>-0.10918918918918918</v>
      </c>
      <c r="V122" s="312">
        <v>458</v>
      </c>
      <c r="W122" s="137">
        <v>8.4095332525430579E-3</v>
      </c>
      <c r="X122" s="312">
        <v>102.424242424242</v>
      </c>
      <c r="Y122" s="312">
        <v>258</v>
      </c>
      <c r="Z122" s="137">
        <v>4.804558744110691E-3</v>
      </c>
      <c r="AA122" s="302">
        <v>67.272727272727195</v>
      </c>
      <c r="AB122" s="312">
        <v>166</v>
      </c>
      <c r="AC122" s="137">
        <v>2.922586665258191E-3</v>
      </c>
      <c r="AD122" s="302">
        <v>80.606063800000001</v>
      </c>
      <c r="AE122" s="313">
        <v>-0.63755458515283847</v>
      </c>
      <c r="AF122" s="312">
        <v>99</v>
      </c>
      <c r="AG122" s="137">
        <v>2.0533880903490761E-3</v>
      </c>
      <c r="AH122" s="312">
        <v>35.151515151515099</v>
      </c>
      <c r="AI122" s="312">
        <v>175</v>
      </c>
      <c r="AJ122" s="137">
        <v>4.1144523076199653E-3</v>
      </c>
      <c r="AK122" s="302">
        <v>54.545454545454497</v>
      </c>
      <c r="AL122" s="312">
        <v>32</v>
      </c>
      <c r="AM122" s="137">
        <v>5.8243238324050815E-4</v>
      </c>
      <c r="AN122" s="302">
        <v>20.606059999999999</v>
      </c>
      <c r="AO122" s="313">
        <v>-0.6767676767676768</v>
      </c>
      <c r="AP122" s="312">
        <v>230</v>
      </c>
      <c r="AQ122" s="137">
        <v>2.604137181417783E-3</v>
      </c>
      <c r="AR122" s="312">
        <v>61.818181818181799</v>
      </c>
      <c r="AS122" s="312">
        <v>219</v>
      </c>
      <c r="AT122" s="137">
        <v>2.36946313807803E-3</v>
      </c>
      <c r="AU122" s="302">
        <v>52.727272727272698</v>
      </c>
      <c r="AV122" s="312">
        <v>94</v>
      </c>
      <c r="AW122" s="137">
        <v>9.3166162842559094E-4</v>
      </c>
      <c r="AX122" s="302">
        <v>29.69697</v>
      </c>
      <c r="AY122" s="303">
        <v>-0.59130434782608698</v>
      </c>
      <c r="AZ122" s="311">
        <v>811</v>
      </c>
      <c r="BA122" s="137">
        <v>3.1239888445478499E-3</v>
      </c>
      <c r="BB122" s="312">
        <v>115.151515151515</v>
      </c>
      <c r="BC122" s="312">
        <v>632</v>
      </c>
      <c r="BD122" s="137">
        <v>2.3716957624701661E-3</v>
      </c>
      <c r="BE122" s="302">
        <v>95.757575757575694</v>
      </c>
      <c r="BF122" s="312">
        <v>565</v>
      </c>
      <c r="BG122" s="137">
        <v>1.8637822574526549E-3</v>
      </c>
      <c r="BH122" s="302">
        <v>100</v>
      </c>
      <c r="BI122" s="303">
        <v>-0.30332922318125771</v>
      </c>
      <c r="BJ122" s="311">
        <v>471</v>
      </c>
      <c r="BK122" s="137">
        <v>2.3640305968800819E-3</v>
      </c>
      <c r="BL122" s="312">
        <v>95.757575757575694</v>
      </c>
      <c r="BM122" s="312">
        <v>562</v>
      </c>
      <c r="BN122" s="137">
        <v>2.8189077484852133E-3</v>
      </c>
      <c r="BO122" s="302">
        <v>104.24242424242399</v>
      </c>
      <c r="BP122" s="312">
        <v>352</v>
      </c>
      <c r="BQ122" s="137">
        <v>1.5923638913392594E-3</v>
      </c>
      <c r="BR122" s="302">
        <v>73.333335899999994</v>
      </c>
      <c r="BS122" s="303">
        <v>-0.25265392781316348</v>
      </c>
      <c r="BT122" s="311">
        <v>593</v>
      </c>
      <c r="BU122" s="137">
        <v>3.814780505378004E-3</v>
      </c>
      <c r="BV122" s="312">
        <v>96.363636363636402</v>
      </c>
      <c r="BW122" s="312">
        <v>613</v>
      </c>
      <c r="BX122" s="137">
        <v>3.7043975368475758E-3</v>
      </c>
      <c r="BY122" s="302">
        <v>155.15151515151501</v>
      </c>
      <c r="BZ122" s="312">
        <v>546</v>
      </c>
      <c r="CA122" s="137">
        <v>3.144436765722184E-3</v>
      </c>
      <c r="CB122" s="302">
        <v>137.57576</v>
      </c>
      <c r="CC122" s="303">
        <v>-7.9258010118043842E-2</v>
      </c>
      <c r="CD122" s="311">
        <v>4605</v>
      </c>
      <c r="CE122" s="137">
        <v>3.1868093083897166E-3</v>
      </c>
      <c r="CF122" s="312">
        <v>284.93</v>
      </c>
      <c r="CG122" s="312">
        <v>4497</v>
      </c>
      <c r="CH122" s="137">
        <v>3.0269701220480816E-3</v>
      </c>
      <c r="CI122" s="302">
        <v>310.93</v>
      </c>
      <c r="CJ122" s="312">
        <v>3418</v>
      </c>
      <c r="CK122" s="137">
        <v>2.0795750803873194E-3</v>
      </c>
      <c r="CL122" s="302">
        <v>271.66000000000003</v>
      </c>
      <c r="CM122" s="313">
        <v>-0.25776330076004345</v>
      </c>
    </row>
    <row r="123" spans="1:91" ht="14.4" x14ac:dyDescent="0.3">
      <c r="A123" s="99" t="s">
        <v>162</v>
      </c>
      <c r="B123" s="311">
        <v>2045</v>
      </c>
      <c r="C123" s="137">
        <v>5.867955225636508E-3</v>
      </c>
      <c r="D123" s="312">
        <v>222.42424242424201</v>
      </c>
      <c r="E123" s="312">
        <v>2903</v>
      </c>
      <c r="F123" s="137">
        <v>8.231561217806032E-3</v>
      </c>
      <c r="G123" s="302">
        <v>246.666666666666</v>
      </c>
      <c r="H123" s="312">
        <v>1951</v>
      </c>
      <c r="I123" s="137">
        <v>4.9306399723014795E-3</v>
      </c>
      <c r="J123" s="302">
        <v>240</v>
      </c>
      <c r="K123" s="313">
        <v>-4.5965770171149146E-2</v>
      </c>
      <c r="L123" s="312">
        <v>1064</v>
      </c>
      <c r="M123" s="137">
        <v>3.6534446764091857E-3</v>
      </c>
      <c r="N123" s="312">
        <v>170.90909090909</v>
      </c>
      <c r="O123" s="312">
        <v>1672</v>
      </c>
      <c r="P123" s="137">
        <v>5.3419213025086582E-3</v>
      </c>
      <c r="Q123" s="302">
        <v>240</v>
      </c>
      <c r="R123" s="312">
        <v>1168</v>
      </c>
      <c r="S123" s="137">
        <v>3.4613766084436253E-3</v>
      </c>
      <c r="T123" s="302">
        <v>160.606064</v>
      </c>
      <c r="U123" s="313">
        <v>9.7744360902255634E-2</v>
      </c>
      <c r="V123" s="312">
        <v>324</v>
      </c>
      <c r="W123" s="137">
        <v>5.9491021262531672E-3</v>
      </c>
      <c r="X123" s="312">
        <v>96.969696969696898</v>
      </c>
      <c r="Y123" s="312">
        <v>184</v>
      </c>
      <c r="Z123" s="137">
        <v>3.4265070113037488E-3</v>
      </c>
      <c r="AA123" s="302">
        <v>44.2424242424242</v>
      </c>
      <c r="AB123" s="312">
        <v>403</v>
      </c>
      <c r="AC123" s="137">
        <v>7.0951953379460907E-3</v>
      </c>
      <c r="AD123" s="302">
        <v>96.363640000000004</v>
      </c>
      <c r="AE123" s="313">
        <v>0.24382716049382716</v>
      </c>
      <c r="AF123" s="312">
        <v>167</v>
      </c>
      <c r="AG123" s="137">
        <v>3.4637960715989463E-3</v>
      </c>
      <c r="AH123" s="312">
        <v>64.242424242424207</v>
      </c>
      <c r="AI123" s="312">
        <v>230</v>
      </c>
      <c r="AJ123" s="137">
        <v>5.4075658900148123E-3</v>
      </c>
      <c r="AK123" s="302">
        <v>78.787878787878796</v>
      </c>
      <c r="AL123" s="312">
        <v>128</v>
      </c>
      <c r="AM123" s="137">
        <v>2.3297295329620326E-3</v>
      </c>
      <c r="AN123" s="302">
        <v>63.030304000000001</v>
      </c>
      <c r="AO123" s="313">
        <v>-0.23353293413173654</v>
      </c>
      <c r="AP123" s="312">
        <v>597</v>
      </c>
      <c r="AQ123" s="137">
        <v>6.7594343361148538E-3</v>
      </c>
      <c r="AR123" s="312">
        <v>124.24242424242399</v>
      </c>
      <c r="AS123" s="312">
        <v>394</v>
      </c>
      <c r="AT123" s="137">
        <v>4.26286975526367E-3</v>
      </c>
      <c r="AU123" s="302">
        <v>78.181818181818201</v>
      </c>
      <c r="AV123" s="312">
        <v>463</v>
      </c>
      <c r="AW123" s="137">
        <v>4.5889290846920063E-3</v>
      </c>
      <c r="AX123" s="302">
        <v>109.696968</v>
      </c>
      <c r="AY123" s="303">
        <v>-0.22445561139028475</v>
      </c>
      <c r="AZ123" s="311">
        <v>1272</v>
      </c>
      <c r="BA123" s="137">
        <v>4.8997704195621024E-3</v>
      </c>
      <c r="BB123" s="312">
        <v>159.39393939393901</v>
      </c>
      <c r="BC123" s="312">
        <v>1511</v>
      </c>
      <c r="BD123" s="137">
        <v>5.670304267551299E-3</v>
      </c>
      <c r="BE123" s="302">
        <v>166.06060606060601</v>
      </c>
      <c r="BF123" s="312">
        <v>1228</v>
      </c>
      <c r="BG123" s="137">
        <v>4.0508400215077175E-3</v>
      </c>
      <c r="BH123" s="302">
        <v>175.75756799999999</v>
      </c>
      <c r="BI123" s="303">
        <v>-3.4591194968553458E-2</v>
      </c>
      <c r="BJ123" s="311">
        <v>947</v>
      </c>
      <c r="BK123" s="137">
        <v>4.7531570599690818E-3</v>
      </c>
      <c r="BL123" s="312">
        <v>145.45454545454501</v>
      </c>
      <c r="BM123" s="312">
        <v>1185</v>
      </c>
      <c r="BN123" s="137">
        <v>5.9437823522330568E-3</v>
      </c>
      <c r="BO123" s="302">
        <v>158.78787878787799</v>
      </c>
      <c r="BP123" s="312">
        <v>601</v>
      </c>
      <c r="BQ123" s="137">
        <v>2.7187803940195879E-3</v>
      </c>
      <c r="BR123" s="302">
        <v>104.848488</v>
      </c>
      <c r="BS123" s="303">
        <v>-0.36536430834213307</v>
      </c>
      <c r="BT123" s="311">
        <v>763</v>
      </c>
      <c r="BU123" s="137">
        <v>4.9083938037157116E-3</v>
      </c>
      <c r="BV123" s="312">
        <v>129.09090909090901</v>
      </c>
      <c r="BW123" s="312">
        <v>868</v>
      </c>
      <c r="BX123" s="137">
        <v>5.2453785676732393E-3</v>
      </c>
      <c r="BY123" s="302">
        <v>170.30303030303</v>
      </c>
      <c r="BZ123" s="312">
        <v>660</v>
      </c>
      <c r="CA123" s="137">
        <v>3.8009675190048375E-3</v>
      </c>
      <c r="CB123" s="302">
        <v>141.21212800000001</v>
      </c>
      <c r="CC123" s="303">
        <v>-0.13499344692005241</v>
      </c>
      <c r="CD123" s="311">
        <v>7179</v>
      </c>
      <c r="CE123" s="137">
        <v>4.9681007654570628E-3</v>
      </c>
      <c r="CF123" s="312">
        <v>412.09</v>
      </c>
      <c r="CG123" s="312">
        <v>8947</v>
      </c>
      <c r="CH123" s="137">
        <v>6.0223041320800943E-3</v>
      </c>
      <c r="CI123" s="302">
        <v>462.21</v>
      </c>
      <c r="CJ123" s="312">
        <v>6602</v>
      </c>
      <c r="CK123" s="137">
        <v>4.0167801874537983E-3</v>
      </c>
      <c r="CL123" s="302">
        <v>411.81</v>
      </c>
      <c r="CM123" s="313">
        <v>-8.0373311046106705E-2</v>
      </c>
    </row>
    <row r="124" spans="1:91" ht="14.4" x14ac:dyDescent="0.3">
      <c r="A124" s="99" t="s">
        <v>163</v>
      </c>
      <c r="B124" s="311">
        <v>7033</v>
      </c>
      <c r="C124" s="137">
        <v>2.0180601027824725E-2</v>
      </c>
      <c r="D124" s="312">
        <v>441.21212121212102</v>
      </c>
      <c r="E124" s="312">
        <v>7249</v>
      </c>
      <c r="F124" s="137">
        <v>2.0554800987900766E-2</v>
      </c>
      <c r="G124" s="302">
        <v>410.30303030303003</v>
      </c>
      <c r="H124" s="312">
        <v>6363</v>
      </c>
      <c r="I124" s="137">
        <v>1.6080810939904825E-2</v>
      </c>
      <c r="J124" s="302">
        <v>419.39395100000002</v>
      </c>
      <c r="K124" s="313">
        <v>-9.5265178444476045E-2</v>
      </c>
      <c r="L124" s="312">
        <v>4922</v>
      </c>
      <c r="M124" s="137">
        <v>1.6900615316998133E-2</v>
      </c>
      <c r="N124" s="312">
        <v>338.18181818181802</v>
      </c>
      <c r="O124" s="312">
        <v>5524</v>
      </c>
      <c r="P124" s="137">
        <v>1.7648787843934109E-2</v>
      </c>
      <c r="Q124" s="302">
        <v>495.75757575757501</v>
      </c>
      <c r="R124" s="312">
        <v>3416</v>
      </c>
      <c r="S124" s="137">
        <v>1.0123341176749507E-2</v>
      </c>
      <c r="T124" s="302">
        <v>266.66665599999999</v>
      </c>
      <c r="U124" s="313">
        <v>-0.30597318163348231</v>
      </c>
      <c r="V124" s="312">
        <v>1634</v>
      </c>
      <c r="W124" s="137">
        <v>3.0002570599684183E-2</v>
      </c>
      <c r="X124" s="312">
        <v>200.60606060606</v>
      </c>
      <c r="Y124" s="312">
        <v>1451</v>
      </c>
      <c r="Z124" s="137">
        <v>2.7020987355444236E-2</v>
      </c>
      <c r="AA124" s="302">
        <v>180.60606060606</v>
      </c>
      <c r="AB124" s="312">
        <v>1096</v>
      </c>
      <c r="AC124" s="137">
        <v>1.9296114368210708E-2</v>
      </c>
      <c r="AD124" s="302">
        <v>165.454544</v>
      </c>
      <c r="AE124" s="313">
        <v>-0.3292533659730722</v>
      </c>
      <c r="AF124" s="312">
        <v>953</v>
      </c>
      <c r="AG124" s="137">
        <v>1.9766453031340094E-2</v>
      </c>
      <c r="AH124" s="312">
        <v>208.48484848484799</v>
      </c>
      <c r="AI124" s="312">
        <v>1000</v>
      </c>
      <c r="AJ124" s="137">
        <v>2.3511156043542661E-2</v>
      </c>
      <c r="AK124" s="302">
        <v>158.18181818181799</v>
      </c>
      <c r="AL124" s="312">
        <v>934</v>
      </c>
      <c r="AM124" s="137">
        <v>1.6999745185832332E-2</v>
      </c>
      <c r="AN124" s="302">
        <v>160</v>
      </c>
      <c r="AO124" s="313">
        <v>-1.993704092339979E-2</v>
      </c>
      <c r="AP124" s="312">
        <v>3147</v>
      </c>
      <c r="AQ124" s="137">
        <v>3.5631390043138096E-2</v>
      </c>
      <c r="AR124" s="312">
        <v>318.18181818181802</v>
      </c>
      <c r="AS124" s="312">
        <v>2098</v>
      </c>
      <c r="AT124" s="137">
        <v>2.269924047345985E-2</v>
      </c>
      <c r="AU124" s="302">
        <v>226.06060606060601</v>
      </c>
      <c r="AV124" s="312">
        <v>2378</v>
      </c>
      <c r="AW124" s="137">
        <v>2.3569056940383568E-2</v>
      </c>
      <c r="AX124" s="302">
        <v>261.21212800000001</v>
      </c>
      <c r="AY124" s="303">
        <v>-0.24435970765808707</v>
      </c>
      <c r="AZ124" s="311">
        <v>4548</v>
      </c>
      <c r="BA124" s="137">
        <v>1.7518990462396574E-2</v>
      </c>
      <c r="BB124" s="312">
        <v>364.24242424242402</v>
      </c>
      <c r="BC124" s="312">
        <v>5058</v>
      </c>
      <c r="BD124" s="137">
        <v>1.8981071466098259E-2</v>
      </c>
      <c r="BE124" s="302">
        <v>320</v>
      </c>
      <c r="BF124" s="312">
        <v>4164</v>
      </c>
      <c r="BG124" s="137">
        <v>1.3735910300943106E-2</v>
      </c>
      <c r="BH124" s="302">
        <v>312.72726399999999</v>
      </c>
      <c r="BI124" s="303">
        <v>-8.4432717678100261E-2</v>
      </c>
      <c r="BJ124" s="311">
        <v>4169</v>
      </c>
      <c r="BK124" s="137">
        <v>2.0924933244995884E-2</v>
      </c>
      <c r="BL124" s="312">
        <v>329.09090909090901</v>
      </c>
      <c r="BM124" s="312">
        <v>3599</v>
      </c>
      <c r="BN124" s="137">
        <v>1.8052044460495166E-2</v>
      </c>
      <c r="BO124" s="302">
        <v>258.78787878787801</v>
      </c>
      <c r="BP124" s="312">
        <v>2681</v>
      </c>
      <c r="BQ124" s="137">
        <v>1.2128203388297031E-2</v>
      </c>
      <c r="BR124" s="302">
        <v>243.03030000000001</v>
      </c>
      <c r="BS124" s="303">
        <v>-0.35692012473015111</v>
      </c>
      <c r="BT124" s="311">
        <v>2978</v>
      </c>
      <c r="BU124" s="137">
        <v>1.9157531779115847E-2</v>
      </c>
      <c r="BV124" s="312">
        <v>282.42424242424198</v>
      </c>
      <c r="BW124" s="312">
        <v>3324</v>
      </c>
      <c r="BX124" s="137">
        <v>2.0087140966527476E-2</v>
      </c>
      <c r="BY124" s="302">
        <v>264.84848484848402</v>
      </c>
      <c r="BZ124" s="312">
        <v>2512</v>
      </c>
      <c r="CA124" s="137">
        <v>1.446671273900023E-2</v>
      </c>
      <c r="CB124" s="302">
        <v>258.18182400000001</v>
      </c>
      <c r="CC124" s="303">
        <v>-0.15648085963734049</v>
      </c>
      <c r="CD124" s="311">
        <v>29384</v>
      </c>
      <c r="CE124" s="137">
        <v>2.0334680720461115E-2</v>
      </c>
      <c r="CF124" s="312">
        <v>901.87</v>
      </c>
      <c r="CG124" s="312">
        <v>29303</v>
      </c>
      <c r="CH124" s="137">
        <v>1.972410617886923E-2</v>
      </c>
      <c r="CI124" s="302">
        <v>871.9</v>
      </c>
      <c r="CJ124" s="312">
        <v>23544</v>
      </c>
      <c r="CK124" s="137">
        <v>1.432460962335841E-2</v>
      </c>
      <c r="CL124" s="302">
        <v>768.25</v>
      </c>
      <c r="CM124" s="313">
        <v>-0.1987476177511571</v>
      </c>
    </row>
    <row r="125" spans="1:91" ht="14.4" x14ac:dyDescent="0.3">
      <c r="A125" s="99" t="s">
        <v>164</v>
      </c>
      <c r="B125" s="311">
        <v>8024</v>
      </c>
      <c r="C125" s="137">
        <v>2.3024192044257867E-2</v>
      </c>
      <c r="D125" s="312">
        <v>656.969696969697</v>
      </c>
      <c r="E125" s="312">
        <v>7173</v>
      </c>
      <c r="F125" s="137">
        <v>2.0339300246408086E-2</v>
      </c>
      <c r="G125" s="302">
        <v>504.84848484848402</v>
      </c>
      <c r="H125" s="312">
        <v>5013</v>
      </c>
      <c r="I125" s="137">
        <v>1.26690405849038E-2</v>
      </c>
      <c r="J125" s="302">
        <v>346.06060000000002</v>
      </c>
      <c r="K125" s="313">
        <v>-0.37524925224327021</v>
      </c>
      <c r="L125" s="312">
        <v>4280</v>
      </c>
      <c r="M125" s="137">
        <v>1.469618723217229E-2</v>
      </c>
      <c r="N125" s="312">
        <v>369.69696969696901</v>
      </c>
      <c r="O125" s="312">
        <v>5457</v>
      </c>
      <c r="P125" s="137">
        <v>1.7434727600352719E-2</v>
      </c>
      <c r="Q125" s="302">
        <v>409.69696969696901</v>
      </c>
      <c r="R125" s="312">
        <v>5231</v>
      </c>
      <c r="S125" s="137">
        <v>1.5502107053740243E-2</v>
      </c>
      <c r="T125" s="302">
        <v>431.51513699999998</v>
      </c>
      <c r="U125" s="313">
        <v>0.22219626168224299</v>
      </c>
      <c r="V125" s="312">
        <v>774</v>
      </c>
      <c r="W125" s="137">
        <v>1.4211743968271455E-2</v>
      </c>
      <c r="X125" s="312">
        <v>169.69696969696901</v>
      </c>
      <c r="Y125" s="312">
        <v>446</v>
      </c>
      <c r="Z125" s="137">
        <v>8.3055550382688699E-3</v>
      </c>
      <c r="AA125" s="302">
        <v>83.636363636363598</v>
      </c>
      <c r="AB125" s="312">
        <v>448</v>
      </c>
      <c r="AC125" s="137">
        <v>7.8874628074437937E-3</v>
      </c>
      <c r="AD125" s="302">
        <v>88.484849999999994</v>
      </c>
      <c r="AE125" s="313">
        <v>-0.42118863049095606</v>
      </c>
      <c r="AF125" s="312">
        <v>381</v>
      </c>
      <c r="AG125" s="137">
        <v>7.902432953767656E-3</v>
      </c>
      <c r="AH125" s="312">
        <v>110.90909090909</v>
      </c>
      <c r="AI125" s="312">
        <v>690</v>
      </c>
      <c r="AJ125" s="137">
        <v>1.6222697670044438E-2</v>
      </c>
      <c r="AK125" s="302">
        <v>148.48484848484799</v>
      </c>
      <c r="AL125" s="312">
        <v>1925</v>
      </c>
      <c r="AM125" s="137">
        <v>3.5036948054311817E-2</v>
      </c>
      <c r="AN125" s="302">
        <v>296.96969999999999</v>
      </c>
      <c r="AO125" s="313">
        <v>4.0524934383202096</v>
      </c>
      <c r="AP125" s="312">
        <v>2375</v>
      </c>
      <c r="AQ125" s="137">
        <v>2.6890546982031454E-2</v>
      </c>
      <c r="AR125" s="312">
        <v>316.969696969697</v>
      </c>
      <c r="AS125" s="312">
        <v>2625</v>
      </c>
      <c r="AT125" s="137">
        <v>2.8401099257784605E-2</v>
      </c>
      <c r="AU125" s="302">
        <v>284.24242424242402</v>
      </c>
      <c r="AV125" s="312">
        <v>3918</v>
      </c>
      <c r="AW125" s="137">
        <v>3.8832449576292186E-2</v>
      </c>
      <c r="AX125" s="302">
        <v>378.78787199999999</v>
      </c>
      <c r="AY125" s="303">
        <v>0.64968421052631575</v>
      </c>
      <c r="AZ125" s="311">
        <v>1776</v>
      </c>
      <c r="BA125" s="137">
        <v>6.8411888876904825E-3</v>
      </c>
      <c r="BB125" s="312">
        <v>246.06060606060601</v>
      </c>
      <c r="BC125" s="312">
        <v>2007</v>
      </c>
      <c r="BD125" s="137">
        <v>7.5316351191101636E-3</v>
      </c>
      <c r="BE125" s="302">
        <v>246.666666666666</v>
      </c>
      <c r="BF125" s="312">
        <v>1671</v>
      </c>
      <c r="BG125" s="137">
        <v>5.512177260536967E-3</v>
      </c>
      <c r="BH125" s="302">
        <v>193.33332799999999</v>
      </c>
      <c r="BI125" s="303">
        <v>-5.9121621621621621E-2</v>
      </c>
      <c r="BJ125" s="311">
        <v>2654</v>
      </c>
      <c r="BK125" s="137">
        <v>1.332088578369371E-2</v>
      </c>
      <c r="BL125" s="312">
        <v>261.21212121212102</v>
      </c>
      <c r="BM125" s="312">
        <v>1361</v>
      </c>
      <c r="BN125" s="137">
        <v>6.826571967417038E-3</v>
      </c>
      <c r="BO125" s="302">
        <v>191.51515151515099</v>
      </c>
      <c r="BP125" s="312">
        <v>1807</v>
      </c>
      <c r="BQ125" s="137">
        <v>8.1744362262785274E-3</v>
      </c>
      <c r="BR125" s="302">
        <v>209.69697600000001</v>
      </c>
      <c r="BS125" s="303">
        <v>-0.31914091936699324</v>
      </c>
      <c r="BT125" s="311">
        <v>2397</v>
      </c>
      <c r="BU125" s="137">
        <v>1.541994750656168E-2</v>
      </c>
      <c r="BV125" s="312">
        <v>268.48484848484799</v>
      </c>
      <c r="BW125" s="312">
        <v>2277</v>
      </c>
      <c r="BX125" s="137">
        <v>1.3760054145843279E-2</v>
      </c>
      <c r="BY125" s="302">
        <v>302.42424242424198</v>
      </c>
      <c r="BZ125" s="312">
        <v>1792</v>
      </c>
      <c r="CA125" s="137">
        <v>1.032020271826768E-2</v>
      </c>
      <c r="CB125" s="302">
        <v>258.78787199999999</v>
      </c>
      <c r="CC125" s="303">
        <v>-0.2523988318731748</v>
      </c>
      <c r="CD125" s="311">
        <v>22661</v>
      </c>
      <c r="CE125" s="137">
        <v>1.5682146739939059E-2</v>
      </c>
      <c r="CF125" s="312">
        <v>952.61</v>
      </c>
      <c r="CG125" s="312">
        <v>22036</v>
      </c>
      <c r="CH125" s="137">
        <v>1.4832624774172009E-2</v>
      </c>
      <c r="CI125" s="302">
        <v>847.9</v>
      </c>
      <c r="CJ125" s="312">
        <v>21805</v>
      </c>
      <c r="CK125" s="137">
        <v>1.3266569522482591E-2</v>
      </c>
      <c r="CL125" s="302">
        <v>831.39</v>
      </c>
      <c r="CM125" s="313">
        <v>-3.7774149419707866E-2</v>
      </c>
    </row>
    <row r="126" spans="1:91" ht="14.4" x14ac:dyDescent="0.3">
      <c r="A126" s="99" t="s">
        <v>569</v>
      </c>
      <c r="B126" s="311">
        <v>12710</v>
      </c>
      <c r="C126" s="137">
        <v>3.647027428745233E-2</v>
      </c>
      <c r="D126" s="312">
        <v>492.72727272727201</v>
      </c>
      <c r="E126" s="312">
        <v>14091</v>
      </c>
      <c r="F126" s="137">
        <v>3.995553879438677E-2</v>
      </c>
      <c r="G126" s="302">
        <v>587.87878787878697</v>
      </c>
      <c r="H126" s="312">
        <v>18001</v>
      </c>
      <c r="I126" s="137">
        <v>4.5492798637313647E-2</v>
      </c>
      <c r="J126" s="302">
        <v>588.48486300000002</v>
      </c>
      <c r="K126" s="313">
        <v>0.41628638867033829</v>
      </c>
      <c r="L126" s="312">
        <v>7935</v>
      </c>
      <c r="M126" s="137">
        <v>2.7246319085814746E-2</v>
      </c>
      <c r="N126" s="312">
        <v>376.969696969697</v>
      </c>
      <c r="O126" s="312">
        <v>9297</v>
      </c>
      <c r="P126" s="137">
        <v>2.9703254993674041E-2</v>
      </c>
      <c r="Q126" s="302">
        <v>543.030303030303</v>
      </c>
      <c r="R126" s="312">
        <v>11455</v>
      </c>
      <c r="S126" s="137">
        <v>3.3946976926131613E-2</v>
      </c>
      <c r="T126" s="302">
        <v>639.39390000000003</v>
      </c>
      <c r="U126" s="313">
        <v>0.44360428481411468</v>
      </c>
      <c r="V126" s="312">
        <v>1830</v>
      </c>
      <c r="W126" s="137">
        <v>3.3601410157541041E-2</v>
      </c>
      <c r="X126" s="312">
        <v>167.87878787878699</v>
      </c>
      <c r="Y126" s="312">
        <v>1657</v>
      </c>
      <c r="Z126" s="137">
        <v>3.0857185422447347E-2</v>
      </c>
      <c r="AA126" s="302">
        <v>221.81818181818099</v>
      </c>
      <c r="AB126" s="312">
        <v>2640</v>
      </c>
      <c r="AC126" s="137">
        <v>4.6479691543865206E-2</v>
      </c>
      <c r="AD126" s="302">
        <v>258.78787199999999</v>
      </c>
      <c r="AE126" s="313">
        <v>0.44262295081967212</v>
      </c>
      <c r="AF126" s="312">
        <v>2822</v>
      </c>
      <c r="AG126" s="137">
        <v>5.8531931221869622E-2</v>
      </c>
      <c r="AH126" s="312">
        <v>280.60606060606</v>
      </c>
      <c r="AI126" s="312">
        <v>2328</v>
      </c>
      <c r="AJ126" s="137">
        <v>5.4733971269367312E-2</v>
      </c>
      <c r="AK126" s="302">
        <v>275.15151515151501</v>
      </c>
      <c r="AL126" s="312">
        <v>2004</v>
      </c>
      <c r="AM126" s="137">
        <v>3.6474828000436825E-2</v>
      </c>
      <c r="AN126" s="302">
        <v>224.84848</v>
      </c>
      <c r="AO126" s="313">
        <v>-0.28986534372785261</v>
      </c>
      <c r="AP126" s="312">
        <v>3706</v>
      </c>
      <c r="AQ126" s="137">
        <v>4.196057562754045E-2</v>
      </c>
      <c r="AR126" s="312">
        <v>233.93939393939399</v>
      </c>
      <c r="AS126" s="312">
        <v>3440</v>
      </c>
      <c r="AT126" s="137">
        <v>3.7218964360677731E-2</v>
      </c>
      <c r="AU126" s="302">
        <v>260.60606060606</v>
      </c>
      <c r="AV126" s="312">
        <v>3565</v>
      </c>
      <c r="AW126" s="137">
        <v>3.5333762822736509E-2</v>
      </c>
      <c r="AX126" s="302">
        <v>253.939392</v>
      </c>
      <c r="AY126" s="303">
        <v>-3.8046411225040475E-2</v>
      </c>
      <c r="AZ126" s="311">
        <v>9547</v>
      </c>
      <c r="BA126" s="137">
        <v>3.6775242292106436E-2</v>
      </c>
      <c r="BB126" s="312">
        <v>421.81818181818102</v>
      </c>
      <c r="BC126" s="312">
        <v>10618</v>
      </c>
      <c r="BD126" s="137">
        <v>3.9845989882766178E-2</v>
      </c>
      <c r="BE126" s="302">
        <v>498.18181818181802</v>
      </c>
      <c r="BF126" s="312">
        <v>12428</v>
      </c>
      <c r="BG126" s="137">
        <v>4.0996612204639994E-2</v>
      </c>
      <c r="BH126" s="302">
        <v>547.87879999999996</v>
      </c>
      <c r="BI126" s="303">
        <v>0.30177018958835239</v>
      </c>
      <c r="BJ126" s="311">
        <v>8294</v>
      </c>
      <c r="BK126" s="137">
        <v>4.1629022867353288E-2</v>
      </c>
      <c r="BL126" s="312">
        <v>416.969696969697</v>
      </c>
      <c r="BM126" s="312">
        <v>8285</v>
      </c>
      <c r="BN126" s="137">
        <v>4.155631796476867E-2</v>
      </c>
      <c r="BO126" s="302">
        <v>438.18181818181802</v>
      </c>
      <c r="BP126" s="312">
        <v>10496</v>
      </c>
      <c r="BQ126" s="137">
        <v>4.7481396032661556E-2</v>
      </c>
      <c r="BR126" s="302">
        <v>473.93939999999998</v>
      </c>
      <c r="BS126" s="303">
        <v>0.26549312756209309</v>
      </c>
      <c r="BT126" s="311">
        <v>5416</v>
      </c>
      <c r="BU126" s="137">
        <v>3.4841233081158975E-2</v>
      </c>
      <c r="BV126" s="312">
        <v>329.09090909090901</v>
      </c>
      <c r="BW126" s="312">
        <v>5435</v>
      </c>
      <c r="BX126" s="137">
        <v>3.2844046676617576E-2</v>
      </c>
      <c r="BY126" s="302">
        <v>415.15151515151501</v>
      </c>
      <c r="BZ126" s="312">
        <v>6347</v>
      </c>
      <c r="CA126" s="137">
        <v>3.6552637641096522E-2</v>
      </c>
      <c r="CB126" s="302">
        <v>374.54544099999998</v>
      </c>
      <c r="CC126" s="303">
        <v>0.17189807976366323</v>
      </c>
      <c r="CD126" s="311">
        <v>52260</v>
      </c>
      <c r="CE126" s="137">
        <v>3.6165614431367336E-2</v>
      </c>
      <c r="CF126" s="312">
        <v>1001.27</v>
      </c>
      <c r="CG126" s="312">
        <v>55151</v>
      </c>
      <c r="CH126" s="137">
        <v>3.7122621570174284E-2</v>
      </c>
      <c r="CI126" s="302">
        <v>1201.48</v>
      </c>
      <c r="CJ126" s="312">
        <v>66936</v>
      </c>
      <c r="CK126" s="137">
        <v>4.0725113394033237E-2</v>
      </c>
      <c r="CL126" s="302">
        <v>1263.97</v>
      </c>
      <c r="CM126" s="313">
        <v>0.28082663605051666</v>
      </c>
    </row>
    <row r="127" spans="1:91" ht="14.4" x14ac:dyDescent="0.3">
      <c r="A127" s="432"/>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432"/>
      <c r="AF127" s="432"/>
      <c r="AG127" s="432"/>
      <c r="AH127" s="432"/>
      <c r="AI127" s="432"/>
      <c r="AJ127" s="432"/>
      <c r="AK127" s="432"/>
      <c r="AL127" s="432"/>
      <c r="AM127" s="432"/>
      <c r="AN127" s="432"/>
      <c r="AO127" s="432"/>
      <c r="AP127" s="432"/>
      <c r="AQ127" s="432"/>
      <c r="AR127" s="432"/>
      <c r="AS127" s="432"/>
      <c r="AT127" s="432"/>
      <c r="AU127" s="432"/>
      <c r="AV127" s="432"/>
      <c r="AW127" s="432"/>
      <c r="AX127" s="432"/>
      <c r="AY127" s="432"/>
      <c r="AZ127" s="432"/>
      <c r="BA127" s="432"/>
      <c r="BB127" s="432"/>
      <c r="BC127" s="432"/>
      <c r="BD127" s="432"/>
      <c r="BE127" s="432"/>
      <c r="BF127" s="432"/>
      <c r="BG127" s="432"/>
      <c r="BH127" s="432"/>
      <c r="BI127" s="432"/>
      <c r="BJ127" s="432"/>
      <c r="BK127" s="432"/>
      <c r="BL127" s="432"/>
      <c r="BM127" s="432"/>
      <c r="BN127" s="432"/>
      <c r="BO127" s="432"/>
      <c r="BP127" s="432"/>
      <c r="BQ127" s="432"/>
      <c r="BR127" s="432"/>
      <c r="BS127" s="432"/>
      <c r="BT127" s="432"/>
      <c r="BU127" s="432"/>
      <c r="BV127" s="432"/>
      <c r="BW127" s="432"/>
      <c r="BX127" s="432"/>
      <c r="BY127" s="432"/>
      <c r="BZ127" s="432"/>
      <c r="CA127" s="432"/>
      <c r="CB127" s="432"/>
      <c r="CC127" s="432"/>
      <c r="CD127" s="432"/>
      <c r="CE127" s="432"/>
      <c r="CF127" s="432"/>
      <c r="CG127" s="432"/>
      <c r="CH127" s="432"/>
      <c r="CI127" s="432"/>
      <c r="CJ127" s="432"/>
      <c r="CK127" s="432"/>
      <c r="CL127" s="432"/>
      <c r="CM127" s="432"/>
    </row>
    <row r="128" spans="1:91" ht="14.4" x14ac:dyDescent="0.3">
      <c r="A128" s="472" t="s">
        <v>69</v>
      </c>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2"/>
      <c r="AB128" s="472"/>
      <c r="AC128" s="472"/>
      <c r="AD128" s="472"/>
      <c r="AE128" s="472"/>
      <c r="AF128" s="472"/>
      <c r="AG128" s="472"/>
      <c r="AH128" s="472"/>
      <c r="AI128" s="472"/>
      <c r="AJ128" s="472"/>
      <c r="AK128" s="472"/>
      <c r="AL128" s="472"/>
      <c r="AM128" s="472"/>
      <c r="AN128" s="472"/>
      <c r="AO128" s="472"/>
      <c r="AP128" s="472"/>
      <c r="AQ128" s="472"/>
      <c r="AR128" s="472"/>
      <c r="AS128" s="472"/>
      <c r="AT128" s="472"/>
      <c r="AU128" s="472"/>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2"/>
      <c r="BU128" s="472"/>
      <c r="BV128" s="472"/>
      <c r="BW128" s="472"/>
      <c r="BX128" s="472"/>
      <c r="BY128" s="472"/>
      <c r="BZ128" s="472"/>
      <c r="CA128" s="472"/>
      <c r="CB128" s="472"/>
      <c r="CC128" s="472"/>
      <c r="CD128" s="472"/>
      <c r="CE128" s="472"/>
      <c r="CF128" s="472"/>
      <c r="CG128" s="472"/>
      <c r="CH128" s="472"/>
      <c r="CI128" s="472"/>
      <c r="CJ128" s="472"/>
      <c r="CK128" s="472"/>
      <c r="CL128" s="472"/>
      <c r="CM128" s="472"/>
    </row>
    <row r="129" spans="1:91" ht="18" customHeight="1" x14ac:dyDescent="0.3">
      <c r="B129" s="473" t="s">
        <v>332</v>
      </c>
      <c r="C129" s="474"/>
      <c r="D129" s="292" t="s">
        <v>333</v>
      </c>
      <c r="E129" s="474" t="s">
        <v>332</v>
      </c>
      <c r="F129" s="474"/>
      <c r="G129" s="292" t="s">
        <v>333</v>
      </c>
      <c r="H129" s="474" t="s">
        <v>332</v>
      </c>
      <c r="I129" s="474"/>
      <c r="J129" s="292" t="s">
        <v>333</v>
      </c>
      <c r="K129" s="310" t="s">
        <v>0</v>
      </c>
      <c r="L129" s="473" t="s">
        <v>332</v>
      </c>
      <c r="M129" s="474"/>
      <c r="N129" s="292" t="s">
        <v>333</v>
      </c>
      <c r="O129" s="474" t="s">
        <v>332</v>
      </c>
      <c r="P129" s="474"/>
      <c r="Q129" s="292" t="s">
        <v>333</v>
      </c>
      <c r="R129" s="474" t="s">
        <v>332</v>
      </c>
      <c r="S129" s="474"/>
      <c r="T129" s="292" t="s">
        <v>333</v>
      </c>
      <c r="U129" s="310" t="s">
        <v>0</v>
      </c>
      <c r="V129" s="473" t="s">
        <v>332</v>
      </c>
      <c r="W129" s="474"/>
      <c r="X129" s="292" t="s">
        <v>333</v>
      </c>
      <c r="Y129" s="474" t="s">
        <v>332</v>
      </c>
      <c r="Z129" s="474"/>
      <c r="AA129" s="292" t="s">
        <v>333</v>
      </c>
      <c r="AB129" s="474" t="s">
        <v>332</v>
      </c>
      <c r="AC129" s="474"/>
      <c r="AD129" s="292" t="s">
        <v>333</v>
      </c>
      <c r="AE129" s="310" t="s">
        <v>0</v>
      </c>
      <c r="AF129" s="473" t="s">
        <v>332</v>
      </c>
      <c r="AG129" s="474"/>
      <c r="AH129" s="292" t="s">
        <v>333</v>
      </c>
      <c r="AI129" s="474" t="s">
        <v>332</v>
      </c>
      <c r="AJ129" s="474"/>
      <c r="AK129" s="292" t="s">
        <v>333</v>
      </c>
      <c r="AL129" s="474" t="s">
        <v>332</v>
      </c>
      <c r="AM129" s="474"/>
      <c r="AN129" s="292" t="s">
        <v>333</v>
      </c>
      <c r="AO129" s="310" t="s">
        <v>0</v>
      </c>
      <c r="AP129" s="473" t="s">
        <v>332</v>
      </c>
      <c r="AQ129" s="474"/>
      <c r="AR129" s="292" t="s">
        <v>333</v>
      </c>
      <c r="AS129" s="474" t="s">
        <v>332</v>
      </c>
      <c r="AT129" s="474"/>
      <c r="AU129" s="292" t="s">
        <v>333</v>
      </c>
      <c r="AV129" s="474" t="s">
        <v>332</v>
      </c>
      <c r="AW129" s="474"/>
      <c r="AX129" s="292" t="s">
        <v>333</v>
      </c>
      <c r="AY129" s="290" t="s">
        <v>0</v>
      </c>
      <c r="AZ129" s="473" t="s">
        <v>332</v>
      </c>
      <c r="BA129" s="474"/>
      <c r="BB129" s="292" t="s">
        <v>333</v>
      </c>
      <c r="BC129" s="474" t="s">
        <v>332</v>
      </c>
      <c r="BD129" s="474"/>
      <c r="BE129" s="292" t="s">
        <v>333</v>
      </c>
      <c r="BF129" s="474" t="s">
        <v>332</v>
      </c>
      <c r="BG129" s="474"/>
      <c r="BH129" s="292" t="s">
        <v>333</v>
      </c>
      <c r="BI129" s="290" t="s">
        <v>0</v>
      </c>
      <c r="BJ129" s="473" t="s">
        <v>332</v>
      </c>
      <c r="BK129" s="474"/>
      <c r="BL129" s="292" t="s">
        <v>333</v>
      </c>
      <c r="BM129" s="474" t="s">
        <v>332</v>
      </c>
      <c r="BN129" s="474"/>
      <c r="BO129" s="292" t="s">
        <v>333</v>
      </c>
      <c r="BP129" s="474" t="s">
        <v>332</v>
      </c>
      <c r="BQ129" s="474"/>
      <c r="BR129" s="292" t="s">
        <v>333</v>
      </c>
      <c r="BS129" s="290" t="s">
        <v>0</v>
      </c>
      <c r="BT129" s="473" t="s">
        <v>332</v>
      </c>
      <c r="BU129" s="474"/>
      <c r="BV129" s="292" t="s">
        <v>333</v>
      </c>
      <c r="BW129" s="474" t="s">
        <v>332</v>
      </c>
      <c r="BX129" s="474"/>
      <c r="BY129" s="292" t="s">
        <v>333</v>
      </c>
      <c r="BZ129" s="474" t="s">
        <v>332</v>
      </c>
      <c r="CA129" s="474"/>
      <c r="CB129" s="292" t="s">
        <v>333</v>
      </c>
      <c r="CC129" s="290" t="s">
        <v>0</v>
      </c>
      <c r="CD129" s="473" t="s">
        <v>332</v>
      </c>
      <c r="CE129" s="474"/>
      <c r="CF129" s="292" t="s">
        <v>333</v>
      </c>
      <c r="CG129" s="474" t="s">
        <v>332</v>
      </c>
      <c r="CH129" s="474"/>
      <c r="CI129" s="292" t="s">
        <v>333</v>
      </c>
      <c r="CJ129" s="474" t="s">
        <v>332</v>
      </c>
      <c r="CK129" s="474"/>
      <c r="CL129" s="292" t="s">
        <v>333</v>
      </c>
      <c r="CM129" s="310" t="s">
        <v>0</v>
      </c>
    </row>
    <row r="130" spans="1:91" ht="14.4" x14ac:dyDescent="0.3">
      <c r="A130" s="99" t="s">
        <v>18</v>
      </c>
      <c r="B130" s="311">
        <v>335793</v>
      </c>
      <c r="C130" s="137"/>
      <c r="D130" s="312">
        <v>1656.9696969696899</v>
      </c>
      <c r="E130" s="312">
        <v>338576</v>
      </c>
      <c r="F130" s="137"/>
      <c r="G130" s="302">
        <v>1749.0909090908999</v>
      </c>
      <c r="H130" s="312">
        <v>377688</v>
      </c>
      <c r="I130" s="137"/>
      <c r="J130" s="302">
        <v>1920</v>
      </c>
      <c r="K130" s="313">
        <v>0.12476436375981631</v>
      </c>
      <c r="L130" s="312">
        <v>283297</v>
      </c>
      <c r="M130" s="137"/>
      <c r="N130" s="312">
        <v>1608.4848484848401</v>
      </c>
      <c r="O130" s="312">
        <v>303699</v>
      </c>
      <c r="P130" s="137"/>
      <c r="Q130" s="302">
        <v>1773.9393939393899</v>
      </c>
      <c r="R130" s="312">
        <v>325983</v>
      </c>
      <c r="S130" s="137"/>
      <c r="T130" s="302">
        <v>2026.0605499999999</v>
      </c>
      <c r="U130" s="313">
        <v>0.15067579254280844</v>
      </c>
      <c r="V130" s="312">
        <v>52632</v>
      </c>
      <c r="W130" s="137"/>
      <c r="X130" s="312">
        <v>981.21212121212102</v>
      </c>
      <c r="Y130" s="312">
        <v>52042</v>
      </c>
      <c r="Z130" s="137"/>
      <c r="AA130" s="302">
        <v>836.969696969697</v>
      </c>
      <c r="AB130" s="312">
        <v>54159</v>
      </c>
      <c r="AC130" s="137"/>
      <c r="AD130" s="302">
        <v>603.03030000000001</v>
      </c>
      <c r="AE130" s="313">
        <v>2.9012767897856818E-2</v>
      </c>
      <c r="AF130" s="312">
        <v>45391</v>
      </c>
      <c r="AG130" s="137"/>
      <c r="AH130" s="312">
        <v>856.969696969697</v>
      </c>
      <c r="AI130" s="312">
        <v>40205</v>
      </c>
      <c r="AJ130" s="137"/>
      <c r="AK130" s="302">
        <v>861.21212121212102</v>
      </c>
      <c r="AL130" s="312">
        <v>52938</v>
      </c>
      <c r="AM130" s="137"/>
      <c r="AN130" s="302">
        <v>839.39390000000003</v>
      </c>
      <c r="AO130" s="313">
        <v>0.16626644048379635</v>
      </c>
      <c r="AP130" s="312">
        <v>84615</v>
      </c>
      <c r="AQ130" s="137"/>
      <c r="AR130" s="312">
        <v>770.90909090909099</v>
      </c>
      <c r="AS130" s="312">
        <v>88986</v>
      </c>
      <c r="AT130" s="137"/>
      <c r="AU130" s="302">
        <v>1045.45454545454</v>
      </c>
      <c r="AV130" s="312">
        <v>97330</v>
      </c>
      <c r="AW130" s="137"/>
      <c r="AX130" s="302">
        <v>1203.03027</v>
      </c>
      <c r="AY130" s="303">
        <v>0.15026886485847663</v>
      </c>
      <c r="AZ130" s="311">
        <v>250057</v>
      </c>
      <c r="BA130" s="137"/>
      <c r="BB130" s="312">
        <v>1733.3333333333301</v>
      </c>
      <c r="BC130" s="312">
        <v>255858</v>
      </c>
      <c r="BD130" s="137"/>
      <c r="BE130" s="302">
        <v>1445.45454545454</v>
      </c>
      <c r="BF130" s="312">
        <v>290719</v>
      </c>
      <c r="BG130" s="137"/>
      <c r="BH130" s="302">
        <v>1617.57581</v>
      </c>
      <c r="BI130" s="303">
        <v>0.1626109247091663</v>
      </c>
      <c r="BJ130" s="311">
        <v>190942</v>
      </c>
      <c r="BK130" s="137"/>
      <c r="BL130" s="312">
        <v>1404.2424242424199</v>
      </c>
      <c r="BM130" s="312">
        <v>191083</v>
      </c>
      <c r="BN130" s="137"/>
      <c r="BO130" s="302">
        <v>1286.6666666666599</v>
      </c>
      <c r="BP130" s="312">
        <v>210559</v>
      </c>
      <c r="BQ130" s="137"/>
      <c r="BR130" s="302">
        <v>1383.63635</v>
      </c>
      <c r="BS130" s="303">
        <v>0.10273800421070273</v>
      </c>
      <c r="BT130" s="311">
        <v>150032</v>
      </c>
      <c r="BU130" s="137"/>
      <c r="BV130" s="312">
        <v>1241.8181818181799</v>
      </c>
      <c r="BW130" s="312">
        <v>160044</v>
      </c>
      <c r="BX130" s="137"/>
      <c r="BY130" s="302">
        <v>1314.54545454545</v>
      </c>
      <c r="BZ130" s="312">
        <v>167293</v>
      </c>
      <c r="CA130" s="137"/>
      <c r="CB130" s="302">
        <v>1471.51514</v>
      </c>
      <c r="CC130" s="303">
        <v>0.1150487895915538</v>
      </c>
      <c r="CD130" s="311">
        <v>1392759</v>
      </c>
      <c r="CE130" s="137"/>
      <c r="CF130" s="312">
        <v>3759.06</v>
      </c>
      <c r="CG130" s="312">
        <v>1430493</v>
      </c>
      <c r="CH130" s="137"/>
      <c r="CI130" s="302">
        <v>3768.71</v>
      </c>
      <c r="CJ130" s="312">
        <v>1576669</v>
      </c>
      <c r="CK130" s="137"/>
      <c r="CL130" s="302">
        <v>4122.74</v>
      </c>
      <c r="CM130" s="313">
        <v>0.13204725297054265</v>
      </c>
    </row>
    <row r="131" spans="1:91" ht="14.4" x14ac:dyDescent="0.3">
      <c r="A131" s="99" t="s">
        <v>57</v>
      </c>
      <c r="B131" s="311">
        <v>11521</v>
      </c>
      <c r="C131" s="137">
        <v>3.4309827780805435E-2</v>
      </c>
      <c r="D131" s="312">
        <v>523.030303030303</v>
      </c>
      <c r="E131" s="312">
        <v>9722</v>
      </c>
      <c r="F131" s="137">
        <v>2.8714380227777517E-2</v>
      </c>
      <c r="G131" s="302">
        <v>463.030303030303</v>
      </c>
      <c r="H131" s="312">
        <v>9855</v>
      </c>
      <c r="I131" s="137">
        <v>2.6092965622418505E-2</v>
      </c>
      <c r="J131" s="302">
        <v>543.03030000000001</v>
      </c>
      <c r="K131" s="313">
        <v>-0.14460550299453173</v>
      </c>
      <c r="L131" s="312">
        <v>10873</v>
      </c>
      <c r="M131" s="137">
        <v>3.8380215815910508E-2</v>
      </c>
      <c r="N131" s="312">
        <v>474.54545454545399</v>
      </c>
      <c r="O131" s="312">
        <v>8130</v>
      </c>
      <c r="P131" s="137">
        <v>2.6769926802524869E-2</v>
      </c>
      <c r="Q131" s="302">
        <v>526.06060606060601</v>
      </c>
      <c r="R131" s="312">
        <v>6590</v>
      </c>
      <c r="S131" s="137">
        <v>2.0215778123399072E-2</v>
      </c>
      <c r="T131" s="302">
        <v>407.878784</v>
      </c>
      <c r="U131" s="313">
        <v>-0.39391152395842916</v>
      </c>
      <c r="V131" s="312">
        <v>3101</v>
      </c>
      <c r="W131" s="137">
        <v>5.8918528651770788E-2</v>
      </c>
      <c r="X131" s="312">
        <v>295.75757575757501</v>
      </c>
      <c r="Y131" s="312">
        <v>2589</v>
      </c>
      <c r="Z131" s="137">
        <v>4.9748280235194647E-2</v>
      </c>
      <c r="AA131" s="302">
        <v>255.15151515151501</v>
      </c>
      <c r="AB131" s="312">
        <v>2670</v>
      </c>
      <c r="AC131" s="137">
        <v>4.929928543732344E-2</v>
      </c>
      <c r="AD131" s="302">
        <v>250.30302399999999</v>
      </c>
      <c r="AE131" s="313">
        <v>-0.13898742341180265</v>
      </c>
      <c r="AF131" s="312">
        <v>1936</v>
      </c>
      <c r="AG131" s="137">
        <v>4.2651626974510366E-2</v>
      </c>
      <c r="AH131" s="312">
        <v>247.272727272727</v>
      </c>
      <c r="AI131" s="312">
        <v>824</v>
      </c>
      <c r="AJ131" s="137">
        <v>2.0494963313020767E-2</v>
      </c>
      <c r="AK131" s="302">
        <v>115.151515151515</v>
      </c>
      <c r="AL131" s="312">
        <v>2068</v>
      </c>
      <c r="AM131" s="137">
        <v>3.906456609618799E-2</v>
      </c>
      <c r="AN131" s="302">
        <v>258.78787199999999</v>
      </c>
      <c r="AO131" s="313">
        <v>6.8181818181818177E-2</v>
      </c>
      <c r="AP131" s="312">
        <v>4601</v>
      </c>
      <c r="AQ131" s="137">
        <v>5.4375701707735036E-2</v>
      </c>
      <c r="AR131" s="312">
        <v>372.12121212121201</v>
      </c>
      <c r="AS131" s="312">
        <v>4259</v>
      </c>
      <c r="AT131" s="137">
        <v>4.786146135347133E-2</v>
      </c>
      <c r="AU131" s="302">
        <v>361.21212121212102</v>
      </c>
      <c r="AV131" s="312">
        <v>4456</v>
      </c>
      <c r="AW131" s="137">
        <v>4.5782389807870132E-2</v>
      </c>
      <c r="AX131" s="302">
        <v>379.39395100000002</v>
      </c>
      <c r="AY131" s="303">
        <v>-3.1514888067811345E-2</v>
      </c>
      <c r="AZ131" s="311">
        <v>8482</v>
      </c>
      <c r="BA131" s="137">
        <v>3.3920266179311119E-2</v>
      </c>
      <c r="BB131" s="312">
        <v>460.60606060606</v>
      </c>
      <c r="BC131" s="312">
        <v>7395</v>
      </c>
      <c r="BD131" s="137">
        <v>2.8902750744553618E-2</v>
      </c>
      <c r="BE131" s="302">
        <v>355.75757575757501</v>
      </c>
      <c r="BF131" s="312">
        <v>7723</v>
      </c>
      <c r="BG131" s="137">
        <v>2.6565171179042304E-2</v>
      </c>
      <c r="BH131" s="302">
        <v>442.42425500000002</v>
      </c>
      <c r="BI131" s="303">
        <v>-8.9483612355576517E-2</v>
      </c>
      <c r="BJ131" s="311">
        <v>8814</v>
      </c>
      <c r="BK131" s="137">
        <v>4.6160614217930052E-2</v>
      </c>
      <c r="BL131" s="312">
        <v>450.30303030303003</v>
      </c>
      <c r="BM131" s="312">
        <v>6749</v>
      </c>
      <c r="BN131" s="137">
        <v>3.5319730169612158E-2</v>
      </c>
      <c r="BO131" s="302">
        <v>366.06060606060601</v>
      </c>
      <c r="BP131" s="312">
        <v>7044</v>
      </c>
      <c r="BQ131" s="137">
        <v>3.3453806296572457E-2</v>
      </c>
      <c r="BR131" s="302">
        <v>441.21212800000001</v>
      </c>
      <c r="BS131" s="303">
        <v>-0.20081688223281144</v>
      </c>
      <c r="BT131" s="311">
        <v>6947</v>
      </c>
      <c r="BU131" s="137">
        <v>4.6303455262877255E-2</v>
      </c>
      <c r="BV131" s="312">
        <v>403.636363636363</v>
      </c>
      <c r="BW131" s="312">
        <v>7815</v>
      </c>
      <c r="BX131" s="137">
        <v>4.8830321661543073E-2</v>
      </c>
      <c r="BY131" s="302">
        <v>383.030303030303</v>
      </c>
      <c r="BZ131" s="312">
        <v>5912</v>
      </c>
      <c r="CA131" s="137">
        <v>3.5339195304047388E-2</v>
      </c>
      <c r="CB131" s="302">
        <v>375.75756799999999</v>
      </c>
      <c r="CC131" s="303">
        <v>-0.14898517345616813</v>
      </c>
      <c r="CD131" s="311">
        <v>56275</v>
      </c>
      <c r="CE131" s="137">
        <v>4.040541112999449E-2</v>
      </c>
      <c r="CF131" s="312">
        <v>1166.67</v>
      </c>
      <c r="CG131" s="312">
        <v>47483</v>
      </c>
      <c r="CH131" s="137">
        <v>3.3193451488402949E-2</v>
      </c>
      <c r="CI131" s="302">
        <v>1051.8</v>
      </c>
      <c r="CJ131" s="312">
        <v>46318</v>
      </c>
      <c r="CK131" s="137">
        <v>2.9377123543368962E-2</v>
      </c>
      <c r="CL131" s="302">
        <v>1124.1300000000001</v>
      </c>
      <c r="CM131" s="313">
        <v>-0.17693469569080408</v>
      </c>
    </row>
    <row r="132" spans="1:91" ht="14.4" x14ac:dyDescent="0.3">
      <c r="A132" s="99" t="s">
        <v>58</v>
      </c>
      <c r="B132" s="311">
        <v>35691</v>
      </c>
      <c r="C132" s="137">
        <v>0.10628869571432401</v>
      </c>
      <c r="D132" s="312">
        <v>792.12121212121201</v>
      </c>
      <c r="E132" s="312">
        <v>33923</v>
      </c>
      <c r="F132" s="137">
        <v>0.1001931619488682</v>
      </c>
      <c r="G132" s="302">
        <v>810.30303030303003</v>
      </c>
      <c r="H132" s="312">
        <v>36389</v>
      </c>
      <c r="I132" s="137">
        <v>9.6346720044057532E-2</v>
      </c>
      <c r="J132" s="302">
        <v>855.75756799999999</v>
      </c>
      <c r="K132" s="313">
        <v>1.9556751001653078E-2</v>
      </c>
      <c r="L132" s="312">
        <v>36091</v>
      </c>
      <c r="M132" s="137">
        <v>0.12739633670670711</v>
      </c>
      <c r="N132" s="312">
        <v>946.66666666666595</v>
      </c>
      <c r="O132" s="312">
        <v>36216</v>
      </c>
      <c r="P132" s="137">
        <v>0.11924965179338753</v>
      </c>
      <c r="Q132" s="302">
        <v>1007.27272727272</v>
      </c>
      <c r="R132" s="312">
        <v>31595</v>
      </c>
      <c r="S132" s="137">
        <v>9.6922232140939868E-2</v>
      </c>
      <c r="T132" s="302">
        <v>898.18179999999995</v>
      </c>
      <c r="U132" s="313">
        <v>-0.12457399351638913</v>
      </c>
      <c r="V132" s="312">
        <v>7834</v>
      </c>
      <c r="W132" s="137">
        <v>0.14884480924152607</v>
      </c>
      <c r="X132" s="312">
        <v>392.72727272727201</v>
      </c>
      <c r="Y132" s="312">
        <v>7456</v>
      </c>
      <c r="Z132" s="137">
        <v>0.14326889819760963</v>
      </c>
      <c r="AA132" s="302">
        <v>400</v>
      </c>
      <c r="AB132" s="312">
        <v>8640</v>
      </c>
      <c r="AC132" s="137">
        <v>0.15953027197695674</v>
      </c>
      <c r="AD132" s="302">
        <v>461.81817599999999</v>
      </c>
      <c r="AE132" s="313">
        <v>0.10288486086290528</v>
      </c>
      <c r="AF132" s="312">
        <v>4957</v>
      </c>
      <c r="AG132" s="137">
        <v>0.10920667092595449</v>
      </c>
      <c r="AH132" s="312">
        <v>302.42424242424198</v>
      </c>
      <c r="AI132" s="312">
        <v>4776</v>
      </c>
      <c r="AJ132" s="137">
        <v>0.11879119512498446</v>
      </c>
      <c r="AK132" s="302">
        <v>327.87878787878702</v>
      </c>
      <c r="AL132" s="312">
        <v>6861</v>
      </c>
      <c r="AM132" s="137">
        <v>0.12960444293324266</v>
      </c>
      <c r="AN132" s="302">
        <v>536.36364700000001</v>
      </c>
      <c r="AO132" s="313">
        <v>0.38410328827920115</v>
      </c>
      <c r="AP132" s="312">
        <v>13458</v>
      </c>
      <c r="AQ132" s="137">
        <v>0.1590498138627903</v>
      </c>
      <c r="AR132" s="312">
        <v>589.09090909090901</v>
      </c>
      <c r="AS132" s="312">
        <v>12240</v>
      </c>
      <c r="AT132" s="137">
        <v>0.13754972692333625</v>
      </c>
      <c r="AU132" s="302">
        <v>458.18181818181802</v>
      </c>
      <c r="AV132" s="312">
        <v>14273</v>
      </c>
      <c r="AW132" s="137">
        <v>0.14664543306277611</v>
      </c>
      <c r="AX132" s="302">
        <v>645.45450000000005</v>
      </c>
      <c r="AY132" s="303">
        <v>6.0558775449546735E-2</v>
      </c>
      <c r="AZ132" s="311">
        <v>28335</v>
      </c>
      <c r="BA132" s="137">
        <v>0.11331416437052352</v>
      </c>
      <c r="BB132" s="312">
        <v>915.75757575757495</v>
      </c>
      <c r="BC132" s="312">
        <v>27451</v>
      </c>
      <c r="BD132" s="137">
        <v>0.10728998116142548</v>
      </c>
      <c r="BE132" s="302">
        <v>827.87878787878799</v>
      </c>
      <c r="BF132" s="312">
        <v>27615</v>
      </c>
      <c r="BG132" s="137">
        <v>9.4988631633983328E-2</v>
      </c>
      <c r="BH132" s="302">
        <v>863.03030000000001</v>
      </c>
      <c r="BI132" s="303">
        <v>-2.5410269984118581E-2</v>
      </c>
      <c r="BJ132" s="311">
        <v>25392</v>
      </c>
      <c r="BK132" s="137">
        <v>0.13298279058562287</v>
      </c>
      <c r="BL132" s="312">
        <v>759.39393939393904</v>
      </c>
      <c r="BM132" s="312">
        <v>24272</v>
      </c>
      <c r="BN132" s="137">
        <v>0.12702333540922009</v>
      </c>
      <c r="BO132" s="302">
        <v>787.87878787878799</v>
      </c>
      <c r="BP132" s="312">
        <v>24407</v>
      </c>
      <c r="BQ132" s="137">
        <v>0.11591525415679216</v>
      </c>
      <c r="BR132" s="302">
        <v>749.69695999999999</v>
      </c>
      <c r="BS132" s="303">
        <v>-3.879174543163201E-2</v>
      </c>
      <c r="BT132" s="311">
        <v>22897</v>
      </c>
      <c r="BU132" s="137">
        <v>0.15261410899008213</v>
      </c>
      <c r="BV132" s="312">
        <v>724.84848484848396</v>
      </c>
      <c r="BW132" s="312">
        <v>24554</v>
      </c>
      <c r="BX132" s="137">
        <v>0.15342030941491089</v>
      </c>
      <c r="BY132" s="302">
        <v>724.84848484848396</v>
      </c>
      <c r="BZ132" s="312">
        <v>23356</v>
      </c>
      <c r="CA132" s="137">
        <v>0.13961134058209249</v>
      </c>
      <c r="CB132" s="302">
        <v>846.06060000000002</v>
      </c>
      <c r="CC132" s="303">
        <v>2.0046294274359087E-2</v>
      </c>
      <c r="CD132" s="311">
        <v>174655</v>
      </c>
      <c r="CE132" s="137">
        <v>0.12540216936311308</v>
      </c>
      <c r="CF132" s="312">
        <v>2012.82</v>
      </c>
      <c r="CG132" s="312">
        <v>170888</v>
      </c>
      <c r="CH132" s="137">
        <v>0.11946091312575455</v>
      </c>
      <c r="CI132" s="302">
        <v>1993.56</v>
      </c>
      <c r="CJ132" s="312">
        <v>173136</v>
      </c>
      <c r="CK132" s="137">
        <v>0.10981125397911673</v>
      </c>
      <c r="CL132" s="302">
        <v>2115.36</v>
      </c>
      <c r="CM132" s="313">
        <v>-8.6971458017233976E-3</v>
      </c>
    </row>
    <row r="133" spans="1:91" ht="14.4" x14ac:dyDescent="0.3">
      <c r="A133" s="99" t="s">
        <v>59</v>
      </c>
      <c r="B133" s="311">
        <v>54198</v>
      </c>
      <c r="C133" s="137">
        <v>0.16140300720979889</v>
      </c>
      <c r="D133" s="312">
        <v>1071.5151515151499</v>
      </c>
      <c r="E133" s="312">
        <v>51237</v>
      </c>
      <c r="F133" s="137">
        <v>0.15133086810642218</v>
      </c>
      <c r="G133" s="302">
        <v>1161.8181818181799</v>
      </c>
      <c r="H133" s="312">
        <v>54978</v>
      </c>
      <c r="I133" s="137">
        <v>0.14556459299739469</v>
      </c>
      <c r="J133" s="302">
        <v>1016.96973</v>
      </c>
      <c r="K133" s="313">
        <v>1.4391674969556073E-2</v>
      </c>
      <c r="L133" s="312">
        <v>48659</v>
      </c>
      <c r="M133" s="137">
        <v>0.17175967271097117</v>
      </c>
      <c r="N133" s="312">
        <v>992.72727272727195</v>
      </c>
      <c r="O133" s="312">
        <v>53102</v>
      </c>
      <c r="P133" s="137">
        <v>0.17485075683489243</v>
      </c>
      <c r="Q133" s="302">
        <v>1107.87878787878</v>
      </c>
      <c r="R133" s="312">
        <v>55322</v>
      </c>
      <c r="S133" s="137">
        <v>0.16970823631907186</v>
      </c>
      <c r="T133" s="302">
        <v>1280</v>
      </c>
      <c r="U133" s="313">
        <v>0.13693253046712839</v>
      </c>
      <c r="V133" s="312">
        <v>9315</v>
      </c>
      <c r="W133" s="137">
        <v>0.17698358413132695</v>
      </c>
      <c r="X133" s="312">
        <v>526.06060606060601</v>
      </c>
      <c r="Y133" s="312">
        <v>10410</v>
      </c>
      <c r="Z133" s="137">
        <v>0.20003074439875485</v>
      </c>
      <c r="AA133" s="302">
        <v>455.75757575757501</v>
      </c>
      <c r="AB133" s="312">
        <v>9148</v>
      </c>
      <c r="AC133" s="137">
        <v>0.16891006111634263</v>
      </c>
      <c r="AD133" s="302">
        <v>443.63635299999999</v>
      </c>
      <c r="AE133" s="313">
        <v>-1.7928073000536768E-2</v>
      </c>
      <c r="AF133" s="312">
        <v>7860</v>
      </c>
      <c r="AG133" s="137">
        <v>0.17316208058866295</v>
      </c>
      <c r="AH133" s="312">
        <v>382.42424242424198</v>
      </c>
      <c r="AI133" s="312">
        <v>7319</v>
      </c>
      <c r="AJ133" s="137">
        <v>0.18204203457281432</v>
      </c>
      <c r="AK133" s="302">
        <v>412.12121212121201</v>
      </c>
      <c r="AL133" s="312">
        <v>7829</v>
      </c>
      <c r="AM133" s="137">
        <v>0.14788998451018173</v>
      </c>
      <c r="AN133" s="302">
        <v>431.51513699999998</v>
      </c>
      <c r="AO133" s="313">
        <v>-3.9440203562340964E-3</v>
      </c>
      <c r="AP133" s="312">
        <v>15270</v>
      </c>
      <c r="AQ133" s="137">
        <v>0.18046445665662117</v>
      </c>
      <c r="AR133" s="312">
        <v>596.969696969697</v>
      </c>
      <c r="AS133" s="312">
        <v>17106</v>
      </c>
      <c r="AT133" s="137">
        <v>0.19223248600903514</v>
      </c>
      <c r="AU133" s="302">
        <v>628.48484848484804</v>
      </c>
      <c r="AV133" s="312">
        <v>17512</v>
      </c>
      <c r="AW133" s="137">
        <v>0.17992396999897256</v>
      </c>
      <c r="AX133" s="302">
        <v>775.15150000000006</v>
      </c>
      <c r="AY133" s="303">
        <v>0.14682383759004583</v>
      </c>
      <c r="AZ133" s="311">
        <v>38125</v>
      </c>
      <c r="BA133" s="137">
        <v>0.15246523792575292</v>
      </c>
      <c r="BB133" s="312">
        <v>918.18181818181802</v>
      </c>
      <c r="BC133" s="312">
        <v>38927</v>
      </c>
      <c r="BD133" s="137">
        <v>0.1521429855623041</v>
      </c>
      <c r="BE133" s="302">
        <v>927.27272727272702</v>
      </c>
      <c r="BF133" s="312">
        <v>37835</v>
      </c>
      <c r="BG133" s="137">
        <v>0.13014285272032444</v>
      </c>
      <c r="BH133" s="302">
        <v>960</v>
      </c>
      <c r="BI133" s="303">
        <v>-7.60655737704918E-3</v>
      </c>
      <c r="BJ133" s="311">
        <v>31467</v>
      </c>
      <c r="BK133" s="137">
        <v>0.16479873469430509</v>
      </c>
      <c r="BL133" s="312">
        <v>855.75757575757495</v>
      </c>
      <c r="BM133" s="312">
        <v>31010</v>
      </c>
      <c r="BN133" s="137">
        <v>0.16228549897165107</v>
      </c>
      <c r="BO133" s="302">
        <v>793.33333333333303</v>
      </c>
      <c r="BP133" s="312">
        <v>31569</v>
      </c>
      <c r="BQ133" s="137">
        <v>0.14992947344924701</v>
      </c>
      <c r="BR133" s="302">
        <v>896.96969999999999</v>
      </c>
      <c r="BS133" s="303">
        <v>3.2414910858995136E-3</v>
      </c>
      <c r="BT133" s="311">
        <v>29481</v>
      </c>
      <c r="BU133" s="137">
        <v>0.19649808040951264</v>
      </c>
      <c r="BV133" s="312">
        <v>701.81818181818096</v>
      </c>
      <c r="BW133" s="312">
        <v>30279</v>
      </c>
      <c r="BX133" s="137">
        <v>0.18919172227637399</v>
      </c>
      <c r="BY133" s="302">
        <v>681.21212121212102</v>
      </c>
      <c r="BZ133" s="312">
        <v>31210</v>
      </c>
      <c r="CA133" s="137">
        <v>0.18655891161016899</v>
      </c>
      <c r="CB133" s="302">
        <v>816.96969999999999</v>
      </c>
      <c r="CC133" s="303">
        <v>5.8647942742783489E-2</v>
      </c>
      <c r="CD133" s="311">
        <v>234375</v>
      </c>
      <c r="CE133" s="137">
        <v>0.16828108811359324</v>
      </c>
      <c r="CF133" s="312">
        <v>2230.2600000000002</v>
      </c>
      <c r="CG133" s="312">
        <v>239390</v>
      </c>
      <c r="CH133" s="137">
        <v>0.16734790033925367</v>
      </c>
      <c r="CI133" s="302">
        <v>2301.4</v>
      </c>
      <c r="CJ133" s="312">
        <v>245403</v>
      </c>
      <c r="CK133" s="137">
        <v>0.15564649270075076</v>
      </c>
      <c r="CL133" s="302">
        <v>2458.36</v>
      </c>
      <c r="CM133" s="313">
        <v>4.7052799999999999E-2</v>
      </c>
    </row>
    <row r="134" spans="1:91" ht="14.4" x14ac:dyDescent="0.3">
      <c r="A134" s="99" t="s">
        <v>60</v>
      </c>
      <c r="B134" s="311">
        <v>74086</v>
      </c>
      <c r="C134" s="137">
        <v>0.22062997144073879</v>
      </c>
      <c r="D134" s="312">
        <v>1354.54545454545</v>
      </c>
      <c r="E134" s="312">
        <v>81220</v>
      </c>
      <c r="F134" s="137">
        <v>0.23988705637729785</v>
      </c>
      <c r="G134" s="302">
        <v>1302.42424242424</v>
      </c>
      <c r="H134" s="312">
        <v>77245</v>
      </c>
      <c r="I134" s="137">
        <v>0.20452066255745482</v>
      </c>
      <c r="J134" s="302">
        <v>1093.9394500000001</v>
      </c>
      <c r="K134" s="313">
        <v>4.263963501876198E-2</v>
      </c>
      <c r="L134" s="312">
        <v>54399</v>
      </c>
      <c r="M134" s="137">
        <v>0.19202109446976143</v>
      </c>
      <c r="N134" s="312">
        <v>930.90909090909099</v>
      </c>
      <c r="O134" s="312">
        <v>56417</v>
      </c>
      <c r="P134" s="137">
        <v>0.18576616979311752</v>
      </c>
      <c r="Q134" s="302">
        <v>1113.3333333333301</v>
      </c>
      <c r="R134" s="312">
        <v>69703</v>
      </c>
      <c r="S134" s="137">
        <v>0.2138240337686321</v>
      </c>
      <c r="T134" s="302">
        <v>1367.27271</v>
      </c>
      <c r="U134" s="313">
        <v>0.28132870089523704</v>
      </c>
      <c r="V134" s="312">
        <v>9138</v>
      </c>
      <c r="W134" s="137">
        <v>0.17362061103511173</v>
      </c>
      <c r="X134" s="312">
        <v>490.30303030303003</v>
      </c>
      <c r="Y134" s="312">
        <v>8289</v>
      </c>
      <c r="Z134" s="137">
        <v>0.15927520079935437</v>
      </c>
      <c r="AA134" s="302">
        <v>397.575757575757</v>
      </c>
      <c r="AB134" s="312">
        <v>8281</v>
      </c>
      <c r="AC134" s="137">
        <v>0.1529016414630994</v>
      </c>
      <c r="AD134" s="302">
        <v>434.54544099999998</v>
      </c>
      <c r="AE134" s="313">
        <v>-9.3784197855110524E-2</v>
      </c>
      <c r="AF134" s="312">
        <v>6179</v>
      </c>
      <c r="AG134" s="137">
        <v>0.13612830737370846</v>
      </c>
      <c r="AH134" s="312">
        <v>421.21212121212102</v>
      </c>
      <c r="AI134" s="312">
        <v>5779</v>
      </c>
      <c r="AJ134" s="137">
        <v>0.14373834100236288</v>
      </c>
      <c r="AK134" s="302">
        <v>381.21212121212102</v>
      </c>
      <c r="AL134" s="312">
        <v>5611</v>
      </c>
      <c r="AM134" s="137">
        <v>0.10599191507045978</v>
      </c>
      <c r="AN134" s="302">
        <v>363.63635299999999</v>
      </c>
      <c r="AO134" s="313">
        <v>-9.1924259588930246E-2</v>
      </c>
      <c r="AP134" s="312">
        <v>13902</v>
      </c>
      <c r="AQ134" s="137">
        <v>0.1642971104414111</v>
      </c>
      <c r="AR134" s="312">
        <v>477.575757575757</v>
      </c>
      <c r="AS134" s="312">
        <v>14352</v>
      </c>
      <c r="AT134" s="137">
        <v>0.16128379745128446</v>
      </c>
      <c r="AU134" s="302">
        <v>560</v>
      </c>
      <c r="AV134" s="312">
        <v>14509</v>
      </c>
      <c r="AW134" s="137">
        <v>0.14907017363608344</v>
      </c>
      <c r="AX134" s="302">
        <v>654.54549999999995</v>
      </c>
      <c r="AY134" s="303">
        <v>4.3662782333477194E-2</v>
      </c>
      <c r="AZ134" s="311">
        <v>39159</v>
      </c>
      <c r="BA134" s="137">
        <v>0.15660029513270973</v>
      </c>
      <c r="BB134" s="312">
        <v>893.93939393939399</v>
      </c>
      <c r="BC134" s="312">
        <v>42208</v>
      </c>
      <c r="BD134" s="137">
        <v>0.16496650485816353</v>
      </c>
      <c r="BE134" s="302">
        <v>967.87878787878799</v>
      </c>
      <c r="BF134" s="312">
        <v>43740</v>
      </c>
      <c r="BG134" s="137">
        <v>0.15045456265328375</v>
      </c>
      <c r="BH134" s="302">
        <v>926.66669999999999</v>
      </c>
      <c r="BI134" s="303">
        <v>0.116984601241094</v>
      </c>
      <c r="BJ134" s="311">
        <v>30978</v>
      </c>
      <c r="BK134" s="137">
        <v>0.16223774758827289</v>
      </c>
      <c r="BL134" s="312">
        <v>759.39393939393904</v>
      </c>
      <c r="BM134" s="312">
        <v>31530</v>
      </c>
      <c r="BN134" s="137">
        <v>0.16500682949294285</v>
      </c>
      <c r="BO134" s="302">
        <v>900.60606060606005</v>
      </c>
      <c r="BP134" s="312">
        <v>31528</v>
      </c>
      <c r="BQ134" s="137">
        <v>0.14973475367949127</v>
      </c>
      <c r="BR134" s="302">
        <v>762.42425500000002</v>
      </c>
      <c r="BS134" s="303">
        <v>1.7754535476789981E-2</v>
      </c>
      <c r="BT134" s="311">
        <v>28326</v>
      </c>
      <c r="BU134" s="137">
        <v>0.18879972272581849</v>
      </c>
      <c r="BV134" s="312">
        <v>635.75757575757495</v>
      </c>
      <c r="BW134" s="312">
        <v>25706</v>
      </c>
      <c r="BX134" s="137">
        <v>0.1606183299592612</v>
      </c>
      <c r="BY134" s="302">
        <v>623.030303030303</v>
      </c>
      <c r="BZ134" s="312">
        <v>27088</v>
      </c>
      <c r="CA134" s="137">
        <v>0.16191950649459333</v>
      </c>
      <c r="CB134" s="302">
        <v>915.15150000000006</v>
      </c>
      <c r="CC134" s="303">
        <v>-4.3705429640612865E-2</v>
      </c>
      <c r="CD134" s="311">
        <v>256167</v>
      </c>
      <c r="CE134" s="137">
        <v>0.18392772906152463</v>
      </c>
      <c r="CF134" s="312">
        <v>2262.6999999999998</v>
      </c>
      <c r="CG134" s="312">
        <v>265501</v>
      </c>
      <c r="CH134" s="137">
        <v>0.18560104803029445</v>
      </c>
      <c r="CI134" s="302">
        <v>2384.02</v>
      </c>
      <c r="CJ134" s="312">
        <v>277705</v>
      </c>
      <c r="CK134" s="137">
        <v>0.1761339888080504</v>
      </c>
      <c r="CL134" s="302">
        <v>2467.08</v>
      </c>
      <c r="CM134" s="313">
        <v>8.4077964765172722E-2</v>
      </c>
    </row>
    <row r="135" spans="1:91" ht="14.4" x14ac:dyDescent="0.3">
      <c r="A135" s="99" t="s">
        <v>61</v>
      </c>
      <c r="B135" s="311">
        <v>62291</v>
      </c>
      <c r="C135" s="137">
        <v>0.18550416476817563</v>
      </c>
      <c r="D135" s="312">
        <v>1160</v>
      </c>
      <c r="E135" s="312">
        <v>57476</v>
      </c>
      <c r="F135" s="137">
        <v>0.16975804546098955</v>
      </c>
      <c r="G135" s="302">
        <v>916.969696969697</v>
      </c>
      <c r="H135" s="312">
        <v>71528</v>
      </c>
      <c r="I135" s="137">
        <v>0.1893838300396094</v>
      </c>
      <c r="J135" s="302">
        <v>1175.75757</v>
      </c>
      <c r="K135" s="313">
        <v>0.1482878746528391</v>
      </c>
      <c r="L135" s="312">
        <v>43415</v>
      </c>
      <c r="M135" s="137">
        <v>0.15324906370346314</v>
      </c>
      <c r="N135" s="312">
        <v>983.030303030303</v>
      </c>
      <c r="O135" s="312">
        <v>48633</v>
      </c>
      <c r="P135" s="137">
        <v>0.1601355289283139</v>
      </c>
      <c r="Q135" s="302">
        <v>1030.30303030303</v>
      </c>
      <c r="R135" s="312">
        <v>56398</v>
      </c>
      <c r="S135" s="137">
        <v>0.17300902194286205</v>
      </c>
      <c r="T135" s="302">
        <v>1223.03027</v>
      </c>
      <c r="U135" s="313">
        <v>0.29904410917885521</v>
      </c>
      <c r="V135" s="312">
        <v>6365</v>
      </c>
      <c r="W135" s="137">
        <v>0.12093403252773978</v>
      </c>
      <c r="X135" s="312">
        <v>463.636363636363</v>
      </c>
      <c r="Y135" s="312">
        <v>6928</v>
      </c>
      <c r="Z135" s="137">
        <v>0.13312324660850852</v>
      </c>
      <c r="AA135" s="302">
        <v>407.87878787878702</v>
      </c>
      <c r="AB135" s="312">
        <v>6092</v>
      </c>
      <c r="AC135" s="137">
        <v>0.11248361306523384</v>
      </c>
      <c r="AD135" s="302">
        <v>427.878784</v>
      </c>
      <c r="AE135" s="313">
        <v>-4.2890809112333068E-2</v>
      </c>
      <c r="AF135" s="312">
        <v>4970</v>
      </c>
      <c r="AG135" s="137">
        <v>0.10949307131369655</v>
      </c>
      <c r="AH135" s="312">
        <v>325.45454545454498</v>
      </c>
      <c r="AI135" s="312">
        <v>5044</v>
      </c>
      <c r="AJ135" s="137">
        <v>0.12545703270737471</v>
      </c>
      <c r="AK135" s="302">
        <v>366.06060606060601</v>
      </c>
      <c r="AL135" s="312">
        <v>5521</v>
      </c>
      <c r="AM135" s="137">
        <v>0.10429181306433942</v>
      </c>
      <c r="AN135" s="302">
        <v>332.72726399999999</v>
      </c>
      <c r="AO135" s="313">
        <v>0.11086519114688129</v>
      </c>
      <c r="AP135" s="312">
        <v>10224</v>
      </c>
      <c r="AQ135" s="137">
        <v>0.12082964013472788</v>
      </c>
      <c r="AR135" s="312">
        <v>533.33333333333303</v>
      </c>
      <c r="AS135" s="312">
        <v>10969</v>
      </c>
      <c r="AT135" s="137">
        <v>0.12326658125997347</v>
      </c>
      <c r="AU135" s="302">
        <v>560</v>
      </c>
      <c r="AV135" s="312">
        <v>11304</v>
      </c>
      <c r="AW135" s="137">
        <v>0.11614096373163464</v>
      </c>
      <c r="AX135" s="302">
        <v>490.30304000000001</v>
      </c>
      <c r="AY135" s="303">
        <v>0.10563380281690141</v>
      </c>
      <c r="AZ135" s="311">
        <v>33897</v>
      </c>
      <c r="BA135" s="137">
        <v>0.13555709298279991</v>
      </c>
      <c r="BB135" s="312">
        <v>772.72727272727195</v>
      </c>
      <c r="BC135" s="312">
        <v>34303</v>
      </c>
      <c r="BD135" s="137">
        <v>0.13407046095881309</v>
      </c>
      <c r="BE135" s="302">
        <v>819.39393939393904</v>
      </c>
      <c r="BF135" s="312">
        <v>36758</v>
      </c>
      <c r="BG135" s="137">
        <v>0.12643824449038418</v>
      </c>
      <c r="BH135" s="302">
        <v>992.72730000000001</v>
      </c>
      <c r="BI135" s="303">
        <v>8.4402749505855981E-2</v>
      </c>
      <c r="BJ135" s="311">
        <v>25344</v>
      </c>
      <c r="BK135" s="137">
        <v>0.13273140534822092</v>
      </c>
      <c r="BL135" s="312">
        <v>647.27272727272702</v>
      </c>
      <c r="BM135" s="312">
        <v>25152</v>
      </c>
      <c r="BN135" s="137">
        <v>0.13162866398371389</v>
      </c>
      <c r="BO135" s="302">
        <v>888.48484848484804</v>
      </c>
      <c r="BP135" s="312">
        <v>27878</v>
      </c>
      <c r="BQ135" s="137">
        <v>0.13239994490855295</v>
      </c>
      <c r="BR135" s="302">
        <v>683.03030000000001</v>
      </c>
      <c r="BS135" s="303">
        <v>9.9984217171717168E-2</v>
      </c>
      <c r="BT135" s="311">
        <v>18247</v>
      </c>
      <c r="BU135" s="137">
        <v>0.12162072091287192</v>
      </c>
      <c r="BV135" s="312">
        <v>619.39393939393904</v>
      </c>
      <c r="BW135" s="312">
        <v>20054</v>
      </c>
      <c r="BX135" s="137">
        <v>0.12530304166354253</v>
      </c>
      <c r="BY135" s="302">
        <v>639.39393939393904</v>
      </c>
      <c r="BZ135" s="312">
        <v>22929</v>
      </c>
      <c r="CA135" s="137">
        <v>0.13705893253154644</v>
      </c>
      <c r="CB135" s="302">
        <v>712.72730000000001</v>
      </c>
      <c r="CC135" s="303">
        <v>0.25659012440401163</v>
      </c>
      <c r="CD135" s="311">
        <v>204753</v>
      </c>
      <c r="CE135" s="137">
        <v>0.14701251257396292</v>
      </c>
      <c r="CF135" s="312">
        <v>2076.9499999999998</v>
      </c>
      <c r="CG135" s="312">
        <v>208559</v>
      </c>
      <c r="CH135" s="137">
        <v>0.14579519088873555</v>
      </c>
      <c r="CI135" s="302">
        <v>2093.0300000000002</v>
      </c>
      <c r="CJ135" s="312">
        <v>238408</v>
      </c>
      <c r="CK135" s="137">
        <v>0.15120992421364282</v>
      </c>
      <c r="CL135" s="302">
        <v>2316.5700000000002</v>
      </c>
      <c r="CM135" s="313">
        <v>0.16436877603746955</v>
      </c>
    </row>
    <row r="136" spans="1:91" ht="14.4" x14ac:dyDescent="0.3">
      <c r="A136" s="99" t="s">
        <v>62</v>
      </c>
      <c r="B136" s="311">
        <v>19161</v>
      </c>
      <c r="C136" s="137">
        <v>5.7061939945144774E-2</v>
      </c>
      <c r="D136" s="312">
        <v>727.87878787878697</v>
      </c>
      <c r="E136" s="312">
        <v>20522</v>
      </c>
      <c r="F136" s="137">
        <v>6.0612683710599691E-2</v>
      </c>
      <c r="G136" s="302">
        <v>643.030303030303</v>
      </c>
      <c r="H136" s="312">
        <v>26713</v>
      </c>
      <c r="I136" s="137">
        <v>7.0727690580585034E-2</v>
      </c>
      <c r="J136" s="302">
        <v>781.81820000000005</v>
      </c>
      <c r="K136" s="313">
        <v>0.39413391785397422</v>
      </c>
      <c r="L136" s="312">
        <v>14090</v>
      </c>
      <c r="M136" s="137">
        <v>4.9735789648319609E-2</v>
      </c>
      <c r="N136" s="312">
        <v>486.06060606060601</v>
      </c>
      <c r="O136" s="312">
        <v>15360</v>
      </c>
      <c r="P136" s="137">
        <v>5.0576393073404918E-2</v>
      </c>
      <c r="Q136" s="302">
        <v>640.60606060606005</v>
      </c>
      <c r="R136" s="312">
        <v>22201</v>
      </c>
      <c r="S136" s="137">
        <v>6.8104778470042912E-2</v>
      </c>
      <c r="T136" s="302">
        <v>804.84849999999994</v>
      </c>
      <c r="U136" s="313">
        <v>0.57565649396735274</v>
      </c>
      <c r="V136" s="312">
        <v>2162</v>
      </c>
      <c r="W136" s="137">
        <v>4.1077671378628972E-2</v>
      </c>
      <c r="X136" s="312">
        <v>216.969696969697</v>
      </c>
      <c r="Y136" s="312">
        <v>2579</v>
      </c>
      <c r="Z136" s="137">
        <v>4.9556127742976824E-2</v>
      </c>
      <c r="AA136" s="302">
        <v>272.72727272727201</v>
      </c>
      <c r="AB136" s="312">
        <v>3135</v>
      </c>
      <c r="AC136" s="137">
        <v>5.7885116047194374E-2</v>
      </c>
      <c r="AD136" s="302">
        <v>294.54544099999998</v>
      </c>
      <c r="AE136" s="313">
        <v>0.45004625346901017</v>
      </c>
      <c r="AF136" s="312">
        <v>1908</v>
      </c>
      <c r="AG136" s="137">
        <v>4.2034764600912072E-2</v>
      </c>
      <c r="AH136" s="312">
        <v>227.272727272727</v>
      </c>
      <c r="AI136" s="312">
        <v>1300</v>
      </c>
      <c r="AJ136" s="137">
        <v>3.2334286780251215E-2</v>
      </c>
      <c r="AK136" s="302">
        <v>138.18181818181799</v>
      </c>
      <c r="AL136" s="312">
        <v>2514</v>
      </c>
      <c r="AM136" s="137">
        <v>4.7489516037628923E-2</v>
      </c>
      <c r="AN136" s="302">
        <v>236.363632</v>
      </c>
      <c r="AO136" s="313">
        <v>0.31761006289308175</v>
      </c>
      <c r="AP136" s="312">
        <v>2820</v>
      </c>
      <c r="AQ136" s="137">
        <v>3.3327424215564616E-2</v>
      </c>
      <c r="AR136" s="312">
        <v>242.42424242424201</v>
      </c>
      <c r="AS136" s="312">
        <v>3084</v>
      </c>
      <c r="AT136" s="137">
        <v>3.4657137077742567E-2</v>
      </c>
      <c r="AU136" s="302">
        <v>252.12121212121201</v>
      </c>
      <c r="AV136" s="312">
        <v>3469</v>
      </c>
      <c r="AW136" s="137">
        <v>3.5641631562724749E-2</v>
      </c>
      <c r="AX136" s="302">
        <v>314.54544099999998</v>
      </c>
      <c r="AY136" s="303">
        <v>0.2301418439716312</v>
      </c>
      <c r="AZ136" s="311">
        <v>11596</v>
      </c>
      <c r="BA136" s="137">
        <v>4.6373426858676223E-2</v>
      </c>
      <c r="BB136" s="312">
        <v>487.27272727272702</v>
      </c>
      <c r="BC136" s="312">
        <v>12617</v>
      </c>
      <c r="BD136" s="137">
        <v>4.9312509282492631E-2</v>
      </c>
      <c r="BE136" s="302">
        <v>496.969696969697</v>
      </c>
      <c r="BF136" s="312">
        <v>13656</v>
      </c>
      <c r="BG136" s="137">
        <v>4.6973194046484749E-2</v>
      </c>
      <c r="BH136" s="302">
        <v>616.96969999999999</v>
      </c>
      <c r="BI136" s="303">
        <v>0.17764746464298034</v>
      </c>
      <c r="BJ136" s="311">
        <v>9635</v>
      </c>
      <c r="BK136" s="137">
        <v>5.0460349215992288E-2</v>
      </c>
      <c r="BL136" s="312">
        <v>463.030303030303</v>
      </c>
      <c r="BM136" s="312">
        <v>10005</v>
      </c>
      <c r="BN136" s="137">
        <v>5.2359445895239241E-2</v>
      </c>
      <c r="BO136" s="302">
        <v>476.36363636363598</v>
      </c>
      <c r="BP136" s="312">
        <v>10222</v>
      </c>
      <c r="BQ136" s="137">
        <v>4.8546963083981209E-2</v>
      </c>
      <c r="BR136" s="302">
        <v>399.39395100000002</v>
      </c>
      <c r="BS136" s="303">
        <v>6.0923715620134926E-2</v>
      </c>
      <c r="BT136" s="311">
        <v>5110</v>
      </c>
      <c r="BU136" s="137">
        <v>3.4059400661192278E-2</v>
      </c>
      <c r="BV136" s="312">
        <v>276.969696969697</v>
      </c>
      <c r="BW136" s="312">
        <v>7167</v>
      </c>
      <c r="BX136" s="137">
        <v>4.4781435105346032E-2</v>
      </c>
      <c r="BY136" s="302">
        <v>393.93939393939399</v>
      </c>
      <c r="BZ136" s="312">
        <v>8573</v>
      </c>
      <c r="CA136" s="137">
        <v>5.1245419712719599E-2</v>
      </c>
      <c r="CB136" s="302">
        <v>460.60604899999998</v>
      </c>
      <c r="CC136" s="303">
        <v>0.67769080234833656</v>
      </c>
      <c r="CD136" s="311">
        <v>66482</v>
      </c>
      <c r="CE136" s="137">
        <v>4.7734030079863064E-2</v>
      </c>
      <c r="CF136" s="312">
        <v>1203.82</v>
      </c>
      <c r="CG136" s="312">
        <v>72634</v>
      </c>
      <c r="CH136" s="137">
        <v>5.0775501872431392E-2</v>
      </c>
      <c r="CI136" s="302">
        <v>1267.52</v>
      </c>
      <c r="CJ136" s="312">
        <v>90483</v>
      </c>
      <c r="CK136" s="137">
        <v>5.7388709995566604E-2</v>
      </c>
      <c r="CL136" s="302">
        <v>1499.12</v>
      </c>
      <c r="CM136" s="313">
        <v>0.36101501158208238</v>
      </c>
    </row>
    <row r="137" spans="1:91" ht="14.4" x14ac:dyDescent="0.3">
      <c r="A137" s="99" t="s">
        <v>63</v>
      </c>
      <c r="B137" s="311">
        <v>39625</v>
      </c>
      <c r="C137" s="137">
        <v>0.11800424666386733</v>
      </c>
      <c r="D137" s="312">
        <v>976.969696969697</v>
      </c>
      <c r="E137" s="312">
        <v>40259</v>
      </c>
      <c r="F137" s="137">
        <v>0.11890683332545721</v>
      </c>
      <c r="G137" s="302">
        <v>1032.12121212121</v>
      </c>
      <c r="H137" s="312">
        <v>48456</v>
      </c>
      <c r="I137" s="137">
        <v>0.12829637160831162</v>
      </c>
      <c r="J137" s="302">
        <v>1192.12122</v>
      </c>
      <c r="K137" s="313">
        <v>0.22286435331230284</v>
      </c>
      <c r="L137" s="312">
        <v>31796</v>
      </c>
      <c r="M137" s="137">
        <v>0.11223556903179349</v>
      </c>
      <c r="N137" s="312">
        <v>666.66666666666595</v>
      </c>
      <c r="O137" s="312">
        <v>35446</v>
      </c>
      <c r="P137" s="137">
        <v>0.11671424667186919</v>
      </c>
      <c r="Q137" s="302">
        <v>920</v>
      </c>
      <c r="R137" s="312">
        <v>35205</v>
      </c>
      <c r="S137" s="137">
        <v>0.10799642926164861</v>
      </c>
      <c r="T137" s="302">
        <v>958.78790000000004</v>
      </c>
      <c r="U137" s="313">
        <v>0.10721474399295509</v>
      </c>
      <c r="V137" s="312">
        <v>5131</v>
      </c>
      <c r="W137" s="137">
        <v>9.7488220094239242E-2</v>
      </c>
      <c r="X137" s="312">
        <v>377.575757575757</v>
      </c>
      <c r="Y137" s="312">
        <v>5028</v>
      </c>
      <c r="Z137" s="137">
        <v>9.6614273087121935E-2</v>
      </c>
      <c r="AA137" s="302">
        <v>360</v>
      </c>
      <c r="AB137" s="312">
        <v>6200</v>
      </c>
      <c r="AC137" s="137">
        <v>0.11447774146494581</v>
      </c>
      <c r="AD137" s="302">
        <v>385.45455900000002</v>
      </c>
      <c r="AE137" s="313">
        <v>0.20834145390762035</v>
      </c>
      <c r="AF137" s="312">
        <v>6275</v>
      </c>
      <c r="AG137" s="137">
        <v>0.13824326408318829</v>
      </c>
      <c r="AH137" s="312">
        <v>401.81818181818102</v>
      </c>
      <c r="AI137" s="312">
        <v>6403</v>
      </c>
      <c r="AJ137" s="137">
        <v>0.15925879865688347</v>
      </c>
      <c r="AK137" s="302">
        <v>343.636363636363</v>
      </c>
      <c r="AL137" s="312">
        <v>7680</v>
      </c>
      <c r="AM137" s="137">
        <v>0.14507537118893801</v>
      </c>
      <c r="AN137" s="302">
        <v>552.12120000000004</v>
      </c>
      <c r="AO137" s="313">
        <v>0.22390438247011951</v>
      </c>
      <c r="AP137" s="312">
        <v>7470</v>
      </c>
      <c r="AQ137" s="137">
        <v>8.8282219464633924E-2</v>
      </c>
      <c r="AR137" s="312">
        <v>500.60606060606</v>
      </c>
      <c r="AS137" s="312">
        <v>7290</v>
      </c>
      <c r="AT137" s="137">
        <v>8.1922999123457629E-2</v>
      </c>
      <c r="AU137" s="302">
        <v>415.15151515151501</v>
      </c>
      <c r="AV137" s="312">
        <v>8082</v>
      </c>
      <c r="AW137" s="137">
        <v>8.3037090311312026E-2</v>
      </c>
      <c r="AX137" s="302">
        <v>434.54544099999998</v>
      </c>
      <c r="AY137" s="303">
        <v>8.1927710843373497E-2</v>
      </c>
      <c r="AZ137" s="311">
        <v>24444</v>
      </c>
      <c r="BA137" s="137">
        <v>9.7753712153628977E-2</v>
      </c>
      <c r="BB137" s="312">
        <v>669.09090909090901</v>
      </c>
      <c r="BC137" s="312">
        <v>25859</v>
      </c>
      <c r="BD137" s="137">
        <v>0.10106777978409899</v>
      </c>
      <c r="BE137" s="302">
        <v>886.06060606060601</v>
      </c>
      <c r="BF137" s="312">
        <v>29880</v>
      </c>
      <c r="BG137" s="137">
        <v>0.10277966008413623</v>
      </c>
      <c r="BH137" s="302">
        <v>828.48486300000002</v>
      </c>
      <c r="BI137" s="303">
        <v>0.22238586156111928</v>
      </c>
      <c r="BJ137" s="311">
        <v>19807</v>
      </c>
      <c r="BK137" s="137">
        <v>0.10373307077541871</v>
      </c>
      <c r="BL137" s="312">
        <v>596.36363636363603</v>
      </c>
      <c r="BM137" s="312">
        <v>21657</v>
      </c>
      <c r="BN137" s="137">
        <v>0.11333818288387769</v>
      </c>
      <c r="BO137" s="302">
        <v>706.06060606060601</v>
      </c>
      <c r="BP137" s="312">
        <v>23890</v>
      </c>
      <c r="BQ137" s="137">
        <v>0.11345988535279898</v>
      </c>
      <c r="BR137" s="302">
        <v>909.69695999999999</v>
      </c>
      <c r="BS137" s="303">
        <v>0.20613924370172163</v>
      </c>
      <c r="BT137" s="311">
        <v>15548</v>
      </c>
      <c r="BU137" s="137">
        <v>0.10363122533859444</v>
      </c>
      <c r="BV137" s="312">
        <v>580.60606060606005</v>
      </c>
      <c r="BW137" s="312">
        <v>16825</v>
      </c>
      <c r="BX137" s="137">
        <v>0.10512733998150509</v>
      </c>
      <c r="BY137" s="302">
        <v>609.09090909090901</v>
      </c>
      <c r="BZ137" s="312">
        <v>19127</v>
      </c>
      <c r="CA137" s="137">
        <v>0.11433233906977579</v>
      </c>
      <c r="CB137" s="302">
        <v>607.27269999999999</v>
      </c>
      <c r="CC137" s="303">
        <v>0.23019037818368923</v>
      </c>
      <c r="CD137" s="311">
        <v>150096</v>
      </c>
      <c r="CE137" s="137">
        <v>0.107768824326391</v>
      </c>
      <c r="CF137" s="312">
        <v>1757.33</v>
      </c>
      <c r="CG137" s="312">
        <v>158767</v>
      </c>
      <c r="CH137" s="137">
        <v>0.11098761056502898</v>
      </c>
      <c r="CI137" s="302">
        <v>1996.29</v>
      </c>
      <c r="CJ137" s="312">
        <v>178520</v>
      </c>
      <c r="CK137" s="137">
        <v>0.11322604807984428</v>
      </c>
      <c r="CL137" s="302">
        <v>2204.59</v>
      </c>
      <c r="CM137" s="313">
        <v>0.18937213516682658</v>
      </c>
    </row>
    <row r="138" spans="1:91" ht="14.4" x14ac:dyDescent="0.3">
      <c r="A138" s="99" t="s">
        <v>64</v>
      </c>
      <c r="B138" s="311">
        <v>4909</v>
      </c>
      <c r="C138" s="137">
        <v>1.4619125473133746E-2</v>
      </c>
      <c r="D138" s="312">
        <v>300.60606060606</v>
      </c>
      <c r="E138" s="312">
        <v>5389</v>
      </c>
      <c r="F138" s="137">
        <v>1.5916662728604508E-2</v>
      </c>
      <c r="G138" s="302">
        <v>313.33333333333297</v>
      </c>
      <c r="H138" s="312">
        <v>6508</v>
      </c>
      <c r="I138" s="137">
        <v>1.7231153756539788E-2</v>
      </c>
      <c r="J138" s="302">
        <v>377.57574499999998</v>
      </c>
      <c r="K138" s="313">
        <v>0.32572825422693014</v>
      </c>
      <c r="L138" s="312">
        <v>4819</v>
      </c>
      <c r="M138" s="137">
        <v>1.7010416629897246E-2</v>
      </c>
      <c r="N138" s="312">
        <v>315.75757575757501</v>
      </c>
      <c r="O138" s="312">
        <v>4277</v>
      </c>
      <c r="P138" s="137">
        <v>1.4083022993160992E-2</v>
      </c>
      <c r="Q138" s="302">
        <v>358.78787878787801</v>
      </c>
      <c r="R138" s="312">
        <v>4577</v>
      </c>
      <c r="S138" s="137">
        <v>1.4040609479635442E-2</v>
      </c>
      <c r="T138" s="302">
        <v>310.30304000000001</v>
      </c>
      <c r="U138" s="313">
        <v>-5.0217887528532894E-2</v>
      </c>
      <c r="V138" s="312">
        <v>1149</v>
      </c>
      <c r="W138" s="137">
        <v>2.1830825353397174E-2</v>
      </c>
      <c r="X138" s="312">
        <v>175.15151515151501</v>
      </c>
      <c r="Y138" s="312">
        <v>1392</v>
      </c>
      <c r="Z138" s="137">
        <v>2.6747626916721109E-2</v>
      </c>
      <c r="AA138" s="302">
        <v>180</v>
      </c>
      <c r="AB138" s="312">
        <v>1382</v>
      </c>
      <c r="AC138" s="137">
        <v>2.5517457855573404E-2</v>
      </c>
      <c r="AD138" s="302">
        <v>168.484848</v>
      </c>
      <c r="AE138" s="313">
        <v>0.20278503046127067</v>
      </c>
      <c r="AF138" s="312">
        <v>1477</v>
      </c>
      <c r="AG138" s="137">
        <v>3.2539490207309819E-2</v>
      </c>
      <c r="AH138" s="312">
        <v>199.39393939393901</v>
      </c>
      <c r="AI138" s="312">
        <v>1073</v>
      </c>
      <c r="AJ138" s="137">
        <v>2.6688222857853501E-2</v>
      </c>
      <c r="AK138" s="302">
        <v>166.06060606060601</v>
      </c>
      <c r="AL138" s="312">
        <v>1350</v>
      </c>
      <c r="AM138" s="137">
        <v>2.5501530091805509E-2</v>
      </c>
      <c r="AN138" s="302">
        <v>163.636368</v>
      </c>
      <c r="AO138" s="313">
        <v>-8.5985104942450916E-2</v>
      </c>
      <c r="AP138" s="312">
        <v>872</v>
      </c>
      <c r="AQ138" s="137">
        <v>1.0305501388642675E-2</v>
      </c>
      <c r="AR138" s="312">
        <v>110.30303030303</v>
      </c>
      <c r="AS138" s="312">
        <v>1277</v>
      </c>
      <c r="AT138" s="137">
        <v>1.4350572000089901E-2</v>
      </c>
      <c r="AU138" s="302">
        <v>170.30303030303</v>
      </c>
      <c r="AV138" s="312">
        <v>1507</v>
      </c>
      <c r="AW138" s="137">
        <v>1.5483406965991986E-2</v>
      </c>
      <c r="AX138" s="302">
        <v>176.363632</v>
      </c>
      <c r="AY138" s="303">
        <v>0.72821100917431192</v>
      </c>
      <c r="AZ138" s="311">
        <v>4060</v>
      </c>
      <c r="BA138" s="137">
        <v>1.6236298124027722E-2</v>
      </c>
      <c r="BB138" s="312">
        <v>270.30303030303003</v>
      </c>
      <c r="BC138" s="312">
        <v>4609</v>
      </c>
      <c r="BD138" s="137">
        <v>1.8013898334232271E-2</v>
      </c>
      <c r="BE138" s="302">
        <v>331.51515151515099</v>
      </c>
      <c r="BF138" s="312">
        <v>4915</v>
      </c>
      <c r="BG138" s="137">
        <v>1.690635974944878E-2</v>
      </c>
      <c r="BH138" s="302">
        <v>383.63635299999999</v>
      </c>
      <c r="BI138" s="303">
        <v>0.2105911330049261</v>
      </c>
      <c r="BJ138" s="311">
        <v>3493</v>
      </c>
      <c r="BK138" s="137">
        <v>1.829351321343654E-2</v>
      </c>
      <c r="BL138" s="312">
        <v>241.81818181818099</v>
      </c>
      <c r="BM138" s="312">
        <v>3655</v>
      </c>
      <c r="BN138" s="137">
        <v>1.9127813567925981E-2</v>
      </c>
      <c r="BO138" s="302">
        <v>249.09090909090901</v>
      </c>
      <c r="BP138" s="312">
        <v>5237</v>
      </c>
      <c r="BQ138" s="137">
        <v>2.4871888639288752E-2</v>
      </c>
      <c r="BR138" s="302">
        <v>353.93939999999998</v>
      </c>
      <c r="BS138" s="303">
        <v>0.49928428285141713</v>
      </c>
      <c r="BT138" s="311">
        <v>3244</v>
      </c>
      <c r="BU138" s="137">
        <v>2.1622053961821479E-2</v>
      </c>
      <c r="BV138" s="312">
        <v>261.81818181818102</v>
      </c>
      <c r="BW138" s="312">
        <v>2886</v>
      </c>
      <c r="BX138" s="137">
        <v>1.8032541051210917E-2</v>
      </c>
      <c r="BY138" s="302">
        <v>275.15151515151501</v>
      </c>
      <c r="BZ138" s="312">
        <v>3539</v>
      </c>
      <c r="CA138" s="137">
        <v>2.1154501383799682E-2</v>
      </c>
      <c r="CB138" s="302">
        <v>350.90910000000002</v>
      </c>
      <c r="CC138" s="303">
        <v>9.0937114673242905E-2</v>
      </c>
      <c r="CD138" s="311">
        <v>24023</v>
      </c>
      <c r="CE138" s="137">
        <v>1.7248497406945496E-2</v>
      </c>
      <c r="CF138" s="312">
        <v>686.04</v>
      </c>
      <c r="CG138" s="312">
        <v>24558</v>
      </c>
      <c r="CH138" s="137">
        <v>1.7167507985009364E-2</v>
      </c>
      <c r="CI138" s="302">
        <v>749.78</v>
      </c>
      <c r="CJ138" s="312">
        <v>29015</v>
      </c>
      <c r="CK138" s="137">
        <v>1.840272117990523E-2</v>
      </c>
      <c r="CL138" s="302">
        <v>847.22</v>
      </c>
      <c r="CM138" s="313">
        <v>0.20780085751155142</v>
      </c>
    </row>
    <row r="139" spans="1:91" ht="14.4" x14ac:dyDescent="0.3">
      <c r="A139" s="99" t="s">
        <v>65</v>
      </c>
      <c r="B139" s="311">
        <v>5893</v>
      </c>
      <c r="C139" s="137">
        <v>1.7549502223095776E-2</v>
      </c>
      <c r="D139" s="312">
        <v>372.72727272727201</v>
      </c>
      <c r="E139" s="312">
        <v>6794</v>
      </c>
      <c r="F139" s="137">
        <v>2.0066395727990169E-2</v>
      </c>
      <c r="G139" s="302">
        <v>372.72727272727201</v>
      </c>
      <c r="H139" s="312">
        <v>8661</v>
      </c>
      <c r="I139" s="137">
        <v>2.2931626104085914E-2</v>
      </c>
      <c r="J139" s="302">
        <v>485.45455900000002</v>
      </c>
      <c r="K139" s="313">
        <v>0.4697098252163584</v>
      </c>
      <c r="L139" s="312">
        <v>5405</v>
      </c>
      <c r="M139" s="137">
        <v>1.9078917178791163E-2</v>
      </c>
      <c r="N139" s="312">
        <v>324.24242424242402</v>
      </c>
      <c r="O139" s="312">
        <v>6877</v>
      </c>
      <c r="P139" s="137">
        <v>2.2644131195690469E-2</v>
      </c>
      <c r="Q139" s="302">
        <v>409.09090909090901</v>
      </c>
      <c r="R139" s="312">
        <v>8298</v>
      </c>
      <c r="S139" s="137">
        <v>2.5455315154471244E-2</v>
      </c>
      <c r="T139" s="302">
        <v>554.54549999999995</v>
      </c>
      <c r="U139" s="313">
        <v>0.53524514338575391</v>
      </c>
      <c r="V139" s="312">
        <v>2279</v>
      </c>
      <c r="W139" s="137">
        <v>4.3300653594771241E-2</v>
      </c>
      <c r="X139" s="312">
        <v>340</v>
      </c>
      <c r="Y139" s="312">
        <v>1670</v>
      </c>
      <c r="Z139" s="137">
        <v>3.2089466200376622E-2</v>
      </c>
      <c r="AA139" s="302">
        <v>174.54545454545399</v>
      </c>
      <c r="AB139" s="312">
        <v>1848</v>
      </c>
      <c r="AC139" s="137">
        <v>3.4121752617293527E-2</v>
      </c>
      <c r="AD139" s="302">
        <v>233.33332799999999</v>
      </c>
      <c r="AE139" s="313">
        <v>-0.18911803422553752</v>
      </c>
      <c r="AF139" s="312">
        <v>1417</v>
      </c>
      <c r="AG139" s="137">
        <v>3.1217642263884911E-2</v>
      </c>
      <c r="AH139" s="312">
        <v>174.54545454545399</v>
      </c>
      <c r="AI139" s="312">
        <v>1560</v>
      </c>
      <c r="AJ139" s="137">
        <v>3.8801144136301452E-2</v>
      </c>
      <c r="AK139" s="302">
        <v>181.81818181818099</v>
      </c>
      <c r="AL139" s="312">
        <v>2716</v>
      </c>
      <c r="AM139" s="137">
        <v>5.1305300540254638E-2</v>
      </c>
      <c r="AN139" s="302">
        <v>296.96969999999999</v>
      </c>
      <c r="AO139" s="313">
        <v>0.91672547635850388</v>
      </c>
      <c r="AP139" s="312">
        <v>1582</v>
      </c>
      <c r="AQ139" s="137">
        <v>1.8696448620221E-2</v>
      </c>
      <c r="AR139" s="312">
        <v>160</v>
      </c>
      <c r="AS139" s="312">
        <v>1889</v>
      </c>
      <c r="AT139" s="137">
        <v>2.1228058346256715E-2</v>
      </c>
      <c r="AU139" s="302">
        <v>201.81818181818099</v>
      </c>
      <c r="AV139" s="312">
        <v>2801</v>
      </c>
      <c r="AW139" s="137">
        <v>2.8778382821329499E-2</v>
      </c>
      <c r="AX139" s="302">
        <v>278.78787199999999</v>
      </c>
      <c r="AY139" s="303">
        <v>0.77054361567635898</v>
      </c>
      <c r="AZ139" s="311">
        <v>5554</v>
      </c>
      <c r="BA139" s="137">
        <v>2.2210935906613292E-2</v>
      </c>
      <c r="BB139" s="312">
        <v>391.51515151515099</v>
      </c>
      <c r="BC139" s="312">
        <v>5842</v>
      </c>
      <c r="BD139" s="137">
        <v>2.2832977667299831E-2</v>
      </c>
      <c r="BE139" s="302">
        <v>358.78787878787801</v>
      </c>
      <c r="BF139" s="312">
        <v>7557</v>
      </c>
      <c r="BG139" s="137">
        <v>2.599417306746377E-2</v>
      </c>
      <c r="BH139" s="302">
        <v>423.63635299999999</v>
      </c>
      <c r="BI139" s="303">
        <v>0.36064097947425278</v>
      </c>
      <c r="BJ139" s="311">
        <v>4657</v>
      </c>
      <c r="BK139" s="137">
        <v>2.438960522043343E-2</v>
      </c>
      <c r="BL139" s="312">
        <v>364.84848484848402</v>
      </c>
      <c r="BM139" s="312">
        <v>6093</v>
      </c>
      <c r="BN139" s="137">
        <v>3.1886667050444045E-2</v>
      </c>
      <c r="BO139" s="302">
        <v>380.60606060606</v>
      </c>
      <c r="BP139" s="312">
        <v>6586</v>
      </c>
      <c r="BQ139" s="137">
        <v>3.1278643990520473E-2</v>
      </c>
      <c r="BR139" s="302">
        <v>454.54544099999998</v>
      </c>
      <c r="BS139" s="303">
        <v>0.41421515997423236</v>
      </c>
      <c r="BT139" s="311">
        <v>4244</v>
      </c>
      <c r="BU139" s="137">
        <v>2.8287298709608617E-2</v>
      </c>
      <c r="BV139" s="312">
        <v>373.33333333333297</v>
      </c>
      <c r="BW139" s="312">
        <v>5040</v>
      </c>
      <c r="BX139" s="137">
        <v>3.1491339881532576E-2</v>
      </c>
      <c r="BY139" s="302">
        <v>323.030303030303</v>
      </c>
      <c r="BZ139" s="312">
        <v>4974</v>
      </c>
      <c r="CA139" s="137">
        <v>2.9732266143831482E-2</v>
      </c>
      <c r="CB139" s="302">
        <v>357.57574499999998</v>
      </c>
      <c r="CC139" s="303">
        <v>0.17200754005655042</v>
      </c>
      <c r="CD139" s="311">
        <v>31031</v>
      </c>
      <c r="CE139" s="137">
        <v>2.2280236566412422E-2</v>
      </c>
      <c r="CF139" s="312">
        <v>916.15</v>
      </c>
      <c r="CG139" s="312">
        <v>35765</v>
      </c>
      <c r="CH139" s="137">
        <v>2.5001869984683601E-2</v>
      </c>
      <c r="CI139" s="302">
        <v>886.56</v>
      </c>
      <c r="CJ139" s="312">
        <v>43441</v>
      </c>
      <c r="CK139" s="137">
        <v>2.7552390514432642E-2</v>
      </c>
      <c r="CL139" s="302">
        <v>1128.6300000000001</v>
      </c>
      <c r="CM139" s="313">
        <v>0.39992265798717413</v>
      </c>
    </row>
    <row r="140" spans="1:91" ht="14.4" x14ac:dyDescent="0.3">
      <c r="A140" s="99" t="s">
        <v>66</v>
      </c>
      <c r="B140" s="311">
        <v>12469</v>
      </c>
      <c r="C140" s="137">
        <v>3.7132995625281051E-2</v>
      </c>
      <c r="D140" s="312">
        <v>533.33333333333303</v>
      </c>
      <c r="E140" s="312">
        <v>13961</v>
      </c>
      <c r="F140" s="137">
        <v>4.123446434478522E-2</v>
      </c>
      <c r="G140" s="302">
        <v>543.030303030303</v>
      </c>
      <c r="H140" s="312">
        <v>17458</v>
      </c>
      <c r="I140" s="137">
        <v>4.6223337781449242E-2</v>
      </c>
      <c r="J140" s="302">
        <v>621.21209999999996</v>
      </c>
      <c r="K140" s="313">
        <v>0.40011227845055736</v>
      </c>
      <c r="L140" s="312">
        <v>13912</v>
      </c>
      <c r="M140" s="137">
        <v>4.9107473781932039E-2</v>
      </c>
      <c r="N140" s="312">
        <v>518.18181818181802</v>
      </c>
      <c r="O140" s="312">
        <v>15585</v>
      </c>
      <c r="P140" s="137">
        <v>5.1317258206316121E-2</v>
      </c>
      <c r="Q140" s="302">
        <v>592.72727272727195</v>
      </c>
      <c r="R140" s="312">
        <v>15300</v>
      </c>
      <c r="S140" s="137">
        <v>4.6934962866161729E-2</v>
      </c>
      <c r="T140" s="302">
        <v>618.78790000000004</v>
      </c>
      <c r="U140" s="313">
        <v>9.976998274870616E-2</v>
      </c>
      <c r="V140" s="312">
        <v>3543</v>
      </c>
      <c r="W140" s="137">
        <v>6.7316461468308247E-2</v>
      </c>
      <c r="X140" s="312">
        <v>335.15151515151501</v>
      </c>
      <c r="Y140" s="312">
        <v>3289</v>
      </c>
      <c r="Z140" s="137">
        <v>6.319895469044233E-2</v>
      </c>
      <c r="AA140" s="302">
        <v>233.93939393939399</v>
      </c>
      <c r="AB140" s="312">
        <v>3616</v>
      </c>
      <c r="AC140" s="137">
        <v>6.6766373086652259E-2</v>
      </c>
      <c r="AD140" s="302">
        <v>276.96969999999999</v>
      </c>
      <c r="AE140" s="313">
        <v>2.0604007902907142E-2</v>
      </c>
      <c r="AF140" s="312">
        <v>3901</v>
      </c>
      <c r="AG140" s="137">
        <v>8.5942147121676096E-2</v>
      </c>
      <c r="AH140" s="312">
        <v>341.21212121212102</v>
      </c>
      <c r="AI140" s="312">
        <v>3024</v>
      </c>
      <c r="AJ140" s="137">
        <v>7.5214525556522818E-2</v>
      </c>
      <c r="AK140" s="302">
        <v>257.575757575757</v>
      </c>
      <c r="AL140" s="312">
        <v>4858</v>
      </c>
      <c r="AM140" s="137">
        <v>9.1767728285919378E-2</v>
      </c>
      <c r="AN140" s="302">
        <v>418.78787199999999</v>
      </c>
      <c r="AO140" s="313">
        <v>0.24532171238144065</v>
      </c>
      <c r="AP140" s="312">
        <v>4543</v>
      </c>
      <c r="AQ140" s="137">
        <v>5.3690244046563848E-2</v>
      </c>
      <c r="AR140" s="312">
        <v>327.27272727272702</v>
      </c>
      <c r="AS140" s="312">
        <v>5274</v>
      </c>
      <c r="AT140" s="137">
        <v>5.9267749983143415E-2</v>
      </c>
      <c r="AU140" s="302">
        <v>379.39393939393898</v>
      </c>
      <c r="AV140" s="312">
        <v>5043</v>
      </c>
      <c r="AW140" s="137">
        <v>5.1813418267748892E-2</v>
      </c>
      <c r="AX140" s="302">
        <v>327.27273600000001</v>
      </c>
      <c r="AY140" s="303">
        <v>0.1100594320933304</v>
      </c>
      <c r="AZ140" s="311">
        <v>15282</v>
      </c>
      <c r="BA140" s="137">
        <v>6.1114065992953603E-2</v>
      </c>
      <c r="BB140" s="312">
        <v>743.030303030303</v>
      </c>
      <c r="BC140" s="312">
        <v>16791</v>
      </c>
      <c r="BD140" s="137">
        <v>6.5626245808221753E-2</v>
      </c>
      <c r="BE140" s="302">
        <v>653.33333333333303</v>
      </c>
      <c r="BF140" s="312">
        <v>19752</v>
      </c>
      <c r="BG140" s="137">
        <v>6.7941895782525394E-2</v>
      </c>
      <c r="BH140" s="302">
        <v>629.09090000000003</v>
      </c>
      <c r="BI140" s="303">
        <v>0.29250098154691795</v>
      </c>
      <c r="BJ140" s="311">
        <v>9471</v>
      </c>
      <c r="BK140" s="137">
        <v>4.9601449654869019E-2</v>
      </c>
      <c r="BL140" s="312">
        <v>412.12121212121201</v>
      </c>
      <c r="BM140" s="312">
        <v>10063</v>
      </c>
      <c r="BN140" s="137">
        <v>5.266297891492179E-2</v>
      </c>
      <c r="BO140" s="302">
        <v>579.39393939393904</v>
      </c>
      <c r="BP140" s="312">
        <v>13466</v>
      </c>
      <c r="BQ140" s="137">
        <v>6.3953571208069951E-2</v>
      </c>
      <c r="BR140" s="302">
        <v>575.15150000000006</v>
      </c>
      <c r="BS140" s="303">
        <v>0.42181395839932423</v>
      </c>
      <c r="BT140" s="311">
        <v>8068</v>
      </c>
      <c r="BU140" s="137">
        <v>5.3775194625146634E-2</v>
      </c>
      <c r="BV140" s="312">
        <v>464.84848484848402</v>
      </c>
      <c r="BW140" s="312">
        <v>9269</v>
      </c>
      <c r="BX140" s="137">
        <v>5.7915323286096325E-2</v>
      </c>
      <c r="BY140" s="302">
        <v>460.60606060606</v>
      </c>
      <c r="BZ140" s="312">
        <v>10944</v>
      </c>
      <c r="CA140" s="137">
        <v>6.5418158560131029E-2</v>
      </c>
      <c r="CB140" s="302">
        <v>483.03030000000001</v>
      </c>
      <c r="CC140" s="303">
        <v>0.35647000495785819</v>
      </c>
      <c r="CD140" s="311">
        <v>71189</v>
      </c>
      <c r="CE140" s="137">
        <v>5.1113652828665979E-2</v>
      </c>
      <c r="CF140" s="312">
        <v>1350.9</v>
      </c>
      <c r="CG140" s="312">
        <v>77256</v>
      </c>
      <c r="CH140" s="137">
        <v>5.4006555781817879E-2</v>
      </c>
      <c r="CI140" s="302">
        <v>1372.05</v>
      </c>
      <c r="CJ140" s="312">
        <v>90437</v>
      </c>
      <c r="CK140" s="137">
        <v>5.7359534563056674E-2</v>
      </c>
      <c r="CL140" s="302">
        <v>1443.93</v>
      </c>
      <c r="CM140" s="313">
        <v>0.27037885066513084</v>
      </c>
    </row>
    <row r="141" spans="1:91" ht="14.4" x14ac:dyDescent="0.3">
      <c r="A141" s="99" t="s">
        <v>67</v>
      </c>
      <c r="B141" s="311">
        <v>10066</v>
      </c>
      <c r="C141" s="137">
        <v>2.9976801184062801E-2</v>
      </c>
      <c r="D141" s="312">
        <v>484.84848484848402</v>
      </c>
      <c r="E141" s="312">
        <v>11234</v>
      </c>
      <c r="F141" s="137">
        <v>3.3180142715372618E-2</v>
      </c>
      <c r="G141" s="302">
        <v>610.30303030303003</v>
      </c>
      <c r="H141" s="312">
        <v>11636</v>
      </c>
      <c r="I141" s="137">
        <v>3.0808498019529347E-2</v>
      </c>
      <c r="J141" s="302">
        <v>464.84848</v>
      </c>
      <c r="K141" s="313">
        <v>0.1559705940790781</v>
      </c>
      <c r="L141" s="312">
        <v>11638</v>
      </c>
      <c r="M141" s="137">
        <v>4.108056209560991E-2</v>
      </c>
      <c r="N141" s="312">
        <v>552.12121212121201</v>
      </c>
      <c r="O141" s="312">
        <v>15022</v>
      </c>
      <c r="P141" s="137">
        <v>4.9463449007076082E-2</v>
      </c>
      <c r="Q141" s="302">
        <v>668.48484848484804</v>
      </c>
      <c r="R141" s="312">
        <v>12106</v>
      </c>
      <c r="S141" s="137">
        <v>3.7136905912271499E-2</v>
      </c>
      <c r="T141" s="302">
        <v>663.63635299999999</v>
      </c>
      <c r="U141" s="313">
        <v>4.0213095033510914E-2</v>
      </c>
      <c r="V141" s="312">
        <v>1871</v>
      </c>
      <c r="W141" s="137">
        <v>3.5548715610275117E-2</v>
      </c>
      <c r="X141" s="312">
        <v>324.84848484848402</v>
      </c>
      <c r="Y141" s="312">
        <v>1771</v>
      </c>
      <c r="Z141" s="137">
        <v>3.4030206371776645E-2</v>
      </c>
      <c r="AA141" s="302">
        <v>238.18181818181799</v>
      </c>
      <c r="AB141" s="312">
        <v>1713</v>
      </c>
      <c r="AC141" s="137">
        <v>3.1629092117653579E-2</v>
      </c>
      <c r="AD141" s="302">
        <v>221.81817599999999</v>
      </c>
      <c r="AE141" s="313">
        <v>-8.4446819882415827E-2</v>
      </c>
      <c r="AF141" s="312">
        <v>2736</v>
      </c>
      <c r="AG141" s="137">
        <v>6.0276266220175803E-2</v>
      </c>
      <c r="AH141" s="312">
        <v>329.09090909090901</v>
      </c>
      <c r="AI141" s="312">
        <v>1885</v>
      </c>
      <c r="AJ141" s="137">
        <v>4.6884715831364256E-2</v>
      </c>
      <c r="AK141" s="302">
        <v>203.636363636363</v>
      </c>
      <c r="AL141" s="312">
        <v>3655</v>
      </c>
      <c r="AM141" s="137">
        <v>6.904303147077713E-2</v>
      </c>
      <c r="AN141" s="302">
        <v>400.60604899999998</v>
      </c>
      <c r="AO141" s="313">
        <v>0.33589181286549707</v>
      </c>
      <c r="AP141" s="312">
        <v>5026</v>
      </c>
      <c r="AQ141" s="137">
        <v>5.9398451811144594E-2</v>
      </c>
      <c r="AR141" s="312">
        <v>366.06060606060601</v>
      </c>
      <c r="AS141" s="312">
        <v>5266</v>
      </c>
      <c r="AT141" s="137">
        <v>5.9177848200840578E-2</v>
      </c>
      <c r="AU141" s="302">
        <v>313.93939393939303</v>
      </c>
      <c r="AV141" s="312">
        <v>6003</v>
      </c>
      <c r="AW141" s="137">
        <v>6.1676769752388783E-2</v>
      </c>
      <c r="AX141" s="302">
        <v>472.72726399999999</v>
      </c>
      <c r="AY141" s="303">
        <v>0.19438917628332669</v>
      </c>
      <c r="AZ141" s="311">
        <v>22382</v>
      </c>
      <c r="BA141" s="137">
        <v>8.9507592268962682E-2</v>
      </c>
      <c r="BB141" s="312">
        <v>815.15151515151501</v>
      </c>
      <c r="BC141" s="312">
        <v>22237</v>
      </c>
      <c r="BD141" s="137">
        <v>8.6911489967091124E-2</v>
      </c>
      <c r="BE141" s="302">
        <v>809.09090909090901</v>
      </c>
      <c r="BF141" s="312">
        <v>31559</v>
      </c>
      <c r="BG141" s="137">
        <v>0.10855499640546369</v>
      </c>
      <c r="BH141" s="302">
        <v>1011.51514</v>
      </c>
      <c r="BI141" s="303">
        <v>0.41001697792869268</v>
      </c>
      <c r="BJ141" s="311">
        <v>8792</v>
      </c>
      <c r="BK141" s="137">
        <v>4.6045395984120829E-2</v>
      </c>
      <c r="BL141" s="312">
        <v>472.12121212121201</v>
      </c>
      <c r="BM141" s="312">
        <v>8669</v>
      </c>
      <c r="BN141" s="137">
        <v>4.5367719786689555E-2</v>
      </c>
      <c r="BO141" s="302">
        <v>450.90909090909099</v>
      </c>
      <c r="BP141" s="312">
        <v>10605</v>
      </c>
      <c r="BQ141" s="137">
        <v>5.0365930689260492E-2</v>
      </c>
      <c r="BR141" s="302">
        <v>467.878784</v>
      </c>
      <c r="BS141" s="303">
        <v>0.20621019108280256</v>
      </c>
      <c r="BT141" s="311">
        <v>5280</v>
      </c>
      <c r="BU141" s="137">
        <v>3.519249226831609E-2</v>
      </c>
      <c r="BV141" s="312">
        <v>333.93939393939303</v>
      </c>
      <c r="BW141" s="312">
        <v>7424</v>
      </c>
      <c r="BX141" s="137">
        <v>4.6387243508035289E-2</v>
      </c>
      <c r="BY141" s="302">
        <v>441.21212121212102</v>
      </c>
      <c r="BZ141" s="312">
        <v>6279</v>
      </c>
      <c r="CA141" s="137">
        <v>3.7532951169505002E-2</v>
      </c>
      <c r="CB141" s="302">
        <v>484.24243200000001</v>
      </c>
      <c r="CC141" s="303">
        <v>0.18920454545454546</v>
      </c>
      <c r="CD141" s="311">
        <v>67791</v>
      </c>
      <c r="CE141" s="137">
        <v>4.8673891175716688E-2</v>
      </c>
      <c r="CF141" s="312">
        <v>1372.6</v>
      </c>
      <c r="CG141" s="312">
        <v>73508</v>
      </c>
      <c r="CH141" s="137">
        <v>5.138648004569054E-2</v>
      </c>
      <c r="CI141" s="302">
        <v>1437.22</v>
      </c>
      <c r="CJ141" s="312">
        <v>83556</v>
      </c>
      <c r="CK141" s="137">
        <v>5.2995270408690724E-2</v>
      </c>
      <c r="CL141" s="302">
        <v>1600.29</v>
      </c>
      <c r="CM141" s="313">
        <v>0.23255299376023367</v>
      </c>
    </row>
    <row r="142" spans="1:91" ht="14.4" x14ac:dyDescent="0.3">
      <c r="A142" s="99" t="s">
        <v>68</v>
      </c>
      <c r="B142" s="311">
        <v>5883</v>
      </c>
      <c r="C142" s="137">
        <v>1.7519721971571773E-2</v>
      </c>
      <c r="D142" s="312">
        <v>341.21212121212102</v>
      </c>
      <c r="E142" s="312">
        <v>6839</v>
      </c>
      <c r="F142" s="137">
        <v>2.0199305325835262E-2</v>
      </c>
      <c r="G142" s="302">
        <v>375.75757575757501</v>
      </c>
      <c r="H142" s="312">
        <v>8261</v>
      </c>
      <c r="I142" s="137">
        <v>2.1872550888564105E-2</v>
      </c>
      <c r="J142" s="302">
        <v>420.60604899999998</v>
      </c>
      <c r="K142" s="313">
        <v>0.40421553629100798</v>
      </c>
      <c r="L142" s="312">
        <v>8200</v>
      </c>
      <c r="M142" s="137">
        <v>2.8944888226843206E-2</v>
      </c>
      <c r="N142" s="312">
        <v>399.39393939393898</v>
      </c>
      <c r="O142" s="312">
        <v>8634</v>
      </c>
      <c r="P142" s="137">
        <v>2.8429464700245967E-2</v>
      </c>
      <c r="Q142" s="302">
        <v>515.15151515151501</v>
      </c>
      <c r="R142" s="312">
        <v>8688</v>
      </c>
      <c r="S142" s="137">
        <v>2.6651696560863605E-2</v>
      </c>
      <c r="T142" s="302">
        <v>500</v>
      </c>
      <c r="U142" s="313">
        <v>5.9512195121951217E-2</v>
      </c>
      <c r="V142" s="312">
        <v>744</v>
      </c>
      <c r="W142" s="137">
        <v>1.4135886912904697E-2</v>
      </c>
      <c r="X142" s="312">
        <v>129.09090909090901</v>
      </c>
      <c r="Y142" s="312">
        <v>641</v>
      </c>
      <c r="Z142" s="137">
        <v>1.2316974751162522E-2</v>
      </c>
      <c r="AA142" s="302">
        <v>141.21212121212099</v>
      </c>
      <c r="AB142" s="312">
        <v>1434</v>
      </c>
      <c r="AC142" s="137">
        <v>2.6477593751731015E-2</v>
      </c>
      <c r="AD142" s="302">
        <v>321.81817599999999</v>
      </c>
      <c r="AE142" s="313">
        <v>0.92741935483870963</v>
      </c>
      <c r="AF142" s="312">
        <v>1775</v>
      </c>
      <c r="AG142" s="137">
        <v>3.9104668326320195E-2</v>
      </c>
      <c r="AH142" s="312">
        <v>184.84848484848399</v>
      </c>
      <c r="AI142" s="312">
        <v>1218</v>
      </c>
      <c r="AJ142" s="137">
        <v>3.0294739460266135E-2</v>
      </c>
      <c r="AK142" s="302">
        <v>189.09090909090901</v>
      </c>
      <c r="AL142" s="312">
        <v>2275</v>
      </c>
      <c r="AM142" s="137">
        <v>4.297480071026484E-2</v>
      </c>
      <c r="AN142" s="302">
        <v>245.454544</v>
      </c>
      <c r="AO142" s="313">
        <v>0.28169014084507044</v>
      </c>
      <c r="AP142" s="312">
        <v>4847</v>
      </c>
      <c r="AQ142" s="137">
        <v>5.7282987649943863E-2</v>
      </c>
      <c r="AR142" s="312">
        <v>324.84848484848402</v>
      </c>
      <c r="AS142" s="312">
        <v>5980</v>
      </c>
      <c r="AT142" s="137">
        <v>6.7201582271368535E-2</v>
      </c>
      <c r="AU142" s="302">
        <v>355.15151515151501</v>
      </c>
      <c r="AV142" s="312">
        <v>8371</v>
      </c>
      <c r="AW142" s="137">
        <v>8.6006370081167169E-2</v>
      </c>
      <c r="AX142" s="302">
        <v>450.90910000000002</v>
      </c>
      <c r="AY142" s="303">
        <v>0.72704765834536822</v>
      </c>
      <c r="AZ142" s="311">
        <v>18741</v>
      </c>
      <c r="BA142" s="137">
        <v>7.4946912104040281E-2</v>
      </c>
      <c r="BB142" s="312">
        <v>553.93939393939399</v>
      </c>
      <c r="BC142" s="312">
        <v>17619</v>
      </c>
      <c r="BD142" s="137">
        <v>6.8862415871303609E-2</v>
      </c>
      <c r="BE142" s="302">
        <v>519.39393939393904</v>
      </c>
      <c r="BF142" s="312">
        <v>29729</v>
      </c>
      <c r="BG142" s="137">
        <v>0.10226025818745937</v>
      </c>
      <c r="BH142" s="302">
        <v>863.63635299999999</v>
      </c>
      <c r="BI142" s="303">
        <v>0.58630809455205168</v>
      </c>
      <c r="BJ142" s="311">
        <v>13092</v>
      </c>
      <c r="BK142" s="137">
        <v>6.8565323501377382E-2</v>
      </c>
      <c r="BL142" s="312">
        <v>563.63636363636294</v>
      </c>
      <c r="BM142" s="312">
        <v>12228</v>
      </c>
      <c r="BN142" s="137">
        <v>6.3993133873761668E-2</v>
      </c>
      <c r="BO142" s="302">
        <v>750.30303030303003</v>
      </c>
      <c r="BP142" s="312">
        <v>18127</v>
      </c>
      <c r="BQ142" s="137">
        <v>8.6089884545424322E-2</v>
      </c>
      <c r="BR142" s="302">
        <v>693.93939999999998</v>
      </c>
      <c r="BS142" s="303">
        <v>0.3845860067216621</v>
      </c>
      <c r="BT142" s="311">
        <v>2640</v>
      </c>
      <c r="BU142" s="137">
        <v>1.7596246134158045E-2</v>
      </c>
      <c r="BV142" s="312">
        <v>252.12121212121201</v>
      </c>
      <c r="BW142" s="312">
        <v>3025</v>
      </c>
      <c r="BX142" s="137">
        <v>1.8901052210642075E-2</v>
      </c>
      <c r="BY142" s="302">
        <v>269.09090909090901</v>
      </c>
      <c r="BZ142" s="312">
        <v>3362</v>
      </c>
      <c r="CA142" s="137">
        <v>2.0096477437788789E-2</v>
      </c>
      <c r="CB142" s="302">
        <v>318.18182400000001</v>
      </c>
      <c r="CC142" s="303">
        <v>0.2734848484848485</v>
      </c>
      <c r="CD142" s="311">
        <v>55922</v>
      </c>
      <c r="CE142" s="137">
        <v>4.0151957373817007E-2</v>
      </c>
      <c r="CF142" s="312">
        <v>1056.99</v>
      </c>
      <c r="CG142" s="312">
        <v>56184</v>
      </c>
      <c r="CH142" s="137">
        <v>3.9275969892897063E-2</v>
      </c>
      <c r="CI142" s="302">
        <v>1221.3499999999999</v>
      </c>
      <c r="CJ142" s="312">
        <v>80247</v>
      </c>
      <c r="CK142" s="137">
        <v>5.0896542013574186E-2</v>
      </c>
      <c r="CL142" s="302">
        <v>1455.37</v>
      </c>
      <c r="CM142" s="313">
        <v>0.43498086620650189</v>
      </c>
    </row>
    <row r="143" spans="1:91" ht="14.4" x14ac:dyDescent="0.3">
      <c r="A143" s="432"/>
      <c r="B143" s="432"/>
      <c r="C143" s="432"/>
      <c r="D143" s="432"/>
      <c r="E143" s="432"/>
      <c r="F143" s="432"/>
      <c r="G143" s="432"/>
      <c r="H143" s="432"/>
      <c r="I143" s="432"/>
      <c r="J143" s="432"/>
      <c r="K143" s="432"/>
      <c r="L143" s="432"/>
      <c r="M143" s="432"/>
      <c r="N143" s="432"/>
      <c r="O143" s="432"/>
      <c r="P143" s="432"/>
      <c r="Q143" s="432"/>
      <c r="R143" s="432"/>
      <c r="S143" s="432"/>
      <c r="T143" s="432"/>
      <c r="U143" s="432"/>
      <c r="V143" s="432"/>
      <c r="W143" s="432"/>
      <c r="X143" s="432"/>
      <c r="Y143" s="432"/>
      <c r="Z143" s="432"/>
      <c r="AA143" s="432"/>
      <c r="AB143" s="432"/>
      <c r="AC143" s="432"/>
      <c r="AD143" s="432"/>
      <c r="AE143" s="432"/>
      <c r="AF143" s="432"/>
      <c r="AG143" s="432"/>
      <c r="AH143" s="432"/>
      <c r="AI143" s="432"/>
      <c r="AJ143" s="432"/>
      <c r="AK143" s="432"/>
      <c r="AL143" s="432"/>
      <c r="AM143" s="432"/>
      <c r="AN143" s="432"/>
      <c r="AO143" s="432"/>
      <c r="AP143" s="432"/>
      <c r="AQ143" s="432"/>
      <c r="AR143" s="432"/>
      <c r="AS143" s="432"/>
      <c r="AT143" s="432"/>
      <c r="AU143" s="432"/>
      <c r="AV143" s="432"/>
      <c r="AW143" s="432"/>
      <c r="AX143" s="432"/>
      <c r="AY143" s="432"/>
      <c r="AZ143" s="432"/>
      <c r="BA143" s="432"/>
      <c r="BB143" s="432"/>
      <c r="BC143" s="432"/>
      <c r="BD143" s="432"/>
      <c r="BE143" s="432"/>
      <c r="BF143" s="432"/>
      <c r="BG143" s="432"/>
      <c r="BH143" s="432"/>
      <c r="BI143" s="432"/>
      <c r="BJ143" s="432"/>
      <c r="BK143" s="432"/>
      <c r="BL143" s="432"/>
      <c r="BM143" s="432"/>
      <c r="BN143" s="432"/>
      <c r="BO143" s="432"/>
      <c r="BP143" s="432"/>
      <c r="BQ143" s="432"/>
      <c r="BR143" s="432"/>
      <c r="BS143" s="432"/>
      <c r="BT143" s="432"/>
      <c r="BU143" s="432"/>
      <c r="BV143" s="432"/>
      <c r="BW143" s="432"/>
      <c r="BX143" s="432"/>
      <c r="BY143" s="432"/>
      <c r="BZ143" s="432"/>
      <c r="CA143" s="432"/>
      <c r="CB143" s="432"/>
      <c r="CC143" s="432"/>
      <c r="CD143" s="432"/>
      <c r="CE143" s="432"/>
      <c r="CF143" s="432"/>
      <c r="CG143" s="432"/>
      <c r="CH143" s="432"/>
      <c r="CI143" s="432"/>
      <c r="CJ143" s="432"/>
      <c r="CK143" s="432"/>
      <c r="CL143" s="432"/>
      <c r="CM143" s="432"/>
    </row>
    <row r="144" spans="1:91" ht="14.4" x14ac:dyDescent="0.3">
      <c r="A144" s="472" t="s">
        <v>375</v>
      </c>
      <c r="B144" s="472"/>
      <c r="C144" s="472"/>
      <c r="D144" s="472"/>
      <c r="E144" s="472"/>
      <c r="F144" s="472"/>
      <c r="G144" s="472"/>
      <c r="H144" s="472"/>
      <c r="I144" s="472"/>
      <c r="J144" s="472"/>
      <c r="K144" s="472"/>
      <c r="L144" s="472"/>
      <c r="M144" s="472"/>
      <c r="N144" s="472"/>
      <c r="O144" s="472"/>
      <c r="P144" s="472"/>
      <c r="Q144" s="472"/>
      <c r="R144" s="472"/>
      <c r="S144" s="472"/>
      <c r="T144" s="472"/>
      <c r="U144" s="472"/>
      <c r="V144" s="472"/>
      <c r="W144" s="472"/>
      <c r="X144" s="472"/>
      <c r="Y144" s="472"/>
      <c r="Z144" s="472"/>
      <c r="AA144" s="472"/>
      <c r="AB144" s="472"/>
      <c r="AC144" s="472"/>
      <c r="AD144" s="472"/>
      <c r="AE144" s="472"/>
      <c r="AF144" s="472"/>
      <c r="AG144" s="472"/>
      <c r="AH144" s="472"/>
      <c r="AI144" s="472"/>
      <c r="AJ144" s="472"/>
      <c r="AK144" s="472"/>
      <c r="AL144" s="472"/>
      <c r="AM144" s="472"/>
      <c r="AN144" s="472"/>
      <c r="AO144" s="472"/>
      <c r="AP144" s="472"/>
      <c r="AQ144" s="472"/>
      <c r="AR144" s="472"/>
      <c r="AS144" s="472"/>
      <c r="AT144" s="472"/>
      <c r="AU144" s="472"/>
      <c r="AV144" s="472"/>
      <c r="AW144" s="472"/>
      <c r="AX144" s="472"/>
      <c r="AY144" s="472"/>
      <c r="AZ144" s="472"/>
      <c r="BA144" s="472"/>
      <c r="BB144" s="472"/>
      <c r="BC144" s="472"/>
      <c r="BD144" s="472"/>
      <c r="BE144" s="472"/>
      <c r="BF144" s="472"/>
      <c r="BG144" s="472"/>
      <c r="BH144" s="472"/>
      <c r="BI144" s="472"/>
      <c r="BJ144" s="472"/>
      <c r="BK144" s="472"/>
      <c r="BL144" s="472"/>
      <c r="BM144" s="472"/>
      <c r="BN144" s="472"/>
      <c r="BO144" s="472"/>
      <c r="BP144" s="472"/>
      <c r="BQ144" s="472"/>
      <c r="BR144" s="472"/>
      <c r="BS144" s="472"/>
      <c r="BT144" s="472"/>
      <c r="BU144" s="472"/>
      <c r="BV144" s="472"/>
      <c r="BW144" s="472"/>
      <c r="BX144" s="472"/>
      <c r="BY144" s="472"/>
      <c r="BZ144" s="472"/>
      <c r="CA144" s="472"/>
      <c r="CB144" s="472"/>
      <c r="CC144" s="472"/>
      <c r="CD144" s="472"/>
      <c r="CE144" s="472"/>
      <c r="CF144" s="472"/>
      <c r="CG144" s="472"/>
      <c r="CH144" s="472"/>
      <c r="CI144" s="472"/>
      <c r="CJ144" s="472"/>
      <c r="CK144" s="472"/>
      <c r="CL144" s="472"/>
      <c r="CM144" s="472"/>
    </row>
    <row r="145" spans="1:91" ht="18" customHeight="1" x14ac:dyDescent="0.3">
      <c r="B145" s="473" t="s">
        <v>332</v>
      </c>
      <c r="C145" s="474"/>
      <c r="D145" s="292" t="s">
        <v>333</v>
      </c>
      <c r="E145" s="474" t="s">
        <v>332</v>
      </c>
      <c r="F145" s="474"/>
      <c r="G145" s="292" t="s">
        <v>333</v>
      </c>
      <c r="H145" s="474" t="s">
        <v>332</v>
      </c>
      <c r="I145" s="474"/>
      <c r="J145" s="292" t="s">
        <v>333</v>
      </c>
      <c r="K145" s="310" t="s">
        <v>0</v>
      </c>
      <c r="L145" s="473" t="s">
        <v>332</v>
      </c>
      <c r="M145" s="474"/>
      <c r="N145" s="292" t="s">
        <v>333</v>
      </c>
      <c r="O145" s="474" t="s">
        <v>332</v>
      </c>
      <c r="P145" s="474"/>
      <c r="Q145" s="292" t="s">
        <v>333</v>
      </c>
      <c r="R145" s="474" t="s">
        <v>332</v>
      </c>
      <c r="S145" s="474"/>
      <c r="T145" s="292" t="s">
        <v>333</v>
      </c>
      <c r="U145" s="310" t="s">
        <v>0</v>
      </c>
      <c r="V145" s="473" t="s">
        <v>332</v>
      </c>
      <c r="W145" s="474"/>
      <c r="X145" s="292" t="s">
        <v>333</v>
      </c>
      <c r="Y145" s="474" t="s">
        <v>332</v>
      </c>
      <c r="Z145" s="474"/>
      <c r="AA145" s="292" t="s">
        <v>333</v>
      </c>
      <c r="AB145" s="474" t="s">
        <v>332</v>
      </c>
      <c r="AC145" s="474"/>
      <c r="AD145" s="292" t="s">
        <v>333</v>
      </c>
      <c r="AE145" s="310" t="s">
        <v>0</v>
      </c>
      <c r="AF145" s="473" t="s">
        <v>332</v>
      </c>
      <c r="AG145" s="474"/>
      <c r="AH145" s="292" t="s">
        <v>333</v>
      </c>
      <c r="AI145" s="474" t="s">
        <v>332</v>
      </c>
      <c r="AJ145" s="474"/>
      <c r="AK145" s="292" t="s">
        <v>333</v>
      </c>
      <c r="AL145" s="474" t="s">
        <v>332</v>
      </c>
      <c r="AM145" s="474"/>
      <c r="AN145" s="292" t="s">
        <v>333</v>
      </c>
      <c r="AO145" s="310" t="s">
        <v>0</v>
      </c>
      <c r="AP145" s="473" t="s">
        <v>332</v>
      </c>
      <c r="AQ145" s="474"/>
      <c r="AR145" s="292" t="s">
        <v>333</v>
      </c>
      <c r="AS145" s="474" t="s">
        <v>332</v>
      </c>
      <c r="AT145" s="474"/>
      <c r="AU145" s="292" t="s">
        <v>333</v>
      </c>
      <c r="AV145" s="474" t="s">
        <v>332</v>
      </c>
      <c r="AW145" s="474"/>
      <c r="AX145" s="292" t="s">
        <v>333</v>
      </c>
      <c r="AY145" s="290" t="s">
        <v>0</v>
      </c>
      <c r="AZ145" s="473" t="s">
        <v>332</v>
      </c>
      <c r="BA145" s="474"/>
      <c r="BB145" s="292" t="s">
        <v>333</v>
      </c>
      <c r="BC145" s="474" t="s">
        <v>332</v>
      </c>
      <c r="BD145" s="474"/>
      <c r="BE145" s="292" t="s">
        <v>333</v>
      </c>
      <c r="BF145" s="474" t="s">
        <v>332</v>
      </c>
      <c r="BG145" s="474"/>
      <c r="BH145" s="292" t="s">
        <v>333</v>
      </c>
      <c r="BI145" s="290" t="s">
        <v>0</v>
      </c>
      <c r="BJ145" s="473" t="s">
        <v>332</v>
      </c>
      <c r="BK145" s="474"/>
      <c r="BL145" s="292" t="s">
        <v>333</v>
      </c>
      <c r="BM145" s="474" t="s">
        <v>332</v>
      </c>
      <c r="BN145" s="474"/>
      <c r="BO145" s="292" t="s">
        <v>333</v>
      </c>
      <c r="BP145" s="474" t="s">
        <v>332</v>
      </c>
      <c r="BQ145" s="474"/>
      <c r="BR145" s="292" t="s">
        <v>333</v>
      </c>
      <c r="BS145" s="290" t="s">
        <v>0</v>
      </c>
      <c r="BT145" s="473" t="s">
        <v>332</v>
      </c>
      <c r="BU145" s="474"/>
      <c r="BV145" s="292" t="s">
        <v>333</v>
      </c>
      <c r="BW145" s="474" t="s">
        <v>332</v>
      </c>
      <c r="BX145" s="474"/>
      <c r="BY145" s="292" t="s">
        <v>333</v>
      </c>
      <c r="BZ145" s="474" t="s">
        <v>332</v>
      </c>
      <c r="CA145" s="474"/>
      <c r="CB145" s="292" t="s">
        <v>333</v>
      </c>
      <c r="CC145" s="290" t="s">
        <v>0</v>
      </c>
      <c r="CD145" s="473" t="s">
        <v>332</v>
      </c>
      <c r="CE145" s="474"/>
      <c r="CF145" s="292" t="s">
        <v>333</v>
      </c>
      <c r="CG145" s="474" t="s">
        <v>332</v>
      </c>
      <c r="CH145" s="474"/>
      <c r="CI145" s="292" t="s">
        <v>333</v>
      </c>
      <c r="CJ145" s="474" t="s">
        <v>332</v>
      </c>
      <c r="CK145" s="474"/>
      <c r="CL145" s="292" t="s">
        <v>333</v>
      </c>
      <c r="CM145" s="310" t="s">
        <v>0</v>
      </c>
    </row>
    <row r="146" spans="1:91" ht="14.4" x14ac:dyDescent="0.3">
      <c r="A146" s="99" t="s">
        <v>18</v>
      </c>
      <c r="B146" s="311">
        <v>278525</v>
      </c>
      <c r="C146" s="137"/>
      <c r="D146" s="312">
        <v>910.30303030303003</v>
      </c>
      <c r="E146" s="312">
        <v>292550</v>
      </c>
      <c r="F146" s="137"/>
      <c r="G146" s="302">
        <v>808.48484848484804</v>
      </c>
      <c r="H146" s="312">
        <v>307906</v>
      </c>
      <c r="I146" s="137"/>
      <c r="J146" s="302">
        <v>689.09090000000003</v>
      </c>
      <c r="K146" s="313">
        <v>0.10548783771654251</v>
      </c>
      <c r="L146" s="312">
        <v>239277</v>
      </c>
      <c r="M146" s="137"/>
      <c r="N146" s="312">
        <v>936.36363636363603</v>
      </c>
      <c r="O146" s="312">
        <v>257737</v>
      </c>
      <c r="P146" s="137"/>
      <c r="Q146" s="302">
        <v>843.63636363636294</v>
      </c>
      <c r="R146" s="312">
        <v>270282</v>
      </c>
      <c r="S146" s="137"/>
      <c r="T146" s="302">
        <v>782.42425500000002</v>
      </c>
      <c r="U146" s="313">
        <v>0.12957785328301508</v>
      </c>
      <c r="V146" s="312">
        <v>39263</v>
      </c>
      <c r="W146" s="137"/>
      <c r="X146" s="312">
        <v>436.969696969697</v>
      </c>
      <c r="Y146" s="312">
        <v>41108</v>
      </c>
      <c r="Z146" s="137"/>
      <c r="AA146" s="302">
        <v>373.93939393939303</v>
      </c>
      <c r="AB146" s="312">
        <v>43452</v>
      </c>
      <c r="AC146" s="137"/>
      <c r="AD146" s="302">
        <v>300</v>
      </c>
      <c r="AE146" s="313">
        <v>0.10669077757685352</v>
      </c>
      <c r="AF146" s="312">
        <v>41972</v>
      </c>
      <c r="AG146" s="137"/>
      <c r="AH146" s="312">
        <v>491.51515151515099</v>
      </c>
      <c r="AI146" s="312">
        <v>42723</v>
      </c>
      <c r="AJ146" s="137"/>
      <c r="AK146" s="302">
        <v>441.81818181818102</v>
      </c>
      <c r="AL146" s="312">
        <v>44881</v>
      </c>
      <c r="AM146" s="137"/>
      <c r="AN146" s="302">
        <v>357.57574499999998</v>
      </c>
      <c r="AO146" s="313">
        <v>6.9308110168683879E-2</v>
      </c>
      <c r="AP146" s="312">
        <v>73128</v>
      </c>
      <c r="AQ146" s="137"/>
      <c r="AR146" s="312">
        <v>474.54545454545399</v>
      </c>
      <c r="AS146" s="312">
        <v>76516</v>
      </c>
      <c r="AT146" s="137"/>
      <c r="AU146" s="302">
        <v>464.24242424242402</v>
      </c>
      <c r="AV146" s="312">
        <v>80008</v>
      </c>
      <c r="AW146" s="137"/>
      <c r="AX146" s="302">
        <v>440.60604899999998</v>
      </c>
      <c r="AY146" s="303">
        <v>9.4081610327097692E-2</v>
      </c>
      <c r="AZ146" s="311">
        <v>207667</v>
      </c>
      <c r="BA146" s="137"/>
      <c r="BB146" s="312">
        <v>1309.69696969696</v>
      </c>
      <c r="BC146" s="312">
        <v>217343</v>
      </c>
      <c r="BD146" s="137"/>
      <c r="BE146" s="302">
        <v>720</v>
      </c>
      <c r="BF146" s="312">
        <v>228567</v>
      </c>
      <c r="BG146" s="137"/>
      <c r="BH146" s="302">
        <v>635.75756799999999</v>
      </c>
      <c r="BI146" s="303">
        <v>0.1006418930306693</v>
      </c>
      <c r="BJ146" s="311">
        <v>159927</v>
      </c>
      <c r="BK146" s="137"/>
      <c r="BL146" s="312">
        <v>702.42424242424204</v>
      </c>
      <c r="BM146" s="312">
        <v>168090</v>
      </c>
      <c r="BN146" s="137"/>
      <c r="BO146" s="302">
        <v>547.27272727272702</v>
      </c>
      <c r="BP146" s="312">
        <v>173898</v>
      </c>
      <c r="BQ146" s="137"/>
      <c r="BR146" s="302">
        <v>418.18182400000001</v>
      </c>
      <c r="BS146" s="303">
        <v>8.7358607364610097E-2</v>
      </c>
      <c r="BT146" s="311">
        <v>123180</v>
      </c>
      <c r="BU146" s="137"/>
      <c r="BV146" s="312">
        <v>500</v>
      </c>
      <c r="BW146" s="312">
        <v>132706</v>
      </c>
      <c r="BX146" s="137"/>
      <c r="BY146" s="302">
        <v>467.27272727272702</v>
      </c>
      <c r="BZ146" s="312">
        <v>138238</v>
      </c>
      <c r="CA146" s="137"/>
      <c r="CB146" s="302">
        <v>436.36364700000001</v>
      </c>
      <c r="CC146" s="303">
        <v>0.12224387075823998</v>
      </c>
      <c r="CD146" s="311">
        <v>1162939</v>
      </c>
      <c r="CE146" s="137"/>
      <c r="CF146" s="312">
        <v>2194.61</v>
      </c>
      <c r="CG146" s="312">
        <v>1228773</v>
      </c>
      <c r="CH146" s="137"/>
      <c r="CI146" s="302">
        <v>1717</v>
      </c>
      <c r="CJ146" s="312">
        <v>1287232</v>
      </c>
      <c r="CK146" s="137"/>
      <c r="CL146" s="302">
        <v>1505.1</v>
      </c>
      <c r="CM146" s="313">
        <v>0.10687834873540229</v>
      </c>
    </row>
    <row r="147" spans="1:91" ht="14.4" x14ac:dyDescent="0.3">
      <c r="A147" s="99" t="s">
        <v>376</v>
      </c>
      <c r="B147" s="311">
        <v>16500</v>
      </c>
      <c r="C147" s="137">
        <v>5.9240642671214434E-2</v>
      </c>
      <c r="D147" s="312">
        <v>501.21212121212102</v>
      </c>
      <c r="E147" s="312">
        <v>19280</v>
      </c>
      <c r="F147" s="137">
        <v>6.5903264399247985E-2</v>
      </c>
      <c r="G147" s="302">
        <v>541.21212121212102</v>
      </c>
      <c r="H147" s="312">
        <v>20277</v>
      </c>
      <c r="I147" s="137">
        <v>6.5854514039999215E-2</v>
      </c>
      <c r="J147" s="302">
        <v>541.21209999999996</v>
      </c>
      <c r="K147" s="313">
        <v>0.2289090909090909</v>
      </c>
      <c r="L147" s="312">
        <v>15265</v>
      </c>
      <c r="M147" s="137">
        <v>6.3796353180623294E-2</v>
      </c>
      <c r="N147" s="312">
        <v>486.666666666666</v>
      </c>
      <c r="O147" s="312">
        <v>17251</v>
      </c>
      <c r="P147" s="137">
        <v>6.6932570798915167E-2</v>
      </c>
      <c r="Q147" s="302">
        <v>514.54545454545405</v>
      </c>
      <c r="R147" s="312">
        <v>17428</v>
      </c>
      <c r="S147" s="137">
        <v>6.4480801533213464E-2</v>
      </c>
      <c r="T147" s="302">
        <v>594.54549999999995</v>
      </c>
      <c r="U147" s="313">
        <v>0.14169669177857844</v>
      </c>
      <c r="V147" s="312">
        <v>2634</v>
      </c>
      <c r="W147" s="137">
        <v>6.7086060667804301E-2</v>
      </c>
      <c r="X147" s="312">
        <v>211.51515151515099</v>
      </c>
      <c r="Y147" s="312">
        <v>2893</v>
      </c>
      <c r="Z147" s="137">
        <v>7.0375595991047965E-2</v>
      </c>
      <c r="AA147" s="302">
        <v>212.72727272727201</v>
      </c>
      <c r="AB147" s="312">
        <v>3073</v>
      </c>
      <c r="AC147" s="137">
        <v>7.0721715916413519E-2</v>
      </c>
      <c r="AD147" s="302">
        <v>226.060608</v>
      </c>
      <c r="AE147" s="313">
        <v>0.16666666666666666</v>
      </c>
      <c r="AF147" s="312">
        <v>2538</v>
      </c>
      <c r="AG147" s="137">
        <v>6.0468884017916703E-2</v>
      </c>
      <c r="AH147" s="312">
        <v>228.48484848484799</v>
      </c>
      <c r="AI147" s="312">
        <v>2878</v>
      </c>
      <c r="AJ147" s="137">
        <v>6.7364183226833324E-2</v>
      </c>
      <c r="AK147" s="302">
        <v>260</v>
      </c>
      <c r="AL147" s="312">
        <v>3580</v>
      </c>
      <c r="AM147" s="137">
        <v>7.9766493616452397E-2</v>
      </c>
      <c r="AN147" s="302">
        <v>295.75756799999999</v>
      </c>
      <c r="AO147" s="313">
        <v>0.41055949566587863</v>
      </c>
      <c r="AP147" s="312">
        <v>4668</v>
      </c>
      <c r="AQ147" s="137">
        <v>6.3833278634722684E-2</v>
      </c>
      <c r="AR147" s="312">
        <v>288.48484848484799</v>
      </c>
      <c r="AS147" s="312">
        <v>5070</v>
      </c>
      <c r="AT147" s="137">
        <v>6.6260651367034351E-2</v>
      </c>
      <c r="AU147" s="302">
        <v>318.78787878787801</v>
      </c>
      <c r="AV147" s="312">
        <v>6035</v>
      </c>
      <c r="AW147" s="137">
        <v>7.5429957004299567E-2</v>
      </c>
      <c r="AX147" s="302">
        <v>360</v>
      </c>
      <c r="AY147" s="303">
        <v>0.29284490145672665</v>
      </c>
      <c r="AZ147" s="311">
        <v>14493</v>
      </c>
      <c r="BA147" s="137">
        <v>6.9789615104951672E-2</v>
      </c>
      <c r="BB147" s="312">
        <v>475.75757575757501</v>
      </c>
      <c r="BC147" s="312">
        <v>15553</v>
      </c>
      <c r="BD147" s="137">
        <v>7.155970056546565E-2</v>
      </c>
      <c r="BE147" s="302">
        <v>478.18181818181802</v>
      </c>
      <c r="BF147" s="312">
        <v>16292</v>
      </c>
      <c r="BG147" s="137">
        <v>7.1278881028319918E-2</v>
      </c>
      <c r="BH147" s="302">
        <v>530.30304000000001</v>
      </c>
      <c r="BI147" s="303">
        <v>0.12412888980887325</v>
      </c>
      <c r="BJ147" s="311">
        <v>8375</v>
      </c>
      <c r="BK147" s="137">
        <v>5.2367642736998753E-2</v>
      </c>
      <c r="BL147" s="312">
        <v>375.75757575757501</v>
      </c>
      <c r="BM147" s="312">
        <v>10846</v>
      </c>
      <c r="BN147" s="137">
        <v>6.4524956868344335E-2</v>
      </c>
      <c r="BO147" s="302">
        <v>453.93939393939399</v>
      </c>
      <c r="BP147" s="312">
        <v>11252</v>
      </c>
      <c r="BQ147" s="137">
        <v>6.4704596947635973E-2</v>
      </c>
      <c r="BR147" s="302">
        <v>523.63635299999999</v>
      </c>
      <c r="BS147" s="303">
        <v>0.34352238805970148</v>
      </c>
      <c r="BT147" s="311">
        <v>8142</v>
      </c>
      <c r="BU147" s="137">
        <v>6.6098392596200678E-2</v>
      </c>
      <c r="BV147" s="312">
        <v>329.09090909090901</v>
      </c>
      <c r="BW147" s="312">
        <v>10856</v>
      </c>
      <c r="BX147" s="137">
        <v>8.1804892016939704E-2</v>
      </c>
      <c r="BY147" s="302">
        <v>347.87878787878702</v>
      </c>
      <c r="BZ147" s="312">
        <v>10238</v>
      </c>
      <c r="CA147" s="137">
        <v>7.4060677961197349E-2</v>
      </c>
      <c r="CB147" s="302">
        <v>475.75756799999999</v>
      </c>
      <c r="CC147" s="303">
        <v>0.25743060673053303</v>
      </c>
      <c r="CD147" s="311">
        <v>72615</v>
      </c>
      <c r="CE147" s="137">
        <v>6.244093628298647E-2</v>
      </c>
      <c r="CF147" s="312">
        <v>1068.24</v>
      </c>
      <c r="CG147" s="312">
        <v>84627</v>
      </c>
      <c r="CH147" s="137">
        <v>6.8871142188182841E-2</v>
      </c>
      <c r="CI147" s="302">
        <v>1150.93</v>
      </c>
      <c r="CJ147" s="312">
        <v>88175</v>
      </c>
      <c r="CK147" s="137">
        <v>6.8499695470591163E-2</v>
      </c>
      <c r="CL147" s="302">
        <v>1301.25</v>
      </c>
      <c r="CM147" s="313">
        <v>0.21428079597879227</v>
      </c>
    </row>
    <row r="148" spans="1:91" ht="14.4" x14ac:dyDescent="0.3">
      <c r="A148" s="99" t="s">
        <v>377</v>
      </c>
      <c r="B148" s="311">
        <v>5678</v>
      </c>
      <c r="C148" s="137">
        <v>2.0385961762857913E-2</v>
      </c>
      <c r="D148" s="312">
        <v>271.51515151515099</v>
      </c>
      <c r="E148" s="312">
        <v>6891</v>
      </c>
      <c r="F148" s="137">
        <v>2.3554947872158605E-2</v>
      </c>
      <c r="G148" s="302">
        <v>352.12121212121201</v>
      </c>
      <c r="H148" s="312">
        <v>6321</v>
      </c>
      <c r="I148" s="137">
        <v>2.0528992614629139E-2</v>
      </c>
      <c r="J148" s="302">
        <v>346.06060000000002</v>
      </c>
      <c r="K148" s="313">
        <v>0.11324410003522367</v>
      </c>
      <c r="L148" s="312">
        <v>5997</v>
      </c>
      <c r="M148" s="137">
        <v>2.5063002294411916E-2</v>
      </c>
      <c r="N148" s="312">
        <v>319.39393939393898</v>
      </c>
      <c r="O148" s="312">
        <v>6342</v>
      </c>
      <c r="P148" s="137">
        <v>2.4606478697276682E-2</v>
      </c>
      <c r="Q148" s="302">
        <v>338.18181818181802</v>
      </c>
      <c r="R148" s="312">
        <v>6506</v>
      </c>
      <c r="S148" s="137">
        <v>2.4071155311859466E-2</v>
      </c>
      <c r="T148" s="302">
        <v>340.60604899999998</v>
      </c>
      <c r="U148" s="313">
        <v>8.4875771218942811E-2</v>
      </c>
      <c r="V148" s="312">
        <v>1264</v>
      </c>
      <c r="W148" s="137">
        <v>3.2193158953722337E-2</v>
      </c>
      <c r="X148" s="312">
        <v>156.969696969696</v>
      </c>
      <c r="Y148" s="312">
        <v>1350</v>
      </c>
      <c r="Z148" s="137">
        <v>3.2840323051474163E-2</v>
      </c>
      <c r="AA148" s="302">
        <v>163.636363636363</v>
      </c>
      <c r="AB148" s="312">
        <v>804</v>
      </c>
      <c r="AC148" s="137">
        <v>1.8503175918254625E-2</v>
      </c>
      <c r="AD148" s="302">
        <v>128.484848</v>
      </c>
      <c r="AE148" s="313">
        <v>-0.36392405063291139</v>
      </c>
      <c r="AF148" s="312">
        <v>1226</v>
      </c>
      <c r="AG148" s="137">
        <v>2.9209949490136281E-2</v>
      </c>
      <c r="AH148" s="312">
        <v>177.575757575757</v>
      </c>
      <c r="AI148" s="312">
        <v>1202</v>
      </c>
      <c r="AJ148" s="137">
        <v>2.8134728366453667E-2</v>
      </c>
      <c r="AK148" s="302">
        <v>166.06060606060601</v>
      </c>
      <c r="AL148" s="312">
        <v>1531</v>
      </c>
      <c r="AM148" s="137">
        <v>3.4112430649940954E-2</v>
      </c>
      <c r="AN148" s="302">
        <v>181.81817599999999</v>
      </c>
      <c r="AO148" s="313">
        <v>0.24877650897226752</v>
      </c>
      <c r="AP148" s="312">
        <v>1877</v>
      </c>
      <c r="AQ148" s="137">
        <v>2.5667323049994532E-2</v>
      </c>
      <c r="AR148" s="312">
        <v>157.575757575757</v>
      </c>
      <c r="AS148" s="312">
        <v>1686</v>
      </c>
      <c r="AT148" s="137">
        <v>2.203460714099012E-2</v>
      </c>
      <c r="AU148" s="302">
        <v>160</v>
      </c>
      <c r="AV148" s="312">
        <v>1580</v>
      </c>
      <c r="AW148" s="137">
        <v>1.9748025197480253E-2</v>
      </c>
      <c r="AX148" s="302">
        <v>186.66667200000001</v>
      </c>
      <c r="AY148" s="303">
        <v>-0.15823122003196591</v>
      </c>
      <c r="AZ148" s="311">
        <v>5246</v>
      </c>
      <c r="BA148" s="137">
        <v>2.5261596690856033E-2</v>
      </c>
      <c r="BB148" s="312">
        <v>287.27272727272702</v>
      </c>
      <c r="BC148" s="312">
        <v>4845</v>
      </c>
      <c r="BD148" s="137">
        <v>2.2291953272017041E-2</v>
      </c>
      <c r="BE148" s="302">
        <v>298.18181818181802</v>
      </c>
      <c r="BF148" s="312">
        <v>3841</v>
      </c>
      <c r="BG148" s="137">
        <v>1.6804700591073952E-2</v>
      </c>
      <c r="BH148" s="302">
        <v>252.72728000000001</v>
      </c>
      <c r="BI148" s="303">
        <v>-0.26782310331681281</v>
      </c>
      <c r="BJ148" s="311">
        <v>2823</v>
      </c>
      <c r="BK148" s="137">
        <v>1.7651803635408657E-2</v>
      </c>
      <c r="BL148" s="312">
        <v>218.18181818181799</v>
      </c>
      <c r="BM148" s="312">
        <v>3583</v>
      </c>
      <c r="BN148" s="137">
        <v>2.1315961687191385E-2</v>
      </c>
      <c r="BO148" s="302">
        <v>238.18181818181799</v>
      </c>
      <c r="BP148" s="312">
        <v>2663</v>
      </c>
      <c r="BQ148" s="137">
        <v>1.5313574624204993E-2</v>
      </c>
      <c r="BR148" s="302">
        <v>216.96969999999999</v>
      </c>
      <c r="BS148" s="303">
        <v>-5.6677293659227773E-2</v>
      </c>
      <c r="BT148" s="311">
        <v>3421</v>
      </c>
      <c r="BU148" s="137">
        <v>2.777236564377334E-2</v>
      </c>
      <c r="BV148" s="312">
        <v>215.15151515151501</v>
      </c>
      <c r="BW148" s="312">
        <v>4134</v>
      </c>
      <c r="BX148" s="137">
        <v>3.1151568128042439E-2</v>
      </c>
      <c r="BY148" s="302">
        <v>300.60606060606</v>
      </c>
      <c r="BZ148" s="312">
        <v>2378</v>
      </c>
      <c r="CA148" s="137">
        <v>1.7202216467252129E-2</v>
      </c>
      <c r="CB148" s="302">
        <v>253.33332799999999</v>
      </c>
      <c r="CC148" s="303">
        <v>-0.30488161356328558</v>
      </c>
      <c r="CD148" s="311">
        <v>27532</v>
      </c>
      <c r="CE148" s="137">
        <v>2.3674500554199316E-2</v>
      </c>
      <c r="CF148" s="312">
        <v>656.98</v>
      </c>
      <c r="CG148" s="312">
        <v>30033</v>
      </c>
      <c r="CH148" s="137">
        <v>2.4441455012439238E-2</v>
      </c>
      <c r="CI148" s="302">
        <v>743.85</v>
      </c>
      <c r="CJ148" s="312">
        <v>25624</v>
      </c>
      <c r="CK148" s="137">
        <v>1.9906279520708E-2</v>
      </c>
      <c r="CL148" s="302">
        <v>702.3</v>
      </c>
      <c r="CM148" s="313">
        <v>-6.9301176812436444E-2</v>
      </c>
    </row>
    <row r="149" spans="1:91" ht="14.4" x14ac:dyDescent="0.3">
      <c r="A149" s="99" t="s">
        <v>378</v>
      </c>
      <c r="B149" s="311">
        <v>1681</v>
      </c>
      <c r="C149" s="137">
        <v>6.0353648685037252E-3</v>
      </c>
      <c r="D149" s="312">
        <v>147.272727272727</v>
      </c>
      <c r="E149" s="312">
        <v>1868</v>
      </c>
      <c r="F149" s="137">
        <v>6.3852332934541105E-3</v>
      </c>
      <c r="G149" s="302">
        <v>209.69696969696901</v>
      </c>
      <c r="H149" s="312">
        <v>1770</v>
      </c>
      <c r="I149" s="137">
        <v>5.7485076614291371E-3</v>
      </c>
      <c r="J149" s="302">
        <v>170.909088</v>
      </c>
      <c r="K149" s="313">
        <v>5.2944675788221297E-2</v>
      </c>
      <c r="L149" s="312">
        <v>2083</v>
      </c>
      <c r="M149" s="137">
        <v>8.7053916590395224E-3</v>
      </c>
      <c r="N149" s="312">
        <v>189.09090909090901</v>
      </c>
      <c r="O149" s="312">
        <v>1658</v>
      </c>
      <c r="P149" s="137">
        <v>6.4329141721987922E-3</v>
      </c>
      <c r="Q149" s="302">
        <v>144.24242424242399</v>
      </c>
      <c r="R149" s="312">
        <v>1648</v>
      </c>
      <c r="S149" s="137">
        <v>6.0973353756446974E-3</v>
      </c>
      <c r="T149" s="302">
        <v>183.636368</v>
      </c>
      <c r="U149" s="313">
        <v>-0.20883341334613539</v>
      </c>
      <c r="V149" s="312">
        <v>400</v>
      </c>
      <c r="W149" s="137">
        <v>1.0187708529658966E-2</v>
      </c>
      <c r="X149" s="312">
        <v>73.3333333333333</v>
      </c>
      <c r="Y149" s="312">
        <v>531</v>
      </c>
      <c r="Z149" s="137">
        <v>1.2917193733579838E-2</v>
      </c>
      <c r="AA149" s="302">
        <v>111.515151515151</v>
      </c>
      <c r="AB149" s="312">
        <v>321</v>
      </c>
      <c r="AC149" s="137">
        <v>7.3874620270643464E-3</v>
      </c>
      <c r="AD149" s="302">
        <v>77.575760000000002</v>
      </c>
      <c r="AE149" s="313">
        <v>-0.19750000000000001</v>
      </c>
      <c r="AF149" s="312">
        <v>431</v>
      </c>
      <c r="AG149" s="137">
        <v>1.0268750595635185E-2</v>
      </c>
      <c r="AH149" s="312">
        <v>121.818181818181</v>
      </c>
      <c r="AI149" s="312">
        <v>295</v>
      </c>
      <c r="AJ149" s="137">
        <v>6.9049458137303088E-3</v>
      </c>
      <c r="AK149" s="302">
        <v>71.515151515151501</v>
      </c>
      <c r="AL149" s="312">
        <v>406</v>
      </c>
      <c r="AM149" s="137">
        <v>9.046144248122813E-3</v>
      </c>
      <c r="AN149" s="302">
        <v>95.151510000000002</v>
      </c>
      <c r="AO149" s="313">
        <v>-5.8004640371229696E-2</v>
      </c>
      <c r="AP149" s="312">
        <v>452</v>
      </c>
      <c r="AQ149" s="137">
        <v>6.1809430040476974E-3</v>
      </c>
      <c r="AR149" s="312">
        <v>79.393939393939405</v>
      </c>
      <c r="AS149" s="312">
        <v>421</v>
      </c>
      <c r="AT149" s="137">
        <v>5.502117204244864E-3</v>
      </c>
      <c r="AU149" s="302">
        <v>86.060606060606005</v>
      </c>
      <c r="AV149" s="312">
        <v>447</v>
      </c>
      <c r="AW149" s="137">
        <v>5.5869413058694129E-3</v>
      </c>
      <c r="AX149" s="302">
        <v>96.363640000000004</v>
      </c>
      <c r="AY149" s="303">
        <v>-1.1061946902654867E-2</v>
      </c>
      <c r="AZ149" s="311">
        <v>1521</v>
      </c>
      <c r="BA149" s="137">
        <v>7.3242258038109086E-3</v>
      </c>
      <c r="BB149" s="312">
        <v>172.12121212121201</v>
      </c>
      <c r="BC149" s="312">
        <v>1438</v>
      </c>
      <c r="BD149" s="137">
        <v>6.6162701352240469E-3</v>
      </c>
      <c r="BE149" s="302">
        <v>153.333333333333</v>
      </c>
      <c r="BF149" s="312">
        <v>1088</v>
      </c>
      <c r="BG149" s="137">
        <v>4.7600922267868936E-3</v>
      </c>
      <c r="BH149" s="302">
        <v>135.15152</v>
      </c>
      <c r="BI149" s="303">
        <v>-0.28468113083497698</v>
      </c>
      <c r="BJ149" s="311">
        <v>726</v>
      </c>
      <c r="BK149" s="137">
        <v>4.5395711793505787E-3</v>
      </c>
      <c r="BL149" s="312">
        <v>113.333333333333</v>
      </c>
      <c r="BM149" s="312">
        <v>1067</v>
      </c>
      <c r="BN149" s="137">
        <v>6.3477898744720091E-3</v>
      </c>
      <c r="BO149" s="302">
        <v>121.818181818181</v>
      </c>
      <c r="BP149" s="312">
        <v>911</v>
      </c>
      <c r="BQ149" s="137">
        <v>5.2387031478222865E-3</v>
      </c>
      <c r="BR149" s="302">
        <v>133.939392</v>
      </c>
      <c r="BS149" s="303">
        <v>0.25482093663911848</v>
      </c>
      <c r="BT149" s="311">
        <v>985</v>
      </c>
      <c r="BU149" s="137">
        <v>7.9964279915570712E-3</v>
      </c>
      <c r="BV149" s="312">
        <v>115.757575757575</v>
      </c>
      <c r="BW149" s="312">
        <v>1145</v>
      </c>
      <c r="BX149" s="137">
        <v>8.6280951878588766E-3</v>
      </c>
      <c r="BY149" s="302">
        <v>147.87878787878699</v>
      </c>
      <c r="BZ149" s="312">
        <v>702</v>
      </c>
      <c r="CA149" s="137">
        <v>5.0781984693065579E-3</v>
      </c>
      <c r="CB149" s="302">
        <v>102.42424</v>
      </c>
      <c r="CC149" s="303">
        <v>-0.28730964467005077</v>
      </c>
      <c r="CD149" s="311">
        <v>8279</v>
      </c>
      <c r="CE149" s="137">
        <v>7.1190320386537902E-3</v>
      </c>
      <c r="CF149" s="312">
        <v>372.98</v>
      </c>
      <c r="CG149" s="312">
        <v>8423</v>
      </c>
      <c r="CH149" s="137">
        <v>6.8548055662030335E-3</v>
      </c>
      <c r="CI149" s="302">
        <v>385.79</v>
      </c>
      <c r="CJ149" s="312">
        <v>7293</v>
      </c>
      <c r="CK149" s="137">
        <v>5.6656453537513047E-3</v>
      </c>
      <c r="CL149" s="302">
        <v>364.52</v>
      </c>
      <c r="CM149" s="313">
        <v>-0.11909650924024641</v>
      </c>
    </row>
    <row r="150" spans="1:91" ht="14.4" x14ac:dyDescent="0.3">
      <c r="A150" s="99" t="s">
        <v>379</v>
      </c>
      <c r="B150" s="311">
        <v>3997</v>
      </c>
      <c r="C150" s="137">
        <v>1.4350596894354186E-2</v>
      </c>
      <c r="D150" s="312">
        <v>245.45454545454501</v>
      </c>
      <c r="E150" s="312">
        <v>5023</v>
      </c>
      <c r="F150" s="137">
        <v>1.7169714578704497E-2</v>
      </c>
      <c r="G150" s="302">
        <v>300</v>
      </c>
      <c r="H150" s="312">
        <v>4551</v>
      </c>
      <c r="I150" s="137">
        <v>1.4780484953200003E-2</v>
      </c>
      <c r="J150" s="302">
        <v>295.75756799999999</v>
      </c>
      <c r="K150" s="313">
        <v>0.13860395296472355</v>
      </c>
      <c r="L150" s="312">
        <v>3914</v>
      </c>
      <c r="M150" s="137">
        <v>1.6357610635372392E-2</v>
      </c>
      <c r="N150" s="312">
        <v>241.21212121212099</v>
      </c>
      <c r="O150" s="312">
        <v>4684</v>
      </c>
      <c r="P150" s="137">
        <v>1.8173564525077891E-2</v>
      </c>
      <c r="Q150" s="302">
        <v>309.69696969696901</v>
      </c>
      <c r="R150" s="312">
        <v>4858</v>
      </c>
      <c r="S150" s="137">
        <v>1.7973819936214767E-2</v>
      </c>
      <c r="T150" s="302">
        <v>304.84848</v>
      </c>
      <c r="U150" s="313">
        <v>0.24118548799182421</v>
      </c>
      <c r="V150" s="312">
        <v>864</v>
      </c>
      <c r="W150" s="137">
        <v>2.2005450424063367E-2</v>
      </c>
      <c r="X150" s="312">
        <v>140.60606060606</v>
      </c>
      <c r="Y150" s="312">
        <v>819</v>
      </c>
      <c r="Z150" s="137">
        <v>1.9923129317894327E-2</v>
      </c>
      <c r="AA150" s="302">
        <v>129.09090909090901</v>
      </c>
      <c r="AB150" s="312">
        <v>483</v>
      </c>
      <c r="AC150" s="137">
        <v>1.1115713891190279E-2</v>
      </c>
      <c r="AD150" s="302">
        <v>100</v>
      </c>
      <c r="AE150" s="313">
        <v>-0.44097222222222221</v>
      </c>
      <c r="AF150" s="312">
        <v>795</v>
      </c>
      <c r="AG150" s="137">
        <v>1.8941198894501098E-2</v>
      </c>
      <c r="AH150" s="312">
        <v>144.84848484848399</v>
      </c>
      <c r="AI150" s="312">
        <v>907</v>
      </c>
      <c r="AJ150" s="137">
        <v>2.1229782552723356E-2</v>
      </c>
      <c r="AK150" s="302">
        <v>140</v>
      </c>
      <c r="AL150" s="312">
        <v>1125</v>
      </c>
      <c r="AM150" s="137">
        <v>2.5066286401818141E-2</v>
      </c>
      <c r="AN150" s="302">
        <v>156.96969999999999</v>
      </c>
      <c r="AO150" s="313">
        <v>0.41509433962264153</v>
      </c>
      <c r="AP150" s="312">
        <v>1425</v>
      </c>
      <c r="AQ150" s="137">
        <v>1.9486380045946834E-2</v>
      </c>
      <c r="AR150" s="312">
        <v>142.42424242424201</v>
      </c>
      <c r="AS150" s="312">
        <v>1265</v>
      </c>
      <c r="AT150" s="137">
        <v>1.6532489936745255E-2</v>
      </c>
      <c r="AU150" s="302">
        <v>147.272727272727</v>
      </c>
      <c r="AV150" s="312">
        <v>1133</v>
      </c>
      <c r="AW150" s="137">
        <v>1.4161083891610839E-2</v>
      </c>
      <c r="AX150" s="302">
        <v>158.18182400000001</v>
      </c>
      <c r="AY150" s="303">
        <v>-0.20491228070175438</v>
      </c>
      <c r="AZ150" s="311">
        <v>3725</v>
      </c>
      <c r="BA150" s="137">
        <v>1.7937370887045126E-2</v>
      </c>
      <c r="BB150" s="312">
        <v>245.45454545454501</v>
      </c>
      <c r="BC150" s="312">
        <v>3407</v>
      </c>
      <c r="BD150" s="137">
        <v>1.5675683136792996E-2</v>
      </c>
      <c r="BE150" s="302">
        <v>248.48484848484799</v>
      </c>
      <c r="BF150" s="312">
        <v>2753</v>
      </c>
      <c r="BG150" s="137">
        <v>1.2044608364287059E-2</v>
      </c>
      <c r="BH150" s="302">
        <v>204.84848</v>
      </c>
      <c r="BI150" s="303">
        <v>-0.26093959731543626</v>
      </c>
      <c r="BJ150" s="311">
        <v>2097</v>
      </c>
      <c r="BK150" s="137">
        <v>1.3112232456058076E-2</v>
      </c>
      <c r="BL150" s="312">
        <v>193.333333333333</v>
      </c>
      <c r="BM150" s="312">
        <v>2516</v>
      </c>
      <c r="BN150" s="137">
        <v>1.4968171812719377E-2</v>
      </c>
      <c r="BO150" s="302">
        <v>220.60606060606</v>
      </c>
      <c r="BP150" s="312">
        <v>1752</v>
      </c>
      <c r="BQ150" s="137">
        <v>1.0074871476382707E-2</v>
      </c>
      <c r="BR150" s="302">
        <v>171.515152</v>
      </c>
      <c r="BS150" s="303">
        <v>-0.16452074391988555</v>
      </c>
      <c r="BT150" s="311">
        <v>2436</v>
      </c>
      <c r="BU150" s="137">
        <v>1.9775937652216267E-2</v>
      </c>
      <c r="BV150" s="312">
        <v>159.39393939393901</v>
      </c>
      <c r="BW150" s="312">
        <v>2989</v>
      </c>
      <c r="BX150" s="137">
        <v>2.2523472940183562E-2</v>
      </c>
      <c r="BY150" s="302">
        <v>282.42424242424198</v>
      </c>
      <c r="BZ150" s="312">
        <v>1676</v>
      </c>
      <c r="CA150" s="137">
        <v>1.2124017997945572E-2</v>
      </c>
      <c r="CB150" s="302">
        <v>230.909088</v>
      </c>
      <c r="CC150" s="303">
        <v>-0.31198686371100165</v>
      </c>
      <c r="CD150" s="311">
        <v>19253</v>
      </c>
      <c r="CE150" s="137">
        <v>1.6555468515545527E-2</v>
      </c>
      <c r="CF150" s="312">
        <v>548.78</v>
      </c>
      <c r="CG150" s="312">
        <v>21610</v>
      </c>
      <c r="CH150" s="137">
        <v>1.7586649446236204E-2</v>
      </c>
      <c r="CI150" s="302">
        <v>657.84</v>
      </c>
      <c r="CJ150" s="312">
        <v>18331</v>
      </c>
      <c r="CK150" s="137">
        <v>1.4240634166956695E-2</v>
      </c>
      <c r="CL150" s="302">
        <v>602.07000000000005</v>
      </c>
      <c r="CM150" s="313">
        <v>-4.7888640731314602E-2</v>
      </c>
    </row>
    <row r="151" spans="1:91" ht="14.4" x14ac:dyDescent="0.3">
      <c r="A151" s="99" t="s">
        <v>380</v>
      </c>
      <c r="B151" s="311">
        <v>10822</v>
      </c>
      <c r="C151" s="137">
        <v>3.8854680908356518E-2</v>
      </c>
      <c r="D151" s="312">
        <v>443.636363636363</v>
      </c>
      <c r="E151" s="312">
        <v>12389</v>
      </c>
      <c r="F151" s="137">
        <v>4.2348316527089383E-2</v>
      </c>
      <c r="G151" s="302">
        <v>416.969696969697</v>
      </c>
      <c r="H151" s="312">
        <v>13956</v>
      </c>
      <c r="I151" s="137">
        <v>4.532552142537008E-2</v>
      </c>
      <c r="J151" s="302">
        <v>497.57574499999998</v>
      </c>
      <c r="K151" s="313">
        <v>0.2895952688966919</v>
      </c>
      <c r="L151" s="312">
        <v>9268</v>
      </c>
      <c r="M151" s="137">
        <v>3.8733350886211382E-2</v>
      </c>
      <c r="N151" s="312">
        <v>375.75757575757501</v>
      </c>
      <c r="O151" s="312">
        <v>10909</v>
      </c>
      <c r="P151" s="137">
        <v>4.2326092101638492E-2</v>
      </c>
      <c r="Q151" s="302">
        <v>463.030303030303</v>
      </c>
      <c r="R151" s="312">
        <v>10922</v>
      </c>
      <c r="S151" s="137">
        <v>4.0409646221353991E-2</v>
      </c>
      <c r="T151" s="302">
        <v>474.54544099999998</v>
      </c>
      <c r="U151" s="313">
        <v>0.17846353042727664</v>
      </c>
      <c r="V151" s="312">
        <v>1370</v>
      </c>
      <c r="W151" s="137">
        <v>3.4892901714081957E-2</v>
      </c>
      <c r="X151" s="312">
        <v>164.24242424242399</v>
      </c>
      <c r="Y151" s="312">
        <v>1543</v>
      </c>
      <c r="Z151" s="137">
        <v>3.7535272939573802E-2</v>
      </c>
      <c r="AA151" s="302">
        <v>153.939393939393</v>
      </c>
      <c r="AB151" s="312">
        <v>2269</v>
      </c>
      <c r="AC151" s="137">
        <v>5.221853999815889E-2</v>
      </c>
      <c r="AD151" s="302">
        <v>212.72728000000001</v>
      </c>
      <c r="AE151" s="313">
        <v>0.6562043795620438</v>
      </c>
      <c r="AF151" s="312">
        <v>1312</v>
      </c>
      <c r="AG151" s="137">
        <v>3.1258934527780426E-2</v>
      </c>
      <c r="AH151" s="312">
        <v>138.18181818181799</v>
      </c>
      <c r="AI151" s="312">
        <v>1676</v>
      </c>
      <c r="AJ151" s="137">
        <v>3.9229454860379653E-2</v>
      </c>
      <c r="AK151" s="302">
        <v>196.969696969697</v>
      </c>
      <c r="AL151" s="312">
        <v>2049</v>
      </c>
      <c r="AM151" s="137">
        <v>4.5654062966511443E-2</v>
      </c>
      <c r="AN151" s="302">
        <v>220.606064</v>
      </c>
      <c r="AO151" s="313">
        <v>0.56173780487804881</v>
      </c>
      <c r="AP151" s="312">
        <v>2791</v>
      </c>
      <c r="AQ151" s="137">
        <v>3.8165955584728149E-2</v>
      </c>
      <c r="AR151" s="312">
        <v>217.575757575757</v>
      </c>
      <c r="AS151" s="312">
        <v>3384</v>
      </c>
      <c r="AT151" s="137">
        <v>4.4226044226044224E-2</v>
      </c>
      <c r="AU151" s="302">
        <v>273.93939393939303</v>
      </c>
      <c r="AV151" s="312">
        <v>4455</v>
      </c>
      <c r="AW151" s="137">
        <v>5.5681931806819317E-2</v>
      </c>
      <c r="AX151" s="302">
        <v>300</v>
      </c>
      <c r="AY151" s="303">
        <v>0.59620207810820491</v>
      </c>
      <c r="AZ151" s="311">
        <v>9247</v>
      </c>
      <c r="BA151" s="137">
        <v>4.4528018414095642E-2</v>
      </c>
      <c r="BB151" s="312">
        <v>407.87878787878702</v>
      </c>
      <c r="BC151" s="312">
        <v>10708</v>
      </c>
      <c r="BD151" s="137">
        <v>4.9267747293448606E-2</v>
      </c>
      <c r="BE151" s="302">
        <v>448.48484848484799</v>
      </c>
      <c r="BF151" s="312">
        <v>12451</v>
      </c>
      <c r="BG151" s="137">
        <v>5.4474180437245973E-2</v>
      </c>
      <c r="BH151" s="302">
        <v>486.66665599999999</v>
      </c>
      <c r="BI151" s="303">
        <v>0.34649075375797556</v>
      </c>
      <c r="BJ151" s="311">
        <v>5552</v>
      </c>
      <c r="BK151" s="137">
        <v>3.4715839101590103E-2</v>
      </c>
      <c r="BL151" s="312">
        <v>315.15151515151501</v>
      </c>
      <c r="BM151" s="312">
        <v>7263</v>
      </c>
      <c r="BN151" s="137">
        <v>4.3208995181152954E-2</v>
      </c>
      <c r="BO151" s="302">
        <v>383.636363636363</v>
      </c>
      <c r="BP151" s="312">
        <v>8589</v>
      </c>
      <c r="BQ151" s="137">
        <v>4.9391022323430976E-2</v>
      </c>
      <c r="BR151" s="302">
        <v>447.878784</v>
      </c>
      <c r="BS151" s="303">
        <v>0.54701008645533145</v>
      </c>
      <c r="BT151" s="311">
        <v>4721</v>
      </c>
      <c r="BU151" s="137">
        <v>3.8326026952427344E-2</v>
      </c>
      <c r="BV151" s="312">
        <v>308.48484848484799</v>
      </c>
      <c r="BW151" s="312">
        <v>6722</v>
      </c>
      <c r="BX151" s="137">
        <v>5.0653323888897261E-2</v>
      </c>
      <c r="BY151" s="302">
        <v>295.75757575757501</v>
      </c>
      <c r="BZ151" s="312">
        <v>7860</v>
      </c>
      <c r="CA151" s="137">
        <v>5.6858461493945224E-2</v>
      </c>
      <c r="CB151" s="302">
        <v>422.42425500000002</v>
      </c>
      <c r="CC151" s="303">
        <v>0.66490150391866132</v>
      </c>
      <c r="CD151" s="311">
        <v>45083</v>
      </c>
      <c r="CE151" s="137">
        <v>3.8766435728787151E-2</v>
      </c>
      <c r="CF151" s="312">
        <v>888.61</v>
      </c>
      <c r="CG151" s="312">
        <v>54594</v>
      </c>
      <c r="CH151" s="137">
        <v>4.442968717574361E-2</v>
      </c>
      <c r="CI151" s="302">
        <v>978.87</v>
      </c>
      <c r="CJ151" s="312">
        <v>62551</v>
      </c>
      <c r="CK151" s="137">
        <v>4.8593415949883159E-2</v>
      </c>
      <c r="CL151" s="302">
        <v>1126.55</v>
      </c>
      <c r="CM151" s="313">
        <v>0.38746312357207818</v>
      </c>
    </row>
    <row r="152" spans="1:91" ht="14.4" x14ac:dyDescent="0.3">
      <c r="A152" s="99" t="s">
        <v>381</v>
      </c>
      <c r="B152" s="311">
        <v>262025</v>
      </c>
      <c r="C152" s="137">
        <v>0.94075935732878557</v>
      </c>
      <c r="D152" s="312">
        <v>970.30303030303003</v>
      </c>
      <c r="E152" s="312">
        <v>273270</v>
      </c>
      <c r="F152" s="137">
        <v>0.93409673560075202</v>
      </c>
      <c r="G152" s="302">
        <v>929.09090909090901</v>
      </c>
      <c r="H152" s="312">
        <v>287629</v>
      </c>
      <c r="I152" s="137">
        <v>0.9341454859600008</v>
      </c>
      <c r="J152" s="302">
        <v>852.72730000000001</v>
      </c>
      <c r="K152" s="313">
        <v>9.7715866806602422E-2</v>
      </c>
      <c r="L152" s="312">
        <v>224012</v>
      </c>
      <c r="M152" s="137">
        <v>0.93620364681937673</v>
      </c>
      <c r="N152" s="312">
        <v>1096.9696969696899</v>
      </c>
      <c r="O152" s="312">
        <v>240486</v>
      </c>
      <c r="P152" s="137">
        <v>0.93306742920108487</v>
      </c>
      <c r="Q152" s="302">
        <v>944.84848484848499</v>
      </c>
      <c r="R152" s="312">
        <v>252854</v>
      </c>
      <c r="S152" s="137">
        <v>0.93551919846678655</v>
      </c>
      <c r="T152" s="302">
        <v>933.33330000000001</v>
      </c>
      <c r="U152" s="313">
        <v>0.12875203114118886</v>
      </c>
      <c r="V152" s="312">
        <v>36629</v>
      </c>
      <c r="W152" s="137">
        <v>0.93291393933219569</v>
      </c>
      <c r="X152" s="312">
        <v>483.030303030303</v>
      </c>
      <c r="Y152" s="312">
        <v>38215</v>
      </c>
      <c r="Z152" s="137">
        <v>0.92962440400895208</v>
      </c>
      <c r="AA152" s="302">
        <v>406.06060606060601</v>
      </c>
      <c r="AB152" s="312">
        <v>40379</v>
      </c>
      <c r="AC152" s="137">
        <v>0.92927828408358648</v>
      </c>
      <c r="AD152" s="302">
        <v>362.42425500000002</v>
      </c>
      <c r="AE152" s="313">
        <v>0.10237789729449344</v>
      </c>
      <c r="AF152" s="312">
        <v>39434</v>
      </c>
      <c r="AG152" s="137">
        <v>0.93953111598208328</v>
      </c>
      <c r="AH152" s="312">
        <v>526.06060606060601</v>
      </c>
      <c r="AI152" s="312">
        <v>39845</v>
      </c>
      <c r="AJ152" s="137">
        <v>0.93263581677316665</v>
      </c>
      <c r="AK152" s="302">
        <v>438.18181818181802</v>
      </c>
      <c r="AL152" s="312">
        <v>41301</v>
      </c>
      <c r="AM152" s="137">
        <v>0.92023350638354762</v>
      </c>
      <c r="AN152" s="302">
        <v>473.93939999999998</v>
      </c>
      <c r="AO152" s="313">
        <v>4.7344930770401174E-2</v>
      </c>
      <c r="AP152" s="312">
        <v>68460</v>
      </c>
      <c r="AQ152" s="137">
        <v>0.93616672136527734</v>
      </c>
      <c r="AR152" s="312">
        <v>558.78787878787796</v>
      </c>
      <c r="AS152" s="312">
        <v>71446</v>
      </c>
      <c r="AT152" s="137">
        <v>0.9337393486329657</v>
      </c>
      <c r="AU152" s="302">
        <v>525.45454545454504</v>
      </c>
      <c r="AV152" s="312">
        <v>73973</v>
      </c>
      <c r="AW152" s="137">
        <v>0.92457004299570045</v>
      </c>
      <c r="AX152" s="302">
        <v>570.30304000000001</v>
      </c>
      <c r="AY152" s="303">
        <v>8.0528775927548937E-2</v>
      </c>
      <c r="AZ152" s="311">
        <v>193174</v>
      </c>
      <c r="BA152" s="137">
        <v>0.93021038489504837</v>
      </c>
      <c r="BB152" s="312">
        <v>1244.84848484848</v>
      </c>
      <c r="BC152" s="312">
        <v>201790</v>
      </c>
      <c r="BD152" s="137">
        <v>0.92844029943453432</v>
      </c>
      <c r="BE152" s="302">
        <v>892.12121212121201</v>
      </c>
      <c r="BF152" s="312">
        <v>212275</v>
      </c>
      <c r="BG152" s="137">
        <v>0.92872111897168008</v>
      </c>
      <c r="BH152" s="302">
        <v>769.69695999999999</v>
      </c>
      <c r="BI152" s="303">
        <v>9.8879766428194266E-2</v>
      </c>
      <c r="BJ152" s="311">
        <v>151552</v>
      </c>
      <c r="BK152" s="137">
        <v>0.94763235726300121</v>
      </c>
      <c r="BL152" s="312">
        <v>708.48484848484804</v>
      </c>
      <c r="BM152" s="312">
        <v>157244</v>
      </c>
      <c r="BN152" s="137">
        <v>0.93547504313165564</v>
      </c>
      <c r="BO152" s="302">
        <v>695.15151515151501</v>
      </c>
      <c r="BP152" s="312">
        <v>162646</v>
      </c>
      <c r="BQ152" s="137">
        <v>0.93529540305236403</v>
      </c>
      <c r="BR152" s="302">
        <v>615.75756799999999</v>
      </c>
      <c r="BS152" s="303">
        <v>7.3202597128378372E-2</v>
      </c>
      <c r="BT152" s="311">
        <v>115038</v>
      </c>
      <c r="BU152" s="137">
        <v>0.93390160740379935</v>
      </c>
      <c r="BV152" s="312">
        <v>614.54545454545405</v>
      </c>
      <c r="BW152" s="312">
        <v>121850</v>
      </c>
      <c r="BX152" s="137">
        <v>0.91819510798306025</v>
      </c>
      <c r="BY152" s="302">
        <v>600.60606060606005</v>
      </c>
      <c r="BZ152" s="312">
        <v>128000</v>
      </c>
      <c r="CA152" s="137">
        <v>0.92593932203880269</v>
      </c>
      <c r="CB152" s="302">
        <v>578.18179999999995</v>
      </c>
      <c r="CC152" s="303">
        <v>0.11267581147099219</v>
      </c>
      <c r="CD152" s="311">
        <v>1090324</v>
      </c>
      <c r="CE152" s="137">
        <v>0.93755906371701359</v>
      </c>
      <c r="CF152" s="312">
        <v>2321.4699999999998</v>
      </c>
      <c r="CG152" s="312">
        <v>1144146</v>
      </c>
      <c r="CH152" s="137">
        <v>0.9311288578118172</v>
      </c>
      <c r="CI152" s="302">
        <v>2006.28</v>
      </c>
      <c r="CJ152" s="312">
        <v>1199057</v>
      </c>
      <c r="CK152" s="137">
        <v>0.9315003045294088</v>
      </c>
      <c r="CL152" s="302">
        <v>1892.01</v>
      </c>
      <c r="CM152" s="313">
        <v>9.9725402724327811E-2</v>
      </c>
    </row>
    <row r="153" spans="1:91" ht="14.4" x14ac:dyDescent="0.3">
      <c r="A153" s="432"/>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432"/>
      <c r="AF153" s="432"/>
      <c r="AG153" s="432"/>
      <c r="AH153" s="432"/>
      <c r="AI153" s="432"/>
      <c r="AJ153" s="432"/>
      <c r="AK153" s="432"/>
      <c r="AL153" s="432"/>
      <c r="AM153" s="432"/>
      <c r="AN153" s="432"/>
      <c r="AO153" s="432"/>
      <c r="AP153" s="432"/>
      <c r="AQ153" s="432"/>
      <c r="AR153" s="432"/>
      <c r="AS153" s="432"/>
      <c r="AT153" s="432"/>
      <c r="AU153" s="432"/>
      <c r="AV153" s="432"/>
      <c r="AW153" s="432"/>
      <c r="AX153" s="432"/>
      <c r="AY153" s="432"/>
      <c r="AZ153" s="432"/>
      <c r="BA153" s="432"/>
      <c r="BB153" s="432"/>
      <c r="BC153" s="432"/>
      <c r="BD153" s="432"/>
      <c r="BE153" s="432"/>
      <c r="BF153" s="432"/>
      <c r="BG153" s="432"/>
      <c r="BH153" s="432"/>
      <c r="BI153" s="432"/>
      <c r="BJ153" s="432"/>
      <c r="BK153" s="432"/>
      <c r="BL153" s="432"/>
      <c r="BM153" s="432"/>
      <c r="BN153" s="432"/>
      <c r="BO153" s="432"/>
      <c r="BP153" s="432"/>
      <c r="BQ153" s="432"/>
      <c r="BR153" s="432"/>
      <c r="BS153" s="432"/>
      <c r="BT153" s="432"/>
      <c r="BU153" s="432"/>
      <c r="BV153" s="432"/>
      <c r="BW153" s="432"/>
      <c r="BX153" s="432"/>
      <c r="BY153" s="432"/>
      <c r="BZ153" s="432"/>
      <c r="CA153" s="432"/>
      <c r="CB153" s="432"/>
      <c r="CC153" s="432"/>
      <c r="CD153" s="432"/>
      <c r="CE153" s="432"/>
      <c r="CF153" s="432"/>
      <c r="CG153" s="432"/>
      <c r="CH153" s="432"/>
      <c r="CI153" s="432"/>
      <c r="CJ153" s="432"/>
      <c r="CK153" s="432"/>
      <c r="CL153" s="432"/>
      <c r="CM153" s="432"/>
    </row>
    <row r="154" spans="1:91" ht="14.4" x14ac:dyDescent="0.3">
      <c r="A154" s="472" t="s">
        <v>382</v>
      </c>
      <c r="B154" s="472"/>
      <c r="C154" s="472"/>
      <c r="D154" s="472"/>
      <c r="E154" s="472"/>
      <c r="F154" s="472"/>
      <c r="G154" s="472"/>
      <c r="H154" s="472"/>
      <c r="I154" s="472"/>
      <c r="J154" s="472"/>
      <c r="K154" s="472"/>
      <c r="L154" s="472"/>
      <c r="M154" s="472"/>
      <c r="N154" s="472"/>
      <c r="O154" s="472"/>
      <c r="P154" s="472"/>
      <c r="Q154" s="472"/>
      <c r="R154" s="472"/>
      <c r="S154" s="472"/>
      <c r="T154" s="472"/>
      <c r="U154" s="472"/>
      <c r="V154" s="472"/>
      <c r="W154" s="472"/>
      <c r="X154" s="472"/>
      <c r="Y154" s="472"/>
      <c r="Z154" s="472"/>
      <c r="AA154" s="472"/>
      <c r="AB154" s="472"/>
      <c r="AC154" s="472"/>
      <c r="AD154" s="472"/>
      <c r="AE154" s="472"/>
      <c r="AF154" s="472"/>
      <c r="AG154" s="472"/>
      <c r="AH154" s="472"/>
      <c r="AI154" s="472"/>
      <c r="AJ154" s="472"/>
      <c r="AK154" s="472"/>
      <c r="AL154" s="472"/>
      <c r="AM154" s="472"/>
      <c r="AN154" s="472"/>
      <c r="AO154" s="472"/>
      <c r="AP154" s="472"/>
      <c r="AQ154" s="472"/>
      <c r="AR154" s="472"/>
      <c r="AS154" s="472"/>
      <c r="AT154" s="472"/>
      <c r="AU154" s="472"/>
      <c r="AV154" s="472"/>
      <c r="AW154" s="472"/>
      <c r="AX154" s="472"/>
      <c r="AY154" s="472"/>
      <c r="AZ154" s="472"/>
      <c r="BA154" s="472"/>
      <c r="BB154" s="472"/>
      <c r="BC154" s="472"/>
      <c r="BD154" s="472"/>
      <c r="BE154" s="472"/>
      <c r="BF154" s="472"/>
      <c r="BG154" s="472"/>
      <c r="BH154" s="472"/>
      <c r="BI154" s="472"/>
      <c r="BJ154" s="472"/>
      <c r="BK154" s="472"/>
      <c r="BL154" s="472"/>
      <c r="BM154" s="472"/>
      <c r="BN154" s="472"/>
      <c r="BO154" s="472"/>
      <c r="BP154" s="472"/>
      <c r="BQ154" s="472"/>
      <c r="BR154" s="472"/>
      <c r="BS154" s="472"/>
      <c r="BT154" s="472"/>
      <c r="BU154" s="472"/>
      <c r="BV154" s="472"/>
      <c r="BW154" s="472"/>
      <c r="BX154" s="472"/>
      <c r="BY154" s="472"/>
      <c r="BZ154" s="472"/>
      <c r="CA154" s="472"/>
      <c r="CB154" s="472"/>
      <c r="CC154" s="472"/>
      <c r="CD154" s="472"/>
      <c r="CE154" s="472"/>
      <c r="CF154" s="472"/>
      <c r="CG154" s="472"/>
      <c r="CH154" s="472"/>
      <c r="CI154" s="472"/>
      <c r="CJ154" s="472"/>
      <c r="CK154" s="472"/>
      <c r="CL154" s="472"/>
      <c r="CM154" s="472"/>
    </row>
    <row r="155" spans="1:91" ht="18" customHeight="1" x14ac:dyDescent="0.3">
      <c r="B155" s="473" t="s">
        <v>332</v>
      </c>
      <c r="C155" s="474"/>
      <c r="D155" s="292" t="s">
        <v>333</v>
      </c>
      <c r="E155" s="474" t="s">
        <v>332</v>
      </c>
      <c r="F155" s="474"/>
      <c r="G155" s="292" t="s">
        <v>333</v>
      </c>
      <c r="H155" s="474" t="s">
        <v>332</v>
      </c>
      <c r="I155" s="474"/>
      <c r="J155" s="292" t="s">
        <v>333</v>
      </c>
      <c r="K155" s="310" t="s">
        <v>0</v>
      </c>
      <c r="L155" s="473" t="s">
        <v>332</v>
      </c>
      <c r="M155" s="474"/>
      <c r="N155" s="292" t="s">
        <v>333</v>
      </c>
      <c r="O155" s="474" t="s">
        <v>332</v>
      </c>
      <c r="P155" s="474"/>
      <c r="Q155" s="292" t="s">
        <v>333</v>
      </c>
      <c r="R155" s="474" t="s">
        <v>332</v>
      </c>
      <c r="S155" s="474"/>
      <c r="T155" s="292" t="s">
        <v>333</v>
      </c>
      <c r="U155" s="310" t="s">
        <v>0</v>
      </c>
      <c r="V155" s="473" t="s">
        <v>332</v>
      </c>
      <c r="W155" s="474"/>
      <c r="X155" s="292" t="s">
        <v>333</v>
      </c>
      <c r="Y155" s="474" t="s">
        <v>332</v>
      </c>
      <c r="Z155" s="474"/>
      <c r="AA155" s="292" t="s">
        <v>333</v>
      </c>
      <c r="AB155" s="474" t="s">
        <v>332</v>
      </c>
      <c r="AC155" s="474"/>
      <c r="AD155" s="292" t="s">
        <v>333</v>
      </c>
      <c r="AE155" s="310" t="s">
        <v>0</v>
      </c>
      <c r="AF155" s="473" t="s">
        <v>332</v>
      </c>
      <c r="AG155" s="474"/>
      <c r="AH155" s="292" t="s">
        <v>333</v>
      </c>
      <c r="AI155" s="474" t="s">
        <v>332</v>
      </c>
      <c r="AJ155" s="474"/>
      <c r="AK155" s="292" t="s">
        <v>333</v>
      </c>
      <c r="AL155" s="474" t="s">
        <v>332</v>
      </c>
      <c r="AM155" s="474"/>
      <c r="AN155" s="292" t="s">
        <v>333</v>
      </c>
      <c r="AO155" s="310" t="s">
        <v>0</v>
      </c>
      <c r="AP155" s="473" t="s">
        <v>332</v>
      </c>
      <c r="AQ155" s="474"/>
      <c r="AR155" s="292" t="s">
        <v>333</v>
      </c>
      <c r="AS155" s="474" t="s">
        <v>332</v>
      </c>
      <c r="AT155" s="474"/>
      <c r="AU155" s="292" t="s">
        <v>333</v>
      </c>
      <c r="AV155" s="474" t="s">
        <v>332</v>
      </c>
      <c r="AW155" s="474"/>
      <c r="AX155" s="292" t="s">
        <v>333</v>
      </c>
      <c r="AY155" s="290" t="s">
        <v>0</v>
      </c>
      <c r="AZ155" s="473" t="s">
        <v>332</v>
      </c>
      <c r="BA155" s="474"/>
      <c r="BB155" s="292" t="s">
        <v>333</v>
      </c>
      <c r="BC155" s="474" t="s">
        <v>332</v>
      </c>
      <c r="BD155" s="474"/>
      <c r="BE155" s="292" t="s">
        <v>333</v>
      </c>
      <c r="BF155" s="474" t="s">
        <v>332</v>
      </c>
      <c r="BG155" s="474"/>
      <c r="BH155" s="292" t="s">
        <v>333</v>
      </c>
      <c r="BI155" s="290" t="s">
        <v>0</v>
      </c>
      <c r="BJ155" s="473" t="s">
        <v>332</v>
      </c>
      <c r="BK155" s="474"/>
      <c r="BL155" s="292" t="s">
        <v>333</v>
      </c>
      <c r="BM155" s="474" t="s">
        <v>332</v>
      </c>
      <c r="BN155" s="474"/>
      <c r="BO155" s="292" t="s">
        <v>333</v>
      </c>
      <c r="BP155" s="474" t="s">
        <v>332</v>
      </c>
      <c r="BQ155" s="474"/>
      <c r="BR155" s="292" t="s">
        <v>333</v>
      </c>
      <c r="BS155" s="290" t="s">
        <v>0</v>
      </c>
      <c r="BT155" s="473" t="s">
        <v>332</v>
      </c>
      <c r="BU155" s="474"/>
      <c r="BV155" s="292" t="s">
        <v>333</v>
      </c>
      <c r="BW155" s="474" t="s">
        <v>332</v>
      </c>
      <c r="BX155" s="474"/>
      <c r="BY155" s="292" t="s">
        <v>333</v>
      </c>
      <c r="BZ155" s="474" t="s">
        <v>332</v>
      </c>
      <c r="CA155" s="474"/>
      <c r="CB155" s="292" t="s">
        <v>333</v>
      </c>
      <c r="CC155" s="290" t="s">
        <v>0</v>
      </c>
      <c r="CD155" s="473" t="s">
        <v>332</v>
      </c>
      <c r="CE155" s="474"/>
      <c r="CF155" s="292" t="s">
        <v>333</v>
      </c>
      <c r="CG155" s="474" t="s">
        <v>332</v>
      </c>
      <c r="CH155" s="474"/>
      <c r="CI155" s="292" t="s">
        <v>333</v>
      </c>
      <c r="CJ155" s="474" t="s">
        <v>332</v>
      </c>
      <c r="CK155" s="474"/>
      <c r="CL155" s="292" t="s">
        <v>333</v>
      </c>
      <c r="CM155" s="310" t="s">
        <v>0</v>
      </c>
    </row>
    <row r="156" spans="1:91" ht="14.4" x14ac:dyDescent="0.3">
      <c r="A156" s="99" t="s">
        <v>18</v>
      </c>
      <c r="B156" s="311">
        <v>278525</v>
      </c>
      <c r="C156" s="137"/>
      <c r="D156" s="312">
        <v>910.30303030303003</v>
      </c>
      <c r="E156" s="312">
        <v>292550</v>
      </c>
      <c r="F156" s="137"/>
      <c r="G156" s="302">
        <v>808.48484848484804</v>
      </c>
      <c r="H156" s="312">
        <v>307906</v>
      </c>
      <c r="I156" s="137"/>
      <c r="J156" s="302">
        <v>689.09090000000003</v>
      </c>
      <c r="K156" s="313">
        <v>0.10548783771654251</v>
      </c>
      <c r="L156" s="312">
        <v>239277</v>
      </c>
      <c r="M156" s="137"/>
      <c r="N156" s="312">
        <v>936.36363636363603</v>
      </c>
      <c r="O156" s="312">
        <v>257737</v>
      </c>
      <c r="P156" s="137"/>
      <c r="Q156" s="302">
        <v>843.63636363636294</v>
      </c>
      <c r="R156" s="312">
        <v>270282</v>
      </c>
      <c r="S156" s="137"/>
      <c r="T156" s="302">
        <v>782.42425500000002</v>
      </c>
      <c r="U156" s="313">
        <v>0.12957785328301508</v>
      </c>
      <c r="V156" s="312">
        <v>39263</v>
      </c>
      <c r="W156" s="137"/>
      <c r="X156" s="312">
        <v>436.969696969697</v>
      </c>
      <c r="Y156" s="312">
        <v>41108</v>
      </c>
      <c r="Z156" s="137"/>
      <c r="AA156" s="302">
        <v>373.93939393939303</v>
      </c>
      <c r="AB156" s="312">
        <v>43452</v>
      </c>
      <c r="AC156" s="137"/>
      <c r="AD156" s="302">
        <v>300</v>
      </c>
      <c r="AE156" s="313">
        <v>0.10669077757685352</v>
      </c>
      <c r="AF156" s="312">
        <v>41972</v>
      </c>
      <c r="AG156" s="137"/>
      <c r="AH156" s="312">
        <v>491.51515151515099</v>
      </c>
      <c r="AI156" s="312">
        <v>42723</v>
      </c>
      <c r="AJ156" s="137"/>
      <c r="AK156" s="302">
        <v>441.81818181818102</v>
      </c>
      <c r="AL156" s="312">
        <v>44881</v>
      </c>
      <c r="AM156" s="137"/>
      <c r="AN156" s="302">
        <v>357.57574499999998</v>
      </c>
      <c r="AO156" s="313">
        <v>6.9308110168683879E-2</v>
      </c>
      <c r="AP156" s="312">
        <v>73128</v>
      </c>
      <c r="AQ156" s="137"/>
      <c r="AR156" s="312">
        <v>474.54545454545399</v>
      </c>
      <c r="AS156" s="312">
        <v>76516</v>
      </c>
      <c r="AT156" s="137"/>
      <c r="AU156" s="302">
        <v>464.24242424242402</v>
      </c>
      <c r="AV156" s="312">
        <v>80008</v>
      </c>
      <c r="AW156" s="137"/>
      <c r="AX156" s="302">
        <v>440.60604899999998</v>
      </c>
      <c r="AY156" s="303">
        <v>9.4081610327097692E-2</v>
      </c>
      <c r="AZ156" s="311">
        <v>207667</v>
      </c>
      <c r="BA156" s="137"/>
      <c r="BB156" s="312">
        <v>1309.69696969696</v>
      </c>
      <c r="BC156" s="312">
        <v>217343</v>
      </c>
      <c r="BD156" s="137"/>
      <c r="BE156" s="302">
        <v>720</v>
      </c>
      <c r="BF156" s="312">
        <v>228567</v>
      </c>
      <c r="BG156" s="137"/>
      <c r="BH156" s="302">
        <v>635.75756799999999</v>
      </c>
      <c r="BI156" s="303">
        <v>0.1006418930306693</v>
      </c>
      <c r="BJ156" s="311">
        <v>159927</v>
      </c>
      <c r="BK156" s="137"/>
      <c r="BL156" s="312">
        <v>702.42424242424204</v>
      </c>
      <c r="BM156" s="312">
        <v>168090</v>
      </c>
      <c r="BN156" s="137"/>
      <c r="BO156" s="302">
        <v>547.27272727272702</v>
      </c>
      <c r="BP156" s="312">
        <v>173898</v>
      </c>
      <c r="BQ156" s="137"/>
      <c r="BR156" s="302">
        <v>418.18182400000001</v>
      </c>
      <c r="BS156" s="303">
        <v>8.7358607364610097E-2</v>
      </c>
      <c r="BT156" s="311">
        <v>123180</v>
      </c>
      <c r="BU156" s="137"/>
      <c r="BV156" s="312">
        <v>500</v>
      </c>
      <c r="BW156" s="312">
        <v>132706</v>
      </c>
      <c r="BX156" s="137"/>
      <c r="BY156" s="302">
        <v>467.27272727272702</v>
      </c>
      <c r="BZ156" s="312">
        <v>138238</v>
      </c>
      <c r="CA156" s="137"/>
      <c r="CB156" s="302">
        <v>436.36364700000001</v>
      </c>
      <c r="CC156" s="303">
        <v>0.12224387075823998</v>
      </c>
      <c r="CD156" s="311">
        <v>1162939</v>
      </c>
      <c r="CE156" s="137"/>
      <c r="CF156" s="312">
        <v>2194.61</v>
      </c>
      <c r="CG156" s="312">
        <v>1228773</v>
      </c>
      <c r="CH156" s="137"/>
      <c r="CI156" s="302">
        <v>1717</v>
      </c>
      <c r="CJ156" s="312">
        <v>1287232</v>
      </c>
      <c r="CK156" s="137"/>
      <c r="CL156" s="302">
        <v>1505.1</v>
      </c>
      <c r="CM156" s="313">
        <v>0.10687834873540229</v>
      </c>
    </row>
    <row r="157" spans="1:91" ht="14.4" x14ac:dyDescent="0.3">
      <c r="A157" s="99" t="s">
        <v>383</v>
      </c>
      <c r="B157" s="311">
        <v>201585</v>
      </c>
      <c r="C157" s="137">
        <v>0.72375908805313705</v>
      </c>
      <c r="D157" s="312">
        <v>1142.42424242424</v>
      </c>
      <c r="E157" s="312">
        <v>214330</v>
      </c>
      <c r="F157" s="137">
        <v>0.73262690138437869</v>
      </c>
      <c r="G157" s="302">
        <v>900.60606060606005</v>
      </c>
      <c r="H157" s="312">
        <v>222417</v>
      </c>
      <c r="I157" s="137">
        <v>0.72235357544185563</v>
      </c>
      <c r="J157" s="302">
        <v>1030.9090000000001</v>
      </c>
      <c r="K157" s="313">
        <v>0.10334102239749982</v>
      </c>
      <c r="L157" s="312">
        <v>177929</v>
      </c>
      <c r="M157" s="137">
        <v>0.74361096135441351</v>
      </c>
      <c r="N157" s="312">
        <v>1043.0303030303</v>
      </c>
      <c r="O157" s="312">
        <v>194671</v>
      </c>
      <c r="P157" s="137">
        <v>0.75530870616170742</v>
      </c>
      <c r="Q157" s="302">
        <v>1090.30303030303</v>
      </c>
      <c r="R157" s="312">
        <v>200426</v>
      </c>
      <c r="S157" s="137">
        <v>0.74154401698966266</v>
      </c>
      <c r="T157" s="302">
        <v>1256.96973</v>
      </c>
      <c r="U157" s="313">
        <v>0.12643807361363241</v>
      </c>
      <c r="V157" s="312">
        <v>30460</v>
      </c>
      <c r="W157" s="137">
        <v>0.77579400453353031</v>
      </c>
      <c r="X157" s="312">
        <v>440.60606060606</v>
      </c>
      <c r="Y157" s="312">
        <v>31998</v>
      </c>
      <c r="Z157" s="137">
        <v>0.77838863481560772</v>
      </c>
      <c r="AA157" s="302">
        <v>426.666666666666</v>
      </c>
      <c r="AB157" s="312">
        <v>33431</v>
      </c>
      <c r="AC157" s="137">
        <v>0.76937770413329654</v>
      </c>
      <c r="AD157" s="302">
        <v>471.51513699999998</v>
      </c>
      <c r="AE157" s="313">
        <v>9.7537754432042018E-2</v>
      </c>
      <c r="AF157" s="312">
        <v>32455</v>
      </c>
      <c r="AG157" s="137">
        <v>0.77325359763651957</v>
      </c>
      <c r="AH157" s="312">
        <v>533.33333333333303</v>
      </c>
      <c r="AI157" s="312">
        <v>33265</v>
      </c>
      <c r="AJ157" s="137">
        <v>0.77862041523301262</v>
      </c>
      <c r="AK157" s="302">
        <v>422.42424242424198</v>
      </c>
      <c r="AL157" s="312">
        <v>35233</v>
      </c>
      <c r="AM157" s="137">
        <v>0.78503152781800767</v>
      </c>
      <c r="AN157" s="302">
        <v>448.48486300000002</v>
      </c>
      <c r="AO157" s="313">
        <v>8.5595439839778159E-2</v>
      </c>
      <c r="AP157" s="312">
        <v>56977</v>
      </c>
      <c r="AQ157" s="137">
        <v>0.77914068482660537</v>
      </c>
      <c r="AR157" s="312">
        <v>553.93939393939399</v>
      </c>
      <c r="AS157" s="312">
        <v>59029</v>
      </c>
      <c r="AT157" s="137">
        <v>0.77145956401275551</v>
      </c>
      <c r="AU157" s="302">
        <v>522.42424242424204</v>
      </c>
      <c r="AV157" s="312">
        <v>61049</v>
      </c>
      <c r="AW157" s="137">
        <v>0.76303619638036191</v>
      </c>
      <c r="AX157" s="302">
        <v>596.36364700000001</v>
      </c>
      <c r="AY157" s="303">
        <v>7.1467434227846321E-2</v>
      </c>
      <c r="AZ157" s="311">
        <v>154434</v>
      </c>
      <c r="BA157" s="137">
        <v>0.743661727669779</v>
      </c>
      <c r="BB157" s="312">
        <v>1163.0303030303</v>
      </c>
      <c r="BC157" s="312">
        <v>162293</v>
      </c>
      <c r="BD157" s="137">
        <v>0.74671371978853707</v>
      </c>
      <c r="BE157" s="302">
        <v>945.45454545454504</v>
      </c>
      <c r="BF157" s="312">
        <v>170529</v>
      </c>
      <c r="BG157" s="137">
        <v>0.74607883027733657</v>
      </c>
      <c r="BH157" s="302">
        <v>859.39390000000003</v>
      </c>
      <c r="BI157" s="303">
        <v>0.10421927813823381</v>
      </c>
      <c r="BJ157" s="311">
        <v>118902</v>
      </c>
      <c r="BK157" s="137">
        <v>0.74347671124950754</v>
      </c>
      <c r="BL157" s="312">
        <v>804.24242424242402</v>
      </c>
      <c r="BM157" s="312">
        <v>124916</v>
      </c>
      <c r="BN157" s="137">
        <v>0.74314950324231066</v>
      </c>
      <c r="BO157" s="302">
        <v>684.24242424242402</v>
      </c>
      <c r="BP157" s="312">
        <v>128904</v>
      </c>
      <c r="BQ157" s="137">
        <v>0.74126211917330853</v>
      </c>
      <c r="BR157" s="302">
        <v>843.03030000000001</v>
      </c>
      <c r="BS157" s="303">
        <v>8.4119695211182316E-2</v>
      </c>
      <c r="BT157" s="311">
        <v>96747</v>
      </c>
      <c r="BU157" s="137">
        <v>0.78541159279103756</v>
      </c>
      <c r="BV157" s="312">
        <v>700</v>
      </c>
      <c r="BW157" s="312">
        <v>104044</v>
      </c>
      <c r="BX157" s="137">
        <v>0.7840188084939641</v>
      </c>
      <c r="BY157" s="302">
        <v>678.18181818181802</v>
      </c>
      <c r="BZ157" s="312">
        <v>106450</v>
      </c>
      <c r="CA157" s="137">
        <v>0.7700487564924261</v>
      </c>
      <c r="CB157" s="302">
        <v>779.39390000000003</v>
      </c>
      <c r="CC157" s="303">
        <v>0.10029251553019732</v>
      </c>
      <c r="CD157" s="311">
        <v>869489</v>
      </c>
      <c r="CE157" s="137">
        <v>0.74766518278258787</v>
      </c>
      <c r="CF157" s="312">
        <v>2380.02</v>
      </c>
      <c r="CG157" s="312">
        <v>924546</v>
      </c>
      <c r="CH157" s="137">
        <v>0.75241399347153626</v>
      </c>
      <c r="CI157" s="302">
        <v>2109.67</v>
      </c>
      <c r="CJ157" s="312">
        <v>958439</v>
      </c>
      <c r="CK157" s="137">
        <v>0.74457362775319447</v>
      </c>
      <c r="CL157" s="302">
        <v>2339.13</v>
      </c>
      <c r="CM157" s="313">
        <v>0.10230146672355832</v>
      </c>
    </row>
    <row r="158" spans="1:91" ht="14.4" x14ac:dyDescent="0.3">
      <c r="A158" s="99" t="s">
        <v>384</v>
      </c>
      <c r="B158" s="311">
        <v>138704</v>
      </c>
      <c r="C158" s="137">
        <v>0.49799479400412888</v>
      </c>
      <c r="D158" s="312">
        <v>1058.1818181818101</v>
      </c>
      <c r="E158" s="312">
        <v>139639</v>
      </c>
      <c r="F158" s="137">
        <v>0.47731669800034182</v>
      </c>
      <c r="G158" s="302">
        <v>1070.9090909090901</v>
      </c>
      <c r="H158" s="312">
        <v>143986</v>
      </c>
      <c r="I158" s="137">
        <v>0.46762973115171513</v>
      </c>
      <c r="J158" s="302">
        <v>1209.0909999999999</v>
      </c>
      <c r="K158" s="313">
        <v>3.808109355173607E-2</v>
      </c>
      <c r="L158" s="312">
        <v>124201</v>
      </c>
      <c r="M158" s="137">
        <v>0.51906785859067106</v>
      </c>
      <c r="N158" s="312">
        <v>1031.5151515151499</v>
      </c>
      <c r="O158" s="312">
        <v>131617</v>
      </c>
      <c r="P158" s="137">
        <v>0.51066397141271913</v>
      </c>
      <c r="Q158" s="302">
        <v>1094.54545454545</v>
      </c>
      <c r="R158" s="312">
        <v>137205</v>
      </c>
      <c r="S158" s="137">
        <v>0.50763646857726374</v>
      </c>
      <c r="T158" s="302">
        <v>1197.57581</v>
      </c>
      <c r="U158" s="313">
        <v>0.10470125039250892</v>
      </c>
      <c r="V158" s="312">
        <v>22121</v>
      </c>
      <c r="W158" s="137">
        <v>0.56340575096146495</v>
      </c>
      <c r="X158" s="312">
        <v>430.90909090909099</v>
      </c>
      <c r="Y158" s="312">
        <v>21687</v>
      </c>
      <c r="Z158" s="137">
        <v>0.52756154519801501</v>
      </c>
      <c r="AA158" s="302">
        <v>396.36363636363598</v>
      </c>
      <c r="AB158" s="312">
        <v>22538</v>
      </c>
      <c r="AC158" s="137">
        <v>0.51868728712142131</v>
      </c>
      <c r="AD158" s="302">
        <v>466.66665599999999</v>
      </c>
      <c r="AE158" s="313">
        <v>1.8850865693232674E-2</v>
      </c>
      <c r="AF158" s="312">
        <v>24868</v>
      </c>
      <c r="AG158" s="137">
        <v>0.5924902315829601</v>
      </c>
      <c r="AH158" s="312">
        <v>510.90909090909099</v>
      </c>
      <c r="AI158" s="312">
        <v>24102</v>
      </c>
      <c r="AJ158" s="137">
        <v>0.5641457762797556</v>
      </c>
      <c r="AK158" s="302">
        <v>427.27272727272702</v>
      </c>
      <c r="AL158" s="312">
        <v>26146</v>
      </c>
      <c r="AM158" s="137">
        <v>0.58256277712172189</v>
      </c>
      <c r="AN158" s="302">
        <v>486.66665599999999</v>
      </c>
      <c r="AO158" s="313">
        <v>5.1391346308508924E-2</v>
      </c>
      <c r="AP158" s="312">
        <v>40268</v>
      </c>
      <c r="AQ158" s="137">
        <v>0.55065091346679795</v>
      </c>
      <c r="AR158" s="312">
        <v>577.57575757575705</v>
      </c>
      <c r="AS158" s="312">
        <v>40043</v>
      </c>
      <c r="AT158" s="137">
        <v>0.52332845417951801</v>
      </c>
      <c r="AU158" s="302">
        <v>614.54545454545405</v>
      </c>
      <c r="AV158" s="312">
        <v>40970</v>
      </c>
      <c r="AW158" s="137">
        <v>0.51207379262073793</v>
      </c>
      <c r="AX158" s="302">
        <v>682.42425500000002</v>
      </c>
      <c r="AY158" s="303">
        <v>1.7433197576239196E-2</v>
      </c>
      <c r="AZ158" s="311">
        <v>109726</v>
      </c>
      <c r="BA158" s="137">
        <v>0.52837475381259424</v>
      </c>
      <c r="BB158" s="312">
        <v>1024.84848484848</v>
      </c>
      <c r="BC158" s="312">
        <v>111709</v>
      </c>
      <c r="BD158" s="137">
        <v>0.51397560537951537</v>
      </c>
      <c r="BE158" s="302">
        <v>883.63636363636294</v>
      </c>
      <c r="BF158" s="312">
        <v>119746</v>
      </c>
      <c r="BG158" s="137">
        <v>0.52389890054119803</v>
      </c>
      <c r="BH158" s="302">
        <v>931.51513699999998</v>
      </c>
      <c r="BI158" s="303">
        <v>9.1318374861017446E-2</v>
      </c>
      <c r="BJ158" s="311">
        <v>86513</v>
      </c>
      <c r="BK158" s="137">
        <v>0.54095305983354902</v>
      </c>
      <c r="BL158" s="312">
        <v>829.09090909090901</v>
      </c>
      <c r="BM158" s="312">
        <v>87308</v>
      </c>
      <c r="BN158" s="137">
        <v>0.51941221964423823</v>
      </c>
      <c r="BO158" s="302">
        <v>754.54545454545405</v>
      </c>
      <c r="BP158" s="312">
        <v>90034</v>
      </c>
      <c r="BQ158" s="137">
        <v>0.51774028453461229</v>
      </c>
      <c r="BR158" s="302">
        <v>1051.51514</v>
      </c>
      <c r="BS158" s="303">
        <v>4.069908568654422E-2</v>
      </c>
      <c r="BT158" s="311">
        <v>68889</v>
      </c>
      <c r="BU158" s="137">
        <v>0.55925474914758888</v>
      </c>
      <c r="BV158" s="312">
        <v>789.69696969696895</v>
      </c>
      <c r="BW158" s="312">
        <v>70759</v>
      </c>
      <c r="BX158" s="137">
        <v>0.5332012117010535</v>
      </c>
      <c r="BY158" s="302">
        <v>858.78787878787898</v>
      </c>
      <c r="BZ158" s="312">
        <v>72611</v>
      </c>
      <c r="CA158" s="137">
        <v>0.52526078212937111</v>
      </c>
      <c r="CB158" s="302">
        <v>867.87879999999996</v>
      </c>
      <c r="CC158" s="303">
        <v>5.4028945114604654E-2</v>
      </c>
      <c r="CD158" s="311">
        <v>615290</v>
      </c>
      <c r="CE158" s="137">
        <v>0.5290819208918095</v>
      </c>
      <c r="CF158" s="312">
        <v>2306.1999999999998</v>
      </c>
      <c r="CG158" s="312">
        <v>626864</v>
      </c>
      <c r="CH158" s="137">
        <v>0.51015443861478071</v>
      </c>
      <c r="CI158" s="302">
        <v>2267.65</v>
      </c>
      <c r="CJ158" s="312">
        <v>653236</v>
      </c>
      <c r="CK158" s="137">
        <v>0.50747340028837074</v>
      </c>
      <c r="CL158" s="302">
        <v>2556.56</v>
      </c>
      <c r="CM158" s="313">
        <v>6.1671732028799428E-2</v>
      </c>
    </row>
    <row r="159" spans="1:91" ht="14.4" x14ac:dyDescent="0.3">
      <c r="A159" s="99" t="s">
        <v>385</v>
      </c>
      <c r="B159" s="311">
        <v>62881</v>
      </c>
      <c r="C159" s="137">
        <v>0.22576429404900816</v>
      </c>
      <c r="D159" s="312">
        <v>906.06060606060601</v>
      </c>
      <c r="E159" s="312">
        <v>74691</v>
      </c>
      <c r="F159" s="137">
        <v>0.25531020338403693</v>
      </c>
      <c r="G159" s="302">
        <v>995.75757575757598</v>
      </c>
      <c r="H159" s="312">
        <v>78431</v>
      </c>
      <c r="I159" s="137">
        <v>0.2547238442901405</v>
      </c>
      <c r="J159" s="302">
        <v>1087.27271</v>
      </c>
      <c r="K159" s="313">
        <v>0.24729250489018942</v>
      </c>
      <c r="L159" s="312">
        <v>53728</v>
      </c>
      <c r="M159" s="137">
        <v>0.22454310276374245</v>
      </c>
      <c r="N159" s="312">
        <v>1004.24242424242</v>
      </c>
      <c r="O159" s="312">
        <v>63054</v>
      </c>
      <c r="P159" s="137">
        <v>0.24464473474898832</v>
      </c>
      <c r="Q159" s="302">
        <v>937.57575757575705</v>
      </c>
      <c r="R159" s="312">
        <v>63221</v>
      </c>
      <c r="S159" s="137">
        <v>0.23390754841239891</v>
      </c>
      <c r="T159" s="302">
        <v>1136.36365</v>
      </c>
      <c r="U159" s="313">
        <v>0.17668627159023229</v>
      </c>
      <c r="V159" s="312">
        <v>8339</v>
      </c>
      <c r="W159" s="137">
        <v>0.21238825357206531</v>
      </c>
      <c r="X159" s="312">
        <v>391.51515151515099</v>
      </c>
      <c r="Y159" s="312">
        <v>10311</v>
      </c>
      <c r="Z159" s="137">
        <v>0.2508270896175927</v>
      </c>
      <c r="AA159" s="302">
        <v>363.636363636363</v>
      </c>
      <c r="AB159" s="312">
        <v>10893</v>
      </c>
      <c r="AC159" s="137">
        <v>0.25069041701187517</v>
      </c>
      <c r="AD159" s="302">
        <v>474.54544099999998</v>
      </c>
      <c r="AE159" s="313">
        <v>0.30627173522005036</v>
      </c>
      <c r="AF159" s="312">
        <v>7587</v>
      </c>
      <c r="AG159" s="137">
        <v>0.18076336605355953</v>
      </c>
      <c r="AH159" s="312">
        <v>380.60606060606</v>
      </c>
      <c r="AI159" s="312">
        <v>9163</v>
      </c>
      <c r="AJ159" s="137">
        <v>0.21447463895325702</v>
      </c>
      <c r="AK159" s="302">
        <v>381.21212121212102</v>
      </c>
      <c r="AL159" s="312">
        <v>9087</v>
      </c>
      <c r="AM159" s="137">
        <v>0.20246875069628573</v>
      </c>
      <c r="AN159" s="302">
        <v>399.39395100000002</v>
      </c>
      <c r="AO159" s="313">
        <v>0.19770660340055357</v>
      </c>
      <c r="AP159" s="312">
        <v>16709</v>
      </c>
      <c r="AQ159" s="137">
        <v>0.22848977135980747</v>
      </c>
      <c r="AR159" s="312">
        <v>473.93939393939399</v>
      </c>
      <c r="AS159" s="312">
        <v>18986</v>
      </c>
      <c r="AT159" s="137">
        <v>0.2481311098332375</v>
      </c>
      <c r="AU159" s="302">
        <v>458.78787878787801</v>
      </c>
      <c r="AV159" s="312">
        <v>20079</v>
      </c>
      <c r="AW159" s="137">
        <v>0.25096240375962403</v>
      </c>
      <c r="AX159" s="302">
        <v>593.33330000000001</v>
      </c>
      <c r="AY159" s="303">
        <v>0.20168771320845053</v>
      </c>
      <c r="AZ159" s="311">
        <v>44708</v>
      </c>
      <c r="BA159" s="137">
        <v>0.21528697385718482</v>
      </c>
      <c r="BB159" s="312">
        <v>800.60606060606005</v>
      </c>
      <c r="BC159" s="312">
        <v>50584</v>
      </c>
      <c r="BD159" s="137">
        <v>0.23273811440902167</v>
      </c>
      <c r="BE159" s="302">
        <v>670.90909090909099</v>
      </c>
      <c r="BF159" s="312">
        <v>50783</v>
      </c>
      <c r="BG159" s="137">
        <v>0.22217992973613865</v>
      </c>
      <c r="BH159" s="302">
        <v>708.48486300000002</v>
      </c>
      <c r="BI159" s="303">
        <v>0.13588172139214458</v>
      </c>
      <c r="BJ159" s="311">
        <v>32389</v>
      </c>
      <c r="BK159" s="137">
        <v>0.20252365141595854</v>
      </c>
      <c r="BL159" s="312">
        <v>752.12121212121201</v>
      </c>
      <c r="BM159" s="312">
        <v>37608</v>
      </c>
      <c r="BN159" s="137">
        <v>0.22373728359807246</v>
      </c>
      <c r="BO159" s="302">
        <v>753.33333333333303</v>
      </c>
      <c r="BP159" s="312">
        <v>38870</v>
      </c>
      <c r="BQ159" s="137">
        <v>0.22352183463869624</v>
      </c>
      <c r="BR159" s="302">
        <v>834.54549999999995</v>
      </c>
      <c r="BS159" s="303">
        <v>0.20009879897496063</v>
      </c>
      <c r="BT159" s="311">
        <v>27858</v>
      </c>
      <c r="BU159" s="137">
        <v>0.22615684364344862</v>
      </c>
      <c r="BV159" s="312">
        <v>632.72727272727195</v>
      </c>
      <c r="BW159" s="312">
        <v>33285</v>
      </c>
      <c r="BX159" s="137">
        <v>0.25081759679291066</v>
      </c>
      <c r="BY159" s="302">
        <v>749.09090909090901</v>
      </c>
      <c r="BZ159" s="312">
        <v>33839</v>
      </c>
      <c r="CA159" s="137">
        <v>0.24478797436305502</v>
      </c>
      <c r="CB159" s="302">
        <v>715.75756799999999</v>
      </c>
      <c r="CC159" s="303">
        <v>0.21469595807308492</v>
      </c>
      <c r="CD159" s="311">
        <v>254199</v>
      </c>
      <c r="CE159" s="137">
        <v>0.21858326189077845</v>
      </c>
      <c r="CF159" s="312">
        <v>1988.66</v>
      </c>
      <c r="CG159" s="312">
        <v>297682</v>
      </c>
      <c r="CH159" s="137">
        <v>0.24225955485675549</v>
      </c>
      <c r="CI159" s="302">
        <v>1982.82</v>
      </c>
      <c r="CJ159" s="312">
        <v>305203</v>
      </c>
      <c r="CK159" s="137">
        <v>0.23710022746482376</v>
      </c>
      <c r="CL159" s="302">
        <v>2217.12</v>
      </c>
      <c r="CM159" s="313">
        <v>0.20064595061349572</v>
      </c>
    </row>
    <row r="160" spans="1:91" ht="14.4" x14ac:dyDescent="0.3">
      <c r="A160" s="99" t="s">
        <v>386</v>
      </c>
      <c r="B160" s="311">
        <v>18059</v>
      </c>
      <c r="C160" s="137">
        <v>6.4837985818149174E-2</v>
      </c>
      <c r="D160" s="312">
        <v>563.63636363636294</v>
      </c>
      <c r="E160" s="312">
        <v>23439</v>
      </c>
      <c r="F160" s="137">
        <v>8.0119637668774571E-2</v>
      </c>
      <c r="G160" s="302">
        <v>595.15151515151501</v>
      </c>
      <c r="H160" s="312">
        <v>24111</v>
      </c>
      <c r="I160" s="137">
        <v>7.8306366228654195E-2</v>
      </c>
      <c r="J160" s="302">
        <v>747.87879999999996</v>
      </c>
      <c r="K160" s="313">
        <v>0.33512376100559277</v>
      </c>
      <c r="L160" s="312">
        <v>16476</v>
      </c>
      <c r="M160" s="137">
        <v>6.8857433016963607E-2</v>
      </c>
      <c r="N160" s="312">
        <v>544.84848484848396</v>
      </c>
      <c r="O160" s="312">
        <v>20346</v>
      </c>
      <c r="P160" s="137">
        <v>7.8940935915293498E-2</v>
      </c>
      <c r="Q160" s="302">
        <v>665.45454545454504</v>
      </c>
      <c r="R160" s="312">
        <v>19497</v>
      </c>
      <c r="S160" s="137">
        <v>7.2135769307612049E-2</v>
      </c>
      <c r="T160" s="302">
        <v>705.45450000000005</v>
      </c>
      <c r="U160" s="313">
        <v>0.18335761107064821</v>
      </c>
      <c r="V160" s="312">
        <v>3229</v>
      </c>
      <c r="W160" s="137">
        <v>8.2240277105672013E-2</v>
      </c>
      <c r="X160" s="312">
        <v>300.60606060606</v>
      </c>
      <c r="Y160" s="312">
        <v>3238</v>
      </c>
      <c r="Z160" s="137">
        <v>7.8768122993091369E-2</v>
      </c>
      <c r="AA160" s="302">
        <v>261.21212121212102</v>
      </c>
      <c r="AB160" s="312">
        <v>3412</v>
      </c>
      <c r="AC160" s="137">
        <v>7.8523428150602967E-2</v>
      </c>
      <c r="AD160" s="302">
        <v>278.78787199999999</v>
      </c>
      <c r="AE160" s="313">
        <v>5.6673892846082381E-2</v>
      </c>
      <c r="AF160" s="312">
        <v>2554</v>
      </c>
      <c r="AG160" s="137">
        <v>6.0850090536548176E-2</v>
      </c>
      <c r="AH160" s="312">
        <v>215.15151515151501</v>
      </c>
      <c r="AI160" s="312">
        <v>2538</v>
      </c>
      <c r="AJ160" s="137">
        <v>5.9405940594059403E-2</v>
      </c>
      <c r="AK160" s="302">
        <v>192.72727272727201</v>
      </c>
      <c r="AL160" s="312">
        <v>2891</v>
      </c>
      <c r="AM160" s="137">
        <v>6.4414785766805552E-2</v>
      </c>
      <c r="AN160" s="302">
        <v>224.24243200000001</v>
      </c>
      <c r="AO160" s="313">
        <v>0.13194988253719656</v>
      </c>
      <c r="AP160" s="312">
        <v>5247</v>
      </c>
      <c r="AQ160" s="137">
        <v>7.1750902527075819E-2</v>
      </c>
      <c r="AR160" s="312">
        <v>307.87878787878702</v>
      </c>
      <c r="AS160" s="312">
        <v>5083</v>
      </c>
      <c r="AT160" s="137">
        <v>6.6430550473103658E-2</v>
      </c>
      <c r="AU160" s="302">
        <v>296.969696969697</v>
      </c>
      <c r="AV160" s="312">
        <v>6802</v>
      </c>
      <c r="AW160" s="137">
        <v>8.501649835016499E-2</v>
      </c>
      <c r="AX160" s="302">
        <v>333.93939999999998</v>
      </c>
      <c r="AY160" s="303">
        <v>0.29635982466171146</v>
      </c>
      <c r="AZ160" s="311">
        <v>14587</v>
      </c>
      <c r="BA160" s="137">
        <v>7.0242262853510665E-2</v>
      </c>
      <c r="BB160" s="312">
        <v>566.66666666666595</v>
      </c>
      <c r="BC160" s="312">
        <v>15814</v>
      </c>
      <c r="BD160" s="137">
        <v>7.2760567398075848E-2</v>
      </c>
      <c r="BE160" s="302">
        <v>551.51515151515105</v>
      </c>
      <c r="BF160" s="312">
        <v>16360</v>
      </c>
      <c r="BG160" s="137">
        <v>7.1576386792494104E-2</v>
      </c>
      <c r="BH160" s="302">
        <v>459.39395100000002</v>
      </c>
      <c r="BI160" s="303">
        <v>0.12154658257352437</v>
      </c>
      <c r="BJ160" s="311">
        <v>10537</v>
      </c>
      <c r="BK160" s="137">
        <v>6.5886310629224579E-2</v>
      </c>
      <c r="BL160" s="312">
        <v>413.33333333333297</v>
      </c>
      <c r="BM160" s="312">
        <v>11204</v>
      </c>
      <c r="BN160" s="137">
        <v>6.6654768278898213E-2</v>
      </c>
      <c r="BO160" s="302">
        <v>468.48484848484799</v>
      </c>
      <c r="BP160" s="312">
        <v>13142</v>
      </c>
      <c r="BQ160" s="137">
        <v>7.557303706770635E-2</v>
      </c>
      <c r="BR160" s="302">
        <v>512.72730000000001</v>
      </c>
      <c r="BS160" s="303">
        <v>0.24722406757141502</v>
      </c>
      <c r="BT160" s="311">
        <v>10018</v>
      </c>
      <c r="BU160" s="137">
        <v>8.1328137684689078E-2</v>
      </c>
      <c r="BV160" s="312">
        <v>406.06060606060601</v>
      </c>
      <c r="BW160" s="312">
        <v>11140</v>
      </c>
      <c r="BX160" s="137">
        <v>8.394496104170121E-2</v>
      </c>
      <c r="BY160" s="302">
        <v>464.84848484848402</v>
      </c>
      <c r="BZ160" s="312">
        <v>11108</v>
      </c>
      <c r="CA160" s="137">
        <v>8.0354171790679843E-2</v>
      </c>
      <c r="CB160" s="302">
        <v>495.15152</v>
      </c>
      <c r="CC160" s="303">
        <v>0.10880415252545418</v>
      </c>
      <c r="CD160" s="311">
        <v>80707</v>
      </c>
      <c r="CE160" s="137">
        <v>6.9399168830007421E-2</v>
      </c>
      <c r="CF160" s="312">
        <v>1224.3900000000001</v>
      </c>
      <c r="CG160" s="312">
        <v>92802</v>
      </c>
      <c r="CH160" s="137">
        <v>7.5524120403036202E-2</v>
      </c>
      <c r="CI160" s="302">
        <v>1314.06</v>
      </c>
      <c r="CJ160" s="312">
        <v>97323</v>
      </c>
      <c r="CK160" s="137">
        <v>7.560641749117486E-2</v>
      </c>
      <c r="CL160" s="302">
        <v>1418.17</v>
      </c>
      <c r="CM160" s="313">
        <v>0.20588053080897567</v>
      </c>
    </row>
    <row r="161" spans="1:91" ht="14.4" x14ac:dyDescent="0.3">
      <c r="A161" s="99" t="s">
        <v>387</v>
      </c>
      <c r="B161" s="311">
        <v>44822</v>
      </c>
      <c r="C161" s="137">
        <v>0.16092630823085899</v>
      </c>
      <c r="D161" s="312">
        <v>789.69696969696895</v>
      </c>
      <c r="E161" s="312">
        <v>51252</v>
      </c>
      <c r="F161" s="137">
        <v>0.17519056571526234</v>
      </c>
      <c r="G161" s="302">
        <v>824.84848484848499</v>
      </c>
      <c r="H161" s="312">
        <v>54320</v>
      </c>
      <c r="I161" s="137">
        <v>0.1764174780614863</v>
      </c>
      <c r="J161" s="302">
        <v>710.90909999999997</v>
      </c>
      <c r="K161" s="313">
        <v>0.21190486814510731</v>
      </c>
      <c r="L161" s="312">
        <v>37252</v>
      </c>
      <c r="M161" s="137">
        <v>0.15568566974677883</v>
      </c>
      <c r="N161" s="312">
        <v>791.51515151515105</v>
      </c>
      <c r="O161" s="312">
        <v>42708</v>
      </c>
      <c r="P161" s="137">
        <v>0.16570379883369482</v>
      </c>
      <c r="Q161" s="302">
        <v>754.54545454545405</v>
      </c>
      <c r="R161" s="312">
        <v>43724</v>
      </c>
      <c r="S161" s="137">
        <v>0.16177177910478685</v>
      </c>
      <c r="T161" s="302">
        <v>976.96969999999999</v>
      </c>
      <c r="U161" s="313">
        <v>0.17373563835498765</v>
      </c>
      <c r="V161" s="312">
        <v>5110</v>
      </c>
      <c r="W161" s="137">
        <v>0.13014797646639328</v>
      </c>
      <c r="X161" s="312">
        <v>250.90909090909</v>
      </c>
      <c r="Y161" s="312">
        <v>7073</v>
      </c>
      <c r="Z161" s="137">
        <v>0.17205896662450132</v>
      </c>
      <c r="AA161" s="302">
        <v>261.81818181818102</v>
      </c>
      <c r="AB161" s="312">
        <v>7481</v>
      </c>
      <c r="AC161" s="137">
        <v>0.17216698886127221</v>
      </c>
      <c r="AD161" s="302">
        <v>386.06060000000002</v>
      </c>
      <c r="AE161" s="313">
        <v>0.46399217221135031</v>
      </c>
      <c r="AF161" s="312">
        <v>5033</v>
      </c>
      <c r="AG161" s="137">
        <v>0.11991327551701134</v>
      </c>
      <c r="AH161" s="312">
        <v>343.030303030303</v>
      </c>
      <c r="AI161" s="312">
        <v>6625</v>
      </c>
      <c r="AJ161" s="137">
        <v>0.15506869835919762</v>
      </c>
      <c r="AK161" s="302">
        <v>309.09090909090901</v>
      </c>
      <c r="AL161" s="312">
        <v>6196</v>
      </c>
      <c r="AM161" s="137">
        <v>0.13805396492948019</v>
      </c>
      <c r="AN161" s="302">
        <v>364.24243200000001</v>
      </c>
      <c r="AO161" s="313">
        <v>0.23107490562288893</v>
      </c>
      <c r="AP161" s="312">
        <v>11462</v>
      </c>
      <c r="AQ161" s="137">
        <v>0.15673886883273164</v>
      </c>
      <c r="AR161" s="312">
        <v>403.030303030303</v>
      </c>
      <c r="AS161" s="312">
        <v>13903</v>
      </c>
      <c r="AT161" s="137">
        <v>0.18170055936013382</v>
      </c>
      <c r="AU161" s="302">
        <v>378.18181818181802</v>
      </c>
      <c r="AV161" s="312">
        <v>13277</v>
      </c>
      <c r="AW161" s="137">
        <v>0.16594590540945905</v>
      </c>
      <c r="AX161" s="302">
        <v>496.36364700000001</v>
      </c>
      <c r="AY161" s="303">
        <v>0.15834932821497122</v>
      </c>
      <c r="AZ161" s="311">
        <v>30121</v>
      </c>
      <c r="BA161" s="137">
        <v>0.14504471100367416</v>
      </c>
      <c r="BB161" s="312">
        <v>674.54545454545405</v>
      </c>
      <c r="BC161" s="312">
        <v>34770</v>
      </c>
      <c r="BD161" s="137">
        <v>0.15997754701094583</v>
      </c>
      <c r="BE161" s="302">
        <v>564.84848484848396</v>
      </c>
      <c r="BF161" s="312">
        <v>34423</v>
      </c>
      <c r="BG161" s="137">
        <v>0.15060354294364453</v>
      </c>
      <c r="BH161" s="302">
        <v>593.93939999999998</v>
      </c>
      <c r="BI161" s="303">
        <v>0.14282394342817303</v>
      </c>
      <c r="BJ161" s="311">
        <v>21852</v>
      </c>
      <c r="BK161" s="137">
        <v>0.13663734078673395</v>
      </c>
      <c r="BL161" s="312">
        <v>596.969696969697</v>
      </c>
      <c r="BM161" s="312">
        <v>26404</v>
      </c>
      <c r="BN161" s="137">
        <v>0.15708251531917425</v>
      </c>
      <c r="BO161" s="302">
        <v>589.69696969696895</v>
      </c>
      <c r="BP161" s="312">
        <v>25728</v>
      </c>
      <c r="BQ161" s="137">
        <v>0.14794879757098989</v>
      </c>
      <c r="BR161" s="302">
        <v>670.30304000000001</v>
      </c>
      <c r="BS161" s="303">
        <v>0.17737506864360242</v>
      </c>
      <c r="BT161" s="311">
        <v>17840</v>
      </c>
      <c r="BU161" s="137">
        <v>0.14482870595875955</v>
      </c>
      <c r="BV161" s="312">
        <v>472.12121212121201</v>
      </c>
      <c r="BW161" s="312">
        <v>22145</v>
      </c>
      <c r="BX161" s="137">
        <v>0.16687263575120945</v>
      </c>
      <c r="BY161" s="302">
        <v>569.69696969696895</v>
      </c>
      <c r="BZ161" s="312">
        <v>22731</v>
      </c>
      <c r="CA161" s="137">
        <v>0.16443380257237519</v>
      </c>
      <c r="CB161" s="302">
        <v>543.03030000000001</v>
      </c>
      <c r="CC161" s="303">
        <v>0.27415919282511209</v>
      </c>
      <c r="CD161" s="311">
        <v>173492</v>
      </c>
      <c r="CE161" s="137">
        <v>0.14918409306077102</v>
      </c>
      <c r="CF161" s="312">
        <v>1619.57</v>
      </c>
      <c r="CG161" s="312">
        <v>204880</v>
      </c>
      <c r="CH161" s="137">
        <v>0.16673543445371927</v>
      </c>
      <c r="CI161" s="302">
        <v>1594.6</v>
      </c>
      <c r="CJ161" s="312">
        <v>207880</v>
      </c>
      <c r="CK161" s="137">
        <v>0.16149380997364887</v>
      </c>
      <c r="CL161" s="302">
        <v>1754.87</v>
      </c>
      <c r="CM161" s="313">
        <v>0.19821086851266917</v>
      </c>
    </row>
    <row r="162" spans="1:91" ht="14.4" x14ac:dyDescent="0.3">
      <c r="A162" s="99" t="s">
        <v>388</v>
      </c>
      <c r="B162" s="311">
        <v>76940</v>
      </c>
      <c r="C162" s="137">
        <v>0.27624091194686295</v>
      </c>
      <c r="D162" s="312">
        <v>1066.0606060606001</v>
      </c>
      <c r="E162" s="312">
        <v>78220</v>
      </c>
      <c r="F162" s="137">
        <v>0.26737309861562125</v>
      </c>
      <c r="G162" s="302">
        <v>804.84848484848499</v>
      </c>
      <c r="H162" s="312">
        <v>85489</v>
      </c>
      <c r="I162" s="137">
        <v>0.27764642455814437</v>
      </c>
      <c r="J162" s="302">
        <v>1089.0909999999999</v>
      </c>
      <c r="K162" s="313">
        <v>0.11111255523784767</v>
      </c>
      <c r="L162" s="312">
        <v>61348</v>
      </c>
      <c r="M162" s="137">
        <v>0.25638903864558649</v>
      </c>
      <c r="N162" s="312">
        <v>918.78787878787898</v>
      </c>
      <c r="O162" s="312">
        <v>63066</v>
      </c>
      <c r="P162" s="137">
        <v>0.24469129383829252</v>
      </c>
      <c r="Q162" s="302">
        <v>897.57575757575705</v>
      </c>
      <c r="R162" s="312">
        <v>69856</v>
      </c>
      <c r="S162" s="137">
        <v>0.25845598301033734</v>
      </c>
      <c r="T162" s="302">
        <v>1165.4545900000001</v>
      </c>
      <c r="U162" s="313">
        <v>0.13868422768468411</v>
      </c>
      <c r="V162" s="312">
        <v>8803</v>
      </c>
      <c r="W162" s="137">
        <v>0.22420599546646972</v>
      </c>
      <c r="X162" s="312">
        <v>351.51515151515099</v>
      </c>
      <c r="Y162" s="312">
        <v>9110</v>
      </c>
      <c r="Z162" s="137">
        <v>0.22161136518439234</v>
      </c>
      <c r="AA162" s="302">
        <v>363.030303030303</v>
      </c>
      <c r="AB162" s="312">
        <v>10021</v>
      </c>
      <c r="AC162" s="137">
        <v>0.23062229586670349</v>
      </c>
      <c r="AD162" s="302">
        <v>393.33334400000001</v>
      </c>
      <c r="AE162" s="313">
        <v>0.13836192207202092</v>
      </c>
      <c r="AF162" s="312">
        <v>9517</v>
      </c>
      <c r="AG162" s="137">
        <v>0.22674640236348043</v>
      </c>
      <c r="AH162" s="312">
        <v>372.72727272727201</v>
      </c>
      <c r="AI162" s="312">
        <v>9458</v>
      </c>
      <c r="AJ162" s="137">
        <v>0.22137958476698733</v>
      </c>
      <c r="AK162" s="302">
        <v>349.69696969696901</v>
      </c>
      <c r="AL162" s="312">
        <v>9648</v>
      </c>
      <c r="AM162" s="137">
        <v>0.21496847218199239</v>
      </c>
      <c r="AN162" s="302">
        <v>392.72726399999999</v>
      </c>
      <c r="AO162" s="313">
        <v>1.3764841861931281E-2</v>
      </c>
      <c r="AP162" s="312">
        <v>16151</v>
      </c>
      <c r="AQ162" s="137">
        <v>0.2208593151733946</v>
      </c>
      <c r="AR162" s="312">
        <v>462.42424242424198</v>
      </c>
      <c r="AS162" s="312">
        <v>17487</v>
      </c>
      <c r="AT162" s="137">
        <v>0.22854043598724449</v>
      </c>
      <c r="AU162" s="302">
        <v>480.60606060606</v>
      </c>
      <c r="AV162" s="312">
        <v>18959</v>
      </c>
      <c r="AW162" s="137">
        <v>0.23696380361963804</v>
      </c>
      <c r="AX162" s="302">
        <v>437.57574499999998</v>
      </c>
      <c r="AY162" s="303">
        <v>0.17385920376447278</v>
      </c>
      <c r="AZ162" s="311">
        <v>53233</v>
      </c>
      <c r="BA162" s="137">
        <v>0.256338272330221</v>
      </c>
      <c r="BB162" s="312">
        <v>852.72727272727195</v>
      </c>
      <c r="BC162" s="312">
        <v>55050</v>
      </c>
      <c r="BD162" s="137">
        <v>0.25328628021146299</v>
      </c>
      <c r="BE162" s="302">
        <v>950.90909090909099</v>
      </c>
      <c r="BF162" s="312">
        <v>58038</v>
      </c>
      <c r="BG162" s="137">
        <v>0.25392116972266338</v>
      </c>
      <c r="BH162" s="302">
        <v>948.48486300000002</v>
      </c>
      <c r="BI162" s="303">
        <v>9.0263558319087778E-2</v>
      </c>
      <c r="BJ162" s="311">
        <v>41025</v>
      </c>
      <c r="BK162" s="137">
        <v>0.25652328875049241</v>
      </c>
      <c r="BL162" s="312">
        <v>755.15151515151501</v>
      </c>
      <c r="BM162" s="312">
        <v>43174</v>
      </c>
      <c r="BN162" s="137">
        <v>0.25685049675768934</v>
      </c>
      <c r="BO162" s="302">
        <v>700.60606060606005</v>
      </c>
      <c r="BP162" s="312">
        <v>44994</v>
      </c>
      <c r="BQ162" s="137">
        <v>0.25873788082669152</v>
      </c>
      <c r="BR162" s="302">
        <v>753.33330000000001</v>
      </c>
      <c r="BS162" s="303">
        <v>9.6745886654478974E-2</v>
      </c>
      <c r="BT162" s="311">
        <v>26433</v>
      </c>
      <c r="BU162" s="137">
        <v>0.21458840720896249</v>
      </c>
      <c r="BV162" s="312">
        <v>543.63636363636294</v>
      </c>
      <c r="BW162" s="312">
        <v>28662</v>
      </c>
      <c r="BX162" s="137">
        <v>0.2159811915060359</v>
      </c>
      <c r="BY162" s="302">
        <v>555.75757575757495</v>
      </c>
      <c r="BZ162" s="312">
        <v>31788</v>
      </c>
      <c r="CA162" s="137">
        <v>0.2299512435075739</v>
      </c>
      <c r="CB162" s="302">
        <v>710.30304000000001</v>
      </c>
      <c r="CC162" s="303">
        <v>0.20258767449778686</v>
      </c>
      <c r="CD162" s="311">
        <v>293450</v>
      </c>
      <c r="CE162" s="137">
        <v>0.25233481721741208</v>
      </c>
      <c r="CF162" s="312">
        <v>2011.19</v>
      </c>
      <c r="CG162" s="312">
        <v>304227</v>
      </c>
      <c r="CH162" s="137">
        <v>0.24758600652846377</v>
      </c>
      <c r="CI162" s="302">
        <v>1906.7</v>
      </c>
      <c r="CJ162" s="312">
        <v>328793</v>
      </c>
      <c r="CK162" s="137">
        <v>0.25542637224680553</v>
      </c>
      <c r="CL162" s="302">
        <v>2238.75</v>
      </c>
      <c r="CM162" s="313">
        <v>0.12043959788720396</v>
      </c>
    </row>
    <row r="163" spans="1:91" ht="14.4" x14ac:dyDescent="0.3">
      <c r="A163" s="99" t="s">
        <v>389</v>
      </c>
      <c r="B163" s="311">
        <v>61373</v>
      </c>
      <c r="C163" s="137">
        <v>0.22035005834305718</v>
      </c>
      <c r="D163" s="312">
        <v>903.63636363636294</v>
      </c>
      <c r="E163" s="312">
        <v>61659</v>
      </c>
      <c r="F163" s="137">
        <v>0.21076397197060331</v>
      </c>
      <c r="G163" s="302">
        <v>812.12121212121201</v>
      </c>
      <c r="H163" s="312">
        <v>68240</v>
      </c>
      <c r="I163" s="137">
        <v>0.22162608068696291</v>
      </c>
      <c r="J163" s="302">
        <v>992.72730000000001</v>
      </c>
      <c r="K163" s="313">
        <v>0.11188959314356475</v>
      </c>
      <c r="L163" s="312">
        <v>49140</v>
      </c>
      <c r="M163" s="137">
        <v>0.2053686731277975</v>
      </c>
      <c r="N163" s="312">
        <v>800.60606060606005</v>
      </c>
      <c r="O163" s="312">
        <v>50240</v>
      </c>
      <c r="P163" s="137">
        <v>0.19492738722030598</v>
      </c>
      <c r="Q163" s="302">
        <v>865.45454545454504</v>
      </c>
      <c r="R163" s="312">
        <v>56033</v>
      </c>
      <c r="S163" s="137">
        <v>0.20731310261134667</v>
      </c>
      <c r="T163" s="302">
        <v>1133.3333700000001</v>
      </c>
      <c r="U163" s="313">
        <v>0.14027269027269026</v>
      </c>
      <c r="V163" s="312">
        <v>7159</v>
      </c>
      <c r="W163" s="137">
        <v>0.18233451340957135</v>
      </c>
      <c r="X163" s="312">
        <v>346.06060606060601</v>
      </c>
      <c r="Y163" s="312">
        <v>7165</v>
      </c>
      <c r="Z163" s="137">
        <v>0.17429697382504622</v>
      </c>
      <c r="AA163" s="302">
        <v>305.45454545454498</v>
      </c>
      <c r="AB163" s="312">
        <v>7661</v>
      </c>
      <c r="AC163" s="137">
        <v>0.17630949093252324</v>
      </c>
      <c r="AD163" s="302">
        <v>364.84848</v>
      </c>
      <c r="AE163" s="313">
        <v>7.0121525352702885E-2</v>
      </c>
      <c r="AF163" s="312">
        <v>8042</v>
      </c>
      <c r="AG163" s="137">
        <v>0.19160392642714191</v>
      </c>
      <c r="AH163" s="312">
        <v>366.06060606060601</v>
      </c>
      <c r="AI163" s="312">
        <v>7881</v>
      </c>
      <c r="AJ163" s="137">
        <v>0.18446738290850362</v>
      </c>
      <c r="AK163" s="302">
        <v>339.39393939393898</v>
      </c>
      <c r="AL163" s="312">
        <v>7851</v>
      </c>
      <c r="AM163" s="137">
        <v>0.17492925736948819</v>
      </c>
      <c r="AN163" s="302">
        <v>349.09089999999998</v>
      </c>
      <c r="AO163" s="313">
        <v>-2.3750310867943297E-2</v>
      </c>
      <c r="AP163" s="312">
        <v>12862</v>
      </c>
      <c r="AQ163" s="137">
        <v>0.17588338256208291</v>
      </c>
      <c r="AR163" s="312">
        <v>433.93939393939399</v>
      </c>
      <c r="AS163" s="312">
        <v>14074</v>
      </c>
      <c r="AT163" s="137">
        <v>0.18393538606304563</v>
      </c>
      <c r="AU163" s="302">
        <v>432.72727272727201</v>
      </c>
      <c r="AV163" s="312">
        <v>14909</v>
      </c>
      <c r="AW163" s="137">
        <v>0.18634386561343866</v>
      </c>
      <c r="AX163" s="302">
        <v>378.78787199999999</v>
      </c>
      <c r="AY163" s="303">
        <v>0.15915098740475819</v>
      </c>
      <c r="AZ163" s="311">
        <v>42438</v>
      </c>
      <c r="BA163" s="137">
        <v>0.20435601226964323</v>
      </c>
      <c r="BB163" s="312">
        <v>817.57575757575705</v>
      </c>
      <c r="BC163" s="312">
        <v>42942</v>
      </c>
      <c r="BD163" s="137">
        <v>0.19757710163198264</v>
      </c>
      <c r="BE163" s="302">
        <v>810.30303030303003</v>
      </c>
      <c r="BF163" s="312">
        <v>46474</v>
      </c>
      <c r="BG163" s="137">
        <v>0.20332768947398355</v>
      </c>
      <c r="BH163" s="302">
        <v>804.84849999999994</v>
      </c>
      <c r="BI163" s="303">
        <v>9.5103445025684533E-2</v>
      </c>
      <c r="BJ163" s="311">
        <v>32172</v>
      </c>
      <c r="BK163" s="137">
        <v>0.20116678234444466</v>
      </c>
      <c r="BL163" s="312">
        <v>649.69696969696895</v>
      </c>
      <c r="BM163" s="312">
        <v>34289</v>
      </c>
      <c r="BN163" s="137">
        <v>0.20399190909631745</v>
      </c>
      <c r="BO163" s="302">
        <v>595.75757575757495</v>
      </c>
      <c r="BP163" s="312">
        <v>35646</v>
      </c>
      <c r="BQ163" s="137">
        <v>0.2049822309629783</v>
      </c>
      <c r="BR163" s="302">
        <v>706.66669999999999</v>
      </c>
      <c r="BS163" s="303">
        <v>0.10798209623274897</v>
      </c>
      <c r="BT163" s="311">
        <v>21805</v>
      </c>
      <c r="BU163" s="137">
        <v>0.17701737295015424</v>
      </c>
      <c r="BV163" s="312">
        <v>585.45454545454504</v>
      </c>
      <c r="BW163" s="312">
        <v>22847</v>
      </c>
      <c r="BX163" s="137">
        <v>0.17216252467861287</v>
      </c>
      <c r="BY163" s="302">
        <v>560</v>
      </c>
      <c r="BZ163" s="312">
        <v>25401</v>
      </c>
      <c r="CA163" s="137">
        <v>0.18374831811802833</v>
      </c>
      <c r="CB163" s="302">
        <v>616.96969999999999</v>
      </c>
      <c r="CC163" s="303">
        <v>0.16491630360009171</v>
      </c>
      <c r="CD163" s="311">
        <v>234991</v>
      </c>
      <c r="CE163" s="137">
        <v>0.20206648844006436</v>
      </c>
      <c r="CF163" s="312">
        <v>1824.13</v>
      </c>
      <c r="CG163" s="312">
        <v>241097</v>
      </c>
      <c r="CH163" s="137">
        <v>0.1962095521304586</v>
      </c>
      <c r="CI163" s="302">
        <v>1768.01</v>
      </c>
      <c r="CJ163" s="312">
        <v>262215</v>
      </c>
      <c r="CK163" s="137">
        <v>0.20370453810968031</v>
      </c>
      <c r="CL163" s="302">
        <v>2046.76</v>
      </c>
      <c r="CM163" s="313">
        <v>0.11585124536684384</v>
      </c>
    </row>
    <row r="164" spans="1:91" ht="14.4" x14ac:dyDescent="0.3">
      <c r="A164" s="99" t="s">
        <v>390</v>
      </c>
      <c r="B164" s="311">
        <v>15567</v>
      </c>
      <c r="C164" s="137">
        <v>5.589085360380576E-2</v>
      </c>
      <c r="D164" s="312">
        <v>574.54545454545405</v>
      </c>
      <c r="E164" s="312">
        <v>16561</v>
      </c>
      <c r="F164" s="137">
        <v>5.6609126645017945E-2</v>
      </c>
      <c r="G164" s="302">
        <v>525.45454545454504</v>
      </c>
      <c r="H164" s="312">
        <v>17249</v>
      </c>
      <c r="I164" s="137">
        <v>5.6020343871181467E-2</v>
      </c>
      <c r="J164" s="302">
        <v>473.93939999999998</v>
      </c>
      <c r="K164" s="313">
        <v>0.10804907817819746</v>
      </c>
      <c r="L164" s="312">
        <v>12208</v>
      </c>
      <c r="M164" s="137">
        <v>5.1020365517789004E-2</v>
      </c>
      <c r="N164" s="312">
        <v>540</v>
      </c>
      <c r="O164" s="312">
        <v>12826</v>
      </c>
      <c r="P164" s="137">
        <v>4.9763906617986554E-2</v>
      </c>
      <c r="Q164" s="302">
        <v>438.18181818181802</v>
      </c>
      <c r="R164" s="312">
        <v>13823</v>
      </c>
      <c r="S164" s="137">
        <v>5.1142880398990682E-2</v>
      </c>
      <c r="T164" s="302">
        <v>666.06060000000002</v>
      </c>
      <c r="U164" s="313">
        <v>0.13229030144167758</v>
      </c>
      <c r="V164" s="312">
        <v>1644</v>
      </c>
      <c r="W164" s="137">
        <v>4.1871482056898349E-2</v>
      </c>
      <c r="X164" s="312">
        <v>194.54545454545399</v>
      </c>
      <c r="Y164" s="312">
        <v>1945</v>
      </c>
      <c r="Z164" s="137">
        <v>4.7314391359346113E-2</v>
      </c>
      <c r="AA164" s="302">
        <v>189.69696969696901</v>
      </c>
      <c r="AB164" s="312">
        <v>2360</v>
      </c>
      <c r="AC164" s="137">
        <v>5.4312804934180246E-2</v>
      </c>
      <c r="AD164" s="302">
        <v>213.33332799999999</v>
      </c>
      <c r="AE164" s="313">
        <v>0.43552311435523117</v>
      </c>
      <c r="AF164" s="312">
        <v>1475</v>
      </c>
      <c r="AG164" s="137">
        <v>3.5142475936338513E-2</v>
      </c>
      <c r="AH164" s="312">
        <v>155.15151515151501</v>
      </c>
      <c r="AI164" s="312">
        <v>1577</v>
      </c>
      <c r="AJ164" s="137">
        <v>3.691220185848372E-2</v>
      </c>
      <c r="AK164" s="302">
        <v>143.030303030303</v>
      </c>
      <c r="AL164" s="312">
        <v>1797</v>
      </c>
      <c r="AM164" s="137">
        <v>4.0039214812504179E-2</v>
      </c>
      <c r="AN164" s="302">
        <v>191.515152</v>
      </c>
      <c r="AO164" s="313">
        <v>0.21830508474576271</v>
      </c>
      <c r="AP164" s="312">
        <v>3289</v>
      </c>
      <c r="AQ164" s="137">
        <v>4.4975932611311671E-2</v>
      </c>
      <c r="AR164" s="312">
        <v>247.272727272727</v>
      </c>
      <c r="AS164" s="312">
        <v>3413</v>
      </c>
      <c r="AT164" s="137">
        <v>4.4605049924198857E-2</v>
      </c>
      <c r="AU164" s="302">
        <v>223.636363636363</v>
      </c>
      <c r="AV164" s="312">
        <v>4050</v>
      </c>
      <c r="AW164" s="137">
        <v>5.0619938006199378E-2</v>
      </c>
      <c r="AX164" s="302">
        <v>290.90910000000002</v>
      </c>
      <c r="AY164" s="303">
        <v>0.23137731833384007</v>
      </c>
      <c r="AZ164" s="311">
        <v>10795</v>
      </c>
      <c r="BA164" s="137">
        <v>5.1982260060577754E-2</v>
      </c>
      <c r="BB164" s="312">
        <v>426.666666666666</v>
      </c>
      <c r="BC164" s="312">
        <v>12108</v>
      </c>
      <c r="BD164" s="137">
        <v>5.5709178579480358E-2</v>
      </c>
      <c r="BE164" s="302">
        <v>507.27272727272702</v>
      </c>
      <c r="BF164" s="312">
        <v>11564</v>
      </c>
      <c r="BG164" s="137">
        <v>5.0593480248679816E-2</v>
      </c>
      <c r="BH164" s="302">
        <v>472.121216</v>
      </c>
      <c r="BI164" s="303">
        <v>7.1236683649837887E-2</v>
      </c>
      <c r="BJ164" s="311">
        <v>8853</v>
      </c>
      <c r="BK164" s="137">
        <v>5.5356506406047758E-2</v>
      </c>
      <c r="BL164" s="312">
        <v>432.72727272727201</v>
      </c>
      <c r="BM164" s="312">
        <v>8885</v>
      </c>
      <c r="BN164" s="137">
        <v>5.2858587661371886E-2</v>
      </c>
      <c r="BO164" s="302">
        <v>407.87878787878702</v>
      </c>
      <c r="BP164" s="312">
        <v>9348</v>
      </c>
      <c r="BQ164" s="137">
        <v>5.3755649863713215E-2</v>
      </c>
      <c r="BR164" s="302">
        <v>432.121216</v>
      </c>
      <c r="BS164" s="303">
        <v>5.5913249745848867E-2</v>
      </c>
      <c r="BT164" s="311">
        <v>4628</v>
      </c>
      <c r="BU164" s="137">
        <v>3.7571034258808249E-2</v>
      </c>
      <c r="BV164" s="312">
        <v>276.36363636363598</v>
      </c>
      <c r="BW164" s="312">
        <v>5815</v>
      </c>
      <c r="BX164" s="137">
        <v>4.3818666827423025E-2</v>
      </c>
      <c r="BY164" s="302">
        <v>309.69696969696901</v>
      </c>
      <c r="BZ164" s="312">
        <v>6387</v>
      </c>
      <c r="CA164" s="137">
        <v>4.6202925389545568E-2</v>
      </c>
      <c r="CB164" s="302">
        <v>309.09089999999998</v>
      </c>
      <c r="CC164" s="303">
        <v>0.38007778738115816</v>
      </c>
      <c r="CD164" s="311">
        <v>58459</v>
      </c>
      <c r="CE164" s="137">
        <v>5.0268328777347736E-2</v>
      </c>
      <c r="CF164" s="312">
        <v>1089.96</v>
      </c>
      <c r="CG164" s="312">
        <v>63130</v>
      </c>
      <c r="CH164" s="137">
        <v>5.1376454398005166E-2</v>
      </c>
      <c r="CI164" s="302">
        <v>1044.77</v>
      </c>
      <c r="CJ164" s="312">
        <v>66578</v>
      </c>
      <c r="CK164" s="137">
        <v>5.1721834137125243E-2</v>
      </c>
      <c r="CL164" s="302">
        <v>1156.77</v>
      </c>
      <c r="CM164" s="313">
        <v>0.13888366205374708</v>
      </c>
    </row>
    <row r="165" spans="1:91" ht="14.4" x14ac:dyDescent="0.3">
      <c r="A165" s="432"/>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432"/>
      <c r="AF165" s="432"/>
      <c r="AG165" s="432"/>
      <c r="AH165" s="432"/>
      <c r="AI165" s="432"/>
      <c r="AJ165" s="432"/>
      <c r="AK165" s="432"/>
      <c r="AL165" s="432"/>
      <c r="AM165" s="432"/>
      <c r="AN165" s="432"/>
      <c r="AO165" s="432"/>
      <c r="AP165" s="432"/>
      <c r="AQ165" s="432"/>
      <c r="AR165" s="432"/>
      <c r="AS165" s="432"/>
      <c r="AT165" s="432"/>
      <c r="AU165" s="432"/>
      <c r="AV165" s="432"/>
      <c r="AW165" s="432"/>
      <c r="AX165" s="432"/>
      <c r="AY165" s="432"/>
      <c r="AZ165" s="432"/>
      <c r="BA165" s="432"/>
      <c r="BB165" s="432"/>
      <c r="BC165" s="432"/>
      <c r="BD165" s="432"/>
      <c r="BE165" s="432"/>
      <c r="BF165" s="432"/>
      <c r="BG165" s="432"/>
      <c r="BH165" s="432"/>
      <c r="BI165" s="432"/>
      <c r="BJ165" s="432"/>
      <c r="BK165" s="432"/>
      <c r="BL165" s="432"/>
      <c r="BM165" s="432"/>
      <c r="BN165" s="432"/>
      <c r="BO165" s="432"/>
      <c r="BP165" s="432"/>
      <c r="BQ165" s="432"/>
      <c r="BR165" s="432"/>
      <c r="BS165" s="432"/>
      <c r="BT165" s="432"/>
      <c r="BU165" s="432"/>
      <c r="BV165" s="432"/>
      <c r="BW165" s="432"/>
      <c r="BX165" s="432"/>
      <c r="BY165" s="432"/>
      <c r="BZ165" s="432"/>
      <c r="CA165" s="432"/>
      <c r="CB165" s="432"/>
      <c r="CC165" s="432"/>
      <c r="CD165" s="432"/>
      <c r="CE165" s="432"/>
      <c r="CF165" s="432"/>
      <c r="CG165" s="432"/>
      <c r="CH165" s="432"/>
      <c r="CI165" s="432"/>
      <c r="CJ165" s="432"/>
      <c r="CK165" s="432"/>
      <c r="CL165" s="432"/>
      <c r="CM165" s="432"/>
    </row>
    <row r="166" spans="1:91" ht="14.4" x14ac:dyDescent="0.3">
      <c r="A166" s="472" t="s">
        <v>391</v>
      </c>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72"/>
      <c r="AF166" s="472"/>
      <c r="AG166" s="472"/>
      <c r="AH166" s="472"/>
      <c r="AI166" s="472"/>
      <c r="AJ166" s="472"/>
      <c r="AK166" s="472"/>
      <c r="AL166" s="472"/>
      <c r="AM166" s="472"/>
      <c r="AN166" s="472"/>
      <c r="AO166" s="472"/>
      <c r="AP166" s="472"/>
      <c r="AQ166" s="472"/>
      <c r="AR166" s="472"/>
      <c r="AS166" s="472"/>
      <c r="AT166" s="472"/>
      <c r="AU166" s="472"/>
      <c r="AV166" s="472"/>
      <c r="AW166" s="472"/>
      <c r="AX166" s="472"/>
      <c r="AY166" s="472"/>
      <c r="AZ166" s="472"/>
      <c r="BA166" s="472"/>
      <c r="BB166" s="472"/>
      <c r="BC166" s="472"/>
      <c r="BD166" s="472"/>
      <c r="BE166" s="472"/>
      <c r="BF166" s="472"/>
      <c r="BG166" s="472"/>
      <c r="BH166" s="472"/>
      <c r="BI166" s="472"/>
      <c r="BJ166" s="472"/>
      <c r="BK166" s="472"/>
      <c r="BL166" s="472"/>
      <c r="BM166" s="472"/>
      <c r="BN166" s="472"/>
      <c r="BO166" s="472"/>
      <c r="BP166" s="472"/>
      <c r="BQ166" s="472"/>
      <c r="BR166" s="472"/>
      <c r="BS166" s="472"/>
      <c r="BT166" s="472"/>
      <c r="BU166" s="472"/>
      <c r="BV166" s="472"/>
      <c r="BW166" s="472"/>
      <c r="BX166" s="472"/>
      <c r="BY166" s="472"/>
      <c r="BZ166" s="472"/>
      <c r="CA166" s="472"/>
      <c r="CB166" s="472"/>
      <c r="CC166" s="472"/>
      <c r="CD166" s="472"/>
      <c r="CE166" s="472"/>
      <c r="CF166" s="472"/>
      <c r="CG166" s="472"/>
      <c r="CH166" s="472"/>
      <c r="CI166" s="472"/>
      <c r="CJ166" s="472"/>
      <c r="CK166" s="472"/>
      <c r="CL166" s="472"/>
      <c r="CM166" s="472"/>
    </row>
    <row r="167" spans="1:91" ht="18" customHeight="1" x14ac:dyDescent="0.3">
      <c r="B167" s="473" t="s">
        <v>332</v>
      </c>
      <c r="C167" s="474"/>
      <c r="D167" s="292" t="s">
        <v>333</v>
      </c>
      <c r="E167" s="474" t="s">
        <v>332</v>
      </c>
      <c r="F167" s="474"/>
      <c r="G167" s="292" t="s">
        <v>333</v>
      </c>
      <c r="H167" s="474" t="s">
        <v>332</v>
      </c>
      <c r="I167" s="474"/>
      <c r="J167" s="292" t="s">
        <v>333</v>
      </c>
      <c r="K167" s="310" t="s">
        <v>0</v>
      </c>
      <c r="L167" s="473" t="s">
        <v>332</v>
      </c>
      <c r="M167" s="474"/>
      <c r="N167" s="292" t="s">
        <v>333</v>
      </c>
      <c r="O167" s="474" t="s">
        <v>332</v>
      </c>
      <c r="P167" s="474"/>
      <c r="Q167" s="292" t="s">
        <v>333</v>
      </c>
      <c r="R167" s="474" t="s">
        <v>332</v>
      </c>
      <c r="S167" s="474"/>
      <c r="T167" s="292" t="s">
        <v>333</v>
      </c>
      <c r="U167" s="310" t="s">
        <v>0</v>
      </c>
      <c r="V167" s="473" t="s">
        <v>332</v>
      </c>
      <c r="W167" s="474"/>
      <c r="X167" s="292" t="s">
        <v>333</v>
      </c>
      <c r="Y167" s="474" t="s">
        <v>332</v>
      </c>
      <c r="Z167" s="474"/>
      <c r="AA167" s="292" t="s">
        <v>333</v>
      </c>
      <c r="AB167" s="474" t="s">
        <v>332</v>
      </c>
      <c r="AC167" s="474"/>
      <c r="AD167" s="292" t="s">
        <v>333</v>
      </c>
      <c r="AE167" s="310" t="s">
        <v>0</v>
      </c>
      <c r="AF167" s="473" t="s">
        <v>332</v>
      </c>
      <c r="AG167" s="474"/>
      <c r="AH167" s="292" t="s">
        <v>333</v>
      </c>
      <c r="AI167" s="474" t="s">
        <v>332</v>
      </c>
      <c r="AJ167" s="474"/>
      <c r="AK167" s="292" t="s">
        <v>333</v>
      </c>
      <c r="AL167" s="474" t="s">
        <v>332</v>
      </c>
      <c r="AM167" s="474"/>
      <c r="AN167" s="292" t="s">
        <v>333</v>
      </c>
      <c r="AO167" s="310" t="s">
        <v>0</v>
      </c>
      <c r="AP167" s="473" t="s">
        <v>332</v>
      </c>
      <c r="AQ167" s="474"/>
      <c r="AR167" s="292" t="s">
        <v>333</v>
      </c>
      <c r="AS167" s="474" t="s">
        <v>332</v>
      </c>
      <c r="AT167" s="474"/>
      <c r="AU167" s="292" t="s">
        <v>333</v>
      </c>
      <c r="AV167" s="474" t="s">
        <v>332</v>
      </c>
      <c r="AW167" s="474"/>
      <c r="AX167" s="292" t="s">
        <v>333</v>
      </c>
      <c r="AY167" s="290" t="s">
        <v>0</v>
      </c>
      <c r="AZ167" s="473" t="s">
        <v>332</v>
      </c>
      <c r="BA167" s="474"/>
      <c r="BB167" s="292" t="s">
        <v>333</v>
      </c>
      <c r="BC167" s="474" t="s">
        <v>332</v>
      </c>
      <c r="BD167" s="474"/>
      <c r="BE167" s="292" t="s">
        <v>333</v>
      </c>
      <c r="BF167" s="474" t="s">
        <v>332</v>
      </c>
      <c r="BG167" s="474"/>
      <c r="BH167" s="292" t="s">
        <v>333</v>
      </c>
      <c r="BI167" s="290" t="s">
        <v>0</v>
      </c>
      <c r="BJ167" s="473" t="s">
        <v>332</v>
      </c>
      <c r="BK167" s="474"/>
      <c r="BL167" s="292" t="s">
        <v>333</v>
      </c>
      <c r="BM167" s="474" t="s">
        <v>332</v>
      </c>
      <c r="BN167" s="474"/>
      <c r="BO167" s="292" t="s">
        <v>333</v>
      </c>
      <c r="BP167" s="474" t="s">
        <v>332</v>
      </c>
      <c r="BQ167" s="474"/>
      <c r="BR167" s="292" t="s">
        <v>333</v>
      </c>
      <c r="BS167" s="290" t="s">
        <v>0</v>
      </c>
      <c r="BT167" s="473" t="s">
        <v>332</v>
      </c>
      <c r="BU167" s="474"/>
      <c r="BV167" s="292" t="s">
        <v>333</v>
      </c>
      <c r="BW167" s="474" t="s">
        <v>332</v>
      </c>
      <c r="BX167" s="474"/>
      <c r="BY167" s="292" t="s">
        <v>333</v>
      </c>
      <c r="BZ167" s="474" t="s">
        <v>332</v>
      </c>
      <c r="CA167" s="474"/>
      <c r="CB167" s="292" t="s">
        <v>333</v>
      </c>
      <c r="CC167" s="290" t="s">
        <v>0</v>
      </c>
      <c r="CD167" s="473" t="s">
        <v>332</v>
      </c>
      <c r="CE167" s="474"/>
      <c r="CF167" s="292" t="s">
        <v>333</v>
      </c>
      <c r="CG167" s="474" t="s">
        <v>332</v>
      </c>
      <c r="CH167" s="474"/>
      <c r="CI167" s="292" t="s">
        <v>333</v>
      </c>
      <c r="CJ167" s="474" t="s">
        <v>332</v>
      </c>
      <c r="CK167" s="474"/>
      <c r="CL167" s="292" t="s">
        <v>333</v>
      </c>
      <c r="CM167" s="310" t="s">
        <v>0</v>
      </c>
    </row>
    <row r="168" spans="1:91" ht="14.4" x14ac:dyDescent="0.3">
      <c r="A168" s="99" t="s">
        <v>18</v>
      </c>
      <c r="B168" s="311">
        <v>201585</v>
      </c>
      <c r="C168" s="137"/>
      <c r="D168" s="312">
        <v>1142.42424242424</v>
      </c>
      <c r="E168" s="312">
        <v>214330</v>
      </c>
      <c r="F168" s="137"/>
      <c r="G168" s="302">
        <v>900.60606060606005</v>
      </c>
      <c r="H168" s="312">
        <v>222417</v>
      </c>
      <c r="I168" s="137"/>
      <c r="J168" s="302">
        <v>1030.9090000000001</v>
      </c>
      <c r="K168" s="313">
        <v>0.10334102239749982</v>
      </c>
      <c r="L168" s="312">
        <v>177929</v>
      </c>
      <c r="M168" s="137"/>
      <c r="N168" s="312">
        <v>1043.0303030303</v>
      </c>
      <c r="O168" s="312">
        <v>194671</v>
      </c>
      <c r="P168" s="137"/>
      <c r="Q168" s="302">
        <v>1090.30303030303</v>
      </c>
      <c r="R168" s="312">
        <v>200426</v>
      </c>
      <c r="S168" s="137"/>
      <c r="T168" s="302">
        <v>1256.96973</v>
      </c>
      <c r="U168" s="313">
        <v>0.12643807361363241</v>
      </c>
      <c r="V168" s="312">
        <v>30460</v>
      </c>
      <c r="W168" s="137"/>
      <c r="X168" s="312">
        <v>440.60606060606</v>
      </c>
      <c r="Y168" s="312">
        <v>31998</v>
      </c>
      <c r="Z168" s="137"/>
      <c r="AA168" s="302">
        <v>426.666666666666</v>
      </c>
      <c r="AB168" s="312">
        <v>33431</v>
      </c>
      <c r="AC168" s="137"/>
      <c r="AD168" s="302">
        <v>471.51513699999998</v>
      </c>
      <c r="AE168" s="313">
        <v>9.7537754432042018E-2</v>
      </c>
      <c r="AF168" s="312">
        <v>32455</v>
      </c>
      <c r="AG168" s="137"/>
      <c r="AH168" s="312">
        <v>533.33333333333303</v>
      </c>
      <c r="AI168" s="312">
        <v>33265</v>
      </c>
      <c r="AJ168" s="137"/>
      <c r="AK168" s="302">
        <v>422.42424242424198</v>
      </c>
      <c r="AL168" s="312">
        <v>35233</v>
      </c>
      <c r="AM168" s="137"/>
      <c r="AN168" s="302">
        <v>448.48486300000002</v>
      </c>
      <c r="AO168" s="313">
        <v>8.5595439839778159E-2</v>
      </c>
      <c r="AP168" s="312">
        <v>56977</v>
      </c>
      <c r="AQ168" s="137"/>
      <c r="AR168" s="312">
        <v>553.93939393939399</v>
      </c>
      <c r="AS168" s="312">
        <v>59029</v>
      </c>
      <c r="AT168" s="137"/>
      <c r="AU168" s="302">
        <v>522.42424242424204</v>
      </c>
      <c r="AV168" s="312">
        <v>61049</v>
      </c>
      <c r="AW168" s="137"/>
      <c r="AX168" s="302">
        <v>596.36364700000001</v>
      </c>
      <c r="AY168" s="303">
        <v>7.1467434227846321E-2</v>
      </c>
      <c r="AZ168" s="311">
        <v>154434</v>
      </c>
      <c r="BA168" s="137"/>
      <c r="BB168" s="312">
        <v>1163.0303030303</v>
      </c>
      <c r="BC168" s="312">
        <v>162293</v>
      </c>
      <c r="BD168" s="137"/>
      <c r="BE168" s="302">
        <v>945.45454545454504</v>
      </c>
      <c r="BF168" s="312">
        <v>170529</v>
      </c>
      <c r="BG168" s="137"/>
      <c r="BH168" s="302">
        <v>859.39390000000003</v>
      </c>
      <c r="BI168" s="303">
        <v>0.10421927813823381</v>
      </c>
      <c r="BJ168" s="311">
        <v>118902</v>
      </c>
      <c r="BK168" s="137"/>
      <c r="BL168" s="312">
        <v>804.24242424242402</v>
      </c>
      <c r="BM168" s="312">
        <v>124916</v>
      </c>
      <c r="BN168" s="137"/>
      <c r="BO168" s="302">
        <v>684.24242424242402</v>
      </c>
      <c r="BP168" s="312">
        <v>128904</v>
      </c>
      <c r="BQ168" s="137"/>
      <c r="BR168" s="302">
        <v>843.03030000000001</v>
      </c>
      <c r="BS168" s="303">
        <v>8.4119695211182316E-2</v>
      </c>
      <c r="BT168" s="311">
        <v>96747</v>
      </c>
      <c r="BU168" s="137"/>
      <c r="BV168" s="312">
        <v>700</v>
      </c>
      <c r="BW168" s="312">
        <v>104044</v>
      </c>
      <c r="BX168" s="137"/>
      <c r="BY168" s="302">
        <v>678.18181818181802</v>
      </c>
      <c r="BZ168" s="312">
        <v>106450</v>
      </c>
      <c r="CA168" s="137"/>
      <c r="CB168" s="302">
        <v>779.39390000000003</v>
      </c>
      <c r="CC168" s="303">
        <v>0.10029251553019732</v>
      </c>
      <c r="CD168" s="311">
        <v>869489</v>
      </c>
      <c r="CE168" s="137"/>
      <c r="CF168" s="312">
        <v>2380.02</v>
      </c>
      <c r="CG168" s="312">
        <v>924546</v>
      </c>
      <c r="CH168" s="137"/>
      <c r="CI168" s="302">
        <v>2109.67</v>
      </c>
      <c r="CJ168" s="312">
        <v>958439</v>
      </c>
      <c r="CK168" s="137"/>
      <c r="CL168" s="302">
        <v>2339.13</v>
      </c>
      <c r="CM168" s="313">
        <v>0.10230146672355832</v>
      </c>
    </row>
    <row r="169" spans="1:91" ht="14.4" x14ac:dyDescent="0.3">
      <c r="A169" s="99" t="s">
        <v>392</v>
      </c>
      <c r="B169" s="311">
        <v>138704</v>
      </c>
      <c r="C169" s="137">
        <v>0.68806706848227794</v>
      </c>
      <c r="D169" s="312">
        <v>1058.1818181818101</v>
      </c>
      <c r="E169" s="312">
        <v>139639</v>
      </c>
      <c r="F169" s="137">
        <v>0.65151402043577655</v>
      </c>
      <c r="G169" s="302">
        <v>1070.9090909090901</v>
      </c>
      <c r="H169" s="312">
        <v>143986</v>
      </c>
      <c r="I169" s="137">
        <v>0.64736958056263683</v>
      </c>
      <c r="J169" s="302">
        <v>1209.0909999999999</v>
      </c>
      <c r="K169" s="313">
        <v>3.808109355173607E-2</v>
      </c>
      <c r="L169" s="312">
        <v>124201</v>
      </c>
      <c r="M169" s="137">
        <v>0.69803685739817567</v>
      </c>
      <c r="N169" s="312">
        <v>1031.5151515151499</v>
      </c>
      <c r="O169" s="312">
        <v>131617</v>
      </c>
      <c r="P169" s="137">
        <v>0.67609967586337971</v>
      </c>
      <c r="Q169" s="302">
        <v>1094.54545454545</v>
      </c>
      <c r="R169" s="312">
        <v>137205</v>
      </c>
      <c r="S169" s="137">
        <v>0.68456687256144411</v>
      </c>
      <c r="T169" s="302">
        <v>1197.57581</v>
      </c>
      <c r="U169" s="313">
        <v>0.10470125039250892</v>
      </c>
      <c r="V169" s="312">
        <v>22121</v>
      </c>
      <c r="W169" s="137">
        <v>0.72623112278397894</v>
      </c>
      <c r="X169" s="312">
        <v>430.90909090909099</v>
      </c>
      <c r="Y169" s="312">
        <v>21687</v>
      </c>
      <c r="Z169" s="137">
        <v>0.67776111006937934</v>
      </c>
      <c r="AA169" s="302">
        <v>396.36363636363598</v>
      </c>
      <c r="AB169" s="312">
        <v>22538</v>
      </c>
      <c r="AC169" s="137">
        <v>0.67416469743651097</v>
      </c>
      <c r="AD169" s="302">
        <v>466.66665599999999</v>
      </c>
      <c r="AE169" s="313">
        <v>1.8850865693232674E-2</v>
      </c>
      <c r="AF169" s="312">
        <v>24868</v>
      </c>
      <c r="AG169" s="137">
        <v>0.7662301648436296</v>
      </c>
      <c r="AH169" s="312">
        <v>510.90909090909099</v>
      </c>
      <c r="AI169" s="312">
        <v>24102</v>
      </c>
      <c r="AJ169" s="137">
        <v>0.72454531790169852</v>
      </c>
      <c r="AK169" s="302">
        <v>427.27272727272702</v>
      </c>
      <c r="AL169" s="312">
        <v>26146</v>
      </c>
      <c r="AM169" s="137">
        <v>0.74208838304998159</v>
      </c>
      <c r="AN169" s="302">
        <v>486.66665599999999</v>
      </c>
      <c r="AO169" s="313">
        <v>5.1391346308508924E-2</v>
      </c>
      <c r="AP169" s="312">
        <v>40268</v>
      </c>
      <c r="AQ169" s="137">
        <v>0.70674131667163942</v>
      </c>
      <c r="AR169" s="312">
        <v>577.57575757575705</v>
      </c>
      <c r="AS169" s="312">
        <v>40043</v>
      </c>
      <c r="AT169" s="137">
        <v>0.67836148333869795</v>
      </c>
      <c r="AU169" s="302">
        <v>614.54545454545405</v>
      </c>
      <c r="AV169" s="312">
        <v>40970</v>
      </c>
      <c r="AW169" s="137">
        <v>0.67110026372258347</v>
      </c>
      <c r="AX169" s="302">
        <v>682.42425500000002</v>
      </c>
      <c r="AY169" s="303">
        <v>1.7433197576239196E-2</v>
      </c>
      <c r="AZ169" s="311">
        <v>109726</v>
      </c>
      <c r="BA169" s="137">
        <v>0.71050416359091906</v>
      </c>
      <c r="BB169" s="312">
        <v>1024.84848484848</v>
      </c>
      <c r="BC169" s="312">
        <v>111709</v>
      </c>
      <c r="BD169" s="137">
        <v>0.68831680972069031</v>
      </c>
      <c r="BE169" s="302">
        <v>883.63636363636294</v>
      </c>
      <c r="BF169" s="312">
        <v>119746</v>
      </c>
      <c r="BG169" s="137">
        <v>0.70220314433322195</v>
      </c>
      <c r="BH169" s="302">
        <v>931.51513699999998</v>
      </c>
      <c r="BI169" s="303">
        <v>9.1318374861017446E-2</v>
      </c>
      <c r="BJ169" s="311">
        <v>86513</v>
      </c>
      <c r="BK169" s="137">
        <v>0.72759919934063344</v>
      </c>
      <c r="BL169" s="312">
        <v>829.09090909090901</v>
      </c>
      <c r="BM169" s="312">
        <v>87308</v>
      </c>
      <c r="BN169" s="137">
        <v>0.69893368343526852</v>
      </c>
      <c r="BO169" s="302">
        <v>754.54545454545405</v>
      </c>
      <c r="BP169" s="312">
        <v>90034</v>
      </c>
      <c r="BQ169" s="137">
        <v>0.69845776702041829</v>
      </c>
      <c r="BR169" s="302">
        <v>1051.51514</v>
      </c>
      <c r="BS169" s="303">
        <v>4.069908568654422E-2</v>
      </c>
      <c r="BT169" s="311">
        <v>68889</v>
      </c>
      <c r="BU169" s="137">
        <v>0.71205308691742375</v>
      </c>
      <c r="BV169" s="312">
        <v>789.69696969696895</v>
      </c>
      <c r="BW169" s="312">
        <v>70759</v>
      </c>
      <c r="BX169" s="137">
        <v>0.68008727077005882</v>
      </c>
      <c r="BY169" s="302">
        <v>858.78787878787898</v>
      </c>
      <c r="BZ169" s="312">
        <v>72611</v>
      </c>
      <c r="CA169" s="137">
        <v>0.68211366838891496</v>
      </c>
      <c r="CB169" s="302">
        <v>867.87879999999996</v>
      </c>
      <c r="CC169" s="303">
        <v>5.4028945114604654E-2</v>
      </c>
      <c r="CD169" s="311">
        <v>615290</v>
      </c>
      <c r="CE169" s="137">
        <v>0.70764552513027767</v>
      </c>
      <c r="CF169" s="312">
        <v>2306.1999999999998</v>
      </c>
      <c r="CG169" s="312">
        <v>626864</v>
      </c>
      <c r="CH169" s="137">
        <v>0.67802359211980801</v>
      </c>
      <c r="CI169" s="302">
        <v>2267.65</v>
      </c>
      <c r="CJ169" s="312">
        <v>653236</v>
      </c>
      <c r="CK169" s="137">
        <v>0.68156241555278951</v>
      </c>
      <c r="CL169" s="302">
        <v>2556.56</v>
      </c>
      <c r="CM169" s="313">
        <v>6.1671732028799428E-2</v>
      </c>
    </row>
    <row r="170" spans="1:91" ht="14.4" x14ac:dyDescent="0.3">
      <c r="A170" s="99" t="s">
        <v>101</v>
      </c>
      <c r="B170" s="311">
        <v>72579</v>
      </c>
      <c r="C170" s="137">
        <v>0.36004166976709578</v>
      </c>
      <c r="D170" s="312">
        <v>878.18181818181802</v>
      </c>
      <c r="E170" s="312">
        <v>67462</v>
      </c>
      <c r="F170" s="137">
        <v>0.31475761675920311</v>
      </c>
      <c r="G170" s="302">
        <v>832.72727272727195</v>
      </c>
      <c r="H170" s="312">
        <v>66234</v>
      </c>
      <c r="I170" s="137">
        <v>0.29779198532486278</v>
      </c>
      <c r="J170" s="302">
        <v>971.51513699999998</v>
      </c>
      <c r="K170" s="313">
        <v>-8.7421981564915471E-2</v>
      </c>
      <c r="L170" s="312">
        <v>64609</v>
      </c>
      <c r="M170" s="137">
        <v>0.36311674881553879</v>
      </c>
      <c r="N170" s="312">
        <v>929.69696969696895</v>
      </c>
      <c r="O170" s="312">
        <v>65509</v>
      </c>
      <c r="P170" s="137">
        <v>0.33651134478170863</v>
      </c>
      <c r="Q170" s="302">
        <v>868.48484848484804</v>
      </c>
      <c r="R170" s="312">
        <v>67608</v>
      </c>
      <c r="S170" s="137">
        <v>0.33732150519393689</v>
      </c>
      <c r="T170" s="302">
        <v>962.42425500000002</v>
      </c>
      <c r="U170" s="313">
        <v>4.6417681747125017E-2</v>
      </c>
      <c r="V170" s="312">
        <v>12480</v>
      </c>
      <c r="W170" s="137">
        <v>0.40971766250820746</v>
      </c>
      <c r="X170" s="312">
        <v>422.42424242424198</v>
      </c>
      <c r="Y170" s="312">
        <v>11441</v>
      </c>
      <c r="Z170" s="137">
        <v>0.35755359709981877</v>
      </c>
      <c r="AA170" s="302">
        <v>352.12121212121201</v>
      </c>
      <c r="AB170" s="312">
        <v>11921</v>
      </c>
      <c r="AC170" s="137">
        <v>0.35658520534832938</v>
      </c>
      <c r="AD170" s="302">
        <v>356.36364700000001</v>
      </c>
      <c r="AE170" s="313">
        <v>-4.4791666666666667E-2</v>
      </c>
      <c r="AF170" s="312">
        <v>11796</v>
      </c>
      <c r="AG170" s="137">
        <v>0.36345709443845325</v>
      </c>
      <c r="AH170" s="312">
        <v>400.60606060606</v>
      </c>
      <c r="AI170" s="312">
        <v>10502</v>
      </c>
      <c r="AJ170" s="137">
        <v>0.31570719975950701</v>
      </c>
      <c r="AK170" s="302">
        <v>340.60606060606</v>
      </c>
      <c r="AL170" s="312">
        <v>11230</v>
      </c>
      <c r="AM170" s="137">
        <v>0.31873527658729034</v>
      </c>
      <c r="AN170" s="302">
        <v>424.24243200000001</v>
      </c>
      <c r="AO170" s="313">
        <v>-4.7982366904035269E-2</v>
      </c>
      <c r="AP170" s="312">
        <v>22142</v>
      </c>
      <c r="AQ170" s="137">
        <v>0.38861294908471838</v>
      </c>
      <c r="AR170" s="312">
        <v>470.90909090909099</v>
      </c>
      <c r="AS170" s="312">
        <v>21263</v>
      </c>
      <c r="AT170" s="137">
        <v>0.36021277677073982</v>
      </c>
      <c r="AU170" s="302">
        <v>493.93939393939399</v>
      </c>
      <c r="AV170" s="312">
        <v>19700</v>
      </c>
      <c r="AW170" s="137">
        <v>0.32269160838015365</v>
      </c>
      <c r="AX170" s="302">
        <v>608.48486300000002</v>
      </c>
      <c r="AY170" s="303">
        <v>-0.11028814018607172</v>
      </c>
      <c r="AZ170" s="311">
        <v>57842</v>
      </c>
      <c r="BA170" s="137">
        <v>0.37454187549373841</v>
      </c>
      <c r="BB170" s="312">
        <v>744.24242424242402</v>
      </c>
      <c r="BC170" s="312">
        <v>54791</v>
      </c>
      <c r="BD170" s="137">
        <v>0.33760544200920556</v>
      </c>
      <c r="BE170" s="302">
        <v>664.84848484848396</v>
      </c>
      <c r="BF170" s="312">
        <v>57314</v>
      </c>
      <c r="BG170" s="137">
        <v>0.3360953268945458</v>
      </c>
      <c r="BH170" s="302">
        <v>793.93939999999998</v>
      </c>
      <c r="BI170" s="303">
        <v>-9.1283150651775523E-3</v>
      </c>
      <c r="BJ170" s="311">
        <v>43854</v>
      </c>
      <c r="BK170" s="137">
        <v>0.36882474642983298</v>
      </c>
      <c r="BL170" s="312">
        <v>701.81818181818096</v>
      </c>
      <c r="BM170" s="312">
        <v>41716</v>
      </c>
      <c r="BN170" s="137">
        <v>0.33395241602356784</v>
      </c>
      <c r="BO170" s="302">
        <v>615.75757575757495</v>
      </c>
      <c r="BP170" s="312">
        <v>42088</v>
      </c>
      <c r="BQ170" s="137">
        <v>0.32650654750822317</v>
      </c>
      <c r="BR170" s="302">
        <v>776.36364700000001</v>
      </c>
      <c r="BS170" s="303">
        <v>-4.026998677429653E-2</v>
      </c>
      <c r="BT170" s="311">
        <v>36901</v>
      </c>
      <c r="BU170" s="137">
        <v>0.38141751165410814</v>
      </c>
      <c r="BV170" s="312">
        <v>660</v>
      </c>
      <c r="BW170" s="312">
        <v>36366</v>
      </c>
      <c r="BX170" s="137">
        <v>0.34952520087655226</v>
      </c>
      <c r="BY170" s="302">
        <v>606.06060606060601</v>
      </c>
      <c r="BZ170" s="312">
        <v>36398</v>
      </c>
      <c r="CA170" s="137">
        <v>0.34192578675434476</v>
      </c>
      <c r="CB170" s="302">
        <v>725.45450000000005</v>
      </c>
      <c r="CC170" s="303">
        <v>-1.3631066908755859E-2</v>
      </c>
      <c r="CD170" s="311">
        <v>322203</v>
      </c>
      <c r="CE170" s="137">
        <v>0.37056593010377359</v>
      </c>
      <c r="CF170" s="312">
        <v>1916.62</v>
      </c>
      <c r="CG170" s="312">
        <v>309050</v>
      </c>
      <c r="CH170" s="137">
        <v>0.33427217250412633</v>
      </c>
      <c r="CI170" s="302">
        <v>1764.81</v>
      </c>
      <c r="CJ170" s="312">
        <v>312493</v>
      </c>
      <c r="CK170" s="137">
        <v>0.32604370231177987</v>
      </c>
      <c r="CL170" s="302">
        <v>2073.91</v>
      </c>
      <c r="CM170" s="313">
        <v>-3.0136280543632432E-2</v>
      </c>
    </row>
    <row r="171" spans="1:91" ht="14.4" x14ac:dyDescent="0.3">
      <c r="A171" s="99" t="s">
        <v>393</v>
      </c>
      <c r="B171" s="311">
        <v>14719</v>
      </c>
      <c r="C171" s="137">
        <v>7.3016345462211973E-2</v>
      </c>
      <c r="D171" s="312">
        <v>546.06060606060601</v>
      </c>
      <c r="E171" s="312">
        <v>12551</v>
      </c>
      <c r="F171" s="137">
        <v>5.8559231092240933E-2</v>
      </c>
      <c r="G171" s="302">
        <v>459.39393939393898</v>
      </c>
      <c r="H171" s="312">
        <v>11908</v>
      </c>
      <c r="I171" s="137">
        <v>5.3539073002513295E-2</v>
      </c>
      <c r="J171" s="302">
        <v>508.48486300000002</v>
      </c>
      <c r="K171" s="313">
        <v>-0.19097764793803926</v>
      </c>
      <c r="L171" s="312">
        <v>12689</v>
      </c>
      <c r="M171" s="137">
        <v>7.1314962709844942E-2</v>
      </c>
      <c r="N171" s="312">
        <v>461.81818181818102</v>
      </c>
      <c r="O171" s="312">
        <v>12427</v>
      </c>
      <c r="P171" s="137">
        <v>6.3835907762327213E-2</v>
      </c>
      <c r="Q171" s="302">
        <v>503.030303030303</v>
      </c>
      <c r="R171" s="312">
        <v>12438</v>
      </c>
      <c r="S171" s="137">
        <v>6.2057816850109269E-2</v>
      </c>
      <c r="T171" s="302">
        <v>543.63635299999999</v>
      </c>
      <c r="U171" s="313">
        <v>-1.9780912601465837E-2</v>
      </c>
      <c r="V171" s="312">
        <v>2801</v>
      </c>
      <c r="W171" s="137">
        <v>9.1956664478003936E-2</v>
      </c>
      <c r="X171" s="312">
        <v>243.636363636363</v>
      </c>
      <c r="Y171" s="312">
        <v>2148</v>
      </c>
      <c r="Z171" s="137">
        <v>6.7129195574723424E-2</v>
      </c>
      <c r="AA171" s="302">
        <v>192.72727272727201</v>
      </c>
      <c r="AB171" s="312">
        <v>2519</v>
      </c>
      <c r="AC171" s="137">
        <v>7.5349226765576857E-2</v>
      </c>
      <c r="AD171" s="302">
        <v>196.96969999999999</v>
      </c>
      <c r="AE171" s="313">
        <v>-0.10067832916815424</v>
      </c>
      <c r="AF171" s="312">
        <v>1885</v>
      </c>
      <c r="AG171" s="137">
        <v>5.8080419041750118E-2</v>
      </c>
      <c r="AH171" s="312">
        <v>181.21212121212099</v>
      </c>
      <c r="AI171" s="312">
        <v>1675</v>
      </c>
      <c r="AJ171" s="137">
        <v>5.0353224109424319E-2</v>
      </c>
      <c r="AK171" s="302">
        <v>175.75757575757501</v>
      </c>
      <c r="AL171" s="312">
        <v>1656</v>
      </c>
      <c r="AM171" s="137">
        <v>4.7001390741634265E-2</v>
      </c>
      <c r="AN171" s="302">
        <v>196.96969999999999</v>
      </c>
      <c r="AO171" s="313">
        <v>-0.12148541114058356</v>
      </c>
      <c r="AP171" s="312">
        <v>3978</v>
      </c>
      <c r="AQ171" s="137">
        <v>6.9817645716692703E-2</v>
      </c>
      <c r="AR171" s="312">
        <v>249.09090909090901</v>
      </c>
      <c r="AS171" s="312">
        <v>3674</v>
      </c>
      <c r="AT171" s="137">
        <v>6.2240593606532384E-2</v>
      </c>
      <c r="AU171" s="302">
        <v>253.93939393939399</v>
      </c>
      <c r="AV171" s="312">
        <v>2463</v>
      </c>
      <c r="AW171" s="137">
        <v>4.0344641189863882E-2</v>
      </c>
      <c r="AX171" s="302">
        <v>219.393936</v>
      </c>
      <c r="AY171" s="303">
        <v>-0.38084464555052788</v>
      </c>
      <c r="AZ171" s="311">
        <v>10798</v>
      </c>
      <c r="BA171" s="137">
        <v>6.9919836305476768E-2</v>
      </c>
      <c r="BB171" s="312">
        <v>462.42424242424198</v>
      </c>
      <c r="BC171" s="312">
        <v>9067</v>
      </c>
      <c r="BD171" s="137">
        <v>5.5868090429038834E-2</v>
      </c>
      <c r="BE171" s="302">
        <v>414.54545454545399</v>
      </c>
      <c r="BF171" s="312">
        <v>8730</v>
      </c>
      <c r="BG171" s="137">
        <v>5.1193638618651373E-2</v>
      </c>
      <c r="BH171" s="302">
        <v>460.60604899999998</v>
      </c>
      <c r="BI171" s="303">
        <v>-0.19151694758288573</v>
      </c>
      <c r="BJ171" s="311">
        <v>8488</v>
      </c>
      <c r="BK171" s="137">
        <v>7.1386519991253297E-2</v>
      </c>
      <c r="BL171" s="312">
        <v>342.42424242424198</v>
      </c>
      <c r="BM171" s="312">
        <v>7613</v>
      </c>
      <c r="BN171" s="137">
        <v>6.0944955009766565E-2</v>
      </c>
      <c r="BO171" s="302">
        <v>351.51515151515099</v>
      </c>
      <c r="BP171" s="312">
        <v>6924</v>
      </c>
      <c r="BQ171" s="137">
        <v>5.3714392105753121E-2</v>
      </c>
      <c r="BR171" s="302">
        <v>359.39395100000002</v>
      </c>
      <c r="BS171" s="303">
        <v>-0.18426013195098964</v>
      </c>
      <c r="BT171" s="311">
        <v>7139</v>
      </c>
      <c r="BU171" s="137">
        <v>7.3790401769563918E-2</v>
      </c>
      <c r="BV171" s="312">
        <v>368.48484848484799</v>
      </c>
      <c r="BW171" s="312">
        <v>5837</v>
      </c>
      <c r="BX171" s="137">
        <v>5.6101264849486757E-2</v>
      </c>
      <c r="BY171" s="302">
        <v>340</v>
      </c>
      <c r="BZ171" s="312">
        <v>7030</v>
      </c>
      <c r="CA171" s="137">
        <v>6.6040394551432596E-2</v>
      </c>
      <c r="CB171" s="302">
        <v>472.121216</v>
      </c>
      <c r="CC171" s="303">
        <v>-1.5268244852220199E-2</v>
      </c>
      <c r="CD171" s="311">
        <v>62497</v>
      </c>
      <c r="CE171" s="137">
        <v>7.1877850093560694E-2</v>
      </c>
      <c r="CF171" s="312">
        <v>1063.1400000000001</v>
      </c>
      <c r="CG171" s="312">
        <v>54992</v>
      </c>
      <c r="CH171" s="137">
        <v>5.9480004239918838E-2</v>
      </c>
      <c r="CI171" s="302">
        <v>1002.68</v>
      </c>
      <c r="CJ171" s="312">
        <v>53668</v>
      </c>
      <c r="CK171" s="137">
        <v>5.5995217223005322E-2</v>
      </c>
      <c r="CL171" s="302">
        <v>1113.98</v>
      </c>
      <c r="CM171" s="313">
        <v>-0.14127078099748788</v>
      </c>
    </row>
    <row r="172" spans="1:91" ht="14.4" x14ac:dyDescent="0.3">
      <c r="A172" s="99" t="s">
        <v>394</v>
      </c>
      <c r="B172" s="311">
        <v>20185</v>
      </c>
      <c r="C172" s="137">
        <v>0.10013145819381403</v>
      </c>
      <c r="D172" s="312">
        <v>589.09090909090901</v>
      </c>
      <c r="E172" s="312">
        <v>19755</v>
      </c>
      <c r="F172" s="137">
        <v>9.2170951336723747E-2</v>
      </c>
      <c r="G172" s="302">
        <v>620</v>
      </c>
      <c r="H172" s="312">
        <v>18053</v>
      </c>
      <c r="I172" s="137">
        <v>8.1167356811754493E-2</v>
      </c>
      <c r="J172" s="302">
        <v>563.03030000000001</v>
      </c>
      <c r="K172" s="313">
        <v>-0.10562298736685657</v>
      </c>
      <c r="L172" s="312">
        <v>18644</v>
      </c>
      <c r="M172" s="137">
        <v>0.10478336864704461</v>
      </c>
      <c r="N172" s="312">
        <v>584.84848484848396</v>
      </c>
      <c r="O172" s="312">
        <v>18684</v>
      </c>
      <c r="P172" s="137">
        <v>9.5977315573454694E-2</v>
      </c>
      <c r="Q172" s="302">
        <v>576.969696969697</v>
      </c>
      <c r="R172" s="312">
        <v>18625</v>
      </c>
      <c r="S172" s="137">
        <v>9.2927065350802793E-2</v>
      </c>
      <c r="T172" s="302">
        <v>598.78790000000004</v>
      </c>
      <c r="U172" s="313">
        <v>-1.0190946148895088E-3</v>
      </c>
      <c r="V172" s="312">
        <v>3620</v>
      </c>
      <c r="W172" s="137">
        <v>0.11884438608010506</v>
      </c>
      <c r="X172" s="312">
        <v>253.333333333333</v>
      </c>
      <c r="Y172" s="312">
        <v>3256</v>
      </c>
      <c r="Z172" s="137">
        <v>0.10175635977248577</v>
      </c>
      <c r="AA172" s="302">
        <v>189.09090909090901</v>
      </c>
      <c r="AB172" s="312">
        <v>3276</v>
      </c>
      <c r="AC172" s="137">
        <v>9.7992880859082893E-2</v>
      </c>
      <c r="AD172" s="302">
        <v>216.96969999999999</v>
      </c>
      <c r="AE172" s="313">
        <v>-9.5027624309392267E-2</v>
      </c>
      <c r="AF172" s="312">
        <v>3320</v>
      </c>
      <c r="AG172" s="137">
        <v>0.10229548605761823</v>
      </c>
      <c r="AH172" s="312">
        <v>298.18181818181802</v>
      </c>
      <c r="AI172" s="312">
        <v>2968</v>
      </c>
      <c r="AJ172" s="137">
        <v>8.922290695926649E-2</v>
      </c>
      <c r="AK172" s="302">
        <v>221.81818181818099</v>
      </c>
      <c r="AL172" s="312">
        <v>3359</v>
      </c>
      <c r="AM172" s="137">
        <v>9.5336758152868045E-2</v>
      </c>
      <c r="AN172" s="302">
        <v>284.84848</v>
      </c>
      <c r="AO172" s="313">
        <v>1.1746987951807229E-2</v>
      </c>
      <c r="AP172" s="312">
        <v>6276</v>
      </c>
      <c r="AQ172" s="137">
        <v>0.11014970953191638</v>
      </c>
      <c r="AR172" s="312">
        <v>342.42424242424198</v>
      </c>
      <c r="AS172" s="312">
        <v>5805</v>
      </c>
      <c r="AT172" s="137">
        <v>9.8341493164376834E-2</v>
      </c>
      <c r="AU172" s="302">
        <v>325.45454545454498</v>
      </c>
      <c r="AV172" s="312">
        <v>6362</v>
      </c>
      <c r="AW172" s="137">
        <v>0.10421137119363134</v>
      </c>
      <c r="AX172" s="302">
        <v>362.42425500000002</v>
      </c>
      <c r="AY172" s="303">
        <v>1.3702995538559592E-2</v>
      </c>
      <c r="AZ172" s="311">
        <v>14974</v>
      </c>
      <c r="BA172" s="137">
        <v>9.6960513876477972E-2</v>
      </c>
      <c r="BB172" s="312">
        <v>354.54545454545399</v>
      </c>
      <c r="BC172" s="312">
        <v>14449</v>
      </c>
      <c r="BD172" s="137">
        <v>8.9030334025497093E-2</v>
      </c>
      <c r="BE172" s="302">
        <v>526.06060606060601</v>
      </c>
      <c r="BF172" s="312">
        <v>15289</v>
      </c>
      <c r="BG172" s="137">
        <v>8.9656304792733205E-2</v>
      </c>
      <c r="BH172" s="302">
        <v>483.63635299999999</v>
      </c>
      <c r="BI172" s="303">
        <v>2.1036463202885002E-2</v>
      </c>
      <c r="BJ172" s="311">
        <v>11205</v>
      </c>
      <c r="BK172" s="137">
        <v>9.4237271029923797E-2</v>
      </c>
      <c r="BL172" s="312">
        <v>450.90909090909099</v>
      </c>
      <c r="BM172" s="312">
        <v>9947</v>
      </c>
      <c r="BN172" s="137">
        <v>7.9629511031413108E-2</v>
      </c>
      <c r="BO172" s="302">
        <v>343.030303030303</v>
      </c>
      <c r="BP172" s="312">
        <v>10471</v>
      </c>
      <c r="BQ172" s="137">
        <v>8.1230993607646004E-2</v>
      </c>
      <c r="BR172" s="302">
        <v>473.93939999999998</v>
      </c>
      <c r="BS172" s="303">
        <v>-6.550647032574744E-2</v>
      </c>
      <c r="BT172" s="311">
        <v>11151</v>
      </c>
      <c r="BU172" s="137">
        <v>0.11525938788799653</v>
      </c>
      <c r="BV172" s="312">
        <v>431.51515151515099</v>
      </c>
      <c r="BW172" s="312">
        <v>10921</v>
      </c>
      <c r="BX172" s="137">
        <v>0.10496520702779594</v>
      </c>
      <c r="BY172" s="302">
        <v>461.81818181818102</v>
      </c>
      <c r="BZ172" s="312">
        <v>10435</v>
      </c>
      <c r="CA172" s="137">
        <v>9.8027242837012682E-2</v>
      </c>
      <c r="CB172" s="302">
        <v>448.48486300000002</v>
      </c>
      <c r="CC172" s="303">
        <v>-6.4209487938301502E-2</v>
      </c>
      <c r="CD172" s="311">
        <v>89375</v>
      </c>
      <c r="CE172" s="137">
        <v>0.10279025956625099</v>
      </c>
      <c r="CF172" s="312">
        <v>1212.98</v>
      </c>
      <c r="CG172" s="312">
        <v>85785</v>
      </c>
      <c r="CH172" s="137">
        <v>9.2786080952164632E-2</v>
      </c>
      <c r="CI172" s="302">
        <v>1230.1199999999999</v>
      </c>
      <c r="CJ172" s="312">
        <v>85870</v>
      </c>
      <c r="CK172" s="137">
        <v>8.9593599592671005E-2</v>
      </c>
      <c r="CL172" s="302">
        <v>1261.21</v>
      </c>
      <c r="CM172" s="313">
        <v>-3.9216783216783214E-2</v>
      </c>
    </row>
    <row r="173" spans="1:91" ht="14.4" x14ac:dyDescent="0.3">
      <c r="A173" s="99" t="s">
        <v>395</v>
      </c>
      <c r="B173" s="311">
        <v>37675</v>
      </c>
      <c r="C173" s="137">
        <v>0.18689386611106978</v>
      </c>
      <c r="D173" s="312">
        <v>740.60606060606005</v>
      </c>
      <c r="E173" s="312">
        <v>35156</v>
      </c>
      <c r="F173" s="137">
        <v>0.16402743433023842</v>
      </c>
      <c r="G173" s="302">
        <v>689.69696969696895</v>
      </c>
      <c r="H173" s="312">
        <v>36273</v>
      </c>
      <c r="I173" s="137">
        <v>0.16308555551059498</v>
      </c>
      <c r="J173" s="302">
        <v>822.42425500000002</v>
      </c>
      <c r="K173" s="313">
        <v>-3.7213005972130057E-2</v>
      </c>
      <c r="L173" s="312">
        <v>33276</v>
      </c>
      <c r="M173" s="137">
        <v>0.18701841745864925</v>
      </c>
      <c r="N173" s="312">
        <v>674.54545454545405</v>
      </c>
      <c r="O173" s="312">
        <v>34398</v>
      </c>
      <c r="P173" s="137">
        <v>0.17669812144592673</v>
      </c>
      <c r="Q173" s="302">
        <v>663.63636363636294</v>
      </c>
      <c r="R173" s="312">
        <v>36545</v>
      </c>
      <c r="S173" s="137">
        <v>0.18233662299302486</v>
      </c>
      <c r="T173" s="302">
        <v>727.87879999999996</v>
      </c>
      <c r="U173" s="313">
        <v>9.8238971030171901E-2</v>
      </c>
      <c r="V173" s="312">
        <v>6059</v>
      </c>
      <c r="W173" s="137">
        <v>0.19891661195009849</v>
      </c>
      <c r="X173" s="312">
        <v>278.78787878787801</v>
      </c>
      <c r="Y173" s="312">
        <v>6037</v>
      </c>
      <c r="Z173" s="137">
        <v>0.18866804175260954</v>
      </c>
      <c r="AA173" s="302">
        <v>253.93939393939399</v>
      </c>
      <c r="AB173" s="312">
        <v>6126</v>
      </c>
      <c r="AC173" s="137">
        <v>0.18324309772366965</v>
      </c>
      <c r="AD173" s="302">
        <v>302.42425500000002</v>
      </c>
      <c r="AE173" s="313">
        <v>1.105793035154316E-2</v>
      </c>
      <c r="AF173" s="312">
        <v>6591</v>
      </c>
      <c r="AG173" s="137">
        <v>0.20308118933908489</v>
      </c>
      <c r="AH173" s="312">
        <v>296.969696969697</v>
      </c>
      <c r="AI173" s="312">
        <v>5859</v>
      </c>
      <c r="AJ173" s="137">
        <v>0.17613106869081618</v>
      </c>
      <c r="AK173" s="302">
        <v>331.51515151515099</v>
      </c>
      <c r="AL173" s="312">
        <v>6215</v>
      </c>
      <c r="AM173" s="137">
        <v>0.17639712769278801</v>
      </c>
      <c r="AN173" s="302">
        <v>370.90910000000002</v>
      </c>
      <c r="AO173" s="313">
        <v>-5.7047489000151719E-2</v>
      </c>
      <c r="AP173" s="312">
        <v>11888</v>
      </c>
      <c r="AQ173" s="137">
        <v>0.20864559383610931</v>
      </c>
      <c r="AR173" s="312">
        <v>366.666666666666</v>
      </c>
      <c r="AS173" s="312">
        <v>11784</v>
      </c>
      <c r="AT173" s="137">
        <v>0.19963068999983058</v>
      </c>
      <c r="AU173" s="302">
        <v>484.84848484848402</v>
      </c>
      <c r="AV173" s="312">
        <v>10875</v>
      </c>
      <c r="AW173" s="137">
        <v>0.17813559599665843</v>
      </c>
      <c r="AX173" s="302">
        <v>461.21212800000001</v>
      </c>
      <c r="AY173" s="303">
        <v>-8.5211978465679683E-2</v>
      </c>
      <c r="AZ173" s="311">
        <v>32070</v>
      </c>
      <c r="BA173" s="137">
        <v>0.20766152531178367</v>
      </c>
      <c r="BB173" s="312">
        <v>603.030303030303</v>
      </c>
      <c r="BC173" s="312">
        <v>31275</v>
      </c>
      <c r="BD173" s="137">
        <v>0.19270701755466965</v>
      </c>
      <c r="BE173" s="302">
        <v>649.69696969696895</v>
      </c>
      <c r="BF173" s="312">
        <v>33295</v>
      </c>
      <c r="BG173" s="137">
        <v>0.19524538348316123</v>
      </c>
      <c r="BH173" s="302">
        <v>646.66669999999999</v>
      </c>
      <c r="BI173" s="303">
        <v>3.8197692547552231E-2</v>
      </c>
      <c r="BJ173" s="311">
        <v>24161</v>
      </c>
      <c r="BK173" s="137">
        <v>0.20320095540865588</v>
      </c>
      <c r="BL173" s="312">
        <v>532.72727272727195</v>
      </c>
      <c r="BM173" s="312">
        <v>24156</v>
      </c>
      <c r="BN173" s="137">
        <v>0.19337794998238816</v>
      </c>
      <c r="BO173" s="302">
        <v>513.93939393939399</v>
      </c>
      <c r="BP173" s="312">
        <v>24693</v>
      </c>
      <c r="BQ173" s="137">
        <v>0.19156116179482405</v>
      </c>
      <c r="BR173" s="302">
        <v>767.87879999999996</v>
      </c>
      <c r="BS173" s="303">
        <v>2.2018956169032738E-2</v>
      </c>
      <c r="BT173" s="311">
        <v>18611</v>
      </c>
      <c r="BU173" s="137">
        <v>0.1923677219965477</v>
      </c>
      <c r="BV173" s="312">
        <v>486.666666666666</v>
      </c>
      <c r="BW173" s="312">
        <v>19608</v>
      </c>
      <c r="BX173" s="137">
        <v>0.18845872899926955</v>
      </c>
      <c r="BY173" s="302">
        <v>473.33333333333297</v>
      </c>
      <c r="BZ173" s="312">
        <v>18933</v>
      </c>
      <c r="CA173" s="137">
        <v>0.17785814936589947</v>
      </c>
      <c r="CB173" s="302">
        <v>544.24243200000001</v>
      </c>
      <c r="CC173" s="303">
        <v>1.7301595830422869E-2</v>
      </c>
      <c r="CD173" s="311">
        <v>170331</v>
      </c>
      <c r="CE173" s="137">
        <v>0.19589782044396192</v>
      </c>
      <c r="CF173" s="312">
        <v>1477.68</v>
      </c>
      <c r="CG173" s="312">
        <v>168273</v>
      </c>
      <c r="CH173" s="137">
        <v>0.18200608731204287</v>
      </c>
      <c r="CI173" s="302">
        <v>1493.39</v>
      </c>
      <c r="CJ173" s="312">
        <v>172955</v>
      </c>
      <c r="CK173" s="137">
        <v>0.18045488549610356</v>
      </c>
      <c r="CL173" s="302">
        <v>1716.5</v>
      </c>
      <c r="CM173" s="313">
        <v>1.540529909411675E-2</v>
      </c>
    </row>
    <row r="174" spans="1:91" ht="14.4" x14ac:dyDescent="0.3">
      <c r="A174" s="99" t="s">
        <v>396</v>
      </c>
      <c r="B174" s="311">
        <v>66125</v>
      </c>
      <c r="C174" s="137">
        <v>0.32802539871518216</v>
      </c>
      <c r="D174" s="312">
        <v>755.15151515151501</v>
      </c>
      <c r="E174" s="312">
        <v>72177</v>
      </c>
      <c r="F174" s="137">
        <v>0.3367564036765735</v>
      </c>
      <c r="G174" s="302">
        <v>661.21212121212102</v>
      </c>
      <c r="H174" s="312">
        <v>77752</v>
      </c>
      <c r="I174" s="137">
        <v>0.3495775952377741</v>
      </c>
      <c r="J174" s="302">
        <v>919.39390000000003</v>
      </c>
      <c r="K174" s="313">
        <v>0.17583364839319471</v>
      </c>
      <c r="L174" s="312">
        <v>59592</v>
      </c>
      <c r="M174" s="137">
        <v>0.33492010858263688</v>
      </c>
      <c r="N174" s="312">
        <v>709.09090909090901</v>
      </c>
      <c r="O174" s="312">
        <v>66108</v>
      </c>
      <c r="P174" s="137">
        <v>0.33958833108167114</v>
      </c>
      <c r="Q174" s="302">
        <v>929.09090909090901</v>
      </c>
      <c r="R174" s="312">
        <v>69597</v>
      </c>
      <c r="S174" s="137">
        <v>0.34724536736750722</v>
      </c>
      <c r="T174" s="302">
        <v>1075.75757</v>
      </c>
      <c r="U174" s="313">
        <v>0.16789166331051147</v>
      </c>
      <c r="V174" s="312">
        <v>9641</v>
      </c>
      <c r="W174" s="137">
        <v>0.31651346027577149</v>
      </c>
      <c r="X174" s="312">
        <v>300</v>
      </c>
      <c r="Y174" s="312">
        <v>10246</v>
      </c>
      <c r="Z174" s="137">
        <v>0.32020751296956057</v>
      </c>
      <c r="AA174" s="302">
        <v>298.18181818181802</v>
      </c>
      <c r="AB174" s="312">
        <v>10617</v>
      </c>
      <c r="AC174" s="137">
        <v>0.31757949208818165</v>
      </c>
      <c r="AD174" s="302">
        <v>350.30304000000001</v>
      </c>
      <c r="AE174" s="313">
        <v>0.10123431179338242</v>
      </c>
      <c r="AF174" s="312">
        <v>13072</v>
      </c>
      <c r="AG174" s="137">
        <v>0.4027730704051764</v>
      </c>
      <c r="AH174" s="312">
        <v>360.60606060606</v>
      </c>
      <c r="AI174" s="312">
        <v>13600</v>
      </c>
      <c r="AJ174" s="137">
        <v>0.40883811814219151</v>
      </c>
      <c r="AK174" s="302">
        <v>325.45454545454498</v>
      </c>
      <c r="AL174" s="312">
        <v>14916</v>
      </c>
      <c r="AM174" s="137">
        <v>0.42335310646269125</v>
      </c>
      <c r="AN174" s="302">
        <v>385.45455900000002</v>
      </c>
      <c r="AO174" s="313">
        <v>0.14106487148102814</v>
      </c>
      <c r="AP174" s="312">
        <v>18126</v>
      </c>
      <c r="AQ174" s="137">
        <v>0.31812836758692103</v>
      </c>
      <c r="AR174" s="312">
        <v>404.84848484848402</v>
      </c>
      <c r="AS174" s="312">
        <v>18780</v>
      </c>
      <c r="AT174" s="137">
        <v>0.31814870656795813</v>
      </c>
      <c r="AU174" s="302">
        <v>393.93939393939399</v>
      </c>
      <c r="AV174" s="312">
        <v>21270</v>
      </c>
      <c r="AW174" s="137">
        <v>0.34840865534242987</v>
      </c>
      <c r="AX174" s="302">
        <v>513.93939999999998</v>
      </c>
      <c r="AY174" s="303">
        <v>0.17345249917245945</v>
      </c>
      <c r="AZ174" s="311">
        <v>51884</v>
      </c>
      <c r="BA174" s="137">
        <v>0.33596228809718065</v>
      </c>
      <c r="BB174" s="312">
        <v>709.69696969696895</v>
      </c>
      <c r="BC174" s="312">
        <v>56918</v>
      </c>
      <c r="BD174" s="137">
        <v>0.35071136771148476</v>
      </c>
      <c r="BE174" s="302">
        <v>753.33333333333303</v>
      </c>
      <c r="BF174" s="312">
        <v>62432</v>
      </c>
      <c r="BG174" s="137">
        <v>0.3661078174386761</v>
      </c>
      <c r="BH174" s="302">
        <v>790.90909999999997</v>
      </c>
      <c r="BI174" s="303">
        <v>0.20329966849124972</v>
      </c>
      <c r="BJ174" s="311">
        <v>42659</v>
      </c>
      <c r="BK174" s="137">
        <v>0.35877445291080051</v>
      </c>
      <c r="BL174" s="312">
        <v>555.75757575757495</v>
      </c>
      <c r="BM174" s="312">
        <v>45592</v>
      </c>
      <c r="BN174" s="137">
        <v>0.36498126741170067</v>
      </c>
      <c r="BO174" s="302">
        <v>592.72727272727195</v>
      </c>
      <c r="BP174" s="312">
        <v>47946</v>
      </c>
      <c r="BQ174" s="137">
        <v>0.37195121951219512</v>
      </c>
      <c r="BR174" s="302">
        <v>790.30304000000001</v>
      </c>
      <c r="BS174" s="303">
        <v>0.12393633230971191</v>
      </c>
      <c r="BT174" s="311">
        <v>31988</v>
      </c>
      <c r="BU174" s="137">
        <v>0.33063557526331566</v>
      </c>
      <c r="BV174" s="312">
        <v>490.90909090909099</v>
      </c>
      <c r="BW174" s="312">
        <v>34393</v>
      </c>
      <c r="BX174" s="137">
        <v>0.33056206989350662</v>
      </c>
      <c r="BY174" s="302">
        <v>593.93939393939399</v>
      </c>
      <c r="BZ174" s="312">
        <v>36213</v>
      </c>
      <c r="CA174" s="137">
        <v>0.3401878816345702</v>
      </c>
      <c r="CB174" s="302">
        <v>628.48486300000002</v>
      </c>
      <c r="CC174" s="303">
        <v>0.13208078029260972</v>
      </c>
      <c r="CD174" s="311">
        <v>293087</v>
      </c>
      <c r="CE174" s="137">
        <v>0.33707959502650409</v>
      </c>
      <c r="CF174" s="312">
        <v>1583.13</v>
      </c>
      <c r="CG174" s="312">
        <v>317814</v>
      </c>
      <c r="CH174" s="137">
        <v>0.34375141961568162</v>
      </c>
      <c r="CI174" s="302">
        <v>1708.2</v>
      </c>
      <c r="CJ174" s="312">
        <v>340743</v>
      </c>
      <c r="CK174" s="137">
        <v>0.35551871324100959</v>
      </c>
      <c r="CL174" s="302">
        <v>2043.68</v>
      </c>
      <c r="CM174" s="313">
        <v>0.16260018356324232</v>
      </c>
    </row>
    <row r="175" spans="1:91" ht="14.4" x14ac:dyDescent="0.3">
      <c r="A175" s="99" t="s">
        <v>397</v>
      </c>
      <c r="B175" s="311">
        <v>62881</v>
      </c>
      <c r="C175" s="137">
        <v>0.31193293151772206</v>
      </c>
      <c r="D175" s="312">
        <v>906.06060606060601</v>
      </c>
      <c r="E175" s="312">
        <v>74691</v>
      </c>
      <c r="F175" s="137">
        <v>0.34848597956422339</v>
      </c>
      <c r="G175" s="302">
        <v>995.75757575757598</v>
      </c>
      <c r="H175" s="312">
        <v>78431</v>
      </c>
      <c r="I175" s="137">
        <v>0.35263041943736317</v>
      </c>
      <c r="J175" s="302">
        <v>1087.27271</v>
      </c>
      <c r="K175" s="313">
        <v>0.24729250489018942</v>
      </c>
      <c r="L175" s="312">
        <v>53728</v>
      </c>
      <c r="M175" s="137">
        <v>0.30196314260182433</v>
      </c>
      <c r="N175" s="312">
        <v>1004.24242424242</v>
      </c>
      <c r="O175" s="312">
        <v>63054</v>
      </c>
      <c r="P175" s="137">
        <v>0.32390032413662023</v>
      </c>
      <c r="Q175" s="302">
        <v>937.57575757575705</v>
      </c>
      <c r="R175" s="312">
        <v>63221</v>
      </c>
      <c r="S175" s="137">
        <v>0.31543312743855589</v>
      </c>
      <c r="T175" s="302">
        <v>1136.36365</v>
      </c>
      <c r="U175" s="313">
        <v>0.17668627159023229</v>
      </c>
      <c r="V175" s="312">
        <v>8339</v>
      </c>
      <c r="W175" s="137">
        <v>0.273768877216021</v>
      </c>
      <c r="X175" s="312">
        <v>391.51515151515099</v>
      </c>
      <c r="Y175" s="312">
        <v>10311</v>
      </c>
      <c r="Z175" s="137">
        <v>0.32223888993062066</v>
      </c>
      <c r="AA175" s="302">
        <v>363.636363636363</v>
      </c>
      <c r="AB175" s="312">
        <v>10893</v>
      </c>
      <c r="AC175" s="137">
        <v>0.32583530256348897</v>
      </c>
      <c r="AD175" s="302">
        <v>474.54544099999998</v>
      </c>
      <c r="AE175" s="313">
        <v>0.30627173522005036</v>
      </c>
      <c r="AF175" s="312">
        <v>7587</v>
      </c>
      <c r="AG175" s="137">
        <v>0.23376983515637037</v>
      </c>
      <c r="AH175" s="312">
        <v>380.60606060606</v>
      </c>
      <c r="AI175" s="312">
        <v>9163</v>
      </c>
      <c r="AJ175" s="137">
        <v>0.27545468209830154</v>
      </c>
      <c r="AK175" s="302">
        <v>381.21212121212102</v>
      </c>
      <c r="AL175" s="312">
        <v>9087</v>
      </c>
      <c r="AM175" s="137">
        <v>0.25791161695001846</v>
      </c>
      <c r="AN175" s="302">
        <v>399.39395100000002</v>
      </c>
      <c r="AO175" s="313">
        <v>0.19770660340055357</v>
      </c>
      <c r="AP175" s="312">
        <v>16709</v>
      </c>
      <c r="AQ175" s="137">
        <v>0.29325868332836058</v>
      </c>
      <c r="AR175" s="312">
        <v>473.93939393939399</v>
      </c>
      <c r="AS175" s="312">
        <v>18986</v>
      </c>
      <c r="AT175" s="137">
        <v>0.32163851666130205</v>
      </c>
      <c r="AU175" s="302">
        <v>458.78787878787801</v>
      </c>
      <c r="AV175" s="312">
        <v>20079</v>
      </c>
      <c r="AW175" s="137">
        <v>0.32889973627741648</v>
      </c>
      <c r="AX175" s="302">
        <v>593.33330000000001</v>
      </c>
      <c r="AY175" s="303">
        <v>0.20168771320845053</v>
      </c>
      <c r="AZ175" s="311">
        <v>44708</v>
      </c>
      <c r="BA175" s="137">
        <v>0.28949583640908089</v>
      </c>
      <c r="BB175" s="312">
        <v>800.60606060606005</v>
      </c>
      <c r="BC175" s="312">
        <v>50584</v>
      </c>
      <c r="BD175" s="137">
        <v>0.31168319027930963</v>
      </c>
      <c r="BE175" s="302">
        <v>670.90909090909099</v>
      </c>
      <c r="BF175" s="312">
        <v>50783</v>
      </c>
      <c r="BG175" s="137">
        <v>0.2977968556667781</v>
      </c>
      <c r="BH175" s="302">
        <v>708.48486300000002</v>
      </c>
      <c r="BI175" s="303">
        <v>0.13588172139214458</v>
      </c>
      <c r="BJ175" s="311">
        <v>32389</v>
      </c>
      <c r="BK175" s="137">
        <v>0.27240080065936656</v>
      </c>
      <c r="BL175" s="312">
        <v>752.12121212121201</v>
      </c>
      <c r="BM175" s="312">
        <v>37608</v>
      </c>
      <c r="BN175" s="137">
        <v>0.30106631656473148</v>
      </c>
      <c r="BO175" s="302">
        <v>753.33333333333303</v>
      </c>
      <c r="BP175" s="312">
        <v>38870</v>
      </c>
      <c r="BQ175" s="137">
        <v>0.30154223297958171</v>
      </c>
      <c r="BR175" s="302">
        <v>834.54549999999995</v>
      </c>
      <c r="BS175" s="303">
        <v>0.20009879897496063</v>
      </c>
      <c r="BT175" s="311">
        <v>27858</v>
      </c>
      <c r="BU175" s="137">
        <v>0.28794691308257619</v>
      </c>
      <c r="BV175" s="312">
        <v>632.72727272727195</v>
      </c>
      <c r="BW175" s="312">
        <v>33285</v>
      </c>
      <c r="BX175" s="137">
        <v>0.31991272922994118</v>
      </c>
      <c r="BY175" s="302">
        <v>749.09090909090901</v>
      </c>
      <c r="BZ175" s="312">
        <v>33839</v>
      </c>
      <c r="CA175" s="137">
        <v>0.31788633161108504</v>
      </c>
      <c r="CB175" s="302">
        <v>715.75756799999999</v>
      </c>
      <c r="CC175" s="303">
        <v>0.21469595807308492</v>
      </c>
      <c r="CD175" s="311">
        <v>254199</v>
      </c>
      <c r="CE175" s="137">
        <v>0.29235447486972233</v>
      </c>
      <c r="CF175" s="312">
        <v>1988.66</v>
      </c>
      <c r="CG175" s="312">
        <v>297682</v>
      </c>
      <c r="CH175" s="137">
        <v>0.32197640788019199</v>
      </c>
      <c r="CI175" s="302">
        <v>1982.82</v>
      </c>
      <c r="CJ175" s="312">
        <v>305203</v>
      </c>
      <c r="CK175" s="137">
        <v>0.31843758444721054</v>
      </c>
      <c r="CL175" s="302">
        <v>2217.12</v>
      </c>
      <c r="CM175" s="313">
        <v>0.20064595061349572</v>
      </c>
    </row>
    <row r="176" spans="1:91" ht="14.4" x14ac:dyDescent="0.3">
      <c r="A176" s="99" t="s">
        <v>398</v>
      </c>
      <c r="B176" s="311">
        <v>18059</v>
      </c>
      <c r="C176" s="137">
        <v>8.9585038569337999E-2</v>
      </c>
      <c r="D176" s="312">
        <v>563.63636363636294</v>
      </c>
      <c r="E176" s="312">
        <v>23439</v>
      </c>
      <c r="F176" s="137">
        <v>0.10935939905752812</v>
      </c>
      <c r="G176" s="302">
        <v>595.15151515151501</v>
      </c>
      <c r="H176" s="312">
        <v>24111</v>
      </c>
      <c r="I176" s="137">
        <v>0.10840448347023833</v>
      </c>
      <c r="J176" s="302">
        <v>747.87879999999996</v>
      </c>
      <c r="K176" s="313">
        <v>0.33512376100559277</v>
      </c>
      <c r="L176" s="312">
        <v>16476</v>
      </c>
      <c r="M176" s="137">
        <v>9.2598733202569561E-2</v>
      </c>
      <c r="N176" s="312">
        <v>544.84848484848396</v>
      </c>
      <c r="O176" s="312">
        <v>20346</v>
      </c>
      <c r="P176" s="137">
        <v>0.10451479675966117</v>
      </c>
      <c r="Q176" s="302">
        <v>665.45454545454504</v>
      </c>
      <c r="R176" s="312">
        <v>19497</v>
      </c>
      <c r="S176" s="137">
        <v>9.7277798289643058E-2</v>
      </c>
      <c r="T176" s="302">
        <v>705.45450000000005</v>
      </c>
      <c r="U176" s="313">
        <v>0.18335761107064821</v>
      </c>
      <c r="V176" s="312">
        <v>3229</v>
      </c>
      <c r="W176" s="137">
        <v>0.10600787918581747</v>
      </c>
      <c r="X176" s="312">
        <v>300.60606060606</v>
      </c>
      <c r="Y176" s="312">
        <v>3238</v>
      </c>
      <c r="Z176" s="137">
        <v>0.10119382461403838</v>
      </c>
      <c r="AA176" s="302">
        <v>261.21212121212102</v>
      </c>
      <c r="AB176" s="312">
        <v>3412</v>
      </c>
      <c r="AC176" s="137">
        <v>0.10206096138314738</v>
      </c>
      <c r="AD176" s="302">
        <v>278.78787199999999</v>
      </c>
      <c r="AE176" s="313">
        <v>5.6673892846082381E-2</v>
      </c>
      <c r="AF176" s="312">
        <v>2554</v>
      </c>
      <c r="AG176" s="137">
        <v>7.8693575720228004E-2</v>
      </c>
      <c r="AH176" s="312">
        <v>215.15151515151501</v>
      </c>
      <c r="AI176" s="312">
        <v>2538</v>
      </c>
      <c r="AJ176" s="137">
        <v>7.6296407635653082E-2</v>
      </c>
      <c r="AK176" s="302">
        <v>192.72727272727201</v>
      </c>
      <c r="AL176" s="312">
        <v>2891</v>
      </c>
      <c r="AM176" s="137">
        <v>8.2053756421536631E-2</v>
      </c>
      <c r="AN176" s="302">
        <v>224.24243200000001</v>
      </c>
      <c r="AO176" s="313">
        <v>0.13194988253719656</v>
      </c>
      <c r="AP176" s="312">
        <v>5247</v>
      </c>
      <c r="AQ176" s="137">
        <v>9.2089790617266618E-2</v>
      </c>
      <c r="AR176" s="312">
        <v>307.87878787878702</v>
      </c>
      <c r="AS176" s="312">
        <v>5083</v>
      </c>
      <c r="AT176" s="137">
        <v>8.6110217011977158E-2</v>
      </c>
      <c r="AU176" s="302">
        <v>296.969696969697</v>
      </c>
      <c r="AV176" s="312">
        <v>6802</v>
      </c>
      <c r="AW176" s="137">
        <v>0.11141869645694442</v>
      </c>
      <c r="AX176" s="302">
        <v>333.93939999999998</v>
      </c>
      <c r="AY176" s="303">
        <v>0.29635982466171146</v>
      </c>
      <c r="AZ176" s="311">
        <v>14587</v>
      </c>
      <c r="BA176" s="137">
        <v>9.4454589015372264E-2</v>
      </c>
      <c r="BB176" s="312">
        <v>566.66666666666595</v>
      </c>
      <c r="BC176" s="312">
        <v>15814</v>
      </c>
      <c r="BD176" s="137">
        <v>9.7441047981120563E-2</v>
      </c>
      <c r="BE176" s="302">
        <v>551.51515151515105</v>
      </c>
      <c r="BF176" s="312">
        <v>16360</v>
      </c>
      <c r="BG176" s="137">
        <v>9.5936761489248165E-2</v>
      </c>
      <c r="BH176" s="302">
        <v>459.39395100000002</v>
      </c>
      <c r="BI176" s="303">
        <v>0.12154658257352437</v>
      </c>
      <c r="BJ176" s="311">
        <v>10537</v>
      </c>
      <c r="BK176" s="137">
        <v>8.8619199004221966E-2</v>
      </c>
      <c r="BL176" s="312">
        <v>413.33333333333297</v>
      </c>
      <c r="BM176" s="312">
        <v>11204</v>
      </c>
      <c r="BN176" s="137">
        <v>8.9692273207595499E-2</v>
      </c>
      <c r="BO176" s="302">
        <v>468.48484848484799</v>
      </c>
      <c r="BP176" s="312">
        <v>13142</v>
      </c>
      <c r="BQ176" s="137">
        <v>0.10195184012908831</v>
      </c>
      <c r="BR176" s="302">
        <v>512.72730000000001</v>
      </c>
      <c r="BS176" s="303">
        <v>0.24722406757141502</v>
      </c>
      <c r="BT176" s="311">
        <v>10018</v>
      </c>
      <c r="BU176" s="137">
        <v>0.10354843044228762</v>
      </c>
      <c r="BV176" s="312">
        <v>406.06060606060601</v>
      </c>
      <c r="BW176" s="312">
        <v>11140</v>
      </c>
      <c r="BX176" s="137">
        <v>0.10707008573295913</v>
      </c>
      <c r="BY176" s="302">
        <v>464.84848484848402</v>
      </c>
      <c r="BZ176" s="312">
        <v>11108</v>
      </c>
      <c r="CA176" s="137">
        <v>0.10434945984030061</v>
      </c>
      <c r="CB176" s="302">
        <v>495.15152</v>
      </c>
      <c r="CC176" s="303">
        <v>0.10880415252545418</v>
      </c>
      <c r="CD176" s="311">
        <v>80707</v>
      </c>
      <c r="CE176" s="137">
        <v>9.2821185776933351E-2</v>
      </c>
      <c r="CF176" s="312">
        <v>1224.3900000000001</v>
      </c>
      <c r="CG176" s="312">
        <v>92802</v>
      </c>
      <c r="CH176" s="137">
        <v>0.10037575199070679</v>
      </c>
      <c r="CI176" s="302">
        <v>1314.06</v>
      </c>
      <c r="CJ176" s="312">
        <v>97323</v>
      </c>
      <c r="CK176" s="137">
        <v>0.10154323853682916</v>
      </c>
      <c r="CL176" s="302">
        <v>1418.17</v>
      </c>
      <c r="CM176" s="313">
        <v>0.20588053080897567</v>
      </c>
    </row>
    <row r="177" spans="1:91" ht="14.4" x14ac:dyDescent="0.3">
      <c r="A177" s="99" t="s">
        <v>399</v>
      </c>
      <c r="B177" s="311">
        <v>9400</v>
      </c>
      <c r="C177" s="137">
        <v>4.6630453654785825E-2</v>
      </c>
      <c r="D177" s="312">
        <v>407.27272727272702</v>
      </c>
      <c r="E177" s="312">
        <v>13251</v>
      </c>
      <c r="F177" s="137">
        <v>6.1825222787290628E-2</v>
      </c>
      <c r="G177" s="302">
        <v>458.18181818181802</v>
      </c>
      <c r="H177" s="312">
        <v>11999</v>
      </c>
      <c r="I177" s="137">
        <v>5.3948214390087089E-2</v>
      </c>
      <c r="J177" s="302">
        <v>532.12120000000004</v>
      </c>
      <c r="K177" s="313">
        <v>0.27648936170212768</v>
      </c>
      <c r="L177" s="312">
        <v>10019</v>
      </c>
      <c r="M177" s="137">
        <v>5.6308977176289417E-2</v>
      </c>
      <c r="N177" s="312">
        <v>450.90909090909099</v>
      </c>
      <c r="O177" s="312">
        <v>11322</v>
      </c>
      <c r="P177" s="137">
        <v>5.8159664254049143E-2</v>
      </c>
      <c r="Q177" s="302">
        <v>476.36363636363598</v>
      </c>
      <c r="R177" s="312">
        <v>9799</v>
      </c>
      <c r="S177" s="137">
        <v>4.8890862462953912E-2</v>
      </c>
      <c r="T177" s="302">
        <v>544.84849999999994</v>
      </c>
      <c r="U177" s="313">
        <v>-2.1958279269388162E-2</v>
      </c>
      <c r="V177" s="312">
        <v>1936</v>
      </c>
      <c r="W177" s="137">
        <v>6.3558765594221925E-2</v>
      </c>
      <c r="X177" s="312">
        <v>240.60606060606</v>
      </c>
      <c r="Y177" s="312">
        <v>1883</v>
      </c>
      <c r="Z177" s="137">
        <v>5.8847427964247766E-2</v>
      </c>
      <c r="AA177" s="302">
        <v>187.87878787878699</v>
      </c>
      <c r="AB177" s="312">
        <v>1902</v>
      </c>
      <c r="AC177" s="137">
        <v>5.6893302623313692E-2</v>
      </c>
      <c r="AD177" s="302">
        <v>233.33332799999999</v>
      </c>
      <c r="AE177" s="313">
        <v>-1.7561983471074381E-2</v>
      </c>
      <c r="AF177" s="312">
        <v>1274</v>
      </c>
      <c r="AG177" s="137">
        <v>3.9254352179941457E-2</v>
      </c>
      <c r="AH177" s="312">
        <v>141.21212121212099</v>
      </c>
      <c r="AI177" s="312">
        <v>1183</v>
      </c>
      <c r="AJ177" s="137">
        <v>3.556290395310386E-2</v>
      </c>
      <c r="AK177" s="302">
        <v>143.030303030303</v>
      </c>
      <c r="AL177" s="312">
        <v>1477</v>
      </c>
      <c r="AM177" s="137">
        <v>4.1920926404223312E-2</v>
      </c>
      <c r="AN177" s="302">
        <v>153.939392</v>
      </c>
      <c r="AO177" s="313">
        <v>0.15934065934065933</v>
      </c>
      <c r="AP177" s="312">
        <v>3131</v>
      </c>
      <c r="AQ177" s="137">
        <v>5.4951998174702074E-2</v>
      </c>
      <c r="AR177" s="312">
        <v>238.78787878787799</v>
      </c>
      <c r="AS177" s="312">
        <v>2729</v>
      </c>
      <c r="AT177" s="137">
        <v>4.623151332395941E-2</v>
      </c>
      <c r="AU177" s="302">
        <v>213.939393939393</v>
      </c>
      <c r="AV177" s="312">
        <v>3112</v>
      </c>
      <c r="AW177" s="137">
        <v>5.0975445953250667E-2</v>
      </c>
      <c r="AX177" s="302">
        <v>236.96969999999999</v>
      </c>
      <c r="AY177" s="303">
        <v>-6.0683487703609073E-3</v>
      </c>
      <c r="AZ177" s="311">
        <v>7641</v>
      </c>
      <c r="BA177" s="137">
        <v>4.947744667625005E-2</v>
      </c>
      <c r="BB177" s="312">
        <v>404.24242424242402</v>
      </c>
      <c r="BC177" s="312">
        <v>8297</v>
      </c>
      <c r="BD177" s="137">
        <v>5.1123585120738418E-2</v>
      </c>
      <c r="BE177" s="302">
        <v>438.78787878787801</v>
      </c>
      <c r="BF177" s="312">
        <v>7368</v>
      </c>
      <c r="BG177" s="137">
        <v>4.3206727301514695E-2</v>
      </c>
      <c r="BH177" s="302">
        <v>352.72726399999999</v>
      </c>
      <c r="BI177" s="303">
        <v>-3.5728307813113466E-2</v>
      </c>
      <c r="BJ177" s="311">
        <v>5180</v>
      </c>
      <c r="BK177" s="137">
        <v>4.3565289061580123E-2</v>
      </c>
      <c r="BL177" s="312">
        <v>280.60606060606</v>
      </c>
      <c r="BM177" s="312">
        <v>5637</v>
      </c>
      <c r="BN177" s="137">
        <v>4.5126324890326301E-2</v>
      </c>
      <c r="BO177" s="302">
        <v>339.39393939393898</v>
      </c>
      <c r="BP177" s="312">
        <v>6569</v>
      </c>
      <c r="BQ177" s="137">
        <v>5.0960404642214359E-2</v>
      </c>
      <c r="BR177" s="302">
        <v>437.57574499999998</v>
      </c>
      <c r="BS177" s="303">
        <v>0.26814671814671814</v>
      </c>
      <c r="BT177" s="311">
        <v>5952</v>
      </c>
      <c r="BU177" s="137">
        <v>6.1521287481782379E-2</v>
      </c>
      <c r="BV177" s="312">
        <v>322.42424242424198</v>
      </c>
      <c r="BW177" s="312">
        <v>6249</v>
      </c>
      <c r="BX177" s="137">
        <v>6.006112798431433E-2</v>
      </c>
      <c r="BY177" s="302">
        <v>361.21212121212102</v>
      </c>
      <c r="BZ177" s="312">
        <v>5900</v>
      </c>
      <c r="CA177" s="137">
        <v>5.5425082198215125E-2</v>
      </c>
      <c r="CB177" s="302">
        <v>357.57574499999998</v>
      </c>
      <c r="CC177" s="303">
        <v>-8.7365591397849454E-3</v>
      </c>
      <c r="CD177" s="311">
        <v>44533</v>
      </c>
      <c r="CE177" s="137">
        <v>5.1217439208546628E-2</v>
      </c>
      <c r="CF177" s="312">
        <v>920.63</v>
      </c>
      <c r="CG177" s="312">
        <v>50551</v>
      </c>
      <c r="CH177" s="137">
        <v>5.4676565579214013E-2</v>
      </c>
      <c r="CI177" s="302">
        <v>987.02</v>
      </c>
      <c r="CJ177" s="312">
        <v>48126</v>
      </c>
      <c r="CK177" s="137">
        <v>5.0212898264782632E-2</v>
      </c>
      <c r="CL177" s="302">
        <v>1074.55</v>
      </c>
      <c r="CM177" s="313">
        <v>8.0681741629802614E-2</v>
      </c>
    </row>
    <row r="178" spans="1:91" ht="14.4" x14ac:dyDescent="0.3">
      <c r="A178" s="99" t="s">
        <v>400</v>
      </c>
      <c r="B178" s="311">
        <v>2346</v>
      </c>
      <c r="C178" s="137">
        <v>1.1637770667460377E-2</v>
      </c>
      <c r="D178" s="312">
        <v>230.30303030303</v>
      </c>
      <c r="E178" s="312">
        <v>3480</v>
      </c>
      <c r="F178" s="137">
        <v>1.6236644426818457E-2</v>
      </c>
      <c r="G178" s="302">
        <v>294.54545454545399</v>
      </c>
      <c r="H178" s="312">
        <v>2957</v>
      </c>
      <c r="I178" s="137">
        <v>1.3294847066546172E-2</v>
      </c>
      <c r="J178" s="302">
        <v>277.57574499999998</v>
      </c>
      <c r="K178" s="313">
        <v>0.26044330775788577</v>
      </c>
      <c r="L178" s="312">
        <v>3228</v>
      </c>
      <c r="M178" s="137">
        <v>1.8142067903489593E-2</v>
      </c>
      <c r="N178" s="312">
        <v>281.21212121212102</v>
      </c>
      <c r="O178" s="312">
        <v>3373</v>
      </c>
      <c r="P178" s="137">
        <v>1.732666909811939E-2</v>
      </c>
      <c r="Q178" s="302">
        <v>299.39393939393898</v>
      </c>
      <c r="R178" s="312">
        <v>2479</v>
      </c>
      <c r="S178" s="137">
        <v>1.2368654765349804E-2</v>
      </c>
      <c r="T178" s="302">
        <v>221.81817599999999</v>
      </c>
      <c r="U178" s="313">
        <v>-0.23203221809169763</v>
      </c>
      <c r="V178" s="312">
        <v>744</v>
      </c>
      <c r="W178" s="137">
        <v>2.4425476034143138E-2</v>
      </c>
      <c r="X178" s="312">
        <v>162.42424242424201</v>
      </c>
      <c r="Y178" s="312">
        <v>423</v>
      </c>
      <c r="Z178" s="137">
        <v>1.321957622351397E-2</v>
      </c>
      <c r="AA178" s="302">
        <v>88.484848484848399</v>
      </c>
      <c r="AB178" s="312">
        <v>612</v>
      </c>
      <c r="AC178" s="137">
        <v>1.830636235829021E-2</v>
      </c>
      <c r="AD178" s="302">
        <v>144.84848</v>
      </c>
      <c r="AE178" s="313">
        <v>-0.17741935483870969</v>
      </c>
      <c r="AF178" s="312">
        <v>291</v>
      </c>
      <c r="AG178" s="137">
        <v>8.9662609767370213E-3</v>
      </c>
      <c r="AH178" s="312">
        <v>83.030303030303003</v>
      </c>
      <c r="AI178" s="312">
        <v>331</v>
      </c>
      <c r="AJ178" s="137">
        <v>9.9503983165489251E-3</v>
      </c>
      <c r="AK178" s="302">
        <v>71.515151515151501</v>
      </c>
      <c r="AL178" s="312">
        <v>253</v>
      </c>
      <c r="AM178" s="137">
        <v>7.1807680299719014E-3</v>
      </c>
      <c r="AN178" s="302">
        <v>75.757576</v>
      </c>
      <c r="AO178" s="313">
        <v>-0.13058419243986255</v>
      </c>
      <c r="AP178" s="312">
        <v>983</v>
      </c>
      <c r="AQ178" s="137">
        <v>1.7252575600680976E-2</v>
      </c>
      <c r="AR178" s="312">
        <v>144.84848484848399</v>
      </c>
      <c r="AS178" s="312">
        <v>596</v>
      </c>
      <c r="AT178" s="137">
        <v>1.0096732114723271E-2</v>
      </c>
      <c r="AU178" s="302">
        <v>118.181818181818</v>
      </c>
      <c r="AV178" s="312">
        <v>903</v>
      </c>
      <c r="AW178" s="137">
        <v>1.4791397074481155E-2</v>
      </c>
      <c r="AX178" s="302">
        <v>133.939392</v>
      </c>
      <c r="AY178" s="303">
        <v>-8.1383519837232965E-2</v>
      </c>
      <c r="AZ178" s="311">
        <v>2081</v>
      </c>
      <c r="BA178" s="137">
        <v>1.3475011979227371E-2</v>
      </c>
      <c r="BB178" s="312">
        <v>235.15151515151501</v>
      </c>
      <c r="BC178" s="312">
        <v>2273</v>
      </c>
      <c r="BD178" s="137">
        <v>1.4005533202294616E-2</v>
      </c>
      <c r="BE178" s="302">
        <v>270.30303030303003</v>
      </c>
      <c r="BF178" s="312">
        <v>1658</v>
      </c>
      <c r="BG178" s="137">
        <v>9.7226864638859083E-3</v>
      </c>
      <c r="BH178" s="302">
        <v>183.03030000000001</v>
      </c>
      <c r="BI178" s="303">
        <v>-0.20326765977895242</v>
      </c>
      <c r="BJ178" s="311">
        <v>1246</v>
      </c>
      <c r="BK178" s="137">
        <v>1.0479218179677381E-2</v>
      </c>
      <c r="BL178" s="312">
        <v>163.030303030303</v>
      </c>
      <c r="BM178" s="312">
        <v>1763</v>
      </c>
      <c r="BN178" s="137">
        <v>1.4113484261423677E-2</v>
      </c>
      <c r="BO178" s="302">
        <v>221.81818181818099</v>
      </c>
      <c r="BP178" s="312">
        <v>1637</v>
      </c>
      <c r="BQ178" s="137">
        <v>1.2699373176937876E-2</v>
      </c>
      <c r="BR178" s="302">
        <v>207.27271999999999</v>
      </c>
      <c r="BS178" s="303">
        <v>0.31380417335473515</v>
      </c>
      <c r="BT178" s="311">
        <v>1864</v>
      </c>
      <c r="BU178" s="137">
        <v>1.9266747289321633E-2</v>
      </c>
      <c r="BV178" s="312">
        <v>189.69696969696901</v>
      </c>
      <c r="BW178" s="312">
        <v>1944</v>
      </c>
      <c r="BX178" s="137">
        <v>1.8684402752681559E-2</v>
      </c>
      <c r="BY178" s="302">
        <v>226.666666666666</v>
      </c>
      <c r="BZ178" s="312">
        <v>1631</v>
      </c>
      <c r="CA178" s="137">
        <v>1.5321747299201502E-2</v>
      </c>
      <c r="CB178" s="302">
        <v>194.545456</v>
      </c>
      <c r="CC178" s="303">
        <v>-0.125</v>
      </c>
      <c r="CD178" s="311">
        <v>12783</v>
      </c>
      <c r="CE178" s="137">
        <v>1.4701738607388938E-2</v>
      </c>
      <c r="CF178" s="312">
        <v>550.66999999999996</v>
      </c>
      <c r="CG178" s="312">
        <v>14183</v>
      </c>
      <c r="CH178" s="137">
        <v>1.5340502257324135E-2</v>
      </c>
      <c r="CI178" s="302">
        <v>612.66</v>
      </c>
      <c r="CJ178" s="312">
        <v>12130</v>
      </c>
      <c r="CK178" s="137">
        <v>1.2655995843240937E-2</v>
      </c>
      <c r="CL178" s="302">
        <v>532.53</v>
      </c>
      <c r="CM178" s="313">
        <v>-5.1083470233904402E-2</v>
      </c>
    </row>
    <row r="179" spans="1:91" ht="14.4" x14ac:dyDescent="0.3">
      <c r="A179" s="99" t="s">
        <v>401</v>
      </c>
      <c r="B179" s="311">
        <v>2122</v>
      </c>
      <c r="C179" s="137">
        <v>1.0526576878239949E-2</v>
      </c>
      <c r="D179" s="312">
        <v>217.575757575757</v>
      </c>
      <c r="E179" s="312">
        <v>3423</v>
      </c>
      <c r="F179" s="137">
        <v>1.5970699388792982E-2</v>
      </c>
      <c r="G179" s="302">
        <v>259.39393939393898</v>
      </c>
      <c r="H179" s="312">
        <v>2698</v>
      </c>
      <c r="I179" s="137">
        <v>1.2130367732682303E-2</v>
      </c>
      <c r="J179" s="302">
        <v>249.090912</v>
      </c>
      <c r="K179" s="313">
        <v>0.2714420358152686</v>
      </c>
      <c r="L179" s="312">
        <v>1939</v>
      </c>
      <c r="M179" s="137">
        <v>1.0897605224555863E-2</v>
      </c>
      <c r="N179" s="312">
        <v>211.51515151515099</v>
      </c>
      <c r="O179" s="312">
        <v>2744</v>
      </c>
      <c r="P179" s="137">
        <v>1.4095576639561106E-2</v>
      </c>
      <c r="Q179" s="302">
        <v>251.51515151515099</v>
      </c>
      <c r="R179" s="312">
        <v>2054</v>
      </c>
      <c r="S179" s="137">
        <v>1.0248171394928802E-2</v>
      </c>
      <c r="T179" s="302">
        <v>284.84848</v>
      </c>
      <c r="U179" s="313">
        <v>5.9308922124806603E-2</v>
      </c>
      <c r="V179" s="312">
        <v>226</v>
      </c>
      <c r="W179" s="137">
        <v>7.4195666447800391E-3</v>
      </c>
      <c r="X179" s="312">
        <v>74.545454545454504</v>
      </c>
      <c r="Y179" s="312">
        <v>432</v>
      </c>
      <c r="Z179" s="137">
        <v>1.3500843802737672E-2</v>
      </c>
      <c r="AA179" s="302">
        <v>114.54545454545401</v>
      </c>
      <c r="AB179" s="312">
        <v>242</v>
      </c>
      <c r="AC179" s="137">
        <v>7.2387903442912268E-3</v>
      </c>
      <c r="AD179" s="302">
        <v>78.181816100000006</v>
      </c>
      <c r="AE179" s="313">
        <v>7.0796460176991149E-2</v>
      </c>
      <c r="AF179" s="312">
        <v>171</v>
      </c>
      <c r="AG179" s="137">
        <v>5.2688337698351562E-3</v>
      </c>
      <c r="AH179" s="312">
        <v>38.787878787878697</v>
      </c>
      <c r="AI179" s="312">
        <v>158</v>
      </c>
      <c r="AJ179" s="137">
        <v>4.7497369607695777E-3</v>
      </c>
      <c r="AK179" s="302">
        <v>58.181818181818201</v>
      </c>
      <c r="AL179" s="312">
        <v>466</v>
      </c>
      <c r="AM179" s="137">
        <v>1.3226236766667612E-2</v>
      </c>
      <c r="AN179" s="302">
        <v>101.21212</v>
      </c>
      <c r="AO179" s="313">
        <v>1.7251461988304093</v>
      </c>
      <c r="AP179" s="312">
        <v>453</v>
      </c>
      <c r="AQ179" s="137">
        <v>7.9505765484318234E-3</v>
      </c>
      <c r="AR179" s="312">
        <v>89.090909090909093</v>
      </c>
      <c r="AS179" s="312">
        <v>618</v>
      </c>
      <c r="AT179" s="137">
        <v>1.0469430280031848E-2</v>
      </c>
      <c r="AU179" s="302">
        <v>97.575757575757606</v>
      </c>
      <c r="AV179" s="312">
        <v>666</v>
      </c>
      <c r="AW179" s="137">
        <v>1.0909269603105702E-2</v>
      </c>
      <c r="AX179" s="302">
        <v>126.060608</v>
      </c>
      <c r="AY179" s="303">
        <v>0.47019867549668876</v>
      </c>
      <c r="AZ179" s="311">
        <v>1390</v>
      </c>
      <c r="BA179" s="137">
        <v>9.0006086742556689E-3</v>
      </c>
      <c r="BB179" s="312">
        <v>184.84848484848399</v>
      </c>
      <c r="BC179" s="312">
        <v>1569</v>
      </c>
      <c r="BD179" s="137">
        <v>9.6676997775628024E-3</v>
      </c>
      <c r="BE179" s="302">
        <v>190.90909090909</v>
      </c>
      <c r="BF179" s="312">
        <v>1440</v>
      </c>
      <c r="BG179" s="137">
        <v>8.444311524726E-3</v>
      </c>
      <c r="BH179" s="302">
        <v>168.484848</v>
      </c>
      <c r="BI179" s="303">
        <v>3.5971223021582732E-2</v>
      </c>
      <c r="BJ179" s="311">
        <v>889</v>
      </c>
      <c r="BK179" s="137">
        <v>7.4767455551630752E-3</v>
      </c>
      <c r="BL179" s="312">
        <v>127.87878787878699</v>
      </c>
      <c r="BM179" s="312">
        <v>1001</v>
      </c>
      <c r="BN179" s="137">
        <v>8.01338499471645E-3</v>
      </c>
      <c r="BO179" s="302">
        <v>160</v>
      </c>
      <c r="BP179" s="312">
        <v>1497</v>
      </c>
      <c r="BQ179" s="137">
        <v>1.1613293613852169E-2</v>
      </c>
      <c r="BR179" s="302">
        <v>238.78787199999999</v>
      </c>
      <c r="BS179" s="303">
        <v>0.68391451068616427</v>
      </c>
      <c r="BT179" s="311">
        <v>1334</v>
      </c>
      <c r="BU179" s="137">
        <v>1.3788541246757005E-2</v>
      </c>
      <c r="BV179" s="312">
        <v>149.69696969696901</v>
      </c>
      <c r="BW179" s="312">
        <v>1423</v>
      </c>
      <c r="BX179" s="137">
        <v>1.3676905924416593E-2</v>
      </c>
      <c r="BY179" s="302">
        <v>174.54545454545399</v>
      </c>
      <c r="BZ179" s="312">
        <v>1325</v>
      </c>
      <c r="CA179" s="137">
        <v>1.2447158290277125E-2</v>
      </c>
      <c r="CB179" s="302">
        <v>221.81817599999999</v>
      </c>
      <c r="CC179" s="303">
        <v>-6.746626686656672E-3</v>
      </c>
      <c r="CD179" s="311">
        <v>8524</v>
      </c>
      <c r="CE179" s="137">
        <v>9.8034592732052957E-3</v>
      </c>
      <c r="CF179" s="312">
        <v>422.65</v>
      </c>
      <c r="CG179" s="312">
        <v>11368</v>
      </c>
      <c r="CH179" s="137">
        <v>1.2295764623934342E-2</v>
      </c>
      <c r="CI179" s="302">
        <v>497.82</v>
      </c>
      <c r="CJ179" s="312">
        <v>10388</v>
      </c>
      <c r="CK179" s="137">
        <v>1.0838457116206665E-2</v>
      </c>
      <c r="CL179" s="302">
        <v>555.45000000000005</v>
      </c>
      <c r="CM179" s="313">
        <v>0.21867667761614265</v>
      </c>
    </row>
    <row r="180" spans="1:91" ht="14.4" x14ac:dyDescent="0.3">
      <c r="A180" s="99" t="s">
        <v>402</v>
      </c>
      <c r="B180" s="311">
        <v>4932</v>
      </c>
      <c r="C180" s="137">
        <v>2.4466106109085499E-2</v>
      </c>
      <c r="D180" s="312">
        <v>275.75757575757501</v>
      </c>
      <c r="E180" s="312">
        <v>6348</v>
      </c>
      <c r="F180" s="137">
        <v>2.9617878971679185E-2</v>
      </c>
      <c r="G180" s="302">
        <v>299.39393939393898</v>
      </c>
      <c r="H180" s="312">
        <v>6344</v>
      </c>
      <c r="I180" s="137">
        <v>2.8522999590858612E-2</v>
      </c>
      <c r="J180" s="302">
        <v>429.09089999999998</v>
      </c>
      <c r="K180" s="313">
        <v>0.28629359286293593</v>
      </c>
      <c r="L180" s="312">
        <v>4852</v>
      </c>
      <c r="M180" s="137">
        <v>2.7269304048243962E-2</v>
      </c>
      <c r="N180" s="312">
        <v>275.15151515151501</v>
      </c>
      <c r="O180" s="312">
        <v>5205</v>
      </c>
      <c r="P180" s="137">
        <v>2.6737418516368641E-2</v>
      </c>
      <c r="Q180" s="302">
        <v>332.72727272727201</v>
      </c>
      <c r="R180" s="312">
        <v>5266</v>
      </c>
      <c r="S180" s="137">
        <v>2.6274036302675302E-2</v>
      </c>
      <c r="T180" s="302">
        <v>421.21212800000001</v>
      </c>
      <c r="U180" s="313">
        <v>8.5325638911788959E-2</v>
      </c>
      <c r="V180" s="312">
        <v>966</v>
      </c>
      <c r="W180" s="137">
        <v>3.1713722915298753E-2</v>
      </c>
      <c r="X180" s="312">
        <v>146.06060606060601</v>
      </c>
      <c r="Y180" s="312">
        <v>1028</v>
      </c>
      <c r="Z180" s="137">
        <v>3.2127007937996124E-2</v>
      </c>
      <c r="AA180" s="302">
        <v>137.575757575757</v>
      </c>
      <c r="AB180" s="312">
        <v>1048</v>
      </c>
      <c r="AC180" s="137">
        <v>3.1348149920732253E-2</v>
      </c>
      <c r="AD180" s="302">
        <v>175.15152</v>
      </c>
      <c r="AE180" s="313">
        <v>8.4886128364389232E-2</v>
      </c>
      <c r="AF180" s="312">
        <v>812</v>
      </c>
      <c r="AG180" s="137">
        <v>2.5019257433369281E-2</v>
      </c>
      <c r="AH180" s="312">
        <v>133.333333333333</v>
      </c>
      <c r="AI180" s="312">
        <v>694</v>
      </c>
      <c r="AJ180" s="137">
        <v>2.0862768675785359E-2</v>
      </c>
      <c r="AK180" s="302">
        <v>120</v>
      </c>
      <c r="AL180" s="312">
        <v>758</v>
      </c>
      <c r="AM180" s="137">
        <v>2.1513921607583798E-2</v>
      </c>
      <c r="AN180" s="302">
        <v>120</v>
      </c>
      <c r="AO180" s="313">
        <v>-6.6502463054187194E-2</v>
      </c>
      <c r="AP180" s="312">
        <v>1695</v>
      </c>
      <c r="AQ180" s="137">
        <v>2.9748846025589273E-2</v>
      </c>
      <c r="AR180" s="312">
        <v>178.18181818181799</v>
      </c>
      <c r="AS180" s="312">
        <v>1515</v>
      </c>
      <c r="AT180" s="137">
        <v>2.566535092920429E-2</v>
      </c>
      <c r="AU180" s="302">
        <v>155.15151515151501</v>
      </c>
      <c r="AV180" s="312">
        <v>1543</v>
      </c>
      <c r="AW180" s="137">
        <v>2.5274779275663812E-2</v>
      </c>
      <c r="AX180" s="302">
        <v>180</v>
      </c>
      <c r="AY180" s="303">
        <v>-8.9675516224188789E-2</v>
      </c>
      <c r="AZ180" s="311">
        <v>4170</v>
      </c>
      <c r="BA180" s="137">
        <v>2.7001826022767007E-2</v>
      </c>
      <c r="BB180" s="312">
        <v>323.636363636363</v>
      </c>
      <c r="BC180" s="312">
        <v>4455</v>
      </c>
      <c r="BD180" s="137">
        <v>2.7450352140880999E-2</v>
      </c>
      <c r="BE180" s="302">
        <v>273.33333333333297</v>
      </c>
      <c r="BF180" s="312">
        <v>4270</v>
      </c>
      <c r="BG180" s="137">
        <v>2.5039729312902791E-2</v>
      </c>
      <c r="BH180" s="302">
        <v>307.27273600000001</v>
      </c>
      <c r="BI180" s="303">
        <v>2.3980815347721823E-2</v>
      </c>
      <c r="BJ180" s="311">
        <v>3045</v>
      </c>
      <c r="BK180" s="137">
        <v>2.5609325326739669E-2</v>
      </c>
      <c r="BL180" s="312">
        <v>239.39393939393901</v>
      </c>
      <c r="BM180" s="312">
        <v>2873</v>
      </c>
      <c r="BN180" s="137">
        <v>2.2999455634186174E-2</v>
      </c>
      <c r="BO180" s="302">
        <v>196.969696969697</v>
      </c>
      <c r="BP180" s="312">
        <v>3435</v>
      </c>
      <c r="BQ180" s="137">
        <v>2.6647737851424314E-2</v>
      </c>
      <c r="BR180" s="302">
        <v>312.121216</v>
      </c>
      <c r="BS180" s="303">
        <v>0.12807881773399016</v>
      </c>
      <c r="BT180" s="311">
        <v>2754</v>
      </c>
      <c r="BU180" s="137">
        <v>2.8465998945703744E-2</v>
      </c>
      <c r="BV180" s="312">
        <v>244.84848484848399</v>
      </c>
      <c r="BW180" s="312">
        <v>2882</v>
      </c>
      <c r="BX180" s="137">
        <v>2.7699819307216177E-2</v>
      </c>
      <c r="BY180" s="302">
        <v>189.69696969696901</v>
      </c>
      <c r="BZ180" s="312">
        <v>2944</v>
      </c>
      <c r="CA180" s="137">
        <v>2.7656176608736496E-2</v>
      </c>
      <c r="CB180" s="302">
        <v>283.63635299999999</v>
      </c>
      <c r="CC180" s="303">
        <v>6.8990559186637615E-2</v>
      </c>
      <c r="CD180" s="311">
        <v>23226</v>
      </c>
      <c r="CE180" s="137">
        <v>2.6712241327952396E-2</v>
      </c>
      <c r="CF180" s="312">
        <v>665.52</v>
      </c>
      <c r="CG180" s="312">
        <v>25000</v>
      </c>
      <c r="CH180" s="137">
        <v>2.7040298697955538E-2</v>
      </c>
      <c r="CI180" s="302">
        <v>636.77</v>
      </c>
      <c r="CJ180" s="312">
        <v>25608</v>
      </c>
      <c r="CK180" s="137">
        <v>2.6718445305335028E-2</v>
      </c>
      <c r="CL180" s="302">
        <v>842.84</v>
      </c>
      <c r="CM180" s="313">
        <v>0.1025574786876776</v>
      </c>
    </row>
    <row r="181" spans="1:91" ht="14.4" x14ac:dyDescent="0.3">
      <c r="A181" s="99" t="s">
        <v>403</v>
      </c>
      <c r="B181" s="311">
        <v>8659</v>
      </c>
      <c r="C181" s="137">
        <v>4.2954584914552174E-2</v>
      </c>
      <c r="D181" s="312">
        <v>399.39393939393898</v>
      </c>
      <c r="E181" s="312">
        <v>10188</v>
      </c>
      <c r="F181" s="137">
        <v>4.7534176270237483E-2</v>
      </c>
      <c r="G181" s="302">
        <v>428.48484848484799</v>
      </c>
      <c r="H181" s="312">
        <v>12112</v>
      </c>
      <c r="I181" s="137">
        <v>5.4456269080151248E-2</v>
      </c>
      <c r="J181" s="302">
        <v>537.57574499999998</v>
      </c>
      <c r="K181" s="313">
        <v>0.39877584016630097</v>
      </c>
      <c r="L181" s="312">
        <v>6457</v>
      </c>
      <c r="M181" s="137">
        <v>3.6289756026280144E-2</v>
      </c>
      <c r="N181" s="312">
        <v>320</v>
      </c>
      <c r="O181" s="312">
        <v>9024</v>
      </c>
      <c r="P181" s="137">
        <v>4.6355132505612032E-2</v>
      </c>
      <c r="Q181" s="302">
        <v>447.27272727272702</v>
      </c>
      <c r="R181" s="312">
        <v>9698</v>
      </c>
      <c r="S181" s="137">
        <v>4.8386935826689154E-2</v>
      </c>
      <c r="T181" s="302">
        <v>550.30304000000001</v>
      </c>
      <c r="U181" s="313">
        <v>0.50193588353724639</v>
      </c>
      <c r="V181" s="312">
        <v>1293</v>
      </c>
      <c r="W181" s="137">
        <v>4.2449113591595533E-2</v>
      </c>
      <c r="X181" s="312">
        <v>176.969696969696</v>
      </c>
      <c r="Y181" s="312">
        <v>1355</v>
      </c>
      <c r="Z181" s="137">
        <v>4.2346396649790612E-2</v>
      </c>
      <c r="AA181" s="302">
        <v>173.333333333333</v>
      </c>
      <c r="AB181" s="312">
        <v>1510</v>
      </c>
      <c r="AC181" s="137">
        <v>4.5167658759833688E-2</v>
      </c>
      <c r="AD181" s="302">
        <v>168.484848</v>
      </c>
      <c r="AE181" s="313">
        <v>0.16782675947409126</v>
      </c>
      <c r="AF181" s="312">
        <v>1280</v>
      </c>
      <c r="AG181" s="137">
        <v>3.9439223540286554E-2</v>
      </c>
      <c r="AH181" s="312">
        <v>156.969696969696</v>
      </c>
      <c r="AI181" s="312">
        <v>1355</v>
      </c>
      <c r="AJ181" s="137">
        <v>4.0733503682549223E-2</v>
      </c>
      <c r="AK181" s="302">
        <v>149.09090909090901</v>
      </c>
      <c r="AL181" s="312">
        <v>1414</v>
      </c>
      <c r="AM181" s="137">
        <v>4.0132830017313312E-2</v>
      </c>
      <c r="AN181" s="302">
        <v>189.090912</v>
      </c>
      <c r="AO181" s="313">
        <v>0.1046875</v>
      </c>
      <c r="AP181" s="312">
        <v>2116</v>
      </c>
      <c r="AQ181" s="137">
        <v>3.7137792442564543E-2</v>
      </c>
      <c r="AR181" s="312">
        <v>180.60606060606</v>
      </c>
      <c r="AS181" s="312">
        <v>2354</v>
      </c>
      <c r="AT181" s="137">
        <v>3.9878703688017755E-2</v>
      </c>
      <c r="AU181" s="302">
        <v>203.030303030303</v>
      </c>
      <c r="AV181" s="312">
        <v>3690</v>
      </c>
      <c r="AW181" s="137">
        <v>6.0443250503693757E-2</v>
      </c>
      <c r="AX181" s="302">
        <v>260.60604899999998</v>
      </c>
      <c r="AY181" s="303">
        <v>0.74385633270321361</v>
      </c>
      <c r="AZ181" s="311">
        <v>6946</v>
      </c>
      <c r="BA181" s="137">
        <v>4.4977142339122214E-2</v>
      </c>
      <c r="BB181" s="312">
        <v>467.87878787878799</v>
      </c>
      <c r="BC181" s="312">
        <v>7517</v>
      </c>
      <c r="BD181" s="137">
        <v>4.6317462860382151E-2</v>
      </c>
      <c r="BE181" s="302">
        <v>406.06060606060601</v>
      </c>
      <c r="BF181" s="312">
        <v>8992</v>
      </c>
      <c r="BG181" s="137">
        <v>5.2730034187733463E-2</v>
      </c>
      <c r="BH181" s="302">
        <v>412.121216</v>
      </c>
      <c r="BI181" s="303">
        <v>0.29455801900374318</v>
      </c>
      <c r="BJ181" s="311">
        <v>5357</v>
      </c>
      <c r="BK181" s="137">
        <v>4.5053909942641843E-2</v>
      </c>
      <c r="BL181" s="312">
        <v>312.12121212121201</v>
      </c>
      <c r="BM181" s="312">
        <v>5567</v>
      </c>
      <c r="BN181" s="137">
        <v>4.4565948317269205E-2</v>
      </c>
      <c r="BO181" s="302">
        <v>304.24242424242402</v>
      </c>
      <c r="BP181" s="312">
        <v>6573</v>
      </c>
      <c r="BQ181" s="137">
        <v>5.0991435486873952E-2</v>
      </c>
      <c r="BR181" s="302">
        <v>310.90910000000002</v>
      </c>
      <c r="BS181" s="303">
        <v>0.2269927198058615</v>
      </c>
      <c r="BT181" s="311">
        <v>4066</v>
      </c>
      <c r="BU181" s="137">
        <v>4.2027142960505234E-2</v>
      </c>
      <c r="BV181" s="312">
        <v>264.84848484848402</v>
      </c>
      <c r="BW181" s="312">
        <v>4891</v>
      </c>
      <c r="BX181" s="137">
        <v>4.7008957748644803E-2</v>
      </c>
      <c r="BY181" s="302">
        <v>284.24242424242402</v>
      </c>
      <c r="BZ181" s="312">
        <v>5208</v>
      </c>
      <c r="CA181" s="137">
        <v>4.8924377642085487E-2</v>
      </c>
      <c r="CB181" s="302">
        <v>356.36364700000001</v>
      </c>
      <c r="CC181" s="303">
        <v>0.28086571569109692</v>
      </c>
      <c r="CD181" s="311">
        <v>36174</v>
      </c>
      <c r="CE181" s="137">
        <v>4.1603746568386717E-2</v>
      </c>
      <c r="CF181" s="312">
        <v>856.99</v>
      </c>
      <c r="CG181" s="312">
        <v>42251</v>
      </c>
      <c r="CH181" s="137">
        <v>4.5699186411492773E-2</v>
      </c>
      <c r="CI181" s="302">
        <v>902.35</v>
      </c>
      <c r="CJ181" s="312">
        <v>49197</v>
      </c>
      <c r="CK181" s="137">
        <v>5.1330340272046526E-2</v>
      </c>
      <c r="CL181" s="302">
        <v>1055.93</v>
      </c>
      <c r="CM181" s="313">
        <v>0.36000995189915408</v>
      </c>
    </row>
    <row r="182" spans="1:91" ht="14.4" x14ac:dyDescent="0.3">
      <c r="A182" s="99" t="s">
        <v>404</v>
      </c>
      <c r="B182" s="311">
        <v>44822</v>
      </c>
      <c r="C182" s="137">
        <v>0.22234789294838406</v>
      </c>
      <c r="D182" s="312">
        <v>789.69696969696895</v>
      </c>
      <c r="E182" s="312">
        <v>51252</v>
      </c>
      <c r="F182" s="137">
        <v>0.23912658050669527</v>
      </c>
      <c r="G182" s="302">
        <v>824.84848484848499</v>
      </c>
      <c r="H182" s="312">
        <v>54320</v>
      </c>
      <c r="I182" s="137">
        <v>0.2442259359671248</v>
      </c>
      <c r="J182" s="302">
        <v>710.90909999999997</v>
      </c>
      <c r="K182" s="313">
        <v>0.21190486814510731</v>
      </c>
      <c r="L182" s="312">
        <v>37252</v>
      </c>
      <c r="M182" s="137">
        <v>0.20936440939925477</v>
      </c>
      <c r="N182" s="312">
        <v>791.51515151515105</v>
      </c>
      <c r="O182" s="312">
        <v>42708</v>
      </c>
      <c r="P182" s="137">
        <v>0.21938552737695907</v>
      </c>
      <c r="Q182" s="302">
        <v>754.54545454545405</v>
      </c>
      <c r="R182" s="312">
        <v>43724</v>
      </c>
      <c r="S182" s="137">
        <v>0.21815532914891281</v>
      </c>
      <c r="T182" s="302">
        <v>976.96969999999999</v>
      </c>
      <c r="U182" s="313">
        <v>0.17373563835498765</v>
      </c>
      <c r="V182" s="312">
        <v>5110</v>
      </c>
      <c r="W182" s="137">
        <v>0.16776099803020356</v>
      </c>
      <c r="X182" s="312">
        <v>250.90909090909</v>
      </c>
      <c r="Y182" s="312">
        <v>7073</v>
      </c>
      <c r="Z182" s="137">
        <v>0.22104506531658227</v>
      </c>
      <c r="AA182" s="302">
        <v>261.81818181818102</v>
      </c>
      <c r="AB182" s="312">
        <v>7481</v>
      </c>
      <c r="AC182" s="137">
        <v>0.22377434118034159</v>
      </c>
      <c r="AD182" s="302">
        <v>386.06060000000002</v>
      </c>
      <c r="AE182" s="313">
        <v>0.46399217221135031</v>
      </c>
      <c r="AF182" s="312">
        <v>5033</v>
      </c>
      <c r="AG182" s="137">
        <v>0.15507625943614234</v>
      </c>
      <c r="AH182" s="312">
        <v>343.030303030303</v>
      </c>
      <c r="AI182" s="312">
        <v>6625</v>
      </c>
      <c r="AJ182" s="137">
        <v>0.19915827446264842</v>
      </c>
      <c r="AK182" s="302">
        <v>309.09090909090901</v>
      </c>
      <c r="AL182" s="312">
        <v>6196</v>
      </c>
      <c r="AM182" s="137">
        <v>0.17585786052848182</v>
      </c>
      <c r="AN182" s="302">
        <v>364.24243200000001</v>
      </c>
      <c r="AO182" s="313">
        <v>0.23107490562288893</v>
      </c>
      <c r="AP182" s="312">
        <v>11462</v>
      </c>
      <c r="AQ182" s="137">
        <v>0.20116889271109395</v>
      </c>
      <c r="AR182" s="312">
        <v>403.030303030303</v>
      </c>
      <c r="AS182" s="312">
        <v>13903</v>
      </c>
      <c r="AT182" s="137">
        <v>0.2355282996493249</v>
      </c>
      <c r="AU182" s="302">
        <v>378.18181818181802</v>
      </c>
      <c r="AV182" s="312">
        <v>13277</v>
      </c>
      <c r="AW182" s="137">
        <v>0.21748103982047207</v>
      </c>
      <c r="AX182" s="302">
        <v>496.36364700000001</v>
      </c>
      <c r="AY182" s="303">
        <v>0.15834932821497122</v>
      </c>
      <c r="AZ182" s="311">
        <v>30121</v>
      </c>
      <c r="BA182" s="137">
        <v>0.19504124739370865</v>
      </c>
      <c r="BB182" s="312">
        <v>674.54545454545405</v>
      </c>
      <c r="BC182" s="312">
        <v>34770</v>
      </c>
      <c r="BD182" s="137">
        <v>0.21424214229818908</v>
      </c>
      <c r="BE182" s="302">
        <v>564.84848484848396</v>
      </c>
      <c r="BF182" s="312">
        <v>34423</v>
      </c>
      <c r="BG182" s="137">
        <v>0.20186009417752993</v>
      </c>
      <c r="BH182" s="302">
        <v>593.93939999999998</v>
      </c>
      <c r="BI182" s="303">
        <v>0.14282394342817303</v>
      </c>
      <c r="BJ182" s="311">
        <v>21852</v>
      </c>
      <c r="BK182" s="137">
        <v>0.18378160165514457</v>
      </c>
      <c r="BL182" s="312">
        <v>596.969696969697</v>
      </c>
      <c r="BM182" s="312">
        <v>26404</v>
      </c>
      <c r="BN182" s="137">
        <v>0.211374043357136</v>
      </c>
      <c r="BO182" s="302">
        <v>589.69696969696895</v>
      </c>
      <c r="BP182" s="312">
        <v>25728</v>
      </c>
      <c r="BQ182" s="137">
        <v>0.1995903928504934</v>
      </c>
      <c r="BR182" s="302">
        <v>670.30304000000001</v>
      </c>
      <c r="BS182" s="303">
        <v>0.17737506864360242</v>
      </c>
      <c r="BT182" s="311">
        <v>17840</v>
      </c>
      <c r="BU182" s="137">
        <v>0.18439848264028857</v>
      </c>
      <c r="BV182" s="312">
        <v>472.12121212121201</v>
      </c>
      <c r="BW182" s="312">
        <v>22145</v>
      </c>
      <c r="BX182" s="137">
        <v>0.21284264349698204</v>
      </c>
      <c r="BY182" s="302">
        <v>569.69696969696895</v>
      </c>
      <c r="BZ182" s="312">
        <v>22731</v>
      </c>
      <c r="CA182" s="137">
        <v>0.2135368717707844</v>
      </c>
      <c r="CB182" s="302">
        <v>543.03030000000001</v>
      </c>
      <c r="CC182" s="303">
        <v>0.27415919282511209</v>
      </c>
      <c r="CD182" s="311">
        <v>173492</v>
      </c>
      <c r="CE182" s="137">
        <v>0.19953328909278897</v>
      </c>
      <c r="CF182" s="312">
        <v>1619.57</v>
      </c>
      <c r="CG182" s="312">
        <v>204880</v>
      </c>
      <c r="CH182" s="137">
        <v>0.22160065588948522</v>
      </c>
      <c r="CI182" s="302">
        <v>1594.6</v>
      </c>
      <c r="CJ182" s="312">
        <v>207880</v>
      </c>
      <c r="CK182" s="137">
        <v>0.21689434591038137</v>
      </c>
      <c r="CL182" s="302">
        <v>1754.87</v>
      </c>
      <c r="CM182" s="313">
        <v>0.19821086851266917</v>
      </c>
    </row>
    <row r="183" spans="1:91" ht="14.4" x14ac:dyDescent="0.3">
      <c r="A183" s="99" t="s">
        <v>399</v>
      </c>
      <c r="B183" s="311">
        <v>28702</v>
      </c>
      <c r="C183" s="137">
        <v>0.14238162561698539</v>
      </c>
      <c r="D183" s="312">
        <v>664.24242424242402</v>
      </c>
      <c r="E183" s="312">
        <v>31392</v>
      </c>
      <c r="F183" s="137">
        <v>0.14646573041571409</v>
      </c>
      <c r="G183" s="302">
        <v>642.42424242424204</v>
      </c>
      <c r="H183" s="312">
        <v>31576</v>
      </c>
      <c r="I183" s="137">
        <v>0.14196756542890157</v>
      </c>
      <c r="J183" s="302">
        <v>607.27269999999999</v>
      </c>
      <c r="K183" s="313">
        <v>0.1001323949550554</v>
      </c>
      <c r="L183" s="312">
        <v>24145</v>
      </c>
      <c r="M183" s="137">
        <v>0.13570019502160974</v>
      </c>
      <c r="N183" s="312">
        <v>718.18181818181802</v>
      </c>
      <c r="O183" s="312">
        <v>26608</v>
      </c>
      <c r="P183" s="137">
        <v>0.13668188893055463</v>
      </c>
      <c r="Q183" s="302">
        <v>680.60606060606005</v>
      </c>
      <c r="R183" s="312">
        <v>25222</v>
      </c>
      <c r="S183" s="137">
        <v>0.12584195663237305</v>
      </c>
      <c r="T183" s="302">
        <v>859.39390000000003</v>
      </c>
      <c r="U183" s="313">
        <v>4.460550838682957E-2</v>
      </c>
      <c r="V183" s="312">
        <v>2906</v>
      </c>
      <c r="W183" s="137">
        <v>9.540380827314511E-2</v>
      </c>
      <c r="X183" s="312">
        <v>235.15151515151501</v>
      </c>
      <c r="Y183" s="312">
        <v>4177</v>
      </c>
      <c r="Z183" s="137">
        <v>0.13053940871304456</v>
      </c>
      <c r="AA183" s="302">
        <v>215.15151515151501</v>
      </c>
      <c r="AB183" s="312">
        <v>4457</v>
      </c>
      <c r="AC183" s="137">
        <v>0.13331937423349585</v>
      </c>
      <c r="AD183" s="302">
        <v>319.39395100000002</v>
      </c>
      <c r="AE183" s="313">
        <v>0.5337233310392292</v>
      </c>
      <c r="AF183" s="312">
        <v>3166</v>
      </c>
      <c r="AG183" s="137">
        <v>9.7550454475427512E-2</v>
      </c>
      <c r="AH183" s="312">
        <v>255.75757575757501</v>
      </c>
      <c r="AI183" s="312">
        <v>4099</v>
      </c>
      <c r="AJ183" s="137">
        <v>0.12322260634300315</v>
      </c>
      <c r="AK183" s="302">
        <v>261.81818181818102</v>
      </c>
      <c r="AL183" s="312">
        <v>3796</v>
      </c>
      <c r="AM183" s="137">
        <v>0.10773990293191042</v>
      </c>
      <c r="AN183" s="302">
        <v>333.33334400000001</v>
      </c>
      <c r="AO183" s="313">
        <v>0.19898926089703095</v>
      </c>
      <c r="AP183" s="312">
        <v>7363</v>
      </c>
      <c r="AQ183" s="137">
        <v>0.12922758305983115</v>
      </c>
      <c r="AR183" s="312">
        <v>336.36363636363598</v>
      </c>
      <c r="AS183" s="312">
        <v>8612</v>
      </c>
      <c r="AT183" s="137">
        <v>0.14589439089261211</v>
      </c>
      <c r="AU183" s="302">
        <v>372.12121212121201</v>
      </c>
      <c r="AV183" s="312">
        <v>8242</v>
      </c>
      <c r="AW183" s="137">
        <v>0.1350063064096054</v>
      </c>
      <c r="AX183" s="302">
        <v>402.42425500000002</v>
      </c>
      <c r="AY183" s="303">
        <v>0.11938068721988319</v>
      </c>
      <c r="AZ183" s="311">
        <v>18386</v>
      </c>
      <c r="BA183" s="137">
        <v>0.11905409430565808</v>
      </c>
      <c r="BB183" s="312">
        <v>546.06060606060601</v>
      </c>
      <c r="BC183" s="312">
        <v>20322</v>
      </c>
      <c r="BD183" s="137">
        <v>0.12521796996789758</v>
      </c>
      <c r="BE183" s="302">
        <v>453.93939393939399</v>
      </c>
      <c r="BF183" s="312">
        <v>18225</v>
      </c>
      <c r="BG183" s="137">
        <v>0.10687331773481343</v>
      </c>
      <c r="BH183" s="302">
        <v>514.54549999999995</v>
      </c>
      <c r="BI183" s="303">
        <v>-8.7566626781246607E-3</v>
      </c>
      <c r="BJ183" s="311">
        <v>13123</v>
      </c>
      <c r="BK183" s="137">
        <v>0.11036820238515753</v>
      </c>
      <c r="BL183" s="312">
        <v>505.45454545454498</v>
      </c>
      <c r="BM183" s="312">
        <v>15166</v>
      </c>
      <c r="BN183" s="137">
        <v>0.12140958724262704</v>
      </c>
      <c r="BO183" s="302">
        <v>486.666666666666</v>
      </c>
      <c r="BP183" s="312">
        <v>13691</v>
      </c>
      <c r="BQ183" s="137">
        <v>0.10621082355861726</v>
      </c>
      <c r="BR183" s="302">
        <v>512.72730000000001</v>
      </c>
      <c r="BS183" s="303">
        <v>4.3282785948334984E-2</v>
      </c>
      <c r="BT183" s="311">
        <v>11432</v>
      </c>
      <c r="BU183" s="137">
        <v>0.1181638707143374</v>
      </c>
      <c r="BV183" s="312">
        <v>404.24242424242402</v>
      </c>
      <c r="BW183" s="312">
        <v>13765</v>
      </c>
      <c r="BX183" s="137">
        <v>0.13229979624005228</v>
      </c>
      <c r="BY183" s="302">
        <v>576.969696969697</v>
      </c>
      <c r="BZ183" s="312">
        <v>13377</v>
      </c>
      <c r="CA183" s="137">
        <v>0.12566463128229216</v>
      </c>
      <c r="CB183" s="302">
        <v>459.39395100000002</v>
      </c>
      <c r="CC183" s="303">
        <v>0.17013645906228131</v>
      </c>
      <c r="CD183" s="311">
        <v>109223</v>
      </c>
      <c r="CE183" s="137">
        <v>0.12561746037040147</v>
      </c>
      <c r="CF183" s="312">
        <v>1380.55</v>
      </c>
      <c r="CG183" s="312">
        <v>124141</v>
      </c>
      <c r="CH183" s="137">
        <v>0.13427238882651593</v>
      </c>
      <c r="CI183" s="302">
        <v>1378.57</v>
      </c>
      <c r="CJ183" s="312">
        <v>118586</v>
      </c>
      <c r="CK183" s="137">
        <v>0.12372827065676585</v>
      </c>
      <c r="CL183" s="302">
        <v>1489.16</v>
      </c>
      <c r="CM183" s="313">
        <v>8.572370288309239E-2</v>
      </c>
    </row>
    <row r="184" spans="1:91" ht="14.4" x14ac:dyDescent="0.3">
      <c r="A184" s="99" t="s">
        <v>400</v>
      </c>
      <c r="B184" s="311">
        <v>5304</v>
      </c>
      <c r="C184" s="137">
        <v>2.6311481509040852E-2</v>
      </c>
      <c r="D184" s="312">
        <v>352.12121212121201</v>
      </c>
      <c r="E184" s="312">
        <v>5897</v>
      </c>
      <c r="F184" s="137">
        <v>2.7513647179582885E-2</v>
      </c>
      <c r="G184" s="302">
        <v>369.09090909090901</v>
      </c>
      <c r="H184" s="312">
        <v>5282</v>
      </c>
      <c r="I184" s="137">
        <v>2.3748184716096341E-2</v>
      </c>
      <c r="J184" s="302">
        <v>338.18182400000001</v>
      </c>
      <c r="K184" s="313">
        <v>-4.1478129713423831E-3</v>
      </c>
      <c r="L184" s="312">
        <v>5341</v>
      </c>
      <c r="M184" s="137">
        <v>3.0017591286411995E-2</v>
      </c>
      <c r="N184" s="312">
        <v>355.15151515151501</v>
      </c>
      <c r="O184" s="312">
        <v>5070</v>
      </c>
      <c r="P184" s="137">
        <v>2.6043940802687612E-2</v>
      </c>
      <c r="Q184" s="302">
        <v>301.21212121212102</v>
      </c>
      <c r="R184" s="312">
        <v>4180</v>
      </c>
      <c r="S184" s="137">
        <v>2.0855577619670104E-2</v>
      </c>
      <c r="T184" s="302">
        <v>298.78787199999999</v>
      </c>
      <c r="U184" s="313">
        <v>-0.21737502340385695</v>
      </c>
      <c r="V184" s="312">
        <v>595</v>
      </c>
      <c r="W184" s="137">
        <v>1.9533814839133291E-2</v>
      </c>
      <c r="X184" s="312">
        <v>103.636363636363</v>
      </c>
      <c r="Y184" s="312">
        <v>889</v>
      </c>
      <c r="Z184" s="137">
        <v>2.778298643665229E-2</v>
      </c>
      <c r="AA184" s="302">
        <v>124.24242424242399</v>
      </c>
      <c r="AB184" s="312">
        <v>901</v>
      </c>
      <c r="AC184" s="137">
        <v>2.6951033471927253E-2</v>
      </c>
      <c r="AD184" s="302">
        <v>155.75756799999999</v>
      </c>
      <c r="AE184" s="313">
        <v>0.51428571428571423</v>
      </c>
      <c r="AF184" s="312">
        <v>684</v>
      </c>
      <c r="AG184" s="137">
        <v>2.1075335079340625E-2</v>
      </c>
      <c r="AH184" s="312">
        <v>121.818181818181</v>
      </c>
      <c r="AI184" s="312">
        <v>936</v>
      </c>
      <c r="AJ184" s="137">
        <v>2.8137682248609651E-2</v>
      </c>
      <c r="AK184" s="302">
        <v>146.06060606060601</v>
      </c>
      <c r="AL184" s="312">
        <v>710</v>
      </c>
      <c r="AM184" s="137">
        <v>2.0151562455652371E-2</v>
      </c>
      <c r="AN184" s="302">
        <v>122.42424</v>
      </c>
      <c r="AO184" s="313">
        <v>3.8011695906432746E-2</v>
      </c>
      <c r="AP184" s="312">
        <v>1316</v>
      </c>
      <c r="AQ184" s="137">
        <v>2.3097039156150728E-2</v>
      </c>
      <c r="AR184" s="312">
        <v>161.21212121212099</v>
      </c>
      <c r="AS184" s="312">
        <v>1665</v>
      </c>
      <c r="AT184" s="137">
        <v>2.8206474783580952E-2</v>
      </c>
      <c r="AU184" s="302">
        <v>187.272727272727</v>
      </c>
      <c r="AV184" s="312">
        <v>1399</v>
      </c>
      <c r="AW184" s="137">
        <v>2.2916018280397712E-2</v>
      </c>
      <c r="AX184" s="302">
        <v>183.636368</v>
      </c>
      <c r="AY184" s="303">
        <v>6.3069908814589667E-2</v>
      </c>
      <c r="AZ184" s="311">
        <v>3588</v>
      </c>
      <c r="BA184" s="137">
        <v>2.3233225844049885E-2</v>
      </c>
      <c r="BB184" s="312">
        <v>266.06060606060601</v>
      </c>
      <c r="BC184" s="312">
        <v>3606</v>
      </c>
      <c r="BD184" s="137">
        <v>2.2219072911339368E-2</v>
      </c>
      <c r="BE184" s="302">
        <v>231.51515151515099</v>
      </c>
      <c r="BF184" s="312">
        <v>3247</v>
      </c>
      <c r="BG184" s="137">
        <v>1.9040749667212028E-2</v>
      </c>
      <c r="BH184" s="302">
        <v>285.45455900000002</v>
      </c>
      <c r="BI184" s="303">
        <v>-9.5039018952062432E-2</v>
      </c>
      <c r="BJ184" s="311">
        <v>2327</v>
      </c>
      <c r="BK184" s="137">
        <v>1.9570738927856553E-2</v>
      </c>
      <c r="BL184" s="312">
        <v>213.939393939393</v>
      </c>
      <c r="BM184" s="312">
        <v>2949</v>
      </c>
      <c r="BN184" s="137">
        <v>2.3607864484933877E-2</v>
      </c>
      <c r="BO184" s="302">
        <v>255.75757575757501</v>
      </c>
      <c r="BP184" s="312">
        <v>2466</v>
      </c>
      <c r="BQ184" s="137">
        <v>1.9130515732638242E-2</v>
      </c>
      <c r="BR184" s="302">
        <v>241.21212800000001</v>
      </c>
      <c r="BS184" s="303">
        <v>5.9733562526858616E-2</v>
      </c>
      <c r="BT184" s="311">
        <v>2505</v>
      </c>
      <c r="BU184" s="137">
        <v>2.5892275729479983E-2</v>
      </c>
      <c r="BV184" s="312">
        <v>209.69696969696901</v>
      </c>
      <c r="BW184" s="312">
        <v>2902</v>
      </c>
      <c r="BX184" s="137">
        <v>2.7892045672984506E-2</v>
      </c>
      <c r="BY184" s="302">
        <v>294.54545454545399</v>
      </c>
      <c r="BZ184" s="312">
        <v>2110</v>
      </c>
      <c r="CA184" s="137">
        <v>1.9821512447158289E-2</v>
      </c>
      <c r="CB184" s="302">
        <v>178.78787199999999</v>
      </c>
      <c r="CC184" s="303">
        <v>-0.15768463073852296</v>
      </c>
      <c r="CD184" s="311">
        <v>21660</v>
      </c>
      <c r="CE184" s="137">
        <v>2.4911183465230729E-2</v>
      </c>
      <c r="CF184" s="312">
        <v>678.9</v>
      </c>
      <c r="CG184" s="312">
        <v>23914</v>
      </c>
      <c r="CH184" s="137">
        <v>2.5865668122516349E-2</v>
      </c>
      <c r="CI184" s="302">
        <v>709.39</v>
      </c>
      <c r="CJ184" s="312">
        <v>20295</v>
      </c>
      <c r="CK184" s="137">
        <v>2.1175056524202374E-2</v>
      </c>
      <c r="CL184" s="302">
        <v>668.15</v>
      </c>
      <c r="CM184" s="313">
        <v>-6.3019390581717447E-2</v>
      </c>
    </row>
    <row r="185" spans="1:91" ht="14.4" x14ac:dyDescent="0.3">
      <c r="A185" s="99" t="s">
        <v>401</v>
      </c>
      <c r="B185" s="311">
        <v>6651</v>
      </c>
      <c r="C185" s="137">
        <v>3.2993526304040482E-2</v>
      </c>
      <c r="D185" s="312">
        <v>350.30303030303003</v>
      </c>
      <c r="E185" s="312">
        <v>8332</v>
      </c>
      <c r="F185" s="137">
        <v>3.8874632575934306E-2</v>
      </c>
      <c r="G185" s="302">
        <v>381.21212121212102</v>
      </c>
      <c r="H185" s="312">
        <v>8996</v>
      </c>
      <c r="I185" s="137">
        <v>4.0446548600151969E-2</v>
      </c>
      <c r="J185" s="302">
        <v>400</v>
      </c>
      <c r="K185" s="313">
        <v>0.35257855961509549</v>
      </c>
      <c r="L185" s="312">
        <v>5296</v>
      </c>
      <c r="M185" s="137">
        <v>2.9764681417868925E-2</v>
      </c>
      <c r="N185" s="312">
        <v>293.93939393939303</v>
      </c>
      <c r="O185" s="312">
        <v>6878</v>
      </c>
      <c r="P185" s="137">
        <v>3.5331405294060238E-2</v>
      </c>
      <c r="Q185" s="302">
        <v>327.87878787878702</v>
      </c>
      <c r="R185" s="312">
        <v>6356</v>
      </c>
      <c r="S185" s="137">
        <v>3.1712452476225637E-2</v>
      </c>
      <c r="T185" s="302">
        <v>431.51513699999998</v>
      </c>
      <c r="U185" s="313">
        <v>0.20015105740181269</v>
      </c>
      <c r="V185" s="312">
        <v>685</v>
      </c>
      <c r="W185" s="137">
        <v>2.2488509520682862E-2</v>
      </c>
      <c r="X185" s="312">
        <v>147.272727272727</v>
      </c>
      <c r="Y185" s="312">
        <v>1103</v>
      </c>
      <c r="Z185" s="137">
        <v>3.4470904431526971E-2</v>
      </c>
      <c r="AA185" s="302">
        <v>136.363636363636</v>
      </c>
      <c r="AB185" s="312">
        <v>1209</v>
      </c>
      <c r="AC185" s="137">
        <v>3.6164039364661539E-2</v>
      </c>
      <c r="AD185" s="302">
        <v>146.060608</v>
      </c>
      <c r="AE185" s="313">
        <v>0.76496350364963506</v>
      </c>
      <c r="AF185" s="312">
        <v>524</v>
      </c>
      <c r="AG185" s="137">
        <v>1.6145432136804808E-2</v>
      </c>
      <c r="AH185" s="312">
        <v>89.696969696969703</v>
      </c>
      <c r="AI185" s="312">
        <v>802</v>
      </c>
      <c r="AJ185" s="137">
        <v>2.4109424319855705E-2</v>
      </c>
      <c r="AK185" s="302">
        <v>146.06060606060601</v>
      </c>
      <c r="AL185" s="312">
        <v>1010</v>
      </c>
      <c r="AM185" s="137">
        <v>2.8666307155223798E-2</v>
      </c>
      <c r="AN185" s="302">
        <v>173.33332799999999</v>
      </c>
      <c r="AO185" s="313">
        <v>0.9274809160305344</v>
      </c>
      <c r="AP185" s="312">
        <v>2119</v>
      </c>
      <c r="AQ185" s="137">
        <v>3.7190445267388593E-2</v>
      </c>
      <c r="AR185" s="312">
        <v>229.69696969696901</v>
      </c>
      <c r="AS185" s="312">
        <v>2313</v>
      </c>
      <c r="AT185" s="137">
        <v>3.9184129834488136E-2</v>
      </c>
      <c r="AU185" s="302">
        <v>194.54545454545399</v>
      </c>
      <c r="AV185" s="312">
        <v>2577</v>
      </c>
      <c r="AW185" s="137">
        <v>4.2211993644449539E-2</v>
      </c>
      <c r="AX185" s="302">
        <v>234.545456</v>
      </c>
      <c r="AY185" s="303">
        <v>0.21613968853232657</v>
      </c>
      <c r="AZ185" s="311">
        <v>4018</v>
      </c>
      <c r="BA185" s="137">
        <v>2.6017586800834012E-2</v>
      </c>
      <c r="BB185" s="312">
        <v>272.12121212121201</v>
      </c>
      <c r="BC185" s="312">
        <v>4914</v>
      </c>
      <c r="BD185" s="137">
        <v>3.0278570240244496E-2</v>
      </c>
      <c r="BE185" s="302">
        <v>301.81818181818102</v>
      </c>
      <c r="BF185" s="312">
        <v>4468</v>
      </c>
      <c r="BG185" s="137">
        <v>2.6200822147552615E-2</v>
      </c>
      <c r="BH185" s="302">
        <v>236.96969999999999</v>
      </c>
      <c r="BI185" s="303">
        <v>0.11199601791936287</v>
      </c>
      <c r="BJ185" s="311">
        <v>2778</v>
      </c>
      <c r="BK185" s="137">
        <v>2.3363778573951659E-2</v>
      </c>
      <c r="BL185" s="312">
        <v>250.90909090909</v>
      </c>
      <c r="BM185" s="312">
        <v>3878</v>
      </c>
      <c r="BN185" s="137">
        <v>3.1044862147363027E-2</v>
      </c>
      <c r="BO185" s="302">
        <v>301.81818181818102</v>
      </c>
      <c r="BP185" s="312">
        <v>3358</v>
      </c>
      <c r="BQ185" s="137">
        <v>2.6050394091727175E-2</v>
      </c>
      <c r="BR185" s="302">
        <v>246.66667200000001</v>
      </c>
      <c r="BS185" s="303">
        <v>0.20878329733621309</v>
      </c>
      <c r="BT185" s="311">
        <v>2761</v>
      </c>
      <c r="BU185" s="137">
        <v>2.8538352610416859E-2</v>
      </c>
      <c r="BV185" s="312">
        <v>187.272727272727</v>
      </c>
      <c r="BW185" s="312">
        <v>4169</v>
      </c>
      <c r="BX185" s="137">
        <v>4.0069585944408133E-2</v>
      </c>
      <c r="BY185" s="302">
        <v>316.36363636363598</v>
      </c>
      <c r="BZ185" s="312">
        <v>4072</v>
      </c>
      <c r="CA185" s="137">
        <v>3.825270079849695E-2</v>
      </c>
      <c r="CB185" s="302">
        <v>346.66665599999999</v>
      </c>
      <c r="CC185" s="303">
        <v>0.4748279608837378</v>
      </c>
      <c r="CD185" s="311">
        <v>24832</v>
      </c>
      <c r="CE185" s="137">
        <v>2.855930322292749E-2</v>
      </c>
      <c r="CF185" s="312">
        <v>679.53</v>
      </c>
      <c r="CG185" s="312">
        <v>32389</v>
      </c>
      <c r="CH185" s="137">
        <v>3.5032329381123273E-2</v>
      </c>
      <c r="CI185" s="302">
        <v>781.4</v>
      </c>
      <c r="CJ185" s="312">
        <v>32046</v>
      </c>
      <c r="CK185" s="137">
        <v>3.3435617707543205E-2</v>
      </c>
      <c r="CL185" s="302">
        <v>829.27</v>
      </c>
      <c r="CM185" s="313">
        <v>0.29051224226804123</v>
      </c>
    </row>
    <row r="186" spans="1:91" ht="14.4" x14ac:dyDescent="0.3">
      <c r="A186" s="99" t="s">
        <v>402</v>
      </c>
      <c r="B186" s="311">
        <v>16747</v>
      </c>
      <c r="C186" s="137">
        <v>8.307661780390406E-2</v>
      </c>
      <c r="D186" s="312">
        <v>507.27272727272702</v>
      </c>
      <c r="E186" s="312">
        <v>17163</v>
      </c>
      <c r="F186" s="137">
        <v>8.0077450660196892E-2</v>
      </c>
      <c r="G186" s="302">
        <v>487.87878787878799</v>
      </c>
      <c r="H186" s="312">
        <v>17298</v>
      </c>
      <c r="I186" s="137">
        <v>7.7772832112653262E-2</v>
      </c>
      <c r="J186" s="302">
        <v>495.75756799999999</v>
      </c>
      <c r="K186" s="313">
        <v>3.2901415178838003E-2</v>
      </c>
      <c r="L186" s="312">
        <v>13508</v>
      </c>
      <c r="M186" s="137">
        <v>7.5917922317328829E-2</v>
      </c>
      <c r="N186" s="312">
        <v>587.87878787878697</v>
      </c>
      <c r="O186" s="312">
        <v>14660</v>
      </c>
      <c r="P186" s="137">
        <v>7.5306542833806778E-2</v>
      </c>
      <c r="Q186" s="302">
        <v>539.39393939393904</v>
      </c>
      <c r="R186" s="312">
        <v>14686</v>
      </c>
      <c r="S186" s="137">
        <v>7.327392653647731E-2</v>
      </c>
      <c r="T186" s="302">
        <v>649.69695999999999</v>
      </c>
      <c r="U186" s="313">
        <v>8.7207580692922712E-2</v>
      </c>
      <c r="V186" s="312">
        <v>1626</v>
      </c>
      <c r="W186" s="137">
        <v>5.3381483913328955E-2</v>
      </c>
      <c r="X186" s="312">
        <v>149.09090909090901</v>
      </c>
      <c r="Y186" s="312">
        <v>2185</v>
      </c>
      <c r="Z186" s="137">
        <v>6.8285517844865307E-2</v>
      </c>
      <c r="AA186" s="302">
        <v>200</v>
      </c>
      <c r="AB186" s="312">
        <v>2347</v>
      </c>
      <c r="AC186" s="137">
        <v>7.020430139690706E-2</v>
      </c>
      <c r="AD186" s="302">
        <v>243.636368</v>
      </c>
      <c r="AE186" s="313">
        <v>0.44341943419434193</v>
      </c>
      <c r="AF186" s="312">
        <v>1958</v>
      </c>
      <c r="AG186" s="137">
        <v>6.0329687259282082E-2</v>
      </c>
      <c r="AH186" s="312">
        <v>211.51515151515099</v>
      </c>
      <c r="AI186" s="312">
        <v>2361</v>
      </c>
      <c r="AJ186" s="137">
        <v>7.0975499774537806E-2</v>
      </c>
      <c r="AK186" s="302">
        <v>215.75757575757501</v>
      </c>
      <c r="AL186" s="312">
        <v>2076</v>
      </c>
      <c r="AM186" s="137">
        <v>5.892203332103426E-2</v>
      </c>
      <c r="AN186" s="302">
        <v>270.30304000000001</v>
      </c>
      <c r="AO186" s="313">
        <v>6.0265577119509701E-2</v>
      </c>
      <c r="AP186" s="312">
        <v>3928</v>
      </c>
      <c r="AQ186" s="137">
        <v>6.8940098636291844E-2</v>
      </c>
      <c r="AR186" s="312">
        <v>248.48484848484799</v>
      </c>
      <c r="AS186" s="312">
        <v>4634</v>
      </c>
      <c r="AT186" s="137">
        <v>7.8503786274543019E-2</v>
      </c>
      <c r="AU186" s="302">
        <v>241.21212121212099</v>
      </c>
      <c r="AV186" s="312">
        <v>4266</v>
      </c>
      <c r="AW186" s="137">
        <v>6.9878294484758144E-2</v>
      </c>
      <c r="AX186" s="302">
        <v>269.09089999999998</v>
      </c>
      <c r="AY186" s="303">
        <v>8.6048879837067216E-2</v>
      </c>
      <c r="AZ186" s="311">
        <v>10780</v>
      </c>
      <c r="BA186" s="137">
        <v>6.980328166077418E-2</v>
      </c>
      <c r="BB186" s="312">
        <v>455.15151515151501</v>
      </c>
      <c r="BC186" s="312">
        <v>11802</v>
      </c>
      <c r="BD186" s="137">
        <v>7.2720326816313699E-2</v>
      </c>
      <c r="BE186" s="302">
        <v>395.15151515151501</v>
      </c>
      <c r="BF186" s="312">
        <v>10510</v>
      </c>
      <c r="BG186" s="137">
        <v>6.1631745920048789E-2</v>
      </c>
      <c r="BH186" s="302">
        <v>390.90910000000002</v>
      </c>
      <c r="BI186" s="303">
        <v>-2.5046382189239332E-2</v>
      </c>
      <c r="BJ186" s="311">
        <v>8018</v>
      </c>
      <c r="BK186" s="137">
        <v>6.7433684883349318E-2</v>
      </c>
      <c r="BL186" s="312">
        <v>400.60606060606</v>
      </c>
      <c r="BM186" s="312">
        <v>8339</v>
      </c>
      <c r="BN186" s="137">
        <v>6.6756860610330149E-2</v>
      </c>
      <c r="BO186" s="302">
        <v>427.87878787878702</v>
      </c>
      <c r="BP186" s="312">
        <v>7867</v>
      </c>
      <c r="BQ186" s="137">
        <v>6.1029913734251845E-2</v>
      </c>
      <c r="BR186" s="302">
        <v>353.93939999999998</v>
      </c>
      <c r="BS186" s="303">
        <v>-1.8832626590172114E-2</v>
      </c>
      <c r="BT186" s="311">
        <v>6166</v>
      </c>
      <c r="BU186" s="137">
        <v>6.3733242374440557E-2</v>
      </c>
      <c r="BV186" s="312">
        <v>319.39393939393898</v>
      </c>
      <c r="BW186" s="312">
        <v>6694</v>
      </c>
      <c r="BX186" s="137">
        <v>6.4338164622659649E-2</v>
      </c>
      <c r="BY186" s="302">
        <v>390.30303030303003</v>
      </c>
      <c r="BZ186" s="312">
        <v>7195</v>
      </c>
      <c r="CA186" s="137">
        <v>6.7590418036636915E-2</v>
      </c>
      <c r="CB186" s="302">
        <v>331.51513699999998</v>
      </c>
      <c r="CC186" s="303">
        <v>0.16688290626013624</v>
      </c>
      <c r="CD186" s="311">
        <v>62731</v>
      </c>
      <c r="CE186" s="137">
        <v>7.2146973682243251E-2</v>
      </c>
      <c r="CF186" s="312">
        <v>1094.81</v>
      </c>
      <c r="CG186" s="312">
        <v>67838</v>
      </c>
      <c r="CH186" s="137">
        <v>7.3374391322876306E-2</v>
      </c>
      <c r="CI186" s="302">
        <v>1078.1600000000001</v>
      </c>
      <c r="CJ186" s="312">
        <v>66245</v>
      </c>
      <c r="CK186" s="137">
        <v>6.9117596425020272E-2</v>
      </c>
      <c r="CL186" s="302">
        <v>1121.07</v>
      </c>
      <c r="CM186" s="313">
        <v>5.6016961310994567E-2</v>
      </c>
    </row>
    <row r="187" spans="1:91" ht="14.4" x14ac:dyDescent="0.3">
      <c r="A187" s="99" t="s">
        <v>403</v>
      </c>
      <c r="B187" s="311">
        <v>16120</v>
      </c>
      <c r="C187" s="137">
        <v>7.9966267331398666E-2</v>
      </c>
      <c r="D187" s="312">
        <v>560</v>
      </c>
      <c r="E187" s="312">
        <v>19860</v>
      </c>
      <c r="F187" s="137">
        <v>9.2660850090981198E-2</v>
      </c>
      <c r="G187" s="302">
        <v>594.54545454545405</v>
      </c>
      <c r="H187" s="312">
        <v>22744</v>
      </c>
      <c r="I187" s="137">
        <v>0.10225837053822324</v>
      </c>
      <c r="J187" s="302">
        <v>564.84849999999994</v>
      </c>
      <c r="K187" s="313">
        <v>0.4109181141439206</v>
      </c>
      <c r="L187" s="312">
        <v>13107</v>
      </c>
      <c r="M187" s="137">
        <v>7.3664214377645018E-2</v>
      </c>
      <c r="N187" s="312">
        <v>496.969696969697</v>
      </c>
      <c r="O187" s="312">
        <v>16100</v>
      </c>
      <c r="P187" s="137">
        <v>8.2703638446404451E-2</v>
      </c>
      <c r="Q187" s="302">
        <v>498.78787878787801</v>
      </c>
      <c r="R187" s="312">
        <v>18502</v>
      </c>
      <c r="S187" s="137">
        <v>9.2313372516539774E-2</v>
      </c>
      <c r="T187" s="302">
        <v>567.87879999999996</v>
      </c>
      <c r="U187" s="313">
        <v>0.41161211566338596</v>
      </c>
      <c r="V187" s="312">
        <v>2204</v>
      </c>
      <c r="W187" s="137">
        <v>7.2357189757058432E-2</v>
      </c>
      <c r="X187" s="312">
        <v>166.666666666666</v>
      </c>
      <c r="Y187" s="312">
        <v>2896</v>
      </c>
      <c r="Z187" s="137">
        <v>9.0505656603537724E-2</v>
      </c>
      <c r="AA187" s="302">
        <v>212.72727272727201</v>
      </c>
      <c r="AB187" s="312">
        <v>3024</v>
      </c>
      <c r="AC187" s="137">
        <v>9.0454966946845738E-2</v>
      </c>
      <c r="AD187" s="302">
        <v>203.636368</v>
      </c>
      <c r="AE187" s="313">
        <v>0.3720508166969147</v>
      </c>
      <c r="AF187" s="312">
        <v>1867</v>
      </c>
      <c r="AG187" s="137">
        <v>5.7525804960714834E-2</v>
      </c>
      <c r="AH187" s="312">
        <v>191.51515151515099</v>
      </c>
      <c r="AI187" s="312">
        <v>2526</v>
      </c>
      <c r="AJ187" s="137">
        <v>7.5935668119645278E-2</v>
      </c>
      <c r="AK187" s="302">
        <v>184.24242424242399</v>
      </c>
      <c r="AL187" s="312">
        <v>2400</v>
      </c>
      <c r="AM187" s="137">
        <v>6.8117957596571396E-2</v>
      </c>
      <c r="AN187" s="302">
        <v>215.75756799999999</v>
      </c>
      <c r="AO187" s="313">
        <v>0.28548473486877346</v>
      </c>
      <c r="AP187" s="312">
        <v>4099</v>
      </c>
      <c r="AQ187" s="137">
        <v>7.1941309651262789E-2</v>
      </c>
      <c r="AR187" s="312">
        <v>234.54545454545399</v>
      </c>
      <c r="AS187" s="312">
        <v>5291</v>
      </c>
      <c r="AT187" s="137">
        <v>8.9633908756712802E-2</v>
      </c>
      <c r="AU187" s="302">
        <v>272.12121212121201</v>
      </c>
      <c r="AV187" s="312">
        <v>5035</v>
      </c>
      <c r="AW187" s="137">
        <v>8.2474733410866682E-2</v>
      </c>
      <c r="AX187" s="302">
        <v>355.75756799999999</v>
      </c>
      <c r="AY187" s="303">
        <v>0.22834837765308613</v>
      </c>
      <c r="AZ187" s="311">
        <v>11735</v>
      </c>
      <c r="BA187" s="137">
        <v>7.5987153088050555E-2</v>
      </c>
      <c r="BB187" s="312">
        <v>446.666666666666</v>
      </c>
      <c r="BC187" s="312">
        <v>14448</v>
      </c>
      <c r="BD187" s="137">
        <v>8.9024172330291515E-2</v>
      </c>
      <c r="BE187" s="302">
        <v>400</v>
      </c>
      <c r="BF187" s="312">
        <v>16198</v>
      </c>
      <c r="BG187" s="137">
        <v>9.4986776442716483E-2</v>
      </c>
      <c r="BH187" s="302">
        <v>489.69695999999999</v>
      </c>
      <c r="BI187" s="303">
        <v>0.38031529612270987</v>
      </c>
      <c r="BJ187" s="311">
        <v>8729</v>
      </c>
      <c r="BK187" s="137">
        <v>7.3413399269987051E-2</v>
      </c>
      <c r="BL187" s="312">
        <v>387.87878787878702</v>
      </c>
      <c r="BM187" s="312">
        <v>11238</v>
      </c>
      <c r="BN187" s="137">
        <v>8.9964456114508956E-2</v>
      </c>
      <c r="BO187" s="302">
        <v>441.21212121212102</v>
      </c>
      <c r="BP187" s="312">
        <v>12037</v>
      </c>
      <c r="BQ187" s="137">
        <v>9.337956929187613E-2</v>
      </c>
      <c r="BR187" s="302">
        <v>432.72726399999999</v>
      </c>
      <c r="BS187" s="303">
        <v>0.37896666284797803</v>
      </c>
      <c r="BT187" s="311">
        <v>6408</v>
      </c>
      <c r="BU187" s="137">
        <v>6.623461192595119E-2</v>
      </c>
      <c r="BV187" s="312">
        <v>255.15151515151501</v>
      </c>
      <c r="BW187" s="312">
        <v>8380</v>
      </c>
      <c r="BX187" s="137">
        <v>8.0542847256929756E-2</v>
      </c>
      <c r="BY187" s="302">
        <v>275.75757575757501</v>
      </c>
      <c r="BZ187" s="312">
        <v>9354</v>
      </c>
      <c r="CA187" s="137">
        <v>8.7872240488492251E-2</v>
      </c>
      <c r="CB187" s="302">
        <v>431.51513699999998</v>
      </c>
      <c r="CC187" s="303">
        <v>0.45973782771535582</v>
      </c>
      <c r="CD187" s="311">
        <v>64269</v>
      </c>
      <c r="CE187" s="137">
        <v>7.3915828722387514E-2</v>
      </c>
      <c r="CF187" s="312">
        <v>1045.04</v>
      </c>
      <c r="CG187" s="312">
        <v>80739</v>
      </c>
      <c r="CH187" s="137">
        <v>8.7328267062969284E-2</v>
      </c>
      <c r="CI187" s="302">
        <v>1087.99</v>
      </c>
      <c r="CJ187" s="312">
        <v>89294</v>
      </c>
      <c r="CK187" s="137">
        <v>9.3166075253615518E-2</v>
      </c>
      <c r="CL187" s="302">
        <v>1210.18</v>
      </c>
      <c r="CM187" s="313">
        <v>0.38937901632202149</v>
      </c>
    </row>
    <row r="188" spans="1:91" ht="14.4" x14ac:dyDescent="0.3">
      <c r="A188" s="432"/>
      <c r="B188" s="432"/>
      <c r="C188" s="432"/>
      <c r="D188" s="432"/>
      <c r="E188" s="432"/>
      <c r="F188" s="432"/>
      <c r="G188" s="432"/>
      <c r="H188" s="432"/>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432"/>
      <c r="AE188" s="432"/>
      <c r="AF188" s="432"/>
      <c r="AG188" s="432"/>
      <c r="AH188" s="432"/>
      <c r="AI188" s="432"/>
      <c r="AJ188" s="432"/>
      <c r="AK188" s="432"/>
      <c r="AL188" s="432"/>
      <c r="AM188" s="432"/>
      <c r="AN188" s="432"/>
      <c r="AO188" s="432"/>
      <c r="AP188" s="432"/>
      <c r="AQ188" s="432"/>
      <c r="AR188" s="432"/>
      <c r="AS188" s="432"/>
      <c r="AT188" s="432"/>
      <c r="AU188" s="432"/>
      <c r="AV188" s="432"/>
      <c r="AW188" s="432"/>
      <c r="AX188" s="432"/>
      <c r="AY188" s="432"/>
      <c r="AZ188" s="432"/>
      <c r="BA188" s="432"/>
      <c r="BB188" s="432"/>
      <c r="BC188" s="432"/>
      <c r="BD188" s="432"/>
      <c r="BE188" s="432"/>
      <c r="BF188" s="432"/>
      <c r="BG188" s="432"/>
      <c r="BH188" s="432"/>
      <c r="BI188" s="432"/>
      <c r="BJ188" s="432"/>
      <c r="BK188" s="432"/>
      <c r="BL188" s="432"/>
      <c r="BM188" s="432"/>
      <c r="BN188" s="432"/>
      <c r="BO188" s="432"/>
      <c r="BP188" s="432"/>
      <c r="BQ188" s="432"/>
      <c r="BR188" s="432"/>
      <c r="BS188" s="432"/>
      <c r="BT188" s="432"/>
      <c r="BU188" s="432"/>
      <c r="BV188" s="432"/>
      <c r="BW188" s="432"/>
      <c r="BX188" s="432"/>
      <c r="BY188" s="432"/>
      <c r="BZ188" s="432"/>
      <c r="CA188" s="432"/>
      <c r="CB188" s="432"/>
      <c r="CC188" s="432"/>
      <c r="CD188" s="432"/>
      <c r="CE188" s="432"/>
      <c r="CF188" s="432"/>
      <c r="CG188" s="432"/>
      <c r="CH188" s="432"/>
      <c r="CI188" s="432"/>
      <c r="CJ188" s="432"/>
      <c r="CK188" s="432"/>
      <c r="CL188" s="432"/>
      <c r="CM188" s="432"/>
    </row>
    <row r="189" spans="1:91" ht="14.4" x14ac:dyDescent="0.3">
      <c r="A189" s="472" t="s">
        <v>405</v>
      </c>
      <c r="B189" s="472"/>
      <c r="C189" s="472"/>
      <c r="D189" s="472"/>
      <c r="E189" s="472"/>
      <c r="F189" s="472"/>
      <c r="G189" s="472"/>
      <c r="H189" s="472"/>
      <c r="I189" s="472"/>
      <c r="J189" s="472"/>
      <c r="K189" s="472"/>
      <c r="L189" s="472"/>
      <c r="M189" s="472"/>
      <c r="N189" s="472"/>
      <c r="O189" s="472"/>
      <c r="P189" s="472"/>
      <c r="Q189" s="472"/>
      <c r="R189" s="472"/>
      <c r="S189" s="472"/>
      <c r="T189" s="472"/>
      <c r="U189" s="472"/>
      <c r="V189" s="472"/>
      <c r="W189" s="472"/>
      <c r="X189" s="472"/>
      <c r="Y189" s="472"/>
      <c r="Z189" s="472"/>
      <c r="AA189" s="472"/>
      <c r="AB189" s="472"/>
      <c r="AC189" s="472"/>
      <c r="AD189" s="472"/>
      <c r="AE189" s="472"/>
      <c r="AF189" s="472"/>
      <c r="AG189" s="472"/>
      <c r="AH189" s="472"/>
      <c r="AI189" s="472"/>
      <c r="AJ189" s="472"/>
      <c r="AK189" s="472"/>
      <c r="AL189" s="472"/>
      <c r="AM189" s="472"/>
      <c r="AN189" s="472"/>
      <c r="AO189" s="472"/>
      <c r="AP189" s="472"/>
      <c r="AQ189" s="472"/>
      <c r="AR189" s="472"/>
      <c r="AS189" s="472"/>
      <c r="AT189" s="472"/>
      <c r="AU189" s="472"/>
      <c r="AV189" s="472"/>
      <c r="AW189" s="472"/>
      <c r="AX189" s="472"/>
      <c r="AY189" s="472"/>
      <c r="AZ189" s="472"/>
      <c r="BA189" s="472"/>
      <c r="BB189" s="472"/>
      <c r="BC189" s="472"/>
      <c r="BD189" s="472"/>
      <c r="BE189" s="472"/>
      <c r="BF189" s="472"/>
      <c r="BG189" s="472"/>
      <c r="BH189" s="472"/>
      <c r="BI189" s="472"/>
      <c r="BJ189" s="472"/>
      <c r="BK189" s="472"/>
      <c r="BL189" s="472"/>
      <c r="BM189" s="472"/>
      <c r="BN189" s="472"/>
      <c r="BO189" s="472"/>
      <c r="BP189" s="472"/>
      <c r="BQ189" s="472"/>
      <c r="BR189" s="472"/>
      <c r="BS189" s="472"/>
      <c r="BT189" s="472"/>
      <c r="BU189" s="472"/>
      <c r="BV189" s="472"/>
      <c r="BW189" s="472"/>
      <c r="BX189" s="472"/>
      <c r="BY189" s="472"/>
      <c r="BZ189" s="472"/>
      <c r="CA189" s="472"/>
      <c r="CB189" s="472"/>
      <c r="CC189" s="472"/>
      <c r="CD189" s="472"/>
      <c r="CE189" s="472"/>
      <c r="CF189" s="472"/>
      <c r="CG189" s="472"/>
      <c r="CH189" s="472"/>
      <c r="CI189" s="472"/>
      <c r="CJ189" s="472"/>
      <c r="CK189" s="472"/>
      <c r="CL189" s="472"/>
      <c r="CM189" s="472"/>
    </row>
    <row r="190" spans="1:91" ht="18" customHeight="1" x14ac:dyDescent="0.3">
      <c r="B190" s="473" t="s">
        <v>332</v>
      </c>
      <c r="C190" s="474"/>
      <c r="D190" s="292" t="s">
        <v>333</v>
      </c>
      <c r="E190" s="474" t="s">
        <v>332</v>
      </c>
      <c r="F190" s="474"/>
      <c r="G190" s="292" t="s">
        <v>333</v>
      </c>
      <c r="H190" s="474" t="s">
        <v>332</v>
      </c>
      <c r="I190" s="474"/>
      <c r="J190" s="292" t="s">
        <v>333</v>
      </c>
      <c r="K190" s="310" t="s">
        <v>0</v>
      </c>
      <c r="L190" s="473" t="s">
        <v>332</v>
      </c>
      <c r="M190" s="474"/>
      <c r="N190" s="292" t="s">
        <v>333</v>
      </c>
      <c r="O190" s="474" t="s">
        <v>332</v>
      </c>
      <c r="P190" s="474"/>
      <c r="Q190" s="292" t="s">
        <v>333</v>
      </c>
      <c r="R190" s="474" t="s">
        <v>332</v>
      </c>
      <c r="S190" s="474"/>
      <c r="T190" s="292" t="s">
        <v>333</v>
      </c>
      <c r="U190" s="310" t="s">
        <v>0</v>
      </c>
      <c r="V190" s="473" t="s">
        <v>332</v>
      </c>
      <c r="W190" s="474"/>
      <c r="X190" s="292" t="s">
        <v>333</v>
      </c>
      <c r="Y190" s="474" t="s">
        <v>332</v>
      </c>
      <c r="Z190" s="474"/>
      <c r="AA190" s="292" t="s">
        <v>333</v>
      </c>
      <c r="AB190" s="474" t="s">
        <v>332</v>
      </c>
      <c r="AC190" s="474"/>
      <c r="AD190" s="292" t="s">
        <v>333</v>
      </c>
      <c r="AE190" s="310" t="s">
        <v>0</v>
      </c>
      <c r="AF190" s="473" t="s">
        <v>332</v>
      </c>
      <c r="AG190" s="474"/>
      <c r="AH190" s="292" t="s">
        <v>333</v>
      </c>
      <c r="AI190" s="474" t="s">
        <v>332</v>
      </c>
      <c r="AJ190" s="474"/>
      <c r="AK190" s="292" t="s">
        <v>333</v>
      </c>
      <c r="AL190" s="474" t="s">
        <v>332</v>
      </c>
      <c r="AM190" s="474"/>
      <c r="AN190" s="292" t="s">
        <v>333</v>
      </c>
      <c r="AO190" s="310" t="s">
        <v>0</v>
      </c>
      <c r="AP190" s="473" t="s">
        <v>332</v>
      </c>
      <c r="AQ190" s="474"/>
      <c r="AR190" s="292" t="s">
        <v>333</v>
      </c>
      <c r="AS190" s="474" t="s">
        <v>332</v>
      </c>
      <c r="AT190" s="474"/>
      <c r="AU190" s="292" t="s">
        <v>333</v>
      </c>
      <c r="AV190" s="474" t="s">
        <v>332</v>
      </c>
      <c r="AW190" s="474"/>
      <c r="AX190" s="292" t="s">
        <v>333</v>
      </c>
      <c r="AY190" s="290" t="s">
        <v>0</v>
      </c>
      <c r="AZ190" s="473" t="s">
        <v>332</v>
      </c>
      <c r="BA190" s="474"/>
      <c r="BB190" s="292" t="s">
        <v>333</v>
      </c>
      <c r="BC190" s="474" t="s">
        <v>332</v>
      </c>
      <c r="BD190" s="474"/>
      <c r="BE190" s="292" t="s">
        <v>333</v>
      </c>
      <c r="BF190" s="474" t="s">
        <v>332</v>
      </c>
      <c r="BG190" s="474"/>
      <c r="BH190" s="292" t="s">
        <v>333</v>
      </c>
      <c r="BI190" s="290" t="s">
        <v>0</v>
      </c>
      <c r="BJ190" s="473" t="s">
        <v>332</v>
      </c>
      <c r="BK190" s="474"/>
      <c r="BL190" s="292" t="s">
        <v>333</v>
      </c>
      <c r="BM190" s="474" t="s">
        <v>332</v>
      </c>
      <c r="BN190" s="474"/>
      <c r="BO190" s="292" t="s">
        <v>333</v>
      </c>
      <c r="BP190" s="474" t="s">
        <v>332</v>
      </c>
      <c r="BQ190" s="474"/>
      <c r="BR190" s="292" t="s">
        <v>333</v>
      </c>
      <c r="BS190" s="290" t="s">
        <v>0</v>
      </c>
      <c r="BT190" s="473" t="s">
        <v>332</v>
      </c>
      <c r="BU190" s="474"/>
      <c r="BV190" s="292" t="s">
        <v>333</v>
      </c>
      <c r="BW190" s="474" t="s">
        <v>332</v>
      </c>
      <c r="BX190" s="474"/>
      <c r="BY190" s="292" t="s">
        <v>333</v>
      </c>
      <c r="BZ190" s="474" t="s">
        <v>332</v>
      </c>
      <c r="CA190" s="474"/>
      <c r="CB190" s="292" t="s">
        <v>333</v>
      </c>
      <c r="CC190" s="290" t="s">
        <v>0</v>
      </c>
      <c r="CD190" s="473" t="s">
        <v>332</v>
      </c>
      <c r="CE190" s="474"/>
      <c r="CF190" s="292" t="s">
        <v>333</v>
      </c>
      <c r="CG190" s="474" t="s">
        <v>332</v>
      </c>
      <c r="CH190" s="474"/>
      <c r="CI190" s="292" t="s">
        <v>333</v>
      </c>
      <c r="CJ190" s="474" t="s">
        <v>332</v>
      </c>
      <c r="CK190" s="474"/>
      <c r="CL190" s="292" t="s">
        <v>333</v>
      </c>
      <c r="CM190" s="310" t="s">
        <v>0</v>
      </c>
    </row>
    <row r="191" spans="1:91" ht="14.4" x14ac:dyDescent="0.3">
      <c r="A191" s="99" t="s">
        <v>18</v>
      </c>
      <c r="B191" s="311">
        <v>278525</v>
      </c>
      <c r="C191" s="137"/>
      <c r="D191" s="312">
        <v>910.30303030303003</v>
      </c>
      <c r="E191" s="312">
        <v>292550</v>
      </c>
      <c r="F191" s="137"/>
      <c r="G191" s="302">
        <v>808.48484848484804</v>
      </c>
      <c r="H191" s="312">
        <v>307906</v>
      </c>
      <c r="I191" s="137"/>
      <c r="J191" s="302">
        <v>689.09090000000003</v>
      </c>
      <c r="K191" s="313">
        <v>0.10548783771654251</v>
      </c>
      <c r="L191" s="312">
        <v>239277</v>
      </c>
      <c r="M191" s="137"/>
      <c r="N191" s="312">
        <v>936.36363636363603</v>
      </c>
      <c r="O191" s="312">
        <v>257737</v>
      </c>
      <c r="P191" s="137"/>
      <c r="Q191" s="302">
        <v>843.63636363636294</v>
      </c>
      <c r="R191" s="312">
        <v>270282</v>
      </c>
      <c r="S191" s="137"/>
      <c r="T191" s="302">
        <v>782.42425500000002</v>
      </c>
      <c r="U191" s="313">
        <v>0.12957785328301508</v>
      </c>
      <c r="V191" s="312">
        <v>39263</v>
      </c>
      <c r="W191" s="137"/>
      <c r="X191" s="312">
        <v>436.969696969697</v>
      </c>
      <c r="Y191" s="312">
        <v>41108</v>
      </c>
      <c r="Z191" s="137"/>
      <c r="AA191" s="302">
        <v>373.93939393939303</v>
      </c>
      <c r="AB191" s="312">
        <v>43452</v>
      </c>
      <c r="AC191" s="137"/>
      <c r="AD191" s="302">
        <v>300</v>
      </c>
      <c r="AE191" s="313">
        <v>0.10669077757685352</v>
      </c>
      <c r="AF191" s="312">
        <v>41972</v>
      </c>
      <c r="AG191" s="137"/>
      <c r="AH191" s="312">
        <v>491.51515151515099</v>
      </c>
      <c r="AI191" s="312">
        <v>42723</v>
      </c>
      <c r="AJ191" s="137"/>
      <c r="AK191" s="302">
        <v>441.81818181818102</v>
      </c>
      <c r="AL191" s="312">
        <v>44881</v>
      </c>
      <c r="AM191" s="137"/>
      <c r="AN191" s="302">
        <v>357.57574499999998</v>
      </c>
      <c r="AO191" s="313">
        <v>6.9308110168683879E-2</v>
      </c>
      <c r="AP191" s="312">
        <v>73128</v>
      </c>
      <c r="AQ191" s="137"/>
      <c r="AR191" s="312">
        <v>474.54545454545399</v>
      </c>
      <c r="AS191" s="312">
        <v>76516</v>
      </c>
      <c r="AT191" s="137"/>
      <c r="AU191" s="302">
        <v>464.24242424242402</v>
      </c>
      <c r="AV191" s="312">
        <v>80008</v>
      </c>
      <c r="AW191" s="137"/>
      <c r="AX191" s="302">
        <v>440.60604899999998</v>
      </c>
      <c r="AY191" s="303">
        <v>9.4081610327097692E-2</v>
      </c>
      <c r="AZ191" s="311">
        <v>207667</v>
      </c>
      <c r="BA191" s="137"/>
      <c r="BB191" s="312">
        <v>1309.69696969696</v>
      </c>
      <c r="BC191" s="312">
        <v>217343</v>
      </c>
      <c r="BD191" s="137"/>
      <c r="BE191" s="302">
        <v>720</v>
      </c>
      <c r="BF191" s="312">
        <v>228567</v>
      </c>
      <c r="BG191" s="137"/>
      <c r="BH191" s="302">
        <v>635.75756799999999</v>
      </c>
      <c r="BI191" s="303">
        <v>0.1006418930306693</v>
      </c>
      <c r="BJ191" s="311">
        <v>159927</v>
      </c>
      <c r="BK191" s="137"/>
      <c r="BL191" s="312">
        <v>702.42424242424204</v>
      </c>
      <c r="BM191" s="312">
        <v>168090</v>
      </c>
      <c r="BN191" s="137"/>
      <c r="BO191" s="302">
        <v>547.27272727272702</v>
      </c>
      <c r="BP191" s="312">
        <v>173898</v>
      </c>
      <c r="BQ191" s="137"/>
      <c r="BR191" s="302">
        <v>418.18182400000001</v>
      </c>
      <c r="BS191" s="303">
        <v>8.7358607364610097E-2</v>
      </c>
      <c r="BT191" s="311">
        <v>123180</v>
      </c>
      <c r="BU191" s="137"/>
      <c r="BV191" s="312">
        <v>500</v>
      </c>
      <c r="BW191" s="312">
        <v>132706</v>
      </c>
      <c r="BX191" s="137"/>
      <c r="BY191" s="302">
        <v>467.27272727272702</v>
      </c>
      <c r="BZ191" s="312">
        <v>138238</v>
      </c>
      <c r="CA191" s="137"/>
      <c r="CB191" s="302">
        <v>436.36364700000001</v>
      </c>
      <c r="CC191" s="303">
        <v>0.12224387075823998</v>
      </c>
      <c r="CD191" s="311">
        <v>1162939</v>
      </c>
      <c r="CE191" s="137"/>
      <c r="CF191" s="312">
        <v>2194.61</v>
      </c>
      <c r="CG191" s="312">
        <v>1228773</v>
      </c>
      <c r="CH191" s="137"/>
      <c r="CI191" s="302">
        <v>1717</v>
      </c>
      <c r="CJ191" s="312">
        <v>1287232</v>
      </c>
      <c r="CK191" s="137"/>
      <c r="CL191" s="302">
        <v>1505.1</v>
      </c>
      <c r="CM191" s="313">
        <v>0.10687834873540229</v>
      </c>
    </row>
    <row r="192" spans="1:91" ht="14.4" x14ac:dyDescent="0.3">
      <c r="A192" s="99" t="s">
        <v>406</v>
      </c>
      <c r="B192" s="311">
        <v>60421</v>
      </c>
      <c r="C192" s="137">
        <v>0.2169320527780271</v>
      </c>
      <c r="D192" s="312">
        <v>770.30303030303003</v>
      </c>
      <c r="E192" s="312">
        <v>70240</v>
      </c>
      <c r="F192" s="137">
        <v>0.24009571013501965</v>
      </c>
      <c r="G192" s="302">
        <v>432.12121212121201</v>
      </c>
      <c r="H192" s="312">
        <v>83694</v>
      </c>
      <c r="I192" s="137">
        <v>0.27181672328567807</v>
      </c>
      <c r="J192" s="302">
        <v>413.93939999999998</v>
      </c>
      <c r="K192" s="313">
        <v>0.38518064911206368</v>
      </c>
      <c r="L192" s="312">
        <v>49518</v>
      </c>
      <c r="M192" s="137">
        <v>0.20694843215185746</v>
      </c>
      <c r="N192" s="312">
        <v>468.48484848484799</v>
      </c>
      <c r="O192" s="312">
        <v>57522</v>
      </c>
      <c r="P192" s="137">
        <v>0.22318099457974602</v>
      </c>
      <c r="Q192" s="302">
        <v>372.72727272727201</v>
      </c>
      <c r="R192" s="312">
        <v>67788</v>
      </c>
      <c r="S192" s="137">
        <v>0.25080471507536573</v>
      </c>
      <c r="T192" s="302">
        <v>441.81817599999999</v>
      </c>
      <c r="U192" s="313">
        <v>0.36895674300254455</v>
      </c>
      <c r="V192" s="312">
        <v>7654</v>
      </c>
      <c r="W192" s="137">
        <v>0.19494180271502431</v>
      </c>
      <c r="X192" s="312">
        <v>151.51515151515099</v>
      </c>
      <c r="Y192" s="312">
        <v>8509</v>
      </c>
      <c r="Z192" s="137">
        <v>0.20699133988518051</v>
      </c>
      <c r="AA192" s="302">
        <v>210.90909090909</v>
      </c>
      <c r="AB192" s="312">
        <v>10532</v>
      </c>
      <c r="AC192" s="137">
        <v>0.24238239896897726</v>
      </c>
      <c r="AD192" s="302">
        <v>184.84848</v>
      </c>
      <c r="AE192" s="313">
        <v>0.37601254246145804</v>
      </c>
      <c r="AF192" s="312">
        <v>10204</v>
      </c>
      <c r="AG192" s="137">
        <v>0.24311445725721909</v>
      </c>
      <c r="AH192" s="312">
        <v>182.42424242424201</v>
      </c>
      <c r="AI192" s="312">
        <v>12333</v>
      </c>
      <c r="AJ192" s="137">
        <v>0.28867354820588442</v>
      </c>
      <c r="AK192" s="302">
        <v>221.21212121212099</v>
      </c>
      <c r="AL192" s="312">
        <v>14385</v>
      </c>
      <c r="AM192" s="137">
        <v>0.32051424879124796</v>
      </c>
      <c r="AN192" s="302">
        <v>227.878784</v>
      </c>
      <c r="AO192" s="313">
        <v>0.40974127793022347</v>
      </c>
      <c r="AP192" s="312">
        <v>15229</v>
      </c>
      <c r="AQ192" s="137">
        <v>0.20825128541735041</v>
      </c>
      <c r="AR192" s="312">
        <v>318.18181818181802</v>
      </c>
      <c r="AS192" s="312">
        <v>17986</v>
      </c>
      <c r="AT192" s="137">
        <v>0.23506194782790527</v>
      </c>
      <c r="AU192" s="302">
        <v>235.75757575757501</v>
      </c>
      <c r="AV192" s="312">
        <v>21334</v>
      </c>
      <c r="AW192" s="137">
        <v>0.26664833516648334</v>
      </c>
      <c r="AX192" s="302">
        <v>251.515152</v>
      </c>
      <c r="AY192" s="303">
        <v>0.40087990019042619</v>
      </c>
      <c r="AZ192" s="311">
        <v>44765</v>
      </c>
      <c r="BA192" s="137">
        <v>0.21556145174726846</v>
      </c>
      <c r="BB192" s="312">
        <v>1244.84848484848</v>
      </c>
      <c r="BC192" s="312">
        <v>53795</v>
      </c>
      <c r="BD192" s="137">
        <v>0.24751199716577024</v>
      </c>
      <c r="BE192" s="302">
        <v>453.33333333333297</v>
      </c>
      <c r="BF192" s="312">
        <v>64487</v>
      </c>
      <c r="BG192" s="137">
        <v>0.28213609138677059</v>
      </c>
      <c r="BH192" s="302">
        <v>447.878784</v>
      </c>
      <c r="BI192" s="303">
        <v>0.4405674075728806</v>
      </c>
      <c r="BJ192" s="311">
        <v>35821</v>
      </c>
      <c r="BK192" s="137">
        <v>0.2239834424456158</v>
      </c>
      <c r="BL192" s="312">
        <v>359.39393939393898</v>
      </c>
      <c r="BM192" s="312">
        <v>41987</v>
      </c>
      <c r="BN192" s="137">
        <v>0.24978880361710989</v>
      </c>
      <c r="BO192" s="302">
        <v>352.72727272727201</v>
      </c>
      <c r="BP192" s="312">
        <v>49378</v>
      </c>
      <c r="BQ192" s="137">
        <v>0.28394806150732038</v>
      </c>
      <c r="BR192" s="302">
        <v>391.51513699999998</v>
      </c>
      <c r="BS192" s="303">
        <v>0.37846514614332377</v>
      </c>
      <c r="BT192" s="311">
        <v>26594</v>
      </c>
      <c r="BU192" s="137">
        <v>0.21589543757103427</v>
      </c>
      <c r="BV192" s="312">
        <v>278.18181818181802</v>
      </c>
      <c r="BW192" s="312">
        <v>30988</v>
      </c>
      <c r="BX192" s="137">
        <v>0.23350865823700512</v>
      </c>
      <c r="BY192" s="302">
        <v>266.666666666666</v>
      </c>
      <c r="BZ192" s="312">
        <v>36089</v>
      </c>
      <c r="CA192" s="137">
        <v>0.26106425150826834</v>
      </c>
      <c r="CB192" s="302">
        <v>389.09089999999998</v>
      </c>
      <c r="CC192" s="303">
        <v>0.35703542152365197</v>
      </c>
      <c r="CD192" s="311">
        <v>250206</v>
      </c>
      <c r="CE192" s="137">
        <v>0.2151497198047361</v>
      </c>
      <c r="CF192" s="312">
        <v>1650.05</v>
      </c>
      <c r="CG192" s="312">
        <v>293360</v>
      </c>
      <c r="CH192" s="137">
        <v>0.23874222496750824</v>
      </c>
      <c r="CI192" s="302">
        <v>934.36</v>
      </c>
      <c r="CJ192" s="312">
        <v>347687</v>
      </c>
      <c r="CK192" s="137">
        <v>0.2701043790086014</v>
      </c>
      <c r="CL192" s="302">
        <v>1008.68</v>
      </c>
      <c r="CM192" s="313">
        <v>0.38960296715506421</v>
      </c>
    </row>
    <row r="193" spans="1:91" ht="14.4" x14ac:dyDescent="0.3">
      <c r="A193" s="99" t="s">
        <v>119</v>
      </c>
      <c r="B193" s="311">
        <v>21819</v>
      </c>
      <c r="C193" s="137">
        <v>7.8337671663225916E-2</v>
      </c>
      <c r="D193" s="312">
        <v>615.75757575757495</v>
      </c>
      <c r="E193" s="312">
        <v>24353</v>
      </c>
      <c r="F193" s="137">
        <v>8.3243889933344722E-2</v>
      </c>
      <c r="G193" s="302">
        <v>480.60606060606</v>
      </c>
      <c r="H193" s="312">
        <v>29446</v>
      </c>
      <c r="I193" s="137">
        <v>9.5633082823978741E-2</v>
      </c>
      <c r="J193" s="302">
        <v>602.42425500000002</v>
      </c>
      <c r="K193" s="313">
        <v>0.34955772491864889</v>
      </c>
      <c r="L193" s="312">
        <v>17203</v>
      </c>
      <c r="M193" s="137">
        <v>7.1895752621438755E-2</v>
      </c>
      <c r="N193" s="312">
        <v>462.42424242424198</v>
      </c>
      <c r="O193" s="312">
        <v>19060</v>
      </c>
      <c r="P193" s="137">
        <v>7.395135351152532E-2</v>
      </c>
      <c r="Q193" s="302">
        <v>544.84848484848396</v>
      </c>
      <c r="R193" s="312">
        <v>22907</v>
      </c>
      <c r="S193" s="137">
        <v>8.4752221753575899E-2</v>
      </c>
      <c r="T193" s="302">
        <v>632.72730000000001</v>
      </c>
      <c r="U193" s="313">
        <v>0.33157007498692087</v>
      </c>
      <c r="V193" s="312">
        <v>2656</v>
      </c>
      <c r="W193" s="137">
        <v>6.7646384636935536E-2</v>
      </c>
      <c r="X193" s="312">
        <v>170.30303030303</v>
      </c>
      <c r="Y193" s="312">
        <v>2776</v>
      </c>
      <c r="Z193" s="137">
        <v>6.7529434659920215E-2</v>
      </c>
      <c r="AA193" s="302">
        <v>188.48484848484799</v>
      </c>
      <c r="AB193" s="312">
        <v>3016</v>
      </c>
      <c r="AC193" s="137">
        <v>6.9409923593850689E-2</v>
      </c>
      <c r="AD193" s="302">
        <v>195.15152</v>
      </c>
      <c r="AE193" s="313">
        <v>0.13554216867469879</v>
      </c>
      <c r="AF193" s="312">
        <v>3169</v>
      </c>
      <c r="AG193" s="137">
        <v>7.5502716096445252E-2</v>
      </c>
      <c r="AH193" s="312">
        <v>181.81818181818099</v>
      </c>
      <c r="AI193" s="312">
        <v>3305</v>
      </c>
      <c r="AJ193" s="137">
        <v>7.7358799709758216E-2</v>
      </c>
      <c r="AK193" s="302">
        <v>195.75757575757501</v>
      </c>
      <c r="AL193" s="312">
        <v>3837</v>
      </c>
      <c r="AM193" s="137">
        <v>8.5492747487801071E-2</v>
      </c>
      <c r="AN193" s="302">
        <v>256.96969999999999</v>
      </c>
      <c r="AO193" s="313">
        <v>0.21079204796465761</v>
      </c>
      <c r="AP193" s="312">
        <v>4556</v>
      </c>
      <c r="AQ193" s="137">
        <v>6.2301717536374576E-2</v>
      </c>
      <c r="AR193" s="312">
        <v>256.36363636363598</v>
      </c>
      <c r="AS193" s="312">
        <v>5561</v>
      </c>
      <c r="AT193" s="137">
        <v>7.2677609911652466E-2</v>
      </c>
      <c r="AU193" s="302">
        <v>248.48484848484799</v>
      </c>
      <c r="AV193" s="312">
        <v>6605</v>
      </c>
      <c r="AW193" s="137">
        <v>8.2554244575542446E-2</v>
      </c>
      <c r="AX193" s="302">
        <v>258.18182400000001</v>
      </c>
      <c r="AY193" s="303">
        <v>0.44973661106233537</v>
      </c>
      <c r="AZ193" s="311">
        <v>15780</v>
      </c>
      <c r="BA193" s="137">
        <v>7.5987036938945526E-2</v>
      </c>
      <c r="BB193" s="312">
        <v>746.06060606060601</v>
      </c>
      <c r="BC193" s="312">
        <v>16700</v>
      </c>
      <c r="BD193" s="137">
        <v>7.6837073197664515E-2</v>
      </c>
      <c r="BE193" s="302">
        <v>384.24242424242402</v>
      </c>
      <c r="BF193" s="312">
        <v>20256</v>
      </c>
      <c r="BG193" s="137">
        <v>8.8621717045767767E-2</v>
      </c>
      <c r="BH193" s="302">
        <v>462.42425500000002</v>
      </c>
      <c r="BI193" s="303">
        <v>0.28365019011406845</v>
      </c>
      <c r="BJ193" s="311">
        <v>12757</v>
      </c>
      <c r="BK193" s="137">
        <v>7.9767643987569331E-2</v>
      </c>
      <c r="BL193" s="312">
        <v>444.24242424242402</v>
      </c>
      <c r="BM193" s="312">
        <v>13831</v>
      </c>
      <c r="BN193" s="137">
        <v>8.2283300612766966E-2</v>
      </c>
      <c r="BO193" s="302">
        <v>396.969696969697</v>
      </c>
      <c r="BP193" s="312">
        <v>15313</v>
      </c>
      <c r="BQ193" s="137">
        <v>8.8057366962242228E-2</v>
      </c>
      <c r="BR193" s="302">
        <v>369.69695999999999</v>
      </c>
      <c r="BS193" s="303">
        <v>0.2003605863447519</v>
      </c>
      <c r="BT193" s="311">
        <v>8745</v>
      </c>
      <c r="BU193" s="137">
        <v>7.0993667803214811E-2</v>
      </c>
      <c r="BV193" s="312">
        <v>273.93939393939303</v>
      </c>
      <c r="BW193" s="312">
        <v>9076</v>
      </c>
      <c r="BX193" s="137">
        <v>6.8391783340617601E-2</v>
      </c>
      <c r="BY193" s="302">
        <v>290.90909090909003</v>
      </c>
      <c r="BZ193" s="312">
        <v>11413</v>
      </c>
      <c r="CA193" s="137">
        <v>8.2560511581475426E-2</v>
      </c>
      <c r="CB193" s="302">
        <v>380.60604899999998</v>
      </c>
      <c r="CC193" s="303">
        <v>0.30508862206975412</v>
      </c>
      <c r="CD193" s="311">
        <v>86685</v>
      </c>
      <c r="CE193" s="137">
        <v>7.4539593220280684E-2</v>
      </c>
      <c r="CF193" s="312">
        <v>1243.8</v>
      </c>
      <c r="CG193" s="312">
        <v>94662</v>
      </c>
      <c r="CH193" s="137">
        <v>7.70378255381588E-2</v>
      </c>
      <c r="CI193" s="302">
        <v>1024.49</v>
      </c>
      <c r="CJ193" s="312">
        <v>112793</v>
      </c>
      <c r="CK193" s="137">
        <v>8.7624453090041271E-2</v>
      </c>
      <c r="CL193" s="302">
        <v>1194.1300000000001</v>
      </c>
      <c r="CM193" s="313">
        <v>0.30118244217569362</v>
      </c>
    </row>
    <row r="194" spans="1:91" ht="14.4" x14ac:dyDescent="0.3">
      <c r="A194" s="99" t="s">
        <v>407</v>
      </c>
      <c r="B194" s="311">
        <v>38602</v>
      </c>
      <c r="C194" s="137">
        <v>0.13859438111480119</v>
      </c>
      <c r="D194" s="312">
        <v>482.42424242424198</v>
      </c>
      <c r="E194" s="312">
        <v>45887</v>
      </c>
      <c r="F194" s="137">
        <v>0.15685182020167493</v>
      </c>
      <c r="G194" s="302">
        <v>432.72727272727201</v>
      </c>
      <c r="H194" s="312">
        <v>54248</v>
      </c>
      <c r="I194" s="137">
        <v>0.17618364046169935</v>
      </c>
      <c r="J194" s="302">
        <v>523.63635299999999</v>
      </c>
      <c r="K194" s="313">
        <v>0.40531578674680069</v>
      </c>
      <c r="L194" s="312">
        <v>32315</v>
      </c>
      <c r="M194" s="137">
        <v>0.13505267953041872</v>
      </c>
      <c r="N194" s="312">
        <v>390.90909090909099</v>
      </c>
      <c r="O194" s="312">
        <v>38462</v>
      </c>
      <c r="P194" s="137">
        <v>0.1492296410682207</v>
      </c>
      <c r="Q194" s="302">
        <v>464.84848484848402</v>
      </c>
      <c r="R194" s="312">
        <v>44881</v>
      </c>
      <c r="S194" s="137">
        <v>0.16605249332178984</v>
      </c>
      <c r="T194" s="302">
        <v>534.54549999999995</v>
      </c>
      <c r="U194" s="313">
        <v>0.38885966269534272</v>
      </c>
      <c r="V194" s="312">
        <v>4998</v>
      </c>
      <c r="W194" s="137">
        <v>0.12729541807808878</v>
      </c>
      <c r="X194" s="312">
        <v>156.969696969696</v>
      </c>
      <c r="Y194" s="312">
        <v>5733</v>
      </c>
      <c r="Z194" s="137">
        <v>0.13946190522526028</v>
      </c>
      <c r="AA194" s="302">
        <v>156.969696969696</v>
      </c>
      <c r="AB194" s="312">
        <v>7516</v>
      </c>
      <c r="AC194" s="137">
        <v>0.17297247537512658</v>
      </c>
      <c r="AD194" s="302">
        <v>217.57576</v>
      </c>
      <c r="AE194" s="313">
        <v>0.50380152060824335</v>
      </c>
      <c r="AF194" s="312">
        <v>7035</v>
      </c>
      <c r="AG194" s="137">
        <v>0.16761174116077385</v>
      </c>
      <c r="AH194" s="312">
        <v>157.575757575757</v>
      </c>
      <c r="AI194" s="312">
        <v>9028</v>
      </c>
      <c r="AJ194" s="137">
        <v>0.21131474849612622</v>
      </c>
      <c r="AK194" s="302">
        <v>217.575757575757</v>
      </c>
      <c r="AL194" s="312">
        <v>10548</v>
      </c>
      <c r="AM194" s="137">
        <v>0.2350215013034469</v>
      </c>
      <c r="AN194" s="302">
        <v>255.15152</v>
      </c>
      <c r="AO194" s="313">
        <v>0.49936034115138594</v>
      </c>
      <c r="AP194" s="312">
        <v>10673</v>
      </c>
      <c r="AQ194" s="137">
        <v>0.14594956788097582</v>
      </c>
      <c r="AR194" s="312">
        <v>260.60606060606</v>
      </c>
      <c r="AS194" s="312">
        <v>12425</v>
      </c>
      <c r="AT194" s="137">
        <v>0.16238433791625281</v>
      </c>
      <c r="AU194" s="302">
        <v>243.030303030303</v>
      </c>
      <c r="AV194" s="312">
        <v>14729</v>
      </c>
      <c r="AW194" s="137">
        <v>0.1840940905909409</v>
      </c>
      <c r="AX194" s="302">
        <v>308.48486300000002</v>
      </c>
      <c r="AY194" s="303">
        <v>0.3800243605359318</v>
      </c>
      <c r="AZ194" s="311">
        <v>28985</v>
      </c>
      <c r="BA194" s="137">
        <v>0.13957441480832294</v>
      </c>
      <c r="BB194" s="312">
        <v>700</v>
      </c>
      <c r="BC194" s="312">
        <v>37095</v>
      </c>
      <c r="BD194" s="137">
        <v>0.17067492396810571</v>
      </c>
      <c r="BE194" s="302">
        <v>466.666666666666</v>
      </c>
      <c r="BF194" s="312">
        <v>44231</v>
      </c>
      <c r="BG194" s="137">
        <v>0.19351437434100285</v>
      </c>
      <c r="BH194" s="302">
        <v>463.03030000000001</v>
      </c>
      <c r="BI194" s="303">
        <v>0.52599620493358634</v>
      </c>
      <c r="BJ194" s="311">
        <v>23064</v>
      </c>
      <c r="BK194" s="137">
        <v>0.1442157984580465</v>
      </c>
      <c r="BL194" s="312">
        <v>327.27272727272702</v>
      </c>
      <c r="BM194" s="312">
        <v>28156</v>
      </c>
      <c r="BN194" s="137">
        <v>0.16750550300434291</v>
      </c>
      <c r="BO194" s="302">
        <v>404.84848484848402</v>
      </c>
      <c r="BP194" s="312">
        <v>34065</v>
      </c>
      <c r="BQ194" s="137">
        <v>0.19589069454507815</v>
      </c>
      <c r="BR194" s="302">
        <v>483.03030000000001</v>
      </c>
      <c r="BS194" s="303">
        <v>0.47697710718002079</v>
      </c>
      <c r="BT194" s="311">
        <v>17849</v>
      </c>
      <c r="BU194" s="137">
        <v>0.14490176976781946</v>
      </c>
      <c r="BV194" s="312">
        <v>299.39393939393898</v>
      </c>
      <c r="BW194" s="312">
        <v>21912</v>
      </c>
      <c r="BX194" s="137">
        <v>0.16511687489638752</v>
      </c>
      <c r="BY194" s="302">
        <v>293.33333333333297</v>
      </c>
      <c r="BZ194" s="312">
        <v>24676</v>
      </c>
      <c r="CA194" s="137">
        <v>0.17850373992679291</v>
      </c>
      <c r="CB194" s="302">
        <v>434.54544099999998</v>
      </c>
      <c r="CC194" s="303">
        <v>0.38248641380469495</v>
      </c>
      <c r="CD194" s="311">
        <v>163521</v>
      </c>
      <c r="CE194" s="137">
        <v>0.14061012658445543</v>
      </c>
      <c r="CF194" s="312">
        <v>1089.6500000000001</v>
      </c>
      <c r="CG194" s="312">
        <v>198698</v>
      </c>
      <c r="CH194" s="137">
        <v>0.16170439942934944</v>
      </c>
      <c r="CI194" s="302">
        <v>999.3</v>
      </c>
      <c r="CJ194" s="312">
        <v>234894</v>
      </c>
      <c r="CK194" s="137">
        <v>0.18247992591856013</v>
      </c>
      <c r="CL194" s="302">
        <v>1183.92</v>
      </c>
      <c r="CM194" s="313">
        <v>0.43647604894784159</v>
      </c>
    </row>
    <row r="195" spans="1:91" ht="14.4" x14ac:dyDescent="0.3">
      <c r="A195" s="99" t="s">
        <v>408</v>
      </c>
      <c r="B195" s="311">
        <v>36844</v>
      </c>
      <c r="C195" s="137">
        <v>0.13228255991383178</v>
      </c>
      <c r="D195" s="312">
        <v>492.72727272727201</v>
      </c>
      <c r="E195" s="312">
        <v>43654</v>
      </c>
      <c r="F195" s="137">
        <v>0.14921893693385746</v>
      </c>
      <c r="G195" s="302">
        <v>403.030303030303</v>
      </c>
      <c r="H195" s="312">
        <v>51176</v>
      </c>
      <c r="I195" s="137">
        <v>0.16620656953745624</v>
      </c>
      <c r="J195" s="302">
        <v>489.69695999999999</v>
      </c>
      <c r="K195" s="313">
        <v>0.38899142329823039</v>
      </c>
      <c r="L195" s="312">
        <v>30728</v>
      </c>
      <c r="M195" s="137">
        <v>0.12842019918337325</v>
      </c>
      <c r="N195" s="312">
        <v>426.06060606060601</v>
      </c>
      <c r="O195" s="312">
        <v>36685</v>
      </c>
      <c r="P195" s="137">
        <v>0.14233501592708847</v>
      </c>
      <c r="Q195" s="302">
        <v>456.36363636363598</v>
      </c>
      <c r="R195" s="312">
        <v>42602</v>
      </c>
      <c r="S195" s="137">
        <v>0.15762055926772778</v>
      </c>
      <c r="T195" s="302">
        <v>527.27269999999999</v>
      </c>
      <c r="U195" s="313">
        <v>0.38642280656079148</v>
      </c>
      <c r="V195" s="312">
        <v>4815</v>
      </c>
      <c r="W195" s="137">
        <v>0.12263454142576981</v>
      </c>
      <c r="X195" s="312">
        <v>152.12121212121201</v>
      </c>
      <c r="Y195" s="312">
        <v>5555</v>
      </c>
      <c r="Z195" s="137">
        <v>0.13513184781551035</v>
      </c>
      <c r="AA195" s="302">
        <v>166.666666666666</v>
      </c>
      <c r="AB195" s="312">
        <v>7193</v>
      </c>
      <c r="AC195" s="137">
        <v>0.16553898554727056</v>
      </c>
      <c r="AD195" s="302">
        <v>213.939392</v>
      </c>
      <c r="AE195" s="313">
        <v>0.49387331256490136</v>
      </c>
      <c r="AF195" s="312">
        <v>6652</v>
      </c>
      <c r="AG195" s="137">
        <v>0.15848661012103307</v>
      </c>
      <c r="AH195" s="312">
        <v>180</v>
      </c>
      <c r="AI195" s="312">
        <v>8634</v>
      </c>
      <c r="AJ195" s="137">
        <v>0.20209254968049997</v>
      </c>
      <c r="AK195" s="302">
        <v>213.939393939393</v>
      </c>
      <c r="AL195" s="312">
        <v>10210</v>
      </c>
      <c r="AM195" s="137">
        <v>0.2274904748111673</v>
      </c>
      <c r="AN195" s="302">
        <v>269.69695999999999</v>
      </c>
      <c r="AO195" s="313">
        <v>0.53487672880336745</v>
      </c>
      <c r="AP195" s="312">
        <v>10198</v>
      </c>
      <c r="AQ195" s="137">
        <v>0.1394541078656602</v>
      </c>
      <c r="AR195" s="312">
        <v>252.12121212121201</v>
      </c>
      <c r="AS195" s="312">
        <v>11775</v>
      </c>
      <c r="AT195" s="137">
        <v>0.15388938261278687</v>
      </c>
      <c r="AU195" s="302">
        <v>263.030303030303</v>
      </c>
      <c r="AV195" s="312">
        <v>14194</v>
      </c>
      <c r="AW195" s="137">
        <v>0.17740725927407258</v>
      </c>
      <c r="AX195" s="302">
        <v>318.18182400000001</v>
      </c>
      <c r="AY195" s="303">
        <v>0.39184153755638362</v>
      </c>
      <c r="AZ195" s="311">
        <v>27450</v>
      </c>
      <c r="BA195" s="137">
        <v>0.13218277338238624</v>
      </c>
      <c r="BB195" s="312">
        <v>641.81818181818096</v>
      </c>
      <c r="BC195" s="312">
        <v>35224</v>
      </c>
      <c r="BD195" s="137">
        <v>0.16206641115655898</v>
      </c>
      <c r="BE195" s="302">
        <v>493.33333333333297</v>
      </c>
      <c r="BF195" s="312">
        <v>42058</v>
      </c>
      <c r="BG195" s="137">
        <v>0.18400731514173088</v>
      </c>
      <c r="BH195" s="302">
        <v>467.878784</v>
      </c>
      <c r="BI195" s="303">
        <v>0.53216757741347909</v>
      </c>
      <c r="BJ195" s="311">
        <v>21640</v>
      </c>
      <c r="BK195" s="137">
        <v>0.13531173597954066</v>
      </c>
      <c r="BL195" s="312">
        <v>323.030303030303</v>
      </c>
      <c r="BM195" s="312">
        <v>26791</v>
      </c>
      <c r="BN195" s="137">
        <v>0.15938485335237076</v>
      </c>
      <c r="BO195" s="302">
        <v>412.12121212121201</v>
      </c>
      <c r="BP195" s="312">
        <v>32206</v>
      </c>
      <c r="BQ195" s="137">
        <v>0.18520051984496658</v>
      </c>
      <c r="BR195" s="302">
        <v>509.09089999999998</v>
      </c>
      <c r="BS195" s="303">
        <v>0.48826247689463953</v>
      </c>
      <c r="BT195" s="311">
        <v>17210</v>
      </c>
      <c r="BU195" s="137">
        <v>0.13971423932456567</v>
      </c>
      <c r="BV195" s="312">
        <v>296.969696969697</v>
      </c>
      <c r="BW195" s="312">
        <v>21032</v>
      </c>
      <c r="BX195" s="137">
        <v>0.15848567510135186</v>
      </c>
      <c r="BY195" s="302">
        <v>307.87878787878702</v>
      </c>
      <c r="BZ195" s="312">
        <v>23857</v>
      </c>
      <c r="CA195" s="137">
        <v>0.17257917504593528</v>
      </c>
      <c r="CB195" s="302">
        <v>420</v>
      </c>
      <c r="CC195" s="303">
        <v>0.38622893666472979</v>
      </c>
      <c r="CD195" s="311">
        <v>155537</v>
      </c>
      <c r="CE195" s="137">
        <v>0.13374476219302991</v>
      </c>
      <c r="CF195" s="312">
        <v>1070.22</v>
      </c>
      <c r="CG195" s="312">
        <v>189350</v>
      </c>
      <c r="CH195" s="137">
        <v>0.1540968103954107</v>
      </c>
      <c r="CI195" s="302">
        <v>1009.69</v>
      </c>
      <c r="CJ195" s="312">
        <v>223496</v>
      </c>
      <c r="CK195" s="137">
        <v>0.17362526724009347</v>
      </c>
      <c r="CL195" s="302">
        <v>1178.67</v>
      </c>
      <c r="CM195" s="313">
        <v>0.43693140538907144</v>
      </c>
    </row>
    <row r="196" spans="1:91" ht="14.4" x14ac:dyDescent="0.3">
      <c r="A196" s="99" t="s">
        <v>409</v>
      </c>
      <c r="B196" s="311">
        <v>1758</v>
      </c>
      <c r="C196" s="137">
        <v>6.3118212009693926E-3</v>
      </c>
      <c r="D196" s="312">
        <v>152.12121212121201</v>
      </c>
      <c r="E196" s="312">
        <v>2233</v>
      </c>
      <c r="F196" s="137">
        <v>7.632883267817467E-3</v>
      </c>
      <c r="G196" s="302">
        <v>163.030303030303</v>
      </c>
      <c r="H196" s="312">
        <v>3072</v>
      </c>
      <c r="I196" s="137">
        <v>9.9770709242431137E-3</v>
      </c>
      <c r="J196" s="302">
        <v>237.57576</v>
      </c>
      <c r="K196" s="313">
        <v>0.74744027303754268</v>
      </c>
      <c r="L196" s="312">
        <v>1587</v>
      </c>
      <c r="M196" s="137">
        <v>6.6324803470454744E-3</v>
      </c>
      <c r="N196" s="312">
        <v>166.06060606060601</v>
      </c>
      <c r="O196" s="312">
        <v>1777</v>
      </c>
      <c r="P196" s="137">
        <v>6.8946251411322393E-3</v>
      </c>
      <c r="Q196" s="302">
        <v>186.06060606060601</v>
      </c>
      <c r="R196" s="312">
        <v>2279</v>
      </c>
      <c r="S196" s="137">
        <v>8.4319340540620537E-3</v>
      </c>
      <c r="T196" s="302">
        <v>224.84848</v>
      </c>
      <c r="U196" s="313">
        <v>0.4360428481411468</v>
      </c>
      <c r="V196" s="312">
        <v>183</v>
      </c>
      <c r="W196" s="137">
        <v>4.660876652318977E-3</v>
      </c>
      <c r="X196" s="312">
        <v>66.060606060606005</v>
      </c>
      <c r="Y196" s="312">
        <v>178</v>
      </c>
      <c r="Z196" s="137">
        <v>4.3300574097499267E-3</v>
      </c>
      <c r="AA196" s="302">
        <v>40</v>
      </c>
      <c r="AB196" s="312">
        <v>323</v>
      </c>
      <c r="AC196" s="137">
        <v>7.4334898278560248E-3</v>
      </c>
      <c r="AD196" s="302">
        <v>77.575760000000002</v>
      </c>
      <c r="AE196" s="313">
        <v>0.76502732240437155</v>
      </c>
      <c r="AF196" s="312">
        <v>383</v>
      </c>
      <c r="AG196" s="137">
        <v>9.12513103974078E-3</v>
      </c>
      <c r="AH196" s="312">
        <v>72.727272727272705</v>
      </c>
      <c r="AI196" s="312">
        <v>394</v>
      </c>
      <c r="AJ196" s="137">
        <v>9.2221988156262428E-3</v>
      </c>
      <c r="AK196" s="302">
        <v>73.939393939393895</v>
      </c>
      <c r="AL196" s="312">
        <v>338</v>
      </c>
      <c r="AM196" s="137">
        <v>7.531026492279584E-3</v>
      </c>
      <c r="AN196" s="302">
        <v>71.515150000000006</v>
      </c>
      <c r="AO196" s="313">
        <v>-0.1174934725848564</v>
      </c>
      <c r="AP196" s="312">
        <v>475</v>
      </c>
      <c r="AQ196" s="137">
        <v>6.4954600153156114E-3</v>
      </c>
      <c r="AR196" s="312">
        <v>89.696969696969703</v>
      </c>
      <c r="AS196" s="312">
        <v>650</v>
      </c>
      <c r="AT196" s="137">
        <v>8.4949553034659418E-3</v>
      </c>
      <c r="AU196" s="302">
        <v>105.454545454545</v>
      </c>
      <c r="AV196" s="312">
        <v>535</v>
      </c>
      <c r="AW196" s="137">
        <v>6.6868313168683136E-3</v>
      </c>
      <c r="AX196" s="302">
        <v>83.636359999999996</v>
      </c>
      <c r="AY196" s="303">
        <v>0.12631578947368421</v>
      </c>
      <c r="AZ196" s="311">
        <v>1535</v>
      </c>
      <c r="BA196" s="137">
        <v>7.3916414259367156E-3</v>
      </c>
      <c r="BB196" s="312">
        <v>161.21212121212099</v>
      </c>
      <c r="BC196" s="312">
        <v>1871</v>
      </c>
      <c r="BD196" s="137">
        <v>8.6085128115467261E-3</v>
      </c>
      <c r="BE196" s="302">
        <v>157.575757575757</v>
      </c>
      <c r="BF196" s="312">
        <v>2173</v>
      </c>
      <c r="BG196" s="137">
        <v>9.5070591992719861E-3</v>
      </c>
      <c r="BH196" s="302">
        <v>166.060608</v>
      </c>
      <c r="BI196" s="303">
        <v>0.41563517915309445</v>
      </c>
      <c r="BJ196" s="311">
        <v>1424</v>
      </c>
      <c r="BK196" s="137">
        <v>8.9040624785058191E-3</v>
      </c>
      <c r="BL196" s="312">
        <v>134.54545454545399</v>
      </c>
      <c r="BM196" s="312">
        <v>1365</v>
      </c>
      <c r="BN196" s="137">
        <v>8.1206496519721574E-3</v>
      </c>
      <c r="BO196" s="302">
        <v>145.45454545454501</v>
      </c>
      <c r="BP196" s="312">
        <v>1859</v>
      </c>
      <c r="BQ196" s="137">
        <v>1.0690174700111559E-2</v>
      </c>
      <c r="BR196" s="302">
        <v>170.909088</v>
      </c>
      <c r="BS196" s="303">
        <v>0.30547752808988765</v>
      </c>
      <c r="BT196" s="311">
        <v>639</v>
      </c>
      <c r="BU196" s="137">
        <v>5.1875304432537749E-3</v>
      </c>
      <c r="BV196" s="312">
        <v>84.848484848484802</v>
      </c>
      <c r="BW196" s="312">
        <v>880</v>
      </c>
      <c r="BX196" s="137">
        <v>6.6311997950356423E-3</v>
      </c>
      <c r="BY196" s="302">
        <v>103.636363636363</v>
      </c>
      <c r="BZ196" s="312">
        <v>819</v>
      </c>
      <c r="CA196" s="137">
        <v>5.9245648808576509E-3</v>
      </c>
      <c r="CB196" s="302">
        <v>91.515150000000006</v>
      </c>
      <c r="CC196" s="303">
        <v>0.28169014084507044</v>
      </c>
      <c r="CD196" s="311">
        <v>7984</v>
      </c>
      <c r="CE196" s="137">
        <v>6.8653643914255175E-3</v>
      </c>
      <c r="CF196" s="312">
        <v>345.04</v>
      </c>
      <c r="CG196" s="312">
        <v>9348</v>
      </c>
      <c r="CH196" s="137">
        <v>7.6075890339387343E-3</v>
      </c>
      <c r="CI196" s="302">
        <v>367.97</v>
      </c>
      <c r="CJ196" s="312">
        <v>11398</v>
      </c>
      <c r="CK196" s="137">
        <v>8.8546586784666627E-3</v>
      </c>
      <c r="CL196" s="302">
        <v>434.67</v>
      </c>
      <c r="CM196" s="313">
        <v>0.42760521042084171</v>
      </c>
    </row>
    <row r="197" spans="1:91" ht="14.4" x14ac:dyDescent="0.3">
      <c r="A197" s="99" t="s">
        <v>410</v>
      </c>
      <c r="B197" s="311">
        <v>218104</v>
      </c>
      <c r="C197" s="137">
        <v>0.78306794722197293</v>
      </c>
      <c r="D197" s="312">
        <v>814.54545454545405</v>
      </c>
      <c r="E197" s="312">
        <v>222310</v>
      </c>
      <c r="F197" s="137">
        <v>0.75990428986498038</v>
      </c>
      <c r="G197" s="302">
        <v>719.39393939393904</v>
      </c>
      <c r="H197" s="312">
        <v>224212</v>
      </c>
      <c r="I197" s="137">
        <v>0.72818327671432193</v>
      </c>
      <c r="J197" s="302">
        <v>610.30304000000001</v>
      </c>
      <c r="K197" s="313">
        <v>2.800498844587903E-2</v>
      </c>
      <c r="L197" s="312">
        <v>189759</v>
      </c>
      <c r="M197" s="137">
        <v>0.79305156784814257</v>
      </c>
      <c r="N197" s="312">
        <v>929.69696969696895</v>
      </c>
      <c r="O197" s="312">
        <v>200215</v>
      </c>
      <c r="P197" s="137">
        <v>0.77681900542025395</v>
      </c>
      <c r="Q197" s="302">
        <v>832.12121212121201</v>
      </c>
      <c r="R197" s="312">
        <v>202494</v>
      </c>
      <c r="S197" s="137">
        <v>0.74919528492463427</v>
      </c>
      <c r="T197" s="302">
        <v>804.24243200000001</v>
      </c>
      <c r="U197" s="313">
        <v>6.7111441354560264E-2</v>
      </c>
      <c r="V197" s="312">
        <v>31609</v>
      </c>
      <c r="W197" s="137">
        <v>0.80505819728497563</v>
      </c>
      <c r="X197" s="312">
        <v>436.969696969697</v>
      </c>
      <c r="Y197" s="312">
        <v>32599</v>
      </c>
      <c r="Z197" s="137">
        <v>0.79300866011481952</v>
      </c>
      <c r="AA197" s="302">
        <v>384.24242424242402</v>
      </c>
      <c r="AB197" s="312">
        <v>32920</v>
      </c>
      <c r="AC197" s="137">
        <v>0.75761760103102271</v>
      </c>
      <c r="AD197" s="302">
        <v>292.121216</v>
      </c>
      <c r="AE197" s="313">
        <v>4.1475529121452748E-2</v>
      </c>
      <c r="AF197" s="312">
        <v>31768</v>
      </c>
      <c r="AG197" s="137">
        <v>0.75688554274278086</v>
      </c>
      <c r="AH197" s="312">
        <v>469.09090909090901</v>
      </c>
      <c r="AI197" s="312">
        <v>30390</v>
      </c>
      <c r="AJ197" s="137">
        <v>0.71132645179411558</v>
      </c>
      <c r="AK197" s="302">
        <v>417.575757575757</v>
      </c>
      <c r="AL197" s="312">
        <v>30496</v>
      </c>
      <c r="AM197" s="137">
        <v>0.67948575120875199</v>
      </c>
      <c r="AN197" s="302">
        <v>357.57574499999998</v>
      </c>
      <c r="AO197" s="313">
        <v>-4.0040292117854447E-2</v>
      </c>
      <c r="AP197" s="312">
        <v>57899</v>
      </c>
      <c r="AQ197" s="137">
        <v>0.79174871458264962</v>
      </c>
      <c r="AR197" s="312">
        <v>481.81818181818102</v>
      </c>
      <c r="AS197" s="312">
        <v>58530</v>
      </c>
      <c r="AT197" s="137">
        <v>0.76493805217209476</v>
      </c>
      <c r="AU197" s="302">
        <v>430.30303030303003</v>
      </c>
      <c r="AV197" s="312">
        <v>58674</v>
      </c>
      <c r="AW197" s="137">
        <v>0.73335166483351666</v>
      </c>
      <c r="AX197" s="302">
        <v>419.39395100000002</v>
      </c>
      <c r="AY197" s="303">
        <v>1.3385377985802863E-2</v>
      </c>
      <c r="AZ197" s="311">
        <v>162902</v>
      </c>
      <c r="BA197" s="137">
        <v>0.78443854825273152</v>
      </c>
      <c r="BB197" s="312">
        <v>1220.6060606060601</v>
      </c>
      <c r="BC197" s="312">
        <v>163548</v>
      </c>
      <c r="BD197" s="137">
        <v>0.75248800283422979</v>
      </c>
      <c r="BE197" s="302">
        <v>713.33333333333303</v>
      </c>
      <c r="BF197" s="312">
        <v>164080</v>
      </c>
      <c r="BG197" s="137">
        <v>0.71786390861322935</v>
      </c>
      <c r="BH197" s="302">
        <v>686.06060000000002</v>
      </c>
      <c r="BI197" s="303">
        <v>7.2313415427680446E-3</v>
      </c>
      <c r="BJ197" s="311">
        <v>124106</v>
      </c>
      <c r="BK197" s="137">
        <v>0.77601655755438415</v>
      </c>
      <c r="BL197" s="312">
        <v>732.72727272727195</v>
      </c>
      <c r="BM197" s="312">
        <v>126103</v>
      </c>
      <c r="BN197" s="137">
        <v>0.75021119638289013</v>
      </c>
      <c r="BO197" s="302">
        <v>585.45454545454504</v>
      </c>
      <c r="BP197" s="312">
        <v>124520</v>
      </c>
      <c r="BQ197" s="137">
        <v>0.71605193849267956</v>
      </c>
      <c r="BR197" s="302">
        <v>456.36364700000001</v>
      </c>
      <c r="BS197" s="303">
        <v>3.3358580568223937E-3</v>
      </c>
      <c r="BT197" s="311">
        <v>96586</v>
      </c>
      <c r="BU197" s="137">
        <v>0.78410456242896576</v>
      </c>
      <c r="BV197" s="312">
        <v>456.36363636363598</v>
      </c>
      <c r="BW197" s="312">
        <v>101718</v>
      </c>
      <c r="BX197" s="137">
        <v>0.76649134176299494</v>
      </c>
      <c r="BY197" s="302">
        <v>507.27272727272702</v>
      </c>
      <c r="BZ197" s="312">
        <v>102149</v>
      </c>
      <c r="CA197" s="137">
        <v>0.7389357484917316</v>
      </c>
      <c r="CB197" s="302">
        <v>543.63635299999999</v>
      </c>
      <c r="CC197" s="303">
        <v>5.7596339013935766E-2</v>
      </c>
      <c r="CD197" s="311">
        <v>912733</v>
      </c>
      <c r="CE197" s="137">
        <v>0.78485028019526393</v>
      </c>
      <c r="CF197" s="312">
        <v>2097.4299999999998</v>
      </c>
      <c r="CG197" s="312">
        <v>935413</v>
      </c>
      <c r="CH197" s="137">
        <v>0.76125777503249181</v>
      </c>
      <c r="CI197" s="302">
        <v>1680.2</v>
      </c>
      <c r="CJ197" s="312">
        <v>939545</v>
      </c>
      <c r="CK197" s="137">
        <v>0.7298956209913986</v>
      </c>
      <c r="CL197" s="302">
        <v>1542.78</v>
      </c>
      <c r="CM197" s="313">
        <v>2.9375512882737886E-2</v>
      </c>
    </row>
    <row r="198" spans="1:91" ht="14.4" x14ac:dyDescent="0.3">
      <c r="A198" s="99" t="s">
        <v>411</v>
      </c>
      <c r="B198" s="311">
        <v>39554</v>
      </c>
      <c r="C198" s="137">
        <v>0.14201238667983127</v>
      </c>
      <c r="D198" s="312">
        <v>821.81818181818198</v>
      </c>
      <c r="E198" s="312">
        <v>37306</v>
      </c>
      <c r="F198" s="137">
        <v>0.12752008203725859</v>
      </c>
      <c r="G198" s="302">
        <v>753.33333333333303</v>
      </c>
      <c r="H198" s="312">
        <v>38794</v>
      </c>
      <c r="I198" s="137">
        <v>0.12599299786298415</v>
      </c>
      <c r="J198" s="302">
        <v>881.81820000000005</v>
      </c>
      <c r="K198" s="313">
        <v>-1.9214238762198514E-2</v>
      </c>
      <c r="L198" s="312">
        <v>31937</v>
      </c>
      <c r="M198" s="137">
        <v>0.13347292050635873</v>
      </c>
      <c r="N198" s="312">
        <v>719.39393939393904</v>
      </c>
      <c r="O198" s="312">
        <v>31180</v>
      </c>
      <c r="P198" s="137">
        <v>0.12097603370878066</v>
      </c>
      <c r="Q198" s="302">
        <v>775.75757575757495</v>
      </c>
      <c r="R198" s="312">
        <v>33126</v>
      </c>
      <c r="S198" s="137">
        <v>0.12256088085777077</v>
      </c>
      <c r="T198" s="302">
        <v>860</v>
      </c>
      <c r="U198" s="313">
        <v>3.7229545668033943E-2</v>
      </c>
      <c r="V198" s="312">
        <v>4503</v>
      </c>
      <c r="W198" s="137">
        <v>0.11468812877263582</v>
      </c>
      <c r="X198" s="312">
        <v>308.48484848484799</v>
      </c>
      <c r="Y198" s="312">
        <v>4389</v>
      </c>
      <c r="Z198" s="137">
        <v>0.106767539165126</v>
      </c>
      <c r="AA198" s="302">
        <v>283.030303030303</v>
      </c>
      <c r="AB198" s="312">
        <v>4645</v>
      </c>
      <c r="AC198" s="137">
        <v>0.10689956733867256</v>
      </c>
      <c r="AD198" s="302">
        <v>288.48486300000002</v>
      </c>
      <c r="AE198" s="313">
        <v>3.1534532533866309E-2</v>
      </c>
      <c r="AF198" s="312">
        <v>4873</v>
      </c>
      <c r="AG198" s="137">
        <v>0.11610121033069666</v>
      </c>
      <c r="AH198" s="312">
        <v>335.15151515151501</v>
      </c>
      <c r="AI198" s="312">
        <v>4576</v>
      </c>
      <c r="AJ198" s="137">
        <v>0.1071085831987454</v>
      </c>
      <c r="AK198" s="302">
        <v>296.969696969697</v>
      </c>
      <c r="AL198" s="312">
        <v>4014</v>
      </c>
      <c r="AM198" s="137">
        <v>8.9436509881687123E-2</v>
      </c>
      <c r="AN198" s="302">
        <v>262.42425500000002</v>
      </c>
      <c r="AO198" s="313">
        <v>-0.17627744715780833</v>
      </c>
      <c r="AP198" s="312">
        <v>8306</v>
      </c>
      <c r="AQ198" s="137">
        <v>0.11358166502570835</v>
      </c>
      <c r="AR198" s="312">
        <v>386.06060606060601</v>
      </c>
      <c r="AS198" s="312">
        <v>8513</v>
      </c>
      <c r="AT198" s="137">
        <v>0.11125777615139318</v>
      </c>
      <c r="AU198" s="302">
        <v>375.75757575757501</v>
      </c>
      <c r="AV198" s="312">
        <v>8304</v>
      </c>
      <c r="AW198" s="137">
        <v>0.10378962103789621</v>
      </c>
      <c r="AX198" s="302">
        <v>344.84848</v>
      </c>
      <c r="AY198" s="303">
        <v>-2.4078979051288225E-4</v>
      </c>
      <c r="AZ198" s="311">
        <v>26658</v>
      </c>
      <c r="BA198" s="137">
        <v>0.12836897533069772</v>
      </c>
      <c r="BB198" s="312">
        <v>680</v>
      </c>
      <c r="BC198" s="312">
        <v>26242</v>
      </c>
      <c r="BD198" s="137">
        <v>0.12074002843431811</v>
      </c>
      <c r="BE198" s="302">
        <v>714.54545454545405</v>
      </c>
      <c r="BF198" s="312">
        <v>26218</v>
      </c>
      <c r="BG198" s="137">
        <v>0.1147059724282158</v>
      </c>
      <c r="BH198" s="302">
        <v>698.78790000000004</v>
      </c>
      <c r="BI198" s="303">
        <v>-1.65053642433791E-2</v>
      </c>
      <c r="BJ198" s="311">
        <v>19415</v>
      </c>
      <c r="BK198" s="137">
        <v>0.12139913835687532</v>
      </c>
      <c r="BL198" s="312">
        <v>539.39393939393904</v>
      </c>
      <c r="BM198" s="312">
        <v>20458</v>
      </c>
      <c r="BN198" s="137">
        <v>0.12170860848355047</v>
      </c>
      <c r="BO198" s="302">
        <v>492.12121212121201</v>
      </c>
      <c r="BP198" s="312">
        <v>20333</v>
      </c>
      <c r="BQ198" s="137">
        <v>0.11692486400073607</v>
      </c>
      <c r="BR198" s="302">
        <v>639.39390000000003</v>
      </c>
      <c r="BS198" s="303">
        <v>4.7283028586144735E-2</v>
      </c>
      <c r="BT198" s="311">
        <v>13060</v>
      </c>
      <c r="BU198" s="137">
        <v>0.10602370514693944</v>
      </c>
      <c r="BV198" s="312">
        <v>491.51515151515099</v>
      </c>
      <c r="BW198" s="312">
        <v>13771</v>
      </c>
      <c r="BX198" s="137">
        <v>0.10377074133799527</v>
      </c>
      <c r="BY198" s="302">
        <v>475.75757575757501</v>
      </c>
      <c r="BZ198" s="312">
        <v>13988</v>
      </c>
      <c r="CA198" s="137">
        <v>0.1011878065365529</v>
      </c>
      <c r="CB198" s="302">
        <v>513.33330000000001</v>
      </c>
      <c r="CC198" s="303">
        <v>7.1056661562021436E-2</v>
      </c>
      <c r="CD198" s="311">
        <v>148306</v>
      </c>
      <c r="CE198" s="137">
        <v>0.12752689521978366</v>
      </c>
      <c r="CF198" s="312">
        <v>1594.07</v>
      </c>
      <c r="CG198" s="312">
        <v>146435</v>
      </c>
      <c r="CH198" s="137">
        <v>0.1191717265922998</v>
      </c>
      <c r="CI198" s="302">
        <v>1566.34</v>
      </c>
      <c r="CJ198" s="312">
        <v>149422</v>
      </c>
      <c r="CK198" s="137">
        <v>0.11608008501963904</v>
      </c>
      <c r="CL198" s="302">
        <v>1715.91</v>
      </c>
      <c r="CM198" s="313">
        <v>7.5249821315388453E-3</v>
      </c>
    </row>
    <row r="199" spans="1:91" ht="14.4" x14ac:dyDescent="0.3">
      <c r="A199" s="99" t="s">
        <v>407</v>
      </c>
      <c r="B199" s="311">
        <v>178550</v>
      </c>
      <c r="C199" s="137">
        <v>0.64105556054214163</v>
      </c>
      <c r="D199" s="312">
        <v>883.030303030303</v>
      </c>
      <c r="E199" s="312">
        <v>185004</v>
      </c>
      <c r="F199" s="137">
        <v>0.63238420782772176</v>
      </c>
      <c r="G199" s="302">
        <v>886.06060606060601</v>
      </c>
      <c r="H199" s="312">
        <v>185418</v>
      </c>
      <c r="I199" s="137">
        <v>0.6021902788513378</v>
      </c>
      <c r="J199" s="302">
        <v>940</v>
      </c>
      <c r="K199" s="313">
        <v>3.8465415849901985E-2</v>
      </c>
      <c r="L199" s="312">
        <v>157822</v>
      </c>
      <c r="M199" s="137">
        <v>0.65957864734178384</v>
      </c>
      <c r="N199" s="312">
        <v>983.030303030303</v>
      </c>
      <c r="O199" s="312">
        <v>169035</v>
      </c>
      <c r="P199" s="137">
        <v>0.65584297171147332</v>
      </c>
      <c r="Q199" s="302">
        <v>1117.57575757575</v>
      </c>
      <c r="R199" s="312">
        <v>169368</v>
      </c>
      <c r="S199" s="137">
        <v>0.62663440406686355</v>
      </c>
      <c r="T199" s="302">
        <v>956.36364700000001</v>
      </c>
      <c r="U199" s="313">
        <v>7.3158368288324824E-2</v>
      </c>
      <c r="V199" s="312">
        <v>27106</v>
      </c>
      <c r="W199" s="137">
        <v>0.69037006851233984</v>
      </c>
      <c r="X199" s="312">
        <v>446.06060606060601</v>
      </c>
      <c r="Y199" s="312">
        <v>28210</v>
      </c>
      <c r="Z199" s="137">
        <v>0.68624112094969347</v>
      </c>
      <c r="AA199" s="302">
        <v>416.969696969697</v>
      </c>
      <c r="AB199" s="312">
        <v>28275</v>
      </c>
      <c r="AC199" s="137">
        <v>0.65071803369235015</v>
      </c>
      <c r="AD199" s="302">
        <v>368.48486300000002</v>
      </c>
      <c r="AE199" s="313">
        <v>4.3126982955803146E-2</v>
      </c>
      <c r="AF199" s="312">
        <v>26895</v>
      </c>
      <c r="AG199" s="137">
        <v>0.64078433241208421</v>
      </c>
      <c r="AH199" s="312">
        <v>486.666666666666</v>
      </c>
      <c r="AI199" s="312">
        <v>25814</v>
      </c>
      <c r="AJ199" s="137">
        <v>0.60421786859537019</v>
      </c>
      <c r="AK199" s="302">
        <v>422.42424242424198</v>
      </c>
      <c r="AL199" s="312">
        <v>26482</v>
      </c>
      <c r="AM199" s="137">
        <v>0.59004924132706493</v>
      </c>
      <c r="AN199" s="302">
        <v>338.78787199999999</v>
      </c>
      <c r="AO199" s="313">
        <v>-1.5356014129020264E-2</v>
      </c>
      <c r="AP199" s="312">
        <v>49593</v>
      </c>
      <c r="AQ199" s="137">
        <v>0.67816704955694129</v>
      </c>
      <c r="AR199" s="312">
        <v>529.69696969696895</v>
      </c>
      <c r="AS199" s="312">
        <v>50017</v>
      </c>
      <c r="AT199" s="137">
        <v>0.65368027602070156</v>
      </c>
      <c r="AU199" s="302">
        <v>502.42424242424198</v>
      </c>
      <c r="AV199" s="312">
        <v>50370</v>
      </c>
      <c r="AW199" s="137">
        <v>0.62956204379562042</v>
      </c>
      <c r="AX199" s="302">
        <v>495.75756799999999</v>
      </c>
      <c r="AY199" s="303">
        <v>1.5667533724517572E-2</v>
      </c>
      <c r="AZ199" s="311">
        <v>136244</v>
      </c>
      <c r="BA199" s="137">
        <v>0.65606957292203383</v>
      </c>
      <c r="BB199" s="312">
        <v>1092.12121212121</v>
      </c>
      <c r="BC199" s="312">
        <v>137306</v>
      </c>
      <c r="BD199" s="137">
        <v>0.6317479743999117</v>
      </c>
      <c r="BE199" s="302">
        <v>867.27272727272702</v>
      </c>
      <c r="BF199" s="312">
        <v>137862</v>
      </c>
      <c r="BG199" s="137">
        <v>0.60315793618501357</v>
      </c>
      <c r="BH199" s="302">
        <v>734.54549999999995</v>
      </c>
      <c r="BI199" s="303">
        <v>1.1875752326707964E-2</v>
      </c>
      <c r="BJ199" s="311">
        <v>104691</v>
      </c>
      <c r="BK199" s="137">
        <v>0.65461741919750882</v>
      </c>
      <c r="BL199" s="312">
        <v>789.09090909090901</v>
      </c>
      <c r="BM199" s="312">
        <v>105645</v>
      </c>
      <c r="BN199" s="137">
        <v>0.62850258789933966</v>
      </c>
      <c r="BO199" s="302">
        <v>690.90909090909099</v>
      </c>
      <c r="BP199" s="312">
        <v>104187</v>
      </c>
      <c r="BQ199" s="137">
        <v>0.59912707449194358</v>
      </c>
      <c r="BR199" s="302">
        <v>711.51513699999998</v>
      </c>
      <c r="BS199" s="303">
        <v>-4.8141674069404243E-3</v>
      </c>
      <c r="BT199" s="311">
        <v>83526</v>
      </c>
      <c r="BU199" s="137">
        <v>0.67808085728202627</v>
      </c>
      <c r="BV199" s="312">
        <v>678.18181818181802</v>
      </c>
      <c r="BW199" s="312">
        <v>87947</v>
      </c>
      <c r="BX199" s="137">
        <v>0.66272060042499958</v>
      </c>
      <c r="BY199" s="302">
        <v>650.90909090909099</v>
      </c>
      <c r="BZ199" s="312">
        <v>88161</v>
      </c>
      <c r="CA199" s="137">
        <v>0.6377479419551787</v>
      </c>
      <c r="CB199" s="302">
        <v>592.12120000000004</v>
      </c>
      <c r="CC199" s="303">
        <v>5.5491703182242655E-2</v>
      </c>
      <c r="CD199" s="311">
        <v>764427</v>
      </c>
      <c r="CE199" s="137">
        <v>0.65732338497548026</v>
      </c>
      <c r="CF199" s="312">
        <v>2176.14</v>
      </c>
      <c r="CG199" s="312">
        <v>788978</v>
      </c>
      <c r="CH199" s="137">
        <v>0.64208604844019201</v>
      </c>
      <c r="CI199" s="302">
        <v>2070.29</v>
      </c>
      <c r="CJ199" s="312">
        <v>790123</v>
      </c>
      <c r="CK199" s="137">
        <v>0.61381553597175953</v>
      </c>
      <c r="CL199" s="302">
        <v>1920.14</v>
      </c>
      <c r="CM199" s="313">
        <v>3.3614720568478092E-2</v>
      </c>
    </row>
    <row r="200" spans="1:91" ht="14.4" x14ac:dyDescent="0.3">
      <c r="A200" s="99" t="s">
        <v>408</v>
      </c>
      <c r="B200" s="311">
        <v>164741</v>
      </c>
      <c r="C200" s="137">
        <v>0.59147652813930529</v>
      </c>
      <c r="D200" s="312">
        <v>980</v>
      </c>
      <c r="E200" s="312">
        <v>170676</v>
      </c>
      <c r="F200" s="137">
        <v>0.58340796445052123</v>
      </c>
      <c r="G200" s="302">
        <v>833.93939393939399</v>
      </c>
      <c r="H200" s="312">
        <v>171241</v>
      </c>
      <c r="I200" s="137">
        <v>0.55614700590439936</v>
      </c>
      <c r="J200" s="302">
        <v>1055.75757</v>
      </c>
      <c r="K200" s="313">
        <v>3.9455873158472994E-2</v>
      </c>
      <c r="L200" s="312">
        <v>147201</v>
      </c>
      <c r="M200" s="137">
        <v>0.6151907621710403</v>
      </c>
      <c r="N200" s="312">
        <v>1000.6060606060601</v>
      </c>
      <c r="O200" s="312">
        <v>157986</v>
      </c>
      <c r="P200" s="137">
        <v>0.61297369023461901</v>
      </c>
      <c r="Q200" s="302">
        <v>1086.6666666666599</v>
      </c>
      <c r="R200" s="312">
        <v>157824</v>
      </c>
      <c r="S200" s="137">
        <v>0.58392345772193488</v>
      </c>
      <c r="T200" s="302">
        <v>1065.4545900000001</v>
      </c>
      <c r="U200" s="313">
        <v>7.2166629302790067E-2</v>
      </c>
      <c r="V200" s="312">
        <v>25645</v>
      </c>
      <c r="W200" s="137">
        <v>0.65315946310776052</v>
      </c>
      <c r="X200" s="312">
        <v>443.636363636363</v>
      </c>
      <c r="Y200" s="312">
        <v>26443</v>
      </c>
      <c r="Z200" s="137">
        <v>0.64325678700009725</v>
      </c>
      <c r="AA200" s="302">
        <v>396.969696969697</v>
      </c>
      <c r="AB200" s="312">
        <v>26238</v>
      </c>
      <c r="AC200" s="137">
        <v>0.603838718586026</v>
      </c>
      <c r="AD200" s="302">
        <v>404.84848</v>
      </c>
      <c r="AE200" s="313">
        <v>2.3123415870540065E-2</v>
      </c>
      <c r="AF200" s="312">
        <v>25803</v>
      </c>
      <c r="AG200" s="137">
        <v>0.61476698751548653</v>
      </c>
      <c r="AH200" s="312">
        <v>478.78787878787801</v>
      </c>
      <c r="AI200" s="312">
        <v>24631</v>
      </c>
      <c r="AJ200" s="137">
        <v>0.57652786555251267</v>
      </c>
      <c r="AK200" s="302">
        <v>393.93939393939399</v>
      </c>
      <c r="AL200" s="312">
        <v>25023</v>
      </c>
      <c r="AM200" s="137">
        <v>0.55754105300684031</v>
      </c>
      <c r="AN200" s="302">
        <v>347.27273600000001</v>
      </c>
      <c r="AO200" s="313">
        <v>-3.0229043134519244E-2</v>
      </c>
      <c r="AP200" s="312">
        <v>46779</v>
      </c>
      <c r="AQ200" s="137">
        <v>0.63968657696094522</v>
      </c>
      <c r="AR200" s="312">
        <v>513.33333333333303</v>
      </c>
      <c r="AS200" s="312">
        <v>47254</v>
      </c>
      <c r="AT200" s="137">
        <v>0.61757018139996867</v>
      </c>
      <c r="AU200" s="302">
        <v>496.969696969697</v>
      </c>
      <c r="AV200" s="312">
        <v>46855</v>
      </c>
      <c r="AW200" s="137">
        <v>0.58562893710628938</v>
      </c>
      <c r="AX200" s="302">
        <v>532.12120000000004</v>
      </c>
      <c r="AY200" s="303">
        <v>1.624660638320614E-3</v>
      </c>
      <c r="AZ200" s="311">
        <v>126984</v>
      </c>
      <c r="BA200" s="137">
        <v>0.61147895428739285</v>
      </c>
      <c r="BB200" s="312">
        <v>1064.84848484848</v>
      </c>
      <c r="BC200" s="312">
        <v>127069</v>
      </c>
      <c r="BD200" s="137">
        <v>0.584647308631978</v>
      </c>
      <c r="BE200" s="302">
        <v>927.87878787878799</v>
      </c>
      <c r="BF200" s="312">
        <v>128471</v>
      </c>
      <c r="BG200" s="137">
        <v>0.56207151513560571</v>
      </c>
      <c r="BH200" s="302">
        <v>843.63635299999999</v>
      </c>
      <c r="BI200" s="303">
        <v>1.1710136710136709E-2</v>
      </c>
      <c r="BJ200" s="311">
        <v>97262</v>
      </c>
      <c r="BK200" s="137">
        <v>0.60816497526996693</v>
      </c>
      <c r="BL200" s="312">
        <v>830.90909090909099</v>
      </c>
      <c r="BM200" s="312">
        <v>98125</v>
      </c>
      <c r="BN200" s="137">
        <v>0.58376464988993992</v>
      </c>
      <c r="BO200" s="302">
        <v>688.48484848484804</v>
      </c>
      <c r="BP200" s="312">
        <v>96698</v>
      </c>
      <c r="BQ200" s="137">
        <v>0.55606159932834187</v>
      </c>
      <c r="BR200" s="302">
        <v>753.93939999999998</v>
      </c>
      <c r="BS200" s="303">
        <v>-5.7987703316814375E-3</v>
      </c>
      <c r="BT200" s="311">
        <v>79537</v>
      </c>
      <c r="BU200" s="137">
        <v>0.64569735346647184</v>
      </c>
      <c r="BV200" s="312">
        <v>653.93939393939399</v>
      </c>
      <c r="BW200" s="312">
        <v>83012</v>
      </c>
      <c r="BX200" s="137">
        <v>0.62553313339261229</v>
      </c>
      <c r="BY200" s="302">
        <v>649.09090909090901</v>
      </c>
      <c r="BZ200" s="312">
        <v>82593</v>
      </c>
      <c r="CA200" s="137">
        <v>0.59746958144649087</v>
      </c>
      <c r="CB200" s="302">
        <v>706.66669999999999</v>
      </c>
      <c r="CC200" s="303">
        <v>3.8422369463268664E-2</v>
      </c>
      <c r="CD200" s="311">
        <v>713952</v>
      </c>
      <c r="CE200" s="137">
        <v>0.61392042058955798</v>
      </c>
      <c r="CF200" s="312">
        <v>2212.62</v>
      </c>
      <c r="CG200" s="312">
        <v>735196</v>
      </c>
      <c r="CH200" s="137">
        <v>0.59831718307612558</v>
      </c>
      <c r="CI200" s="302">
        <v>2045.59</v>
      </c>
      <c r="CJ200" s="312">
        <v>734943</v>
      </c>
      <c r="CK200" s="137">
        <v>0.57094836051310094</v>
      </c>
      <c r="CL200" s="302">
        <v>2142.42</v>
      </c>
      <c r="CM200" s="313">
        <v>2.9401136210837703E-2</v>
      </c>
    </row>
    <row r="201" spans="1:91" ht="14.4" x14ac:dyDescent="0.3">
      <c r="A201" s="99" t="s">
        <v>409</v>
      </c>
      <c r="B201" s="311">
        <v>13809</v>
      </c>
      <c r="C201" s="137">
        <v>4.957903240283637E-2</v>
      </c>
      <c r="D201" s="312">
        <v>563.63636363636294</v>
      </c>
      <c r="E201" s="312">
        <v>14328</v>
      </c>
      <c r="F201" s="137">
        <v>4.8976243377200482E-2</v>
      </c>
      <c r="G201" s="302">
        <v>498.78787878787801</v>
      </c>
      <c r="H201" s="312">
        <v>14177</v>
      </c>
      <c r="I201" s="137">
        <v>4.604327294693835E-2</v>
      </c>
      <c r="J201" s="302">
        <v>459.39395100000002</v>
      </c>
      <c r="K201" s="313">
        <v>2.6649286697081612E-2</v>
      </c>
      <c r="L201" s="312">
        <v>10621</v>
      </c>
      <c r="M201" s="137">
        <v>4.4387885170743532E-2</v>
      </c>
      <c r="N201" s="312">
        <v>511.51515151515099</v>
      </c>
      <c r="O201" s="312">
        <v>11049</v>
      </c>
      <c r="P201" s="137">
        <v>4.2869281476854315E-2</v>
      </c>
      <c r="Q201" s="302">
        <v>432.12121212121201</v>
      </c>
      <c r="R201" s="312">
        <v>11544</v>
      </c>
      <c r="S201" s="137">
        <v>4.2710946344928627E-2</v>
      </c>
      <c r="T201" s="302">
        <v>607.27269999999999</v>
      </c>
      <c r="U201" s="313">
        <v>8.6903304773561812E-2</v>
      </c>
      <c r="V201" s="312">
        <v>1461</v>
      </c>
      <c r="W201" s="137">
        <v>3.7210605404579378E-2</v>
      </c>
      <c r="X201" s="312">
        <v>174.54545454545399</v>
      </c>
      <c r="Y201" s="312">
        <v>1767</v>
      </c>
      <c r="Z201" s="137">
        <v>4.2984333949596186E-2</v>
      </c>
      <c r="AA201" s="302">
        <v>178.78787878787799</v>
      </c>
      <c r="AB201" s="312">
        <v>2037</v>
      </c>
      <c r="AC201" s="137">
        <v>4.6879315106324218E-2</v>
      </c>
      <c r="AD201" s="302">
        <v>187.878784</v>
      </c>
      <c r="AE201" s="313">
        <v>0.3942505133470226</v>
      </c>
      <c r="AF201" s="312">
        <v>1092</v>
      </c>
      <c r="AG201" s="137">
        <v>2.6017344896597731E-2</v>
      </c>
      <c r="AH201" s="312">
        <v>131.51515151515099</v>
      </c>
      <c r="AI201" s="312">
        <v>1183</v>
      </c>
      <c r="AJ201" s="137">
        <v>2.7690003042857476E-2</v>
      </c>
      <c r="AK201" s="302">
        <v>142.42424242424201</v>
      </c>
      <c r="AL201" s="312">
        <v>1459</v>
      </c>
      <c r="AM201" s="137">
        <v>3.2508188320224597E-2</v>
      </c>
      <c r="AN201" s="302">
        <v>174.545456</v>
      </c>
      <c r="AO201" s="313">
        <v>0.33608058608058611</v>
      </c>
      <c r="AP201" s="312">
        <v>2814</v>
      </c>
      <c r="AQ201" s="137">
        <v>3.848047259599606E-2</v>
      </c>
      <c r="AR201" s="312">
        <v>220</v>
      </c>
      <c r="AS201" s="312">
        <v>2763</v>
      </c>
      <c r="AT201" s="137">
        <v>3.6110094620732919E-2</v>
      </c>
      <c r="AU201" s="302">
        <v>210.30303030303</v>
      </c>
      <c r="AV201" s="312">
        <v>3515</v>
      </c>
      <c r="AW201" s="137">
        <v>4.3933106689331064E-2</v>
      </c>
      <c r="AX201" s="302">
        <v>271.51513699999998</v>
      </c>
      <c r="AY201" s="303">
        <v>0.24911158493248045</v>
      </c>
      <c r="AZ201" s="311">
        <v>9260</v>
      </c>
      <c r="BA201" s="137">
        <v>4.4590618634641033E-2</v>
      </c>
      <c r="BB201" s="312">
        <v>427.87878787878702</v>
      </c>
      <c r="BC201" s="312">
        <v>10237</v>
      </c>
      <c r="BD201" s="137">
        <v>4.7100665767933633E-2</v>
      </c>
      <c r="BE201" s="302">
        <v>483.030303030303</v>
      </c>
      <c r="BF201" s="312">
        <v>9391</v>
      </c>
      <c r="BG201" s="137">
        <v>4.108642104940783E-2</v>
      </c>
      <c r="BH201" s="302">
        <v>420</v>
      </c>
      <c r="BI201" s="303">
        <v>1.4146868250539957E-2</v>
      </c>
      <c r="BJ201" s="311">
        <v>7429</v>
      </c>
      <c r="BK201" s="137">
        <v>4.6452443927541942E-2</v>
      </c>
      <c r="BL201" s="312">
        <v>408.48484848484799</v>
      </c>
      <c r="BM201" s="312">
        <v>7520</v>
      </c>
      <c r="BN201" s="137">
        <v>4.4737938009399729E-2</v>
      </c>
      <c r="BO201" s="302">
        <v>384.84848484848402</v>
      </c>
      <c r="BP201" s="312">
        <v>7489</v>
      </c>
      <c r="BQ201" s="137">
        <v>4.3065475163601652E-2</v>
      </c>
      <c r="BR201" s="302">
        <v>353.33334400000001</v>
      </c>
      <c r="BS201" s="303">
        <v>8.0764571274734142E-3</v>
      </c>
      <c r="BT201" s="311">
        <v>3989</v>
      </c>
      <c r="BU201" s="137">
        <v>3.2383503815554472E-2</v>
      </c>
      <c r="BV201" s="312">
        <v>249.69696969696901</v>
      </c>
      <c r="BW201" s="312">
        <v>4935</v>
      </c>
      <c r="BX201" s="137">
        <v>3.7187467032387379E-2</v>
      </c>
      <c r="BY201" s="302">
        <v>278.78787878787801</v>
      </c>
      <c r="BZ201" s="312">
        <v>5568</v>
      </c>
      <c r="CA201" s="137">
        <v>4.0278360508687917E-2</v>
      </c>
      <c r="CB201" s="302">
        <v>305.45455900000002</v>
      </c>
      <c r="CC201" s="303">
        <v>0.39583855602907997</v>
      </c>
      <c r="CD201" s="311">
        <v>50475</v>
      </c>
      <c r="CE201" s="137">
        <v>4.340296438592222E-2</v>
      </c>
      <c r="CF201" s="312">
        <v>1041.49</v>
      </c>
      <c r="CG201" s="312">
        <v>53782</v>
      </c>
      <c r="CH201" s="137">
        <v>4.3768865364066434E-2</v>
      </c>
      <c r="CI201" s="302">
        <v>994.28</v>
      </c>
      <c r="CJ201" s="312">
        <v>55180</v>
      </c>
      <c r="CK201" s="137">
        <v>4.2867175458658577E-2</v>
      </c>
      <c r="CL201" s="302">
        <v>1054.44</v>
      </c>
      <c r="CM201" s="313">
        <v>9.3214462605250126E-2</v>
      </c>
    </row>
    <row r="202" spans="1:91" ht="14.4" x14ac:dyDescent="0.3">
      <c r="A202" s="432"/>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432"/>
      <c r="AF202" s="432"/>
      <c r="AG202" s="432"/>
      <c r="AH202" s="432"/>
      <c r="AI202" s="432"/>
      <c r="AJ202" s="432"/>
      <c r="AK202" s="432"/>
      <c r="AL202" s="432"/>
      <c r="AM202" s="432"/>
      <c r="AN202" s="432"/>
      <c r="AO202" s="432"/>
      <c r="AP202" s="432"/>
      <c r="AQ202" s="432"/>
      <c r="AR202" s="432"/>
      <c r="AS202" s="432"/>
      <c r="AT202" s="432"/>
      <c r="AU202" s="432"/>
      <c r="AV202" s="432"/>
      <c r="AW202" s="432"/>
      <c r="AX202" s="432"/>
      <c r="AY202" s="432"/>
      <c r="AZ202" s="432"/>
      <c r="BA202" s="432"/>
      <c r="BB202" s="432"/>
      <c r="BC202" s="432"/>
      <c r="BD202" s="432"/>
      <c r="BE202" s="432"/>
      <c r="BF202" s="432"/>
      <c r="BG202" s="432"/>
      <c r="BH202" s="432"/>
      <c r="BI202" s="432"/>
      <c r="BJ202" s="432"/>
      <c r="BK202" s="432"/>
      <c r="BL202" s="432"/>
      <c r="BM202" s="432"/>
      <c r="BN202" s="432"/>
      <c r="BO202" s="432"/>
      <c r="BP202" s="432"/>
      <c r="BQ202" s="432"/>
      <c r="BR202" s="432"/>
      <c r="BS202" s="432"/>
      <c r="BT202" s="432"/>
      <c r="BU202" s="432"/>
      <c r="BV202" s="432"/>
      <c r="BW202" s="432"/>
      <c r="BX202" s="432"/>
      <c r="BY202" s="432"/>
      <c r="BZ202" s="432"/>
      <c r="CA202" s="432"/>
      <c r="CB202" s="432"/>
      <c r="CC202" s="432"/>
      <c r="CD202" s="432"/>
      <c r="CE202" s="432"/>
      <c r="CF202" s="432"/>
      <c r="CG202" s="432"/>
      <c r="CH202" s="432"/>
      <c r="CI202" s="432"/>
      <c r="CJ202" s="432"/>
      <c r="CK202" s="432"/>
      <c r="CL202" s="432"/>
      <c r="CM202" s="432"/>
    </row>
    <row r="203" spans="1:91" ht="14.4" x14ac:dyDescent="0.3">
      <c r="A203" s="472" t="s">
        <v>412</v>
      </c>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c r="BS203" s="472"/>
      <c r="BT203" s="472"/>
      <c r="BU203" s="472"/>
      <c r="BV203" s="472"/>
      <c r="BW203" s="472"/>
      <c r="BX203" s="472"/>
      <c r="BY203" s="472"/>
      <c r="BZ203" s="472"/>
      <c r="CA203" s="472"/>
      <c r="CB203" s="472"/>
      <c r="CC203" s="472"/>
      <c r="CD203" s="472"/>
      <c r="CE203" s="472"/>
      <c r="CF203" s="472"/>
      <c r="CG203" s="472"/>
      <c r="CH203" s="472"/>
      <c r="CI203" s="472"/>
      <c r="CJ203" s="472"/>
      <c r="CK203" s="472"/>
      <c r="CL203" s="472"/>
      <c r="CM203" s="472"/>
    </row>
    <row r="204" spans="1:91" ht="18" customHeight="1" x14ac:dyDescent="0.3">
      <c r="B204" s="473" t="s">
        <v>332</v>
      </c>
      <c r="C204" s="474"/>
      <c r="D204" s="292" t="s">
        <v>333</v>
      </c>
      <c r="E204" s="474" t="s">
        <v>332</v>
      </c>
      <c r="F204" s="474"/>
      <c r="G204" s="292" t="s">
        <v>333</v>
      </c>
      <c r="H204" s="474" t="s">
        <v>332</v>
      </c>
      <c r="I204" s="474"/>
      <c r="J204" s="292" t="s">
        <v>333</v>
      </c>
      <c r="K204" s="310" t="s">
        <v>0</v>
      </c>
      <c r="L204" s="473" t="s">
        <v>332</v>
      </c>
      <c r="M204" s="474"/>
      <c r="N204" s="292" t="s">
        <v>333</v>
      </c>
      <c r="O204" s="474" t="s">
        <v>332</v>
      </c>
      <c r="P204" s="474"/>
      <c r="Q204" s="292" t="s">
        <v>333</v>
      </c>
      <c r="R204" s="474" t="s">
        <v>332</v>
      </c>
      <c r="S204" s="474"/>
      <c r="T204" s="292" t="s">
        <v>333</v>
      </c>
      <c r="U204" s="310" t="s">
        <v>0</v>
      </c>
      <c r="V204" s="473" t="s">
        <v>332</v>
      </c>
      <c r="W204" s="474"/>
      <c r="X204" s="292" t="s">
        <v>333</v>
      </c>
      <c r="Y204" s="474" t="s">
        <v>332</v>
      </c>
      <c r="Z204" s="474"/>
      <c r="AA204" s="292" t="s">
        <v>333</v>
      </c>
      <c r="AB204" s="474" t="s">
        <v>332</v>
      </c>
      <c r="AC204" s="474"/>
      <c r="AD204" s="292" t="s">
        <v>333</v>
      </c>
      <c r="AE204" s="310" t="s">
        <v>0</v>
      </c>
      <c r="AF204" s="473" t="s">
        <v>332</v>
      </c>
      <c r="AG204" s="474"/>
      <c r="AH204" s="292" t="s">
        <v>333</v>
      </c>
      <c r="AI204" s="474" t="s">
        <v>332</v>
      </c>
      <c r="AJ204" s="474"/>
      <c r="AK204" s="292" t="s">
        <v>333</v>
      </c>
      <c r="AL204" s="474" t="s">
        <v>332</v>
      </c>
      <c r="AM204" s="474"/>
      <c r="AN204" s="292" t="s">
        <v>333</v>
      </c>
      <c r="AO204" s="310" t="s">
        <v>0</v>
      </c>
      <c r="AP204" s="473" t="s">
        <v>332</v>
      </c>
      <c r="AQ204" s="474"/>
      <c r="AR204" s="292" t="s">
        <v>333</v>
      </c>
      <c r="AS204" s="474" t="s">
        <v>332</v>
      </c>
      <c r="AT204" s="474"/>
      <c r="AU204" s="292" t="s">
        <v>333</v>
      </c>
      <c r="AV204" s="474" t="s">
        <v>332</v>
      </c>
      <c r="AW204" s="474"/>
      <c r="AX204" s="292" t="s">
        <v>333</v>
      </c>
      <c r="AY204" s="290" t="s">
        <v>0</v>
      </c>
      <c r="AZ204" s="473" t="s">
        <v>332</v>
      </c>
      <c r="BA204" s="474"/>
      <c r="BB204" s="292" t="s">
        <v>333</v>
      </c>
      <c r="BC204" s="474" t="s">
        <v>332</v>
      </c>
      <c r="BD204" s="474"/>
      <c r="BE204" s="292" t="s">
        <v>333</v>
      </c>
      <c r="BF204" s="474" t="s">
        <v>332</v>
      </c>
      <c r="BG204" s="474"/>
      <c r="BH204" s="292" t="s">
        <v>333</v>
      </c>
      <c r="BI204" s="290" t="s">
        <v>0</v>
      </c>
      <c r="BJ204" s="473" t="s">
        <v>332</v>
      </c>
      <c r="BK204" s="474"/>
      <c r="BL204" s="292" t="s">
        <v>333</v>
      </c>
      <c r="BM204" s="474" t="s">
        <v>332</v>
      </c>
      <c r="BN204" s="474"/>
      <c r="BO204" s="292" t="s">
        <v>333</v>
      </c>
      <c r="BP204" s="474" t="s">
        <v>332</v>
      </c>
      <c r="BQ204" s="474"/>
      <c r="BR204" s="292" t="s">
        <v>333</v>
      </c>
      <c r="BS204" s="290" t="s">
        <v>0</v>
      </c>
      <c r="BT204" s="473" t="s">
        <v>332</v>
      </c>
      <c r="BU204" s="474"/>
      <c r="BV204" s="292" t="s">
        <v>333</v>
      </c>
      <c r="BW204" s="474" t="s">
        <v>332</v>
      </c>
      <c r="BX204" s="474"/>
      <c r="BY204" s="292" t="s">
        <v>333</v>
      </c>
      <c r="BZ204" s="474" t="s">
        <v>332</v>
      </c>
      <c r="CA204" s="474"/>
      <c r="CB204" s="292" t="s">
        <v>333</v>
      </c>
      <c r="CC204" s="290" t="s">
        <v>0</v>
      </c>
      <c r="CD204" s="473" t="s">
        <v>332</v>
      </c>
      <c r="CE204" s="474"/>
      <c r="CF204" s="292" t="s">
        <v>333</v>
      </c>
      <c r="CG204" s="474" t="s">
        <v>332</v>
      </c>
      <c r="CH204" s="474"/>
      <c r="CI204" s="292" t="s">
        <v>333</v>
      </c>
      <c r="CJ204" s="474" t="s">
        <v>332</v>
      </c>
      <c r="CK204" s="474"/>
      <c r="CL204" s="292" t="s">
        <v>333</v>
      </c>
      <c r="CM204" s="310" t="s">
        <v>0</v>
      </c>
    </row>
    <row r="205" spans="1:91" ht="14.4" x14ac:dyDescent="0.3">
      <c r="A205" s="99" t="s">
        <v>18</v>
      </c>
      <c r="B205" s="311">
        <v>76940</v>
      </c>
      <c r="C205" s="137"/>
      <c r="D205" s="312">
        <v>1066.0606060606001</v>
      </c>
      <c r="E205" s="312">
        <v>78220</v>
      </c>
      <c r="F205" s="137"/>
      <c r="G205" s="302">
        <v>804.84848484848499</v>
      </c>
      <c r="H205" s="312">
        <v>85489</v>
      </c>
      <c r="I205" s="137"/>
      <c r="J205" s="302">
        <v>1089.0909999999999</v>
      </c>
      <c r="K205" s="313">
        <v>0.11111255523784767</v>
      </c>
      <c r="L205" s="312">
        <v>61348</v>
      </c>
      <c r="M205" s="137"/>
      <c r="N205" s="312">
        <v>918.78787878787898</v>
      </c>
      <c r="O205" s="312">
        <v>63066</v>
      </c>
      <c r="P205" s="137"/>
      <c r="Q205" s="302">
        <v>897.57575757575705</v>
      </c>
      <c r="R205" s="312">
        <v>69856</v>
      </c>
      <c r="S205" s="137"/>
      <c r="T205" s="302">
        <v>1165.4545900000001</v>
      </c>
      <c r="U205" s="313">
        <v>0.13868422768468411</v>
      </c>
      <c r="V205" s="312">
        <v>8803</v>
      </c>
      <c r="W205" s="137"/>
      <c r="X205" s="312">
        <v>351.51515151515099</v>
      </c>
      <c r="Y205" s="312">
        <v>9110</v>
      </c>
      <c r="Z205" s="137"/>
      <c r="AA205" s="302">
        <v>363.030303030303</v>
      </c>
      <c r="AB205" s="312">
        <v>10021</v>
      </c>
      <c r="AC205" s="137"/>
      <c r="AD205" s="302">
        <v>393.33334400000001</v>
      </c>
      <c r="AE205" s="313">
        <v>0.13836192207202092</v>
      </c>
      <c r="AF205" s="312">
        <v>9517</v>
      </c>
      <c r="AG205" s="137"/>
      <c r="AH205" s="312">
        <v>372.72727272727201</v>
      </c>
      <c r="AI205" s="312">
        <v>9458</v>
      </c>
      <c r="AJ205" s="137"/>
      <c r="AK205" s="302">
        <v>349.69696969696901</v>
      </c>
      <c r="AL205" s="312">
        <v>9648</v>
      </c>
      <c r="AM205" s="137"/>
      <c r="AN205" s="302">
        <v>392.72726399999999</v>
      </c>
      <c r="AO205" s="313">
        <v>1.3764841861931281E-2</v>
      </c>
      <c r="AP205" s="312">
        <v>16151</v>
      </c>
      <c r="AQ205" s="137"/>
      <c r="AR205" s="312">
        <v>462.42424242424198</v>
      </c>
      <c r="AS205" s="312">
        <v>17487</v>
      </c>
      <c r="AT205" s="137"/>
      <c r="AU205" s="302">
        <v>480.60606060606</v>
      </c>
      <c r="AV205" s="312">
        <v>18959</v>
      </c>
      <c r="AW205" s="137"/>
      <c r="AX205" s="302">
        <v>437.57574499999998</v>
      </c>
      <c r="AY205" s="303">
        <v>0.17385920376447278</v>
      </c>
      <c r="AZ205" s="311">
        <v>53233</v>
      </c>
      <c r="BA205" s="137"/>
      <c r="BB205" s="312">
        <v>852.72727272727195</v>
      </c>
      <c r="BC205" s="312">
        <v>55050</v>
      </c>
      <c r="BD205" s="137"/>
      <c r="BE205" s="302">
        <v>950.90909090909099</v>
      </c>
      <c r="BF205" s="312">
        <v>58038</v>
      </c>
      <c r="BG205" s="137"/>
      <c r="BH205" s="302">
        <v>948.48486300000002</v>
      </c>
      <c r="BI205" s="303">
        <v>9.0263558319087778E-2</v>
      </c>
      <c r="BJ205" s="311">
        <v>41025</v>
      </c>
      <c r="BK205" s="137"/>
      <c r="BL205" s="312">
        <v>755.15151515151501</v>
      </c>
      <c r="BM205" s="312">
        <v>43174</v>
      </c>
      <c r="BN205" s="137"/>
      <c r="BO205" s="302">
        <v>700.60606060606005</v>
      </c>
      <c r="BP205" s="312">
        <v>44994</v>
      </c>
      <c r="BQ205" s="137"/>
      <c r="BR205" s="302">
        <v>753.33330000000001</v>
      </c>
      <c r="BS205" s="303">
        <v>9.6745886654478974E-2</v>
      </c>
      <c r="BT205" s="311">
        <v>26433</v>
      </c>
      <c r="BU205" s="137"/>
      <c r="BV205" s="312">
        <v>543.63636363636294</v>
      </c>
      <c r="BW205" s="312">
        <v>28662</v>
      </c>
      <c r="BX205" s="137"/>
      <c r="BY205" s="302">
        <v>555.75757575757495</v>
      </c>
      <c r="BZ205" s="312">
        <v>31788</v>
      </c>
      <c r="CA205" s="137"/>
      <c r="CB205" s="302">
        <v>710.30304000000001</v>
      </c>
      <c r="CC205" s="303">
        <v>0.20258767449778686</v>
      </c>
      <c r="CD205" s="311">
        <v>293450</v>
      </c>
      <c r="CE205" s="137"/>
      <c r="CF205" s="312">
        <v>2011.19</v>
      </c>
      <c r="CG205" s="312">
        <v>304227</v>
      </c>
      <c r="CH205" s="137"/>
      <c r="CI205" s="302">
        <v>1906.7</v>
      </c>
      <c r="CJ205" s="312">
        <v>328793</v>
      </c>
      <c r="CK205" s="137"/>
      <c r="CL205" s="302">
        <v>2238.75</v>
      </c>
      <c r="CM205" s="313">
        <v>0.12043959788720396</v>
      </c>
    </row>
    <row r="206" spans="1:91" ht="14.4" x14ac:dyDescent="0.3">
      <c r="A206" s="99" t="s">
        <v>413</v>
      </c>
      <c r="B206" s="311">
        <v>36595</v>
      </c>
      <c r="C206" s="137">
        <v>0.47563036132050951</v>
      </c>
      <c r="D206" s="312">
        <v>787.87878787878799</v>
      </c>
      <c r="E206" s="312">
        <v>36833</v>
      </c>
      <c r="F206" s="137">
        <v>0.47088979800562514</v>
      </c>
      <c r="G206" s="302">
        <v>636.969696969697</v>
      </c>
      <c r="H206" s="312">
        <v>40480</v>
      </c>
      <c r="I206" s="137">
        <v>0.47351121196879131</v>
      </c>
      <c r="J206" s="302">
        <v>753.33330000000001</v>
      </c>
      <c r="K206" s="313">
        <v>0.10616204399508129</v>
      </c>
      <c r="L206" s="312">
        <v>30541</v>
      </c>
      <c r="M206" s="137">
        <v>0.49783204016430854</v>
      </c>
      <c r="N206" s="312">
        <v>685.45454545454504</v>
      </c>
      <c r="O206" s="312">
        <v>31626</v>
      </c>
      <c r="P206" s="137">
        <v>0.50147464560936161</v>
      </c>
      <c r="Q206" s="302">
        <v>709.69696969696895</v>
      </c>
      <c r="R206" s="312">
        <v>35990</v>
      </c>
      <c r="S206" s="137">
        <v>0.51520270270270274</v>
      </c>
      <c r="T206" s="302">
        <v>915.75756799999999</v>
      </c>
      <c r="U206" s="313">
        <v>0.17841589993778856</v>
      </c>
      <c r="V206" s="312">
        <v>4280</v>
      </c>
      <c r="W206" s="137">
        <v>0.48619788708394868</v>
      </c>
      <c r="X206" s="312">
        <v>310.30303030303003</v>
      </c>
      <c r="Y206" s="312">
        <v>4563</v>
      </c>
      <c r="Z206" s="137">
        <v>0.50087815587266737</v>
      </c>
      <c r="AA206" s="302">
        <v>249.69696969696901</v>
      </c>
      <c r="AB206" s="312">
        <v>5221</v>
      </c>
      <c r="AC206" s="137">
        <v>0.52100588763596445</v>
      </c>
      <c r="AD206" s="302">
        <v>305.45455900000002</v>
      </c>
      <c r="AE206" s="313">
        <v>0.21985981308411215</v>
      </c>
      <c r="AF206" s="312">
        <v>4340</v>
      </c>
      <c r="AG206" s="137">
        <v>0.4560260586319218</v>
      </c>
      <c r="AH206" s="312">
        <v>280</v>
      </c>
      <c r="AI206" s="312">
        <v>4675</v>
      </c>
      <c r="AJ206" s="137">
        <v>0.49429054768449987</v>
      </c>
      <c r="AK206" s="302">
        <v>264.84848484848402</v>
      </c>
      <c r="AL206" s="312">
        <v>4201</v>
      </c>
      <c r="AM206" s="137">
        <v>0.43542703150912104</v>
      </c>
      <c r="AN206" s="302">
        <v>292.72726399999999</v>
      </c>
      <c r="AO206" s="313">
        <v>-3.2027649769585255E-2</v>
      </c>
      <c r="AP206" s="312">
        <v>7649</v>
      </c>
      <c r="AQ206" s="137">
        <v>0.4735929663797907</v>
      </c>
      <c r="AR206" s="312">
        <v>330.90909090909003</v>
      </c>
      <c r="AS206" s="312">
        <v>8913</v>
      </c>
      <c r="AT206" s="137">
        <v>0.50969291473666156</v>
      </c>
      <c r="AU206" s="302">
        <v>383.636363636363</v>
      </c>
      <c r="AV206" s="312">
        <v>8979</v>
      </c>
      <c r="AW206" s="137">
        <v>0.47360092831900419</v>
      </c>
      <c r="AX206" s="302">
        <v>341.81817599999999</v>
      </c>
      <c r="AY206" s="303">
        <v>0.1738789384233233</v>
      </c>
      <c r="AZ206" s="311">
        <v>25097</v>
      </c>
      <c r="BA206" s="137">
        <v>0.47145567599045707</v>
      </c>
      <c r="BB206" s="312">
        <v>556.969696969697</v>
      </c>
      <c r="BC206" s="312">
        <v>26239</v>
      </c>
      <c r="BD206" s="137">
        <v>0.47663941871026339</v>
      </c>
      <c r="BE206" s="302">
        <v>632.72727272727195</v>
      </c>
      <c r="BF206" s="312">
        <v>26637</v>
      </c>
      <c r="BG206" s="137">
        <v>0.45895792411868086</v>
      </c>
      <c r="BH206" s="302">
        <v>663.03030000000001</v>
      </c>
      <c r="BI206" s="303">
        <v>6.1361915766824718E-2</v>
      </c>
      <c r="BJ206" s="311">
        <v>18869</v>
      </c>
      <c r="BK206" s="137">
        <v>0.4599390615478367</v>
      </c>
      <c r="BL206" s="312">
        <v>570.30303030303003</v>
      </c>
      <c r="BM206" s="312">
        <v>19944</v>
      </c>
      <c r="BN206" s="137">
        <v>0.46194468893315421</v>
      </c>
      <c r="BO206" s="302">
        <v>505.45454545454498</v>
      </c>
      <c r="BP206" s="312">
        <v>21115</v>
      </c>
      <c r="BQ206" s="137">
        <v>0.46928479352802593</v>
      </c>
      <c r="BR206" s="302">
        <v>600.60609999999997</v>
      </c>
      <c r="BS206" s="303">
        <v>0.11903121522073241</v>
      </c>
      <c r="BT206" s="311">
        <v>13057</v>
      </c>
      <c r="BU206" s="137">
        <v>0.4939658759883479</v>
      </c>
      <c r="BV206" s="312">
        <v>427.27272727272702</v>
      </c>
      <c r="BW206" s="312">
        <v>13694</v>
      </c>
      <c r="BX206" s="137">
        <v>0.47777545181773778</v>
      </c>
      <c r="BY206" s="302">
        <v>423.030303030303</v>
      </c>
      <c r="BZ206" s="312">
        <v>15993</v>
      </c>
      <c r="CA206" s="137">
        <v>0.50311438278595699</v>
      </c>
      <c r="CB206" s="302">
        <v>481.81817599999999</v>
      </c>
      <c r="CC206" s="303">
        <v>0.22486022823006815</v>
      </c>
      <c r="CD206" s="311">
        <v>140428</v>
      </c>
      <c r="CE206" s="137">
        <v>0.47854148918043959</v>
      </c>
      <c r="CF206" s="312">
        <v>1479.31</v>
      </c>
      <c r="CG206" s="312">
        <v>146487</v>
      </c>
      <c r="CH206" s="137">
        <v>0.48150558628918538</v>
      </c>
      <c r="CI206" s="302">
        <v>1420.89</v>
      </c>
      <c r="CJ206" s="312">
        <v>158616</v>
      </c>
      <c r="CK206" s="137">
        <v>0.48241902960221172</v>
      </c>
      <c r="CL206" s="302">
        <v>1652.19</v>
      </c>
      <c r="CM206" s="313">
        <v>0.12951832967784202</v>
      </c>
    </row>
    <row r="207" spans="1:91" ht="14.4" x14ac:dyDescent="0.3">
      <c r="A207" s="99" t="s">
        <v>107</v>
      </c>
      <c r="B207" s="311">
        <v>27639</v>
      </c>
      <c r="C207" s="137">
        <v>0.35922796984663374</v>
      </c>
      <c r="D207" s="312">
        <v>678.78787878787796</v>
      </c>
      <c r="E207" s="312">
        <v>27422</v>
      </c>
      <c r="F207" s="137">
        <v>0.35057530043467144</v>
      </c>
      <c r="G207" s="302">
        <v>610.30303030303003</v>
      </c>
      <c r="H207" s="312">
        <v>30858</v>
      </c>
      <c r="I207" s="137">
        <v>0.36095871983530042</v>
      </c>
      <c r="J207" s="302">
        <v>641.21209999999996</v>
      </c>
      <c r="K207" s="313">
        <v>0.11646586345381527</v>
      </c>
      <c r="L207" s="312">
        <v>22974</v>
      </c>
      <c r="M207" s="137">
        <v>0.37448653582838887</v>
      </c>
      <c r="N207" s="312">
        <v>561.21212121212102</v>
      </c>
      <c r="O207" s="312">
        <v>24517</v>
      </c>
      <c r="P207" s="137">
        <v>0.38875146671740718</v>
      </c>
      <c r="Q207" s="302">
        <v>591.51515151515105</v>
      </c>
      <c r="R207" s="312">
        <v>27816</v>
      </c>
      <c r="S207" s="137">
        <v>0.39819056344480075</v>
      </c>
      <c r="T207" s="302">
        <v>792.72730000000001</v>
      </c>
      <c r="U207" s="313">
        <v>0.21075998955340819</v>
      </c>
      <c r="V207" s="312">
        <v>3117</v>
      </c>
      <c r="W207" s="137">
        <v>0.35408383505623081</v>
      </c>
      <c r="X207" s="312">
        <v>286.06060606060601</v>
      </c>
      <c r="Y207" s="312">
        <v>3330</v>
      </c>
      <c r="Z207" s="137">
        <v>0.36553238199780463</v>
      </c>
      <c r="AA207" s="302">
        <v>210.90909090909</v>
      </c>
      <c r="AB207" s="312">
        <v>3658</v>
      </c>
      <c r="AC207" s="137">
        <v>0.36503342979742542</v>
      </c>
      <c r="AD207" s="302">
        <v>264.24243200000001</v>
      </c>
      <c r="AE207" s="313">
        <v>0.17356432467115818</v>
      </c>
      <c r="AF207" s="312">
        <v>3541</v>
      </c>
      <c r="AG207" s="137">
        <v>0.3720710307870127</v>
      </c>
      <c r="AH207" s="312">
        <v>284.24242424242402</v>
      </c>
      <c r="AI207" s="312">
        <v>3910</v>
      </c>
      <c r="AJ207" s="137">
        <v>0.41340663988158172</v>
      </c>
      <c r="AK207" s="302">
        <v>263.636363636363</v>
      </c>
      <c r="AL207" s="312">
        <v>3076</v>
      </c>
      <c r="AM207" s="137">
        <v>0.31882255389718078</v>
      </c>
      <c r="AN207" s="302">
        <v>239.393936</v>
      </c>
      <c r="AO207" s="313">
        <v>-0.13131883648686812</v>
      </c>
      <c r="AP207" s="312">
        <v>5863</v>
      </c>
      <c r="AQ207" s="137">
        <v>0.3630115782304501</v>
      </c>
      <c r="AR207" s="312">
        <v>301.21212121212102</v>
      </c>
      <c r="AS207" s="312">
        <v>6830</v>
      </c>
      <c r="AT207" s="137">
        <v>0.39057585635043174</v>
      </c>
      <c r="AU207" s="302">
        <v>347.87878787878702</v>
      </c>
      <c r="AV207" s="312">
        <v>7035</v>
      </c>
      <c r="AW207" s="137">
        <v>0.37106387467693441</v>
      </c>
      <c r="AX207" s="302">
        <v>311.51513699999998</v>
      </c>
      <c r="AY207" s="303">
        <v>0.19989766331229747</v>
      </c>
      <c r="AZ207" s="311">
        <v>18702</v>
      </c>
      <c r="BA207" s="137">
        <v>0.35132342719741516</v>
      </c>
      <c r="BB207" s="312">
        <v>491.51515151515099</v>
      </c>
      <c r="BC207" s="312">
        <v>19075</v>
      </c>
      <c r="BD207" s="137">
        <v>0.34650317892824706</v>
      </c>
      <c r="BE207" s="302">
        <v>566.66666666666595</v>
      </c>
      <c r="BF207" s="312">
        <v>20248</v>
      </c>
      <c r="BG207" s="137">
        <v>0.34887487508184295</v>
      </c>
      <c r="BH207" s="302">
        <v>566.66669999999999</v>
      </c>
      <c r="BI207" s="303">
        <v>8.2664955619719815E-2</v>
      </c>
      <c r="BJ207" s="311">
        <v>13638</v>
      </c>
      <c r="BK207" s="137">
        <v>0.33243144424131627</v>
      </c>
      <c r="BL207" s="312">
        <v>441.21212121212102</v>
      </c>
      <c r="BM207" s="312">
        <v>15190</v>
      </c>
      <c r="BN207" s="137">
        <v>0.35183212118404594</v>
      </c>
      <c r="BO207" s="302">
        <v>436.969696969697</v>
      </c>
      <c r="BP207" s="312">
        <v>15726</v>
      </c>
      <c r="BQ207" s="137">
        <v>0.34951326843579145</v>
      </c>
      <c r="BR207" s="302">
        <v>535.15150000000006</v>
      </c>
      <c r="BS207" s="303">
        <v>0.15310162780466344</v>
      </c>
      <c r="BT207" s="311">
        <v>10124</v>
      </c>
      <c r="BU207" s="137">
        <v>0.38300609087125942</v>
      </c>
      <c r="BV207" s="312">
        <v>440.60606060606</v>
      </c>
      <c r="BW207" s="312">
        <v>10219</v>
      </c>
      <c r="BX207" s="137">
        <v>0.3565347847323983</v>
      </c>
      <c r="BY207" s="302">
        <v>392.72727272727201</v>
      </c>
      <c r="BZ207" s="312">
        <v>12015</v>
      </c>
      <c r="CA207" s="137">
        <v>0.37797281993204984</v>
      </c>
      <c r="CB207" s="302">
        <v>432.72726399999999</v>
      </c>
      <c r="CC207" s="303">
        <v>0.18678387988937178</v>
      </c>
      <c r="CD207" s="311">
        <v>105598</v>
      </c>
      <c r="CE207" s="137">
        <v>0.35985005963537231</v>
      </c>
      <c r="CF207" s="312">
        <v>1287.0899999999999</v>
      </c>
      <c r="CG207" s="312">
        <v>110493</v>
      </c>
      <c r="CH207" s="137">
        <v>0.36319261603999647</v>
      </c>
      <c r="CI207" s="302">
        <v>1272.46</v>
      </c>
      <c r="CJ207" s="312">
        <v>120432</v>
      </c>
      <c r="CK207" s="137">
        <v>0.36628517030472058</v>
      </c>
      <c r="CL207" s="302">
        <v>1433.48</v>
      </c>
      <c r="CM207" s="313">
        <v>0.14047614538154132</v>
      </c>
    </row>
    <row r="208" spans="1:91" ht="14.4" x14ac:dyDescent="0.3">
      <c r="A208" s="99" t="s">
        <v>414</v>
      </c>
      <c r="B208" s="311">
        <v>21707</v>
      </c>
      <c r="C208" s="137">
        <v>0.28212893163504027</v>
      </c>
      <c r="D208" s="312">
        <v>623.63636363636294</v>
      </c>
      <c r="E208" s="312">
        <v>19905</v>
      </c>
      <c r="F208" s="137">
        <v>0.25447455893633342</v>
      </c>
      <c r="G208" s="302">
        <v>515.15151515151501</v>
      </c>
      <c r="H208" s="312">
        <v>20996</v>
      </c>
      <c r="I208" s="137">
        <v>0.2455988489747219</v>
      </c>
      <c r="J208" s="302">
        <v>532.12120000000004</v>
      </c>
      <c r="K208" s="313">
        <v>-3.2754411019486798E-2</v>
      </c>
      <c r="L208" s="312">
        <v>17812</v>
      </c>
      <c r="M208" s="137">
        <v>0.29034361348373217</v>
      </c>
      <c r="N208" s="312">
        <v>540.60606060606005</v>
      </c>
      <c r="O208" s="312">
        <v>17881</v>
      </c>
      <c r="P208" s="137">
        <v>0.2835283671074747</v>
      </c>
      <c r="Q208" s="302">
        <v>507.87878787878799</v>
      </c>
      <c r="R208" s="312">
        <v>19748</v>
      </c>
      <c r="S208" s="137">
        <v>0.28269583142464499</v>
      </c>
      <c r="T208" s="302">
        <v>686.66669999999999</v>
      </c>
      <c r="U208" s="313">
        <v>0.10869077026723557</v>
      </c>
      <c r="V208" s="312">
        <v>2461</v>
      </c>
      <c r="W208" s="137">
        <v>0.27956378507327045</v>
      </c>
      <c r="X208" s="312">
        <v>277.575757575757</v>
      </c>
      <c r="Y208" s="312">
        <v>2504</v>
      </c>
      <c r="Z208" s="137">
        <v>0.27486278814489573</v>
      </c>
      <c r="AA208" s="302">
        <v>193.333333333333</v>
      </c>
      <c r="AB208" s="312">
        <v>2658</v>
      </c>
      <c r="AC208" s="137">
        <v>0.26524298972158467</v>
      </c>
      <c r="AD208" s="302">
        <v>246.66667200000001</v>
      </c>
      <c r="AE208" s="313">
        <v>8.0048760666395768E-2</v>
      </c>
      <c r="AF208" s="312">
        <v>2770</v>
      </c>
      <c r="AG208" s="137">
        <v>0.29105810654618053</v>
      </c>
      <c r="AH208" s="312">
        <v>271.51515151515099</v>
      </c>
      <c r="AI208" s="312">
        <v>2730</v>
      </c>
      <c r="AJ208" s="137">
        <v>0.28864453372806093</v>
      </c>
      <c r="AK208" s="302">
        <v>228.48484848484799</v>
      </c>
      <c r="AL208" s="312">
        <v>1883</v>
      </c>
      <c r="AM208" s="137">
        <v>0.19516998341625208</v>
      </c>
      <c r="AN208" s="302">
        <v>207.27271999999999</v>
      </c>
      <c r="AO208" s="313">
        <v>-0.32021660649819494</v>
      </c>
      <c r="AP208" s="312">
        <v>4554</v>
      </c>
      <c r="AQ208" s="137">
        <v>0.28196396507956162</v>
      </c>
      <c r="AR208" s="312">
        <v>284.24242424242402</v>
      </c>
      <c r="AS208" s="312">
        <v>4913</v>
      </c>
      <c r="AT208" s="137">
        <v>0.28095156401898552</v>
      </c>
      <c r="AU208" s="302">
        <v>308.48484848484799</v>
      </c>
      <c r="AV208" s="312">
        <v>5040</v>
      </c>
      <c r="AW208" s="137">
        <v>0.26583680573869928</v>
      </c>
      <c r="AX208" s="302">
        <v>281.81817599999999</v>
      </c>
      <c r="AY208" s="303">
        <v>0.1067193675889328</v>
      </c>
      <c r="AZ208" s="311">
        <v>14177</v>
      </c>
      <c r="BA208" s="137">
        <v>0.26631976405613061</v>
      </c>
      <c r="BB208" s="312">
        <v>472.12121212121201</v>
      </c>
      <c r="BC208" s="312">
        <v>14250</v>
      </c>
      <c r="BD208" s="137">
        <v>0.25885558583106266</v>
      </c>
      <c r="BE208" s="302">
        <v>571.51515151515105</v>
      </c>
      <c r="BF208" s="312">
        <v>13954</v>
      </c>
      <c r="BG208" s="137">
        <v>0.24042868465488129</v>
      </c>
      <c r="BH208" s="302">
        <v>504.84848</v>
      </c>
      <c r="BI208" s="303">
        <v>-1.5729703040135431E-2</v>
      </c>
      <c r="BJ208" s="311">
        <v>10166</v>
      </c>
      <c r="BK208" s="137">
        <v>0.24780012187690434</v>
      </c>
      <c r="BL208" s="312">
        <v>400</v>
      </c>
      <c r="BM208" s="312">
        <v>11082</v>
      </c>
      <c r="BN208" s="137">
        <v>0.25668226247278453</v>
      </c>
      <c r="BO208" s="302">
        <v>406.06060606060601</v>
      </c>
      <c r="BP208" s="312">
        <v>11265</v>
      </c>
      <c r="BQ208" s="137">
        <v>0.25036671556207496</v>
      </c>
      <c r="BR208" s="302">
        <v>470.90910000000002</v>
      </c>
      <c r="BS208" s="303">
        <v>0.10810544953767461</v>
      </c>
      <c r="BT208" s="311">
        <v>7699</v>
      </c>
      <c r="BU208" s="137">
        <v>0.29126470699504409</v>
      </c>
      <c r="BV208" s="312">
        <v>418.78787878787801</v>
      </c>
      <c r="BW208" s="312">
        <v>7443</v>
      </c>
      <c r="BX208" s="137">
        <v>0.25968180866652713</v>
      </c>
      <c r="BY208" s="302">
        <v>336.36363636363598</v>
      </c>
      <c r="BZ208" s="312">
        <v>8505</v>
      </c>
      <c r="CA208" s="137">
        <v>0.26755379388448469</v>
      </c>
      <c r="CB208" s="302">
        <v>369.09089999999998</v>
      </c>
      <c r="CC208" s="303">
        <v>0.10468892063904403</v>
      </c>
      <c r="CD208" s="311">
        <v>81346</v>
      </c>
      <c r="CE208" s="137">
        <v>0.27720565684102916</v>
      </c>
      <c r="CF208" s="312">
        <v>1211.6300000000001</v>
      </c>
      <c r="CG208" s="312">
        <v>80708</v>
      </c>
      <c r="CH208" s="137">
        <v>0.26528874820446574</v>
      </c>
      <c r="CI208" s="302">
        <v>1144.6099999999999</v>
      </c>
      <c r="CJ208" s="312">
        <v>84049</v>
      </c>
      <c r="CK208" s="137">
        <v>0.25562892154030042</v>
      </c>
      <c r="CL208" s="302">
        <v>1243.79</v>
      </c>
      <c r="CM208" s="313">
        <v>3.3228431637695767E-2</v>
      </c>
    </row>
    <row r="209" spans="1:91" ht="14.4" x14ac:dyDescent="0.3">
      <c r="A209" s="99" t="s">
        <v>415</v>
      </c>
      <c r="B209" s="311">
        <v>5932</v>
      </c>
      <c r="C209" s="137">
        <v>7.7099038211593446E-2</v>
      </c>
      <c r="D209" s="312">
        <v>265.45454545454498</v>
      </c>
      <c r="E209" s="312">
        <v>7517</v>
      </c>
      <c r="F209" s="137">
        <v>9.6100741498338027E-2</v>
      </c>
      <c r="G209" s="302">
        <v>306.666666666666</v>
      </c>
      <c r="H209" s="312">
        <v>9862</v>
      </c>
      <c r="I209" s="137">
        <v>0.11535987086057856</v>
      </c>
      <c r="J209" s="302">
        <v>391.51513699999998</v>
      </c>
      <c r="K209" s="313">
        <v>0.66250842886041805</v>
      </c>
      <c r="L209" s="312">
        <v>5162</v>
      </c>
      <c r="M209" s="137">
        <v>8.4142922344656715E-2</v>
      </c>
      <c r="N209" s="312">
        <v>269.09090909090901</v>
      </c>
      <c r="O209" s="312">
        <v>6636</v>
      </c>
      <c r="P209" s="137">
        <v>0.10522309960993245</v>
      </c>
      <c r="Q209" s="302">
        <v>298.78787878787801</v>
      </c>
      <c r="R209" s="312">
        <v>8068</v>
      </c>
      <c r="S209" s="137">
        <v>0.11549473202015575</v>
      </c>
      <c r="T209" s="302">
        <v>370.90910000000002</v>
      </c>
      <c r="U209" s="313">
        <v>0.56296009298721428</v>
      </c>
      <c r="V209" s="312">
        <v>656</v>
      </c>
      <c r="W209" s="137">
        <v>7.4520049982960357E-2</v>
      </c>
      <c r="X209" s="312">
        <v>78.787878787878796</v>
      </c>
      <c r="Y209" s="312">
        <v>826</v>
      </c>
      <c r="Z209" s="137">
        <v>9.0669593852908889E-2</v>
      </c>
      <c r="AA209" s="302">
        <v>101.818181818181</v>
      </c>
      <c r="AB209" s="312">
        <v>1000</v>
      </c>
      <c r="AC209" s="137">
        <v>9.9790440075840731E-2</v>
      </c>
      <c r="AD209" s="302">
        <v>106.666664</v>
      </c>
      <c r="AE209" s="313">
        <v>0.52439024390243905</v>
      </c>
      <c r="AF209" s="312">
        <v>771</v>
      </c>
      <c r="AG209" s="137">
        <v>8.1012924240832201E-2</v>
      </c>
      <c r="AH209" s="312">
        <v>93.3333333333333</v>
      </c>
      <c r="AI209" s="312">
        <v>1180</v>
      </c>
      <c r="AJ209" s="137">
        <v>0.12476210615352083</v>
      </c>
      <c r="AK209" s="302">
        <v>146.666666666666</v>
      </c>
      <c r="AL209" s="312">
        <v>1193</v>
      </c>
      <c r="AM209" s="137">
        <v>0.12365257048092869</v>
      </c>
      <c r="AN209" s="302">
        <v>138.78787199999999</v>
      </c>
      <c r="AO209" s="313">
        <v>0.5473411154345007</v>
      </c>
      <c r="AP209" s="312">
        <v>1309</v>
      </c>
      <c r="AQ209" s="137">
        <v>8.1047613150888487E-2</v>
      </c>
      <c r="AR209" s="312">
        <v>136.969696969696</v>
      </c>
      <c r="AS209" s="312">
        <v>1917</v>
      </c>
      <c r="AT209" s="137">
        <v>0.10962429233144622</v>
      </c>
      <c r="AU209" s="302">
        <v>153.939393939393</v>
      </c>
      <c r="AV209" s="312">
        <v>1995</v>
      </c>
      <c r="AW209" s="137">
        <v>0.10522706893823514</v>
      </c>
      <c r="AX209" s="302">
        <v>143.03030000000001</v>
      </c>
      <c r="AY209" s="303">
        <v>0.52406417112299464</v>
      </c>
      <c r="AZ209" s="311">
        <v>4525</v>
      </c>
      <c r="BA209" s="137">
        <v>8.5003663141284547E-2</v>
      </c>
      <c r="BB209" s="312">
        <v>273.33333333333297</v>
      </c>
      <c r="BC209" s="312">
        <v>4825</v>
      </c>
      <c r="BD209" s="137">
        <v>8.7647593097184381E-2</v>
      </c>
      <c r="BE209" s="302">
        <v>213.333333333333</v>
      </c>
      <c r="BF209" s="312">
        <v>6294</v>
      </c>
      <c r="BG209" s="137">
        <v>0.10844619042696164</v>
      </c>
      <c r="BH209" s="302">
        <v>281.81817599999999</v>
      </c>
      <c r="BI209" s="303">
        <v>0.39093922651933699</v>
      </c>
      <c r="BJ209" s="311">
        <v>3472</v>
      </c>
      <c r="BK209" s="137">
        <v>8.463132236441194E-2</v>
      </c>
      <c r="BL209" s="312">
        <v>230.30303030303</v>
      </c>
      <c r="BM209" s="312">
        <v>4108</v>
      </c>
      <c r="BN209" s="137">
        <v>9.5149858711261401E-2</v>
      </c>
      <c r="BO209" s="302">
        <v>223.636363636363</v>
      </c>
      <c r="BP209" s="312">
        <v>4461</v>
      </c>
      <c r="BQ209" s="137">
        <v>9.9146552873716501E-2</v>
      </c>
      <c r="BR209" s="302">
        <v>205.454544</v>
      </c>
      <c r="BS209" s="303">
        <v>0.28485023041474655</v>
      </c>
      <c r="BT209" s="311">
        <v>2425</v>
      </c>
      <c r="BU209" s="137">
        <v>9.1741383876215332E-2</v>
      </c>
      <c r="BV209" s="312">
        <v>163.030303030303</v>
      </c>
      <c r="BW209" s="312">
        <v>2776</v>
      </c>
      <c r="BX209" s="137">
        <v>9.6852976065871191E-2</v>
      </c>
      <c r="BY209" s="302">
        <v>186.06060606060601</v>
      </c>
      <c r="BZ209" s="312">
        <v>3510</v>
      </c>
      <c r="CA209" s="137">
        <v>0.11041902604756512</v>
      </c>
      <c r="CB209" s="302">
        <v>236.96969999999999</v>
      </c>
      <c r="CC209" s="303">
        <v>0.44742268041237115</v>
      </c>
      <c r="CD209" s="311">
        <v>24252</v>
      </c>
      <c r="CE209" s="137">
        <v>8.2644402794343153E-2</v>
      </c>
      <c r="CF209" s="312">
        <v>574.29</v>
      </c>
      <c r="CG209" s="312">
        <v>29785</v>
      </c>
      <c r="CH209" s="137">
        <v>9.7903867835530706E-2</v>
      </c>
      <c r="CI209" s="302">
        <v>605.85</v>
      </c>
      <c r="CJ209" s="312">
        <v>36383</v>
      </c>
      <c r="CK209" s="137">
        <v>0.11065624876442016</v>
      </c>
      <c r="CL209" s="302">
        <v>719.16</v>
      </c>
      <c r="CM209" s="313">
        <v>0.50020616856341749</v>
      </c>
    </row>
    <row r="210" spans="1:91" ht="14.4" x14ac:dyDescent="0.3">
      <c r="A210" s="99" t="s">
        <v>416</v>
      </c>
      <c r="B210" s="311">
        <v>8956</v>
      </c>
      <c r="C210" s="137">
        <v>0.11640239147387575</v>
      </c>
      <c r="D210" s="312">
        <v>438.18181818181802</v>
      </c>
      <c r="E210" s="312">
        <v>9411</v>
      </c>
      <c r="F210" s="137">
        <v>0.12031449757095372</v>
      </c>
      <c r="G210" s="302">
        <v>446.06060606060601</v>
      </c>
      <c r="H210" s="312">
        <v>9622</v>
      </c>
      <c r="I210" s="137">
        <v>0.11255249213349086</v>
      </c>
      <c r="J210" s="302">
        <v>387.27273600000001</v>
      </c>
      <c r="K210" s="313">
        <v>7.4363555158552919E-2</v>
      </c>
      <c r="L210" s="312">
        <v>7567</v>
      </c>
      <c r="M210" s="137">
        <v>0.12334550433591968</v>
      </c>
      <c r="N210" s="312">
        <v>427.27272727272702</v>
      </c>
      <c r="O210" s="312">
        <v>7109</v>
      </c>
      <c r="P210" s="137">
        <v>0.11272317889195446</v>
      </c>
      <c r="Q210" s="302">
        <v>392.72727272727201</v>
      </c>
      <c r="R210" s="312">
        <v>8174</v>
      </c>
      <c r="S210" s="137">
        <v>0.11701213925790196</v>
      </c>
      <c r="T210" s="302">
        <v>520.60609999999997</v>
      </c>
      <c r="U210" s="313">
        <v>8.0216730540504821E-2</v>
      </c>
      <c r="V210" s="312">
        <v>1163</v>
      </c>
      <c r="W210" s="137">
        <v>0.13211405202771781</v>
      </c>
      <c r="X210" s="312">
        <v>161.81818181818099</v>
      </c>
      <c r="Y210" s="312">
        <v>1233</v>
      </c>
      <c r="Z210" s="137">
        <v>0.1353457738748628</v>
      </c>
      <c r="AA210" s="302">
        <v>148.48484848484799</v>
      </c>
      <c r="AB210" s="312">
        <v>1563</v>
      </c>
      <c r="AC210" s="137">
        <v>0.15597245783853908</v>
      </c>
      <c r="AD210" s="302">
        <v>191.515152</v>
      </c>
      <c r="AE210" s="313">
        <v>0.34393809114359414</v>
      </c>
      <c r="AF210" s="312">
        <v>799</v>
      </c>
      <c r="AG210" s="137">
        <v>8.3955027844909116E-2</v>
      </c>
      <c r="AH210" s="312">
        <v>109.09090909090899</v>
      </c>
      <c r="AI210" s="312">
        <v>765</v>
      </c>
      <c r="AJ210" s="137">
        <v>8.0883907802918167E-2</v>
      </c>
      <c r="AK210" s="302">
        <v>116.363636363636</v>
      </c>
      <c r="AL210" s="312">
        <v>1125</v>
      </c>
      <c r="AM210" s="137">
        <v>0.1166044776119403</v>
      </c>
      <c r="AN210" s="302">
        <v>141.21212800000001</v>
      </c>
      <c r="AO210" s="313">
        <v>0.40801001251564456</v>
      </c>
      <c r="AP210" s="312">
        <v>1786</v>
      </c>
      <c r="AQ210" s="137">
        <v>0.1105813881493406</v>
      </c>
      <c r="AR210" s="312">
        <v>198.78787878787799</v>
      </c>
      <c r="AS210" s="312">
        <v>2083</v>
      </c>
      <c r="AT210" s="137">
        <v>0.11911705838622977</v>
      </c>
      <c r="AU210" s="302">
        <v>173.939393939393</v>
      </c>
      <c r="AV210" s="312">
        <v>1944</v>
      </c>
      <c r="AW210" s="137">
        <v>0.10253705364206973</v>
      </c>
      <c r="AX210" s="302">
        <v>196.96969999999999</v>
      </c>
      <c r="AY210" s="303">
        <v>8.8465845464725648E-2</v>
      </c>
      <c r="AZ210" s="311">
        <v>6395</v>
      </c>
      <c r="BA210" s="137">
        <v>0.12013224879304191</v>
      </c>
      <c r="BB210" s="312">
        <v>340.60606060606</v>
      </c>
      <c r="BC210" s="312">
        <v>7164</v>
      </c>
      <c r="BD210" s="137">
        <v>0.13013623978201636</v>
      </c>
      <c r="BE210" s="302">
        <v>367.87878787878702</v>
      </c>
      <c r="BF210" s="312">
        <v>6389</v>
      </c>
      <c r="BG210" s="137">
        <v>0.11008304903683794</v>
      </c>
      <c r="BH210" s="302">
        <v>347.27273600000001</v>
      </c>
      <c r="BI210" s="303">
        <v>-9.3823299452697423E-4</v>
      </c>
      <c r="BJ210" s="311">
        <v>5231</v>
      </c>
      <c r="BK210" s="137">
        <v>0.12750761730652041</v>
      </c>
      <c r="BL210" s="312">
        <v>339.39393939393898</v>
      </c>
      <c r="BM210" s="312">
        <v>4754</v>
      </c>
      <c r="BN210" s="137">
        <v>0.11011256774910826</v>
      </c>
      <c r="BO210" s="302">
        <v>293.93939393939303</v>
      </c>
      <c r="BP210" s="312">
        <v>5389</v>
      </c>
      <c r="BQ210" s="137">
        <v>0.11977152509223452</v>
      </c>
      <c r="BR210" s="302">
        <v>360</v>
      </c>
      <c r="BS210" s="303">
        <v>3.0204549799273561E-2</v>
      </c>
      <c r="BT210" s="311">
        <v>2933</v>
      </c>
      <c r="BU210" s="137">
        <v>0.11095978511708848</v>
      </c>
      <c r="BV210" s="312">
        <v>175.15151515151501</v>
      </c>
      <c r="BW210" s="312">
        <v>3475</v>
      </c>
      <c r="BX210" s="137">
        <v>0.12124066708533947</v>
      </c>
      <c r="BY210" s="302">
        <v>244.24242424242399</v>
      </c>
      <c r="BZ210" s="312">
        <v>3978</v>
      </c>
      <c r="CA210" s="137">
        <v>0.12514156285390712</v>
      </c>
      <c r="CB210" s="302">
        <v>271.51513699999998</v>
      </c>
      <c r="CC210" s="303">
        <v>0.35629048755540405</v>
      </c>
      <c r="CD210" s="311">
        <v>34830</v>
      </c>
      <c r="CE210" s="137">
        <v>0.1186914295450673</v>
      </c>
      <c r="CF210" s="312">
        <v>843.99</v>
      </c>
      <c r="CG210" s="312">
        <v>35994</v>
      </c>
      <c r="CH210" s="137">
        <v>0.11831297024918892</v>
      </c>
      <c r="CI210" s="302">
        <v>835.42</v>
      </c>
      <c r="CJ210" s="312">
        <v>38184</v>
      </c>
      <c r="CK210" s="137">
        <v>0.11613385929749112</v>
      </c>
      <c r="CL210" s="302">
        <v>915.64</v>
      </c>
      <c r="CM210" s="313">
        <v>9.6296296296296297E-2</v>
      </c>
    </row>
    <row r="211" spans="1:91" ht="14.4" x14ac:dyDescent="0.3">
      <c r="A211" s="99" t="s">
        <v>414</v>
      </c>
      <c r="B211" s="311">
        <v>8228</v>
      </c>
      <c r="C211" s="137">
        <v>0.10694047309591889</v>
      </c>
      <c r="D211" s="312">
        <v>423.636363636363</v>
      </c>
      <c r="E211" s="312">
        <v>8395</v>
      </c>
      <c r="F211" s="137">
        <v>0.10732549220148299</v>
      </c>
      <c r="G211" s="302">
        <v>416.36363636363598</v>
      </c>
      <c r="H211" s="312">
        <v>8305</v>
      </c>
      <c r="I211" s="137">
        <v>9.7147001368597136E-2</v>
      </c>
      <c r="J211" s="302">
        <v>357.57574499999998</v>
      </c>
      <c r="K211" s="313">
        <v>9.3582887700534752E-3</v>
      </c>
      <c r="L211" s="312">
        <v>6837</v>
      </c>
      <c r="M211" s="137">
        <v>0.11144617591445524</v>
      </c>
      <c r="N211" s="312">
        <v>403.030303030303</v>
      </c>
      <c r="O211" s="312">
        <v>6359</v>
      </c>
      <c r="P211" s="137">
        <v>0.10083087559065107</v>
      </c>
      <c r="Q211" s="302">
        <v>393.33333333333297</v>
      </c>
      <c r="R211" s="312">
        <v>7221</v>
      </c>
      <c r="S211" s="137">
        <v>0.10336978928080623</v>
      </c>
      <c r="T211" s="302">
        <v>478.18182400000001</v>
      </c>
      <c r="U211" s="313">
        <v>5.6164984642387013E-2</v>
      </c>
      <c r="V211" s="312">
        <v>1121</v>
      </c>
      <c r="W211" s="137">
        <v>0.12734295126661366</v>
      </c>
      <c r="X211" s="312">
        <v>161.81818181818099</v>
      </c>
      <c r="Y211" s="312">
        <v>1124</v>
      </c>
      <c r="Z211" s="137">
        <v>0.12338090010976949</v>
      </c>
      <c r="AA211" s="302">
        <v>135.75757575757501</v>
      </c>
      <c r="AB211" s="312">
        <v>1482</v>
      </c>
      <c r="AC211" s="137">
        <v>0.14788943219239598</v>
      </c>
      <c r="AD211" s="302">
        <v>186.060608</v>
      </c>
      <c r="AE211" s="313">
        <v>0.32203389830508472</v>
      </c>
      <c r="AF211" s="312">
        <v>597</v>
      </c>
      <c r="AG211" s="137">
        <v>6.2729851844068513E-2</v>
      </c>
      <c r="AH211" s="312">
        <v>97.575757575757606</v>
      </c>
      <c r="AI211" s="312">
        <v>615</v>
      </c>
      <c r="AJ211" s="137">
        <v>6.5024318037640097E-2</v>
      </c>
      <c r="AK211" s="302">
        <v>107.87878787878699</v>
      </c>
      <c r="AL211" s="312">
        <v>974</v>
      </c>
      <c r="AM211" s="137">
        <v>0.10095356550580431</v>
      </c>
      <c r="AN211" s="302">
        <v>131.515152</v>
      </c>
      <c r="AO211" s="313">
        <v>0.63149078726968177</v>
      </c>
      <c r="AP211" s="312">
        <v>1597</v>
      </c>
      <c r="AQ211" s="137">
        <v>9.8879326357501088E-2</v>
      </c>
      <c r="AR211" s="312">
        <v>189.69696969696901</v>
      </c>
      <c r="AS211" s="312">
        <v>1740</v>
      </c>
      <c r="AT211" s="137">
        <v>9.950248756218906E-2</v>
      </c>
      <c r="AU211" s="302">
        <v>176.363636363636</v>
      </c>
      <c r="AV211" s="312">
        <v>1768</v>
      </c>
      <c r="AW211" s="137">
        <v>9.325386360040086E-2</v>
      </c>
      <c r="AX211" s="302">
        <v>189.69697600000001</v>
      </c>
      <c r="AY211" s="303">
        <v>0.10707576706324358</v>
      </c>
      <c r="AZ211" s="311">
        <v>5623</v>
      </c>
      <c r="BA211" s="137">
        <v>0.10562996637424155</v>
      </c>
      <c r="BB211" s="312">
        <v>329.09090909090901</v>
      </c>
      <c r="BC211" s="312">
        <v>6350</v>
      </c>
      <c r="BD211" s="137">
        <v>0.11534968210717529</v>
      </c>
      <c r="BE211" s="302">
        <v>372.72727272727201</v>
      </c>
      <c r="BF211" s="312">
        <v>5579</v>
      </c>
      <c r="BG211" s="137">
        <v>9.6126675626313801E-2</v>
      </c>
      <c r="BH211" s="302">
        <v>324.24243200000001</v>
      </c>
      <c r="BI211" s="303">
        <v>-7.8250044460252532E-3</v>
      </c>
      <c r="BJ211" s="311">
        <v>4678</v>
      </c>
      <c r="BK211" s="137">
        <v>0.11402803168799512</v>
      </c>
      <c r="BL211" s="312">
        <v>321.21212121212102</v>
      </c>
      <c r="BM211" s="312">
        <v>4332</v>
      </c>
      <c r="BN211" s="137">
        <v>0.10033816648909066</v>
      </c>
      <c r="BO211" s="302">
        <v>288.48484848484799</v>
      </c>
      <c r="BP211" s="312">
        <v>4574</v>
      </c>
      <c r="BQ211" s="137">
        <v>0.10165799884429035</v>
      </c>
      <c r="BR211" s="302">
        <v>321.21212800000001</v>
      </c>
      <c r="BS211" s="303">
        <v>-2.2231722958529286E-2</v>
      </c>
      <c r="BT211" s="311">
        <v>2658</v>
      </c>
      <c r="BU211" s="137">
        <v>0.10055612302803314</v>
      </c>
      <c r="BV211" s="312">
        <v>167.87878787878699</v>
      </c>
      <c r="BW211" s="312">
        <v>3137</v>
      </c>
      <c r="BX211" s="137">
        <v>0.10944804968250646</v>
      </c>
      <c r="BY211" s="302">
        <v>232.72727272727201</v>
      </c>
      <c r="BZ211" s="312">
        <v>3650</v>
      </c>
      <c r="CA211" s="137">
        <v>0.11482320372467598</v>
      </c>
      <c r="CB211" s="302">
        <v>260.60604899999998</v>
      </c>
      <c r="CC211" s="303">
        <v>0.37321294206170053</v>
      </c>
      <c r="CD211" s="311">
        <v>31339</v>
      </c>
      <c r="CE211" s="137">
        <v>0.10679502470608281</v>
      </c>
      <c r="CF211" s="312">
        <v>807.19</v>
      </c>
      <c r="CG211" s="312">
        <v>32052</v>
      </c>
      <c r="CH211" s="137">
        <v>0.10535554043526708</v>
      </c>
      <c r="CI211" s="302">
        <v>814.43</v>
      </c>
      <c r="CJ211" s="312">
        <v>33553</v>
      </c>
      <c r="CK211" s="137">
        <v>0.10204900955920594</v>
      </c>
      <c r="CL211" s="302">
        <v>847.95</v>
      </c>
      <c r="CM211" s="313">
        <v>7.0646797919525189E-2</v>
      </c>
    </row>
    <row r="212" spans="1:91" ht="14.4" x14ac:dyDescent="0.3">
      <c r="A212" s="99" t="s">
        <v>415</v>
      </c>
      <c r="B212" s="311">
        <v>728</v>
      </c>
      <c r="C212" s="137">
        <v>9.4619183779568496E-3</v>
      </c>
      <c r="D212" s="312">
        <v>113.939393939393</v>
      </c>
      <c r="E212" s="312">
        <v>1016</v>
      </c>
      <c r="F212" s="137">
        <v>1.2989005369470723E-2</v>
      </c>
      <c r="G212" s="302">
        <v>130.90909090909</v>
      </c>
      <c r="H212" s="312">
        <v>1317</v>
      </c>
      <c r="I212" s="137">
        <v>1.5405490764893729E-2</v>
      </c>
      <c r="J212" s="302">
        <v>158.18182400000001</v>
      </c>
      <c r="K212" s="313">
        <v>0.80906593406593408</v>
      </c>
      <c r="L212" s="312">
        <v>730</v>
      </c>
      <c r="M212" s="137">
        <v>1.1899328421464432E-2</v>
      </c>
      <c r="N212" s="312">
        <v>107.272727272727</v>
      </c>
      <c r="O212" s="312">
        <v>750</v>
      </c>
      <c r="P212" s="137">
        <v>1.1892303301303397E-2</v>
      </c>
      <c r="Q212" s="302">
        <v>109.09090909090899</v>
      </c>
      <c r="R212" s="312">
        <v>953</v>
      </c>
      <c r="S212" s="137">
        <v>1.3642349977095739E-2</v>
      </c>
      <c r="T212" s="302">
        <v>138.78787199999999</v>
      </c>
      <c r="U212" s="313">
        <v>0.30547945205479454</v>
      </c>
      <c r="V212" s="312">
        <v>42</v>
      </c>
      <c r="W212" s="137">
        <v>4.7711007611041687E-3</v>
      </c>
      <c r="X212" s="312">
        <v>20</v>
      </c>
      <c r="Y212" s="312">
        <v>109</v>
      </c>
      <c r="Z212" s="137">
        <v>1.1964873765093304E-2</v>
      </c>
      <c r="AA212" s="302">
        <v>36.363636363636303</v>
      </c>
      <c r="AB212" s="312">
        <v>81</v>
      </c>
      <c r="AC212" s="137">
        <v>8.0830256461430997E-3</v>
      </c>
      <c r="AD212" s="302">
        <v>26.666665999999999</v>
      </c>
      <c r="AE212" s="313">
        <v>0.9285714285714286</v>
      </c>
      <c r="AF212" s="312">
        <v>202</v>
      </c>
      <c r="AG212" s="137">
        <v>2.12251760008406E-2</v>
      </c>
      <c r="AH212" s="312">
        <v>53.3333333333333</v>
      </c>
      <c r="AI212" s="312">
        <v>150</v>
      </c>
      <c r="AJ212" s="137">
        <v>1.585958976527807E-2</v>
      </c>
      <c r="AK212" s="302">
        <v>40.606060606060602</v>
      </c>
      <c r="AL212" s="312">
        <v>151</v>
      </c>
      <c r="AM212" s="137">
        <v>1.5650912106135988E-2</v>
      </c>
      <c r="AN212" s="302">
        <v>53.3333321</v>
      </c>
      <c r="AO212" s="313">
        <v>-0.25247524752475248</v>
      </c>
      <c r="AP212" s="312">
        <v>189</v>
      </c>
      <c r="AQ212" s="137">
        <v>1.1702061791839514E-2</v>
      </c>
      <c r="AR212" s="312">
        <v>53.939393939393902</v>
      </c>
      <c r="AS212" s="312">
        <v>343</v>
      </c>
      <c r="AT212" s="137">
        <v>1.9614570824040715E-2</v>
      </c>
      <c r="AU212" s="302">
        <v>70.909090909090907</v>
      </c>
      <c r="AV212" s="312">
        <v>176</v>
      </c>
      <c r="AW212" s="137">
        <v>9.2831900416688647E-3</v>
      </c>
      <c r="AX212" s="302">
        <v>38.787880000000001</v>
      </c>
      <c r="AY212" s="303">
        <v>-6.8783068783068779E-2</v>
      </c>
      <c r="AZ212" s="311">
        <v>772</v>
      </c>
      <c r="BA212" s="137">
        <v>1.4502282418800368E-2</v>
      </c>
      <c r="BB212" s="312">
        <v>120.60606060606</v>
      </c>
      <c r="BC212" s="312">
        <v>814</v>
      </c>
      <c r="BD212" s="137">
        <v>1.4786557674841053E-2</v>
      </c>
      <c r="BE212" s="302">
        <v>100.60606060606</v>
      </c>
      <c r="BF212" s="312">
        <v>810</v>
      </c>
      <c r="BG212" s="137">
        <v>1.395637341052414E-2</v>
      </c>
      <c r="BH212" s="302">
        <v>96.363640000000004</v>
      </c>
      <c r="BI212" s="303">
        <v>4.9222797927461141E-2</v>
      </c>
      <c r="BJ212" s="311">
        <v>553</v>
      </c>
      <c r="BK212" s="137">
        <v>1.3479585618525289E-2</v>
      </c>
      <c r="BL212" s="312">
        <v>95.757575757575694</v>
      </c>
      <c r="BM212" s="312">
        <v>422</v>
      </c>
      <c r="BN212" s="137">
        <v>9.7744012600176032E-3</v>
      </c>
      <c r="BO212" s="302">
        <v>74.545454545454504</v>
      </c>
      <c r="BP212" s="312">
        <v>815</v>
      </c>
      <c r="BQ212" s="137">
        <v>1.811352624794417E-2</v>
      </c>
      <c r="BR212" s="302">
        <v>127.272728</v>
      </c>
      <c r="BS212" s="303">
        <v>0.47377938517179025</v>
      </c>
      <c r="BT212" s="311">
        <v>275</v>
      </c>
      <c r="BU212" s="137">
        <v>1.0403662089055347E-2</v>
      </c>
      <c r="BV212" s="312">
        <v>61.818181818181799</v>
      </c>
      <c r="BW212" s="312">
        <v>338</v>
      </c>
      <c r="BX212" s="137">
        <v>1.1792617402833019E-2</v>
      </c>
      <c r="BY212" s="302">
        <v>56.969696969696898</v>
      </c>
      <c r="BZ212" s="312">
        <v>328</v>
      </c>
      <c r="CA212" s="137">
        <v>1.0318359129231156E-2</v>
      </c>
      <c r="CB212" s="302">
        <v>69.696969999999993</v>
      </c>
      <c r="CC212" s="303">
        <v>0.19272727272727272</v>
      </c>
      <c r="CD212" s="311">
        <v>3491</v>
      </c>
      <c r="CE212" s="137">
        <v>1.1896404838984494E-2</v>
      </c>
      <c r="CF212" s="312">
        <v>239.54</v>
      </c>
      <c r="CG212" s="312">
        <v>3942</v>
      </c>
      <c r="CH212" s="137">
        <v>1.2957429813921841E-2</v>
      </c>
      <c r="CI212" s="302">
        <v>234.92</v>
      </c>
      <c r="CJ212" s="312">
        <v>4631</v>
      </c>
      <c r="CK212" s="137">
        <v>1.4084849738285183E-2</v>
      </c>
      <c r="CL212" s="302">
        <v>281.14</v>
      </c>
      <c r="CM212" s="313">
        <v>0.32655399598968776</v>
      </c>
    </row>
    <row r="213" spans="1:91" ht="14.4" x14ac:dyDescent="0.3">
      <c r="A213" s="99" t="s">
        <v>417</v>
      </c>
      <c r="B213" s="311">
        <v>40345</v>
      </c>
      <c r="C213" s="137">
        <v>0.52436963867949049</v>
      </c>
      <c r="D213" s="312">
        <v>742.42424242424204</v>
      </c>
      <c r="E213" s="312">
        <v>41387</v>
      </c>
      <c r="F213" s="137">
        <v>0.52911020199437486</v>
      </c>
      <c r="G213" s="302">
        <v>641.81818181818096</v>
      </c>
      <c r="H213" s="312">
        <v>45009</v>
      </c>
      <c r="I213" s="137">
        <v>0.52648878803120869</v>
      </c>
      <c r="J213" s="302">
        <v>697.57574499999998</v>
      </c>
      <c r="K213" s="313">
        <v>0.11560292477382575</v>
      </c>
      <c r="L213" s="312">
        <v>30807</v>
      </c>
      <c r="M213" s="137">
        <v>0.50216795983569151</v>
      </c>
      <c r="N213" s="312">
        <v>604.84848484848396</v>
      </c>
      <c r="O213" s="312">
        <v>31440</v>
      </c>
      <c r="P213" s="137">
        <v>0.49852535439063839</v>
      </c>
      <c r="Q213" s="302">
        <v>660.60606060606005</v>
      </c>
      <c r="R213" s="312">
        <v>33866</v>
      </c>
      <c r="S213" s="137">
        <v>0.48479729729729731</v>
      </c>
      <c r="T213" s="302">
        <v>730.30304000000001</v>
      </c>
      <c r="U213" s="313">
        <v>9.9295614633037946E-2</v>
      </c>
      <c r="V213" s="312">
        <v>4523</v>
      </c>
      <c r="W213" s="137">
        <v>0.51380211291605138</v>
      </c>
      <c r="X213" s="312">
        <v>227.272727272727</v>
      </c>
      <c r="Y213" s="312">
        <v>4547</v>
      </c>
      <c r="Z213" s="137">
        <v>0.49912184412733263</v>
      </c>
      <c r="AA213" s="302">
        <v>220.60606060606</v>
      </c>
      <c r="AB213" s="312">
        <v>4800</v>
      </c>
      <c r="AC213" s="137">
        <v>0.47899411236403555</v>
      </c>
      <c r="AD213" s="302">
        <v>244.84848</v>
      </c>
      <c r="AE213" s="313">
        <v>6.1242538138403711E-2</v>
      </c>
      <c r="AF213" s="312">
        <v>5177</v>
      </c>
      <c r="AG213" s="137">
        <v>0.5439739413680782</v>
      </c>
      <c r="AH213" s="312">
        <v>294.54545454545399</v>
      </c>
      <c r="AI213" s="312">
        <v>4783</v>
      </c>
      <c r="AJ213" s="137">
        <v>0.50570945231550013</v>
      </c>
      <c r="AK213" s="302">
        <v>241.21212121212099</v>
      </c>
      <c r="AL213" s="312">
        <v>5447</v>
      </c>
      <c r="AM213" s="137">
        <v>0.5645729684908789</v>
      </c>
      <c r="AN213" s="302">
        <v>272.72726399999999</v>
      </c>
      <c r="AO213" s="313">
        <v>5.2153757002124781E-2</v>
      </c>
      <c r="AP213" s="312">
        <v>8502</v>
      </c>
      <c r="AQ213" s="137">
        <v>0.52640703362020924</v>
      </c>
      <c r="AR213" s="312">
        <v>350.90909090909003</v>
      </c>
      <c r="AS213" s="312">
        <v>8574</v>
      </c>
      <c r="AT213" s="137">
        <v>0.49030708526333849</v>
      </c>
      <c r="AU213" s="302">
        <v>320</v>
      </c>
      <c r="AV213" s="312">
        <v>9980</v>
      </c>
      <c r="AW213" s="137">
        <v>0.52639907168099587</v>
      </c>
      <c r="AX213" s="302">
        <v>386.06060000000002</v>
      </c>
      <c r="AY213" s="303">
        <v>0.17384144907080687</v>
      </c>
      <c r="AZ213" s="311">
        <v>28136</v>
      </c>
      <c r="BA213" s="137">
        <v>0.52854432400954299</v>
      </c>
      <c r="BB213" s="312">
        <v>682.42424242424204</v>
      </c>
      <c r="BC213" s="312">
        <v>28811</v>
      </c>
      <c r="BD213" s="137">
        <v>0.52336058128973661</v>
      </c>
      <c r="BE213" s="302">
        <v>650.90909090909099</v>
      </c>
      <c r="BF213" s="312">
        <v>31401</v>
      </c>
      <c r="BG213" s="137">
        <v>0.54104207588131914</v>
      </c>
      <c r="BH213" s="302">
        <v>591.51513699999998</v>
      </c>
      <c r="BI213" s="303">
        <v>0.11604350298549901</v>
      </c>
      <c r="BJ213" s="311">
        <v>22156</v>
      </c>
      <c r="BK213" s="137">
        <v>0.5400609384521633</v>
      </c>
      <c r="BL213" s="312">
        <v>490.90909090909099</v>
      </c>
      <c r="BM213" s="312">
        <v>23230</v>
      </c>
      <c r="BN213" s="137">
        <v>0.53805531106684579</v>
      </c>
      <c r="BO213" s="302">
        <v>507.27272727272702</v>
      </c>
      <c r="BP213" s="312">
        <v>23879</v>
      </c>
      <c r="BQ213" s="137">
        <v>0.53071520647197401</v>
      </c>
      <c r="BR213" s="302">
        <v>554.54549999999995</v>
      </c>
      <c r="BS213" s="303">
        <v>7.7766744899801413E-2</v>
      </c>
      <c r="BT213" s="311">
        <v>13376</v>
      </c>
      <c r="BU213" s="137">
        <v>0.50603412401165215</v>
      </c>
      <c r="BV213" s="312">
        <v>319.39393939393898</v>
      </c>
      <c r="BW213" s="312">
        <v>14968</v>
      </c>
      <c r="BX213" s="137">
        <v>0.52222454818226227</v>
      </c>
      <c r="BY213" s="302">
        <v>394.54545454545399</v>
      </c>
      <c r="BZ213" s="312">
        <v>15795</v>
      </c>
      <c r="CA213" s="137">
        <v>0.49688561721404306</v>
      </c>
      <c r="CB213" s="302">
        <v>501.81817599999999</v>
      </c>
      <c r="CC213" s="303">
        <v>0.18084629186602871</v>
      </c>
      <c r="CD213" s="311">
        <v>153022</v>
      </c>
      <c r="CE213" s="137">
        <v>0.52145851081956041</v>
      </c>
      <c r="CF213" s="312">
        <v>1408.12</v>
      </c>
      <c r="CG213" s="312">
        <v>157740</v>
      </c>
      <c r="CH213" s="137">
        <v>0.51849441371081462</v>
      </c>
      <c r="CI213" s="302">
        <v>1374.82</v>
      </c>
      <c r="CJ213" s="312">
        <v>170177</v>
      </c>
      <c r="CK213" s="137">
        <v>0.51758097039778828</v>
      </c>
      <c r="CL213" s="302">
        <v>1486.07</v>
      </c>
      <c r="CM213" s="313">
        <v>0.11210806289291736</v>
      </c>
    </row>
    <row r="214" spans="1:91" ht="14.4" x14ac:dyDescent="0.3">
      <c r="A214" s="99" t="s">
        <v>107</v>
      </c>
      <c r="B214" s="311">
        <v>33734</v>
      </c>
      <c r="C214" s="137">
        <v>0.43844554198076424</v>
      </c>
      <c r="D214" s="312">
        <v>710.30303030303003</v>
      </c>
      <c r="E214" s="312">
        <v>34237</v>
      </c>
      <c r="F214" s="137">
        <v>0.43770135515213499</v>
      </c>
      <c r="G214" s="302">
        <v>575.15151515151501</v>
      </c>
      <c r="H214" s="312">
        <v>37382</v>
      </c>
      <c r="I214" s="137">
        <v>0.43727263156663432</v>
      </c>
      <c r="J214" s="302">
        <v>609.69695999999999</v>
      </c>
      <c r="K214" s="313">
        <v>0.10814015533289856</v>
      </c>
      <c r="L214" s="312">
        <v>26166</v>
      </c>
      <c r="M214" s="137">
        <v>0.42651757188498401</v>
      </c>
      <c r="N214" s="312">
        <v>569.69696969696895</v>
      </c>
      <c r="O214" s="312">
        <v>25723</v>
      </c>
      <c r="P214" s="137">
        <v>0.40787429042590301</v>
      </c>
      <c r="Q214" s="302">
        <v>650.30303030303003</v>
      </c>
      <c r="R214" s="312">
        <v>28217</v>
      </c>
      <c r="S214" s="137">
        <v>0.4039309436555199</v>
      </c>
      <c r="T214" s="302">
        <v>680.60609999999997</v>
      </c>
      <c r="U214" s="313">
        <v>7.838416265382557E-2</v>
      </c>
      <c r="V214" s="312">
        <v>4042</v>
      </c>
      <c r="W214" s="137">
        <v>0.45916164943769172</v>
      </c>
      <c r="X214" s="312">
        <v>230.30303030303</v>
      </c>
      <c r="Y214" s="312">
        <v>3835</v>
      </c>
      <c r="Z214" s="137">
        <v>0.42096597145993414</v>
      </c>
      <c r="AA214" s="302">
        <v>189.09090909090901</v>
      </c>
      <c r="AB214" s="312">
        <v>4003</v>
      </c>
      <c r="AC214" s="137">
        <v>0.39946113162359048</v>
      </c>
      <c r="AD214" s="302">
        <v>234.545456</v>
      </c>
      <c r="AE214" s="313">
        <v>-9.6486887679366647E-3</v>
      </c>
      <c r="AF214" s="312">
        <v>4501</v>
      </c>
      <c r="AG214" s="137">
        <v>0.4729431543553641</v>
      </c>
      <c r="AH214" s="312">
        <v>276.36363636363598</v>
      </c>
      <c r="AI214" s="312">
        <v>3971</v>
      </c>
      <c r="AJ214" s="137">
        <v>0.41985620638612814</v>
      </c>
      <c r="AK214" s="302">
        <v>218.18181818181799</v>
      </c>
      <c r="AL214" s="312">
        <v>4775</v>
      </c>
      <c r="AM214" s="137">
        <v>0.4949212271973466</v>
      </c>
      <c r="AN214" s="302">
        <v>263.63635299999999</v>
      </c>
      <c r="AO214" s="313">
        <v>6.0875361030882029E-2</v>
      </c>
      <c r="AP214" s="312">
        <v>6999</v>
      </c>
      <c r="AQ214" s="137">
        <v>0.43334778032319982</v>
      </c>
      <c r="AR214" s="312">
        <v>313.33333333333297</v>
      </c>
      <c r="AS214" s="312">
        <v>7244</v>
      </c>
      <c r="AT214" s="137">
        <v>0.41425058614971122</v>
      </c>
      <c r="AU214" s="302">
        <v>289.69696969696901</v>
      </c>
      <c r="AV214" s="312">
        <v>7874</v>
      </c>
      <c r="AW214" s="137">
        <v>0.41531726356875365</v>
      </c>
      <c r="AX214" s="302">
        <v>317.57574499999998</v>
      </c>
      <c r="AY214" s="303">
        <v>0.12501785969424203</v>
      </c>
      <c r="AZ214" s="311">
        <v>23736</v>
      </c>
      <c r="BA214" s="137">
        <v>0.44588882835834914</v>
      </c>
      <c r="BB214" s="312">
        <v>675.75757575757495</v>
      </c>
      <c r="BC214" s="312">
        <v>23867</v>
      </c>
      <c r="BD214" s="137">
        <v>0.43355131698455951</v>
      </c>
      <c r="BE214" s="302">
        <v>527.27272727272702</v>
      </c>
      <c r="BF214" s="312">
        <v>26226</v>
      </c>
      <c r="BG214" s="137">
        <v>0.45187635686963712</v>
      </c>
      <c r="BH214" s="302">
        <v>510.30304000000001</v>
      </c>
      <c r="BI214" s="303">
        <v>0.10490394337714863</v>
      </c>
      <c r="BJ214" s="311">
        <v>18534</v>
      </c>
      <c r="BK214" s="137">
        <v>0.45177330895795248</v>
      </c>
      <c r="BL214" s="312">
        <v>465.45454545454498</v>
      </c>
      <c r="BM214" s="312">
        <v>19099</v>
      </c>
      <c r="BN214" s="137">
        <v>0.44237272432482511</v>
      </c>
      <c r="BO214" s="302">
        <v>433.93939393939399</v>
      </c>
      <c r="BP214" s="312">
        <v>19920</v>
      </c>
      <c r="BQ214" s="137">
        <v>0.44272569675956797</v>
      </c>
      <c r="BR214" s="302">
        <v>564.84849999999994</v>
      </c>
      <c r="BS214" s="303">
        <v>7.4781482680479114E-2</v>
      </c>
      <c r="BT214" s="311">
        <v>11681</v>
      </c>
      <c r="BU214" s="137">
        <v>0.44190973404456552</v>
      </c>
      <c r="BV214" s="312">
        <v>307.87878787878702</v>
      </c>
      <c r="BW214" s="312">
        <v>12628</v>
      </c>
      <c r="BX214" s="137">
        <v>0.44058335077803362</v>
      </c>
      <c r="BY214" s="302">
        <v>362.42424242424198</v>
      </c>
      <c r="BZ214" s="312">
        <v>13386</v>
      </c>
      <c r="CA214" s="137">
        <v>0.42110230275575689</v>
      </c>
      <c r="CB214" s="302">
        <v>467.878784</v>
      </c>
      <c r="CC214" s="303">
        <v>0.14596353051964728</v>
      </c>
      <c r="CD214" s="311">
        <v>129393</v>
      </c>
      <c r="CE214" s="137">
        <v>0.44093712727892315</v>
      </c>
      <c r="CF214" s="312">
        <v>1349.44</v>
      </c>
      <c r="CG214" s="312">
        <v>130604</v>
      </c>
      <c r="CH214" s="137">
        <v>0.42929785982177782</v>
      </c>
      <c r="CI214" s="302">
        <v>1231.32</v>
      </c>
      <c r="CJ214" s="312">
        <v>141783</v>
      </c>
      <c r="CK214" s="137">
        <v>0.43122268418123255</v>
      </c>
      <c r="CL214" s="302">
        <v>1361.6</v>
      </c>
      <c r="CM214" s="313">
        <v>9.5754793535971813E-2</v>
      </c>
    </row>
    <row r="215" spans="1:91" ht="14.4" x14ac:dyDescent="0.3">
      <c r="A215" s="99" t="s">
        <v>414</v>
      </c>
      <c r="B215" s="311">
        <v>17847</v>
      </c>
      <c r="C215" s="137">
        <v>0.23195996880686248</v>
      </c>
      <c r="D215" s="312">
        <v>573.33333333333303</v>
      </c>
      <c r="E215" s="312">
        <v>17401</v>
      </c>
      <c r="F215" s="137">
        <v>0.22246228586039377</v>
      </c>
      <c r="G215" s="302">
        <v>492.72727272727201</v>
      </c>
      <c r="H215" s="312">
        <v>17798</v>
      </c>
      <c r="I215" s="137">
        <v>0.20819052743627836</v>
      </c>
      <c r="J215" s="302">
        <v>576.96969999999999</v>
      </c>
      <c r="K215" s="313">
        <v>-2.7455594777833808E-3</v>
      </c>
      <c r="L215" s="312">
        <v>14125</v>
      </c>
      <c r="M215" s="137">
        <v>0.23024385473039055</v>
      </c>
      <c r="N215" s="312">
        <v>466.06060606060601</v>
      </c>
      <c r="O215" s="312">
        <v>13299</v>
      </c>
      <c r="P215" s="137">
        <v>0.21087432213871182</v>
      </c>
      <c r="Q215" s="302">
        <v>523.030303030303</v>
      </c>
      <c r="R215" s="312">
        <v>13378</v>
      </c>
      <c r="S215" s="137">
        <v>0.19150824553366927</v>
      </c>
      <c r="T215" s="302">
        <v>486.06060000000002</v>
      </c>
      <c r="U215" s="313">
        <v>-5.2884955752212387E-2</v>
      </c>
      <c r="V215" s="312">
        <v>2042</v>
      </c>
      <c r="W215" s="137">
        <v>0.23196637509939794</v>
      </c>
      <c r="X215" s="312">
        <v>172.72727272727201</v>
      </c>
      <c r="Y215" s="312">
        <v>1885</v>
      </c>
      <c r="Z215" s="137">
        <v>0.20691547749725575</v>
      </c>
      <c r="AA215" s="302">
        <v>174.54545454545399</v>
      </c>
      <c r="AB215" s="312">
        <v>1987</v>
      </c>
      <c r="AC215" s="137">
        <v>0.19828360443069554</v>
      </c>
      <c r="AD215" s="302">
        <v>163.636368</v>
      </c>
      <c r="AE215" s="313">
        <v>-2.6934378060724781E-2</v>
      </c>
      <c r="AF215" s="312">
        <v>2103</v>
      </c>
      <c r="AG215" s="137">
        <v>0.22097299569191972</v>
      </c>
      <c r="AH215" s="312">
        <v>212.72727272727201</v>
      </c>
      <c r="AI215" s="312">
        <v>1846</v>
      </c>
      <c r="AJ215" s="137">
        <v>0.19517868471135547</v>
      </c>
      <c r="AK215" s="302">
        <v>158.78787878787799</v>
      </c>
      <c r="AL215" s="312">
        <v>2131</v>
      </c>
      <c r="AM215" s="137">
        <v>0.22087479270315091</v>
      </c>
      <c r="AN215" s="302">
        <v>200</v>
      </c>
      <c r="AO215" s="313">
        <v>1.331431288635283E-2</v>
      </c>
      <c r="AP215" s="312">
        <v>3752</v>
      </c>
      <c r="AQ215" s="137">
        <v>0.23230759705281406</v>
      </c>
      <c r="AR215" s="312">
        <v>244.24242424242399</v>
      </c>
      <c r="AS215" s="312">
        <v>3600</v>
      </c>
      <c r="AT215" s="137">
        <v>0.2058672156459084</v>
      </c>
      <c r="AU215" s="302">
        <v>189.69696969696901</v>
      </c>
      <c r="AV215" s="312">
        <v>3264</v>
      </c>
      <c r="AW215" s="137">
        <v>0.17216097895458621</v>
      </c>
      <c r="AX215" s="302">
        <v>238.78787199999999</v>
      </c>
      <c r="AY215" s="303">
        <v>-0.13006396588486141</v>
      </c>
      <c r="AZ215" s="311">
        <v>12481</v>
      </c>
      <c r="BA215" s="137">
        <v>0.23445982755057954</v>
      </c>
      <c r="BB215" s="312">
        <v>454.54545454545399</v>
      </c>
      <c r="BC215" s="312">
        <v>11992</v>
      </c>
      <c r="BD215" s="137">
        <v>0.21783832879200726</v>
      </c>
      <c r="BE215" s="302">
        <v>393.93939393939399</v>
      </c>
      <c r="BF215" s="312">
        <v>12264</v>
      </c>
      <c r="BG215" s="137">
        <v>0.21130983148971363</v>
      </c>
      <c r="BH215" s="302">
        <v>429.09089999999998</v>
      </c>
      <c r="BI215" s="303">
        <v>-1.7386427369601793E-2</v>
      </c>
      <c r="BJ215" s="311">
        <v>9249</v>
      </c>
      <c r="BK215" s="137">
        <v>0.22544789762340037</v>
      </c>
      <c r="BL215" s="312">
        <v>343.030303030303</v>
      </c>
      <c r="BM215" s="312">
        <v>9376</v>
      </c>
      <c r="BN215" s="137">
        <v>0.21716773984342427</v>
      </c>
      <c r="BO215" s="302">
        <v>317.575757575757</v>
      </c>
      <c r="BP215" s="312">
        <v>9068</v>
      </c>
      <c r="BQ215" s="137">
        <v>0.20153798284215674</v>
      </c>
      <c r="BR215" s="302">
        <v>486.66665599999999</v>
      </c>
      <c r="BS215" s="303">
        <v>-1.9569683208995568E-2</v>
      </c>
      <c r="BT215" s="311">
        <v>5361</v>
      </c>
      <c r="BU215" s="137">
        <v>0.2028146634888208</v>
      </c>
      <c r="BV215" s="312">
        <v>226.06060606060601</v>
      </c>
      <c r="BW215" s="312">
        <v>6328</v>
      </c>
      <c r="BX215" s="137">
        <v>0.2207801269974182</v>
      </c>
      <c r="BY215" s="302">
        <v>318.18181818181802</v>
      </c>
      <c r="BZ215" s="312">
        <v>5483</v>
      </c>
      <c r="CA215" s="137">
        <v>0.17248647288284888</v>
      </c>
      <c r="CB215" s="302">
        <v>407.878784</v>
      </c>
      <c r="CC215" s="303">
        <v>2.2756948330535348E-2</v>
      </c>
      <c r="CD215" s="311">
        <v>66960</v>
      </c>
      <c r="CE215" s="137">
        <v>0.22818197307888907</v>
      </c>
      <c r="CF215" s="312">
        <v>1026.83</v>
      </c>
      <c r="CG215" s="312">
        <v>65727</v>
      </c>
      <c r="CH215" s="137">
        <v>0.21604591308463747</v>
      </c>
      <c r="CI215" s="302">
        <v>981.12</v>
      </c>
      <c r="CJ215" s="312">
        <v>65373</v>
      </c>
      <c r="CK215" s="137">
        <v>0.19882722564044855</v>
      </c>
      <c r="CL215" s="302">
        <v>1130.07</v>
      </c>
      <c r="CM215" s="313">
        <v>-2.3700716845878135E-2</v>
      </c>
    </row>
    <row r="216" spans="1:91" ht="14.4" x14ac:dyDescent="0.3">
      <c r="A216" s="99" t="s">
        <v>415</v>
      </c>
      <c r="B216" s="311">
        <v>15887</v>
      </c>
      <c r="C216" s="137">
        <v>0.20648557317390173</v>
      </c>
      <c r="D216" s="312">
        <v>542.42424242424204</v>
      </c>
      <c r="E216" s="312">
        <v>16836</v>
      </c>
      <c r="F216" s="137">
        <v>0.21523906929174125</v>
      </c>
      <c r="G216" s="302">
        <v>389.69696969696901</v>
      </c>
      <c r="H216" s="312">
        <v>19584</v>
      </c>
      <c r="I216" s="137">
        <v>0.22908210413035596</v>
      </c>
      <c r="J216" s="302">
        <v>400</v>
      </c>
      <c r="K216" s="313">
        <v>0.23270598602631082</v>
      </c>
      <c r="L216" s="312">
        <v>12041</v>
      </c>
      <c r="M216" s="137">
        <v>0.19627371715459346</v>
      </c>
      <c r="N216" s="312">
        <v>390.90909090909099</v>
      </c>
      <c r="O216" s="312">
        <v>12424</v>
      </c>
      <c r="P216" s="137">
        <v>0.19699996828719119</v>
      </c>
      <c r="Q216" s="302">
        <v>416.36363636363598</v>
      </c>
      <c r="R216" s="312">
        <v>14839</v>
      </c>
      <c r="S216" s="137">
        <v>0.21242269812185066</v>
      </c>
      <c r="T216" s="302">
        <v>467.27273600000001</v>
      </c>
      <c r="U216" s="313">
        <v>0.23237272651773108</v>
      </c>
      <c r="V216" s="312">
        <v>2000</v>
      </c>
      <c r="W216" s="137">
        <v>0.22719527433829376</v>
      </c>
      <c r="X216" s="312">
        <v>138.18181818181799</v>
      </c>
      <c r="Y216" s="312">
        <v>1950</v>
      </c>
      <c r="Z216" s="137">
        <v>0.21405049396267836</v>
      </c>
      <c r="AA216" s="302">
        <v>126.666666666666</v>
      </c>
      <c r="AB216" s="312">
        <v>2016</v>
      </c>
      <c r="AC216" s="137">
        <v>0.20117752719289492</v>
      </c>
      <c r="AD216" s="302">
        <v>156.96969999999999</v>
      </c>
      <c r="AE216" s="313">
        <v>8.0000000000000002E-3</v>
      </c>
      <c r="AF216" s="312">
        <v>2398</v>
      </c>
      <c r="AG216" s="137">
        <v>0.25197015866344435</v>
      </c>
      <c r="AH216" s="312">
        <v>151.51515151515099</v>
      </c>
      <c r="AI216" s="312">
        <v>2125</v>
      </c>
      <c r="AJ216" s="137">
        <v>0.22467752167477267</v>
      </c>
      <c r="AK216" s="302">
        <v>140.60606060606</v>
      </c>
      <c r="AL216" s="312">
        <v>2644</v>
      </c>
      <c r="AM216" s="137">
        <v>0.27404643449419569</v>
      </c>
      <c r="AN216" s="302">
        <v>184.24243200000001</v>
      </c>
      <c r="AO216" s="313">
        <v>0.10258548790658882</v>
      </c>
      <c r="AP216" s="312">
        <v>3247</v>
      </c>
      <c r="AQ216" s="137">
        <v>0.20104018327038573</v>
      </c>
      <c r="AR216" s="312">
        <v>189.69696969696901</v>
      </c>
      <c r="AS216" s="312">
        <v>3644</v>
      </c>
      <c r="AT216" s="137">
        <v>0.20838337050380282</v>
      </c>
      <c r="AU216" s="302">
        <v>198.18181818181799</v>
      </c>
      <c r="AV216" s="312">
        <v>4610</v>
      </c>
      <c r="AW216" s="137">
        <v>0.24315628461416741</v>
      </c>
      <c r="AX216" s="302">
        <v>224.24243200000001</v>
      </c>
      <c r="AY216" s="303">
        <v>0.41977209732060361</v>
      </c>
      <c r="AZ216" s="311">
        <v>11255</v>
      </c>
      <c r="BA216" s="137">
        <v>0.21142900080776961</v>
      </c>
      <c r="BB216" s="312">
        <v>575.15151515151501</v>
      </c>
      <c r="BC216" s="312">
        <v>11875</v>
      </c>
      <c r="BD216" s="137">
        <v>0.21571298819255222</v>
      </c>
      <c r="BE216" s="302">
        <v>324.24242424242402</v>
      </c>
      <c r="BF216" s="312">
        <v>13962</v>
      </c>
      <c r="BG216" s="137">
        <v>0.24056652537992348</v>
      </c>
      <c r="BH216" s="302">
        <v>354.54544099999998</v>
      </c>
      <c r="BI216" s="303">
        <v>0.24051532652154597</v>
      </c>
      <c r="BJ216" s="311">
        <v>9285</v>
      </c>
      <c r="BK216" s="137">
        <v>0.22632541133455211</v>
      </c>
      <c r="BL216" s="312">
        <v>360</v>
      </c>
      <c r="BM216" s="312">
        <v>9723</v>
      </c>
      <c r="BN216" s="137">
        <v>0.22520498448140083</v>
      </c>
      <c r="BO216" s="302">
        <v>333.33333333333297</v>
      </c>
      <c r="BP216" s="312">
        <v>10852</v>
      </c>
      <c r="BQ216" s="137">
        <v>0.2411877139174112</v>
      </c>
      <c r="BR216" s="302">
        <v>340.60604899999998</v>
      </c>
      <c r="BS216" s="303">
        <v>0.1687668282175552</v>
      </c>
      <c r="BT216" s="311">
        <v>6320</v>
      </c>
      <c r="BU216" s="137">
        <v>0.23909507055574472</v>
      </c>
      <c r="BV216" s="312">
        <v>212.12121212121201</v>
      </c>
      <c r="BW216" s="312">
        <v>6300</v>
      </c>
      <c r="BX216" s="137">
        <v>0.21980322378061545</v>
      </c>
      <c r="BY216" s="302">
        <v>215.75757575757501</v>
      </c>
      <c r="BZ216" s="312">
        <v>7903</v>
      </c>
      <c r="CA216" s="137">
        <v>0.24861582987290801</v>
      </c>
      <c r="CB216" s="302">
        <v>260.60604899999998</v>
      </c>
      <c r="CC216" s="303">
        <v>0.2504746835443038</v>
      </c>
      <c r="CD216" s="311">
        <v>62433</v>
      </c>
      <c r="CE216" s="137">
        <v>0.21275515420003407</v>
      </c>
      <c r="CF216" s="312">
        <v>1014.19</v>
      </c>
      <c r="CG216" s="312">
        <v>64877</v>
      </c>
      <c r="CH216" s="137">
        <v>0.21325194673714035</v>
      </c>
      <c r="CI216" s="302">
        <v>813.1</v>
      </c>
      <c r="CJ216" s="312">
        <v>76410</v>
      </c>
      <c r="CK216" s="137">
        <v>0.23239545854078403</v>
      </c>
      <c r="CL216" s="302">
        <v>891.61</v>
      </c>
      <c r="CM216" s="313">
        <v>0.22387199077410985</v>
      </c>
    </row>
    <row r="217" spans="1:91" ht="14.4" x14ac:dyDescent="0.3">
      <c r="A217" s="99" t="s">
        <v>416</v>
      </c>
      <c r="B217" s="311">
        <v>6611</v>
      </c>
      <c r="C217" s="137">
        <v>8.5924096698726277E-2</v>
      </c>
      <c r="D217" s="312">
        <v>350.90909090909003</v>
      </c>
      <c r="E217" s="312">
        <v>7150</v>
      </c>
      <c r="F217" s="137">
        <v>9.1408846842239835E-2</v>
      </c>
      <c r="G217" s="302">
        <v>330.90909090909003</v>
      </c>
      <c r="H217" s="312">
        <v>7627</v>
      </c>
      <c r="I217" s="137">
        <v>8.9216156464574384E-2</v>
      </c>
      <c r="J217" s="302">
        <v>370.90910000000002</v>
      </c>
      <c r="K217" s="313">
        <v>0.15368325518075934</v>
      </c>
      <c r="L217" s="312">
        <v>4641</v>
      </c>
      <c r="M217" s="137">
        <v>7.5650387950707443E-2</v>
      </c>
      <c r="N217" s="312">
        <v>338.18181818181802</v>
      </c>
      <c r="O217" s="312">
        <v>5717</v>
      </c>
      <c r="P217" s="137">
        <v>9.0651063964735351E-2</v>
      </c>
      <c r="Q217" s="302">
        <v>291.51515151515099</v>
      </c>
      <c r="R217" s="312">
        <v>5649</v>
      </c>
      <c r="S217" s="137">
        <v>8.0866353641777369E-2</v>
      </c>
      <c r="T217" s="302">
        <v>351.51513699999998</v>
      </c>
      <c r="U217" s="313">
        <v>0.21719457013574661</v>
      </c>
      <c r="V217" s="312">
        <v>481</v>
      </c>
      <c r="W217" s="137">
        <v>5.4640463478359651E-2</v>
      </c>
      <c r="X217" s="312">
        <v>91.515151515151501</v>
      </c>
      <c r="Y217" s="312">
        <v>712</v>
      </c>
      <c r="Z217" s="137">
        <v>7.8155872667398457E-2</v>
      </c>
      <c r="AA217" s="302">
        <v>109.09090909090899</v>
      </c>
      <c r="AB217" s="312">
        <v>797</v>
      </c>
      <c r="AC217" s="137">
        <v>7.9532980740445069E-2</v>
      </c>
      <c r="AD217" s="302">
        <v>119.393936</v>
      </c>
      <c r="AE217" s="313">
        <v>0.656964656964657</v>
      </c>
      <c r="AF217" s="312">
        <v>676</v>
      </c>
      <c r="AG217" s="137">
        <v>7.1030787012714092E-2</v>
      </c>
      <c r="AH217" s="312">
        <v>106.06060606060601</v>
      </c>
      <c r="AI217" s="312">
        <v>812</v>
      </c>
      <c r="AJ217" s="137">
        <v>8.5853245929371963E-2</v>
      </c>
      <c r="AK217" s="302">
        <v>119.39393939393899</v>
      </c>
      <c r="AL217" s="312">
        <v>672</v>
      </c>
      <c r="AM217" s="137">
        <v>6.965174129353234E-2</v>
      </c>
      <c r="AN217" s="302">
        <v>111.515152</v>
      </c>
      <c r="AO217" s="313">
        <v>-5.9171597633136093E-3</v>
      </c>
      <c r="AP217" s="312">
        <v>1503</v>
      </c>
      <c r="AQ217" s="137">
        <v>9.3059253297009467E-2</v>
      </c>
      <c r="AR217" s="312">
        <v>172.12121212121201</v>
      </c>
      <c r="AS217" s="312">
        <v>1330</v>
      </c>
      <c r="AT217" s="137">
        <v>7.605649911362726E-2</v>
      </c>
      <c r="AU217" s="302">
        <v>153.939393939393</v>
      </c>
      <c r="AV217" s="312">
        <v>2106</v>
      </c>
      <c r="AW217" s="137">
        <v>0.11108180811224221</v>
      </c>
      <c r="AX217" s="302">
        <v>224.84848</v>
      </c>
      <c r="AY217" s="303">
        <v>0.40119760479041916</v>
      </c>
      <c r="AZ217" s="311">
        <v>4400</v>
      </c>
      <c r="BA217" s="137">
        <v>8.2655495651193803E-2</v>
      </c>
      <c r="BB217" s="312">
        <v>255.15151515151501</v>
      </c>
      <c r="BC217" s="312">
        <v>4944</v>
      </c>
      <c r="BD217" s="137">
        <v>8.9809264305177106E-2</v>
      </c>
      <c r="BE217" s="302">
        <v>310.30303030303003</v>
      </c>
      <c r="BF217" s="312">
        <v>5175</v>
      </c>
      <c r="BG217" s="137">
        <v>8.9165719011682007E-2</v>
      </c>
      <c r="BH217" s="302">
        <v>316.96969999999999</v>
      </c>
      <c r="BI217" s="303">
        <v>0.17613636363636365</v>
      </c>
      <c r="BJ217" s="311">
        <v>3622</v>
      </c>
      <c r="BK217" s="137">
        <v>8.8287629494210845E-2</v>
      </c>
      <c r="BL217" s="312">
        <v>261.81818181818102</v>
      </c>
      <c r="BM217" s="312">
        <v>4131</v>
      </c>
      <c r="BN217" s="137">
        <v>9.5682586742020667E-2</v>
      </c>
      <c r="BO217" s="302">
        <v>311.51515151515099</v>
      </c>
      <c r="BP217" s="312">
        <v>3959</v>
      </c>
      <c r="BQ217" s="137">
        <v>8.79895097124061E-2</v>
      </c>
      <c r="BR217" s="302">
        <v>256.36364700000001</v>
      </c>
      <c r="BS217" s="303">
        <v>9.3042517945886249E-2</v>
      </c>
      <c r="BT217" s="311">
        <v>1695</v>
      </c>
      <c r="BU217" s="137">
        <v>6.4124389967086595E-2</v>
      </c>
      <c r="BV217" s="312">
        <v>165.45454545454501</v>
      </c>
      <c r="BW217" s="312">
        <v>2340</v>
      </c>
      <c r="BX217" s="137">
        <v>8.1641197404228594E-2</v>
      </c>
      <c r="BY217" s="302">
        <v>198.18181818181799</v>
      </c>
      <c r="BZ217" s="312">
        <v>2409</v>
      </c>
      <c r="CA217" s="137">
        <v>7.578331445828615E-2</v>
      </c>
      <c r="CB217" s="302">
        <v>183.636368</v>
      </c>
      <c r="CC217" s="303">
        <v>0.42123893805309737</v>
      </c>
      <c r="CD217" s="311">
        <v>23629</v>
      </c>
      <c r="CE217" s="137">
        <v>8.0521383540637245E-2</v>
      </c>
      <c r="CF217" s="312">
        <v>667.99</v>
      </c>
      <c r="CG217" s="312">
        <v>27136</v>
      </c>
      <c r="CH217" s="137">
        <v>8.91965538890368E-2</v>
      </c>
      <c r="CI217" s="302">
        <v>689.24</v>
      </c>
      <c r="CJ217" s="312">
        <v>28394</v>
      </c>
      <c r="CK217" s="137">
        <v>8.635828621655571E-2</v>
      </c>
      <c r="CL217" s="302">
        <v>731.87</v>
      </c>
      <c r="CM217" s="313">
        <v>0.20165897837403191</v>
      </c>
    </row>
    <row r="218" spans="1:91" ht="14.4" x14ac:dyDescent="0.3">
      <c r="A218" s="99" t="s">
        <v>414</v>
      </c>
      <c r="B218" s="311">
        <v>5954</v>
      </c>
      <c r="C218" s="137">
        <v>7.7384975305432799E-2</v>
      </c>
      <c r="D218" s="312">
        <v>349.69696969696901</v>
      </c>
      <c r="E218" s="312">
        <v>6364</v>
      </c>
      <c r="F218" s="137">
        <v>8.1360265916645358E-2</v>
      </c>
      <c r="G218" s="302">
        <v>329.09090909090901</v>
      </c>
      <c r="H218" s="312">
        <v>6477</v>
      </c>
      <c r="I218" s="137">
        <v>7.5764133397279179E-2</v>
      </c>
      <c r="J218" s="302">
        <v>342.42425500000002</v>
      </c>
      <c r="K218" s="313">
        <v>8.7840107490762515E-2</v>
      </c>
      <c r="L218" s="312">
        <v>4065</v>
      </c>
      <c r="M218" s="137">
        <v>6.6261328812675227E-2</v>
      </c>
      <c r="N218" s="312">
        <v>306.666666666666</v>
      </c>
      <c r="O218" s="312">
        <v>5017</v>
      </c>
      <c r="P218" s="137">
        <v>7.9551580883518852E-2</v>
      </c>
      <c r="Q218" s="302">
        <v>282.42424242424198</v>
      </c>
      <c r="R218" s="312">
        <v>4917</v>
      </c>
      <c r="S218" s="137">
        <v>7.0387654603756303E-2</v>
      </c>
      <c r="T218" s="302">
        <v>326.66665599999999</v>
      </c>
      <c r="U218" s="313">
        <v>0.2095940959409594</v>
      </c>
      <c r="V218" s="312">
        <v>340</v>
      </c>
      <c r="W218" s="137">
        <v>3.8623196637509939E-2</v>
      </c>
      <c r="X218" s="312">
        <v>68.484848484848399</v>
      </c>
      <c r="Y218" s="312">
        <v>681</v>
      </c>
      <c r="Z218" s="137">
        <v>7.4753018660812298E-2</v>
      </c>
      <c r="AA218" s="302">
        <v>107.272727272727</v>
      </c>
      <c r="AB218" s="312">
        <v>640</v>
      </c>
      <c r="AC218" s="137">
        <v>6.386588164853807E-2</v>
      </c>
      <c r="AD218" s="302">
        <v>109.090912</v>
      </c>
      <c r="AE218" s="313">
        <v>0.88235294117647056</v>
      </c>
      <c r="AF218" s="312">
        <v>509</v>
      </c>
      <c r="AG218" s="137">
        <v>5.3483240516969635E-2</v>
      </c>
      <c r="AH218" s="312">
        <v>90.303030303030297</v>
      </c>
      <c r="AI218" s="312">
        <v>596</v>
      </c>
      <c r="AJ218" s="137">
        <v>6.3015436667371541E-2</v>
      </c>
      <c r="AK218" s="302">
        <v>98.787878787878796</v>
      </c>
      <c r="AL218" s="312">
        <v>566</v>
      </c>
      <c r="AM218" s="137">
        <v>5.866500829187396E-2</v>
      </c>
      <c r="AN218" s="302">
        <v>104.242424</v>
      </c>
      <c r="AO218" s="313">
        <v>0.11198428290766209</v>
      </c>
      <c r="AP218" s="312">
        <v>1287</v>
      </c>
      <c r="AQ218" s="137">
        <v>7.9685468392050027E-2</v>
      </c>
      <c r="AR218" s="312">
        <v>153.333333333333</v>
      </c>
      <c r="AS218" s="312">
        <v>1131</v>
      </c>
      <c r="AT218" s="137">
        <v>6.4676616915422883E-2</v>
      </c>
      <c r="AU218" s="302">
        <v>142.42424242424201</v>
      </c>
      <c r="AV218" s="312">
        <v>1871</v>
      </c>
      <c r="AW218" s="137">
        <v>9.8686639590695707E-2</v>
      </c>
      <c r="AX218" s="302">
        <v>209.090912</v>
      </c>
      <c r="AY218" s="303">
        <v>0.45376845376845376</v>
      </c>
      <c r="AZ218" s="311">
        <v>3865</v>
      </c>
      <c r="BA218" s="137">
        <v>7.2605338793605464E-2</v>
      </c>
      <c r="BB218" s="312">
        <v>239.39393939393901</v>
      </c>
      <c r="BC218" s="312">
        <v>4255</v>
      </c>
      <c r="BD218" s="137">
        <v>7.7293369663941874E-2</v>
      </c>
      <c r="BE218" s="302">
        <v>281.21212121212102</v>
      </c>
      <c r="BF218" s="312">
        <v>4288</v>
      </c>
      <c r="BG218" s="137">
        <v>7.3882628622626553E-2</v>
      </c>
      <c r="BH218" s="302">
        <v>264.24243200000001</v>
      </c>
      <c r="BI218" s="303">
        <v>0.10944372574385511</v>
      </c>
      <c r="BJ218" s="311">
        <v>3066</v>
      </c>
      <c r="BK218" s="137">
        <v>7.4734917733089573E-2</v>
      </c>
      <c r="BL218" s="312">
        <v>247.87878787878699</v>
      </c>
      <c r="BM218" s="312">
        <v>3557</v>
      </c>
      <c r="BN218" s="137">
        <v>8.2387548061333207E-2</v>
      </c>
      <c r="BO218" s="302">
        <v>281.21212121212102</v>
      </c>
      <c r="BP218" s="312">
        <v>3153</v>
      </c>
      <c r="BQ218" s="137">
        <v>7.0076010134684619E-2</v>
      </c>
      <c r="BR218" s="302">
        <v>219.393936</v>
      </c>
      <c r="BS218" s="303">
        <v>2.8375733855185908E-2</v>
      </c>
      <c r="BT218" s="311">
        <v>1424</v>
      </c>
      <c r="BU218" s="137">
        <v>5.387205387205387E-2</v>
      </c>
      <c r="BV218" s="312">
        <v>146.666666666666</v>
      </c>
      <c r="BW218" s="312">
        <v>2029</v>
      </c>
      <c r="BX218" s="137">
        <v>7.079059381759821E-2</v>
      </c>
      <c r="BY218" s="302">
        <v>183.030303030303</v>
      </c>
      <c r="BZ218" s="312">
        <v>2068</v>
      </c>
      <c r="CA218" s="137">
        <v>6.5055995973323261E-2</v>
      </c>
      <c r="CB218" s="302">
        <v>176.96969999999999</v>
      </c>
      <c r="CC218" s="303">
        <v>0.45224719101123595</v>
      </c>
      <c r="CD218" s="311">
        <v>20510</v>
      </c>
      <c r="CE218" s="137">
        <v>6.9892656329868796E-2</v>
      </c>
      <c r="CF218" s="312">
        <v>625.30999999999995</v>
      </c>
      <c r="CG218" s="312">
        <v>23630</v>
      </c>
      <c r="CH218" s="137">
        <v>7.767226446041936E-2</v>
      </c>
      <c r="CI218" s="302">
        <v>648.37</v>
      </c>
      <c r="CJ218" s="312">
        <v>23980</v>
      </c>
      <c r="CK218" s="137">
        <v>7.2933426198246318E-2</v>
      </c>
      <c r="CL218" s="302">
        <v>662</v>
      </c>
      <c r="CM218" s="313">
        <v>0.16918576304241834</v>
      </c>
    </row>
    <row r="219" spans="1:91" ht="14.4" x14ac:dyDescent="0.3">
      <c r="A219" s="99" t="s">
        <v>415</v>
      </c>
      <c r="B219" s="311">
        <v>657</v>
      </c>
      <c r="C219" s="137">
        <v>8.5391213932934761E-3</v>
      </c>
      <c r="D219" s="312">
        <v>86.6666666666666</v>
      </c>
      <c r="E219" s="312">
        <v>786</v>
      </c>
      <c r="F219" s="137">
        <v>1.0048580925594477E-2</v>
      </c>
      <c r="G219" s="302">
        <v>101.212121212121</v>
      </c>
      <c r="H219" s="312">
        <v>1150</v>
      </c>
      <c r="I219" s="137">
        <v>1.3452023067295208E-2</v>
      </c>
      <c r="J219" s="302">
        <v>124.242424</v>
      </c>
      <c r="K219" s="313">
        <v>0.75038051750380519</v>
      </c>
      <c r="L219" s="312">
        <v>576</v>
      </c>
      <c r="M219" s="137">
        <v>9.3890591380322089E-3</v>
      </c>
      <c r="N219" s="312">
        <v>101.818181818181</v>
      </c>
      <c r="O219" s="312">
        <v>700</v>
      </c>
      <c r="P219" s="137">
        <v>1.1099483081216503E-2</v>
      </c>
      <c r="Q219" s="302">
        <v>111.515151515151</v>
      </c>
      <c r="R219" s="312">
        <v>732</v>
      </c>
      <c r="S219" s="137">
        <v>1.0478699038021072E-2</v>
      </c>
      <c r="T219" s="302">
        <v>112.727272</v>
      </c>
      <c r="U219" s="313">
        <v>0.27083333333333331</v>
      </c>
      <c r="V219" s="312">
        <v>141</v>
      </c>
      <c r="W219" s="137">
        <v>1.6017266840849712E-2</v>
      </c>
      <c r="X219" s="312">
        <v>62.424242424242401</v>
      </c>
      <c r="Y219" s="312">
        <v>31</v>
      </c>
      <c r="Z219" s="137">
        <v>3.402854006586169E-3</v>
      </c>
      <c r="AA219" s="302">
        <v>15.757575757575699</v>
      </c>
      <c r="AB219" s="312">
        <v>157</v>
      </c>
      <c r="AC219" s="137">
        <v>1.5667099091906996E-2</v>
      </c>
      <c r="AD219" s="302">
        <v>57.5757561</v>
      </c>
      <c r="AE219" s="313">
        <v>0.11347517730496454</v>
      </c>
      <c r="AF219" s="312">
        <v>167</v>
      </c>
      <c r="AG219" s="137">
        <v>1.7547546495744457E-2</v>
      </c>
      <c r="AH219" s="312">
        <v>51.515151515151501</v>
      </c>
      <c r="AI219" s="312">
        <v>216</v>
      </c>
      <c r="AJ219" s="137">
        <v>2.2837809262000422E-2</v>
      </c>
      <c r="AK219" s="302">
        <v>73.939393939393895</v>
      </c>
      <c r="AL219" s="312">
        <v>106</v>
      </c>
      <c r="AM219" s="137">
        <v>1.0986733001658375E-2</v>
      </c>
      <c r="AN219" s="302">
        <v>38.181820000000002</v>
      </c>
      <c r="AO219" s="313">
        <v>-0.3652694610778443</v>
      </c>
      <c r="AP219" s="312">
        <v>216</v>
      </c>
      <c r="AQ219" s="137">
        <v>1.3373784904959446E-2</v>
      </c>
      <c r="AR219" s="312">
        <v>61.818181818181799</v>
      </c>
      <c r="AS219" s="312">
        <v>199</v>
      </c>
      <c r="AT219" s="137">
        <v>1.1379882198204381E-2</v>
      </c>
      <c r="AU219" s="302">
        <v>64.242424242424207</v>
      </c>
      <c r="AV219" s="312">
        <v>235</v>
      </c>
      <c r="AW219" s="137">
        <v>1.2395168521546495E-2</v>
      </c>
      <c r="AX219" s="302">
        <v>59.393940000000001</v>
      </c>
      <c r="AY219" s="303">
        <v>8.7962962962962965E-2</v>
      </c>
      <c r="AZ219" s="311">
        <v>535</v>
      </c>
      <c r="BA219" s="137">
        <v>1.0050156857588338E-2</v>
      </c>
      <c r="BB219" s="312">
        <v>96.969696969696898</v>
      </c>
      <c r="BC219" s="312">
        <v>689</v>
      </c>
      <c r="BD219" s="137">
        <v>1.251589464123524E-2</v>
      </c>
      <c r="BE219" s="302">
        <v>95.151515151515099</v>
      </c>
      <c r="BF219" s="312">
        <v>887</v>
      </c>
      <c r="BG219" s="137">
        <v>1.5283090389055447E-2</v>
      </c>
      <c r="BH219" s="302">
        <v>124.242424</v>
      </c>
      <c r="BI219" s="303">
        <v>0.65794392523364487</v>
      </c>
      <c r="BJ219" s="311">
        <v>556</v>
      </c>
      <c r="BK219" s="137">
        <v>1.3552711761121267E-2</v>
      </c>
      <c r="BL219" s="312">
        <v>85.454545454545396</v>
      </c>
      <c r="BM219" s="312">
        <v>574</v>
      </c>
      <c r="BN219" s="137">
        <v>1.3295038680687451E-2</v>
      </c>
      <c r="BO219" s="302">
        <v>95.151515151515099</v>
      </c>
      <c r="BP219" s="312">
        <v>806</v>
      </c>
      <c r="BQ219" s="137">
        <v>1.7913499577721474E-2</v>
      </c>
      <c r="BR219" s="302">
        <v>113.333336</v>
      </c>
      <c r="BS219" s="303">
        <v>0.44964028776978415</v>
      </c>
      <c r="BT219" s="311">
        <v>271</v>
      </c>
      <c r="BU219" s="137">
        <v>1.0252336095032724E-2</v>
      </c>
      <c r="BV219" s="312">
        <v>53.3333333333333</v>
      </c>
      <c r="BW219" s="312">
        <v>311</v>
      </c>
      <c r="BX219" s="137">
        <v>1.0850603586630382E-2</v>
      </c>
      <c r="BY219" s="302">
        <v>77.575757575757507</v>
      </c>
      <c r="BZ219" s="312">
        <v>341</v>
      </c>
      <c r="CA219" s="137">
        <v>1.0727318484962878E-2</v>
      </c>
      <c r="CB219" s="302">
        <v>63.030304000000001</v>
      </c>
      <c r="CC219" s="303">
        <v>0.25830258302583026</v>
      </c>
      <c r="CD219" s="311">
        <v>3119</v>
      </c>
      <c r="CE219" s="137">
        <v>1.0628727210768444E-2</v>
      </c>
      <c r="CF219" s="312">
        <v>216.82</v>
      </c>
      <c r="CG219" s="312">
        <v>3506</v>
      </c>
      <c r="CH219" s="137">
        <v>1.1524289428617447E-2</v>
      </c>
      <c r="CI219" s="302">
        <v>236.96</v>
      </c>
      <c r="CJ219" s="312">
        <v>4414</v>
      </c>
      <c r="CK219" s="137">
        <v>1.3424860018309392E-2</v>
      </c>
      <c r="CL219" s="302">
        <v>261.16000000000003</v>
      </c>
      <c r="CM219" s="313">
        <v>0.41519717858287913</v>
      </c>
    </row>
    <row r="220" spans="1:91" ht="14.4" x14ac:dyDescent="0.3">
      <c r="A220" s="432"/>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432"/>
      <c r="AE220" s="432"/>
      <c r="AF220" s="432"/>
      <c r="AG220" s="432"/>
      <c r="AH220" s="432"/>
      <c r="AI220" s="432"/>
      <c r="AJ220" s="432"/>
      <c r="AK220" s="432"/>
      <c r="AL220" s="432"/>
      <c r="AM220" s="432"/>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row>
    <row r="221" spans="1:91" ht="14.4" x14ac:dyDescent="0.3">
      <c r="A221" s="472" t="s">
        <v>418</v>
      </c>
      <c r="B221" s="472"/>
      <c r="C221" s="472"/>
      <c r="D221" s="472"/>
      <c r="E221" s="472"/>
      <c r="F221" s="472"/>
      <c r="G221" s="472"/>
      <c r="H221" s="472"/>
      <c r="I221" s="472"/>
      <c r="J221" s="472"/>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472"/>
      <c r="AK221" s="472"/>
      <c r="AL221" s="472"/>
      <c r="AM221" s="472"/>
      <c r="AN221" s="472"/>
      <c r="AO221" s="472"/>
      <c r="AP221" s="472"/>
      <c r="AQ221" s="472"/>
      <c r="AR221" s="472"/>
      <c r="AS221" s="472"/>
      <c r="AT221" s="472"/>
      <c r="AU221" s="472"/>
      <c r="AV221" s="472"/>
      <c r="AW221" s="472"/>
      <c r="AX221" s="472"/>
      <c r="AY221" s="472"/>
      <c r="AZ221" s="472"/>
      <c r="BA221" s="472"/>
      <c r="BB221" s="472"/>
      <c r="BC221" s="472"/>
      <c r="BD221" s="472"/>
      <c r="BE221" s="472"/>
      <c r="BF221" s="472"/>
      <c r="BG221" s="472"/>
      <c r="BH221" s="472"/>
      <c r="BI221" s="472"/>
      <c r="BJ221" s="472"/>
      <c r="BK221" s="472"/>
      <c r="BL221" s="472"/>
      <c r="BM221" s="472"/>
      <c r="BN221" s="472"/>
      <c r="BO221" s="472"/>
      <c r="BP221" s="472"/>
      <c r="BQ221" s="472"/>
      <c r="BR221" s="472"/>
      <c r="BS221" s="472"/>
      <c r="BT221" s="472"/>
      <c r="BU221" s="472"/>
      <c r="BV221" s="472"/>
      <c r="BW221" s="472"/>
      <c r="BX221" s="472"/>
      <c r="BY221" s="472"/>
      <c r="BZ221" s="472"/>
      <c r="CA221" s="472"/>
      <c r="CB221" s="472"/>
      <c r="CC221" s="472"/>
      <c r="CD221" s="472"/>
      <c r="CE221" s="472"/>
      <c r="CF221" s="472"/>
      <c r="CG221" s="472"/>
      <c r="CH221" s="472"/>
      <c r="CI221" s="472"/>
      <c r="CJ221" s="472"/>
      <c r="CK221" s="472"/>
      <c r="CL221" s="472"/>
      <c r="CM221" s="472"/>
    </row>
    <row r="222" spans="1:91" ht="18" customHeight="1" x14ac:dyDescent="0.3">
      <c r="B222" s="473" t="s">
        <v>332</v>
      </c>
      <c r="C222" s="474"/>
      <c r="D222" s="292" t="s">
        <v>333</v>
      </c>
      <c r="E222" s="474" t="s">
        <v>332</v>
      </c>
      <c r="F222" s="474"/>
      <c r="G222" s="292" t="s">
        <v>333</v>
      </c>
      <c r="H222" s="474" t="s">
        <v>332</v>
      </c>
      <c r="I222" s="474"/>
      <c r="J222" s="292" t="s">
        <v>333</v>
      </c>
      <c r="K222" s="310" t="s">
        <v>0</v>
      </c>
      <c r="L222" s="473" t="s">
        <v>332</v>
      </c>
      <c r="M222" s="474"/>
      <c r="N222" s="292" t="s">
        <v>333</v>
      </c>
      <c r="O222" s="474" t="s">
        <v>332</v>
      </c>
      <c r="P222" s="474"/>
      <c r="Q222" s="292" t="s">
        <v>333</v>
      </c>
      <c r="R222" s="474" t="s">
        <v>332</v>
      </c>
      <c r="S222" s="474"/>
      <c r="T222" s="292" t="s">
        <v>333</v>
      </c>
      <c r="U222" s="310" t="s">
        <v>0</v>
      </c>
      <c r="V222" s="473" t="s">
        <v>332</v>
      </c>
      <c r="W222" s="474"/>
      <c r="X222" s="292" t="s">
        <v>333</v>
      </c>
      <c r="Y222" s="474" t="s">
        <v>332</v>
      </c>
      <c r="Z222" s="474"/>
      <c r="AA222" s="292" t="s">
        <v>333</v>
      </c>
      <c r="AB222" s="474" t="s">
        <v>332</v>
      </c>
      <c r="AC222" s="474"/>
      <c r="AD222" s="292" t="s">
        <v>333</v>
      </c>
      <c r="AE222" s="310" t="s">
        <v>0</v>
      </c>
      <c r="AF222" s="473" t="s">
        <v>332</v>
      </c>
      <c r="AG222" s="474"/>
      <c r="AH222" s="292" t="s">
        <v>333</v>
      </c>
      <c r="AI222" s="474" t="s">
        <v>332</v>
      </c>
      <c r="AJ222" s="474"/>
      <c r="AK222" s="292" t="s">
        <v>333</v>
      </c>
      <c r="AL222" s="474" t="s">
        <v>332</v>
      </c>
      <c r="AM222" s="474"/>
      <c r="AN222" s="292" t="s">
        <v>333</v>
      </c>
      <c r="AO222" s="310" t="s">
        <v>0</v>
      </c>
      <c r="AP222" s="473" t="s">
        <v>332</v>
      </c>
      <c r="AQ222" s="474"/>
      <c r="AR222" s="292" t="s">
        <v>333</v>
      </c>
      <c r="AS222" s="474" t="s">
        <v>332</v>
      </c>
      <c r="AT222" s="474"/>
      <c r="AU222" s="292" t="s">
        <v>333</v>
      </c>
      <c r="AV222" s="474" t="s">
        <v>332</v>
      </c>
      <c r="AW222" s="474"/>
      <c r="AX222" s="292" t="s">
        <v>333</v>
      </c>
      <c r="AY222" s="290" t="s">
        <v>0</v>
      </c>
      <c r="AZ222" s="473" t="s">
        <v>332</v>
      </c>
      <c r="BA222" s="474"/>
      <c r="BB222" s="292" t="s">
        <v>333</v>
      </c>
      <c r="BC222" s="474" t="s">
        <v>332</v>
      </c>
      <c r="BD222" s="474"/>
      <c r="BE222" s="292" t="s">
        <v>333</v>
      </c>
      <c r="BF222" s="474" t="s">
        <v>332</v>
      </c>
      <c r="BG222" s="474"/>
      <c r="BH222" s="292" t="s">
        <v>333</v>
      </c>
      <c r="BI222" s="290" t="s">
        <v>0</v>
      </c>
      <c r="BJ222" s="473" t="s">
        <v>332</v>
      </c>
      <c r="BK222" s="474"/>
      <c r="BL222" s="292" t="s">
        <v>333</v>
      </c>
      <c r="BM222" s="474" t="s">
        <v>332</v>
      </c>
      <c r="BN222" s="474"/>
      <c r="BO222" s="292" t="s">
        <v>333</v>
      </c>
      <c r="BP222" s="474" t="s">
        <v>332</v>
      </c>
      <c r="BQ222" s="474"/>
      <c r="BR222" s="292" t="s">
        <v>333</v>
      </c>
      <c r="BS222" s="290" t="s">
        <v>0</v>
      </c>
      <c r="BT222" s="473" t="s">
        <v>332</v>
      </c>
      <c r="BU222" s="474"/>
      <c r="BV222" s="292" t="s">
        <v>333</v>
      </c>
      <c r="BW222" s="474" t="s">
        <v>332</v>
      </c>
      <c r="BX222" s="474"/>
      <c r="BY222" s="292" t="s">
        <v>333</v>
      </c>
      <c r="BZ222" s="474" t="s">
        <v>332</v>
      </c>
      <c r="CA222" s="474"/>
      <c r="CB222" s="292" t="s">
        <v>333</v>
      </c>
      <c r="CC222" s="290" t="s">
        <v>0</v>
      </c>
      <c r="CD222" s="473" t="s">
        <v>332</v>
      </c>
      <c r="CE222" s="474"/>
      <c r="CF222" s="292" t="s">
        <v>333</v>
      </c>
      <c r="CG222" s="474" t="s">
        <v>332</v>
      </c>
      <c r="CH222" s="474"/>
      <c r="CI222" s="292" t="s">
        <v>333</v>
      </c>
      <c r="CJ222" s="474" t="s">
        <v>332</v>
      </c>
      <c r="CK222" s="474"/>
      <c r="CL222" s="292" t="s">
        <v>333</v>
      </c>
      <c r="CM222" s="310" t="s">
        <v>0</v>
      </c>
    </row>
    <row r="223" spans="1:91" ht="14.4" x14ac:dyDescent="0.3">
      <c r="A223" s="99" t="s">
        <v>18</v>
      </c>
      <c r="B223" s="311">
        <v>278525</v>
      </c>
      <c r="C223" s="137"/>
      <c r="D223" s="312">
        <v>910.30303030303003</v>
      </c>
      <c r="E223" s="312">
        <v>292550</v>
      </c>
      <c r="F223" s="137"/>
      <c r="G223" s="302">
        <v>808.48484848484804</v>
      </c>
      <c r="H223" s="312">
        <v>307906</v>
      </c>
      <c r="I223" s="137"/>
      <c r="J223" s="302">
        <v>689.09090000000003</v>
      </c>
      <c r="K223" s="313">
        <v>0.10548783771654251</v>
      </c>
      <c r="L223" s="312">
        <v>239277</v>
      </c>
      <c r="M223" s="137"/>
      <c r="N223" s="312">
        <v>936.36363636363603</v>
      </c>
      <c r="O223" s="312">
        <v>257737</v>
      </c>
      <c r="P223" s="137"/>
      <c r="Q223" s="302">
        <v>843.63636363636294</v>
      </c>
      <c r="R223" s="312">
        <v>270282</v>
      </c>
      <c r="S223" s="137"/>
      <c r="T223" s="302">
        <v>782.42425500000002</v>
      </c>
      <c r="U223" s="313">
        <v>0.12957785328301508</v>
      </c>
      <c r="V223" s="312">
        <v>39263</v>
      </c>
      <c r="W223" s="137"/>
      <c r="X223" s="312">
        <v>436.969696969697</v>
      </c>
      <c r="Y223" s="312">
        <v>41108</v>
      </c>
      <c r="Z223" s="137"/>
      <c r="AA223" s="302">
        <v>373.93939393939303</v>
      </c>
      <c r="AB223" s="312">
        <v>43452</v>
      </c>
      <c r="AC223" s="137"/>
      <c r="AD223" s="302">
        <v>300</v>
      </c>
      <c r="AE223" s="313">
        <v>0.10669077757685352</v>
      </c>
      <c r="AF223" s="312">
        <v>41972</v>
      </c>
      <c r="AG223" s="137"/>
      <c r="AH223" s="312">
        <v>491.51515151515099</v>
      </c>
      <c r="AI223" s="312">
        <v>42723</v>
      </c>
      <c r="AJ223" s="137"/>
      <c r="AK223" s="302">
        <v>441.81818181818102</v>
      </c>
      <c r="AL223" s="312">
        <v>44881</v>
      </c>
      <c r="AM223" s="137"/>
      <c r="AN223" s="302">
        <v>357.57574499999998</v>
      </c>
      <c r="AO223" s="313">
        <v>6.9308110168683879E-2</v>
      </c>
      <c r="AP223" s="312">
        <v>73128</v>
      </c>
      <c r="AQ223" s="137"/>
      <c r="AR223" s="312">
        <v>474.54545454545399</v>
      </c>
      <c r="AS223" s="312">
        <v>76516</v>
      </c>
      <c r="AT223" s="137"/>
      <c r="AU223" s="302">
        <v>464.24242424242402</v>
      </c>
      <c r="AV223" s="312">
        <v>80008</v>
      </c>
      <c r="AW223" s="137"/>
      <c r="AX223" s="302">
        <v>440.60604899999998</v>
      </c>
      <c r="AY223" s="303">
        <v>9.4081610327097692E-2</v>
      </c>
      <c r="AZ223" s="311">
        <v>207667</v>
      </c>
      <c r="BA223" s="137"/>
      <c r="BB223" s="312">
        <v>1309.69696969696</v>
      </c>
      <c r="BC223" s="312">
        <v>217343</v>
      </c>
      <c r="BD223" s="137"/>
      <c r="BE223" s="302">
        <v>720</v>
      </c>
      <c r="BF223" s="312">
        <v>228567</v>
      </c>
      <c r="BG223" s="137"/>
      <c r="BH223" s="302">
        <v>635.75756799999999</v>
      </c>
      <c r="BI223" s="303">
        <v>0.1006418930306693</v>
      </c>
      <c r="BJ223" s="311">
        <v>159927</v>
      </c>
      <c r="BK223" s="137"/>
      <c r="BL223" s="312">
        <v>702.42424242424204</v>
      </c>
      <c r="BM223" s="312">
        <v>168090</v>
      </c>
      <c r="BN223" s="137"/>
      <c r="BO223" s="302">
        <v>547.27272727272702</v>
      </c>
      <c r="BP223" s="312">
        <v>173898</v>
      </c>
      <c r="BQ223" s="137"/>
      <c r="BR223" s="302">
        <v>418.18182400000001</v>
      </c>
      <c r="BS223" s="303">
        <v>8.7358607364610097E-2</v>
      </c>
      <c r="BT223" s="311">
        <v>123180</v>
      </c>
      <c r="BU223" s="137"/>
      <c r="BV223" s="312">
        <v>500</v>
      </c>
      <c r="BW223" s="312">
        <v>132706</v>
      </c>
      <c r="BX223" s="137"/>
      <c r="BY223" s="302">
        <v>467.27272727272702</v>
      </c>
      <c r="BZ223" s="312">
        <v>138238</v>
      </c>
      <c r="CA223" s="137"/>
      <c r="CB223" s="302">
        <v>436.36364700000001</v>
      </c>
      <c r="CC223" s="303">
        <v>0.12224387075823998</v>
      </c>
      <c r="CD223" s="311">
        <v>1162939</v>
      </c>
      <c r="CE223" s="137"/>
      <c r="CF223" s="312">
        <v>2194.61</v>
      </c>
      <c r="CG223" s="312">
        <v>1228773</v>
      </c>
      <c r="CH223" s="137"/>
      <c r="CI223" s="302">
        <v>1717</v>
      </c>
      <c r="CJ223" s="312">
        <v>1287232</v>
      </c>
      <c r="CK223" s="137"/>
      <c r="CL223" s="302">
        <v>1505.1</v>
      </c>
      <c r="CM223" s="313">
        <v>0.10687834873540229</v>
      </c>
    </row>
    <row r="224" spans="1:91" ht="14.4" x14ac:dyDescent="0.3">
      <c r="A224" s="99" t="s">
        <v>383</v>
      </c>
      <c r="B224" s="311">
        <v>201585</v>
      </c>
      <c r="C224" s="137">
        <v>0.72375908805313705</v>
      </c>
      <c r="D224" s="312">
        <v>1142.42424242424</v>
      </c>
      <c r="E224" s="312">
        <v>214330</v>
      </c>
      <c r="F224" s="137">
        <v>0.73262690138437869</v>
      </c>
      <c r="G224" s="302">
        <v>900.60606060606005</v>
      </c>
      <c r="H224" s="312">
        <v>222417</v>
      </c>
      <c r="I224" s="137">
        <v>0.72235357544185563</v>
      </c>
      <c r="J224" s="302">
        <v>1030.9090000000001</v>
      </c>
      <c r="K224" s="313">
        <v>0.10334102239749982</v>
      </c>
      <c r="L224" s="312">
        <v>177929</v>
      </c>
      <c r="M224" s="137">
        <v>0.74361096135441351</v>
      </c>
      <c r="N224" s="312">
        <v>1043.0303030303</v>
      </c>
      <c r="O224" s="312">
        <v>194671</v>
      </c>
      <c r="P224" s="137">
        <v>0.75530870616170742</v>
      </c>
      <c r="Q224" s="302">
        <v>1090.30303030303</v>
      </c>
      <c r="R224" s="312">
        <v>200426</v>
      </c>
      <c r="S224" s="137">
        <v>0.74154401698966266</v>
      </c>
      <c r="T224" s="302">
        <v>1256.96973</v>
      </c>
      <c r="U224" s="313">
        <v>0.12643807361363241</v>
      </c>
      <c r="V224" s="312">
        <v>30460</v>
      </c>
      <c r="W224" s="137">
        <v>0.77579400453353031</v>
      </c>
      <c r="X224" s="312">
        <v>440.60606060606</v>
      </c>
      <c r="Y224" s="312">
        <v>31998</v>
      </c>
      <c r="Z224" s="137">
        <v>0.77838863481560772</v>
      </c>
      <c r="AA224" s="302">
        <v>426.666666666666</v>
      </c>
      <c r="AB224" s="312">
        <v>33431</v>
      </c>
      <c r="AC224" s="137">
        <v>0.76937770413329654</v>
      </c>
      <c r="AD224" s="302">
        <v>471.51513699999998</v>
      </c>
      <c r="AE224" s="313">
        <v>9.7537754432042018E-2</v>
      </c>
      <c r="AF224" s="312">
        <v>32455</v>
      </c>
      <c r="AG224" s="137">
        <v>0.77325359763651957</v>
      </c>
      <c r="AH224" s="312">
        <v>533.33333333333303</v>
      </c>
      <c r="AI224" s="312">
        <v>33265</v>
      </c>
      <c r="AJ224" s="137">
        <v>0.77862041523301262</v>
      </c>
      <c r="AK224" s="302">
        <v>422.42424242424198</v>
      </c>
      <c r="AL224" s="312">
        <v>35233</v>
      </c>
      <c r="AM224" s="137">
        <v>0.78503152781800767</v>
      </c>
      <c r="AN224" s="302">
        <v>448.48486300000002</v>
      </c>
      <c r="AO224" s="313">
        <v>8.5595439839778159E-2</v>
      </c>
      <c r="AP224" s="312">
        <v>56977</v>
      </c>
      <c r="AQ224" s="137">
        <v>0.77914068482660537</v>
      </c>
      <c r="AR224" s="312">
        <v>553.93939393939399</v>
      </c>
      <c r="AS224" s="312">
        <v>59029</v>
      </c>
      <c r="AT224" s="137">
        <v>0.77145956401275551</v>
      </c>
      <c r="AU224" s="302">
        <v>522.42424242424204</v>
      </c>
      <c r="AV224" s="312">
        <v>61049</v>
      </c>
      <c r="AW224" s="137">
        <v>0.76303619638036191</v>
      </c>
      <c r="AX224" s="302">
        <v>596.36364700000001</v>
      </c>
      <c r="AY224" s="303">
        <v>7.1467434227846321E-2</v>
      </c>
      <c r="AZ224" s="311">
        <v>154434</v>
      </c>
      <c r="BA224" s="137">
        <v>0.743661727669779</v>
      </c>
      <c r="BB224" s="312">
        <v>1163.0303030303</v>
      </c>
      <c r="BC224" s="312">
        <v>162293</v>
      </c>
      <c r="BD224" s="137">
        <v>0.74671371978853707</v>
      </c>
      <c r="BE224" s="302">
        <v>945.45454545454504</v>
      </c>
      <c r="BF224" s="312">
        <v>170529</v>
      </c>
      <c r="BG224" s="137">
        <v>0.74607883027733657</v>
      </c>
      <c r="BH224" s="302">
        <v>859.39390000000003</v>
      </c>
      <c r="BI224" s="303">
        <v>0.10421927813823381</v>
      </c>
      <c r="BJ224" s="311">
        <v>118902</v>
      </c>
      <c r="BK224" s="137">
        <v>0.74347671124950754</v>
      </c>
      <c r="BL224" s="312">
        <v>804.24242424242402</v>
      </c>
      <c r="BM224" s="312">
        <v>124916</v>
      </c>
      <c r="BN224" s="137">
        <v>0.74314950324231066</v>
      </c>
      <c r="BO224" s="302">
        <v>684.24242424242402</v>
      </c>
      <c r="BP224" s="312">
        <v>128904</v>
      </c>
      <c r="BQ224" s="137">
        <v>0.74126211917330853</v>
      </c>
      <c r="BR224" s="302">
        <v>843.03030000000001</v>
      </c>
      <c r="BS224" s="303">
        <v>8.4119695211182316E-2</v>
      </c>
      <c r="BT224" s="311">
        <v>96747</v>
      </c>
      <c r="BU224" s="137">
        <v>0.78541159279103756</v>
      </c>
      <c r="BV224" s="312">
        <v>700</v>
      </c>
      <c r="BW224" s="312">
        <v>104044</v>
      </c>
      <c r="BX224" s="137">
        <v>0.7840188084939641</v>
      </c>
      <c r="BY224" s="302">
        <v>678.18181818181802</v>
      </c>
      <c r="BZ224" s="312">
        <v>106450</v>
      </c>
      <c r="CA224" s="137">
        <v>0.7700487564924261</v>
      </c>
      <c r="CB224" s="302">
        <v>779.39390000000003</v>
      </c>
      <c r="CC224" s="303">
        <v>0.10029251553019732</v>
      </c>
      <c r="CD224" s="311">
        <v>869489</v>
      </c>
      <c r="CE224" s="137">
        <v>0.74766518278258787</v>
      </c>
      <c r="CF224" s="312">
        <v>2380.02</v>
      </c>
      <c r="CG224" s="312">
        <v>924546</v>
      </c>
      <c r="CH224" s="137">
        <v>0.75241399347153626</v>
      </c>
      <c r="CI224" s="302">
        <v>2109.67</v>
      </c>
      <c r="CJ224" s="312">
        <v>958439</v>
      </c>
      <c r="CK224" s="137">
        <v>0.74457362775319447</v>
      </c>
      <c r="CL224" s="302">
        <v>2339.13</v>
      </c>
      <c r="CM224" s="313">
        <v>0.10230146672355832</v>
      </c>
    </row>
    <row r="225" spans="1:91" ht="14.4" x14ac:dyDescent="0.3">
      <c r="A225" s="99" t="s">
        <v>112</v>
      </c>
      <c r="B225" s="311">
        <v>63997</v>
      </c>
      <c r="C225" s="137">
        <v>0.22977111569877032</v>
      </c>
      <c r="D225" s="312">
        <v>919.39393939393904</v>
      </c>
      <c r="E225" s="312">
        <v>67291</v>
      </c>
      <c r="F225" s="137">
        <v>0.23001538198598531</v>
      </c>
      <c r="G225" s="302">
        <v>838.18181818181802</v>
      </c>
      <c r="H225" s="312">
        <v>71930</v>
      </c>
      <c r="I225" s="137">
        <v>0.23361025767604399</v>
      </c>
      <c r="J225" s="302">
        <v>1064.24243</v>
      </c>
      <c r="K225" s="313">
        <v>0.12395893557510508</v>
      </c>
      <c r="L225" s="312">
        <v>56898</v>
      </c>
      <c r="M225" s="137">
        <v>0.23779134643112376</v>
      </c>
      <c r="N225" s="312">
        <v>769.69696969696895</v>
      </c>
      <c r="O225" s="312">
        <v>62173</v>
      </c>
      <c r="P225" s="137">
        <v>0.24122652160923733</v>
      </c>
      <c r="Q225" s="302">
        <v>1049.69696969696</v>
      </c>
      <c r="R225" s="312">
        <v>63452</v>
      </c>
      <c r="S225" s="137">
        <v>0.23476221132002872</v>
      </c>
      <c r="T225" s="302">
        <v>1038.1817599999999</v>
      </c>
      <c r="U225" s="313">
        <v>0.11518858307849134</v>
      </c>
      <c r="V225" s="312">
        <v>9191</v>
      </c>
      <c r="W225" s="137">
        <v>0.23408807274023891</v>
      </c>
      <c r="X225" s="312">
        <v>348.48484848484799</v>
      </c>
      <c r="Y225" s="312">
        <v>10110</v>
      </c>
      <c r="Z225" s="137">
        <v>0.24593753040770652</v>
      </c>
      <c r="AA225" s="302">
        <v>380.60606060606</v>
      </c>
      <c r="AB225" s="312">
        <v>9911</v>
      </c>
      <c r="AC225" s="137">
        <v>0.22809076682316118</v>
      </c>
      <c r="AD225" s="302">
        <v>385.45455900000002</v>
      </c>
      <c r="AE225" s="313">
        <v>7.8337504080078335E-2</v>
      </c>
      <c r="AF225" s="312">
        <v>11556</v>
      </c>
      <c r="AG225" s="137">
        <v>0.27532640808157821</v>
      </c>
      <c r="AH225" s="312">
        <v>336.36363636363598</v>
      </c>
      <c r="AI225" s="312">
        <v>11076</v>
      </c>
      <c r="AJ225" s="137">
        <v>0.25925145706059965</v>
      </c>
      <c r="AK225" s="302">
        <v>372.72727272727201</v>
      </c>
      <c r="AL225" s="312">
        <v>12324</v>
      </c>
      <c r="AM225" s="137">
        <v>0.27459281210311715</v>
      </c>
      <c r="AN225" s="302">
        <v>391.51513699999998</v>
      </c>
      <c r="AO225" s="313">
        <v>6.6458982346832812E-2</v>
      </c>
      <c r="AP225" s="312">
        <v>16949</v>
      </c>
      <c r="AQ225" s="137">
        <v>0.23177168799912481</v>
      </c>
      <c r="AR225" s="312">
        <v>401.81818181818102</v>
      </c>
      <c r="AS225" s="312">
        <v>17397</v>
      </c>
      <c r="AT225" s="137">
        <v>0.2273642114067646</v>
      </c>
      <c r="AU225" s="302">
        <v>451.51515151515099</v>
      </c>
      <c r="AV225" s="312">
        <v>18753</v>
      </c>
      <c r="AW225" s="137">
        <v>0.2343890610938906</v>
      </c>
      <c r="AX225" s="302">
        <v>435.15152</v>
      </c>
      <c r="AY225" s="303">
        <v>0.1064369579326214</v>
      </c>
      <c r="AZ225" s="311">
        <v>49244</v>
      </c>
      <c r="BA225" s="137">
        <v>0.23712963542594634</v>
      </c>
      <c r="BB225" s="312">
        <v>853.93939393939399</v>
      </c>
      <c r="BC225" s="312">
        <v>52591</v>
      </c>
      <c r="BD225" s="137">
        <v>0.24197236625978291</v>
      </c>
      <c r="BE225" s="302">
        <v>776.36363636363603</v>
      </c>
      <c r="BF225" s="312">
        <v>54802</v>
      </c>
      <c r="BG225" s="137">
        <v>0.23976339541578617</v>
      </c>
      <c r="BH225" s="302">
        <v>693.33330000000001</v>
      </c>
      <c r="BI225" s="303">
        <v>0.11286654211680611</v>
      </c>
      <c r="BJ225" s="311">
        <v>40129</v>
      </c>
      <c r="BK225" s="137">
        <v>0.25092073258424158</v>
      </c>
      <c r="BL225" s="312">
        <v>658.78787878787796</v>
      </c>
      <c r="BM225" s="312">
        <v>41378</v>
      </c>
      <c r="BN225" s="137">
        <v>0.24616574454161461</v>
      </c>
      <c r="BO225" s="302">
        <v>636.969696969697</v>
      </c>
      <c r="BP225" s="312">
        <v>42668</v>
      </c>
      <c r="BQ225" s="137">
        <v>0.2453622238323615</v>
      </c>
      <c r="BR225" s="302">
        <v>772.12120000000004</v>
      </c>
      <c r="BS225" s="303">
        <v>6.3270951182436641E-2</v>
      </c>
      <c r="BT225" s="311">
        <v>29935</v>
      </c>
      <c r="BU225" s="137">
        <v>0.24301834713427503</v>
      </c>
      <c r="BV225" s="312">
        <v>546.66666666666595</v>
      </c>
      <c r="BW225" s="312">
        <v>30337</v>
      </c>
      <c r="BX225" s="137">
        <v>0.22860307747954123</v>
      </c>
      <c r="BY225" s="302">
        <v>535.15151515151501</v>
      </c>
      <c r="BZ225" s="312">
        <v>30497</v>
      </c>
      <c r="CA225" s="137">
        <v>0.22061227737669817</v>
      </c>
      <c r="CB225" s="302">
        <v>675.15150000000006</v>
      </c>
      <c r="CC225" s="303">
        <v>1.8774010355770837E-2</v>
      </c>
      <c r="CD225" s="311">
        <v>277899</v>
      </c>
      <c r="CE225" s="137">
        <v>0.23896266270199898</v>
      </c>
      <c r="CF225" s="312">
        <v>1813.67</v>
      </c>
      <c r="CG225" s="312">
        <v>292353</v>
      </c>
      <c r="CH225" s="137">
        <v>0.23792270826263273</v>
      </c>
      <c r="CI225" s="302">
        <v>1892.54</v>
      </c>
      <c r="CJ225" s="312">
        <v>304337</v>
      </c>
      <c r="CK225" s="137">
        <v>0.23642746606672302</v>
      </c>
      <c r="CL225" s="302">
        <v>2057.11</v>
      </c>
      <c r="CM225" s="313">
        <v>9.5135282962515152E-2</v>
      </c>
    </row>
    <row r="226" spans="1:91" ht="14.4" x14ac:dyDescent="0.3">
      <c r="A226" s="99" t="s">
        <v>113</v>
      </c>
      <c r="B226" s="311">
        <v>42638</v>
      </c>
      <c r="C226" s="137">
        <v>0.15308500134637823</v>
      </c>
      <c r="D226" s="312">
        <v>801.21212121212102</v>
      </c>
      <c r="E226" s="312">
        <v>46890</v>
      </c>
      <c r="F226" s="137">
        <v>0.16028029396684326</v>
      </c>
      <c r="G226" s="302">
        <v>850.90909090909099</v>
      </c>
      <c r="H226" s="312">
        <v>48821</v>
      </c>
      <c r="I226" s="137">
        <v>0.15855813137775815</v>
      </c>
      <c r="J226" s="302">
        <v>829.69695999999999</v>
      </c>
      <c r="K226" s="313">
        <v>0.14501149209625216</v>
      </c>
      <c r="L226" s="312">
        <v>37077</v>
      </c>
      <c r="M226" s="137">
        <v>0.15495429982823256</v>
      </c>
      <c r="N226" s="312">
        <v>726.66666666666595</v>
      </c>
      <c r="O226" s="312">
        <v>40515</v>
      </c>
      <c r="P226" s="137">
        <v>0.15719512526334986</v>
      </c>
      <c r="Q226" s="302">
        <v>867.27272727272702</v>
      </c>
      <c r="R226" s="312">
        <v>42005</v>
      </c>
      <c r="S226" s="137">
        <v>0.15541175512982736</v>
      </c>
      <c r="T226" s="302">
        <v>1001.81818</v>
      </c>
      <c r="U226" s="313">
        <v>0.13291258731828356</v>
      </c>
      <c r="V226" s="312">
        <v>6033</v>
      </c>
      <c r="W226" s="137">
        <v>0.15365611389858136</v>
      </c>
      <c r="X226" s="312">
        <v>334.54545454545399</v>
      </c>
      <c r="Y226" s="312">
        <v>7182</v>
      </c>
      <c r="Z226" s="137">
        <v>0.17471051863384257</v>
      </c>
      <c r="AA226" s="302">
        <v>323.030303030303</v>
      </c>
      <c r="AB226" s="312">
        <v>8316</v>
      </c>
      <c r="AC226" s="137">
        <v>0.19138359569179786</v>
      </c>
      <c r="AD226" s="302">
        <v>392.72726399999999</v>
      </c>
      <c r="AE226" s="313">
        <v>0.37841869716558924</v>
      </c>
      <c r="AF226" s="312">
        <v>6530</v>
      </c>
      <c r="AG226" s="137">
        <v>0.15557991041646813</v>
      </c>
      <c r="AH226" s="312">
        <v>343.030303030303</v>
      </c>
      <c r="AI226" s="312">
        <v>6236</v>
      </c>
      <c r="AJ226" s="137">
        <v>0.14596353252346511</v>
      </c>
      <c r="AK226" s="302">
        <v>343.030303030303</v>
      </c>
      <c r="AL226" s="312">
        <v>6228</v>
      </c>
      <c r="AM226" s="137">
        <v>0.13876696152046522</v>
      </c>
      <c r="AN226" s="302">
        <v>363.63635299999999</v>
      </c>
      <c r="AO226" s="313">
        <v>-4.624808575803982E-2</v>
      </c>
      <c r="AP226" s="312">
        <v>11566</v>
      </c>
      <c r="AQ226" s="137">
        <v>0.15816103270976917</v>
      </c>
      <c r="AR226" s="312">
        <v>507.27272727272702</v>
      </c>
      <c r="AS226" s="312">
        <v>12531</v>
      </c>
      <c r="AT226" s="137">
        <v>0.16376966908881802</v>
      </c>
      <c r="AU226" s="302">
        <v>432.12121212121201</v>
      </c>
      <c r="AV226" s="312">
        <v>12439</v>
      </c>
      <c r="AW226" s="137">
        <v>0.15547195280471954</v>
      </c>
      <c r="AX226" s="302">
        <v>429.09089999999998</v>
      </c>
      <c r="AY226" s="303">
        <v>7.5479854746671279E-2</v>
      </c>
      <c r="AZ226" s="311">
        <v>32850</v>
      </c>
      <c r="BA226" s="137">
        <v>0.15818594191662613</v>
      </c>
      <c r="BB226" s="312">
        <v>677.57575757575705</v>
      </c>
      <c r="BC226" s="312">
        <v>34940</v>
      </c>
      <c r="BD226" s="137">
        <v>0.16075972080996398</v>
      </c>
      <c r="BE226" s="302">
        <v>730.90909090909099</v>
      </c>
      <c r="BF226" s="312">
        <v>36151</v>
      </c>
      <c r="BG226" s="137">
        <v>0.15816368942148254</v>
      </c>
      <c r="BH226" s="302">
        <v>772.72730000000001</v>
      </c>
      <c r="BI226" s="303">
        <v>0.10048706240487063</v>
      </c>
      <c r="BJ226" s="311">
        <v>25264</v>
      </c>
      <c r="BK226" s="137">
        <v>0.15797207475910885</v>
      </c>
      <c r="BL226" s="312">
        <v>641.81818181818096</v>
      </c>
      <c r="BM226" s="312">
        <v>27469</v>
      </c>
      <c r="BN226" s="137">
        <v>0.1634184068058778</v>
      </c>
      <c r="BO226" s="302">
        <v>741.21212121212102</v>
      </c>
      <c r="BP226" s="312">
        <v>28205</v>
      </c>
      <c r="BQ226" s="137">
        <v>0.16219277967544193</v>
      </c>
      <c r="BR226" s="302">
        <v>822.42425500000002</v>
      </c>
      <c r="BS226" s="303">
        <v>0.11641070297656744</v>
      </c>
      <c r="BT226" s="311">
        <v>19743</v>
      </c>
      <c r="BU226" s="137">
        <v>0.16027764247442766</v>
      </c>
      <c r="BV226" s="312">
        <v>560.60606060606005</v>
      </c>
      <c r="BW226" s="312">
        <v>21610</v>
      </c>
      <c r="BX226" s="137">
        <v>0.16284116769400028</v>
      </c>
      <c r="BY226" s="302">
        <v>537.57575757575705</v>
      </c>
      <c r="BZ226" s="312">
        <v>21882</v>
      </c>
      <c r="CA226" s="137">
        <v>0.15829222066291468</v>
      </c>
      <c r="CB226" s="302">
        <v>686.66669999999999</v>
      </c>
      <c r="CC226" s="303">
        <v>0.10834219723446285</v>
      </c>
      <c r="CD226" s="311">
        <v>181701</v>
      </c>
      <c r="CE226" s="137">
        <v>0.1562429327763537</v>
      </c>
      <c r="CF226" s="312">
        <v>1684.55</v>
      </c>
      <c r="CG226" s="312">
        <v>197373</v>
      </c>
      <c r="CH226" s="137">
        <v>0.16062608797556588</v>
      </c>
      <c r="CI226" s="302">
        <v>1803.64</v>
      </c>
      <c r="CJ226" s="312">
        <v>204047</v>
      </c>
      <c r="CK226" s="137">
        <v>0.15851610276935316</v>
      </c>
      <c r="CL226" s="302">
        <v>1975.08</v>
      </c>
      <c r="CM226" s="313">
        <v>0.12298226206790276</v>
      </c>
    </row>
    <row r="227" spans="1:91" ht="14.4" x14ac:dyDescent="0.3">
      <c r="A227" s="99" t="s">
        <v>114</v>
      </c>
      <c r="B227" s="311">
        <v>44678</v>
      </c>
      <c r="C227" s="137">
        <v>0.16040929898572839</v>
      </c>
      <c r="D227" s="312">
        <v>843.030303030303</v>
      </c>
      <c r="E227" s="312">
        <v>44855</v>
      </c>
      <c r="F227" s="137">
        <v>0.15332421808237909</v>
      </c>
      <c r="G227" s="302">
        <v>792.12121212121201</v>
      </c>
      <c r="H227" s="312">
        <v>45988</v>
      </c>
      <c r="I227" s="137">
        <v>0.14935727137503005</v>
      </c>
      <c r="J227" s="302">
        <v>927.27269999999999</v>
      </c>
      <c r="K227" s="313">
        <v>2.9320918572899413E-2</v>
      </c>
      <c r="L227" s="312">
        <v>39057</v>
      </c>
      <c r="M227" s="137">
        <v>0.1632292280494991</v>
      </c>
      <c r="N227" s="312">
        <v>779.39393939393904</v>
      </c>
      <c r="O227" s="312">
        <v>41706</v>
      </c>
      <c r="P227" s="137">
        <v>0.16181611487679301</v>
      </c>
      <c r="Q227" s="302">
        <v>789.09090909090901</v>
      </c>
      <c r="R227" s="312">
        <v>45290</v>
      </c>
      <c r="S227" s="137">
        <v>0.16756572764742012</v>
      </c>
      <c r="T227" s="302">
        <v>989.09090000000003</v>
      </c>
      <c r="U227" s="313">
        <v>0.15958726988760016</v>
      </c>
      <c r="V227" s="312">
        <v>7418</v>
      </c>
      <c r="W227" s="137">
        <v>0.18893105468252552</v>
      </c>
      <c r="X227" s="312">
        <v>370.90909090909003</v>
      </c>
      <c r="Y227" s="312">
        <v>6445</v>
      </c>
      <c r="Z227" s="137">
        <v>0.15678213486425999</v>
      </c>
      <c r="AA227" s="302">
        <v>331.51515151515099</v>
      </c>
      <c r="AB227" s="312">
        <v>7214</v>
      </c>
      <c r="AC227" s="137">
        <v>0.16602227745558318</v>
      </c>
      <c r="AD227" s="302">
        <v>348.48486300000002</v>
      </c>
      <c r="AE227" s="313">
        <v>-2.7500674036128336E-2</v>
      </c>
      <c r="AF227" s="312">
        <v>6875</v>
      </c>
      <c r="AG227" s="137">
        <v>0.16379967597445916</v>
      </c>
      <c r="AH227" s="312">
        <v>337.575757575757</v>
      </c>
      <c r="AI227" s="312">
        <v>6899</v>
      </c>
      <c r="AJ227" s="137">
        <v>0.16148210565737425</v>
      </c>
      <c r="AK227" s="302">
        <v>395.75757575757501</v>
      </c>
      <c r="AL227" s="312">
        <v>7391</v>
      </c>
      <c r="AM227" s="137">
        <v>0.16467993137407813</v>
      </c>
      <c r="AN227" s="302">
        <v>386.06060000000002</v>
      </c>
      <c r="AO227" s="313">
        <v>7.5054545454545457E-2</v>
      </c>
      <c r="AP227" s="312">
        <v>12854</v>
      </c>
      <c r="AQ227" s="137">
        <v>0.17577398534077235</v>
      </c>
      <c r="AR227" s="312">
        <v>536.969696969697</v>
      </c>
      <c r="AS227" s="312">
        <v>12286</v>
      </c>
      <c r="AT227" s="137">
        <v>0.16056772439751163</v>
      </c>
      <c r="AU227" s="302">
        <v>389.69696969696901</v>
      </c>
      <c r="AV227" s="312">
        <v>11809</v>
      </c>
      <c r="AW227" s="137">
        <v>0.14759774022597741</v>
      </c>
      <c r="AX227" s="302">
        <v>450.30304000000001</v>
      </c>
      <c r="AY227" s="303">
        <v>-8.1297650536797883E-2</v>
      </c>
      <c r="AZ227" s="311">
        <v>35005</v>
      </c>
      <c r="BA227" s="137">
        <v>0.16856313232242004</v>
      </c>
      <c r="BB227" s="312">
        <v>639.39393939393904</v>
      </c>
      <c r="BC227" s="312">
        <v>35496</v>
      </c>
      <c r="BD227" s="137">
        <v>0.16331788923498802</v>
      </c>
      <c r="BE227" s="302">
        <v>816.969696969697</v>
      </c>
      <c r="BF227" s="312">
        <v>35994</v>
      </c>
      <c r="BG227" s="137">
        <v>0.15747680111302156</v>
      </c>
      <c r="BH227" s="302">
        <v>721.21209999999996</v>
      </c>
      <c r="BI227" s="303">
        <v>2.8253106699042994E-2</v>
      </c>
      <c r="BJ227" s="311">
        <v>27702</v>
      </c>
      <c r="BK227" s="137">
        <v>0.17321653004183157</v>
      </c>
      <c r="BL227" s="312">
        <v>613.93939393939399</v>
      </c>
      <c r="BM227" s="312">
        <v>26334</v>
      </c>
      <c r="BN227" s="137">
        <v>0.15666607174727826</v>
      </c>
      <c r="BO227" s="302">
        <v>638.78787878787796</v>
      </c>
      <c r="BP227" s="312">
        <v>28146</v>
      </c>
      <c r="BQ227" s="137">
        <v>0.16185350032777834</v>
      </c>
      <c r="BR227" s="302">
        <v>760</v>
      </c>
      <c r="BS227" s="303">
        <v>1.6027723630062812E-2</v>
      </c>
      <c r="BT227" s="311">
        <v>19969</v>
      </c>
      <c r="BU227" s="137">
        <v>0.16211235590193213</v>
      </c>
      <c r="BV227" s="312">
        <v>541.81818181818096</v>
      </c>
      <c r="BW227" s="312">
        <v>22134</v>
      </c>
      <c r="BX227" s="137">
        <v>0.16678974575377151</v>
      </c>
      <c r="BY227" s="302">
        <v>606.66666666666595</v>
      </c>
      <c r="BZ227" s="312">
        <v>25045</v>
      </c>
      <c r="CA227" s="137">
        <v>0.1811730493786079</v>
      </c>
      <c r="CB227" s="302">
        <v>757.57574499999998</v>
      </c>
      <c r="CC227" s="303">
        <v>0.25419400070108666</v>
      </c>
      <c r="CD227" s="311">
        <v>193558</v>
      </c>
      <c r="CE227" s="137">
        <v>0.16643865241427108</v>
      </c>
      <c r="CF227" s="312">
        <v>1712.31</v>
      </c>
      <c r="CG227" s="312">
        <v>196155</v>
      </c>
      <c r="CH227" s="137">
        <v>0.1596348552580501</v>
      </c>
      <c r="CI227" s="302">
        <v>1762.61</v>
      </c>
      <c r="CJ227" s="312">
        <v>206877</v>
      </c>
      <c r="CK227" s="137">
        <v>0.16071461865460149</v>
      </c>
      <c r="CL227" s="302">
        <v>1995.12</v>
      </c>
      <c r="CM227" s="313">
        <v>6.881141569968692E-2</v>
      </c>
    </row>
    <row r="228" spans="1:91" ht="14.4" x14ac:dyDescent="0.3">
      <c r="A228" s="99" t="s">
        <v>115</v>
      </c>
      <c r="B228" s="311">
        <v>26921</v>
      </c>
      <c r="C228" s="137">
        <v>9.6655596445561445E-2</v>
      </c>
      <c r="D228" s="312">
        <v>667.87878787878697</v>
      </c>
      <c r="E228" s="312">
        <v>28933</v>
      </c>
      <c r="F228" s="137">
        <v>9.8899333447273974E-2</v>
      </c>
      <c r="G228" s="302">
        <v>725.45454545454504</v>
      </c>
      <c r="H228" s="312">
        <v>29101</v>
      </c>
      <c r="I228" s="137">
        <v>9.4512610991666288E-2</v>
      </c>
      <c r="J228" s="302">
        <v>762.42425500000002</v>
      </c>
      <c r="K228" s="313">
        <v>8.0977675420675313E-2</v>
      </c>
      <c r="L228" s="312">
        <v>25672</v>
      </c>
      <c r="M228" s="137">
        <v>0.10728987742240165</v>
      </c>
      <c r="N228" s="312">
        <v>643.63636363636294</v>
      </c>
      <c r="O228" s="312">
        <v>27322</v>
      </c>
      <c r="P228" s="137">
        <v>0.10600728649747611</v>
      </c>
      <c r="Q228" s="302">
        <v>751.51515151515105</v>
      </c>
      <c r="R228" s="312">
        <v>27364</v>
      </c>
      <c r="S228" s="137">
        <v>0.10124240607957614</v>
      </c>
      <c r="T228" s="302">
        <v>680</v>
      </c>
      <c r="U228" s="313">
        <v>6.5908382673730129E-2</v>
      </c>
      <c r="V228" s="312">
        <v>4392</v>
      </c>
      <c r="W228" s="137">
        <v>0.11186103965565546</v>
      </c>
      <c r="X228" s="312">
        <v>272.12121212121201</v>
      </c>
      <c r="Y228" s="312">
        <v>4142</v>
      </c>
      <c r="Z228" s="137">
        <v>0.1007589763549674</v>
      </c>
      <c r="AA228" s="302">
        <v>252.72727272727201</v>
      </c>
      <c r="AB228" s="312">
        <v>4703</v>
      </c>
      <c r="AC228" s="137">
        <v>0.10823437356163122</v>
      </c>
      <c r="AD228" s="302">
        <v>276.36364700000001</v>
      </c>
      <c r="AE228" s="313">
        <v>7.0810564663023684E-2</v>
      </c>
      <c r="AF228" s="312">
        <v>3575</v>
      </c>
      <c r="AG228" s="137">
        <v>8.5175831506718772E-2</v>
      </c>
      <c r="AH228" s="312">
        <v>260</v>
      </c>
      <c r="AI228" s="312">
        <v>4761</v>
      </c>
      <c r="AJ228" s="137">
        <v>0.11143880345481356</v>
      </c>
      <c r="AK228" s="302">
        <v>285.45454545454498</v>
      </c>
      <c r="AL228" s="312">
        <v>4766</v>
      </c>
      <c r="AM228" s="137">
        <v>0.10619192976983578</v>
      </c>
      <c r="AN228" s="302">
        <v>296.96969999999999</v>
      </c>
      <c r="AO228" s="313">
        <v>0.33314685314685316</v>
      </c>
      <c r="AP228" s="312">
        <v>8374</v>
      </c>
      <c r="AQ228" s="137">
        <v>0.11451154140684827</v>
      </c>
      <c r="AR228" s="312">
        <v>379.39393939393898</v>
      </c>
      <c r="AS228" s="312">
        <v>9381</v>
      </c>
      <c r="AT228" s="137">
        <v>0.12260180877202154</v>
      </c>
      <c r="AU228" s="302">
        <v>396.969696969697</v>
      </c>
      <c r="AV228" s="312">
        <v>10082</v>
      </c>
      <c r="AW228" s="137">
        <v>0.12601239876012399</v>
      </c>
      <c r="AX228" s="302">
        <v>456.96969999999999</v>
      </c>
      <c r="AY228" s="303">
        <v>0.20396465249582041</v>
      </c>
      <c r="AZ228" s="311">
        <v>19887</v>
      </c>
      <c r="BA228" s="137">
        <v>9.5763891229709103E-2</v>
      </c>
      <c r="BB228" s="312">
        <v>599.39393939393904</v>
      </c>
      <c r="BC228" s="312">
        <v>21845</v>
      </c>
      <c r="BD228" s="137">
        <v>0.10050933317383122</v>
      </c>
      <c r="BE228" s="302">
        <v>640</v>
      </c>
      <c r="BF228" s="312">
        <v>24995</v>
      </c>
      <c r="BG228" s="137">
        <v>0.1093552437578478</v>
      </c>
      <c r="BH228" s="302">
        <v>600.60609999999997</v>
      </c>
      <c r="BI228" s="303">
        <v>0.25685120933272992</v>
      </c>
      <c r="BJ228" s="311">
        <v>14371</v>
      </c>
      <c r="BK228" s="137">
        <v>8.9859748510257811E-2</v>
      </c>
      <c r="BL228" s="312">
        <v>500</v>
      </c>
      <c r="BM228" s="312">
        <v>16354</v>
      </c>
      <c r="BN228" s="137">
        <v>9.7293116782675951E-2</v>
      </c>
      <c r="BO228" s="302">
        <v>524.24242424242402</v>
      </c>
      <c r="BP228" s="312">
        <v>16508</v>
      </c>
      <c r="BQ228" s="137">
        <v>9.4929211376784089E-2</v>
      </c>
      <c r="BR228" s="302">
        <v>581.21209999999996</v>
      </c>
      <c r="BS228" s="303">
        <v>0.14870224758193584</v>
      </c>
      <c r="BT228" s="311">
        <v>14361</v>
      </c>
      <c r="BU228" s="137">
        <v>0.1165854846566001</v>
      </c>
      <c r="BV228" s="312">
        <v>504.24242424242402</v>
      </c>
      <c r="BW228" s="312">
        <v>15222</v>
      </c>
      <c r="BX228" s="137">
        <v>0.11470468554549154</v>
      </c>
      <c r="BY228" s="302">
        <v>468.48484848484799</v>
      </c>
      <c r="BZ228" s="312">
        <v>15712</v>
      </c>
      <c r="CA228" s="137">
        <v>0.11365905178026302</v>
      </c>
      <c r="CB228" s="302">
        <v>550.30304000000001</v>
      </c>
      <c r="CC228" s="303">
        <v>9.4074228814149438E-2</v>
      </c>
      <c r="CD228" s="311">
        <v>117553</v>
      </c>
      <c r="CE228" s="137">
        <v>0.10108268791398345</v>
      </c>
      <c r="CF228" s="312">
        <v>1416.46</v>
      </c>
      <c r="CG228" s="312">
        <v>127960</v>
      </c>
      <c r="CH228" s="137">
        <v>0.10413640273671378</v>
      </c>
      <c r="CI228" s="302">
        <v>1514.71</v>
      </c>
      <c r="CJ228" s="312">
        <v>133231</v>
      </c>
      <c r="CK228" s="137">
        <v>0.10350193282951325</v>
      </c>
      <c r="CL228" s="302">
        <v>1553.97</v>
      </c>
      <c r="CM228" s="313">
        <v>0.13336962901840022</v>
      </c>
    </row>
    <row r="229" spans="1:91" ht="14.4" x14ac:dyDescent="0.3">
      <c r="A229" s="99" t="s">
        <v>116</v>
      </c>
      <c r="B229" s="311">
        <v>12823</v>
      </c>
      <c r="C229" s="137">
        <v>4.6038955210483797E-2</v>
      </c>
      <c r="D229" s="312">
        <v>503.030303030303</v>
      </c>
      <c r="E229" s="312">
        <v>14122</v>
      </c>
      <c r="F229" s="137">
        <v>4.8272090240984444E-2</v>
      </c>
      <c r="G229" s="302">
        <v>458.78787878787801</v>
      </c>
      <c r="H229" s="312">
        <v>15111</v>
      </c>
      <c r="I229" s="137">
        <v>4.9076666255285707E-2</v>
      </c>
      <c r="J229" s="302">
        <v>466.66665599999999</v>
      </c>
      <c r="K229" s="313">
        <v>0.17842938469936831</v>
      </c>
      <c r="L229" s="312">
        <v>10997</v>
      </c>
      <c r="M229" s="137">
        <v>4.5959285681448699E-2</v>
      </c>
      <c r="N229" s="312">
        <v>426.06060606060601</v>
      </c>
      <c r="O229" s="312">
        <v>13853</v>
      </c>
      <c r="P229" s="137">
        <v>5.3748588677605465E-2</v>
      </c>
      <c r="Q229" s="302">
        <v>530.90909090909099</v>
      </c>
      <c r="R229" s="312">
        <v>13344</v>
      </c>
      <c r="S229" s="137">
        <v>4.9370657313472593E-2</v>
      </c>
      <c r="T229" s="302">
        <v>553.33330000000001</v>
      </c>
      <c r="U229" s="313">
        <v>0.21342184232063291</v>
      </c>
      <c r="V229" s="312">
        <v>2059</v>
      </c>
      <c r="W229" s="137">
        <v>5.2441229656419529E-2</v>
      </c>
      <c r="X229" s="312">
        <v>233.333333333333</v>
      </c>
      <c r="Y229" s="312">
        <v>2625</v>
      </c>
      <c r="Z229" s="137">
        <v>6.3856183711199763E-2</v>
      </c>
      <c r="AA229" s="302">
        <v>217.575757575757</v>
      </c>
      <c r="AB229" s="312">
        <v>2020</v>
      </c>
      <c r="AC229" s="137">
        <v>4.6488078799594955E-2</v>
      </c>
      <c r="AD229" s="302">
        <v>239.393936</v>
      </c>
      <c r="AE229" s="313">
        <v>-1.8941233608547839E-2</v>
      </c>
      <c r="AF229" s="312">
        <v>2184</v>
      </c>
      <c r="AG229" s="137">
        <v>5.2034689793195463E-2</v>
      </c>
      <c r="AH229" s="312">
        <v>214.54545454545399</v>
      </c>
      <c r="AI229" s="312">
        <v>2414</v>
      </c>
      <c r="AJ229" s="137">
        <v>5.6503522692694805E-2</v>
      </c>
      <c r="AK229" s="302">
        <v>233.93939393939399</v>
      </c>
      <c r="AL229" s="312">
        <v>2585</v>
      </c>
      <c r="AM229" s="137">
        <v>5.7596755865511017E-2</v>
      </c>
      <c r="AN229" s="302">
        <v>235.15152</v>
      </c>
      <c r="AO229" s="313">
        <v>0.18360805860805862</v>
      </c>
      <c r="AP229" s="312">
        <v>4265</v>
      </c>
      <c r="AQ229" s="137">
        <v>5.8322393611202276E-2</v>
      </c>
      <c r="AR229" s="312">
        <v>291.51515151515099</v>
      </c>
      <c r="AS229" s="312">
        <v>4331</v>
      </c>
      <c r="AT229" s="137">
        <v>5.6602540645093839E-2</v>
      </c>
      <c r="AU229" s="302">
        <v>239.39393939393901</v>
      </c>
      <c r="AV229" s="312">
        <v>4462</v>
      </c>
      <c r="AW229" s="137">
        <v>5.576942305769423E-2</v>
      </c>
      <c r="AX229" s="302">
        <v>303.63635299999999</v>
      </c>
      <c r="AY229" s="303">
        <v>4.6189917936694018E-2</v>
      </c>
      <c r="AZ229" s="311">
        <v>9939</v>
      </c>
      <c r="BA229" s="137">
        <v>4.7860276307742686E-2</v>
      </c>
      <c r="BB229" s="312">
        <v>397.575757575757</v>
      </c>
      <c r="BC229" s="312">
        <v>9343</v>
      </c>
      <c r="BD229" s="137">
        <v>4.298735178956764E-2</v>
      </c>
      <c r="BE229" s="302">
        <v>419.39393939393898</v>
      </c>
      <c r="BF229" s="312">
        <v>10326</v>
      </c>
      <c r="BG229" s="137">
        <v>4.5177125306802818E-2</v>
      </c>
      <c r="BH229" s="302">
        <v>456.36364700000001</v>
      </c>
      <c r="BI229" s="303">
        <v>3.8937518865076973E-2</v>
      </c>
      <c r="BJ229" s="311">
        <v>6796</v>
      </c>
      <c r="BK229" s="137">
        <v>4.2494388064554453E-2</v>
      </c>
      <c r="BL229" s="312">
        <v>324.24242424242402</v>
      </c>
      <c r="BM229" s="312">
        <v>8461</v>
      </c>
      <c r="BN229" s="137">
        <v>5.0336129454458922E-2</v>
      </c>
      <c r="BO229" s="302">
        <v>398.78787878787801</v>
      </c>
      <c r="BP229" s="312">
        <v>7925</v>
      </c>
      <c r="BQ229" s="137">
        <v>4.5572692037861275E-2</v>
      </c>
      <c r="BR229" s="302">
        <v>398.78787199999999</v>
      </c>
      <c r="BS229" s="303">
        <v>0.16612713360800471</v>
      </c>
      <c r="BT229" s="311">
        <v>7191</v>
      </c>
      <c r="BU229" s="137">
        <v>5.8377983438869949E-2</v>
      </c>
      <c r="BV229" s="312">
        <v>335.15151515151501</v>
      </c>
      <c r="BW229" s="312">
        <v>8171</v>
      </c>
      <c r="BX229" s="137">
        <v>6.1572197187768449E-2</v>
      </c>
      <c r="BY229" s="302">
        <v>392.12121212121201</v>
      </c>
      <c r="BZ229" s="312">
        <v>7656</v>
      </c>
      <c r="CA229" s="137">
        <v>5.538274569944588E-2</v>
      </c>
      <c r="CB229" s="302">
        <v>356.96969999999999</v>
      </c>
      <c r="CC229" s="303">
        <v>6.4664163537755531E-2</v>
      </c>
      <c r="CD229" s="311">
        <v>56254</v>
      </c>
      <c r="CE229" s="137">
        <v>4.83722706006076E-2</v>
      </c>
      <c r="CF229" s="312">
        <v>997.02</v>
      </c>
      <c r="CG229" s="312">
        <v>63320</v>
      </c>
      <c r="CH229" s="137">
        <v>5.15310801913779E-2</v>
      </c>
      <c r="CI229" s="302">
        <v>1066.2</v>
      </c>
      <c r="CJ229" s="312">
        <v>63429</v>
      </c>
      <c r="CK229" s="137">
        <v>4.9275499676825936E-2</v>
      </c>
      <c r="CL229" s="302">
        <v>1104.6199999999999</v>
      </c>
      <c r="CM229" s="313">
        <v>0.12754648558324741</v>
      </c>
    </row>
    <row r="230" spans="1:91" ht="14.4" x14ac:dyDescent="0.3">
      <c r="A230" s="99" t="s">
        <v>255</v>
      </c>
      <c r="B230" s="311">
        <v>10528</v>
      </c>
      <c r="C230" s="137">
        <v>3.7799120366214883E-2</v>
      </c>
      <c r="D230" s="312">
        <v>380</v>
      </c>
      <c r="E230" s="312">
        <v>12239</v>
      </c>
      <c r="F230" s="137">
        <v>4.1835583660912667E-2</v>
      </c>
      <c r="G230" s="302">
        <v>412.72727272727201</v>
      </c>
      <c r="H230" s="312">
        <v>11466</v>
      </c>
      <c r="I230" s="137">
        <v>3.7238637766071461E-2</v>
      </c>
      <c r="J230" s="302">
        <v>476.36364700000001</v>
      </c>
      <c r="K230" s="313">
        <v>8.9095744680851061E-2</v>
      </c>
      <c r="L230" s="312">
        <v>8228</v>
      </c>
      <c r="M230" s="137">
        <v>3.4386923941707725E-2</v>
      </c>
      <c r="N230" s="312">
        <v>412.72727272727201</v>
      </c>
      <c r="O230" s="312">
        <v>9102</v>
      </c>
      <c r="P230" s="137">
        <v>3.5315069237245721E-2</v>
      </c>
      <c r="Q230" s="302">
        <v>375.15151515151501</v>
      </c>
      <c r="R230" s="312">
        <v>8971</v>
      </c>
      <c r="S230" s="137">
        <v>3.3191259499337732E-2</v>
      </c>
      <c r="T230" s="302">
        <v>536.36364700000001</v>
      </c>
      <c r="U230" s="313">
        <v>9.0301409820126396E-2</v>
      </c>
      <c r="V230" s="312">
        <v>1367</v>
      </c>
      <c r="W230" s="137">
        <v>3.4816493900109519E-2</v>
      </c>
      <c r="X230" s="312">
        <v>201.21212121212099</v>
      </c>
      <c r="Y230" s="312">
        <v>1494</v>
      </c>
      <c r="Z230" s="137">
        <v>3.6343290843631408E-2</v>
      </c>
      <c r="AA230" s="302">
        <v>165.45454545454501</v>
      </c>
      <c r="AB230" s="312">
        <v>1267</v>
      </c>
      <c r="AC230" s="137">
        <v>2.9158611801528123E-2</v>
      </c>
      <c r="AD230" s="302">
        <v>164.84848</v>
      </c>
      <c r="AE230" s="313">
        <v>-7.3152889539136789E-2</v>
      </c>
      <c r="AF230" s="312">
        <v>1735</v>
      </c>
      <c r="AG230" s="137">
        <v>4.1337081864099873E-2</v>
      </c>
      <c r="AH230" s="312">
        <v>187.272727272727</v>
      </c>
      <c r="AI230" s="312">
        <v>1879</v>
      </c>
      <c r="AJ230" s="137">
        <v>4.3980993844065258E-2</v>
      </c>
      <c r="AK230" s="302">
        <v>202.42424242424201</v>
      </c>
      <c r="AL230" s="312">
        <v>1939</v>
      </c>
      <c r="AM230" s="137">
        <v>4.3203137185000337E-2</v>
      </c>
      <c r="AN230" s="302">
        <v>213.939392</v>
      </c>
      <c r="AO230" s="313">
        <v>0.11757925072046109</v>
      </c>
      <c r="AP230" s="312">
        <v>2969</v>
      </c>
      <c r="AQ230" s="137">
        <v>4.0600043758888524E-2</v>
      </c>
      <c r="AR230" s="312">
        <v>216.969696969697</v>
      </c>
      <c r="AS230" s="312">
        <v>3103</v>
      </c>
      <c r="AT230" s="137">
        <v>4.0553609702545873E-2</v>
      </c>
      <c r="AU230" s="302">
        <v>206.666666666666</v>
      </c>
      <c r="AV230" s="312">
        <v>3504</v>
      </c>
      <c r="AW230" s="137">
        <v>4.3795620437956206E-2</v>
      </c>
      <c r="AX230" s="302">
        <v>285.45455900000002</v>
      </c>
      <c r="AY230" s="303">
        <v>0.18019535197036038</v>
      </c>
      <c r="AZ230" s="311">
        <v>7509</v>
      </c>
      <c r="BA230" s="137">
        <v>3.6158850467334726E-2</v>
      </c>
      <c r="BB230" s="312">
        <v>335.15151515151501</v>
      </c>
      <c r="BC230" s="312">
        <v>8078</v>
      </c>
      <c r="BD230" s="137">
        <v>3.716705852040323E-2</v>
      </c>
      <c r="BE230" s="302">
        <v>380</v>
      </c>
      <c r="BF230" s="312">
        <v>8261</v>
      </c>
      <c r="BG230" s="137">
        <v>3.6142575262395706E-2</v>
      </c>
      <c r="BH230" s="302">
        <v>352.121216</v>
      </c>
      <c r="BI230" s="303">
        <v>0.10014649087761353</v>
      </c>
      <c r="BJ230" s="311">
        <v>4640</v>
      </c>
      <c r="BK230" s="137">
        <v>2.9013237289513341E-2</v>
      </c>
      <c r="BL230" s="312">
        <v>276.969696969697</v>
      </c>
      <c r="BM230" s="312">
        <v>4920</v>
      </c>
      <c r="BN230" s="137">
        <v>2.9270033910405141E-2</v>
      </c>
      <c r="BO230" s="302">
        <v>307.27272727272702</v>
      </c>
      <c r="BP230" s="312">
        <v>5452</v>
      </c>
      <c r="BQ230" s="137">
        <v>3.1351711923081345E-2</v>
      </c>
      <c r="BR230" s="302">
        <v>321.21212800000001</v>
      </c>
      <c r="BS230" s="303">
        <v>0.17499999999999999</v>
      </c>
      <c r="BT230" s="311">
        <v>5548</v>
      </c>
      <c r="BU230" s="137">
        <v>4.503977918493262E-2</v>
      </c>
      <c r="BV230" s="312">
        <v>273.33333333333297</v>
      </c>
      <c r="BW230" s="312">
        <v>6570</v>
      </c>
      <c r="BX230" s="137">
        <v>4.9507934833391103E-2</v>
      </c>
      <c r="BY230" s="302">
        <v>360</v>
      </c>
      <c r="BZ230" s="312">
        <v>5658</v>
      </c>
      <c r="CA230" s="137">
        <v>4.0929411594496451E-2</v>
      </c>
      <c r="CB230" s="302">
        <v>363.03030000000001</v>
      </c>
      <c r="CC230" s="303">
        <v>1.9826964671953856E-2</v>
      </c>
      <c r="CD230" s="311">
        <v>42524</v>
      </c>
      <c r="CE230" s="137">
        <v>3.6565976375373087E-2</v>
      </c>
      <c r="CF230" s="312">
        <v>836.12</v>
      </c>
      <c r="CG230" s="312">
        <v>47385</v>
      </c>
      <c r="CH230" s="137">
        <v>3.8562859047195863E-2</v>
      </c>
      <c r="CI230" s="302">
        <v>888.3</v>
      </c>
      <c r="CJ230" s="312">
        <v>46518</v>
      </c>
      <c r="CK230" s="137">
        <v>3.6138007756177599E-2</v>
      </c>
      <c r="CL230" s="302">
        <v>1012.95</v>
      </c>
      <c r="CM230" s="313">
        <v>9.3923431473991154E-2</v>
      </c>
    </row>
    <row r="231" spans="1:91" ht="14.4" x14ac:dyDescent="0.3">
      <c r="A231" s="99" t="s">
        <v>388</v>
      </c>
      <c r="B231" s="311">
        <v>76940</v>
      </c>
      <c r="C231" s="137">
        <v>0.27624091194686295</v>
      </c>
      <c r="D231" s="312">
        <v>1066.0606060606001</v>
      </c>
      <c r="E231" s="312">
        <v>78220</v>
      </c>
      <c r="F231" s="137">
        <v>0.26737309861562125</v>
      </c>
      <c r="G231" s="302">
        <v>804.84848484848499</v>
      </c>
      <c r="H231" s="312">
        <v>85489</v>
      </c>
      <c r="I231" s="137">
        <v>0.27764642455814437</v>
      </c>
      <c r="J231" s="302">
        <v>1089.0909999999999</v>
      </c>
      <c r="K231" s="313">
        <v>0.11111255523784767</v>
      </c>
      <c r="L231" s="312">
        <v>61348</v>
      </c>
      <c r="M231" s="137">
        <v>0.25638903864558649</v>
      </c>
      <c r="N231" s="312">
        <v>918.78787878787898</v>
      </c>
      <c r="O231" s="312">
        <v>63066</v>
      </c>
      <c r="P231" s="137">
        <v>0.24469129383829252</v>
      </c>
      <c r="Q231" s="302">
        <v>897.57575757575705</v>
      </c>
      <c r="R231" s="312">
        <v>69856</v>
      </c>
      <c r="S231" s="137">
        <v>0.25845598301033734</v>
      </c>
      <c r="T231" s="302">
        <v>1165.4545900000001</v>
      </c>
      <c r="U231" s="313">
        <v>0.13868422768468411</v>
      </c>
      <c r="V231" s="312">
        <v>8803</v>
      </c>
      <c r="W231" s="137">
        <v>0.22420599546646972</v>
      </c>
      <c r="X231" s="312">
        <v>351.51515151515099</v>
      </c>
      <c r="Y231" s="312">
        <v>9110</v>
      </c>
      <c r="Z231" s="137">
        <v>0.22161136518439234</v>
      </c>
      <c r="AA231" s="302">
        <v>363.030303030303</v>
      </c>
      <c r="AB231" s="312">
        <v>10021</v>
      </c>
      <c r="AC231" s="137">
        <v>0.23062229586670349</v>
      </c>
      <c r="AD231" s="302">
        <v>393.33334400000001</v>
      </c>
      <c r="AE231" s="313">
        <v>0.13836192207202092</v>
      </c>
      <c r="AF231" s="312">
        <v>9517</v>
      </c>
      <c r="AG231" s="137">
        <v>0.22674640236348043</v>
      </c>
      <c r="AH231" s="312">
        <v>372.72727272727201</v>
      </c>
      <c r="AI231" s="312">
        <v>9458</v>
      </c>
      <c r="AJ231" s="137">
        <v>0.22137958476698733</v>
      </c>
      <c r="AK231" s="302">
        <v>349.69696969696901</v>
      </c>
      <c r="AL231" s="312">
        <v>9648</v>
      </c>
      <c r="AM231" s="137">
        <v>0.21496847218199239</v>
      </c>
      <c r="AN231" s="302">
        <v>392.72726399999999</v>
      </c>
      <c r="AO231" s="313">
        <v>1.3764841861931281E-2</v>
      </c>
      <c r="AP231" s="312">
        <v>16151</v>
      </c>
      <c r="AQ231" s="137">
        <v>0.2208593151733946</v>
      </c>
      <c r="AR231" s="312">
        <v>462.42424242424198</v>
      </c>
      <c r="AS231" s="312">
        <v>17487</v>
      </c>
      <c r="AT231" s="137">
        <v>0.22854043598724449</v>
      </c>
      <c r="AU231" s="302">
        <v>480.60606060606</v>
      </c>
      <c r="AV231" s="312">
        <v>18959</v>
      </c>
      <c r="AW231" s="137">
        <v>0.23696380361963804</v>
      </c>
      <c r="AX231" s="302">
        <v>437.57574499999998</v>
      </c>
      <c r="AY231" s="303">
        <v>0.17385920376447278</v>
      </c>
      <c r="AZ231" s="311">
        <v>53233</v>
      </c>
      <c r="BA231" s="137">
        <v>0.256338272330221</v>
      </c>
      <c r="BB231" s="312">
        <v>852.72727272727195</v>
      </c>
      <c r="BC231" s="312">
        <v>55050</v>
      </c>
      <c r="BD231" s="137">
        <v>0.25328628021146299</v>
      </c>
      <c r="BE231" s="302">
        <v>950.90909090909099</v>
      </c>
      <c r="BF231" s="312">
        <v>58038</v>
      </c>
      <c r="BG231" s="137">
        <v>0.25392116972266338</v>
      </c>
      <c r="BH231" s="302">
        <v>948.48486300000002</v>
      </c>
      <c r="BI231" s="303">
        <v>9.0263558319087778E-2</v>
      </c>
      <c r="BJ231" s="311">
        <v>41025</v>
      </c>
      <c r="BK231" s="137">
        <v>0.25652328875049241</v>
      </c>
      <c r="BL231" s="312">
        <v>755.15151515151501</v>
      </c>
      <c r="BM231" s="312">
        <v>43174</v>
      </c>
      <c r="BN231" s="137">
        <v>0.25685049675768934</v>
      </c>
      <c r="BO231" s="302">
        <v>700.60606060606005</v>
      </c>
      <c r="BP231" s="312">
        <v>44994</v>
      </c>
      <c r="BQ231" s="137">
        <v>0.25873788082669152</v>
      </c>
      <c r="BR231" s="302">
        <v>753.33330000000001</v>
      </c>
      <c r="BS231" s="303">
        <v>9.6745886654478974E-2</v>
      </c>
      <c r="BT231" s="311">
        <v>26433</v>
      </c>
      <c r="BU231" s="137">
        <v>0.21458840720896249</v>
      </c>
      <c r="BV231" s="312">
        <v>543.63636363636294</v>
      </c>
      <c r="BW231" s="312">
        <v>28662</v>
      </c>
      <c r="BX231" s="137">
        <v>0.2159811915060359</v>
      </c>
      <c r="BY231" s="302">
        <v>555.75757575757495</v>
      </c>
      <c r="BZ231" s="312">
        <v>31788</v>
      </c>
      <c r="CA231" s="137">
        <v>0.2299512435075739</v>
      </c>
      <c r="CB231" s="302">
        <v>710.30304000000001</v>
      </c>
      <c r="CC231" s="303">
        <v>0.20258767449778686</v>
      </c>
      <c r="CD231" s="311">
        <v>293450</v>
      </c>
      <c r="CE231" s="137">
        <v>0.25233481721741208</v>
      </c>
      <c r="CF231" s="312">
        <v>2011.19</v>
      </c>
      <c r="CG231" s="312">
        <v>304227</v>
      </c>
      <c r="CH231" s="137">
        <v>0.24758600652846377</v>
      </c>
      <c r="CI231" s="302">
        <v>1906.7</v>
      </c>
      <c r="CJ231" s="312">
        <v>328793</v>
      </c>
      <c r="CK231" s="137">
        <v>0.25542637224680553</v>
      </c>
      <c r="CL231" s="302">
        <v>2238.75</v>
      </c>
      <c r="CM231" s="313">
        <v>0.12043959788720396</v>
      </c>
    </row>
    <row r="232" spans="1:91" ht="14.4" x14ac:dyDescent="0.3">
      <c r="A232" s="99" t="s">
        <v>119</v>
      </c>
      <c r="B232" s="311">
        <v>61373</v>
      </c>
      <c r="C232" s="137">
        <v>0.22035005834305718</v>
      </c>
      <c r="D232" s="312">
        <v>903.63636363636294</v>
      </c>
      <c r="E232" s="312">
        <v>61659</v>
      </c>
      <c r="F232" s="137">
        <v>0.21076397197060331</v>
      </c>
      <c r="G232" s="302">
        <v>812.12121212121201</v>
      </c>
      <c r="H232" s="312">
        <v>68240</v>
      </c>
      <c r="I232" s="137">
        <v>0.22162608068696291</v>
      </c>
      <c r="J232" s="302">
        <v>992.72730000000001</v>
      </c>
      <c r="K232" s="313">
        <v>0.11188959314356475</v>
      </c>
      <c r="L232" s="312">
        <v>49140</v>
      </c>
      <c r="M232" s="137">
        <v>0.2053686731277975</v>
      </c>
      <c r="N232" s="312">
        <v>800.60606060606005</v>
      </c>
      <c r="O232" s="312">
        <v>50240</v>
      </c>
      <c r="P232" s="137">
        <v>0.19492738722030598</v>
      </c>
      <c r="Q232" s="302">
        <v>865.45454545454504</v>
      </c>
      <c r="R232" s="312">
        <v>56033</v>
      </c>
      <c r="S232" s="137">
        <v>0.20731310261134667</v>
      </c>
      <c r="T232" s="302">
        <v>1133.3333700000001</v>
      </c>
      <c r="U232" s="313">
        <v>0.14027269027269026</v>
      </c>
      <c r="V232" s="312">
        <v>7159</v>
      </c>
      <c r="W232" s="137">
        <v>0.18233451340957135</v>
      </c>
      <c r="X232" s="312">
        <v>346.06060606060601</v>
      </c>
      <c r="Y232" s="312">
        <v>7165</v>
      </c>
      <c r="Z232" s="137">
        <v>0.17429697382504622</v>
      </c>
      <c r="AA232" s="302">
        <v>305.45454545454498</v>
      </c>
      <c r="AB232" s="312">
        <v>7661</v>
      </c>
      <c r="AC232" s="137">
        <v>0.17630949093252324</v>
      </c>
      <c r="AD232" s="302">
        <v>364.84848</v>
      </c>
      <c r="AE232" s="313">
        <v>7.0121525352702885E-2</v>
      </c>
      <c r="AF232" s="312">
        <v>8042</v>
      </c>
      <c r="AG232" s="137">
        <v>0.19160392642714191</v>
      </c>
      <c r="AH232" s="312">
        <v>366.06060606060601</v>
      </c>
      <c r="AI232" s="312">
        <v>7881</v>
      </c>
      <c r="AJ232" s="137">
        <v>0.18446738290850362</v>
      </c>
      <c r="AK232" s="302">
        <v>339.39393939393898</v>
      </c>
      <c r="AL232" s="312">
        <v>7851</v>
      </c>
      <c r="AM232" s="137">
        <v>0.17492925736948819</v>
      </c>
      <c r="AN232" s="302">
        <v>349.09089999999998</v>
      </c>
      <c r="AO232" s="313">
        <v>-2.3750310867943297E-2</v>
      </c>
      <c r="AP232" s="312">
        <v>12862</v>
      </c>
      <c r="AQ232" s="137">
        <v>0.17588338256208291</v>
      </c>
      <c r="AR232" s="312">
        <v>433.93939393939399</v>
      </c>
      <c r="AS232" s="312">
        <v>14074</v>
      </c>
      <c r="AT232" s="137">
        <v>0.18393538606304563</v>
      </c>
      <c r="AU232" s="302">
        <v>432.72727272727201</v>
      </c>
      <c r="AV232" s="312">
        <v>14909</v>
      </c>
      <c r="AW232" s="137">
        <v>0.18634386561343866</v>
      </c>
      <c r="AX232" s="302">
        <v>378.78787199999999</v>
      </c>
      <c r="AY232" s="303">
        <v>0.15915098740475819</v>
      </c>
      <c r="AZ232" s="311">
        <v>42438</v>
      </c>
      <c r="BA232" s="137">
        <v>0.20435601226964323</v>
      </c>
      <c r="BB232" s="312">
        <v>817.57575757575705</v>
      </c>
      <c r="BC232" s="312">
        <v>42942</v>
      </c>
      <c r="BD232" s="137">
        <v>0.19757710163198264</v>
      </c>
      <c r="BE232" s="302">
        <v>810.30303030303003</v>
      </c>
      <c r="BF232" s="312">
        <v>46474</v>
      </c>
      <c r="BG232" s="137">
        <v>0.20332768947398355</v>
      </c>
      <c r="BH232" s="302">
        <v>804.84849999999994</v>
      </c>
      <c r="BI232" s="303">
        <v>9.5103445025684533E-2</v>
      </c>
      <c r="BJ232" s="311">
        <v>32172</v>
      </c>
      <c r="BK232" s="137">
        <v>0.20116678234444466</v>
      </c>
      <c r="BL232" s="312">
        <v>649.69696969696895</v>
      </c>
      <c r="BM232" s="312">
        <v>34289</v>
      </c>
      <c r="BN232" s="137">
        <v>0.20399190909631745</v>
      </c>
      <c r="BO232" s="302">
        <v>595.75757575757495</v>
      </c>
      <c r="BP232" s="312">
        <v>35646</v>
      </c>
      <c r="BQ232" s="137">
        <v>0.2049822309629783</v>
      </c>
      <c r="BR232" s="302">
        <v>706.66669999999999</v>
      </c>
      <c r="BS232" s="303">
        <v>0.10798209623274897</v>
      </c>
      <c r="BT232" s="311">
        <v>21805</v>
      </c>
      <c r="BU232" s="137">
        <v>0.17701737295015424</v>
      </c>
      <c r="BV232" s="312">
        <v>585.45454545454504</v>
      </c>
      <c r="BW232" s="312">
        <v>22847</v>
      </c>
      <c r="BX232" s="137">
        <v>0.17216252467861287</v>
      </c>
      <c r="BY232" s="302">
        <v>560</v>
      </c>
      <c r="BZ232" s="312">
        <v>25401</v>
      </c>
      <c r="CA232" s="137">
        <v>0.18374831811802833</v>
      </c>
      <c r="CB232" s="302">
        <v>616.96969999999999</v>
      </c>
      <c r="CC232" s="303">
        <v>0.16491630360009171</v>
      </c>
      <c r="CD232" s="311">
        <v>234991</v>
      </c>
      <c r="CE232" s="137">
        <v>0.20206648844006436</v>
      </c>
      <c r="CF232" s="312">
        <v>1824.13</v>
      </c>
      <c r="CG232" s="312">
        <v>241097</v>
      </c>
      <c r="CH232" s="137">
        <v>0.1962095521304586</v>
      </c>
      <c r="CI232" s="302">
        <v>1768.01</v>
      </c>
      <c r="CJ232" s="312">
        <v>262215</v>
      </c>
      <c r="CK232" s="137">
        <v>0.20370453810968031</v>
      </c>
      <c r="CL232" s="302">
        <v>2046.76</v>
      </c>
      <c r="CM232" s="313">
        <v>0.11585124536684384</v>
      </c>
    </row>
    <row r="233" spans="1:91" ht="14.4" x14ac:dyDescent="0.3">
      <c r="A233" s="99" t="s">
        <v>112</v>
      </c>
      <c r="B233" s="311">
        <v>11834</v>
      </c>
      <c r="C233" s="137">
        <v>4.2488106992191008E-2</v>
      </c>
      <c r="D233" s="312">
        <v>441.21212121212102</v>
      </c>
      <c r="E233" s="312">
        <v>12784</v>
      </c>
      <c r="F233" s="137">
        <v>4.369851307468809E-2</v>
      </c>
      <c r="G233" s="302">
        <v>483.030303030303</v>
      </c>
      <c r="H233" s="312">
        <v>13236</v>
      </c>
      <c r="I233" s="137">
        <v>4.2987145427500602E-2</v>
      </c>
      <c r="J233" s="302">
        <v>467.878784</v>
      </c>
      <c r="K233" s="313">
        <v>0.11847219874936624</v>
      </c>
      <c r="L233" s="312">
        <v>9748</v>
      </c>
      <c r="M233" s="137">
        <v>4.0739394091366912E-2</v>
      </c>
      <c r="N233" s="312">
        <v>503.030303030303</v>
      </c>
      <c r="O233" s="312">
        <v>10196</v>
      </c>
      <c r="P233" s="137">
        <v>3.9559706212146488E-2</v>
      </c>
      <c r="Q233" s="302">
        <v>414.54545454545399</v>
      </c>
      <c r="R233" s="312">
        <v>11301</v>
      </c>
      <c r="S233" s="137">
        <v>4.1811885364175197E-2</v>
      </c>
      <c r="T233" s="302">
        <v>534.54549999999995</v>
      </c>
      <c r="U233" s="313">
        <v>0.15931473122691833</v>
      </c>
      <c r="V233" s="312">
        <v>1045</v>
      </c>
      <c r="W233" s="137">
        <v>2.661538853373405E-2</v>
      </c>
      <c r="X233" s="312">
        <v>144.84848484848399</v>
      </c>
      <c r="Y233" s="312">
        <v>1411</v>
      </c>
      <c r="Z233" s="137">
        <v>3.4324219130096333E-2</v>
      </c>
      <c r="AA233" s="302">
        <v>147.272727272727</v>
      </c>
      <c r="AB233" s="312">
        <v>1927</v>
      </c>
      <c r="AC233" s="137">
        <v>4.4347786062781919E-2</v>
      </c>
      <c r="AD233" s="302">
        <v>200.606064</v>
      </c>
      <c r="AE233" s="313">
        <v>0.84401913875598089</v>
      </c>
      <c r="AF233" s="312">
        <v>1221</v>
      </c>
      <c r="AG233" s="137">
        <v>2.9090822453063946E-2</v>
      </c>
      <c r="AH233" s="312">
        <v>147.87878787878699</v>
      </c>
      <c r="AI233" s="312">
        <v>1306</v>
      </c>
      <c r="AJ233" s="137">
        <v>3.0569014348243335E-2</v>
      </c>
      <c r="AK233" s="302">
        <v>147.272727272727</v>
      </c>
      <c r="AL233" s="312">
        <v>1392</v>
      </c>
      <c r="AM233" s="137">
        <v>3.1015351707849647E-2</v>
      </c>
      <c r="AN233" s="302">
        <v>185.454544</v>
      </c>
      <c r="AO233" s="313">
        <v>0.14004914004914004</v>
      </c>
      <c r="AP233" s="312">
        <v>2415</v>
      </c>
      <c r="AQ233" s="137">
        <v>3.3024286183130948E-2</v>
      </c>
      <c r="AR233" s="312">
        <v>196.969696969697</v>
      </c>
      <c r="AS233" s="312">
        <v>2564</v>
      </c>
      <c r="AT233" s="137">
        <v>3.3509331381671809E-2</v>
      </c>
      <c r="AU233" s="302">
        <v>209.09090909090901</v>
      </c>
      <c r="AV233" s="312">
        <v>2665</v>
      </c>
      <c r="AW233" s="137">
        <v>3.3309169083091693E-2</v>
      </c>
      <c r="AX233" s="302">
        <v>249.090912</v>
      </c>
      <c r="AY233" s="303">
        <v>0.10351966873706005</v>
      </c>
      <c r="AZ233" s="311">
        <v>8385</v>
      </c>
      <c r="BA233" s="137">
        <v>4.0377142251778089E-2</v>
      </c>
      <c r="BB233" s="312">
        <v>328.48484848484799</v>
      </c>
      <c r="BC233" s="312">
        <v>9257</v>
      </c>
      <c r="BD233" s="137">
        <v>4.2591663867711405E-2</v>
      </c>
      <c r="BE233" s="302">
        <v>394.54545454545399</v>
      </c>
      <c r="BF233" s="312">
        <v>9294</v>
      </c>
      <c r="BG233" s="137">
        <v>4.0662037826982897E-2</v>
      </c>
      <c r="BH233" s="302">
        <v>437.57574499999998</v>
      </c>
      <c r="BI233" s="303">
        <v>0.10840787119856887</v>
      </c>
      <c r="BJ233" s="311">
        <v>6754</v>
      </c>
      <c r="BK233" s="137">
        <v>4.2231768244261447E-2</v>
      </c>
      <c r="BL233" s="312">
        <v>365.45454545454498</v>
      </c>
      <c r="BM233" s="312">
        <v>7133</v>
      </c>
      <c r="BN233" s="137">
        <v>4.2435599976203227E-2</v>
      </c>
      <c r="BO233" s="302">
        <v>343.636363636363</v>
      </c>
      <c r="BP233" s="312">
        <v>7986</v>
      </c>
      <c r="BQ233" s="137">
        <v>4.5923472380360902E-2</v>
      </c>
      <c r="BR233" s="302">
        <v>412.72726399999999</v>
      </c>
      <c r="BS233" s="303">
        <v>0.18241042345276873</v>
      </c>
      <c r="BT233" s="311">
        <v>3688</v>
      </c>
      <c r="BU233" s="137">
        <v>2.9939925312550738E-2</v>
      </c>
      <c r="BV233" s="312">
        <v>224.84848484848399</v>
      </c>
      <c r="BW233" s="312">
        <v>4300</v>
      </c>
      <c r="BX233" s="137">
        <v>3.240245354392416E-2</v>
      </c>
      <c r="BY233" s="302">
        <v>257.575757575757</v>
      </c>
      <c r="BZ233" s="312">
        <v>5411</v>
      </c>
      <c r="CA233" s="137">
        <v>3.9142638058999694E-2</v>
      </c>
      <c r="CB233" s="302">
        <v>307.878784</v>
      </c>
      <c r="CC233" s="303">
        <v>0.46719088937093278</v>
      </c>
      <c r="CD233" s="311">
        <v>45090</v>
      </c>
      <c r="CE233" s="137">
        <v>3.8772454961094265E-2</v>
      </c>
      <c r="CF233" s="312">
        <v>905.11</v>
      </c>
      <c r="CG233" s="312">
        <v>48951</v>
      </c>
      <c r="CH233" s="137">
        <v>3.9837301112573276E-2</v>
      </c>
      <c r="CI233" s="302">
        <v>911.32</v>
      </c>
      <c r="CJ233" s="312">
        <v>53212</v>
      </c>
      <c r="CK233" s="137">
        <v>4.1338313528563618E-2</v>
      </c>
      <c r="CL233" s="302">
        <v>1046.1500000000001</v>
      </c>
      <c r="CM233" s="313">
        <v>0.18012863162563761</v>
      </c>
    </row>
    <row r="234" spans="1:91" ht="14.4" x14ac:dyDescent="0.3">
      <c r="A234" s="99" t="s">
        <v>113</v>
      </c>
      <c r="B234" s="311">
        <v>2442</v>
      </c>
      <c r="C234" s="137">
        <v>8.7676151153397355E-3</v>
      </c>
      <c r="D234" s="312">
        <v>210.30303030303</v>
      </c>
      <c r="E234" s="312">
        <v>2205</v>
      </c>
      <c r="F234" s="137">
        <v>7.5371731327978121E-3</v>
      </c>
      <c r="G234" s="302">
        <v>210.30303030303</v>
      </c>
      <c r="H234" s="312">
        <v>2367</v>
      </c>
      <c r="I234" s="137">
        <v>7.6874110929959147E-3</v>
      </c>
      <c r="J234" s="302">
        <v>183.03030000000001</v>
      </c>
      <c r="K234" s="313">
        <v>-3.0712530712530713E-2</v>
      </c>
      <c r="L234" s="312">
        <v>1473</v>
      </c>
      <c r="M234" s="137">
        <v>6.1560450858210358E-3</v>
      </c>
      <c r="N234" s="312">
        <v>167.272727272727</v>
      </c>
      <c r="O234" s="312">
        <v>1746</v>
      </c>
      <c r="P234" s="137">
        <v>6.7743474937630218E-3</v>
      </c>
      <c r="Q234" s="302">
        <v>200</v>
      </c>
      <c r="R234" s="312">
        <v>1527</v>
      </c>
      <c r="S234" s="137">
        <v>5.6496548049814639E-3</v>
      </c>
      <c r="T234" s="302">
        <v>234.545456</v>
      </c>
      <c r="U234" s="313">
        <v>3.6659877800407331E-2</v>
      </c>
      <c r="V234" s="312">
        <v>359</v>
      </c>
      <c r="W234" s="137">
        <v>9.1434684053689225E-3</v>
      </c>
      <c r="X234" s="312">
        <v>105.454545454545</v>
      </c>
      <c r="Y234" s="312">
        <v>256</v>
      </c>
      <c r="Z234" s="137">
        <v>6.2274982971684345E-3</v>
      </c>
      <c r="AA234" s="302">
        <v>75.151515151515099</v>
      </c>
      <c r="AB234" s="312">
        <v>271</v>
      </c>
      <c r="AC234" s="137">
        <v>6.2367670072723926E-3</v>
      </c>
      <c r="AD234" s="302">
        <v>63.636364</v>
      </c>
      <c r="AE234" s="313">
        <v>-0.24512534818941503</v>
      </c>
      <c r="AF234" s="312">
        <v>116</v>
      </c>
      <c r="AG234" s="137">
        <v>2.7637472600781474E-3</v>
      </c>
      <c r="AH234" s="312">
        <v>46.060606060605998</v>
      </c>
      <c r="AI234" s="312">
        <v>145</v>
      </c>
      <c r="AJ234" s="137">
        <v>3.3939564169182877E-3</v>
      </c>
      <c r="AK234" s="302">
        <v>45.454545454545404</v>
      </c>
      <c r="AL234" s="312">
        <v>127</v>
      </c>
      <c r="AM234" s="137">
        <v>2.8297052204719147E-3</v>
      </c>
      <c r="AN234" s="302">
        <v>41.818179999999998</v>
      </c>
      <c r="AO234" s="313">
        <v>9.4827586206896547E-2</v>
      </c>
      <c r="AP234" s="312">
        <v>390</v>
      </c>
      <c r="AQ234" s="137">
        <v>5.3331145388907123E-3</v>
      </c>
      <c r="AR234" s="312">
        <v>74.545454545454504</v>
      </c>
      <c r="AS234" s="312">
        <v>485</v>
      </c>
      <c r="AT234" s="137">
        <v>6.3385435725861255E-3</v>
      </c>
      <c r="AU234" s="302">
        <v>106.06060606060601</v>
      </c>
      <c r="AV234" s="312">
        <v>750</v>
      </c>
      <c r="AW234" s="137">
        <v>9.3740625937406251E-3</v>
      </c>
      <c r="AX234" s="302">
        <v>135.75756799999999</v>
      </c>
      <c r="AY234" s="303">
        <v>0.92307692307692313</v>
      </c>
      <c r="AZ234" s="311">
        <v>1540</v>
      </c>
      <c r="BA234" s="137">
        <v>7.4157184338387904E-3</v>
      </c>
      <c r="BB234" s="312">
        <v>183.030303030303</v>
      </c>
      <c r="BC234" s="312">
        <v>1709</v>
      </c>
      <c r="BD234" s="137">
        <v>7.8631471913059078E-3</v>
      </c>
      <c r="BE234" s="302">
        <v>209.09090909090901</v>
      </c>
      <c r="BF234" s="312">
        <v>1479</v>
      </c>
      <c r="BG234" s="137">
        <v>6.4707503707884338E-3</v>
      </c>
      <c r="BH234" s="302">
        <v>159.393936</v>
      </c>
      <c r="BI234" s="303">
        <v>-3.961038961038961E-2</v>
      </c>
      <c r="BJ234" s="311">
        <v>1138</v>
      </c>
      <c r="BK234" s="137">
        <v>7.1157465593677119E-3</v>
      </c>
      <c r="BL234" s="312">
        <v>172.12121212121201</v>
      </c>
      <c r="BM234" s="312">
        <v>986</v>
      </c>
      <c r="BN234" s="137">
        <v>5.8659051698494854E-3</v>
      </c>
      <c r="BO234" s="302">
        <v>135.75757575757501</v>
      </c>
      <c r="BP234" s="312">
        <v>864</v>
      </c>
      <c r="BQ234" s="137">
        <v>4.9684297691750335E-3</v>
      </c>
      <c r="BR234" s="302">
        <v>130.909088</v>
      </c>
      <c r="BS234" s="303">
        <v>-0.24077328646748683</v>
      </c>
      <c r="BT234" s="311">
        <v>517</v>
      </c>
      <c r="BU234" s="137">
        <v>4.1971099204416301E-3</v>
      </c>
      <c r="BV234" s="312">
        <v>104.24242424242399</v>
      </c>
      <c r="BW234" s="312">
        <v>1012</v>
      </c>
      <c r="BX234" s="137">
        <v>7.6258797642909893E-3</v>
      </c>
      <c r="BY234" s="302">
        <v>164.84848484848399</v>
      </c>
      <c r="BZ234" s="312">
        <v>561</v>
      </c>
      <c r="CA234" s="137">
        <v>4.0582184348731901E-3</v>
      </c>
      <c r="CB234" s="302">
        <v>110.909088</v>
      </c>
      <c r="CC234" s="303">
        <v>8.5106382978723402E-2</v>
      </c>
      <c r="CD234" s="311">
        <v>7975</v>
      </c>
      <c r="CE234" s="137">
        <v>6.857625378459231E-3</v>
      </c>
      <c r="CF234" s="312">
        <v>405.57</v>
      </c>
      <c r="CG234" s="312">
        <v>8544</v>
      </c>
      <c r="CH234" s="137">
        <v>6.9532777819825142E-3</v>
      </c>
      <c r="CI234" s="302">
        <v>437.93</v>
      </c>
      <c r="CJ234" s="312">
        <v>7946</v>
      </c>
      <c r="CK234" s="137">
        <v>6.1729354149057825E-3</v>
      </c>
      <c r="CL234" s="302">
        <v>407.92</v>
      </c>
      <c r="CM234" s="313">
        <v>-3.6363636363636364E-3</v>
      </c>
    </row>
    <row r="235" spans="1:91" ht="14.4" x14ac:dyDescent="0.3">
      <c r="A235" s="99" t="s">
        <v>114</v>
      </c>
      <c r="B235" s="311">
        <v>934</v>
      </c>
      <c r="C235" s="137">
        <v>3.3533794093887443E-3</v>
      </c>
      <c r="D235" s="312">
        <v>164.84848484848399</v>
      </c>
      <c r="E235" s="312">
        <v>1044</v>
      </c>
      <c r="F235" s="137">
        <v>3.5686207485899845E-3</v>
      </c>
      <c r="G235" s="302">
        <v>150.90909090909</v>
      </c>
      <c r="H235" s="312">
        <v>1114</v>
      </c>
      <c r="I235" s="137">
        <v>3.6179873078147225E-3</v>
      </c>
      <c r="J235" s="302">
        <v>151.515152</v>
      </c>
      <c r="K235" s="313">
        <v>0.19271948608137046</v>
      </c>
      <c r="L235" s="312">
        <v>799</v>
      </c>
      <c r="M235" s="137">
        <v>3.3392260852484778E-3</v>
      </c>
      <c r="N235" s="312">
        <v>156.969696969696</v>
      </c>
      <c r="O235" s="312">
        <v>611</v>
      </c>
      <c r="P235" s="137">
        <v>2.3706336304061891E-3</v>
      </c>
      <c r="Q235" s="302">
        <v>110.90909090909</v>
      </c>
      <c r="R235" s="312">
        <v>627</v>
      </c>
      <c r="S235" s="137">
        <v>2.3197993207094811E-3</v>
      </c>
      <c r="T235" s="302">
        <v>160.606064</v>
      </c>
      <c r="U235" s="313">
        <v>-0.21526908635794745</v>
      </c>
      <c r="V235" s="312">
        <v>93</v>
      </c>
      <c r="W235" s="137">
        <v>2.3686422331457096E-3</v>
      </c>
      <c r="X235" s="312">
        <v>36.363636363636303</v>
      </c>
      <c r="Y235" s="312">
        <v>166</v>
      </c>
      <c r="Z235" s="137">
        <v>4.0381434270701563E-3</v>
      </c>
      <c r="AA235" s="302">
        <v>65.454545454545396</v>
      </c>
      <c r="AB235" s="312">
        <v>63</v>
      </c>
      <c r="AC235" s="137">
        <v>1.4498757249378626E-3</v>
      </c>
      <c r="AD235" s="302">
        <v>32.727271999999999</v>
      </c>
      <c r="AE235" s="313">
        <v>-0.32258064516129031</v>
      </c>
      <c r="AF235" s="312">
        <v>72</v>
      </c>
      <c r="AG235" s="137">
        <v>1.7154293338416087E-3</v>
      </c>
      <c r="AH235" s="312">
        <v>46.060606060605998</v>
      </c>
      <c r="AI235" s="312">
        <v>122</v>
      </c>
      <c r="AJ235" s="137">
        <v>2.855604709407111E-3</v>
      </c>
      <c r="AK235" s="302">
        <v>54.545454545454497</v>
      </c>
      <c r="AL235" s="312">
        <v>247</v>
      </c>
      <c r="AM235" s="137">
        <v>5.5034424366658501E-3</v>
      </c>
      <c r="AN235" s="302">
        <v>100.606064</v>
      </c>
      <c r="AO235" s="313">
        <v>2.4305555555555554</v>
      </c>
      <c r="AP235" s="312">
        <v>300</v>
      </c>
      <c r="AQ235" s="137">
        <v>4.1023957991467019E-3</v>
      </c>
      <c r="AR235" s="312">
        <v>96.363636363636402</v>
      </c>
      <c r="AS235" s="312">
        <v>155</v>
      </c>
      <c r="AT235" s="137">
        <v>2.0257201108264938E-3</v>
      </c>
      <c r="AU235" s="302">
        <v>42.424242424242401</v>
      </c>
      <c r="AV235" s="312">
        <v>431</v>
      </c>
      <c r="AW235" s="137">
        <v>5.3869613038696126E-3</v>
      </c>
      <c r="AX235" s="302">
        <v>116.969696</v>
      </c>
      <c r="AY235" s="303">
        <v>0.43666666666666665</v>
      </c>
      <c r="AZ235" s="311">
        <v>555</v>
      </c>
      <c r="BA235" s="137">
        <v>2.6725478771302135E-3</v>
      </c>
      <c r="BB235" s="312">
        <v>102.424242424242</v>
      </c>
      <c r="BC235" s="312">
        <v>809</v>
      </c>
      <c r="BD235" s="137">
        <v>3.7222270788569221E-3</v>
      </c>
      <c r="BE235" s="302">
        <v>178.78787878787799</v>
      </c>
      <c r="BF235" s="312">
        <v>540</v>
      </c>
      <c r="BG235" s="137">
        <v>2.3625457743243774E-3</v>
      </c>
      <c r="BH235" s="302">
        <v>110.909088</v>
      </c>
      <c r="BI235" s="303">
        <v>-2.7027027027027029E-2</v>
      </c>
      <c r="BJ235" s="311">
        <v>759</v>
      </c>
      <c r="BK235" s="137">
        <v>4.7459153238665142E-3</v>
      </c>
      <c r="BL235" s="312">
        <v>191.51515151515099</v>
      </c>
      <c r="BM235" s="312">
        <v>520</v>
      </c>
      <c r="BN235" s="137">
        <v>3.0935808197989174E-3</v>
      </c>
      <c r="BO235" s="302">
        <v>129.69696969696901</v>
      </c>
      <c r="BP235" s="312">
        <v>355</v>
      </c>
      <c r="BQ235" s="137">
        <v>2.041426583399464E-3</v>
      </c>
      <c r="BR235" s="302">
        <v>80.606063800000001</v>
      </c>
      <c r="BS235" s="303">
        <v>-0.5322793148880105</v>
      </c>
      <c r="BT235" s="311">
        <v>230</v>
      </c>
      <c r="BU235" s="137">
        <v>1.8671862315310928E-3</v>
      </c>
      <c r="BV235" s="312">
        <v>57.5757575757575</v>
      </c>
      <c r="BW235" s="312">
        <v>239</v>
      </c>
      <c r="BX235" s="137">
        <v>1.8009735806971802E-3</v>
      </c>
      <c r="BY235" s="302">
        <v>60.606060606060602</v>
      </c>
      <c r="BZ235" s="312">
        <v>351</v>
      </c>
      <c r="CA235" s="137">
        <v>2.539099234653279E-3</v>
      </c>
      <c r="CB235" s="302">
        <v>89.696969999999993</v>
      </c>
      <c r="CC235" s="303">
        <v>0.52608695652173909</v>
      </c>
      <c r="CD235" s="311">
        <v>3742</v>
      </c>
      <c r="CE235" s="137">
        <v>3.2177096133159176E-3</v>
      </c>
      <c r="CF235" s="312">
        <v>337.62</v>
      </c>
      <c r="CG235" s="312">
        <v>3666</v>
      </c>
      <c r="CH235" s="137">
        <v>2.9834639921287333E-3</v>
      </c>
      <c r="CI235" s="302">
        <v>308.91000000000003</v>
      </c>
      <c r="CJ235" s="312">
        <v>3728</v>
      </c>
      <c r="CK235" s="137">
        <v>2.8961368269278575E-3</v>
      </c>
      <c r="CL235" s="302">
        <v>315.12</v>
      </c>
      <c r="CM235" s="313">
        <v>-3.7413148049171567E-3</v>
      </c>
    </row>
    <row r="236" spans="1:91" ht="14.4" x14ac:dyDescent="0.3">
      <c r="A236" s="99" t="s">
        <v>115</v>
      </c>
      <c r="B236" s="311">
        <v>62</v>
      </c>
      <c r="C236" s="137">
        <v>2.2260120276456334E-4</v>
      </c>
      <c r="D236" s="312">
        <v>27.272727272727199</v>
      </c>
      <c r="E236" s="312">
        <v>262</v>
      </c>
      <c r="F236" s="137">
        <v>8.9557340625534099E-4</v>
      </c>
      <c r="G236" s="302">
        <v>75.151515151515099</v>
      </c>
      <c r="H236" s="312">
        <v>373</v>
      </c>
      <c r="I236" s="137">
        <v>1.2114086766740499E-3</v>
      </c>
      <c r="J236" s="302">
        <v>70.909090000000006</v>
      </c>
      <c r="K236" s="313">
        <v>5.0161290322580649</v>
      </c>
      <c r="L236" s="312">
        <v>156</v>
      </c>
      <c r="M236" s="137">
        <v>6.5196404167554756E-4</v>
      </c>
      <c r="N236" s="312">
        <v>58.787878787878803</v>
      </c>
      <c r="O236" s="312">
        <v>186</v>
      </c>
      <c r="P236" s="137">
        <v>7.2166588421530473E-4</v>
      </c>
      <c r="Q236" s="302">
        <v>63.030303030303003</v>
      </c>
      <c r="R236" s="312">
        <v>256</v>
      </c>
      <c r="S236" s="137">
        <v>9.471588933040306E-4</v>
      </c>
      <c r="T236" s="302">
        <v>96.969695999999999</v>
      </c>
      <c r="U236" s="313">
        <v>0.64102564102564108</v>
      </c>
      <c r="V236" s="312">
        <v>102</v>
      </c>
      <c r="W236" s="137">
        <v>2.5978656750630363E-3</v>
      </c>
      <c r="X236" s="312">
        <v>44.848484848484802</v>
      </c>
      <c r="Y236" s="312">
        <v>30</v>
      </c>
      <c r="Z236" s="137">
        <v>7.2978495669942588E-4</v>
      </c>
      <c r="AA236" s="302">
        <v>18.7878787878787</v>
      </c>
      <c r="AB236" s="312">
        <v>98</v>
      </c>
      <c r="AC236" s="137">
        <v>2.2553622387922307E-3</v>
      </c>
      <c r="AD236" s="302">
        <v>66.666664100000006</v>
      </c>
      <c r="AE236" s="313">
        <v>-3.9215686274509803E-2</v>
      </c>
      <c r="AF236" s="312">
        <v>66</v>
      </c>
      <c r="AG236" s="137">
        <v>1.5724768893548081E-3</v>
      </c>
      <c r="AH236" s="312">
        <v>31.515151515151501</v>
      </c>
      <c r="AI236" s="312">
        <v>4</v>
      </c>
      <c r="AJ236" s="137">
        <v>9.3626383914987245E-5</v>
      </c>
      <c r="AK236" s="302">
        <v>6.6666666666666599</v>
      </c>
      <c r="AL236" s="312">
        <v>10</v>
      </c>
      <c r="AM236" s="137">
        <v>2.2281143468282793E-4</v>
      </c>
      <c r="AN236" s="302">
        <v>10.909091</v>
      </c>
      <c r="AO236" s="313">
        <v>-0.84848484848484851</v>
      </c>
      <c r="AP236" s="312">
        <v>71</v>
      </c>
      <c r="AQ236" s="137">
        <v>9.7090033913138608E-4</v>
      </c>
      <c r="AR236" s="312">
        <v>36.363636363636303</v>
      </c>
      <c r="AS236" s="312">
        <v>182</v>
      </c>
      <c r="AT236" s="137">
        <v>2.3785874849704637E-3</v>
      </c>
      <c r="AU236" s="302">
        <v>73.3333333333333</v>
      </c>
      <c r="AV236" s="312">
        <v>129</v>
      </c>
      <c r="AW236" s="137">
        <v>1.6123387661233877E-3</v>
      </c>
      <c r="AX236" s="302">
        <v>40.606059999999999</v>
      </c>
      <c r="AY236" s="303">
        <v>0.81690140845070425</v>
      </c>
      <c r="AZ236" s="311">
        <v>92</v>
      </c>
      <c r="BA236" s="137">
        <v>4.4301694539816146E-4</v>
      </c>
      <c r="BB236" s="312">
        <v>30.303030303030301</v>
      </c>
      <c r="BC236" s="312">
        <v>224</v>
      </c>
      <c r="BD236" s="137">
        <v>1.030629005765081E-3</v>
      </c>
      <c r="BE236" s="302">
        <v>69.090909090909093</v>
      </c>
      <c r="BF236" s="312">
        <v>148</v>
      </c>
      <c r="BG236" s="137">
        <v>6.4751254555557016E-4</v>
      </c>
      <c r="BH236" s="302">
        <v>64.242424</v>
      </c>
      <c r="BI236" s="303">
        <v>0.60869565217391308</v>
      </c>
      <c r="BJ236" s="311">
        <v>107</v>
      </c>
      <c r="BK236" s="137">
        <v>6.6905525646076018E-4</v>
      </c>
      <c r="BL236" s="312">
        <v>56.363636363636303</v>
      </c>
      <c r="BM236" s="312">
        <v>156</v>
      </c>
      <c r="BN236" s="137">
        <v>9.2807424593967518E-4</v>
      </c>
      <c r="BO236" s="302">
        <v>56.969696969696898</v>
      </c>
      <c r="BP236" s="312">
        <v>70</v>
      </c>
      <c r="BQ236" s="137">
        <v>4.0253481926186616E-4</v>
      </c>
      <c r="BR236" s="302">
        <v>31.515152</v>
      </c>
      <c r="BS236" s="303">
        <v>-0.34579439252336447</v>
      </c>
      <c r="BT236" s="311">
        <v>122</v>
      </c>
      <c r="BU236" s="137">
        <v>9.9042052281214481E-4</v>
      </c>
      <c r="BV236" s="312">
        <v>53.939393939393902</v>
      </c>
      <c r="BW236" s="312">
        <v>64</v>
      </c>
      <c r="BX236" s="137">
        <v>4.822690760025922E-4</v>
      </c>
      <c r="BY236" s="302">
        <v>29.696969696969699</v>
      </c>
      <c r="BZ236" s="312">
        <v>47</v>
      </c>
      <c r="CA236" s="137">
        <v>3.3999334481112282E-4</v>
      </c>
      <c r="CB236" s="302">
        <v>30.30303</v>
      </c>
      <c r="CC236" s="303">
        <v>-0.61475409836065575</v>
      </c>
      <c r="CD236" s="311">
        <v>778</v>
      </c>
      <c r="CE236" s="137">
        <v>6.6899467641896957E-4</v>
      </c>
      <c r="CF236" s="312">
        <v>123</v>
      </c>
      <c r="CG236" s="312">
        <v>1108</v>
      </c>
      <c r="CH236" s="137">
        <v>9.0171252135260132E-4</v>
      </c>
      <c r="CI236" s="302">
        <v>154.97999999999999</v>
      </c>
      <c r="CJ236" s="312">
        <v>1131</v>
      </c>
      <c r="CK236" s="137">
        <v>8.7862949336250191E-4</v>
      </c>
      <c r="CL236" s="302">
        <v>161.63999999999999</v>
      </c>
      <c r="CM236" s="313">
        <v>0.45372750642673521</v>
      </c>
    </row>
    <row r="237" spans="1:91" ht="14.4" x14ac:dyDescent="0.3">
      <c r="A237" s="99" t="s">
        <v>116</v>
      </c>
      <c r="B237" s="311">
        <v>144</v>
      </c>
      <c r="C237" s="137">
        <v>5.1700924513059868E-4</v>
      </c>
      <c r="D237" s="312">
        <v>57.5757575757575</v>
      </c>
      <c r="E237" s="312">
        <v>144</v>
      </c>
      <c r="F237" s="137">
        <v>4.9222355152965308E-4</v>
      </c>
      <c r="G237" s="302">
        <v>48.484848484848399</v>
      </c>
      <c r="H237" s="312">
        <v>110</v>
      </c>
      <c r="I237" s="137">
        <v>3.5725188856339273E-4</v>
      </c>
      <c r="J237" s="302">
        <v>33.3333321</v>
      </c>
      <c r="K237" s="313">
        <v>-0.2361111111111111</v>
      </c>
      <c r="L237" s="312">
        <v>25</v>
      </c>
      <c r="M237" s="137">
        <v>1.0448141693518391E-4</v>
      </c>
      <c r="N237" s="312">
        <v>18.7878787878787</v>
      </c>
      <c r="O237" s="312">
        <v>87</v>
      </c>
      <c r="P237" s="137">
        <v>3.3755339745554578E-4</v>
      </c>
      <c r="Q237" s="302">
        <v>55.151515151515099</v>
      </c>
      <c r="R237" s="312">
        <v>47</v>
      </c>
      <c r="S237" s="137">
        <v>1.7389245306753686E-4</v>
      </c>
      <c r="T237" s="302">
        <v>31.515152</v>
      </c>
      <c r="U237" s="313">
        <v>0.88</v>
      </c>
      <c r="V237" s="312">
        <v>45</v>
      </c>
      <c r="W237" s="137">
        <v>1.1461172095866337E-3</v>
      </c>
      <c r="X237" s="312">
        <v>28.484848484848399</v>
      </c>
      <c r="Y237" s="312">
        <v>35</v>
      </c>
      <c r="Z237" s="137">
        <v>8.5141578281599693E-4</v>
      </c>
      <c r="AA237" s="302">
        <v>24.848484848484802</v>
      </c>
      <c r="AB237" s="312">
        <v>0</v>
      </c>
      <c r="AC237" s="137">
        <v>0</v>
      </c>
      <c r="AD237" s="302">
        <v>17.575758</v>
      </c>
      <c r="AE237" s="313">
        <v>-1</v>
      </c>
      <c r="AF237" s="312">
        <v>0</v>
      </c>
      <c r="AG237" s="137">
        <v>0</v>
      </c>
      <c r="AH237" s="312">
        <v>80</v>
      </c>
      <c r="AI237" s="312">
        <v>0</v>
      </c>
      <c r="AJ237" s="137">
        <v>0</v>
      </c>
      <c r="AK237" s="302">
        <v>17.5757575757575</v>
      </c>
      <c r="AL237" s="312">
        <v>4</v>
      </c>
      <c r="AM237" s="137">
        <v>8.9124573873131167E-5</v>
      </c>
      <c r="AN237" s="302">
        <v>3.6363637400000002</v>
      </c>
      <c r="AP237" s="312">
        <v>113</v>
      </c>
      <c r="AQ237" s="137">
        <v>1.5452357510119244E-3</v>
      </c>
      <c r="AR237" s="312">
        <v>65.454545454545396</v>
      </c>
      <c r="AS237" s="312">
        <v>0</v>
      </c>
      <c r="AT237" s="137">
        <v>0</v>
      </c>
      <c r="AU237" s="302">
        <v>17.5757575757575</v>
      </c>
      <c r="AV237" s="312">
        <v>22</v>
      </c>
      <c r="AW237" s="137">
        <v>2.7497250274972505E-4</v>
      </c>
      <c r="AX237" s="302">
        <v>20.606059999999999</v>
      </c>
      <c r="AY237" s="303">
        <v>-0.80530973451327437</v>
      </c>
      <c r="AZ237" s="311">
        <v>119</v>
      </c>
      <c r="BA237" s="137">
        <v>5.7303278806936108E-4</v>
      </c>
      <c r="BB237" s="312">
        <v>55.151515151515099</v>
      </c>
      <c r="BC237" s="312">
        <v>44</v>
      </c>
      <c r="BD237" s="137">
        <v>2.0244498327528376E-4</v>
      </c>
      <c r="BE237" s="302">
        <v>30.303030303030301</v>
      </c>
      <c r="BF237" s="312">
        <v>50</v>
      </c>
      <c r="BG237" s="137">
        <v>2.1875423836336828E-4</v>
      </c>
      <c r="BH237" s="302">
        <v>32.121212</v>
      </c>
      <c r="BI237" s="303">
        <v>-0.57983193277310929</v>
      </c>
      <c r="BJ237" s="311">
        <v>56</v>
      </c>
      <c r="BK237" s="137">
        <v>3.5015976039067827E-4</v>
      </c>
      <c r="BL237" s="312">
        <v>36.969696969696898</v>
      </c>
      <c r="BM237" s="312">
        <v>66</v>
      </c>
      <c r="BN237" s="137">
        <v>3.9264679635909333E-4</v>
      </c>
      <c r="BO237" s="302">
        <v>38.787878787878697</v>
      </c>
      <c r="BP237" s="312">
        <v>16</v>
      </c>
      <c r="BQ237" s="137">
        <v>9.2007958688426552E-5</v>
      </c>
      <c r="BR237" s="302">
        <v>15.151515</v>
      </c>
      <c r="BS237" s="303">
        <v>-0.7142857142857143</v>
      </c>
      <c r="BT237" s="311">
        <v>57</v>
      </c>
      <c r="BU237" s="137">
        <v>4.6273745737944471E-4</v>
      </c>
      <c r="BV237" s="312">
        <v>35.757575757575701</v>
      </c>
      <c r="BW237" s="312">
        <v>109</v>
      </c>
      <c r="BX237" s="137">
        <v>8.2136452006691487E-4</v>
      </c>
      <c r="BY237" s="302">
        <v>54.545454545454497</v>
      </c>
      <c r="BZ237" s="312">
        <v>6</v>
      </c>
      <c r="CA237" s="137">
        <v>4.3403405720568874E-5</v>
      </c>
      <c r="CB237" s="302">
        <v>5.4545455</v>
      </c>
      <c r="CC237" s="303">
        <v>-0.89473684210526316</v>
      </c>
      <c r="CD237" s="311">
        <v>559</v>
      </c>
      <c r="CE237" s="137">
        <v>4.8067869423933671E-4</v>
      </c>
      <c r="CF237" s="312">
        <v>143.27000000000001</v>
      </c>
      <c r="CG237" s="312">
        <v>485</v>
      </c>
      <c r="CH237" s="137">
        <v>3.9470268308304301E-4</v>
      </c>
      <c r="CI237" s="302">
        <v>108.36</v>
      </c>
      <c r="CJ237" s="312">
        <v>255</v>
      </c>
      <c r="CK237" s="137">
        <v>1.9809948789340228E-4</v>
      </c>
      <c r="CL237" s="302">
        <v>63.41</v>
      </c>
      <c r="CM237" s="313">
        <v>-0.54382826475849733</v>
      </c>
    </row>
    <row r="238" spans="1:91" ht="14.4" x14ac:dyDescent="0.3">
      <c r="A238" s="99" t="s">
        <v>255</v>
      </c>
      <c r="B238" s="311">
        <v>151</v>
      </c>
      <c r="C238" s="137">
        <v>5.4214163899111393E-4</v>
      </c>
      <c r="D238" s="312">
        <v>70.909090909090907</v>
      </c>
      <c r="E238" s="312">
        <v>122</v>
      </c>
      <c r="F238" s="137">
        <v>4.1702273115706715E-4</v>
      </c>
      <c r="G238" s="302">
        <v>36.969696969696898</v>
      </c>
      <c r="H238" s="312">
        <v>49</v>
      </c>
      <c r="I238" s="137">
        <v>1.5913947763278403E-4</v>
      </c>
      <c r="J238" s="302">
        <v>23.636364</v>
      </c>
      <c r="K238" s="313">
        <v>-0.67549668874172186</v>
      </c>
      <c r="L238" s="312">
        <v>7</v>
      </c>
      <c r="M238" s="137">
        <v>2.9254796741851495E-5</v>
      </c>
      <c r="N238" s="312">
        <v>6.6666666666666599</v>
      </c>
      <c r="O238" s="312">
        <v>0</v>
      </c>
      <c r="P238" s="137">
        <v>0</v>
      </c>
      <c r="Q238" s="302">
        <v>17.5757575757575</v>
      </c>
      <c r="R238" s="312">
        <v>65</v>
      </c>
      <c r="S238" s="137">
        <v>2.4048956275297652E-4</v>
      </c>
      <c r="T238" s="302">
        <v>45.4545441</v>
      </c>
      <c r="U238" s="313">
        <v>8.2857142857142865</v>
      </c>
      <c r="V238" s="312">
        <v>0</v>
      </c>
      <c r="W238" s="137">
        <v>0</v>
      </c>
      <c r="X238" s="312">
        <v>80</v>
      </c>
      <c r="Y238" s="312">
        <v>47</v>
      </c>
      <c r="Z238" s="137">
        <v>1.1433297654957673E-3</v>
      </c>
      <c r="AA238" s="302">
        <v>34.545454545454497</v>
      </c>
      <c r="AB238" s="312">
        <v>1</v>
      </c>
      <c r="AC238" s="137">
        <v>2.3013900395839086E-5</v>
      </c>
      <c r="AD238" s="302">
        <v>6.6666665099999998</v>
      </c>
      <c r="AF238" s="312">
        <v>0</v>
      </c>
      <c r="AG238" s="137">
        <v>0</v>
      </c>
      <c r="AH238" s="312">
        <v>80</v>
      </c>
      <c r="AI238" s="312">
        <v>0</v>
      </c>
      <c r="AJ238" s="137">
        <v>0</v>
      </c>
      <c r="AK238" s="302">
        <v>17.5757575757575</v>
      </c>
      <c r="AL238" s="312">
        <v>17</v>
      </c>
      <c r="AM238" s="137">
        <v>3.7877943896080747E-4</v>
      </c>
      <c r="AN238" s="302">
        <v>24.848483999999999</v>
      </c>
      <c r="AP238" s="312">
        <v>0</v>
      </c>
      <c r="AQ238" s="137">
        <v>0</v>
      </c>
      <c r="AR238" s="312">
        <v>80</v>
      </c>
      <c r="AS238" s="312">
        <v>27</v>
      </c>
      <c r="AT238" s="137">
        <v>3.5286737414396991E-4</v>
      </c>
      <c r="AU238" s="302">
        <v>26.6666666666666</v>
      </c>
      <c r="AV238" s="312">
        <v>53</v>
      </c>
      <c r="AW238" s="137">
        <v>6.6243375662433754E-4</v>
      </c>
      <c r="AX238" s="302">
        <v>30.909089999999999</v>
      </c>
      <c r="AZ238" s="311">
        <v>104</v>
      </c>
      <c r="BA238" s="137">
        <v>5.0080176436313902E-4</v>
      </c>
      <c r="BB238" s="312">
        <v>41.818181818181799</v>
      </c>
      <c r="BC238" s="312">
        <v>65</v>
      </c>
      <c r="BD238" s="137">
        <v>2.9906645256576011E-4</v>
      </c>
      <c r="BE238" s="302">
        <v>33.939393939393902</v>
      </c>
      <c r="BF238" s="312">
        <v>53</v>
      </c>
      <c r="BG238" s="137">
        <v>2.318794926651704E-4</v>
      </c>
      <c r="BH238" s="302">
        <v>23.030304000000001</v>
      </c>
      <c r="BI238" s="303">
        <v>-0.49038461538461536</v>
      </c>
      <c r="BJ238" s="311">
        <v>39</v>
      </c>
      <c r="BK238" s="137">
        <v>2.4386126170065092E-4</v>
      </c>
      <c r="BL238" s="312">
        <v>26.6666666666666</v>
      </c>
      <c r="BM238" s="312">
        <v>24</v>
      </c>
      <c r="BN238" s="137">
        <v>1.427806532214885E-4</v>
      </c>
      <c r="BO238" s="302">
        <v>23.030303030302999</v>
      </c>
      <c r="BP238" s="312">
        <v>57</v>
      </c>
      <c r="BQ238" s="137">
        <v>3.2777835282751957E-4</v>
      </c>
      <c r="BR238" s="302">
        <v>43.636364</v>
      </c>
      <c r="BS238" s="303">
        <v>0.46153846153846156</v>
      </c>
      <c r="BT238" s="311">
        <v>14</v>
      </c>
      <c r="BU238" s="137">
        <v>1.1365481409319694E-4</v>
      </c>
      <c r="BV238" s="312">
        <v>12.1212121212121</v>
      </c>
      <c r="BW238" s="312">
        <v>91</v>
      </c>
      <c r="BX238" s="137">
        <v>6.8572634244118576E-4</v>
      </c>
      <c r="BY238" s="302">
        <v>41.818181818181799</v>
      </c>
      <c r="BZ238" s="312">
        <v>11</v>
      </c>
      <c r="CA238" s="137">
        <v>7.9572910487709603E-5</v>
      </c>
      <c r="CB238" s="302">
        <v>10.30303</v>
      </c>
      <c r="CC238" s="303">
        <v>-0.21428571428571427</v>
      </c>
      <c r="CD238" s="311">
        <v>315</v>
      </c>
      <c r="CE238" s="137">
        <v>2.7086545382001977E-4</v>
      </c>
      <c r="CF238" s="312">
        <v>163.19999999999999</v>
      </c>
      <c r="CG238" s="312">
        <v>376</v>
      </c>
      <c r="CH238" s="137">
        <v>3.0599630688499826E-4</v>
      </c>
      <c r="CI238" s="302">
        <v>83.69</v>
      </c>
      <c r="CJ238" s="312">
        <v>306</v>
      </c>
      <c r="CK238" s="137">
        <v>2.3771938547208273E-4</v>
      </c>
      <c r="CL238" s="302">
        <v>80.89</v>
      </c>
      <c r="CM238" s="313">
        <v>-2.8571428571428571E-2</v>
      </c>
    </row>
    <row r="239" spans="1:91" ht="14.4" x14ac:dyDescent="0.3">
      <c r="A239" s="432"/>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432"/>
      <c r="AF239" s="432"/>
      <c r="AG239" s="432"/>
      <c r="AH239" s="432"/>
      <c r="AI239" s="432"/>
      <c r="AJ239" s="432"/>
      <c r="AK239" s="432"/>
      <c r="AL239" s="432"/>
      <c r="AM239" s="432"/>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row>
    <row r="240" spans="1:91" ht="14.4" x14ac:dyDescent="0.3">
      <c r="A240" s="472" t="s">
        <v>419</v>
      </c>
      <c r="B240" s="472"/>
      <c r="C240" s="472"/>
      <c r="D240" s="472"/>
      <c r="E240" s="472"/>
      <c r="F240" s="472"/>
      <c r="G240" s="472"/>
      <c r="H240" s="472"/>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row>
    <row r="241" spans="1:91" ht="18" customHeight="1" x14ac:dyDescent="0.3">
      <c r="B241" s="473" t="s">
        <v>332</v>
      </c>
      <c r="C241" s="474"/>
      <c r="D241" s="292" t="s">
        <v>333</v>
      </c>
      <c r="E241" s="474" t="s">
        <v>332</v>
      </c>
      <c r="F241" s="474"/>
      <c r="G241" s="292" t="s">
        <v>333</v>
      </c>
      <c r="H241" s="474" t="s">
        <v>332</v>
      </c>
      <c r="I241" s="474"/>
      <c r="J241" s="292" t="s">
        <v>333</v>
      </c>
      <c r="K241" s="310" t="s">
        <v>0</v>
      </c>
      <c r="L241" s="473" t="s">
        <v>332</v>
      </c>
      <c r="M241" s="474"/>
      <c r="N241" s="292" t="s">
        <v>333</v>
      </c>
      <c r="O241" s="474" t="s">
        <v>332</v>
      </c>
      <c r="P241" s="474"/>
      <c r="Q241" s="292" t="s">
        <v>333</v>
      </c>
      <c r="R241" s="474" t="s">
        <v>332</v>
      </c>
      <c r="S241" s="474"/>
      <c r="T241" s="292" t="s">
        <v>333</v>
      </c>
      <c r="U241" s="310" t="s">
        <v>0</v>
      </c>
      <c r="V241" s="473" t="s">
        <v>332</v>
      </c>
      <c r="W241" s="474"/>
      <c r="X241" s="292" t="s">
        <v>333</v>
      </c>
      <c r="Y241" s="474" t="s">
        <v>332</v>
      </c>
      <c r="Z241" s="474"/>
      <c r="AA241" s="292" t="s">
        <v>333</v>
      </c>
      <c r="AB241" s="474" t="s">
        <v>332</v>
      </c>
      <c r="AC241" s="474"/>
      <c r="AD241" s="292" t="s">
        <v>333</v>
      </c>
      <c r="AE241" s="310" t="s">
        <v>0</v>
      </c>
      <c r="AF241" s="473" t="s">
        <v>332</v>
      </c>
      <c r="AG241" s="474"/>
      <c r="AH241" s="292" t="s">
        <v>333</v>
      </c>
      <c r="AI241" s="474" t="s">
        <v>332</v>
      </c>
      <c r="AJ241" s="474"/>
      <c r="AK241" s="292" t="s">
        <v>333</v>
      </c>
      <c r="AL241" s="474" t="s">
        <v>332</v>
      </c>
      <c r="AM241" s="474"/>
      <c r="AN241" s="292" t="s">
        <v>333</v>
      </c>
      <c r="AO241" s="310" t="s">
        <v>0</v>
      </c>
      <c r="AP241" s="473" t="s">
        <v>332</v>
      </c>
      <c r="AQ241" s="474"/>
      <c r="AR241" s="292" t="s">
        <v>333</v>
      </c>
      <c r="AS241" s="474" t="s">
        <v>332</v>
      </c>
      <c r="AT241" s="474"/>
      <c r="AU241" s="292" t="s">
        <v>333</v>
      </c>
      <c r="AV241" s="474" t="s">
        <v>332</v>
      </c>
      <c r="AW241" s="474"/>
      <c r="AX241" s="292" t="s">
        <v>333</v>
      </c>
      <c r="AY241" s="290" t="s">
        <v>0</v>
      </c>
      <c r="AZ241" s="473" t="s">
        <v>332</v>
      </c>
      <c r="BA241" s="474"/>
      <c r="BB241" s="292" t="s">
        <v>333</v>
      </c>
      <c r="BC241" s="474" t="s">
        <v>332</v>
      </c>
      <c r="BD241" s="474"/>
      <c r="BE241" s="292" t="s">
        <v>333</v>
      </c>
      <c r="BF241" s="474" t="s">
        <v>332</v>
      </c>
      <c r="BG241" s="474"/>
      <c r="BH241" s="292" t="s">
        <v>333</v>
      </c>
      <c r="BI241" s="290" t="s">
        <v>0</v>
      </c>
      <c r="BJ241" s="473" t="s">
        <v>332</v>
      </c>
      <c r="BK241" s="474"/>
      <c r="BL241" s="292" t="s">
        <v>333</v>
      </c>
      <c r="BM241" s="474" t="s">
        <v>332</v>
      </c>
      <c r="BN241" s="474"/>
      <c r="BO241" s="292" t="s">
        <v>333</v>
      </c>
      <c r="BP241" s="474" t="s">
        <v>332</v>
      </c>
      <c r="BQ241" s="474"/>
      <c r="BR241" s="292" t="s">
        <v>333</v>
      </c>
      <c r="BS241" s="290" t="s">
        <v>0</v>
      </c>
      <c r="BT241" s="473" t="s">
        <v>332</v>
      </c>
      <c r="BU241" s="474"/>
      <c r="BV241" s="292" t="s">
        <v>333</v>
      </c>
      <c r="BW241" s="474" t="s">
        <v>332</v>
      </c>
      <c r="BX241" s="474"/>
      <c r="BY241" s="292" t="s">
        <v>333</v>
      </c>
      <c r="BZ241" s="474" t="s">
        <v>332</v>
      </c>
      <c r="CA241" s="474"/>
      <c r="CB241" s="292" t="s">
        <v>333</v>
      </c>
      <c r="CC241" s="290" t="s">
        <v>0</v>
      </c>
      <c r="CD241" s="473" t="s">
        <v>332</v>
      </c>
      <c r="CE241" s="474"/>
      <c r="CF241" s="292" t="s">
        <v>333</v>
      </c>
      <c r="CG241" s="474" t="s">
        <v>332</v>
      </c>
      <c r="CH241" s="474"/>
      <c r="CI241" s="292" t="s">
        <v>333</v>
      </c>
      <c r="CJ241" s="474" t="s">
        <v>332</v>
      </c>
      <c r="CK241" s="474"/>
      <c r="CL241" s="292" t="s">
        <v>333</v>
      </c>
      <c r="CM241" s="310" t="s">
        <v>0</v>
      </c>
    </row>
    <row r="242" spans="1:91" ht="14.4" x14ac:dyDescent="0.3">
      <c r="A242" s="99" t="s">
        <v>18</v>
      </c>
      <c r="B242" s="311">
        <v>871458</v>
      </c>
      <c r="C242" s="137"/>
      <c r="D242" s="312">
        <v>1198.7878787878701</v>
      </c>
      <c r="E242" s="312">
        <v>931998</v>
      </c>
      <c r="F242" s="137"/>
      <c r="G242" s="302">
        <v>626.06060606060601</v>
      </c>
      <c r="H242" s="312">
        <v>968001</v>
      </c>
      <c r="I242" s="137"/>
      <c r="J242" s="302">
        <v>444.84848</v>
      </c>
      <c r="K242" s="313">
        <v>0.11078330797353401</v>
      </c>
      <c r="L242" s="312">
        <v>741126</v>
      </c>
      <c r="M242" s="137"/>
      <c r="N242" s="312">
        <v>1710.9090909090901</v>
      </c>
      <c r="O242" s="312">
        <v>824972</v>
      </c>
      <c r="P242" s="137"/>
      <c r="Q242" s="302">
        <v>938.18181818181802</v>
      </c>
      <c r="R242" s="312">
        <v>857145</v>
      </c>
      <c r="S242" s="137"/>
      <c r="T242" s="302">
        <v>758.18179999999995</v>
      </c>
      <c r="U242" s="313">
        <v>0.15654423134527731</v>
      </c>
      <c r="V242" s="312">
        <v>128825</v>
      </c>
      <c r="W242" s="137"/>
      <c r="X242" s="312">
        <v>1250.9090909090901</v>
      </c>
      <c r="Y242" s="312">
        <v>133044</v>
      </c>
      <c r="Z242" s="137"/>
      <c r="AA242" s="302">
        <v>792.12121212121201</v>
      </c>
      <c r="AB242" s="312">
        <v>135855</v>
      </c>
      <c r="AC242" s="137"/>
      <c r="AD242" s="302">
        <v>416.96969999999999</v>
      </c>
      <c r="AE242" s="313">
        <v>5.457015330875218E-2</v>
      </c>
      <c r="AF242" s="312">
        <v>134971</v>
      </c>
      <c r="AG242" s="137"/>
      <c r="AH242" s="312">
        <v>822.42424242424204</v>
      </c>
      <c r="AI242" s="312">
        <v>143767</v>
      </c>
      <c r="AJ242" s="137"/>
      <c r="AK242" s="302">
        <v>589.69696969696895</v>
      </c>
      <c r="AL242" s="312">
        <v>146837</v>
      </c>
      <c r="AM242" s="137"/>
      <c r="AN242" s="302">
        <v>382.42425500000002</v>
      </c>
      <c r="AO242" s="313">
        <v>8.7915181779789728E-2</v>
      </c>
      <c r="AP242" s="312">
        <v>237470</v>
      </c>
      <c r="AQ242" s="137"/>
      <c r="AR242" s="312">
        <v>442.42424242424198</v>
      </c>
      <c r="AS242" s="312">
        <v>256250</v>
      </c>
      <c r="AT242" s="137"/>
      <c r="AU242" s="302">
        <v>406.06060606060601</v>
      </c>
      <c r="AV242" s="312">
        <v>265217</v>
      </c>
      <c r="AW242" s="137"/>
      <c r="AX242" s="302">
        <v>686.06060000000002</v>
      </c>
      <c r="AY242" s="303">
        <v>0.11684423295574178</v>
      </c>
      <c r="AZ242" s="311">
        <v>648216</v>
      </c>
      <c r="BA242" s="137"/>
      <c r="BB242" s="312">
        <v>1566.6666666666599</v>
      </c>
      <c r="BC242" s="312">
        <v>686706</v>
      </c>
      <c r="BD242" s="137"/>
      <c r="BE242" s="302">
        <v>686.06060606060601</v>
      </c>
      <c r="BF242" s="312">
        <v>726994</v>
      </c>
      <c r="BG242" s="137"/>
      <c r="BH242" s="302">
        <v>556.96969999999999</v>
      </c>
      <c r="BI242" s="303">
        <v>0.12153047749515594</v>
      </c>
      <c r="BJ242" s="311">
        <v>496424</v>
      </c>
      <c r="BK242" s="137"/>
      <c r="BL242" s="312">
        <v>1290.30303030303</v>
      </c>
      <c r="BM242" s="312">
        <v>516698</v>
      </c>
      <c r="BN242" s="137"/>
      <c r="BO242" s="302">
        <v>435.15151515151501</v>
      </c>
      <c r="BP242" s="312">
        <v>538643</v>
      </c>
      <c r="BQ242" s="137"/>
      <c r="BR242" s="302">
        <v>289.69695999999999</v>
      </c>
      <c r="BS242" s="303">
        <v>8.5046250785618741E-2</v>
      </c>
      <c r="BT242" s="311">
        <v>409966</v>
      </c>
      <c r="BU242" s="137"/>
      <c r="BV242" s="312">
        <v>701.21212121212102</v>
      </c>
      <c r="BW242" s="312">
        <v>445056</v>
      </c>
      <c r="BX242" s="137"/>
      <c r="BY242" s="302">
        <v>450.30303030303003</v>
      </c>
      <c r="BZ242" s="312">
        <v>456186</v>
      </c>
      <c r="CA242" s="137"/>
      <c r="CB242" s="302">
        <v>399.39395100000002</v>
      </c>
      <c r="CC242" s="303">
        <v>0.11274105657542333</v>
      </c>
      <c r="CD242" s="311">
        <v>3668456</v>
      </c>
      <c r="CE242" s="137"/>
      <c r="CF242" s="312">
        <v>3376.49</v>
      </c>
      <c r="CG242" s="312">
        <v>3938491</v>
      </c>
      <c r="CH242" s="137"/>
      <c r="CI242" s="302">
        <v>1809.16</v>
      </c>
      <c r="CJ242" s="312">
        <v>4094878</v>
      </c>
      <c r="CK242" s="137"/>
      <c r="CL242" s="302">
        <v>1453.66</v>
      </c>
      <c r="CM242" s="313">
        <v>0.11624018388117507</v>
      </c>
    </row>
    <row r="243" spans="1:91" ht="14.4" x14ac:dyDescent="0.3">
      <c r="A243" s="99" t="s">
        <v>420</v>
      </c>
      <c r="B243" s="311">
        <v>182283</v>
      </c>
      <c r="C243" s="137">
        <v>0.20917014933594047</v>
      </c>
      <c r="D243" s="312">
        <v>3433.3333333333298</v>
      </c>
      <c r="E243" s="312">
        <v>255019</v>
      </c>
      <c r="F243" s="137">
        <v>0.27362612366120959</v>
      </c>
      <c r="G243" s="302">
        <v>3149.69696969697</v>
      </c>
      <c r="H243" s="312">
        <v>218254</v>
      </c>
      <c r="I243" s="137">
        <v>0.22546877534217424</v>
      </c>
      <c r="J243" s="302">
        <v>3880.6060000000002</v>
      </c>
      <c r="K243" s="313">
        <v>0.19733601048918439</v>
      </c>
      <c r="L243" s="312">
        <v>151301</v>
      </c>
      <c r="M243" s="137">
        <v>0.20415017149580503</v>
      </c>
      <c r="N243" s="312">
        <v>3615.7575757575701</v>
      </c>
      <c r="O243" s="312">
        <v>192972</v>
      </c>
      <c r="P243" s="137">
        <v>0.23391339342426168</v>
      </c>
      <c r="Q243" s="302">
        <v>3035.15151515151</v>
      </c>
      <c r="R243" s="312">
        <v>179980</v>
      </c>
      <c r="S243" s="137">
        <v>0.20997614172631235</v>
      </c>
      <c r="T243" s="302">
        <v>4094.5454100000002</v>
      </c>
      <c r="U243" s="313">
        <v>0.18954930899333117</v>
      </c>
      <c r="V243" s="312">
        <v>24651</v>
      </c>
      <c r="W243" s="137">
        <v>0.19135261013002133</v>
      </c>
      <c r="X243" s="312">
        <v>1476.3636363636299</v>
      </c>
      <c r="Y243" s="312">
        <v>30244</v>
      </c>
      <c r="Z243" s="137">
        <v>0.22732329154264755</v>
      </c>
      <c r="AA243" s="302">
        <v>1361.8181818181799</v>
      </c>
      <c r="AB243" s="312">
        <v>24725</v>
      </c>
      <c r="AC243" s="137">
        <v>0.18199550991866328</v>
      </c>
      <c r="AD243" s="302">
        <v>1152.12122</v>
      </c>
      <c r="AE243" s="313">
        <v>3.0019066163644477E-3</v>
      </c>
      <c r="AF243" s="312">
        <v>24299</v>
      </c>
      <c r="AG243" s="137">
        <v>0.18003126597565403</v>
      </c>
      <c r="AH243" s="312">
        <v>1195.7575757575701</v>
      </c>
      <c r="AI243" s="312">
        <v>33290</v>
      </c>
      <c r="AJ243" s="137">
        <v>0.23155522477341811</v>
      </c>
      <c r="AK243" s="302">
        <v>1573.9393939393899</v>
      </c>
      <c r="AL243" s="312">
        <v>29273</v>
      </c>
      <c r="AM243" s="137">
        <v>0.1993571102651239</v>
      </c>
      <c r="AN243" s="302">
        <v>1381.21216</v>
      </c>
      <c r="AO243" s="313">
        <v>0.20469978188402815</v>
      </c>
      <c r="AP243" s="312">
        <v>50079</v>
      </c>
      <c r="AQ243" s="137">
        <v>0.21088558554764814</v>
      </c>
      <c r="AR243" s="312">
        <v>1773.9393939393899</v>
      </c>
      <c r="AS243" s="312">
        <v>65552</v>
      </c>
      <c r="AT243" s="137">
        <v>0.25581268292682929</v>
      </c>
      <c r="AU243" s="302">
        <v>1775.15151515151</v>
      </c>
      <c r="AV243" s="312">
        <v>56217</v>
      </c>
      <c r="AW243" s="137">
        <v>0.21196605044171377</v>
      </c>
      <c r="AX243" s="302">
        <v>1745.4545900000001</v>
      </c>
      <c r="AY243" s="303">
        <v>0.1225663451746241</v>
      </c>
      <c r="AZ243" s="311">
        <v>99396</v>
      </c>
      <c r="BA243" s="137">
        <v>0.15333777629678996</v>
      </c>
      <c r="BB243" s="312">
        <v>2435.15151515151</v>
      </c>
      <c r="BC243" s="312">
        <v>132986</v>
      </c>
      <c r="BD243" s="137">
        <v>0.19365783901698835</v>
      </c>
      <c r="BE243" s="302">
        <v>2456.3636363636301</v>
      </c>
      <c r="BF243" s="312">
        <v>105461</v>
      </c>
      <c r="BG243" s="137">
        <v>0.14506447095849484</v>
      </c>
      <c r="BH243" s="302">
        <v>2566.0605500000001</v>
      </c>
      <c r="BI243" s="303">
        <v>6.1018552054408627E-2</v>
      </c>
      <c r="BJ243" s="311">
        <v>75144</v>
      </c>
      <c r="BK243" s="137">
        <v>0.15137060254943355</v>
      </c>
      <c r="BL243" s="312">
        <v>2398.1818181818098</v>
      </c>
      <c r="BM243" s="312">
        <v>104786</v>
      </c>
      <c r="BN243" s="137">
        <v>0.20279931410611227</v>
      </c>
      <c r="BO243" s="302">
        <v>2654.54545454545</v>
      </c>
      <c r="BP243" s="312">
        <v>81415</v>
      </c>
      <c r="BQ243" s="137">
        <v>0.15114834872076682</v>
      </c>
      <c r="BR243" s="302">
        <v>2267.8789999999999</v>
      </c>
      <c r="BS243" s="303">
        <v>8.3453103374853621E-2</v>
      </c>
      <c r="BT243" s="311">
        <v>92452</v>
      </c>
      <c r="BU243" s="137">
        <v>0.22551138387085759</v>
      </c>
      <c r="BV243" s="312">
        <v>2043.6363636363601</v>
      </c>
      <c r="BW243" s="312">
        <v>122044</v>
      </c>
      <c r="BX243" s="137">
        <v>0.27422167098073053</v>
      </c>
      <c r="BY243" s="302">
        <v>2875.7575757575701</v>
      </c>
      <c r="BZ243" s="312">
        <v>108512</v>
      </c>
      <c r="CA243" s="137">
        <v>0.23786788722144037</v>
      </c>
      <c r="CB243" s="302">
        <v>2975.7575700000002</v>
      </c>
      <c r="CC243" s="303">
        <v>0.17371176394237009</v>
      </c>
      <c r="CD243" s="311">
        <v>699605</v>
      </c>
      <c r="CE243" s="137">
        <v>0.190708297986946</v>
      </c>
      <c r="CF243" s="312">
        <v>6888.92</v>
      </c>
      <c r="CG243" s="312">
        <v>936893</v>
      </c>
      <c r="CH243" s="137">
        <v>0.23788120881830122</v>
      </c>
      <c r="CI243" s="302">
        <v>6924.3</v>
      </c>
      <c r="CJ243" s="312">
        <v>803837</v>
      </c>
      <c r="CK243" s="137">
        <v>0.19630304004173019</v>
      </c>
      <c r="CL243" s="302">
        <v>7659.55</v>
      </c>
      <c r="CM243" s="313">
        <v>0.14898692833813365</v>
      </c>
    </row>
    <row r="244" spans="1:91" ht="14.4" x14ac:dyDescent="0.3">
      <c r="A244" s="99" t="s">
        <v>421</v>
      </c>
      <c r="B244" s="311">
        <v>86747</v>
      </c>
      <c r="C244" s="137">
        <v>9.9542376109921532E-2</v>
      </c>
      <c r="D244" s="312">
        <v>1726.6666666666599</v>
      </c>
      <c r="E244" s="312">
        <v>120297</v>
      </c>
      <c r="F244" s="137">
        <v>0.12907431131826463</v>
      </c>
      <c r="G244" s="302">
        <v>1704.2424242424199</v>
      </c>
      <c r="H244" s="312">
        <v>100689</v>
      </c>
      <c r="I244" s="137">
        <v>0.104017454527423</v>
      </c>
      <c r="J244" s="302">
        <v>1996.36365</v>
      </c>
      <c r="K244" s="313">
        <v>0.16072025545552007</v>
      </c>
      <c r="L244" s="312">
        <v>68659</v>
      </c>
      <c r="M244" s="137">
        <v>9.2641467172923361E-2</v>
      </c>
      <c r="N244" s="312">
        <v>1950.9090909090901</v>
      </c>
      <c r="O244" s="312">
        <v>86550</v>
      </c>
      <c r="P244" s="137">
        <v>0.10491265158090214</v>
      </c>
      <c r="Q244" s="302">
        <v>1564.84848484848</v>
      </c>
      <c r="R244" s="312">
        <v>80987</v>
      </c>
      <c r="S244" s="137">
        <v>9.4484597121840527E-2</v>
      </c>
      <c r="T244" s="302">
        <v>1880.60608</v>
      </c>
      <c r="U244" s="313">
        <v>0.17955402787689886</v>
      </c>
      <c r="V244" s="312">
        <v>11894</v>
      </c>
      <c r="W244" s="137">
        <v>9.2326799922375316E-2</v>
      </c>
      <c r="X244" s="312">
        <v>801.21212121212102</v>
      </c>
      <c r="Y244" s="312">
        <v>13648</v>
      </c>
      <c r="Z244" s="137">
        <v>0.10258260425122516</v>
      </c>
      <c r="AA244" s="302">
        <v>731.51515151515105</v>
      </c>
      <c r="AB244" s="312">
        <v>11484</v>
      </c>
      <c r="AC244" s="137">
        <v>8.4531301755548197E-2</v>
      </c>
      <c r="AD244" s="302">
        <v>636.36364700000001</v>
      </c>
      <c r="AE244" s="313">
        <v>-3.4471161930385068E-2</v>
      </c>
      <c r="AF244" s="312">
        <v>11512</v>
      </c>
      <c r="AG244" s="137">
        <v>8.5292396144356936E-2</v>
      </c>
      <c r="AH244" s="312">
        <v>643.030303030303</v>
      </c>
      <c r="AI244" s="312">
        <v>15692</v>
      </c>
      <c r="AJ244" s="137">
        <v>0.1091488310947575</v>
      </c>
      <c r="AK244" s="302">
        <v>886.66666666666595</v>
      </c>
      <c r="AL244" s="312">
        <v>12805</v>
      </c>
      <c r="AM244" s="137">
        <v>8.720554083779973E-2</v>
      </c>
      <c r="AN244" s="302">
        <v>646.06060000000002</v>
      </c>
      <c r="AO244" s="313">
        <v>0.11231758165392634</v>
      </c>
      <c r="AP244" s="312">
        <v>23416</v>
      </c>
      <c r="AQ244" s="137">
        <v>9.8606139722912364E-2</v>
      </c>
      <c r="AR244" s="312">
        <v>941.81818181818198</v>
      </c>
      <c r="AS244" s="312">
        <v>31319</v>
      </c>
      <c r="AT244" s="137">
        <v>0.12222048780487804</v>
      </c>
      <c r="AU244" s="302">
        <v>1068.4848484848401</v>
      </c>
      <c r="AV244" s="312">
        <v>25555</v>
      </c>
      <c r="AW244" s="137">
        <v>9.6355060195990452E-2</v>
      </c>
      <c r="AX244" s="302">
        <v>1007.87878</v>
      </c>
      <c r="AY244" s="303">
        <v>9.134779637854458E-2</v>
      </c>
      <c r="AZ244" s="311">
        <v>45884</v>
      </c>
      <c r="BA244" s="137">
        <v>7.0785046959655429E-2</v>
      </c>
      <c r="BB244" s="312">
        <v>1437.57575757575</v>
      </c>
      <c r="BC244" s="312">
        <v>60798</v>
      </c>
      <c r="BD244" s="137">
        <v>8.8535705236301998E-2</v>
      </c>
      <c r="BE244" s="302">
        <v>1387.87878787878</v>
      </c>
      <c r="BF244" s="312">
        <v>48425</v>
      </c>
      <c r="BG244" s="137">
        <v>6.6609903245418808E-2</v>
      </c>
      <c r="BH244" s="302">
        <v>1432.12122</v>
      </c>
      <c r="BI244" s="303">
        <v>5.5378781274518347E-2</v>
      </c>
      <c r="BJ244" s="311">
        <v>33623</v>
      </c>
      <c r="BK244" s="137">
        <v>6.7730407877137286E-2</v>
      </c>
      <c r="BL244" s="312">
        <v>1117.57575757575</v>
      </c>
      <c r="BM244" s="312">
        <v>48182</v>
      </c>
      <c r="BN244" s="137">
        <v>9.3249828720064723E-2</v>
      </c>
      <c r="BO244" s="302">
        <v>1443.6363636363601</v>
      </c>
      <c r="BP244" s="312">
        <v>36548</v>
      </c>
      <c r="BQ244" s="137">
        <v>6.7851991021882774E-2</v>
      </c>
      <c r="BR244" s="302">
        <v>1160.60608</v>
      </c>
      <c r="BS244" s="303">
        <v>8.6994021949260925E-2</v>
      </c>
      <c r="BT244" s="311">
        <v>43848</v>
      </c>
      <c r="BU244" s="137">
        <v>0.10695521091992995</v>
      </c>
      <c r="BV244" s="312">
        <v>1076.3636363636299</v>
      </c>
      <c r="BW244" s="312">
        <v>58938</v>
      </c>
      <c r="BX244" s="137">
        <v>0.13242827868852458</v>
      </c>
      <c r="BY244" s="302">
        <v>1594.54545454545</v>
      </c>
      <c r="BZ244" s="312">
        <v>51262</v>
      </c>
      <c r="CA244" s="137">
        <v>0.11237083119604722</v>
      </c>
      <c r="CB244" s="302">
        <v>1637.57581</v>
      </c>
      <c r="CC244" s="303">
        <v>0.16908410873928115</v>
      </c>
      <c r="CD244" s="311">
        <v>325583</v>
      </c>
      <c r="CE244" s="137">
        <v>8.8752052634677919E-2</v>
      </c>
      <c r="CF244" s="312">
        <v>3632.15</v>
      </c>
      <c r="CG244" s="312">
        <v>435424</v>
      </c>
      <c r="CH244" s="137">
        <v>0.11055604798893789</v>
      </c>
      <c r="CI244" s="302">
        <v>3789</v>
      </c>
      <c r="CJ244" s="312">
        <v>367755</v>
      </c>
      <c r="CK244" s="137">
        <v>8.9808536420376867E-2</v>
      </c>
      <c r="CL244" s="302">
        <v>3928.13</v>
      </c>
      <c r="CM244" s="313">
        <v>0.12952764732802388</v>
      </c>
    </row>
    <row r="245" spans="1:91" ht="14.4" x14ac:dyDescent="0.3">
      <c r="A245" s="99" t="s">
        <v>422</v>
      </c>
      <c r="B245" s="311">
        <v>13309</v>
      </c>
      <c r="C245" s="137">
        <v>1.5272107204248512E-2</v>
      </c>
      <c r="D245" s="312">
        <v>555.15151515151501</v>
      </c>
      <c r="E245" s="312">
        <v>17583</v>
      </c>
      <c r="F245" s="137">
        <v>1.8865920313133718E-2</v>
      </c>
      <c r="G245" s="302">
        <v>503.030303030303</v>
      </c>
      <c r="H245" s="312">
        <v>14395</v>
      </c>
      <c r="I245" s="137">
        <v>1.4870852406144209E-2</v>
      </c>
      <c r="J245" s="302">
        <v>541.21209999999996</v>
      </c>
      <c r="K245" s="313">
        <v>8.1598918025396344E-2</v>
      </c>
      <c r="L245" s="312">
        <v>11268</v>
      </c>
      <c r="M245" s="137">
        <v>1.5203892455533876E-2</v>
      </c>
      <c r="N245" s="312">
        <v>491.51515151515099</v>
      </c>
      <c r="O245" s="312">
        <v>12470</v>
      </c>
      <c r="P245" s="137">
        <v>1.511566453164471E-2</v>
      </c>
      <c r="Q245" s="302">
        <v>535.15151515151501</v>
      </c>
      <c r="R245" s="312">
        <v>10368</v>
      </c>
      <c r="S245" s="137">
        <v>1.20959697600756E-2</v>
      </c>
      <c r="T245" s="302">
        <v>475.15152</v>
      </c>
      <c r="U245" s="313">
        <v>-7.9872204472843447E-2</v>
      </c>
      <c r="V245" s="312">
        <v>1701</v>
      </c>
      <c r="W245" s="137">
        <v>1.3203958858917135E-2</v>
      </c>
      <c r="X245" s="312">
        <v>182.42424242424201</v>
      </c>
      <c r="Y245" s="312">
        <v>1903</v>
      </c>
      <c r="Z245" s="137">
        <v>1.4303538678933286E-2</v>
      </c>
      <c r="AA245" s="302">
        <v>194.54545454545399</v>
      </c>
      <c r="AB245" s="312">
        <v>1604</v>
      </c>
      <c r="AC245" s="137">
        <v>1.1806705678848773E-2</v>
      </c>
      <c r="AD245" s="302">
        <v>198.18182400000001</v>
      </c>
      <c r="AE245" s="313">
        <v>-5.7025279247501469E-2</v>
      </c>
      <c r="AF245" s="312">
        <v>1391</v>
      </c>
      <c r="AG245" s="137">
        <v>1.0305917567477459E-2</v>
      </c>
      <c r="AH245" s="312">
        <v>176.969696969696</v>
      </c>
      <c r="AI245" s="312">
        <v>2348</v>
      </c>
      <c r="AJ245" s="137">
        <v>1.6331981609131442E-2</v>
      </c>
      <c r="AK245" s="302">
        <v>256.969696969697</v>
      </c>
      <c r="AL245" s="312">
        <v>1656</v>
      </c>
      <c r="AM245" s="137">
        <v>1.1277811450792376E-2</v>
      </c>
      <c r="AN245" s="302">
        <v>215.15152</v>
      </c>
      <c r="AO245" s="313">
        <v>0.19051042415528396</v>
      </c>
      <c r="AP245" s="312">
        <v>3950</v>
      </c>
      <c r="AQ245" s="137">
        <v>1.6633680043795007E-2</v>
      </c>
      <c r="AR245" s="312">
        <v>269.09090909090901</v>
      </c>
      <c r="AS245" s="312">
        <v>4156</v>
      </c>
      <c r="AT245" s="137">
        <v>1.6218536585365855E-2</v>
      </c>
      <c r="AU245" s="302">
        <v>279.39393939393898</v>
      </c>
      <c r="AV245" s="312">
        <v>3474</v>
      </c>
      <c r="AW245" s="137">
        <v>1.3098707850552567E-2</v>
      </c>
      <c r="AX245" s="302">
        <v>275.75756799999999</v>
      </c>
      <c r="AY245" s="303">
        <v>-0.12050632911392405</v>
      </c>
      <c r="AZ245" s="311">
        <v>5923</v>
      </c>
      <c r="BA245" s="137">
        <v>9.1373863033309879E-3</v>
      </c>
      <c r="BB245" s="312">
        <v>394.54545454545399</v>
      </c>
      <c r="BC245" s="312">
        <v>7191</v>
      </c>
      <c r="BD245" s="137">
        <v>1.0471730260111315E-2</v>
      </c>
      <c r="BE245" s="302">
        <v>325.45454545454498</v>
      </c>
      <c r="BF245" s="312">
        <v>5713</v>
      </c>
      <c r="BG245" s="137">
        <v>7.8583867267130129E-3</v>
      </c>
      <c r="BH245" s="302">
        <v>391.51513699999998</v>
      </c>
      <c r="BI245" s="303">
        <v>-3.5455005909167649E-2</v>
      </c>
      <c r="BJ245" s="311">
        <v>4612</v>
      </c>
      <c r="BK245" s="137">
        <v>9.2904452645319324E-3</v>
      </c>
      <c r="BL245" s="312">
        <v>300.60606060606</v>
      </c>
      <c r="BM245" s="312">
        <v>6124</v>
      </c>
      <c r="BN245" s="137">
        <v>1.185218444816895E-2</v>
      </c>
      <c r="BO245" s="302">
        <v>292.12121212121201</v>
      </c>
      <c r="BP245" s="312">
        <v>4502</v>
      </c>
      <c r="BQ245" s="137">
        <v>8.358040483214299E-3</v>
      </c>
      <c r="BR245" s="302">
        <v>363.63635299999999</v>
      </c>
      <c r="BS245" s="303">
        <v>-2.3850823937554208E-2</v>
      </c>
      <c r="BT245" s="311">
        <v>7053</v>
      </c>
      <c r="BU245" s="137">
        <v>1.7203865686422775E-2</v>
      </c>
      <c r="BV245" s="312">
        <v>333.93939393939303</v>
      </c>
      <c r="BW245" s="312">
        <v>8000</v>
      </c>
      <c r="BX245" s="137">
        <v>1.7975266033937301E-2</v>
      </c>
      <c r="BY245" s="302">
        <v>406.666666666666</v>
      </c>
      <c r="BZ245" s="312">
        <v>6318</v>
      </c>
      <c r="CA245" s="137">
        <v>1.3849613973247753E-2</v>
      </c>
      <c r="CB245" s="302">
        <v>373.93939999999998</v>
      </c>
      <c r="CC245" s="303">
        <v>-0.10421097405359421</v>
      </c>
      <c r="CD245" s="311">
        <v>49207</v>
      </c>
      <c r="CE245" s="137">
        <v>1.3413545099082557E-2</v>
      </c>
      <c r="CF245" s="312">
        <v>1020.63</v>
      </c>
      <c r="CG245" s="312">
        <v>59775</v>
      </c>
      <c r="CH245" s="137">
        <v>1.5177132561684157E-2</v>
      </c>
      <c r="CI245" s="302">
        <v>1037.29</v>
      </c>
      <c r="CJ245" s="312">
        <v>48030</v>
      </c>
      <c r="CK245" s="137">
        <v>1.1729287172902343E-2</v>
      </c>
      <c r="CL245" s="302">
        <v>1050.3</v>
      </c>
      <c r="CM245" s="313">
        <v>-2.3919361066514926E-2</v>
      </c>
    </row>
    <row r="246" spans="1:91" ht="14.4" x14ac:dyDescent="0.3">
      <c r="A246" s="99" t="s">
        <v>423</v>
      </c>
      <c r="B246" s="311">
        <v>2017</v>
      </c>
      <c r="C246" s="137">
        <v>2.3145120017258433E-3</v>
      </c>
      <c r="D246" s="312">
        <v>204.84848484848399</v>
      </c>
      <c r="E246" s="312">
        <v>3362</v>
      </c>
      <c r="F246" s="137">
        <v>3.6073038783345029E-3</v>
      </c>
      <c r="G246" s="302">
        <v>250.30303030303</v>
      </c>
      <c r="H246" s="312">
        <v>2579</v>
      </c>
      <c r="I246" s="137">
        <v>2.6642534460191675E-3</v>
      </c>
      <c r="J246" s="302">
        <v>205.454544</v>
      </c>
      <c r="K246" s="313">
        <v>0.27863163113534956</v>
      </c>
      <c r="L246" s="312">
        <v>1998</v>
      </c>
      <c r="M246" s="137">
        <v>2.6958978635211826E-3</v>
      </c>
      <c r="N246" s="312">
        <v>196.969696969697</v>
      </c>
      <c r="O246" s="312">
        <v>2118</v>
      </c>
      <c r="P246" s="137">
        <v>2.5673598619104648E-3</v>
      </c>
      <c r="Q246" s="302">
        <v>208.48484848484799</v>
      </c>
      <c r="R246" s="312">
        <v>2250</v>
      </c>
      <c r="S246" s="137">
        <v>2.6249934375164063E-3</v>
      </c>
      <c r="T246" s="302">
        <v>246.060608</v>
      </c>
      <c r="U246" s="313">
        <v>0.12612612612612611</v>
      </c>
      <c r="V246" s="312">
        <v>495</v>
      </c>
      <c r="W246" s="137">
        <v>3.8424218901610711E-3</v>
      </c>
      <c r="X246" s="312">
        <v>138.18181818181799</v>
      </c>
      <c r="Y246" s="312">
        <v>420</v>
      </c>
      <c r="Z246" s="137">
        <v>3.1568503652926851E-3</v>
      </c>
      <c r="AA246" s="302">
        <v>89.090909090909093</v>
      </c>
      <c r="AB246" s="312">
        <v>180</v>
      </c>
      <c r="AC246" s="137">
        <v>1.3249420337860219E-3</v>
      </c>
      <c r="AD246" s="302">
        <v>55.151516000000001</v>
      </c>
      <c r="AE246" s="313">
        <v>-0.63636363636363635</v>
      </c>
      <c r="AF246" s="312">
        <v>338</v>
      </c>
      <c r="AG246" s="137">
        <v>2.5042416519104106E-3</v>
      </c>
      <c r="AH246" s="312">
        <v>83.636363636363598</v>
      </c>
      <c r="AI246" s="312">
        <v>366</v>
      </c>
      <c r="AJ246" s="137">
        <v>2.5457858896686999E-3</v>
      </c>
      <c r="AK246" s="302">
        <v>81.818181818181799</v>
      </c>
      <c r="AL246" s="312">
        <v>420</v>
      </c>
      <c r="AM246" s="137">
        <v>2.8603144983893707E-3</v>
      </c>
      <c r="AN246" s="302">
        <v>107.272728</v>
      </c>
      <c r="AO246" s="313">
        <v>0.24260355029585798</v>
      </c>
      <c r="AP246" s="312">
        <v>677</v>
      </c>
      <c r="AQ246" s="137">
        <v>2.8508864277592958E-3</v>
      </c>
      <c r="AR246" s="312">
        <v>113.333333333333</v>
      </c>
      <c r="AS246" s="312">
        <v>806</v>
      </c>
      <c r="AT246" s="137">
        <v>3.1453658536585364E-3</v>
      </c>
      <c r="AU246" s="302">
        <v>118.787878787878</v>
      </c>
      <c r="AV246" s="312">
        <v>853</v>
      </c>
      <c r="AW246" s="137">
        <v>3.2162342534603739E-3</v>
      </c>
      <c r="AX246" s="302">
        <v>144.24243200000001</v>
      </c>
      <c r="AY246" s="303">
        <v>0.25997045790251105</v>
      </c>
      <c r="AZ246" s="311">
        <v>1220</v>
      </c>
      <c r="BA246" s="137">
        <v>1.8820886864872202E-3</v>
      </c>
      <c r="BB246" s="312">
        <v>150.90909090909</v>
      </c>
      <c r="BC246" s="312">
        <v>1671</v>
      </c>
      <c r="BD246" s="137">
        <v>2.4333557592332092E-3</v>
      </c>
      <c r="BE246" s="302">
        <v>160</v>
      </c>
      <c r="BF246" s="312">
        <v>1341</v>
      </c>
      <c r="BG246" s="137">
        <v>1.8445819360269824E-3</v>
      </c>
      <c r="BH246" s="302">
        <v>183.03030000000001</v>
      </c>
      <c r="BI246" s="303">
        <v>9.9180327868852461E-2</v>
      </c>
      <c r="BJ246" s="311">
        <v>853</v>
      </c>
      <c r="BK246" s="137">
        <v>1.7182892043897959E-3</v>
      </c>
      <c r="BL246" s="312">
        <v>144.24242424242399</v>
      </c>
      <c r="BM246" s="312">
        <v>1297</v>
      </c>
      <c r="BN246" s="137">
        <v>2.5101703509593613E-3</v>
      </c>
      <c r="BO246" s="302">
        <v>167.87878787878699</v>
      </c>
      <c r="BP246" s="312">
        <v>878</v>
      </c>
      <c r="BQ246" s="137">
        <v>1.6300221111199811E-3</v>
      </c>
      <c r="BR246" s="302">
        <v>142.42424</v>
      </c>
      <c r="BS246" s="303">
        <v>2.9308323563892145E-2</v>
      </c>
      <c r="BT246" s="311">
        <v>1006</v>
      </c>
      <c r="BU246" s="137">
        <v>2.4538620275827753E-3</v>
      </c>
      <c r="BV246" s="312">
        <v>124.84848484848401</v>
      </c>
      <c r="BW246" s="312">
        <v>1729</v>
      </c>
      <c r="BX246" s="137">
        <v>3.8849043715846994E-3</v>
      </c>
      <c r="BY246" s="302">
        <v>171.51515151515099</v>
      </c>
      <c r="BZ246" s="312">
        <v>1391</v>
      </c>
      <c r="CA246" s="137">
        <v>3.049194845961954E-3</v>
      </c>
      <c r="CB246" s="302">
        <v>206.060608</v>
      </c>
      <c r="CC246" s="303">
        <v>0.3827037773359841</v>
      </c>
      <c r="CD246" s="311">
        <v>8604</v>
      </c>
      <c r="CE246" s="137">
        <v>2.3454008989067881E-3</v>
      </c>
      <c r="CF246" s="312">
        <v>421.12</v>
      </c>
      <c r="CG246" s="312">
        <v>11769</v>
      </c>
      <c r="CH246" s="137">
        <v>2.988200303111014E-3</v>
      </c>
      <c r="CI246" s="302">
        <v>465.72</v>
      </c>
      <c r="CJ246" s="312">
        <v>9892</v>
      </c>
      <c r="CK246" s="137">
        <v>2.4157007852248589E-3</v>
      </c>
      <c r="CL246" s="302">
        <v>483.57</v>
      </c>
      <c r="CM246" s="313">
        <v>0.14969781496978149</v>
      </c>
    </row>
    <row r="247" spans="1:91" ht="14.4" x14ac:dyDescent="0.3">
      <c r="A247" s="99" t="s">
        <v>424</v>
      </c>
      <c r="B247" s="311">
        <v>13314</v>
      </c>
      <c r="C247" s="137">
        <v>1.5277844715407971E-2</v>
      </c>
      <c r="D247" s="312">
        <v>567.27272727272702</v>
      </c>
      <c r="E247" s="312">
        <v>17185</v>
      </c>
      <c r="F247" s="137">
        <v>1.8438880770130409E-2</v>
      </c>
      <c r="G247" s="302">
        <v>508.48484848484799</v>
      </c>
      <c r="H247" s="312">
        <v>15165</v>
      </c>
      <c r="I247" s="137">
        <v>1.5666306129849039E-2</v>
      </c>
      <c r="J247" s="302">
        <v>674.54549999999995</v>
      </c>
      <c r="K247" s="313">
        <v>0.13902658855340244</v>
      </c>
      <c r="L247" s="312">
        <v>10706</v>
      </c>
      <c r="M247" s="137">
        <v>1.444558685027917E-2</v>
      </c>
      <c r="N247" s="312">
        <v>564.84848484848396</v>
      </c>
      <c r="O247" s="312">
        <v>13813</v>
      </c>
      <c r="P247" s="137">
        <v>1.6743598570618155E-2</v>
      </c>
      <c r="Q247" s="302">
        <v>495.75757575757501</v>
      </c>
      <c r="R247" s="312">
        <v>12962</v>
      </c>
      <c r="S247" s="137">
        <v>1.5122295527594514E-2</v>
      </c>
      <c r="T247" s="302">
        <v>609.69695999999999</v>
      </c>
      <c r="U247" s="313">
        <v>0.21072295908836167</v>
      </c>
      <c r="V247" s="312">
        <v>1973</v>
      </c>
      <c r="W247" s="137">
        <v>1.5315350281389481E-2</v>
      </c>
      <c r="X247" s="312">
        <v>216.969696969697</v>
      </c>
      <c r="Y247" s="312">
        <v>2273</v>
      </c>
      <c r="Z247" s="137">
        <v>1.7084573524548268E-2</v>
      </c>
      <c r="AA247" s="302">
        <v>201.81818181818099</v>
      </c>
      <c r="AB247" s="312">
        <v>2068</v>
      </c>
      <c r="AC247" s="137">
        <v>1.5222111810386074E-2</v>
      </c>
      <c r="AD247" s="302">
        <v>233.33332799999999</v>
      </c>
      <c r="AE247" s="313">
        <v>4.8150025342118603E-2</v>
      </c>
      <c r="AF247" s="312">
        <v>2055</v>
      </c>
      <c r="AG247" s="137">
        <v>1.5225492883656488E-2</v>
      </c>
      <c r="AH247" s="312">
        <v>165.45454545454501</v>
      </c>
      <c r="AI247" s="312">
        <v>1978</v>
      </c>
      <c r="AJ247" s="137">
        <v>1.3758372922854341E-2</v>
      </c>
      <c r="AK247" s="302">
        <v>200.60606060606</v>
      </c>
      <c r="AL247" s="312">
        <v>2353</v>
      </c>
      <c r="AM247" s="137">
        <v>1.6024571463595687E-2</v>
      </c>
      <c r="AN247" s="302">
        <v>208.484848</v>
      </c>
      <c r="AO247" s="313">
        <v>0.14501216545012166</v>
      </c>
      <c r="AP247" s="312">
        <v>4072</v>
      </c>
      <c r="AQ247" s="137">
        <v>1.7147429148945129E-2</v>
      </c>
      <c r="AR247" s="312">
        <v>306.666666666666</v>
      </c>
      <c r="AS247" s="312">
        <v>5180</v>
      </c>
      <c r="AT247" s="137">
        <v>2.0214634146341462E-2</v>
      </c>
      <c r="AU247" s="302">
        <v>295.75757575757501</v>
      </c>
      <c r="AV247" s="312">
        <v>4320</v>
      </c>
      <c r="AW247" s="137">
        <v>1.6288548622448787E-2</v>
      </c>
      <c r="AX247" s="302">
        <v>328.48486300000002</v>
      </c>
      <c r="AY247" s="303">
        <v>6.0903732809430254E-2</v>
      </c>
      <c r="AZ247" s="311">
        <v>6382</v>
      </c>
      <c r="BA247" s="137">
        <v>9.8454836042306884E-3</v>
      </c>
      <c r="BB247" s="312">
        <v>423.030303030303</v>
      </c>
      <c r="BC247" s="312">
        <v>8570</v>
      </c>
      <c r="BD247" s="137">
        <v>1.2479867658066189E-2</v>
      </c>
      <c r="BE247" s="302">
        <v>405.45454545454498</v>
      </c>
      <c r="BF247" s="312">
        <v>7124</v>
      </c>
      <c r="BG247" s="137">
        <v>9.7992555646951689E-3</v>
      </c>
      <c r="BH247" s="302">
        <v>405.45455900000002</v>
      </c>
      <c r="BI247" s="303">
        <v>0.11626449388906299</v>
      </c>
      <c r="BJ247" s="311">
        <v>5019</v>
      </c>
      <c r="BK247" s="137">
        <v>1.0110308929463524E-2</v>
      </c>
      <c r="BL247" s="312">
        <v>340</v>
      </c>
      <c r="BM247" s="312">
        <v>6720</v>
      </c>
      <c r="BN247" s="137">
        <v>1.3005662882380037E-2</v>
      </c>
      <c r="BO247" s="302">
        <v>364.24242424242402</v>
      </c>
      <c r="BP247" s="312">
        <v>5641</v>
      </c>
      <c r="BQ247" s="137">
        <v>1.0472613586364253E-2</v>
      </c>
      <c r="BR247" s="302">
        <v>346.06060000000002</v>
      </c>
      <c r="BS247" s="303">
        <v>0.1239290695357641</v>
      </c>
      <c r="BT247" s="311">
        <v>6322</v>
      </c>
      <c r="BU247" s="137">
        <v>1.5420790992423761E-2</v>
      </c>
      <c r="BV247" s="312">
        <v>352.12121212121201</v>
      </c>
      <c r="BW247" s="312">
        <v>8682</v>
      </c>
      <c r="BX247" s="137">
        <v>1.9507657463330458E-2</v>
      </c>
      <c r="BY247" s="302">
        <v>385.45454545454498</v>
      </c>
      <c r="BZ247" s="312">
        <v>8386</v>
      </c>
      <c r="CA247" s="137">
        <v>1.8382852608365887E-2</v>
      </c>
      <c r="CB247" s="302">
        <v>465.45455900000002</v>
      </c>
      <c r="CC247" s="303">
        <v>0.32647896235368556</v>
      </c>
      <c r="CD247" s="311">
        <v>49843</v>
      </c>
      <c r="CE247" s="137">
        <v>1.3586915040005932E-2</v>
      </c>
      <c r="CF247" s="312">
        <v>1107.03</v>
      </c>
      <c r="CG247" s="312">
        <v>64401</v>
      </c>
      <c r="CH247" s="137">
        <v>1.6351694087913368E-2</v>
      </c>
      <c r="CI247" s="302">
        <v>1056.05</v>
      </c>
      <c r="CJ247" s="312">
        <v>58019</v>
      </c>
      <c r="CK247" s="137">
        <v>1.4168676087541557E-2</v>
      </c>
      <c r="CL247" s="302">
        <v>1237.03</v>
      </c>
      <c r="CM247" s="313">
        <v>0.16403507012017735</v>
      </c>
    </row>
    <row r="248" spans="1:91" ht="14.4" x14ac:dyDescent="0.3">
      <c r="A248" s="99" t="s">
        <v>425</v>
      </c>
      <c r="B248" s="311">
        <v>6319</v>
      </c>
      <c r="C248" s="137">
        <v>7.2510666033245436E-3</v>
      </c>
      <c r="D248" s="312">
        <v>304.84848484848402</v>
      </c>
      <c r="E248" s="312">
        <v>7920</v>
      </c>
      <c r="F248" s="137">
        <v>8.4978723130307143E-3</v>
      </c>
      <c r="G248" s="302">
        <v>360.60606060606</v>
      </c>
      <c r="H248" s="312">
        <v>7131</v>
      </c>
      <c r="I248" s="137">
        <v>7.3667279269339601E-3</v>
      </c>
      <c r="J248" s="302">
        <v>378.18182400000001</v>
      </c>
      <c r="K248" s="313">
        <v>0.12850134514954897</v>
      </c>
      <c r="L248" s="312">
        <v>4767</v>
      </c>
      <c r="M248" s="137">
        <v>6.4321046623651039E-3</v>
      </c>
      <c r="N248" s="312">
        <v>352.72727272727201</v>
      </c>
      <c r="O248" s="312">
        <v>5965</v>
      </c>
      <c r="P248" s="137">
        <v>7.2305484307346188E-3</v>
      </c>
      <c r="Q248" s="302">
        <v>364.24242424242402</v>
      </c>
      <c r="R248" s="312">
        <v>5903</v>
      </c>
      <c r="S248" s="137">
        <v>6.8868161162930425E-3</v>
      </c>
      <c r="T248" s="302">
        <v>386.66665599999999</v>
      </c>
      <c r="U248" s="313">
        <v>0.23830501363541012</v>
      </c>
      <c r="V248" s="312">
        <v>703</v>
      </c>
      <c r="W248" s="137">
        <v>5.4570153308752187E-3</v>
      </c>
      <c r="X248" s="312">
        <v>153.333333333333</v>
      </c>
      <c r="Y248" s="312">
        <v>907</v>
      </c>
      <c r="Z248" s="137">
        <v>6.817293526953489E-3</v>
      </c>
      <c r="AA248" s="302">
        <v>115.151515151515</v>
      </c>
      <c r="AB248" s="312">
        <v>765</v>
      </c>
      <c r="AC248" s="137">
        <v>5.631003643590593E-3</v>
      </c>
      <c r="AD248" s="302">
        <v>121.818184</v>
      </c>
      <c r="AE248" s="313">
        <v>8.8193456614509252E-2</v>
      </c>
      <c r="AF248" s="312">
        <v>842</v>
      </c>
      <c r="AG248" s="137">
        <v>6.2383771328655786E-3</v>
      </c>
      <c r="AH248" s="312">
        <v>150.90909090909</v>
      </c>
      <c r="AI248" s="312">
        <v>958</v>
      </c>
      <c r="AJ248" s="137">
        <v>6.6635597877120617E-3</v>
      </c>
      <c r="AK248" s="302">
        <v>165.45454545454501</v>
      </c>
      <c r="AL248" s="312">
        <v>1128</v>
      </c>
      <c r="AM248" s="137">
        <v>7.6819875099600234E-3</v>
      </c>
      <c r="AN248" s="302">
        <v>167.878784</v>
      </c>
      <c r="AO248" s="313">
        <v>0.33966745843230406</v>
      </c>
      <c r="AP248" s="312">
        <v>1528</v>
      </c>
      <c r="AQ248" s="137">
        <v>6.4344969890933589E-3</v>
      </c>
      <c r="AR248" s="312">
        <v>198.78787878787799</v>
      </c>
      <c r="AS248" s="312">
        <v>2603</v>
      </c>
      <c r="AT248" s="137">
        <v>1.0158048780487806E-2</v>
      </c>
      <c r="AU248" s="302">
        <v>190.90909090909</v>
      </c>
      <c r="AV248" s="312">
        <v>1809</v>
      </c>
      <c r="AW248" s="137">
        <v>6.8208297356504299E-3</v>
      </c>
      <c r="AX248" s="302">
        <v>235.15152</v>
      </c>
      <c r="AY248" s="303">
        <v>0.18390052356020942</v>
      </c>
      <c r="AZ248" s="311">
        <v>2782</v>
      </c>
      <c r="BA248" s="137">
        <v>4.2917792834487271E-3</v>
      </c>
      <c r="BB248" s="312">
        <v>250.90909090909</v>
      </c>
      <c r="BC248" s="312">
        <v>3994</v>
      </c>
      <c r="BD248" s="137">
        <v>5.8161716950194111E-3</v>
      </c>
      <c r="BE248" s="302">
        <v>254.54545454545399</v>
      </c>
      <c r="BF248" s="312">
        <v>3733</v>
      </c>
      <c r="BG248" s="137">
        <v>5.1348429285523675E-3</v>
      </c>
      <c r="BH248" s="302">
        <v>303.63635299999999</v>
      </c>
      <c r="BI248" s="303">
        <v>0.34184040258806614</v>
      </c>
      <c r="BJ248" s="311">
        <v>2982</v>
      </c>
      <c r="BK248" s="137">
        <v>6.0069617907272813E-3</v>
      </c>
      <c r="BL248" s="312">
        <v>293.33333333333297</v>
      </c>
      <c r="BM248" s="312">
        <v>3280</v>
      </c>
      <c r="BN248" s="137">
        <v>6.3480021211616841E-3</v>
      </c>
      <c r="BO248" s="302">
        <v>217.575757575757</v>
      </c>
      <c r="BP248" s="312">
        <v>2380</v>
      </c>
      <c r="BQ248" s="137">
        <v>4.4185109618058716E-3</v>
      </c>
      <c r="BR248" s="302">
        <v>216.363632</v>
      </c>
      <c r="BS248" s="303">
        <v>-0.20187793427230047</v>
      </c>
      <c r="BT248" s="311">
        <v>3628</v>
      </c>
      <c r="BU248" s="137">
        <v>8.8495143499704859E-3</v>
      </c>
      <c r="BV248" s="312">
        <v>227.272727272727</v>
      </c>
      <c r="BW248" s="312">
        <v>4589</v>
      </c>
      <c r="BX248" s="137">
        <v>1.0311061978717286E-2</v>
      </c>
      <c r="BY248" s="302">
        <v>485.45454545454498</v>
      </c>
      <c r="BZ248" s="312">
        <v>3838</v>
      </c>
      <c r="CA248" s="137">
        <v>8.4132349524097625E-3</v>
      </c>
      <c r="CB248" s="302">
        <v>301.81817599999999</v>
      </c>
      <c r="CC248" s="303">
        <v>5.7883131201764054E-2</v>
      </c>
      <c r="CD248" s="311">
        <v>23551</v>
      </c>
      <c r="CE248" s="137">
        <v>6.4198671048528314E-3</v>
      </c>
      <c r="CF248" s="312">
        <v>708.03</v>
      </c>
      <c r="CG248" s="312">
        <v>30216</v>
      </c>
      <c r="CH248" s="137">
        <v>7.6719738600392893E-3</v>
      </c>
      <c r="CI248" s="302">
        <v>827.93</v>
      </c>
      <c r="CJ248" s="312">
        <v>26687</v>
      </c>
      <c r="CK248" s="137">
        <v>6.5171660791847764E-3</v>
      </c>
      <c r="CL248" s="302">
        <v>786.57</v>
      </c>
      <c r="CM248" s="313">
        <v>0.13315782769309159</v>
      </c>
    </row>
    <row r="249" spans="1:91" ht="14.4" x14ac:dyDescent="0.3">
      <c r="A249" s="99" t="s">
        <v>426</v>
      </c>
      <c r="B249" s="311">
        <v>2310</v>
      </c>
      <c r="C249" s="137">
        <v>2.6507301556701526E-3</v>
      </c>
      <c r="D249" s="312">
        <v>204.24242424242399</v>
      </c>
      <c r="E249" s="312">
        <v>2756</v>
      </c>
      <c r="F249" s="137">
        <v>2.9570878907465466E-3</v>
      </c>
      <c r="G249" s="302">
        <v>191.51515151515099</v>
      </c>
      <c r="H249" s="312">
        <v>2193</v>
      </c>
      <c r="I249" s="137">
        <v>2.2654935273827195E-3</v>
      </c>
      <c r="J249" s="302">
        <v>187.27271999999999</v>
      </c>
      <c r="K249" s="313">
        <v>-5.0649350649350652E-2</v>
      </c>
      <c r="L249" s="312">
        <v>1692</v>
      </c>
      <c r="M249" s="137">
        <v>2.2830126051440647E-3</v>
      </c>
      <c r="N249" s="312">
        <v>193.939393939393</v>
      </c>
      <c r="O249" s="312">
        <v>2006</v>
      </c>
      <c r="P249" s="137">
        <v>2.4315976784666632E-3</v>
      </c>
      <c r="Q249" s="302">
        <v>212.72727272727201</v>
      </c>
      <c r="R249" s="312">
        <v>1919</v>
      </c>
      <c r="S249" s="137">
        <v>2.2388277362639926E-3</v>
      </c>
      <c r="T249" s="302">
        <v>226.66667200000001</v>
      </c>
      <c r="U249" s="313">
        <v>0.13416075650118203</v>
      </c>
      <c r="V249" s="312">
        <v>238</v>
      </c>
      <c r="W249" s="137">
        <v>1.8474674946633029E-3</v>
      </c>
      <c r="X249" s="312">
        <v>74.545454545454504</v>
      </c>
      <c r="Y249" s="312">
        <v>503</v>
      </c>
      <c r="Z249" s="137">
        <v>3.7807041279576681E-3</v>
      </c>
      <c r="AA249" s="302">
        <v>95.151515151515099</v>
      </c>
      <c r="AB249" s="312">
        <v>191</v>
      </c>
      <c r="AC249" s="137">
        <v>1.4059107136285009E-3</v>
      </c>
      <c r="AD249" s="302">
        <v>61.818179999999998</v>
      </c>
      <c r="AE249" s="313">
        <v>-0.19747899159663865</v>
      </c>
      <c r="AF249" s="312">
        <v>361</v>
      </c>
      <c r="AG249" s="137">
        <v>2.6746486282238405E-3</v>
      </c>
      <c r="AH249" s="312">
        <v>84.242424242424207</v>
      </c>
      <c r="AI249" s="312">
        <v>203</v>
      </c>
      <c r="AJ249" s="137">
        <v>1.4120069278763555E-3</v>
      </c>
      <c r="AK249" s="302">
        <v>63.636363636363598</v>
      </c>
      <c r="AL249" s="312">
        <v>125</v>
      </c>
      <c r="AM249" s="137">
        <v>8.5128407690159837E-4</v>
      </c>
      <c r="AN249" s="302">
        <v>60.606059999999999</v>
      </c>
      <c r="AO249" s="313">
        <v>-0.65373961218836563</v>
      </c>
      <c r="AP249" s="312">
        <v>557</v>
      </c>
      <c r="AQ249" s="137">
        <v>2.3455594390870424E-3</v>
      </c>
      <c r="AR249" s="312">
        <v>84.242424242424207</v>
      </c>
      <c r="AS249" s="312">
        <v>829</v>
      </c>
      <c r="AT249" s="137">
        <v>3.2351219512195121E-3</v>
      </c>
      <c r="AU249" s="302">
        <v>135.75757575757501</v>
      </c>
      <c r="AV249" s="312">
        <v>680</v>
      </c>
      <c r="AW249" s="137">
        <v>2.5639382090891609E-3</v>
      </c>
      <c r="AX249" s="302">
        <v>133.33332799999999</v>
      </c>
      <c r="AY249" s="303">
        <v>0.22082585278276481</v>
      </c>
      <c r="AZ249" s="311">
        <v>1338</v>
      </c>
      <c r="BA249" s="137">
        <v>2.0641267725572958E-3</v>
      </c>
      <c r="BB249" s="312">
        <v>170.90909090909</v>
      </c>
      <c r="BC249" s="312">
        <v>1185</v>
      </c>
      <c r="BD249" s="137">
        <v>1.7256293086124193E-3</v>
      </c>
      <c r="BE249" s="302">
        <v>135.75757575757501</v>
      </c>
      <c r="BF249" s="312">
        <v>1139</v>
      </c>
      <c r="BG249" s="137">
        <v>1.566725447527765E-3</v>
      </c>
      <c r="BH249" s="302">
        <v>141.81817599999999</v>
      </c>
      <c r="BI249" s="303">
        <v>-0.14872944693572496</v>
      </c>
      <c r="BJ249" s="311">
        <v>915</v>
      </c>
      <c r="BK249" s="137">
        <v>1.8431824408167211E-3</v>
      </c>
      <c r="BL249" s="312">
        <v>140.60606060606</v>
      </c>
      <c r="BM249" s="312">
        <v>1495</v>
      </c>
      <c r="BN249" s="137">
        <v>2.8933729180294875E-3</v>
      </c>
      <c r="BO249" s="302">
        <v>162.42424242424201</v>
      </c>
      <c r="BP249" s="312">
        <v>891</v>
      </c>
      <c r="BQ249" s="137">
        <v>1.6541568348609375E-3</v>
      </c>
      <c r="BR249" s="302">
        <v>152.121216</v>
      </c>
      <c r="BS249" s="303">
        <v>-2.6229508196721311E-2</v>
      </c>
      <c r="BT249" s="311">
        <v>1226</v>
      </c>
      <c r="BU249" s="137">
        <v>2.9904918944497838E-3</v>
      </c>
      <c r="BV249" s="312">
        <v>126.666666666666</v>
      </c>
      <c r="BW249" s="312">
        <v>1164</v>
      </c>
      <c r="BX249" s="137">
        <v>2.6154012079378777E-3</v>
      </c>
      <c r="BY249" s="302">
        <v>130.90909090909</v>
      </c>
      <c r="BZ249" s="312">
        <v>1280</v>
      </c>
      <c r="CA249" s="137">
        <v>2.8058730430131568E-3</v>
      </c>
      <c r="CB249" s="302">
        <v>160</v>
      </c>
      <c r="CC249" s="303">
        <v>4.4045676998368678E-2</v>
      </c>
      <c r="CD249" s="311">
        <v>8637</v>
      </c>
      <c r="CE249" s="137">
        <v>2.3543965090490385E-3</v>
      </c>
      <c r="CF249" s="312">
        <v>403.52</v>
      </c>
      <c r="CG249" s="312">
        <v>10141</v>
      </c>
      <c r="CH249" s="137">
        <v>2.5748440202097707E-3</v>
      </c>
      <c r="CI249" s="302">
        <v>417.14</v>
      </c>
      <c r="CJ249" s="312">
        <v>8418</v>
      </c>
      <c r="CK249" s="137">
        <v>2.0557389011345395E-3</v>
      </c>
      <c r="CL249" s="302">
        <v>423.83</v>
      </c>
      <c r="CM249" s="313">
        <v>-2.5356026398054881E-2</v>
      </c>
    </row>
    <row r="250" spans="1:91" ht="14.4" x14ac:dyDescent="0.3">
      <c r="A250" s="99" t="s">
        <v>427</v>
      </c>
      <c r="B250" s="311">
        <v>4118</v>
      </c>
      <c r="C250" s="137">
        <v>4.725414190930601E-3</v>
      </c>
      <c r="D250" s="312">
        <v>218.18181818181799</v>
      </c>
      <c r="E250" s="312">
        <v>4888</v>
      </c>
      <c r="F250" s="137">
        <v>5.2446464477391586E-3</v>
      </c>
      <c r="G250" s="302">
        <v>263.030303030303</v>
      </c>
      <c r="H250" s="312">
        <v>3893</v>
      </c>
      <c r="I250" s="137">
        <v>4.0216900602375412E-3</v>
      </c>
      <c r="J250" s="302">
        <v>267.878784</v>
      </c>
      <c r="K250" s="313">
        <v>-5.4638173870811074E-2</v>
      </c>
      <c r="L250" s="312">
        <v>2844</v>
      </c>
      <c r="M250" s="137">
        <v>3.8374041660932151E-3</v>
      </c>
      <c r="N250" s="312">
        <v>250.30303030303</v>
      </c>
      <c r="O250" s="312">
        <v>4118</v>
      </c>
      <c r="P250" s="137">
        <v>4.9916845662640675E-3</v>
      </c>
      <c r="Q250" s="302">
        <v>283.030303030303</v>
      </c>
      <c r="R250" s="312">
        <v>3018</v>
      </c>
      <c r="S250" s="137">
        <v>3.5209911975220064E-3</v>
      </c>
      <c r="T250" s="302">
        <v>265.45455900000002</v>
      </c>
      <c r="U250" s="313">
        <v>6.118143459915612E-2</v>
      </c>
      <c r="V250" s="312">
        <v>528</v>
      </c>
      <c r="W250" s="137">
        <v>4.098583349505143E-3</v>
      </c>
      <c r="X250" s="312">
        <v>70.909090909090907</v>
      </c>
      <c r="Y250" s="312">
        <v>597</v>
      </c>
      <c r="Z250" s="137">
        <v>4.4872373049517451E-3</v>
      </c>
      <c r="AA250" s="302">
        <v>100.60606060606</v>
      </c>
      <c r="AB250" s="312">
        <v>579</v>
      </c>
      <c r="AC250" s="137">
        <v>4.2618968753450372E-3</v>
      </c>
      <c r="AD250" s="302">
        <v>85.454544100000007</v>
      </c>
      <c r="AE250" s="313">
        <v>9.6590909090909088E-2</v>
      </c>
      <c r="AF250" s="312">
        <v>463</v>
      </c>
      <c r="AG250" s="137">
        <v>3.4303665231790533E-3</v>
      </c>
      <c r="AH250" s="312">
        <v>93.939393939393895</v>
      </c>
      <c r="AI250" s="312">
        <v>729</v>
      </c>
      <c r="AJ250" s="137">
        <v>5.070704681881099E-3</v>
      </c>
      <c r="AK250" s="302">
        <v>123.636363636363</v>
      </c>
      <c r="AL250" s="312">
        <v>568</v>
      </c>
      <c r="AM250" s="137">
        <v>3.8682348454408631E-3</v>
      </c>
      <c r="AN250" s="302">
        <v>110.909088</v>
      </c>
      <c r="AO250" s="313">
        <v>0.22678185745140389</v>
      </c>
      <c r="AP250" s="312">
        <v>926</v>
      </c>
      <c r="AQ250" s="137">
        <v>3.8994399292542215E-3</v>
      </c>
      <c r="AR250" s="312">
        <v>121.212121212121</v>
      </c>
      <c r="AS250" s="312">
        <v>1387</v>
      </c>
      <c r="AT250" s="137">
        <v>5.4126829268292681E-3</v>
      </c>
      <c r="AU250" s="302">
        <v>141.21212121212099</v>
      </c>
      <c r="AV250" s="312">
        <v>1024</v>
      </c>
      <c r="AW250" s="137">
        <v>3.8609893030989717E-3</v>
      </c>
      <c r="AX250" s="302">
        <v>144.84848</v>
      </c>
      <c r="AY250" s="303">
        <v>0.10583153347732181</v>
      </c>
      <c r="AZ250" s="311">
        <v>2622</v>
      </c>
      <c r="BA250" s="137">
        <v>4.0449479803028616E-3</v>
      </c>
      <c r="BB250" s="312">
        <v>227.87878787878699</v>
      </c>
      <c r="BC250" s="312">
        <v>2679</v>
      </c>
      <c r="BD250" s="137">
        <v>3.9012328420022541E-3</v>
      </c>
      <c r="BE250" s="302">
        <v>256.36363636363598</v>
      </c>
      <c r="BF250" s="312">
        <v>2079</v>
      </c>
      <c r="BG250" s="137">
        <v>2.8597209880686773E-3</v>
      </c>
      <c r="BH250" s="302">
        <v>181.81817599999999</v>
      </c>
      <c r="BI250" s="303">
        <v>-0.20709382151029748</v>
      </c>
      <c r="BJ250" s="311">
        <v>1317</v>
      </c>
      <c r="BK250" s="137">
        <v>2.6529740705525922E-3</v>
      </c>
      <c r="BL250" s="312">
        <v>187.272727272727</v>
      </c>
      <c r="BM250" s="312">
        <v>1954</v>
      </c>
      <c r="BN250" s="137">
        <v>3.7817061416920523E-3</v>
      </c>
      <c r="BO250" s="302">
        <v>253.333333333333</v>
      </c>
      <c r="BP250" s="312">
        <v>1588</v>
      </c>
      <c r="BQ250" s="137">
        <v>2.9481493308183716E-3</v>
      </c>
      <c r="BR250" s="302">
        <v>175.15152</v>
      </c>
      <c r="BS250" s="303">
        <v>0.20577069096431283</v>
      </c>
      <c r="BT250" s="311">
        <v>2200</v>
      </c>
      <c r="BU250" s="137">
        <v>5.3662986686700848E-3</v>
      </c>
      <c r="BV250" s="312">
        <v>131.51515151515099</v>
      </c>
      <c r="BW250" s="312">
        <v>3007</v>
      </c>
      <c r="BX250" s="137">
        <v>6.7564531205061831E-3</v>
      </c>
      <c r="BY250" s="302">
        <v>210.30303030303</v>
      </c>
      <c r="BZ250" s="312">
        <v>2213</v>
      </c>
      <c r="CA250" s="137">
        <v>4.8510914407719659E-3</v>
      </c>
      <c r="CB250" s="302">
        <v>207.27271999999999</v>
      </c>
      <c r="CC250" s="303">
        <v>5.909090909090909E-3</v>
      </c>
      <c r="CD250" s="311">
        <v>15018</v>
      </c>
      <c r="CE250" s="137">
        <v>4.0938203974642193E-3</v>
      </c>
      <c r="CF250" s="312">
        <v>491.8</v>
      </c>
      <c r="CG250" s="312">
        <v>19359</v>
      </c>
      <c r="CH250" s="137">
        <v>4.9153343247451877E-3</v>
      </c>
      <c r="CI250" s="302">
        <v>606.54999999999995</v>
      </c>
      <c r="CJ250" s="312">
        <v>14962</v>
      </c>
      <c r="CK250" s="137">
        <v>3.6538329102845067E-3</v>
      </c>
      <c r="CL250" s="302">
        <v>536.47</v>
      </c>
      <c r="CM250" s="313">
        <v>-3.7288587028898655E-3</v>
      </c>
    </row>
    <row r="251" spans="1:91" ht="14.4" x14ac:dyDescent="0.3">
      <c r="A251" s="99" t="s">
        <v>428</v>
      </c>
      <c r="B251" s="311">
        <v>10634</v>
      </c>
      <c r="C251" s="137">
        <v>1.2202538733937838E-2</v>
      </c>
      <c r="D251" s="312">
        <v>527.87878787878697</v>
      </c>
      <c r="E251" s="312">
        <v>16135</v>
      </c>
      <c r="F251" s="137">
        <v>1.7312268910448306E-2</v>
      </c>
      <c r="G251" s="302">
        <v>553.33333333333303</v>
      </c>
      <c r="H251" s="312">
        <v>11612</v>
      </c>
      <c r="I251" s="137">
        <v>1.1995855376182463E-2</v>
      </c>
      <c r="J251" s="302">
        <v>464.84848</v>
      </c>
      <c r="K251" s="313">
        <v>9.1969155538837694E-2</v>
      </c>
      <c r="L251" s="312">
        <v>7191</v>
      </c>
      <c r="M251" s="137">
        <v>9.702803571862274E-3</v>
      </c>
      <c r="N251" s="312">
        <v>452.72727272727201</v>
      </c>
      <c r="O251" s="312">
        <v>10548</v>
      </c>
      <c r="P251" s="137">
        <v>1.2785888490760899E-2</v>
      </c>
      <c r="Q251" s="302">
        <v>505.45454545454498</v>
      </c>
      <c r="R251" s="312">
        <v>8626</v>
      </c>
      <c r="S251" s="137">
        <v>1.0063641507562898E-2</v>
      </c>
      <c r="T251" s="302">
        <v>527.27269999999999</v>
      </c>
      <c r="U251" s="313">
        <v>0.19955499930468643</v>
      </c>
      <c r="V251" s="312">
        <v>1409</v>
      </c>
      <c r="W251" s="137">
        <v>1.0937318067145351E-2</v>
      </c>
      <c r="X251" s="312">
        <v>249.09090909090901</v>
      </c>
      <c r="Y251" s="312">
        <v>1318</v>
      </c>
      <c r="Z251" s="137">
        <v>9.9064970987041874E-3</v>
      </c>
      <c r="AA251" s="302">
        <v>191.51515151515099</v>
      </c>
      <c r="AB251" s="312">
        <v>1349</v>
      </c>
      <c r="AC251" s="137">
        <v>9.9297044643185742E-3</v>
      </c>
      <c r="AD251" s="302">
        <v>185.454544</v>
      </c>
      <c r="AE251" s="313">
        <v>-4.2583392476933997E-2</v>
      </c>
      <c r="AF251" s="312">
        <v>1254</v>
      </c>
      <c r="AG251" s="137">
        <v>9.2908847085670255E-3</v>
      </c>
      <c r="AH251" s="312">
        <v>182.42424242424201</v>
      </c>
      <c r="AI251" s="312">
        <v>2053</v>
      </c>
      <c r="AJ251" s="137">
        <v>1.4280050359261861E-2</v>
      </c>
      <c r="AK251" s="302">
        <v>293.93939393939303</v>
      </c>
      <c r="AL251" s="312">
        <v>1069</v>
      </c>
      <c r="AM251" s="137">
        <v>7.280181425662469E-3</v>
      </c>
      <c r="AN251" s="302">
        <v>152.121216</v>
      </c>
      <c r="AO251" s="313">
        <v>-0.14752791068580542</v>
      </c>
      <c r="AP251" s="312">
        <v>2941</v>
      </c>
      <c r="AQ251" s="137">
        <v>1.2384722280709142E-2</v>
      </c>
      <c r="AR251" s="312">
        <v>275.75757575757501</v>
      </c>
      <c r="AS251" s="312">
        <v>4637</v>
      </c>
      <c r="AT251" s="137">
        <v>1.8095609756097562E-2</v>
      </c>
      <c r="AU251" s="302">
        <v>483.636363636363</v>
      </c>
      <c r="AV251" s="312">
        <v>3811</v>
      </c>
      <c r="AW251" s="137">
        <v>1.4369365462998223E-2</v>
      </c>
      <c r="AX251" s="302">
        <v>368.48486300000002</v>
      </c>
      <c r="AY251" s="303">
        <v>0.2958177490649439</v>
      </c>
      <c r="AZ251" s="311">
        <v>5166</v>
      </c>
      <c r="BA251" s="137">
        <v>7.9695657003221142E-3</v>
      </c>
      <c r="BB251" s="312">
        <v>363.636363636363</v>
      </c>
      <c r="BC251" s="312">
        <v>8229</v>
      </c>
      <c r="BD251" s="137">
        <v>1.1983294160819915E-2</v>
      </c>
      <c r="BE251" s="302">
        <v>432.12121212121201</v>
      </c>
      <c r="BF251" s="312">
        <v>4634</v>
      </c>
      <c r="BG251" s="137">
        <v>6.3741929094325404E-3</v>
      </c>
      <c r="BH251" s="302">
        <v>347.27273600000001</v>
      </c>
      <c r="BI251" s="303">
        <v>-0.10298102981029811</v>
      </c>
      <c r="BJ251" s="311">
        <v>3427</v>
      </c>
      <c r="BK251" s="137">
        <v>6.9033729231463429E-3</v>
      </c>
      <c r="BL251" s="312">
        <v>315.15151515151501</v>
      </c>
      <c r="BM251" s="312">
        <v>5539</v>
      </c>
      <c r="BN251" s="137">
        <v>1.0719995045461759E-2</v>
      </c>
      <c r="BO251" s="302">
        <v>401.21212121212102</v>
      </c>
      <c r="BP251" s="312">
        <v>3576</v>
      </c>
      <c r="BQ251" s="137">
        <v>6.6389055459738638E-3</v>
      </c>
      <c r="BR251" s="302">
        <v>310.30304000000001</v>
      </c>
      <c r="BS251" s="303">
        <v>4.3478260869565216E-2</v>
      </c>
      <c r="BT251" s="311">
        <v>4504</v>
      </c>
      <c r="BU251" s="137">
        <v>1.0986276910768211E-2</v>
      </c>
      <c r="BV251" s="312">
        <v>289.69696969696901</v>
      </c>
      <c r="BW251" s="312">
        <v>7217</v>
      </c>
      <c r="BX251" s="137">
        <v>1.6215936870865689E-2</v>
      </c>
      <c r="BY251" s="302">
        <v>370.90909090909003</v>
      </c>
      <c r="BZ251" s="312">
        <v>4969</v>
      </c>
      <c r="CA251" s="137">
        <v>1.0892486836509669E-2</v>
      </c>
      <c r="CB251" s="302">
        <v>377.57574499999998</v>
      </c>
      <c r="CC251" s="303">
        <v>0.10324156305506217</v>
      </c>
      <c r="CD251" s="311">
        <v>36526</v>
      </c>
      <c r="CE251" s="137">
        <v>9.9567774562377195E-3</v>
      </c>
      <c r="CF251" s="312">
        <v>983.51</v>
      </c>
      <c r="CG251" s="312">
        <v>55676</v>
      </c>
      <c r="CH251" s="137">
        <v>1.4136378628261434E-2</v>
      </c>
      <c r="CI251" s="302">
        <v>1183.54</v>
      </c>
      <c r="CJ251" s="312">
        <v>39646</v>
      </c>
      <c r="CK251" s="137">
        <v>9.6818513274388156E-3</v>
      </c>
      <c r="CL251" s="302">
        <v>1021.96</v>
      </c>
      <c r="CM251" s="313">
        <v>8.5418605924546892E-2</v>
      </c>
    </row>
    <row r="252" spans="1:91" ht="14.4" x14ac:dyDescent="0.3">
      <c r="A252" s="99" t="s">
        <v>429</v>
      </c>
      <c r="B252" s="311">
        <v>11073</v>
      </c>
      <c r="C252" s="137">
        <v>1.2706292213738356E-2</v>
      </c>
      <c r="D252" s="312">
        <v>476.36363636363598</v>
      </c>
      <c r="E252" s="312">
        <v>16528</v>
      </c>
      <c r="F252" s="137">
        <v>1.7733943635072177E-2</v>
      </c>
      <c r="G252" s="302">
        <v>624.24242424242402</v>
      </c>
      <c r="H252" s="312">
        <v>11885</v>
      </c>
      <c r="I252" s="137">
        <v>1.2277879878223267E-2</v>
      </c>
      <c r="J252" s="302">
        <v>504.84848</v>
      </c>
      <c r="K252" s="313">
        <v>7.3331527138083621E-2</v>
      </c>
      <c r="L252" s="312">
        <v>8635</v>
      </c>
      <c r="M252" s="137">
        <v>1.1651190215968674E-2</v>
      </c>
      <c r="N252" s="312">
        <v>422.42424242424198</v>
      </c>
      <c r="O252" s="312">
        <v>10125</v>
      </c>
      <c r="P252" s="137">
        <v>1.2273143815790111E-2</v>
      </c>
      <c r="Q252" s="302">
        <v>520.60606060606005</v>
      </c>
      <c r="R252" s="312">
        <v>10094</v>
      </c>
      <c r="S252" s="137">
        <v>1.1776303892573602E-2</v>
      </c>
      <c r="T252" s="302">
        <v>470.90910000000002</v>
      </c>
      <c r="U252" s="313">
        <v>0.16896352055587724</v>
      </c>
      <c r="V252" s="312">
        <v>1860</v>
      </c>
      <c r="W252" s="137">
        <v>1.4438191344847662E-2</v>
      </c>
      <c r="X252" s="312">
        <v>224.84848484848399</v>
      </c>
      <c r="Y252" s="312">
        <v>1818</v>
      </c>
      <c r="Z252" s="137">
        <v>1.3664652295481194E-2</v>
      </c>
      <c r="AA252" s="302">
        <v>194.54545454545399</v>
      </c>
      <c r="AB252" s="312">
        <v>1667</v>
      </c>
      <c r="AC252" s="137">
        <v>1.227043539067388E-2</v>
      </c>
      <c r="AD252" s="302">
        <v>188.484848</v>
      </c>
      <c r="AE252" s="313">
        <v>-0.10376344086021505</v>
      </c>
      <c r="AF252" s="312">
        <v>1407</v>
      </c>
      <c r="AG252" s="137">
        <v>1.0424461550999844E-2</v>
      </c>
      <c r="AH252" s="312">
        <v>174.54545454545399</v>
      </c>
      <c r="AI252" s="312">
        <v>2020</v>
      </c>
      <c r="AJ252" s="137">
        <v>1.4050512287242552E-2</v>
      </c>
      <c r="AK252" s="302">
        <v>231.51515151515099</v>
      </c>
      <c r="AL252" s="312">
        <v>1269</v>
      </c>
      <c r="AM252" s="137">
        <v>8.6422359487050258E-3</v>
      </c>
      <c r="AN252" s="302">
        <v>183.03030000000001</v>
      </c>
      <c r="AO252" s="313">
        <v>-9.8081023454157784E-2</v>
      </c>
      <c r="AP252" s="312">
        <v>3353</v>
      </c>
      <c r="AQ252" s="137">
        <v>1.4119678275150545E-2</v>
      </c>
      <c r="AR252" s="312">
        <v>275.75757575757501</v>
      </c>
      <c r="AS252" s="312">
        <v>3260</v>
      </c>
      <c r="AT252" s="137">
        <v>1.2721951219512195E-2</v>
      </c>
      <c r="AU252" s="302">
        <v>204.84848484848399</v>
      </c>
      <c r="AV252" s="312">
        <v>2555</v>
      </c>
      <c r="AW252" s="137">
        <v>9.6336207709158909E-3</v>
      </c>
      <c r="AX252" s="302">
        <v>226.060608</v>
      </c>
      <c r="AY252" s="303">
        <v>-0.23799582463465555</v>
      </c>
      <c r="AZ252" s="311">
        <v>5847</v>
      </c>
      <c r="BA252" s="137">
        <v>9.0201414343367026E-3</v>
      </c>
      <c r="BB252" s="312">
        <v>424.84848484848402</v>
      </c>
      <c r="BC252" s="312">
        <v>7741</v>
      </c>
      <c r="BD252" s="137">
        <v>1.1272655255669822E-2</v>
      </c>
      <c r="BE252" s="302">
        <v>376.36363636363598</v>
      </c>
      <c r="BF252" s="312">
        <v>5469</v>
      </c>
      <c r="BG252" s="137">
        <v>7.5227580970406906E-3</v>
      </c>
      <c r="BH252" s="302">
        <v>325.45455900000002</v>
      </c>
      <c r="BI252" s="303">
        <v>-6.4648537711646997E-2</v>
      </c>
      <c r="BJ252" s="311">
        <v>4061</v>
      </c>
      <c r="BK252" s="137">
        <v>8.1805069859636117E-3</v>
      </c>
      <c r="BL252" s="312">
        <v>280.60606060606</v>
      </c>
      <c r="BM252" s="312">
        <v>6071</v>
      </c>
      <c r="BN252" s="137">
        <v>1.1749610023650178E-2</v>
      </c>
      <c r="BO252" s="302">
        <v>343.030303030303</v>
      </c>
      <c r="BP252" s="312">
        <v>4239</v>
      </c>
      <c r="BQ252" s="137">
        <v>7.8697764567626418E-3</v>
      </c>
      <c r="BR252" s="302">
        <v>256.36364700000001</v>
      </c>
      <c r="BS252" s="303">
        <v>4.3831568579167694E-2</v>
      </c>
      <c r="BT252" s="311">
        <v>6141</v>
      </c>
      <c r="BU252" s="137">
        <v>1.4979290965592269E-2</v>
      </c>
      <c r="BV252" s="312">
        <v>324.84848484848402</v>
      </c>
      <c r="BW252" s="312">
        <v>7370</v>
      </c>
      <c r="BX252" s="137">
        <v>1.6559713833764738E-2</v>
      </c>
      <c r="BY252" s="302">
        <v>373.33333333333297</v>
      </c>
      <c r="BZ252" s="312">
        <v>5871</v>
      </c>
      <c r="CA252" s="137">
        <v>1.2869750496508004E-2</v>
      </c>
      <c r="CB252" s="302">
        <v>395.75756799999999</v>
      </c>
      <c r="CC252" s="303">
        <v>-4.3966780654616511E-2</v>
      </c>
      <c r="CD252" s="311">
        <v>42377</v>
      </c>
      <c r="CE252" s="137">
        <v>1.1551726393883421E-2</v>
      </c>
      <c r="CF252" s="312">
        <v>961.19</v>
      </c>
      <c r="CG252" s="312">
        <v>54933</v>
      </c>
      <c r="CH252" s="137">
        <v>1.394772769570884E-2</v>
      </c>
      <c r="CI252" s="302">
        <v>1091.1199999999999</v>
      </c>
      <c r="CJ252" s="312">
        <v>43049</v>
      </c>
      <c r="CK252" s="137">
        <v>1.0512889517099167E-2</v>
      </c>
      <c r="CL252" s="302">
        <v>960.21</v>
      </c>
      <c r="CM252" s="313">
        <v>1.5857658635580623E-2</v>
      </c>
    </row>
    <row r="253" spans="1:91" ht="14.4" x14ac:dyDescent="0.3">
      <c r="A253" s="99" t="s">
        <v>430</v>
      </c>
      <c r="B253" s="311">
        <v>9378</v>
      </c>
      <c r="C253" s="137">
        <v>1.0761275930681685E-2</v>
      </c>
      <c r="D253" s="312">
        <v>447.27272727272702</v>
      </c>
      <c r="E253" s="312">
        <v>12465</v>
      </c>
      <c r="F253" s="137">
        <v>1.3374492219940385E-2</v>
      </c>
      <c r="G253" s="302">
        <v>442.42424242424198</v>
      </c>
      <c r="H253" s="312">
        <v>10945</v>
      </c>
      <c r="I253" s="137">
        <v>1.1306806501232954E-2</v>
      </c>
      <c r="J253" s="302">
        <v>455.15152</v>
      </c>
      <c r="K253" s="313">
        <v>0.16709319684367668</v>
      </c>
      <c r="L253" s="312">
        <v>7657</v>
      </c>
      <c r="M253" s="137">
        <v>1.0331576547037886E-2</v>
      </c>
      <c r="N253" s="312">
        <v>428.48484848484799</v>
      </c>
      <c r="O253" s="312">
        <v>9010</v>
      </c>
      <c r="P253" s="137">
        <v>1.0921582793112979E-2</v>
      </c>
      <c r="Q253" s="302">
        <v>425.45454545454498</v>
      </c>
      <c r="R253" s="312">
        <v>7632</v>
      </c>
      <c r="S253" s="137">
        <v>8.9039777400556491E-3</v>
      </c>
      <c r="T253" s="302">
        <v>373.93939999999998</v>
      </c>
      <c r="U253" s="313">
        <v>-3.2649862870575944E-3</v>
      </c>
      <c r="V253" s="312">
        <v>1244</v>
      </c>
      <c r="W253" s="137">
        <v>9.6565107704249947E-3</v>
      </c>
      <c r="X253" s="312">
        <v>158.78787878787799</v>
      </c>
      <c r="Y253" s="312">
        <v>1475</v>
      </c>
      <c r="Z253" s="137">
        <v>1.1086557830492168E-2</v>
      </c>
      <c r="AA253" s="302">
        <v>176.969696969696</v>
      </c>
      <c r="AB253" s="312">
        <v>1182</v>
      </c>
      <c r="AC253" s="137">
        <v>8.700452688528211E-3</v>
      </c>
      <c r="AD253" s="302">
        <v>163.636368</v>
      </c>
      <c r="AE253" s="313">
        <v>-4.9839228295819937E-2</v>
      </c>
      <c r="AF253" s="312">
        <v>1314</v>
      </c>
      <c r="AG253" s="137">
        <v>9.7354246467759743E-3</v>
      </c>
      <c r="AH253" s="312">
        <v>181.81818181818099</v>
      </c>
      <c r="AI253" s="312">
        <v>1711</v>
      </c>
      <c r="AJ253" s="137">
        <v>1.1901201249243567E-2</v>
      </c>
      <c r="AK253" s="302">
        <v>169.09090909090901</v>
      </c>
      <c r="AL253" s="312">
        <v>1380</v>
      </c>
      <c r="AM253" s="137">
        <v>9.3981762089936464E-3</v>
      </c>
      <c r="AN253" s="302">
        <v>163.636368</v>
      </c>
      <c r="AO253" s="313">
        <v>5.0228310502283102E-2</v>
      </c>
      <c r="AP253" s="312">
        <v>2171</v>
      </c>
      <c r="AQ253" s="137">
        <v>9.1422074367288504E-3</v>
      </c>
      <c r="AR253" s="312">
        <v>209.69696969696901</v>
      </c>
      <c r="AS253" s="312">
        <v>3439</v>
      </c>
      <c r="AT253" s="137">
        <v>1.3420487804878048E-2</v>
      </c>
      <c r="AU253" s="302">
        <v>221.81818181818099</v>
      </c>
      <c r="AV253" s="312">
        <v>2336</v>
      </c>
      <c r="AW253" s="137">
        <v>8.8078818476945292E-3</v>
      </c>
      <c r="AX253" s="302">
        <v>237.57576</v>
      </c>
      <c r="AY253" s="303">
        <v>7.6001842468908343E-2</v>
      </c>
      <c r="AZ253" s="311">
        <v>5540</v>
      </c>
      <c r="BA253" s="137">
        <v>8.5465338714255743E-3</v>
      </c>
      <c r="BB253" s="312">
        <v>330.90909090909003</v>
      </c>
      <c r="BC253" s="312">
        <v>6416</v>
      </c>
      <c r="BD253" s="137">
        <v>9.3431541300061458E-3</v>
      </c>
      <c r="BE253" s="302">
        <v>338.18181818181802</v>
      </c>
      <c r="BF253" s="312">
        <v>5092</v>
      </c>
      <c r="BG253" s="137">
        <v>7.004184353653538E-3</v>
      </c>
      <c r="BH253" s="302">
        <v>357.57574499999998</v>
      </c>
      <c r="BI253" s="303">
        <v>-8.0866425992779781E-2</v>
      </c>
      <c r="BJ253" s="311">
        <v>4260</v>
      </c>
      <c r="BK253" s="137">
        <v>8.5813739867532587E-3</v>
      </c>
      <c r="BL253" s="312">
        <v>295.15151515151501</v>
      </c>
      <c r="BM253" s="312">
        <v>5244</v>
      </c>
      <c r="BN253" s="137">
        <v>1.0149061927857278E-2</v>
      </c>
      <c r="BO253" s="302">
        <v>286.666666666666</v>
      </c>
      <c r="BP253" s="312">
        <v>3848</v>
      </c>
      <c r="BQ253" s="137">
        <v>7.1438782273231067E-3</v>
      </c>
      <c r="BR253" s="302">
        <v>300.60604899999998</v>
      </c>
      <c r="BS253" s="303">
        <v>-9.6713615023474184E-2</v>
      </c>
      <c r="BT253" s="311">
        <v>4391</v>
      </c>
      <c r="BU253" s="137">
        <v>1.0710644297331973E-2</v>
      </c>
      <c r="BV253" s="312">
        <v>267.27272727272702</v>
      </c>
      <c r="BW253" s="312">
        <v>6459</v>
      </c>
      <c r="BX253" s="137">
        <v>1.451278041415013E-2</v>
      </c>
      <c r="BY253" s="302">
        <v>286.06060606060601</v>
      </c>
      <c r="BZ253" s="312">
        <v>6172</v>
      </c>
      <c r="CA253" s="137">
        <v>1.3529569079279066E-2</v>
      </c>
      <c r="CB253" s="302">
        <v>362.42425500000002</v>
      </c>
      <c r="CC253" s="303">
        <v>0.40560236848098385</v>
      </c>
      <c r="CD253" s="311">
        <v>35955</v>
      </c>
      <c r="CE253" s="137">
        <v>9.8011261413521109E-3</v>
      </c>
      <c r="CF253" s="312">
        <v>866.95</v>
      </c>
      <c r="CG253" s="312">
        <v>46219</v>
      </c>
      <c r="CH253" s="137">
        <v>1.1735205183914348E-2</v>
      </c>
      <c r="CI253" s="302">
        <v>873.04</v>
      </c>
      <c r="CJ253" s="312">
        <v>38587</v>
      </c>
      <c r="CK253" s="137">
        <v>9.4232355640387813E-3</v>
      </c>
      <c r="CL253" s="302">
        <v>896.63</v>
      </c>
      <c r="CM253" s="313">
        <v>7.3202614379084971E-2</v>
      </c>
    </row>
    <row r="254" spans="1:91" ht="14.4" x14ac:dyDescent="0.3">
      <c r="A254" s="99" t="s">
        <v>431</v>
      </c>
      <c r="B254" s="311">
        <v>6988</v>
      </c>
      <c r="C254" s="137">
        <v>8.0187455964601858E-3</v>
      </c>
      <c r="D254" s="312">
        <v>373.33333333333297</v>
      </c>
      <c r="E254" s="312">
        <v>9752</v>
      </c>
      <c r="F254" s="137">
        <v>1.0463541767257011E-2</v>
      </c>
      <c r="G254" s="302">
        <v>410.30303030303003</v>
      </c>
      <c r="H254" s="312">
        <v>7528</v>
      </c>
      <c r="I254" s="137">
        <v>7.776851470194762E-3</v>
      </c>
      <c r="J254" s="302">
        <v>360.60604899999998</v>
      </c>
      <c r="K254" s="313">
        <v>7.7275329135661139E-2</v>
      </c>
      <c r="L254" s="312">
        <v>5361</v>
      </c>
      <c r="M254" s="137">
        <v>7.2335878109795098E-3</v>
      </c>
      <c r="N254" s="312">
        <v>296.36363636363598</v>
      </c>
      <c r="O254" s="312">
        <v>7641</v>
      </c>
      <c r="P254" s="137">
        <v>9.2621325329829383E-3</v>
      </c>
      <c r="Q254" s="302">
        <v>404.24242424242402</v>
      </c>
      <c r="R254" s="312">
        <v>7016</v>
      </c>
      <c r="S254" s="137">
        <v>8.185312870051158E-3</v>
      </c>
      <c r="T254" s="302">
        <v>436.36364700000001</v>
      </c>
      <c r="U254" s="313">
        <v>0.30871106136914755</v>
      </c>
      <c r="V254" s="312">
        <v>1076</v>
      </c>
      <c r="W254" s="137">
        <v>8.3524160683097221E-3</v>
      </c>
      <c r="X254" s="312">
        <v>150.90909090909</v>
      </c>
      <c r="Y254" s="312">
        <v>1120</v>
      </c>
      <c r="Z254" s="137">
        <v>8.418267640780493E-3</v>
      </c>
      <c r="AA254" s="302">
        <v>167.272727272727</v>
      </c>
      <c r="AB254" s="312">
        <v>741</v>
      </c>
      <c r="AC254" s="137">
        <v>5.4543447057524563E-3</v>
      </c>
      <c r="AD254" s="302">
        <v>124.242424</v>
      </c>
      <c r="AE254" s="313">
        <v>-0.31133828996282525</v>
      </c>
      <c r="AF254" s="312">
        <v>861</v>
      </c>
      <c r="AG254" s="137">
        <v>6.3791481132984126E-3</v>
      </c>
      <c r="AH254" s="312">
        <v>127.272727272727</v>
      </c>
      <c r="AI254" s="312">
        <v>1283</v>
      </c>
      <c r="AJ254" s="137">
        <v>8.924162012144651E-3</v>
      </c>
      <c r="AK254" s="302">
        <v>190.90909090909</v>
      </c>
      <c r="AL254" s="312">
        <v>1103</v>
      </c>
      <c r="AM254" s="137">
        <v>7.511730694579704E-3</v>
      </c>
      <c r="AN254" s="302">
        <v>143.636368</v>
      </c>
      <c r="AO254" s="313">
        <v>0.28106852497096402</v>
      </c>
      <c r="AP254" s="312">
        <v>1334</v>
      </c>
      <c r="AQ254" s="137">
        <v>5.617551690739883E-3</v>
      </c>
      <c r="AR254" s="312">
        <v>166.666666666666</v>
      </c>
      <c r="AS254" s="312">
        <v>2180</v>
      </c>
      <c r="AT254" s="137">
        <v>8.507317073170732E-3</v>
      </c>
      <c r="AU254" s="302">
        <v>186.666666666666</v>
      </c>
      <c r="AV254" s="312">
        <v>1719</v>
      </c>
      <c r="AW254" s="137">
        <v>6.4814849726827469E-3</v>
      </c>
      <c r="AX254" s="302">
        <v>186.66667200000001</v>
      </c>
      <c r="AY254" s="303">
        <v>0.28860569715142431</v>
      </c>
      <c r="AZ254" s="311">
        <v>4228</v>
      </c>
      <c r="BA254" s="137">
        <v>6.5225171856294816E-3</v>
      </c>
      <c r="BB254" s="312">
        <v>470.30303030303003</v>
      </c>
      <c r="BC254" s="312">
        <v>6128</v>
      </c>
      <c r="BD254" s="137">
        <v>8.9237606777864183E-3</v>
      </c>
      <c r="BE254" s="302">
        <v>310.30303030303003</v>
      </c>
      <c r="BF254" s="312">
        <v>5214</v>
      </c>
      <c r="BG254" s="137">
        <v>7.1719986684896991E-3</v>
      </c>
      <c r="BH254" s="302">
        <v>331.51513699999998</v>
      </c>
      <c r="BI254" s="303">
        <v>0.23320719016083255</v>
      </c>
      <c r="BJ254" s="311">
        <v>2880</v>
      </c>
      <c r="BK254" s="137">
        <v>5.801492272734598E-3</v>
      </c>
      <c r="BL254" s="312">
        <v>252.72727272727201</v>
      </c>
      <c r="BM254" s="312">
        <v>4725</v>
      </c>
      <c r="BN254" s="137">
        <v>9.144606714173463E-3</v>
      </c>
      <c r="BO254" s="302">
        <v>285.45454545454498</v>
      </c>
      <c r="BP254" s="312">
        <v>3361</v>
      </c>
      <c r="BQ254" s="137">
        <v>6.2397543456426613E-3</v>
      </c>
      <c r="BR254" s="302">
        <v>240.606064</v>
      </c>
      <c r="BS254" s="303">
        <v>0.16701388888888888</v>
      </c>
      <c r="BT254" s="311">
        <v>3736</v>
      </c>
      <c r="BU254" s="137">
        <v>9.1129508300688347E-3</v>
      </c>
      <c r="BV254" s="312">
        <v>242.42424242424201</v>
      </c>
      <c r="BW254" s="312">
        <v>5002</v>
      </c>
      <c r="BX254" s="137">
        <v>1.1239035087719298E-2</v>
      </c>
      <c r="BY254" s="302">
        <v>273.33333333333297</v>
      </c>
      <c r="BZ254" s="312">
        <v>4463</v>
      </c>
      <c r="CA254" s="137">
        <v>9.7832901491935308E-3</v>
      </c>
      <c r="CB254" s="302">
        <v>257.57574499999998</v>
      </c>
      <c r="CC254" s="303">
        <v>0.19459314775160599</v>
      </c>
      <c r="CD254" s="311">
        <v>26464</v>
      </c>
      <c r="CE254" s="137">
        <v>7.2139341455914972E-3</v>
      </c>
      <c r="CF254" s="312">
        <v>797.43</v>
      </c>
      <c r="CG254" s="312">
        <v>37831</v>
      </c>
      <c r="CH254" s="137">
        <v>9.6054554904403747E-3</v>
      </c>
      <c r="CI254" s="302">
        <v>825.68</v>
      </c>
      <c r="CJ254" s="312">
        <v>31145</v>
      </c>
      <c r="CK254" s="137">
        <v>7.6058432021662188E-3</v>
      </c>
      <c r="CL254" s="302">
        <v>789.51</v>
      </c>
      <c r="CM254" s="313">
        <v>0.17688180169286577</v>
      </c>
    </row>
    <row r="255" spans="1:91" ht="14.4" x14ac:dyDescent="0.3">
      <c r="A255" s="99" t="s">
        <v>432</v>
      </c>
      <c r="B255" s="311">
        <v>4005</v>
      </c>
      <c r="C255" s="137">
        <v>4.5957464387268235E-3</v>
      </c>
      <c r="D255" s="312">
        <v>244.84848484848399</v>
      </c>
      <c r="E255" s="312">
        <v>6856</v>
      </c>
      <c r="F255" s="137">
        <v>7.3562389618861846E-3</v>
      </c>
      <c r="G255" s="302">
        <v>334.54545454545399</v>
      </c>
      <c r="H255" s="312">
        <v>7745</v>
      </c>
      <c r="I255" s="137">
        <v>8.0010247923297598E-3</v>
      </c>
      <c r="J255" s="302">
        <v>394.54544099999998</v>
      </c>
      <c r="K255" s="313">
        <v>0.93383270911360794</v>
      </c>
      <c r="L255" s="312">
        <v>3785</v>
      </c>
      <c r="M255" s="137">
        <v>5.1070938005143528E-3</v>
      </c>
      <c r="N255" s="312">
        <v>267.87878787878702</v>
      </c>
      <c r="O255" s="312">
        <v>5389</v>
      </c>
      <c r="P255" s="137">
        <v>6.5323429158807818E-3</v>
      </c>
      <c r="Q255" s="302">
        <v>285.45454545454498</v>
      </c>
      <c r="R255" s="312">
        <v>6861</v>
      </c>
      <c r="S255" s="137">
        <v>8.0044799888000281E-3</v>
      </c>
      <c r="T255" s="302">
        <v>373.33334400000001</v>
      </c>
      <c r="U255" s="313">
        <v>0.81268163804491411</v>
      </c>
      <c r="V255" s="312">
        <v>376</v>
      </c>
      <c r="W255" s="137">
        <v>2.9186881428294197E-3</v>
      </c>
      <c r="X255" s="312">
        <v>81.212121212121204</v>
      </c>
      <c r="Y255" s="312">
        <v>833</v>
      </c>
      <c r="Z255" s="137">
        <v>6.2610865578304918E-3</v>
      </c>
      <c r="AA255" s="302">
        <v>196.969696969697</v>
      </c>
      <c r="AB255" s="312">
        <v>638</v>
      </c>
      <c r="AC255" s="137">
        <v>4.6961834308637887E-3</v>
      </c>
      <c r="AD255" s="302">
        <v>97.575760000000002</v>
      </c>
      <c r="AE255" s="313">
        <v>0.69680851063829785</v>
      </c>
      <c r="AF255" s="312">
        <v>764</v>
      </c>
      <c r="AG255" s="137">
        <v>5.660475213193945E-3</v>
      </c>
      <c r="AH255" s="312">
        <v>104.24242424242399</v>
      </c>
      <c r="AI255" s="312">
        <v>1164</v>
      </c>
      <c r="AJ255" s="137">
        <v>8.0964338130447185E-3</v>
      </c>
      <c r="AK255" s="302">
        <v>152.72727272727201</v>
      </c>
      <c r="AL255" s="312">
        <v>886</v>
      </c>
      <c r="AM255" s="137">
        <v>6.0339015370785296E-3</v>
      </c>
      <c r="AN255" s="302">
        <v>127.878784</v>
      </c>
      <c r="AO255" s="313">
        <v>0.15968586387434555</v>
      </c>
      <c r="AP255" s="312">
        <v>1060</v>
      </c>
      <c r="AQ255" s="137">
        <v>4.4637217332715714E-3</v>
      </c>
      <c r="AR255" s="312">
        <v>118.787878787878</v>
      </c>
      <c r="AS255" s="312">
        <v>1464</v>
      </c>
      <c r="AT255" s="137">
        <v>5.7131707317073172E-3</v>
      </c>
      <c r="AU255" s="302">
        <v>169.09090909090901</v>
      </c>
      <c r="AV255" s="312">
        <v>1637</v>
      </c>
      <c r="AW255" s="137">
        <v>6.1723041886455245E-3</v>
      </c>
      <c r="AX255" s="302">
        <v>140.606064</v>
      </c>
      <c r="AY255" s="303">
        <v>0.54433962264150948</v>
      </c>
      <c r="AZ255" s="311">
        <v>2644</v>
      </c>
      <c r="BA255" s="137">
        <v>4.0788872844854185E-3</v>
      </c>
      <c r="BB255" s="312">
        <v>247.87878787878699</v>
      </c>
      <c r="BC255" s="312">
        <v>4023</v>
      </c>
      <c r="BD255" s="137">
        <v>5.858402285694315E-3</v>
      </c>
      <c r="BE255" s="302">
        <v>230.90909090909</v>
      </c>
      <c r="BF255" s="312">
        <v>3968</v>
      </c>
      <c r="BG255" s="137">
        <v>5.4580918136875956E-3</v>
      </c>
      <c r="BH255" s="302">
        <v>211.515152</v>
      </c>
      <c r="BI255" s="303">
        <v>0.50075642965204237</v>
      </c>
      <c r="BJ255" s="311">
        <v>1826</v>
      </c>
      <c r="BK255" s="137">
        <v>3.6783072534768667E-3</v>
      </c>
      <c r="BL255" s="312">
        <v>192.12121212121201</v>
      </c>
      <c r="BM255" s="312">
        <v>3400</v>
      </c>
      <c r="BN255" s="137">
        <v>6.5802461012041853E-3</v>
      </c>
      <c r="BO255" s="302">
        <v>268.48484848484799</v>
      </c>
      <c r="BP255" s="312">
        <v>3242</v>
      </c>
      <c r="BQ255" s="137">
        <v>6.0188287975523674E-3</v>
      </c>
      <c r="BR255" s="302">
        <v>252.72728000000001</v>
      </c>
      <c r="BS255" s="303">
        <v>0.77546549835706458</v>
      </c>
      <c r="BT255" s="311">
        <v>1864</v>
      </c>
      <c r="BU255" s="137">
        <v>4.5467185083641086E-3</v>
      </c>
      <c r="BV255" s="312">
        <v>172.72727272727201</v>
      </c>
      <c r="BW255" s="312">
        <v>3215</v>
      </c>
      <c r="BX255" s="137">
        <v>7.223810037388553E-3</v>
      </c>
      <c r="BY255" s="302">
        <v>238.78787878787799</v>
      </c>
      <c r="BZ255" s="312">
        <v>3687</v>
      </c>
      <c r="CA255" s="137">
        <v>8.082229616866804E-3</v>
      </c>
      <c r="CB255" s="302">
        <v>247.878784</v>
      </c>
      <c r="CC255" s="303">
        <v>0.97800429184549353</v>
      </c>
      <c r="CD255" s="311">
        <v>16324</v>
      </c>
      <c r="CE255" s="137">
        <v>4.4498284836999545E-3</v>
      </c>
      <c r="CF255" s="312">
        <v>538.12</v>
      </c>
      <c r="CG255" s="312">
        <v>26344</v>
      </c>
      <c r="CH255" s="137">
        <v>6.6888562142201164E-3</v>
      </c>
      <c r="CI255" s="302">
        <v>681.34</v>
      </c>
      <c r="CJ255" s="312">
        <v>28664</v>
      </c>
      <c r="CK255" s="137">
        <v>6.9999643457021189E-3</v>
      </c>
      <c r="CL255" s="302">
        <v>713.11</v>
      </c>
      <c r="CM255" s="313">
        <v>0.75594217103651062</v>
      </c>
    </row>
    <row r="256" spans="1:91" ht="14.4" x14ac:dyDescent="0.3">
      <c r="A256" s="99" t="s">
        <v>433</v>
      </c>
      <c r="B256" s="311">
        <v>1587</v>
      </c>
      <c r="C256" s="137">
        <v>1.8210860420123517E-3</v>
      </c>
      <c r="D256" s="312">
        <v>174.54545454545399</v>
      </c>
      <c r="E256" s="312">
        <v>3153</v>
      </c>
      <c r="F256" s="137">
        <v>3.3830544700739701E-3</v>
      </c>
      <c r="G256" s="302">
        <v>231.51515151515099</v>
      </c>
      <c r="H256" s="312">
        <v>3515</v>
      </c>
      <c r="I256" s="137">
        <v>3.6311945958733514E-3</v>
      </c>
      <c r="J256" s="302">
        <v>278.18182400000001</v>
      </c>
      <c r="K256" s="313">
        <v>1.2148708254568368</v>
      </c>
      <c r="L256" s="312">
        <v>1565</v>
      </c>
      <c r="M256" s="137">
        <v>2.1116517299352607E-3</v>
      </c>
      <c r="N256" s="312">
        <v>170.90909090909</v>
      </c>
      <c r="O256" s="312">
        <v>1994</v>
      </c>
      <c r="P256" s="137">
        <v>2.4170517302405416E-3</v>
      </c>
      <c r="Q256" s="302">
        <v>188.48484848484799</v>
      </c>
      <c r="R256" s="312">
        <v>2832</v>
      </c>
      <c r="S256" s="137">
        <v>3.3039917400206498E-3</v>
      </c>
      <c r="T256" s="302">
        <v>281.21212800000001</v>
      </c>
      <c r="U256" s="313">
        <v>0.80958466453674116</v>
      </c>
      <c r="V256" s="312">
        <v>184</v>
      </c>
      <c r="W256" s="137">
        <v>1.4282941975548224E-3</v>
      </c>
      <c r="X256" s="312">
        <v>62.424242424242401</v>
      </c>
      <c r="Y256" s="312">
        <v>255</v>
      </c>
      <c r="Z256" s="137">
        <v>1.916659150356273E-3</v>
      </c>
      <c r="AA256" s="302">
        <v>59.393939393939398</v>
      </c>
      <c r="AB256" s="312">
        <v>326</v>
      </c>
      <c r="AC256" s="137">
        <v>2.3996172389680174E-3</v>
      </c>
      <c r="AD256" s="302">
        <v>70.303030000000007</v>
      </c>
      <c r="AE256" s="313">
        <v>0.77173913043478259</v>
      </c>
      <c r="AF256" s="312">
        <v>234</v>
      </c>
      <c r="AG256" s="137">
        <v>1.7337057590148994E-3</v>
      </c>
      <c r="AH256" s="312">
        <v>60</v>
      </c>
      <c r="AI256" s="312">
        <v>514</v>
      </c>
      <c r="AJ256" s="137">
        <v>3.5752293641795403E-3</v>
      </c>
      <c r="AK256" s="302">
        <v>91.515151515151501</v>
      </c>
      <c r="AL256" s="312">
        <v>579</v>
      </c>
      <c r="AM256" s="137">
        <v>3.9431478442082035E-3</v>
      </c>
      <c r="AN256" s="302">
        <v>95.151510000000002</v>
      </c>
      <c r="AO256" s="313">
        <v>1.4743589743589745</v>
      </c>
      <c r="AP256" s="312">
        <v>458</v>
      </c>
      <c r="AQ256" s="137">
        <v>1.9286646734324336E-3</v>
      </c>
      <c r="AR256" s="312">
        <v>66.060606060606005</v>
      </c>
      <c r="AS256" s="312">
        <v>820</v>
      </c>
      <c r="AT256" s="137">
        <v>3.2000000000000002E-3</v>
      </c>
      <c r="AU256" s="302">
        <v>89.696969696969703</v>
      </c>
      <c r="AV256" s="312">
        <v>726</v>
      </c>
      <c r="AW256" s="137">
        <v>2.73738108793931E-3</v>
      </c>
      <c r="AX256" s="302">
        <v>116.969696</v>
      </c>
      <c r="AY256" s="303">
        <v>0.58515283842794763</v>
      </c>
      <c r="AZ256" s="311">
        <v>1131</v>
      </c>
      <c r="BA256" s="137">
        <v>1.744788774112333E-3</v>
      </c>
      <c r="BB256" s="312">
        <v>163.636363636363</v>
      </c>
      <c r="BC256" s="312">
        <v>1884</v>
      </c>
      <c r="BD256" s="137">
        <v>2.743532166604049E-3</v>
      </c>
      <c r="BE256" s="302">
        <v>162.42424242424201</v>
      </c>
      <c r="BF256" s="312">
        <v>2014</v>
      </c>
      <c r="BG256" s="137">
        <v>2.7703117219674439E-3</v>
      </c>
      <c r="BH256" s="302">
        <v>216.363632</v>
      </c>
      <c r="BI256" s="303">
        <v>0.78072502210433248</v>
      </c>
      <c r="BJ256" s="311">
        <v>991</v>
      </c>
      <c r="BK256" s="137">
        <v>1.996277375791662E-3</v>
      </c>
      <c r="BL256" s="312">
        <v>118.181818181818</v>
      </c>
      <c r="BM256" s="312">
        <v>1214</v>
      </c>
      <c r="BN256" s="137">
        <v>2.3495349314299648E-3</v>
      </c>
      <c r="BO256" s="302">
        <v>124.24242424242399</v>
      </c>
      <c r="BP256" s="312">
        <v>1402</v>
      </c>
      <c r="BQ256" s="137">
        <v>2.60283712960161E-3</v>
      </c>
      <c r="BR256" s="302">
        <v>160.606064</v>
      </c>
      <c r="BS256" s="303">
        <v>0.41473259334006052</v>
      </c>
      <c r="BT256" s="311">
        <v>819</v>
      </c>
      <c r="BU256" s="137">
        <v>1.997726640745818E-3</v>
      </c>
      <c r="BV256" s="312">
        <v>95.151515151515099</v>
      </c>
      <c r="BW256" s="312">
        <v>1622</v>
      </c>
      <c r="BX256" s="137">
        <v>3.6444851883807882E-3</v>
      </c>
      <c r="BY256" s="302">
        <v>148.48484848484799</v>
      </c>
      <c r="BZ256" s="312">
        <v>1699</v>
      </c>
      <c r="CA256" s="137">
        <v>3.7243580469369952E-3</v>
      </c>
      <c r="CB256" s="302">
        <v>198.78787199999999</v>
      </c>
      <c r="CC256" s="303">
        <v>1.0744810744810744</v>
      </c>
      <c r="CD256" s="311">
        <v>6969</v>
      </c>
      <c r="CE256" s="137">
        <v>1.8997093054952819E-3</v>
      </c>
      <c r="CF256" s="312">
        <v>347.12</v>
      </c>
      <c r="CG256" s="312">
        <v>11456</v>
      </c>
      <c r="CH256" s="137">
        <v>2.9087282413492884E-3</v>
      </c>
      <c r="CI256" s="302">
        <v>414.62</v>
      </c>
      <c r="CJ256" s="312">
        <v>13093</v>
      </c>
      <c r="CK256" s="137">
        <v>3.197409055898613E-3</v>
      </c>
      <c r="CL256" s="302">
        <v>543.21</v>
      </c>
      <c r="CM256" s="313">
        <v>0.87874874443966133</v>
      </c>
    </row>
    <row r="257" spans="1:91" ht="14.4" x14ac:dyDescent="0.3">
      <c r="A257" s="99" t="s">
        <v>434</v>
      </c>
      <c r="B257" s="311">
        <v>1695</v>
      </c>
      <c r="C257" s="137">
        <v>1.9450162830566705E-3</v>
      </c>
      <c r="D257" s="312">
        <v>178.18181818181799</v>
      </c>
      <c r="E257" s="312">
        <v>1714</v>
      </c>
      <c r="F257" s="137">
        <v>1.8390597404715462E-3</v>
      </c>
      <c r="G257" s="302">
        <v>137.575757575757</v>
      </c>
      <c r="H257" s="312">
        <v>2103</v>
      </c>
      <c r="I257" s="137">
        <v>2.1725184168198174E-3</v>
      </c>
      <c r="J257" s="302">
        <v>202.42424</v>
      </c>
      <c r="K257" s="313">
        <v>0.24070796460176991</v>
      </c>
      <c r="L257" s="312">
        <v>1190</v>
      </c>
      <c r="M257" s="137">
        <v>1.6056648936887924E-3</v>
      </c>
      <c r="N257" s="312">
        <v>130.30303030303</v>
      </c>
      <c r="O257" s="312">
        <v>1353</v>
      </c>
      <c r="P257" s="137">
        <v>1.640055662495212E-3</v>
      </c>
      <c r="Q257" s="302">
        <v>130.30303030303</v>
      </c>
      <c r="R257" s="312">
        <v>1506</v>
      </c>
      <c r="S257" s="137">
        <v>1.7569956075109813E-3</v>
      </c>
      <c r="T257" s="302">
        <v>171.515152</v>
      </c>
      <c r="U257" s="313">
        <v>0.26554621848739496</v>
      </c>
      <c r="V257" s="312">
        <v>107</v>
      </c>
      <c r="W257" s="137">
        <v>8.3058412575198911E-4</v>
      </c>
      <c r="X257" s="312">
        <v>44.2424242424242</v>
      </c>
      <c r="Y257" s="312">
        <v>226</v>
      </c>
      <c r="Z257" s="137">
        <v>1.6986861489432068E-3</v>
      </c>
      <c r="AA257" s="302">
        <v>55.757575757575701</v>
      </c>
      <c r="AB257" s="312">
        <v>194</v>
      </c>
      <c r="AC257" s="137">
        <v>1.427993080858268E-3</v>
      </c>
      <c r="AD257" s="302">
        <v>53.939392099999999</v>
      </c>
      <c r="AE257" s="313">
        <v>0.81308411214953269</v>
      </c>
      <c r="AF257" s="312">
        <v>228</v>
      </c>
      <c r="AG257" s="137">
        <v>1.6892517651940046E-3</v>
      </c>
      <c r="AH257" s="312">
        <v>52.121212121212103</v>
      </c>
      <c r="AI257" s="312">
        <v>365</v>
      </c>
      <c r="AJ257" s="137">
        <v>2.5388301905165996E-3</v>
      </c>
      <c r="AK257" s="302">
        <v>75.757575757575694</v>
      </c>
      <c r="AL257" s="312">
        <v>269</v>
      </c>
      <c r="AM257" s="137">
        <v>1.8319633334922397E-3</v>
      </c>
      <c r="AN257" s="302">
        <v>65.454544100000007</v>
      </c>
      <c r="AO257" s="313">
        <v>0.17982456140350878</v>
      </c>
      <c r="AP257" s="312">
        <v>389</v>
      </c>
      <c r="AQ257" s="137">
        <v>1.638101654945888E-3</v>
      </c>
      <c r="AR257" s="312">
        <v>75.757575757575694</v>
      </c>
      <c r="AS257" s="312">
        <v>558</v>
      </c>
      <c r="AT257" s="137">
        <v>2.177560975609756E-3</v>
      </c>
      <c r="AU257" s="302">
        <v>94.545454545454504</v>
      </c>
      <c r="AV257" s="312">
        <v>611</v>
      </c>
      <c r="AW257" s="137">
        <v>2.3037738908139372E-3</v>
      </c>
      <c r="AX257" s="302">
        <v>100</v>
      </c>
      <c r="AY257" s="303">
        <v>0.57069408740359895</v>
      </c>
      <c r="AZ257" s="311">
        <v>1061</v>
      </c>
      <c r="BA257" s="137">
        <v>1.636800078986017E-3</v>
      </c>
      <c r="BB257" s="312">
        <v>145.45454545454501</v>
      </c>
      <c r="BC257" s="312">
        <v>1087</v>
      </c>
      <c r="BD257" s="137">
        <v>1.58291903667654E-3</v>
      </c>
      <c r="BE257" s="302">
        <v>140</v>
      </c>
      <c r="BF257" s="312">
        <v>905</v>
      </c>
      <c r="BG257" s="137">
        <v>1.2448520895633251E-3</v>
      </c>
      <c r="BH257" s="302">
        <v>119.393936</v>
      </c>
      <c r="BI257" s="303">
        <v>-0.1470311027332705</v>
      </c>
      <c r="BJ257" s="311">
        <v>480</v>
      </c>
      <c r="BK257" s="137">
        <v>9.6691537878909964E-4</v>
      </c>
      <c r="BL257" s="312">
        <v>104.84848484848401</v>
      </c>
      <c r="BM257" s="312">
        <v>1119</v>
      </c>
      <c r="BN257" s="137">
        <v>2.1656751138963187E-3</v>
      </c>
      <c r="BO257" s="302">
        <v>130.30303030303</v>
      </c>
      <c r="BP257" s="312">
        <v>1000</v>
      </c>
      <c r="BQ257" s="137">
        <v>1.8565172108428031E-3</v>
      </c>
      <c r="BR257" s="302">
        <v>126.060608</v>
      </c>
      <c r="BS257" s="303">
        <v>1.0833333333333333</v>
      </c>
      <c r="BT257" s="311">
        <v>958</v>
      </c>
      <c r="BU257" s="137">
        <v>2.3367791475390641E-3</v>
      </c>
      <c r="BV257" s="312">
        <v>103.030303030303</v>
      </c>
      <c r="BW257" s="312">
        <v>882</v>
      </c>
      <c r="BX257" s="137">
        <v>1.9817730802415877E-3</v>
      </c>
      <c r="BY257" s="302">
        <v>121.212121212121</v>
      </c>
      <c r="BZ257" s="312">
        <v>975</v>
      </c>
      <c r="CA257" s="137">
        <v>2.1372861069826783E-3</v>
      </c>
      <c r="CB257" s="302">
        <v>110.303032</v>
      </c>
      <c r="CC257" s="303">
        <v>1.7745302713987474E-2</v>
      </c>
      <c r="CD257" s="311">
        <v>6108</v>
      </c>
      <c r="CE257" s="137">
        <v>1.6650056590565621E-3</v>
      </c>
      <c r="CF257" s="312">
        <v>318.27</v>
      </c>
      <c r="CG257" s="312">
        <v>7304</v>
      </c>
      <c r="CH257" s="137">
        <v>1.8545173773407125E-3</v>
      </c>
      <c r="CI257" s="302">
        <v>322.94</v>
      </c>
      <c r="CJ257" s="312">
        <v>7563</v>
      </c>
      <c r="CK257" s="137">
        <v>1.846941471760575E-3</v>
      </c>
      <c r="CL257" s="302">
        <v>359.46</v>
      </c>
      <c r="CM257" s="313">
        <v>0.23821218074656189</v>
      </c>
    </row>
    <row r="258" spans="1:91" ht="14.4" x14ac:dyDescent="0.3">
      <c r="A258" s="99" t="s">
        <v>435</v>
      </c>
      <c r="B258" s="311">
        <v>95536</v>
      </c>
      <c r="C258" s="137">
        <v>0.10962777322601892</v>
      </c>
      <c r="D258" s="312">
        <v>2044.2424242424199</v>
      </c>
      <c r="E258" s="312">
        <v>134722</v>
      </c>
      <c r="F258" s="137">
        <v>0.14455181234294495</v>
      </c>
      <c r="G258" s="302">
        <v>1804.2424242424199</v>
      </c>
      <c r="H258" s="312">
        <v>117565</v>
      </c>
      <c r="I258" s="137">
        <v>0.12145132081475123</v>
      </c>
      <c r="J258" s="302">
        <v>2235.7575700000002</v>
      </c>
      <c r="K258" s="313">
        <v>0.23058323563892144</v>
      </c>
      <c r="L258" s="312">
        <v>82642</v>
      </c>
      <c r="M258" s="137">
        <v>0.11150870432288167</v>
      </c>
      <c r="N258" s="312">
        <v>1987.87878787878</v>
      </c>
      <c r="O258" s="312">
        <v>106422</v>
      </c>
      <c r="P258" s="137">
        <v>0.12900074184335952</v>
      </c>
      <c r="Q258" s="302">
        <v>1878.1818181818101</v>
      </c>
      <c r="R258" s="312">
        <v>98993</v>
      </c>
      <c r="S258" s="137">
        <v>0.11549154460447182</v>
      </c>
      <c r="T258" s="302">
        <v>2581.8180000000002</v>
      </c>
      <c r="U258" s="313">
        <v>0.19785339173785726</v>
      </c>
      <c r="V258" s="312">
        <v>12757</v>
      </c>
      <c r="W258" s="137">
        <v>9.9025810207646031E-2</v>
      </c>
      <c r="X258" s="312">
        <v>804.84848484848499</v>
      </c>
      <c r="Y258" s="312">
        <v>16596</v>
      </c>
      <c r="Z258" s="137">
        <v>0.12474068729142239</v>
      </c>
      <c r="AA258" s="302">
        <v>763.030303030303</v>
      </c>
      <c r="AB258" s="312">
        <v>13241</v>
      </c>
      <c r="AC258" s="137">
        <v>9.7464208163115088E-2</v>
      </c>
      <c r="AD258" s="302">
        <v>677.57574499999998</v>
      </c>
      <c r="AE258" s="313">
        <v>3.793995453476523E-2</v>
      </c>
      <c r="AF258" s="312">
        <v>12787</v>
      </c>
      <c r="AG258" s="137">
        <v>9.473886983129709E-2</v>
      </c>
      <c r="AH258" s="312">
        <v>688.48484848484804</v>
      </c>
      <c r="AI258" s="312">
        <v>17598</v>
      </c>
      <c r="AJ258" s="137">
        <v>0.12240639367866062</v>
      </c>
      <c r="AK258" s="302">
        <v>864.24242424242402</v>
      </c>
      <c r="AL258" s="312">
        <v>16468</v>
      </c>
      <c r="AM258" s="137">
        <v>0.11215156942732418</v>
      </c>
      <c r="AN258" s="302">
        <v>870.30304000000001</v>
      </c>
      <c r="AO258" s="313">
        <v>0.28787049346993038</v>
      </c>
      <c r="AP258" s="312">
        <v>26663</v>
      </c>
      <c r="AQ258" s="137">
        <v>0.11227944582473576</v>
      </c>
      <c r="AR258" s="312">
        <v>1019.3939393939301</v>
      </c>
      <c r="AS258" s="312">
        <v>34233</v>
      </c>
      <c r="AT258" s="137">
        <v>0.13359219512195122</v>
      </c>
      <c r="AU258" s="302">
        <v>946.66666666666595</v>
      </c>
      <c r="AV258" s="312">
        <v>30662</v>
      </c>
      <c r="AW258" s="137">
        <v>0.11561099024572331</v>
      </c>
      <c r="AX258" s="302">
        <v>1002.42426</v>
      </c>
      <c r="AY258" s="303">
        <v>0.14998312267936842</v>
      </c>
      <c r="AZ258" s="311">
        <v>53512</v>
      </c>
      <c r="BA258" s="137">
        <v>8.2552729337134534E-2</v>
      </c>
      <c r="BB258" s="312">
        <v>1447.27272727272</v>
      </c>
      <c r="BC258" s="312">
        <v>72188</v>
      </c>
      <c r="BD258" s="137">
        <v>0.10512213378068636</v>
      </c>
      <c r="BE258" s="302">
        <v>1378.7878787878701</v>
      </c>
      <c r="BF258" s="312">
        <v>57036</v>
      </c>
      <c r="BG258" s="137">
        <v>7.8454567713076032E-2</v>
      </c>
      <c r="BH258" s="302">
        <v>1429.0909999999999</v>
      </c>
      <c r="BI258" s="303">
        <v>6.5854387800867095E-2</v>
      </c>
      <c r="BJ258" s="311">
        <v>41521</v>
      </c>
      <c r="BK258" s="137">
        <v>8.3640194672296261E-2</v>
      </c>
      <c r="BL258" s="312">
        <v>1461.2121212121201</v>
      </c>
      <c r="BM258" s="312">
        <v>56604</v>
      </c>
      <c r="BN258" s="137">
        <v>0.10954948538604756</v>
      </c>
      <c r="BO258" s="302">
        <v>1490.30303030303</v>
      </c>
      <c r="BP258" s="312">
        <v>44867</v>
      </c>
      <c r="BQ258" s="137">
        <v>8.3296357698884049E-2</v>
      </c>
      <c r="BR258" s="302">
        <v>1328.48486</v>
      </c>
      <c r="BS258" s="303">
        <v>8.0585727704053367E-2</v>
      </c>
      <c r="BT258" s="311">
        <v>48604</v>
      </c>
      <c r="BU258" s="137">
        <v>0.11855617295092764</v>
      </c>
      <c r="BV258" s="312">
        <v>1216.9696969696899</v>
      </c>
      <c r="BW258" s="312">
        <v>63106</v>
      </c>
      <c r="BX258" s="137">
        <v>0.14179339229220592</v>
      </c>
      <c r="BY258" s="302">
        <v>1543.0303030303</v>
      </c>
      <c r="BZ258" s="312">
        <v>57250</v>
      </c>
      <c r="CA258" s="137">
        <v>0.12549705602539316</v>
      </c>
      <c r="CB258" s="302">
        <v>1596.96973</v>
      </c>
      <c r="CC258" s="303">
        <v>0.17788659369599211</v>
      </c>
      <c r="CD258" s="311">
        <v>374022</v>
      </c>
      <c r="CE258" s="137">
        <v>0.10195624535226809</v>
      </c>
      <c r="CF258" s="312">
        <v>3998.9</v>
      </c>
      <c r="CG258" s="312">
        <v>501469</v>
      </c>
      <c r="CH258" s="137">
        <v>0.12732516082936332</v>
      </c>
      <c r="CI258" s="302">
        <v>3937.6</v>
      </c>
      <c r="CJ258" s="312">
        <v>436082</v>
      </c>
      <c r="CK258" s="137">
        <v>0.10649450362135331</v>
      </c>
      <c r="CL258" s="302">
        <v>4497.6499999999996</v>
      </c>
      <c r="CM258" s="313">
        <v>0.16592606852003358</v>
      </c>
    </row>
    <row r="259" spans="1:91" ht="14.4" x14ac:dyDescent="0.3">
      <c r="A259" s="99" t="s">
        <v>422</v>
      </c>
      <c r="B259" s="311">
        <v>12429</v>
      </c>
      <c r="C259" s="137">
        <v>1.4262305240183692E-2</v>
      </c>
      <c r="D259" s="312">
        <v>409.09090909090901</v>
      </c>
      <c r="E259" s="312">
        <v>16809</v>
      </c>
      <c r="F259" s="137">
        <v>1.8035446427996628E-2</v>
      </c>
      <c r="G259" s="302">
        <v>463.030303030303</v>
      </c>
      <c r="H259" s="312">
        <v>13191</v>
      </c>
      <c r="I259" s="137">
        <v>1.3627052038169381E-2</v>
      </c>
      <c r="J259" s="302">
        <v>490.30304000000001</v>
      </c>
      <c r="K259" s="313">
        <v>6.1308230750663772E-2</v>
      </c>
      <c r="L259" s="312">
        <v>10845</v>
      </c>
      <c r="M259" s="137">
        <v>1.4633139304247861E-2</v>
      </c>
      <c r="N259" s="312">
        <v>547.27272727272702</v>
      </c>
      <c r="O259" s="312">
        <v>12685</v>
      </c>
      <c r="P259" s="137">
        <v>1.5376279437362722E-2</v>
      </c>
      <c r="Q259" s="302">
        <v>436.36363636363598</v>
      </c>
      <c r="R259" s="312">
        <v>11207</v>
      </c>
      <c r="S259" s="137">
        <v>1.3074800646331718E-2</v>
      </c>
      <c r="T259" s="302">
        <v>632.72730000000001</v>
      </c>
      <c r="U259" s="313">
        <v>3.3379437528815122E-2</v>
      </c>
      <c r="V259" s="312">
        <v>1868</v>
      </c>
      <c r="W259" s="137">
        <v>1.4500291092567437E-2</v>
      </c>
      <c r="X259" s="312">
        <v>232.72727272727201</v>
      </c>
      <c r="Y259" s="312">
        <v>2327</v>
      </c>
      <c r="Z259" s="137">
        <v>1.7490454285800188E-2</v>
      </c>
      <c r="AA259" s="302">
        <v>218.18181818181799</v>
      </c>
      <c r="AB259" s="312">
        <v>1382</v>
      </c>
      <c r="AC259" s="137">
        <v>1.0172610503846012E-2</v>
      </c>
      <c r="AD259" s="302">
        <v>173.33332799999999</v>
      </c>
      <c r="AE259" s="313">
        <v>-0.26017130620985013</v>
      </c>
      <c r="AF259" s="312">
        <v>1584</v>
      </c>
      <c r="AG259" s="137">
        <v>1.1735854368716242E-2</v>
      </c>
      <c r="AH259" s="312">
        <v>203.636363636363</v>
      </c>
      <c r="AI259" s="312">
        <v>2530</v>
      </c>
      <c r="AJ259" s="137">
        <v>1.7597918854813693E-2</v>
      </c>
      <c r="AK259" s="302">
        <v>228.48484848484799</v>
      </c>
      <c r="AL259" s="312">
        <v>1914</v>
      </c>
      <c r="AM259" s="137">
        <v>1.3034861785517275E-2</v>
      </c>
      <c r="AN259" s="302">
        <v>244.24243200000001</v>
      </c>
      <c r="AO259" s="313">
        <v>0.20833333333333334</v>
      </c>
      <c r="AP259" s="312">
        <v>3377</v>
      </c>
      <c r="AQ259" s="137">
        <v>1.4220743672884995E-2</v>
      </c>
      <c r="AR259" s="312">
        <v>262.42424242424198</v>
      </c>
      <c r="AS259" s="312">
        <v>4091</v>
      </c>
      <c r="AT259" s="137">
        <v>1.5964878048780488E-2</v>
      </c>
      <c r="AU259" s="302">
        <v>269.69696969696901</v>
      </c>
      <c r="AV259" s="312">
        <v>3312</v>
      </c>
      <c r="AW259" s="137">
        <v>1.2487887277210737E-2</v>
      </c>
      <c r="AX259" s="302">
        <v>241.81817599999999</v>
      </c>
      <c r="AY259" s="303">
        <v>-1.9247853124074621E-2</v>
      </c>
      <c r="AZ259" s="311">
        <v>6087</v>
      </c>
      <c r="BA259" s="137">
        <v>9.3903883890555009E-3</v>
      </c>
      <c r="BB259" s="312">
        <v>353.93939393939303</v>
      </c>
      <c r="BC259" s="312">
        <v>8213</v>
      </c>
      <c r="BD259" s="137">
        <v>1.1959994524585484E-2</v>
      </c>
      <c r="BE259" s="302">
        <v>396.36363636363598</v>
      </c>
      <c r="BF259" s="312">
        <v>5427</v>
      </c>
      <c r="BG259" s="137">
        <v>7.464985955867586E-3</v>
      </c>
      <c r="BH259" s="302">
        <v>394.54544099999998</v>
      </c>
      <c r="BI259" s="303">
        <v>-0.10842779694430754</v>
      </c>
      <c r="BJ259" s="311">
        <v>4804</v>
      </c>
      <c r="BK259" s="137">
        <v>9.6772114160475729E-3</v>
      </c>
      <c r="BL259" s="312">
        <v>354.54545454545399</v>
      </c>
      <c r="BM259" s="312">
        <v>5568</v>
      </c>
      <c r="BN259" s="137">
        <v>1.0776120673972029E-2</v>
      </c>
      <c r="BO259" s="302">
        <v>329.09090909090901</v>
      </c>
      <c r="BP259" s="312">
        <v>4128</v>
      </c>
      <c r="BQ259" s="137">
        <v>7.6637030463590911E-3</v>
      </c>
      <c r="BR259" s="302">
        <v>312.72726399999999</v>
      </c>
      <c r="BS259" s="303">
        <v>-0.14071606994171523</v>
      </c>
      <c r="BT259" s="311">
        <v>7094</v>
      </c>
      <c r="BU259" s="137">
        <v>1.7303873979793445E-2</v>
      </c>
      <c r="BV259" s="312">
        <v>342.42424242424198</v>
      </c>
      <c r="BW259" s="312">
        <v>7805</v>
      </c>
      <c r="BX259" s="137">
        <v>1.7537118924360079E-2</v>
      </c>
      <c r="BY259" s="302">
        <v>400.60606060606</v>
      </c>
      <c r="BZ259" s="312">
        <v>5739</v>
      </c>
      <c r="CA259" s="137">
        <v>1.2580394838947271E-2</v>
      </c>
      <c r="CB259" s="302">
        <v>307.27273600000001</v>
      </c>
      <c r="CC259" s="303">
        <v>-0.19100648435297435</v>
      </c>
      <c r="CD259" s="311">
        <v>48088</v>
      </c>
      <c r="CE259" s="137">
        <v>1.3108512136986241E-2</v>
      </c>
      <c r="CF259" s="312">
        <v>998.52</v>
      </c>
      <c r="CG259" s="312">
        <v>60028</v>
      </c>
      <c r="CH259" s="137">
        <v>1.5241370362405297E-2</v>
      </c>
      <c r="CI259" s="302">
        <v>1000.69</v>
      </c>
      <c r="CJ259" s="312">
        <v>46300</v>
      </c>
      <c r="CK259" s="137">
        <v>1.1306808163759702E-2</v>
      </c>
      <c r="CL259" s="302">
        <v>1064.8399999999999</v>
      </c>
      <c r="CM259" s="313">
        <v>-3.7181833305606385E-2</v>
      </c>
    </row>
    <row r="260" spans="1:91" ht="14.4" x14ac:dyDescent="0.3">
      <c r="A260" s="99" t="s">
        <v>423</v>
      </c>
      <c r="B260" s="311">
        <v>2082</v>
      </c>
      <c r="C260" s="137">
        <v>2.3890996467988129E-3</v>
      </c>
      <c r="D260" s="312">
        <v>207.272727272727</v>
      </c>
      <c r="E260" s="312">
        <v>3269</v>
      </c>
      <c r="F260" s="137">
        <v>3.5075182564769454E-3</v>
      </c>
      <c r="G260" s="302">
        <v>218.78787878787799</v>
      </c>
      <c r="H260" s="312">
        <v>2520</v>
      </c>
      <c r="I260" s="137">
        <v>2.6033030957612648E-3</v>
      </c>
      <c r="J260" s="302">
        <v>262.42425500000002</v>
      </c>
      <c r="K260" s="313">
        <v>0.21037463976945245</v>
      </c>
      <c r="L260" s="312">
        <v>2324</v>
      </c>
      <c r="M260" s="137">
        <v>3.1357690864981125E-3</v>
      </c>
      <c r="N260" s="312">
        <v>244.84848484848399</v>
      </c>
      <c r="O260" s="312">
        <v>2576</v>
      </c>
      <c r="P260" s="137">
        <v>3.1225302192074396E-3</v>
      </c>
      <c r="Q260" s="302">
        <v>233.93939393939399</v>
      </c>
      <c r="R260" s="312">
        <v>1959</v>
      </c>
      <c r="S260" s="137">
        <v>2.2854942862642843E-3</v>
      </c>
      <c r="T260" s="302">
        <v>207.878784</v>
      </c>
      <c r="U260" s="313">
        <v>-0.15705679862306368</v>
      </c>
      <c r="V260" s="312">
        <v>372</v>
      </c>
      <c r="W260" s="137">
        <v>2.8876382689695325E-3</v>
      </c>
      <c r="X260" s="312">
        <v>95.757575757575694</v>
      </c>
      <c r="Y260" s="312">
        <v>405</v>
      </c>
      <c r="Z260" s="137">
        <v>3.044105709389375E-3</v>
      </c>
      <c r="AA260" s="302">
        <v>87.878787878787904</v>
      </c>
      <c r="AB260" s="312">
        <v>246</v>
      </c>
      <c r="AC260" s="137">
        <v>1.8107541128408965E-3</v>
      </c>
      <c r="AD260" s="302">
        <v>77.575760000000002</v>
      </c>
      <c r="AE260" s="313">
        <v>-0.33870967741935482</v>
      </c>
      <c r="AF260" s="312">
        <v>347</v>
      </c>
      <c r="AG260" s="137">
        <v>2.5709226426417525E-3</v>
      </c>
      <c r="AH260" s="312">
        <v>80</v>
      </c>
      <c r="AI260" s="312">
        <v>311</v>
      </c>
      <c r="AJ260" s="137">
        <v>2.1632224363031852E-3</v>
      </c>
      <c r="AK260" s="302">
        <v>95.757575757575694</v>
      </c>
      <c r="AL260" s="312">
        <v>414</v>
      </c>
      <c r="AM260" s="137">
        <v>2.819452862698094E-3</v>
      </c>
      <c r="AN260" s="302">
        <v>92.121215800000002</v>
      </c>
      <c r="AO260" s="313">
        <v>0.1930835734870317</v>
      </c>
      <c r="AP260" s="312">
        <v>603</v>
      </c>
      <c r="AQ260" s="137">
        <v>2.5392681180780728E-3</v>
      </c>
      <c r="AR260" s="312">
        <v>100</v>
      </c>
      <c r="AS260" s="312">
        <v>857</v>
      </c>
      <c r="AT260" s="137">
        <v>3.3443902439024391E-3</v>
      </c>
      <c r="AU260" s="302">
        <v>118.787878787878</v>
      </c>
      <c r="AV260" s="312">
        <v>504</v>
      </c>
      <c r="AW260" s="137">
        <v>1.9003306726190251E-3</v>
      </c>
      <c r="AX260" s="302">
        <v>116.36364</v>
      </c>
      <c r="AY260" s="303">
        <v>-0.16417910447761194</v>
      </c>
      <c r="AZ260" s="311">
        <v>831</v>
      </c>
      <c r="BA260" s="137">
        <v>1.2819800807138361E-3</v>
      </c>
      <c r="BB260" s="312">
        <v>119.39393939393899</v>
      </c>
      <c r="BC260" s="312">
        <v>1226</v>
      </c>
      <c r="BD260" s="137">
        <v>1.7853346264631443E-3</v>
      </c>
      <c r="BE260" s="302">
        <v>133.333333333333</v>
      </c>
      <c r="BF260" s="312">
        <v>937</v>
      </c>
      <c r="BG260" s="137">
        <v>1.2888689590285476E-3</v>
      </c>
      <c r="BH260" s="302">
        <v>156.363632</v>
      </c>
      <c r="BI260" s="303">
        <v>0.12755716004813478</v>
      </c>
      <c r="BJ260" s="311">
        <v>626</v>
      </c>
      <c r="BK260" s="137">
        <v>1.2610188065041174E-3</v>
      </c>
      <c r="BL260" s="312">
        <v>127.272727272727</v>
      </c>
      <c r="BM260" s="312">
        <v>1035</v>
      </c>
      <c r="BN260" s="137">
        <v>2.003104327866568E-3</v>
      </c>
      <c r="BO260" s="302">
        <v>141.21212121212099</v>
      </c>
      <c r="BP260" s="312">
        <v>536</v>
      </c>
      <c r="BQ260" s="137">
        <v>9.9509322501174237E-4</v>
      </c>
      <c r="BR260" s="302">
        <v>102.42424</v>
      </c>
      <c r="BS260" s="303">
        <v>-0.14376996805111822</v>
      </c>
      <c r="BT260" s="311">
        <v>1206</v>
      </c>
      <c r="BU260" s="137">
        <v>2.9417073610982373E-3</v>
      </c>
      <c r="BV260" s="312">
        <v>153.333333333333</v>
      </c>
      <c r="BW260" s="312">
        <v>1414</v>
      </c>
      <c r="BX260" s="137">
        <v>3.1771282714984183E-3</v>
      </c>
      <c r="BY260" s="302">
        <v>158.78787878787799</v>
      </c>
      <c r="BZ260" s="312">
        <v>1574</v>
      </c>
      <c r="CA260" s="137">
        <v>3.4503470075802414E-3</v>
      </c>
      <c r="CB260" s="302">
        <v>252.72728000000001</v>
      </c>
      <c r="CC260" s="303">
        <v>0.30514096185737977</v>
      </c>
      <c r="CD260" s="311">
        <v>8391</v>
      </c>
      <c r="CE260" s="137">
        <v>2.2873383243522615E-3</v>
      </c>
      <c r="CF260" s="312">
        <v>426.03</v>
      </c>
      <c r="CG260" s="312">
        <v>11093</v>
      </c>
      <c r="CH260" s="137">
        <v>2.816560962053741E-3</v>
      </c>
      <c r="CI260" s="302">
        <v>441.43</v>
      </c>
      <c r="CJ260" s="312">
        <v>8690</v>
      </c>
      <c r="CK260" s="137">
        <v>2.1221633465026307E-3</v>
      </c>
      <c r="CL260" s="302">
        <v>487.42</v>
      </c>
      <c r="CM260" s="313">
        <v>3.5633416756048149E-2</v>
      </c>
    </row>
    <row r="261" spans="1:91" ht="14.4" x14ac:dyDescent="0.3">
      <c r="A261" s="99" t="s">
        <v>424</v>
      </c>
      <c r="B261" s="311">
        <v>12044</v>
      </c>
      <c r="C261" s="137">
        <v>1.3820516880905333E-2</v>
      </c>
      <c r="D261" s="312">
        <v>572.12121212121201</v>
      </c>
      <c r="E261" s="312">
        <v>17979</v>
      </c>
      <c r="F261" s="137">
        <v>1.9290813928785254E-2</v>
      </c>
      <c r="G261" s="302">
        <v>584.84848484848396</v>
      </c>
      <c r="H261" s="312">
        <v>15568</v>
      </c>
      <c r="I261" s="137">
        <v>1.6082628013814035E-2</v>
      </c>
      <c r="J261" s="302">
        <v>599.39390000000003</v>
      </c>
      <c r="K261" s="313">
        <v>0.29259382265028228</v>
      </c>
      <c r="L261" s="312">
        <v>10256</v>
      </c>
      <c r="M261" s="137">
        <v>1.3838402646783408E-2</v>
      </c>
      <c r="N261" s="312">
        <v>543.030303030303</v>
      </c>
      <c r="O261" s="312">
        <v>15019</v>
      </c>
      <c r="P261" s="137">
        <v>1.8205466367343378E-2</v>
      </c>
      <c r="Q261" s="302">
        <v>622.42424242424204</v>
      </c>
      <c r="R261" s="312">
        <v>13389</v>
      </c>
      <c r="S261" s="137">
        <v>1.5620460948847628E-2</v>
      </c>
      <c r="T261" s="302">
        <v>666.06060000000002</v>
      </c>
      <c r="U261" s="313">
        <v>0.30547971918876754</v>
      </c>
      <c r="V261" s="312">
        <v>1600</v>
      </c>
      <c r="W261" s="137">
        <v>1.2419949543954978E-2</v>
      </c>
      <c r="X261" s="312">
        <v>236.363636363636</v>
      </c>
      <c r="Y261" s="312">
        <v>2352</v>
      </c>
      <c r="Z261" s="137">
        <v>1.7678362045639037E-2</v>
      </c>
      <c r="AA261" s="302">
        <v>227.272727272727</v>
      </c>
      <c r="AB261" s="312">
        <v>1722</v>
      </c>
      <c r="AC261" s="137">
        <v>1.2675278789886276E-2</v>
      </c>
      <c r="AD261" s="302">
        <v>195.15152</v>
      </c>
      <c r="AE261" s="313">
        <v>7.6249999999999998E-2</v>
      </c>
      <c r="AF261" s="312">
        <v>1926</v>
      </c>
      <c r="AG261" s="137">
        <v>1.4269732016507249E-2</v>
      </c>
      <c r="AH261" s="312">
        <v>215.75757575757501</v>
      </c>
      <c r="AI261" s="312">
        <v>2397</v>
      </c>
      <c r="AJ261" s="137">
        <v>1.6672810867584355E-2</v>
      </c>
      <c r="AK261" s="302">
        <v>186.06060606060601</v>
      </c>
      <c r="AL261" s="312">
        <v>2173</v>
      </c>
      <c r="AM261" s="137">
        <v>1.4798722392857386E-2</v>
      </c>
      <c r="AN261" s="302">
        <v>225.454544</v>
      </c>
      <c r="AO261" s="313">
        <v>0.12824506749740394</v>
      </c>
      <c r="AP261" s="312">
        <v>3694</v>
      </c>
      <c r="AQ261" s="137">
        <v>1.5555649134627533E-2</v>
      </c>
      <c r="AR261" s="312">
        <v>291.51515151515099</v>
      </c>
      <c r="AS261" s="312">
        <v>4756</v>
      </c>
      <c r="AT261" s="137">
        <v>1.856E-2</v>
      </c>
      <c r="AU261" s="302">
        <v>293.33333333333297</v>
      </c>
      <c r="AV261" s="312">
        <v>3843</v>
      </c>
      <c r="AW261" s="137">
        <v>1.4490021378720066E-2</v>
      </c>
      <c r="AX261" s="302">
        <v>318.78787199999999</v>
      </c>
      <c r="AY261" s="303">
        <v>4.0335679480238223E-2</v>
      </c>
      <c r="AZ261" s="311">
        <v>6132</v>
      </c>
      <c r="BA261" s="137">
        <v>9.4598096930652749E-3</v>
      </c>
      <c r="BB261" s="312">
        <v>371.51515151515099</v>
      </c>
      <c r="BC261" s="312">
        <v>9150</v>
      </c>
      <c r="BD261" s="137">
        <v>1.332447947156425E-2</v>
      </c>
      <c r="BE261" s="302">
        <v>436.36363636363598</v>
      </c>
      <c r="BF261" s="312">
        <v>6623</v>
      </c>
      <c r="BG261" s="137">
        <v>9.1101164521302791E-3</v>
      </c>
      <c r="BH261" s="302">
        <v>437.57574499999998</v>
      </c>
      <c r="BI261" s="303">
        <v>8.0071754729288971E-2</v>
      </c>
      <c r="BJ261" s="311">
        <v>4896</v>
      </c>
      <c r="BK261" s="137">
        <v>9.8625368636488155E-3</v>
      </c>
      <c r="BL261" s="312">
        <v>418.78787878787801</v>
      </c>
      <c r="BM261" s="312">
        <v>6934</v>
      </c>
      <c r="BN261" s="137">
        <v>1.3419831313455829E-2</v>
      </c>
      <c r="BO261" s="302">
        <v>437.575757575757</v>
      </c>
      <c r="BP261" s="312">
        <v>4647</v>
      </c>
      <c r="BQ261" s="137">
        <v>8.6272354787865057E-3</v>
      </c>
      <c r="BR261" s="302">
        <v>285.45455900000002</v>
      </c>
      <c r="BS261" s="303">
        <v>-5.0857843137254902E-2</v>
      </c>
      <c r="BT261" s="311">
        <v>6738</v>
      </c>
      <c r="BU261" s="137">
        <v>1.6435509286135925E-2</v>
      </c>
      <c r="BV261" s="312">
        <v>404.84848484848402</v>
      </c>
      <c r="BW261" s="312">
        <v>8638</v>
      </c>
      <c r="BX261" s="137">
        <v>1.9408793500143802E-2</v>
      </c>
      <c r="BY261" s="302">
        <v>383.636363636363</v>
      </c>
      <c r="BZ261" s="312">
        <v>7659</v>
      </c>
      <c r="CA261" s="137">
        <v>1.6789204403467008E-2</v>
      </c>
      <c r="CB261" s="302">
        <v>419.39395100000002</v>
      </c>
      <c r="CC261" s="303">
        <v>0.13668744434550312</v>
      </c>
      <c r="CD261" s="311">
        <v>47286</v>
      </c>
      <c r="CE261" s="137">
        <v>1.2889891551104879E-2</v>
      </c>
      <c r="CF261" s="312">
        <v>1133.23</v>
      </c>
      <c r="CG261" s="312">
        <v>67225</v>
      </c>
      <c r="CH261" s="137">
        <v>1.7068719974223632E-2</v>
      </c>
      <c r="CI261" s="302">
        <v>1194.8499999999999</v>
      </c>
      <c r="CJ261" s="312">
        <v>55624</v>
      </c>
      <c r="CK261" s="137">
        <v>1.3583799077774723E-2</v>
      </c>
      <c r="CL261" s="302">
        <v>1199.95</v>
      </c>
      <c r="CM261" s="313">
        <v>0.17633126083830308</v>
      </c>
    </row>
    <row r="262" spans="1:91" ht="14.4" x14ac:dyDescent="0.3">
      <c r="A262" s="99" t="s">
        <v>425</v>
      </c>
      <c r="B262" s="311">
        <v>5516</v>
      </c>
      <c r="C262" s="137">
        <v>6.3296223111153948E-3</v>
      </c>
      <c r="D262" s="312">
        <v>327.27272727272702</v>
      </c>
      <c r="E262" s="312">
        <v>7264</v>
      </c>
      <c r="F262" s="137">
        <v>7.7940081416483726E-3</v>
      </c>
      <c r="G262" s="302">
        <v>331.51515151515099</v>
      </c>
      <c r="H262" s="312">
        <v>6372</v>
      </c>
      <c r="I262" s="137">
        <v>6.5826378278534834E-3</v>
      </c>
      <c r="J262" s="302">
        <v>384.24243200000001</v>
      </c>
      <c r="K262" s="313">
        <v>0.1551849166062364</v>
      </c>
      <c r="L262" s="312">
        <v>4930</v>
      </c>
      <c r="M262" s="137">
        <v>6.6520402738535689E-3</v>
      </c>
      <c r="N262" s="312">
        <v>301.21212121212102</v>
      </c>
      <c r="O262" s="312">
        <v>5997</v>
      </c>
      <c r="P262" s="137">
        <v>7.2693376260042769E-3</v>
      </c>
      <c r="Q262" s="302">
        <v>395.15151515151501</v>
      </c>
      <c r="R262" s="312">
        <v>5537</v>
      </c>
      <c r="S262" s="137">
        <v>6.4598171837903741E-3</v>
      </c>
      <c r="T262" s="302">
        <v>424.84848</v>
      </c>
      <c r="U262" s="313">
        <v>0.1231237322515213</v>
      </c>
      <c r="V262" s="312">
        <v>543</v>
      </c>
      <c r="W262" s="137">
        <v>4.2150203764797205E-3</v>
      </c>
      <c r="X262" s="312">
        <v>108.484848484848</v>
      </c>
      <c r="Y262" s="312">
        <v>1116</v>
      </c>
      <c r="Z262" s="137">
        <v>8.3882023992062783E-3</v>
      </c>
      <c r="AA262" s="302">
        <v>145.45454545454501</v>
      </c>
      <c r="AB262" s="312">
        <v>854</v>
      </c>
      <c r="AC262" s="137">
        <v>6.2861138714070145E-3</v>
      </c>
      <c r="AD262" s="302">
        <v>124.242424</v>
      </c>
      <c r="AE262" s="313">
        <v>0.57274401473296499</v>
      </c>
      <c r="AF262" s="312">
        <v>1085</v>
      </c>
      <c r="AG262" s="137">
        <v>8.0387638826118196E-3</v>
      </c>
      <c r="AH262" s="312">
        <v>147.87878787878699</v>
      </c>
      <c r="AI262" s="312">
        <v>1018</v>
      </c>
      <c r="AJ262" s="137">
        <v>7.0809017368380781E-3</v>
      </c>
      <c r="AK262" s="302">
        <v>152.12121212121201</v>
      </c>
      <c r="AL262" s="312">
        <v>848</v>
      </c>
      <c r="AM262" s="137">
        <v>5.7751111777004432E-3</v>
      </c>
      <c r="AN262" s="302">
        <v>175.75756799999999</v>
      </c>
      <c r="AO262" s="313">
        <v>-0.21843317972350229</v>
      </c>
      <c r="AP262" s="312">
        <v>1549</v>
      </c>
      <c r="AQ262" s="137">
        <v>6.5229292121110035E-3</v>
      </c>
      <c r="AR262" s="312">
        <v>192.12121212121201</v>
      </c>
      <c r="AS262" s="312">
        <v>2079</v>
      </c>
      <c r="AT262" s="137">
        <v>8.1131707317073174E-3</v>
      </c>
      <c r="AU262" s="302">
        <v>161.21212121212099</v>
      </c>
      <c r="AV262" s="312">
        <v>1917</v>
      </c>
      <c r="AW262" s="137">
        <v>7.2280434512116496E-3</v>
      </c>
      <c r="AX262" s="302">
        <v>195.75756799999999</v>
      </c>
      <c r="AY262" s="303">
        <v>0.23757262750161395</v>
      </c>
      <c r="AZ262" s="311">
        <v>3151</v>
      </c>
      <c r="BA262" s="137">
        <v>4.8610339763288778E-3</v>
      </c>
      <c r="BB262" s="312">
        <v>261.81818181818102</v>
      </c>
      <c r="BC262" s="312">
        <v>3680</v>
      </c>
      <c r="BD262" s="137">
        <v>5.3589163339187364E-3</v>
      </c>
      <c r="BE262" s="302">
        <v>269.09090909090901</v>
      </c>
      <c r="BF262" s="312">
        <v>2819</v>
      </c>
      <c r="BG262" s="137">
        <v>3.8776110944519489E-3</v>
      </c>
      <c r="BH262" s="302">
        <v>238.78787199999999</v>
      </c>
      <c r="BI262" s="303">
        <v>-0.10536337670580768</v>
      </c>
      <c r="BJ262" s="311">
        <v>2148</v>
      </c>
      <c r="BK262" s="137">
        <v>4.326946320081221E-3</v>
      </c>
      <c r="BL262" s="312">
        <v>193.333333333333</v>
      </c>
      <c r="BM262" s="312">
        <v>3294</v>
      </c>
      <c r="BN262" s="137">
        <v>6.3750972521666432E-3</v>
      </c>
      <c r="BO262" s="302">
        <v>267.87878787878702</v>
      </c>
      <c r="BP262" s="312">
        <v>2346</v>
      </c>
      <c r="BQ262" s="137">
        <v>4.3553893766372165E-3</v>
      </c>
      <c r="BR262" s="302">
        <v>213.33332799999999</v>
      </c>
      <c r="BS262" s="303">
        <v>9.217877094972067E-2</v>
      </c>
      <c r="BT262" s="311">
        <v>3045</v>
      </c>
      <c r="BU262" s="137">
        <v>7.4274452027729126E-3</v>
      </c>
      <c r="BV262" s="312">
        <v>223.636363636363</v>
      </c>
      <c r="BW262" s="312">
        <v>4182</v>
      </c>
      <c r="BX262" s="137">
        <v>9.3965703192407241E-3</v>
      </c>
      <c r="BY262" s="302">
        <v>251.51515151515099</v>
      </c>
      <c r="BZ262" s="312">
        <v>3079</v>
      </c>
      <c r="CA262" s="137">
        <v>6.7494399214355549E-3</v>
      </c>
      <c r="CB262" s="302">
        <v>243.03030000000001</v>
      </c>
      <c r="CC262" s="303">
        <v>1.116584564860427E-2</v>
      </c>
      <c r="CD262" s="311">
        <v>21967</v>
      </c>
      <c r="CE262" s="137">
        <v>5.9880778180248038E-3</v>
      </c>
      <c r="CF262" s="312">
        <v>650.20000000000005</v>
      </c>
      <c r="CG262" s="312">
        <v>28630</v>
      </c>
      <c r="CH262" s="137">
        <v>7.2692815598664568E-3</v>
      </c>
      <c r="CI262" s="302">
        <v>736.4</v>
      </c>
      <c r="CJ262" s="312">
        <v>23772</v>
      </c>
      <c r="CK262" s="137">
        <v>5.8053011591554134E-3</v>
      </c>
      <c r="CL262" s="302">
        <v>756.51</v>
      </c>
      <c r="CM262" s="313">
        <v>8.2168707606864844E-2</v>
      </c>
    </row>
    <row r="263" spans="1:91" ht="14.4" x14ac:dyDescent="0.3">
      <c r="A263" s="99" t="s">
        <v>426</v>
      </c>
      <c r="B263" s="311">
        <v>2269</v>
      </c>
      <c r="C263" s="137">
        <v>2.6036825641625873E-3</v>
      </c>
      <c r="D263" s="312">
        <v>203.030303030303</v>
      </c>
      <c r="E263" s="312">
        <v>2412</v>
      </c>
      <c r="F263" s="137">
        <v>2.5879883862411721E-3</v>
      </c>
      <c r="G263" s="302">
        <v>193.939393939393</v>
      </c>
      <c r="H263" s="312">
        <v>1784</v>
      </c>
      <c r="I263" s="137">
        <v>1.8429733027135302E-3</v>
      </c>
      <c r="J263" s="302">
        <v>148.484848</v>
      </c>
      <c r="K263" s="313">
        <v>-0.21375055090348172</v>
      </c>
      <c r="L263" s="312">
        <v>1733</v>
      </c>
      <c r="M263" s="137">
        <v>2.3383338325736786E-3</v>
      </c>
      <c r="N263" s="312">
        <v>151.51515151515099</v>
      </c>
      <c r="O263" s="312">
        <v>1841</v>
      </c>
      <c r="P263" s="137">
        <v>2.2315908903574907E-3</v>
      </c>
      <c r="Q263" s="302">
        <v>193.333333333333</v>
      </c>
      <c r="R263" s="312">
        <v>1931</v>
      </c>
      <c r="S263" s="137">
        <v>2.25282770126408E-3</v>
      </c>
      <c r="T263" s="302">
        <v>206.66667200000001</v>
      </c>
      <c r="U263" s="313">
        <v>0.11425274091171379</v>
      </c>
      <c r="V263" s="312">
        <v>190</v>
      </c>
      <c r="W263" s="137">
        <v>1.4748690083446537E-3</v>
      </c>
      <c r="X263" s="312">
        <v>56.969696969696898</v>
      </c>
      <c r="Y263" s="312">
        <v>354</v>
      </c>
      <c r="Z263" s="137">
        <v>2.6607738793181204E-3</v>
      </c>
      <c r="AA263" s="302">
        <v>72.121212121212096</v>
      </c>
      <c r="AB263" s="312">
        <v>222</v>
      </c>
      <c r="AC263" s="137">
        <v>1.6340951750027602E-3</v>
      </c>
      <c r="AD263" s="302">
        <v>66.060609999999997</v>
      </c>
      <c r="AE263" s="313">
        <v>0.16842105263157894</v>
      </c>
      <c r="AF263" s="312">
        <v>391</v>
      </c>
      <c r="AG263" s="137">
        <v>2.8969185973283149E-3</v>
      </c>
      <c r="AH263" s="312">
        <v>95.757575757575694</v>
      </c>
      <c r="AI263" s="312">
        <v>189</v>
      </c>
      <c r="AJ263" s="137">
        <v>1.3146271397469517E-3</v>
      </c>
      <c r="AK263" s="302">
        <v>64.242424242424207</v>
      </c>
      <c r="AL263" s="312">
        <v>435</v>
      </c>
      <c r="AM263" s="137">
        <v>2.9624685876175625E-3</v>
      </c>
      <c r="AN263" s="302">
        <v>86.666664100000006</v>
      </c>
      <c r="AO263" s="313">
        <v>0.11253196930946291</v>
      </c>
      <c r="AP263" s="312">
        <v>554</v>
      </c>
      <c r="AQ263" s="137">
        <v>2.3329262643702361E-3</v>
      </c>
      <c r="AR263" s="312">
        <v>92.727272727272705</v>
      </c>
      <c r="AS263" s="312">
        <v>497</v>
      </c>
      <c r="AT263" s="137">
        <v>1.9395121951219512E-3</v>
      </c>
      <c r="AU263" s="302">
        <v>100.60606060606</v>
      </c>
      <c r="AV263" s="312">
        <v>604</v>
      </c>
      <c r="AW263" s="137">
        <v>2.2773804092497841E-3</v>
      </c>
      <c r="AX263" s="302">
        <v>130.909088</v>
      </c>
      <c r="AY263" s="303">
        <v>9.0252707581227443E-2</v>
      </c>
      <c r="AZ263" s="311">
        <v>1130</v>
      </c>
      <c r="BA263" s="137">
        <v>1.7432460784676713E-3</v>
      </c>
      <c r="BB263" s="312">
        <v>135.75757575757501</v>
      </c>
      <c r="BC263" s="312">
        <v>1268</v>
      </c>
      <c r="BD263" s="137">
        <v>1.8464961715785211E-3</v>
      </c>
      <c r="BE263" s="302">
        <v>150.30303030303</v>
      </c>
      <c r="BF263" s="312">
        <v>934</v>
      </c>
      <c r="BG263" s="137">
        <v>1.284742377516183E-3</v>
      </c>
      <c r="BH263" s="302">
        <v>129.69697600000001</v>
      </c>
      <c r="BI263" s="303">
        <v>-0.17345132743362832</v>
      </c>
      <c r="BJ263" s="311">
        <v>875</v>
      </c>
      <c r="BK263" s="137">
        <v>1.7626061592509628E-3</v>
      </c>
      <c r="BL263" s="312">
        <v>154.54545454545399</v>
      </c>
      <c r="BM263" s="312">
        <v>1024</v>
      </c>
      <c r="BN263" s="137">
        <v>1.9818152963626723E-3</v>
      </c>
      <c r="BO263" s="302">
        <v>138.18181818181799</v>
      </c>
      <c r="BP263" s="312">
        <v>695</v>
      </c>
      <c r="BQ263" s="137">
        <v>1.2902794615357481E-3</v>
      </c>
      <c r="BR263" s="302">
        <v>126.666664</v>
      </c>
      <c r="BS263" s="303">
        <v>-0.20571428571428571</v>
      </c>
      <c r="BT263" s="311">
        <v>894</v>
      </c>
      <c r="BU263" s="137">
        <v>2.1806686408141164E-3</v>
      </c>
      <c r="BV263" s="312">
        <v>137.575757575757</v>
      </c>
      <c r="BW263" s="312">
        <v>1361</v>
      </c>
      <c r="BX263" s="137">
        <v>3.0580421340235834E-3</v>
      </c>
      <c r="BY263" s="302">
        <v>155.15151515151501</v>
      </c>
      <c r="BZ263" s="312">
        <v>900</v>
      </c>
      <c r="CA263" s="137">
        <v>1.9728794833686258E-3</v>
      </c>
      <c r="CB263" s="302">
        <v>145.454544</v>
      </c>
      <c r="CC263" s="303">
        <v>6.7114093959731542E-3</v>
      </c>
      <c r="CD263" s="311">
        <v>8036</v>
      </c>
      <c r="CE263" s="137">
        <v>2.1905673667613839E-3</v>
      </c>
      <c r="CF263" s="312">
        <v>381.24</v>
      </c>
      <c r="CG263" s="312">
        <v>8946</v>
      </c>
      <c r="CH263" s="137">
        <v>2.2714283211514256E-3</v>
      </c>
      <c r="CI263" s="302">
        <v>399.18</v>
      </c>
      <c r="CJ263" s="312">
        <v>7505</v>
      </c>
      <c r="CK263" s="137">
        <v>1.8327774356159084E-3</v>
      </c>
      <c r="CL263" s="302">
        <v>382.79</v>
      </c>
      <c r="CM263" s="313">
        <v>-6.6077650572424096E-2</v>
      </c>
    </row>
    <row r="264" spans="1:91" ht="14.4" x14ac:dyDescent="0.3">
      <c r="A264" s="99" t="s">
        <v>427</v>
      </c>
      <c r="B264" s="311">
        <v>4004</v>
      </c>
      <c r="C264" s="137">
        <v>4.5945989364949312E-3</v>
      </c>
      <c r="D264" s="312">
        <v>263.636363636363</v>
      </c>
      <c r="E264" s="312">
        <v>5686</v>
      </c>
      <c r="F264" s="137">
        <v>6.1008714610975559E-3</v>
      </c>
      <c r="G264" s="302">
        <v>297.575757575757</v>
      </c>
      <c r="H264" s="312">
        <v>4466</v>
      </c>
      <c r="I264" s="137">
        <v>4.6136315974880191E-3</v>
      </c>
      <c r="J264" s="302">
        <v>290.30304000000001</v>
      </c>
      <c r="K264" s="313">
        <v>0.11538461538461539</v>
      </c>
      <c r="L264" s="312">
        <v>3552</v>
      </c>
      <c r="M264" s="137">
        <v>4.7927073129265469E-3</v>
      </c>
      <c r="N264" s="312">
        <v>244.24242424242399</v>
      </c>
      <c r="O264" s="312">
        <v>3941</v>
      </c>
      <c r="P264" s="137">
        <v>4.7771318299287737E-3</v>
      </c>
      <c r="Q264" s="302">
        <v>285.45454545454498</v>
      </c>
      <c r="R264" s="312">
        <v>3357</v>
      </c>
      <c r="S264" s="137">
        <v>3.9164902087744776E-3</v>
      </c>
      <c r="T264" s="302">
        <v>309.69695999999999</v>
      </c>
      <c r="U264" s="313">
        <v>-5.489864864864865E-2</v>
      </c>
      <c r="V264" s="312">
        <v>515</v>
      </c>
      <c r="W264" s="137">
        <v>3.9976712594605082E-3</v>
      </c>
      <c r="X264" s="312">
        <v>100.60606060606</v>
      </c>
      <c r="Y264" s="312">
        <v>489</v>
      </c>
      <c r="Z264" s="137">
        <v>3.6754757824479121E-3</v>
      </c>
      <c r="AA264" s="302">
        <v>98.787878787878796</v>
      </c>
      <c r="AB264" s="312">
        <v>476</v>
      </c>
      <c r="AC264" s="137">
        <v>3.5037356004563691E-3</v>
      </c>
      <c r="AD264" s="302">
        <v>99.393936199999999</v>
      </c>
      <c r="AE264" s="313">
        <v>-7.5728155339805828E-2</v>
      </c>
      <c r="AF264" s="312">
        <v>317</v>
      </c>
      <c r="AG264" s="137">
        <v>2.3486526735372786E-3</v>
      </c>
      <c r="AH264" s="312">
        <v>84.848484848484802</v>
      </c>
      <c r="AI264" s="312">
        <v>854</v>
      </c>
      <c r="AJ264" s="137">
        <v>5.9401670758936331E-3</v>
      </c>
      <c r="AK264" s="302">
        <v>124.24242424242399</v>
      </c>
      <c r="AL264" s="312">
        <v>460</v>
      </c>
      <c r="AM264" s="137">
        <v>3.1327254029978819E-3</v>
      </c>
      <c r="AN264" s="302">
        <v>80</v>
      </c>
      <c r="AO264" s="313">
        <v>0.45110410094637227</v>
      </c>
      <c r="AP264" s="312">
        <v>955</v>
      </c>
      <c r="AQ264" s="137">
        <v>4.0215606181833495E-3</v>
      </c>
      <c r="AR264" s="312">
        <v>156.969696969696</v>
      </c>
      <c r="AS264" s="312">
        <v>1370</v>
      </c>
      <c r="AT264" s="137">
        <v>5.346341463414634E-3</v>
      </c>
      <c r="AU264" s="302">
        <v>138.78787878787799</v>
      </c>
      <c r="AV264" s="312">
        <v>1285</v>
      </c>
      <c r="AW264" s="137">
        <v>4.845089115705253E-3</v>
      </c>
      <c r="AX264" s="302">
        <v>153.33332799999999</v>
      </c>
      <c r="AY264" s="303">
        <v>0.34554973821989526</v>
      </c>
      <c r="AZ264" s="311">
        <v>2608</v>
      </c>
      <c r="BA264" s="137">
        <v>4.0233502412775988E-3</v>
      </c>
      <c r="BB264" s="312">
        <v>247.272727272727</v>
      </c>
      <c r="BC264" s="312">
        <v>2762</v>
      </c>
      <c r="BD264" s="137">
        <v>4.0220997049683566E-3</v>
      </c>
      <c r="BE264" s="302">
        <v>255.15151515151501</v>
      </c>
      <c r="BF264" s="312">
        <v>1694</v>
      </c>
      <c r="BG264" s="137">
        <v>2.3301430273152185E-3</v>
      </c>
      <c r="BH264" s="302">
        <v>160</v>
      </c>
      <c r="BI264" s="303">
        <v>-0.35046012269938648</v>
      </c>
      <c r="BJ264" s="311">
        <v>1688</v>
      </c>
      <c r="BK264" s="137">
        <v>3.4003190820750006E-3</v>
      </c>
      <c r="BL264" s="312">
        <v>180</v>
      </c>
      <c r="BM264" s="312">
        <v>1747</v>
      </c>
      <c r="BN264" s="137">
        <v>3.3810852761187388E-3</v>
      </c>
      <c r="BO264" s="302">
        <v>160</v>
      </c>
      <c r="BP264" s="312">
        <v>1472</v>
      </c>
      <c r="BQ264" s="137">
        <v>2.7327933343606063E-3</v>
      </c>
      <c r="BR264" s="302">
        <v>154.545456</v>
      </c>
      <c r="BS264" s="303">
        <v>-0.12796208530805686</v>
      </c>
      <c r="BT264" s="311">
        <v>2054</v>
      </c>
      <c r="BU264" s="137">
        <v>5.0101715752037977E-3</v>
      </c>
      <c r="BV264" s="312">
        <v>180</v>
      </c>
      <c r="BW264" s="312">
        <v>2324</v>
      </c>
      <c r="BX264" s="137">
        <v>5.2218147828587864E-3</v>
      </c>
      <c r="BY264" s="302">
        <v>169.09090909090901</v>
      </c>
      <c r="BZ264" s="312">
        <v>2256</v>
      </c>
      <c r="CA264" s="137">
        <v>4.9453512383106886E-3</v>
      </c>
      <c r="CB264" s="302">
        <v>227.27271999999999</v>
      </c>
      <c r="CC264" s="303">
        <v>9.8344693281402148E-2</v>
      </c>
      <c r="CD264" s="311">
        <v>15693</v>
      </c>
      <c r="CE264" s="137">
        <v>4.2778215140102539E-3</v>
      </c>
      <c r="CF264" s="312">
        <v>543.97</v>
      </c>
      <c r="CG264" s="312">
        <v>19173</v>
      </c>
      <c r="CH264" s="137">
        <v>4.8681081155193704E-3</v>
      </c>
      <c r="CI264" s="302">
        <v>576.75</v>
      </c>
      <c r="CJ264" s="312">
        <v>15466</v>
      </c>
      <c r="CK264" s="137">
        <v>3.7769135002312646E-3</v>
      </c>
      <c r="CL264" s="302">
        <v>565.71</v>
      </c>
      <c r="CM264" s="313">
        <v>-1.4465048110622571E-2</v>
      </c>
    </row>
    <row r="265" spans="1:91" ht="14.4" x14ac:dyDescent="0.3">
      <c r="A265" s="99" t="s">
        <v>428</v>
      </c>
      <c r="B265" s="311">
        <v>12285</v>
      </c>
      <c r="C265" s="137">
        <v>1.4097064918791266E-2</v>
      </c>
      <c r="D265" s="312">
        <v>569.09090909090901</v>
      </c>
      <c r="E265" s="312">
        <v>18527</v>
      </c>
      <c r="F265" s="137">
        <v>1.9878798023171725E-2</v>
      </c>
      <c r="G265" s="302">
        <v>570.90909090909099</v>
      </c>
      <c r="H265" s="312">
        <v>14158</v>
      </c>
      <c r="I265" s="137">
        <v>1.4626017948328567E-2</v>
      </c>
      <c r="J265" s="302">
        <v>494.54544099999998</v>
      </c>
      <c r="K265" s="313">
        <v>0.15246235246235246</v>
      </c>
      <c r="L265" s="312">
        <v>10432</v>
      </c>
      <c r="M265" s="137">
        <v>1.4075879135261751E-2</v>
      </c>
      <c r="N265" s="312">
        <v>467.27272727272702</v>
      </c>
      <c r="O265" s="312">
        <v>13449</v>
      </c>
      <c r="P265" s="137">
        <v>1.63023714744258E-2</v>
      </c>
      <c r="Q265" s="302">
        <v>467.87878787878799</v>
      </c>
      <c r="R265" s="312">
        <v>10603</v>
      </c>
      <c r="S265" s="137">
        <v>1.2370135741327313E-2</v>
      </c>
      <c r="T265" s="302">
        <v>535.75756799999999</v>
      </c>
      <c r="U265" s="313">
        <v>1.6391871165644171E-2</v>
      </c>
      <c r="V265" s="312">
        <v>1732</v>
      </c>
      <c r="W265" s="137">
        <v>1.3444595381331264E-2</v>
      </c>
      <c r="X265" s="312">
        <v>209.09090909090901</v>
      </c>
      <c r="Y265" s="312">
        <v>1537</v>
      </c>
      <c r="Z265" s="137">
        <v>1.1552569074892516E-2</v>
      </c>
      <c r="AA265" s="302">
        <v>181.21212121212099</v>
      </c>
      <c r="AB265" s="312">
        <v>1359</v>
      </c>
      <c r="AC265" s="137">
        <v>1.0003312355084466E-2</v>
      </c>
      <c r="AD265" s="302">
        <v>169.69697600000001</v>
      </c>
      <c r="AE265" s="313">
        <v>-0.21535796766743648</v>
      </c>
      <c r="AF265" s="312">
        <v>1264</v>
      </c>
      <c r="AG265" s="137">
        <v>9.3649746982685175E-3</v>
      </c>
      <c r="AH265" s="312">
        <v>186.666666666666</v>
      </c>
      <c r="AI265" s="312">
        <v>2115</v>
      </c>
      <c r="AJ265" s="137">
        <v>1.4711303706692078E-2</v>
      </c>
      <c r="AK265" s="302">
        <v>257.575757575757</v>
      </c>
      <c r="AL265" s="312">
        <v>1729</v>
      </c>
      <c r="AM265" s="137">
        <v>1.1774961351702909E-2</v>
      </c>
      <c r="AN265" s="302">
        <v>166.66667200000001</v>
      </c>
      <c r="AO265" s="313">
        <v>0.36787974683544306</v>
      </c>
      <c r="AP265" s="312">
        <v>3574</v>
      </c>
      <c r="AQ265" s="137">
        <v>1.5050322145955279E-2</v>
      </c>
      <c r="AR265" s="312">
        <v>222.42424242424201</v>
      </c>
      <c r="AS265" s="312">
        <v>4693</v>
      </c>
      <c r="AT265" s="137">
        <v>1.8314146341463413E-2</v>
      </c>
      <c r="AU265" s="302">
        <v>338.78787878787801</v>
      </c>
      <c r="AV265" s="312">
        <v>3977</v>
      </c>
      <c r="AW265" s="137">
        <v>1.4995268025805284E-2</v>
      </c>
      <c r="AX265" s="302">
        <v>343.63635299999999</v>
      </c>
      <c r="AY265" s="303">
        <v>0.112758813654169</v>
      </c>
      <c r="AZ265" s="311">
        <v>6475</v>
      </c>
      <c r="BA265" s="137">
        <v>9.9889542991842221E-3</v>
      </c>
      <c r="BB265" s="312">
        <v>349.69696969696901</v>
      </c>
      <c r="BC265" s="312">
        <v>9475</v>
      </c>
      <c r="BD265" s="137">
        <v>1.3797753332576095E-2</v>
      </c>
      <c r="BE265" s="302">
        <v>440.60606060606</v>
      </c>
      <c r="BF265" s="312">
        <v>5537</v>
      </c>
      <c r="BG265" s="137">
        <v>7.6162939446542885E-3</v>
      </c>
      <c r="BH265" s="302">
        <v>375.15152</v>
      </c>
      <c r="BI265" s="303">
        <v>-0.14486486486486486</v>
      </c>
      <c r="BJ265" s="311">
        <v>5660</v>
      </c>
      <c r="BK265" s="137">
        <v>1.14015438415548E-2</v>
      </c>
      <c r="BL265" s="312">
        <v>370.30303030303003</v>
      </c>
      <c r="BM265" s="312">
        <v>7842</v>
      </c>
      <c r="BN265" s="137">
        <v>1.5177144095777417E-2</v>
      </c>
      <c r="BO265" s="302">
        <v>403.636363636363</v>
      </c>
      <c r="BP265" s="312">
        <v>5245</v>
      </c>
      <c r="BQ265" s="137">
        <v>9.7374327708705018E-3</v>
      </c>
      <c r="BR265" s="302">
        <v>388.48486300000002</v>
      </c>
      <c r="BS265" s="303">
        <v>-7.3321554770318015E-2</v>
      </c>
      <c r="BT265" s="311">
        <v>5488</v>
      </c>
      <c r="BU265" s="137">
        <v>1.3386475951664284E-2</v>
      </c>
      <c r="BV265" s="312">
        <v>336.969696969697</v>
      </c>
      <c r="BW265" s="312">
        <v>7764</v>
      </c>
      <c r="BX265" s="137">
        <v>1.7444995685936153E-2</v>
      </c>
      <c r="BY265" s="302">
        <v>298.18181818181802</v>
      </c>
      <c r="BZ265" s="312">
        <v>6652</v>
      </c>
      <c r="CA265" s="137">
        <v>1.4581771470409E-2</v>
      </c>
      <c r="CB265" s="302">
        <v>375.75756799999999</v>
      </c>
      <c r="CC265" s="303">
        <v>0.21209912536443148</v>
      </c>
      <c r="CD265" s="311">
        <v>46910</v>
      </c>
      <c r="CE265" s="137">
        <v>1.2787396114332569E-2</v>
      </c>
      <c r="CF265" s="312">
        <v>1020.29</v>
      </c>
      <c r="CG265" s="312">
        <v>65402</v>
      </c>
      <c r="CH265" s="137">
        <v>1.6605852342940482E-2</v>
      </c>
      <c r="CI265" s="302">
        <v>1095.83</v>
      </c>
      <c r="CJ265" s="312">
        <v>49260</v>
      </c>
      <c r="CK265" s="137">
        <v>1.2029662422177168E-2</v>
      </c>
      <c r="CL265" s="302">
        <v>1065.74</v>
      </c>
      <c r="CM265" s="313">
        <v>5.0095928373481133E-2</v>
      </c>
    </row>
    <row r="266" spans="1:91" ht="14.4" x14ac:dyDescent="0.3">
      <c r="A266" s="99" t="s">
        <v>429</v>
      </c>
      <c r="B266" s="311">
        <v>15136</v>
      </c>
      <c r="C266" s="137">
        <v>1.7368593781914906E-2</v>
      </c>
      <c r="D266" s="312">
        <v>537.57575757575705</v>
      </c>
      <c r="E266" s="312">
        <v>20826</v>
      </c>
      <c r="F266" s="137">
        <v>2.2345541514037583E-2</v>
      </c>
      <c r="G266" s="302">
        <v>530.90909090909099</v>
      </c>
      <c r="H266" s="312">
        <v>18383</v>
      </c>
      <c r="I266" s="137">
        <v>1.8990682860864812E-2</v>
      </c>
      <c r="J266" s="302">
        <v>592.12120000000004</v>
      </c>
      <c r="K266" s="313">
        <v>0.21452167019027485</v>
      </c>
      <c r="L266" s="312">
        <v>12408</v>
      </c>
      <c r="M266" s="137">
        <v>1.6742092437723139E-2</v>
      </c>
      <c r="N266" s="312">
        <v>508.48484848484799</v>
      </c>
      <c r="O266" s="312">
        <v>16535</v>
      </c>
      <c r="P266" s="137">
        <v>2.0043104493243407E-2</v>
      </c>
      <c r="Q266" s="302">
        <v>564.84848484848396</v>
      </c>
      <c r="R266" s="312">
        <v>14977</v>
      </c>
      <c r="S266" s="137">
        <v>1.7473122983859207E-2</v>
      </c>
      <c r="T266" s="302">
        <v>600</v>
      </c>
      <c r="U266" s="313">
        <v>0.20704384268214054</v>
      </c>
      <c r="V266" s="312">
        <v>2281</v>
      </c>
      <c r="W266" s="137">
        <v>1.7706190568600816E-2</v>
      </c>
      <c r="X266" s="312">
        <v>201.81818181818099</v>
      </c>
      <c r="Y266" s="312">
        <v>2929</v>
      </c>
      <c r="Z266" s="137">
        <v>2.2015273142719703E-2</v>
      </c>
      <c r="AA266" s="302">
        <v>196.363636363636</v>
      </c>
      <c r="AB266" s="312">
        <v>2370</v>
      </c>
      <c r="AC266" s="137">
        <v>1.7445070111515956E-2</v>
      </c>
      <c r="AD266" s="302">
        <v>227.27271999999999</v>
      </c>
      <c r="AE266" s="313">
        <v>3.9017974572555895E-2</v>
      </c>
      <c r="AF266" s="312">
        <v>2037</v>
      </c>
      <c r="AG266" s="137">
        <v>1.5092130902193805E-2</v>
      </c>
      <c r="AH266" s="312">
        <v>213.333333333333</v>
      </c>
      <c r="AI266" s="312">
        <v>2378</v>
      </c>
      <c r="AJ266" s="137">
        <v>1.654065258369445E-2</v>
      </c>
      <c r="AK266" s="302">
        <v>215.75757575757501</v>
      </c>
      <c r="AL266" s="312">
        <v>2635</v>
      </c>
      <c r="AM266" s="137">
        <v>1.7945068341085692E-2</v>
      </c>
      <c r="AN266" s="302">
        <v>272.121216</v>
      </c>
      <c r="AO266" s="313">
        <v>0.29356897398134513</v>
      </c>
      <c r="AP266" s="312">
        <v>4219</v>
      </c>
      <c r="AQ266" s="137">
        <v>1.776645471006864E-2</v>
      </c>
      <c r="AR266" s="312">
        <v>233.93939393939399</v>
      </c>
      <c r="AS266" s="312">
        <v>4872</v>
      </c>
      <c r="AT266" s="137">
        <v>1.9012682926829269E-2</v>
      </c>
      <c r="AU266" s="302">
        <v>264.24242424242402</v>
      </c>
      <c r="AV266" s="312">
        <v>5153</v>
      </c>
      <c r="AW266" s="137">
        <v>1.9429372928583009E-2</v>
      </c>
      <c r="AX266" s="302">
        <v>306.06060000000002</v>
      </c>
      <c r="AY266" s="303">
        <v>0.22137947380895948</v>
      </c>
      <c r="AZ266" s="311">
        <v>7733</v>
      </c>
      <c r="BA266" s="137">
        <v>1.1929665420168586E-2</v>
      </c>
      <c r="BB266" s="312">
        <v>385.45454545454498</v>
      </c>
      <c r="BC266" s="312">
        <v>10980</v>
      </c>
      <c r="BD266" s="137">
        <v>1.59893753658771E-2</v>
      </c>
      <c r="BE266" s="302">
        <v>359.39393939393898</v>
      </c>
      <c r="BF266" s="312">
        <v>8797</v>
      </c>
      <c r="BG266" s="137">
        <v>1.2100512521423835E-2</v>
      </c>
      <c r="BH266" s="302">
        <v>326.66665599999999</v>
      </c>
      <c r="BI266" s="303">
        <v>0.13759213759213759</v>
      </c>
      <c r="BJ266" s="311">
        <v>6272</v>
      </c>
      <c r="BK266" s="137">
        <v>1.2634360949510901E-2</v>
      </c>
      <c r="BL266" s="312">
        <v>351.51515151515099</v>
      </c>
      <c r="BM266" s="312">
        <v>8873</v>
      </c>
      <c r="BN266" s="137">
        <v>1.717250695764257E-2</v>
      </c>
      <c r="BO266" s="302">
        <v>363.636363636363</v>
      </c>
      <c r="BP266" s="312">
        <v>6770</v>
      </c>
      <c r="BQ266" s="137">
        <v>1.2568621517405777E-2</v>
      </c>
      <c r="BR266" s="302">
        <v>355.75756799999999</v>
      </c>
      <c r="BS266" s="303">
        <v>7.9400510204081634E-2</v>
      </c>
      <c r="BT266" s="311">
        <v>7574</v>
      </c>
      <c r="BU266" s="137">
        <v>1.8474702780230556E-2</v>
      </c>
      <c r="BV266" s="312">
        <v>313.93939393939303</v>
      </c>
      <c r="BW266" s="312">
        <v>9725</v>
      </c>
      <c r="BX266" s="137">
        <v>2.1851182772505032E-2</v>
      </c>
      <c r="BY266" s="302">
        <v>364.84848484848402</v>
      </c>
      <c r="BZ266" s="312">
        <v>8984</v>
      </c>
      <c r="CA266" s="137">
        <v>1.9693721420648597E-2</v>
      </c>
      <c r="CB266" s="302">
        <v>352.121216</v>
      </c>
      <c r="CC266" s="303">
        <v>0.18616318986004754</v>
      </c>
      <c r="CD266" s="311">
        <v>57660</v>
      </c>
      <c r="CE266" s="137">
        <v>1.5717784266732381E-2</v>
      </c>
      <c r="CF266" s="312">
        <v>1027.56</v>
      </c>
      <c r="CG266" s="312">
        <v>77118</v>
      </c>
      <c r="CH266" s="137">
        <v>1.9580595715465644E-2</v>
      </c>
      <c r="CI266" s="302">
        <v>1070.73</v>
      </c>
      <c r="CJ266" s="312">
        <v>68069</v>
      </c>
      <c r="CK266" s="137">
        <v>1.6622961660884648E-2</v>
      </c>
      <c r="CL266" s="302">
        <v>1133.93</v>
      </c>
      <c r="CM266" s="313">
        <v>0.18052375997225112</v>
      </c>
    </row>
    <row r="267" spans="1:91" ht="14.4" x14ac:dyDescent="0.3">
      <c r="A267" s="99" t="s">
        <v>430</v>
      </c>
      <c r="B267" s="311">
        <v>11681</v>
      </c>
      <c r="C267" s="137">
        <v>1.3403973570728596E-2</v>
      </c>
      <c r="D267" s="312">
        <v>509.09090909090901</v>
      </c>
      <c r="E267" s="312">
        <v>16247</v>
      </c>
      <c r="F267" s="137">
        <v>1.743244084214773E-2</v>
      </c>
      <c r="G267" s="302">
        <v>416.969696969697</v>
      </c>
      <c r="H267" s="312">
        <v>14962</v>
      </c>
      <c r="I267" s="137">
        <v>1.5456595602690493E-2</v>
      </c>
      <c r="J267" s="302">
        <v>515.75756799999999</v>
      </c>
      <c r="K267" s="313">
        <v>0.28088348600291069</v>
      </c>
      <c r="L267" s="312">
        <v>10081</v>
      </c>
      <c r="M267" s="137">
        <v>1.3602275456535057E-2</v>
      </c>
      <c r="N267" s="312">
        <v>455.75757575757501</v>
      </c>
      <c r="O267" s="312">
        <v>12621</v>
      </c>
      <c r="P267" s="137">
        <v>1.5298701046823408E-2</v>
      </c>
      <c r="Q267" s="302">
        <v>506.06060606060601</v>
      </c>
      <c r="R267" s="312">
        <v>11342</v>
      </c>
      <c r="S267" s="137">
        <v>1.3232300252582702E-2</v>
      </c>
      <c r="T267" s="302">
        <v>486.66665599999999</v>
      </c>
      <c r="U267" s="313">
        <v>0.12508679694474756</v>
      </c>
      <c r="V267" s="312">
        <v>1505</v>
      </c>
      <c r="W267" s="137">
        <v>1.168251503978265E-2</v>
      </c>
      <c r="X267" s="312">
        <v>189.69696969696901</v>
      </c>
      <c r="Y267" s="312">
        <v>1701</v>
      </c>
      <c r="Z267" s="137">
        <v>1.2785243979435375E-2</v>
      </c>
      <c r="AA267" s="302">
        <v>160.60606060606</v>
      </c>
      <c r="AB267" s="312">
        <v>1658</v>
      </c>
      <c r="AC267" s="137">
        <v>1.2204188288984579E-2</v>
      </c>
      <c r="AD267" s="302">
        <v>195.75756799999999</v>
      </c>
      <c r="AE267" s="313">
        <v>0.10166112956810631</v>
      </c>
      <c r="AF267" s="312">
        <v>1328</v>
      </c>
      <c r="AG267" s="137">
        <v>9.8391506323580614E-3</v>
      </c>
      <c r="AH267" s="312">
        <v>152.72727272727201</v>
      </c>
      <c r="AI267" s="312">
        <v>2096</v>
      </c>
      <c r="AJ267" s="137">
        <v>1.4579145422802173E-2</v>
      </c>
      <c r="AK267" s="302">
        <v>231.51515151515099</v>
      </c>
      <c r="AL267" s="312">
        <v>1995</v>
      </c>
      <c r="AM267" s="137">
        <v>1.358649386734951E-2</v>
      </c>
      <c r="AN267" s="302">
        <v>223.03030000000001</v>
      </c>
      <c r="AO267" s="313">
        <v>0.50225903614457834</v>
      </c>
      <c r="AP267" s="312">
        <v>3074</v>
      </c>
      <c r="AQ267" s="137">
        <v>1.2944793026487557E-2</v>
      </c>
      <c r="AR267" s="312">
        <v>220.60606060606</v>
      </c>
      <c r="AS267" s="312">
        <v>4647</v>
      </c>
      <c r="AT267" s="137">
        <v>1.8134634146341463E-2</v>
      </c>
      <c r="AU267" s="302">
        <v>243.030303030303</v>
      </c>
      <c r="AV267" s="312">
        <v>3571</v>
      </c>
      <c r="AW267" s="137">
        <v>1.3464446095084402E-2</v>
      </c>
      <c r="AX267" s="302">
        <v>269.09089999999998</v>
      </c>
      <c r="AY267" s="303">
        <v>0.16167859466493167</v>
      </c>
      <c r="AZ267" s="311">
        <v>6701</v>
      </c>
      <c r="BA267" s="137">
        <v>1.0337603514877758E-2</v>
      </c>
      <c r="BB267" s="312">
        <v>307.27272727272702</v>
      </c>
      <c r="BC267" s="312">
        <v>9189</v>
      </c>
      <c r="BD267" s="137">
        <v>1.3381272334885671E-2</v>
      </c>
      <c r="BE267" s="302">
        <v>384.24242424242402</v>
      </c>
      <c r="BF267" s="312">
        <v>7693</v>
      </c>
      <c r="BG267" s="137">
        <v>1.0581930524873658E-2</v>
      </c>
      <c r="BH267" s="302">
        <v>343.03030000000001</v>
      </c>
      <c r="BI267" s="303">
        <v>0.14803760632741381</v>
      </c>
      <c r="BJ267" s="311">
        <v>5207</v>
      </c>
      <c r="BK267" s="137">
        <v>1.0489017452822587E-2</v>
      </c>
      <c r="BL267" s="312">
        <v>348.48484848484799</v>
      </c>
      <c r="BM267" s="312">
        <v>7336</v>
      </c>
      <c r="BN267" s="137">
        <v>1.4197848646598206E-2</v>
      </c>
      <c r="BO267" s="302">
        <v>340</v>
      </c>
      <c r="BP267" s="312">
        <v>5926</v>
      </c>
      <c r="BQ267" s="137">
        <v>1.1001720991454451E-2</v>
      </c>
      <c r="BR267" s="302">
        <v>372.121216</v>
      </c>
      <c r="BS267" s="303">
        <v>0.13808334933743038</v>
      </c>
      <c r="BT267" s="311">
        <v>5300</v>
      </c>
      <c r="BU267" s="137">
        <v>1.2927901338159751E-2</v>
      </c>
      <c r="BV267" s="312">
        <v>278.18181818181802</v>
      </c>
      <c r="BW267" s="312">
        <v>8234</v>
      </c>
      <c r="BX267" s="137">
        <v>1.8501042565429969E-2</v>
      </c>
      <c r="BY267" s="302">
        <v>398.78787878787801</v>
      </c>
      <c r="BZ267" s="312">
        <v>7207</v>
      </c>
      <c r="CA267" s="137">
        <v>1.5798380485152985E-2</v>
      </c>
      <c r="CB267" s="302">
        <v>390.90910000000002</v>
      </c>
      <c r="CC267" s="303">
        <v>0.359811320754717</v>
      </c>
      <c r="CD267" s="311">
        <v>44877</v>
      </c>
      <c r="CE267" s="137">
        <v>1.2233212010720586E-2</v>
      </c>
      <c r="CF267" s="312">
        <v>930.57</v>
      </c>
      <c r="CG267" s="312">
        <v>62071</v>
      </c>
      <c r="CH267" s="137">
        <v>1.5760096950837261E-2</v>
      </c>
      <c r="CI267" s="302">
        <v>994.26</v>
      </c>
      <c r="CJ267" s="312">
        <v>54354</v>
      </c>
      <c r="CK267" s="137">
        <v>1.3273655527710471E-2</v>
      </c>
      <c r="CL267" s="302">
        <v>1034.24</v>
      </c>
      <c r="CM267" s="313">
        <v>0.21117721772845779</v>
      </c>
    </row>
    <row r="268" spans="1:91" ht="14.4" x14ac:dyDescent="0.3">
      <c r="A268" s="99" t="s">
        <v>431</v>
      </c>
      <c r="B268" s="311">
        <v>7668</v>
      </c>
      <c r="C268" s="137">
        <v>8.7990471141466374E-3</v>
      </c>
      <c r="D268" s="312">
        <v>387.27272727272702</v>
      </c>
      <c r="E268" s="312">
        <v>11092</v>
      </c>
      <c r="F268" s="137">
        <v>1.1901313092946552E-2</v>
      </c>
      <c r="G268" s="302">
        <v>384.24242424242402</v>
      </c>
      <c r="H268" s="312">
        <v>8753</v>
      </c>
      <c r="I268" s="137">
        <v>9.0423460306342657E-3</v>
      </c>
      <c r="J268" s="302">
        <v>415.75756799999999</v>
      </c>
      <c r="K268" s="313">
        <v>0.14149713093375066</v>
      </c>
      <c r="L268" s="312">
        <v>7566</v>
      </c>
      <c r="M268" s="137">
        <v>1.0208790408108742E-2</v>
      </c>
      <c r="N268" s="312">
        <v>367.87878787878702</v>
      </c>
      <c r="O268" s="312">
        <v>9732</v>
      </c>
      <c r="P268" s="137">
        <v>1.1796764011384629E-2</v>
      </c>
      <c r="Q268" s="302">
        <v>390.90909090909099</v>
      </c>
      <c r="R268" s="312">
        <v>9429</v>
      </c>
      <c r="S268" s="137">
        <v>1.1000472498818753E-2</v>
      </c>
      <c r="T268" s="302">
        <v>393.33334400000001</v>
      </c>
      <c r="U268" s="313">
        <v>0.24623314829500398</v>
      </c>
      <c r="V268" s="312">
        <v>1009</v>
      </c>
      <c r="W268" s="137">
        <v>7.832330681156607E-3</v>
      </c>
      <c r="X268" s="312">
        <v>134.54545454545399</v>
      </c>
      <c r="Y268" s="312">
        <v>1503</v>
      </c>
      <c r="Z268" s="137">
        <v>1.129701452151168E-2</v>
      </c>
      <c r="AA268" s="302">
        <v>172.12121212121201</v>
      </c>
      <c r="AB268" s="312">
        <v>927</v>
      </c>
      <c r="AC268" s="137">
        <v>6.8234514739980122E-3</v>
      </c>
      <c r="AD268" s="302">
        <v>119.393936</v>
      </c>
      <c r="AE268" s="313">
        <v>-8.126858275520317E-2</v>
      </c>
      <c r="AF268" s="312">
        <v>751</v>
      </c>
      <c r="AG268" s="137">
        <v>5.5641582265820062E-3</v>
      </c>
      <c r="AH268" s="312">
        <v>125.454545454545</v>
      </c>
      <c r="AI268" s="312">
        <v>1360</v>
      </c>
      <c r="AJ268" s="137">
        <v>9.4597508468563726E-3</v>
      </c>
      <c r="AK268" s="302">
        <v>171.51515151515099</v>
      </c>
      <c r="AL268" s="312">
        <v>1155</v>
      </c>
      <c r="AM268" s="137">
        <v>7.8658648705707684E-3</v>
      </c>
      <c r="AN268" s="302">
        <v>155.75756799999999</v>
      </c>
      <c r="AO268" s="313">
        <v>0.53794940079893472</v>
      </c>
      <c r="AP268" s="312">
        <v>2176</v>
      </c>
      <c r="AQ268" s="137">
        <v>9.1632627279235272E-3</v>
      </c>
      <c r="AR268" s="312">
        <v>212.12121212121201</v>
      </c>
      <c r="AS268" s="312">
        <v>2693</v>
      </c>
      <c r="AT268" s="137">
        <v>1.0509268292682927E-2</v>
      </c>
      <c r="AU268" s="302">
        <v>167.272727272727</v>
      </c>
      <c r="AV268" s="312">
        <v>2461</v>
      </c>
      <c r="AW268" s="137">
        <v>9.2791940184829783E-3</v>
      </c>
      <c r="AX268" s="302">
        <v>218.18182400000001</v>
      </c>
      <c r="AY268" s="303">
        <v>0.13097426470588236</v>
      </c>
      <c r="AZ268" s="311">
        <v>5048</v>
      </c>
      <c r="BA268" s="137">
        <v>7.7875276142520397E-3</v>
      </c>
      <c r="BB268" s="312">
        <v>324.84848484848402</v>
      </c>
      <c r="BC268" s="312">
        <v>6760</v>
      </c>
      <c r="BD268" s="137">
        <v>9.8440963090463754E-3</v>
      </c>
      <c r="BE268" s="302">
        <v>324.84848484848402</v>
      </c>
      <c r="BF268" s="312">
        <v>5630</v>
      </c>
      <c r="BG268" s="137">
        <v>7.744217971537592E-3</v>
      </c>
      <c r="BH268" s="302">
        <v>336.96969999999999</v>
      </c>
      <c r="BI268" s="303">
        <v>0.1152931854199683</v>
      </c>
      <c r="BJ268" s="311">
        <v>4073</v>
      </c>
      <c r="BK268" s="137">
        <v>8.2046798704333394E-3</v>
      </c>
      <c r="BL268" s="312">
        <v>290.30303030303003</v>
      </c>
      <c r="BM268" s="312">
        <v>5372</v>
      </c>
      <c r="BN268" s="137">
        <v>1.0396788839902612E-2</v>
      </c>
      <c r="BO268" s="302">
        <v>292.12121212121201</v>
      </c>
      <c r="BP268" s="312">
        <v>4349</v>
      </c>
      <c r="BQ268" s="137">
        <v>8.073993349955351E-3</v>
      </c>
      <c r="BR268" s="302">
        <v>308.48486300000002</v>
      </c>
      <c r="BS268" s="303">
        <v>6.7763319420574508E-2</v>
      </c>
      <c r="BT268" s="311">
        <v>4137</v>
      </c>
      <c r="BU268" s="137">
        <v>1.0091080723767337E-2</v>
      </c>
      <c r="BV268" s="312">
        <v>274.54545454545399</v>
      </c>
      <c r="BW268" s="312">
        <v>5166</v>
      </c>
      <c r="BX268" s="137">
        <v>1.1607528041415013E-2</v>
      </c>
      <c r="BY268" s="302">
        <v>293.33333333333297</v>
      </c>
      <c r="BZ268" s="312">
        <v>4852</v>
      </c>
      <c r="CA268" s="137">
        <v>1.0636012503671749E-2</v>
      </c>
      <c r="CB268" s="302">
        <v>312.121216</v>
      </c>
      <c r="CC268" s="303">
        <v>0.17283055354121343</v>
      </c>
      <c r="CD268" s="311">
        <v>32428</v>
      </c>
      <c r="CE268" s="137">
        <v>8.8396862331182376E-3</v>
      </c>
      <c r="CF268" s="312">
        <v>791.91</v>
      </c>
      <c r="CG268" s="312">
        <v>43678</v>
      </c>
      <c r="CH268" s="137">
        <v>1.1090034228845514E-2</v>
      </c>
      <c r="CI268" s="302">
        <v>813.85</v>
      </c>
      <c r="CJ268" s="312">
        <v>37556</v>
      </c>
      <c r="CK268" s="137">
        <v>9.1714576111913467E-3</v>
      </c>
      <c r="CL268" s="302">
        <v>847.04</v>
      </c>
      <c r="CM268" s="313">
        <v>0.15813494510916493</v>
      </c>
    </row>
    <row r="269" spans="1:91" ht="14.4" x14ac:dyDescent="0.3">
      <c r="A269" s="99" t="s">
        <v>432</v>
      </c>
      <c r="B269" s="311">
        <v>5097</v>
      </c>
      <c r="C269" s="137">
        <v>5.8488188759527136E-3</v>
      </c>
      <c r="D269" s="312">
        <v>301.81818181818102</v>
      </c>
      <c r="E269" s="312">
        <v>7195</v>
      </c>
      <c r="F269" s="137">
        <v>7.7199736480121203E-3</v>
      </c>
      <c r="G269" s="302">
        <v>339.39393939393898</v>
      </c>
      <c r="H269" s="312">
        <v>8278</v>
      </c>
      <c r="I269" s="137">
        <v>8.5516440582189476E-3</v>
      </c>
      <c r="J269" s="302">
        <v>375.75756799999999</v>
      </c>
      <c r="K269" s="313">
        <v>0.62409260349225038</v>
      </c>
      <c r="L269" s="312">
        <v>4362</v>
      </c>
      <c r="M269" s="137">
        <v>5.8856388792189185E-3</v>
      </c>
      <c r="N269" s="312">
        <v>258.78787878787801</v>
      </c>
      <c r="O269" s="312">
        <v>6709</v>
      </c>
      <c r="P269" s="137">
        <v>8.1323972207541593E-3</v>
      </c>
      <c r="Q269" s="302">
        <v>318.18181818181802</v>
      </c>
      <c r="R269" s="312">
        <v>8137</v>
      </c>
      <c r="S269" s="137">
        <v>9.4931429338093315E-3</v>
      </c>
      <c r="T269" s="302">
        <v>410.90910000000002</v>
      </c>
      <c r="U269" s="313">
        <v>0.86542870243007797</v>
      </c>
      <c r="V269" s="312">
        <v>527</v>
      </c>
      <c r="W269" s="137">
        <v>4.0908208810401707E-3</v>
      </c>
      <c r="X269" s="312">
        <v>99.393939393939405</v>
      </c>
      <c r="Y269" s="312">
        <v>929</v>
      </c>
      <c r="Z269" s="137">
        <v>6.982652355611677E-3</v>
      </c>
      <c r="AA269" s="302">
        <v>133.939393939393</v>
      </c>
      <c r="AB269" s="312">
        <v>821</v>
      </c>
      <c r="AC269" s="137">
        <v>6.0432078318795775E-3</v>
      </c>
      <c r="AD269" s="302">
        <v>120</v>
      </c>
      <c r="AE269" s="313">
        <v>0.55787476280834913</v>
      </c>
      <c r="AF269" s="312">
        <v>994</v>
      </c>
      <c r="AG269" s="137">
        <v>7.3645449763282481E-3</v>
      </c>
      <c r="AH269" s="312">
        <v>122.424242424242</v>
      </c>
      <c r="AI269" s="312">
        <v>1147</v>
      </c>
      <c r="AJ269" s="137">
        <v>7.9781869274590141E-3</v>
      </c>
      <c r="AK269" s="302">
        <v>149.09090909090901</v>
      </c>
      <c r="AL269" s="312">
        <v>1544</v>
      </c>
      <c r="AM269" s="137">
        <v>1.0515060917888543E-2</v>
      </c>
      <c r="AN269" s="302">
        <v>192.121216</v>
      </c>
      <c r="AO269" s="313">
        <v>0.55331991951710258</v>
      </c>
      <c r="AP269" s="312">
        <v>1575</v>
      </c>
      <c r="AQ269" s="137">
        <v>6.6324167263233248E-3</v>
      </c>
      <c r="AR269" s="312">
        <v>173.939393939393</v>
      </c>
      <c r="AS269" s="312">
        <v>1680</v>
      </c>
      <c r="AT269" s="137">
        <v>6.55609756097561E-3</v>
      </c>
      <c r="AU269" s="302">
        <v>141.21212121212099</v>
      </c>
      <c r="AV269" s="312">
        <v>2108</v>
      </c>
      <c r="AW269" s="137">
        <v>7.9482084481763988E-3</v>
      </c>
      <c r="AX269" s="302">
        <v>178.18182400000001</v>
      </c>
      <c r="AY269" s="303">
        <v>0.33841269841269839</v>
      </c>
      <c r="AZ269" s="311">
        <v>3552</v>
      </c>
      <c r="BA269" s="137">
        <v>5.4796549298382017E-3</v>
      </c>
      <c r="BB269" s="312">
        <v>241.81818181818099</v>
      </c>
      <c r="BC269" s="312">
        <v>4871</v>
      </c>
      <c r="BD269" s="137">
        <v>7.0932830061190668E-3</v>
      </c>
      <c r="BE269" s="302">
        <v>300.60606060606</v>
      </c>
      <c r="BF269" s="312">
        <v>4962</v>
      </c>
      <c r="BG269" s="137">
        <v>6.8253658214510711E-3</v>
      </c>
      <c r="BH269" s="302">
        <v>318.78787199999999</v>
      </c>
      <c r="BI269" s="303">
        <v>0.39695945945945948</v>
      </c>
      <c r="BJ269" s="311">
        <v>2620</v>
      </c>
      <c r="BK269" s="137">
        <v>5.2777464425571687E-3</v>
      </c>
      <c r="BL269" s="312">
        <v>216.363636363636</v>
      </c>
      <c r="BM269" s="312">
        <v>3641</v>
      </c>
      <c r="BN269" s="137">
        <v>7.0466694277895401E-3</v>
      </c>
      <c r="BO269" s="302">
        <v>218.78787878787799</v>
      </c>
      <c r="BP269" s="312">
        <v>3881</v>
      </c>
      <c r="BQ269" s="137">
        <v>7.2051432952809193E-3</v>
      </c>
      <c r="BR269" s="302">
        <v>269.09089999999998</v>
      </c>
      <c r="BS269" s="303">
        <v>0.48129770992366411</v>
      </c>
      <c r="BT269" s="311">
        <v>2149</v>
      </c>
      <c r="BU269" s="137">
        <v>5.2418981086236422E-3</v>
      </c>
      <c r="BV269" s="312">
        <v>164.24242424242399</v>
      </c>
      <c r="BW269" s="312">
        <v>3583</v>
      </c>
      <c r="BX269" s="137">
        <v>8.050672274949669E-3</v>
      </c>
      <c r="BY269" s="302">
        <v>229.69696969696901</v>
      </c>
      <c r="BZ269" s="312">
        <v>4141</v>
      </c>
      <c r="CA269" s="137">
        <v>9.0774377118105331E-3</v>
      </c>
      <c r="CB269" s="302">
        <v>281.81817599999999</v>
      </c>
      <c r="CC269" s="303">
        <v>0.9269427640763146</v>
      </c>
      <c r="CD269" s="311">
        <v>20876</v>
      </c>
      <c r="CE269" s="137">
        <v>5.6906774948370653E-3</v>
      </c>
      <c r="CF269" s="312">
        <v>586.01</v>
      </c>
      <c r="CG269" s="312">
        <v>29755</v>
      </c>
      <c r="CH269" s="137">
        <v>7.554923954377451E-3</v>
      </c>
      <c r="CI269" s="302">
        <v>682.48</v>
      </c>
      <c r="CJ269" s="312">
        <v>33872</v>
      </c>
      <c r="CK269" s="137">
        <v>8.2717971084852841E-3</v>
      </c>
      <c r="CL269" s="302">
        <v>802.57</v>
      </c>
      <c r="CM269" s="313">
        <v>0.62253305230887146</v>
      </c>
    </row>
    <row r="270" spans="1:91" ht="14.4" x14ac:dyDescent="0.3">
      <c r="A270" s="99" t="s">
        <v>433</v>
      </c>
      <c r="B270" s="311">
        <v>2545</v>
      </c>
      <c r="C270" s="137">
        <v>2.9203931801647354E-3</v>
      </c>
      <c r="D270" s="312">
        <v>206.06060606060601</v>
      </c>
      <c r="E270" s="312">
        <v>3888</v>
      </c>
      <c r="F270" s="137">
        <v>4.1716827718514416E-3</v>
      </c>
      <c r="G270" s="302">
        <v>277.575757575757</v>
      </c>
      <c r="H270" s="312">
        <v>5163</v>
      </c>
      <c r="I270" s="137">
        <v>5.3336721759584963E-3</v>
      </c>
      <c r="J270" s="302">
        <v>295.15152</v>
      </c>
      <c r="K270" s="313">
        <v>1.0286836935166994</v>
      </c>
      <c r="L270" s="312">
        <v>1991</v>
      </c>
      <c r="M270" s="137">
        <v>2.6864527759112486E-3</v>
      </c>
      <c r="N270" s="312">
        <v>189.69696969696901</v>
      </c>
      <c r="O270" s="312">
        <v>2943</v>
      </c>
      <c r="P270" s="137">
        <v>3.5673938024563256E-3</v>
      </c>
      <c r="Q270" s="302">
        <v>221.81818181818099</v>
      </c>
      <c r="R270" s="312">
        <v>4118</v>
      </c>
      <c r="S270" s="137">
        <v>4.8043213225300273E-3</v>
      </c>
      <c r="T270" s="302">
        <v>324.84848</v>
      </c>
      <c r="U270" s="313">
        <v>1.0683073832245102</v>
      </c>
      <c r="V270" s="312">
        <v>347</v>
      </c>
      <c r="W270" s="137">
        <v>2.693576557345236E-3</v>
      </c>
      <c r="X270" s="312">
        <v>81.212121212121204</v>
      </c>
      <c r="Y270" s="312">
        <v>452</v>
      </c>
      <c r="Z270" s="137">
        <v>3.3973722978864135E-3</v>
      </c>
      <c r="AA270" s="302">
        <v>84.242424242424207</v>
      </c>
      <c r="AB270" s="312">
        <v>744</v>
      </c>
      <c r="AC270" s="137">
        <v>5.4764270729822234E-3</v>
      </c>
      <c r="AD270" s="302">
        <v>116.969696</v>
      </c>
      <c r="AE270" s="313">
        <v>1.144092219020173</v>
      </c>
      <c r="AF270" s="312">
        <v>316</v>
      </c>
      <c r="AG270" s="137">
        <v>2.3412436745671294E-3</v>
      </c>
      <c r="AH270" s="312">
        <v>67.272727272727195</v>
      </c>
      <c r="AI270" s="312">
        <v>683</v>
      </c>
      <c r="AJ270" s="137">
        <v>4.7507425208844871E-3</v>
      </c>
      <c r="AK270" s="302">
        <v>87.878787878787904</v>
      </c>
      <c r="AL270" s="312">
        <v>594</v>
      </c>
      <c r="AM270" s="137">
        <v>4.0453019334363953E-3</v>
      </c>
      <c r="AN270" s="302">
        <v>108.484848</v>
      </c>
      <c r="AO270" s="313">
        <v>0.879746835443038</v>
      </c>
      <c r="AP270" s="312">
        <v>587</v>
      </c>
      <c r="AQ270" s="137">
        <v>2.4718911862551059E-3</v>
      </c>
      <c r="AR270" s="312">
        <v>113.939393939393</v>
      </c>
      <c r="AS270" s="312">
        <v>1030</v>
      </c>
      <c r="AT270" s="137">
        <v>4.019512195121951E-3</v>
      </c>
      <c r="AU270" s="302">
        <v>134.54545454545399</v>
      </c>
      <c r="AV270" s="312">
        <v>1118</v>
      </c>
      <c r="AW270" s="137">
        <v>4.2154160555318851E-3</v>
      </c>
      <c r="AX270" s="302">
        <v>117.57576</v>
      </c>
      <c r="AY270" s="303">
        <v>0.90459965928449748</v>
      </c>
      <c r="AZ270" s="311">
        <v>1834</v>
      </c>
      <c r="BA270" s="137">
        <v>2.8293038123094771E-3</v>
      </c>
      <c r="BB270" s="312">
        <v>238.78787878787799</v>
      </c>
      <c r="BC270" s="312">
        <v>2333</v>
      </c>
      <c r="BD270" s="137">
        <v>3.3973782084327207E-3</v>
      </c>
      <c r="BE270" s="302">
        <v>180</v>
      </c>
      <c r="BF270" s="312">
        <v>3319</v>
      </c>
      <c r="BG270" s="137">
        <v>4.5653746798460506E-3</v>
      </c>
      <c r="BH270" s="302">
        <v>256.36364700000001</v>
      </c>
      <c r="BI270" s="303">
        <v>0.80970556161395857</v>
      </c>
      <c r="BJ270" s="311">
        <v>1310</v>
      </c>
      <c r="BK270" s="137">
        <v>2.6388732212785843E-3</v>
      </c>
      <c r="BL270" s="312">
        <v>146.666666666666</v>
      </c>
      <c r="BM270" s="312">
        <v>1939</v>
      </c>
      <c r="BN270" s="137">
        <v>3.7526756441867396E-3</v>
      </c>
      <c r="BO270" s="302">
        <v>178.18181818181799</v>
      </c>
      <c r="BP270" s="312">
        <v>2734</v>
      </c>
      <c r="BQ270" s="137">
        <v>5.0757180544442233E-3</v>
      </c>
      <c r="BR270" s="302">
        <v>216.96969999999999</v>
      </c>
      <c r="BS270" s="303">
        <v>1.0870229007633587</v>
      </c>
      <c r="BT270" s="311">
        <v>1258</v>
      </c>
      <c r="BU270" s="137">
        <v>3.0685471478122577E-3</v>
      </c>
      <c r="BV270" s="312">
        <v>152.12121212121201</v>
      </c>
      <c r="BW270" s="312">
        <v>1626</v>
      </c>
      <c r="BX270" s="137">
        <v>3.6534728213977567E-3</v>
      </c>
      <c r="BY270" s="302">
        <v>156.363636363636</v>
      </c>
      <c r="BZ270" s="312">
        <v>2433</v>
      </c>
      <c r="CA270" s="137">
        <v>5.3333508700398524E-3</v>
      </c>
      <c r="CB270" s="302">
        <v>188.484848</v>
      </c>
      <c r="CC270" s="303">
        <v>0.93402225755166934</v>
      </c>
      <c r="CD270" s="311">
        <v>10188</v>
      </c>
      <c r="CE270" s="137">
        <v>2.7771901857348161E-3</v>
      </c>
      <c r="CF270" s="312">
        <v>450.59</v>
      </c>
      <c r="CG270" s="312">
        <v>14894</v>
      </c>
      <c r="CH270" s="137">
        <v>3.7816513989748866E-3</v>
      </c>
      <c r="CI270" s="302">
        <v>496.55</v>
      </c>
      <c r="CJ270" s="312">
        <v>20223</v>
      </c>
      <c r="CK270" s="137">
        <v>4.9386086716136594E-3</v>
      </c>
      <c r="CL270" s="302">
        <v>615.09</v>
      </c>
      <c r="CM270" s="313">
        <v>0.98498233215547704</v>
      </c>
    </row>
    <row r="271" spans="1:91" ht="14.4" x14ac:dyDescent="0.3">
      <c r="A271" s="99" t="s">
        <v>434</v>
      </c>
      <c r="B271" s="311">
        <v>2780</v>
      </c>
      <c r="C271" s="137">
        <v>3.1900562046593178E-3</v>
      </c>
      <c r="D271" s="312">
        <v>241.81818181818099</v>
      </c>
      <c r="E271" s="312">
        <v>3528</v>
      </c>
      <c r="F271" s="137">
        <v>3.785415848531864E-3</v>
      </c>
      <c r="G271" s="302">
        <v>203.636363636363</v>
      </c>
      <c r="H271" s="312">
        <v>3967</v>
      </c>
      <c r="I271" s="137">
        <v>4.0981362622559275E-3</v>
      </c>
      <c r="J271" s="302">
        <v>267.878784</v>
      </c>
      <c r="K271" s="313">
        <v>0.42697841726618707</v>
      </c>
      <c r="L271" s="312">
        <v>2162</v>
      </c>
      <c r="M271" s="137">
        <v>2.9171827732396381E-3</v>
      </c>
      <c r="N271" s="312">
        <v>160</v>
      </c>
      <c r="O271" s="312">
        <v>2374</v>
      </c>
      <c r="P271" s="137">
        <v>2.8776734240677261E-3</v>
      </c>
      <c r="Q271" s="302">
        <v>158.78787878787799</v>
      </c>
      <c r="R271" s="312">
        <v>3007</v>
      </c>
      <c r="S271" s="137">
        <v>3.5081578962719261E-3</v>
      </c>
      <c r="T271" s="302">
        <v>238.18182400000001</v>
      </c>
      <c r="U271" s="313">
        <v>0.39084181313598521</v>
      </c>
      <c r="V271" s="312">
        <v>268</v>
      </c>
      <c r="W271" s="137">
        <v>2.0803415486124587E-3</v>
      </c>
      <c r="X271" s="312">
        <v>62.424242424242401</v>
      </c>
      <c r="Y271" s="312">
        <v>502</v>
      </c>
      <c r="Z271" s="137">
        <v>3.773187817564114E-3</v>
      </c>
      <c r="AA271" s="302">
        <v>91.515151515151501</v>
      </c>
      <c r="AB271" s="312">
        <v>460</v>
      </c>
      <c r="AC271" s="137">
        <v>3.3859629752309448E-3</v>
      </c>
      <c r="AD271" s="302">
        <v>61.212119999999999</v>
      </c>
      <c r="AE271" s="313">
        <v>0.71641791044776115</v>
      </c>
      <c r="AF271" s="312">
        <v>447</v>
      </c>
      <c r="AG271" s="137">
        <v>3.3118225396566669E-3</v>
      </c>
      <c r="AH271" s="312">
        <v>75.757575757575694</v>
      </c>
      <c r="AI271" s="312">
        <v>520</v>
      </c>
      <c r="AJ271" s="137">
        <v>3.6169635590921423E-3</v>
      </c>
      <c r="AK271" s="302">
        <v>86.6666666666666</v>
      </c>
      <c r="AL271" s="312">
        <v>572</v>
      </c>
      <c r="AM271" s="137">
        <v>3.895475935901714E-3</v>
      </c>
      <c r="AN271" s="302">
        <v>92.121215800000002</v>
      </c>
      <c r="AO271" s="313">
        <v>0.2796420581655481</v>
      </c>
      <c r="AP271" s="312">
        <v>726</v>
      </c>
      <c r="AQ271" s="137">
        <v>3.0572282814671325E-3</v>
      </c>
      <c r="AR271" s="312">
        <v>90.909090909090907</v>
      </c>
      <c r="AS271" s="312">
        <v>968</v>
      </c>
      <c r="AT271" s="137">
        <v>3.7775609756097563E-3</v>
      </c>
      <c r="AU271" s="302">
        <v>107.87878787878699</v>
      </c>
      <c r="AV271" s="312">
        <v>809</v>
      </c>
      <c r="AW271" s="137">
        <v>3.0503323693428399E-3</v>
      </c>
      <c r="AX271" s="302">
        <v>126.060608</v>
      </c>
      <c r="AY271" s="303">
        <v>0.11432506887052342</v>
      </c>
      <c r="AZ271" s="311">
        <v>2230</v>
      </c>
      <c r="BA271" s="137">
        <v>3.4402112875954929E-3</v>
      </c>
      <c r="BB271" s="312">
        <v>480</v>
      </c>
      <c r="BC271" s="312">
        <v>2281</v>
      </c>
      <c r="BD271" s="137">
        <v>3.3216543906708258E-3</v>
      </c>
      <c r="BE271" s="302">
        <v>190.30303030303</v>
      </c>
      <c r="BF271" s="312">
        <v>2664</v>
      </c>
      <c r="BG271" s="137">
        <v>3.6644043829797768E-3</v>
      </c>
      <c r="BH271" s="302">
        <v>195.75756799999999</v>
      </c>
      <c r="BI271" s="303">
        <v>0.19461883408071748</v>
      </c>
      <c r="BJ271" s="311">
        <v>1342</v>
      </c>
      <c r="BK271" s="137">
        <v>2.7033342465311912E-3</v>
      </c>
      <c r="BL271" s="312">
        <v>174.54545454545399</v>
      </c>
      <c r="BM271" s="312">
        <v>1999</v>
      </c>
      <c r="BN271" s="137">
        <v>3.8687976342079902E-3</v>
      </c>
      <c r="BO271" s="302">
        <v>155.75757575757501</v>
      </c>
      <c r="BP271" s="312">
        <v>2138</v>
      </c>
      <c r="BQ271" s="137">
        <v>3.969233796781913E-3</v>
      </c>
      <c r="BR271" s="302">
        <v>198.78787199999999</v>
      </c>
      <c r="BS271" s="303">
        <v>0.59314456035767515</v>
      </c>
      <c r="BT271" s="311">
        <v>1667</v>
      </c>
      <c r="BU271" s="137">
        <v>4.066190854851378E-3</v>
      </c>
      <c r="BV271" s="312">
        <v>176.969696969696</v>
      </c>
      <c r="BW271" s="312">
        <v>1284</v>
      </c>
      <c r="BX271" s="137">
        <v>2.8850301984469371E-3</v>
      </c>
      <c r="BY271" s="302">
        <v>132.12121212121201</v>
      </c>
      <c r="BZ271" s="312">
        <v>1774</v>
      </c>
      <c r="CA271" s="137">
        <v>3.8887646705510473E-3</v>
      </c>
      <c r="CB271" s="302">
        <v>135.15152</v>
      </c>
      <c r="CC271" s="303">
        <v>6.4187162567486508E-2</v>
      </c>
      <c r="CD271" s="311">
        <v>11622</v>
      </c>
      <c r="CE271" s="137">
        <v>3.168090335552614E-3</v>
      </c>
      <c r="CF271" s="312">
        <v>626.80999999999995</v>
      </c>
      <c r="CG271" s="312">
        <v>13456</v>
      </c>
      <c r="CH271" s="137">
        <v>3.4165369427021667E-3</v>
      </c>
      <c r="CI271" s="302">
        <v>413.33</v>
      </c>
      <c r="CJ271" s="312">
        <v>15391</v>
      </c>
      <c r="CK271" s="137">
        <v>3.7585979362510921E-3</v>
      </c>
      <c r="CL271" s="302">
        <v>501.44</v>
      </c>
      <c r="CM271" s="313">
        <v>0.32429874376183099</v>
      </c>
    </row>
    <row r="272" spans="1:91" ht="14.4" x14ac:dyDescent="0.3">
      <c r="A272" s="99" t="s">
        <v>436</v>
      </c>
      <c r="B272" s="311">
        <v>689175</v>
      </c>
      <c r="C272" s="137">
        <v>0.79082985066405953</v>
      </c>
      <c r="D272" s="312">
        <v>3581.8181818181802</v>
      </c>
      <c r="E272" s="312">
        <v>676979</v>
      </c>
      <c r="F272" s="137">
        <v>0.72637387633879047</v>
      </c>
      <c r="G272" s="302">
        <v>3167.2727272727202</v>
      </c>
      <c r="H272" s="312">
        <v>749747</v>
      </c>
      <c r="I272" s="137">
        <v>0.77453122465782576</v>
      </c>
      <c r="J272" s="302">
        <v>3761.8180000000002</v>
      </c>
      <c r="K272" s="313">
        <v>8.7890593825951324E-2</v>
      </c>
      <c r="L272" s="312">
        <v>589825</v>
      </c>
      <c r="M272" s="137">
        <v>0.79584982850419494</v>
      </c>
      <c r="N272" s="312">
        <v>3938.1818181818098</v>
      </c>
      <c r="O272" s="312">
        <v>632000</v>
      </c>
      <c r="P272" s="137">
        <v>0.76608660657573835</v>
      </c>
      <c r="Q272" s="302">
        <v>3016.3636363636301</v>
      </c>
      <c r="R272" s="312">
        <v>677165</v>
      </c>
      <c r="S272" s="137">
        <v>0.7900238582736876</v>
      </c>
      <c r="T272" s="302">
        <v>4114.5454099999997</v>
      </c>
      <c r="U272" s="313">
        <v>0.14807781969228162</v>
      </c>
      <c r="V272" s="312">
        <v>104174</v>
      </c>
      <c r="W272" s="137">
        <v>0.80864738986997864</v>
      </c>
      <c r="X272" s="312">
        <v>1657.57575757575</v>
      </c>
      <c r="Y272" s="312">
        <v>102800</v>
      </c>
      <c r="Z272" s="137">
        <v>0.77267670845735248</v>
      </c>
      <c r="AA272" s="302">
        <v>1472.72727272727</v>
      </c>
      <c r="AB272" s="312">
        <v>111130</v>
      </c>
      <c r="AC272" s="137">
        <v>0.81800449008133669</v>
      </c>
      <c r="AD272" s="302">
        <v>1224.84851</v>
      </c>
      <c r="AE272" s="313">
        <v>6.6772899187897167E-2</v>
      </c>
      <c r="AF272" s="312">
        <v>110672</v>
      </c>
      <c r="AG272" s="137">
        <v>0.819968734024346</v>
      </c>
      <c r="AH272" s="312">
        <v>1259.3939393939299</v>
      </c>
      <c r="AI272" s="312">
        <v>110477</v>
      </c>
      <c r="AJ272" s="137">
        <v>0.76844477522658194</v>
      </c>
      <c r="AK272" s="302">
        <v>1510.30303030303</v>
      </c>
      <c r="AL272" s="312">
        <v>117564</v>
      </c>
      <c r="AM272" s="137">
        <v>0.80064288973487607</v>
      </c>
      <c r="AN272" s="302">
        <v>1361.8182400000001</v>
      </c>
      <c r="AO272" s="313">
        <v>6.2274107271938703E-2</v>
      </c>
      <c r="AP272" s="312">
        <v>187391</v>
      </c>
      <c r="AQ272" s="137">
        <v>0.78911441445235186</v>
      </c>
      <c r="AR272" s="312">
        <v>1867.87878787878</v>
      </c>
      <c r="AS272" s="312">
        <v>190698</v>
      </c>
      <c r="AT272" s="137">
        <v>0.74418731707317076</v>
      </c>
      <c r="AU272" s="302">
        <v>1846.6666666666599</v>
      </c>
      <c r="AV272" s="312">
        <v>209000</v>
      </c>
      <c r="AW272" s="137">
        <v>0.78803394955828621</v>
      </c>
      <c r="AX272" s="302">
        <v>1936.36365</v>
      </c>
      <c r="AY272" s="303">
        <v>0.1153150364745372</v>
      </c>
      <c r="AZ272" s="311">
        <v>548820</v>
      </c>
      <c r="BA272" s="137">
        <v>0.84666222370321009</v>
      </c>
      <c r="BB272" s="312">
        <v>2937.5757575757498</v>
      </c>
      <c r="BC272" s="312">
        <v>553720</v>
      </c>
      <c r="BD272" s="137">
        <v>0.8063421609830117</v>
      </c>
      <c r="BE272" s="302">
        <v>2578.1818181818098</v>
      </c>
      <c r="BF272" s="312">
        <v>621533</v>
      </c>
      <c r="BG272" s="137">
        <v>0.85493552904150516</v>
      </c>
      <c r="BH272" s="302">
        <v>2657.5756799999999</v>
      </c>
      <c r="BI272" s="303">
        <v>0.13248970518567108</v>
      </c>
      <c r="BJ272" s="311">
        <v>421280</v>
      </c>
      <c r="BK272" s="137">
        <v>0.84862939745056643</v>
      </c>
      <c r="BL272" s="312">
        <v>2613.3333333333298</v>
      </c>
      <c r="BM272" s="312">
        <v>411912</v>
      </c>
      <c r="BN272" s="137">
        <v>0.79720068589388771</v>
      </c>
      <c r="BO272" s="302">
        <v>2679.3939393939299</v>
      </c>
      <c r="BP272" s="312">
        <v>457228</v>
      </c>
      <c r="BQ272" s="137">
        <v>0.84885165127923323</v>
      </c>
      <c r="BR272" s="302">
        <v>2348.48486</v>
      </c>
      <c r="BS272" s="303">
        <v>8.5330421572350934E-2</v>
      </c>
      <c r="BT272" s="311">
        <v>317514</v>
      </c>
      <c r="BU272" s="137">
        <v>0.77448861612914244</v>
      </c>
      <c r="BV272" s="312">
        <v>2154.54545454545</v>
      </c>
      <c r="BW272" s="312">
        <v>323012</v>
      </c>
      <c r="BX272" s="137">
        <v>0.72577832901926953</v>
      </c>
      <c r="BY272" s="302">
        <v>2806.0606060606001</v>
      </c>
      <c r="BZ272" s="312">
        <v>347674</v>
      </c>
      <c r="CA272" s="137">
        <v>0.76213211277855963</v>
      </c>
      <c r="CB272" s="302">
        <v>2996.3635300000001</v>
      </c>
      <c r="CC272" s="303">
        <v>9.4987937539762021E-2</v>
      </c>
      <c r="CD272" s="311">
        <v>2968851</v>
      </c>
      <c r="CE272" s="137">
        <v>0.809291702013054</v>
      </c>
      <c r="CF272" s="312">
        <v>7499.41</v>
      </c>
      <c r="CG272" s="312">
        <v>3001598</v>
      </c>
      <c r="CH272" s="137">
        <v>0.76211879118169878</v>
      </c>
      <c r="CI272" s="302">
        <v>6976.92</v>
      </c>
      <c r="CJ272" s="312">
        <v>3291041</v>
      </c>
      <c r="CK272" s="137">
        <v>0.80369695995826984</v>
      </c>
      <c r="CL272" s="302">
        <v>7727.7</v>
      </c>
      <c r="CM272" s="313">
        <v>0.10852346581219469</v>
      </c>
    </row>
    <row r="273" spans="1:91" ht="14.4" x14ac:dyDescent="0.3">
      <c r="A273" s="99" t="s">
        <v>421</v>
      </c>
      <c r="B273" s="311">
        <v>349320</v>
      </c>
      <c r="C273" s="137">
        <v>0.40084547964445794</v>
      </c>
      <c r="D273" s="312">
        <v>1784.84848484848</v>
      </c>
      <c r="E273" s="312">
        <v>341528</v>
      </c>
      <c r="F273" s="137">
        <v>0.36644713829858006</v>
      </c>
      <c r="G273" s="302">
        <v>1716.3636363636299</v>
      </c>
      <c r="H273" s="312">
        <v>379501</v>
      </c>
      <c r="I273" s="137">
        <v>0.39204608259702212</v>
      </c>
      <c r="J273" s="302">
        <v>1924.84851</v>
      </c>
      <c r="K273" s="313">
        <v>8.639929004923852E-2</v>
      </c>
      <c r="L273" s="312">
        <v>300337</v>
      </c>
      <c r="M273" s="137">
        <v>0.40524418250068139</v>
      </c>
      <c r="N273" s="312">
        <v>2270.30303030303</v>
      </c>
      <c r="O273" s="312">
        <v>324831</v>
      </c>
      <c r="P273" s="137">
        <v>0.3937479090199425</v>
      </c>
      <c r="Q273" s="302">
        <v>1635.15151515151</v>
      </c>
      <c r="R273" s="312">
        <v>346944</v>
      </c>
      <c r="S273" s="137">
        <v>0.40476698808252981</v>
      </c>
      <c r="T273" s="302">
        <v>1937.57581</v>
      </c>
      <c r="U273" s="313">
        <v>0.15518234516559731</v>
      </c>
      <c r="V273" s="312">
        <v>55894</v>
      </c>
      <c r="W273" s="137">
        <v>0.43387541238113719</v>
      </c>
      <c r="X273" s="312">
        <v>1193.3333333333301</v>
      </c>
      <c r="Y273" s="312">
        <v>53047</v>
      </c>
      <c r="Z273" s="137">
        <v>0.39871771744685969</v>
      </c>
      <c r="AA273" s="302">
        <v>964.24242424242402</v>
      </c>
      <c r="AB273" s="312">
        <v>57289</v>
      </c>
      <c r="AC273" s="137">
        <v>0.42169224540870781</v>
      </c>
      <c r="AD273" s="302">
        <v>716.36364700000001</v>
      </c>
      <c r="AE273" s="313">
        <v>2.4957956131248436E-2</v>
      </c>
      <c r="AF273" s="312">
        <v>57314</v>
      </c>
      <c r="AG273" s="137">
        <v>0.424639366975128</v>
      </c>
      <c r="AH273" s="312">
        <v>651.51515151515105</v>
      </c>
      <c r="AI273" s="312">
        <v>56383</v>
      </c>
      <c r="AJ273" s="137">
        <v>0.39218318529286972</v>
      </c>
      <c r="AK273" s="302">
        <v>907.27272727272702</v>
      </c>
      <c r="AL273" s="312">
        <v>59011</v>
      </c>
      <c r="AM273" s="137">
        <v>0.40188099729632176</v>
      </c>
      <c r="AN273" s="302">
        <v>637.57574499999998</v>
      </c>
      <c r="AO273" s="313">
        <v>2.9608821579369789E-2</v>
      </c>
      <c r="AP273" s="312">
        <v>95355</v>
      </c>
      <c r="AQ273" s="137">
        <v>0.40154545837368932</v>
      </c>
      <c r="AR273" s="312">
        <v>1024.2424242424199</v>
      </c>
      <c r="AS273" s="312">
        <v>97011</v>
      </c>
      <c r="AT273" s="137">
        <v>0.37857951219512193</v>
      </c>
      <c r="AU273" s="302">
        <v>1133.9393939393899</v>
      </c>
      <c r="AV273" s="312">
        <v>107751</v>
      </c>
      <c r="AW273" s="137">
        <v>0.40627486171700911</v>
      </c>
      <c r="AX273" s="302">
        <v>1075.15149</v>
      </c>
      <c r="AY273" s="303">
        <v>0.12999842693094227</v>
      </c>
      <c r="AZ273" s="311">
        <v>275976</v>
      </c>
      <c r="BA273" s="137">
        <v>0.42574697323114519</v>
      </c>
      <c r="BB273" s="312">
        <v>1906.0606060606001</v>
      </c>
      <c r="BC273" s="312">
        <v>278191</v>
      </c>
      <c r="BD273" s="137">
        <v>0.40510931898075742</v>
      </c>
      <c r="BE273" s="302">
        <v>1410.9090909090901</v>
      </c>
      <c r="BF273" s="312">
        <v>311243</v>
      </c>
      <c r="BG273" s="137">
        <v>0.42812320321763314</v>
      </c>
      <c r="BH273" s="302">
        <v>1511.51514</v>
      </c>
      <c r="BI273" s="303">
        <v>0.12779009768965419</v>
      </c>
      <c r="BJ273" s="311">
        <v>212459</v>
      </c>
      <c r="BK273" s="137">
        <v>0.42797890512948611</v>
      </c>
      <c r="BL273" s="312">
        <v>1269.69696969696</v>
      </c>
      <c r="BM273" s="312">
        <v>207107</v>
      </c>
      <c r="BN273" s="137">
        <v>0.4008279497888515</v>
      </c>
      <c r="BO273" s="302">
        <v>1449.69696969696</v>
      </c>
      <c r="BP273" s="312">
        <v>229844</v>
      </c>
      <c r="BQ273" s="137">
        <v>0.42670934180895326</v>
      </c>
      <c r="BR273" s="302">
        <v>1192.72729</v>
      </c>
      <c r="BS273" s="303">
        <v>8.1827552610150664E-2</v>
      </c>
      <c r="BT273" s="311">
        <v>162696</v>
      </c>
      <c r="BU273" s="137">
        <v>0.39685242190815823</v>
      </c>
      <c r="BV273" s="312">
        <v>1120.6060606060601</v>
      </c>
      <c r="BW273" s="312">
        <v>163149</v>
      </c>
      <c r="BX273" s="137">
        <v>0.36658083477135461</v>
      </c>
      <c r="BY273" s="302">
        <v>1496.9696969696899</v>
      </c>
      <c r="BZ273" s="312">
        <v>176162</v>
      </c>
      <c r="CA273" s="137">
        <v>0.38616266172131541</v>
      </c>
      <c r="CB273" s="302">
        <v>1670.9090000000001</v>
      </c>
      <c r="CC273" s="303">
        <v>8.2767861533166148E-2</v>
      </c>
      <c r="CD273" s="311">
        <v>1509351</v>
      </c>
      <c r="CE273" s="137">
        <v>0.41144039890351691</v>
      </c>
      <c r="CF273" s="312">
        <v>4210.55</v>
      </c>
      <c r="CG273" s="312">
        <v>1521247</v>
      </c>
      <c r="CH273" s="137">
        <v>0.38625123175348119</v>
      </c>
      <c r="CI273" s="302">
        <v>3870.3</v>
      </c>
      <c r="CJ273" s="312">
        <v>1667745</v>
      </c>
      <c r="CK273" s="137">
        <v>0.40727587000149945</v>
      </c>
      <c r="CL273" s="302">
        <v>4002.58</v>
      </c>
      <c r="CM273" s="313">
        <v>0.10494179286329025</v>
      </c>
    </row>
    <row r="274" spans="1:91" ht="14.4" x14ac:dyDescent="0.3">
      <c r="A274" s="99" t="s">
        <v>422</v>
      </c>
      <c r="B274" s="311">
        <v>27087</v>
      </c>
      <c r="C274" s="137">
        <v>3.10823929552543E-2</v>
      </c>
      <c r="D274" s="312">
        <v>561.21212121212102</v>
      </c>
      <c r="E274" s="312">
        <v>22530</v>
      </c>
      <c r="F274" s="137">
        <v>2.4173871617750253E-2</v>
      </c>
      <c r="G274" s="302">
        <v>498.18181818181802</v>
      </c>
      <c r="H274" s="312">
        <v>24723</v>
      </c>
      <c r="I274" s="137">
        <v>2.5540262871629266E-2</v>
      </c>
      <c r="J274" s="302">
        <v>534.54549999999995</v>
      </c>
      <c r="K274" s="313">
        <v>-8.7274338243437818E-2</v>
      </c>
      <c r="L274" s="312">
        <v>23867</v>
      </c>
      <c r="M274" s="137">
        <v>3.2203700855185216E-2</v>
      </c>
      <c r="N274" s="312">
        <v>506.06060606060601</v>
      </c>
      <c r="O274" s="312">
        <v>23981</v>
      </c>
      <c r="P274" s="137">
        <v>2.9068865367551867E-2</v>
      </c>
      <c r="Q274" s="302">
        <v>536.36363636363603</v>
      </c>
      <c r="R274" s="312">
        <v>24641</v>
      </c>
      <c r="S274" s="137">
        <v>2.8747761463929673E-2</v>
      </c>
      <c r="T274" s="302">
        <v>471.51513699999998</v>
      </c>
      <c r="U274" s="313">
        <v>3.2429714668789543E-2</v>
      </c>
      <c r="V274" s="312">
        <v>4447</v>
      </c>
      <c r="W274" s="137">
        <v>3.4519697263729866E-2</v>
      </c>
      <c r="X274" s="312">
        <v>175.75757575757501</v>
      </c>
      <c r="Y274" s="312">
        <v>4168</v>
      </c>
      <c r="Z274" s="137">
        <v>3.1327981720333124E-2</v>
      </c>
      <c r="AA274" s="302">
        <v>192.72727272727201</v>
      </c>
      <c r="AB274" s="312">
        <v>4331</v>
      </c>
      <c r="AC274" s="137">
        <v>3.1879577490707002E-2</v>
      </c>
      <c r="AD274" s="302">
        <v>195.75756799999999</v>
      </c>
      <c r="AE274" s="313">
        <v>-2.6085001124353496E-2</v>
      </c>
      <c r="AF274" s="312">
        <v>4582</v>
      </c>
      <c r="AG274" s="137">
        <v>3.3948033281223373E-2</v>
      </c>
      <c r="AH274" s="312">
        <v>194.54545454545399</v>
      </c>
      <c r="AI274" s="312">
        <v>3395</v>
      </c>
      <c r="AJ274" s="137">
        <v>2.3614598621380427E-2</v>
      </c>
      <c r="AK274" s="302">
        <v>253.93939393939399</v>
      </c>
      <c r="AL274" s="312">
        <v>4167</v>
      </c>
      <c r="AM274" s="137">
        <v>2.8378405987591684E-2</v>
      </c>
      <c r="AN274" s="302">
        <v>225.454544</v>
      </c>
      <c r="AO274" s="313">
        <v>-9.0571802706241822E-2</v>
      </c>
      <c r="AP274" s="312">
        <v>7215</v>
      </c>
      <c r="AQ274" s="137">
        <v>3.038278519391923E-2</v>
      </c>
      <c r="AR274" s="312">
        <v>292.12121212121201</v>
      </c>
      <c r="AS274" s="312">
        <v>6681</v>
      </c>
      <c r="AT274" s="137">
        <v>2.6072195121951219E-2</v>
      </c>
      <c r="AU274" s="302">
        <v>309.69696969696901</v>
      </c>
      <c r="AV274" s="312">
        <v>7316</v>
      </c>
      <c r="AW274" s="137">
        <v>2.7584958731906327E-2</v>
      </c>
      <c r="AX274" s="302">
        <v>273.93939999999998</v>
      </c>
      <c r="AY274" s="303">
        <v>1.3998613998613999E-2</v>
      </c>
      <c r="AZ274" s="311">
        <v>21958</v>
      </c>
      <c r="BA274" s="137">
        <v>3.3874510965480643E-2</v>
      </c>
      <c r="BB274" s="312">
        <v>436.969696969697</v>
      </c>
      <c r="BC274" s="312">
        <v>19539</v>
      </c>
      <c r="BD274" s="137">
        <v>2.8453224524032119E-2</v>
      </c>
      <c r="BE274" s="302">
        <v>338.18181818181802</v>
      </c>
      <c r="BF274" s="312">
        <v>20487</v>
      </c>
      <c r="BG274" s="137">
        <v>2.8180425147937949E-2</v>
      </c>
      <c r="BH274" s="302">
        <v>389.69695999999999</v>
      </c>
      <c r="BI274" s="303">
        <v>-6.6991529283176976E-2</v>
      </c>
      <c r="BJ274" s="311">
        <v>16198</v>
      </c>
      <c r="BK274" s="137">
        <v>3.2629365220053823E-2</v>
      </c>
      <c r="BL274" s="312">
        <v>314.54545454545399</v>
      </c>
      <c r="BM274" s="312">
        <v>13286</v>
      </c>
      <c r="BN274" s="137">
        <v>2.571327932370553E-2</v>
      </c>
      <c r="BO274" s="302">
        <v>312.72727272727201</v>
      </c>
      <c r="BP274" s="312">
        <v>15115</v>
      </c>
      <c r="BQ274" s="137">
        <v>2.8061257641888968E-2</v>
      </c>
      <c r="BR274" s="302">
        <v>367.27273600000001</v>
      </c>
      <c r="BS274" s="303">
        <v>-6.6860106185948884E-2</v>
      </c>
      <c r="BT274" s="311">
        <v>13261</v>
      </c>
      <c r="BU274" s="137">
        <v>3.2346584838742726E-2</v>
      </c>
      <c r="BV274" s="312">
        <v>353.93939393939303</v>
      </c>
      <c r="BW274" s="312">
        <v>12453</v>
      </c>
      <c r="BX274" s="137">
        <v>2.7980748490077652E-2</v>
      </c>
      <c r="BY274" s="302">
        <v>367.27272727272702</v>
      </c>
      <c r="BZ274" s="312">
        <v>12806</v>
      </c>
      <c r="CA274" s="137">
        <v>2.8071882960020694E-2</v>
      </c>
      <c r="CB274" s="302">
        <v>368.48486300000002</v>
      </c>
      <c r="CC274" s="303">
        <v>-3.4311137923233544E-2</v>
      </c>
      <c r="CD274" s="311">
        <v>118615</v>
      </c>
      <c r="CE274" s="137">
        <v>3.2333766576456147E-2</v>
      </c>
      <c r="CF274" s="312">
        <v>1066.57</v>
      </c>
      <c r="CG274" s="312">
        <v>106033</v>
      </c>
      <c r="CH274" s="137">
        <v>2.6922240015274886E-2</v>
      </c>
      <c r="CI274" s="302">
        <v>1038.23</v>
      </c>
      <c r="CJ274" s="312">
        <v>113586</v>
      </c>
      <c r="CK274" s="137">
        <v>2.773855533669135E-2</v>
      </c>
      <c r="CL274" s="302">
        <v>1044.8</v>
      </c>
      <c r="CM274" s="313">
        <v>-4.2397673144206047E-2</v>
      </c>
    </row>
    <row r="275" spans="1:91" ht="14.4" x14ac:dyDescent="0.3">
      <c r="A275" s="99" t="s">
        <v>423</v>
      </c>
      <c r="B275" s="311">
        <v>4495</v>
      </c>
      <c r="C275" s="137">
        <v>5.158022532353825E-3</v>
      </c>
      <c r="D275" s="312">
        <v>264.24242424242402</v>
      </c>
      <c r="E275" s="312">
        <v>4753</v>
      </c>
      <c r="F275" s="137">
        <v>5.0997963514943165E-3</v>
      </c>
      <c r="G275" s="302">
        <v>324.84848484848402</v>
      </c>
      <c r="H275" s="312">
        <v>5375</v>
      </c>
      <c r="I275" s="137">
        <v>5.5526802141733327E-3</v>
      </c>
      <c r="J275" s="302">
        <v>361.81817599999999</v>
      </c>
      <c r="K275" s="313">
        <v>0.19577308120133483</v>
      </c>
      <c r="L275" s="312">
        <v>4317</v>
      </c>
      <c r="M275" s="137">
        <v>5.8249204588693418E-3</v>
      </c>
      <c r="N275" s="312">
        <v>309.69696969696901</v>
      </c>
      <c r="O275" s="312">
        <v>4546</v>
      </c>
      <c r="P275" s="137">
        <v>5.5104900529957378E-3</v>
      </c>
      <c r="Q275" s="302">
        <v>322.42424242424198</v>
      </c>
      <c r="R275" s="312">
        <v>4359</v>
      </c>
      <c r="S275" s="137">
        <v>5.0854872862817844E-3</v>
      </c>
      <c r="T275" s="302">
        <v>301.81817599999999</v>
      </c>
      <c r="U275" s="313">
        <v>9.7289784572619879E-3</v>
      </c>
      <c r="V275" s="312">
        <v>987</v>
      </c>
      <c r="W275" s="137">
        <v>7.6615563749272272E-3</v>
      </c>
      <c r="X275" s="312">
        <v>145.45454545454501</v>
      </c>
      <c r="Y275" s="312">
        <v>628</v>
      </c>
      <c r="Z275" s="137">
        <v>4.7202429271519198E-3</v>
      </c>
      <c r="AA275" s="302">
        <v>88.484848484848399</v>
      </c>
      <c r="AB275" s="312">
        <v>673</v>
      </c>
      <c r="AC275" s="137">
        <v>4.9538110485444035E-3</v>
      </c>
      <c r="AD275" s="302">
        <v>116.36364</v>
      </c>
      <c r="AE275" s="313">
        <v>-0.31813576494427559</v>
      </c>
      <c r="AF275" s="312">
        <v>705</v>
      </c>
      <c r="AG275" s="137">
        <v>5.2233442739551463E-3</v>
      </c>
      <c r="AH275" s="312">
        <v>125.454545454545</v>
      </c>
      <c r="AI275" s="312">
        <v>1155</v>
      </c>
      <c r="AJ275" s="137">
        <v>8.0338325206758161E-3</v>
      </c>
      <c r="AK275" s="302">
        <v>181.81818181818099</v>
      </c>
      <c r="AL275" s="312">
        <v>696</v>
      </c>
      <c r="AM275" s="137">
        <v>4.7399497401880994E-3</v>
      </c>
      <c r="AN275" s="302">
        <v>123.63636</v>
      </c>
      <c r="AO275" s="313">
        <v>-1.276595744680851E-2</v>
      </c>
      <c r="AP275" s="312">
        <v>1597</v>
      </c>
      <c r="AQ275" s="137">
        <v>6.7250600075799052E-3</v>
      </c>
      <c r="AR275" s="312">
        <v>161.21212121212099</v>
      </c>
      <c r="AS275" s="312">
        <v>1195</v>
      </c>
      <c r="AT275" s="137">
        <v>4.6634146341463416E-3</v>
      </c>
      <c r="AU275" s="302">
        <v>143.636363636363</v>
      </c>
      <c r="AV275" s="312">
        <v>1355</v>
      </c>
      <c r="AW275" s="137">
        <v>5.1090239313467843E-3</v>
      </c>
      <c r="AX275" s="302">
        <v>165.454544</v>
      </c>
      <c r="AY275" s="303">
        <v>-0.15153412648716344</v>
      </c>
      <c r="AZ275" s="311">
        <v>4085</v>
      </c>
      <c r="BA275" s="137">
        <v>6.3019117084428646E-3</v>
      </c>
      <c r="BB275" s="312">
        <v>248.48484848484799</v>
      </c>
      <c r="BC275" s="312">
        <v>3811</v>
      </c>
      <c r="BD275" s="137">
        <v>5.5496821055881261E-3</v>
      </c>
      <c r="BE275" s="302">
        <v>252.12121212121201</v>
      </c>
      <c r="BF275" s="312">
        <v>4214</v>
      </c>
      <c r="BG275" s="137">
        <v>5.7964714977014938E-3</v>
      </c>
      <c r="BH275" s="302">
        <v>314.54544099999998</v>
      </c>
      <c r="BI275" s="303">
        <v>3.1578947368421054E-2</v>
      </c>
      <c r="BJ275" s="311">
        <v>2693</v>
      </c>
      <c r="BK275" s="137">
        <v>5.4247981564146779E-3</v>
      </c>
      <c r="BL275" s="312">
        <v>204.24242424242399</v>
      </c>
      <c r="BM275" s="312">
        <v>2782</v>
      </c>
      <c r="BN275" s="137">
        <v>5.3841896039853064E-3</v>
      </c>
      <c r="BO275" s="302">
        <v>246.06060606060601</v>
      </c>
      <c r="BP275" s="312">
        <v>3039</v>
      </c>
      <c r="BQ275" s="137">
        <v>5.6419558037512788E-3</v>
      </c>
      <c r="BR275" s="302">
        <v>268.48486300000002</v>
      </c>
      <c r="BS275" s="303">
        <v>0.12848124767916821</v>
      </c>
      <c r="BT275" s="311">
        <v>2698</v>
      </c>
      <c r="BU275" s="137">
        <v>6.581033549123586E-3</v>
      </c>
      <c r="BV275" s="312">
        <v>238.18181818181799</v>
      </c>
      <c r="BW275" s="312">
        <v>2346</v>
      </c>
      <c r="BX275" s="137">
        <v>5.2712467644521139E-3</v>
      </c>
      <c r="BY275" s="302">
        <v>226.666666666666</v>
      </c>
      <c r="BZ275" s="312">
        <v>3197</v>
      </c>
      <c r="CA275" s="137">
        <v>7.0081063425883302E-3</v>
      </c>
      <c r="CB275" s="302">
        <v>289.09089999999998</v>
      </c>
      <c r="CC275" s="303">
        <v>0.1849518161601186</v>
      </c>
      <c r="CD275" s="311">
        <v>21577</v>
      </c>
      <c r="CE275" s="137">
        <v>5.8817660617982064E-3</v>
      </c>
      <c r="CF275" s="312">
        <v>622.5</v>
      </c>
      <c r="CG275" s="312">
        <v>21216</v>
      </c>
      <c r="CH275" s="137">
        <v>5.3868347039513357E-3</v>
      </c>
      <c r="CI275" s="302">
        <v>666.86</v>
      </c>
      <c r="CJ275" s="312">
        <v>22908</v>
      </c>
      <c r="CK275" s="137">
        <v>5.5943058621038284E-3</v>
      </c>
      <c r="CL275" s="302">
        <v>728.47</v>
      </c>
      <c r="CM275" s="313">
        <v>6.1686054595170785E-2</v>
      </c>
    </row>
    <row r="276" spans="1:91" ht="14.4" x14ac:dyDescent="0.3">
      <c r="A276" s="99" t="s">
        <v>424</v>
      </c>
      <c r="B276" s="311">
        <v>30277</v>
      </c>
      <c r="C276" s="137">
        <v>3.4742925074989273E-2</v>
      </c>
      <c r="D276" s="312">
        <v>661.81818181818096</v>
      </c>
      <c r="E276" s="312">
        <v>28698</v>
      </c>
      <c r="F276" s="137">
        <v>3.0791911570625687E-2</v>
      </c>
      <c r="G276" s="302">
        <v>640</v>
      </c>
      <c r="H276" s="312">
        <v>32301</v>
      </c>
      <c r="I276" s="137">
        <v>3.3368767181025639E-2</v>
      </c>
      <c r="J276" s="302">
        <v>716.96969999999999</v>
      </c>
      <c r="K276" s="313">
        <v>6.6849423654919582E-2</v>
      </c>
      <c r="L276" s="312">
        <v>28109</v>
      </c>
      <c r="M276" s="137">
        <v>3.7927423946805268E-2</v>
      </c>
      <c r="N276" s="312">
        <v>768.48484848484804</v>
      </c>
      <c r="O276" s="312">
        <v>29470</v>
      </c>
      <c r="P276" s="137">
        <v>3.5722424518650327E-2</v>
      </c>
      <c r="Q276" s="302">
        <v>684.84848484848396</v>
      </c>
      <c r="R276" s="312">
        <v>31783</v>
      </c>
      <c r="S276" s="137">
        <v>3.7080073966481754E-2</v>
      </c>
      <c r="T276" s="302">
        <v>759.39390000000003</v>
      </c>
      <c r="U276" s="313">
        <v>0.13070546799957308</v>
      </c>
      <c r="V276" s="312">
        <v>4152</v>
      </c>
      <c r="W276" s="137">
        <v>3.222976906656317E-2</v>
      </c>
      <c r="X276" s="312">
        <v>216.363636363636</v>
      </c>
      <c r="Y276" s="312">
        <v>4732</v>
      </c>
      <c r="Z276" s="137">
        <v>3.5567180782297585E-2</v>
      </c>
      <c r="AA276" s="302">
        <v>226.666666666666</v>
      </c>
      <c r="AB276" s="312">
        <v>5063</v>
      </c>
      <c r="AC276" s="137">
        <v>3.7267675094770157E-2</v>
      </c>
      <c r="AD276" s="302">
        <v>246.66667200000001</v>
      </c>
      <c r="AE276" s="313">
        <v>0.21941233140655106</v>
      </c>
      <c r="AF276" s="312">
        <v>4639</v>
      </c>
      <c r="AG276" s="137">
        <v>3.4370346222521872E-2</v>
      </c>
      <c r="AH276" s="312">
        <v>241.21212121212099</v>
      </c>
      <c r="AI276" s="312">
        <v>4845</v>
      </c>
      <c r="AJ276" s="137">
        <v>3.3700362391925823E-2</v>
      </c>
      <c r="AK276" s="302">
        <v>260</v>
      </c>
      <c r="AL276" s="312">
        <v>4674</v>
      </c>
      <c r="AM276" s="137">
        <v>3.1831214203504564E-2</v>
      </c>
      <c r="AN276" s="302">
        <v>290.30304000000001</v>
      </c>
      <c r="AO276" s="313">
        <v>7.5447294675576636E-3</v>
      </c>
      <c r="AP276" s="312">
        <v>9036</v>
      </c>
      <c r="AQ276" s="137">
        <v>3.8051122247020674E-2</v>
      </c>
      <c r="AR276" s="312">
        <v>310.90909090909003</v>
      </c>
      <c r="AS276" s="312">
        <v>8310</v>
      </c>
      <c r="AT276" s="137">
        <v>3.2429268292682924E-2</v>
      </c>
      <c r="AU276" s="302">
        <v>344.84848484848402</v>
      </c>
      <c r="AV276" s="312">
        <v>9803</v>
      </c>
      <c r="AW276" s="137">
        <v>3.6962185681913298E-2</v>
      </c>
      <c r="AX276" s="302">
        <v>309.09089999999998</v>
      </c>
      <c r="AY276" s="303">
        <v>8.4882691456396639E-2</v>
      </c>
      <c r="AZ276" s="311">
        <v>25980</v>
      </c>
      <c r="BA276" s="137">
        <v>4.0079232848309825E-2</v>
      </c>
      <c r="BB276" s="312">
        <v>596.36363636363603</v>
      </c>
      <c r="BC276" s="312">
        <v>24606</v>
      </c>
      <c r="BD276" s="137">
        <v>3.5831928074022946E-2</v>
      </c>
      <c r="BE276" s="302">
        <v>576.36363636363603</v>
      </c>
      <c r="BF276" s="312">
        <v>28279</v>
      </c>
      <c r="BG276" s="137">
        <v>3.8898532862719638E-2</v>
      </c>
      <c r="BH276" s="302">
        <v>532.12120000000004</v>
      </c>
      <c r="BI276" s="303">
        <v>8.8491147036181675E-2</v>
      </c>
      <c r="BJ276" s="311">
        <v>18490</v>
      </c>
      <c r="BK276" s="137">
        <v>3.7246386153771772E-2</v>
      </c>
      <c r="BL276" s="312">
        <v>487.87878787878799</v>
      </c>
      <c r="BM276" s="312">
        <v>17211</v>
      </c>
      <c r="BN276" s="137">
        <v>3.3309592837595658E-2</v>
      </c>
      <c r="BO276" s="302">
        <v>444.84848484848402</v>
      </c>
      <c r="BP276" s="312">
        <v>19118</v>
      </c>
      <c r="BQ276" s="137">
        <v>3.5492896036892707E-2</v>
      </c>
      <c r="BR276" s="302">
        <v>532.72730000000001</v>
      </c>
      <c r="BS276" s="303">
        <v>3.396430502974581E-2</v>
      </c>
      <c r="BT276" s="311">
        <v>15238</v>
      </c>
      <c r="BU276" s="137">
        <v>3.7168935960543069E-2</v>
      </c>
      <c r="BV276" s="312">
        <v>452.12121212121201</v>
      </c>
      <c r="BW276" s="312">
        <v>14773</v>
      </c>
      <c r="BX276" s="137">
        <v>3.3193575639919468E-2</v>
      </c>
      <c r="BY276" s="302">
        <v>552.12121212121201</v>
      </c>
      <c r="BZ276" s="312">
        <v>16306</v>
      </c>
      <c r="CA276" s="137">
        <v>3.5744192062009794E-2</v>
      </c>
      <c r="CB276" s="302">
        <v>541.81820000000005</v>
      </c>
      <c r="CC276" s="303">
        <v>7.0087938049612816E-2</v>
      </c>
      <c r="CD276" s="311">
        <v>135921</v>
      </c>
      <c r="CE276" s="137">
        <v>3.7051282610449737E-2</v>
      </c>
      <c r="CF276" s="312">
        <v>1422.76</v>
      </c>
      <c r="CG276" s="312">
        <v>132645</v>
      </c>
      <c r="CH276" s="137">
        <v>3.3679142595476289E-2</v>
      </c>
      <c r="CI276" s="302">
        <v>1395.73</v>
      </c>
      <c r="CJ276" s="312">
        <v>147327</v>
      </c>
      <c r="CK276" s="137">
        <v>3.5978361260091268E-2</v>
      </c>
      <c r="CL276" s="302">
        <v>1479.04</v>
      </c>
      <c r="CM276" s="313">
        <v>8.3916392610413407E-2</v>
      </c>
    </row>
    <row r="277" spans="1:91" ht="14.4" x14ac:dyDescent="0.3">
      <c r="A277" s="99" t="s">
        <v>425</v>
      </c>
      <c r="B277" s="311">
        <v>16777</v>
      </c>
      <c r="C277" s="137">
        <v>1.9251644944449416E-2</v>
      </c>
      <c r="D277" s="312">
        <v>472.12121212121201</v>
      </c>
      <c r="E277" s="312">
        <v>14686</v>
      </c>
      <c r="F277" s="137">
        <v>1.5757544544087003E-2</v>
      </c>
      <c r="G277" s="302">
        <v>481.81818181818102</v>
      </c>
      <c r="H277" s="312">
        <v>17183</v>
      </c>
      <c r="I277" s="137">
        <v>1.7751014720026114E-2</v>
      </c>
      <c r="J277" s="302">
        <v>471.51513699999998</v>
      </c>
      <c r="K277" s="313">
        <v>2.4199797341598616E-2</v>
      </c>
      <c r="L277" s="312">
        <v>16243</v>
      </c>
      <c r="M277" s="137">
        <v>2.191665114973702E-2</v>
      </c>
      <c r="N277" s="312">
        <v>541.21212121212102</v>
      </c>
      <c r="O277" s="312">
        <v>13905</v>
      </c>
      <c r="P277" s="137">
        <v>1.685511750701842E-2</v>
      </c>
      <c r="Q277" s="302">
        <v>426.666666666666</v>
      </c>
      <c r="R277" s="312">
        <v>15372</v>
      </c>
      <c r="S277" s="137">
        <v>1.7933955165112089E-2</v>
      </c>
      <c r="T277" s="302">
        <v>653.33330000000001</v>
      </c>
      <c r="U277" s="313">
        <v>-5.362309918118574E-2</v>
      </c>
      <c r="V277" s="312">
        <v>2507</v>
      </c>
      <c r="W277" s="137">
        <v>1.9460508441684454E-2</v>
      </c>
      <c r="X277" s="312">
        <v>203.030303030303</v>
      </c>
      <c r="Y277" s="312">
        <v>2340</v>
      </c>
      <c r="Z277" s="137">
        <v>1.758816632091639E-2</v>
      </c>
      <c r="AA277" s="302">
        <v>212.12121212121201</v>
      </c>
      <c r="AB277" s="312">
        <v>2590</v>
      </c>
      <c r="AC277" s="137">
        <v>1.9064443708365537E-2</v>
      </c>
      <c r="AD277" s="302">
        <v>204.84848</v>
      </c>
      <c r="AE277" s="313">
        <v>3.3107299561228563E-2</v>
      </c>
      <c r="AF277" s="312">
        <v>3366</v>
      </c>
      <c r="AG277" s="137">
        <v>2.4938690533522014E-2</v>
      </c>
      <c r="AH277" s="312">
        <v>179.39393939393901</v>
      </c>
      <c r="AI277" s="312">
        <v>2481</v>
      </c>
      <c r="AJ277" s="137">
        <v>1.7257089596360776E-2</v>
      </c>
      <c r="AK277" s="302">
        <v>229.69696969696901</v>
      </c>
      <c r="AL277" s="312">
        <v>2712</v>
      </c>
      <c r="AM277" s="137">
        <v>1.846945933245708E-2</v>
      </c>
      <c r="AN277" s="302">
        <v>218.18182400000001</v>
      </c>
      <c r="AO277" s="313">
        <v>-0.19429590017825313</v>
      </c>
      <c r="AP277" s="312">
        <v>4761</v>
      </c>
      <c r="AQ277" s="137">
        <v>2.004884827557165E-2</v>
      </c>
      <c r="AR277" s="312">
        <v>257.575757575757</v>
      </c>
      <c r="AS277" s="312">
        <v>4599</v>
      </c>
      <c r="AT277" s="137">
        <v>1.7947317073170731E-2</v>
      </c>
      <c r="AU277" s="302">
        <v>306.06060606060601</v>
      </c>
      <c r="AV277" s="312">
        <v>4907</v>
      </c>
      <c r="AW277" s="137">
        <v>1.8501830576471343E-2</v>
      </c>
      <c r="AX277" s="302">
        <v>347.878784</v>
      </c>
      <c r="AY277" s="303">
        <v>3.0665826507036337E-2</v>
      </c>
      <c r="AZ277" s="311">
        <v>14988</v>
      </c>
      <c r="BA277" s="137">
        <v>2.31219223221889E-2</v>
      </c>
      <c r="BB277" s="312">
        <v>482.42424242424198</v>
      </c>
      <c r="BC277" s="312">
        <v>13307</v>
      </c>
      <c r="BD277" s="137">
        <v>1.937801621072191E-2</v>
      </c>
      <c r="BE277" s="302">
        <v>467.27272727272702</v>
      </c>
      <c r="BF277" s="312">
        <v>13624</v>
      </c>
      <c r="BG277" s="137">
        <v>1.8740182174818498E-2</v>
      </c>
      <c r="BH277" s="302">
        <v>465.45455900000002</v>
      </c>
      <c r="BI277" s="303">
        <v>-9.1006138243928475E-2</v>
      </c>
      <c r="BJ277" s="311">
        <v>11040</v>
      </c>
      <c r="BK277" s="137">
        <v>2.2239053712149293E-2</v>
      </c>
      <c r="BL277" s="312">
        <v>424.84848484848402</v>
      </c>
      <c r="BM277" s="312">
        <v>9249</v>
      </c>
      <c r="BN277" s="137">
        <v>1.7900204761775739E-2</v>
      </c>
      <c r="BO277" s="302">
        <v>366.06060606060601</v>
      </c>
      <c r="BP277" s="312">
        <v>10871</v>
      </c>
      <c r="BQ277" s="137">
        <v>2.0182198599072113E-2</v>
      </c>
      <c r="BR277" s="302">
        <v>432.121216</v>
      </c>
      <c r="BS277" s="303">
        <v>-1.5307971014492754E-2</v>
      </c>
      <c r="BT277" s="311">
        <v>8076</v>
      </c>
      <c r="BU277" s="137">
        <v>1.9699194567354365E-2</v>
      </c>
      <c r="BV277" s="312">
        <v>355.75757575757501</v>
      </c>
      <c r="BW277" s="312">
        <v>7729</v>
      </c>
      <c r="BX277" s="137">
        <v>1.7366353897037678E-2</v>
      </c>
      <c r="BY277" s="302">
        <v>376.969696969697</v>
      </c>
      <c r="BZ277" s="312">
        <v>7943</v>
      </c>
      <c r="CA277" s="137">
        <v>1.7411757484885552E-2</v>
      </c>
      <c r="CB277" s="302">
        <v>395.75756799999999</v>
      </c>
      <c r="CC277" s="303">
        <v>-1.6468548786527985E-2</v>
      </c>
      <c r="CD277" s="311">
        <v>77758</v>
      </c>
      <c r="CE277" s="137">
        <v>2.1196383437609718E-2</v>
      </c>
      <c r="CF277" s="312">
        <v>1092.19</v>
      </c>
      <c r="CG277" s="312">
        <v>68296</v>
      </c>
      <c r="CH277" s="137">
        <v>1.7340651533798098E-2</v>
      </c>
      <c r="CI277" s="302">
        <v>1047.51</v>
      </c>
      <c r="CJ277" s="312">
        <v>75202</v>
      </c>
      <c r="CK277" s="137">
        <v>1.83648938991589E-2</v>
      </c>
      <c r="CL277" s="302">
        <v>1190.24</v>
      </c>
      <c r="CM277" s="313">
        <v>-3.2871215823452246E-2</v>
      </c>
    </row>
    <row r="278" spans="1:91" ht="14.4" x14ac:dyDescent="0.3">
      <c r="A278" s="99" t="s">
        <v>426</v>
      </c>
      <c r="B278" s="311">
        <v>5705</v>
      </c>
      <c r="C278" s="137">
        <v>6.5465002329429534E-3</v>
      </c>
      <c r="D278" s="312">
        <v>293.33333333333297</v>
      </c>
      <c r="E278" s="312">
        <v>5246</v>
      </c>
      <c r="F278" s="137">
        <v>5.6287674437069607E-3</v>
      </c>
      <c r="G278" s="302">
        <v>270.90909090909003</v>
      </c>
      <c r="H278" s="312">
        <v>5707</v>
      </c>
      <c r="I278" s="137">
        <v>5.8956550664720385E-3</v>
      </c>
      <c r="J278" s="302">
        <v>287.27273600000001</v>
      </c>
      <c r="K278" s="313">
        <v>3.5056967572304995E-4</v>
      </c>
      <c r="L278" s="312">
        <v>5480</v>
      </c>
      <c r="M278" s="137">
        <v>7.3941543003483885E-3</v>
      </c>
      <c r="N278" s="312">
        <v>280.60606060606</v>
      </c>
      <c r="O278" s="312">
        <v>5251</v>
      </c>
      <c r="P278" s="137">
        <v>6.3650645112803828E-3</v>
      </c>
      <c r="Q278" s="302">
        <v>307.87878787878702</v>
      </c>
      <c r="R278" s="312">
        <v>5324</v>
      </c>
      <c r="S278" s="137">
        <v>6.2113178050388204E-3</v>
      </c>
      <c r="T278" s="302">
        <v>294.54544099999998</v>
      </c>
      <c r="U278" s="313">
        <v>-2.8467153284671531E-2</v>
      </c>
      <c r="V278" s="312">
        <v>851</v>
      </c>
      <c r="W278" s="137">
        <v>6.6058606636910534E-3</v>
      </c>
      <c r="X278" s="312">
        <v>115.151515151515</v>
      </c>
      <c r="Y278" s="312">
        <v>802</v>
      </c>
      <c r="Z278" s="137">
        <v>6.0280809356303179E-3</v>
      </c>
      <c r="AA278" s="302">
        <v>92.727272727272705</v>
      </c>
      <c r="AB278" s="312">
        <v>944</v>
      </c>
      <c r="AC278" s="137">
        <v>6.9485848883000254E-3</v>
      </c>
      <c r="AD278" s="302">
        <v>132.72728000000001</v>
      </c>
      <c r="AE278" s="313">
        <v>0.10928319623971798</v>
      </c>
      <c r="AF278" s="312">
        <v>852</v>
      </c>
      <c r="AG278" s="137">
        <v>6.3124671225670698E-3</v>
      </c>
      <c r="AH278" s="312">
        <v>106.06060606060601</v>
      </c>
      <c r="AI278" s="312">
        <v>778</v>
      </c>
      <c r="AJ278" s="137">
        <v>5.4115339403340125E-3</v>
      </c>
      <c r="AK278" s="302">
        <v>118.181818181818</v>
      </c>
      <c r="AL278" s="312">
        <v>760</v>
      </c>
      <c r="AM278" s="137">
        <v>5.175807187561718E-3</v>
      </c>
      <c r="AN278" s="302">
        <v>102.42424</v>
      </c>
      <c r="AO278" s="313">
        <v>-0.107981220657277</v>
      </c>
      <c r="AP278" s="312">
        <v>1633</v>
      </c>
      <c r="AQ278" s="137">
        <v>6.8766581041815808E-3</v>
      </c>
      <c r="AR278" s="312">
        <v>129.69696969696901</v>
      </c>
      <c r="AS278" s="312">
        <v>1624</v>
      </c>
      <c r="AT278" s="137">
        <v>6.3375609756097561E-3</v>
      </c>
      <c r="AU278" s="302">
        <v>151.51515151515099</v>
      </c>
      <c r="AV278" s="312">
        <v>1853</v>
      </c>
      <c r="AW278" s="137">
        <v>6.9867316197679639E-3</v>
      </c>
      <c r="AX278" s="302">
        <v>153.939392</v>
      </c>
      <c r="AY278" s="303">
        <v>0.13472137170851195</v>
      </c>
      <c r="AZ278" s="311">
        <v>4183</v>
      </c>
      <c r="BA278" s="137">
        <v>6.4530958816197068E-3</v>
      </c>
      <c r="BB278" s="312">
        <v>240.60606060606</v>
      </c>
      <c r="BC278" s="312">
        <v>4340</v>
      </c>
      <c r="BD278" s="137">
        <v>6.3200263285889445E-3</v>
      </c>
      <c r="BE278" s="302">
        <v>278.78787878787801</v>
      </c>
      <c r="BF278" s="312">
        <v>4922</v>
      </c>
      <c r="BG278" s="137">
        <v>6.7703447346195433E-3</v>
      </c>
      <c r="BH278" s="302">
        <v>226.66667200000001</v>
      </c>
      <c r="BI278" s="303">
        <v>0.1766674635429118</v>
      </c>
      <c r="BJ278" s="311">
        <v>3352</v>
      </c>
      <c r="BK278" s="137">
        <v>6.7522923952105457E-3</v>
      </c>
      <c r="BL278" s="312">
        <v>191.51515151515099</v>
      </c>
      <c r="BM278" s="312">
        <v>2968</v>
      </c>
      <c r="BN278" s="137">
        <v>5.7441677730511826E-3</v>
      </c>
      <c r="BO278" s="302">
        <v>235.75757575757501</v>
      </c>
      <c r="BP278" s="312">
        <v>3365</v>
      </c>
      <c r="BQ278" s="137">
        <v>6.2471804144860329E-3</v>
      </c>
      <c r="BR278" s="302">
        <v>232.72728000000001</v>
      </c>
      <c r="BS278" s="303">
        <v>3.8782816229116944E-3</v>
      </c>
      <c r="BT278" s="311">
        <v>2543</v>
      </c>
      <c r="BU278" s="137">
        <v>6.2029534156491026E-3</v>
      </c>
      <c r="BV278" s="312">
        <v>160</v>
      </c>
      <c r="BW278" s="312">
        <v>2605</v>
      </c>
      <c r="BX278" s="137">
        <v>5.8531960023008337E-3</v>
      </c>
      <c r="BY278" s="302">
        <v>225.45454545454501</v>
      </c>
      <c r="BZ278" s="312">
        <v>2620</v>
      </c>
      <c r="CA278" s="137">
        <v>5.7432713849175556E-3</v>
      </c>
      <c r="CB278" s="302">
        <v>224.84848</v>
      </c>
      <c r="CC278" s="303">
        <v>3.0279197797876523E-2</v>
      </c>
      <c r="CD278" s="311">
        <v>24599</v>
      </c>
      <c r="CE278" s="137">
        <v>6.7055458754309719E-3</v>
      </c>
      <c r="CF278" s="312">
        <v>570.11</v>
      </c>
      <c r="CG278" s="312">
        <v>23614</v>
      </c>
      <c r="CH278" s="137">
        <v>5.9956973368734375E-3</v>
      </c>
      <c r="CI278" s="302">
        <v>628.86</v>
      </c>
      <c r="CJ278" s="312">
        <v>25495</v>
      </c>
      <c r="CK278" s="137">
        <v>6.2260707156599048E-3</v>
      </c>
      <c r="CL278" s="302">
        <v>612.46</v>
      </c>
      <c r="CM278" s="313">
        <v>3.6424244888003575E-2</v>
      </c>
    </row>
    <row r="279" spans="1:91" ht="14.4" x14ac:dyDescent="0.3">
      <c r="A279" s="99" t="s">
        <v>427</v>
      </c>
      <c r="B279" s="311">
        <v>11240</v>
      </c>
      <c r="C279" s="137">
        <v>1.2897925086464293E-2</v>
      </c>
      <c r="D279" s="312">
        <v>273.93939393939303</v>
      </c>
      <c r="E279" s="312">
        <v>10378</v>
      </c>
      <c r="F279" s="137">
        <v>1.1135217028362721E-2</v>
      </c>
      <c r="G279" s="302">
        <v>338.18181818181802</v>
      </c>
      <c r="H279" s="312">
        <v>10716</v>
      </c>
      <c r="I279" s="137">
        <v>1.1070236497689569E-2</v>
      </c>
      <c r="J279" s="302">
        <v>365.45455900000002</v>
      </c>
      <c r="K279" s="313">
        <v>-4.6619217081850531E-2</v>
      </c>
      <c r="L279" s="312">
        <v>10861</v>
      </c>
      <c r="M279" s="137">
        <v>1.4654728075927711E-2</v>
      </c>
      <c r="N279" s="312">
        <v>307.27272727272702</v>
      </c>
      <c r="O279" s="312">
        <v>9969</v>
      </c>
      <c r="P279" s="137">
        <v>1.2084046488850531E-2</v>
      </c>
      <c r="Q279" s="302">
        <v>336.969696969697</v>
      </c>
      <c r="R279" s="312">
        <v>10656</v>
      </c>
      <c r="S279" s="137">
        <v>1.24319689200777E-2</v>
      </c>
      <c r="T279" s="302">
        <v>390.90910000000002</v>
      </c>
      <c r="U279" s="313">
        <v>-1.8874873400239387E-2</v>
      </c>
      <c r="V279" s="312">
        <v>1756</v>
      </c>
      <c r="W279" s="137">
        <v>1.3630894624490589E-2</v>
      </c>
      <c r="X279" s="312">
        <v>135.15151515151501</v>
      </c>
      <c r="Y279" s="312">
        <v>1445</v>
      </c>
      <c r="Z279" s="137">
        <v>1.0861068518685547E-2</v>
      </c>
      <c r="AA279" s="302">
        <v>100</v>
      </c>
      <c r="AB279" s="312">
        <v>1515</v>
      </c>
      <c r="AC279" s="137">
        <v>1.1151595451032351E-2</v>
      </c>
      <c r="AD279" s="302">
        <v>118.78788</v>
      </c>
      <c r="AE279" s="313">
        <v>-0.13724373576309795</v>
      </c>
      <c r="AF279" s="312">
        <v>1901</v>
      </c>
      <c r="AG279" s="137">
        <v>1.4084507042253521E-2</v>
      </c>
      <c r="AH279" s="312">
        <v>120.60606060606</v>
      </c>
      <c r="AI279" s="312">
        <v>1965</v>
      </c>
      <c r="AJ279" s="137">
        <v>1.3667948833877038E-2</v>
      </c>
      <c r="AK279" s="302">
        <v>172.72727272727201</v>
      </c>
      <c r="AL279" s="312">
        <v>2033</v>
      </c>
      <c r="AM279" s="137">
        <v>1.3845284226727596E-2</v>
      </c>
      <c r="AN279" s="302">
        <v>146.66667200000001</v>
      </c>
      <c r="AO279" s="313">
        <v>6.9437138348237767E-2</v>
      </c>
      <c r="AP279" s="312">
        <v>3818</v>
      </c>
      <c r="AQ279" s="137">
        <v>1.6077820356255528E-2</v>
      </c>
      <c r="AR279" s="312">
        <v>176.969696969696</v>
      </c>
      <c r="AS279" s="312">
        <v>3251</v>
      </c>
      <c r="AT279" s="137">
        <v>1.2686829268292683E-2</v>
      </c>
      <c r="AU279" s="302">
        <v>213.939393939393</v>
      </c>
      <c r="AV279" s="312">
        <v>3231</v>
      </c>
      <c r="AW279" s="137">
        <v>1.2182476990539821E-2</v>
      </c>
      <c r="AX279" s="302">
        <v>201.81817599999999</v>
      </c>
      <c r="AY279" s="303">
        <v>-0.15374541644840231</v>
      </c>
      <c r="AZ279" s="311">
        <v>9978</v>
      </c>
      <c r="BA279" s="137">
        <v>1.5393017142434004E-2</v>
      </c>
      <c r="BB279" s="312">
        <v>266.06060606060601</v>
      </c>
      <c r="BC279" s="312">
        <v>8966</v>
      </c>
      <c r="BD279" s="137">
        <v>1.3056533654868313E-2</v>
      </c>
      <c r="BE279" s="302">
        <v>309.69696969696901</v>
      </c>
      <c r="BF279" s="312">
        <v>9505</v>
      </c>
      <c r="BG279" s="137">
        <v>1.3074385758341885E-2</v>
      </c>
      <c r="BH279" s="302">
        <v>307.27273600000001</v>
      </c>
      <c r="BI279" s="303">
        <v>-4.7404289436760873E-2</v>
      </c>
      <c r="BJ279" s="311">
        <v>7837</v>
      </c>
      <c r="BK279" s="137">
        <v>1.5786907965771195E-2</v>
      </c>
      <c r="BL279" s="312">
        <v>265.45454545454498</v>
      </c>
      <c r="BM279" s="312">
        <v>6677</v>
      </c>
      <c r="BN279" s="137">
        <v>1.2922442122864806E-2</v>
      </c>
      <c r="BO279" s="302">
        <v>277.575757575757</v>
      </c>
      <c r="BP279" s="312">
        <v>6735</v>
      </c>
      <c r="BQ279" s="137">
        <v>1.2503643415026279E-2</v>
      </c>
      <c r="BR279" s="302">
        <v>270.90910000000002</v>
      </c>
      <c r="BS279" s="303">
        <v>-0.14061503126196248</v>
      </c>
      <c r="BT279" s="311">
        <v>5539</v>
      </c>
      <c r="BU279" s="137">
        <v>1.3510876511710727E-2</v>
      </c>
      <c r="BV279" s="312">
        <v>221.81818181818099</v>
      </c>
      <c r="BW279" s="312">
        <v>4939</v>
      </c>
      <c r="BX279" s="137">
        <v>1.1097479867702043E-2</v>
      </c>
      <c r="BY279" s="302">
        <v>249.09090909090901</v>
      </c>
      <c r="BZ279" s="312">
        <v>5722</v>
      </c>
      <c r="CA279" s="137">
        <v>1.2543129337594753E-2</v>
      </c>
      <c r="CB279" s="302">
        <v>283.03030000000001</v>
      </c>
      <c r="CC279" s="303">
        <v>3.3038454594692179E-2</v>
      </c>
      <c r="CD279" s="311">
        <v>52930</v>
      </c>
      <c r="CE279" s="137">
        <v>1.4428413479676463E-2</v>
      </c>
      <c r="CF279" s="312">
        <v>649.76</v>
      </c>
      <c r="CG279" s="312">
        <v>47590</v>
      </c>
      <c r="CH279" s="137">
        <v>1.2083308048691744E-2</v>
      </c>
      <c r="CI279" s="302">
        <v>739.12</v>
      </c>
      <c r="CJ279" s="312">
        <v>50113</v>
      </c>
      <c r="CK279" s="137">
        <v>1.2237971436511662E-2</v>
      </c>
      <c r="CL279" s="302">
        <v>779.87</v>
      </c>
      <c r="CM279" s="313">
        <v>-5.3221235594180995E-2</v>
      </c>
    </row>
    <row r="280" spans="1:91" ht="14.4" x14ac:dyDescent="0.3">
      <c r="A280" s="99" t="s">
        <v>428</v>
      </c>
      <c r="B280" s="311">
        <v>38393</v>
      </c>
      <c r="C280" s="137">
        <v>4.4056053189023454E-2</v>
      </c>
      <c r="D280" s="312">
        <v>556.36363636363603</v>
      </c>
      <c r="E280" s="312">
        <v>36820</v>
      </c>
      <c r="F280" s="137">
        <v>3.9506522546185724E-2</v>
      </c>
      <c r="G280" s="302">
        <v>539.39393939393904</v>
      </c>
      <c r="H280" s="312">
        <v>36964</v>
      </c>
      <c r="I280" s="137">
        <v>3.8185910964968012E-2</v>
      </c>
      <c r="J280" s="302">
        <v>495.15152</v>
      </c>
      <c r="K280" s="313">
        <v>-3.7220326622040473E-2</v>
      </c>
      <c r="L280" s="312">
        <v>31731</v>
      </c>
      <c r="M280" s="137">
        <v>4.2814582135831156E-2</v>
      </c>
      <c r="N280" s="312">
        <v>557.57575757575705</v>
      </c>
      <c r="O280" s="312">
        <v>36344</v>
      </c>
      <c r="P280" s="137">
        <v>4.4054828527513662E-2</v>
      </c>
      <c r="Q280" s="302">
        <v>546.66666666666595</v>
      </c>
      <c r="R280" s="312">
        <v>37297</v>
      </c>
      <c r="S280" s="137">
        <v>4.3513057884021954E-2</v>
      </c>
      <c r="T280" s="302">
        <v>540</v>
      </c>
      <c r="U280" s="313">
        <v>0.175412057609278</v>
      </c>
      <c r="V280" s="312">
        <v>7034</v>
      </c>
      <c r="W280" s="137">
        <v>5.4601203182612072E-2</v>
      </c>
      <c r="X280" s="312">
        <v>790.90909090909099</v>
      </c>
      <c r="Y280" s="312">
        <v>6533</v>
      </c>
      <c r="Z280" s="137">
        <v>4.9104055801088363E-2</v>
      </c>
      <c r="AA280" s="302">
        <v>273.33333333333297</v>
      </c>
      <c r="AB280" s="312">
        <v>5973</v>
      </c>
      <c r="AC280" s="137">
        <v>4.3965993154466157E-2</v>
      </c>
      <c r="AD280" s="302">
        <v>222.42424</v>
      </c>
      <c r="AE280" s="313">
        <v>-0.15083878305373899</v>
      </c>
      <c r="AF280" s="312">
        <v>5698</v>
      </c>
      <c r="AG280" s="137">
        <v>4.2216476131909819E-2</v>
      </c>
      <c r="AH280" s="312">
        <v>195.15151515151501</v>
      </c>
      <c r="AI280" s="312">
        <v>5781</v>
      </c>
      <c r="AJ280" s="137">
        <v>4.0210896798291679E-2</v>
      </c>
      <c r="AK280" s="302">
        <v>276.36363636363598</v>
      </c>
      <c r="AL280" s="312">
        <v>6131</v>
      </c>
      <c r="AM280" s="137">
        <v>4.1753781403869594E-2</v>
      </c>
      <c r="AN280" s="302">
        <v>175.75756799999999</v>
      </c>
      <c r="AO280" s="313">
        <v>7.5991575991575994E-2</v>
      </c>
      <c r="AP280" s="312">
        <v>10645</v>
      </c>
      <c r="AQ280" s="137">
        <v>4.4826714953467808E-2</v>
      </c>
      <c r="AR280" s="312">
        <v>276.969696969697</v>
      </c>
      <c r="AS280" s="312">
        <v>10470</v>
      </c>
      <c r="AT280" s="137">
        <v>4.0858536585365854E-2</v>
      </c>
      <c r="AU280" s="302">
        <v>494.54545454545399</v>
      </c>
      <c r="AV280" s="312">
        <v>10914</v>
      </c>
      <c r="AW280" s="137">
        <v>4.1151208255881033E-2</v>
      </c>
      <c r="AX280" s="302">
        <v>373.93939999999998</v>
      </c>
      <c r="AY280" s="303">
        <v>2.5270079849694694E-2</v>
      </c>
      <c r="AZ280" s="311">
        <v>27855</v>
      </c>
      <c r="BA280" s="137">
        <v>4.2971787182050428E-2</v>
      </c>
      <c r="BB280" s="312">
        <v>452.12121212121201</v>
      </c>
      <c r="BC280" s="312">
        <v>27099</v>
      </c>
      <c r="BD280" s="137">
        <v>3.9462302644799961E-2</v>
      </c>
      <c r="BE280" s="302">
        <v>435.15151515151501</v>
      </c>
      <c r="BF280" s="312">
        <v>30502</v>
      </c>
      <c r="BG280" s="137">
        <v>4.1956329763381817E-2</v>
      </c>
      <c r="BH280" s="302">
        <v>373.33334400000001</v>
      </c>
      <c r="BI280" s="303">
        <v>9.5027822653024591E-2</v>
      </c>
      <c r="BJ280" s="311">
        <v>22478</v>
      </c>
      <c r="BK280" s="137">
        <v>4.5279841425877876E-2</v>
      </c>
      <c r="BL280" s="312">
        <v>296.969696969697</v>
      </c>
      <c r="BM280" s="312">
        <v>21869</v>
      </c>
      <c r="BN280" s="137">
        <v>4.2324529996245391E-2</v>
      </c>
      <c r="BO280" s="302">
        <v>407.87878787878702</v>
      </c>
      <c r="BP280" s="312">
        <v>22926</v>
      </c>
      <c r="BQ280" s="137">
        <v>4.2562513575782106E-2</v>
      </c>
      <c r="BR280" s="302">
        <v>304.24243200000001</v>
      </c>
      <c r="BS280" s="303">
        <v>1.9930598807723108E-2</v>
      </c>
      <c r="BT280" s="311">
        <v>17983</v>
      </c>
      <c r="BU280" s="137">
        <v>4.3864613163042791E-2</v>
      </c>
      <c r="BV280" s="312">
        <v>320</v>
      </c>
      <c r="BW280" s="312">
        <v>17600</v>
      </c>
      <c r="BX280" s="137">
        <v>3.9545585274662065E-2</v>
      </c>
      <c r="BY280" s="302">
        <v>370.90909090909003</v>
      </c>
      <c r="BZ280" s="312">
        <v>18646</v>
      </c>
      <c r="CA280" s="137">
        <v>4.0873678718768222E-2</v>
      </c>
      <c r="CB280" s="302">
        <v>381.81817599999999</v>
      </c>
      <c r="CC280" s="303">
        <v>3.6868153255852749E-2</v>
      </c>
      <c r="CD280" s="311">
        <v>161817</v>
      </c>
      <c r="CE280" s="137">
        <v>4.4110383223895828E-2</v>
      </c>
      <c r="CF280" s="312">
        <v>1323.63</v>
      </c>
      <c r="CG280" s="312">
        <v>162516</v>
      </c>
      <c r="CH280" s="137">
        <v>4.1263519454532202E-2</v>
      </c>
      <c r="CI280" s="302">
        <v>1214.55</v>
      </c>
      <c r="CJ280" s="312">
        <v>169353</v>
      </c>
      <c r="CK280" s="137">
        <v>4.1357276089788265E-2</v>
      </c>
      <c r="CL280" s="302">
        <v>1064.1199999999999</v>
      </c>
      <c r="CM280" s="313">
        <v>4.6571126643059756E-2</v>
      </c>
    </row>
    <row r="281" spans="1:91" ht="14.4" x14ac:dyDescent="0.3">
      <c r="A281" s="99" t="s">
        <v>429</v>
      </c>
      <c r="B281" s="311">
        <v>55505</v>
      </c>
      <c r="C281" s="137">
        <v>6.369211138115663E-2</v>
      </c>
      <c r="D281" s="312">
        <v>500</v>
      </c>
      <c r="E281" s="312">
        <v>51822</v>
      </c>
      <c r="F281" s="137">
        <v>5.5603123611853246E-2</v>
      </c>
      <c r="G281" s="302">
        <v>628.48484848484804</v>
      </c>
      <c r="H281" s="312">
        <v>62747</v>
      </c>
      <c r="I281" s="137">
        <v>6.4821214027671464E-2</v>
      </c>
      <c r="J281" s="302">
        <v>533.93939999999998</v>
      </c>
      <c r="K281" s="313">
        <v>0.13047473200612558</v>
      </c>
      <c r="L281" s="312">
        <v>42764</v>
      </c>
      <c r="M281" s="137">
        <v>5.7701389507317243E-2</v>
      </c>
      <c r="N281" s="312">
        <v>660</v>
      </c>
      <c r="O281" s="312">
        <v>49580</v>
      </c>
      <c r="P281" s="137">
        <v>6.0099009420925803E-2</v>
      </c>
      <c r="Q281" s="302">
        <v>551.51515151515105</v>
      </c>
      <c r="R281" s="312">
        <v>55510</v>
      </c>
      <c r="S281" s="137">
        <v>6.4761504762904765E-2</v>
      </c>
      <c r="T281" s="302">
        <v>521.81820000000005</v>
      </c>
      <c r="U281" s="313">
        <v>0.29805443831259937</v>
      </c>
      <c r="V281" s="312">
        <v>10244</v>
      </c>
      <c r="W281" s="137">
        <v>7.9518726955171745E-2</v>
      </c>
      <c r="X281" s="312">
        <v>437.575757575757</v>
      </c>
      <c r="Y281" s="312">
        <v>9022</v>
      </c>
      <c r="Z281" s="137">
        <v>6.7812152370644294E-2</v>
      </c>
      <c r="AA281" s="302">
        <v>326.06060606060601</v>
      </c>
      <c r="AB281" s="312">
        <v>9765</v>
      </c>
      <c r="AC281" s="137">
        <v>7.1878105332891684E-2</v>
      </c>
      <c r="AD281" s="302">
        <v>272.72726399999999</v>
      </c>
      <c r="AE281" s="313">
        <v>-4.6759078484966812E-2</v>
      </c>
      <c r="AF281" s="312">
        <v>7736</v>
      </c>
      <c r="AG281" s="137">
        <v>5.731601603307377E-2</v>
      </c>
      <c r="AH281" s="312">
        <v>199.39393939393901</v>
      </c>
      <c r="AI281" s="312">
        <v>7532</v>
      </c>
      <c r="AJ281" s="137">
        <v>5.2390326013619259E-2</v>
      </c>
      <c r="AK281" s="302">
        <v>231.51515151515099</v>
      </c>
      <c r="AL281" s="312">
        <v>8152</v>
      </c>
      <c r="AM281" s="137">
        <v>5.5517342359214641E-2</v>
      </c>
      <c r="AN281" s="302">
        <v>195.75756799999999</v>
      </c>
      <c r="AO281" s="313">
        <v>5.3774560496380561E-2</v>
      </c>
      <c r="AP281" s="312">
        <v>12976</v>
      </c>
      <c r="AQ281" s="137">
        <v>5.4642691708426325E-2</v>
      </c>
      <c r="AR281" s="312">
        <v>304.84848484848402</v>
      </c>
      <c r="AS281" s="312">
        <v>14849</v>
      </c>
      <c r="AT281" s="137">
        <v>5.7947317073170732E-2</v>
      </c>
      <c r="AU281" s="302">
        <v>236.363636363636</v>
      </c>
      <c r="AV281" s="312">
        <v>17391</v>
      </c>
      <c r="AW281" s="137">
        <v>6.557271969745529E-2</v>
      </c>
      <c r="AX281" s="302">
        <v>289.69695999999999</v>
      </c>
      <c r="AY281" s="303">
        <v>0.3402435265104809</v>
      </c>
      <c r="AZ281" s="311">
        <v>37592</v>
      </c>
      <c r="BA281" s="137">
        <v>5.799301467412097E-2</v>
      </c>
      <c r="BB281" s="312">
        <v>493.33333333333297</v>
      </c>
      <c r="BC281" s="312">
        <v>37850</v>
      </c>
      <c r="BD281" s="137">
        <v>5.5118201967071789E-2</v>
      </c>
      <c r="BE281" s="302">
        <v>406.06060606060601</v>
      </c>
      <c r="BF281" s="312">
        <v>45939</v>
      </c>
      <c r="BG281" s="137">
        <v>6.319034269883933E-2</v>
      </c>
      <c r="BH281" s="302">
        <v>373.33334400000001</v>
      </c>
      <c r="BI281" s="303">
        <v>0.22204192381357735</v>
      </c>
      <c r="BJ281" s="311">
        <v>30532</v>
      </c>
      <c r="BK281" s="137">
        <v>6.1503875719143314E-2</v>
      </c>
      <c r="BL281" s="312">
        <v>310.90909090909003</v>
      </c>
      <c r="BM281" s="312">
        <v>29819</v>
      </c>
      <c r="BN281" s="137">
        <v>5.7710693674061057E-2</v>
      </c>
      <c r="BO281" s="302">
        <v>353.33333333333297</v>
      </c>
      <c r="BP281" s="312">
        <v>35404</v>
      </c>
      <c r="BQ281" s="137">
        <v>6.57281353326786E-2</v>
      </c>
      <c r="BR281" s="302">
        <v>281.21212800000001</v>
      </c>
      <c r="BS281" s="303">
        <v>0.15957028691209224</v>
      </c>
      <c r="BT281" s="311">
        <v>23912</v>
      </c>
      <c r="BU281" s="137">
        <v>5.8326788075108667E-2</v>
      </c>
      <c r="BV281" s="312">
        <v>337.575757575757</v>
      </c>
      <c r="BW281" s="312">
        <v>24257</v>
      </c>
      <c r="BX281" s="137">
        <v>5.4503253523152141E-2</v>
      </c>
      <c r="BY281" s="302">
        <v>350.30303030303003</v>
      </c>
      <c r="BZ281" s="312">
        <v>26762</v>
      </c>
      <c r="CA281" s="137">
        <v>5.8664667482123518E-2</v>
      </c>
      <c r="CB281" s="302">
        <v>396.96969999999999</v>
      </c>
      <c r="CC281" s="303">
        <v>0.11918701906992304</v>
      </c>
      <c r="CD281" s="311">
        <v>221261</v>
      </c>
      <c r="CE281" s="137">
        <v>6.0314475626803213E-2</v>
      </c>
      <c r="CF281" s="312">
        <v>1208.8399999999999</v>
      </c>
      <c r="CG281" s="312">
        <v>224731</v>
      </c>
      <c r="CH281" s="137">
        <v>5.7060178631866874E-2</v>
      </c>
      <c r="CI281" s="302">
        <v>1151.2</v>
      </c>
      <c r="CJ281" s="312">
        <v>261670</v>
      </c>
      <c r="CK281" s="137">
        <v>6.3901781689222489E-2</v>
      </c>
      <c r="CL281" s="302">
        <v>1061.1099999999999</v>
      </c>
      <c r="CM281" s="313">
        <v>0.18263046808972208</v>
      </c>
    </row>
    <row r="282" spans="1:91" ht="14.4" x14ac:dyDescent="0.3">
      <c r="A282" s="99" t="s">
        <v>430</v>
      </c>
      <c r="B282" s="311">
        <v>47653</v>
      </c>
      <c r="C282" s="137">
        <v>5.4681923856341901E-2</v>
      </c>
      <c r="D282" s="312">
        <v>478.78787878787801</v>
      </c>
      <c r="E282" s="312">
        <v>43910</v>
      </c>
      <c r="F282" s="137">
        <v>4.7113835008229632E-2</v>
      </c>
      <c r="G282" s="302">
        <v>449.69696969696901</v>
      </c>
      <c r="H282" s="312">
        <v>49420</v>
      </c>
      <c r="I282" s="137">
        <v>5.1053666266873694E-2</v>
      </c>
      <c r="J282" s="302">
        <v>468.48486300000002</v>
      </c>
      <c r="K282" s="313">
        <v>3.7080561559607997E-2</v>
      </c>
      <c r="L282" s="312">
        <v>41408</v>
      </c>
      <c r="M282" s="137">
        <v>5.5871741107450017E-2</v>
      </c>
      <c r="N282" s="312">
        <v>699.39393939393904</v>
      </c>
      <c r="O282" s="312">
        <v>41069</v>
      </c>
      <c r="P282" s="137">
        <v>4.9782295641549047E-2</v>
      </c>
      <c r="Q282" s="302">
        <v>463.030303030303</v>
      </c>
      <c r="R282" s="312">
        <v>45465</v>
      </c>
      <c r="S282" s="137">
        <v>5.3042367394081517E-2</v>
      </c>
      <c r="T282" s="302">
        <v>464.84848</v>
      </c>
      <c r="U282" s="313">
        <v>9.7976236476043282E-2</v>
      </c>
      <c r="V282" s="312">
        <v>9788</v>
      </c>
      <c r="W282" s="137">
        <v>7.5979041335144576E-2</v>
      </c>
      <c r="X282" s="312">
        <v>298.78787878787801</v>
      </c>
      <c r="Y282" s="312">
        <v>7031</v>
      </c>
      <c r="Z282" s="137">
        <v>5.2847178377078259E-2</v>
      </c>
      <c r="AA282" s="302">
        <v>216.363636363636</v>
      </c>
      <c r="AB282" s="312">
        <v>7749</v>
      </c>
      <c r="AC282" s="137">
        <v>5.7038754554488244E-2</v>
      </c>
      <c r="AD282" s="302">
        <v>209.090912</v>
      </c>
      <c r="AE282" s="313">
        <v>-0.208316305680425</v>
      </c>
      <c r="AF282" s="312">
        <v>7391</v>
      </c>
      <c r="AG282" s="137">
        <v>5.4759911388372315E-2</v>
      </c>
      <c r="AH282" s="312">
        <v>216.363636363636</v>
      </c>
      <c r="AI282" s="312">
        <v>6831</v>
      </c>
      <c r="AJ282" s="137">
        <v>4.7514380907996964E-2</v>
      </c>
      <c r="AK282" s="302">
        <v>183.030303030303</v>
      </c>
      <c r="AL282" s="312">
        <v>6824</v>
      </c>
      <c r="AM282" s="137">
        <v>4.6473300326212059E-2</v>
      </c>
      <c r="AN282" s="302">
        <v>174.545456</v>
      </c>
      <c r="AO282" s="313">
        <v>-7.6714923555675815E-2</v>
      </c>
      <c r="AP282" s="312">
        <v>13431</v>
      </c>
      <c r="AQ282" s="137">
        <v>5.6558723207141955E-2</v>
      </c>
      <c r="AR282" s="312">
        <v>221.21212121212099</v>
      </c>
      <c r="AS282" s="312">
        <v>12237</v>
      </c>
      <c r="AT282" s="137">
        <v>4.7754146341463417E-2</v>
      </c>
      <c r="AU282" s="302">
        <v>241.81818181818099</v>
      </c>
      <c r="AV282" s="312">
        <v>13754</v>
      </c>
      <c r="AW282" s="137">
        <v>5.1859420776194591E-2</v>
      </c>
      <c r="AX282" s="302">
        <v>247.878784</v>
      </c>
      <c r="AY282" s="303">
        <v>2.4048842230660412E-2</v>
      </c>
      <c r="AZ282" s="311">
        <v>40194</v>
      </c>
      <c r="BA282" s="137">
        <v>6.2007108741530599E-2</v>
      </c>
      <c r="BB282" s="312">
        <v>460.60606060606</v>
      </c>
      <c r="BC282" s="312">
        <v>37866</v>
      </c>
      <c r="BD282" s="137">
        <v>5.514150160330622E-2</v>
      </c>
      <c r="BE282" s="302">
        <v>346.666666666666</v>
      </c>
      <c r="BF282" s="312">
        <v>41877</v>
      </c>
      <c r="BG282" s="137">
        <v>5.7602951331097642E-2</v>
      </c>
      <c r="BH282" s="302">
        <v>372.72726399999999</v>
      </c>
      <c r="BI282" s="303">
        <v>4.1871921182266007E-2</v>
      </c>
      <c r="BJ282" s="311">
        <v>29915</v>
      </c>
      <c r="BK282" s="137">
        <v>6.0260986575991493E-2</v>
      </c>
      <c r="BL282" s="312">
        <v>404.84848484848402</v>
      </c>
      <c r="BM282" s="312">
        <v>27721</v>
      </c>
      <c r="BN282" s="137">
        <v>5.3650294756318002E-2</v>
      </c>
      <c r="BO282" s="302">
        <v>273.93939393939303</v>
      </c>
      <c r="BP282" s="312">
        <v>30347</v>
      </c>
      <c r="BQ282" s="137">
        <v>5.6339727797446545E-2</v>
      </c>
      <c r="BR282" s="302">
        <v>308.48486300000002</v>
      </c>
      <c r="BS282" s="303">
        <v>1.4440915928463981E-2</v>
      </c>
      <c r="BT282" s="311">
        <v>22514</v>
      </c>
      <c r="BU282" s="137">
        <v>5.4916749193835587E-2</v>
      </c>
      <c r="BV282" s="312">
        <v>282.42424242424198</v>
      </c>
      <c r="BW282" s="312">
        <v>21255</v>
      </c>
      <c r="BX282" s="137">
        <v>4.7758034943917171E-2</v>
      </c>
      <c r="BY282" s="302">
        <v>291.51515151515099</v>
      </c>
      <c r="BZ282" s="312">
        <v>22642</v>
      </c>
      <c r="CA282" s="137">
        <v>4.9633263624924921E-2</v>
      </c>
      <c r="CB282" s="302">
        <v>394.54544099999998</v>
      </c>
      <c r="CC282" s="303">
        <v>5.6853513369458999E-3</v>
      </c>
      <c r="CD282" s="311">
        <v>212294</v>
      </c>
      <c r="CE282" s="137">
        <v>5.7870123016331668E-2</v>
      </c>
      <c r="CF282" s="312">
        <v>1164.3499999999999</v>
      </c>
      <c r="CG282" s="312">
        <v>197920</v>
      </c>
      <c r="CH282" s="137">
        <v>5.0252749085880864E-2</v>
      </c>
      <c r="CI282" s="302">
        <v>912.75</v>
      </c>
      <c r="CJ282" s="312">
        <v>218078</v>
      </c>
      <c r="CK282" s="137">
        <v>5.3256287488906873E-2</v>
      </c>
      <c r="CL282" s="302">
        <v>978.65</v>
      </c>
      <c r="CM282" s="313">
        <v>2.7245235381122404E-2</v>
      </c>
    </row>
    <row r="283" spans="1:91" ht="14.4" x14ac:dyDescent="0.3">
      <c r="A283" s="99" t="s">
        <v>431</v>
      </c>
      <c r="B283" s="311">
        <v>46348</v>
      </c>
      <c r="C283" s="137">
        <v>5.3184433443723048E-2</v>
      </c>
      <c r="D283" s="312">
        <v>390.30303030303003</v>
      </c>
      <c r="E283" s="312">
        <v>45807</v>
      </c>
      <c r="F283" s="137">
        <v>4.9149247101388627E-2</v>
      </c>
      <c r="G283" s="302">
        <v>426.06060606060601</v>
      </c>
      <c r="H283" s="312">
        <v>46865</v>
      </c>
      <c r="I283" s="137">
        <v>4.8414206183671295E-2</v>
      </c>
      <c r="J283" s="302">
        <v>355.75756799999999</v>
      </c>
      <c r="K283" s="313">
        <v>1.1154742383705877E-2</v>
      </c>
      <c r="L283" s="312">
        <v>41647</v>
      </c>
      <c r="M283" s="137">
        <v>5.6194223384417763E-2</v>
      </c>
      <c r="N283" s="312">
        <v>352.72727272727201</v>
      </c>
      <c r="O283" s="312">
        <v>43315</v>
      </c>
      <c r="P283" s="137">
        <v>5.2504812284538141E-2</v>
      </c>
      <c r="Q283" s="302">
        <v>398.18181818181802</v>
      </c>
      <c r="R283" s="312">
        <v>40435</v>
      </c>
      <c r="S283" s="137">
        <v>4.7174048731544835E-2</v>
      </c>
      <c r="T283" s="302">
        <v>476.36364700000001</v>
      </c>
      <c r="U283" s="313">
        <v>-2.9101736019401157E-2</v>
      </c>
      <c r="V283" s="312">
        <v>5822</v>
      </c>
      <c r="W283" s="137">
        <v>4.5193091403066175E-2</v>
      </c>
      <c r="X283" s="312">
        <v>167.272727272727</v>
      </c>
      <c r="Y283" s="312">
        <v>6377</v>
      </c>
      <c r="Z283" s="137">
        <v>4.7931511379693939E-2</v>
      </c>
      <c r="AA283" s="302">
        <v>313.93939393939303</v>
      </c>
      <c r="AB283" s="312">
        <v>7163</v>
      </c>
      <c r="AC283" s="137">
        <v>5.2725332155607083E-2</v>
      </c>
      <c r="AD283" s="302">
        <v>169.090912</v>
      </c>
      <c r="AE283" s="313">
        <v>0.23033321882514599</v>
      </c>
      <c r="AF283" s="312">
        <v>7796</v>
      </c>
      <c r="AG283" s="137">
        <v>5.7760555971282719E-2</v>
      </c>
      <c r="AH283" s="312">
        <v>153.939393939393</v>
      </c>
      <c r="AI283" s="312">
        <v>7258</v>
      </c>
      <c r="AJ283" s="137">
        <v>5.0484464445943782E-2</v>
      </c>
      <c r="AK283" s="302">
        <v>181.81818181818099</v>
      </c>
      <c r="AL283" s="312">
        <v>6749</v>
      </c>
      <c r="AM283" s="137">
        <v>4.5962529880071101E-2</v>
      </c>
      <c r="AN283" s="302">
        <v>169.090912</v>
      </c>
      <c r="AO283" s="313">
        <v>-0.13429964084145715</v>
      </c>
      <c r="AP283" s="312">
        <v>13073</v>
      </c>
      <c r="AQ283" s="137">
        <v>5.5051164357603065E-2</v>
      </c>
      <c r="AR283" s="312">
        <v>167.87878787878699</v>
      </c>
      <c r="AS283" s="312">
        <v>13172</v>
      </c>
      <c r="AT283" s="137">
        <v>5.1402926829268294E-2</v>
      </c>
      <c r="AU283" s="302">
        <v>207.272727272727</v>
      </c>
      <c r="AV283" s="312">
        <v>13396</v>
      </c>
      <c r="AW283" s="137">
        <v>5.0509582719056471E-2</v>
      </c>
      <c r="AX283" s="302">
        <v>214.545456</v>
      </c>
      <c r="AY283" s="303">
        <v>2.47074122236671E-2</v>
      </c>
      <c r="AZ283" s="311">
        <v>38282</v>
      </c>
      <c r="BA283" s="137">
        <v>5.9057474668937515E-2</v>
      </c>
      <c r="BB283" s="312">
        <v>495.15151515151501</v>
      </c>
      <c r="BC283" s="312">
        <v>39094</v>
      </c>
      <c r="BD283" s="137">
        <v>5.6929748684298669E-2</v>
      </c>
      <c r="BE283" s="302">
        <v>333.93939393939303</v>
      </c>
      <c r="BF283" s="312">
        <v>39770</v>
      </c>
      <c r="BG283" s="137">
        <v>5.4704715582246898E-2</v>
      </c>
      <c r="BH283" s="302">
        <v>346.66665599999999</v>
      </c>
      <c r="BI283" s="303">
        <v>3.8869442557860089E-2</v>
      </c>
      <c r="BJ283" s="311">
        <v>29913</v>
      </c>
      <c r="BK283" s="137">
        <v>6.0256957761913206E-2</v>
      </c>
      <c r="BL283" s="312">
        <v>263.030303030303</v>
      </c>
      <c r="BM283" s="312">
        <v>28974</v>
      </c>
      <c r="BN283" s="137">
        <v>5.6075308981261784E-2</v>
      </c>
      <c r="BO283" s="302">
        <v>293.93939393939303</v>
      </c>
      <c r="BP283" s="312">
        <v>28924</v>
      </c>
      <c r="BQ283" s="137">
        <v>5.3697903806417237E-2</v>
      </c>
      <c r="BR283" s="302">
        <v>251.515152</v>
      </c>
      <c r="BS283" s="303">
        <v>-3.3062548056029151E-2</v>
      </c>
      <c r="BT283" s="311">
        <v>20827</v>
      </c>
      <c r="BU283" s="137">
        <v>5.0801773805632659E-2</v>
      </c>
      <c r="BV283" s="312">
        <v>250.30303030303</v>
      </c>
      <c r="BW283" s="312">
        <v>20820</v>
      </c>
      <c r="BX283" s="137">
        <v>4.6780629853321827E-2</v>
      </c>
      <c r="BY283" s="302">
        <v>291.51515151515099</v>
      </c>
      <c r="BZ283" s="312">
        <v>20978</v>
      </c>
      <c r="CA283" s="137">
        <v>4.5985628669007815E-2</v>
      </c>
      <c r="CB283" s="302">
        <v>263.03030000000001</v>
      </c>
      <c r="CC283" s="303">
        <v>7.2502040620348587E-3</v>
      </c>
      <c r="CD283" s="311">
        <v>203708</v>
      </c>
      <c r="CE283" s="137">
        <v>5.5529628813866104E-2</v>
      </c>
      <c r="CF283" s="312">
        <v>855.5</v>
      </c>
      <c r="CG283" s="312">
        <v>204817</v>
      </c>
      <c r="CH283" s="137">
        <v>5.2003927392496263E-2</v>
      </c>
      <c r="CI283" s="302">
        <v>891.55</v>
      </c>
      <c r="CJ283" s="312">
        <v>204280</v>
      </c>
      <c r="CK283" s="137">
        <v>4.9886712131594638E-2</v>
      </c>
      <c r="CL283" s="302">
        <v>841.07</v>
      </c>
      <c r="CM283" s="313">
        <v>2.8079407779763189E-3</v>
      </c>
    </row>
    <row r="284" spans="1:91" ht="14.4" x14ac:dyDescent="0.3">
      <c r="A284" s="99" t="s">
        <v>432</v>
      </c>
      <c r="B284" s="311">
        <v>33061</v>
      </c>
      <c r="C284" s="137">
        <v>3.7937571288576159E-2</v>
      </c>
      <c r="D284" s="312">
        <v>254.54545454545399</v>
      </c>
      <c r="E284" s="312">
        <v>38369</v>
      </c>
      <c r="F284" s="137">
        <v>4.1168543280135791E-2</v>
      </c>
      <c r="G284" s="302">
        <v>323.636363636363</v>
      </c>
      <c r="H284" s="312">
        <v>41283</v>
      </c>
      <c r="I284" s="137">
        <v>4.2647683215203291E-2</v>
      </c>
      <c r="J284" s="302">
        <v>387.878784</v>
      </c>
      <c r="K284" s="313">
        <v>0.24869181210489702</v>
      </c>
      <c r="L284" s="312">
        <v>26945</v>
      </c>
      <c r="M284" s="137">
        <v>3.6356840807096232E-2</v>
      </c>
      <c r="N284" s="312">
        <v>300</v>
      </c>
      <c r="O284" s="312">
        <v>34725</v>
      </c>
      <c r="P284" s="137">
        <v>4.2092337679339419E-2</v>
      </c>
      <c r="Q284" s="302">
        <v>311.51515151515099</v>
      </c>
      <c r="R284" s="312">
        <v>37546</v>
      </c>
      <c r="S284" s="137">
        <v>4.3803557157773773E-2</v>
      </c>
      <c r="T284" s="302">
        <v>400.60604899999998</v>
      </c>
      <c r="U284" s="313">
        <v>0.39343106327704586</v>
      </c>
      <c r="V284" s="312">
        <v>4155</v>
      </c>
      <c r="W284" s="137">
        <v>3.2253056471958086E-2</v>
      </c>
      <c r="X284" s="312">
        <v>114.54545454545401</v>
      </c>
      <c r="Y284" s="312">
        <v>5117</v>
      </c>
      <c r="Z284" s="137">
        <v>3.8460960283815883E-2</v>
      </c>
      <c r="AA284" s="302">
        <v>227.272727272727</v>
      </c>
      <c r="AB284" s="312">
        <v>5351</v>
      </c>
      <c r="AC284" s="137">
        <v>3.9387582348827797E-2</v>
      </c>
      <c r="AD284" s="302">
        <v>135.15152</v>
      </c>
      <c r="AE284" s="313">
        <v>0.28784596871239471</v>
      </c>
      <c r="AF284" s="312">
        <v>6332</v>
      </c>
      <c r="AG284" s="137">
        <v>4.6913781478984375E-2</v>
      </c>
      <c r="AH284" s="312">
        <v>119.39393939393899</v>
      </c>
      <c r="AI284" s="312">
        <v>6754</v>
      </c>
      <c r="AJ284" s="137">
        <v>4.6978792073285244E-2</v>
      </c>
      <c r="AK284" s="302">
        <v>170.90909090909</v>
      </c>
      <c r="AL284" s="312">
        <v>6863</v>
      </c>
      <c r="AM284" s="137">
        <v>4.6738900958205355E-2</v>
      </c>
      <c r="AN284" s="302">
        <v>148.484848</v>
      </c>
      <c r="AO284" s="313">
        <v>8.3859759949463042E-2</v>
      </c>
      <c r="AP284" s="312">
        <v>8521</v>
      </c>
      <c r="AQ284" s="137">
        <v>3.5882427253968924E-2</v>
      </c>
      <c r="AR284" s="312">
        <v>127.272727272727</v>
      </c>
      <c r="AS284" s="312">
        <v>10357</v>
      </c>
      <c r="AT284" s="137">
        <v>4.0417560975609758E-2</v>
      </c>
      <c r="AU284" s="302">
        <v>172.12121212121201</v>
      </c>
      <c r="AV284" s="312">
        <v>11610</v>
      </c>
      <c r="AW284" s="137">
        <v>4.3775474422831119E-2</v>
      </c>
      <c r="AX284" s="302">
        <v>148.484848</v>
      </c>
      <c r="AY284" s="303">
        <v>0.36251613660368504</v>
      </c>
      <c r="AZ284" s="311">
        <v>26172</v>
      </c>
      <c r="BA284" s="137">
        <v>4.0375430412084863E-2</v>
      </c>
      <c r="BB284" s="312">
        <v>269.69696969696901</v>
      </c>
      <c r="BC284" s="312">
        <v>31509</v>
      </c>
      <c r="BD284" s="137">
        <v>4.5884264881914529E-2</v>
      </c>
      <c r="BE284" s="302">
        <v>235.15151515151501</v>
      </c>
      <c r="BF284" s="312">
        <v>35512</v>
      </c>
      <c r="BG284" s="137">
        <v>4.8847720889030721E-2</v>
      </c>
      <c r="BH284" s="302">
        <v>242.42424</v>
      </c>
      <c r="BI284" s="303">
        <v>0.35686993733761274</v>
      </c>
      <c r="BJ284" s="311">
        <v>20166</v>
      </c>
      <c r="BK284" s="137">
        <v>4.0622532351377048E-2</v>
      </c>
      <c r="BL284" s="312">
        <v>243.030303030303</v>
      </c>
      <c r="BM284" s="312">
        <v>23431</v>
      </c>
      <c r="BN284" s="137">
        <v>4.5347572469798605E-2</v>
      </c>
      <c r="BO284" s="302">
        <v>274.54545454545399</v>
      </c>
      <c r="BP284" s="312">
        <v>26148</v>
      </c>
      <c r="BQ284" s="137">
        <v>4.8544212029117614E-2</v>
      </c>
      <c r="BR284" s="302">
        <v>265.45455900000002</v>
      </c>
      <c r="BS284" s="303">
        <v>0.29663790538530199</v>
      </c>
      <c r="BT284" s="311">
        <v>15347</v>
      </c>
      <c r="BU284" s="137">
        <v>3.7434811667308998E-2</v>
      </c>
      <c r="BV284" s="312">
        <v>180</v>
      </c>
      <c r="BW284" s="312">
        <v>17261</v>
      </c>
      <c r="BX284" s="137">
        <v>3.8783883376473975E-2</v>
      </c>
      <c r="BY284" s="302">
        <v>251.51515151515099</v>
      </c>
      <c r="BZ284" s="312">
        <v>18326</v>
      </c>
      <c r="CA284" s="137">
        <v>4.0172210458014931E-2</v>
      </c>
      <c r="CB284" s="302">
        <v>253.939392</v>
      </c>
      <c r="CC284" s="303">
        <v>0.1941095979670294</v>
      </c>
      <c r="CD284" s="311">
        <v>140699</v>
      </c>
      <c r="CE284" s="137">
        <v>3.8353737921348927E-2</v>
      </c>
      <c r="CF284" s="312">
        <v>601.34</v>
      </c>
      <c r="CG284" s="312">
        <v>167523</v>
      </c>
      <c r="CH284" s="137">
        <v>4.2534818538369136E-2</v>
      </c>
      <c r="CI284" s="302">
        <v>710.18</v>
      </c>
      <c r="CJ284" s="312">
        <v>182639</v>
      </c>
      <c r="CK284" s="137">
        <v>4.4601817196995859E-2</v>
      </c>
      <c r="CL284" s="302">
        <v>751.39</v>
      </c>
      <c r="CM284" s="313">
        <v>0.2980831420265958</v>
      </c>
    </row>
    <row r="285" spans="1:91" ht="14.4" x14ac:dyDescent="0.3">
      <c r="A285" s="99" t="s">
        <v>433</v>
      </c>
      <c r="B285" s="311">
        <v>18727</v>
      </c>
      <c r="C285" s="137">
        <v>2.1489274296638508E-2</v>
      </c>
      <c r="D285" s="312">
        <v>170.30303030303</v>
      </c>
      <c r="E285" s="312">
        <v>22531</v>
      </c>
      <c r="F285" s="137">
        <v>2.417494458142614E-2</v>
      </c>
      <c r="G285" s="302">
        <v>250.90909090909</v>
      </c>
      <c r="H285" s="312">
        <v>28717</v>
      </c>
      <c r="I285" s="137">
        <v>2.9666291667054062E-2</v>
      </c>
      <c r="J285" s="302">
        <v>275.15152</v>
      </c>
      <c r="K285" s="313">
        <v>0.5334543706947189</v>
      </c>
      <c r="L285" s="312">
        <v>16303</v>
      </c>
      <c r="M285" s="137">
        <v>2.1997609043536457E-2</v>
      </c>
      <c r="N285" s="312">
        <v>165.45454545454501</v>
      </c>
      <c r="O285" s="312">
        <v>20318</v>
      </c>
      <c r="P285" s="137">
        <v>2.4628714671528246E-2</v>
      </c>
      <c r="Q285" s="302">
        <v>196.363636363636</v>
      </c>
      <c r="R285" s="312">
        <v>24117</v>
      </c>
      <c r="S285" s="137">
        <v>2.8136429658925852E-2</v>
      </c>
      <c r="T285" s="302">
        <v>281.81817599999999</v>
      </c>
      <c r="U285" s="313">
        <v>0.47929828865852908</v>
      </c>
      <c r="V285" s="312">
        <v>2509</v>
      </c>
      <c r="W285" s="137">
        <v>1.94760333786144E-2</v>
      </c>
      <c r="X285" s="312">
        <v>95.757575757575694</v>
      </c>
      <c r="Y285" s="312">
        <v>2972</v>
      </c>
      <c r="Z285" s="137">
        <v>2.2338474489642525E-2</v>
      </c>
      <c r="AA285" s="302">
        <v>90.303030303030297</v>
      </c>
      <c r="AB285" s="312">
        <v>3792</v>
      </c>
      <c r="AC285" s="137">
        <v>2.7912112178425527E-2</v>
      </c>
      <c r="AD285" s="302">
        <v>77.575760000000002</v>
      </c>
      <c r="AE285" s="313">
        <v>0.51135910721402944</v>
      </c>
      <c r="AF285" s="312">
        <v>3814</v>
      </c>
      <c r="AG285" s="137">
        <v>2.8257922072148833E-2</v>
      </c>
      <c r="AH285" s="312">
        <v>82.424242424242394</v>
      </c>
      <c r="AI285" s="312">
        <v>4564</v>
      </c>
      <c r="AJ285" s="137">
        <v>3.174581093018565E-2</v>
      </c>
      <c r="AK285" s="302">
        <v>105.454545454545</v>
      </c>
      <c r="AL285" s="312">
        <v>5640</v>
      </c>
      <c r="AM285" s="137">
        <v>3.840993754980012E-2</v>
      </c>
      <c r="AN285" s="302">
        <v>124.848488</v>
      </c>
      <c r="AO285" s="313">
        <v>0.47876245411641322</v>
      </c>
      <c r="AP285" s="312">
        <v>5212</v>
      </c>
      <c r="AQ285" s="137">
        <v>2.1948035541331536E-2</v>
      </c>
      <c r="AR285" s="312">
        <v>80.606060606060595</v>
      </c>
      <c r="AS285" s="312">
        <v>6165</v>
      </c>
      <c r="AT285" s="137">
        <v>2.4058536585365855E-2</v>
      </c>
      <c r="AU285" s="302">
        <v>93.939393939393895</v>
      </c>
      <c r="AV285" s="312">
        <v>7572</v>
      </c>
      <c r="AW285" s="137">
        <v>2.855020605768107E-2</v>
      </c>
      <c r="AX285" s="302">
        <v>130.909088</v>
      </c>
      <c r="AY285" s="303">
        <v>0.4528012279355334</v>
      </c>
      <c r="AZ285" s="311">
        <v>14413</v>
      </c>
      <c r="BA285" s="137">
        <v>2.2234872326508448E-2</v>
      </c>
      <c r="BB285" s="312">
        <v>178.78787878787799</v>
      </c>
      <c r="BC285" s="312">
        <v>18145</v>
      </c>
      <c r="BD285" s="137">
        <v>2.6423243717107466E-2</v>
      </c>
      <c r="BE285" s="302">
        <v>188.48484848484799</v>
      </c>
      <c r="BF285" s="312">
        <v>22619</v>
      </c>
      <c r="BG285" s="137">
        <v>3.1113049076058399E-2</v>
      </c>
      <c r="BH285" s="302">
        <v>225.454544</v>
      </c>
      <c r="BI285" s="303">
        <v>0.56934711718587383</v>
      </c>
      <c r="BJ285" s="311">
        <v>11330</v>
      </c>
      <c r="BK285" s="137">
        <v>2.2823231753501039E-2</v>
      </c>
      <c r="BL285" s="312">
        <v>130.30303030303</v>
      </c>
      <c r="BM285" s="312">
        <v>14064</v>
      </c>
      <c r="BN285" s="137">
        <v>2.7218994460981076E-2</v>
      </c>
      <c r="BO285" s="302">
        <v>138.78787878787799</v>
      </c>
      <c r="BP285" s="312">
        <v>17239</v>
      </c>
      <c r="BQ285" s="137">
        <v>3.2004500197719082E-2</v>
      </c>
      <c r="BR285" s="302">
        <v>158.18182400000001</v>
      </c>
      <c r="BS285" s="303">
        <v>0.52153574580759043</v>
      </c>
      <c r="BT285" s="311">
        <v>8752</v>
      </c>
      <c r="BU285" s="137">
        <v>2.1348111794636627E-2</v>
      </c>
      <c r="BV285" s="312">
        <v>102.424242424242</v>
      </c>
      <c r="BW285" s="312">
        <v>10203</v>
      </c>
      <c r="BX285" s="137">
        <v>2.2925204918032786E-2</v>
      </c>
      <c r="BY285" s="302">
        <v>160.60606060606</v>
      </c>
      <c r="BZ285" s="312">
        <v>12613</v>
      </c>
      <c r="CA285" s="137">
        <v>2.7648809915253866E-2</v>
      </c>
      <c r="CB285" s="302">
        <v>213.33332799999999</v>
      </c>
      <c r="CC285" s="303">
        <v>0.44115630712979892</v>
      </c>
      <c r="CD285" s="311">
        <v>81060</v>
      </c>
      <c r="CE285" s="137">
        <v>2.2096489640328246E-2</v>
      </c>
      <c r="CF285" s="312">
        <v>370.48</v>
      </c>
      <c r="CG285" s="312">
        <v>98962</v>
      </c>
      <c r="CH285" s="137">
        <v>2.5126882351641785E-2</v>
      </c>
      <c r="CI285" s="302">
        <v>456.81</v>
      </c>
      <c r="CJ285" s="312">
        <v>122309</v>
      </c>
      <c r="CK285" s="137">
        <v>2.9868777531345255E-2</v>
      </c>
      <c r="CL285" s="302">
        <v>560.13</v>
      </c>
      <c r="CM285" s="313">
        <v>0.50886997285961022</v>
      </c>
    </row>
    <row r="286" spans="1:91" ht="14.4" x14ac:dyDescent="0.3">
      <c r="A286" s="99" t="s">
        <v>434</v>
      </c>
      <c r="B286" s="311">
        <v>14052</v>
      </c>
      <c r="C286" s="137">
        <v>1.6124701362544149E-2</v>
      </c>
      <c r="D286" s="312">
        <v>207.87878787878699</v>
      </c>
      <c r="E286" s="312">
        <v>15978</v>
      </c>
      <c r="F286" s="137">
        <v>1.7143813613333933E-2</v>
      </c>
      <c r="G286" s="302">
        <v>161.21212121212099</v>
      </c>
      <c r="H286" s="312">
        <v>17500</v>
      </c>
      <c r="I286" s="137">
        <v>1.8078493720564338E-2</v>
      </c>
      <c r="J286" s="302">
        <v>226.060608</v>
      </c>
      <c r="K286" s="313">
        <v>0.24537432393965272</v>
      </c>
      <c r="L286" s="312">
        <v>10662</v>
      </c>
      <c r="M286" s="137">
        <v>1.4386217728159584E-2</v>
      </c>
      <c r="N286" s="312">
        <v>153.939393939393</v>
      </c>
      <c r="O286" s="312">
        <v>12358</v>
      </c>
      <c r="P286" s="137">
        <v>1.4979902348200909E-2</v>
      </c>
      <c r="Q286" s="302">
        <v>144.24242424242399</v>
      </c>
      <c r="R286" s="312">
        <v>14439</v>
      </c>
      <c r="S286" s="137">
        <v>1.6845457886355285E-2</v>
      </c>
      <c r="T286" s="302">
        <v>189.69697600000001</v>
      </c>
      <c r="U286" s="313">
        <v>0.35424873382104671</v>
      </c>
      <c r="V286" s="312">
        <v>1642</v>
      </c>
      <c r="W286" s="137">
        <v>1.2745973219483796E-2</v>
      </c>
      <c r="X286" s="312">
        <v>66.6666666666666</v>
      </c>
      <c r="Y286" s="312">
        <v>1880</v>
      </c>
      <c r="Z286" s="137">
        <v>1.4130663539881542E-2</v>
      </c>
      <c r="AA286" s="302">
        <v>79.393939393939405</v>
      </c>
      <c r="AB286" s="312">
        <v>2380</v>
      </c>
      <c r="AC286" s="137">
        <v>1.7518678002281844E-2</v>
      </c>
      <c r="AD286" s="302">
        <v>63.636364</v>
      </c>
      <c r="AE286" s="313">
        <v>0.44945188794153473</v>
      </c>
      <c r="AF286" s="312">
        <v>2502</v>
      </c>
      <c r="AG286" s="137">
        <v>1.8537315423313157E-2</v>
      </c>
      <c r="AH286" s="312">
        <v>81.212121212121204</v>
      </c>
      <c r="AI286" s="312">
        <v>3044</v>
      </c>
      <c r="AJ286" s="137">
        <v>2.1173148218993233E-2</v>
      </c>
      <c r="AK286" s="302">
        <v>111.515151515151</v>
      </c>
      <c r="AL286" s="312">
        <v>3610</v>
      </c>
      <c r="AM286" s="137">
        <v>2.4585084140918163E-2</v>
      </c>
      <c r="AN286" s="302">
        <v>95.151510000000002</v>
      </c>
      <c r="AO286" s="313">
        <v>0.44284572342126299</v>
      </c>
      <c r="AP286" s="312">
        <v>3437</v>
      </c>
      <c r="AQ286" s="137">
        <v>1.4473407167221123E-2</v>
      </c>
      <c r="AR286" s="312">
        <v>118.181818181818</v>
      </c>
      <c r="AS286" s="312">
        <v>4101</v>
      </c>
      <c r="AT286" s="137">
        <v>1.600390243902439E-2</v>
      </c>
      <c r="AU286" s="302">
        <v>98.787878787878796</v>
      </c>
      <c r="AV286" s="312">
        <v>4649</v>
      </c>
      <c r="AW286" s="137">
        <v>1.7529042255963984E-2</v>
      </c>
      <c r="AX286" s="302">
        <v>105.454544</v>
      </c>
      <c r="AY286" s="303">
        <v>0.3526331102705848</v>
      </c>
      <c r="AZ286" s="311">
        <v>10296</v>
      </c>
      <c r="BA286" s="137">
        <v>1.5883594357436411E-2</v>
      </c>
      <c r="BB286" s="312">
        <v>398.78787878787801</v>
      </c>
      <c r="BC286" s="312">
        <v>12059</v>
      </c>
      <c r="BD286" s="137">
        <v>1.7560644584436427E-2</v>
      </c>
      <c r="BE286" s="302">
        <v>171.51515151515099</v>
      </c>
      <c r="BF286" s="312">
        <v>13993</v>
      </c>
      <c r="BG286" s="137">
        <v>1.9247751700839345E-2</v>
      </c>
      <c r="BH286" s="302">
        <v>139.393936</v>
      </c>
      <c r="BI286" s="303">
        <v>0.35907148407148409</v>
      </c>
      <c r="BJ286" s="311">
        <v>8515</v>
      </c>
      <c r="BK286" s="137">
        <v>1.71526759383108E-2</v>
      </c>
      <c r="BL286" s="312">
        <v>127.87878787878699</v>
      </c>
      <c r="BM286" s="312">
        <v>9056</v>
      </c>
      <c r="BN286" s="137">
        <v>1.7526679027207382E-2</v>
      </c>
      <c r="BO286" s="302">
        <v>136.363636363636</v>
      </c>
      <c r="BP286" s="312">
        <v>10613</v>
      </c>
      <c r="BQ286" s="137">
        <v>1.9703217158674669E-2</v>
      </c>
      <c r="BR286" s="302">
        <v>159.393936</v>
      </c>
      <c r="BS286" s="303">
        <v>0.24638872577803875</v>
      </c>
      <c r="BT286" s="311">
        <v>6006</v>
      </c>
      <c r="BU286" s="137">
        <v>1.4649995365469331E-2</v>
      </c>
      <c r="BV286" s="312">
        <v>140.60606060606</v>
      </c>
      <c r="BW286" s="312">
        <v>6908</v>
      </c>
      <c r="BX286" s="137">
        <v>1.552164222030486E-2</v>
      </c>
      <c r="BY286" s="302">
        <v>121.818181818181</v>
      </c>
      <c r="BZ286" s="312">
        <v>7601</v>
      </c>
      <c r="CA286" s="137">
        <v>1.6662063281205473E-2</v>
      </c>
      <c r="CB286" s="302">
        <v>140</v>
      </c>
      <c r="CC286" s="303">
        <v>0.26556776556776557</v>
      </c>
      <c r="CD286" s="311">
        <v>57112</v>
      </c>
      <c r="CE286" s="137">
        <v>1.5568402619521674E-2</v>
      </c>
      <c r="CF286" s="312">
        <v>534.07000000000005</v>
      </c>
      <c r="CG286" s="312">
        <v>65384</v>
      </c>
      <c r="CH286" s="137">
        <v>1.6601282064628305E-2</v>
      </c>
      <c r="CI286" s="302">
        <v>370.4</v>
      </c>
      <c r="CJ286" s="312">
        <v>74785</v>
      </c>
      <c r="CK286" s="137">
        <v>1.8263059363429143E-2</v>
      </c>
      <c r="CL286" s="302">
        <v>418.35</v>
      </c>
      <c r="CM286" s="313">
        <v>0.3094446000840454</v>
      </c>
    </row>
    <row r="287" spans="1:91" ht="14.4" x14ac:dyDescent="0.3">
      <c r="A287" s="99" t="s">
        <v>435</v>
      </c>
      <c r="B287" s="311">
        <v>339855</v>
      </c>
      <c r="C287" s="137">
        <v>0.38998437101960165</v>
      </c>
      <c r="D287" s="312">
        <v>2267.2727272727202</v>
      </c>
      <c r="E287" s="312">
        <v>335451</v>
      </c>
      <c r="F287" s="137">
        <v>0.35992673804021041</v>
      </c>
      <c r="G287" s="302">
        <v>1824.2424242424199</v>
      </c>
      <c r="H287" s="312">
        <v>370246</v>
      </c>
      <c r="I287" s="137">
        <v>0.38248514206080364</v>
      </c>
      <c r="J287" s="302">
        <v>2172.1210000000001</v>
      </c>
      <c r="K287" s="313">
        <v>8.9423430580688829E-2</v>
      </c>
      <c r="L287" s="312">
        <v>289488</v>
      </c>
      <c r="M287" s="137">
        <v>0.39060564600351355</v>
      </c>
      <c r="N287" s="312">
        <v>2017.57575757575</v>
      </c>
      <c r="O287" s="312">
        <v>307169</v>
      </c>
      <c r="P287" s="137">
        <v>0.37233869755579585</v>
      </c>
      <c r="Q287" s="302">
        <v>1903.0303030303</v>
      </c>
      <c r="R287" s="312">
        <v>330221</v>
      </c>
      <c r="S287" s="137">
        <v>0.38525687019115784</v>
      </c>
      <c r="T287" s="302">
        <v>2543.6364699999999</v>
      </c>
      <c r="U287" s="313">
        <v>0.14070704139722545</v>
      </c>
      <c r="V287" s="312">
        <v>48280</v>
      </c>
      <c r="W287" s="137">
        <v>0.37477197748884145</v>
      </c>
      <c r="X287" s="312">
        <v>823.63636363636294</v>
      </c>
      <c r="Y287" s="312">
        <v>49753</v>
      </c>
      <c r="Z287" s="137">
        <v>0.37395899101049279</v>
      </c>
      <c r="AA287" s="302">
        <v>765.45454545454504</v>
      </c>
      <c r="AB287" s="312">
        <v>53841</v>
      </c>
      <c r="AC287" s="137">
        <v>0.39631224467262893</v>
      </c>
      <c r="AD287" s="302">
        <v>692.12120000000004</v>
      </c>
      <c r="AE287" s="313">
        <v>0.11518227009113505</v>
      </c>
      <c r="AF287" s="312">
        <v>53358</v>
      </c>
      <c r="AG287" s="137">
        <v>0.39532936704921801</v>
      </c>
      <c r="AH287" s="312">
        <v>884.84848484848499</v>
      </c>
      <c r="AI287" s="312">
        <v>54094</v>
      </c>
      <c r="AJ287" s="137">
        <v>0.37626158993371217</v>
      </c>
      <c r="AK287" s="302">
        <v>856.969696969697</v>
      </c>
      <c r="AL287" s="312">
        <v>58553</v>
      </c>
      <c r="AM287" s="137">
        <v>0.39876189243855431</v>
      </c>
      <c r="AN287" s="302">
        <v>872.72730000000001</v>
      </c>
      <c r="AO287" s="313">
        <v>9.7361220435548554E-2</v>
      </c>
      <c r="AP287" s="312">
        <v>92036</v>
      </c>
      <c r="AQ287" s="137">
        <v>0.38756895607866254</v>
      </c>
      <c r="AR287" s="312">
        <v>1047.87878787878</v>
      </c>
      <c r="AS287" s="312">
        <v>93687</v>
      </c>
      <c r="AT287" s="137">
        <v>0.36560780487804878</v>
      </c>
      <c r="AU287" s="302">
        <v>973.33333333333303</v>
      </c>
      <c r="AV287" s="312">
        <v>101249</v>
      </c>
      <c r="AW287" s="137">
        <v>0.38175908784127716</v>
      </c>
      <c r="AX287" s="302">
        <v>1154.5454099999999</v>
      </c>
      <c r="AY287" s="303">
        <v>0.10010213394758573</v>
      </c>
      <c r="AZ287" s="311">
        <v>272844</v>
      </c>
      <c r="BA287" s="137">
        <v>0.42091525047206485</v>
      </c>
      <c r="BB287" s="312">
        <v>1543.6363636363601</v>
      </c>
      <c r="BC287" s="312">
        <v>275529</v>
      </c>
      <c r="BD287" s="137">
        <v>0.40123284200225423</v>
      </c>
      <c r="BE287" s="302">
        <v>1443.0303030303</v>
      </c>
      <c r="BF287" s="312">
        <v>310290</v>
      </c>
      <c r="BG287" s="137">
        <v>0.42681232582387202</v>
      </c>
      <c r="BH287" s="302">
        <v>1479.39392</v>
      </c>
      <c r="BI287" s="303">
        <v>0.13724325988476932</v>
      </c>
      <c r="BJ287" s="311">
        <v>208821</v>
      </c>
      <c r="BK287" s="137">
        <v>0.42065049232108037</v>
      </c>
      <c r="BL287" s="312">
        <v>1599.3939393939299</v>
      </c>
      <c r="BM287" s="312">
        <v>204805</v>
      </c>
      <c r="BN287" s="137">
        <v>0.39637273610503621</v>
      </c>
      <c r="BO287" s="302">
        <v>1507.27272727272</v>
      </c>
      <c r="BP287" s="312">
        <v>227384</v>
      </c>
      <c r="BQ287" s="137">
        <v>0.42214230947027992</v>
      </c>
      <c r="BR287" s="302">
        <v>1384.24243</v>
      </c>
      <c r="BS287" s="303">
        <v>8.8894316184674915E-2</v>
      </c>
      <c r="BT287" s="311">
        <v>154818</v>
      </c>
      <c r="BU287" s="137">
        <v>0.37763619422098416</v>
      </c>
      <c r="BV287" s="312">
        <v>1294.54545454545</v>
      </c>
      <c r="BW287" s="312">
        <v>159863</v>
      </c>
      <c r="BX287" s="137">
        <v>0.35919749424791486</v>
      </c>
      <c r="BY287" s="302">
        <v>1550.30303030303</v>
      </c>
      <c r="BZ287" s="312">
        <v>171512</v>
      </c>
      <c r="CA287" s="137">
        <v>0.37596945105724422</v>
      </c>
      <c r="CB287" s="302">
        <v>1576.36365</v>
      </c>
      <c r="CC287" s="303">
        <v>0.10782983890762056</v>
      </c>
      <c r="CD287" s="311">
        <v>1459500</v>
      </c>
      <c r="CE287" s="137">
        <v>0.39785130310953709</v>
      </c>
      <c r="CF287" s="312">
        <v>4286.5600000000004</v>
      </c>
      <c r="CG287" s="312">
        <v>1480351</v>
      </c>
      <c r="CH287" s="137">
        <v>0.37586755942821753</v>
      </c>
      <c r="CI287" s="302">
        <v>3996.1</v>
      </c>
      <c r="CJ287" s="312">
        <v>1623296</v>
      </c>
      <c r="CK287" s="137">
        <v>0.39642108995677039</v>
      </c>
      <c r="CL287" s="302">
        <v>4510.21</v>
      </c>
      <c r="CM287" s="313">
        <v>0.11222747516272696</v>
      </c>
    </row>
    <row r="288" spans="1:91" ht="14.4" x14ac:dyDescent="0.3">
      <c r="A288" s="99" t="s">
        <v>422</v>
      </c>
      <c r="B288" s="311">
        <v>25802</v>
      </c>
      <c r="C288" s="137">
        <v>2.9607852587273283E-2</v>
      </c>
      <c r="D288" s="312">
        <v>404.24242424242402</v>
      </c>
      <c r="E288" s="312">
        <v>21534</v>
      </c>
      <c r="F288" s="137">
        <v>2.3105199796566087E-2</v>
      </c>
      <c r="G288" s="302">
        <v>480.60606060606</v>
      </c>
      <c r="H288" s="312">
        <v>24213</v>
      </c>
      <c r="I288" s="137">
        <v>2.5013403911772817E-2</v>
      </c>
      <c r="J288" s="302">
        <v>490.90910000000002</v>
      </c>
      <c r="K288" s="313">
        <v>-6.1584373304395007E-2</v>
      </c>
      <c r="L288" s="312">
        <v>22587</v>
      </c>
      <c r="M288" s="137">
        <v>3.0476599120797275E-2</v>
      </c>
      <c r="N288" s="312">
        <v>543.63636363636294</v>
      </c>
      <c r="O288" s="312">
        <v>22806</v>
      </c>
      <c r="P288" s="137">
        <v>2.7644574603744126E-2</v>
      </c>
      <c r="Q288" s="302">
        <v>445.45454545454498</v>
      </c>
      <c r="R288" s="312">
        <v>22728</v>
      </c>
      <c r="S288" s="137">
        <v>2.6515933710165723E-2</v>
      </c>
      <c r="T288" s="302">
        <v>612.72730000000001</v>
      </c>
      <c r="U288" s="313">
        <v>6.2425288882985786E-3</v>
      </c>
      <c r="V288" s="312">
        <v>4128</v>
      </c>
      <c r="W288" s="137">
        <v>3.2043469823403843E-2</v>
      </c>
      <c r="X288" s="312">
        <v>232.72727272727201</v>
      </c>
      <c r="Y288" s="312">
        <v>3895</v>
      </c>
      <c r="Z288" s="137">
        <v>2.9276028982892877E-2</v>
      </c>
      <c r="AA288" s="302">
        <v>216.969696969697</v>
      </c>
      <c r="AB288" s="312">
        <v>4234</v>
      </c>
      <c r="AC288" s="137">
        <v>3.1165580950277869E-2</v>
      </c>
      <c r="AD288" s="302">
        <v>176.363632</v>
      </c>
      <c r="AE288" s="313">
        <v>2.5678294573643411E-2</v>
      </c>
      <c r="AF288" s="312">
        <v>4130</v>
      </c>
      <c r="AG288" s="137">
        <v>3.0599165746715961E-2</v>
      </c>
      <c r="AH288" s="312">
        <v>195.75757575757501</v>
      </c>
      <c r="AI288" s="312">
        <v>3223</v>
      </c>
      <c r="AJ288" s="137">
        <v>2.2418218367219182E-2</v>
      </c>
      <c r="AK288" s="302">
        <v>238.78787878787799</v>
      </c>
      <c r="AL288" s="312">
        <v>3773</v>
      </c>
      <c r="AM288" s="137">
        <v>2.5695158577197844E-2</v>
      </c>
      <c r="AN288" s="302">
        <v>267.878784</v>
      </c>
      <c r="AO288" s="313">
        <v>-8.6440677966101692E-2</v>
      </c>
      <c r="AP288" s="312">
        <v>7250</v>
      </c>
      <c r="AQ288" s="137">
        <v>3.0530172232281973E-2</v>
      </c>
      <c r="AR288" s="312">
        <v>258.18181818181802</v>
      </c>
      <c r="AS288" s="312">
        <v>6352</v>
      </c>
      <c r="AT288" s="137">
        <v>2.478829268292683E-2</v>
      </c>
      <c r="AU288" s="302">
        <v>278.18181818181802</v>
      </c>
      <c r="AV288" s="312">
        <v>6888</v>
      </c>
      <c r="AW288" s="137">
        <v>2.5971185859126677E-2</v>
      </c>
      <c r="AX288" s="302">
        <v>248.484848</v>
      </c>
      <c r="AY288" s="303">
        <v>-4.9931034482758624E-2</v>
      </c>
      <c r="AZ288" s="311">
        <v>20915</v>
      </c>
      <c r="BA288" s="137">
        <v>3.2265479408098534E-2</v>
      </c>
      <c r="BB288" s="312">
        <v>358.78787878787801</v>
      </c>
      <c r="BC288" s="312">
        <v>17342</v>
      </c>
      <c r="BD288" s="137">
        <v>2.5253893223592047E-2</v>
      </c>
      <c r="BE288" s="302">
        <v>400</v>
      </c>
      <c r="BF288" s="312">
        <v>19736</v>
      </c>
      <c r="BG288" s="137">
        <v>2.7147404242676004E-2</v>
      </c>
      <c r="BH288" s="302">
        <v>374.54544099999998</v>
      </c>
      <c r="BI288" s="303">
        <v>-5.6371025579727466E-2</v>
      </c>
      <c r="BJ288" s="311">
        <v>15297</v>
      </c>
      <c r="BK288" s="137">
        <v>3.0814384477785121E-2</v>
      </c>
      <c r="BL288" s="312">
        <v>352.72727272727201</v>
      </c>
      <c r="BM288" s="312">
        <v>13269</v>
      </c>
      <c r="BN288" s="137">
        <v>2.5680378093199511E-2</v>
      </c>
      <c r="BO288" s="302">
        <v>324.84848484848402</v>
      </c>
      <c r="BP288" s="312">
        <v>15170</v>
      </c>
      <c r="BQ288" s="137">
        <v>2.8163366088485322E-2</v>
      </c>
      <c r="BR288" s="302">
        <v>308.48486300000002</v>
      </c>
      <c r="BS288" s="303">
        <v>-8.3022814931032231E-3</v>
      </c>
      <c r="BT288" s="311">
        <v>12485</v>
      </c>
      <c r="BU288" s="137">
        <v>3.0453744944702731E-2</v>
      </c>
      <c r="BV288" s="312">
        <v>358.18181818181802</v>
      </c>
      <c r="BW288" s="312">
        <v>11921</v>
      </c>
      <c r="BX288" s="137">
        <v>2.6785393298820823E-2</v>
      </c>
      <c r="BY288" s="302">
        <v>393.33333333333297</v>
      </c>
      <c r="BZ288" s="312">
        <v>12299</v>
      </c>
      <c r="CA288" s="137">
        <v>2.6960494184389699E-2</v>
      </c>
      <c r="CB288" s="302">
        <v>315.75756799999999</v>
      </c>
      <c r="CC288" s="303">
        <v>-1.4897877452943532E-2</v>
      </c>
      <c r="CD288" s="311">
        <v>112594</v>
      </c>
      <c r="CE288" s="137">
        <v>3.0692476616865517E-2</v>
      </c>
      <c r="CF288" s="312">
        <v>998.35</v>
      </c>
      <c r="CG288" s="312">
        <v>100342</v>
      </c>
      <c r="CH288" s="137">
        <v>2.547727035557527E-2</v>
      </c>
      <c r="CI288" s="302">
        <v>1014.11</v>
      </c>
      <c r="CJ288" s="312">
        <v>109041</v>
      </c>
      <c r="CK288" s="137">
        <v>2.6628632159492908E-2</v>
      </c>
      <c r="CL288" s="302">
        <v>1054.69</v>
      </c>
      <c r="CM288" s="313">
        <v>-3.1555855551805602E-2</v>
      </c>
    </row>
    <row r="289" spans="1:91" ht="14.4" x14ac:dyDescent="0.3">
      <c r="A289" s="99" t="s">
        <v>423</v>
      </c>
      <c r="B289" s="311">
        <v>4557</v>
      </c>
      <c r="C289" s="137">
        <v>5.2291676707311198E-3</v>
      </c>
      <c r="D289" s="312">
        <v>313.33333333333297</v>
      </c>
      <c r="E289" s="312">
        <v>4482</v>
      </c>
      <c r="F289" s="137">
        <v>4.8090231953287453E-3</v>
      </c>
      <c r="G289" s="302">
        <v>317.575757575757</v>
      </c>
      <c r="H289" s="312">
        <v>4184</v>
      </c>
      <c r="I289" s="137">
        <v>4.3223095843909253E-3</v>
      </c>
      <c r="J289" s="302">
        <v>329.09089999999998</v>
      </c>
      <c r="K289" s="313">
        <v>-8.1852095676980471E-2</v>
      </c>
      <c r="L289" s="312">
        <v>4556</v>
      </c>
      <c r="M289" s="137">
        <v>6.1474027358370915E-3</v>
      </c>
      <c r="N289" s="312">
        <v>303.030303030303</v>
      </c>
      <c r="O289" s="312">
        <v>4635</v>
      </c>
      <c r="P289" s="137">
        <v>5.6183725023394729E-3</v>
      </c>
      <c r="Q289" s="302">
        <v>276.969696969697</v>
      </c>
      <c r="R289" s="312">
        <v>4762</v>
      </c>
      <c r="S289" s="137">
        <v>5.5556527775347227E-3</v>
      </c>
      <c r="T289" s="302">
        <v>300.60604899999998</v>
      </c>
      <c r="U289" s="313">
        <v>4.5215100965759439E-2</v>
      </c>
      <c r="V289" s="312">
        <v>844</v>
      </c>
      <c r="W289" s="137">
        <v>6.5515233844362511E-3</v>
      </c>
      <c r="X289" s="312">
        <v>118.181818181818</v>
      </c>
      <c r="Y289" s="312">
        <v>713</v>
      </c>
      <c r="Z289" s="137">
        <v>5.3591293106040111E-3</v>
      </c>
      <c r="AA289" s="302">
        <v>106.06060606060601</v>
      </c>
      <c r="AB289" s="312">
        <v>704</v>
      </c>
      <c r="AC289" s="137">
        <v>5.1819955099186629E-3</v>
      </c>
      <c r="AD289" s="302">
        <v>124.242424</v>
      </c>
      <c r="AE289" s="313">
        <v>-0.16587677725118483</v>
      </c>
      <c r="AF289" s="312">
        <v>648</v>
      </c>
      <c r="AG289" s="137">
        <v>4.8010313326566452E-3</v>
      </c>
      <c r="AH289" s="312">
        <v>126.06060606060601</v>
      </c>
      <c r="AI289" s="312">
        <v>662</v>
      </c>
      <c r="AJ289" s="137">
        <v>4.6046728386903808E-3</v>
      </c>
      <c r="AK289" s="302">
        <v>129.09090909090901</v>
      </c>
      <c r="AL289" s="312">
        <v>948</v>
      </c>
      <c r="AM289" s="137">
        <v>6.4561384392217216E-3</v>
      </c>
      <c r="AN289" s="302">
        <v>158.78787199999999</v>
      </c>
      <c r="AO289" s="313">
        <v>0.46296296296296297</v>
      </c>
      <c r="AP289" s="312">
        <v>1371</v>
      </c>
      <c r="AQ289" s="137">
        <v>5.7733608455804945E-3</v>
      </c>
      <c r="AR289" s="312">
        <v>141.81818181818099</v>
      </c>
      <c r="AS289" s="312">
        <v>1441</v>
      </c>
      <c r="AT289" s="137">
        <v>5.6234146341463415E-3</v>
      </c>
      <c r="AU289" s="302">
        <v>155.75757575757501</v>
      </c>
      <c r="AV289" s="312">
        <v>1334</v>
      </c>
      <c r="AW289" s="137">
        <v>5.0298434866543245E-3</v>
      </c>
      <c r="AX289" s="302">
        <v>178.18182400000001</v>
      </c>
      <c r="AY289" s="303">
        <v>-2.6987600291757841E-2</v>
      </c>
      <c r="AZ289" s="311">
        <v>3852</v>
      </c>
      <c r="BA289" s="137">
        <v>5.9424636232366986E-3</v>
      </c>
      <c r="BB289" s="312">
        <v>272.72727272727201</v>
      </c>
      <c r="BC289" s="312">
        <v>3804</v>
      </c>
      <c r="BD289" s="137">
        <v>5.5394885147355636E-3</v>
      </c>
      <c r="BE289" s="302">
        <v>266.666666666666</v>
      </c>
      <c r="BF289" s="312">
        <v>4146</v>
      </c>
      <c r="BG289" s="137">
        <v>5.702935650087896E-3</v>
      </c>
      <c r="BH289" s="302">
        <v>309.69695999999999</v>
      </c>
      <c r="BI289" s="303">
        <v>7.6323987538940805E-2</v>
      </c>
      <c r="BJ289" s="311">
        <v>3346</v>
      </c>
      <c r="BK289" s="137">
        <v>6.7402059529756819E-3</v>
      </c>
      <c r="BL289" s="312">
        <v>256.36363636363598</v>
      </c>
      <c r="BM289" s="312">
        <v>2189</v>
      </c>
      <c r="BN289" s="137">
        <v>4.236517269275283E-3</v>
      </c>
      <c r="BO289" s="302">
        <v>204.24242424242399</v>
      </c>
      <c r="BP289" s="312">
        <v>2872</v>
      </c>
      <c r="BQ289" s="137">
        <v>5.3319174295405301E-3</v>
      </c>
      <c r="BR289" s="302">
        <v>265.45455900000002</v>
      </c>
      <c r="BS289" s="303">
        <v>-0.14166168559473999</v>
      </c>
      <c r="BT289" s="311">
        <v>2425</v>
      </c>
      <c r="BU289" s="137">
        <v>5.9151246688749796E-3</v>
      </c>
      <c r="BV289" s="312">
        <v>216.969696969697</v>
      </c>
      <c r="BW289" s="312">
        <v>2167</v>
      </c>
      <c r="BX289" s="137">
        <v>4.8690501869427666E-3</v>
      </c>
      <c r="BY289" s="302">
        <v>164.24242424242399</v>
      </c>
      <c r="BZ289" s="312">
        <v>2447</v>
      </c>
      <c r="CA289" s="137">
        <v>5.3640401064478085E-3</v>
      </c>
      <c r="CB289" s="302">
        <v>249.090912</v>
      </c>
      <c r="CC289" s="303">
        <v>9.0721649484536079E-3</v>
      </c>
      <c r="CD289" s="311">
        <v>21599</v>
      </c>
      <c r="CE289" s="137">
        <v>5.8877631352263734E-3</v>
      </c>
      <c r="CF289" s="312">
        <v>652.4</v>
      </c>
      <c r="CG289" s="312">
        <v>20093</v>
      </c>
      <c r="CH289" s="137">
        <v>5.1017001181416942E-3</v>
      </c>
      <c r="CI289" s="302">
        <v>606.49</v>
      </c>
      <c r="CJ289" s="312">
        <v>21397</v>
      </c>
      <c r="CK289" s="137">
        <v>5.2253082997832899E-3</v>
      </c>
      <c r="CL289" s="302">
        <v>705.67</v>
      </c>
      <c r="CM289" s="313">
        <v>-9.3522848280012966E-3</v>
      </c>
    </row>
    <row r="290" spans="1:91" ht="14.4" x14ac:dyDescent="0.3">
      <c r="A290" s="99" t="s">
        <v>424</v>
      </c>
      <c r="B290" s="311">
        <v>29913</v>
      </c>
      <c r="C290" s="137">
        <v>3.4325234262580641E-2</v>
      </c>
      <c r="D290" s="312">
        <v>705.45454545454504</v>
      </c>
      <c r="E290" s="312">
        <v>27755</v>
      </c>
      <c r="F290" s="137">
        <v>2.9780106824263571E-2</v>
      </c>
      <c r="G290" s="302">
        <v>614.54545454545405</v>
      </c>
      <c r="H290" s="312">
        <v>31516</v>
      </c>
      <c r="I290" s="137">
        <v>3.2557817605560327E-2</v>
      </c>
      <c r="J290" s="302">
        <v>620</v>
      </c>
      <c r="K290" s="313">
        <v>5.358874068130913E-2</v>
      </c>
      <c r="L290" s="312">
        <v>27266</v>
      </c>
      <c r="M290" s="137">
        <v>3.6789965538923206E-2</v>
      </c>
      <c r="N290" s="312">
        <v>595.75757575757495</v>
      </c>
      <c r="O290" s="312">
        <v>25564</v>
      </c>
      <c r="P290" s="137">
        <v>3.0987718371047746E-2</v>
      </c>
      <c r="Q290" s="302">
        <v>671.51515151515105</v>
      </c>
      <c r="R290" s="312">
        <v>29824</v>
      </c>
      <c r="S290" s="137">
        <v>3.4794579680217465E-2</v>
      </c>
      <c r="T290" s="302">
        <v>828.48486300000002</v>
      </c>
      <c r="U290" s="313">
        <v>9.3816474730433502E-2</v>
      </c>
      <c r="V290" s="312">
        <v>4364</v>
      </c>
      <c r="W290" s="137">
        <v>3.3875412381137199E-2</v>
      </c>
      <c r="X290" s="312">
        <v>232.72727272727201</v>
      </c>
      <c r="Y290" s="312">
        <v>4401</v>
      </c>
      <c r="Z290" s="137">
        <v>3.3079282042031206E-2</v>
      </c>
      <c r="AA290" s="302">
        <v>243.636363636363</v>
      </c>
      <c r="AB290" s="312">
        <v>5382</v>
      </c>
      <c r="AC290" s="137">
        <v>3.9615766810202055E-2</v>
      </c>
      <c r="AD290" s="302">
        <v>309.09089999999998</v>
      </c>
      <c r="AE290" s="313">
        <v>0.23327222731439046</v>
      </c>
      <c r="AF290" s="312">
        <v>3984</v>
      </c>
      <c r="AG290" s="137">
        <v>2.9517451897074186E-2</v>
      </c>
      <c r="AH290" s="312">
        <v>250.30303030303</v>
      </c>
      <c r="AI290" s="312">
        <v>5179</v>
      </c>
      <c r="AJ290" s="137">
        <v>3.6023565908727316E-2</v>
      </c>
      <c r="AK290" s="302">
        <v>241.81818181818099</v>
      </c>
      <c r="AL290" s="312">
        <v>5494</v>
      </c>
      <c r="AM290" s="137">
        <v>3.7415637747979048E-2</v>
      </c>
      <c r="AN290" s="302">
        <v>274.54544099999998</v>
      </c>
      <c r="AO290" s="313">
        <v>0.37901606425702811</v>
      </c>
      <c r="AP290" s="312">
        <v>8652</v>
      </c>
      <c r="AQ290" s="137">
        <v>3.6434075883269468E-2</v>
      </c>
      <c r="AR290" s="312">
        <v>321.81818181818102</v>
      </c>
      <c r="AS290" s="312">
        <v>7673</v>
      </c>
      <c r="AT290" s="137">
        <v>2.9943414634146341E-2</v>
      </c>
      <c r="AU290" s="302">
        <v>275.15151515151501</v>
      </c>
      <c r="AV290" s="312">
        <v>9631</v>
      </c>
      <c r="AW290" s="137">
        <v>3.6313660134908395E-2</v>
      </c>
      <c r="AX290" s="302">
        <v>376.96969999999999</v>
      </c>
      <c r="AY290" s="303">
        <v>0.11315302820157189</v>
      </c>
      <c r="AZ290" s="311">
        <v>25588</v>
      </c>
      <c r="BA290" s="137">
        <v>3.9474496155602452E-2</v>
      </c>
      <c r="BB290" s="312">
        <v>513.33333333333303</v>
      </c>
      <c r="BC290" s="312">
        <v>22743</v>
      </c>
      <c r="BD290" s="137">
        <v>3.3118976679976583E-2</v>
      </c>
      <c r="BE290" s="302">
        <v>520.60606060606005</v>
      </c>
      <c r="BF290" s="312">
        <v>27036</v>
      </c>
      <c r="BG290" s="137">
        <v>3.7188752589429899E-2</v>
      </c>
      <c r="BH290" s="302">
        <v>602.42425500000002</v>
      </c>
      <c r="BI290" s="303">
        <v>5.6589026105987185E-2</v>
      </c>
      <c r="BJ290" s="311">
        <v>17596</v>
      </c>
      <c r="BK290" s="137">
        <v>3.5445506260777075E-2</v>
      </c>
      <c r="BL290" s="312">
        <v>477.575757575757</v>
      </c>
      <c r="BM290" s="312">
        <v>16242</v>
      </c>
      <c r="BN290" s="137">
        <v>3.1434222698752463E-2</v>
      </c>
      <c r="BO290" s="302">
        <v>438.18181818181802</v>
      </c>
      <c r="BP290" s="312">
        <v>20352</v>
      </c>
      <c r="BQ290" s="137">
        <v>3.7783838275072729E-2</v>
      </c>
      <c r="BR290" s="302">
        <v>403.63635299999999</v>
      </c>
      <c r="BS290" s="303">
        <v>0.15662650602409639</v>
      </c>
      <c r="BT290" s="311">
        <v>14214</v>
      </c>
      <c r="BU290" s="137">
        <v>3.4671167852943906E-2</v>
      </c>
      <c r="BV290" s="312">
        <v>389.09090909090901</v>
      </c>
      <c r="BW290" s="312">
        <v>14681</v>
      </c>
      <c r="BX290" s="137">
        <v>3.2986860080529194E-2</v>
      </c>
      <c r="BY290" s="302">
        <v>476.969696969697</v>
      </c>
      <c r="BZ290" s="312">
        <v>16555</v>
      </c>
      <c r="CA290" s="137">
        <v>3.6290022052408451E-2</v>
      </c>
      <c r="CB290" s="302">
        <v>568.48486300000002</v>
      </c>
      <c r="CC290" s="303">
        <v>0.1646967778246799</v>
      </c>
      <c r="CD290" s="311">
        <v>131577</v>
      </c>
      <c r="CE290" s="137">
        <v>3.5867133202633482E-2</v>
      </c>
      <c r="CF290" s="312">
        <v>1308.5999999999999</v>
      </c>
      <c r="CG290" s="312">
        <v>124238</v>
      </c>
      <c r="CH290" s="137">
        <v>3.1544568719339465E-2</v>
      </c>
      <c r="CI290" s="302">
        <v>1307.21</v>
      </c>
      <c r="CJ290" s="312">
        <v>145790</v>
      </c>
      <c r="CK290" s="137">
        <v>3.5603014302257603E-2</v>
      </c>
      <c r="CL290" s="302">
        <v>1493.1</v>
      </c>
      <c r="CM290" s="313">
        <v>0.10802039870190079</v>
      </c>
    </row>
    <row r="291" spans="1:91" ht="14.4" x14ac:dyDescent="0.3">
      <c r="A291" s="99" t="s">
        <v>425</v>
      </c>
      <c r="B291" s="311">
        <v>15822</v>
      </c>
      <c r="C291" s="137">
        <v>1.8155780312992708E-2</v>
      </c>
      <c r="D291" s="312">
        <v>580</v>
      </c>
      <c r="E291" s="312">
        <v>12350</v>
      </c>
      <c r="F291" s="137">
        <v>1.3251101397213298E-2</v>
      </c>
      <c r="G291" s="302">
        <v>412.12121212121201</v>
      </c>
      <c r="H291" s="312">
        <v>16082</v>
      </c>
      <c r="I291" s="137">
        <v>1.6613619200806611E-2</v>
      </c>
      <c r="J291" s="302">
        <v>504.24243200000001</v>
      </c>
      <c r="K291" s="313">
        <v>1.6432815067627355E-2</v>
      </c>
      <c r="L291" s="312">
        <v>13676</v>
      </c>
      <c r="M291" s="137">
        <v>1.8453002593351198E-2</v>
      </c>
      <c r="N291" s="312">
        <v>435.15151515151501</v>
      </c>
      <c r="O291" s="312">
        <v>13780</v>
      </c>
      <c r="P291" s="137">
        <v>1.6703597212996319E-2</v>
      </c>
      <c r="Q291" s="302">
        <v>497.575757575757</v>
      </c>
      <c r="R291" s="312">
        <v>15481</v>
      </c>
      <c r="S291" s="137">
        <v>1.8061121513862882E-2</v>
      </c>
      <c r="T291" s="302">
        <v>642.42425500000002</v>
      </c>
      <c r="U291" s="313">
        <v>0.1319830359754314</v>
      </c>
      <c r="V291" s="312">
        <v>2437</v>
      </c>
      <c r="W291" s="137">
        <v>1.8917135649136427E-2</v>
      </c>
      <c r="X291" s="312">
        <v>168.48484848484799</v>
      </c>
      <c r="Y291" s="312">
        <v>2105</v>
      </c>
      <c r="Z291" s="137">
        <v>1.5821833378431197E-2</v>
      </c>
      <c r="AA291" s="302">
        <v>178.18181818181799</v>
      </c>
      <c r="AB291" s="312">
        <v>2307</v>
      </c>
      <c r="AC291" s="137">
        <v>1.6981340399690847E-2</v>
      </c>
      <c r="AD291" s="302">
        <v>219.393936</v>
      </c>
      <c r="AE291" s="313">
        <v>-5.3344275748871565E-2</v>
      </c>
      <c r="AF291" s="312">
        <v>2906</v>
      </c>
      <c r="AG291" s="137">
        <v>2.1530551007253412E-2</v>
      </c>
      <c r="AH291" s="312">
        <v>198.78787878787799</v>
      </c>
      <c r="AI291" s="312">
        <v>2273</v>
      </c>
      <c r="AJ291" s="137">
        <v>1.5810304172723923E-2</v>
      </c>
      <c r="AK291" s="302">
        <v>221.81818181818099</v>
      </c>
      <c r="AL291" s="312">
        <v>2099</v>
      </c>
      <c r="AM291" s="137">
        <v>1.429476221933164E-2</v>
      </c>
      <c r="AN291" s="302">
        <v>237.57576</v>
      </c>
      <c r="AO291" s="313">
        <v>-0.27770130763936685</v>
      </c>
      <c r="AP291" s="312">
        <v>4779</v>
      </c>
      <c r="AQ291" s="137">
        <v>2.012464732387249E-2</v>
      </c>
      <c r="AR291" s="312">
        <v>270.30303030303003</v>
      </c>
      <c r="AS291" s="312">
        <v>4614</v>
      </c>
      <c r="AT291" s="137">
        <v>1.8005853658536585E-2</v>
      </c>
      <c r="AU291" s="302">
        <v>267.27272727272702</v>
      </c>
      <c r="AV291" s="312">
        <v>4661</v>
      </c>
      <c r="AW291" s="137">
        <v>1.7574288224359674E-2</v>
      </c>
      <c r="AX291" s="302">
        <v>307.878784</v>
      </c>
      <c r="AY291" s="303">
        <v>-2.4691358024691357E-2</v>
      </c>
      <c r="AZ291" s="311">
        <v>13446</v>
      </c>
      <c r="BA291" s="137">
        <v>2.0743085638120627E-2</v>
      </c>
      <c r="BB291" s="312">
        <v>450.90909090909099</v>
      </c>
      <c r="BC291" s="312">
        <v>12840</v>
      </c>
      <c r="BD291" s="137">
        <v>1.8697958078129504E-2</v>
      </c>
      <c r="BE291" s="302">
        <v>421.21212121212102</v>
      </c>
      <c r="BF291" s="312">
        <v>13600</v>
      </c>
      <c r="BG291" s="137">
        <v>1.8707169522719582E-2</v>
      </c>
      <c r="BH291" s="302">
        <v>532.72730000000001</v>
      </c>
      <c r="BI291" s="303">
        <v>1.1453220288561654E-2</v>
      </c>
      <c r="BJ291" s="311">
        <v>10452</v>
      </c>
      <c r="BK291" s="137">
        <v>2.1054582373132645E-2</v>
      </c>
      <c r="BL291" s="312">
        <v>496.36363636363598</v>
      </c>
      <c r="BM291" s="312">
        <v>8965</v>
      </c>
      <c r="BN291" s="137">
        <v>1.7350560675675152E-2</v>
      </c>
      <c r="BO291" s="302">
        <v>372.12121212121201</v>
      </c>
      <c r="BP291" s="312">
        <v>9600</v>
      </c>
      <c r="BQ291" s="137">
        <v>1.7822565224090911E-2</v>
      </c>
      <c r="BR291" s="302">
        <v>422.42425500000002</v>
      </c>
      <c r="BS291" s="303">
        <v>-8.1515499425947185E-2</v>
      </c>
      <c r="BT291" s="311">
        <v>7752</v>
      </c>
      <c r="BU291" s="137">
        <v>1.8908885127059318E-2</v>
      </c>
      <c r="BV291" s="312">
        <v>330.30303030303003</v>
      </c>
      <c r="BW291" s="312">
        <v>7616</v>
      </c>
      <c r="BX291" s="137">
        <v>1.7112453264308311E-2</v>
      </c>
      <c r="BY291" s="302">
        <v>359.39393939393898</v>
      </c>
      <c r="BZ291" s="312">
        <v>8168</v>
      </c>
      <c r="CA291" s="137">
        <v>1.7904977355727707E-2</v>
      </c>
      <c r="CB291" s="302">
        <v>401.21212800000001</v>
      </c>
      <c r="CC291" s="303">
        <v>5.3663570691434466E-2</v>
      </c>
      <c r="CD291" s="311">
        <v>71270</v>
      </c>
      <c r="CE291" s="137">
        <v>1.9427791964793908E-2</v>
      </c>
      <c r="CF291" s="312">
        <v>1106.06</v>
      </c>
      <c r="CG291" s="312">
        <v>64543</v>
      </c>
      <c r="CH291" s="137">
        <v>1.6387748505709419E-2</v>
      </c>
      <c r="CI291" s="302">
        <v>1006.51</v>
      </c>
      <c r="CJ291" s="312">
        <v>71998</v>
      </c>
      <c r="CK291" s="137">
        <v>1.7582453005925938E-2</v>
      </c>
      <c r="CL291" s="302">
        <v>1219.2</v>
      </c>
      <c r="CM291" s="313">
        <v>1.0214676582012066E-2</v>
      </c>
    </row>
    <row r="292" spans="1:91" ht="14.4" x14ac:dyDescent="0.3">
      <c r="A292" s="99" t="s">
        <v>426</v>
      </c>
      <c r="B292" s="311">
        <v>5029</v>
      </c>
      <c r="C292" s="137">
        <v>5.7707887241840684E-3</v>
      </c>
      <c r="D292" s="312">
        <v>276.969696969697</v>
      </c>
      <c r="E292" s="312">
        <v>4554</v>
      </c>
      <c r="F292" s="137">
        <v>4.8862765799926608E-3</v>
      </c>
      <c r="G292" s="302">
        <v>246.666666666666</v>
      </c>
      <c r="H292" s="312">
        <v>5896</v>
      </c>
      <c r="I292" s="137">
        <v>6.0909027986541337E-3</v>
      </c>
      <c r="J292" s="302">
        <v>292.121216</v>
      </c>
      <c r="K292" s="313">
        <v>0.17240007953867567</v>
      </c>
      <c r="L292" s="312">
        <v>4896</v>
      </c>
      <c r="M292" s="137">
        <v>6.6061641340338893E-3</v>
      </c>
      <c r="N292" s="312">
        <v>267.27272727272702</v>
      </c>
      <c r="O292" s="312">
        <v>4542</v>
      </c>
      <c r="P292" s="137">
        <v>5.5056414035870305E-3</v>
      </c>
      <c r="Q292" s="302">
        <v>291.51515151515099</v>
      </c>
      <c r="R292" s="312">
        <v>5394</v>
      </c>
      <c r="S292" s="137">
        <v>6.2929842675393316E-3</v>
      </c>
      <c r="T292" s="302">
        <v>332.72726399999999</v>
      </c>
      <c r="U292" s="313">
        <v>0.1017156862745098</v>
      </c>
      <c r="V292" s="312">
        <v>708</v>
      </c>
      <c r="W292" s="137">
        <v>5.4958276732000773E-3</v>
      </c>
      <c r="X292" s="312">
        <v>113.939393939393</v>
      </c>
      <c r="Y292" s="312">
        <v>668</v>
      </c>
      <c r="Z292" s="137">
        <v>5.0208953428940804E-3</v>
      </c>
      <c r="AA292" s="302">
        <v>87.272727272727195</v>
      </c>
      <c r="AB292" s="312">
        <v>808</v>
      </c>
      <c r="AC292" s="137">
        <v>5.9475175738839207E-3</v>
      </c>
      <c r="AD292" s="302">
        <v>121.818184</v>
      </c>
      <c r="AE292" s="313">
        <v>0.14124293785310735</v>
      </c>
      <c r="AF292" s="312">
        <v>963</v>
      </c>
      <c r="AG292" s="137">
        <v>7.1348660082536245E-3</v>
      </c>
      <c r="AH292" s="312">
        <v>119.39393939393899</v>
      </c>
      <c r="AI292" s="312">
        <v>1130</v>
      </c>
      <c r="AJ292" s="137">
        <v>7.8599400418733097E-3</v>
      </c>
      <c r="AK292" s="302">
        <v>129.09090909090901</v>
      </c>
      <c r="AL292" s="312">
        <v>542</v>
      </c>
      <c r="AM292" s="137">
        <v>3.6911677574453304E-3</v>
      </c>
      <c r="AN292" s="302">
        <v>71.515150000000006</v>
      </c>
      <c r="AO292" s="313">
        <v>-0.43717549325025962</v>
      </c>
      <c r="AP292" s="312">
        <v>1865</v>
      </c>
      <c r="AQ292" s="137">
        <v>7.8536236156146032E-3</v>
      </c>
      <c r="AR292" s="312">
        <v>176.969696969696</v>
      </c>
      <c r="AS292" s="312">
        <v>1520</v>
      </c>
      <c r="AT292" s="137">
        <v>5.9317073170731711E-3</v>
      </c>
      <c r="AU292" s="302">
        <v>131.51515151515099</v>
      </c>
      <c r="AV292" s="312">
        <v>1505</v>
      </c>
      <c r="AW292" s="137">
        <v>5.6745985362929227E-3</v>
      </c>
      <c r="AX292" s="302">
        <v>178.18182400000001</v>
      </c>
      <c r="AY292" s="303">
        <v>-0.19302949061662197</v>
      </c>
      <c r="AZ292" s="311">
        <v>4451</v>
      </c>
      <c r="BA292" s="137">
        <v>6.8665383143890306E-3</v>
      </c>
      <c r="BB292" s="312">
        <v>238.18181818181799</v>
      </c>
      <c r="BC292" s="312">
        <v>4321</v>
      </c>
      <c r="BD292" s="137">
        <v>6.2923580105605599E-3</v>
      </c>
      <c r="BE292" s="302">
        <v>209.69696969696901</v>
      </c>
      <c r="BF292" s="312">
        <v>4739</v>
      </c>
      <c r="BG292" s="137">
        <v>6.5186232623653017E-3</v>
      </c>
      <c r="BH292" s="302">
        <v>294.54544099999998</v>
      </c>
      <c r="BI292" s="303">
        <v>6.4704560772860034E-2</v>
      </c>
      <c r="BJ292" s="311">
        <v>3483</v>
      </c>
      <c r="BK292" s="137">
        <v>7.0161797173384039E-3</v>
      </c>
      <c r="BL292" s="312">
        <v>228.48484848484799</v>
      </c>
      <c r="BM292" s="312">
        <v>3236</v>
      </c>
      <c r="BN292" s="137">
        <v>6.2628459951461005E-3</v>
      </c>
      <c r="BO292" s="302">
        <v>206.06060606060601</v>
      </c>
      <c r="BP292" s="312">
        <v>3470</v>
      </c>
      <c r="BQ292" s="137">
        <v>6.4421147216245271E-3</v>
      </c>
      <c r="BR292" s="302">
        <v>244.84848</v>
      </c>
      <c r="BS292" s="303">
        <v>-3.7324145851277634E-3</v>
      </c>
      <c r="BT292" s="311">
        <v>2792</v>
      </c>
      <c r="BU292" s="137">
        <v>6.8103208558758527E-3</v>
      </c>
      <c r="BV292" s="312">
        <v>201.81818181818099</v>
      </c>
      <c r="BW292" s="312">
        <v>2605</v>
      </c>
      <c r="BX292" s="137">
        <v>5.8531960023008337E-3</v>
      </c>
      <c r="BY292" s="302">
        <v>180.60606060606</v>
      </c>
      <c r="BZ292" s="312">
        <v>2707</v>
      </c>
      <c r="CA292" s="137">
        <v>5.9339830683098563E-3</v>
      </c>
      <c r="CB292" s="302">
        <v>226.66667200000001</v>
      </c>
      <c r="CC292" s="303">
        <v>-3.0444126074498569E-2</v>
      </c>
      <c r="CD292" s="311">
        <v>24187</v>
      </c>
      <c r="CE292" s="137">
        <v>6.5932370457762067E-3</v>
      </c>
      <c r="CF292" s="312">
        <v>595.30999999999995</v>
      </c>
      <c r="CG292" s="312">
        <v>22576</v>
      </c>
      <c r="CH292" s="137">
        <v>5.7321446208712934E-3</v>
      </c>
      <c r="CI292" s="302">
        <v>552.34</v>
      </c>
      <c r="CJ292" s="312">
        <v>25061</v>
      </c>
      <c r="CK292" s="137">
        <v>6.1200846520946409E-3</v>
      </c>
      <c r="CL292" s="302">
        <v>666.25</v>
      </c>
      <c r="CM292" s="313">
        <v>3.6135113904163393E-2</v>
      </c>
    </row>
    <row r="293" spans="1:91" ht="14.4" x14ac:dyDescent="0.3">
      <c r="A293" s="99" t="s">
        <v>427</v>
      </c>
      <c r="B293" s="311">
        <v>10977</v>
      </c>
      <c r="C293" s="137">
        <v>1.2596131999476739E-2</v>
      </c>
      <c r="D293" s="312">
        <v>330.90909090909003</v>
      </c>
      <c r="E293" s="312">
        <v>9839</v>
      </c>
      <c r="F293" s="137">
        <v>1.0556889607059243E-2</v>
      </c>
      <c r="G293" s="302">
        <v>327.27272727272702</v>
      </c>
      <c r="H293" s="312">
        <v>9825</v>
      </c>
      <c r="I293" s="137">
        <v>1.0149782903116836E-2</v>
      </c>
      <c r="J293" s="302">
        <v>367.27273600000001</v>
      </c>
      <c r="K293" s="313">
        <v>-0.10494670675047828</v>
      </c>
      <c r="L293" s="312">
        <v>9839</v>
      </c>
      <c r="M293" s="137">
        <v>1.3275745284877336E-2</v>
      </c>
      <c r="N293" s="312">
        <v>297.575757575757</v>
      </c>
      <c r="O293" s="312">
        <v>10233</v>
      </c>
      <c r="P293" s="137">
        <v>1.2404057349825207E-2</v>
      </c>
      <c r="Q293" s="302">
        <v>406.666666666666</v>
      </c>
      <c r="R293" s="312">
        <v>9560</v>
      </c>
      <c r="S293" s="137">
        <v>1.1153305450069708E-2</v>
      </c>
      <c r="T293" s="302">
        <v>413.33334400000001</v>
      </c>
      <c r="U293" s="313">
        <v>-2.8356540298810854E-2</v>
      </c>
      <c r="V293" s="312">
        <v>1679</v>
      </c>
      <c r="W293" s="137">
        <v>1.3033184552687755E-2</v>
      </c>
      <c r="X293" s="312">
        <v>126.666666666666</v>
      </c>
      <c r="Y293" s="312">
        <v>1736</v>
      </c>
      <c r="Z293" s="137">
        <v>1.3048314843209766E-2</v>
      </c>
      <c r="AA293" s="302">
        <v>130.90909090909</v>
      </c>
      <c r="AB293" s="312">
        <v>1562</v>
      </c>
      <c r="AC293" s="137">
        <v>1.1497552537632034E-2</v>
      </c>
      <c r="AD293" s="302">
        <v>144.84848</v>
      </c>
      <c r="AE293" s="313">
        <v>-6.968433591423466E-2</v>
      </c>
      <c r="AF293" s="312">
        <v>1844</v>
      </c>
      <c r="AG293" s="137">
        <v>1.3662194100955019E-2</v>
      </c>
      <c r="AH293" s="312">
        <v>138.18181818181799</v>
      </c>
      <c r="AI293" s="312">
        <v>1254</v>
      </c>
      <c r="AJ293" s="137">
        <v>8.7224467367337435E-3</v>
      </c>
      <c r="AK293" s="302">
        <v>129.69696969696901</v>
      </c>
      <c r="AL293" s="312">
        <v>1900</v>
      </c>
      <c r="AM293" s="137">
        <v>1.2939517968904295E-2</v>
      </c>
      <c r="AN293" s="302">
        <v>124.848488</v>
      </c>
      <c r="AO293" s="313">
        <v>3.0368763557483729E-2</v>
      </c>
      <c r="AP293" s="312">
        <v>3370</v>
      </c>
      <c r="AQ293" s="137">
        <v>1.4191266265212448E-2</v>
      </c>
      <c r="AR293" s="312">
        <v>210.90909090909</v>
      </c>
      <c r="AS293" s="312">
        <v>3176</v>
      </c>
      <c r="AT293" s="137">
        <v>1.2394146341463415E-2</v>
      </c>
      <c r="AU293" s="302">
        <v>170.90909090909</v>
      </c>
      <c r="AV293" s="312">
        <v>3163</v>
      </c>
      <c r="AW293" s="137">
        <v>1.1926083169630905E-2</v>
      </c>
      <c r="AX293" s="302">
        <v>218.18182400000001</v>
      </c>
      <c r="AY293" s="303">
        <v>-6.1424332344213649E-2</v>
      </c>
      <c r="AZ293" s="311">
        <v>8660</v>
      </c>
      <c r="BA293" s="137">
        <v>1.3359744282769941E-2</v>
      </c>
      <c r="BB293" s="312">
        <v>289.09090909090901</v>
      </c>
      <c r="BC293" s="312">
        <v>8546</v>
      </c>
      <c r="BD293" s="137">
        <v>1.2444918203714544E-2</v>
      </c>
      <c r="BE293" s="302">
        <v>273.93939393939303</v>
      </c>
      <c r="BF293" s="312">
        <v>9316</v>
      </c>
      <c r="BG293" s="137">
        <v>1.2814411123062914E-2</v>
      </c>
      <c r="BH293" s="302">
        <v>273.93939999999998</v>
      </c>
      <c r="BI293" s="303">
        <v>7.5750577367205543E-2</v>
      </c>
      <c r="BJ293" s="311">
        <v>6873</v>
      </c>
      <c r="BK293" s="137">
        <v>1.384501958003642E-2</v>
      </c>
      <c r="BL293" s="312">
        <v>230.90909090909</v>
      </c>
      <c r="BM293" s="312">
        <v>6250</v>
      </c>
      <c r="BN293" s="137">
        <v>1.2096040627213575E-2</v>
      </c>
      <c r="BO293" s="302">
        <v>233.93939393939399</v>
      </c>
      <c r="BP293" s="312">
        <v>6337</v>
      </c>
      <c r="BQ293" s="137">
        <v>1.1764749565110843E-2</v>
      </c>
      <c r="BR293" s="302">
        <v>251.515152</v>
      </c>
      <c r="BS293" s="303">
        <v>-7.7986323294049184E-2</v>
      </c>
      <c r="BT293" s="311">
        <v>5057</v>
      </c>
      <c r="BU293" s="137">
        <v>1.2335169257938464E-2</v>
      </c>
      <c r="BV293" s="312">
        <v>237.575757575757</v>
      </c>
      <c r="BW293" s="312">
        <v>5157</v>
      </c>
      <c r="BX293" s="137">
        <v>1.1587305867126833E-2</v>
      </c>
      <c r="BY293" s="302">
        <v>231.51515151515099</v>
      </c>
      <c r="BZ293" s="312">
        <v>5616</v>
      </c>
      <c r="CA293" s="137">
        <v>1.2310767976220226E-2</v>
      </c>
      <c r="CB293" s="302">
        <v>263.63635299999999</v>
      </c>
      <c r="CC293" s="303">
        <v>0.11053984575835475</v>
      </c>
      <c r="CD293" s="311">
        <v>48299</v>
      </c>
      <c r="CE293" s="137">
        <v>1.3166029523047299E-2</v>
      </c>
      <c r="CF293" s="312">
        <v>684.63</v>
      </c>
      <c r="CG293" s="312">
        <v>46191</v>
      </c>
      <c r="CH293" s="137">
        <v>1.1728095862095406E-2</v>
      </c>
      <c r="CI293" s="302">
        <v>718.59</v>
      </c>
      <c r="CJ293" s="312">
        <v>47279</v>
      </c>
      <c r="CK293" s="137">
        <v>1.1545887325580885E-2</v>
      </c>
      <c r="CL293" s="302">
        <v>771.74</v>
      </c>
      <c r="CM293" s="313">
        <v>-2.1118449657342803E-2</v>
      </c>
    </row>
    <row r="294" spans="1:91" ht="14.4" x14ac:dyDescent="0.3">
      <c r="A294" s="99" t="s">
        <v>428</v>
      </c>
      <c r="B294" s="311">
        <v>32901</v>
      </c>
      <c r="C294" s="137">
        <v>3.7753970931473459E-2</v>
      </c>
      <c r="D294" s="312">
        <v>580.60606060606005</v>
      </c>
      <c r="E294" s="312">
        <v>33110</v>
      </c>
      <c r="F294" s="137">
        <v>3.5525827308642295E-2</v>
      </c>
      <c r="G294" s="302">
        <v>580</v>
      </c>
      <c r="H294" s="312">
        <v>33221</v>
      </c>
      <c r="I294" s="137">
        <v>3.4319179422335311E-2</v>
      </c>
      <c r="J294" s="302">
        <v>489.09089999999998</v>
      </c>
      <c r="K294" s="313">
        <v>9.7261481413938779E-3</v>
      </c>
      <c r="L294" s="312">
        <v>27268</v>
      </c>
      <c r="M294" s="137">
        <v>3.6792664135383187E-2</v>
      </c>
      <c r="N294" s="312">
        <v>467.87878787878799</v>
      </c>
      <c r="O294" s="312">
        <v>30307</v>
      </c>
      <c r="P294" s="137">
        <v>3.6737004407422315E-2</v>
      </c>
      <c r="Q294" s="302">
        <v>467.87878787878799</v>
      </c>
      <c r="R294" s="312">
        <v>31675</v>
      </c>
      <c r="S294" s="137">
        <v>3.695407428148096E-2</v>
      </c>
      <c r="T294" s="302">
        <v>536.36364700000001</v>
      </c>
      <c r="U294" s="313">
        <v>0.16161801378905677</v>
      </c>
      <c r="V294" s="312">
        <v>5137</v>
      </c>
      <c r="W294" s="137">
        <v>3.9875800504560452E-2</v>
      </c>
      <c r="X294" s="312">
        <v>218.18181818181799</v>
      </c>
      <c r="Y294" s="312">
        <v>5640</v>
      </c>
      <c r="Z294" s="137">
        <v>4.2391990619644632E-2</v>
      </c>
      <c r="AA294" s="302">
        <v>184.24242424242399</v>
      </c>
      <c r="AB294" s="312">
        <v>5447</v>
      </c>
      <c r="AC294" s="137">
        <v>4.0094218100180337E-2</v>
      </c>
      <c r="AD294" s="302">
        <v>200.606064</v>
      </c>
      <c r="AE294" s="313">
        <v>6.0346505742651352E-2</v>
      </c>
      <c r="AF294" s="312">
        <v>4703</v>
      </c>
      <c r="AG294" s="137">
        <v>3.4844522156611421E-2</v>
      </c>
      <c r="AH294" s="312">
        <v>227.272727272727</v>
      </c>
      <c r="AI294" s="312">
        <v>4745</v>
      </c>
      <c r="AJ294" s="137">
        <v>3.3004792476715797E-2</v>
      </c>
      <c r="AK294" s="302">
        <v>246.666666666666</v>
      </c>
      <c r="AL294" s="312">
        <v>5260</v>
      </c>
      <c r="AM294" s="137">
        <v>3.582203395601926E-2</v>
      </c>
      <c r="AN294" s="302">
        <v>223.03030000000001</v>
      </c>
      <c r="AO294" s="313">
        <v>0.11843504146289602</v>
      </c>
      <c r="AP294" s="312">
        <v>9031</v>
      </c>
      <c r="AQ294" s="137">
        <v>3.8030066955825996E-2</v>
      </c>
      <c r="AR294" s="312">
        <v>233.333333333333</v>
      </c>
      <c r="AS294" s="312">
        <v>9550</v>
      </c>
      <c r="AT294" s="137">
        <v>3.7268292682926828E-2</v>
      </c>
      <c r="AU294" s="302">
        <v>345.45454545454498</v>
      </c>
      <c r="AV294" s="312">
        <v>9169</v>
      </c>
      <c r="AW294" s="137">
        <v>3.4571690351674289E-2</v>
      </c>
      <c r="AX294" s="302">
        <v>506.66665599999999</v>
      </c>
      <c r="AY294" s="303">
        <v>1.5280699811759495E-2</v>
      </c>
      <c r="AZ294" s="311">
        <v>23641</v>
      </c>
      <c r="BA294" s="137">
        <v>3.6470867735446208E-2</v>
      </c>
      <c r="BB294" s="312">
        <v>375.15151515151501</v>
      </c>
      <c r="BC294" s="312">
        <v>24137</v>
      </c>
      <c r="BD294" s="137">
        <v>3.5148957486901236E-2</v>
      </c>
      <c r="BE294" s="302">
        <v>473.33333333333297</v>
      </c>
      <c r="BF294" s="312">
        <v>27949</v>
      </c>
      <c r="BG294" s="137">
        <v>3.8444608896359526E-2</v>
      </c>
      <c r="BH294" s="302">
        <v>391.51513699999998</v>
      </c>
      <c r="BI294" s="303">
        <v>0.18222579417114335</v>
      </c>
      <c r="BJ294" s="311">
        <v>18878</v>
      </c>
      <c r="BK294" s="137">
        <v>3.8027976084959635E-2</v>
      </c>
      <c r="BL294" s="312">
        <v>401.21212121212102</v>
      </c>
      <c r="BM294" s="312">
        <v>18622</v>
      </c>
      <c r="BN294" s="137">
        <v>3.6040394969595393E-2</v>
      </c>
      <c r="BO294" s="302">
        <v>405.45454545454498</v>
      </c>
      <c r="BP294" s="312">
        <v>19982</v>
      </c>
      <c r="BQ294" s="137">
        <v>3.7096926907060894E-2</v>
      </c>
      <c r="BR294" s="302">
        <v>392.121216</v>
      </c>
      <c r="BS294" s="303">
        <v>5.8480771268142814E-2</v>
      </c>
      <c r="BT294" s="311">
        <v>15280</v>
      </c>
      <c r="BU294" s="137">
        <v>3.7271383480581316E-2</v>
      </c>
      <c r="BV294" s="312">
        <v>343.636363636363</v>
      </c>
      <c r="BW294" s="312">
        <v>15657</v>
      </c>
      <c r="BX294" s="137">
        <v>3.5179842536669545E-2</v>
      </c>
      <c r="BY294" s="302">
        <v>318.18181818181802</v>
      </c>
      <c r="BZ294" s="312">
        <v>16559</v>
      </c>
      <c r="CA294" s="137">
        <v>3.6298790405667865E-2</v>
      </c>
      <c r="CB294" s="302">
        <v>363.03030000000001</v>
      </c>
      <c r="CC294" s="303">
        <v>8.3704188481675393E-2</v>
      </c>
      <c r="CD294" s="311">
        <v>136839</v>
      </c>
      <c r="CE294" s="137">
        <v>3.7301524128952344E-2</v>
      </c>
      <c r="CF294" s="312">
        <v>1061.55</v>
      </c>
      <c r="CG294" s="312">
        <v>141768</v>
      </c>
      <c r="CH294" s="137">
        <v>3.599551198669744E-2</v>
      </c>
      <c r="CI294" s="302">
        <v>1121.05</v>
      </c>
      <c r="CJ294" s="312">
        <v>149262</v>
      </c>
      <c r="CK294" s="137">
        <v>3.6450902810779708E-2</v>
      </c>
      <c r="CL294" s="302">
        <v>1144.76</v>
      </c>
      <c r="CM294" s="313">
        <v>9.0785521671453318E-2</v>
      </c>
    </row>
    <row r="295" spans="1:91" ht="14.4" x14ac:dyDescent="0.3">
      <c r="A295" s="99" t="s">
        <v>429</v>
      </c>
      <c r="B295" s="311">
        <v>47327</v>
      </c>
      <c r="C295" s="137">
        <v>5.4307838128745158E-2</v>
      </c>
      <c r="D295" s="312">
        <v>547.87878787878697</v>
      </c>
      <c r="E295" s="312">
        <v>46333</v>
      </c>
      <c r="F295" s="137">
        <v>4.9713625994905565E-2</v>
      </c>
      <c r="G295" s="302">
        <v>522.42424242424204</v>
      </c>
      <c r="H295" s="312">
        <v>54853</v>
      </c>
      <c r="I295" s="137">
        <v>5.6666263774520893E-2</v>
      </c>
      <c r="J295" s="302">
        <v>593.33330000000001</v>
      </c>
      <c r="K295" s="313">
        <v>0.15902127749487607</v>
      </c>
      <c r="L295" s="312">
        <v>36892</v>
      </c>
      <c r="M295" s="137">
        <v>4.9778310300812548E-2</v>
      </c>
      <c r="N295" s="312">
        <v>556.969696969697</v>
      </c>
      <c r="O295" s="312">
        <v>41014</v>
      </c>
      <c r="P295" s="137">
        <v>4.9715626712179321E-2</v>
      </c>
      <c r="Q295" s="302">
        <v>560.60606060606005</v>
      </c>
      <c r="R295" s="312">
        <v>48161</v>
      </c>
      <c r="S295" s="137">
        <v>5.618769286410117E-2</v>
      </c>
      <c r="T295" s="302">
        <v>603.63635299999999</v>
      </c>
      <c r="U295" s="313">
        <v>0.30545917814160251</v>
      </c>
      <c r="V295" s="312">
        <v>6410</v>
      </c>
      <c r="W295" s="137">
        <v>4.9757422860469629E-2</v>
      </c>
      <c r="X295" s="312">
        <v>196.363636363636</v>
      </c>
      <c r="Y295" s="312">
        <v>6828</v>
      </c>
      <c r="Z295" s="137">
        <v>5.1321367367186795E-2</v>
      </c>
      <c r="AA295" s="302">
        <v>216.969696969697</v>
      </c>
      <c r="AB295" s="312">
        <v>7863</v>
      </c>
      <c r="AC295" s="137">
        <v>5.7877884509219386E-2</v>
      </c>
      <c r="AD295" s="302">
        <v>227.878784</v>
      </c>
      <c r="AE295" s="313">
        <v>0.22667706708268331</v>
      </c>
      <c r="AF295" s="312">
        <v>5651</v>
      </c>
      <c r="AG295" s="137">
        <v>4.1868253180312807E-2</v>
      </c>
      <c r="AH295" s="312">
        <v>264.24242424242402</v>
      </c>
      <c r="AI295" s="312">
        <v>6680</v>
      </c>
      <c r="AJ295" s="137">
        <v>4.6464070336029825E-2</v>
      </c>
      <c r="AK295" s="302">
        <v>266.666666666666</v>
      </c>
      <c r="AL295" s="312">
        <v>6927</v>
      </c>
      <c r="AM295" s="137">
        <v>4.7174758405578977E-2</v>
      </c>
      <c r="AN295" s="302">
        <v>297.57574499999998</v>
      </c>
      <c r="AO295" s="313">
        <v>0.22580074323128649</v>
      </c>
      <c r="AP295" s="312">
        <v>11433</v>
      </c>
      <c r="AQ295" s="137">
        <v>4.8145028845748936E-2</v>
      </c>
      <c r="AR295" s="312">
        <v>244.24242424242399</v>
      </c>
      <c r="AS295" s="312">
        <v>12644</v>
      </c>
      <c r="AT295" s="137">
        <v>4.9342439024390242E-2</v>
      </c>
      <c r="AU295" s="302">
        <v>270.30303030303003</v>
      </c>
      <c r="AV295" s="312">
        <v>13612</v>
      </c>
      <c r="AW295" s="137">
        <v>5.1324010150178907E-2</v>
      </c>
      <c r="AX295" s="302">
        <v>313.33334400000001</v>
      </c>
      <c r="AY295" s="303">
        <v>0.1905886468993265</v>
      </c>
      <c r="AZ295" s="311">
        <v>34626</v>
      </c>
      <c r="BA295" s="137">
        <v>5.3417379392054501E-2</v>
      </c>
      <c r="BB295" s="312">
        <v>399.39393939393898</v>
      </c>
      <c r="BC295" s="312">
        <v>35266</v>
      </c>
      <c r="BD295" s="137">
        <v>5.1355310715211461E-2</v>
      </c>
      <c r="BE295" s="302">
        <v>356.36363636363598</v>
      </c>
      <c r="BF295" s="312">
        <v>41587</v>
      </c>
      <c r="BG295" s="137">
        <v>5.7204048451569067E-2</v>
      </c>
      <c r="BH295" s="302">
        <v>330.90910000000002</v>
      </c>
      <c r="BI295" s="303">
        <v>0.20103390515797379</v>
      </c>
      <c r="BJ295" s="311">
        <v>27596</v>
      </c>
      <c r="BK295" s="137">
        <v>5.558957665221665E-2</v>
      </c>
      <c r="BL295" s="312">
        <v>382.42424242424198</v>
      </c>
      <c r="BM295" s="312">
        <v>27056</v>
      </c>
      <c r="BN295" s="137">
        <v>5.2363276033582477E-2</v>
      </c>
      <c r="BO295" s="302">
        <v>369.09090909090901</v>
      </c>
      <c r="BP295" s="312">
        <v>31882</v>
      </c>
      <c r="BQ295" s="137">
        <v>5.9189481716090252E-2</v>
      </c>
      <c r="BR295" s="302">
        <v>357.57574499999998</v>
      </c>
      <c r="BS295" s="303">
        <v>0.15531236411074067</v>
      </c>
      <c r="BT295" s="311">
        <v>19539</v>
      </c>
      <c r="BU295" s="137">
        <v>4.7660049857793083E-2</v>
      </c>
      <c r="BV295" s="312">
        <v>306.06060606060601</v>
      </c>
      <c r="BW295" s="312">
        <v>21051</v>
      </c>
      <c r="BX295" s="137">
        <v>4.7299665660051768E-2</v>
      </c>
      <c r="BY295" s="302">
        <v>377.575757575757</v>
      </c>
      <c r="BZ295" s="312">
        <v>23150</v>
      </c>
      <c r="CA295" s="137">
        <v>5.074684448887077E-2</v>
      </c>
      <c r="CB295" s="302">
        <v>352.121216</v>
      </c>
      <c r="CC295" s="303">
        <v>0.18480986744459799</v>
      </c>
      <c r="CD295" s="311">
        <v>189474</v>
      </c>
      <c r="CE295" s="137">
        <v>5.1649522305842022E-2</v>
      </c>
      <c r="CF295" s="312">
        <v>1083.8599999999999</v>
      </c>
      <c r="CG295" s="312">
        <v>196872</v>
      </c>
      <c r="CH295" s="137">
        <v>4.9986657326371954E-2</v>
      </c>
      <c r="CI295" s="302">
        <v>1086.93</v>
      </c>
      <c r="CJ295" s="312">
        <v>228035</v>
      </c>
      <c r="CK295" s="137">
        <v>5.5687861762914549E-2</v>
      </c>
      <c r="CL295" s="302">
        <v>1145.95</v>
      </c>
      <c r="CM295" s="313">
        <v>0.20351604969547274</v>
      </c>
    </row>
    <row r="296" spans="1:91" ht="14.4" x14ac:dyDescent="0.3">
      <c r="A296" s="99" t="s">
        <v>430</v>
      </c>
      <c r="B296" s="311">
        <v>44181</v>
      </c>
      <c r="C296" s="137">
        <v>5.0697796107213429E-2</v>
      </c>
      <c r="D296" s="312">
        <v>510.90909090909099</v>
      </c>
      <c r="E296" s="312">
        <v>41018</v>
      </c>
      <c r="F296" s="137">
        <v>4.4010824057562355E-2</v>
      </c>
      <c r="G296" s="302">
        <v>408.48484848484799</v>
      </c>
      <c r="H296" s="312">
        <v>45471</v>
      </c>
      <c r="I296" s="137">
        <v>4.6974125026730346E-2</v>
      </c>
      <c r="J296" s="302">
        <v>512.72730000000001</v>
      </c>
      <c r="K296" s="313">
        <v>2.9198071569226592E-2</v>
      </c>
      <c r="L296" s="312">
        <v>39134</v>
      </c>
      <c r="M296" s="137">
        <v>5.2803436932451431E-2</v>
      </c>
      <c r="N296" s="312">
        <v>447.27272727272702</v>
      </c>
      <c r="O296" s="312">
        <v>39150</v>
      </c>
      <c r="P296" s="137">
        <v>4.7456156087721767E-2</v>
      </c>
      <c r="Q296" s="302">
        <v>507.27272727272702</v>
      </c>
      <c r="R296" s="312">
        <v>41703</v>
      </c>
      <c r="S296" s="137">
        <v>4.8653378366554083E-2</v>
      </c>
      <c r="T296" s="302">
        <v>496.36364700000001</v>
      </c>
      <c r="U296" s="313">
        <v>6.5646241120253482E-2</v>
      </c>
      <c r="V296" s="312">
        <v>6302</v>
      </c>
      <c r="W296" s="137">
        <v>4.8919076266252672E-2</v>
      </c>
      <c r="X296" s="312">
        <v>194.54545454545399</v>
      </c>
      <c r="Y296" s="312">
        <v>6448</v>
      </c>
      <c r="Z296" s="137">
        <v>4.8465169417636268E-2</v>
      </c>
      <c r="AA296" s="302">
        <v>160.60606060606</v>
      </c>
      <c r="AB296" s="312">
        <v>6605</v>
      </c>
      <c r="AC296" s="137">
        <v>4.8618011850870411E-2</v>
      </c>
      <c r="AD296" s="302">
        <v>191.515152</v>
      </c>
      <c r="AE296" s="313">
        <v>4.8079974611234526E-2</v>
      </c>
      <c r="AF296" s="312">
        <v>7307</v>
      </c>
      <c r="AG296" s="137">
        <v>5.4137555474879792E-2</v>
      </c>
      <c r="AH296" s="312">
        <v>280.60606060606</v>
      </c>
      <c r="AI296" s="312">
        <v>6622</v>
      </c>
      <c r="AJ296" s="137">
        <v>4.606063978520801E-2</v>
      </c>
      <c r="AK296" s="302">
        <v>269.09090909090901</v>
      </c>
      <c r="AL296" s="312">
        <v>7388</v>
      </c>
      <c r="AM296" s="137">
        <v>5.0314294081192069E-2</v>
      </c>
      <c r="AN296" s="302">
        <v>244.24243200000001</v>
      </c>
      <c r="AO296" s="313">
        <v>1.1085260708909266E-2</v>
      </c>
      <c r="AP296" s="312">
        <v>12663</v>
      </c>
      <c r="AQ296" s="137">
        <v>5.3324630479639534E-2</v>
      </c>
      <c r="AR296" s="312">
        <v>215.15151515151501</v>
      </c>
      <c r="AS296" s="312">
        <v>11352</v>
      </c>
      <c r="AT296" s="137">
        <v>4.4300487804878046E-2</v>
      </c>
      <c r="AU296" s="302">
        <v>240</v>
      </c>
      <c r="AV296" s="312">
        <v>12935</v>
      </c>
      <c r="AW296" s="137">
        <v>4.8771383433188674E-2</v>
      </c>
      <c r="AX296" s="302">
        <v>274.54544099999998</v>
      </c>
      <c r="AY296" s="303">
        <v>2.1479902076917003E-2</v>
      </c>
      <c r="AZ296" s="311">
        <v>39710</v>
      </c>
      <c r="BA296" s="137">
        <v>6.1260444049514362E-2</v>
      </c>
      <c r="BB296" s="312">
        <v>310.90909090909003</v>
      </c>
      <c r="BC296" s="312">
        <v>36613</v>
      </c>
      <c r="BD296" s="137">
        <v>5.3316848840697477E-2</v>
      </c>
      <c r="BE296" s="302">
        <v>386.666666666666</v>
      </c>
      <c r="BF296" s="312">
        <v>40371</v>
      </c>
      <c r="BG296" s="137">
        <v>5.553140741189061E-2</v>
      </c>
      <c r="BH296" s="302">
        <v>340</v>
      </c>
      <c r="BI296" s="303">
        <v>1.6645681188617478E-2</v>
      </c>
      <c r="BJ296" s="311">
        <v>28844</v>
      </c>
      <c r="BK296" s="137">
        <v>5.8103556637068315E-2</v>
      </c>
      <c r="BL296" s="312">
        <v>461.21212121212102</v>
      </c>
      <c r="BM296" s="312">
        <v>26002</v>
      </c>
      <c r="BN296" s="137">
        <v>5.0323399742209181E-2</v>
      </c>
      <c r="BO296" s="302">
        <v>336.36363636363598</v>
      </c>
      <c r="BP296" s="312">
        <v>28323</v>
      </c>
      <c r="BQ296" s="137">
        <v>5.2582136962700712E-2</v>
      </c>
      <c r="BR296" s="302">
        <v>366.06060000000002</v>
      </c>
      <c r="BS296" s="303">
        <v>-1.8062682013590348E-2</v>
      </c>
      <c r="BT296" s="311">
        <v>20791</v>
      </c>
      <c r="BU296" s="137">
        <v>5.0713961645599881E-2</v>
      </c>
      <c r="BV296" s="312">
        <v>282.42424242424198</v>
      </c>
      <c r="BW296" s="312">
        <v>19191</v>
      </c>
      <c r="BX296" s="137">
        <v>4.3120416307161347E-2</v>
      </c>
      <c r="BY296" s="302">
        <v>398.18181818181802</v>
      </c>
      <c r="BZ296" s="312">
        <v>21178</v>
      </c>
      <c r="CA296" s="137">
        <v>4.6424046331978622E-2</v>
      </c>
      <c r="CB296" s="302">
        <v>396.96969999999999</v>
      </c>
      <c r="CC296" s="303">
        <v>1.8613823288923092E-2</v>
      </c>
      <c r="CD296" s="311">
        <v>198932</v>
      </c>
      <c r="CE296" s="137">
        <v>5.4227718691460383E-2</v>
      </c>
      <c r="CF296" s="312">
        <v>1005.14</v>
      </c>
      <c r="CG296" s="312">
        <v>186396</v>
      </c>
      <c r="CH296" s="137">
        <v>4.7326755348685579E-2</v>
      </c>
      <c r="CI296" s="302">
        <v>999.68</v>
      </c>
      <c r="CJ296" s="312">
        <v>203974</v>
      </c>
      <c r="CK296" s="137">
        <v>4.9811984630555535E-2</v>
      </c>
      <c r="CL296" s="302">
        <v>1041.93</v>
      </c>
      <c r="CM296" s="313">
        <v>2.5345344137695291E-2</v>
      </c>
    </row>
    <row r="297" spans="1:91" ht="14.4" x14ac:dyDescent="0.3">
      <c r="A297" s="99" t="s">
        <v>431</v>
      </c>
      <c r="B297" s="311">
        <v>47629</v>
      </c>
      <c r="C297" s="137">
        <v>5.4654383802776499E-2</v>
      </c>
      <c r="D297" s="312">
        <v>390.30303030303003</v>
      </c>
      <c r="E297" s="312">
        <v>46232</v>
      </c>
      <c r="F297" s="137">
        <v>4.9605256663640906E-2</v>
      </c>
      <c r="G297" s="302">
        <v>396.36363636363598</v>
      </c>
      <c r="H297" s="312">
        <v>46476</v>
      </c>
      <c r="I297" s="137">
        <v>4.8012347094682752E-2</v>
      </c>
      <c r="J297" s="302">
        <v>420</v>
      </c>
      <c r="K297" s="313">
        <v>-2.4207940540427051E-2</v>
      </c>
      <c r="L297" s="312">
        <v>40960</v>
      </c>
      <c r="M297" s="137">
        <v>5.5267255500414232E-2</v>
      </c>
      <c r="N297" s="312">
        <v>366.666666666666</v>
      </c>
      <c r="O297" s="312">
        <v>42228</v>
      </c>
      <c r="P297" s="137">
        <v>5.1187191807721959E-2</v>
      </c>
      <c r="Q297" s="302">
        <v>390.90909090909099</v>
      </c>
      <c r="R297" s="312">
        <v>39979</v>
      </c>
      <c r="S297" s="137">
        <v>4.6642050061541512E-2</v>
      </c>
      <c r="T297" s="302">
        <v>396.96969999999999</v>
      </c>
      <c r="U297" s="313">
        <v>-2.3950195312499999E-2</v>
      </c>
      <c r="V297" s="312">
        <v>6321</v>
      </c>
      <c r="W297" s="137">
        <v>4.9066563167087136E-2</v>
      </c>
      <c r="X297" s="312">
        <v>137.575757575757</v>
      </c>
      <c r="Y297" s="312">
        <v>6341</v>
      </c>
      <c r="Z297" s="137">
        <v>4.7660924205525992E-2</v>
      </c>
      <c r="AA297" s="302">
        <v>174.54545454545399</v>
      </c>
      <c r="AB297" s="312">
        <v>6409</v>
      </c>
      <c r="AC297" s="137">
        <v>4.7175297191858964E-2</v>
      </c>
      <c r="AD297" s="302">
        <v>126.060608</v>
      </c>
      <c r="AE297" s="313">
        <v>1.3921847808890999E-2</v>
      </c>
      <c r="AF297" s="312">
        <v>7672</v>
      </c>
      <c r="AG297" s="137">
        <v>5.6841840098984228E-2</v>
      </c>
      <c r="AH297" s="312">
        <v>320</v>
      </c>
      <c r="AI297" s="312">
        <v>7211</v>
      </c>
      <c r="AJ297" s="137">
        <v>5.0157546585795069E-2</v>
      </c>
      <c r="AK297" s="302">
        <v>198.18181818181799</v>
      </c>
      <c r="AL297" s="312">
        <v>7322</v>
      </c>
      <c r="AM297" s="137">
        <v>4.9864816088588025E-2</v>
      </c>
      <c r="AN297" s="302">
        <v>190.30302399999999</v>
      </c>
      <c r="AO297" s="313">
        <v>-4.5620437956204379E-2</v>
      </c>
      <c r="AP297" s="312">
        <v>12408</v>
      </c>
      <c r="AQ297" s="137">
        <v>5.2250810628710995E-2</v>
      </c>
      <c r="AR297" s="312">
        <v>215.15151515151501</v>
      </c>
      <c r="AS297" s="312">
        <v>12876</v>
      </c>
      <c r="AT297" s="137">
        <v>5.024780487804878E-2</v>
      </c>
      <c r="AU297" s="302">
        <v>170.90909090909</v>
      </c>
      <c r="AV297" s="312">
        <v>12698</v>
      </c>
      <c r="AW297" s="137">
        <v>4.7877775557373776E-2</v>
      </c>
      <c r="AX297" s="302">
        <v>216.96969999999999</v>
      </c>
      <c r="AY297" s="303">
        <v>2.3372018052869117E-2</v>
      </c>
      <c r="AZ297" s="311">
        <v>39152</v>
      </c>
      <c r="BA297" s="137">
        <v>6.0399619879793157E-2</v>
      </c>
      <c r="BB297" s="312">
        <v>325.45454545454498</v>
      </c>
      <c r="BC297" s="312">
        <v>39100</v>
      </c>
      <c r="BD297" s="137">
        <v>5.693848604788658E-2</v>
      </c>
      <c r="BE297" s="302">
        <v>324.24242424242402</v>
      </c>
      <c r="BF297" s="312">
        <v>40136</v>
      </c>
      <c r="BG297" s="137">
        <v>5.5208158526755376E-2</v>
      </c>
      <c r="BH297" s="302">
        <v>337.57574499999998</v>
      </c>
      <c r="BI297" s="303">
        <v>2.5132815692684919E-2</v>
      </c>
      <c r="BJ297" s="311">
        <v>29825</v>
      </c>
      <c r="BK297" s="137">
        <v>6.0079689942468532E-2</v>
      </c>
      <c r="BL297" s="312">
        <v>290.30303030303003</v>
      </c>
      <c r="BM297" s="312">
        <v>29433</v>
      </c>
      <c r="BN297" s="137">
        <v>5.6963642204924343E-2</v>
      </c>
      <c r="BO297" s="302">
        <v>292.12121212121201</v>
      </c>
      <c r="BP297" s="312">
        <v>28865</v>
      </c>
      <c r="BQ297" s="137">
        <v>5.358836929097751E-2</v>
      </c>
      <c r="BR297" s="302">
        <v>304.84848</v>
      </c>
      <c r="BS297" s="303">
        <v>-3.2187761944677283E-2</v>
      </c>
      <c r="BT297" s="311">
        <v>20831</v>
      </c>
      <c r="BU297" s="137">
        <v>5.0811530712302974E-2</v>
      </c>
      <c r="BV297" s="312">
        <v>281.21212121212102</v>
      </c>
      <c r="BW297" s="312">
        <v>21151</v>
      </c>
      <c r="BX297" s="137">
        <v>4.7524356485475983E-2</v>
      </c>
      <c r="BY297" s="302">
        <v>295.15151515151501</v>
      </c>
      <c r="BZ297" s="312">
        <v>20593</v>
      </c>
      <c r="CA297" s="137">
        <v>4.5141674667789018E-2</v>
      </c>
      <c r="CB297" s="302">
        <v>312.121216</v>
      </c>
      <c r="CC297" s="303">
        <v>-1.1425279631318707E-2</v>
      </c>
      <c r="CD297" s="311">
        <v>204798</v>
      </c>
      <c r="CE297" s="137">
        <v>5.582675654280711E-2</v>
      </c>
      <c r="CF297" s="312">
        <v>849.78</v>
      </c>
      <c r="CG297" s="312">
        <v>204572</v>
      </c>
      <c r="CH297" s="137">
        <v>5.1941720826580537E-2</v>
      </c>
      <c r="CI297" s="302">
        <v>827.38</v>
      </c>
      <c r="CJ297" s="312">
        <v>202478</v>
      </c>
      <c r="CK297" s="137">
        <v>4.9446650181031032E-2</v>
      </c>
      <c r="CL297" s="302">
        <v>857.42</v>
      </c>
      <c r="CM297" s="313">
        <v>-1.1328235627301049E-2</v>
      </c>
    </row>
    <row r="298" spans="1:91" ht="14.4" x14ac:dyDescent="0.3">
      <c r="A298" s="99" t="s">
        <v>432</v>
      </c>
      <c r="B298" s="311">
        <v>34272</v>
      </c>
      <c r="C298" s="137">
        <v>3.9327196491397175E-2</v>
      </c>
      <c r="D298" s="312">
        <v>301.21212121212102</v>
      </c>
      <c r="E298" s="312">
        <v>40962</v>
      </c>
      <c r="F298" s="137">
        <v>4.3950738091712641E-2</v>
      </c>
      <c r="G298" s="302">
        <v>340</v>
      </c>
      <c r="H298" s="312">
        <v>44169</v>
      </c>
      <c r="I298" s="137">
        <v>4.5629085093920357E-2</v>
      </c>
      <c r="J298" s="302">
        <v>377.57574499999998</v>
      </c>
      <c r="K298" s="313">
        <v>0.28877801120448177</v>
      </c>
      <c r="L298" s="312">
        <v>28984</v>
      </c>
      <c r="M298" s="137">
        <v>3.9108059898047026E-2</v>
      </c>
      <c r="N298" s="312">
        <v>261.81818181818102</v>
      </c>
      <c r="O298" s="312">
        <v>34805</v>
      </c>
      <c r="P298" s="137">
        <v>4.2189310667513566E-2</v>
      </c>
      <c r="Q298" s="302">
        <v>329.69696969696901</v>
      </c>
      <c r="R298" s="312">
        <v>38019</v>
      </c>
      <c r="S298" s="137">
        <v>4.435538911152722E-2</v>
      </c>
      <c r="T298" s="302">
        <v>411.51513699999998</v>
      </c>
      <c r="U298" s="313">
        <v>0.31172370963290091</v>
      </c>
      <c r="V298" s="312">
        <v>4547</v>
      </c>
      <c r="W298" s="137">
        <v>3.5295944110227052E-2</v>
      </c>
      <c r="X298" s="312">
        <v>100</v>
      </c>
      <c r="Y298" s="312">
        <v>5136</v>
      </c>
      <c r="Z298" s="137">
        <v>3.8603770181293406E-2</v>
      </c>
      <c r="AA298" s="302">
        <v>135.15151515151501</v>
      </c>
      <c r="AB298" s="312">
        <v>5717</v>
      </c>
      <c r="AC298" s="137">
        <v>4.2081631150859375E-2</v>
      </c>
      <c r="AD298" s="302">
        <v>120</v>
      </c>
      <c r="AE298" s="313">
        <v>0.2573125137453266</v>
      </c>
      <c r="AF298" s="312">
        <v>6499</v>
      </c>
      <c r="AG298" s="137">
        <v>4.8151084306999284E-2</v>
      </c>
      <c r="AH298" s="312">
        <v>189.09090909090901</v>
      </c>
      <c r="AI298" s="312">
        <v>6934</v>
      </c>
      <c r="AJ298" s="137">
        <v>4.8230817920663298E-2</v>
      </c>
      <c r="AK298" s="302">
        <v>165.45454545454501</v>
      </c>
      <c r="AL298" s="312">
        <v>7200</v>
      </c>
      <c r="AM298" s="137">
        <v>4.9033962829532068E-2</v>
      </c>
      <c r="AN298" s="302">
        <v>192.121216</v>
      </c>
      <c r="AO298" s="313">
        <v>0.10786274811509464</v>
      </c>
      <c r="AP298" s="312">
        <v>8359</v>
      </c>
      <c r="AQ298" s="137">
        <v>3.5200235819261377E-2</v>
      </c>
      <c r="AR298" s="312">
        <v>181.81818181818099</v>
      </c>
      <c r="AS298" s="312">
        <v>10545</v>
      </c>
      <c r="AT298" s="137">
        <v>4.1151219512195122E-2</v>
      </c>
      <c r="AU298" s="302">
        <v>144.24242424242399</v>
      </c>
      <c r="AV298" s="312">
        <v>11553</v>
      </c>
      <c r="AW298" s="137">
        <v>4.3560556072951583E-2</v>
      </c>
      <c r="AX298" s="302">
        <v>177.57576</v>
      </c>
      <c r="AY298" s="303">
        <v>0.38210312238306016</v>
      </c>
      <c r="AZ298" s="311">
        <v>27126</v>
      </c>
      <c r="BA298" s="137">
        <v>4.1847162057092081E-2</v>
      </c>
      <c r="BB298" s="312">
        <v>244.84848484848399</v>
      </c>
      <c r="BC298" s="312">
        <v>33004</v>
      </c>
      <c r="BD298" s="137">
        <v>4.8061324642569021E-2</v>
      </c>
      <c r="BE298" s="302">
        <v>303.636363636363</v>
      </c>
      <c r="BF298" s="312">
        <v>37182</v>
      </c>
      <c r="BG298" s="137">
        <v>5.1144851264247025E-2</v>
      </c>
      <c r="BH298" s="302">
        <v>335.75756799999999</v>
      </c>
      <c r="BI298" s="303">
        <v>0.37071444370714446</v>
      </c>
      <c r="BJ298" s="311">
        <v>21015</v>
      </c>
      <c r="BK298" s="137">
        <v>4.2332763927610269E-2</v>
      </c>
      <c r="BL298" s="312">
        <v>224.24242424242399</v>
      </c>
      <c r="BM298" s="312">
        <v>25129</v>
      </c>
      <c r="BN298" s="137">
        <v>4.8633824787399992E-2</v>
      </c>
      <c r="BO298" s="302">
        <v>234.54545454545399</v>
      </c>
      <c r="BP298" s="312">
        <v>27479</v>
      </c>
      <c r="BQ298" s="137">
        <v>5.1015236436749385E-2</v>
      </c>
      <c r="BR298" s="302">
        <v>264.24243200000001</v>
      </c>
      <c r="BS298" s="303">
        <v>0.30758981679752556</v>
      </c>
      <c r="BT298" s="311">
        <v>15838</v>
      </c>
      <c r="BU298" s="137">
        <v>3.863247196108946E-2</v>
      </c>
      <c r="BV298" s="312">
        <v>166.06060606060601</v>
      </c>
      <c r="BW298" s="312">
        <v>17936</v>
      </c>
      <c r="BX298" s="137">
        <v>4.0300546448087435E-2</v>
      </c>
      <c r="BY298" s="302">
        <v>216.969696969697</v>
      </c>
      <c r="BZ298" s="312">
        <v>19034</v>
      </c>
      <c r="CA298" s="137">
        <v>4.1724208984931586E-2</v>
      </c>
      <c r="CB298" s="302">
        <v>286.06060000000002</v>
      </c>
      <c r="CC298" s="303">
        <v>0.20179315570147746</v>
      </c>
      <c r="CD298" s="311">
        <v>146640</v>
      </c>
      <c r="CE298" s="137">
        <v>3.9973220341200766E-2</v>
      </c>
      <c r="CF298" s="312">
        <v>611.94000000000005</v>
      </c>
      <c r="CG298" s="312">
        <v>174451</v>
      </c>
      <c r="CH298" s="137">
        <v>4.4293867879855509E-2</v>
      </c>
      <c r="CI298" s="302">
        <v>695.16</v>
      </c>
      <c r="CJ298" s="312">
        <v>190353</v>
      </c>
      <c r="CK298" s="137">
        <v>4.6485634004236512E-2</v>
      </c>
      <c r="CL298" s="302">
        <v>810.77</v>
      </c>
      <c r="CM298" s="313">
        <v>0.29809738134206221</v>
      </c>
    </row>
    <row r="299" spans="1:91" ht="14.4" x14ac:dyDescent="0.3">
      <c r="A299" s="99" t="s">
        <v>433</v>
      </c>
      <c r="B299" s="311">
        <v>20996</v>
      </c>
      <c r="C299" s="137">
        <v>2.4092956860801096E-2</v>
      </c>
      <c r="D299" s="312">
        <v>208.48484848484799</v>
      </c>
      <c r="E299" s="312">
        <v>25220</v>
      </c>
      <c r="F299" s="137">
        <v>2.706014390588821E-2</v>
      </c>
      <c r="G299" s="302">
        <v>275.75757575757501</v>
      </c>
      <c r="H299" s="312">
        <v>30723</v>
      </c>
      <c r="I299" s="137">
        <v>3.1738603575822755E-2</v>
      </c>
      <c r="J299" s="302">
        <v>292.121216</v>
      </c>
      <c r="K299" s="313">
        <v>0.46327871975614404</v>
      </c>
      <c r="L299" s="312">
        <v>18507</v>
      </c>
      <c r="M299" s="137">
        <v>2.4971462342435698E-2</v>
      </c>
      <c r="N299" s="312">
        <v>195.75757575757501</v>
      </c>
      <c r="O299" s="312">
        <v>21704</v>
      </c>
      <c r="P299" s="137">
        <v>2.6308771691645291E-2</v>
      </c>
      <c r="Q299" s="302">
        <v>227.272727272727</v>
      </c>
      <c r="R299" s="312">
        <v>25596</v>
      </c>
      <c r="S299" s="137">
        <v>2.9861925345186637E-2</v>
      </c>
      <c r="T299" s="302">
        <v>327.878784</v>
      </c>
      <c r="U299" s="313">
        <v>0.38304425352569299</v>
      </c>
      <c r="V299" s="312">
        <v>2921</v>
      </c>
      <c r="W299" s="137">
        <v>2.2674170386182805E-2</v>
      </c>
      <c r="X299" s="312">
        <v>115.151515151515</v>
      </c>
      <c r="Y299" s="312">
        <v>3268</v>
      </c>
      <c r="Z299" s="137">
        <v>2.456330236613451E-2</v>
      </c>
      <c r="AA299" s="302">
        <v>87.878787878787904</v>
      </c>
      <c r="AB299" s="312">
        <v>3691</v>
      </c>
      <c r="AC299" s="137">
        <v>2.7168672481690036E-2</v>
      </c>
      <c r="AD299" s="302">
        <v>116.969696</v>
      </c>
      <c r="AE299" s="313">
        <v>0.26360835330366311</v>
      </c>
      <c r="AF299" s="312">
        <v>3997</v>
      </c>
      <c r="AG299" s="137">
        <v>2.9613768883686126E-2</v>
      </c>
      <c r="AH299" s="312">
        <v>101.212121212121</v>
      </c>
      <c r="AI299" s="312">
        <v>4714</v>
      </c>
      <c r="AJ299" s="137">
        <v>3.2789165803000689E-2</v>
      </c>
      <c r="AK299" s="302">
        <v>116.363636363636</v>
      </c>
      <c r="AL299" s="312">
        <v>5885</v>
      </c>
      <c r="AM299" s="137">
        <v>4.0078454340527252E-2</v>
      </c>
      <c r="AN299" s="302">
        <v>127.878784</v>
      </c>
      <c r="AO299" s="313">
        <v>0.47235426569927447</v>
      </c>
      <c r="AP299" s="312">
        <v>5937</v>
      </c>
      <c r="AQ299" s="137">
        <v>2.5001052764559734E-2</v>
      </c>
      <c r="AR299" s="312">
        <v>138.18181818181799</v>
      </c>
      <c r="AS299" s="312">
        <v>6566</v>
      </c>
      <c r="AT299" s="137">
        <v>2.562341463414634E-2</v>
      </c>
      <c r="AU299" s="302">
        <v>135.75757575757501</v>
      </c>
      <c r="AV299" s="312">
        <v>7886</v>
      </c>
      <c r="AW299" s="137">
        <v>2.973414223070165E-2</v>
      </c>
      <c r="AX299" s="302">
        <v>124.848488</v>
      </c>
      <c r="AY299" s="303">
        <v>0.32828027623378808</v>
      </c>
      <c r="AZ299" s="311">
        <v>16131</v>
      </c>
      <c r="BA299" s="137">
        <v>2.4885223444037173E-2</v>
      </c>
      <c r="BB299" s="312">
        <v>266.666666666666</v>
      </c>
      <c r="BC299" s="312">
        <v>20950</v>
      </c>
      <c r="BD299" s="137">
        <v>3.0507961194455851E-2</v>
      </c>
      <c r="BE299" s="302">
        <v>183.636363636363</v>
      </c>
      <c r="BF299" s="312">
        <v>25810</v>
      </c>
      <c r="BG299" s="137">
        <v>3.5502356278043559E-2</v>
      </c>
      <c r="BH299" s="302">
        <v>257.57574499999998</v>
      </c>
      <c r="BI299" s="303">
        <v>0.60002479697476907</v>
      </c>
      <c r="BJ299" s="311">
        <v>13096</v>
      </c>
      <c r="BK299" s="137">
        <v>2.6380674584629268E-2</v>
      </c>
      <c r="BL299" s="312">
        <v>169.69696969696901</v>
      </c>
      <c r="BM299" s="312">
        <v>15724</v>
      </c>
      <c r="BN299" s="137">
        <v>3.0431702851569001E-2</v>
      </c>
      <c r="BO299" s="302">
        <v>177.575757575757</v>
      </c>
      <c r="BP299" s="312">
        <v>19055</v>
      </c>
      <c r="BQ299" s="137">
        <v>3.5375935452609614E-2</v>
      </c>
      <c r="BR299" s="302">
        <v>214.545456</v>
      </c>
      <c r="BS299" s="303">
        <v>0.45502443494196704</v>
      </c>
      <c r="BT299" s="311">
        <v>9518</v>
      </c>
      <c r="BU299" s="137">
        <v>2.3216559422000849E-2</v>
      </c>
      <c r="BV299" s="312">
        <v>166.06060606060601</v>
      </c>
      <c r="BW299" s="312">
        <v>11476</v>
      </c>
      <c r="BX299" s="137">
        <v>2.5785519125683061E-2</v>
      </c>
      <c r="BY299" s="302">
        <v>162.42424242424201</v>
      </c>
      <c r="BZ299" s="312">
        <v>13364</v>
      </c>
      <c r="CA299" s="137">
        <v>2.9295068239709243E-2</v>
      </c>
      <c r="CB299" s="302">
        <v>197.57576</v>
      </c>
      <c r="CC299" s="303">
        <v>0.40407648665686069</v>
      </c>
      <c r="CD299" s="311">
        <v>91103</v>
      </c>
      <c r="CE299" s="137">
        <v>2.4834153660286507E-2</v>
      </c>
      <c r="CF299" s="312">
        <v>500.63</v>
      </c>
      <c r="CG299" s="312">
        <v>109622</v>
      </c>
      <c r="CH299" s="137">
        <v>2.7833502729852626E-2</v>
      </c>
      <c r="CI299" s="302">
        <v>507.41</v>
      </c>
      <c r="CJ299" s="312">
        <v>132010</v>
      </c>
      <c r="CK299" s="137">
        <v>3.2237834680300607E-2</v>
      </c>
      <c r="CL299" s="302">
        <v>622.74</v>
      </c>
      <c r="CM299" s="313">
        <v>0.4490192419569059</v>
      </c>
    </row>
    <row r="300" spans="1:91" ht="14.4" x14ac:dyDescent="0.3">
      <c r="A300" s="99" t="s">
        <v>434</v>
      </c>
      <c r="B300" s="311">
        <v>20449</v>
      </c>
      <c r="C300" s="137">
        <v>2.3465273139956257E-2</v>
      </c>
      <c r="D300" s="312">
        <v>880.60606060606005</v>
      </c>
      <c r="E300" s="312">
        <v>22062</v>
      </c>
      <c r="F300" s="137">
        <v>2.3671724617434803E-2</v>
      </c>
      <c r="G300" s="302">
        <v>283.636363636363</v>
      </c>
      <c r="H300" s="312">
        <v>23617</v>
      </c>
      <c r="I300" s="137">
        <v>2.43977020684896E-2</v>
      </c>
      <c r="J300" s="302">
        <v>315.75756799999999</v>
      </c>
      <c r="K300" s="313">
        <v>0.15492200107584722</v>
      </c>
      <c r="L300" s="312">
        <v>14923</v>
      </c>
      <c r="M300" s="137">
        <v>2.0135577486149452E-2</v>
      </c>
      <c r="N300" s="312">
        <v>285.45454545454498</v>
      </c>
      <c r="O300" s="312">
        <v>16401</v>
      </c>
      <c r="P300" s="137">
        <v>1.9880674738051714E-2</v>
      </c>
      <c r="Q300" s="302">
        <v>166.666666666666</v>
      </c>
      <c r="R300" s="312">
        <v>17339</v>
      </c>
      <c r="S300" s="137">
        <v>2.0228782761376431E-2</v>
      </c>
      <c r="T300" s="302">
        <v>272.72726399999999</v>
      </c>
      <c r="U300" s="313">
        <v>0.1618977417409368</v>
      </c>
      <c r="V300" s="312">
        <v>2482</v>
      </c>
      <c r="W300" s="137">
        <v>1.9266446730060158E-2</v>
      </c>
      <c r="X300" s="312">
        <v>83.636363636363598</v>
      </c>
      <c r="Y300" s="312">
        <v>2574</v>
      </c>
      <c r="Z300" s="137">
        <v>1.9346982953008029E-2</v>
      </c>
      <c r="AA300" s="302">
        <v>81.212121212121204</v>
      </c>
      <c r="AB300" s="312">
        <v>3112</v>
      </c>
      <c r="AC300" s="137">
        <v>2.2906775606344999E-2</v>
      </c>
      <c r="AD300" s="302">
        <v>78.181816100000006</v>
      </c>
      <c r="AE300" s="313">
        <v>0.25382755842062854</v>
      </c>
      <c r="AF300" s="312">
        <v>3054</v>
      </c>
      <c r="AG300" s="137">
        <v>2.2627082854835483E-2</v>
      </c>
      <c r="AH300" s="312">
        <v>103.030303030303</v>
      </c>
      <c r="AI300" s="312">
        <v>3467</v>
      </c>
      <c r="AJ300" s="137">
        <v>2.4115408960331649E-2</v>
      </c>
      <c r="AK300" s="302">
        <v>106.666666666666</v>
      </c>
      <c r="AL300" s="312">
        <v>3815</v>
      </c>
      <c r="AM300" s="137">
        <v>2.5981190027036784E-2</v>
      </c>
      <c r="AN300" s="302">
        <v>115.757576</v>
      </c>
      <c r="AO300" s="313">
        <v>0.24918140144073347</v>
      </c>
      <c r="AP300" s="312">
        <v>4918</v>
      </c>
      <c r="AQ300" s="137">
        <v>2.0709984419084514E-2</v>
      </c>
      <c r="AR300" s="312">
        <v>152.72727272727201</v>
      </c>
      <c r="AS300" s="312">
        <v>5378</v>
      </c>
      <c r="AT300" s="137">
        <v>2.0987317073170732E-2</v>
      </c>
      <c r="AU300" s="302">
        <v>131.51515151515099</v>
      </c>
      <c r="AV300" s="312">
        <v>6214</v>
      </c>
      <c r="AW300" s="137">
        <v>2.3429870634235361E-2</v>
      </c>
      <c r="AX300" s="302">
        <v>137.57576</v>
      </c>
      <c r="AY300" s="303">
        <v>0.26352175681171208</v>
      </c>
      <c r="AZ300" s="311">
        <v>15546</v>
      </c>
      <c r="BA300" s="137">
        <v>2.3982746491910106E-2</v>
      </c>
      <c r="BB300" s="312">
        <v>677.57575757575705</v>
      </c>
      <c r="BC300" s="312">
        <v>16863</v>
      </c>
      <c r="BD300" s="137">
        <v>2.4556360363823821E-2</v>
      </c>
      <c r="BE300" s="302">
        <v>235.75757575757501</v>
      </c>
      <c r="BF300" s="312">
        <v>18682</v>
      </c>
      <c r="BG300" s="137">
        <v>2.5697598604665237E-2</v>
      </c>
      <c r="BH300" s="302">
        <v>214.545456</v>
      </c>
      <c r="BI300" s="303">
        <v>0.20172391611990223</v>
      </c>
      <c r="BJ300" s="311">
        <v>12520</v>
      </c>
      <c r="BK300" s="137">
        <v>2.522037613008235E-2</v>
      </c>
      <c r="BL300" s="312">
        <v>238.78787878787799</v>
      </c>
      <c r="BM300" s="312">
        <v>12688</v>
      </c>
      <c r="BN300" s="137">
        <v>2.4555930156493735E-2</v>
      </c>
      <c r="BO300" s="302">
        <v>216.969696969697</v>
      </c>
      <c r="BP300" s="312">
        <v>13997</v>
      </c>
      <c r="BQ300" s="137">
        <v>2.5985671400166714E-2</v>
      </c>
      <c r="BR300" s="302">
        <v>223.636368</v>
      </c>
      <c r="BS300" s="303">
        <v>0.11797124600638978</v>
      </c>
      <c r="BT300" s="311">
        <v>8296</v>
      </c>
      <c r="BU300" s="137">
        <v>2.0235824434221374E-2</v>
      </c>
      <c r="BV300" s="312">
        <v>213.333333333333</v>
      </c>
      <c r="BW300" s="312">
        <v>9254</v>
      </c>
      <c r="BX300" s="137">
        <v>2.0792888984756973E-2</v>
      </c>
      <c r="BY300" s="302">
        <v>166.666666666666</v>
      </c>
      <c r="BZ300" s="312">
        <v>9842</v>
      </c>
      <c r="CA300" s="137">
        <v>2.1574533194793351E-2</v>
      </c>
      <c r="CB300" s="302">
        <v>158.78787199999999</v>
      </c>
      <c r="CC300" s="303">
        <v>0.18635486981677918</v>
      </c>
      <c r="CD300" s="311">
        <v>82188</v>
      </c>
      <c r="CE300" s="137">
        <v>2.2403975950645177E-2</v>
      </c>
      <c r="CF300" s="312">
        <v>1206.8800000000001</v>
      </c>
      <c r="CG300" s="312">
        <v>88687</v>
      </c>
      <c r="CH300" s="137">
        <v>2.2518015148441369E-2</v>
      </c>
      <c r="CI300" s="302">
        <v>521.57000000000005</v>
      </c>
      <c r="CJ300" s="312">
        <v>96618</v>
      </c>
      <c r="CK300" s="137">
        <v>2.3594842141817167E-2</v>
      </c>
      <c r="CL300" s="302">
        <v>576</v>
      </c>
      <c r="CM300" s="313">
        <v>0.17557307636151262</v>
      </c>
    </row>
    <row r="301" spans="1:91" ht="14.4" x14ac:dyDescent="0.3">
      <c r="A301" s="432"/>
      <c r="B301" s="432"/>
      <c r="C301" s="432"/>
      <c r="D301" s="432"/>
      <c r="E301" s="432"/>
      <c r="F301" s="432"/>
      <c r="G301" s="432"/>
      <c r="H301" s="432"/>
      <c r="I301" s="432"/>
      <c r="J301" s="432"/>
      <c r="K301" s="432"/>
      <c r="L301" s="432"/>
      <c r="M301" s="432"/>
      <c r="N301" s="432"/>
      <c r="O301" s="432"/>
      <c r="P301" s="432"/>
      <c r="Q301" s="432"/>
      <c r="R301" s="432"/>
      <c r="S301" s="432"/>
      <c r="T301" s="432"/>
      <c r="U301" s="432"/>
      <c r="V301" s="432"/>
      <c r="W301" s="432"/>
      <c r="X301" s="432"/>
      <c r="Y301" s="432"/>
      <c r="Z301" s="432"/>
      <c r="AA301" s="432"/>
      <c r="AB301" s="432"/>
      <c r="AC301" s="432"/>
      <c r="AD301" s="432"/>
      <c r="AE301" s="432"/>
      <c r="AF301" s="432"/>
      <c r="AG301" s="432"/>
      <c r="AH301" s="432"/>
      <c r="AI301" s="432"/>
      <c r="AJ301" s="432"/>
      <c r="AK301" s="432"/>
      <c r="AL301" s="432"/>
      <c r="AM301" s="432"/>
      <c r="AN301" s="432"/>
      <c r="AO301" s="432"/>
      <c r="AP301" s="432"/>
      <c r="AQ301" s="432"/>
      <c r="AR301" s="432"/>
      <c r="AS301" s="432"/>
      <c r="AT301" s="432"/>
      <c r="AU301" s="432"/>
      <c r="AV301" s="432"/>
      <c r="AW301" s="432"/>
      <c r="AX301" s="432"/>
      <c r="AY301" s="432"/>
      <c r="AZ301" s="432"/>
      <c r="BA301" s="432"/>
      <c r="BB301" s="432"/>
      <c r="BC301" s="432"/>
      <c r="BD301" s="432"/>
      <c r="BE301" s="432"/>
      <c r="BF301" s="432"/>
      <c r="BG301" s="432"/>
      <c r="BH301" s="432"/>
      <c r="BI301" s="432"/>
      <c r="BJ301" s="432"/>
      <c r="BK301" s="432"/>
      <c r="BL301" s="432"/>
      <c r="BM301" s="432"/>
      <c r="BN301" s="432"/>
      <c r="BO301" s="432"/>
      <c r="BP301" s="432"/>
      <c r="BQ301" s="432"/>
      <c r="BR301" s="432"/>
      <c r="BS301" s="432"/>
      <c r="BT301" s="432"/>
      <c r="BU301" s="432"/>
      <c r="BV301" s="432"/>
      <c r="BW301" s="432"/>
      <c r="BX301" s="432"/>
      <c r="BY301" s="432"/>
      <c r="BZ301" s="432"/>
      <c r="CA301" s="432"/>
      <c r="CB301" s="432"/>
      <c r="CC301" s="432"/>
      <c r="CD301" s="432"/>
      <c r="CE301" s="432"/>
      <c r="CF301" s="432"/>
      <c r="CG301" s="432"/>
      <c r="CH301" s="432"/>
      <c r="CI301" s="432"/>
      <c r="CJ301" s="432"/>
      <c r="CK301" s="432"/>
      <c r="CL301" s="432"/>
      <c r="CM301" s="432"/>
    </row>
    <row r="302" spans="1:91" ht="14.4" x14ac:dyDescent="0.3">
      <c r="A302" s="472" t="s">
        <v>686</v>
      </c>
      <c r="B302" s="472"/>
      <c r="C302" s="472"/>
      <c r="D302" s="472"/>
      <c r="E302" s="472"/>
      <c r="F302" s="472"/>
      <c r="G302" s="472"/>
      <c r="H302" s="472"/>
      <c r="I302" s="472"/>
      <c r="J302" s="472"/>
      <c r="K302" s="472"/>
      <c r="L302" s="472"/>
      <c r="M302" s="472"/>
      <c r="N302" s="472"/>
      <c r="O302" s="472"/>
      <c r="P302" s="472"/>
      <c r="Q302" s="472"/>
      <c r="R302" s="472"/>
      <c r="S302" s="472"/>
      <c r="T302" s="472"/>
      <c r="U302" s="472"/>
      <c r="V302" s="472"/>
      <c r="W302" s="472"/>
      <c r="X302" s="472"/>
      <c r="Y302" s="472"/>
      <c r="Z302" s="472"/>
      <c r="AA302" s="472"/>
      <c r="AB302" s="472"/>
      <c r="AC302" s="472"/>
      <c r="AD302" s="472"/>
      <c r="AE302" s="472"/>
      <c r="AF302" s="472"/>
      <c r="AG302" s="472"/>
      <c r="AH302" s="472"/>
      <c r="AI302" s="472"/>
      <c r="AJ302" s="472"/>
      <c r="AK302" s="472"/>
      <c r="AL302" s="472"/>
      <c r="AM302" s="472"/>
      <c r="AN302" s="472"/>
      <c r="AO302" s="472"/>
      <c r="AP302" s="472"/>
      <c r="AQ302" s="472"/>
      <c r="AR302" s="472"/>
      <c r="AS302" s="472"/>
      <c r="AT302" s="472"/>
      <c r="AU302" s="472"/>
      <c r="AV302" s="472"/>
      <c r="AW302" s="472"/>
      <c r="AX302" s="472"/>
      <c r="AY302" s="472"/>
      <c r="AZ302" s="472"/>
      <c r="BA302" s="472"/>
      <c r="BB302" s="472"/>
      <c r="BC302" s="472"/>
      <c r="BD302" s="472"/>
      <c r="BE302" s="472"/>
      <c r="BF302" s="472"/>
      <c r="BG302" s="472"/>
      <c r="BH302" s="472"/>
      <c r="BI302" s="472"/>
      <c r="BJ302" s="472"/>
      <c r="BK302" s="472"/>
      <c r="BL302" s="472"/>
      <c r="BM302" s="472"/>
      <c r="BN302" s="472"/>
      <c r="BO302" s="472"/>
      <c r="BP302" s="472"/>
      <c r="BQ302" s="472"/>
      <c r="BR302" s="472"/>
      <c r="BS302" s="472"/>
      <c r="BT302" s="472"/>
      <c r="BU302" s="472"/>
      <c r="BV302" s="472"/>
      <c r="BW302" s="472"/>
      <c r="BX302" s="472"/>
      <c r="BY302" s="472"/>
      <c r="BZ302" s="472"/>
      <c r="CA302" s="472"/>
      <c r="CB302" s="472"/>
      <c r="CC302" s="472"/>
      <c r="CD302" s="472"/>
      <c r="CE302" s="472"/>
      <c r="CF302" s="472"/>
      <c r="CG302" s="472"/>
      <c r="CH302" s="472"/>
      <c r="CI302" s="472"/>
      <c r="CJ302" s="472"/>
      <c r="CK302" s="472"/>
      <c r="CL302" s="472"/>
      <c r="CM302" s="472"/>
    </row>
    <row r="303" spans="1:91" ht="18" customHeight="1" x14ac:dyDescent="0.3">
      <c r="B303" s="473" t="s">
        <v>332</v>
      </c>
      <c r="C303" s="474"/>
      <c r="D303" s="292" t="s">
        <v>333</v>
      </c>
      <c r="E303" s="474" t="s">
        <v>332</v>
      </c>
      <c r="F303" s="474"/>
      <c r="G303" s="292" t="s">
        <v>333</v>
      </c>
      <c r="H303" s="474" t="s">
        <v>332</v>
      </c>
      <c r="I303" s="474"/>
      <c r="J303" s="292" t="s">
        <v>333</v>
      </c>
      <c r="K303" s="310" t="s">
        <v>0</v>
      </c>
      <c r="L303" s="473" t="s">
        <v>332</v>
      </c>
      <c r="M303" s="474"/>
      <c r="N303" s="292" t="s">
        <v>333</v>
      </c>
      <c r="O303" s="474" t="s">
        <v>332</v>
      </c>
      <c r="P303" s="474"/>
      <c r="Q303" s="292" t="s">
        <v>333</v>
      </c>
      <c r="R303" s="474" t="s">
        <v>332</v>
      </c>
      <c r="S303" s="474"/>
      <c r="T303" s="292" t="s">
        <v>333</v>
      </c>
      <c r="U303" s="310" t="s">
        <v>0</v>
      </c>
      <c r="V303" s="473" t="s">
        <v>332</v>
      </c>
      <c r="W303" s="474"/>
      <c r="X303" s="292" t="s">
        <v>333</v>
      </c>
      <c r="Y303" s="474" t="s">
        <v>332</v>
      </c>
      <c r="Z303" s="474"/>
      <c r="AA303" s="292" t="s">
        <v>333</v>
      </c>
      <c r="AB303" s="474" t="s">
        <v>332</v>
      </c>
      <c r="AC303" s="474"/>
      <c r="AD303" s="292" t="s">
        <v>333</v>
      </c>
      <c r="AE303" s="310" t="s">
        <v>0</v>
      </c>
      <c r="AF303" s="473" t="s">
        <v>332</v>
      </c>
      <c r="AG303" s="474"/>
      <c r="AH303" s="292" t="s">
        <v>333</v>
      </c>
      <c r="AI303" s="474" t="s">
        <v>332</v>
      </c>
      <c r="AJ303" s="474"/>
      <c r="AK303" s="292" t="s">
        <v>333</v>
      </c>
      <c r="AL303" s="474" t="s">
        <v>332</v>
      </c>
      <c r="AM303" s="474"/>
      <c r="AN303" s="292" t="s">
        <v>333</v>
      </c>
      <c r="AO303" s="310" t="s">
        <v>0</v>
      </c>
      <c r="AP303" s="473" t="s">
        <v>332</v>
      </c>
      <c r="AQ303" s="474"/>
      <c r="AR303" s="292" t="s">
        <v>333</v>
      </c>
      <c r="AS303" s="474" t="s">
        <v>332</v>
      </c>
      <c r="AT303" s="474"/>
      <c r="AU303" s="292" t="s">
        <v>333</v>
      </c>
      <c r="AV303" s="474" t="s">
        <v>332</v>
      </c>
      <c r="AW303" s="474"/>
      <c r="AX303" s="292" t="s">
        <v>333</v>
      </c>
      <c r="AY303" s="290" t="s">
        <v>0</v>
      </c>
      <c r="AZ303" s="473" t="s">
        <v>332</v>
      </c>
      <c r="BA303" s="474"/>
      <c r="BB303" s="292" t="s">
        <v>333</v>
      </c>
      <c r="BC303" s="474" t="s">
        <v>332</v>
      </c>
      <c r="BD303" s="474"/>
      <c r="BE303" s="292" t="s">
        <v>333</v>
      </c>
      <c r="BF303" s="474" t="s">
        <v>332</v>
      </c>
      <c r="BG303" s="474"/>
      <c r="BH303" s="292" t="s">
        <v>333</v>
      </c>
      <c r="BI303" s="290" t="s">
        <v>0</v>
      </c>
      <c r="BJ303" s="473" t="s">
        <v>332</v>
      </c>
      <c r="BK303" s="474"/>
      <c r="BL303" s="292" t="s">
        <v>333</v>
      </c>
      <c r="BM303" s="474" t="s">
        <v>332</v>
      </c>
      <c r="BN303" s="474"/>
      <c r="BO303" s="292" t="s">
        <v>333</v>
      </c>
      <c r="BP303" s="474" t="s">
        <v>332</v>
      </c>
      <c r="BQ303" s="474"/>
      <c r="BR303" s="292" t="s">
        <v>333</v>
      </c>
      <c r="BS303" s="290" t="s">
        <v>0</v>
      </c>
      <c r="BT303" s="473" t="s">
        <v>332</v>
      </c>
      <c r="BU303" s="474"/>
      <c r="BV303" s="292" t="s">
        <v>333</v>
      </c>
      <c r="BW303" s="474" t="s">
        <v>332</v>
      </c>
      <c r="BX303" s="474"/>
      <c r="BY303" s="292" t="s">
        <v>333</v>
      </c>
      <c r="BZ303" s="474" t="s">
        <v>332</v>
      </c>
      <c r="CA303" s="474"/>
      <c r="CB303" s="292" t="s">
        <v>333</v>
      </c>
      <c r="CC303" s="290" t="s">
        <v>0</v>
      </c>
      <c r="CD303" s="473" t="s">
        <v>332</v>
      </c>
      <c r="CE303" s="474"/>
      <c r="CF303" s="292" t="s">
        <v>333</v>
      </c>
      <c r="CG303" s="474" t="s">
        <v>332</v>
      </c>
      <c r="CH303" s="474"/>
      <c r="CI303" s="292" t="s">
        <v>333</v>
      </c>
      <c r="CJ303" s="474" t="s">
        <v>332</v>
      </c>
      <c r="CK303" s="474"/>
      <c r="CL303" s="292" t="s">
        <v>333</v>
      </c>
      <c r="CM303" s="310" t="s">
        <v>0</v>
      </c>
    </row>
    <row r="304" spans="1:91" ht="14.4" x14ac:dyDescent="0.3">
      <c r="A304" s="99" t="s">
        <v>18</v>
      </c>
      <c r="B304" s="311">
        <v>201585</v>
      </c>
      <c r="C304" s="137"/>
      <c r="D304" s="312">
        <v>1142.42424242424</v>
      </c>
      <c r="E304" s="312">
        <v>214330</v>
      </c>
      <c r="F304" s="137"/>
      <c r="G304" s="302">
        <v>900.60606060606005</v>
      </c>
      <c r="H304" s="312">
        <v>222417</v>
      </c>
      <c r="I304" s="137"/>
      <c r="J304" s="302">
        <v>1030.9090000000001</v>
      </c>
      <c r="K304" s="313">
        <v>0.10334102239749982</v>
      </c>
      <c r="L304" s="312">
        <v>177929</v>
      </c>
      <c r="M304" s="137"/>
      <c r="N304" s="312">
        <v>1043.0303030303</v>
      </c>
      <c r="O304" s="312">
        <v>194671</v>
      </c>
      <c r="P304" s="137"/>
      <c r="Q304" s="302">
        <v>1090.30303030303</v>
      </c>
      <c r="R304" s="312">
        <v>200426</v>
      </c>
      <c r="S304" s="137"/>
      <c r="T304" s="302">
        <v>1256.96973</v>
      </c>
      <c r="U304" s="313">
        <v>0.12643807361363241</v>
      </c>
      <c r="V304" s="312">
        <v>30460</v>
      </c>
      <c r="W304" s="137"/>
      <c r="X304" s="312">
        <v>440.60606060606</v>
      </c>
      <c r="Y304" s="312">
        <v>31998</v>
      </c>
      <c r="Z304" s="137"/>
      <c r="AA304" s="302">
        <v>426.666666666666</v>
      </c>
      <c r="AB304" s="312">
        <v>33431</v>
      </c>
      <c r="AC304" s="137"/>
      <c r="AD304" s="302">
        <v>471.51513699999998</v>
      </c>
      <c r="AE304" s="313">
        <v>9.7537754432042018E-2</v>
      </c>
      <c r="AF304" s="312">
        <v>32455</v>
      </c>
      <c r="AG304" s="137"/>
      <c r="AH304" s="312">
        <v>533.33333333333303</v>
      </c>
      <c r="AI304" s="312">
        <v>33265</v>
      </c>
      <c r="AJ304" s="137"/>
      <c r="AK304" s="302">
        <v>422.42424242424198</v>
      </c>
      <c r="AL304" s="312">
        <v>35233</v>
      </c>
      <c r="AM304" s="137"/>
      <c r="AN304" s="302">
        <v>448.48486300000002</v>
      </c>
      <c r="AO304" s="313">
        <v>8.5595439839778159E-2</v>
      </c>
      <c r="AP304" s="312">
        <v>56977</v>
      </c>
      <c r="AQ304" s="137"/>
      <c r="AR304" s="312">
        <v>553.93939393939399</v>
      </c>
      <c r="AS304" s="312">
        <v>59029</v>
      </c>
      <c r="AT304" s="137"/>
      <c r="AU304" s="302">
        <v>522.42424242424204</v>
      </c>
      <c r="AV304" s="312">
        <v>61049</v>
      </c>
      <c r="AW304" s="137"/>
      <c r="AX304" s="302">
        <v>596.36364700000001</v>
      </c>
      <c r="AY304" s="303">
        <v>7.1467434227846321E-2</v>
      </c>
      <c r="AZ304" s="311">
        <v>154434</v>
      </c>
      <c r="BA304" s="137"/>
      <c r="BB304" s="312">
        <v>1163.0303030303</v>
      </c>
      <c r="BC304" s="312">
        <v>162293</v>
      </c>
      <c r="BD304" s="137"/>
      <c r="BE304" s="302">
        <v>945.45454545454504</v>
      </c>
      <c r="BF304" s="312">
        <v>170529</v>
      </c>
      <c r="BG304" s="137"/>
      <c r="BH304" s="302">
        <v>859.39390000000003</v>
      </c>
      <c r="BI304" s="303">
        <v>0.10421927813823381</v>
      </c>
      <c r="BJ304" s="311">
        <v>118902</v>
      </c>
      <c r="BK304" s="137"/>
      <c r="BL304" s="312">
        <v>804.24242424242402</v>
      </c>
      <c r="BM304" s="312">
        <v>124916</v>
      </c>
      <c r="BN304" s="137"/>
      <c r="BO304" s="302">
        <v>684.24242424242402</v>
      </c>
      <c r="BP304" s="312">
        <v>128904</v>
      </c>
      <c r="BQ304" s="137"/>
      <c r="BR304" s="302">
        <v>843.03030000000001</v>
      </c>
      <c r="BS304" s="303">
        <v>8.4119695211182316E-2</v>
      </c>
      <c r="BT304" s="311">
        <v>96747</v>
      </c>
      <c r="BU304" s="137"/>
      <c r="BV304" s="312">
        <v>700</v>
      </c>
      <c r="BW304" s="312">
        <v>104044</v>
      </c>
      <c r="BX304" s="137"/>
      <c r="BY304" s="302">
        <v>678.18181818181802</v>
      </c>
      <c r="BZ304" s="312">
        <v>106450</v>
      </c>
      <c r="CA304" s="137"/>
      <c r="CB304" s="302">
        <v>779.39390000000003</v>
      </c>
      <c r="CC304" s="303">
        <v>0.10029251553019732</v>
      </c>
      <c r="CD304" s="311">
        <v>869489</v>
      </c>
      <c r="CE304" s="137"/>
      <c r="CF304" s="312">
        <v>2380.02</v>
      </c>
      <c r="CG304" s="312">
        <v>924546</v>
      </c>
      <c r="CH304" s="137"/>
      <c r="CI304" s="302">
        <v>2109.67</v>
      </c>
      <c r="CJ304" s="312">
        <v>958439</v>
      </c>
      <c r="CK304" s="137"/>
      <c r="CL304" s="302">
        <v>2339.13</v>
      </c>
      <c r="CM304" s="313">
        <v>0.10230146672355832</v>
      </c>
    </row>
    <row r="305" spans="1:91" ht="14.4" x14ac:dyDescent="0.3">
      <c r="A305" s="99" t="s">
        <v>420</v>
      </c>
      <c r="B305" s="311">
        <v>32951</v>
      </c>
      <c r="C305" s="137">
        <v>0.16345958280626038</v>
      </c>
      <c r="D305" s="312">
        <v>786.06060606060601</v>
      </c>
      <c r="E305" s="312">
        <v>47616</v>
      </c>
      <c r="F305" s="137">
        <v>0.22216208650212291</v>
      </c>
      <c r="G305" s="302">
        <v>787.87878787878799</v>
      </c>
      <c r="H305" s="312">
        <v>40713</v>
      </c>
      <c r="I305" s="137">
        <v>0.18304805837683272</v>
      </c>
      <c r="J305" s="302">
        <v>810.30304000000001</v>
      </c>
      <c r="K305" s="313">
        <v>0.23556189493490334</v>
      </c>
      <c r="L305" s="312">
        <v>29760</v>
      </c>
      <c r="M305" s="137">
        <v>0.16725772639648398</v>
      </c>
      <c r="N305" s="312">
        <v>833.93939393939399</v>
      </c>
      <c r="O305" s="312">
        <v>37545</v>
      </c>
      <c r="P305" s="137">
        <v>0.19286385748262452</v>
      </c>
      <c r="Q305" s="302">
        <v>724.84848484848396</v>
      </c>
      <c r="R305" s="312">
        <v>34430</v>
      </c>
      <c r="S305" s="137">
        <v>0.17178409986728269</v>
      </c>
      <c r="T305" s="302">
        <v>1066.6666299999999</v>
      </c>
      <c r="U305" s="313">
        <v>0.15692204301075269</v>
      </c>
      <c r="V305" s="312">
        <v>4601</v>
      </c>
      <c r="W305" s="137">
        <v>0.1510505581089954</v>
      </c>
      <c r="X305" s="312">
        <v>332.12121212121201</v>
      </c>
      <c r="Y305" s="312">
        <v>5969</v>
      </c>
      <c r="Z305" s="137">
        <v>0.18654290893180825</v>
      </c>
      <c r="AA305" s="302">
        <v>352.12121212121201</v>
      </c>
      <c r="AB305" s="312">
        <v>4890</v>
      </c>
      <c r="AC305" s="137">
        <v>0.14627142472555413</v>
      </c>
      <c r="AD305" s="302">
        <v>297.57574499999998</v>
      </c>
      <c r="AE305" s="313">
        <v>6.2812432079982619E-2</v>
      </c>
      <c r="AF305" s="312">
        <v>4281</v>
      </c>
      <c r="AG305" s="137">
        <v>0.13190571560622399</v>
      </c>
      <c r="AH305" s="312">
        <v>261.81818181818102</v>
      </c>
      <c r="AI305" s="312">
        <v>6106</v>
      </c>
      <c r="AJ305" s="137">
        <v>0.18355629039531038</v>
      </c>
      <c r="AK305" s="302">
        <v>322.42424242424198</v>
      </c>
      <c r="AL305" s="312">
        <v>5578</v>
      </c>
      <c r="AM305" s="137">
        <v>0.15831748644736468</v>
      </c>
      <c r="AN305" s="302">
        <v>316.36364700000001</v>
      </c>
      <c r="AO305" s="313">
        <v>0.30296659658958186</v>
      </c>
      <c r="AP305" s="312">
        <v>9852</v>
      </c>
      <c r="AQ305" s="137">
        <v>0.17291187672218614</v>
      </c>
      <c r="AR305" s="312">
        <v>389.69696969696901</v>
      </c>
      <c r="AS305" s="312">
        <v>12651</v>
      </c>
      <c r="AT305" s="137">
        <v>0.21431838587812771</v>
      </c>
      <c r="AU305" s="302">
        <v>390.30303030303003</v>
      </c>
      <c r="AV305" s="312">
        <v>10518</v>
      </c>
      <c r="AW305" s="137">
        <v>0.17228783436256123</v>
      </c>
      <c r="AX305" s="302">
        <v>387.27273600000001</v>
      </c>
      <c r="AY305" s="303">
        <v>6.7600487210718638E-2</v>
      </c>
      <c r="AZ305" s="311">
        <v>17443</v>
      </c>
      <c r="BA305" s="137">
        <v>0.11294792597485009</v>
      </c>
      <c r="BB305" s="312">
        <v>552.12121212121201</v>
      </c>
      <c r="BC305" s="312">
        <v>24793</v>
      </c>
      <c r="BD305" s="137">
        <v>0.15276690923206793</v>
      </c>
      <c r="BE305" s="302">
        <v>544.84848484848396</v>
      </c>
      <c r="BF305" s="312">
        <v>19741</v>
      </c>
      <c r="BG305" s="137">
        <v>0.11576330125667775</v>
      </c>
      <c r="BH305" s="302">
        <v>602.42425500000002</v>
      </c>
      <c r="BI305" s="303">
        <v>0.13174339276500602</v>
      </c>
      <c r="BJ305" s="311">
        <v>13824</v>
      </c>
      <c r="BK305" s="137">
        <v>0.11626381389715901</v>
      </c>
      <c r="BL305" s="312">
        <v>506.06060606060601</v>
      </c>
      <c r="BM305" s="312">
        <v>20479</v>
      </c>
      <c r="BN305" s="137">
        <v>0.16394216913766052</v>
      </c>
      <c r="BO305" s="302">
        <v>584.84848484848396</v>
      </c>
      <c r="BP305" s="312">
        <v>14954</v>
      </c>
      <c r="BQ305" s="137">
        <v>0.11600881275988333</v>
      </c>
      <c r="BR305" s="302">
        <v>556.36364700000001</v>
      </c>
      <c r="BS305" s="303">
        <v>8.1741898148148154E-2</v>
      </c>
      <c r="BT305" s="311">
        <v>17858</v>
      </c>
      <c r="BU305" s="137">
        <v>0.18458453492097945</v>
      </c>
      <c r="BV305" s="312">
        <v>525.45454545454504</v>
      </c>
      <c r="BW305" s="312">
        <v>23425</v>
      </c>
      <c r="BX305" s="137">
        <v>0.22514513090615509</v>
      </c>
      <c r="BY305" s="302">
        <v>612.72727272727195</v>
      </c>
      <c r="BZ305" s="312">
        <v>21746</v>
      </c>
      <c r="CA305" s="137">
        <v>0.20428370126820103</v>
      </c>
      <c r="CB305" s="302">
        <v>693.33330000000001</v>
      </c>
      <c r="CC305" s="303">
        <v>0.21771754955762124</v>
      </c>
      <c r="CD305" s="311">
        <v>130570</v>
      </c>
      <c r="CE305" s="137">
        <v>0.15016866228324913</v>
      </c>
      <c r="CF305" s="312">
        <v>1574.07</v>
      </c>
      <c r="CG305" s="312">
        <v>178584</v>
      </c>
      <c r="CH305" s="137">
        <v>0.19315858810702766</v>
      </c>
      <c r="CI305" s="302">
        <v>1592.09</v>
      </c>
      <c r="CJ305" s="312">
        <v>152570</v>
      </c>
      <c r="CK305" s="137">
        <v>0.15918592628221515</v>
      </c>
      <c r="CL305" s="302">
        <v>1811.65</v>
      </c>
      <c r="CM305" s="313">
        <v>0.16849199663016007</v>
      </c>
    </row>
    <row r="306" spans="1:91" ht="14.4" x14ac:dyDescent="0.3">
      <c r="A306" s="99" t="s">
        <v>384</v>
      </c>
      <c r="B306" s="311">
        <v>12900</v>
      </c>
      <c r="C306" s="137">
        <v>6.3992856611355009E-2</v>
      </c>
      <c r="D306" s="312">
        <v>472.12121212121201</v>
      </c>
      <c r="E306" s="312">
        <v>19035</v>
      </c>
      <c r="F306" s="137">
        <v>8.881164559324406E-2</v>
      </c>
      <c r="G306" s="302">
        <v>600</v>
      </c>
      <c r="H306" s="312">
        <v>15116</v>
      </c>
      <c r="I306" s="137">
        <v>6.7962430929290482E-2</v>
      </c>
      <c r="J306" s="302">
        <v>592.12120000000004</v>
      </c>
      <c r="K306" s="313">
        <v>0.1717829457364341</v>
      </c>
      <c r="L306" s="312">
        <v>12399</v>
      </c>
      <c r="M306" s="137">
        <v>6.9685099112567372E-2</v>
      </c>
      <c r="N306" s="312">
        <v>555.15151515151501</v>
      </c>
      <c r="O306" s="312">
        <v>13856</v>
      </c>
      <c r="P306" s="137">
        <v>7.1176497783439749E-2</v>
      </c>
      <c r="Q306" s="302">
        <v>450.90909090909099</v>
      </c>
      <c r="R306" s="312">
        <v>13554</v>
      </c>
      <c r="S306" s="137">
        <v>6.7625956712203006E-2</v>
      </c>
      <c r="T306" s="302">
        <v>653.33330000000001</v>
      </c>
      <c r="U306" s="313">
        <v>9.3152673602709901E-2</v>
      </c>
      <c r="V306" s="312">
        <v>2197</v>
      </c>
      <c r="W306" s="137">
        <v>7.2127380170715696E-2</v>
      </c>
      <c r="X306" s="312">
        <v>259.39393939393898</v>
      </c>
      <c r="Y306" s="312">
        <v>2320</v>
      </c>
      <c r="Z306" s="137">
        <v>7.2504531533220826E-2</v>
      </c>
      <c r="AA306" s="302">
        <v>216.969696969697</v>
      </c>
      <c r="AB306" s="312">
        <v>1985</v>
      </c>
      <c r="AC306" s="137">
        <v>5.9376028237264816E-2</v>
      </c>
      <c r="AD306" s="302">
        <v>208.484848</v>
      </c>
      <c r="AE306" s="313">
        <v>-9.6495220755575789E-2</v>
      </c>
      <c r="AF306" s="312">
        <v>2363</v>
      </c>
      <c r="AG306" s="137">
        <v>7.2808504082575873E-2</v>
      </c>
      <c r="AH306" s="312">
        <v>212.12121212121201</v>
      </c>
      <c r="AI306" s="312">
        <v>2712</v>
      </c>
      <c r="AJ306" s="137">
        <v>8.1527130617766425E-2</v>
      </c>
      <c r="AK306" s="302">
        <v>233.93939393939399</v>
      </c>
      <c r="AL306" s="312">
        <v>2706</v>
      </c>
      <c r="AM306" s="137">
        <v>7.6802997190134253E-2</v>
      </c>
      <c r="AN306" s="302">
        <v>231.515152</v>
      </c>
      <c r="AO306" s="313">
        <v>0.14515446466356327</v>
      </c>
      <c r="AP306" s="312">
        <v>4569</v>
      </c>
      <c r="AQ306" s="137">
        <v>8.019025220703091E-2</v>
      </c>
      <c r="AR306" s="312">
        <v>320.60606060606</v>
      </c>
      <c r="AS306" s="312">
        <v>5301</v>
      </c>
      <c r="AT306" s="137">
        <v>8.9803317013671252E-2</v>
      </c>
      <c r="AU306" s="302">
        <v>270.30303030303003</v>
      </c>
      <c r="AV306" s="312">
        <v>3951</v>
      </c>
      <c r="AW306" s="137">
        <v>6.4718504807613556E-2</v>
      </c>
      <c r="AX306" s="302">
        <v>270.90910000000002</v>
      </c>
      <c r="AY306" s="303">
        <v>-0.13525935653315824</v>
      </c>
      <c r="AZ306" s="311">
        <v>7153</v>
      </c>
      <c r="BA306" s="137">
        <v>4.6317520753202016E-2</v>
      </c>
      <c r="BB306" s="312">
        <v>324.84848484848402</v>
      </c>
      <c r="BC306" s="312">
        <v>9602</v>
      </c>
      <c r="BD306" s="137">
        <v>5.9164597364026794E-2</v>
      </c>
      <c r="BE306" s="302">
        <v>321.81818181818102</v>
      </c>
      <c r="BF306" s="312">
        <v>7979</v>
      </c>
      <c r="BG306" s="137">
        <v>4.6789695594297742E-2</v>
      </c>
      <c r="BH306" s="302">
        <v>388.48486300000002</v>
      </c>
      <c r="BI306" s="303">
        <v>0.11547602404585489</v>
      </c>
      <c r="BJ306" s="311">
        <v>5620</v>
      </c>
      <c r="BK306" s="137">
        <v>4.7265815545575345E-2</v>
      </c>
      <c r="BL306" s="312">
        <v>298.18181818181802</v>
      </c>
      <c r="BM306" s="312">
        <v>8526</v>
      </c>
      <c r="BN306" s="137">
        <v>6.8253866598354099E-2</v>
      </c>
      <c r="BO306" s="302">
        <v>426.666666666666</v>
      </c>
      <c r="BP306" s="312">
        <v>6263</v>
      </c>
      <c r="BQ306" s="137">
        <v>4.8586545025755601E-2</v>
      </c>
      <c r="BR306" s="302">
        <v>338.18182400000001</v>
      </c>
      <c r="BS306" s="303">
        <v>0.11441281138790035</v>
      </c>
      <c r="BT306" s="311">
        <v>9250</v>
      </c>
      <c r="BU306" s="137">
        <v>9.5610199799476991E-2</v>
      </c>
      <c r="BV306" s="312">
        <v>418.18181818181802</v>
      </c>
      <c r="BW306" s="312">
        <v>10923</v>
      </c>
      <c r="BX306" s="137">
        <v>0.10498442966437277</v>
      </c>
      <c r="BY306" s="302">
        <v>432.12121212121201</v>
      </c>
      <c r="BZ306" s="312">
        <v>9636</v>
      </c>
      <c r="CA306" s="137">
        <v>9.0521371535932357E-2</v>
      </c>
      <c r="CB306" s="302">
        <v>503.63635299999999</v>
      </c>
      <c r="CC306" s="303">
        <v>4.1729729729729728E-2</v>
      </c>
      <c r="CD306" s="311">
        <v>56451</v>
      </c>
      <c r="CE306" s="137">
        <v>6.4924340618455201E-2</v>
      </c>
      <c r="CF306" s="312">
        <v>1055.33</v>
      </c>
      <c r="CG306" s="312">
        <v>72275</v>
      </c>
      <c r="CH306" s="137">
        <v>7.817350353578946E-2</v>
      </c>
      <c r="CI306" s="302">
        <v>1098.8499999999999</v>
      </c>
      <c r="CJ306" s="312">
        <v>61190</v>
      </c>
      <c r="CK306" s="137">
        <v>6.3843395354320931E-2</v>
      </c>
      <c r="CL306" s="302">
        <v>1210.03</v>
      </c>
      <c r="CM306" s="313">
        <v>8.3948911445324265E-2</v>
      </c>
    </row>
    <row r="307" spans="1:91" ht="14.4" x14ac:dyDescent="0.3">
      <c r="A307" s="99" t="s">
        <v>540</v>
      </c>
      <c r="B307" s="311">
        <v>10685</v>
      </c>
      <c r="C307" s="137">
        <v>5.3004935883126228E-2</v>
      </c>
      <c r="D307" s="312">
        <v>415.75757575757501</v>
      </c>
      <c r="E307" s="312">
        <v>15519</v>
      </c>
      <c r="F307" s="137">
        <v>7.2407035879251624E-2</v>
      </c>
      <c r="G307" s="302">
        <v>546.06060606060601</v>
      </c>
      <c r="H307" s="312">
        <v>11283</v>
      </c>
      <c r="I307" s="137">
        <v>5.0729035999946048E-2</v>
      </c>
      <c r="J307" s="302">
        <v>520.60609999999997</v>
      </c>
      <c r="K307" s="313">
        <v>5.5966307908282636E-2</v>
      </c>
      <c r="L307" s="312">
        <v>9697</v>
      </c>
      <c r="M307" s="137">
        <v>5.4499266561381224E-2</v>
      </c>
      <c r="N307" s="312">
        <v>524.84848484848396</v>
      </c>
      <c r="O307" s="312">
        <v>10877</v>
      </c>
      <c r="P307" s="137">
        <v>5.5873756234878336E-2</v>
      </c>
      <c r="Q307" s="302">
        <v>408.48484848484799</v>
      </c>
      <c r="R307" s="312">
        <v>9708</v>
      </c>
      <c r="S307" s="137">
        <v>4.8436829553052001E-2</v>
      </c>
      <c r="T307" s="302">
        <v>519.39390000000003</v>
      </c>
      <c r="U307" s="313">
        <v>1.1343714550892028E-3</v>
      </c>
      <c r="V307" s="312">
        <v>1823</v>
      </c>
      <c r="W307" s="137">
        <v>5.9848982271831913E-2</v>
      </c>
      <c r="X307" s="312">
        <v>234.54545454545399</v>
      </c>
      <c r="Y307" s="312">
        <v>1915</v>
      </c>
      <c r="Z307" s="137">
        <v>5.9847490468154262E-2</v>
      </c>
      <c r="AA307" s="302">
        <v>207.87878787878699</v>
      </c>
      <c r="AB307" s="312">
        <v>1575</v>
      </c>
      <c r="AC307" s="137">
        <v>4.7111961951482158E-2</v>
      </c>
      <c r="AD307" s="302">
        <v>178.18182400000001</v>
      </c>
      <c r="AE307" s="313">
        <v>-0.13603949533735601</v>
      </c>
      <c r="AF307" s="312">
        <v>1817</v>
      </c>
      <c r="AG307" s="137">
        <v>5.5985210291172392E-2</v>
      </c>
      <c r="AH307" s="312">
        <v>183.636363636363</v>
      </c>
      <c r="AI307" s="312">
        <v>1949</v>
      </c>
      <c r="AJ307" s="137">
        <v>5.8590109724936119E-2</v>
      </c>
      <c r="AK307" s="302">
        <v>199.39393939393901</v>
      </c>
      <c r="AL307" s="312">
        <v>2013</v>
      </c>
      <c r="AM307" s="137">
        <v>5.713393693412426E-2</v>
      </c>
      <c r="AN307" s="302">
        <v>201.81817599999999</v>
      </c>
      <c r="AO307" s="313">
        <v>0.10787011557512383</v>
      </c>
      <c r="AP307" s="312">
        <v>3873</v>
      </c>
      <c r="AQ307" s="137">
        <v>6.7974796847850891E-2</v>
      </c>
      <c r="AR307" s="312">
        <v>307.87878787878702</v>
      </c>
      <c r="AS307" s="312">
        <v>4333</v>
      </c>
      <c r="AT307" s="137">
        <v>7.3404597740093849E-2</v>
      </c>
      <c r="AU307" s="302">
        <v>241.21212121212099</v>
      </c>
      <c r="AV307" s="312">
        <v>2884</v>
      </c>
      <c r="AW307" s="137">
        <v>4.7240741044079347E-2</v>
      </c>
      <c r="AX307" s="302">
        <v>224.84848</v>
      </c>
      <c r="AY307" s="303">
        <v>-0.25535760392460627</v>
      </c>
      <c r="AZ307" s="311">
        <v>5576</v>
      </c>
      <c r="BA307" s="137">
        <v>3.6106038825647203E-2</v>
      </c>
      <c r="BB307" s="312">
        <v>280</v>
      </c>
      <c r="BC307" s="312">
        <v>7425</v>
      </c>
      <c r="BD307" s="137">
        <v>4.5750586901468333E-2</v>
      </c>
      <c r="BE307" s="302">
        <v>306.666666666666</v>
      </c>
      <c r="BF307" s="312">
        <v>5755</v>
      </c>
      <c r="BG307" s="137">
        <v>3.3747925572776477E-2</v>
      </c>
      <c r="BH307" s="302">
        <v>316.96969999999999</v>
      </c>
      <c r="BI307" s="303">
        <v>3.2101865136298424E-2</v>
      </c>
      <c r="BJ307" s="311">
        <v>4410</v>
      </c>
      <c r="BK307" s="137">
        <v>3.7089367714588484E-2</v>
      </c>
      <c r="BL307" s="312">
        <v>268.48484848484799</v>
      </c>
      <c r="BM307" s="312">
        <v>6562</v>
      </c>
      <c r="BN307" s="137">
        <v>5.2531301034295048E-2</v>
      </c>
      <c r="BO307" s="302">
        <v>398.18181818181802</v>
      </c>
      <c r="BP307" s="312">
        <v>4572</v>
      </c>
      <c r="BQ307" s="137">
        <v>3.5468255445913241E-2</v>
      </c>
      <c r="BR307" s="302">
        <v>264.84848</v>
      </c>
      <c r="BS307" s="303">
        <v>3.6734693877551024E-2</v>
      </c>
      <c r="BT307" s="311">
        <v>7933</v>
      </c>
      <c r="BU307" s="137">
        <v>8.1997374595594696E-2</v>
      </c>
      <c r="BV307" s="312">
        <v>403.636363636363</v>
      </c>
      <c r="BW307" s="312">
        <v>9343</v>
      </c>
      <c r="BX307" s="137">
        <v>8.9798546768674797E-2</v>
      </c>
      <c r="BY307" s="302">
        <v>416.36363636363598</v>
      </c>
      <c r="BZ307" s="312">
        <v>7143</v>
      </c>
      <c r="CA307" s="137">
        <v>6.7101925786754349E-2</v>
      </c>
      <c r="CB307" s="302">
        <v>427.878784</v>
      </c>
      <c r="CC307" s="303">
        <v>-9.9584016135131723E-2</v>
      </c>
      <c r="CD307" s="311">
        <v>45814</v>
      </c>
      <c r="CE307" s="137">
        <v>5.2690718341462627E-2</v>
      </c>
      <c r="CF307" s="312">
        <v>970.52</v>
      </c>
      <c r="CG307" s="312">
        <v>57923</v>
      </c>
      <c r="CH307" s="137">
        <v>6.2650208859267142E-2</v>
      </c>
      <c r="CI307" s="302">
        <v>1014.99</v>
      </c>
      <c r="CJ307" s="312">
        <v>44933</v>
      </c>
      <c r="CK307" s="137">
        <v>4.6881439507365626E-2</v>
      </c>
      <c r="CL307" s="302">
        <v>1006.92</v>
      </c>
      <c r="CM307" s="313">
        <v>-1.9229929715807396E-2</v>
      </c>
    </row>
    <row r="308" spans="1:91" ht="14.4" x14ac:dyDescent="0.3">
      <c r="A308" s="99" t="s">
        <v>541</v>
      </c>
      <c r="B308" s="311">
        <v>1506</v>
      </c>
      <c r="C308" s="137">
        <v>7.4707939578837713E-3</v>
      </c>
      <c r="D308" s="312">
        <v>182.42424242424201</v>
      </c>
      <c r="E308" s="312">
        <v>2050</v>
      </c>
      <c r="F308" s="137">
        <v>9.5646899640740909E-3</v>
      </c>
      <c r="G308" s="302">
        <v>184.24242424242399</v>
      </c>
      <c r="H308" s="312">
        <v>1433</v>
      </c>
      <c r="I308" s="137">
        <v>6.4428528394861904E-3</v>
      </c>
      <c r="J308" s="302">
        <v>209.090912</v>
      </c>
      <c r="K308" s="313">
        <v>-4.8472775564409029E-2</v>
      </c>
      <c r="L308" s="312">
        <v>1287</v>
      </c>
      <c r="M308" s="137">
        <v>7.2332222403318179E-3</v>
      </c>
      <c r="N308" s="312">
        <v>178.18181818181799</v>
      </c>
      <c r="O308" s="312">
        <v>1119</v>
      </c>
      <c r="P308" s="137">
        <v>5.7481597156227686E-3</v>
      </c>
      <c r="Q308" s="302">
        <v>160</v>
      </c>
      <c r="R308" s="312">
        <v>1081</v>
      </c>
      <c r="S308" s="137">
        <v>5.393511819823775E-3</v>
      </c>
      <c r="T308" s="302">
        <v>185.454544</v>
      </c>
      <c r="U308" s="313">
        <v>-0.16006216006216006</v>
      </c>
      <c r="V308" s="312">
        <v>235</v>
      </c>
      <c r="W308" s="137">
        <v>7.7150361129349971E-3</v>
      </c>
      <c r="X308" s="312">
        <v>86.060606060606005</v>
      </c>
      <c r="Y308" s="312">
        <v>153</v>
      </c>
      <c r="Z308" s="137">
        <v>4.7815488468029256E-3</v>
      </c>
      <c r="AA308" s="302">
        <v>55.151515151515099</v>
      </c>
      <c r="AB308" s="312">
        <v>131</v>
      </c>
      <c r="AC308" s="137">
        <v>3.9185187400915316E-3</v>
      </c>
      <c r="AD308" s="302">
        <v>58.787880000000001</v>
      </c>
      <c r="AE308" s="313">
        <v>-0.44255319148936167</v>
      </c>
      <c r="AF308" s="312">
        <v>94</v>
      </c>
      <c r="AG308" s="137">
        <v>2.8963179787397935E-3</v>
      </c>
      <c r="AH308" s="312">
        <v>35.151515151515099</v>
      </c>
      <c r="AI308" s="312">
        <v>278</v>
      </c>
      <c r="AJ308" s="137">
        <v>8.3571321208477378E-3</v>
      </c>
      <c r="AK308" s="302">
        <v>78.181818181818201</v>
      </c>
      <c r="AL308" s="312">
        <v>203</v>
      </c>
      <c r="AM308" s="137">
        <v>5.7616439133766637E-3</v>
      </c>
      <c r="AN308" s="302">
        <v>73.333335899999994</v>
      </c>
      <c r="AO308" s="313">
        <v>1.1595744680851063</v>
      </c>
      <c r="AP308" s="312">
        <v>731</v>
      </c>
      <c r="AQ308" s="137">
        <v>1.2829738315460625E-2</v>
      </c>
      <c r="AR308" s="312">
        <v>152.12121212121201</v>
      </c>
      <c r="AS308" s="312">
        <v>460</v>
      </c>
      <c r="AT308" s="137">
        <v>7.7927798200884309E-3</v>
      </c>
      <c r="AU308" s="302">
        <v>80.606060606060595</v>
      </c>
      <c r="AV308" s="312">
        <v>189</v>
      </c>
      <c r="AW308" s="137">
        <v>3.0958738062867534E-3</v>
      </c>
      <c r="AX308" s="302">
        <v>53.3333321</v>
      </c>
      <c r="AY308" s="303">
        <v>-0.74145006839945282</v>
      </c>
      <c r="AZ308" s="311">
        <v>761</v>
      </c>
      <c r="BA308" s="137">
        <v>4.9276713677040033E-3</v>
      </c>
      <c r="BB308" s="312">
        <v>107.87878787878699</v>
      </c>
      <c r="BC308" s="312">
        <v>975</v>
      </c>
      <c r="BD308" s="137">
        <v>6.0076528254453367E-3</v>
      </c>
      <c r="BE308" s="302">
        <v>136.969696969696</v>
      </c>
      <c r="BF308" s="312">
        <v>447</v>
      </c>
      <c r="BG308" s="137">
        <v>2.6212550358003625E-3</v>
      </c>
      <c r="BH308" s="302">
        <v>80.606063800000001</v>
      </c>
      <c r="BI308" s="303">
        <v>-0.41261498028909332</v>
      </c>
      <c r="BJ308" s="311">
        <v>583</v>
      </c>
      <c r="BK308" s="137">
        <v>4.90319759129367E-3</v>
      </c>
      <c r="BL308" s="312">
        <v>109.09090909090899</v>
      </c>
      <c r="BM308" s="312">
        <v>656</v>
      </c>
      <c r="BN308" s="137">
        <v>5.2515290275064845E-3</v>
      </c>
      <c r="BO308" s="302">
        <v>121.818181818181</v>
      </c>
      <c r="BP308" s="312">
        <v>303</v>
      </c>
      <c r="BQ308" s="137">
        <v>2.3505864829640663E-3</v>
      </c>
      <c r="BR308" s="302">
        <v>63.030304000000001</v>
      </c>
      <c r="BS308" s="303">
        <v>-0.48027444253859347</v>
      </c>
      <c r="BT308" s="311">
        <v>1234</v>
      </c>
      <c r="BU308" s="137">
        <v>1.2754917465141038E-2</v>
      </c>
      <c r="BV308" s="312">
        <v>156.969696969696</v>
      </c>
      <c r="BW308" s="312">
        <v>971</v>
      </c>
      <c r="BX308" s="137">
        <v>9.3325900580523632E-3</v>
      </c>
      <c r="BY308" s="302">
        <v>176.363636363636</v>
      </c>
      <c r="BZ308" s="312">
        <v>887</v>
      </c>
      <c r="CA308" s="137">
        <v>8.3325504931892908E-3</v>
      </c>
      <c r="CB308" s="302">
        <v>159.393936</v>
      </c>
      <c r="CC308" s="303">
        <v>-0.28119935170178284</v>
      </c>
      <c r="CD308" s="311">
        <v>6431</v>
      </c>
      <c r="CE308" s="137">
        <v>7.3962982855447284E-3</v>
      </c>
      <c r="CF308" s="312">
        <v>379.73</v>
      </c>
      <c r="CG308" s="312">
        <v>6662</v>
      </c>
      <c r="CH308" s="137">
        <v>7.2056987970311919E-3</v>
      </c>
      <c r="CI308" s="302">
        <v>372.93</v>
      </c>
      <c r="CJ308" s="312">
        <v>4674</v>
      </c>
      <c r="CK308" s="137">
        <v>4.8766796843617592E-3</v>
      </c>
      <c r="CL308" s="302">
        <v>353.63</v>
      </c>
      <c r="CM308" s="313">
        <v>-0.2732078992380656</v>
      </c>
    </row>
    <row r="309" spans="1:91" ht="14.4" x14ac:dyDescent="0.3">
      <c r="A309" s="99" t="s">
        <v>542</v>
      </c>
      <c r="B309" s="311">
        <v>4595</v>
      </c>
      <c r="C309" s="137">
        <v>2.2794354738695836E-2</v>
      </c>
      <c r="D309" s="312">
        <v>293.33333333333297</v>
      </c>
      <c r="E309" s="312">
        <v>6808</v>
      </c>
      <c r="F309" s="137">
        <v>3.1764102085568985E-2</v>
      </c>
      <c r="G309" s="302">
        <v>270.30303030303003</v>
      </c>
      <c r="H309" s="312">
        <v>4569</v>
      </c>
      <c r="I309" s="137">
        <v>2.0542494503567623E-2</v>
      </c>
      <c r="J309" s="302">
        <v>341.21212800000001</v>
      </c>
      <c r="K309" s="313">
        <v>-5.6583242655059846E-3</v>
      </c>
      <c r="L309" s="312">
        <v>4430</v>
      </c>
      <c r="M309" s="137">
        <v>2.4897571503240058E-2</v>
      </c>
      <c r="N309" s="312">
        <v>336.36363636363598</v>
      </c>
      <c r="O309" s="312">
        <v>4909</v>
      </c>
      <c r="P309" s="137">
        <v>2.5216904418223565E-2</v>
      </c>
      <c r="Q309" s="302">
        <v>353.93939393939303</v>
      </c>
      <c r="R309" s="312">
        <v>4304</v>
      </c>
      <c r="S309" s="137">
        <v>2.1474259826569406E-2</v>
      </c>
      <c r="T309" s="302">
        <v>294.54544099999998</v>
      </c>
      <c r="U309" s="313">
        <v>-2.8442437923250564E-2</v>
      </c>
      <c r="V309" s="312">
        <v>865</v>
      </c>
      <c r="W309" s="137">
        <v>2.8397898883782011E-2</v>
      </c>
      <c r="X309" s="312">
        <v>162.42424242424201</v>
      </c>
      <c r="Y309" s="312">
        <v>949</v>
      </c>
      <c r="Z309" s="137">
        <v>2.9658103631476966E-2</v>
      </c>
      <c r="AA309" s="302">
        <v>115.151515151515</v>
      </c>
      <c r="AB309" s="312">
        <v>767</v>
      </c>
      <c r="AC309" s="137">
        <v>2.2942777661451946E-2</v>
      </c>
      <c r="AD309" s="302">
        <v>148.484848</v>
      </c>
      <c r="AE309" s="313">
        <v>-0.11329479768786127</v>
      </c>
      <c r="AF309" s="312">
        <v>813</v>
      </c>
      <c r="AG309" s="137">
        <v>2.5050069326760131E-2</v>
      </c>
      <c r="AH309" s="312">
        <v>124.24242424242399</v>
      </c>
      <c r="AI309" s="312">
        <v>836</v>
      </c>
      <c r="AJ309" s="137">
        <v>2.5131519615211182E-2</v>
      </c>
      <c r="AK309" s="302">
        <v>146.666666666666</v>
      </c>
      <c r="AL309" s="312">
        <v>971</v>
      </c>
      <c r="AM309" s="137">
        <v>2.7559390344279511E-2</v>
      </c>
      <c r="AN309" s="302">
        <v>161.21212800000001</v>
      </c>
      <c r="AO309" s="313">
        <v>0.1943419434194342</v>
      </c>
      <c r="AP309" s="312">
        <v>1385</v>
      </c>
      <c r="AQ309" s="137">
        <v>2.430805412710392E-2</v>
      </c>
      <c r="AR309" s="312">
        <v>175.75757575757501</v>
      </c>
      <c r="AS309" s="312">
        <v>1655</v>
      </c>
      <c r="AT309" s="137">
        <v>2.8037066526622509E-2</v>
      </c>
      <c r="AU309" s="302">
        <v>167.272727272727</v>
      </c>
      <c r="AV309" s="312">
        <v>1372</v>
      </c>
      <c r="AW309" s="137">
        <v>2.247375059378532E-2</v>
      </c>
      <c r="AX309" s="302">
        <v>161.81817599999999</v>
      </c>
      <c r="AY309" s="303">
        <v>-9.3862815884476532E-3</v>
      </c>
      <c r="AZ309" s="311">
        <v>2419</v>
      </c>
      <c r="BA309" s="137">
        <v>1.5663649196420479E-2</v>
      </c>
      <c r="BB309" s="312">
        <v>187.272727272727</v>
      </c>
      <c r="BC309" s="312">
        <v>2966</v>
      </c>
      <c r="BD309" s="137">
        <v>1.8275587979764994E-2</v>
      </c>
      <c r="BE309" s="302">
        <v>223.636363636363</v>
      </c>
      <c r="BF309" s="312">
        <v>2101</v>
      </c>
      <c r="BG309" s="137">
        <v>1.2320485078784254E-2</v>
      </c>
      <c r="BH309" s="302">
        <v>205.454544</v>
      </c>
      <c r="BI309" s="303">
        <v>-0.13145928069450186</v>
      </c>
      <c r="BJ309" s="311">
        <v>1466</v>
      </c>
      <c r="BK309" s="137">
        <v>1.2329481421674993E-2</v>
      </c>
      <c r="BL309" s="312">
        <v>162.42424242424201</v>
      </c>
      <c r="BM309" s="312">
        <v>2248</v>
      </c>
      <c r="BN309" s="137">
        <v>1.7996093374747831E-2</v>
      </c>
      <c r="BO309" s="302">
        <v>172.12121212121201</v>
      </c>
      <c r="BP309" s="312">
        <v>1653</v>
      </c>
      <c r="BQ309" s="137">
        <v>1.2823496555576243E-2</v>
      </c>
      <c r="BR309" s="302">
        <v>172.121216</v>
      </c>
      <c r="BS309" s="303">
        <v>0.12755798090040929</v>
      </c>
      <c r="BT309" s="311">
        <v>3609</v>
      </c>
      <c r="BU309" s="137">
        <v>3.7303482278520261E-2</v>
      </c>
      <c r="BV309" s="312">
        <v>233.93939393939399</v>
      </c>
      <c r="BW309" s="312">
        <v>3852</v>
      </c>
      <c r="BX309" s="137">
        <v>3.7022798046980124E-2</v>
      </c>
      <c r="BY309" s="302">
        <v>314.54545454545399</v>
      </c>
      <c r="BZ309" s="312">
        <v>2600</v>
      </c>
      <c r="CA309" s="137">
        <v>2.4424612494128698E-2</v>
      </c>
      <c r="CB309" s="302">
        <v>260</v>
      </c>
      <c r="CC309" s="303">
        <v>-0.27957883070102524</v>
      </c>
      <c r="CD309" s="311">
        <v>19582</v>
      </c>
      <c r="CE309" s="137">
        <v>2.2521273989665195E-2</v>
      </c>
      <c r="CF309" s="312">
        <v>621.67999999999995</v>
      </c>
      <c r="CG309" s="312">
        <v>24223</v>
      </c>
      <c r="CH309" s="137">
        <v>2.6199886214423079E-2</v>
      </c>
      <c r="CI309" s="302">
        <v>661.7</v>
      </c>
      <c r="CJ309" s="312">
        <v>18337</v>
      </c>
      <c r="CK309" s="137">
        <v>1.9132151341921602E-2</v>
      </c>
      <c r="CL309" s="302">
        <v>644.72</v>
      </c>
      <c r="CM309" s="313">
        <v>-6.3578796854253911E-2</v>
      </c>
    </row>
    <row r="310" spans="1:91" ht="14.4" x14ac:dyDescent="0.3">
      <c r="A310" s="99" t="s">
        <v>543</v>
      </c>
      <c r="B310" s="311">
        <v>4584</v>
      </c>
      <c r="C310" s="137">
        <v>2.2739787186546619E-2</v>
      </c>
      <c r="D310" s="312">
        <v>281.21212121212102</v>
      </c>
      <c r="E310" s="312">
        <v>6661</v>
      </c>
      <c r="F310" s="137">
        <v>3.1078243829608547E-2</v>
      </c>
      <c r="G310" s="302">
        <v>413.93939393939399</v>
      </c>
      <c r="H310" s="312">
        <v>5281</v>
      </c>
      <c r="I310" s="137">
        <v>2.3743688656892234E-2</v>
      </c>
      <c r="J310" s="302">
        <v>351.51513699999998</v>
      </c>
      <c r="K310" s="313">
        <v>0.15205061082024432</v>
      </c>
      <c r="L310" s="312">
        <v>3980</v>
      </c>
      <c r="M310" s="137">
        <v>2.2368472817809352E-2</v>
      </c>
      <c r="N310" s="312">
        <v>301.21212121212102</v>
      </c>
      <c r="O310" s="312">
        <v>4849</v>
      </c>
      <c r="P310" s="137">
        <v>2.4908692101031998E-2</v>
      </c>
      <c r="Q310" s="302">
        <v>258.78787878787801</v>
      </c>
      <c r="R310" s="312">
        <v>4323</v>
      </c>
      <c r="S310" s="137">
        <v>2.1569057906658817E-2</v>
      </c>
      <c r="T310" s="302">
        <v>375.75756799999999</v>
      </c>
      <c r="U310" s="313">
        <v>8.6180904522613067E-2</v>
      </c>
      <c r="V310" s="312">
        <v>723</v>
      </c>
      <c r="W310" s="137">
        <v>2.3736047275114906E-2</v>
      </c>
      <c r="X310" s="312">
        <v>132.72727272727201</v>
      </c>
      <c r="Y310" s="312">
        <v>813</v>
      </c>
      <c r="Z310" s="137">
        <v>2.5407837989874366E-2</v>
      </c>
      <c r="AA310" s="302">
        <v>143.636363636363</v>
      </c>
      <c r="AB310" s="312">
        <v>677</v>
      </c>
      <c r="AC310" s="137">
        <v>2.0250665549938679E-2</v>
      </c>
      <c r="AD310" s="302">
        <v>118.78788</v>
      </c>
      <c r="AE310" s="313">
        <v>-6.3623789764868599E-2</v>
      </c>
      <c r="AF310" s="312">
        <v>910</v>
      </c>
      <c r="AG310" s="137">
        <v>2.8038822985672469E-2</v>
      </c>
      <c r="AH310" s="312">
        <v>137.575757575757</v>
      </c>
      <c r="AI310" s="312">
        <v>835</v>
      </c>
      <c r="AJ310" s="137">
        <v>2.51014579888772E-2</v>
      </c>
      <c r="AK310" s="302">
        <v>133.333333333333</v>
      </c>
      <c r="AL310" s="312">
        <v>839</v>
      </c>
      <c r="AM310" s="137">
        <v>2.3812902676468083E-2</v>
      </c>
      <c r="AN310" s="302">
        <v>104.848488</v>
      </c>
      <c r="AO310" s="313">
        <v>-7.8021978021978022E-2</v>
      </c>
      <c r="AP310" s="312">
        <v>1757</v>
      </c>
      <c r="AQ310" s="137">
        <v>3.0837004405286344E-2</v>
      </c>
      <c r="AR310" s="312">
        <v>168.48484848484799</v>
      </c>
      <c r="AS310" s="312">
        <v>2218</v>
      </c>
      <c r="AT310" s="137">
        <v>3.7574751393382913E-2</v>
      </c>
      <c r="AU310" s="302">
        <v>175.75757575757501</v>
      </c>
      <c r="AV310" s="312">
        <v>1323</v>
      </c>
      <c r="AW310" s="137">
        <v>2.1671116644007272E-2</v>
      </c>
      <c r="AX310" s="302">
        <v>156.96969999999999</v>
      </c>
      <c r="AY310" s="303">
        <v>-0.24701195219123506</v>
      </c>
      <c r="AZ310" s="311">
        <v>2396</v>
      </c>
      <c r="BA310" s="137">
        <v>1.5514718261522722E-2</v>
      </c>
      <c r="BB310" s="312">
        <v>202.42424242424201</v>
      </c>
      <c r="BC310" s="312">
        <v>3484</v>
      </c>
      <c r="BD310" s="137">
        <v>2.1467346096258003E-2</v>
      </c>
      <c r="BE310" s="302">
        <v>224.24242424242399</v>
      </c>
      <c r="BF310" s="312">
        <v>3207</v>
      </c>
      <c r="BG310" s="137">
        <v>1.8806185458191862E-2</v>
      </c>
      <c r="BH310" s="302">
        <v>218.18182400000001</v>
      </c>
      <c r="BI310" s="303">
        <v>0.33848080133555924</v>
      </c>
      <c r="BJ310" s="311">
        <v>2361</v>
      </c>
      <c r="BK310" s="137">
        <v>1.9856688701619822E-2</v>
      </c>
      <c r="BL310" s="312">
        <v>224.24242424242399</v>
      </c>
      <c r="BM310" s="312">
        <v>3658</v>
      </c>
      <c r="BN310" s="137">
        <v>2.9283678632040733E-2</v>
      </c>
      <c r="BO310" s="302">
        <v>306.06060606060601</v>
      </c>
      <c r="BP310" s="312">
        <v>2616</v>
      </c>
      <c r="BQ310" s="137">
        <v>2.029417240737293E-2</v>
      </c>
      <c r="BR310" s="302">
        <v>226.060608</v>
      </c>
      <c r="BS310" s="303">
        <v>0.10800508259212198</v>
      </c>
      <c r="BT310" s="311">
        <v>3090</v>
      </c>
      <c r="BU310" s="137">
        <v>3.1938974851933394E-2</v>
      </c>
      <c r="BV310" s="312">
        <v>241.81818181818099</v>
      </c>
      <c r="BW310" s="312">
        <v>4520</v>
      </c>
      <c r="BX310" s="137">
        <v>4.3443158663642303E-2</v>
      </c>
      <c r="BY310" s="302">
        <v>259.39393939393898</v>
      </c>
      <c r="BZ310" s="312">
        <v>3656</v>
      </c>
      <c r="CA310" s="137">
        <v>3.4344762799436358E-2</v>
      </c>
      <c r="CB310" s="302">
        <v>276.96969999999999</v>
      </c>
      <c r="CC310" s="303">
        <v>0.18317152103559869</v>
      </c>
      <c r="CD310" s="311">
        <v>19801</v>
      </c>
      <c r="CE310" s="137">
        <v>2.2773146066252706E-2</v>
      </c>
      <c r="CF310" s="312">
        <v>618.9</v>
      </c>
      <c r="CG310" s="312">
        <v>27038</v>
      </c>
      <c r="CH310" s="137">
        <v>2.9244623847812873E-2</v>
      </c>
      <c r="CI310" s="302">
        <v>718.88</v>
      </c>
      <c r="CJ310" s="312">
        <v>21922</v>
      </c>
      <c r="CK310" s="137">
        <v>2.287260848108226E-2</v>
      </c>
      <c r="CL310" s="302">
        <v>698.33</v>
      </c>
      <c r="CM310" s="313">
        <v>0.1071158022322105</v>
      </c>
    </row>
    <row r="311" spans="1:91" ht="14.4" x14ac:dyDescent="0.3">
      <c r="A311" s="99" t="s">
        <v>544</v>
      </c>
      <c r="B311" s="311">
        <v>2215</v>
      </c>
      <c r="C311" s="137">
        <v>1.0987920728228786E-2</v>
      </c>
      <c r="D311" s="312">
        <v>181.21212121212099</v>
      </c>
      <c r="E311" s="312">
        <v>3516</v>
      </c>
      <c r="F311" s="137">
        <v>1.6404609713992442E-2</v>
      </c>
      <c r="G311" s="302">
        <v>247.87878787878699</v>
      </c>
      <c r="H311" s="312">
        <v>3833</v>
      </c>
      <c r="I311" s="137">
        <v>1.723339492934443E-2</v>
      </c>
      <c r="J311" s="302">
        <v>262.42425500000002</v>
      </c>
      <c r="K311" s="313">
        <v>0.73047404063205412</v>
      </c>
      <c r="L311" s="312">
        <v>2702</v>
      </c>
      <c r="M311" s="137">
        <v>1.5185832551186147E-2</v>
      </c>
      <c r="N311" s="312">
        <v>221.81818181818099</v>
      </c>
      <c r="O311" s="312">
        <v>2979</v>
      </c>
      <c r="P311" s="137">
        <v>1.5302741548561418E-2</v>
      </c>
      <c r="Q311" s="302">
        <v>224.24242424242399</v>
      </c>
      <c r="R311" s="312">
        <v>3846</v>
      </c>
      <c r="S311" s="137">
        <v>1.9189127159151009E-2</v>
      </c>
      <c r="T311" s="302">
        <v>299.39395100000002</v>
      </c>
      <c r="U311" s="313">
        <v>0.42339008142116952</v>
      </c>
      <c r="V311" s="312">
        <v>374</v>
      </c>
      <c r="W311" s="137">
        <v>1.2278397898883782E-2</v>
      </c>
      <c r="X311" s="312">
        <v>108.484848484848</v>
      </c>
      <c r="Y311" s="312">
        <v>405</v>
      </c>
      <c r="Z311" s="137">
        <v>1.2657041065066566E-2</v>
      </c>
      <c r="AA311" s="302">
        <v>82.424242424242394</v>
      </c>
      <c r="AB311" s="312">
        <v>410</v>
      </c>
      <c r="AC311" s="137">
        <v>1.2264066285782657E-2</v>
      </c>
      <c r="AD311" s="302">
        <v>89.090909999999994</v>
      </c>
      <c r="AE311" s="313">
        <v>9.6256684491978606E-2</v>
      </c>
      <c r="AF311" s="312">
        <v>546</v>
      </c>
      <c r="AG311" s="137">
        <v>1.6823293791403481E-2</v>
      </c>
      <c r="AH311" s="312">
        <v>95.151515151515099</v>
      </c>
      <c r="AI311" s="312">
        <v>763</v>
      </c>
      <c r="AJ311" s="137">
        <v>2.2937020892830302E-2</v>
      </c>
      <c r="AK311" s="302">
        <v>118.181818181818</v>
      </c>
      <c r="AL311" s="312">
        <v>693</v>
      </c>
      <c r="AM311" s="137">
        <v>1.966906025600999E-2</v>
      </c>
      <c r="AN311" s="302">
        <v>87.272729999999996</v>
      </c>
      <c r="AO311" s="313">
        <v>0.26923076923076922</v>
      </c>
      <c r="AP311" s="312">
        <v>696</v>
      </c>
      <c r="AQ311" s="137">
        <v>1.2215455359180021E-2</v>
      </c>
      <c r="AR311" s="312">
        <v>110.90909090909</v>
      </c>
      <c r="AS311" s="312">
        <v>968</v>
      </c>
      <c r="AT311" s="137">
        <v>1.6398719273577392E-2</v>
      </c>
      <c r="AU311" s="302">
        <v>107.87878787878699</v>
      </c>
      <c r="AV311" s="312">
        <v>1067</v>
      </c>
      <c r="AW311" s="137">
        <v>1.7477763763534212E-2</v>
      </c>
      <c r="AX311" s="302">
        <v>145.454544</v>
      </c>
      <c r="AY311" s="303">
        <v>0.53304597701149425</v>
      </c>
      <c r="AZ311" s="311">
        <v>1577</v>
      </c>
      <c r="BA311" s="137">
        <v>1.0211481927554814E-2</v>
      </c>
      <c r="BB311" s="312">
        <v>169.69696969696901</v>
      </c>
      <c r="BC311" s="312">
        <v>2177</v>
      </c>
      <c r="BD311" s="137">
        <v>1.3414010462558459E-2</v>
      </c>
      <c r="BE311" s="302">
        <v>160.60606060606</v>
      </c>
      <c r="BF311" s="312">
        <v>2224</v>
      </c>
      <c r="BG311" s="137">
        <v>1.3041770021521267E-2</v>
      </c>
      <c r="BH311" s="302">
        <v>196.96969999999999</v>
      </c>
      <c r="BI311" s="303">
        <v>0.41027266962587189</v>
      </c>
      <c r="BJ311" s="311">
        <v>1210</v>
      </c>
      <c r="BK311" s="137">
        <v>1.0176447830986863E-2</v>
      </c>
      <c r="BL311" s="312">
        <v>121.818181818181</v>
      </c>
      <c r="BM311" s="312">
        <v>1964</v>
      </c>
      <c r="BN311" s="137">
        <v>1.5722565564059047E-2</v>
      </c>
      <c r="BO311" s="302">
        <v>180</v>
      </c>
      <c r="BP311" s="312">
        <v>1691</v>
      </c>
      <c r="BQ311" s="137">
        <v>1.3118289579842363E-2</v>
      </c>
      <c r="BR311" s="302">
        <v>170.30302399999999</v>
      </c>
      <c r="BS311" s="303">
        <v>0.39752066115702478</v>
      </c>
      <c r="BT311" s="311">
        <v>1317</v>
      </c>
      <c r="BU311" s="137">
        <v>1.3612825203882292E-2</v>
      </c>
      <c r="BV311" s="312">
        <v>135.75757575757501</v>
      </c>
      <c r="BW311" s="312">
        <v>1580</v>
      </c>
      <c r="BX311" s="137">
        <v>1.5185882895697974E-2</v>
      </c>
      <c r="BY311" s="302">
        <v>137.575757575757</v>
      </c>
      <c r="BZ311" s="312">
        <v>2493</v>
      </c>
      <c r="CA311" s="137">
        <v>2.3419445749178019E-2</v>
      </c>
      <c r="CB311" s="302">
        <v>256.36364700000001</v>
      </c>
      <c r="CC311" s="303">
        <v>0.8929384965831435</v>
      </c>
      <c r="CD311" s="311">
        <v>10637</v>
      </c>
      <c r="CE311" s="137">
        <v>1.2233622276992578E-2</v>
      </c>
      <c r="CF311" s="312">
        <v>419.3</v>
      </c>
      <c r="CG311" s="312">
        <v>14352</v>
      </c>
      <c r="CH311" s="137">
        <v>1.5523294676522316E-2</v>
      </c>
      <c r="CI311" s="302">
        <v>469.09</v>
      </c>
      <c r="CJ311" s="312">
        <v>16257</v>
      </c>
      <c r="CK311" s="137">
        <v>1.6961955846955309E-2</v>
      </c>
      <c r="CL311" s="302">
        <v>572.19000000000005</v>
      </c>
      <c r="CM311" s="313">
        <v>0.52834445802387886</v>
      </c>
    </row>
    <row r="312" spans="1:91" ht="14.4" x14ac:dyDescent="0.3">
      <c r="A312" s="99" t="s">
        <v>385</v>
      </c>
      <c r="B312" s="311">
        <v>20051</v>
      </c>
      <c r="C312" s="137">
        <v>9.9466726194905375E-2</v>
      </c>
      <c r="D312" s="312">
        <v>573.33333333333303</v>
      </c>
      <c r="E312" s="312">
        <v>28581</v>
      </c>
      <c r="F312" s="137">
        <v>0.13335044090887882</v>
      </c>
      <c r="G312" s="302">
        <v>678.18181818181802</v>
      </c>
      <c r="H312" s="312">
        <v>25597</v>
      </c>
      <c r="I312" s="137">
        <v>0.11508562744754224</v>
      </c>
      <c r="J312" s="302">
        <v>715.75756799999999</v>
      </c>
      <c r="K312" s="313">
        <v>0.27659468355692984</v>
      </c>
      <c r="L312" s="312">
        <v>17361</v>
      </c>
      <c r="M312" s="137">
        <v>9.7572627283916621E-2</v>
      </c>
      <c r="N312" s="312">
        <v>607.87878787878697</v>
      </c>
      <c r="O312" s="312">
        <v>23689</v>
      </c>
      <c r="P312" s="137">
        <v>0.12168735969918477</v>
      </c>
      <c r="Q312" s="302">
        <v>629.69696969696895</v>
      </c>
      <c r="R312" s="312">
        <v>20876</v>
      </c>
      <c r="S312" s="137">
        <v>0.10415814315507968</v>
      </c>
      <c r="T312" s="302">
        <v>855.75756799999999</v>
      </c>
      <c r="U312" s="313">
        <v>0.20246529577789299</v>
      </c>
      <c r="V312" s="312">
        <v>2404</v>
      </c>
      <c r="W312" s="137">
        <v>7.8923177938279715E-2</v>
      </c>
      <c r="X312" s="312">
        <v>231.51515151515099</v>
      </c>
      <c r="Y312" s="312">
        <v>3649</v>
      </c>
      <c r="Z312" s="137">
        <v>0.11403837739858741</v>
      </c>
      <c r="AA312" s="302">
        <v>255.75757575757501</v>
      </c>
      <c r="AB312" s="312">
        <v>2905</v>
      </c>
      <c r="AC312" s="137">
        <v>8.6895396488289312E-2</v>
      </c>
      <c r="AD312" s="302">
        <v>261.21212800000001</v>
      </c>
      <c r="AE312" s="313">
        <v>0.20840266222961731</v>
      </c>
      <c r="AF312" s="312">
        <v>1918</v>
      </c>
      <c r="AG312" s="137">
        <v>5.9097211523648129E-2</v>
      </c>
      <c r="AH312" s="312">
        <v>196.969696969697</v>
      </c>
      <c r="AI312" s="312">
        <v>3394</v>
      </c>
      <c r="AJ312" s="137">
        <v>0.10202915977754397</v>
      </c>
      <c r="AK312" s="302">
        <v>261.81818181818102</v>
      </c>
      <c r="AL312" s="312">
        <v>2872</v>
      </c>
      <c r="AM312" s="137">
        <v>8.1514489257230441E-2</v>
      </c>
      <c r="AN312" s="302">
        <v>263.03030000000001</v>
      </c>
      <c r="AO312" s="313">
        <v>0.49739311783107404</v>
      </c>
      <c r="AP312" s="312">
        <v>5283</v>
      </c>
      <c r="AQ312" s="137">
        <v>9.272162451515524E-2</v>
      </c>
      <c r="AR312" s="312">
        <v>335.15151515151501</v>
      </c>
      <c r="AS312" s="312">
        <v>7350</v>
      </c>
      <c r="AT312" s="137">
        <v>0.12451506886445646</v>
      </c>
      <c r="AU312" s="302">
        <v>376.969696969697</v>
      </c>
      <c r="AV312" s="312">
        <v>6567</v>
      </c>
      <c r="AW312" s="137">
        <v>0.10756932955494766</v>
      </c>
      <c r="AX312" s="302">
        <v>325.45455900000002</v>
      </c>
      <c r="AY312" s="303">
        <v>0.24304372515616127</v>
      </c>
      <c r="AZ312" s="311">
        <v>10290</v>
      </c>
      <c r="BA312" s="137">
        <v>6.6630405221648079E-2</v>
      </c>
      <c r="BB312" s="312">
        <v>447.27272727272702</v>
      </c>
      <c r="BC312" s="312">
        <v>15191</v>
      </c>
      <c r="BD312" s="137">
        <v>9.3602311868041133E-2</v>
      </c>
      <c r="BE312" s="302">
        <v>458.78787878787801</v>
      </c>
      <c r="BF312" s="312">
        <v>11762</v>
      </c>
      <c r="BG312" s="137">
        <v>6.8973605662380005E-2</v>
      </c>
      <c r="BH312" s="302">
        <v>438.18182400000001</v>
      </c>
      <c r="BI312" s="303">
        <v>0.14305150631681243</v>
      </c>
      <c r="BJ312" s="311">
        <v>8204</v>
      </c>
      <c r="BK312" s="137">
        <v>6.8997998351583656E-2</v>
      </c>
      <c r="BL312" s="312">
        <v>418.18181818181802</v>
      </c>
      <c r="BM312" s="312">
        <v>11953</v>
      </c>
      <c r="BN312" s="137">
        <v>9.5688302539306408E-2</v>
      </c>
      <c r="BO312" s="302">
        <v>444.24242424242402</v>
      </c>
      <c r="BP312" s="312">
        <v>8691</v>
      </c>
      <c r="BQ312" s="137">
        <v>6.7422267734127725E-2</v>
      </c>
      <c r="BR312" s="302">
        <v>386.66665599999999</v>
      </c>
      <c r="BS312" s="303">
        <v>5.9361287176986834E-2</v>
      </c>
      <c r="BT312" s="311">
        <v>8608</v>
      </c>
      <c r="BU312" s="137">
        <v>8.8974335121502476E-2</v>
      </c>
      <c r="BV312" s="312">
        <v>405.45454545454498</v>
      </c>
      <c r="BW312" s="312">
        <v>12502</v>
      </c>
      <c r="BX312" s="137">
        <v>0.12016070124178233</v>
      </c>
      <c r="BY312" s="302">
        <v>503.636363636363</v>
      </c>
      <c r="BZ312" s="312">
        <v>12110</v>
      </c>
      <c r="CA312" s="137">
        <v>0.11376232973226867</v>
      </c>
      <c r="CB312" s="302">
        <v>542.42425500000002</v>
      </c>
      <c r="CC312" s="303">
        <v>0.40683085501858735</v>
      </c>
      <c r="CD312" s="311">
        <v>74119</v>
      </c>
      <c r="CE312" s="137">
        <v>8.5244321664793912E-2</v>
      </c>
      <c r="CF312" s="312">
        <v>1199.72</v>
      </c>
      <c r="CG312" s="312">
        <v>106309</v>
      </c>
      <c r="CH312" s="137">
        <v>0.11498508457123821</v>
      </c>
      <c r="CI312" s="302">
        <v>1337.81</v>
      </c>
      <c r="CJ312" s="312">
        <v>91380</v>
      </c>
      <c r="CK312" s="137">
        <v>9.5342530927894215E-2</v>
      </c>
      <c r="CL312" s="302">
        <v>1455.94</v>
      </c>
      <c r="CM312" s="313">
        <v>0.23288225691118336</v>
      </c>
    </row>
    <row r="313" spans="1:91" ht="14.4" x14ac:dyDescent="0.3">
      <c r="A313" s="99" t="s">
        <v>386</v>
      </c>
      <c r="B313" s="311">
        <v>3611</v>
      </c>
      <c r="C313" s="137">
        <v>1.7913039164620382E-2</v>
      </c>
      <c r="D313" s="312">
        <v>254.54545454545399</v>
      </c>
      <c r="E313" s="312">
        <v>6684</v>
      </c>
      <c r="F313" s="137">
        <v>3.1185554985303038E-2</v>
      </c>
      <c r="G313" s="302">
        <v>363.636363636363</v>
      </c>
      <c r="H313" s="312">
        <v>5240</v>
      </c>
      <c r="I313" s="137">
        <v>2.3559350229523823E-2</v>
      </c>
      <c r="J313" s="302">
        <v>320</v>
      </c>
      <c r="K313" s="313">
        <v>0.45112157297147604</v>
      </c>
      <c r="L313" s="312">
        <v>3390</v>
      </c>
      <c r="M313" s="137">
        <v>1.9052543430244647E-2</v>
      </c>
      <c r="N313" s="312">
        <v>269.69696969696901</v>
      </c>
      <c r="O313" s="312">
        <v>5154</v>
      </c>
      <c r="P313" s="137">
        <v>2.6475438046755808E-2</v>
      </c>
      <c r="Q313" s="302">
        <v>320.60606060606</v>
      </c>
      <c r="R313" s="312">
        <v>3759</v>
      </c>
      <c r="S313" s="137">
        <v>1.8755051739794238E-2</v>
      </c>
      <c r="T313" s="302">
        <v>342.42425500000002</v>
      </c>
      <c r="U313" s="313">
        <v>0.1088495575221239</v>
      </c>
      <c r="V313" s="312">
        <v>732</v>
      </c>
      <c r="W313" s="137">
        <v>2.4031516743269862E-2</v>
      </c>
      <c r="X313" s="312">
        <v>166.06060606060601</v>
      </c>
      <c r="Y313" s="312">
        <v>724</v>
      </c>
      <c r="Z313" s="137">
        <v>2.2626414150884431E-2</v>
      </c>
      <c r="AA313" s="302">
        <v>150.30303030303</v>
      </c>
      <c r="AB313" s="312">
        <v>484</v>
      </c>
      <c r="AC313" s="137">
        <v>1.4477580688582454E-2</v>
      </c>
      <c r="AD313" s="302">
        <v>130.909088</v>
      </c>
      <c r="AE313" s="313">
        <v>-0.33879781420765026</v>
      </c>
      <c r="AF313" s="312">
        <v>400</v>
      </c>
      <c r="AG313" s="137">
        <v>1.2324757356339547E-2</v>
      </c>
      <c r="AH313" s="312">
        <v>93.939393939393895</v>
      </c>
      <c r="AI313" s="312">
        <v>629</v>
      </c>
      <c r="AJ313" s="137">
        <v>1.8908762964076356E-2</v>
      </c>
      <c r="AK313" s="302">
        <v>104.84848484848401</v>
      </c>
      <c r="AL313" s="312">
        <v>642</v>
      </c>
      <c r="AM313" s="137">
        <v>1.8221553657082848E-2</v>
      </c>
      <c r="AN313" s="302">
        <v>120.606064</v>
      </c>
      <c r="AO313" s="313">
        <v>0.60499999999999998</v>
      </c>
      <c r="AP313" s="312">
        <v>970</v>
      </c>
      <c r="AQ313" s="137">
        <v>1.7024413359776752E-2</v>
      </c>
      <c r="AR313" s="312">
        <v>150.30303030303</v>
      </c>
      <c r="AS313" s="312">
        <v>1252</v>
      </c>
      <c r="AT313" s="137">
        <v>2.1209913771197207E-2</v>
      </c>
      <c r="AU313" s="302">
        <v>149.09090909090901</v>
      </c>
      <c r="AV313" s="312">
        <v>1073</v>
      </c>
      <c r="AW313" s="137">
        <v>1.7576045471670299E-2</v>
      </c>
      <c r="AX313" s="302">
        <v>137.57576</v>
      </c>
      <c r="AY313" s="303">
        <v>0.10618556701030928</v>
      </c>
      <c r="AZ313" s="311">
        <v>2199</v>
      </c>
      <c r="BA313" s="137">
        <v>1.423909242783325E-2</v>
      </c>
      <c r="BB313" s="312">
        <v>200.60606060606</v>
      </c>
      <c r="BC313" s="312">
        <v>3210</v>
      </c>
      <c r="BD313" s="137">
        <v>1.9779041609927724E-2</v>
      </c>
      <c r="BE313" s="302">
        <v>249.09090909090901</v>
      </c>
      <c r="BF313" s="312">
        <v>2258</v>
      </c>
      <c r="BG313" s="137">
        <v>1.3241149599188408E-2</v>
      </c>
      <c r="BH313" s="302">
        <v>207.878784</v>
      </c>
      <c r="BI313" s="303">
        <v>2.6830377444292862E-2</v>
      </c>
      <c r="BJ313" s="311">
        <v>1452</v>
      </c>
      <c r="BK313" s="137">
        <v>1.2211737397184235E-2</v>
      </c>
      <c r="BL313" s="312">
        <v>189.69696969696901</v>
      </c>
      <c r="BM313" s="312">
        <v>2598</v>
      </c>
      <c r="BN313" s="137">
        <v>2.0797976240033302E-2</v>
      </c>
      <c r="BO313" s="302">
        <v>241.21212121212099</v>
      </c>
      <c r="BP313" s="312">
        <v>1474</v>
      </c>
      <c r="BQ313" s="137">
        <v>1.1434866257059518E-2</v>
      </c>
      <c r="BR313" s="302">
        <v>179.393936</v>
      </c>
      <c r="BS313" s="303">
        <v>1.5151515151515152E-2</v>
      </c>
      <c r="BT313" s="311">
        <v>1986</v>
      </c>
      <c r="BU313" s="137">
        <v>2.0527768302893112E-2</v>
      </c>
      <c r="BV313" s="312">
        <v>200</v>
      </c>
      <c r="BW313" s="312">
        <v>3269</v>
      </c>
      <c r="BX313" s="137">
        <v>3.1419399484833341E-2</v>
      </c>
      <c r="BY313" s="302">
        <v>244.84848484848399</v>
      </c>
      <c r="BZ313" s="312">
        <v>2783</v>
      </c>
      <c r="CA313" s="137">
        <v>2.6143729450446219E-2</v>
      </c>
      <c r="CB313" s="302">
        <v>290.30304000000001</v>
      </c>
      <c r="CC313" s="303">
        <v>0.40130916414904333</v>
      </c>
      <c r="CD313" s="311">
        <v>14740</v>
      </c>
      <c r="CE313" s="137">
        <v>1.6952485885387853E-2</v>
      </c>
      <c r="CF313" s="312">
        <v>557.94000000000005</v>
      </c>
      <c r="CG313" s="312">
        <v>23520</v>
      </c>
      <c r="CH313" s="137">
        <v>2.543951301503657E-2</v>
      </c>
      <c r="CI313" s="302">
        <v>685.05</v>
      </c>
      <c r="CJ313" s="312">
        <v>17713</v>
      </c>
      <c r="CK313" s="137">
        <v>1.8481092693431716E-2</v>
      </c>
      <c r="CL313" s="302">
        <v>654.54</v>
      </c>
      <c r="CM313" s="313">
        <v>0.20169606512890095</v>
      </c>
    </row>
    <row r="314" spans="1:91" ht="14.4" x14ac:dyDescent="0.3">
      <c r="A314" s="99" t="s">
        <v>545</v>
      </c>
      <c r="B314" s="311">
        <v>3105</v>
      </c>
      <c r="C314" s="137">
        <v>1.540293176575638E-2</v>
      </c>
      <c r="D314" s="312">
        <v>238.78787878787799</v>
      </c>
      <c r="E314" s="312">
        <v>5578</v>
      </c>
      <c r="F314" s="137">
        <v>2.6025288107124529E-2</v>
      </c>
      <c r="G314" s="302">
        <v>306.06060606060601</v>
      </c>
      <c r="H314" s="312">
        <v>4109</v>
      </c>
      <c r="I314" s="137">
        <v>1.8474307269678126E-2</v>
      </c>
      <c r="J314" s="302">
        <v>287.878784</v>
      </c>
      <c r="K314" s="313">
        <v>0.32334943639291464</v>
      </c>
      <c r="L314" s="312">
        <v>3041</v>
      </c>
      <c r="M314" s="137">
        <v>1.7091086894210614E-2</v>
      </c>
      <c r="N314" s="312">
        <v>248.48484848484799</v>
      </c>
      <c r="O314" s="312">
        <v>4134</v>
      </c>
      <c r="P314" s="137">
        <v>2.123582865449913E-2</v>
      </c>
      <c r="Q314" s="302">
        <v>300.60606060606</v>
      </c>
      <c r="R314" s="312">
        <v>2750</v>
      </c>
      <c r="S314" s="137">
        <v>1.3720774749782963E-2</v>
      </c>
      <c r="T314" s="302">
        <v>230.30302399999999</v>
      </c>
      <c r="U314" s="313">
        <v>-9.5692206511016106E-2</v>
      </c>
      <c r="V314" s="312">
        <v>677</v>
      </c>
      <c r="W314" s="137">
        <v>2.2225869993434011E-2</v>
      </c>
      <c r="X314" s="312">
        <v>161.81818181818099</v>
      </c>
      <c r="Y314" s="312">
        <v>599</v>
      </c>
      <c r="Z314" s="137">
        <v>1.8719919994999688E-2</v>
      </c>
      <c r="AA314" s="302">
        <v>121.818181818181</v>
      </c>
      <c r="AB314" s="312">
        <v>429</v>
      </c>
      <c r="AC314" s="137">
        <v>1.2832401064879902E-2</v>
      </c>
      <c r="AD314" s="302">
        <v>131.515152</v>
      </c>
      <c r="AE314" s="313">
        <v>-0.36632200886262922</v>
      </c>
      <c r="AF314" s="312">
        <v>306</v>
      </c>
      <c r="AG314" s="137">
        <v>9.4284393775997538E-3</v>
      </c>
      <c r="AH314" s="312">
        <v>81.818181818181799</v>
      </c>
      <c r="AI314" s="312">
        <v>517</v>
      </c>
      <c r="AJ314" s="137">
        <v>1.5541860814670074E-2</v>
      </c>
      <c r="AK314" s="302">
        <v>91.515151515151501</v>
      </c>
      <c r="AL314" s="312">
        <v>521</v>
      </c>
      <c r="AM314" s="137">
        <v>1.4787273294922373E-2</v>
      </c>
      <c r="AN314" s="302">
        <v>98.181816100000006</v>
      </c>
      <c r="AO314" s="313">
        <v>0.70261437908496727</v>
      </c>
      <c r="AP314" s="312">
        <v>763</v>
      </c>
      <c r="AQ314" s="137">
        <v>1.3391368446917178E-2</v>
      </c>
      <c r="AR314" s="312">
        <v>146.666666666666</v>
      </c>
      <c r="AS314" s="312">
        <v>1101</v>
      </c>
      <c r="AT314" s="137">
        <v>1.8651849091124703E-2</v>
      </c>
      <c r="AU314" s="302">
        <v>148.48484848484799</v>
      </c>
      <c r="AV314" s="312">
        <v>778</v>
      </c>
      <c r="AW314" s="137">
        <v>1.2743861488312667E-2</v>
      </c>
      <c r="AX314" s="302">
        <v>130.30302399999999</v>
      </c>
      <c r="AY314" s="303">
        <v>1.9659239842726082E-2</v>
      </c>
      <c r="AZ314" s="311">
        <v>1858</v>
      </c>
      <c r="BA314" s="137">
        <v>1.2031029436523046E-2</v>
      </c>
      <c r="BB314" s="312">
        <v>182.42424242424201</v>
      </c>
      <c r="BC314" s="312">
        <v>2588</v>
      </c>
      <c r="BD314" s="137">
        <v>1.5946467192053879E-2</v>
      </c>
      <c r="BE314" s="302">
        <v>235.15151515151501</v>
      </c>
      <c r="BF314" s="312">
        <v>1715</v>
      </c>
      <c r="BG314" s="137">
        <v>1.0056940461739645E-2</v>
      </c>
      <c r="BH314" s="302">
        <v>186.060608</v>
      </c>
      <c r="BI314" s="303">
        <v>-7.6964477933261569E-2</v>
      </c>
      <c r="BJ314" s="311">
        <v>1231</v>
      </c>
      <c r="BK314" s="137">
        <v>1.0353063867722999E-2</v>
      </c>
      <c r="BL314" s="312">
        <v>169.09090909090901</v>
      </c>
      <c r="BM314" s="312">
        <v>2127</v>
      </c>
      <c r="BN314" s="137">
        <v>1.7027442441320567E-2</v>
      </c>
      <c r="BO314" s="302">
        <v>212.12121212121201</v>
      </c>
      <c r="BP314" s="312">
        <v>1121</v>
      </c>
      <c r="BQ314" s="137">
        <v>8.6963942158505558E-3</v>
      </c>
      <c r="BR314" s="302">
        <v>173.33332799999999</v>
      </c>
      <c r="BS314" s="303">
        <v>-8.9358245329000816E-2</v>
      </c>
      <c r="BT314" s="311">
        <v>1728</v>
      </c>
      <c r="BU314" s="137">
        <v>1.7861018946323918E-2</v>
      </c>
      <c r="BV314" s="312">
        <v>178.78787878787799</v>
      </c>
      <c r="BW314" s="312">
        <v>2773</v>
      </c>
      <c r="BX314" s="137">
        <v>2.6652185613778787E-2</v>
      </c>
      <c r="BY314" s="302">
        <v>227.272727272727</v>
      </c>
      <c r="BZ314" s="312">
        <v>2066</v>
      </c>
      <c r="CA314" s="137">
        <v>1.9408172851103803E-2</v>
      </c>
      <c r="CB314" s="302">
        <v>229.69697600000001</v>
      </c>
      <c r="CC314" s="303">
        <v>0.19560185185185186</v>
      </c>
      <c r="CD314" s="311">
        <v>12709</v>
      </c>
      <c r="CE314" s="137">
        <v>1.4616631147720098E-2</v>
      </c>
      <c r="CF314" s="312">
        <v>515.08000000000004</v>
      </c>
      <c r="CG314" s="312">
        <v>19417</v>
      </c>
      <c r="CH314" s="137">
        <v>2.1001659192728107E-2</v>
      </c>
      <c r="CI314" s="302">
        <v>616.57000000000005</v>
      </c>
      <c r="CJ314" s="312">
        <v>13489</v>
      </c>
      <c r="CK314" s="137">
        <v>1.4073926457500165E-2</v>
      </c>
      <c r="CL314" s="302">
        <v>543.96</v>
      </c>
      <c r="CM314" s="313">
        <v>6.1373829569596347E-2</v>
      </c>
    </row>
    <row r="315" spans="1:91" ht="14.4" x14ac:dyDescent="0.3">
      <c r="A315" s="99" t="s">
        <v>546</v>
      </c>
      <c r="B315" s="311">
        <v>680</v>
      </c>
      <c r="C315" s="137">
        <v>3.3732668601334425E-3</v>
      </c>
      <c r="D315" s="312">
        <v>113.939393939393</v>
      </c>
      <c r="E315" s="312">
        <v>1541</v>
      </c>
      <c r="F315" s="137">
        <v>7.1898474315308172E-3</v>
      </c>
      <c r="G315" s="302">
        <v>145.45454545454501</v>
      </c>
      <c r="H315" s="312">
        <v>922</v>
      </c>
      <c r="I315" s="137">
        <v>4.1453665861872066E-3</v>
      </c>
      <c r="J315" s="302">
        <v>149.69697600000001</v>
      </c>
      <c r="K315" s="313">
        <v>0.35588235294117648</v>
      </c>
      <c r="L315" s="312">
        <v>939</v>
      </c>
      <c r="M315" s="137">
        <v>5.277385923598739E-3</v>
      </c>
      <c r="N315" s="312">
        <v>155.75757575757501</v>
      </c>
      <c r="O315" s="312">
        <v>888</v>
      </c>
      <c r="P315" s="137">
        <v>4.5615422944352262E-3</v>
      </c>
      <c r="Q315" s="302">
        <v>145.45454545454501</v>
      </c>
      <c r="R315" s="312">
        <v>530</v>
      </c>
      <c r="S315" s="137">
        <v>2.6443674972308983E-3</v>
      </c>
      <c r="T315" s="302">
        <v>118.78788</v>
      </c>
      <c r="U315" s="313">
        <v>-0.43556975505857293</v>
      </c>
      <c r="V315" s="312">
        <v>194</v>
      </c>
      <c r="W315" s="137">
        <v>6.3690085357846352E-3</v>
      </c>
      <c r="X315" s="312">
        <v>85.454545454545396</v>
      </c>
      <c r="Y315" s="312">
        <v>91</v>
      </c>
      <c r="Z315" s="137">
        <v>2.8439277454840929E-3</v>
      </c>
      <c r="AA315" s="302">
        <v>38.787878787878697</v>
      </c>
      <c r="AB315" s="312">
        <v>136</v>
      </c>
      <c r="AC315" s="137">
        <v>4.0680805240644914E-3</v>
      </c>
      <c r="AD315" s="302">
        <v>87.272729999999996</v>
      </c>
      <c r="AE315" s="313">
        <v>-0.29896907216494845</v>
      </c>
      <c r="AF315" s="312">
        <v>19</v>
      </c>
      <c r="AG315" s="137">
        <v>5.8542597442612853E-4</v>
      </c>
      <c r="AH315" s="312">
        <v>15.757575757575699</v>
      </c>
      <c r="AI315" s="312">
        <v>103</v>
      </c>
      <c r="AJ315" s="137">
        <v>3.0963475124004209E-3</v>
      </c>
      <c r="AK315" s="302">
        <v>44.848484848484802</v>
      </c>
      <c r="AL315" s="312">
        <v>77</v>
      </c>
      <c r="AM315" s="137">
        <v>2.1854511395566654E-3</v>
      </c>
      <c r="AN315" s="302">
        <v>42.4242439</v>
      </c>
      <c r="AO315" s="313">
        <v>3.0526315789473686</v>
      </c>
      <c r="AP315" s="312">
        <v>226</v>
      </c>
      <c r="AQ315" s="137">
        <v>3.9665128034119031E-3</v>
      </c>
      <c r="AR315" s="312">
        <v>70.909090909090907</v>
      </c>
      <c r="AS315" s="312">
        <v>208</v>
      </c>
      <c r="AT315" s="137">
        <v>3.5236917447356384E-3</v>
      </c>
      <c r="AU315" s="302">
        <v>55.757575757575701</v>
      </c>
      <c r="AV315" s="312">
        <v>178</v>
      </c>
      <c r="AW315" s="137">
        <v>2.9156906747039263E-3</v>
      </c>
      <c r="AX315" s="302">
        <v>43.636364</v>
      </c>
      <c r="AY315" s="303">
        <v>-0.21238938053097345</v>
      </c>
      <c r="AZ315" s="311">
        <v>249</v>
      </c>
      <c r="BA315" s="137">
        <v>1.612339251719181E-3</v>
      </c>
      <c r="BB315" s="312">
        <v>75.757575757575694</v>
      </c>
      <c r="BC315" s="312">
        <v>614</v>
      </c>
      <c r="BD315" s="137">
        <v>3.7832808562291657E-3</v>
      </c>
      <c r="BE315" s="302">
        <v>129.69696969696901</v>
      </c>
      <c r="BF315" s="312">
        <v>225</v>
      </c>
      <c r="BG315" s="137">
        <v>1.3194236757384376E-3</v>
      </c>
      <c r="BH315" s="302">
        <v>53.3333321</v>
      </c>
      <c r="BI315" s="303">
        <v>-9.6385542168674704E-2</v>
      </c>
      <c r="BJ315" s="311">
        <v>341</v>
      </c>
      <c r="BK315" s="137">
        <v>2.8679080250962976E-3</v>
      </c>
      <c r="BL315" s="312">
        <v>98.787878787878796</v>
      </c>
      <c r="BM315" s="312">
        <v>565</v>
      </c>
      <c r="BN315" s="137">
        <v>4.5230394825322619E-3</v>
      </c>
      <c r="BO315" s="302">
        <v>140</v>
      </c>
      <c r="BP315" s="312">
        <v>229</v>
      </c>
      <c r="BQ315" s="137">
        <v>1.7765158567616211E-3</v>
      </c>
      <c r="BR315" s="302">
        <v>66.666664100000006</v>
      </c>
      <c r="BS315" s="303">
        <v>-0.3284457478005865</v>
      </c>
      <c r="BT315" s="311">
        <v>377</v>
      </c>
      <c r="BU315" s="137">
        <v>3.896761656692197E-3</v>
      </c>
      <c r="BV315" s="312">
        <v>89.696969696969703</v>
      </c>
      <c r="BW315" s="312">
        <v>658</v>
      </c>
      <c r="BX315" s="137">
        <v>6.3242474337780168E-3</v>
      </c>
      <c r="BY315" s="302">
        <v>112.72727272727199</v>
      </c>
      <c r="BZ315" s="312">
        <v>350</v>
      </c>
      <c r="CA315" s="137">
        <v>3.2879286049788633E-3</v>
      </c>
      <c r="CB315" s="302">
        <v>98.181816100000006</v>
      </c>
      <c r="CC315" s="303">
        <v>-7.161803713527852E-2</v>
      </c>
      <c r="CD315" s="311">
        <v>3025</v>
      </c>
      <c r="CE315" s="137">
        <v>3.4790549391654178E-3</v>
      </c>
      <c r="CF315" s="312">
        <v>268.87</v>
      </c>
      <c r="CG315" s="312">
        <v>4668</v>
      </c>
      <c r="CH315" s="137">
        <v>5.0489645728822577E-3</v>
      </c>
      <c r="CI315" s="302">
        <v>311.83</v>
      </c>
      <c r="CJ315" s="312">
        <v>2647</v>
      </c>
      <c r="CK315" s="137">
        <v>2.761782439988356E-3</v>
      </c>
      <c r="CL315" s="302">
        <v>253.13</v>
      </c>
      <c r="CM315" s="313">
        <v>-0.12495867768595041</v>
      </c>
    </row>
    <row r="316" spans="1:91" ht="14.4" x14ac:dyDescent="0.3">
      <c r="A316" s="99" t="s">
        <v>547</v>
      </c>
      <c r="B316" s="311">
        <v>1037</v>
      </c>
      <c r="C316" s="137">
        <v>5.1442319617034998E-3</v>
      </c>
      <c r="D316" s="312">
        <v>153.333333333333</v>
      </c>
      <c r="E316" s="312">
        <v>1978</v>
      </c>
      <c r="F316" s="137">
        <v>9.2287593897261225E-3</v>
      </c>
      <c r="G316" s="302">
        <v>197.575757575757</v>
      </c>
      <c r="H316" s="312">
        <v>1221</v>
      </c>
      <c r="I316" s="137">
        <v>5.489688288215379E-3</v>
      </c>
      <c r="J316" s="302">
        <v>171.515152</v>
      </c>
      <c r="K316" s="313">
        <v>0.17743490838958534</v>
      </c>
      <c r="L316" s="312">
        <v>879</v>
      </c>
      <c r="M316" s="137">
        <v>4.9401727655413114E-3</v>
      </c>
      <c r="N316" s="312">
        <v>149.09090909090901</v>
      </c>
      <c r="O316" s="312">
        <v>1295</v>
      </c>
      <c r="P316" s="137">
        <v>6.6522491793847057E-3</v>
      </c>
      <c r="Q316" s="302">
        <v>175.15151515151501</v>
      </c>
      <c r="R316" s="312">
        <v>663</v>
      </c>
      <c r="S316" s="137">
        <v>3.3079540578567651E-3</v>
      </c>
      <c r="T316" s="302">
        <v>142.42424</v>
      </c>
      <c r="U316" s="313">
        <v>-0.24573378839590443</v>
      </c>
      <c r="V316" s="312">
        <v>231</v>
      </c>
      <c r="W316" s="137">
        <v>7.5837163493105708E-3</v>
      </c>
      <c r="X316" s="312">
        <v>99.393939393939405</v>
      </c>
      <c r="Y316" s="312">
        <v>184</v>
      </c>
      <c r="Z316" s="137">
        <v>5.7503593974623417E-3</v>
      </c>
      <c r="AA316" s="302">
        <v>73.3333333333333</v>
      </c>
      <c r="AB316" s="312">
        <v>90</v>
      </c>
      <c r="AC316" s="137">
        <v>2.692112111513266E-3</v>
      </c>
      <c r="AD316" s="302">
        <v>52.121212</v>
      </c>
      <c r="AE316" s="313">
        <v>-0.61038961038961037</v>
      </c>
      <c r="AF316" s="312">
        <v>22</v>
      </c>
      <c r="AG316" s="137">
        <v>6.7786165459867505E-4</v>
      </c>
      <c r="AH316" s="312">
        <v>15.757575757575699</v>
      </c>
      <c r="AI316" s="312">
        <v>97</v>
      </c>
      <c r="AJ316" s="137">
        <v>2.9159777543965129E-3</v>
      </c>
      <c r="AK316" s="302">
        <v>43.636363636363598</v>
      </c>
      <c r="AL316" s="312">
        <v>145</v>
      </c>
      <c r="AM316" s="137">
        <v>4.1154599381261888E-3</v>
      </c>
      <c r="AN316" s="302">
        <v>56.969695999999999</v>
      </c>
      <c r="AO316" s="313">
        <v>5.5909090909090908</v>
      </c>
      <c r="AP316" s="312">
        <v>260</v>
      </c>
      <c r="AQ316" s="137">
        <v>4.5632448180844901E-3</v>
      </c>
      <c r="AR316" s="312">
        <v>86.060606060606005</v>
      </c>
      <c r="AS316" s="312">
        <v>311</v>
      </c>
      <c r="AT316" s="137">
        <v>5.2685967914076134E-3</v>
      </c>
      <c r="AU316" s="302">
        <v>77.575757575757507</v>
      </c>
      <c r="AV316" s="312">
        <v>187</v>
      </c>
      <c r="AW316" s="137">
        <v>3.0631132369080575E-3</v>
      </c>
      <c r="AX316" s="302">
        <v>58.787880000000001</v>
      </c>
      <c r="AY316" s="303">
        <v>-0.28076923076923077</v>
      </c>
      <c r="AZ316" s="311">
        <v>539</v>
      </c>
      <c r="BA316" s="137">
        <v>3.4901640830387092E-3</v>
      </c>
      <c r="BB316" s="312">
        <v>101.212121212121</v>
      </c>
      <c r="BC316" s="312">
        <v>517</v>
      </c>
      <c r="BD316" s="137">
        <v>3.1855964212874244E-3</v>
      </c>
      <c r="BE316" s="302">
        <v>90.303030303030297</v>
      </c>
      <c r="BF316" s="312">
        <v>494</v>
      </c>
      <c r="BG316" s="137">
        <v>2.8968679813990584E-3</v>
      </c>
      <c r="BH316" s="302">
        <v>81.212119999999999</v>
      </c>
      <c r="BI316" s="303">
        <v>-8.3487940630797772E-2</v>
      </c>
      <c r="BJ316" s="311">
        <v>323</v>
      </c>
      <c r="BK316" s="137">
        <v>2.7165228507510385E-3</v>
      </c>
      <c r="BL316" s="312">
        <v>98.181818181818201</v>
      </c>
      <c r="BM316" s="312">
        <v>531</v>
      </c>
      <c r="BN316" s="137">
        <v>4.2508565756188155E-3</v>
      </c>
      <c r="BO316" s="302">
        <v>108.484848484848</v>
      </c>
      <c r="BP316" s="312">
        <v>553</v>
      </c>
      <c r="BQ316" s="137">
        <v>4.2900142741885434E-3</v>
      </c>
      <c r="BR316" s="302">
        <v>127.272728</v>
      </c>
      <c r="BS316" s="303">
        <v>0.71207430340557276</v>
      </c>
      <c r="BT316" s="311">
        <v>595</v>
      </c>
      <c r="BU316" s="137">
        <v>6.1500615006150061E-3</v>
      </c>
      <c r="BV316" s="312">
        <v>104.24242424242399</v>
      </c>
      <c r="BW316" s="312">
        <v>788</v>
      </c>
      <c r="BX316" s="137">
        <v>7.5737188112721537E-3</v>
      </c>
      <c r="BY316" s="302">
        <v>112.72727272727199</v>
      </c>
      <c r="BZ316" s="312">
        <v>725</v>
      </c>
      <c r="CA316" s="137">
        <v>6.8107092531705027E-3</v>
      </c>
      <c r="CB316" s="302">
        <v>144.24243200000001</v>
      </c>
      <c r="CC316" s="303">
        <v>0.21848739495798319</v>
      </c>
      <c r="CD316" s="311">
        <v>3886</v>
      </c>
      <c r="CE316" s="137">
        <v>4.469291733420434E-3</v>
      </c>
      <c r="CF316" s="312">
        <v>306.02</v>
      </c>
      <c r="CG316" s="312">
        <v>5701</v>
      </c>
      <c r="CH316" s="137">
        <v>6.1662697150817805E-3</v>
      </c>
      <c r="CI316" s="302">
        <v>338.89</v>
      </c>
      <c r="CJ316" s="312">
        <v>4078</v>
      </c>
      <c r="CK316" s="137">
        <v>4.2548352059964172E-3</v>
      </c>
      <c r="CL316" s="302">
        <v>319.42</v>
      </c>
      <c r="CM316" s="313">
        <v>4.9408131755018014E-2</v>
      </c>
    </row>
    <row r="317" spans="1:91" ht="14.4" x14ac:dyDescent="0.3">
      <c r="A317" s="99" t="s">
        <v>548</v>
      </c>
      <c r="B317" s="311">
        <v>1388</v>
      </c>
      <c r="C317" s="137">
        <v>6.8854329439194386E-3</v>
      </c>
      <c r="D317" s="312">
        <v>192.72727272727201</v>
      </c>
      <c r="E317" s="312">
        <v>2059</v>
      </c>
      <c r="F317" s="137">
        <v>9.6066812858675871E-3</v>
      </c>
      <c r="G317" s="302">
        <v>185.45454545454501</v>
      </c>
      <c r="H317" s="312">
        <v>1966</v>
      </c>
      <c r="I317" s="137">
        <v>8.8392523952755403E-3</v>
      </c>
      <c r="J317" s="302">
        <v>186.66667200000001</v>
      </c>
      <c r="K317" s="313">
        <v>0.41642651296829969</v>
      </c>
      <c r="L317" s="312">
        <v>1223</v>
      </c>
      <c r="M317" s="137">
        <v>6.8735282050705615E-3</v>
      </c>
      <c r="N317" s="312">
        <v>184.24242424242399</v>
      </c>
      <c r="O317" s="312">
        <v>1951</v>
      </c>
      <c r="P317" s="137">
        <v>1.0022037180679197E-2</v>
      </c>
      <c r="Q317" s="302">
        <v>199.39393939393901</v>
      </c>
      <c r="R317" s="312">
        <v>1557</v>
      </c>
      <c r="S317" s="137">
        <v>7.7684531946952988E-3</v>
      </c>
      <c r="T317" s="302">
        <v>169.69697600000001</v>
      </c>
      <c r="U317" s="313">
        <v>0.27309893704006544</v>
      </c>
      <c r="V317" s="312">
        <v>252</v>
      </c>
      <c r="W317" s="137">
        <v>8.2731451083388058E-3</v>
      </c>
      <c r="X317" s="312">
        <v>85.454545454545396</v>
      </c>
      <c r="Y317" s="312">
        <v>324</v>
      </c>
      <c r="Z317" s="137">
        <v>1.0125632852053253E-2</v>
      </c>
      <c r="AA317" s="302">
        <v>95.151515151515099</v>
      </c>
      <c r="AB317" s="312">
        <v>203</v>
      </c>
      <c r="AC317" s="137">
        <v>6.072208429302145E-3</v>
      </c>
      <c r="AD317" s="302">
        <v>70.909090000000006</v>
      </c>
      <c r="AE317" s="313">
        <v>-0.19444444444444445</v>
      </c>
      <c r="AF317" s="312">
        <v>265</v>
      </c>
      <c r="AG317" s="137">
        <v>8.1651517485749493E-3</v>
      </c>
      <c r="AH317" s="312">
        <v>80</v>
      </c>
      <c r="AI317" s="312">
        <v>317</v>
      </c>
      <c r="AJ317" s="137">
        <v>9.5295355478731397E-3</v>
      </c>
      <c r="AK317" s="302">
        <v>81.818181818181799</v>
      </c>
      <c r="AL317" s="312">
        <v>299</v>
      </c>
      <c r="AM317" s="137">
        <v>8.4863622172395205E-3</v>
      </c>
      <c r="AN317" s="302">
        <v>80</v>
      </c>
      <c r="AO317" s="313">
        <v>0.12830188679245283</v>
      </c>
      <c r="AP317" s="312">
        <v>277</v>
      </c>
      <c r="AQ317" s="137">
        <v>4.8616108254207835E-3</v>
      </c>
      <c r="AR317" s="312">
        <v>75.151515151515099</v>
      </c>
      <c r="AS317" s="312">
        <v>582</v>
      </c>
      <c r="AT317" s="137">
        <v>9.8595605549814495E-3</v>
      </c>
      <c r="AU317" s="302">
        <v>99.393939393939405</v>
      </c>
      <c r="AV317" s="312">
        <v>413</v>
      </c>
      <c r="AW317" s="137">
        <v>6.7650575767006834E-3</v>
      </c>
      <c r="AX317" s="302">
        <v>99.393936199999999</v>
      </c>
      <c r="AY317" s="303">
        <v>0.49097472924187724</v>
      </c>
      <c r="AZ317" s="311">
        <v>1070</v>
      </c>
      <c r="BA317" s="137">
        <v>6.9285261017651553E-3</v>
      </c>
      <c r="BB317" s="312">
        <v>142.42424242424201</v>
      </c>
      <c r="BC317" s="312">
        <v>1457</v>
      </c>
      <c r="BD317" s="137">
        <v>8.9775899145372873E-3</v>
      </c>
      <c r="BE317" s="302">
        <v>187.87878787878699</v>
      </c>
      <c r="BF317" s="312">
        <v>996</v>
      </c>
      <c r="BG317" s="137">
        <v>5.84064880460215E-3</v>
      </c>
      <c r="BH317" s="302">
        <v>167.878784</v>
      </c>
      <c r="BI317" s="303">
        <v>-6.9158878504672894E-2</v>
      </c>
      <c r="BJ317" s="311">
        <v>567</v>
      </c>
      <c r="BK317" s="137">
        <v>4.7686329918756624E-3</v>
      </c>
      <c r="BL317" s="312">
        <v>95.757575757575694</v>
      </c>
      <c r="BM317" s="312">
        <v>1031</v>
      </c>
      <c r="BN317" s="137">
        <v>8.2535463831694897E-3</v>
      </c>
      <c r="BO317" s="302">
        <v>120</v>
      </c>
      <c r="BP317" s="312">
        <v>339</v>
      </c>
      <c r="BQ317" s="137">
        <v>2.629864084900391E-3</v>
      </c>
      <c r="BR317" s="302">
        <v>86.666664100000006</v>
      </c>
      <c r="BS317" s="303">
        <v>-0.40211640211640209</v>
      </c>
      <c r="BT317" s="311">
        <v>756</v>
      </c>
      <c r="BU317" s="137">
        <v>7.8141957890167143E-3</v>
      </c>
      <c r="BV317" s="312">
        <v>130.30303030303</v>
      </c>
      <c r="BW317" s="312">
        <v>1327</v>
      </c>
      <c r="BX317" s="137">
        <v>1.2754219368728614E-2</v>
      </c>
      <c r="BY317" s="302">
        <v>155.15151515151501</v>
      </c>
      <c r="BZ317" s="312">
        <v>991</v>
      </c>
      <c r="CA317" s="137">
        <v>9.3095349929544387E-3</v>
      </c>
      <c r="CB317" s="302">
        <v>160.606064</v>
      </c>
      <c r="CC317" s="303">
        <v>0.31084656084656087</v>
      </c>
      <c r="CD317" s="311">
        <v>5798</v>
      </c>
      <c r="CE317" s="137">
        <v>6.6682844751342453E-3</v>
      </c>
      <c r="CF317" s="312">
        <v>368.86</v>
      </c>
      <c r="CG317" s="312">
        <v>9048</v>
      </c>
      <c r="CH317" s="137">
        <v>9.7864249047640677E-3</v>
      </c>
      <c r="CI317" s="302">
        <v>415.45</v>
      </c>
      <c r="CJ317" s="312">
        <v>6764</v>
      </c>
      <c r="CK317" s="137">
        <v>7.0573088115153913E-3</v>
      </c>
      <c r="CL317" s="302">
        <v>380.97</v>
      </c>
      <c r="CM317" s="313">
        <v>0.16660917557778546</v>
      </c>
    </row>
    <row r="318" spans="1:91" ht="14.4" x14ac:dyDescent="0.3">
      <c r="A318" s="99" t="s">
        <v>549</v>
      </c>
      <c r="B318" s="311">
        <v>506</v>
      </c>
      <c r="C318" s="137">
        <v>2.5101073988640027E-3</v>
      </c>
      <c r="D318" s="312">
        <v>109.09090909090899</v>
      </c>
      <c r="E318" s="312">
        <v>1106</v>
      </c>
      <c r="F318" s="137">
        <v>5.1602668781785101E-3</v>
      </c>
      <c r="G318" s="302">
        <v>152.72727272727201</v>
      </c>
      <c r="H318" s="312">
        <v>1131</v>
      </c>
      <c r="I318" s="137">
        <v>5.0850429598456957E-3</v>
      </c>
      <c r="J318" s="302">
        <v>153.33332799999999</v>
      </c>
      <c r="K318" s="313">
        <v>1.2351778656126482</v>
      </c>
      <c r="L318" s="312">
        <v>349</v>
      </c>
      <c r="M318" s="137">
        <v>1.961456536034036E-3</v>
      </c>
      <c r="N318" s="312">
        <v>81.818181818181799</v>
      </c>
      <c r="O318" s="312">
        <v>1020</v>
      </c>
      <c r="P318" s="137">
        <v>5.2396093922566795E-3</v>
      </c>
      <c r="Q318" s="302">
        <v>161.81818181818099</v>
      </c>
      <c r="R318" s="312">
        <v>1009</v>
      </c>
      <c r="S318" s="137">
        <v>5.0342769900112759E-3</v>
      </c>
      <c r="T318" s="302">
        <v>194.545456</v>
      </c>
      <c r="U318" s="313">
        <v>1.8911174785100286</v>
      </c>
      <c r="V318" s="312">
        <v>55</v>
      </c>
      <c r="W318" s="137">
        <v>1.8056467498358503E-3</v>
      </c>
      <c r="X318" s="312">
        <v>23.030303030302999</v>
      </c>
      <c r="Y318" s="312">
        <v>125</v>
      </c>
      <c r="Z318" s="137">
        <v>3.9064941558847426E-3</v>
      </c>
      <c r="AA318" s="302">
        <v>58.181818181818201</v>
      </c>
      <c r="AB318" s="312">
        <v>55</v>
      </c>
      <c r="AC318" s="137">
        <v>1.6451796237025515E-3</v>
      </c>
      <c r="AD318" s="302">
        <v>24.848483999999999</v>
      </c>
      <c r="AE318" s="313">
        <v>0</v>
      </c>
      <c r="AF318" s="312">
        <v>94</v>
      </c>
      <c r="AG318" s="137">
        <v>2.8963179787397935E-3</v>
      </c>
      <c r="AH318" s="312">
        <v>42.424242424242401</v>
      </c>
      <c r="AI318" s="312">
        <v>112</v>
      </c>
      <c r="AJ318" s="137">
        <v>3.3669021494062831E-3</v>
      </c>
      <c r="AK318" s="302">
        <v>45.454545454545404</v>
      </c>
      <c r="AL318" s="312">
        <v>121</v>
      </c>
      <c r="AM318" s="137">
        <v>3.4342803621604744E-3</v>
      </c>
      <c r="AN318" s="302">
        <v>52.121212</v>
      </c>
      <c r="AO318" s="313">
        <v>0.28723404255319152</v>
      </c>
      <c r="AP318" s="312">
        <v>207</v>
      </c>
      <c r="AQ318" s="137">
        <v>3.633044912859575E-3</v>
      </c>
      <c r="AR318" s="312">
        <v>66.060606060606005</v>
      </c>
      <c r="AS318" s="312">
        <v>151</v>
      </c>
      <c r="AT318" s="137">
        <v>2.5580646800725066E-3</v>
      </c>
      <c r="AU318" s="302">
        <v>41.818181818181799</v>
      </c>
      <c r="AV318" s="312">
        <v>295</v>
      </c>
      <c r="AW318" s="137">
        <v>4.8321839833576309E-3</v>
      </c>
      <c r="AX318" s="302">
        <v>76.969695999999999</v>
      </c>
      <c r="AY318" s="303">
        <v>0.4251207729468599</v>
      </c>
      <c r="AZ318" s="311">
        <v>341</v>
      </c>
      <c r="BA318" s="137">
        <v>2.2080629913102038E-3</v>
      </c>
      <c r="BB318" s="312">
        <v>92.727272727272705</v>
      </c>
      <c r="BC318" s="312">
        <v>622</v>
      </c>
      <c r="BD318" s="137">
        <v>3.8325744178738454E-3</v>
      </c>
      <c r="BE318" s="302">
        <v>106.666666666666</v>
      </c>
      <c r="BF318" s="312">
        <v>543</v>
      </c>
      <c r="BG318" s="137">
        <v>3.1842091374487624E-3</v>
      </c>
      <c r="BH318" s="302">
        <v>78.181816100000006</v>
      </c>
      <c r="BI318" s="303">
        <v>0.59237536656891498</v>
      </c>
      <c r="BJ318" s="311">
        <v>221</v>
      </c>
      <c r="BK318" s="137">
        <v>1.8586735294612369E-3</v>
      </c>
      <c r="BL318" s="312">
        <v>64.242424242424207</v>
      </c>
      <c r="BM318" s="312">
        <v>471</v>
      </c>
      <c r="BN318" s="137">
        <v>3.7705337987127348E-3</v>
      </c>
      <c r="BO318" s="302">
        <v>95.151515151515099</v>
      </c>
      <c r="BP318" s="312">
        <v>353</v>
      </c>
      <c r="BQ318" s="137">
        <v>2.7384720412089616E-3</v>
      </c>
      <c r="BR318" s="302">
        <v>86.666664100000006</v>
      </c>
      <c r="BS318" s="303">
        <v>0.59728506787330315</v>
      </c>
      <c r="BT318" s="311">
        <v>258</v>
      </c>
      <c r="BU318" s="137">
        <v>2.666749356569196E-3</v>
      </c>
      <c r="BV318" s="312">
        <v>60</v>
      </c>
      <c r="BW318" s="312">
        <v>496</v>
      </c>
      <c r="BX318" s="137">
        <v>4.7672138710545542E-3</v>
      </c>
      <c r="BY318" s="302">
        <v>116.363636363636</v>
      </c>
      <c r="BZ318" s="312">
        <v>717</v>
      </c>
      <c r="CA318" s="137">
        <v>6.7355565993424144E-3</v>
      </c>
      <c r="CB318" s="302">
        <v>141.21212800000001</v>
      </c>
      <c r="CC318" s="303">
        <v>1.7790697674418605</v>
      </c>
      <c r="CD318" s="311">
        <v>2031</v>
      </c>
      <c r="CE318" s="137">
        <v>2.3358547376677568E-3</v>
      </c>
      <c r="CF318" s="312">
        <v>203.1</v>
      </c>
      <c r="CG318" s="312">
        <v>4103</v>
      </c>
      <c r="CH318" s="137">
        <v>4.4378538223084629E-3</v>
      </c>
      <c r="CI318" s="302">
        <v>299.68</v>
      </c>
      <c r="CJ318" s="312">
        <v>4224</v>
      </c>
      <c r="CK318" s="137">
        <v>4.4071662359315509E-3</v>
      </c>
      <c r="CL318" s="302">
        <v>321.64999999999998</v>
      </c>
      <c r="CM318" s="313">
        <v>1.0797636632200887</v>
      </c>
    </row>
    <row r="319" spans="1:91" ht="14.4" x14ac:dyDescent="0.3">
      <c r="A319" s="99" t="s">
        <v>387</v>
      </c>
      <c r="B319" s="311">
        <v>16440</v>
      </c>
      <c r="C319" s="137">
        <v>8.1553687030284996E-2</v>
      </c>
      <c r="D319" s="312">
        <v>551.51515151515105</v>
      </c>
      <c r="E319" s="312">
        <v>21897</v>
      </c>
      <c r="F319" s="137">
        <v>0.1021648859235758</v>
      </c>
      <c r="G319" s="302">
        <v>568.48484848484804</v>
      </c>
      <c r="H319" s="312">
        <v>20357</v>
      </c>
      <c r="I319" s="137">
        <v>9.1526277218018412E-2</v>
      </c>
      <c r="J319" s="302">
        <v>583.03030000000001</v>
      </c>
      <c r="K319" s="313">
        <v>0.2382603406326034</v>
      </c>
      <c r="L319" s="312">
        <v>13971</v>
      </c>
      <c r="M319" s="137">
        <v>7.8520083853671971E-2</v>
      </c>
      <c r="N319" s="312">
        <v>491.51515151515099</v>
      </c>
      <c r="O319" s="312">
        <v>18535</v>
      </c>
      <c r="P319" s="137">
        <v>9.5211921652428963E-2</v>
      </c>
      <c r="Q319" s="302">
        <v>576.36363636363603</v>
      </c>
      <c r="R319" s="312">
        <v>17117</v>
      </c>
      <c r="S319" s="137">
        <v>8.5403091415285445E-2</v>
      </c>
      <c r="T319" s="302">
        <v>792.72730000000001</v>
      </c>
      <c r="U319" s="313">
        <v>0.22518073151528165</v>
      </c>
      <c r="V319" s="312">
        <v>1672</v>
      </c>
      <c r="W319" s="137">
        <v>5.489166119500985E-2</v>
      </c>
      <c r="X319" s="312">
        <v>163.636363636363</v>
      </c>
      <c r="Y319" s="312">
        <v>2925</v>
      </c>
      <c r="Z319" s="137">
        <v>9.1411963247702982E-2</v>
      </c>
      <c r="AA319" s="302">
        <v>210.90909090909</v>
      </c>
      <c r="AB319" s="312">
        <v>2421</v>
      </c>
      <c r="AC319" s="137">
        <v>7.2417815799706853E-2</v>
      </c>
      <c r="AD319" s="302">
        <v>216.96969999999999</v>
      </c>
      <c r="AE319" s="313">
        <v>0.44796650717703351</v>
      </c>
      <c r="AF319" s="312">
        <v>1518</v>
      </c>
      <c r="AG319" s="137">
        <v>4.6772454167308582E-2</v>
      </c>
      <c r="AH319" s="312">
        <v>172.72727272727201</v>
      </c>
      <c r="AI319" s="312">
        <v>2765</v>
      </c>
      <c r="AJ319" s="137">
        <v>8.3120396813467612E-2</v>
      </c>
      <c r="AK319" s="302">
        <v>241.81818181818099</v>
      </c>
      <c r="AL319" s="312">
        <v>2230</v>
      </c>
      <c r="AM319" s="137">
        <v>6.3292935600147593E-2</v>
      </c>
      <c r="AN319" s="302">
        <v>220.606064</v>
      </c>
      <c r="AO319" s="313">
        <v>0.46903820816864294</v>
      </c>
      <c r="AP319" s="312">
        <v>4313</v>
      </c>
      <c r="AQ319" s="137">
        <v>7.5697211155378488E-2</v>
      </c>
      <c r="AR319" s="312">
        <v>302.42424242424198</v>
      </c>
      <c r="AS319" s="312">
        <v>6098</v>
      </c>
      <c r="AT319" s="137">
        <v>0.10330515509325924</v>
      </c>
      <c r="AU319" s="302">
        <v>331.51515151515099</v>
      </c>
      <c r="AV319" s="312">
        <v>5494</v>
      </c>
      <c r="AW319" s="137">
        <v>8.9993284083277364E-2</v>
      </c>
      <c r="AX319" s="302">
        <v>332.72726399999999</v>
      </c>
      <c r="AY319" s="303">
        <v>0.27382332483190353</v>
      </c>
      <c r="AZ319" s="311">
        <v>8091</v>
      </c>
      <c r="BA319" s="137">
        <v>5.2391312793814836E-2</v>
      </c>
      <c r="BB319" s="312">
        <v>424.24242424242402</v>
      </c>
      <c r="BC319" s="312">
        <v>11981</v>
      </c>
      <c r="BD319" s="137">
        <v>7.3823270258113416E-2</v>
      </c>
      <c r="BE319" s="302">
        <v>395.15151515151501</v>
      </c>
      <c r="BF319" s="312">
        <v>9504</v>
      </c>
      <c r="BG319" s="137">
        <v>5.5732456063191597E-2</v>
      </c>
      <c r="BH319" s="302">
        <v>404.24243200000001</v>
      </c>
      <c r="BI319" s="303">
        <v>0.1746384872080089</v>
      </c>
      <c r="BJ319" s="311">
        <v>6752</v>
      </c>
      <c r="BK319" s="137">
        <v>5.6786260954399419E-2</v>
      </c>
      <c r="BL319" s="312">
        <v>373.33333333333297</v>
      </c>
      <c r="BM319" s="312">
        <v>9355</v>
      </c>
      <c r="BN319" s="137">
        <v>7.4890326299273113E-2</v>
      </c>
      <c r="BO319" s="302">
        <v>376.36363636363598</v>
      </c>
      <c r="BP319" s="312">
        <v>7217</v>
      </c>
      <c r="BQ319" s="137">
        <v>5.5987401477068204E-2</v>
      </c>
      <c r="BR319" s="302">
        <v>329.69695999999999</v>
      </c>
      <c r="BS319" s="303">
        <v>6.8868483412322282E-2</v>
      </c>
      <c r="BT319" s="311">
        <v>6622</v>
      </c>
      <c r="BU319" s="137">
        <v>6.8446566818609361E-2</v>
      </c>
      <c r="BV319" s="312">
        <v>341.81818181818102</v>
      </c>
      <c r="BW319" s="312">
        <v>9233</v>
      </c>
      <c r="BX319" s="137">
        <v>8.8741301756948984E-2</v>
      </c>
      <c r="BY319" s="302">
        <v>436.969696969697</v>
      </c>
      <c r="BZ319" s="312">
        <v>9327</v>
      </c>
      <c r="CA319" s="137">
        <v>8.7618600281822445E-2</v>
      </c>
      <c r="CB319" s="302">
        <v>424.24243200000001</v>
      </c>
      <c r="CC319" s="303">
        <v>0.40848686197523409</v>
      </c>
      <c r="CD319" s="311">
        <v>59379</v>
      </c>
      <c r="CE319" s="137">
        <v>6.8291835779406063E-2</v>
      </c>
      <c r="CF319" s="312">
        <v>1061.7</v>
      </c>
      <c r="CG319" s="312">
        <v>82789</v>
      </c>
      <c r="CH319" s="137">
        <v>8.9545571556201645E-2</v>
      </c>
      <c r="CI319" s="302">
        <v>1163.45</v>
      </c>
      <c r="CJ319" s="312">
        <v>73667</v>
      </c>
      <c r="CK319" s="137">
        <v>7.6861438234462495E-2</v>
      </c>
      <c r="CL319" s="302">
        <v>1274.23</v>
      </c>
      <c r="CM319" s="313">
        <v>0.24062378955522995</v>
      </c>
    </row>
    <row r="320" spans="1:91" ht="14.4" x14ac:dyDescent="0.3">
      <c r="A320" s="99" t="s">
        <v>545</v>
      </c>
      <c r="B320" s="311">
        <v>15394</v>
      </c>
      <c r="C320" s="137">
        <v>7.6364808889550315E-2</v>
      </c>
      <c r="D320" s="312">
        <v>542.42424242424204</v>
      </c>
      <c r="E320" s="312">
        <v>19321</v>
      </c>
      <c r="F320" s="137">
        <v>9.0146036485792932E-2</v>
      </c>
      <c r="G320" s="302">
        <v>560.60606060606005</v>
      </c>
      <c r="H320" s="312">
        <v>18055</v>
      </c>
      <c r="I320" s="137">
        <v>8.1176348930162706E-2</v>
      </c>
      <c r="J320" s="302">
        <v>552.12120000000004</v>
      </c>
      <c r="K320" s="313">
        <v>0.17285955567104067</v>
      </c>
      <c r="L320" s="312">
        <v>13030</v>
      </c>
      <c r="M320" s="137">
        <v>7.3231457491471322E-2</v>
      </c>
      <c r="N320" s="312">
        <v>478.18181818181802</v>
      </c>
      <c r="O320" s="312">
        <v>16817</v>
      </c>
      <c r="P320" s="137">
        <v>8.6386775636843702E-2</v>
      </c>
      <c r="Q320" s="302">
        <v>572.72727272727195</v>
      </c>
      <c r="R320" s="312">
        <v>14955</v>
      </c>
      <c r="S320" s="137">
        <v>7.4616067775637895E-2</v>
      </c>
      <c r="T320" s="302">
        <v>712.72730000000001</v>
      </c>
      <c r="U320" s="313">
        <v>0.14773599386032232</v>
      </c>
      <c r="V320" s="312">
        <v>1463</v>
      </c>
      <c r="W320" s="137">
        <v>4.8030203545633615E-2</v>
      </c>
      <c r="X320" s="312">
        <v>155.75757575757501</v>
      </c>
      <c r="Y320" s="312">
        <v>2627</v>
      </c>
      <c r="Z320" s="137">
        <v>8.209888118007376E-2</v>
      </c>
      <c r="AA320" s="302">
        <v>200</v>
      </c>
      <c r="AB320" s="312">
        <v>1972</v>
      </c>
      <c r="AC320" s="137">
        <v>5.8987167598935117E-2</v>
      </c>
      <c r="AD320" s="302">
        <v>209.69697600000001</v>
      </c>
      <c r="AE320" s="313">
        <v>0.34791524265208473</v>
      </c>
      <c r="AF320" s="312">
        <v>1406</v>
      </c>
      <c r="AG320" s="137">
        <v>4.3321522107533511E-2</v>
      </c>
      <c r="AH320" s="312">
        <v>161.21212121212099</v>
      </c>
      <c r="AI320" s="312">
        <v>2553</v>
      </c>
      <c r="AJ320" s="137">
        <v>7.6747332030662863E-2</v>
      </c>
      <c r="AK320" s="302">
        <v>235.15151515151501</v>
      </c>
      <c r="AL320" s="312">
        <v>2024</v>
      </c>
      <c r="AM320" s="137">
        <v>5.7446144239775211E-2</v>
      </c>
      <c r="AN320" s="302">
        <v>219.393936</v>
      </c>
      <c r="AO320" s="313">
        <v>0.4395448079658606</v>
      </c>
      <c r="AP320" s="312">
        <v>4081</v>
      </c>
      <c r="AQ320" s="137">
        <v>7.1625392702318477E-2</v>
      </c>
      <c r="AR320" s="312">
        <v>298.18181818181802</v>
      </c>
      <c r="AS320" s="312">
        <v>5361</v>
      </c>
      <c r="AT320" s="137">
        <v>9.0819766555421913E-2</v>
      </c>
      <c r="AU320" s="302">
        <v>302.42424242424198</v>
      </c>
      <c r="AV320" s="312">
        <v>5050</v>
      </c>
      <c r="AW320" s="137">
        <v>8.2720437681206904E-2</v>
      </c>
      <c r="AX320" s="302">
        <v>311.51513699999998</v>
      </c>
      <c r="AY320" s="303">
        <v>0.23744180347953933</v>
      </c>
      <c r="AZ320" s="311">
        <v>7322</v>
      </c>
      <c r="BA320" s="137">
        <v>4.7411839361798568E-2</v>
      </c>
      <c r="BB320" s="312">
        <v>396.969696969697</v>
      </c>
      <c r="BC320" s="312">
        <v>10586</v>
      </c>
      <c r="BD320" s="137">
        <v>6.5227705446322393E-2</v>
      </c>
      <c r="BE320" s="302">
        <v>374.54545454545399</v>
      </c>
      <c r="BF320" s="312">
        <v>8066</v>
      </c>
      <c r="BG320" s="137">
        <v>4.7299872748916609E-2</v>
      </c>
      <c r="BH320" s="302">
        <v>381.21212800000001</v>
      </c>
      <c r="BI320" s="303">
        <v>0.10161158153509969</v>
      </c>
      <c r="BJ320" s="311">
        <v>6029</v>
      </c>
      <c r="BK320" s="137">
        <v>5.0705623118198179E-2</v>
      </c>
      <c r="BL320" s="312">
        <v>339.39393939393898</v>
      </c>
      <c r="BM320" s="312">
        <v>8212</v>
      </c>
      <c r="BN320" s="137">
        <v>6.5740177399212271E-2</v>
      </c>
      <c r="BO320" s="302">
        <v>369.09090909090901</v>
      </c>
      <c r="BP320" s="312">
        <v>6109</v>
      </c>
      <c r="BQ320" s="137">
        <v>4.7391857506361323E-2</v>
      </c>
      <c r="BR320" s="302">
        <v>277.57574499999998</v>
      </c>
      <c r="BS320" s="303">
        <v>1.3269198872118096E-2</v>
      </c>
      <c r="BT320" s="311">
        <v>5972</v>
      </c>
      <c r="BU320" s="137">
        <v>6.1728012238105576E-2</v>
      </c>
      <c r="BV320" s="312">
        <v>331.51515151515099</v>
      </c>
      <c r="BW320" s="312">
        <v>8168</v>
      </c>
      <c r="BX320" s="137">
        <v>7.8505247779785473E-2</v>
      </c>
      <c r="BY320" s="302">
        <v>435.15151515151501</v>
      </c>
      <c r="BZ320" s="312">
        <v>8052</v>
      </c>
      <c r="CA320" s="137">
        <v>7.5641146077970872E-2</v>
      </c>
      <c r="CB320" s="302">
        <v>416.96969999999999</v>
      </c>
      <c r="CC320" s="303">
        <v>0.34829202947086402</v>
      </c>
      <c r="CD320" s="311">
        <v>54697</v>
      </c>
      <c r="CE320" s="137">
        <v>6.2907063804142432E-2</v>
      </c>
      <c r="CF320" s="312">
        <v>1020.92</v>
      </c>
      <c r="CG320" s="312">
        <v>73645</v>
      </c>
      <c r="CH320" s="137">
        <v>7.965531190443742E-2</v>
      </c>
      <c r="CI320" s="302">
        <v>1136.8699999999999</v>
      </c>
      <c r="CJ320" s="312">
        <v>64283</v>
      </c>
      <c r="CK320" s="137">
        <v>6.7070517789864559E-2</v>
      </c>
      <c r="CL320" s="302">
        <v>1181.08</v>
      </c>
      <c r="CM320" s="313">
        <v>0.17525641260032543</v>
      </c>
    </row>
    <row r="321" spans="1:91" ht="14.4" x14ac:dyDescent="0.3">
      <c r="A321" s="99" t="s">
        <v>546</v>
      </c>
      <c r="B321" s="311">
        <v>2921</v>
      </c>
      <c r="C321" s="137">
        <v>1.4490165438896743E-2</v>
      </c>
      <c r="D321" s="312">
        <v>229.09090909090901</v>
      </c>
      <c r="E321" s="312">
        <v>3485</v>
      </c>
      <c r="F321" s="137">
        <v>1.6259972938925955E-2</v>
      </c>
      <c r="G321" s="302">
        <v>248.48484848484799</v>
      </c>
      <c r="H321" s="312">
        <v>2841</v>
      </c>
      <c r="I321" s="137">
        <v>1.2773304198869691E-2</v>
      </c>
      <c r="J321" s="302">
        <v>268.48486300000002</v>
      </c>
      <c r="K321" s="313">
        <v>-2.7387880862718247E-2</v>
      </c>
      <c r="L321" s="312">
        <v>2961</v>
      </c>
      <c r="M321" s="137">
        <v>1.6641469350134042E-2</v>
      </c>
      <c r="N321" s="312">
        <v>258.78787878787801</v>
      </c>
      <c r="O321" s="312">
        <v>2957</v>
      </c>
      <c r="P321" s="137">
        <v>1.5189730365591177E-2</v>
      </c>
      <c r="Q321" s="302">
        <v>235.15151515151501</v>
      </c>
      <c r="R321" s="312">
        <v>2317</v>
      </c>
      <c r="S321" s="137">
        <v>1.1560376398271682E-2</v>
      </c>
      <c r="T321" s="302">
        <v>266.66665599999999</v>
      </c>
      <c r="U321" s="313">
        <v>-0.21749408983451538</v>
      </c>
      <c r="V321" s="312">
        <v>264</v>
      </c>
      <c r="W321" s="137">
        <v>8.6671043992120819E-3</v>
      </c>
      <c r="X321" s="312">
        <v>72.121212121212096</v>
      </c>
      <c r="Y321" s="312">
        <v>510</v>
      </c>
      <c r="Z321" s="137">
        <v>1.593849615600975E-2</v>
      </c>
      <c r="AA321" s="302">
        <v>108.484848484848</v>
      </c>
      <c r="AB321" s="312">
        <v>339</v>
      </c>
      <c r="AC321" s="137">
        <v>1.0140288953366636E-2</v>
      </c>
      <c r="AD321" s="302">
        <v>100.606064</v>
      </c>
      <c r="AE321" s="313">
        <v>0.28409090909090912</v>
      </c>
      <c r="AF321" s="312">
        <v>263</v>
      </c>
      <c r="AG321" s="137">
        <v>8.1035279617932519E-3</v>
      </c>
      <c r="AH321" s="312">
        <v>83.030303030303003</v>
      </c>
      <c r="AI321" s="312">
        <v>538</v>
      </c>
      <c r="AJ321" s="137">
        <v>1.6173154967683751E-2</v>
      </c>
      <c r="AK321" s="302">
        <v>129.09090909090901</v>
      </c>
      <c r="AL321" s="312">
        <v>371</v>
      </c>
      <c r="AM321" s="137">
        <v>1.0529900945136662E-2</v>
      </c>
      <c r="AN321" s="302">
        <v>102.42424</v>
      </c>
      <c r="AO321" s="313">
        <v>0.41064638783269963</v>
      </c>
      <c r="AP321" s="312">
        <v>754</v>
      </c>
      <c r="AQ321" s="137">
        <v>1.3233409972445022E-2</v>
      </c>
      <c r="AR321" s="312">
        <v>129.09090909090901</v>
      </c>
      <c r="AS321" s="312">
        <v>973</v>
      </c>
      <c r="AT321" s="137">
        <v>1.6483423402056618E-2</v>
      </c>
      <c r="AU321" s="302">
        <v>133.939393939393</v>
      </c>
      <c r="AV321" s="312">
        <v>761</v>
      </c>
      <c r="AW321" s="137">
        <v>1.2465396648593752E-2</v>
      </c>
      <c r="AX321" s="302">
        <v>132.72728000000001</v>
      </c>
      <c r="AY321" s="303">
        <v>9.2838196286472146E-3</v>
      </c>
      <c r="AZ321" s="311">
        <v>1458</v>
      </c>
      <c r="BA321" s="137">
        <v>9.4409262209099037E-3</v>
      </c>
      <c r="BB321" s="312">
        <v>196.969696969697</v>
      </c>
      <c r="BC321" s="312">
        <v>1676</v>
      </c>
      <c r="BD321" s="137">
        <v>1.0327001164560394E-2</v>
      </c>
      <c r="BE321" s="302">
        <v>171.51515151515099</v>
      </c>
      <c r="BF321" s="312">
        <v>1360</v>
      </c>
      <c r="BG321" s="137">
        <v>7.9751831066856658E-3</v>
      </c>
      <c r="BH321" s="302">
        <v>158.78787199999999</v>
      </c>
      <c r="BI321" s="303">
        <v>-6.7215363511659812E-2</v>
      </c>
      <c r="BJ321" s="311">
        <v>1307</v>
      </c>
      <c r="BK321" s="137">
        <v>1.0992245714958538E-2</v>
      </c>
      <c r="BL321" s="312">
        <v>192.72727272727201</v>
      </c>
      <c r="BM321" s="312">
        <v>1518</v>
      </c>
      <c r="BN321" s="137">
        <v>1.2152166255723846E-2</v>
      </c>
      <c r="BO321" s="302">
        <v>164.84848484848399</v>
      </c>
      <c r="BP321" s="312">
        <v>770</v>
      </c>
      <c r="BQ321" s="137">
        <v>5.9734375969713897E-3</v>
      </c>
      <c r="BR321" s="302">
        <v>126.060608</v>
      </c>
      <c r="BS321" s="303">
        <v>-0.41086457536342769</v>
      </c>
      <c r="BT321" s="311">
        <v>1058</v>
      </c>
      <c r="BU321" s="137">
        <v>1.0935739609496935E-2</v>
      </c>
      <c r="BV321" s="312">
        <v>141.21212121212099</v>
      </c>
      <c r="BW321" s="312">
        <v>1424</v>
      </c>
      <c r="BX321" s="137">
        <v>1.3686517242705009E-2</v>
      </c>
      <c r="BY321" s="302">
        <v>226.06060606060601</v>
      </c>
      <c r="BZ321" s="312">
        <v>1016</v>
      </c>
      <c r="CA321" s="137">
        <v>9.5443870361672147E-3</v>
      </c>
      <c r="CB321" s="302">
        <v>116.969696</v>
      </c>
      <c r="CC321" s="303">
        <v>-3.9697542533081283E-2</v>
      </c>
      <c r="CD321" s="311">
        <v>10986</v>
      </c>
      <c r="CE321" s="137">
        <v>1.2635007458403728E-2</v>
      </c>
      <c r="CF321" s="312">
        <v>492.82</v>
      </c>
      <c r="CG321" s="312">
        <v>13081</v>
      </c>
      <c r="CH321" s="137">
        <v>1.4148565890718254E-2</v>
      </c>
      <c r="CI321" s="302">
        <v>519.54999999999995</v>
      </c>
      <c r="CJ321" s="312">
        <v>9775</v>
      </c>
      <c r="CK321" s="137">
        <v>1.0198875463122849E-2</v>
      </c>
      <c r="CL321" s="302">
        <v>484.46</v>
      </c>
      <c r="CM321" s="313">
        <v>-0.11023120334971782</v>
      </c>
    </row>
    <row r="322" spans="1:91" ht="14.4" x14ac:dyDescent="0.3">
      <c r="A322" s="99" t="s">
        <v>547</v>
      </c>
      <c r="B322" s="311">
        <v>5328</v>
      </c>
      <c r="C322" s="137">
        <v>2.6430537986457326E-2</v>
      </c>
      <c r="D322" s="312">
        <v>330.90909090909003</v>
      </c>
      <c r="E322" s="312">
        <v>6685</v>
      </c>
      <c r="F322" s="137">
        <v>3.1190220687724538E-2</v>
      </c>
      <c r="G322" s="302">
        <v>348.48484848484799</v>
      </c>
      <c r="H322" s="312">
        <v>6415</v>
      </c>
      <c r="I322" s="137">
        <v>2.8842219794350251E-2</v>
      </c>
      <c r="J322" s="302">
        <v>356.36364700000001</v>
      </c>
      <c r="K322" s="313">
        <v>0.20401651651651651</v>
      </c>
      <c r="L322" s="312">
        <v>3922</v>
      </c>
      <c r="M322" s="137">
        <v>2.2042500098353839E-2</v>
      </c>
      <c r="N322" s="312">
        <v>255.75757575757501</v>
      </c>
      <c r="O322" s="312">
        <v>5909</v>
      </c>
      <c r="P322" s="137">
        <v>3.035377637141639E-2</v>
      </c>
      <c r="Q322" s="302">
        <v>357.575757575757</v>
      </c>
      <c r="R322" s="312">
        <v>4902</v>
      </c>
      <c r="S322" s="137">
        <v>2.4457904663067666E-2</v>
      </c>
      <c r="T322" s="302">
        <v>367.878784</v>
      </c>
      <c r="U322" s="313">
        <v>0.24987251402345742</v>
      </c>
      <c r="V322" s="312">
        <v>504</v>
      </c>
      <c r="W322" s="137">
        <v>1.6546290216677612E-2</v>
      </c>
      <c r="X322" s="312">
        <v>118.181818181818</v>
      </c>
      <c r="Y322" s="312">
        <v>867</v>
      </c>
      <c r="Z322" s="137">
        <v>2.7095443465216577E-2</v>
      </c>
      <c r="AA322" s="302">
        <v>133.939393939393</v>
      </c>
      <c r="AB322" s="312">
        <v>675</v>
      </c>
      <c r="AC322" s="137">
        <v>2.0190840836349495E-2</v>
      </c>
      <c r="AD322" s="302">
        <v>107.878784</v>
      </c>
      <c r="AE322" s="313">
        <v>0.3392857142857143</v>
      </c>
      <c r="AF322" s="312">
        <v>475</v>
      </c>
      <c r="AG322" s="137">
        <v>1.4635649360653213E-2</v>
      </c>
      <c r="AH322" s="312">
        <v>98.787878787878796</v>
      </c>
      <c r="AI322" s="312">
        <v>907</v>
      </c>
      <c r="AJ322" s="137">
        <v>2.7265895084924094E-2</v>
      </c>
      <c r="AK322" s="302">
        <v>161.81818181818099</v>
      </c>
      <c r="AL322" s="312">
        <v>600</v>
      </c>
      <c r="AM322" s="137">
        <v>1.7029489399142849E-2</v>
      </c>
      <c r="AN322" s="302">
        <v>121.818184</v>
      </c>
      <c r="AO322" s="313">
        <v>0.26315789473684209</v>
      </c>
      <c r="AP322" s="312">
        <v>1685</v>
      </c>
      <c r="AQ322" s="137">
        <v>2.9573336609509102E-2</v>
      </c>
      <c r="AR322" s="312">
        <v>208.48484848484799</v>
      </c>
      <c r="AS322" s="312">
        <v>1725</v>
      </c>
      <c r="AT322" s="137">
        <v>2.9222924325331617E-2</v>
      </c>
      <c r="AU322" s="302">
        <v>184.84848484848399</v>
      </c>
      <c r="AV322" s="312">
        <v>1986</v>
      </c>
      <c r="AW322" s="137">
        <v>3.253124539304493E-2</v>
      </c>
      <c r="AX322" s="302">
        <v>198.18182400000001</v>
      </c>
      <c r="AY322" s="303">
        <v>0.17863501483679525</v>
      </c>
      <c r="AZ322" s="311">
        <v>2527</v>
      </c>
      <c r="BA322" s="137">
        <v>1.6362977064636026E-2</v>
      </c>
      <c r="BB322" s="312">
        <v>201.81818181818099</v>
      </c>
      <c r="BC322" s="312">
        <v>3365</v>
      </c>
      <c r="BD322" s="137">
        <v>2.0734104366793391E-2</v>
      </c>
      <c r="BE322" s="302">
        <v>234.54545454545399</v>
      </c>
      <c r="BF322" s="312">
        <v>2625</v>
      </c>
      <c r="BG322" s="137">
        <v>1.5393276216948438E-2</v>
      </c>
      <c r="BH322" s="302">
        <v>207.27271999999999</v>
      </c>
      <c r="BI322" s="303">
        <v>3.8781163434903045E-2</v>
      </c>
      <c r="BJ322" s="311">
        <v>1954</v>
      </c>
      <c r="BK322" s="137">
        <v>1.643370170392424E-2</v>
      </c>
      <c r="BL322" s="312">
        <v>235.15151515151501</v>
      </c>
      <c r="BM322" s="312">
        <v>2751</v>
      </c>
      <c r="BN322" s="137">
        <v>2.2022799321143809E-2</v>
      </c>
      <c r="BO322" s="302">
        <v>203.030303030303</v>
      </c>
      <c r="BP322" s="312">
        <v>2212</v>
      </c>
      <c r="BQ322" s="137">
        <v>1.7160057096754174E-2</v>
      </c>
      <c r="BR322" s="302">
        <v>213.939392</v>
      </c>
      <c r="BS322" s="303">
        <v>0.13203684749232344</v>
      </c>
      <c r="BT322" s="311">
        <v>2191</v>
      </c>
      <c r="BU322" s="137">
        <v>2.2646697055205847E-2</v>
      </c>
      <c r="BV322" s="312">
        <v>201.21212121212099</v>
      </c>
      <c r="BW322" s="312">
        <v>3124</v>
      </c>
      <c r="BX322" s="137">
        <v>3.0025758333012957E-2</v>
      </c>
      <c r="BY322" s="302">
        <v>240.60606060606</v>
      </c>
      <c r="BZ322" s="312">
        <v>2807</v>
      </c>
      <c r="CA322" s="137">
        <v>2.6369187411930485E-2</v>
      </c>
      <c r="CB322" s="302">
        <v>253.33332799999999</v>
      </c>
      <c r="CC322" s="303">
        <v>0.28115015974440893</v>
      </c>
      <c r="CD322" s="311">
        <v>18586</v>
      </c>
      <c r="CE322" s="137">
        <v>2.1375773586554861E-2</v>
      </c>
      <c r="CF322" s="312">
        <v>613.79</v>
      </c>
      <c r="CG322" s="312">
        <v>25333</v>
      </c>
      <c r="CH322" s="137">
        <v>2.7400475476612306E-2</v>
      </c>
      <c r="CI322" s="302">
        <v>692.52</v>
      </c>
      <c r="CJ322" s="312">
        <v>22222</v>
      </c>
      <c r="CK322" s="137">
        <v>2.3185617446702399E-2</v>
      </c>
      <c r="CL322" s="302">
        <v>692.05</v>
      </c>
      <c r="CM322" s="313">
        <v>0.1956311201979985</v>
      </c>
    </row>
    <row r="323" spans="1:91" ht="14.4" x14ac:dyDescent="0.3">
      <c r="A323" s="99" t="s">
        <v>548</v>
      </c>
      <c r="B323" s="311">
        <v>7145</v>
      </c>
      <c r="C323" s="137">
        <v>3.5444105464196247E-2</v>
      </c>
      <c r="D323" s="312">
        <v>382.42424242424198</v>
      </c>
      <c r="E323" s="312">
        <v>9151</v>
      </c>
      <c r="F323" s="137">
        <v>4.2695842859142442E-2</v>
      </c>
      <c r="G323" s="302">
        <v>384.84848484848402</v>
      </c>
      <c r="H323" s="312">
        <v>8799</v>
      </c>
      <c r="I323" s="137">
        <v>3.9560824936942768E-2</v>
      </c>
      <c r="J323" s="302">
        <v>409.09089999999998</v>
      </c>
      <c r="K323" s="313">
        <v>0.23149055283414977</v>
      </c>
      <c r="L323" s="312">
        <v>6147</v>
      </c>
      <c r="M323" s="137">
        <v>3.4547488042983437E-2</v>
      </c>
      <c r="N323" s="312">
        <v>391.51515151515099</v>
      </c>
      <c r="O323" s="312">
        <v>7951</v>
      </c>
      <c r="P323" s="137">
        <v>4.0843268899836131E-2</v>
      </c>
      <c r="Q323" s="302">
        <v>393.33333333333297</v>
      </c>
      <c r="R323" s="312">
        <v>7736</v>
      </c>
      <c r="S323" s="137">
        <v>3.8597786714298546E-2</v>
      </c>
      <c r="T323" s="302">
        <v>464.84848</v>
      </c>
      <c r="U323" s="313">
        <v>0.25850008134049129</v>
      </c>
      <c r="V323" s="312">
        <v>695</v>
      </c>
      <c r="W323" s="137">
        <v>2.2816808929743925E-2</v>
      </c>
      <c r="X323" s="312">
        <v>109.69696969696901</v>
      </c>
      <c r="Y323" s="312">
        <v>1250</v>
      </c>
      <c r="Z323" s="137">
        <v>3.9064941558847426E-2</v>
      </c>
      <c r="AA323" s="302">
        <v>132.72727272727201</v>
      </c>
      <c r="AB323" s="312">
        <v>958</v>
      </c>
      <c r="AC323" s="137">
        <v>2.8656037809218989E-2</v>
      </c>
      <c r="AD323" s="302">
        <v>151.515152</v>
      </c>
      <c r="AE323" s="313">
        <v>0.37841726618705035</v>
      </c>
      <c r="AF323" s="312">
        <v>668</v>
      </c>
      <c r="AG323" s="137">
        <v>2.0582344785087043E-2</v>
      </c>
      <c r="AH323" s="312">
        <v>113.939393939393</v>
      </c>
      <c r="AI323" s="312">
        <v>1108</v>
      </c>
      <c r="AJ323" s="137">
        <v>3.3308281978055014E-2</v>
      </c>
      <c r="AK323" s="302">
        <v>133.939393939393</v>
      </c>
      <c r="AL323" s="312">
        <v>1053</v>
      </c>
      <c r="AM323" s="137">
        <v>2.98867538954957E-2</v>
      </c>
      <c r="AN323" s="302">
        <v>164.84848</v>
      </c>
      <c r="AO323" s="313">
        <v>0.57634730538922152</v>
      </c>
      <c r="AP323" s="312">
        <v>1642</v>
      </c>
      <c r="AQ323" s="137">
        <v>2.8818646120364357E-2</v>
      </c>
      <c r="AR323" s="312">
        <v>196.363636363636</v>
      </c>
      <c r="AS323" s="312">
        <v>2663</v>
      </c>
      <c r="AT323" s="137">
        <v>4.5113418828033679E-2</v>
      </c>
      <c r="AU323" s="302">
        <v>230.90909090909</v>
      </c>
      <c r="AV323" s="312">
        <v>2303</v>
      </c>
      <c r="AW323" s="137">
        <v>3.7723795639568215E-2</v>
      </c>
      <c r="AX323" s="302">
        <v>215.15152</v>
      </c>
      <c r="AY323" s="303">
        <v>0.40255785627283802</v>
      </c>
      <c r="AZ323" s="311">
        <v>3337</v>
      </c>
      <c r="BA323" s="137">
        <v>2.1607936076252637E-2</v>
      </c>
      <c r="BB323" s="312">
        <v>268.48484848484799</v>
      </c>
      <c r="BC323" s="312">
        <v>5545</v>
      </c>
      <c r="BD323" s="137">
        <v>3.4166599914968607E-2</v>
      </c>
      <c r="BE323" s="302">
        <v>325.45454545454498</v>
      </c>
      <c r="BF323" s="312">
        <v>4081</v>
      </c>
      <c r="BG323" s="137">
        <v>2.3931413425282502E-2</v>
      </c>
      <c r="BH323" s="302">
        <v>283.03030000000001</v>
      </c>
      <c r="BI323" s="303">
        <v>0.22295474977524724</v>
      </c>
      <c r="BJ323" s="311">
        <v>2768</v>
      </c>
      <c r="BK323" s="137">
        <v>2.3279675699315404E-2</v>
      </c>
      <c r="BL323" s="312">
        <v>241.81818181818099</v>
      </c>
      <c r="BM323" s="312">
        <v>3943</v>
      </c>
      <c r="BN323" s="137">
        <v>3.1565211822344619E-2</v>
      </c>
      <c r="BO323" s="302">
        <v>293.93939393939303</v>
      </c>
      <c r="BP323" s="312">
        <v>3127</v>
      </c>
      <c r="BQ323" s="137">
        <v>2.4258362812635759E-2</v>
      </c>
      <c r="BR323" s="302">
        <v>215.15152</v>
      </c>
      <c r="BS323" s="303">
        <v>0.12969653179190752</v>
      </c>
      <c r="BT323" s="311">
        <v>2723</v>
      </c>
      <c r="BU323" s="137">
        <v>2.8145575573402793E-2</v>
      </c>
      <c r="BV323" s="312">
        <v>219.39393939393901</v>
      </c>
      <c r="BW323" s="312">
        <v>3620</v>
      </c>
      <c r="BX323" s="137">
        <v>3.4792972204067511E-2</v>
      </c>
      <c r="BY323" s="302">
        <v>247.272727272727</v>
      </c>
      <c r="BZ323" s="312">
        <v>4229</v>
      </c>
      <c r="CA323" s="137">
        <v>3.9727571629873178E-2</v>
      </c>
      <c r="CB323" s="302">
        <v>338.18182400000001</v>
      </c>
      <c r="CC323" s="303">
        <v>0.55306647080425997</v>
      </c>
      <c r="CD323" s="311">
        <v>25125</v>
      </c>
      <c r="CE323" s="137">
        <v>2.8896282759183843E-2</v>
      </c>
      <c r="CF323" s="312">
        <v>734.66</v>
      </c>
      <c r="CG323" s="312">
        <v>35231</v>
      </c>
      <c r="CH323" s="137">
        <v>3.8106270537106864E-2</v>
      </c>
      <c r="CI323" s="302">
        <v>801.49</v>
      </c>
      <c r="CJ323" s="312">
        <v>32286</v>
      </c>
      <c r="CK323" s="137">
        <v>3.3686024880039314E-2</v>
      </c>
      <c r="CL323" s="302">
        <v>847.97</v>
      </c>
      <c r="CM323" s="313">
        <v>0.28501492537313433</v>
      </c>
    </row>
    <row r="324" spans="1:91" ht="14.4" x14ac:dyDescent="0.3">
      <c r="A324" s="99" t="s">
        <v>549</v>
      </c>
      <c r="B324" s="311">
        <v>1046</v>
      </c>
      <c r="C324" s="137">
        <v>5.1888781407346775E-3</v>
      </c>
      <c r="D324" s="312">
        <v>123.636363636363</v>
      </c>
      <c r="E324" s="312">
        <v>2576</v>
      </c>
      <c r="F324" s="137">
        <v>1.2018849437782858E-2</v>
      </c>
      <c r="G324" s="302">
        <v>218.78787878787799</v>
      </c>
      <c r="H324" s="312">
        <v>2302</v>
      </c>
      <c r="I324" s="137">
        <v>1.0349928287855694E-2</v>
      </c>
      <c r="J324" s="302">
        <v>233.33332799999999</v>
      </c>
      <c r="K324" s="313">
        <v>1.2007648183556405</v>
      </c>
      <c r="L324" s="312">
        <v>941</v>
      </c>
      <c r="M324" s="137">
        <v>5.2886263622006534E-3</v>
      </c>
      <c r="N324" s="312">
        <v>126.06060606060601</v>
      </c>
      <c r="O324" s="312">
        <v>1718</v>
      </c>
      <c r="P324" s="137">
        <v>8.8251460155852699E-3</v>
      </c>
      <c r="Q324" s="302">
        <v>179.39393939393901</v>
      </c>
      <c r="R324" s="312">
        <v>2162</v>
      </c>
      <c r="S324" s="137">
        <v>1.078702363964755E-2</v>
      </c>
      <c r="T324" s="302">
        <v>258.78787199999999</v>
      </c>
      <c r="U324" s="313">
        <v>1.2975557917109457</v>
      </c>
      <c r="V324" s="312">
        <v>209</v>
      </c>
      <c r="W324" s="137">
        <v>6.8614576493762312E-3</v>
      </c>
      <c r="X324" s="312">
        <v>50.303030303030297</v>
      </c>
      <c r="Y324" s="312">
        <v>298</v>
      </c>
      <c r="Z324" s="137">
        <v>9.3130820676292272E-3</v>
      </c>
      <c r="AA324" s="302">
        <v>62.424242424242401</v>
      </c>
      <c r="AB324" s="312">
        <v>449</v>
      </c>
      <c r="AC324" s="137">
        <v>1.3430648200771739E-2</v>
      </c>
      <c r="AD324" s="302">
        <v>98.181816100000006</v>
      </c>
      <c r="AE324" s="313">
        <v>1.1483253588516746</v>
      </c>
      <c r="AF324" s="312">
        <v>112</v>
      </c>
      <c r="AG324" s="137">
        <v>3.4509320597750732E-3</v>
      </c>
      <c r="AH324" s="312">
        <v>43.030303030303003</v>
      </c>
      <c r="AI324" s="312">
        <v>212</v>
      </c>
      <c r="AJ324" s="137">
        <v>6.3730647828047493E-3</v>
      </c>
      <c r="AK324" s="302">
        <v>66.060606060606005</v>
      </c>
      <c r="AL324" s="312">
        <v>206</v>
      </c>
      <c r="AM324" s="137">
        <v>5.8467913603723783E-3</v>
      </c>
      <c r="AN324" s="302">
        <v>57.5757561</v>
      </c>
      <c r="AO324" s="313">
        <v>0.8392857142857143</v>
      </c>
      <c r="AP324" s="312">
        <v>232</v>
      </c>
      <c r="AQ324" s="137">
        <v>4.0718184530600067E-3</v>
      </c>
      <c r="AR324" s="312">
        <v>61.212121212121197</v>
      </c>
      <c r="AS324" s="312">
        <v>737</v>
      </c>
      <c r="AT324" s="137">
        <v>1.2485388537837334E-2</v>
      </c>
      <c r="AU324" s="302">
        <v>113.333333333333</v>
      </c>
      <c r="AV324" s="312">
        <v>444</v>
      </c>
      <c r="AW324" s="137">
        <v>7.2728464020704684E-3</v>
      </c>
      <c r="AX324" s="302">
        <v>91.515150000000006</v>
      </c>
      <c r="AY324" s="303">
        <v>0.91379310344827591</v>
      </c>
      <c r="AZ324" s="311">
        <v>769</v>
      </c>
      <c r="BA324" s="137">
        <v>4.9794734320162655E-3</v>
      </c>
      <c r="BB324" s="312">
        <v>123.636363636363</v>
      </c>
      <c r="BC324" s="312">
        <v>1395</v>
      </c>
      <c r="BD324" s="137">
        <v>8.5955648117910198E-3</v>
      </c>
      <c r="BE324" s="302">
        <v>143.030303030303</v>
      </c>
      <c r="BF324" s="312">
        <v>1438</v>
      </c>
      <c r="BG324" s="137">
        <v>8.4325833142749919E-3</v>
      </c>
      <c r="BH324" s="302">
        <v>164.24243200000001</v>
      </c>
      <c r="BI324" s="303">
        <v>0.86996098829648894</v>
      </c>
      <c r="BJ324" s="311">
        <v>723</v>
      </c>
      <c r="BK324" s="137">
        <v>6.0806378362012418E-3</v>
      </c>
      <c r="BL324" s="312">
        <v>125.454545454545</v>
      </c>
      <c r="BM324" s="312">
        <v>1143</v>
      </c>
      <c r="BN324" s="137">
        <v>9.1501489000608404E-3</v>
      </c>
      <c r="BO324" s="302">
        <v>139.39393939393901</v>
      </c>
      <c r="BP324" s="312">
        <v>1108</v>
      </c>
      <c r="BQ324" s="137">
        <v>8.5955439707068818E-3</v>
      </c>
      <c r="BR324" s="302">
        <v>143.636368</v>
      </c>
      <c r="BS324" s="303">
        <v>0.53250345781466113</v>
      </c>
      <c r="BT324" s="311">
        <v>650</v>
      </c>
      <c r="BU324" s="137">
        <v>6.7185545805037881E-3</v>
      </c>
      <c r="BV324" s="312">
        <v>103.636363636363</v>
      </c>
      <c r="BW324" s="312">
        <v>1065</v>
      </c>
      <c r="BX324" s="137">
        <v>1.0236053977163508E-2</v>
      </c>
      <c r="BY324" s="302">
        <v>128.48484848484799</v>
      </c>
      <c r="BZ324" s="312">
        <v>1275</v>
      </c>
      <c r="CA324" s="137">
        <v>1.1977454203851573E-2</v>
      </c>
      <c r="CB324" s="302">
        <v>146.060608</v>
      </c>
      <c r="CC324" s="303">
        <v>0.96153846153846156</v>
      </c>
      <c r="CD324" s="311">
        <v>4682</v>
      </c>
      <c r="CE324" s="137">
        <v>5.384771975263632E-3</v>
      </c>
      <c r="CF324" s="312">
        <v>283.61</v>
      </c>
      <c r="CG324" s="312">
        <v>9144</v>
      </c>
      <c r="CH324" s="137">
        <v>9.8902596517642175E-3</v>
      </c>
      <c r="CI324" s="302">
        <v>395.83</v>
      </c>
      <c r="CJ324" s="312">
        <v>9384</v>
      </c>
      <c r="CK324" s="137">
        <v>9.7909204445979347E-3</v>
      </c>
      <c r="CL324" s="302">
        <v>458.96</v>
      </c>
      <c r="CM324" s="313">
        <v>1.0042716787697565</v>
      </c>
    </row>
    <row r="325" spans="1:91" ht="14.4" x14ac:dyDescent="0.3">
      <c r="A325" s="99" t="s">
        <v>436</v>
      </c>
      <c r="B325" s="311">
        <v>168634</v>
      </c>
      <c r="C325" s="137">
        <v>0.83654041719373962</v>
      </c>
      <c r="D325" s="312">
        <v>1220.6060606060601</v>
      </c>
      <c r="E325" s="312">
        <v>166714</v>
      </c>
      <c r="F325" s="137">
        <v>0.77783791349787712</v>
      </c>
      <c r="G325" s="302">
        <v>988.48484848484804</v>
      </c>
      <c r="H325" s="312">
        <v>181704</v>
      </c>
      <c r="I325" s="137">
        <v>0.81695194162316731</v>
      </c>
      <c r="J325" s="302">
        <v>1186.6666299999999</v>
      </c>
      <c r="K325" s="313">
        <v>7.7505129451949192E-2</v>
      </c>
      <c r="L325" s="312">
        <v>148169</v>
      </c>
      <c r="M325" s="137">
        <v>0.83274227360351605</v>
      </c>
      <c r="N325" s="312">
        <v>979.39393939393904</v>
      </c>
      <c r="O325" s="312">
        <v>157126</v>
      </c>
      <c r="P325" s="137">
        <v>0.80713614251737542</v>
      </c>
      <c r="Q325" s="302">
        <v>1076.3636363636299</v>
      </c>
      <c r="R325" s="312">
        <v>165996</v>
      </c>
      <c r="S325" s="137">
        <v>0.82821590013271729</v>
      </c>
      <c r="T325" s="302">
        <v>1287.87878</v>
      </c>
      <c r="U325" s="313">
        <v>0.12031531561932658</v>
      </c>
      <c r="V325" s="312">
        <v>25859</v>
      </c>
      <c r="W325" s="137">
        <v>0.84894944189100463</v>
      </c>
      <c r="X325" s="312">
        <v>429.69696969696901</v>
      </c>
      <c r="Y325" s="312">
        <v>26029</v>
      </c>
      <c r="Z325" s="137">
        <v>0.81345709106819175</v>
      </c>
      <c r="AA325" s="302">
        <v>468.48484848484799</v>
      </c>
      <c r="AB325" s="312">
        <v>28541</v>
      </c>
      <c r="AC325" s="137">
        <v>0.8537285752744459</v>
      </c>
      <c r="AD325" s="302">
        <v>406.06060000000002</v>
      </c>
      <c r="AE325" s="313">
        <v>0.10371630766850999</v>
      </c>
      <c r="AF325" s="312">
        <v>28174</v>
      </c>
      <c r="AG325" s="137">
        <v>0.86809428439377601</v>
      </c>
      <c r="AH325" s="312">
        <v>498.18181818181802</v>
      </c>
      <c r="AI325" s="312">
        <v>27159</v>
      </c>
      <c r="AJ325" s="137">
        <v>0.81644370960468959</v>
      </c>
      <c r="AK325" s="302">
        <v>456.36363636363598</v>
      </c>
      <c r="AL325" s="312">
        <v>29655</v>
      </c>
      <c r="AM325" s="137">
        <v>0.84168251355263535</v>
      </c>
      <c r="AN325" s="302">
        <v>453.33334400000001</v>
      </c>
      <c r="AO325" s="313">
        <v>5.2566195783346349E-2</v>
      </c>
      <c r="AP325" s="312">
        <v>47125</v>
      </c>
      <c r="AQ325" s="137">
        <v>0.82708812327781389</v>
      </c>
      <c r="AR325" s="312">
        <v>616.36363636363603</v>
      </c>
      <c r="AS325" s="312">
        <v>46378</v>
      </c>
      <c r="AT325" s="137">
        <v>0.78568161412187232</v>
      </c>
      <c r="AU325" s="302">
        <v>610.90909090909099</v>
      </c>
      <c r="AV325" s="312">
        <v>50531</v>
      </c>
      <c r="AW325" s="137">
        <v>0.82771216563743877</v>
      </c>
      <c r="AX325" s="302">
        <v>656.36364700000001</v>
      </c>
      <c r="AY325" s="303">
        <v>7.2275862068965524E-2</v>
      </c>
      <c r="AZ325" s="311">
        <v>136991</v>
      </c>
      <c r="BA325" s="137">
        <v>0.88705207402514985</v>
      </c>
      <c r="BB325" s="312">
        <v>1150.9090909090901</v>
      </c>
      <c r="BC325" s="312">
        <v>137500</v>
      </c>
      <c r="BD325" s="137">
        <v>0.84723309076793207</v>
      </c>
      <c r="BE325" s="302">
        <v>1018.1818181818099</v>
      </c>
      <c r="BF325" s="312">
        <v>150788</v>
      </c>
      <c r="BG325" s="137">
        <v>0.88423669874332222</v>
      </c>
      <c r="BH325" s="302">
        <v>949.09090000000003</v>
      </c>
      <c r="BI325" s="303">
        <v>0.10071464548765978</v>
      </c>
      <c r="BJ325" s="311">
        <v>105078</v>
      </c>
      <c r="BK325" s="137">
        <v>0.88373618610284099</v>
      </c>
      <c r="BL325" s="312">
        <v>830.30303030303003</v>
      </c>
      <c r="BM325" s="312">
        <v>104437</v>
      </c>
      <c r="BN325" s="137">
        <v>0.83605783086233953</v>
      </c>
      <c r="BO325" s="302">
        <v>838.18181818181802</v>
      </c>
      <c r="BP325" s="312">
        <v>113950</v>
      </c>
      <c r="BQ325" s="137">
        <v>0.88399118724011672</v>
      </c>
      <c r="BR325" s="302">
        <v>978.18179999999995</v>
      </c>
      <c r="BS325" s="303">
        <v>8.4432516797045998E-2</v>
      </c>
      <c r="BT325" s="311">
        <v>78889</v>
      </c>
      <c r="BU325" s="137">
        <v>0.81541546507902052</v>
      </c>
      <c r="BV325" s="312">
        <v>740</v>
      </c>
      <c r="BW325" s="312">
        <v>80619</v>
      </c>
      <c r="BX325" s="137">
        <v>0.77485486909384493</v>
      </c>
      <c r="BY325" s="302">
        <v>863.63636363636294</v>
      </c>
      <c r="BZ325" s="312">
        <v>84704</v>
      </c>
      <c r="CA325" s="137">
        <v>0.79571629873179894</v>
      </c>
      <c r="CB325" s="302">
        <v>998.78790000000004</v>
      </c>
      <c r="CC325" s="303">
        <v>7.3711163787093262E-2</v>
      </c>
      <c r="CD325" s="311">
        <v>738919</v>
      </c>
      <c r="CE325" s="137">
        <v>0.8498313377167509</v>
      </c>
      <c r="CF325" s="312">
        <v>2411.91</v>
      </c>
      <c r="CG325" s="312">
        <v>745962</v>
      </c>
      <c r="CH325" s="137">
        <v>0.80684141189297232</v>
      </c>
      <c r="CI325" s="302">
        <v>2327.29</v>
      </c>
      <c r="CJ325" s="312">
        <v>805869</v>
      </c>
      <c r="CK325" s="137">
        <v>0.84081407371778483</v>
      </c>
      <c r="CL325" s="302">
        <v>2591.6</v>
      </c>
      <c r="CM325" s="313">
        <v>9.0605330218873792E-2</v>
      </c>
    </row>
    <row r="326" spans="1:91" ht="14.4" x14ac:dyDescent="0.3">
      <c r="A326" s="99" t="s">
        <v>384</v>
      </c>
      <c r="B326" s="311">
        <v>125804</v>
      </c>
      <c r="C326" s="137">
        <v>0.62407421187092293</v>
      </c>
      <c r="D326" s="312">
        <v>1066.6666666666599</v>
      </c>
      <c r="E326" s="312">
        <v>120604</v>
      </c>
      <c r="F326" s="137">
        <v>0.56270237484253249</v>
      </c>
      <c r="G326" s="302">
        <v>1011.51515151515</v>
      </c>
      <c r="H326" s="312">
        <v>128870</v>
      </c>
      <c r="I326" s="137">
        <v>0.57940714963334639</v>
      </c>
      <c r="J326" s="302">
        <v>1343.03027</v>
      </c>
      <c r="K326" s="313">
        <v>2.4371244157578454E-2</v>
      </c>
      <c r="L326" s="312">
        <v>111802</v>
      </c>
      <c r="M326" s="137">
        <v>0.6283517582856083</v>
      </c>
      <c r="N326" s="312">
        <v>1011.51515151515</v>
      </c>
      <c r="O326" s="312">
        <v>117761</v>
      </c>
      <c r="P326" s="137">
        <v>0.60492317807994</v>
      </c>
      <c r="Q326" s="302">
        <v>1028.4848484848401</v>
      </c>
      <c r="R326" s="312">
        <v>123651</v>
      </c>
      <c r="S326" s="137">
        <v>0.61694091584924116</v>
      </c>
      <c r="T326" s="302">
        <v>1311.51514</v>
      </c>
      <c r="U326" s="313">
        <v>0.10598200389975135</v>
      </c>
      <c r="V326" s="312">
        <v>19924</v>
      </c>
      <c r="W326" s="137">
        <v>0.65410374261326332</v>
      </c>
      <c r="X326" s="312">
        <v>403.030303030303</v>
      </c>
      <c r="Y326" s="312">
        <v>19367</v>
      </c>
      <c r="Z326" s="137">
        <v>0.60525657853615855</v>
      </c>
      <c r="AA326" s="302">
        <v>360</v>
      </c>
      <c r="AB326" s="312">
        <v>20553</v>
      </c>
      <c r="AC326" s="137">
        <v>0.61478866919924624</v>
      </c>
      <c r="AD326" s="302">
        <v>416.96969999999999</v>
      </c>
      <c r="AE326" s="313">
        <v>3.1569965870307165E-2</v>
      </c>
      <c r="AF326" s="312">
        <v>22505</v>
      </c>
      <c r="AG326" s="137">
        <v>0.69342166076105372</v>
      </c>
      <c r="AH326" s="312">
        <v>478.18181818181802</v>
      </c>
      <c r="AI326" s="312">
        <v>21390</v>
      </c>
      <c r="AJ326" s="137">
        <v>0.64301818728393201</v>
      </c>
      <c r="AK326" s="302">
        <v>438.78787878787801</v>
      </c>
      <c r="AL326" s="312">
        <v>23440</v>
      </c>
      <c r="AM326" s="137">
        <v>0.66528538585984731</v>
      </c>
      <c r="AN326" s="302">
        <v>463.63635299999999</v>
      </c>
      <c r="AO326" s="313">
        <v>4.1546323039324595E-2</v>
      </c>
      <c r="AP326" s="312">
        <v>35699</v>
      </c>
      <c r="AQ326" s="137">
        <v>0.62655106446460851</v>
      </c>
      <c r="AR326" s="312">
        <v>593.93939393939399</v>
      </c>
      <c r="AS326" s="312">
        <v>34742</v>
      </c>
      <c r="AT326" s="137">
        <v>0.58855816632502667</v>
      </c>
      <c r="AU326" s="302">
        <v>578.78787878787796</v>
      </c>
      <c r="AV326" s="312">
        <v>37019</v>
      </c>
      <c r="AW326" s="137">
        <v>0.60638175891496993</v>
      </c>
      <c r="AX326" s="302">
        <v>636.96969999999999</v>
      </c>
      <c r="AY326" s="303">
        <v>3.6975825653379646E-2</v>
      </c>
      <c r="AZ326" s="311">
        <v>102573</v>
      </c>
      <c r="BA326" s="137">
        <v>0.66418664283771711</v>
      </c>
      <c r="BB326" s="312">
        <v>1012.12121212121</v>
      </c>
      <c r="BC326" s="312">
        <v>102107</v>
      </c>
      <c r="BD326" s="137">
        <v>0.62915221235666352</v>
      </c>
      <c r="BE326" s="302">
        <v>914.54545454545405</v>
      </c>
      <c r="BF326" s="312">
        <v>111767</v>
      </c>
      <c r="BG326" s="137">
        <v>0.65541344873892415</v>
      </c>
      <c r="BH326" s="302">
        <v>983.63635299999999</v>
      </c>
      <c r="BI326" s="303">
        <v>8.9633724274419194E-2</v>
      </c>
      <c r="BJ326" s="311">
        <v>80893</v>
      </c>
      <c r="BK326" s="137">
        <v>0.68033338379505814</v>
      </c>
      <c r="BL326" s="312">
        <v>810.30303030303003</v>
      </c>
      <c r="BM326" s="312">
        <v>78782</v>
      </c>
      <c r="BN326" s="137">
        <v>0.63067981683691443</v>
      </c>
      <c r="BO326" s="302">
        <v>780.60606060606005</v>
      </c>
      <c r="BP326" s="312">
        <v>83771</v>
      </c>
      <c r="BQ326" s="137">
        <v>0.64987122199466274</v>
      </c>
      <c r="BR326" s="302">
        <v>1036.36365</v>
      </c>
      <c r="BS326" s="303">
        <v>3.5577862114150795E-2</v>
      </c>
      <c r="BT326" s="311">
        <v>59639</v>
      </c>
      <c r="BU326" s="137">
        <v>0.61644288711794681</v>
      </c>
      <c r="BV326" s="312">
        <v>766.06060606060601</v>
      </c>
      <c r="BW326" s="312">
        <v>59836</v>
      </c>
      <c r="BX326" s="137">
        <v>0.5751028411056861</v>
      </c>
      <c r="BY326" s="302">
        <v>884.24242424242402</v>
      </c>
      <c r="BZ326" s="312">
        <v>62975</v>
      </c>
      <c r="CA326" s="137">
        <v>0.59159229685298265</v>
      </c>
      <c r="CB326" s="302">
        <v>872.12120000000004</v>
      </c>
      <c r="CC326" s="303">
        <v>5.5936551585371988E-2</v>
      </c>
      <c r="CD326" s="311">
        <v>558839</v>
      </c>
      <c r="CE326" s="137">
        <v>0.64272118451182247</v>
      </c>
      <c r="CF326" s="312">
        <v>2273.3200000000002</v>
      </c>
      <c r="CG326" s="312">
        <v>554589</v>
      </c>
      <c r="CH326" s="137">
        <v>0.59985008858401856</v>
      </c>
      <c r="CI326" s="302">
        <v>2227.0300000000002</v>
      </c>
      <c r="CJ326" s="312">
        <v>592046</v>
      </c>
      <c r="CK326" s="137">
        <v>0.61771902019846858</v>
      </c>
      <c r="CL326" s="302">
        <v>2667.25</v>
      </c>
      <c r="CM326" s="313">
        <v>5.9421407596821268E-2</v>
      </c>
    </row>
    <row r="327" spans="1:91" ht="14.4" x14ac:dyDescent="0.3">
      <c r="A327" s="99" t="s">
        <v>540</v>
      </c>
      <c r="B327" s="311">
        <v>67062</v>
      </c>
      <c r="C327" s="137">
        <v>0.33267356202098369</v>
      </c>
      <c r="D327" s="312">
        <v>932.72727272727195</v>
      </c>
      <c r="E327" s="312">
        <v>57466</v>
      </c>
      <c r="F327" s="137">
        <v>0.26811925535389353</v>
      </c>
      <c r="G327" s="302">
        <v>800</v>
      </c>
      <c r="H327" s="312">
        <v>61122</v>
      </c>
      <c r="I327" s="137">
        <v>0.27480813067346471</v>
      </c>
      <c r="J327" s="302">
        <v>1129.0909999999999</v>
      </c>
      <c r="K327" s="313">
        <v>-8.8574751722286835E-2</v>
      </c>
      <c r="L327" s="312">
        <v>59848</v>
      </c>
      <c r="M327" s="137">
        <v>0.33635888472368192</v>
      </c>
      <c r="N327" s="312">
        <v>877.57575757575705</v>
      </c>
      <c r="O327" s="312">
        <v>60335</v>
      </c>
      <c r="P327" s="137">
        <v>0.30993316929588899</v>
      </c>
      <c r="Q327" s="302">
        <v>826.66666666666595</v>
      </c>
      <c r="R327" s="312">
        <v>63831</v>
      </c>
      <c r="S327" s="137">
        <v>0.31847664474668957</v>
      </c>
      <c r="T327" s="302">
        <v>1023.63635</v>
      </c>
      <c r="U327" s="313">
        <v>6.6551931559951871E-2</v>
      </c>
      <c r="V327" s="312">
        <v>11491</v>
      </c>
      <c r="W327" s="137">
        <v>0.37724885095206828</v>
      </c>
      <c r="X327" s="312">
        <v>383.636363636363</v>
      </c>
      <c r="Y327" s="312">
        <v>10557</v>
      </c>
      <c r="Z327" s="137">
        <v>0.32992687042940183</v>
      </c>
      <c r="AA327" s="302">
        <v>353.93939393939303</v>
      </c>
      <c r="AB327" s="312">
        <v>11282</v>
      </c>
      <c r="AC327" s="137">
        <v>0.3374712093565852</v>
      </c>
      <c r="AD327" s="302">
        <v>335.15152</v>
      </c>
      <c r="AE327" s="313">
        <v>-1.8188147245670524E-2</v>
      </c>
      <c r="AF327" s="312">
        <v>11002</v>
      </c>
      <c r="AG327" s="137">
        <v>0.33899245108611925</v>
      </c>
      <c r="AH327" s="312">
        <v>383.636363636363</v>
      </c>
      <c r="AI327" s="312">
        <v>9617</v>
      </c>
      <c r="AJ327" s="137">
        <v>0.28910266045393057</v>
      </c>
      <c r="AK327" s="302">
        <v>357.575757575757</v>
      </c>
      <c r="AL327" s="312">
        <v>10753</v>
      </c>
      <c r="AM327" s="137">
        <v>0.30519683251497176</v>
      </c>
      <c r="AN327" s="302">
        <v>383.03030000000001</v>
      </c>
      <c r="AO327" s="313">
        <v>-2.2632248682057807E-2</v>
      </c>
      <c r="AP327" s="312">
        <v>19765</v>
      </c>
      <c r="AQ327" s="137">
        <v>0.34689436088246134</v>
      </c>
      <c r="AR327" s="312">
        <v>476.36363636363598</v>
      </c>
      <c r="AS327" s="312">
        <v>18199</v>
      </c>
      <c r="AT327" s="137">
        <v>0.3083060868386725</v>
      </c>
      <c r="AU327" s="302">
        <v>498.18181818181802</v>
      </c>
      <c r="AV327" s="312">
        <v>18506</v>
      </c>
      <c r="AW327" s="137">
        <v>0.30313354846107227</v>
      </c>
      <c r="AX327" s="302">
        <v>540</v>
      </c>
      <c r="AY327" s="303">
        <v>-6.3698456868201372E-2</v>
      </c>
      <c r="AZ327" s="311">
        <v>56693</v>
      </c>
      <c r="BA327" s="137">
        <v>0.36710180400688969</v>
      </c>
      <c r="BB327" s="312">
        <v>784.24242424242402</v>
      </c>
      <c r="BC327" s="312">
        <v>52096</v>
      </c>
      <c r="BD327" s="137">
        <v>0.32099967343015412</v>
      </c>
      <c r="BE327" s="302">
        <v>703.63636363636294</v>
      </c>
      <c r="BF327" s="312">
        <v>56541</v>
      </c>
      <c r="BG327" s="137">
        <v>0.33156237355523105</v>
      </c>
      <c r="BH327" s="302">
        <v>869.09090000000003</v>
      </c>
      <c r="BI327" s="303">
        <v>-2.6811070149753936E-3</v>
      </c>
      <c r="BJ327" s="311">
        <v>42225</v>
      </c>
      <c r="BK327" s="137">
        <v>0.35512438815158703</v>
      </c>
      <c r="BL327" s="312">
        <v>736.36363636363603</v>
      </c>
      <c r="BM327" s="312">
        <v>38970</v>
      </c>
      <c r="BN327" s="137">
        <v>0.31196964360049956</v>
      </c>
      <c r="BO327" s="302">
        <v>593.33333333333303</v>
      </c>
      <c r="BP327" s="312">
        <v>41037</v>
      </c>
      <c r="BQ327" s="137">
        <v>0.31835319307391546</v>
      </c>
      <c r="BR327" s="302">
        <v>764.84849999999994</v>
      </c>
      <c r="BS327" s="303">
        <v>-2.8134991119005328E-2</v>
      </c>
      <c r="BT327" s="311">
        <v>31426</v>
      </c>
      <c r="BU327" s="137">
        <v>0.32482660961063392</v>
      </c>
      <c r="BV327" s="312">
        <v>668.48484848484804</v>
      </c>
      <c r="BW327" s="312">
        <v>30496</v>
      </c>
      <c r="BX327" s="137">
        <v>0.29310676252354773</v>
      </c>
      <c r="BY327" s="302">
        <v>704.24242424242402</v>
      </c>
      <c r="BZ327" s="312">
        <v>32532</v>
      </c>
      <c r="CA327" s="137">
        <v>0.3056082667919211</v>
      </c>
      <c r="CB327" s="302">
        <v>722.42425500000002</v>
      </c>
      <c r="CC327" s="303">
        <v>3.5193788582702223E-2</v>
      </c>
      <c r="CD327" s="311">
        <v>299512</v>
      </c>
      <c r="CE327" s="137">
        <v>0.34446899270721076</v>
      </c>
      <c r="CF327" s="312">
        <v>1939.14</v>
      </c>
      <c r="CG327" s="312">
        <v>277736</v>
      </c>
      <c r="CH327" s="137">
        <v>0.30040257596701514</v>
      </c>
      <c r="CI327" s="302">
        <v>1778.71</v>
      </c>
      <c r="CJ327" s="312">
        <v>295604</v>
      </c>
      <c r="CK327" s="137">
        <v>0.30842234091058479</v>
      </c>
      <c r="CL327" s="302">
        <v>2175.27</v>
      </c>
      <c r="CM327" s="313">
        <v>-1.3047891236411228E-2</v>
      </c>
    </row>
    <row r="328" spans="1:91" ht="14.4" x14ac:dyDescent="0.3">
      <c r="A328" s="99" t="s">
        <v>541</v>
      </c>
      <c r="B328" s="311">
        <v>12116</v>
      </c>
      <c r="C328" s="137">
        <v>6.0103678349083513E-2</v>
      </c>
      <c r="D328" s="312">
        <v>488.48484848484799</v>
      </c>
      <c r="E328" s="312">
        <v>9149</v>
      </c>
      <c r="F328" s="137">
        <v>4.2686511454299442E-2</v>
      </c>
      <c r="G328" s="302">
        <v>429.69696969696901</v>
      </c>
      <c r="H328" s="312">
        <v>10325</v>
      </c>
      <c r="I328" s="137">
        <v>4.642181128241097E-2</v>
      </c>
      <c r="J328" s="302">
        <v>490.30304000000001</v>
      </c>
      <c r="K328" s="313">
        <v>-0.14782106305711457</v>
      </c>
      <c r="L328" s="312">
        <v>9887</v>
      </c>
      <c r="M328" s="137">
        <v>5.5567108228563075E-2</v>
      </c>
      <c r="N328" s="312">
        <v>314.54545454545399</v>
      </c>
      <c r="O328" s="312">
        <v>10300</v>
      </c>
      <c r="P328" s="137">
        <v>5.2909781117886072E-2</v>
      </c>
      <c r="Q328" s="302">
        <v>460.60606060606</v>
      </c>
      <c r="R328" s="312">
        <v>10820</v>
      </c>
      <c r="S328" s="137">
        <v>5.3985011924600604E-2</v>
      </c>
      <c r="T328" s="302">
        <v>461.81817599999999</v>
      </c>
      <c r="U328" s="313">
        <v>9.4366339637908359E-2</v>
      </c>
      <c r="V328" s="312">
        <v>1964</v>
      </c>
      <c r="W328" s="137">
        <v>6.4478003939592909E-2</v>
      </c>
      <c r="X328" s="312">
        <v>196.969696969697</v>
      </c>
      <c r="Y328" s="312">
        <v>1864</v>
      </c>
      <c r="Z328" s="137">
        <v>5.8253640852553287E-2</v>
      </c>
      <c r="AA328" s="302">
        <v>178.18181818181799</v>
      </c>
      <c r="AB328" s="312">
        <v>2383</v>
      </c>
      <c r="AC328" s="137">
        <v>7.1281146241512369E-2</v>
      </c>
      <c r="AD328" s="302">
        <v>206.060608</v>
      </c>
      <c r="AE328" s="313">
        <v>0.21334012219959267</v>
      </c>
      <c r="AF328" s="312">
        <v>1644</v>
      </c>
      <c r="AG328" s="137">
        <v>5.0654752734555539E-2</v>
      </c>
      <c r="AH328" s="312">
        <v>178.18181818181799</v>
      </c>
      <c r="AI328" s="312">
        <v>1180</v>
      </c>
      <c r="AJ328" s="137">
        <v>3.5472719074101912E-2</v>
      </c>
      <c r="AK328" s="302">
        <v>150.90909090909</v>
      </c>
      <c r="AL328" s="312">
        <v>1509</v>
      </c>
      <c r="AM328" s="137">
        <v>4.2829165838844267E-2</v>
      </c>
      <c r="AN328" s="302">
        <v>191.515152</v>
      </c>
      <c r="AO328" s="313">
        <v>-8.211678832116788E-2</v>
      </c>
      <c r="AP328" s="312">
        <v>2972</v>
      </c>
      <c r="AQ328" s="137">
        <v>5.2161398459027328E-2</v>
      </c>
      <c r="AR328" s="312">
        <v>223.030303030303</v>
      </c>
      <c r="AS328" s="312">
        <v>2861</v>
      </c>
      <c r="AT328" s="137">
        <v>4.8467702315810872E-2</v>
      </c>
      <c r="AU328" s="302">
        <v>233.333333333333</v>
      </c>
      <c r="AV328" s="312">
        <v>2220</v>
      </c>
      <c r="AW328" s="137">
        <v>3.636423201035234E-2</v>
      </c>
      <c r="AX328" s="302">
        <v>208.484848</v>
      </c>
      <c r="AY328" s="303">
        <v>-0.25302826379542398</v>
      </c>
      <c r="AZ328" s="311">
        <v>8992</v>
      </c>
      <c r="BA328" s="137">
        <v>5.8225520286983433E-2</v>
      </c>
      <c r="BB328" s="312">
        <v>427.27272727272702</v>
      </c>
      <c r="BC328" s="312">
        <v>7570</v>
      </c>
      <c r="BD328" s="137">
        <v>4.6644032706278149E-2</v>
      </c>
      <c r="BE328" s="302">
        <v>425.45454545454498</v>
      </c>
      <c r="BF328" s="312">
        <v>7323</v>
      </c>
      <c r="BG328" s="137">
        <v>4.2942842566367011E-2</v>
      </c>
      <c r="BH328" s="302">
        <v>346.06060000000002</v>
      </c>
      <c r="BI328" s="303">
        <v>-0.1856094306049822</v>
      </c>
      <c r="BJ328" s="311">
        <v>7118</v>
      </c>
      <c r="BK328" s="137">
        <v>5.9864426166086358E-2</v>
      </c>
      <c r="BL328" s="312">
        <v>301.81818181818102</v>
      </c>
      <c r="BM328" s="312">
        <v>6647</v>
      </c>
      <c r="BN328" s="137">
        <v>5.3211758301578663E-2</v>
      </c>
      <c r="BO328" s="302">
        <v>322.42424242424198</v>
      </c>
      <c r="BP328" s="312">
        <v>5959</v>
      </c>
      <c r="BQ328" s="137">
        <v>4.622820083162664E-2</v>
      </c>
      <c r="BR328" s="302">
        <v>330.30304000000001</v>
      </c>
      <c r="BS328" s="303">
        <v>-0.16282663669570105</v>
      </c>
      <c r="BT328" s="311">
        <v>4473</v>
      </c>
      <c r="BU328" s="137">
        <v>4.6233991751682225E-2</v>
      </c>
      <c r="BV328" s="312">
        <v>278.78787878787801</v>
      </c>
      <c r="BW328" s="312">
        <v>4512</v>
      </c>
      <c r="BX328" s="137">
        <v>4.3366268117334975E-2</v>
      </c>
      <c r="BY328" s="302">
        <v>340.60606060606</v>
      </c>
      <c r="BZ328" s="312">
        <v>5420</v>
      </c>
      <c r="CA328" s="137">
        <v>5.0915922968529828E-2</v>
      </c>
      <c r="CB328" s="302">
        <v>372.72726399999999</v>
      </c>
      <c r="CC328" s="303">
        <v>0.21171473284149339</v>
      </c>
      <c r="CD328" s="311">
        <v>49166</v>
      </c>
      <c r="CE328" s="137">
        <v>5.6545856244299815E-2</v>
      </c>
      <c r="CF328" s="312">
        <v>898.21</v>
      </c>
      <c r="CG328" s="312">
        <v>44083</v>
      </c>
      <c r="CH328" s="137">
        <v>4.7680699500078957E-2</v>
      </c>
      <c r="CI328" s="302">
        <v>950.8</v>
      </c>
      <c r="CJ328" s="312">
        <v>45959</v>
      </c>
      <c r="CK328" s="137">
        <v>4.7951930169786494E-2</v>
      </c>
      <c r="CL328" s="302">
        <v>970.46</v>
      </c>
      <c r="CM328" s="313">
        <v>-6.5228003091567344E-2</v>
      </c>
    </row>
    <row r="329" spans="1:91" ht="14.4" x14ac:dyDescent="0.3">
      <c r="A329" s="99" t="s">
        <v>542</v>
      </c>
      <c r="B329" s="311">
        <v>16509</v>
      </c>
      <c r="C329" s="137">
        <v>8.1895974402857355E-2</v>
      </c>
      <c r="D329" s="312">
        <v>526.66666666666595</v>
      </c>
      <c r="E329" s="312">
        <v>14170</v>
      </c>
      <c r="F329" s="137">
        <v>6.6113003312648716E-2</v>
      </c>
      <c r="G329" s="302">
        <v>476.969696969697</v>
      </c>
      <c r="H329" s="312">
        <v>14146</v>
      </c>
      <c r="I329" s="137">
        <v>6.3601253501306104E-2</v>
      </c>
      <c r="J329" s="302">
        <v>501.21212800000001</v>
      </c>
      <c r="K329" s="313">
        <v>-0.14313404809497848</v>
      </c>
      <c r="L329" s="312">
        <v>14558</v>
      </c>
      <c r="M329" s="137">
        <v>8.1819152583333804E-2</v>
      </c>
      <c r="N329" s="312">
        <v>536.36363636363603</v>
      </c>
      <c r="O329" s="312">
        <v>14656</v>
      </c>
      <c r="P329" s="137">
        <v>7.5285995345994006E-2</v>
      </c>
      <c r="Q329" s="302">
        <v>535.15151515151501</v>
      </c>
      <c r="R329" s="312">
        <v>15509</v>
      </c>
      <c r="S329" s="137">
        <v>7.7380180216139627E-2</v>
      </c>
      <c r="T329" s="302">
        <v>562.42425500000002</v>
      </c>
      <c r="U329" s="313">
        <v>6.5324907267481802E-2</v>
      </c>
      <c r="V329" s="312">
        <v>2926</v>
      </c>
      <c r="W329" s="137">
        <v>9.606040709126723E-2</v>
      </c>
      <c r="X329" s="312">
        <v>217.575757575757</v>
      </c>
      <c r="Y329" s="312">
        <v>2535</v>
      </c>
      <c r="Z329" s="137">
        <v>7.9223701481342584E-2</v>
      </c>
      <c r="AA329" s="302">
        <v>198.78787878787799</v>
      </c>
      <c r="AB329" s="312">
        <v>2583</v>
      </c>
      <c r="AC329" s="137">
        <v>7.726361760043074E-2</v>
      </c>
      <c r="AD329" s="302">
        <v>230.30302399999999</v>
      </c>
      <c r="AE329" s="313">
        <v>-0.11722488038277512</v>
      </c>
      <c r="AF329" s="312">
        <v>2672</v>
      </c>
      <c r="AG329" s="137">
        <v>8.2329379140348172E-2</v>
      </c>
      <c r="AH329" s="312">
        <v>225.45454545454501</v>
      </c>
      <c r="AI329" s="312">
        <v>2183</v>
      </c>
      <c r="AJ329" s="137">
        <v>6.5624530287088534E-2</v>
      </c>
      <c r="AK329" s="302">
        <v>207.272727272727</v>
      </c>
      <c r="AL329" s="312">
        <v>2715</v>
      </c>
      <c r="AM329" s="137">
        <v>7.7058439531121389E-2</v>
      </c>
      <c r="AN329" s="302">
        <v>291.51513699999998</v>
      </c>
      <c r="AO329" s="313">
        <v>1.6092814371257484E-2</v>
      </c>
      <c r="AP329" s="312">
        <v>4654</v>
      </c>
      <c r="AQ329" s="137">
        <v>8.1682082243712373E-2</v>
      </c>
      <c r="AR329" s="312">
        <v>293.93939393939303</v>
      </c>
      <c r="AS329" s="312">
        <v>4222</v>
      </c>
      <c r="AT329" s="137">
        <v>7.1524166087855126E-2</v>
      </c>
      <c r="AU329" s="302">
        <v>280.60606060606</v>
      </c>
      <c r="AV329" s="312">
        <v>5038</v>
      </c>
      <c r="AW329" s="137">
        <v>8.2523874264934724E-2</v>
      </c>
      <c r="AX329" s="302">
        <v>303.03030000000001</v>
      </c>
      <c r="AY329" s="303">
        <v>8.2509669101847871E-2</v>
      </c>
      <c r="AZ329" s="311">
        <v>13435</v>
      </c>
      <c r="BA329" s="137">
        <v>8.6995091754406409E-2</v>
      </c>
      <c r="BB329" s="312">
        <v>364.84848484848402</v>
      </c>
      <c r="BC329" s="312">
        <v>12117</v>
      </c>
      <c r="BD329" s="137">
        <v>7.4661260806072965E-2</v>
      </c>
      <c r="BE329" s="302">
        <v>474.54545454545399</v>
      </c>
      <c r="BF329" s="312">
        <v>13545</v>
      </c>
      <c r="BG329" s="137">
        <v>7.9429305279453938E-2</v>
      </c>
      <c r="BH329" s="302">
        <v>518.78790000000004</v>
      </c>
      <c r="BI329" s="303">
        <v>8.1875697804242656E-3</v>
      </c>
      <c r="BJ329" s="311">
        <v>9981</v>
      </c>
      <c r="BK329" s="137">
        <v>8.3943079174446183E-2</v>
      </c>
      <c r="BL329" s="312">
        <v>423.030303030303</v>
      </c>
      <c r="BM329" s="312">
        <v>8634</v>
      </c>
      <c r="BN329" s="137">
        <v>6.9118447596785038E-2</v>
      </c>
      <c r="BO329" s="302">
        <v>370.30303030303003</v>
      </c>
      <c r="BP329" s="312">
        <v>9352</v>
      </c>
      <c r="BQ329" s="137">
        <v>7.2550114814125238E-2</v>
      </c>
      <c r="BR329" s="302">
        <v>420.60604899999998</v>
      </c>
      <c r="BS329" s="303">
        <v>-6.3019737501252379E-2</v>
      </c>
      <c r="BT329" s="311">
        <v>8690</v>
      </c>
      <c r="BU329" s="137">
        <v>8.9821906622427575E-2</v>
      </c>
      <c r="BV329" s="312">
        <v>449.69696969696901</v>
      </c>
      <c r="BW329" s="312">
        <v>8093</v>
      </c>
      <c r="BX329" s="137">
        <v>7.7784398908154237E-2</v>
      </c>
      <c r="BY329" s="302">
        <v>375.75757575757501</v>
      </c>
      <c r="BZ329" s="312">
        <v>7975</v>
      </c>
      <c r="CA329" s="137">
        <v>7.4917801784875532E-2</v>
      </c>
      <c r="CB329" s="302">
        <v>374.54544099999998</v>
      </c>
      <c r="CC329" s="303">
        <v>-8.2278481012658222E-2</v>
      </c>
      <c r="CD329" s="311">
        <v>73425</v>
      </c>
      <c r="CE329" s="137">
        <v>8.4446151705196967E-2</v>
      </c>
      <c r="CF329" s="312">
        <v>1122.74</v>
      </c>
      <c r="CG329" s="312">
        <v>66610</v>
      </c>
      <c r="CH329" s="137">
        <v>7.204617185083273E-2</v>
      </c>
      <c r="CI329" s="302">
        <v>1084.18</v>
      </c>
      <c r="CJ329" s="312">
        <v>70863</v>
      </c>
      <c r="CK329" s="137">
        <v>7.3935847769132937E-2</v>
      </c>
      <c r="CL329" s="302">
        <v>1175.08</v>
      </c>
      <c r="CM329" s="313">
        <v>-3.4892747701736462E-2</v>
      </c>
    </row>
    <row r="330" spans="1:91" ht="14.4" x14ac:dyDescent="0.3">
      <c r="A330" s="99" t="s">
        <v>543</v>
      </c>
      <c r="B330" s="311">
        <v>38437</v>
      </c>
      <c r="C330" s="137">
        <v>0.19067390926904285</v>
      </c>
      <c r="D330" s="312">
        <v>701.21212121212102</v>
      </c>
      <c r="E330" s="312">
        <v>34147</v>
      </c>
      <c r="F330" s="137">
        <v>0.15931974058694537</v>
      </c>
      <c r="G330" s="302">
        <v>670.30303030303003</v>
      </c>
      <c r="H330" s="312">
        <v>36651</v>
      </c>
      <c r="I330" s="137">
        <v>0.16478506588974765</v>
      </c>
      <c r="J330" s="302">
        <v>882.42425500000002</v>
      </c>
      <c r="K330" s="313">
        <v>-4.6465645081562035E-2</v>
      </c>
      <c r="L330" s="312">
        <v>35403</v>
      </c>
      <c r="M330" s="137">
        <v>0.19897262391178505</v>
      </c>
      <c r="N330" s="312">
        <v>723.63636363636294</v>
      </c>
      <c r="O330" s="312">
        <v>35379</v>
      </c>
      <c r="P330" s="137">
        <v>0.18173739283200888</v>
      </c>
      <c r="Q330" s="302">
        <v>676.969696969697</v>
      </c>
      <c r="R330" s="312">
        <v>37502</v>
      </c>
      <c r="S330" s="137">
        <v>0.18711145260594933</v>
      </c>
      <c r="T330" s="302">
        <v>903.03030000000001</v>
      </c>
      <c r="U330" s="313">
        <v>5.928876083947688E-2</v>
      </c>
      <c r="V330" s="312">
        <v>6601</v>
      </c>
      <c r="W330" s="137">
        <v>0.21671043992120814</v>
      </c>
      <c r="X330" s="312">
        <v>300</v>
      </c>
      <c r="Y330" s="312">
        <v>6158</v>
      </c>
      <c r="Z330" s="137">
        <v>0.19244952809550597</v>
      </c>
      <c r="AA330" s="302">
        <v>256.36363636363598</v>
      </c>
      <c r="AB330" s="312">
        <v>6316</v>
      </c>
      <c r="AC330" s="137">
        <v>0.18892644551464211</v>
      </c>
      <c r="AD330" s="302">
        <v>299.39395100000002</v>
      </c>
      <c r="AE330" s="313">
        <v>-4.317527647326163E-2</v>
      </c>
      <c r="AF330" s="312">
        <v>6686</v>
      </c>
      <c r="AG330" s="137">
        <v>0.20600831921121554</v>
      </c>
      <c r="AH330" s="312">
        <v>313.33333333333297</v>
      </c>
      <c r="AI330" s="312">
        <v>6254</v>
      </c>
      <c r="AJ330" s="137">
        <v>0.1880054110927401</v>
      </c>
      <c r="AK330" s="302">
        <v>322.42424242424198</v>
      </c>
      <c r="AL330" s="312">
        <v>6529</v>
      </c>
      <c r="AM330" s="137">
        <v>0.18530922714500611</v>
      </c>
      <c r="AN330" s="302">
        <v>357.57574499999998</v>
      </c>
      <c r="AO330" s="313">
        <v>-2.3481902482799879E-2</v>
      </c>
      <c r="AP330" s="312">
        <v>12139</v>
      </c>
      <c r="AQ330" s="137">
        <v>0.21305088017972165</v>
      </c>
      <c r="AR330" s="312">
        <v>369.09090909090901</v>
      </c>
      <c r="AS330" s="312">
        <v>11116</v>
      </c>
      <c r="AT330" s="137">
        <v>0.18831421843500651</v>
      </c>
      <c r="AU330" s="302">
        <v>452.12121212121201</v>
      </c>
      <c r="AV330" s="312">
        <v>11248</v>
      </c>
      <c r="AW330" s="137">
        <v>0.1842454421857852</v>
      </c>
      <c r="AX330" s="302">
        <v>476.36364700000001</v>
      </c>
      <c r="AY330" s="303">
        <v>-7.3399785814317484E-2</v>
      </c>
      <c r="AZ330" s="311">
        <v>34266</v>
      </c>
      <c r="BA330" s="137">
        <v>0.22188119196549982</v>
      </c>
      <c r="BB330" s="312">
        <v>668.48484848484804</v>
      </c>
      <c r="BC330" s="312">
        <v>32409</v>
      </c>
      <c r="BD330" s="137">
        <v>0.19969437991780298</v>
      </c>
      <c r="BE330" s="302">
        <v>626.66666666666595</v>
      </c>
      <c r="BF330" s="312">
        <v>35673</v>
      </c>
      <c r="BG330" s="137">
        <v>0.20919022570941012</v>
      </c>
      <c r="BH330" s="302">
        <v>696.96969999999999</v>
      </c>
      <c r="BI330" s="303">
        <v>4.106111013832954E-2</v>
      </c>
      <c r="BJ330" s="311">
        <v>25126</v>
      </c>
      <c r="BK330" s="137">
        <v>0.21131688281105449</v>
      </c>
      <c r="BL330" s="312">
        <v>598.78787878787796</v>
      </c>
      <c r="BM330" s="312">
        <v>23689</v>
      </c>
      <c r="BN330" s="137">
        <v>0.18963943770213584</v>
      </c>
      <c r="BO330" s="302">
        <v>521.21212121212102</v>
      </c>
      <c r="BP330" s="312">
        <v>25726</v>
      </c>
      <c r="BQ330" s="137">
        <v>0.1995748774281636</v>
      </c>
      <c r="BR330" s="302">
        <v>724.24243200000001</v>
      </c>
      <c r="BS330" s="303">
        <v>2.3879646581230599E-2</v>
      </c>
      <c r="BT330" s="311">
        <v>18263</v>
      </c>
      <c r="BU330" s="137">
        <v>0.18877071123652414</v>
      </c>
      <c r="BV330" s="312">
        <v>478.18181818181802</v>
      </c>
      <c r="BW330" s="312">
        <v>17891</v>
      </c>
      <c r="BX330" s="137">
        <v>0.17195609549805851</v>
      </c>
      <c r="BY330" s="302">
        <v>558.78787878787796</v>
      </c>
      <c r="BZ330" s="312">
        <v>19137</v>
      </c>
      <c r="CA330" s="137">
        <v>0.17977454203851573</v>
      </c>
      <c r="CB330" s="302">
        <v>632.72730000000001</v>
      </c>
      <c r="CC330" s="303">
        <v>4.7856321524393584E-2</v>
      </c>
      <c r="CD330" s="311">
        <v>176921</v>
      </c>
      <c r="CE330" s="137">
        <v>0.203476984757714</v>
      </c>
      <c r="CF330" s="312">
        <v>1539.66</v>
      </c>
      <c r="CG330" s="312">
        <v>167043</v>
      </c>
      <c r="CH330" s="137">
        <v>0.18067570461610347</v>
      </c>
      <c r="CI330" s="302">
        <v>1501.35</v>
      </c>
      <c r="CJ330" s="312">
        <v>178782</v>
      </c>
      <c r="CK330" s="137">
        <v>0.18653456297166537</v>
      </c>
      <c r="CL330" s="302">
        <v>1856.01</v>
      </c>
      <c r="CM330" s="313">
        <v>1.0518819133963747E-2</v>
      </c>
    </row>
    <row r="331" spans="1:91" ht="14.4" x14ac:dyDescent="0.3">
      <c r="A331" s="99" t="s">
        <v>544</v>
      </c>
      <c r="B331" s="311">
        <v>58742</v>
      </c>
      <c r="C331" s="137">
        <v>0.29140064984993924</v>
      </c>
      <c r="D331" s="312">
        <v>709.09090909090901</v>
      </c>
      <c r="E331" s="312">
        <v>63138</v>
      </c>
      <c r="F331" s="137">
        <v>0.29458311948863902</v>
      </c>
      <c r="G331" s="302">
        <v>611.51515151515105</v>
      </c>
      <c r="H331" s="312">
        <v>67748</v>
      </c>
      <c r="I331" s="137">
        <v>0.30459901895988167</v>
      </c>
      <c r="J331" s="302">
        <v>952.12120000000004</v>
      </c>
      <c r="K331" s="313">
        <v>0.1533144938885295</v>
      </c>
      <c r="L331" s="312">
        <v>51954</v>
      </c>
      <c r="M331" s="137">
        <v>0.29199287356192638</v>
      </c>
      <c r="N331" s="312">
        <v>647.27272727272702</v>
      </c>
      <c r="O331" s="312">
        <v>57426</v>
      </c>
      <c r="P331" s="137">
        <v>0.29499000878405102</v>
      </c>
      <c r="Q331" s="302">
        <v>818.18181818181802</v>
      </c>
      <c r="R331" s="312">
        <v>59820</v>
      </c>
      <c r="S331" s="137">
        <v>0.29846427110255158</v>
      </c>
      <c r="T331" s="302">
        <v>1000</v>
      </c>
      <c r="U331" s="313">
        <v>0.15140316433768333</v>
      </c>
      <c r="V331" s="312">
        <v>8433</v>
      </c>
      <c r="W331" s="137">
        <v>0.27685489166119504</v>
      </c>
      <c r="X331" s="312">
        <v>292.12121212121201</v>
      </c>
      <c r="Y331" s="312">
        <v>8810</v>
      </c>
      <c r="Z331" s="137">
        <v>0.27532970810675667</v>
      </c>
      <c r="AA331" s="302">
        <v>320</v>
      </c>
      <c r="AB331" s="312">
        <v>9271</v>
      </c>
      <c r="AC331" s="137">
        <v>0.27731745984266098</v>
      </c>
      <c r="AD331" s="302">
        <v>313.33334400000001</v>
      </c>
      <c r="AE331" s="313">
        <v>9.9371516660737583E-2</v>
      </c>
      <c r="AF331" s="312">
        <v>11503</v>
      </c>
      <c r="AG331" s="137">
        <v>0.35442920967493452</v>
      </c>
      <c r="AH331" s="312">
        <v>338.78787878787801</v>
      </c>
      <c r="AI331" s="312">
        <v>11773</v>
      </c>
      <c r="AJ331" s="137">
        <v>0.35391552683000149</v>
      </c>
      <c r="AK331" s="302">
        <v>329.69696969696901</v>
      </c>
      <c r="AL331" s="312">
        <v>12687</v>
      </c>
      <c r="AM331" s="137">
        <v>0.36008855334487555</v>
      </c>
      <c r="AN331" s="302">
        <v>376.96969999999999</v>
      </c>
      <c r="AO331" s="313">
        <v>0.10292967052073372</v>
      </c>
      <c r="AP331" s="312">
        <v>15934</v>
      </c>
      <c r="AQ331" s="137">
        <v>0.27965670358214717</v>
      </c>
      <c r="AR331" s="312">
        <v>395.15151515151501</v>
      </c>
      <c r="AS331" s="312">
        <v>16543</v>
      </c>
      <c r="AT331" s="137">
        <v>0.28025207948635417</v>
      </c>
      <c r="AU331" s="302">
        <v>381.21212121212102</v>
      </c>
      <c r="AV331" s="312">
        <v>18513</v>
      </c>
      <c r="AW331" s="137">
        <v>0.30324821045389772</v>
      </c>
      <c r="AX331" s="302">
        <v>463.03030000000001</v>
      </c>
      <c r="AY331" s="303">
        <v>0.16185515250407934</v>
      </c>
      <c r="AZ331" s="311">
        <v>45880</v>
      </c>
      <c r="BA331" s="137">
        <v>0.29708483883082742</v>
      </c>
      <c r="BB331" s="312">
        <v>646.66666666666595</v>
      </c>
      <c r="BC331" s="312">
        <v>50011</v>
      </c>
      <c r="BD331" s="137">
        <v>0.30815253892650946</v>
      </c>
      <c r="BE331" s="302">
        <v>724.84848484848396</v>
      </c>
      <c r="BF331" s="312">
        <v>55226</v>
      </c>
      <c r="BG331" s="137">
        <v>0.3238510751836931</v>
      </c>
      <c r="BH331" s="302">
        <v>801.21209999999996</v>
      </c>
      <c r="BI331" s="303">
        <v>0.20370531822144725</v>
      </c>
      <c r="BJ331" s="311">
        <v>38668</v>
      </c>
      <c r="BK331" s="137">
        <v>0.32520899564347111</v>
      </c>
      <c r="BL331" s="312">
        <v>542.42424242424204</v>
      </c>
      <c r="BM331" s="312">
        <v>39812</v>
      </c>
      <c r="BN331" s="137">
        <v>0.31871017323641487</v>
      </c>
      <c r="BO331" s="302">
        <v>596.36363636363603</v>
      </c>
      <c r="BP331" s="312">
        <v>42734</v>
      </c>
      <c r="BQ331" s="137">
        <v>0.33151802892074722</v>
      </c>
      <c r="BR331" s="302">
        <v>746.06060000000002</v>
      </c>
      <c r="BS331" s="303">
        <v>0.1051515464983966</v>
      </c>
      <c r="BT331" s="311">
        <v>28213</v>
      </c>
      <c r="BU331" s="137">
        <v>0.29161627750731289</v>
      </c>
      <c r="BV331" s="312">
        <v>523.030303030303</v>
      </c>
      <c r="BW331" s="312">
        <v>29340</v>
      </c>
      <c r="BX331" s="137">
        <v>0.28199607858213832</v>
      </c>
      <c r="BY331" s="302">
        <v>567.27272727272702</v>
      </c>
      <c r="BZ331" s="312">
        <v>30443</v>
      </c>
      <c r="CA331" s="137">
        <v>0.28598403006106154</v>
      </c>
      <c r="CB331" s="302">
        <v>593.93939999999998</v>
      </c>
      <c r="CC331" s="303">
        <v>7.9041576578173178E-2</v>
      </c>
      <c r="CD331" s="311">
        <v>259327</v>
      </c>
      <c r="CE331" s="137">
        <v>0.29825219180461165</v>
      </c>
      <c r="CF331" s="312">
        <v>1503.8</v>
      </c>
      <c r="CG331" s="312">
        <v>276853</v>
      </c>
      <c r="CH331" s="137">
        <v>0.29944751261700336</v>
      </c>
      <c r="CI331" s="302">
        <v>1612.18</v>
      </c>
      <c r="CJ331" s="312">
        <v>296442</v>
      </c>
      <c r="CK331" s="137">
        <v>0.30929667928788374</v>
      </c>
      <c r="CL331" s="302">
        <v>1977.31</v>
      </c>
      <c r="CM331" s="313">
        <v>0.14312046181076402</v>
      </c>
    </row>
    <row r="332" spans="1:91" ht="14.4" x14ac:dyDescent="0.3">
      <c r="A332" s="99" t="s">
        <v>385</v>
      </c>
      <c r="B332" s="311">
        <v>42830</v>
      </c>
      <c r="C332" s="137">
        <v>0.21246620532281668</v>
      </c>
      <c r="D332" s="312">
        <v>826.06060606060601</v>
      </c>
      <c r="E332" s="312">
        <v>46110</v>
      </c>
      <c r="F332" s="137">
        <v>0.21513553865534457</v>
      </c>
      <c r="G332" s="302">
        <v>876.36363636363603</v>
      </c>
      <c r="H332" s="312">
        <v>52834</v>
      </c>
      <c r="I332" s="137">
        <v>0.23754479198982092</v>
      </c>
      <c r="J332" s="302">
        <v>1030.3030000000001</v>
      </c>
      <c r="K332" s="313">
        <v>0.23357459724492177</v>
      </c>
      <c r="L332" s="312">
        <v>36367</v>
      </c>
      <c r="M332" s="137">
        <v>0.2043905153179077</v>
      </c>
      <c r="N332" s="312">
        <v>743.63636363636294</v>
      </c>
      <c r="O332" s="312">
        <v>39365</v>
      </c>
      <c r="P332" s="137">
        <v>0.20221296443743547</v>
      </c>
      <c r="Q332" s="302">
        <v>793.33333333333303</v>
      </c>
      <c r="R332" s="312">
        <v>42345</v>
      </c>
      <c r="S332" s="137">
        <v>0.21127498428347619</v>
      </c>
      <c r="T332" s="302">
        <v>910.30304000000001</v>
      </c>
      <c r="U332" s="313">
        <v>0.16437979486897461</v>
      </c>
      <c r="V332" s="312">
        <v>5935</v>
      </c>
      <c r="W332" s="137">
        <v>0.19484569927774131</v>
      </c>
      <c r="X332" s="312">
        <v>310.30303030303003</v>
      </c>
      <c r="Y332" s="312">
        <v>6662</v>
      </c>
      <c r="Z332" s="137">
        <v>0.20820051253203326</v>
      </c>
      <c r="AA332" s="302">
        <v>356.36363636363598</v>
      </c>
      <c r="AB332" s="312">
        <v>7988</v>
      </c>
      <c r="AC332" s="137">
        <v>0.23893990607519966</v>
      </c>
      <c r="AD332" s="302">
        <v>395.15152</v>
      </c>
      <c r="AE332" s="313">
        <v>0.34591406908171862</v>
      </c>
      <c r="AF332" s="312">
        <v>5669</v>
      </c>
      <c r="AG332" s="137">
        <v>0.17467262363272223</v>
      </c>
      <c r="AH332" s="312">
        <v>326.06060606060601</v>
      </c>
      <c r="AI332" s="312">
        <v>5769</v>
      </c>
      <c r="AJ332" s="137">
        <v>0.17342552232075756</v>
      </c>
      <c r="AK332" s="302">
        <v>303.030303030303</v>
      </c>
      <c r="AL332" s="312">
        <v>6215</v>
      </c>
      <c r="AM332" s="137">
        <v>0.17639712769278801</v>
      </c>
      <c r="AN332" s="302">
        <v>367.27273600000001</v>
      </c>
      <c r="AO332" s="313">
        <v>9.6313282765919911E-2</v>
      </c>
      <c r="AP332" s="312">
        <v>11426</v>
      </c>
      <c r="AQ332" s="137">
        <v>0.20053705881320533</v>
      </c>
      <c r="AR332" s="312">
        <v>395.15151515151501</v>
      </c>
      <c r="AS332" s="312">
        <v>11636</v>
      </c>
      <c r="AT332" s="137">
        <v>0.19712344779684562</v>
      </c>
      <c r="AU332" s="302">
        <v>386.666666666666</v>
      </c>
      <c r="AV332" s="312">
        <v>13512</v>
      </c>
      <c r="AW332" s="137">
        <v>0.22133040672246884</v>
      </c>
      <c r="AX332" s="302">
        <v>517.57574499999998</v>
      </c>
      <c r="AY332" s="303">
        <v>0.18256607736740765</v>
      </c>
      <c r="AZ332" s="311">
        <v>34418</v>
      </c>
      <c r="BA332" s="137">
        <v>0.22286543118743282</v>
      </c>
      <c r="BB332" s="312">
        <v>727.27272727272702</v>
      </c>
      <c r="BC332" s="312">
        <v>35393</v>
      </c>
      <c r="BD332" s="137">
        <v>0.2180808784112685</v>
      </c>
      <c r="BE332" s="302">
        <v>698.78787878787796</v>
      </c>
      <c r="BF332" s="312">
        <v>39021</v>
      </c>
      <c r="BG332" s="137">
        <v>0.22882325000439807</v>
      </c>
      <c r="BH332" s="302">
        <v>725.45450000000005</v>
      </c>
      <c r="BI332" s="303">
        <v>0.13373816026497762</v>
      </c>
      <c r="BJ332" s="311">
        <v>24185</v>
      </c>
      <c r="BK332" s="137">
        <v>0.20340280230778288</v>
      </c>
      <c r="BL332" s="312">
        <v>683.63636363636294</v>
      </c>
      <c r="BM332" s="312">
        <v>25655</v>
      </c>
      <c r="BN332" s="137">
        <v>0.20537801402542508</v>
      </c>
      <c r="BO332" s="302">
        <v>637.57575757575705</v>
      </c>
      <c r="BP332" s="312">
        <v>30179</v>
      </c>
      <c r="BQ332" s="137">
        <v>0.23411996524545398</v>
      </c>
      <c r="BR332" s="302">
        <v>807.87879999999996</v>
      </c>
      <c r="BS332" s="303">
        <v>0.24783956998139342</v>
      </c>
      <c r="BT332" s="311">
        <v>19250</v>
      </c>
      <c r="BU332" s="137">
        <v>0.19897257796107373</v>
      </c>
      <c r="BV332" s="312">
        <v>567.27272727272702</v>
      </c>
      <c r="BW332" s="312">
        <v>20783</v>
      </c>
      <c r="BX332" s="137">
        <v>0.19975202798815886</v>
      </c>
      <c r="BY332" s="302">
        <v>581.81818181818096</v>
      </c>
      <c r="BZ332" s="312">
        <v>21729</v>
      </c>
      <c r="CA332" s="137">
        <v>0.20412400187881635</v>
      </c>
      <c r="CB332" s="302">
        <v>701.21209999999996</v>
      </c>
      <c r="CC332" s="303">
        <v>0.12877922077922077</v>
      </c>
      <c r="CD332" s="311">
        <v>180080</v>
      </c>
      <c r="CE332" s="137">
        <v>0.2071101532049284</v>
      </c>
      <c r="CF332" s="312">
        <v>1705.64</v>
      </c>
      <c r="CG332" s="312">
        <v>191373</v>
      </c>
      <c r="CH332" s="137">
        <v>0.20699132330895381</v>
      </c>
      <c r="CI332" s="302">
        <v>1730.4</v>
      </c>
      <c r="CJ332" s="312">
        <v>213823</v>
      </c>
      <c r="CK332" s="137">
        <v>0.2230950535193163</v>
      </c>
      <c r="CL332" s="302">
        <v>2028.61</v>
      </c>
      <c r="CM332" s="313">
        <v>0.18737783207463349</v>
      </c>
    </row>
    <row r="333" spans="1:91" ht="14.4" x14ac:dyDescent="0.3">
      <c r="A333" s="99" t="s">
        <v>386</v>
      </c>
      <c r="B333" s="311">
        <v>14448</v>
      </c>
      <c r="C333" s="137">
        <v>7.1671999404717607E-2</v>
      </c>
      <c r="D333" s="312">
        <v>495.15151515151501</v>
      </c>
      <c r="E333" s="312">
        <v>16755</v>
      </c>
      <c r="F333" s="137">
        <v>7.8173844072225079E-2</v>
      </c>
      <c r="G333" s="302">
        <v>481.81818181818102</v>
      </c>
      <c r="H333" s="312">
        <v>18871</v>
      </c>
      <c r="I333" s="137">
        <v>8.4845133240714507E-2</v>
      </c>
      <c r="J333" s="302">
        <v>690.30304000000001</v>
      </c>
      <c r="K333" s="313">
        <v>0.30613233665559247</v>
      </c>
      <c r="L333" s="312">
        <v>13086</v>
      </c>
      <c r="M333" s="137">
        <v>7.354618977232491E-2</v>
      </c>
      <c r="N333" s="312">
        <v>489.09090909090901</v>
      </c>
      <c r="O333" s="312">
        <v>15192</v>
      </c>
      <c r="P333" s="137">
        <v>7.8039358712905363E-2</v>
      </c>
      <c r="Q333" s="302">
        <v>599.39393939393904</v>
      </c>
      <c r="R333" s="312">
        <v>15738</v>
      </c>
      <c r="S333" s="137">
        <v>7.8522746549848824E-2</v>
      </c>
      <c r="T333" s="302">
        <v>658.18179999999995</v>
      </c>
      <c r="U333" s="313">
        <v>0.20265933058230171</v>
      </c>
      <c r="V333" s="312">
        <v>2497</v>
      </c>
      <c r="W333" s="137">
        <v>8.1976362442547607E-2</v>
      </c>
      <c r="X333" s="312">
        <v>261.21212121212102</v>
      </c>
      <c r="Y333" s="312">
        <v>2514</v>
      </c>
      <c r="Z333" s="137">
        <v>7.856741046315395E-2</v>
      </c>
      <c r="AA333" s="302">
        <v>244.24242424242399</v>
      </c>
      <c r="AB333" s="312">
        <v>2928</v>
      </c>
      <c r="AC333" s="137">
        <v>8.7583380694564922E-2</v>
      </c>
      <c r="AD333" s="302">
        <v>250.909088</v>
      </c>
      <c r="AE333" s="313">
        <v>0.1726071285542651</v>
      </c>
      <c r="AF333" s="312">
        <v>2154</v>
      </c>
      <c r="AG333" s="137">
        <v>6.6368818363888457E-2</v>
      </c>
      <c r="AH333" s="312">
        <v>200.60606060606</v>
      </c>
      <c r="AI333" s="312">
        <v>1909</v>
      </c>
      <c r="AJ333" s="137">
        <v>5.7387644671576733E-2</v>
      </c>
      <c r="AK333" s="302">
        <v>152.72727272727201</v>
      </c>
      <c r="AL333" s="312">
        <v>2249</v>
      </c>
      <c r="AM333" s="137">
        <v>6.3832202764453783E-2</v>
      </c>
      <c r="AN333" s="302">
        <v>204.84848</v>
      </c>
      <c r="AO333" s="313">
        <v>4.4103992571959148E-2</v>
      </c>
      <c r="AP333" s="312">
        <v>4277</v>
      </c>
      <c r="AQ333" s="137">
        <v>7.5065377257489865E-2</v>
      </c>
      <c r="AR333" s="312">
        <v>256.969696969697</v>
      </c>
      <c r="AS333" s="312">
        <v>3831</v>
      </c>
      <c r="AT333" s="137">
        <v>6.4900303240779958E-2</v>
      </c>
      <c r="AU333" s="302">
        <v>260</v>
      </c>
      <c r="AV333" s="312">
        <v>5729</v>
      </c>
      <c r="AW333" s="137">
        <v>9.3842650985274126E-2</v>
      </c>
      <c r="AX333" s="302">
        <v>306.06060000000002</v>
      </c>
      <c r="AY333" s="303">
        <v>0.33949029693710547</v>
      </c>
      <c r="AZ333" s="311">
        <v>12388</v>
      </c>
      <c r="BA333" s="137">
        <v>8.0215496587539015E-2</v>
      </c>
      <c r="BB333" s="312">
        <v>541.21212121212102</v>
      </c>
      <c r="BC333" s="312">
        <v>12604</v>
      </c>
      <c r="BD333" s="137">
        <v>7.7662006371192846E-2</v>
      </c>
      <c r="BE333" s="302">
        <v>523.63636363636294</v>
      </c>
      <c r="BF333" s="312">
        <v>14102</v>
      </c>
      <c r="BG333" s="137">
        <v>8.269561189005975E-2</v>
      </c>
      <c r="BH333" s="302">
        <v>424.24243200000001</v>
      </c>
      <c r="BI333" s="303">
        <v>0.13835970293832742</v>
      </c>
      <c r="BJ333" s="311">
        <v>9085</v>
      </c>
      <c r="BK333" s="137">
        <v>7.6407461607037735E-2</v>
      </c>
      <c r="BL333" s="312">
        <v>375.75757575757501</v>
      </c>
      <c r="BM333" s="312">
        <v>8606</v>
      </c>
      <c r="BN333" s="137">
        <v>6.8894296967562205E-2</v>
      </c>
      <c r="BO333" s="302">
        <v>366.06060606060601</v>
      </c>
      <c r="BP333" s="312">
        <v>11668</v>
      </c>
      <c r="BQ333" s="137">
        <v>9.0516973872028797E-2</v>
      </c>
      <c r="BR333" s="302">
        <v>506.06060000000002</v>
      </c>
      <c r="BS333" s="303">
        <v>0.28431480462300496</v>
      </c>
      <c r="BT333" s="311">
        <v>8032</v>
      </c>
      <c r="BU333" s="137">
        <v>8.3020662139394505E-2</v>
      </c>
      <c r="BV333" s="312">
        <v>375.15151515151501</v>
      </c>
      <c r="BW333" s="312">
        <v>7871</v>
      </c>
      <c r="BX333" s="137">
        <v>7.5650686248125792E-2</v>
      </c>
      <c r="BY333" s="302">
        <v>344.24242424242402</v>
      </c>
      <c r="BZ333" s="312">
        <v>8325</v>
      </c>
      <c r="CA333" s="137">
        <v>7.8205730389854386E-2</v>
      </c>
      <c r="CB333" s="302">
        <v>436.96969999999999</v>
      </c>
      <c r="CC333" s="303">
        <v>3.6479083665338648E-2</v>
      </c>
      <c r="CD333" s="311">
        <v>65967</v>
      </c>
      <c r="CE333" s="137">
        <v>7.5868699891545488E-2</v>
      </c>
      <c r="CF333" s="312">
        <v>1109.83</v>
      </c>
      <c r="CG333" s="312">
        <v>69282</v>
      </c>
      <c r="CH333" s="137">
        <v>7.4936238975670227E-2</v>
      </c>
      <c r="CI333" s="302">
        <v>1125.26</v>
      </c>
      <c r="CJ333" s="312">
        <v>79610</v>
      </c>
      <c r="CK333" s="137">
        <v>8.3062145843397439E-2</v>
      </c>
      <c r="CL333" s="302">
        <v>1316.32</v>
      </c>
      <c r="CM333" s="313">
        <v>0.20681552897660951</v>
      </c>
    </row>
    <row r="334" spans="1:91" ht="14.4" x14ac:dyDescent="0.3">
      <c r="A334" s="99" t="s">
        <v>545</v>
      </c>
      <c r="B334" s="311">
        <v>8648</v>
      </c>
      <c r="C334" s="137">
        <v>4.2900017362402953E-2</v>
      </c>
      <c r="D334" s="312">
        <v>443.030303030303</v>
      </c>
      <c r="E334" s="312">
        <v>9537</v>
      </c>
      <c r="F334" s="137">
        <v>4.4496803993841275E-2</v>
      </c>
      <c r="G334" s="302">
        <v>372.12121212121201</v>
      </c>
      <c r="H334" s="312">
        <v>10471</v>
      </c>
      <c r="I334" s="137">
        <v>4.7078235926210674E-2</v>
      </c>
      <c r="J334" s="302">
        <v>491.51513699999998</v>
      </c>
      <c r="K334" s="313">
        <v>0.21080018501387604</v>
      </c>
      <c r="L334" s="312">
        <v>8587</v>
      </c>
      <c r="M334" s="137">
        <v>4.8260823137318817E-2</v>
      </c>
      <c r="N334" s="312">
        <v>404.84848484848402</v>
      </c>
      <c r="O334" s="312">
        <v>8857</v>
      </c>
      <c r="P334" s="137">
        <v>4.5497274889428833E-2</v>
      </c>
      <c r="Q334" s="302">
        <v>420</v>
      </c>
      <c r="R334" s="312">
        <v>9007</v>
      </c>
      <c r="S334" s="137">
        <v>4.4939279335016416E-2</v>
      </c>
      <c r="T334" s="302">
        <v>536.36364700000001</v>
      </c>
      <c r="U334" s="313">
        <v>4.8911144753697448E-2</v>
      </c>
      <c r="V334" s="312">
        <v>1702</v>
      </c>
      <c r="W334" s="137">
        <v>5.5876559422193037E-2</v>
      </c>
      <c r="X334" s="312">
        <v>225.45454545454501</v>
      </c>
      <c r="Y334" s="312">
        <v>1541</v>
      </c>
      <c r="Z334" s="137">
        <v>4.8159259953747112E-2</v>
      </c>
      <c r="AA334" s="302">
        <v>184.24242424242399</v>
      </c>
      <c r="AB334" s="312">
        <v>1638</v>
      </c>
      <c r="AC334" s="137">
        <v>4.8996440429541446E-2</v>
      </c>
      <c r="AD334" s="302">
        <v>226.66667200000001</v>
      </c>
      <c r="AE334" s="313">
        <v>-3.7602820211515862E-2</v>
      </c>
      <c r="AF334" s="312">
        <v>1203</v>
      </c>
      <c r="AG334" s="137">
        <v>3.7066707749191186E-2</v>
      </c>
      <c r="AH334" s="312">
        <v>151.51515151515099</v>
      </c>
      <c r="AI334" s="312">
        <v>886</v>
      </c>
      <c r="AJ334" s="137">
        <v>2.6634600931910415E-2</v>
      </c>
      <c r="AK334" s="302">
        <v>111.515151515151</v>
      </c>
      <c r="AL334" s="312">
        <v>1401</v>
      </c>
      <c r="AM334" s="137">
        <v>3.9763857746998553E-2</v>
      </c>
      <c r="AN334" s="302">
        <v>149.090912</v>
      </c>
      <c r="AO334" s="313">
        <v>0.16458852867830423</v>
      </c>
      <c r="AP334" s="312">
        <v>2634</v>
      </c>
      <c r="AQ334" s="137">
        <v>4.6229180195517493E-2</v>
      </c>
      <c r="AR334" s="312">
        <v>200</v>
      </c>
      <c r="AS334" s="312">
        <v>2217</v>
      </c>
      <c r="AT334" s="137">
        <v>3.7557810567687068E-2</v>
      </c>
      <c r="AU334" s="302">
        <v>198.78787878787799</v>
      </c>
      <c r="AV334" s="312">
        <v>3304</v>
      </c>
      <c r="AW334" s="137">
        <v>5.4120460613605467E-2</v>
      </c>
      <c r="AX334" s="302">
        <v>279.39395100000002</v>
      </c>
      <c r="AY334" s="303">
        <v>0.25436598329536825</v>
      </c>
      <c r="AZ334" s="311">
        <v>7536</v>
      </c>
      <c r="BA334" s="137">
        <v>4.8797544582151596E-2</v>
      </c>
      <c r="BB334" s="312">
        <v>359.39393939393898</v>
      </c>
      <c r="BC334" s="312">
        <v>7395</v>
      </c>
      <c r="BD334" s="137">
        <v>4.5565736045300786E-2</v>
      </c>
      <c r="BE334" s="302">
        <v>394.54545454545399</v>
      </c>
      <c r="BF334" s="312">
        <v>7216</v>
      </c>
      <c r="BG334" s="137">
        <v>4.2315383307238066E-2</v>
      </c>
      <c r="BH334" s="302">
        <v>353.33334400000001</v>
      </c>
      <c r="BI334" s="303">
        <v>-4.2462845010615709E-2</v>
      </c>
      <c r="BJ334" s="311">
        <v>5098</v>
      </c>
      <c r="BK334" s="137">
        <v>4.2875645489562832E-2</v>
      </c>
      <c r="BL334" s="312">
        <v>289.69696969696901</v>
      </c>
      <c r="BM334" s="312">
        <v>4868</v>
      </c>
      <c r="BN334" s="137">
        <v>3.8970187966313366E-2</v>
      </c>
      <c r="BO334" s="302">
        <v>316.36363636363598</v>
      </c>
      <c r="BP334" s="312">
        <v>6739</v>
      </c>
      <c r="BQ334" s="137">
        <v>5.2279215540247004E-2</v>
      </c>
      <c r="BR334" s="302">
        <v>446.06060000000002</v>
      </c>
      <c r="BS334" s="303">
        <v>0.32189093762259707</v>
      </c>
      <c r="BT334" s="311">
        <v>5068</v>
      </c>
      <c r="BU334" s="137">
        <v>5.2384053252297232E-2</v>
      </c>
      <c r="BV334" s="312">
        <v>315.75757575757501</v>
      </c>
      <c r="BW334" s="312">
        <v>4920</v>
      </c>
      <c r="BX334" s="137">
        <v>4.7287685979008884E-2</v>
      </c>
      <c r="BY334" s="302">
        <v>272.72727272727201</v>
      </c>
      <c r="BZ334" s="312">
        <v>4986</v>
      </c>
      <c r="CA334" s="137">
        <v>4.6838891498356038E-2</v>
      </c>
      <c r="CB334" s="302">
        <v>353.93939999999998</v>
      </c>
      <c r="CC334" s="303">
        <v>-1.617995264404104E-2</v>
      </c>
      <c r="CD334" s="311">
        <v>40476</v>
      </c>
      <c r="CE334" s="137">
        <v>4.6551480237242794E-2</v>
      </c>
      <c r="CF334" s="312">
        <v>885.73</v>
      </c>
      <c r="CG334" s="312">
        <v>40221</v>
      </c>
      <c r="CH334" s="137">
        <v>4.3503514157218787E-2</v>
      </c>
      <c r="CI334" s="302">
        <v>853.95</v>
      </c>
      <c r="CJ334" s="312">
        <v>44762</v>
      </c>
      <c r="CK334" s="137">
        <v>4.6703024396962146E-2</v>
      </c>
      <c r="CL334" s="302">
        <v>1061.8900000000001</v>
      </c>
      <c r="CM334" s="313">
        <v>0.10588991007016503</v>
      </c>
    </row>
    <row r="335" spans="1:91" ht="14.4" x14ac:dyDescent="0.3">
      <c r="A335" s="99" t="s">
        <v>546</v>
      </c>
      <c r="B335" s="311">
        <v>1638</v>
      </c>
      <c r="C335" s="137">
        <v>8.1256045836743812E-3</v>
      </c>
      <c r="D335" s="312">
        <v>184.84848484848399</v>
      </c>
      <c r="E335" s="312">
        <v>2175</v>
      </c>
      <c r="F335" s="137">
        <v>1.0147902766761537E-2</v>
      </c>
      <c r="G335" s="302">
        <v>238.78787878787799</v>
      </c>
      <c r="H335" s="312">
        <v>2206</v>
      </c>
      <c r="I335" s="137">
        <v>9.9183066042613649E-3</v>
      </c>
      <c r="J335" s="302">
        <v>200.606064</v>
      </c>
      <c r="K335" s="313">
        <v>0.34676434676434675</v>
      </c>
      <c r="L335" s="312">
        <v>1965</v>
      </c>
      <c r="M335" s="137">
        <v>1.1043730926380748E-2</v>
      </c>
      <c r="N335" s="312">
        <v>241.21212121212099</v>
      </c>
      <c r="O335" s="312">
        <v>2409</v>
      </c>
      <c r="P335" s="137">
        <v>1.2374724535241509E-2</v>
      </c>
      <c r="Q335" s="302">
        <v>252.72727272727201</v>
      </c>
      <c r="R335" s="312">
        <v>1770</v>
      </c>
      <c r="S335" s="137">
        <v>8.8311895662239424E-3</v>
      </c>
      <c r="T335" s="302">
        <v>219.393936</v>
      </c>
      <c r="U335" s="313">
        <v>-9.9236641221374045E-2</v>
      </c>
      <c r="V335" s="312">
        <v>571</v>
      </c>
      <c r="W335" s="137">
        <v>1.8745896257386738E-2</v>
      </c>
      <c r="X335" s="312">
        <v>149.69696969696901</v>
      </c>
      <c r="Y335" s="312">
        <v>322</v>
      </c>
      <c r="Z335" s="137">
        <v>1.0063128945559097E-2</v>
      </c>
      <c r="AA335" s="302">
        <v>78.787878787878796</v>
      </c>
      <c r="AB335" s="312">
        <v>463</v>
      </c>
      <c r="AC335" s="137">
        <v>1.3849421195896024E-2</v>
      </c>
      <c r="AD335" s="302">
        <v>113.939392</v>
      </c>
      <c r="AE335" s="313">
        <v>-0.18914185639229422</v>
      </c>
      <c r="AF335" s="312">
        <v>208</v>
      </c>
      <c r="AG335" s="137">
        <v>6.4088738252965644E-3</v>
      </c>
      <c r="AH335" s="312">
        <v>60</v>
      </c>
      <c r="AI335" s="312">
        <v>142</v>
      </c>
      <c r="AJ335" s="137">
        <v>4.2687509394258227E-3</v>
      </c>
      <c r="AK335" s="302">
        <v>43.636363636363598</v>
      </c>
      <c r="AL335" s="312">
        <v>166</v>
      </c>
      <c r="AM335" s="137">
        <v>4.7114920670961883E-3</v>
      </c>
      <c r="AN335" s="302">
        <v>66.666664100000006</v>
      </c>
      <c r="AO335" s="313">
        <v>-0.20192307692307693</v>
      </c>
      <c r="AP335" s="312">
        <v>782</v>
      </c>
      <c r="AQ335" s="137">
        <v>1.3724836337469504E-2</v>
      </c>
      <c r="AR335" s="312">
        <v>136.363636363636</v>
      </c>
      <c r="AS335" s="312">
        <v>278</v>
      </c>
      <c r="AT335" s="137">
        <v>4.7095495434447479E-3</v>
      </c>
      <c r="AU335" s="302">
        <v>78.181818181818201</v>
      </c>
      <c r="AV335" s="312">
        <v>671</v>
      </c>
      <c r="AW335" s="137">
        <v>1.0991171026552442E-2</v>
      </c>
      <c r="AX335" s="302">
        <v>132.121216</v>
      </c>
      <c r="AY335" s="303">
        <v>-0.14194373401534527</v>
      </c>
      <c r="AZ335" s="311">
        <v>1851</v>
      </c>
      <c r="BA335" s="137">
        <v>1.1985702630249815E-2</v>
      </c>
      <c r="BB335" s="312">
        <v>207.272727272727</v>
      </c>
      <c r="BC335" s="312">
        <v>1626</v>
      </c>
      <c r="BD335" s="137">
        <v>1.0018916404281146E-2</v>
      </c>
      <c r="BE335" s="302">
        <v>174.54545454545399</v>
      </c>
      <c r="BF335" s="312">
        <v>1103</v>
      </c>
      <c r="BG335" s="137">
        <v>6.4681080637310952E-3</v>
      </c>
      <c r="BH335" s="302">
        <v>134.545456</v>
      </c>
      <c r="BI335" s="303">
        <v>-0.40410588870880604</v>
      </c>
      <c r="BJ335" s="311">
        <v>942</v>
      </c>
      <c r="BK335" s="137">
        <v>7.9224907907352281E-3</v>
      </c>
      <c r="BL335" s="312">
        <v>147.87878787878699</v>
      </c>
      <c r="BM335" s="312">
        <v>1130</v>
      </c>
      <c r="BN335" s="137">
        <v>9.0460789650645239E-3</v>
      </c>
      <c r="BO335" s="302">
        <v>156.969696969696</v>
      </c>
      <c r="BP335" s="312">
        <v>1213</v>
      </c>
      <c r="BQ335" s="137">
        <v>9.4101036430211636E-3</v>
      </c>
      <c r="BR335" s="302">
        <v>186.66667200000001</v>
      </c>
      <c r="BS335" s="303">
        <v>0.28768577494692144</v>
      </c>
      <c r="BT335" s="311">
        <v>1175</v>
      </c>
      <c r="BU335" s="137">
        <v>1.2145079433987618E-2</v>
      </c>
      <c r="BV335" s="312">
        <v>176.363636363636</v>
      </c>
      <c r="BW335" s="312">
        <v>1267</v>
      </c>
      <c r="BX335" s="137">
        <v>1.2177540271423629E-2</v>
      </c>
      <c r="BY335" s="302">
        <v>165.45454545454501</v>
      </c>
      <c r="BZ335" s="312">
        <v>989</v>
      </c>
      <c r="CA335" s="137">
        <v>9.290746829497416E-3</v>
      </c>
      <c r="CB335" s="302">
        <v>148.484848</v>
      </c>
      <c r="CC335" s="303">
        <v>-0.15829787234042553</v>
      </c>
      <c r="CD335" s="311">
        <v>9132</v>
      </c>
      <c r="CE335" s="137">
        <v>1.0502720563457387E-2</v>
      </c>
      <c r="CF335" s="312">
        <v>481.31</v>
      </c>
      <c r="CG335" s="312">
        <v>9349</v>
      </c>
      <c r="CH335" s="137">
        <v>1.0111990101087452E-2</v>
      </c>
      <c r="CI335" s="302">
        <v>464.76</v>
      </c>
      <c r="CJ335" s="312">
        <v>8581</v>
      </c>
      <c r="CK335" s="137">
        <v>8.9530997799546971E-3</v>
      </c>
      <c r="CL335" s="302">
        <v>443.8</v>
      </c>
      <c r="CM335" s="313">
        <v>-6.0337275514673674E-2</v>
      </c>
    </row>
    <row r="336" spans="1:91" ht="14.4" x14ac:dyDescent="0.3">
      <c r="A336" s="99" t="s">
        <v>547</v>
      </c>
      <c r="B336" s="311">
        <v>1722</v>
      </c>
      <c r="C336" s="137">
        <v>8.542302254632041E-3</v>
      </c>
      <c r="D336" s="312">
        <v>188.48484848484799</v>
      </c>
      <c r="E336" s="312">
        <v>1715</v>
      </c>
      <c r="F336" s="137">
        <v>8.0016796528717404E-3</v>
      </c>
      <c r="G336" s="302">
        <v>193.939393939393</v>
      </c>
      <c r="H336" s="312">
        <v>1887</v>
      </c>
      <c r="I336" s="137">
        <v>8.4840637181510404E-3</v>
      </c>
      <c r="J336" s="302">
        <v>222.42424</v>
      </c>
      <c r="K336" s="313">
        <v>9.5818815331010457E-2</v>
      </c>
      <c r="L336" s="312">
        <v>1710</v>
      </c>
      <c r="M336" s="137">
        <v>9.6105750046366813E-3</v>
      </c>
      <c r="N336" s="312">
        <v>179.39393939393901</v>
      </c>
      <c r="O336" s="312">
        <v>1917</v>
      </c>
      <c r="P336" s="137">
        <v>9.8473835342706411E-3</v>
      </c>
      <c r="Q336" s="302">
        <v>255.75757575757501</v>
      </c>
      <c r="R336" s="312">
        <v>1678</v>
      </c>
      <c r="S336" s="137">
        <v>8.37216728368575E-3</v>
      </c>
      <c r="T336" s="302">
        <v>227.27271999999999</v>
      </c>
      <c r="U336" s="313">
        <v>-1.8713450292397661E-2</v>
      </c>
      <c r="V336" s="312">
        <v>254</v>
      </c>
      <c r="W336" s="137">
        <v>8.3388049901510185E-3</v>
      </c>
      <c r="X336" s="312">
        <v>70.909090909090907</v>
      </c>
      <c r="Y336" s="312">
        <v>249</v>
      </c>
      <c r="Z336" s="137">
        <v>7.781736358522408E-3</v>
      </c>
      <c r="AA336" s="302">
        <v>76.363636363636303</v>
      </c>
      <c r="AB336" s="312">
        <v>156</v>
      </c>
      <c r="AC336" s="137">
        <v>4.6663276599563279E-3</v>
      </c>
      <c r="AD336" s="302">
        <v>51.515152</v>
      </c>
      <c r="AE336" s="313">
        <v>-0.38582677165354329</v>
      </c>
      <c r="AF336" s="312">
        <v>221</v>
      </c>
      <c r="AG336" s="137">
        <v>6.8094284393775996E-3</v>
      </c>
      <c r="AH336" s="312">
        <v>58.181818181818201</v>
      </c>
      <c r="AI336" s="312">
        <v>91</v>
      </c>
      <c r="AJ336" s="137">
        <v>2.7356079963926049E-3</v>
      </c>
      <c r="AK336" s="302">
        <v>43.636363636363598</v>
      </c>
      <c r="AL336" s="312">
        <v>424</v>
      </c>
      <c r="AM336" s="137">
        <v>1.2034172508727613E-2</v>
      </c>
      <c r="AN336" s="302">
        <v>87.878784199999998</v>
      </c>
      <c r="AO336" s="313">
        <v>0.91855203619909498</v>
      </c>
      <c r="AP336" s="312">
        <v>270</v>
      </c>
      <c r="AQ336" s="137">
        <v>4.7387542341646629E-3</v>
      </c>
      <c r="AR336" s="312">
        <v>59.393939393939398</v>
      </c>
      <c r="AS336" s="312">
        <v>516</v>
      </c>
      <c r="AT336" s="137">
        <v>8.7414660590557185E-3</v>
      </c>
      <c r="AU336" s="302">
        <v>103.030303030303</v>
      </c>
      <c r="AV336" s="312">
        <v>775</v>
      </c>
      <c r="AW336" s="137">
        <v>1.2694720634244623E-2</v>
      </c>
      <c r="AX336" s="302">
        <v>135.75756799999999</v>
      </c>
      <c r="AY336" s="303">
        <v>1.8703703703703705</v>
      </c>
      <c r="AZ336" s="311">
        <v>1267</v>
      </c>
      <c r="BA336" s="137">
        <v>8.2041519354546285E-3</v>
      </c>
      <c r="BB336" s="312">
        <v>160.60606060606</v>
      </c>
      <c r="BC336" s="312">
        <v>1254</v>
      </c>
      <c r="BD336" s="137">
        <v>7.7267657878035403E-3</v>
      </c>
      <c r="BE336" s="302">
        <v>132.12121212121201</v>
      </c>
      <c r="BF336" s="312">
        <v>1545</v>
      </c>
      <c r="BG336" s="137">
        <v>9.060042573403938E-3</v>
      </c>
      <c r="BH336" s="302">
        <v>167.878784</v>
      </c>
      <c r="BI336" s="303">
        <v>0.21941594317284924</v>
      </c>
      <c r="BJ336" s="311">
        <v>858</v>
      </c>
      <c r="BK336" s="137">
        <v>7.2160266437906843E-3</v>
      </c>
      <c r="BL336" s="312">
        <v>113.333333333333</v>
      </c>
      <c r="BM336" s="312">
        <v>895</v>
      </c>
      <c r="BN336" s="137">
        <v>7.1648147555157067E-3</v>
      </c>
      <c r="BO336" s="302">
        <v>149.09090909090901</v>
      </c>
      <c r="BP336" s="312">
        <v>1464</v>
      </c>
      <c r="BQ336" s="137">
        <v>1.1357289145410537E-2</v>
      </c>
      <c r="BR336" s="302">
        <v>249.69697600000001</v>
      </c>
      <c r="BS336" s="303">
        <v>0.70629370629370625</v>
      </c>
      <c r="BT336" s="311">
        <v>1121</v>
      </c>
      <c r="BU336" s="137">
        <v>1.1586922591914994E-2</v>
      </c>
      <c r="BV336" s="312">
        <v>138.78787878787799</v>
      </c>
      <c r="BW336" s="312">
        <v>1150</v>
      </c>
      <c r="BX336" s="137">
        <v>1.1053016031678905E-2</v>
      </c>
      <c r="BY336" s="302">
        <v>169.69696969696901</v>
      </c>
      <c r="BZ336" s="312">
        <v>899</v>
      </c>
      <c r="CA336" s="137">
        <v>8.4452794739314236E-3</v>
      </c>
      <c r="CB336" s="302">
        <v>161.21212800000001</v>
      </c>
      <c r="CC336" s="303">
        <v>-0.19803746654772525</v>
      </c>
      <c r="CD336" s="311">
        <v>7423</v>
      </c>
      <c r="CE336" s="137">
        <v>8.5371982854297174E-3</v>
      </c>
      <c r="CF336" s="312">
        <v>369.51</v>
      </c>
      <c r="CG336" s="312">
        <v>7787</v>
      </c>
      <c r="CH336" s="137">
        <v>8.4225122384391903E-3</v>
      </c>
      <c r="CI336" s="302">
        <v>434.38</v>
      </c>
      <c r="CJ336" s="312">
        <v>8828</v>
      </c>
      <c r="CK336" s="137">
        <v>9.2108104949819442E-3</v>
      </c>
      <c r="CL336" s="302">
        <v>494.99</v>
      </c>
      <c r="CM336" s="313">
        <v>0.18927657281422605</v>
      </c>
    </row>
    <row r="337" spans="1:91" ht="14.4" x14ac:dyDescent="0.3">
      <c r="A337" s="99" t="s">
        <v>548</v>
      </c>
      <c r="B337" s="311">
        <v>5288</v>
      </c>
      <c r="C337" s="137">
        <v>2.6232110524096536E-2</v>
      </c>
      <c r="D337" s="312">
        <v>343.636363636363</v>
      </c>
      <c r="E337" s="312">
        <v>5647</v>
      </c>
      <c r="F337" s="137">
        <v>2.6347221574207998E-2</v>
      </c>
      <c r="G337" s="302">
        <v>313.93939393939303</v>
      </c>
      <c r="H337" s="312">
        <v>6378</v>
      </c>
      <c r="I337" s="137">
        <v>2.867586560379827E-2</v>
      </c>
      <c r="J337" s="302">
        <v>395.75756799999999</v>
      </c>
      <c r="K337" s="313">
        <v>0.2061270801815431</v>
      </c>
      <c r="L337" s="312">
        <v>4912</v>
      </c>
      <c r="M337" s="137">
        <v>2.760651720630139E-2</v>
      </c>
      <c r="N337" s="312">
        <v>264.84848484848402</v>
      </c>
      <c r="O337" s="312">
        <v>4531</v>
      </c>
      <c r="P337" s="137">
        <v>2.327516681991668E-2</v>
      </c>
      <c r="Q337" s="302">
        <v>301.81818181818102</v>
      </c>
      <c r="R337" s="312">
        <v>5559</v>
      </c>
      <c r="S337" s="137">
        <v>2.7735922485106722E-2</v>
      </c>
      <c r="T337" s="302">
        <v>414.54544099999998</v>
      </c>
      <c r="U337" s="313">
        <v>0.13171824104234528</v>
      </c>
      <c r="V337" s="312">
        <v>877</v>
      </c>
      <c r="W337" s="137">
        <v>2.8791858174655287E-2</v>
      </c>
      <c r="X337" s="312">
        <v>131.51515151515099</v>
      </c>
      <c r="Y337" s="312">
        <v>970</v>
      </c>
      <c r="Z337" s="137">
        <v>3.0314394649665604E-2</v>
      </c>
      <c r="AA337" s="302">
        <v>154.54545454545399</v>
      </c>
      <c r="AB337" s="312">
        <v>1019</v>
      </c>
      <c r="AC337" s="137">
        <v>3.048069157368909E-2</v>
      </c>
      <c r="AD337" s="302">
        <v>176.363632</v>
      </c>
      <c r="AE337" s="313">
        <v>0.16191562143671609</v>
      </c>
      <c r="AF337" s="312">
        <v>774</v>
      </c>
      <c r="AG337" s="137">
        <v>2.3848405484517023E-2</v>
      </c>
      <c r="AH337" s="312">
        <v>128.48484848484799</v>
      </c>
      <c r="AI337" s="312">
        <v>653</v>
      </c>
      <c r="AJ337" s="137">
        <v>1.963024199609199E-2</v>
      </c>
      <c r="AK337" s="302">
        <v>112.121212121212</v>
      </c>
      <c r="AL337" s="312">
        <v>811</v>
      </c>
      <c r="AM337" s="137">
        <v>2.3018193171174751E-2</v>
      </c>
      <c r="AN337" s="302">
        <v>117.57576</v>
      </c>
      <c r="AO337" s="313">
        <v>4.7803617571059429E-2</v>
      </c>
      <c r="AP337" s="312">
        <v>1582</v>
      </c>
      <c r="AQ337" s="137">
        <v>2.776558962388332E-2</v>
      </c>
      <c r="AR337" s="312">
        <v>173.939393939393</v>
      </c>
      <c r="AS337" s="312">
        <v>1423</v>
      </c>
      <c r="AT337" s="137">
        <v>2.4106794965186602E-2</v>
      </c>
      <c r="AU337" s="302">
        <v>159.39393939393901</v>
      </c>
      <c r="AV337" s="312">
        <v>1858</v>
      </c>
      <c r="AW337" s="137">
        <v>3.04345689528084E-2</v>
      </c>
      <c r="AX337" s="302">
        <v>210.909088</v>
      </c>
      <c r="AY337" s="303">
        <v>0.17446270543615677</v>
      </c>
      <c r="AZ337" s="311">
        <v>4418</v>
      </c>
      <c r="BA337" s="137">
        <v>2.8607690016447154E-2</v>
      </c>
      <c r="BB337" s="312">
        <v>287.87878787878702</v>
      </c>
      <c r="BC337" s="312">
        <v>4515</v>
      </c>
      <c r="BD337" s="137">
        <v>2.7820053853216096E-2</v>
      </c>
      <c r="BE337" s="302">
        <v>289.09090909090901</v>
      </c>
      <c r="BF337" s="312">
        <v>4568</v>
      </c>
      <c r="BG337" s="137">
        <v>2.6787232670103033E-2</v>
      </c>
      <c r="BH337" s="302">
        <v>274.54544099999998</v>
      </c>
      <c r="BI337" s="303">
        <v>3.3952014486192846E-2</v>
      </c>
      <c r="BJ337" s="311">
        <v>3298</v>
      </c>
      <c r="BK337" s="137">
        <v>2.7737128055036923E-2</v>
      </c>
      <c r="BL337" s="312">
        <v>250.30303030303</v>
      </c>
      <c r="BM337" s="312">
        <v>2843</v>
      </c>
      <c r="BN337" s="137">
        <v>2.2759294245733131E-2</v>
      </c>
      <c r="BO337" s="302">
        <v>208.48484848484799</v>
      </c>
      <c r="BP337" s="312">
        <v>4062</v>
      </c>
      <c r="BQ337" s="137">
        <v>3.1511822751815306E-2</v>
      </c>
      <c r="BR337" s="302">
        <v>329.69695999999999</v>
      </c>
      <c r="BS337" s="303">
        <v>0.23165554881746514</v>
      </c>
      <c r="BT337" s="311">
        <v>2772</v>
      </c>
      <c r="BU337" s="137">
        <v>2.8652051226394616E-2</v>
      </c>
      <c r="BV337" s="312">
        <v>239.39393939393901</v>
      </c>
      <c r="BW337" s="312">
        <v>2503</v>
      </c>
      <c r="BX337" s="137">
        <v>2.4057129675906348E-2</v>
      </c>
      <c r="BY337" s="302">
        <v>232.72727272727201</v>
      </c>
      <c r="BZ337" s="312">
        <v>3098</v>
      </c>
      <c r="CA337" s="137">
        <v>2.9102865194927195E-2</v>
      </c>
      <c r="CB337" s="302">
        <v>320.60604899999998</v>
      </c>
      <c r="CC337" s="303">
        <v>0.1176046176046176</v>
      </c>
      <c r="CD337" s="311">
        <v>23921</v>
      </c>
      <c r="CE337" s="137">
        <v>2.7511561388355688E-2</v>
      </c>
      <c r="CF337" s="312">
        <v>672.91</v>
      </c>
      <c r="CG337" s="312">
        <v>23085</v>
      </c>
      <c r="CH337" s="137">
        <v>2.4969011817692142E-2</v>
      </c>
      <c r="CI337" s="302">
        <v>656.29</v>
      </c>
      <c r="CJ337" s="312">
        <v>27353</v>
      </c>
      <c r="CK337" s="137">
        <v>2.8539114122025502E-2</v>
      </c>
      <c r="CL337" s="302">
        <v>837.79</v>
      </c>
      <c r="CM337" s="313">
        <v>0.14347226286526482</v>
      </c>
    </row>
    <row r="338" spans="1:91" ht="14.4" x14ac:dyDescent="0.3">
      <c r="A338" s="99" t="s">
        <v>549</v>
      </c>
      <c r="B338" s="311">
        <v>5800</v>
      </c>
      <c r="C338" s="137">
        <v>2.8771982042314657E-2</v>
      </c>
      <c r="D338" s="312">
        <v>356.36363636363598</v>
      </c>
      <c r="E338" s="312">
        <v>7218</v>
      </c>
      <c r="F338" s="137">
        <v>3.3677040078383798E-2</v>
      </c>
      <c r="G338" s="302">
        <v>320.60606060606</v>
      </c>
      <c r="H338" s="312">
        <v>8400</v>
      </c>
      <c r="I338" s="137">
        <v>3.776689731450384E-2</v>
      </c>
      <c r="J338" s="302">
        <v>412.121216</v>
      </c>
      <c r="K338" s="313">
        <v>0.44827586206896552</v>
      </c>
      <c r="L338" s="312">
        <v>4499</v>
      </c>
      <c r="M338" s="137">
        <v>2.5285366635006096E-2</v>
      </c>
      <c r="N338" s="312">
        <v>264.24242424242402</v>
      </c>
      <c r="O338" s="312">
        <v>6335</v>
      </c>
      <c r="P338" s="137">
        <v>3.2542083823476529E-2</v>
      </c>
      <c r="Q338" s="302">
        <v>381.21212121212102</v>
      </c>
      <c r="R338" s="312">
        <v>6731</v>
      </c>
      <c r="S338" s="137">
        <v>3.3583467214832408E-2</v>
      </c>
      <c r="T338" s="302">
        <v>432.121216</v>
      </c>
      <c r="U338" s="313">
        <v>0.49611024672149368</v>
      </c>
      <c r="V338" s="312">
        <v>795</v>
      </c>
      <c r="W338" s="137">
        <v>2.6099803020354563E-2</v>
      </c>
      <c r="X338" s="312">
        <v>113.939393939393</v>
      </c>
      <c r="Y338" s="312">
        <v>973</v>
      </c>
      <c r="Z338" s="137">
        <v>3.0408150509406838E-2</v>
      </c>
      <c r="AA338" s="302">
        <v>143.030303030303</v>
      </c>
      <c r="AB338" s="312">
        <v>1290</v>
      </c>
      <c r="AC338" s="137">
        <v>3.8586940265023482E-2</v>
      </c>
      <c r="AD338" s="302">
        <v>163.636368</v>
      </c>
      <c r="AE338" s="313">
        <v>0.62264150943396224</v>
      </c>
      <c r="AF338" s="312">
        <v>951</v>
      </c>
      <c r="AG338" s="137">
        <v>2.9302110614697272E-2</v>
      </c>
      <c r="AH338" s="312">
        <v>129.09090909090901</v>
      </c>
      <c r="AI338" s="312">
        <v>1023</v>
      </c>
      <c r="AJ338" s="137">
        <v>3.0753043739666315E-2</v>
      </c>
      <c r="AK338" s="302">
        <v>124.84848484848401</v>
      </c>
      <c r="AL338" s="312">
        <v>848</v>
      </c>
      <c r="AM338" s="137">
        <v>2.4068345017455226E-2</v>
      </c>
      <c r="AN338" s="302">
        <v>141.21212800000001</v>
      </c>
      <c r="AO338" s="313">
        <v>-0.10830704521556257</v>
      </c>
      <c r="AP338" s="312">
        <v>1643</v>
      </c>
      <c r="AQ338" s="137">
        <v>2.8836197061972376E-2</v>
      </c>
      <c r="AR338" s="312">
        <v>172.72727272727201</v>
      </c>
      <c r="AS338" s="312">
        <v>1614</v>
      </c>
      <c r="AT338" s="137">
        <v>2.7342492673092886E-2</v>
      </c>
      <c r="AU338" s="302">
        <v>185.45454545454501</v>
      </c>
      <c r="AV338" s="312">
        <v>2425</v>
      </c>
      <c r="AW338" s="137">
        <v>3.9722190371668659E-2</v>
      </c>
      <c r="AX338" s="302">
        <v>181.81817599999999</v>
      </c>
      <c r="AY338" s="303">
        <v>0.47595861229458308</v>
      </c>
      <c r="AZ338" s="311">
        <v>4852</v>
      </c>
      <c r="BA338" s="137">
        <v>3.1417952005387412E-2</v>
      </c>
      <c r="BB338" s="312">
        <v>397.575757575757</v>
      </c>
      <c r="BC338" s="312">
        <v>5209</v>
      </c>
      <c r="BD338" s="137">
        <v>3.209627032589206E-2</v>
      </c>
      <c r="BE338" s="302">
        <v>350.90909090909003</v>
      </c>
      <c r="BF338" s="312">
        <v>6886</v>
      </c>
      <c r="BG338" s="137">
        <v>4.0380228582821691E-2</v>
      </c>
      <c r="BH338" s="302">
        <v>372.72726399999999</v>
      </c>
      <c r="BI338" s="303">
        <v>0.41920857378400661</v>
      </c>
      <c r="BJ338" s="311">
        <v>3987</v>
      </c>
      <c r="BK338" s="137">
        <v>3.3531816117474897E-2</v>
      </c>
      <c r="BL338" s="312">
        <v>265.45454545454498</v>
      </c>
      <c r="BM338" s="312">
        <v>3738</v>
      </c>
      <c r="BN338" s="137">
        <v>2.9924109001248839E-2</v>
      </c>
      <c r="BO338" s="302">
        <v>224.84848484848399</v>
      </c>
      <c r="BP338" s="312">
        <v>4929</v>
      </c>
      <c r="BQ338" s="137">
        <v>3.8237758331781793E-2</v>
      </c>
      <c r="BR338" s="302">
        <v>286.06060000000002</v>
      </c>
      <c r="BS338" s="303">
        <v>0.236267870579383</v>
      </c>
      <c r="BT338" s="311">
        <v>2964</v>
      </c>
      <c r="BU338" s="137">
        <v>3.0636608887097273E-2</v>
      </c>
      <c r="BV338" s="312">
        <v>236.363636363636</v>
      </c>
      <c r="BW338" s="312">
        <v>2951</v>
      </c>
      <c r="BX338" s="137">
        <v>2.8363000269116912E-2</v>
      </c>
      <c r="BY338" s="302">
        <v>207.87878787878699</v>
      </c>
      <c r="BZ338" s="312">
        <v>3339</v>
      </c>
      <c r="CA338" s="137">
        <v>3.1366838891498355E-2</v>
      </c>
      <c r="CB338" s="302">
        <v>238.18182400000001</v>
      </c>
      <c r="CC338" s="303">
        <v>0.12651821862348178</v>
      </c>
      <c r="CD338" s="311">
        <v>25491</v>
      </c>
      <c r="CE338" s="137">
        <v>2.9317219654302701E-2</v>
      </c>
      <c r="CF338" s="312">
        <v>734.13</v>
      </c>
      <c r="CG338" s="312">
        <v>29061</v>
      </c>
      <c r="CH338" s="137">
        <v>3.1432724818451434E-2</v>
      </c>
      <c r="CI338" s="302">
        <v>730.16</v>
      </c>
      <c r="CJ338" s="312">
        <v>34848</v>
      </c>
      <c r="CK338" s="137">
        <v>3.63591214464353E-2</v>
      </c>
      <c r="CL338" s="302">
        <v>844.03</v>
      </c>
      <c r="CM338" s="313">
        <v>0.36707073084618103</v>
      </c>
    </row>
    <row r="339" spans="1:91" ht="14.4" x14ac:dyDescent="0.3">
      <c r="A339" s="99" t="s">
        <v>387</v>
      </c>
      <c r="B339" s="311">
        <v>28382</v>
      </c>
      <c r="C339" s="137">
        <v>0.14079420591809907</v>
      </c>
      <c r="D339" s="312">
        <v>687.87878787878697</v>
      </c>
      <c r="E339" s="312">
        <v>29355</v>
      </c>
      <c r="F339" s="137">
        <v>0.13696169458311949</v>
      </c>
      <c r="G339" s="302">
        <v>714.54545454545405</v>
      </c>
      <c r="H339" s="312">
        <v>33963</v>
      </c>
      <c r="I339" s="137">
        <v>0.1526996587491064</v>
      </c>
      <c r="J339" s="302">
        <v>662.42425500000002</v>
      </c>
      <c r="K339" s="313">
        <v>0.19663871467831726</v>
      </c>
      <c r="L339" s="312">
        <v>23281</v>
      </c>
      <c r="M339" s="137">
        <v>0.13084432554558278</v>
      </c>
      <c r="N339" s="312">
        <v>635.75757575757495</v>
      </c>
      <c r="O339" s="312">
        <v>24173</v>
      </c>
      <c r="P339" s="137">
        <v>0.12417360572453011</v>
      </c>
      <c r="Q339" s="302">
        <v>629.69696969696895</v>
      </c>
      <c r="R339" s="312">
        <v>26607</v>
      </c>
      <c r="S339" s="137">
        <v>0.13275223773362738</v>
      </c>
      <c r="T339" s="302">
        <v>660</v>
      </c>
      <c r="U339" s="313">
        <v>0.14286327906876853</v>
      </c>
      <c r="V339" s="312">
        <v>3438</v>
      </c>
      <c r="W339" s="137">
        <v>0.11286933683519369</v>
      </c>
      <c r="X339" s="312">
        <v>196.969696969697</v>
      </c>
      <c r="Y339" s="312">
        <v>4148</v>
      </c>
      <c r="Z339" s="137">
        <v>0.12963310206887929</v>
      </c>
      <c r="AA339" s="302">
        <v>254.54545454545399</v>
      </c>
      <c r="AB339" s="312">
        <v>5060</v>
      </c>
      <c r="AC339" s="137">
        <v>0.15135652538063474</v>
      </c>
      <c r="AD339" s="302">
        <v>320</v>
      </c>
      <c r="AE339" s="313">
        <v>0.47178592204770214</v>
      </c>
      <c r="AF339" s="312">
        <v>3515</v>
      </c>
      <c r="AG339" s="137">
        <v>0.10830380526883376</v>
      </c>
      <c r="AH339" s="312">
        <v>268.48484848484799</v>
      </c>
      <c r="AI339" s="312">
        <v>3860</v>
      </c>
      <c r="AJ339" s="137">
        <v>0.11603787764918082</v>
      </c>
      <c r="AK339" s="302">
        <v>249.09090909090901</v>
      </c>
      <c r="AL339" s="312">
        <v>3966</v>
      </c>
      <c r="AM339" s="137">
        <v>0.11256492492833423</v>
      </c>
      <c r="AN339" s="302">
        <v>342.42425500000002</v>
      </c>
      <c r="AO339" s="313">
        <v>0.1283072546230441</v>
      </c>
      <c r="AP339" s="312">
        <v>7149</v>
      </c>
      <c r="AQ339" s="137">
        <v>0.12547168155571548</v>
      </c>
      <c r="AR339" s="312">
        <v>287.27272727272702</v>
      </c>
      <c r="AS339" s="312">
        <v>7805</v>
      </c>
      <c r="AT339" s="137">
        <v>0.13222314455606565</v>
      </c>
      <c r="AU339" s="302">
        <v>340.60606060606</v>
      </c>
      <c r="AV339" s="312">
        <v>7783</v>
      </c>
      <c r="AW339" s="137">
        <v>0.1274877557371947</v>
      </c>
      <c r="AX339" s="302">
        <v>384.84848</v>
      </c>
      <c r="AY339" s="303">
        <v>8.8683731990488179E-2</v>
      </c>
      <c r="AZ339" s="311">
        <v>22030</v>
      </c>
      <c r="BA339" s="137">
        <v>0.14264993459989381</v>
      </c>
      <c r="BB339" s="312">
        <v>593.93939393939399</v>
      </c>
      <c r="BC339" s="312">
        <v>22789</v>
      </c>
      <c r="BD339" s="137">
        <v>0.14041887204007567</v>
      </c>
      <c r="BE339" s="302">
        <v>546.06060606060601</v>
      </c>
      <c r="BF339" s="312">
        <v>24919</v>
      </c>
      <c r="BG339" s="137">
        <v>0.14612763811433832</v>
      </c>
      <c r="BH339" s="302">
        <v>566.66669999999999</v>
      </c>
      <c r="BI339" s="303">
        <v>0.13113935542442123</v>
      </c>
      <c r="BJ339" s="311">
        <v>15100</v>
      </c>
      <c r="BK339" s="137">
        <v>0.12699534070074514</v>
      </c>
      <c r="BL339" s="312">
        <v>503.636363636363</v>
      </c>
      <c r="BM339" s="312">
        <v>17049</v>
      </c>
      <c r="BN339" s="137">
        <v>0.13648371705786289</v>
      </c>
      <c r="BO339" s="302">
        <v>540</v>
      </c>
      <c r="BP339" s="312">
        <v>18511</v>
      </c>
      <c r="BQ339" s="137">
        <v>0.14360299137342519</v>
      </c>
      <c r="BR339" s="302">
        <v>614.54549999999995</v>
      </c>
      <c r="BS339" s="303">
        <v>0.22589403973509933</v>
      </c>
      <c r="BT339" s="311">
        <v>11218</v>
      </c>
      <c r="BU339" s="137">
        <v>0.11595191582167923</v>
      </c>
      <c r="BV339" s="312">
        <v>393.93939393939399</v>
      </c>
      <c r="BW339" s="312">
        <v>12912</v>
      </c>
      <c r="BX339" s="137">
        <v>0.12410134174003307</v>
      </c>
      <c r="BY339" s="302">
        <v>458.18181818181802</v>
      </c>
      <c r="BZ339" s="312">
        <v>13404</v>
      </c>
      <c r="CA339" s="137">
        <v>0.12591827148896195</v>
      </c>
      <c r="CB339" s="302">
        <v>541.81820000000005</v>
      </c>
      <c r="CC339" s="303">
        <v>0.19486539490105187</v>
      </c>
      <c r="CD339" s="311">
        <v>114113</v>
      </c>
      <c r="CE339" s="137">
        <v>0.13124145331338291</v>
      </c>
      <c r="CF339" s="312">
        <v>1351.63</v>
      </c>
      <c r="CG339" s="312">
        <v>122091</v>
      </c>
      <c r="CH339" s="137">
        <v>0.13205508433328358</v>
      </c>
      <c r="CI339" s="302">
        <v>1395.36</v>
      </c>
      <c r="CJ339" s="312">
        <v>134213</v>
      </c>
      <c r="CK339" s="137">
        <v>0.14003290767591886</v>
      </c>
      <c r="CL339" s="302">
        <v>1493.55</v>
      </c>
      <c r="CM339" s="313">
        <v>0.17614119337849324</v>
      </c>
    </row>
    <row r="340" spans="1:91" ht="14.4" x14ac:dyDescent="0.3">
      <c r="A340" s="99" t="s">
        <v>545</v>
      </c>
      <c r="B340" s="311">
        <v>17595</v>
      </c>
      <c r="C340" s="137">
        <v>8.7283280005952826E-2</v>
      </c>
      <c r="D340" s="312">
        <v>565.45454545454504</v>
      </c>
      <c r="E340" s="312">
        <v>17280</v>
      </c>
      <c r="F340" s="137">
        <v>8.0623337843512347E-2</v>
      </c>
      <c r="G340" s="302">
        <v>573.93939393939399</v>
      </c>
      <c r="H340" s="312">
        <v>19199</v>
      </c>
      <c r="I340" s="137">
        <v>8.6319840659661806E-2</v>
      </c>
      <c r="J340" s="302">
        <v>504.84848</v>
      </c>
      <c r="K340" s="313">
        <v>9.1162262006251771E-2</v>
      </c>
      <c r="L340" s="312">
        <v>15322</v>
      </c>
      <c r="M340" s="137">
        <v>8.6113000129265038E-2</v>
      </c>
      <c r="N340" s="312">
        <v>518.78787878787796</v>
      </c>
      <c r="O340" s="312">
        <v>14592</v>
      </c>
      <c r="P340" s="137">
        <v>7.4957235540989667E-2</v>
      </c>
      <c r="Q340" s="302">
        <v>518.78787878787796</v>
      </c>
      <c r="R340" s="312">
        <v>15225</v>
      </c>
      <c r="S340" s="137">
        <v>7.596319838743476E-2</v>
      </c>
      <c r="T340" s="302">
        <v>546.06060000000002</v>
      </c>
      <c r="U340" s="313">
        <v>-6.3307662185093328E-3</v>
      </c>
      <c r="V340" s="312">
        <v>2115</v>
      </c>
      <c r="W340" s="137">
        <v>6.9435325016414973E-2</v>
      </c>
      <c r="X340" s="312">
        <v>177.575757575757</v>
      </c>
      <c r="Y340" s="312">
        <v>2460</v>
      </c>
      <c r="Z340" s="137">
        <v>7.6879804987811745E-2</v>
      </c>
      <c r="AA340" s="302">
        <v>202.42424242424201</v>
      </c>
      <c r="AB340" s="312">
        <v>3407</v>
      </c>
      <c r="AC340" s="137">
        <v>0.10191139959917442</v>
      </c>
      <c r="AD340" s="302">
        <v>275.15152</v>
      </c>
      <c r="AE340" s="313">
        <v>0.61087470449172576</v>
      </c>
      <c r="AF340" s="312">
        <v>2462</v>
      </c>
      <c r="AG340" s="137">
        <v>7.5858881528269917E-2</v>
      </c>
      <c r="AH340" s="312">
        <v>241.81818181818099</v>
      </c>
      <c r="AI340" s="312">
        <v>2257</v>
      </c>
      <c r="AJ340" s="137">
        <v>6.7849090635803397E-2</v>
      </c>
      <c r="AK340" s="302">
        <v>205.45454545454501</v>
      </c>
      <c r="AL340" s="312">
        <v>2381</v>
      </c>
      <c r="AM340" s="137">
        <v>6.7578690432265207E-2</v>
      </c>
      <c r="AN340" s="302">
        <v>293.33334400000001</v>
      </c>
      <c r="AO340" s="313">
        <v>-3.290008123476848E-2</v>
      </c>
      <c r="AP340" s="312">
        <v>4517</v>
      </c>
      <c r="AQ340" s="137">
        <v>7.9277603243414013E-2</v>
      </c>
      <c r="AR340" s="312">
        <v>269.09090909090901</v>
      </c>
      <c r="AS340" s="312">
        <v>4642</v>
      </c>
      <c r="AT340" s="137">
        <v>7.863931288010978E-2</v>
      </c>
      <c r="AU340" s="302">
        <v>265.45454545454498</v>
      </c>
      <c r="AV340" s="312">
        <v>4659</v>
      </c>
      <c r="AW340" s="137">
        <v>7.6315746367671869E-2</v>
      </c>
      <c r="AX340" s="302">
        <v>307.27273600000001</v>
      </c>
      <c r="AY340" s="303">
        <v>3.1436794332521584E-2</v>
      </c>
      <c r="AZ340" s="311">
        <v>14930</v>
      </c>
      <c r="BA340" s="137">
        <v>9.6675602522760529E-2</v>
      </c>
      <c r="BB340" s="312">
        <v>515.75757575757495</v>
      </c>
      <c r="BC340" s="312">
        <v>13557</v>
      </c>
      <c r="BD340" s="137">
        <v>8.3534101902115312E-2</v>
      </c>
      <c r="BE340" s="302">
        <v>436.969696969697</v>
      </c>
      <c r="BF340" s="312">
        <v>14371</v>
      </c>
      <c r="BG340" s="137">
        <v>8.4273056195720369E-2</v>
      </c>
      <c r="BH340" s="302">
        <v>504.24243200000001</v>
      </c>
      <c r="BI340" s="303">
        <v>-3.7441393168117884E-2</v>
      </c>
      <c r="BJ340" s="311">
        <v>9452</v>
      </c>
      <c r="BK340" s="137">
        <v>7.9494037106188284E-2</v>
      </c>
      <c r="BL340" s="312">
        <v>429.09090909090901</v>
      </c>
      <c r="BM340" s="312">
        <v>9424</v>
      </c>
      <c r="BN340" s="137">
        <v>7.5442697492715108E-2</v>
      </c>
      <c r="BO340" s="302">
        <v>452.12121212121201</v>
      </c>
      <c r="BP340" s="312">
        <v>10270</v>
      </c>
      <c r="BQ340" s="137">
        <v>7.9671693663501519E-2</v>
      </c>
      <c r="BR340" s="302">
        <v>473.93939999999998</v>
      </c>
      <c r="BS340" s="303">
        <v>8.6542530681337285E-2</v>
      </c>
      <c r="BT340" s="311">
        <v>7726</v>
      </c>
      <c r="BU340" s="137">
        <v>7.985777336764964E-2</v>
      </c>
      <c r="BV340" s="312">
        <v>333.33333333333297</v>
      </c>
      <c r="BW340" s="312">
        <v>8158</v>
      </c>
      <c r="BX340" s="137">
        <v>7.8409134596901311E-2</v>
      </c>
      <c r="BY340" s="302">
        <v>415.75757575757501</v>
      </c>
      <c r="BZ340" s="312">
        <v>7956</v>
      </c>
      <c r="CA340" s="137">
        <v>7.4739314232033824E-2</v>
      </c>
      <c r="CB340" s="302">
        <v>440</v>
      </c>
      <c r="CC340" s="303">
        <v>2.9769609112089049E-2</v>
      </c>
      <c r="CD340" s="311">
        <v>74119</v>
      </c>
      <c r="CE340" s="137">
        <v>8.5244321664793912E-2</v>
      </c>
      <c r="CF340" s="312">
        <v>1144.32</v>
      </c>
      <c r="CG340" s="312">
        <v>72370</v>
      </c>
      <c r="CH340" s="137">
        <v>7.827625667084169E-2</v>
      </c>
      <c r="CI340" s="302">
        <v>1147.31</v>
      </c>
      <c r="CJ340" s="312">
        <v>77468</v>
      </c>
      <c r="CK340" s="137">
        <v>8.0827261828869651E-2</v>
      </c>
      <c r="CL340" s="302">
        <v>1216.22</v>
      </c>
      <c r="CM340" s="313">
        <v>4.5184095845869479E-2</v>
      </c>
    </row>
    <row r="341" spans="1:91" ht="14.4" x14ac:dyDescent="0.3">
      <c r="A341" s="99" t="s">
        <v>546</v>
      </c>
      <c r="B341" s="311">
        <v>2516</v>
      </c>
      <c r="C341" s="137">
        <v>1.2481087382493736E-2</v>
      </c>
      <c r="D341" s="312">
        <v>224.84848484848399</v>
      </c>
      <c r="E341" s="312">
        <v>2288</v>
      </c>
      <c r="F341" s="137">
        <v>1.0675127140390987E-2</v>
      </c>
      <c r="G341" s="302">
        <v>216.969696969697</v>
      </c>
      <c r="H341" s="312">
        <v>2410</v>
      </c>
      <c r="I341" s="137">
        <v>1.0835502681899315E-2</v>
      </c>
      <c r="J341" s="302">
        <v>225.454544</v>
      </c>
      <c r="K341" s="313">
        <v>-4.2130365659777423E-2</v>
      </c>
      <c r="L341" s="312">
        <v>2131</v>
      </c>
      <c r="M341" s="137">
        <v>1.197668733033963E-2</v>
      </c>
      <c r="N341" s="312">
        <v>184.24242424242399</v>
      </c>
      <c r="O341" s="312">
        <v>2362</v>
      </c>
      <c r="P341" s="137">
        <v>1.2133291553441448E-2</v>
      </c>
      <c r="Q341" s="302">
        <v>229.09090909090901</v>
      </c>
      <c r="R341" s="312">
        <v>2215</v>
      </c>
      <c r="S341" s="137">
        <v>1.1051460389370641E-2</v>
      </c>
      <c r="T341" s="302">
        <v>207.27271999999999</v>
      </c>
      <c r="U341" s="313">
        <v>3.9418113561708115E-2</v>
      </c>
      <c r="V341" s="312">
        <v>332</v>
      </c>
      <c r="W341" s="137">
        <v>1.0899540380827315E-2</v>
      </c>
      <c r="X341" s="312">
        <v>70.303030303030297</v>
      </c>
      <c r="Y341" s="312">
        <v>504</v>
      </c>
      <c r="Z341" s="137">
        <v>1.5750984436527282E-2</v>
      </c>
      <c r="AA341" s="302">
        <v>116.969696969697</v>
      </c>
      <c r="AB341" s="312">
        <v>673</v>
      </c>
      <c r="AC341" s="137">
        <v>2.0131016122760314E-2</v>
      </c>
      <c r="AD341" s="302">
        <v>138.18182400000001</v>
      </c>
      <c r="AE341" s="313">
        <v>1.0271084337349397</v>
      </c>
      <c r="AF341" s="312">
        <v>389</v>
      </c>
      <c r="AG341" s="137">
        <v>1.1985826529040209E-2</v>
      </c>
      <c r="AH341" s="312">
        <v>92.121212121212096</v>
      </c>
      <c r="AI341" s="312">
        <v>252</v>
      </c>
      <c r="AJ341" s="137">
        <v>7.5755298361641363E-3</v>
      </c>
      <c r="AK341" s="302">
        <v>74.545454545454504</v>
      </c>
      <c r="AL341" s="312">
        <v>394</v>
      </c>
      <c r="AM341" s="137">
        <v>1.1182698038770471E-2</v>
      </c>
      <c r="AN341" s="302">
        <v>88.484849999999994</v>
      </c>
      <c r="AO341" s="313">
        <v>1.2853470437017995E-2</v>
      </c>
      <c r="AP341" s="312">
        <v>546</v>
      </c>
      <c r="AQ341" s="137">
        <v>9.5828141179774302E-3</v>
      </c>
      <c r="AR341" s="312">
        <v>104.84848484848401</v>
      </c>
      <c r="AS341" s="312">
        <v>613</v>
      </c>
      <c r="AT341" s="137">
        <v>1.0384726151552627E-2</v>
      </c>
      <c r="AU341" s="302">
        <v>109.09090909090899</v>
      </c>
      <c r="AV341" s="312">
        <v>732</v>
      </c>
      <c r="AW341" s="137">
        <v>1.1990368392602663E-2</v>
      </c>
      <c r="AX341" s="302">
        <v>133.33332799999999</v>
      </c>
      <c r="AY341" s="303">
        <v>0.34065934065934067</v>
      </c>
      <c r="AZ341" s="311">
        <v>2206</v>
      </c>
      <c r="BA341" s="137">
        <v>1.4284419234106479E-2</v>
      </c>
      <c r="BB341" s="312">
        <v>222.42424242424201</v>
      </c>
      <c r="BC341" s="312">
        <v>1877</v>
      </c>
      <c r="BD341" s="137">
        <v>1.1565501900882971E-2</v>
      </c>
      <c r="BE341" s="302">
        <v>231.51515151515099</v>
      </c>
      <c r="BF341" s="312">
        <v>2010</v>
      </c>
      <c r="BG341" s="137">
        <v>1.1786851503263375E-2</v>
      </c>
      <c r="BH341" s="302">
        <v>221.81817599999999</v>
      </c>
      <c r="BI341" s="303">
        <v>-8.8848594741613787E-2</v>
      </c>
      <c r="BJ341" s="311">
        <v>1093</v>
      </c>
      <c r="BK341" s="137">
        <v>9.1924441977426791E-3</v>
      </c>
      <c r="BL341" s="312">
        <v>158.18181818181799</v>
      </c>
      <c r="BM341" s="312">
        <v>1466</v>
      </c>
      <c r="BN341" s="137">
        <v>1.1735886515738576E-2</v>
      </c>
      <c r="BO341" s="302">
        <v>185.45454545454501</v>
      </c>
      <c r="BP341" s="312">
        <v>1780</v>
      </c>
      <c r="BQ341" s="137">
        <v>1.3808725873518278E-2</v>
      </c>
      <c r="BR341" s="302">
        <v>181.21212800000001</v>
      </c>
      <c r="BS341" s="303">
        <v>0.62854528819762123</v>
      </c>
      <c r="BT341" s="311">
        <v>1431</v>
      </c>
      <c r="BU341" s="137">
        <v>1.4791156314924494E-2</v>
      </c>
      <c r="BV341" s="312">
        <v>175.15151515151501</v>
      </c>
      <c r="BW341" s="312">
        <v>1374</v>
      </c>
      <c r="BX341" s="137">
        <v>1.3205951328284187E-2</v>
      </c>
      <c r="BY341" s="302">
        <v>184.24242424242399</v>
      </c>
      <c r="BZ341" s="312">
        <v>904</v>
      </c>
      <c r="CA341" s="137">
        <v>8.4922498825739778E-3</v>
      </c>
      <c r="CB341" s="302">
        <v>117.57576</v>
      </c>
      <c r="CC341" s="303">
        <v>-0.36827393431167016</v>
      </c>
      <c r="CD341" s="311">
        <v>10644</v>
      </c>
      <c r="CE341" s="137">
        <v>1.2241672982636929E-2</v>
      </c>
      <c r="CF341" s="312">
        <v>461.61</v>
      </c>
      <c r="CG341" s="312">
        <v>10736</v>
      </c>
      <c r="CH341" s="137">
        <v>1.1612185872850025E-2</v>
      </c>
      <c r="CI341" s="302">
        <v>501.35</v>
      </c>
      <c r="CJ341" s="312">
        <v>11118</v>
      </c>
      <c r="CK341" s="137">
        <v>1.1600112265882336E-2</v>
      </c>
      <c r="CL341" s="302">
        <v>482.95</v>
      </c>
      <c r="CM341" s="313">
        <v>4.4532130777903044E-2</v>
      </c>
    </row>
    <row r="342" spans="1:91" ht="14.4" x14ac:dyDescent="0.3">
      <c r="A342" s="99" t="s">
        <v>547</v>
      </c>
      <c r="B342" s="311">
        <v>2465</v>
      </c>
      <c r="C342" s="137">
        <v>1.222809236798373E-2</v>
      </c>
      <c r="D342" s="312">
        <v>227.272727272727</v>
      </c>
      <c r="E342" s="312">
        <v>3194</v>
      </c>
      <c r="F342" s="137">
        <v>1.4902253534269584E-2</v>
      </c>
      <c r="G342" s="302">
        <v>269.69696969696901</v>
      </c>
      <c r="H342" s="312">
        <v>3546</v>
      </c>
      <c r="I342" s="137">
        <v>1.5943025937765549E-2</v>
      </c>
      <c r="J342" s="302">
        <v>284.84848</v>
      </c>
      <c r="K342" s="313">
        <v>0.4385395537525355</v>
      </c>
      <c r="L342" s="312">
        <v>2718</v>
      </c>
      <c r="M342" s="137">
        <v>1.5275756060001462E-2</v>
      </c>
      <c r="N342" s="312">
        <v>260.60606060606</v>
      </c>
      <c r="O342" s="312">
        <v>2524</v>
      </c>
      <c r="P342" s="137">
        <v>1.2965464809858685E-2</v>
      </c>
      <c r="Q342" s="302">
        <v>188.48484848484799</v>
      </c>
      <c r="R342" s="312">
        <v>2285</v>
      </c>
      <c r="S342" s="137">
        <v>1.140071647391057E-2</v>
      </c>
      <c r="T342" s="302">
        <v>253.939392</v>
      </c>
      <c r="U342" s="313">
        <v>-0.15930831493745401</v>
      </c>
      <c r="V342" s="312">
        <v>332</v>
      </c>
      <c r="W342" s="137">
        <v>1.0899540380827315E-2</v>
      </c>
      <c r="X342" s="312">
        <v>91.515151515151501</v>
      </c>
      <c r="Y342" s="312">
        <v>453</v>
      </c>
      <c r="Z342" s="137">
        <v>1.4157134820926308E-2</v>
      </c>
      <c r="AA342" s="302">
        <v>87.878787878787904</v>
      </c>
      <c r="AB342" s="312">
        <v>775</v>
      </c>
      <c r="AC342" s="137">
        <v>2.318207651580868E-2</v>
      </c>
      <c r="AD342" s="302">
        <v>131.515152</v>
      </c>
      <c r="AE342" s="313">
        <v>1.3343373493975903</v>
      </c>
      <c r="AF342" s="312">
        <v>481</v>
      </c>
      <c r="AG342" s="137">
        <v>1.4820520720998305E-2</v>
      </c>
      <c r="AH342" s="312">
        <v>112.72727272727199</v>
      </c>
      <c r="AI342" s="312">
        <v>318</v>
      </c>
      <c r="AJ342" s="137">
        <v>9.559597174207124E-3</v>
      </c>
      <c r="AK342" s="302">
        <v>72.727272727272705</v>
      </c>
      <c r="AL342" s="312">
        <v>500</v>
      </c>
      <c r="AM342" s="137">
        <v>1.4191241165952374E-2</v>
      </c>
      <c r="AN342" s="302">
        <v>118.181816</v>
      </c>
      <c r="AO342" s="313">
        <v>3.9501039501039503E-2</v>
      </c>
      <c r="AP342" s="312">
        <v>881</v>
      </c>
      <c r="AQ342" s="137">
        <v>1.5462379556663216E-2</v>
      </c>
      <c r="AR342" s="312">
        <v>129.09090909090901</v>
      </c>
      <c r="AS342" s="312">
        <v>894</v>
      </c>
      <c r="AT342" s="137">
        <v>1.5145098172084908E-2</v>
      </c>
      <c r="AU342" s="302">
        <v>145.45454545454501</v>
      </c>
      <c r="AV342" s="312">
        <v>901</v>
      </c>
      <c r="AW342" s="137">
        <v>1.4758636505102458E-2</v>
      </c>
      <c r="AX342" s="302">
        <v>126.666664</v>
      </c>
      <c r="AY342" s="303">
        <v>2.2701475595913734E-2</v>
      </c>
      <c r="AZ342" s="311">
        <v>2207</v>
      </c>
      <c r="BA342" s="137">
        <v>1.4290894492145512E-2</v>
      </c>
      <c r="BB342" s="312">
        <v>237.575757575757</v>
      </c>
      <c r="BC342" s="312">
        <v>2600</v>
      </c>
      <c r="BD342" s="137">
        <v>1.6020407534520897E-2</v>
      </c>
      <c r="BE342" s="302">
        <v>196.363636363636</v>
      </c>
      <c r="BF342" s="312">
        <v>2759</v>
      </c>
      <c r="BG342" s="137">
        <v>1.6179066317165994E-2</v>
      </c>
      <c r="BH342" s="302">
        <v>225.454544</v>
      </c>
      <c r="BI342" s="303">
        <v>0.25011327594019028</v>
      </c>
      <c r="BJ342" s="311">
        <v>1374</v>
      </c>
      <c r="BK342" s="137">
        <v>1.1555734975021447E-2</v>
      </c>
      <c r="BL342" s="312">
        <v>169.09090909090901</v>
      </c>
      <c r="BM342" s="312">
        <v>1472</v>
      </c>
      <c r="BN342" s="137">
        <v>1.1783918793429184E-2</v>
      </c>
      <c r="BO342" s="302">
        <v>189.09090909090901</v>
      </c>
      <c r="BP342" s="312">
        <v>1757</v>
      </c>
      <c r="BQ342" s="137">
        <v>1.3630298516725625E-2</v>
      </c>
      <c r="BR342" s="302">
        <v>188.484848</v>
      </c>
      <c r="BS342" s="303">
        <v>0.27874818049490541</v>
      </c>
      <c r="BT342" s="311">
        <v>1308</v>
      </c>
      <c r="BU342" s="137">
        <v>1.3519799063536854E-2</v>
      </c>
      <c r="BV342" s="312">
        <v>125.454545454545</v>
      </c>
      <c r="BW342" s="312">
        <v>1694</v>
      </c>
      <c r="BX342" s="137">
        <v>1.6281573180577449E-2</v>
      </c>
      <c r="BY342" s="302">
        <v>179.39393939393901</v>
      </c>
      <c r="BZ342" s="312">
        <v>1625</v>
      </c>
      <c r="CA342" s="137">
        <v>1.5265382808830438E-2</v>
      </c>
      <c r="CB342" s="302">
        <v>202.42424</v>
      </c>
      <c r="CC342" s="303">
        <v>0.24235474006116209</v>
      </c>
      <c r="CD342" s="311">
        <v>11766</v>
      </c>
      <c r="CE342" s="137">
        <v>1.3532086087345557E-2</v>
      </c>
      <c r="CF342" s="312">
        <v>506.9</v>
      </c>
      <c r="CG342" s="312">
        <v>13149</v>
      </c>
      <c r="CH342" s="137">
        <v>1.4222115503176693E-2</v>
      </c>
      <c r="CI342" s="302">
        <v>497.65</v>
      </c>
      <c r="CJ342" s="312">
        <v>14148</v>
      </c>
      <c r="CK342" s="137">
        <v>1.4761502818645736E-2</v>
      </c>
      <c r="CL342" s="302">
        <v>564.26</v>
      </c>
      <c r="CM342" s="313">
        <v>0.20244773074961755</v>
      </c>
    </row>
    <row r="343" spans="1:91" ht="14.4" x14ac:dyDescent="0.3">
      <c r="A343" s="99" t="s">
        <v>548</v>
      </c>
      <c r="B343" s="311">
        <v>12614</v>
      </c>
      <c r="C343" s="137">
        <v>6.2574100255475357E-2</v>
      </c>
      <c r="D343" s="312">
        <v>444.84848484848402</v>
      </c>
      <c r="E343" s="312">
        <v>11798</v>
      </c>
      <c r="F343" s="137">
        <v>5.5045957168851772E-2</v>
      </c>
      <c r="G343" s="302">
        <v>492.72727272727201</v>
      </c>
      <c r="H343" s="312">
        <v>13243</v>
      </c>
      <c r="I343" s="137">
        <v>5.9541312039996942E-2</v>
      </c>
      <c r="J343" s="302">
        <v>449.09089999999998</v>
      </c>
      <c r="K343" s="313">
        <v>4.9865229110512131E-2</v>
      </c>
      <c r="L343" s="312">
        <v>10473</v>
      </c>
      <c r="M343" s="137">
        <v>5.8860556738923951E-2</v>
      </c>
      <c r="N343" s="312">
        <v>420.60606060606</v>
      </c>
      <c r="O343" s="312">
        <v>9706</v>
      </c>
      <c r="P343" s="137">
        <v>4.9858479177689541E-2</v>
      </c>
      <c r="Q343" s="302">
        <v>439.39393939393898</v>
      </c>
      <c r="R343" s="312">
        <v>10725</v>
      </c>
      <c r="S343" s="137">
        <v>5.3511021524153553E-2</v>
      </c>
      <c r="T343" s="302">
        <v>464.84848</v>
      </c>
      <c r="U343" s="313">
        <v>2.4061873388713836E-2</v>
      </c>
      <c r="V343" s="312">
        <v>1451</v>
      </c>
      <c r="W343" s="137">
        <v>4.7636244254760339E-2</v>
      </c>
      <c r="X343" s="312">
        <v>136.969696969696</v>
      </c>
      <c r="Y343" s="312">
        <v>1503</v>
      </c>
      <c r="Z343" s="137">
        <v>4.6971685730358148E-2</v>
      </c>
      <c r="AA343" s="302">
        <v>173.333333333333</v>
      </c>
      <c r="AB343" s="312">
        <v>1959</v>
      </c>
      <c r="AC343" s="137">
        <v>5.8598306960605424E-2</v>
      </c>
      <c r="AD343" s="302">
        <v>201.21212800000001</v>
      </c>
      <c r="AE343" s="313">
        <v>0.35010337698139216</v>
      </c>
      <c r="AF343" s="312">
        <v>1592</v>
      </c>
      <c r="AG343" s="137">
        <v>4.9052534278231398E-2</v>
      </c>
      <c r="AH343" s="312">
        <v>218.78787878787799</v>
      </c>
      <c r="AI343" s="312">
        <v>1687</v>
      </c>
      <c r="AJ343" s="137">
        <v>5.0713963625432137E-2</v>
      </c>
      <c r="AK343" s="302">
        <v>183.636363636363</v>
      </c>
      <c r="AL343" s="312">
        <v>1487</v>
      </c>
      <c r="AM343" s="137">
        <v>4.2204751227542359E-2</v>
      </c>
      <c r="AN343" s="302">
        <v>236.363632</v>
      </c>
      <c r="AO343" s="313">
        <v>-6.5954773869346728E-2</v>
      </c>
      <c r="AP343" s="312">
        <v>3090</v>
      </c>
      <c r="AQ343" s="137">
        <v>5.4232409568773364E-2</v>
      </c>
      <c r="AR343" s="312">
        <v>242.42424242424201</v>
      </c>
      <c r="AS343" s="312">
        <v>3135</v>
      </c>
      <c r="AT343" s="137">
        <v>5.310948855647224E-2</v>
      </c>
      <c r="AU343" s="302">
        <v>208.48484848484799</v>
      </c>
      <c r="AV343" s="312">
        <v>3026</v>
      </c>
      <c r="AW343" s="137">
        <v>4.9566741469966751E-2</v>
      </c>
      <c r="AX343" s="302">
        <v>238.78787199999999</v>
      </c>
      <c r="AY343" s="303">
        <v>-2.0711974110032363E-2</v>
      </c>
      <c r="AZ343" s="311">
        <v>10517</v>
      </c>
      <c r="BA343" s="137">
        <v>6.8100288796508535E-2</v>
      </c>
      <c r="BB343" s="312">
        <v>392.72727272727201</v>
      </c>
      <c r="BC343" s="312">
        <v>9080</v>
      </c>
      <c r="BD343" s="137">
        <v>5.5948192466711441E-2</v>
      </c>
      <c r="BE343" s="302">
        <v>387.87878787878702</v>
      </c>
      <c r="BF343" s="312">
        <v>9602</v>
      </c>
      <c r="BG343" s="137">
        <v>5.6307138375291006E-2</v>
      </c>
      <c r="BH343" s="302">
        <v>409.69695999999999</v>
      </c>
      <c r="BI343" s="303">
        <v>-8.700199676713892E-2</v>
      </c>
      <c r="BJ343" s="311">
        <v>6985</v>
      </c>
      <c r="BK343" s="137">
        <v>5.8745857933424163E-2</v>
      </c>
      <c r="BL343" s="312">
        <v>348.48484848484799</v>
      </c>
      <c r="BM343" s="312">
        <v>6486</v>
      </c>
      <c r="BN343" s="137">
        <v>5.1922892183547342E-2</v>
      </c>
      <c r="BO343" s="302">
        <v>376.969696969697</v>
      </c>
      <c r="BP343" s="312">
        <v>6733</v>
      </c>
      <c r="BQ343" s="137">
        <v>5.223266927325762E-2</v>
      </c>
      <c r="BR343" s="302">
        <v>389.69695999999999</v>
      </c>
      <c r="BS343" s="303">
        <v>-3.6077308518253401E-2</v>
      </c>
      <c r="BT343" s="311">
        <v>4987</v>
      </c>
      <c r="BU343" s="137">
        <v>5.1546817989188295E-2</v>
      </c>
      <c r="BV343" s="312">
        <v>284.84848484848402</v>
      </c>
      <c r="BW343" s="312">
        <v>5090</v>
      </c>
      <c r="BX343" s="137">
        <v>4.8921610088039677E-2</v>
      </c>
      <c r="BY343" s="302">
        <v>326.666666666666</v>
      </c>
      <c r="BZ343" s="312">
        <v>5427</v>
      </c>
      <c r="CA343" s="137">
        <v>5.0981681540629403E-2</v>
      </c>
      <c r="CB343" s="302">
        <v>346.06060000000002</v>
      </c>
      <c r="CC343" s="303">
        <v>8.8229396430719878E-2</v>
      </c>
      <c r="CD343" s="311">
        <v>51709</v>
      </c>
      <c r="CE343" s="137">
        <v>5.9470562594811434E-2</v>
      </c>
      <c r="CF343" s="312">
        <v>923.87</v>
      </c>
      <c r="CG343" s="312">
        <v>48485</v>
      </c>
      <c r="CH343" s="137">
        <v>5.2441955294814969E-2</v>
      </c>
      <c r="CI343" s="302">
        <v>968.96</v>
      </c>
      <c r="CJ343" s="312">
        <v>52202</v>
      </c>
      <c r="CK343" s="137">
        <v>5.4465646744341581E-2</v>
      </c>
      <c r="CL343" s="302">
        <v>1003.97</v>
      </c>
      <c r="CM343" s="313">
        <v>9.5341236535225974E-3</v>
      </c>
    </row>
    <row r="344" spans="1:91" ht="14.4" x14ac:dyDescent="0.3">
      <c r="A344" s="99" t="s">
        <v>549</v>
      </c>
      <c r="B344" s="311">
        <v>10787</v>
      </c>
      <c r="C344" s="137">
        <v>5.3510925912146241E-2</v>
      </c>
      <c r="D344" s="312">
        <v>437.575757575757</v>
      </c>
      <c r="E344" s="312">
        <v>12075</v>
      </c>
      <c r="F344" s="137">
        <v>5.6338356739607146E-2</v>
      </c>
      <c r="G344" s="302">
        <v>432.72727272727201</v>
      </c>
      <c r="H344" s="312">
        <v>14764</v>
      </c>
      <c r="I344" s="137">
        <v>6.6379818089444598E-2</v>
      </c>
      <c r="J344" s="302">
        <v>445.45455900000002</v>
      </c>
      <c r="K344" s="313">
        <v>0.368684527672198</v>
      </c>
      <c r="L344" s="312">
        <v>7959</v>
      </c>
      <c r="M344" s="137">
        <v>4.4731325416317747E-2</v>
      </c>
      <c r="N344" s="312">
        <v>407.27272727272702</v>
      </c>
      <c r="O344" s="312">
        <v>9581</v>
      </c>
      <c r="P344" s="137">
        <v>4.9216370183540435E-2</v>
      </c>
      <c r="Q344" s="302">
        <v>426.666666666666</v>
      </c>
      <c r="R344" s="312">
        <v>11382</v>
      </c>
      <c r="S344" s="137">
        <v>5.6789039346192609E-2</v>
      </c>
      <c r="T344" s="302">
        <v>428.48486300000002</v>
      </c>
      <c r="U344" s="313">
        <v>0.43007915567282323</v>
      </c>
      <c r="V344" s="312">
        <v>1323</v>
      </c>
      <c r="W344" s="137">
        <v>4.3434011818778727E-2</v>
      </c>
      <c r="X344" s="312">
        <v>129.69696969696901</v>
      </c>
      <c r="Y344" s="312">
        <v>1688</v>
      </c>
      <c r="Z344" s="137">
        <v>5.2753297081067567E-2</v>
      </c>
      <c r="AA344" s="302">
        <v>198.78787878787799</v>
      </c>
      <c r="AB344" s="312">
        <v>1653</v>
      </c>
      <c r="AC344" s="137">
        <v>4.944512578146032E-2</v>
      </c>
      <c r="AD344" s="302">
        <v>144.84848</v>
      </c>
      <c r="AE344" s="313">
        <v>0.24943310657596371</v>
      </c>
      <c r="AF344" s="312">
        <v>1053</v>
      </c>
      <c r="AG344" s="137">
        <v>3.2444923740563861E-2</v>
      </c>
      <c r="AH344" s="312">
        <v>118.787878787878</v>
      </c>
      <c r="AI344" s="312">
        <v>1603</v>
      </c>
      <c r="AJ344" s="137">
        <v>4.8188787013377421E-2</v>
      </c>
      <c r="AK344" s="302">
        <v>150.90909090909</v>
      </c>
      <c r="AL344" s="312">
        <v>1585</v>
      </c>
      <c r="AM344" s="137">
        <v>4.4986234496069026E-2</v>
      </c>
      <c r="AN344" s="302">
        <v>196.363632</v>
      </c>
      <c r="AO344" s="313">
        <v>0.50522317188983856</v>
      </c>
      <c r="AP344" s="312">
        <v>2632</v>
      </c>
      <c r="AQ344" s="137">
        <v>4.6194078312301455E-2</v>
      </c>
      <c r="AR344" s="312">
        <v>216.363636363636</v>
      </c>
      <c r="AS344" s="312">
        <v>3163</v>
      </c>
      <c r="AT344" s="137">
        <v>5.3583831675955887E-2</v>
      </c>
      <c r="AU344" s="302">
        <v>246.666666666666</v>
      </c>
      <c r="AV344" s="312">
        <v>3124</v>
      </c>
      <c r="AW344" s="137">
        <v>5.117200936952284E-2</v>
      </c>
      <c r="AX344" s="302">
        <v>273.33334400000001</v>
      </c>
      <c r="AY344" s="303">
        <v>0.18693009118541035</v>
      </c>
      <c r="AZ344" s="311">
        <v>7100</v>
      </c>
      <c r="BA344" s="137">
        <v>4.5974332077133272E-2</v>
      </c>
      <c r="BB344" s="312">
        <v>330.30303030303003</v>
      </c>
      <c r="BC344" s="312">
        <v>9232</v>
      </c>
      <c r="BD344" s="137">
        <v>5.6884770137960353E-2</v>
      </c>
      <c r="BE344" s="302">
        <v>343.636363636363</v>
      </c>
      <c r="BF344" s="312">
        <v>10548</v>
      </c>
      <c r="BG344" s="137">
        <v>6.1854581918617944E-2</v>
      </c>
      <c r="BH344" s="302">
        <v>412.121216</v>
      </c>
      <c r="BI344" s="303">
        <v>0.48563380281690138</v>
      </c>
      <c r="BJ344" s="311">
        <v>5648</v>
      </c>
      <c r="BK344" s="137">
        <v>4.7501303594556864E-2</v>
      </c>
      <c r="BL344" s="312">
        <v>284.24242424242402</v>
      </c>
      <c r="BM344" s="312">
        <v>7625</v>
      </c>
      <c r="BN344" s="137">
        <v>6.1041019565147778E-2</v>
      </c>
      <c r="BO344" s="302">
        <v>372.72727272727201</v>
      </c>
      <c r="BP344" s="312">
        <v>8241</v>
      </c>
      <c r="BQ344" s="137">
        <v>6.393129770992366E-2</v>
      </c>
      <c r="BR344" s="302">
        <v>384.24243200000001</v>
      </c>
      <c r="BS344" s="303">
        <v>0.45910056657223797</v>
      </c>
      <c r="BT344" s="311">
        <v>3492</v>
      </c>
      <c r="BU344" s="137">
        <v>3.609414245402958E-2</v>
      </c>
      <c r="BV344" s="312">
        <v>195.75757575757501</v>
      </c>
      <c r="BW344" s="312">
        <v>4754</v>
      </c>
      <c r="BX344" s="137">
        <v>4.5692207143131755E-2</v>
      </c>
      <c r="BY344" s="302">
        <v>218.18181818181799</v>
      </c>
      <c r="BZ344" s="312">
        <v>5448</v>
      </c>
      <c r="CA344" s="137">
        <v>5.1178957256928136E-2</v>
      </c>
      <c r="CB344" s="302">
        <v>337.57574499999998</v>
      </c>
      <c r="CC344" s="303">
        <v>0.56013745704467355</v>
      </c>
      <c r="CD344" s="311">
        <v>39994</v>
      </c>
      <c r="CE344" s="137">
        <v>4.5997131648588999E-2</v>
      </c>
      <c r="CF344" s="312">
        <v>813.27</v>
      </c>
      <c r="CG344" s="312">
        <v>49721</v>
      </c>
      <c r="CH344" s="137">
        <v>5.3778827662441887E-2</v>
      </c>
      <c r="CI344" s="302">
        <v>890.99</v>
      </c>
      <c r="CJ344" s="312">
        <v>56745</v>
      </c>
      <c r="CK344" s="137">
        <v>5.920564584704921E-2</v>
      </c>
      <c r="CL344" s="302">
        <v>972.44</v>
      </c>
      <c r="CM344" s="313">
        <v>0.41883782567385108</v>
      </c>
    </row>
    <row r="345" spans="1:91" ht="14.4" x14ac:dyDescent="0.3">
      <c r="A345" s="432"/>
      <c r="B345" s="432"/>
      <c r="C345" s="432"/>
      <c r="D345" s="432"/>
      <c r="E345" s="432"/>
      <c r="F345" s="432"/>
      <c r="G345" s="432"/>
      <c r="H345" s="432"/>
      <c r="I345" s="432"/>
      <c r="J345" s="432"/>
      <c r="K345" s="432"/>
      <c r="L345" s="432"/>
      <c r="M345" s="432"/>
      <c r="N345" s="432"/>
      <c r="O345" s="432"/>
      <c r="P345" s="432"/>
      <c r="Q345" s="432"/>
      <c r="R345" s="432"/>
      <c r="S345" s="432"/>
      <c r="T345" s="432"/>
      <c r="U345" s="432"/>
      <c r="V345" s="432"/>
      <c r="W345" s="432"/>
      <c r="X345" s="432"/>
      <c r="Y345" s="432"/>
      <c r="Z345" s="432"/>
      <c r="AA345" s="432"/>
      <c r="AB345" s="432"/>
      <c r="AC345" s="432"/>
      <c r="AD345" s="432"/>
      <c r="AE345" s="432"/>
      <c r="AF345" s="432"/>
      <c r="AG345" s="432"/>
      <c r="AH345" s="432"/>
      <c r="AI345" s="432"/>
      <c r="AJ345" s="432"/>
      <c r="AK345" s="432"/>
      <c r="AL345" s="432"/>
      <c r="AM345" s="432"/>
      <c r="AN345" s="432"/>
      <c r="AO345" s="432"/>
      <c r="AP345" s="432"/>
      <c r="AQ345" s="432"/>
      <c r="AR345" s="432"/>
      <c r="AS345" s="432"/>
      <c r="AT345" s="432"/>
      <c r="AU345" s="432"/>
      <c r="AV345" s="432"/>
      <c r="AW345" s="432"/>
      <c r="AX345" s="432"/>
      <c r="AY345" s="432"/>
      <c r="AZ345" s="432"/>
      <c r="BA345" s="432"/>
      <c r="BB345" s="432"/>
      <c r="BC345" s="432"/>
      <c r="BD345" s="432"/>
      <c r="BE345" s="432"/>
      <c r="BF345" s="432"/>
      <c r="BG345" s="432"/>
      <c r="BH345" s="432"/>
      <c r="BI345" s="432"/>
      <c r="BJ345" s="432"/>
      <c r="BK345" s="432"/>
      <c r="BL345" s="432"/>
      <c r="BM345" s="432"/>
      <c r="BN345" s="432"/>
      <c r="BO345" s="432"/>
      <c r="BP345" s="432"/>
      <c r="BQ345" s="432"/>
      <c r="BR345" s="432"/>
      <c r="BS345" s="432"/>
      <c r="BT345" s="432"/>
      <c r="BU345" s="432"/>
      <c r="BV345" s="432"/>
      <c r="BW345" s="432"/>
      <c r="BX345" s="432"/>
      <c r="BY345" s="432"/>
      <c r="BZ345" s="432"/>
      <c r="CA345" s="432"/>
      <c r="CB345" s="432"/>
      <c r="CC345" s="432"/>
      <c r="CD345" s="432"/>
      <c r="CE345" s="432"/>
      <c r="CF345" s="432"/>
      <c r="CG345" s="432"/>
      <c r="CH345" s="432"/>
      <c r="CI345" s="432"/>
      <c r="CJ345" s="432"/>
      <c r="CK345" s="432"/>
      <c r="CL345" s="432"/>
      <c r="CM345" s="432"/>
    </row>
    <row r="346" spans="1:91" ht="14.4" x14ac:dyDescent="0.3">
      <c r="A346" s="472" t="s">
        <v>557</v>
      </c>
      <c r="B346" s="472"/>
      <c r="C346" s="472"/>
      <c r="D346" s="472"/>
      <c r="E346" s="472"/>
      <c r="F346" s="472"/>
      <c r="G346" s="472"/>
      <c r="H346" s="472"/>
      <c r="I346" s="472"/>
      <c r="J346" s="472"/>
      <c r="K346" s="472"/>
      <c r="L346" s="472"/>
      <c r="M346" s="472"/>
      <c r="N346" s="472"/>
      <c r="O346" s="472"/>
      <c r="P346" s="472"/>
      <c r="Q346" s="472"/>
      <c r="R346" s="472"/>
      <c r="S346" s="472"/>
      <c r="T346" s="472"/>
      <c r="U346" s="472"/>
      <c r="V346" s="472"/>
      <c r="W346" s="472"/>
      <c r="X346" s="472"/>
      <c r="Y346" s="472"/>
      <c r="Z346" s="472"/>
      <c r="AA346" s="472"/>
      <c r="AB346" s="472"/>
      <c r="AC346" s="472"/>
      <c r="AD346" s="472"/>
      <c r="AE346" s="472"/>
      <c r="AF346" s="472"/>
      <c r="AG346" s="472"/>
      <c r="AH346" s="472"/>
      <c r="AI346" s="472"/>
      <c r="AJ346" s="472"/>
      <c r="AK346" s="472"/>
      <c r="AL346" s="472"/>
      <c r="AM346" s="472"/>
      <c r="AN346" s="472"/>
      <c r="AO346" s="472"/>
      <c r="AP346" s="472"/>
      <c r="AQ346" s="472"/>
      <c r="AR346" s="472"/>
      <c r="AS346" s="472"/>
      <c r="AT346" s="472"/>
      <c r="AU346" s="472"/>
      <c r="AV346" s="472"/>
      <c r="AW346" s="472"/>
      <c r="AX346" s="472"/>
      <c r="AY346" s="472"/>
      <c r="AZ346" s="472"/>
      <c r="BA346" s="472"/>
      <c r="BB346" s="472"/>
      <c r="BC346" s="472"/>
      <c r="BD346" s="472"/>
      <c r="BE346" s="472"/>
      <c r="BF346" s="472"/>
      <c r="BG346" s="472"/>
      <c r="BH346" s="472"/>
      <c r="BI346" s="472"/>
      <c r="BJ346" s="472"/>
      <c r="BK346" s="472"/>
      <c r="BL346" s="472"/>
      <c r="BM346" s="472"/>
      <c r="BN346" s="472"/>
      <c r="BO346" s="472"/>
      <c r="BP346" s="472"/>
      <c r="BQ346" s="472"/>
      <c r="BR346" s="472"/>
      <c r="BS346" s="472"/>
      <c r="BT346" s="472"/>
      <c r="BU346" s="472"/>
      <c r="BV346" s="472"/>
      <c r="BW346" s="472"/>
      <c r="BX346" s="472"/>
      <c r="BY346" s="472"/>
      <c r="BZ346" s="472"/>
      <c r="CA346" s="472"/>
      <c r="CB346" s="472"/>
      <c r="CC346" s="472"/>
      <c r="CD346" s="472"/>
      <c r="CE346" s="472"/>
      <c r="CF346" s="472"/>
      <c r="CG346" s="472"/>
      <c r="CH346" s="472"/>
      <c r="CI346" s="472"/>
      <c r="CJ346" s="472"/>
      <c r="CK346" s="472"/>
      <c r="CL346" s="472"/>
      <c r="CM346" s="472"/>
    </row>
    <row r="347" spans="1:91" ht="18" customHeight="1" x14ac:dyDescent="0.3">
      <c r="B347" s="473" t="s">
        <v>332</v>
      </c>
      <c r="C347" s="474"/>
      <c r="D347" s="292" t="s">
        <v>333</v>
      </c>
      <c r="E347" s="474" t="s">
        <v>332</v>
      </c>
      <c r="F347" s="474"/>
      <c r="G347" s="292" t="s">
        <v>333</v>
      </c>
      <c r="H347" s="474" t="s">
        <v>332</v>
      </c>
      <c r="I347" s="474"/>
      <c r="J347" s="292" t="s">
        <v>333</v>
      </c>
      <c r="K347" s="310" t="s">
        <v>0</v>
      </c>
      <c r="L347" s="473" t="s">
        <v>332</v>
      </c>
      <c r="M347" s="474"/>
      <c r="N347" s="292" t="s">
        <v>333</v>
      </c>
      <c r="O347" s="474" t="s">
        <v>332</v>
      </c>
      <c r="P347" s="474"/>
      <c r="Q347" s="292" t="s">
        <v>333</v>
      </c>
      <c r="R347" s="474" t="s">
        <v>332</v>
      </c>
      <c r="S347" s="474"/>
      <c r="T347" s="292" t="s">
        <v>333</v>
      </c>
      <c r="U347" s="310" t="s">
        <v>0</v>
      </c>
      <c r="V347" s="473" t="s">
        <v>332</v>
      </c>
      <c r="W347" s="474"/>
      <c r="X347" s="292" t="s">
        <v>333</v>
      </c>
      <c r="Y347" s="474" t="s">
        <v>332</v>
      </c>
      <c r="Z347" s="474"/>
      <c r="AA347" s="292" t="s">
        <v>333</v>
      </c>
      <c r="AB347" s="474" t="s">
        <v>332</v>
      </c>
      <c r="AC347" s="474"/>
      <c r="AD347" s="292" t="s">
        <v>333</v>
      </c>
      <c r="AE347" s="310" t="s">
        <v>0</v>
      </c>
      <c r="AF347" s="473" t="s">
        <v>332</v>
      </c>
      <c r="AG347" s="474"/>
      <c r="AH347" s="292" t="s">
        <v>333</v>
      </c>
      <c r="AI347" s="474" t="s">
        <v>332</v>
      </c>
      <c r="AJ347" s="474"/>
      <c r="AK347" s="292" t="s">
        <v>333</v>
      </c>
      <c r="AL347" s="474" t="s">
        <v>332</v>
      </c>
      <c r="AM347" s="474"/>
      <c r="AN347" s="292" t="s">
        <v>333</v>
      </c>
      <c r="AO347" s="310" t="s">
        <v>0</v>
      </c>
      <c r="AP347" s="473" t="s">
        <v>332</v>
      </c>
      <c r="AQ347" s="474"/>
      <c r="AR347" s="292" t="s">
        <v>333</v>
      </c>
      <c r="AS347" s="474" t="s">
        <v>332</v>
      </c>
      <c r="AT347" s="474"/>
      <c r="AU347" s="292" t="s">
        <v>333</v>
      </c>
      <c r="AV347" s="474" t="s">
        <v>332</v>
      </c>
      <c r="AW347" s="474"/>
      <c r="AX347" s="292" t="s">
        <v>333</v>
      </c>
      <c r="AY347" s="290" t="s">
        <v>0</v>
      </c>
      <c r="AZ347" s="473" t="s">
        <v>332</v>
      </c>
      <c r="BA347" s="474"/>
      <c r="BB347" s="292" t="s">
        <v>333</v>
      </c>
      <c r="BC347" s="474" t="s">
        <v>332</v>
      </c>
      <c r="BD347" s="474"/>
      <c r="BE347" s="292" t="s">
        <v>333</v>
      </c>
      <c r="BF347" s="474" t="s">
        <v>332</v>
      </c>
      <c r="BG347" s="474"/>
      <c r="BH347" s="292" t="s">
        <v>333</v>
      </c>
      <c r="BI347" s="290" t="s">
        <v>0</v>
      </c>
      <c r="BJ347" s="473" t="s">
        <v>332</v>
      </c>
      <c r="BK347" s="474"/>
      <c r="BL347" s="292" t="s">
        <v>333</v>
      </c>
      <c r="BM347" s="474" t="s">
        <v>332</v>
      </c>
      <c r="BN347" s="474"/>
      <c r="BO347" s="292" t="s">
        <v>333</v>
      </c>
      <c r="BP347" s="474" t="s">
        <v>332</v>
      </c>
      <c r="BQ347" s="474"/>
      <c r="BR347" s="292" t="s">
        <v>333</v>
      </c>
      <c r="BS347" s="290" t="s">
        <v>0</v>
      </c>
      <c r="BT347" s="473" t="s">
        <v>332</v>
      </c>
      <c r="BU347" s="474"/>
      <c r="BV347" s="292" t="s">
        <v>333</v>
      </c>
      <c r="BW347" s="474" t="s">
        <v>332</v>
      </c>
      <c r="BX347" s="474"/>
      <c r="BY347" s="292" t="s">
        <v>333</v>
      </c>
      <c r="BZ347" s="474" t="s">
        <v>332</v>
      </c>
      <c r="CA347" s="474"/>
      <c r="CB347" s="292" t="s">
        <v>333</v>
      </c>
      <c r="CC347" s="290" t="s">
        <v>0</v>
      </c>
      <c r="CD347" s="473" t="s">
        <v>332</v>
      </c>
      <c r="CE347" s="474"/>
      <c r="CF347" s="292" t="s">
        <v>333</v>
      </c>
      <c r="CG347" s="474" t="s">
        <v>332</v>
      </c>
      <c r="CH347" s="474"/>
      <c r="CI347" s="292" t="s">
        <v>333</v>
      </c>
      <c r="CJ347" s="474" t="s">
        <v>332</v>
      </c>
      <c r="CK347" s="474"/>
      <c r="CL347" s="292" t="s">
        <v>333</v>
      </c>
      <c r="CM347" s="310" t="s">
        <v>0</v>
      </c>
    </row>
    <row r="348" spans="1:91" ht="14.4" x14ac:dyDescent="0.3">
      <c r="A348" s="99" t="s">
        <v>18</v>
      </c>
      <c r="B348" s="311">
        <v>133098</v>
      </c>
      <c r="C348" s="137"/>
      <c r="D348" s="312">
        <v>972.12121212121201</v>
      </c>
      <c r="E348" s="312">
        <v>134807</v>
      </c>
      <c r="F348" s="137"/>
      <c r="G348" s="302">
        <v>984.24242424242402</v>
      </c>
      <c r="H348" s="312">
        <v>150636</v>
      </c>
      <c r="I348" s="137"/>
      <c r="J348" s="302">
        <v>864.84849999999994</v>
      </c>
      <c r="K348" s="313">
        <v>0.13176756976062751</v>
      </c>
      <c r="L348" s="312">
        <v>121262</v>
      </c>
      <c r="M348" s="137"/>
      <c r="N348" s="312">
        <v>861.21212121212102</v>
      </c>
      <c r="O348" s="312">
        <v>148739</v>
      </c>
      <c r="P348" s="137"/>
      <c r="Q348" s="302">
        <v>956.969696969697</v>
      </c>
      <c r="R348" s="312">
        <v>153698</v>
      </c>
      <c r="S348" s="137"/>
      <c r="T348" s="302">
        <v>1170.3030000000001</v>
      </c>
      <c r="U348" s="313">
        <v>0.26748692912866356</v>
      </c>
      <c r="V348" s="312">
        <v>23047</v>
      </c>
      <c r="W348" s="137"/>
      <c r="X348" s="312">
        <v>438.18181818181802</v>
      </c>
      <c r="Y348" s="312">
        <v>24393</v>
      </c>
      <c r="Z348" s="137"/>
      <c r="AA348" s="302">
        <v>406.06060606060601</v>
      </c>
      <c r="AB348" s="312">
        <v>24453</v>
      </c>
      <c r="AC348" s="137"/>
      <c r="AD348" s="302">
        <v>480</v>
      </c>
      <c r="AE348" s="313">
        <v>6.1005770816158288E-2</v>
      </c>
      <c r="AF348" s="312">
        <v>26400</v>
      </c>
      <c r="AG348" s="137"/>
      <c r="AH348" s="312">
        <v>503.030303030303</v>
      </c>
      <c r="AI348" s="312">
        <v>28429</v>
      </c>
      <c r="AJ348" s="137"/>
      <c r="AK348" s="302">
        <v>365.45454545454498</v>
      </c>
      <c r="AL348" s="312">
        <v>26241</v>
      </c>
      <c r="AM348" s="137"/>
      <c r="AN348" s="302">
        <v>382.42425500000002</v>
      </c>
      <c r="AO348" s="313">
        <v>-6.0227272727272725E-3</v>
      </c>
      <c r="AP348" s="312">
        <v>38805</v>
      </c>
      <c r="AQ348" s="137"/>
      <c r="AR348" s="312">
        <v>592.12121212121201</v>
      </c>
      <c r="AS348" s="312">
        <v>38426</v>
      </c>
      <c r="AT348" s="137"/>
      <c r="AU348" s="302">
        <v>539.39393939393904</v>
      </c>
      <c r="AV348" s="312">
        <v>36904</v>
      </c>
      <c r="AW348" s="137"/>
      <c r="AX348" s="302">
        <v>604.24243200000001</v>
      </c>
      <c r="AY348" s="303">
        <v>-4.8988532405617832E-2</v>
      </c>
      <c r="AZ348" s="311">
        <v>99303</v>
      </c>
      <c r="BA348" s="137"/>
      <c r="BB348" s="312">
        <v>974.54545454545405</v>
      </c>
      <c r="BC348" s="312">
        <v>99786</v>
      </c>
      <c r="BD348" s="137"/>
      <c r="BE348" s="302">
        <v>806.06060606060601</v>
      </c>
      <c r="BF348" s="312">
        <v>102815</v>
      </c>
      <c r="BG348" s="137"/>
      <c r="BH348" s="302">
        <v>829.09090000000003</v>
      </c>
      <c r="BI348" s="303">
        <v>3.5366504536620241E-2</v>
      </c>
      <c r="BJ348" s="311">
        <v>91538</v>
      </c>
      <c r="BK348" s="137"/>
      <c r="BL348" s="312">
        <v>805.45454545454504</v>
      </c>
      <c r="BM348" s="312">
        <v>97791</v>
      </c>
      <c r="BN348" s="137"/>
      <c r="BO348" s="302">
        <v>735.15151515151501</v>
      </c>
      <c r="BP348" s="312">
        <v>102265</v>
      </c>
      <c r="BQ348" s="137"/>
      <c r="BR348" s="302">
        <v>767.27269999999999</v>
      </c>
      <c r="BS348" s="303">
        <v>0.11718630514103433</v>
      </c>
      <c r="BT348" s="311">
        <v>75579</v>
      </c>
      <c r="BU348" s="137"/>
      <c r="BV348" s="312">
        <v>679.39393939393904</v>
      </c>
      <c r="BW348" s="312">
        <v>86377</v>
      </c>
      <c r="BX348" s="137"/>
      <c r="BY348" s="302">
        <v>798.18181818181802</v>
      </c>
      <c r="BZ348" s="312">
        <v>79883</v>
      </c>
      <c r="CA348" s="137"/>
      <c r="CB348" s="302">
        <v>887.27269999999999</v>
      </c>
      <c r="CC348" s="303">
        <v>5.6947035552203658E-2</v>
      </c>
      <c r="CD348" s="311">
        <v>609032</v>
      </c>
      <c r="CE348" s="137"/>
      <c r="CF348" s="312">
        <v>2130.5300000000002</v>
      </c>
      <c r="CG348" s="312">
        <v>658748</v>
      </c>
      <c r="CH348" s="137"/>
      <c r="CI348" s="302">
        <v>2073.02</v>
      </c>
      <c r="CJ348" s="312">
        <v>676895</v>
      </c>
      <c r="CK348" s="137"/>
      <c r="CL348" s="302">
        <v>2217.84</v>
      </c>
      <c r="CM348" s="313">
        <v>0.11142764255408583</v>
      </c>
    </row>
    <row r="349" spans="1:91" ht="14.4" x14ac:dyDescent="0.3">
      <c r="A349" s="99" t="s">
        <v>420</v>
      </c>
      <c r="B349" s="311">
        <v>17495</v>
      </c>
      <c r="C349" s="137">
        <v>0.13144449954169107</v>
      </c>
      <c r="D349" s="312">
        <v>655.75757575757495</v>
      </c>
      <c r="E349" s="312">
        <v>23033</v>
      </c>
      <c r="F349" s="137">
        <v>0.17085908001809996</v>
      </c>
      <c r="G349" s="302">
        <v>620.60606060606005</v>
      </c>
      <c r="H349" s="312">
        <v>24340</v>
      </c>
      <c r="I349" s="137">
        <v>0.16158156084866832</v>
      </c>
      <c r="J349" s="302">
        <v>659.39390000000003</v>
      </c>
      <c r="K349" s="313">
        <v>0.39125464418405259</v>
      </c>
      <c r="L349" s="312">
        <v>16777</v>
      </c>
      <c r="M349" s="137">
        <v>0.13835331760980357</v>
      </c>
      <c r="N349" s="312">
        <v>584.84848484848396</v>
      </c>
      <c r="O349" s="312">
        <v>26982</v>
      </c>
      <c r="P349" s="137">
        <v>0.18140501146303256</v>
      </c>
      <c r="Q349" s="302">
        <v>655.75757575757495</v>
      </c>
      <c r="R349" s="312">
        <v>24764</v>
      </c>
      <c r="S349" s="137">
        <v>0.16112115967676874</v>
      </c>
      <c r="T349" s="302">
        <v>863.03030000000001</v>
      </c>
      <c r="U349" s="313">
        <v>0.47606842701317281</v>
      </c>
      <c r="V349" s="312">
        <v>3405</v>
      </c>
      <c r="W349" s="137">
        <v>0.14774157157113724</v>
      </c>
      <c r="X349" s="312">
        <v>303.636363636363</v>
      </c>
      <c r="Y349" s="312">
        <v>4580</v>
      </c>
      <c r="Z349" s="137">
        <v>0.1877587832574919</v>
      </c>
      <c r="AA349" s="302">
        <v>311.51515151515099</v>
      </c>
      <c r="AB349" s="312">
        <v>3284</v>
      </c>
      <c r="AC349" s="137">
        <v>0.13429845008792377</v>
      </c>
      <c r="AD349" s="302">
        <v>235.75756799999999</v>
      </c>
      <c r="AE349" s="313">
        <v>-3.5535976505139504E-2</v>
      </c>
      <c r="AF349" s="312">
        <v>3222</v>
      </c>
      <c r="AG349" s="137">
        <v>0.12204545454545454</v>
      </c>
      <c r="AH349" s="312">
        <v>253.333333333333</v>
      </c>
      <c r="AI349" s="312">
        <v>5183</v>
      </c>
      <c r="AJ349" s="137">
        <v>0.18231383446480706</v>
      </c>
      <c r="AK349" s="302">
        <v>304.24242424242402</v>
      </c>
      <c r="AL349" s="312">
        <v>3499</v>
      </c>
      <c r="AM349" s="137">
        <v>0.13334095499409321</v>
      </c>
      <c r="AN349" s="302">
        <v>250.909088</v>
      </c>
      <c r="AO349" s="313">
        <v>8.5971446306641844E-2</v>
      </c>
      <c r="AP349" s="312">
        <v>5882</v>
      </c>
      <c r="AQ349" s="137">
        <v>0.1515784048447365</v>
      </c>
      <c r="AR349" s="312">
        <v>310.90909090909003</v>
      </c>
      <c r="AS349" s="312">
        <v>7181</v>
      </c>
      <c r="AT349" s="137">
        <v>0.1868786758965284</v>
      </c>
      <c r="AU349" s="302">
        <v>312.12121212121201</v>
      </c>
      <c r="AV349" s="312">
        <v>5178</v>
      </c>
      <c r="AW349" s="137">
        <v>0.14030999349663992</v>
      </c>
      <c r="AX349" s="302">
        <v>261.81817599999999</v>
      </c>
      <c r="AY349" s="303">
        <v>-0.11968718123087385</v>
      </c>
      <c r="AZ349" s="311">
        <v>8590</v>
      </c>
      <c r="BA349" s="137">
        <v>8.650292538996808E-2</v>
      </c>
      <c r="BB349" s="312">
        <v>438.18181818181802</v>
      </c>
      <c r="BC349" s="312">
        <v>12256</v>
      </c>
      <c r="BD349" s="137">
        <v>0.12282284087948209</v>
      </c>
      <c r="BE349" s="302">
        <v>494.54545454545399</v>
      </c>
      <c r="BF349" s="312">
        <v>10376</v>
      </c>
      <c r="BG349" s="137">
        <v>0.10091912658658755</v>
      </c>
      <c r="BH349" s="302">
        <v>461.21212800000001</v>
      </c>
      <c r="BI349" s="303">
        <v>0.2079161816065192</v>
      </c>
      <c r="BJ349" s="311">
        <v>9395</v>
      </c>
      <c r="BK349" s="137">
        <v>0.1026349712687627</v>
      </c>
      <c r="BL349" s="312">
        <v>341.81818181818102</v>
      </c>
      <c r="BM349" s="312">
        <v>14578</v>
      </c>
      <c r="BN349" s="137">
        <v>0.14907302307983353</v>
      </c>
      <c r="BO349" s="302">
        <v>510.30303030303003</v>
      </c>
      <c r="BP349" s="312">
        <v>11300</v>
      </c>
      <c r="BQ349" s="137">
        <v>0.11049723756906077</v>
      </c>
      <c r="BR349" s="302">
        <v>507.27273600000001</v>
      </c>
      <c r="BS349" s="303">
        <v>0.20276742948376797</v>
      </c>
      <c r="BT349" s="311">
        <v>12937</v>
      </c>
      <c r="BU349" s="137">
        <v>0.17117188637055267</v>
      </c>
      <c r="BV349" s="312">
        <v>438.18181818181802</v>
      </c>
      <c r="BW349" s="312">
        <v>18978</v>
      </c>
      <c r="BX349" s="137">
        <v>0.21971126573046065</v>
      </c>
      <c r="BY349" s="302">
        <v>520.60606060606005</v>
      </c>
      <c r="BZ349" s="312">
        <v>15563</v>
      </c>
      <c r="CA349" s="137">
        <v>0.19482242780065848</v>
      </c>
      <c r="CB349" s="302">
        <v>590.90909999999997</v>
      </c>
      <c r="CC349" s="303">
        <v>0.20298369019092524</v>
      </c>
      <c r="CD349" s="311">
        <v>77703</v>
      </c>
      <c r="CE349" s="137">
        <v>0.12758442906119877</v>
      </c>
      <c r="CF349" s="312">
        <v>1233.68</v>
      </c>
      <c r="CG349" s="312">
        <v>112771</v>
      </c>
      <c r="CH349" s="137">
        <v>0.17118989355565406</v>
      </c>
      <c r="CI349" s="302">
        <v>1369.1</v>
      </c>
      <c r="CJ349" s="312">
        <v>98304</v>
      </c>
      <c r="CK349" s="137">
        <v>0.14522784183662163</v>
      </c>
      <c r="CL349" s="302">
        <v>1477.35</v>
      </c>
      <c r="CM349" s="313">
        <v>0.26512489865256167</v>
      </c>
    </row>
    <row r="350" spans="1:91" ht="14.4" x14ac:dyDescent="0.3">
      <c r="A350" s="99" t="s">
        <v>384</v>
      </c>
      <c r="B350" s="311">
        <v>7354</v>
      </c>
      <c r="C350" s="137">
        <v>5.5252520699033796E-2</v>
      </c>
      <c r="D350" s="312">
        <v>426.06060606060601</v>
      </c>
      <c r="E350" s="312">
        <v>9591</v>
      </c>
      <c r="F350" s="137">
        <v>7.1146157098666979E-2</v>
      </c>
      <c r="G350" s="302">
        <v>449.69696969696901</v>
      </c>
      <c r="H350" s="312">
        <v>9281</v>
      </c>
      <c r="I350" s="137">
        <v>6.1612098037653683E-2</v>
      </c>
      <c r="J350" s="302">
        <v>469.69695999999999</v>
      </c>
      <c r="K350" s="313">
        <v>0.26203426706554256</v>
      </c>
      <c r="L350" s="312">
        <v>7610</v>
      </c>
      <c r="M350" s="137">
        <v>6.2756675627979083E-2</v>
      </c>
      <c r="N350" s="312">
        <v>428.48484848484799</v>
      </c>
      <c r="O350" s="312">
        <v>10684</v>
      </c>
      <c r="P350" s="137">
        <v>7.183052192094877E-2</v>
      </c>
      <c r="Q350" s="302">
        <v>416.969696969697</v>
      </c>
      <c r="R350" s="312">
        <v>10286</v>
      </c>
      <c r="S350" s="137">
        <v>6.6923447279730375E-2</v>
      </c>
      <c r="T350" s="302">
        <v>545.45450000000005</v>
      </c>
      <c r="U350" s="313">
        <v>0.35164257555847567</v>
      </c>
      <c r="V350" s="312">
        <v>1744</v>
      </c>
      <c r="W350" s="137">
        <v>7.5671453985334314E-2</v>
      </c>
      <c r="X350" s="312">
        <v>238.18181818181799</v>
      </c>
      <c r="Y350" s="312">
        <v>1766</v>
      </c>
      <c r="Z350" s="137">
        <v>7.2397819046447751E-2</v>
      </c>
      <c r="AA350" s="302">
        <v>195.15151515151501</v>
      </c>
      <c r="AB350" s="312">
        <v>1374</v>
      </c>
      <c r="AC350" s="137">
        <v>5.618942461047724E-2</v>
      </c>
      <c r="AD350" s="302">
        <v>175.75756799999999</v>
      </c>
      <c r="AE350" s="313">
        <v>-0.2121559633027523</v>
      </c>
      <c r="AF350" s="312">
        <v>1889</v>
      </c>
      <c r="AG350" s="137">
        <v>7.1553030303030299E-2</v>
      </c>
      <c r="AH350" s="312">
        <v>201.81818181818099</v>
      </c>
      <c r="AI350" s="312">
        <v>2378</v>
      </c>
      <c r="AJ350" s="137">
        <v>8.3646980196278448E-2</v>
      </c>
      <c r="AK350" s="302">
        <v>233.333333333333</v>
      </c>
      <c r="AL350" s="312">
        <v>1649</v>
      </c>
      <c r="AM350" s="137">
        <v>6.2840592965207123E-2</v>
      </c>
      <c r="AN350" s="302">
        <v>178.18182400000001</v>
      </c>
      <c r="AO350" s="313">
        <v>-0.12705134992059292</v>
      </c>
      <c r="AP350" s="312">
        <v>2777</v>
      </c>
      <c r="AQ350" s="137">
        <v>7.1562942919726841E-2</v>
      </c>
      <c r="AR350" s="312">
        <v>224.24242424242399</v>
      </c>
      <c r="AS350" s="312">
        <v>2963</v>
      </c>
      <c r="AT350" s="137">
        <v>7.7109248946026124E-2</v>
      </c>
      <c r="AU350" s="302">
        <v>214.54545454545399</v>
      </c>
      <c r="AV350" s="312">
        <v>1945</v>
      </c>
      <c r="AW350" s="137">
        <v>5.2704313895512681E-2</v>
      </c>
      <c r="AX350" s="302">
        <v>183.03030000000001</v>
      </c>
      <c r="AY350" s="303">
        <v>-0.29960388908894492</v>
      </c>
      <c r="AZ350" s="311">
        <v>4061</v>
      </c>
      <c r="BA350" s="137">
        <v>4.0895038417771867E-2</v>
      </c>
      <c r="BB350" s="312">
        <v>294.54545454545399</v>
      </c>
      <c r="BC350" s="312">
        <v>5040</v>
      </c>
      <c r="BD350" s="137">
        <v>5.0508087306836633E-2</v>
      </c>
      <c r="BE350" s="302">
        <v>292.12121212121201</v>
      </c>
      <c r="BF350" s="312">
        <v>4388</v>
      </c>
      <c r="BG350" s="137">
        <v>4.2678597480912316E-2</v>
      </c>
      <c r="BH350" s="302">
        <v>273.33334400000001</v>
      </c>
      <c r="BI350" s="303">
        <v>8.0522038906673227E-2</v>
      </c>
      <c r="BJ350" s="311">
        <v>3858</v>
      </c>
      <c r="BK350" s="137">
        <v>4.2146430990408358E-2</v>
      </c>
      <c r="BL350" s="312">
        <v>273.93939393939303</v>
      </c>
      <c r="BM350" s="312">
        <v>6275</v>
      </c>
      <c r="BN350" s="137">
        <v>6.4167459173134545E-2</v>
      </c>
      <c r="BO350" s="302">
        <v>335.15151515151501</v>
      </c>
      <c r="BP350" s="312">
        <v>4461</v>
      </c>
      <c r="BQ350" s="137">
        <v>4.3621962548281427E-2</v>
      </c>
      <c r="BR350" s="302">
        <v>296.36364700000001</v>
      </c>
      <c r="BS350" s="303">
        <v>0.15629860031104198</v>
      </c>
      <c r="BT350" s="311">
        <v>6672</v>
      </c>
      <c r="BU350" s="137">
        <v>8.8278490056761805E-2</v>
      </c>
      <c r="BV350" s="312">
        <v>342.42424242424198</v>
      </c>
      <c r="BW350" s="312">
        <v>9082</v>
      </c>
      <c r="BX350" s="137">
        <v>0.1051437303911921</v>
      </c>
      <c r="BY350" s="302">
        <v>413.93939393939399</v>
      </c>
      <c r="BZ350" s="312">
        <v>7322</v>
      </c>
      <c r="CA350" s="137">
        <v>9.165905136261783E-2</v>
      </c>
      <c r="CB350" s="302">
        <v>455.75756799999999</v>
      </c>
      <c r="CC350" s="303">
        <v>9.7422062350119909E-2</v>
      </c>
      <c r="CD350" s="311">
        <v>35965</v>
      </c>
      <c r="CE350" s="137">
        <v>5.9052726293528091E-2</v>
      </c>
      <c r="CF350" s="312">
        <v>888.71</v>
      </c>
      <c r="CG350" s="312">
        <v>47779</v>
      </c>
      <c r="CH350" s="137">
        <v>7.2530011476315673E-2</v>
      </c>
      <c r="CI350" s="302">
        <v>938.52</v>
      </c>
      <c r="CJ350" s="312">
        <v>40706</v>
      </c>
      <c r="CK350" s="137">
        <v>6.0136357928482258E-2</v>
      </c>
      <c r="CL350" s="302">
        <v>990.93</v>
      </c>
      <c r="CM350" s="313">
        <v>0.13182260531071877</v>
      </c>
    </row>
    <row r="351" spans="1:91" ht="14.4" x14ac:dyDescent="0.3">
      <c r="A351" s="99" t="s">
        <v>540</v>
      </c>
      <c r="B351" s="311">
        <v>5690</v>
      </c>
      <c r="C351" s="137">
        <v>4.2750454552284781E-2</v>
      </c>
      <c r="D351" s="312">
        <v>349.09090909090901</v>
      </c>
      <c r="E351" s="312">
        <v>7650</v>
      </c>
      <c r="F351" s="137">
        <v>5.6747794995808822E-2</v>
      </c>
      <c r="G351" s="302">
        <v>395.75757575757501</v>
      </c>
      <c r="H351" s="312">
        <v>7048</v>
      </c>
      <c r="I351" s="137">
        <v>4.6788284341060568E-2</v>
      </c>
      <c r="J351" s="302">
        <v>415.75756799999999</v>
      </c>
      <c r="K351" s="313">
        <v>0.23866432337434096</v>
      </c>
      <c r="L351" s="312">
        <v>5528</v>
      </c>
      <c r="M351" s="137">
        <v>4.5587240850390065E-2</v>
      </c>
      <c r="N351" s="312">
        <v>389.69696969696901</v>
      </c>
      <c r="O351" s="312">
        <v>8432</v>
      </c>
      <c r="P351" s="137">
        <v>5.6689906480479231E-2</v>
      </c>
      <c r="Q351" s="302">
        <v>350.90909090909003</v>
      </c>
      <c r="R351" s="312">
        <v>7488</v>
      </c>
      <c r="S351" s="137">
        <v>4.8718916316412703E-2</v>
      </c>
      <c r="T351" s="302">
        <v>455.15152</v>
      </c>
      <c r="U351" s="313">
        <v>0.35455861070911721</v>
      </c>
      <c r="V351" s="312">
        <v>1431</v>
      </c>
      <c r="W351" s="137">
        <v>6.2090510695535207E-2</v>
      </c>
      <c r="X351" s="312">
        <v>207.87878787878699</v>
      </c>
      <c r="Y351" s="312">
        <v>1473</v>
      </c>
      <c r="Z351" s="137">
        <v>6.0386176362071088E-2</v>
      </c>
      <c r="AA351" s="302">
        <v>192.12121212121201</v>
      </c>
      <c r="AB351" s="312">
        <v>1074</v>
      </c>
      <c r="AC351" s="137">
        <v>4.3920991289412341E-2</v>
      </c>
      <c r="AD351" s="302">
        <v>153.939392</v>
      </c>
      <c r="AE351" s="313">
        <v>-0.24947589098532494</v>
      </c>
      <c r="AF351" s="312">
        <v>1420</v>
      </c>
      <c r="AG351" s="137">
        <v>5.3787878787878787E-2</v>
      </c>
      <c r="AH351" s="312">
        <v>166.06060606060601</v>
      </c>
      <c r="AI351" s="312">
        <v>1681</v>
      </c>
      <c r="AJ351" s="137">
        <v>5.9129761862886487E-2</v>
      </c>
      <c r="AK351" s="302">
        <v>193.333333333333</v>
      </c>
      <c r="AL351" s="312">
        <v>1228</v>
      </c>
      <c r="AM351" s="137">
        <v>4.6796997065660609E-2</v>
      </c>
      <c r="AN351" s="302">
        <v>159.393936</v>
      </c>
      <c r="AO351" s="313">
        <v>-0.13521126760563379</v>
      </c>
      <c r="AP351" s="312">
        <v>2319</v>
      </c>
      <c r="AQ351" s="137">
        <v>5.9760340162350212E-2</v>
      </c>
      <c r="AR351" s="312">
        <v>203.030303030303</v>
      </c>
      <c r="AS351" s="312">
        <v>2269</v>
      </c>
      <c r="AT351" s="137">
        <v>5.9048560870244106E-2</v>
      </c>
      <c r="AU351" s="302">
        <v>183.636363636363</v>
      </c>
      <c r="AV351" s="312">
        <v>1337</v>
      </c>
      <c r="AW351" s="137">
        <v>3.6229135053110775E-2</v>
      </c>
      <c r="AX351" s="302">
        <v>152.121216</v>
      </c>
      <c r="AY351" s="303">
        <v>-0.42345838723587753</v>
      </c>
      <c r="AZ351" s="311">
        <v>3097</v>
      </c>
      <c r="BA351" s="137">
        <v>3.1187376010795242E-2</v>
      </c>
      <c r="BB351" s="312">
        <v>242.42424242424201</v>
      </c>
      <c r="BC351" s="312">
        <v>3782</v>
      </c>
      <c r="BD351" s="137">
        <v>3.7901108371915897E-2</v>
      </c>
      <c r="BE351" s="302">
        <v>276.969696969697</v>
      </c>
      <c r="BF351" s="312">
        <v>2996</v>
      </c>
      <c r="BG351" s="137">
        <v>2.9139716967368574E-2</v>
      </c>
      <c r="BH351" s="302">
        <v>221.81817599999999</v>
      </c>
      <c r="BI351" s="303">
        <v>-3.2612205360025834E-2</v>
      </c>
      <c r="BJ351" s="311">
        <v>2972</v>
      </c>
      <c r="BK351" s="137">
        <v>3.2467390591885338E-2</v>
      </c>
      <c r="BL351" s="312">
        <v>258.78787878787801</v>
      </c>
      <c r="BM351" s="312">
        <v>4734</v>
      </c>
      <c r="BN351" s="137">
        <v>4.840936282479983E-2</v>
      </c>
      <c r="BO351" s="302">
        <v>299.39393939393898</v>
      </c>
      <c r="BP351" s="312">
        <v>3260</v>
      </c>
      <c r="BQ351" s="137">
        <v>3.1877964112844083E-2</v>
      </c>
      <c r="BR351" s="302">
        <v>240</v>
      </c>
      <c r="BS351" s="303">
        <v>9.6904441453566623E-2</v>
      </c>
      <c r="BT351" s="311">
        <v>5651</v>
      </c>
      <c r="BU351" s="137">
        <v>7.4769446539382639E-2</v>
      </c>
      <c r="BV351" s="312">
        <v>319.39393939393898</v>
      </c>
      <c r="BW351" s="312">
        <v>7757</v>
      </c>
      <c r="BX351" s="137">
        <v>8.9803998749667158E-2</v>
      </c>
      <c r="BY351" s="302">
        <v>406.666666666666</v>
      </c>
      <c r="BZ351" s="312">
        <v>5471</v>
      </c>
      <c r="CA351" s="137">
        <v>6.8487663207440888E-2</v>
      </c>
      <c r="CB351" s="302">
        <v>383.63635299999999</v>
      </c>
      <c r="CC351" s="303">
        <v>-3.1852769421341354E-2</v>
      </c>
      <c r="CD351" s="311">
        <v>28108</v>
      </c>
      <c r="CE351" s="137">
        <v>4.6151926335562005E-2</v>
      </c>
      <c r="CF351" s="312">
        <v>782.06</v>
      </c>
      <c r="CG351" s="312">
        <v>37778</v>
      </c>
      <c r="CH351" s="137">
        <v>5.7348181702259436E-2</v>
      </c>
      <c r="CI351" s="302">
        <v>846.48</v>
      </c>
      <c r="CJ351" s="312">
        <v>29902</v>
      </c>
      <c r="CK351" s="137">
        <v>4.417524135944275E-2</v>
      </c>
      <c r="CL351" s="302">
        <v>839.15</v>
      </c>
      <c r="CM351" s="313">
        <v>6.3825245481713394E-2</v>
      </c>
    </row>
    <row r="352" spans="1:91" ht="14.4" x14ac:dyDescent="0.3">
      <c r="A352" s="99" t="s">
        <v>541</v>
      </c>
      <c r="B352" s="311">
        <v>857</v>
      </c>
      <c r="C352" s="137">
        <v>6.438864596011961E-3</v>
      </c>
      <c r="D352" s="312">
        <v>118.181818181818</v>
      </c>
      <c r="E352" s="312">
        <v>1110</v>
      </c>
      <c r="F352" s="137">
        <v>8.2339937837055937E-3</v>
      </c>
      <c r="G352" s="302">
        <v>140</v>
      </c>
      <c r="H352" s="312">
        <v>747</v>
      </c>
      <c r="I352" s="137">
        <v>4.9589739504500912E-3</v>
      </c>
      <c r="J352" s="302">
        <v>146.66667200000001</v>
      </c>
      <c r="K352" s="313">
        <v>-0.12835472578763127</v>
      </c>
      <c r="L352" s="312">
        <v>874</v>
      </c>
      <c r="M352" s="137">
        <v>7.2075340997179663E-3</v>
      </c>
      <c r="N352" s="312">
        <v>167.272727272727</v>
      </c>
      <c r="O352" s="312">
        <v>852</v>
      </c>
      <c r="P352" s="137">
        <v>5.7281546870692956E-3</v>
      </c>
      <c r="Q352" s="302">
        <v>148.48484848484799</v>
      </c>
      <c r="R352" s="312">
        <v>845</v>
      </c>
      <c r="S352" s="137">
        <v>5.4977943759840723E-3</v>
      </c>
      <c r="T352" s="302">
        <v>161.81817599999999</v>
      </c>
      <c r="U352" s="313">
        <v>-3.3180778032036611E-2</v>
      </c>
      <c r="V352" s="312">
        <v>153</v>
      </c>
      <c r="W352" s="137">
        <v>6.6386080617867839E-3</v>
      </c>
      <c r="X352" s="312">
        <v>60.606060606060602</v>
      </c>
      <c r="Y352" s="312">
        <v>127</v>
      </c>
      <c r="Z352" s="137">
        <v>5.2064116754806707E-3</v>
      </c>
      <c r="AA352" s="302">
        <v>50.303030303030297</v>
      </c>
      <c r="AB352" s="312">
        <v>104</v>
      </c>
      <c r="AC352" s="137">
        <v>4.2530568846358323E-3</v>
      </c>
      <c r="AD352" s="302">
        <v>55.757576</v>
      </c>
      <c r="AE352" s="313">
        <v>-0.3202614379084967</v>
      </c>
      <c r="AF352" s="312">
        <v>51</v>
      </c>
      <c r="AG352" s="137">
        <v>1.9318181818181819E-3</v>
      </c>
      <c r="AH352" s="312">
        <v>27.272727272727199</v>
      </c>
      <c r="AI352" s="312">
        <v>208</v>
      </c>
      <c r="AJ352" s="137">
        <v>7.3164726159907134E-3</v>
      </c>
      <c r="AK352" s="302">
        <v>71.515151515151501</v>
      </c>
      <c r="AL352" s="312">
        <v>109</v>
      </c>
      <c r="AM352" s="137">
        <v>4.1538051141343695E-3</v>
      </c>
      <c r="AN352" s="302">
        <v>55.757576</v>
      </c>
      <c r="AO352" s="313">
        <v>1.1372549019607843</v>
      </c>
      <c r="AP352" s="312">
        <v>355</v>
      </c>
      <c r="AQ352" s="137">
        <v>9.1483056307176906E-3</v>
      </c>
      <c r="AR352" s="312">
        <v>87.878787878787904</v>
      </c>
      <c r="AS352" s="312">
        <v>241</v>
      </c>
      <c r="AT352" s="137">
        <v>6.2717951387081666E-3</v>
      </c>
      <c r="AU352" s="302">
        <v>61.818181818181799</v>
      </c>
      <c r="AV352" s="312">
        <v>121</v>
      </c>
      <c r="AW352" s="137">
        <v>3.2787773683069588E-3</v>
      </c>
      <c r="AX352" s="302">
        <v>49.696968099999999</v>
      </c>
      <c r="AY352" s="303">
        <v>-0.6591549295774648</v>
      </c>
      <c r="AZ352" s="311">
        <v>491</v>
      </c>
      <c r="BA352" s="137">
        <v>4.9444629064580121E-3</v>
      </c>
      <c r="BB352" s="312">
        <v>98.181818181818201</v>
      </c>
      <c r="BC352" s="312">
        <v>574</v>
      </c>
      <c r="BD352" s="137">
        <v>5.7523099432786164E-3</v>
      </c>
      <c r="BE352" s="302">
        <v>116.363636363636</v>
      </c>
      <c r="BF352" s="312">
        <v>276</v>
      </c>
      <c r="BG352" s="137">
        <v>2.6844332052716044E-3</v>
      </c>
      <c r="BH352" s="302">
        <v>70.303030000000007</v>
      </c>
      <c r="BI352" s="303">
        <v>-0.43788187372708759</v>
      </c>
      <c r="BJ352" s="311">
        <v>399</v>
      </c>
      <c r="BK352" s="137">
        <v>4.3588455067840679E-3</v>
      </c>
      <c r="BL352" s="312">
        <v>98.181818181818201</v>
      </c>
      <c r="BM352" s="312">
        <v>425</v>
      </c>
      <c r="BN352" s="137">
        <v>4.3460032109294312E-3</v>
      </c>
      <c r="BO352" s="302">
        <v>96.969696969696898</v>
      </c>
      <c r="BP352" s="312">
        <v>163</v>
      </c>
      <c r="BQ352" s="137">
        <v>1.5938982056422041E-3</v>
      </c>
      <c r="BR352" s="302">
        <v>39.393940000000001</v>
      </c>
      <c r="BS352" s="303">
        <v>-0.5914786967418546</v>
      </c>
      <c r="BT352" s="311">
        <v>967</v>
      </c>
      <c r="BU352" s="137">
        <v>1.2794559335265087E-2</v>
      </c>
      <c r="BV352" s="312">
        <v>138.78787878787799</v>
      </c>
      <c r="BW352" s="312">
        <v>827</v>
      </c>
      <c r="BX352" s="137">
        <v>9.5743079755027383E-3</v>
      </c>
      <c r="BY352" s="302">
        <v>169.69696969696901</v>
      </c>
      <c r="BZ352" s="312">
        <v>689</v>
      </c>
      <c r="CA352" s="137">
        <v>8.625114229560733E-3</v>
      </c>
      <c r="CB352" s="302">
        <v>132.72728000000001</v>
      </c>
      <c r="CC352" s="303">
        <v>-0.2874870734229576</v>
      </c>
      <c r="CD352" s="311">
        <v>4147</v>
      </c>
      <c r="CE352" s="137">
        <v>6.8091660208330594E-3</v>
      </c>
      <c r="CF352" s="312">
        <v>303.25</v>
      </c>
      <c r="CG352" s="312">
        <v>4364</v>
      </c>
      <c r="CH352" s="137">
        <v>6.6246880445936839E-3</v>
      </c>
      <c r="CI352" s="302">
        <v>322.48</v>
      </c>
      <c r="CJ352" s="312">
        <v>3054</v>
      </c>
      <c r="CK352" s="137">
        <v>4.5117780453393808E-3</v>
      </c>
      <c r="CL352" s="302">
        <v>282.01</v>
      </c>
      <c r="CM352" s="313">
        <v>-0.26356402218471187</v>
      </c>
    </row>
    <row r="353" spans="1:91" ht="14.4" x14ac:dyDescent="0.3">
      <c r="A353" s="99" t="s">
        <v>542</v>
      </c>
      <c r="B353" s="311">
        <v>2570</v>
      </c>
      <c r="C353" s="137">
        <v>1.9309080527130384E-2</v>
      </c>
      <c r="D353" s="312">
        <v>226.06060606060601</v>
      </c>
      <c r="E353" s="312">
        <v>3252</v>
      </c>
      <c r="F353" s="137">
        <v>2.4123376382532064E-2</v>
      </c>
      <c r="G353" s="302">
        <v>216.363636363636</v>
      </c>
      <c r="H353" s="312">
        <v>3136</v>
      </c>
      <c r="I353" s="137">
        <v>2.0818396664807882E-2</v>
      </c>
      <c r="J353" s="302">
        <v>255.75756799999999</v>
      </c>
      <c r="K353" s="313">
        <v>0.22023346303501945</v>
      </c>
      <c r="L353" s="312">
        <v>2352</v>
      </c>
      <c r="M353" s="137">
        <v>1.939601853837146E-2</v>
      </c>
      <c r="N353" s="312">
        <v>227.87878787878699</v>
      </c>
      <c r="O353" s="312">
        <v>3928</v>
      </c>
      <c r="P353" s="137">
        <v>2.6408675599540132E-2</v>
      </c>
      <c r="Q353" s="302">
        <v>301.21212121212102</v>
      </c>
      <c r="R353" s="312">
        <v>3543</v>
      </c>
      <c r="S353" s="137">
        <v>2.3051698785930851E-2</v>
      </c>
      <c r="T353" s="302">
        <v>261.81817599999999</v>
      </c>
      <c r="U353" s="313">
        <v>0.50637755102040816</v>
      </c>
      <c r="V353" s="312">
        <v>735</v>
      </c>
      <c r="W353" s="137">
        <v>3.1891352453681604E-2</v>
      </c>
      <c r="X353" s="312">
        <v>160.60606060606</v>
      </c>
      <c r="Y353" s="312">
        <v>656</v>
      </c>
      <c r="Z353" s="137">
        <v>2.6892961095396219E-2</v>
      </c>
      <c r="AA353" s="302">
        <v>102.424242424242</v>
      </c>
      <c r="AB353" s="312">
        <v>502</v>
      </c>
      <c r="AC353" s="137">
        <v>2.0529178423915266E-2</v>
      </c>
      <c r="AD353" s="302">
        <v>118.181816</v>
      </c>
      <c r="AE353" s="313">
        <v>-0.31700680272108844</v>
      </c>
      <c r="AF353" s="312">
        <v>667</v>
      </c>
      <c r="AG353" s="137">
        <v>2.5265151515151515E-2</v>
      </c>
      <c r="AH353" s="312">
        <v>111.515151515151</v>
      </c>
      <c r="AI353" s="312">
        <v>775</v>
      </c>
      <c r="AJ353" s="137">
        <v>2.7260895564388477E-2</v>
      </c>
      <c r="AK353" s="302">
        <v>144.24242424242399</v>
      </c>
      <c r="AL353" s="312">
        <v>590</v>
      </c>
      <c r="AM353" s="137">
        <v>2.2483899241644754E-2</v>
      </c>
      <c r="AN353" s="302">
        <v>143.03030000000001</v>
      </c>
      <c r="AO353" s="313">
        <v>-0.11544227886056972</v>
      </c>
      <c r="AP353" s="312">
        <v>754</v>
      </c>
      <c r="AQ353" s="137">
        <v>1.9430485762144054E-2</v>
      </c>
      <c r="AR353" s="312">
        <v>131.51515151515099</v>
      </c>
      <c r="AS353" s="312">
        <v>926</v>
      </c>
      <c r="AT353" s="137">
        <v>2.4098266798521836E-2</v>
      </c>
      <c r="AU353" s="302">
        <v>148.48484848484799</v>
      </c>
      <c r="AV353" s="312">
        <v>574</v>
      </c>
      <c r="AW353" s="137">
        <v>1.5553869499241275E-2</v>
      </c>
      <c r="AX353" s="302">
        <v>102.42424</v>
      </c>
      <c r="AY353" s="303">
        <v>-0.23872679045092837</v>
      </c>
      <c r="AZ353" s="311">
        <v>1411</v>
      </c>
      <c r="BA353" s="137">
        <v>1.4209036987805001E-2</v>
      </c>
      <c r="BB353" s="312">
        <v>152.12121212121201</v>
      </c>
      <c r="BC353" s="312">
        <v>1563</v>
      </c>
      <c r="BD353" s="137">
        <v>1.5663519932655884E-2</v>
      </c>
      <c r="BE353" s="302">
        <v>166.06060606060601</v>
      </c>
      <c r="BF353" s="312">
        <v>1178</v>
      </c>
      <c r="BG353" s="137">
        <v>1.1457472158731703E-2</v>
      </c>
      <c r="BH353" s="302">
        <v>134.545456</v>
      </c>
      <c r="BI353" s="303">
        <v>-0.16513111268603828</v>
      </c>
      <c r="BJ353" s="311">
        <v>1031</v>
      </c>
      <c r="BK353" s="137">
        <v>1.1263081998732766E-2</v>
      </c>
      <c r="BL353" s="312">
        <v>141.81818181818099</v>
      </c>
      <c r="BM353" s="312">
        <v>1811</v>
      </c>
      <c r="BN353" s="137">
        <v>1.8519086623513412E-2</v>
      </c>
      <c r="BO353" s="302">
        <v>143.636363636363</v>
      </c>
      <c r="BP353" s="312">
        <v>1278</v>
      </c>
      <c r="BQ353" s="137">
        <v>1.2496944213562802E-2</v>
      </c>
      <c r="BR353" s="302">
        <v>159.393936</v>
      </c>
      <c r="BS353" s="303">
        <v>0.23957322987390883</v>
      </c>
      <c r="BT353" s="311">
        <v>2700</v>
      </c>
      <c r="BU353" s="137">
        <v>3.5724209105703966E-2</v>
      </c>
      <c r="BV353" s="312">
        <v>203.636363636363</v>
      </c>
      <c r="BW353" s="312">
        <v>3253</v>
      </c>
      <c r="BX353" s="137">
        <v>3.7660488324438218E-2</v>
      </c>
      <c r="BY353" s="302">
        <v>308.48484848484799</v>
      </c>
      <c r="BZ353" s="312">
        <v>2030</v>
      </c>
      <c r="CA353" s="137">
        <v>2.5412165291739168E-2</v>
      </c>
      <c r="CB353" s="302">
        <v>226.060608</v>
      </c>
      <c r="CC353" s="303">
        <v>-0.24814814814814815</v>
      </c>
      <c r="CD353" s="311">
        <v>12220</v>
      </c>
      <c r="CE353" s="137">
        <v>2.0064627146028451E-2</v>
      </c>
      <c r="CF353" s="312">
        <v>491.81</v>
      </c>
      <c r="CG353" s="312">
        <v>16164</v>
      </c>
      <c r="CH353" s="137">
        <v>2.4537455901194386E-2</v>
      </c>
      <c r="CI353" s="302">
        <v>577.20000000000005</v>
      </c>
      <c r="CJ353" s="312">
        <v>12831</v>
      </c>
      <c r="CK353" s="137">
        <v>1.8955672593238243E-2</v>
      </c>
      <c r="CL353" s="302">
        <v>521.76</v>
      </c>
      <c r="CM353" s="313">
        <v>0.05</v>
      </c>
    </row>
    <row r="354" spans="1:91" ht="14.4" x14ac:dyDescent="0.3">
      <c r="A354" s="99" t="s">
        <v>543</v>
      </c>
      <c r="B354" s="311">
        <v>2263</v>
      </c>
      <c r="C354" s="137">
        <v>1.7002509429142436E-2</v>
      </c>
      <c r="D354" s="312">
        <v>187.87878787878699</v>
      </c>
      <c r="E354" s="312">
        <v>3288</v>
      </c>
      <c r="F354" s="137">
        <v>2.4390424829571166E-2</v>
      </c>
      <c r="G354" s="302">
        <v>273.33333333333297</v>
      </c>
      <c r="H354" s="312">
        <v>3165</v>
      </c>
      <c r="I354" s="137">
        <v>2.1010913725802598E-2</v>
      </c>
      <c r="J354" s="302">
        <v>279.39395100000002</v>
      </c>
      <c r="K354" s="313">
        <v>0.39858594785682722</v>
      </c>
      <c r="L354" s="312">
        <v>2302</v>
      </c>
      <c r="M354" s="137">
        <v>1.8983688212300637E-2</v>
      </c>
      <c r="N354" s="312">
        <v>229.69696969696901</v>
      </c>
      <c r="O354" s="312">
        <v>3652</v>
      </c>
      <c r="P354" s="137">
        <v>2.4553076193869799E-2</v>
      </c>
      <c r="Q354" s="302">
        <v>233.93939393939399</v>
      </c>
      <c r="R354" s="312">
        <v>3100</v>
      </c>
      <c r="S354" s="137">
        <v>2.0169423154497781E-2</v>
      </c>
      <c r="T354" s="302">
        <v>318.18182400000001</v>
      </c>
      <c r="U354" s="313">
        <v>0.3466550825369244</v>
      </c>
      <c r="V354" s="312">
        <v>543</v>
      </c>
      <c r="W354" s="137">
        <v>2.3560550180066819E-2</v>
      </c>
      <c r="X354" s="312">
        <v>113.939393939393</v>
      </c>
      <c r="Y354" s="312">
        <v>690</v>
      </c>
      <c r="Z354" s="137">
        <v>2.8286803591194194E-2</v>
      </c>
      <c r="AA354" s="302">
        <v>135.15151515151501</v>
      </c>
      <c r="AB354" s="312">
        <v>468</v>
      </c>
      <c r="AC354" s="137">
        <v>1.9138755980861243E-2</v>
      </c>
      <c r="AD354" s="302">
        <v>93.939390000000003</v>
      </c>
      <c r="AE354" s="313">
        <v>-0.13812154696132597</v>
      </c>
      <c r="AF354" s="312">
        <v>702</v>
      </c>
      <c r="AG354" s="137">
        <v>2.6590909090909092E-2</v>
      </c>
      <c r="AH354" s="312">
        <v>126.06060606060601</v>
      </c>
      <c r="AI354" s="312">
        <v>698</v>
      </c>
      <c r="AJ354" s="137">
        <v>2.4552393682507299E-2</v>
      </c>
      <c r="AK354" s="302">
        <v>127.87878787878699</v>
      </c>
      <c r="AL354" s="312">
        <v>529</v>
      </c>
      <c r="AM354" s="137">
        <v>2.0159292709881482E-2</v>
      </c>
      <c r="AN354" s="302">
        <v>88.484849999999994</v>
      </c>
      <c r="AO354" s="313">
        <v>-0.24643874643874644</v>
      </c>
      <c r="AP354" s="312">
        <v>1210</v>
      </c>
      <c r="AQ354" s="137">
        <v>3.1181548769488469E-2</v>
      </c>
      <c r="AR354" s="312">
        <v>138.18181818181799</v>
      </c>
      <c r="AS354" s="312">
        <v>1102</v>
      </c>
      <c r="AT354" s="137">
        <v>2.8678498933014104E-2</v>
      </c>
      <c r="AU354" s="302">
        <v>119.39393939393899</v>
      </c>
      <c r="AV354" s="312">
        <v>642</v>
      </c>
      <c r="AW354" s="137">
        <v>1.7396488185562539E-2</v>
      </c>
      <c r="AX354" s="302">
        <v>125.454544</v>
      </c>
      <c r="AY354" s="303">
        <v>-0.46942148760330576</v>
      </c>
      <c r="AZ354" s="311">
        <v>1195</v>
      </c>
      <c r="BA354" s="137">
        <v>1.2033876116532229E-2</v>
      </c>
      <c r="BB354" s="312">
        <v>163.030303030303</v>
      </c>
      <c r="BC354" s="312">
        <v>1645</v>
      </c>
      <c r="BD354" s="137">
        <v>1.6485278495981401E-2</v>
      </c>
      <c r="BE354" s="302">
        <v>167.272727272727</v>
      </c>
      <c r="BF354" s="312">
        <v>1542</v>
      </c>
      <c r="BG354" s="137">
        <v>1.4997811603365267E-2</v>
      </c>
      <c r="BH354" s="302">
        <v>160</v>
      </c>
      <c r="BI354" s="303">
        <v>0.29037656903765691</v>
      </c>
      <c r="BJ354" s="311">
        <v>1542</v>
      </c>
      <c r="BK354" s="137">
        <v>1.6845463086368504E-2</v>
      </c>
      <c r="BL354" s="312">
        <v>198.18181818181799</v>
      </c>
      <c r="BM354" s="312">
        <v>2498</v>
      </c>
      <c r="BN354" s="137">
        <v>2.5544272990356987E-2</v>
      </c>
      <c r="BO354" s="302">
        <v>236.363636363636</v>
      </c>
      <c r="BP354" s="312">
        <v>1819</v>
      </c>
      <c r="BQ354" s="137">
        <v>1.7787121693639076E-2</v>
      </c>
      <c r="BR354" s="302">
        <v>188.484848</v>
      </c>
      <c r="BS354" s="303">
        <v>0.17963683527885863</v>
      </c>
      <c r="BT354" s="311">
        <v>1984</v>
      </c>
      <c r="BU354" s="137">
        <v>2.6250678098413579E-2</v>
      </c>
      <c r="BV354" s="312">
        <v>200</v>
      </c>
      <c r="BW354" s="312">
        <v>3677</v>
      </c>
      <c r="BX354" s="137">
        <v>4.2569202449726201E-2</v>
      </c>
      <c r="BY354" s="302">
        <v>253.333333333333</v>
      </c>
      <c r="BZ354" s="312">
        <v>2752</v>
      </c>
      <c r="CA354" s="137">
        <v>3.4450383686140978E-2</v>
      </c>
      <c r="CB354" s="302">
        <v>259.39395100000002</v>
      </c>
      <c r="CC354" s="303">
        <v>0.38709677419354838</v>
      </c>
      <c r="CD354" s="311">
        <v>11741</v>
      </c>
      <c r="CE354" s="137">
        <v>1.9278133168700494E-2</v>
      </c>
      <c r="CF354" s="312">
        <v>490.78</v>
      </c>
      <c r="CG354" s="312">
        <v>17250</v>
      </c>
      <c r="CH354" s="137">
        <v>2.6186037756471367E-2</v>
      </c>
      <c r="CI354" s="302">
        <v>570.02</v>
      </c>
      <c r="CJ354" s="312">
        <v>14017</v>
      </c>
      <c r="CK354" s="137">
        <v>2.0707790720865128E-2</v>
      </c>
      <c r="CL354" s="302">
        <v>582.24</v>
      </c>
      <c r="CM354" s="313">
        <v>0.19385060897708883</v>
      </c>
    </row>
    <row r="355" spans="1:91" ht="14.4" x14ac:dyDescent="0.3">
      <c r="A355" s="99" t="s">
        <v>544</v>
      </c>
      <c r="B355" s="311">
        <v>1664</v>
      </c>
      <c r="C355" s="137">
        <v>1.2502066146749011E-2</v>
      </c>
      <c r="D355" s="312">
        <v>178.78787878787799</v>
      </c>
      <c r="E355" s="312">
        <v>1941</v>
      </c>
      <c r="F355" s="137">
        <v>1.4398362102858161E-2</v>
      </c>
      <c r="G355" s="302">
        <v>169.69696969696901</v>
      </c>
      <c r="H355" s="312">
        <v>2233</v>
      </c>
      <c r="I355" s="137">
        <v>1.4823813696593111E-2</v>
      </c>
      <c r="J355" s="302">
        <v>192.121216</v>
      </c>
      <c r="K355" s="313">
        <v>0.34194711538461536</v>
      </c>
      <c r="L355" s="312">
        <v>2082</v>
      </c>
      <c r="M355" s="137">
        <v>1.7169434777589022E-2</v>
      </c>
      <c r="N355" s="312">
        <v>204.84848484848399</v>
      </c>
      <c r="O355" s="312">
        <v>2252</v>
      </c>
      <c r="P355" s="137">
        <v>1.5140615440469548E-2</v>
      </c>
      <c r="Q355" s="302">
        <v>200.60606060606</v>
      </c>
      <c r="R355" s="312">
        <v>2798</v>
      </c>
      <c r="S355" s="137">
        <v>1.8204530963317676E-2</v>
      </c>
      <c r="T355" s="302">
        <v>253.33332799999999</v>
      </c>
      <c r="U355" s="313">
        <v>0.34390009606147937</v>
      </c>
      <c r="V355" s="312">
        <v>313</v>
      </c>
      <c r="W355" s="137">
        <v>1.3580943289799106E-2</v>
      </c>
      <c r="X355" s="312">
        <v>95.151515151515099</v>
      </c>
      <c r="Y355" s="312">
        <v>293</v>
      </c>
      <c r="Z355" s="137">
        <v>1.2011642684376666E-2</v>
      </c>
      <c r="AA355" s="302">
        <v>56.969696969696898</v>
      </c>
      <c r="AB355" s="312">
        <v>300</v>
      </c>
      <c r="AC355" s="137">
        <v>1.2268433321064901E-2</v>
      </c>
      <c r="AD355" s="302">
        <v>75.757576</v>
      </c>
      <c r="AE355" s="313">
        <v>-4.1533546325878593E-2</v>
      </c>
      <c r="AF355" s="312">
        <v>469</v>
      </c>
      <c r="AG355" s="137">
        <v>1.7765151515151515E-2</v>
      </c>
      <c r="AH355" s="312">
        <v>89.090909090909093</v>
      </c>
      <c r="AI355" s="312">
        <v>697</v>
      </c>
      <c r="AJ355" s="137">
        <v>2.451721833339196E-2</v>
      </c>
      <c r="AK355" s="302">
        <v>118.181818181818</v>
      </c>
      <c r="AL355" s="312">
        <v>421</v>
      </c>
      <c r="AM355" s="137">
        <v>1.6043595899546511E-2</v>
      </c>
      <c r="AN355" s="302">
        <v>66.060609999999997</v>
      </c>
      <c r="AO355" s="313">
        <v>-0.1023454157782516</v>
      </c>
      <c r="AP355" s="312">
        <v>458</v>
      </c>
      <c r="AQ355" s="137">
        <v>1.1802602757376627E-2</v>
      </c>
      <c r="AR355" s="312">
        <v>92.121212121212096</v>
      </c>
      <c r="AS355" s="312">
        <v>694</v>
      </c>
      <c r="AT355" s="137">
        <v>1.8060688075782021E-2</v>
      </c>
      <c r="AU355" s="302">
        <v>103.030303030303</v>
      </c>
      <c r="AV355" s="312">
        <v>608</v>
      </c>
      <c r="AW355" s="137">
        <v>1.6475178842401909E-2</v>
      </c>
      <c r="AX355" s="302">
        <v>92.121215800000002</v>
      </c>
      <c r="AY355" s="303">
        <v>0.32751091703056767</v>
      </c>
      <c r="AZ355" s="311">
        <v>964</v>
      </c>
      <c r="BA355" s="137">
        <v>9.7076624069766266E-3</v>
      </c>
      <c r="BB355" s="312">
        <v>133.333333333333</v>
      </c>
      <c r="BC355" s="312">
        <v>1258</v>
      </c>
      <c r="BD355" s="137">
        <v>1.2606978934920731E-2</v>
      </c>
      <c r="BE355" s="302">
        <v>132.12121212121201</v>
      </c>
      <c r="BF355" s="312">
        <v>1392</v>
      </c>
      <c r="BG355" s="137">
        <v>1.3538880513543744E-2</v>
      </c>
      <c r="BH355" s="302">
        <v>162.42424</v>
      </c>
      <c r="BI355" s="303">
        <v>0.44398340248962653</v>
      </c>
      <c r="BJ355" s="311">
        <v>886</v>
      </c>
      <c r="BK355" s="137">
        <v>9.6790403985230183E-3</v>
      </c>
      <c r="BL355" s="312">
        <v>105.454545454545</v>
      </c>
      <c r="BM355" s="312">
        <v>1541</v>
      </c>
      <c r="BN355" s="137">
        <v>1.5758096348334714E-2</v>
      </c>
      <c r="BO355" s="302">
        <v>150.90909090909</v>
      </c>
      <c r="BP355" s="312">
        <v>1201</v>
      </c>
      <c r="BQ355" s="137">
        <v>1.1743998435437344E-2</v>
      </c>
      <c r="BR355" s="302">
        <v>138.78787199999999</v>
      </c>
      <c r="BS355" s="303">
        <v>0.35553047404063204</v>
      </c>
      <c r="BT355" s="311">
        <v>1021</v>
      </c>
      <c r="BU355" s="137">
        <v>1.3509043517379166E-2</v>
      </c>
      <c r="BV355" s="312">
        <v>111.515151515151</v>
      </c>
      <c r="BW355" s="312">
        <v>1325</v>
      </c>
      <c r="BX355" s="137">
        <v>1.5339731641524943E-2</v>
      </c>
      <c r="BY355" s="302">
        <v>127.87878787878699</v>
      </c>
      <c r="BZ355" s="312">
        <v>1851</v>
      </c>
      <c r="CA355" s="137">
        <v>2.3171388155176945E-2</v>
      </c>
      <c r="CB355" s="302">
        <v>206.060608</v>
      </c>
      <c r="CC355" s="303">
        <v>0.81292850146914786</v>
      </c>
      <c r="CD355" s="311">
        <v>7857</v>
      </c>
      <c r="CE355" s="137">
        <v>1.2900799957966084E-2</v>
      </c>
      <c r="CF355" s="312">
        <v>373.82</v>
      </c>
      <c r="CG355" s="312">
        <v>10001</v>
      </c>
      <c r="CH355" s="137">
        <v>1.518182977405624E-2</v>
      </c>
      <c r="CI355" s="302">
        <v>390.23</v>
      </c>
      <c r="CJ355" s="312">
        <v>10804</v>
      </c>
      <c r="CK355" s="137">
        <v>1.5961116569039511E-2</v>
      </c>
      <c r="CL355" s="302">
        <v>455.01</v>
      </c>
      <c r="CM355" s="313">
        <v>0.37507954690085277</v>
      </c>
    </row>
    <row r="356" spans="1:91" ht="14.4" x14ac:dyDescent="0.3">
      <c r="A356" s="99" t="s">
        <v>385</v>
      </c>
      <c r="B356" s="311">
        <v>10141</v>
      </c>
      <c r="C356" s="137">
        <v>7.6191978842657285E-2</v>
      </c>
      <c r="D356" s="312">
        <v>464.24242424242402</v>
      </c>
      <c r="E356" s="312">
        <v>13442</v>
      </c>
      <c r="F356" s="137">
        <v>9.971292291943297E-2</v>
      </c>
      <c r="G356" s="302">
        <v>489.69696969696901</v>
      </c>
      <c r="H356" s="312">
        <v>15059</v>
      </c>
      <c r="I356" s="137">
        <v>9.9969462811014626E-2</v>
      </c>
      <c r="J356" s="302">
        <v>558.78790000000004</v>
      </c>
      <c r="K356" s="313">
        <v>0.48496203530223841</v>
      </c>
      <c r="L356" s="312">
        <v>9167</v>
      </c>
      <c r="M356" s="137">
        <v>7.5596641981824475E-2</v>
      </c>
      <c r="N356" s="312">
        <v>456.969696969697</v>
      </c>
      <c r="O356" s="312">
        <v>16298</v>
      </c>
      <c r="P356" s="137">
        <v>0.10957448954208378</v>
      </c>
      <c r="Q356" s="302">
        <v>529.09090909090901</v>
      </c>
      <c r="R356" s="312">
        <v>14478</v>
      </c>
      <c r="S356" s="137">
        <v>9.419771239703835E-2</v>
      </c>
      <c r="T356" s="302">
        <v>661.21209999999996</v>
      </c>
      <c r="U356" s="313">
        <v>0.57936075051816294</v>
      </c>
      <c r="V356" s="312">
        <v>1661</v>
      </c>
      <c r="W356" s="137">
        <v>7.2070117585802923E-2</v>
      </c>
      <c r="X356" s="312">
        <v>187.87878787878699</v>
      </c>
      <c r="Y356" s="312">
        <v>2814</v>
      </c>
      <c r="Z356" s="137">
        <v>0.11536096421104415</v>
      </c>
      <c r="AA356" s="302">
        <v>227.272727272727</v>
      </c>
      <c r="AB356" s="312">
        <v>1910</v>
      </c>
      <c r="AC356" s="137">
        <v>7.8109025477446525E-2</v>
      </c>
      <c r="AD356" s="302">
        <v>186.66667200000001</v>
      </c>
      <c r="AE356" s="313">
        <v>0.14990969295605058</v>
      </c>
      <c r="AF356" s="312">
        <v>1333</v>
      </c>
      <c r="AG356" s="137">
        <v>5.0492424242424241E-2</v>
      </c>
      <c r="AH356" s="312">
        <v>150.90909090909</v>
      </c>
      <c r="AI356" s="312">
        <v>2805</v>
      </c>
      <c r="AJ356" s="137">
        <v>9.8666854268528614E-2</v>
      </c>
      <c r="AK356" s="302">
        <v>230.90909090909</v>
      </c>
      <c r="AL356" s="312">
        <v>1850</v>
      </c>
      <c r="AM356" s="137">
        <v>7.0500362028886099E-2</v>
      </c>
      <c r="AN356" s="302">
        <v>207.27271999999999</v>
      </c>
      <c r="AO356" s="313">
        <v>0.38784696174043509</v>
      </c>
      <c r="AP356" s="312">
        <v>3105</v>
      </c>
      <c r="AQ356" s="137">
        <v>8.0015461925009662E-2</v>
      </c>
      <c r="AR356" s="312">
        <v>230.90909090909</v>
      </c>
      <c r="AS356" s="312">
        <v>4218</v>
      </c>
      <c r="AT356" s="137">
        <v>0.10976942695050226</v>
      </c>
      <c r="AU356" s="302">
        <v>295.15151515151501</v>
      </c>
      <c r="AV356" s="312">
        <v>3233</v>
      </c>
      <c r="AW356" s="137">
        <v>8.7605679601127251E-2</v>
      </c>
      <c r="AX356" s="302">
        <v>207.27271999999999</v>
      </c>
      <c r="AY356" s="303">
        <v>4.1223832528180356E-2</v>
      </c>
      <c r="AZ356" s="311">
        <v>4529</v>
      </c>
      <c r="BA356" s="137">
        <v>4.5607886972196206E-2</v>
      </c>
      <c r="BB356" s="312">
        <v>316.36363636363598</v>
      </c>
      <c r="BC356" s="312">
        <v>7216</v>
      </c>
      <c r="BD356" s="137">
        <v>7.2314753572645468E-2</v>
      </c>
      <c r="BE356" s="302">
        <v>375.15151515151501</v>
      </c>
      <c r="BF356" s="312">
        <v>5988</v>
      </c>
      <c r="BG356" s="137">
        <v>5.8240529105675239E-2</v>
      </c>
      <c r="BH356" s="302">
        <v>321.81817599999999</v>
      </c>
      <c r="BI356" s="303">
        <v>0.3221461691322588</v>
      </c>
      <c r="BJ356" s="311">
        <v>5537</v>
      </c>
      <c r="BK356" s="137">
        <v>6.0488540278354347E-2</v>
      </c>
      <c r="BL356" s="312">
        <v>333.93939393939303</v>
      </c>
      <c r="BM356" s="312">
        <v>8303</v>
      </c>
      <c r="BN356" s="137">
        <v>8.4905563906698983E-2</v>
      </c>
      <c r="BO356" s="302">
        <v>410.30303030303003</v>
      </c>
      <c r="BP356" s="312">
        <v>6839</v>
      </c>
      <c r="BQ356" s="137">
        <v>6.6875275020779348E-2</v>
      </c>
      <c r="BR356" s="302">
        <v>386.66665599999999</v>
      </c>
      <c r="BS356" s="303">
        <v>0.23514538558786346</v>
      </c>
      <c r="BT356" s="311">
        <v>6265</v>
      </c>
      <c r="BU356" s="137">
        <v>8.2893396313790862E-2</v>
      </c>
      <c r="BV356" s="312">
        <v>350.90909090909003</v>
      </c>
      <c r="BW356" s="312">
        <v>9896</v>
      </c>
      <c r="BX356" s="137">
        <v>0.11456753533926856</v>
      </c>
      <c r="BY356" s="302">
        <v>374.54545454545399</v>
      </c>
      <c r="BZ356" s="312">
        <v>8241</v>
      </c>
      <c r="CA356" s="137">
        <v>0.10316337643804063</v>
      </c>
      <c r="CB356" s="302">
        <v>443.03030000000001</v>
      </c>
      <c r="CC356" s="303">
        <v>0.31540303272146847</v>
      </c>
      <c r="CD356" s="311">
        <v>41738</v>
      </c>
      <c r="CE356" s="137">
        <v>6.8531702767670663E-2</v>
      </c>
      <c r="CF356" s="312">
        <v>931.04</v>
      </c>
      <c r="CG356" s="312">
        <v>64992</v>
      </c>
      <c r="CH356" s="137">
        <v>9.8659882079338387E-2</v>
      </c>
      <c r="CI356" s="302">
        <v>1076.57</v>
      </c>
      <c r="CJ356" s="312">
        <v>57598</v>
      </c>
      <c r="CK356" s="137">
        <v>8.5091483908139365E-2</v>
      </c>
      <c r="CL356" s="302">
        <v>1147.54</v>
      </c>
      <c r="CM356" s="313">
        <v>0.37998945804782214</v>
      </c>
    </row>
    <row r="357" spans="1:91" ht="14.4" x14ac:dyDescent="0.3">
      <c r="A357" s="99" t="s">
        <v>386</v>
      </c>
      <c r="B357" s="311">
        <v>1434</v>
      </c>
      <c r="C357" s="137">
        <v>1.0774016138484424E-2</v>
      </c>
      <c r="D357" s="312">
        <v>156.969696969696</v>
      </c>
      <c r="E357" s="312">
        <v>2854</v>
      </c>
      <c r="F357" s="137">
        <v>2.1171007440266454E-2</v>
      </c>
      <c r="G357" s="302">
        <v>239.39393939393901</v>
      </c>
      <c r="H357" s="312">
        <v>2942</v>
      </c>
      <c r="I357" s="137">
        <v>1.9530523911946679E-2</v>
      </c>
      <c r="J357" s="302">
        <v>267.27273600000001</v>
      </c>
      <c r="K357" s="313">
        <v>1.0516039051603905</v>
      </c>
      <c r="L357" s="312">
        <v>1352</v>
      </c>
      <c r="M357" s="137">
        <v>1.1149412016955023E-2</v>
      </c>
      <c r="N357" s="312">
        <v>168.48484848484799</v>
      </c>
      <c r="O357" s="312">
        <v>3681</v>
      </c>
      <c r="P357" s="137">
        <v>2.4748048595190232E-2</v>
      </c>
      <c r="Q357" s="302">
        <v>272.12121212121201</v>
      </c>
      <c r="R357" s="312">
        <v>2730</v>
      </c>
      <c r="S357" s="137">
        <v>1.7762104907025466E-2</v>
      </c>
      <c r="T357" s="302">
        <v>297.57574499999998</v>
      </c>
      <c r="U357" s="313">
        <v>1.0192307692307692</v>
      </c>
      <c r="V357" s="312">
        <v>582</v>
      </c>
      <c r="W357" s="137">
        <v>2.5252744391894823E-2</v>
      </c>
      <c r="X357" s="312">
        <v>146.666666666666</v>
      </c>
      <c r="Y357" s="312">
        <v>511</v>
      </c>
      <c r="Z357" s="137">
        <v>2.0948632804493092E-2</v>
      </c>
      <c r="AA357" s="302">
        <v>133.333333333333</v>
      </c>
      <c r="AB357" s="312">
        <v>312</v>
      </c>
      <c r="AC357" s="137">
        <v>1.2759170653907496E-2</v>
      </c>
      <c r="AD357" s="302">
        <v>100.606064</v>
      </c>
      <c r="AE357" s="313">
        <v>-0.46391752577319589</v>
      </c>
      <c r="AF357" s="312">
        <v>164</v>
      </c>
      <c r="AG357" s="137">
        <v>6.2121212121212122E-3</v>
      </c>
      <c r="AH357" s="312">
        <v>53.3333333333333</v>
      </c>
      <c r="AI357" s="312">
        <v>539</v>
      </c>
      <c r="AJ357" s="137">
        <v>1.8959513173168244E-2</v>
      </c>
      <c r="AK357" s="302">
        <v>98.787878787878796</v>
      </c>
      <c r="AL357" s="312">
        <v>402</v>
      </c>
      <c r="AM357" s="137">
        <v>1.5319538127357951E-2</v>
      </c>
      <c r="AN357" s="302">
        <v>103.030304</v>
      </c>
      <c r="AO357" s="313">
        <v>1.4512195121951219</v>
      </c>
      <c r="AP357" s="312">
        <v>446</v>
      </c>
      <c r="AQ357" s="137">
        <v>1.1493364257183353E-2</v>
      </c>
      <c r="AR357" s="312">
        <v>98.787878787878796</v>
      </c>
      <c r="AS357" s="312">
        <v>812</v>
      </c>
      <c r="AT357" s="137">
        <v>2.1131525529589339E-2</v>
      </c>
      <c r="AU357" s="302">
        <v>124.24242424242399</v>
      </c>
      <c r="AV357" s="312">
        <v>416</v>
      </c>
      <c r="AW357" s="137">
        <v>1.1272490786906569E-2</v>
      </c>
      <c r="AX357" s="302">
        <v>89.696969999999993</v>
      </c>
      <c r="AY357" s="303">
        <v>-6.726457399103139E-2</v>
      </c>
      <c r="AZ357" s="311">
        <v>737</v>
      </c>
      <c r="BA357" s="137">
        <v>7.4217294542964461E-3</v>
      </c>
      <c r="BB357" s="312">
        <v>127.272727272727</v>
      </c>
      <c r="BC357" s="312">
        <v>1401</v>
      </c>
      <c r="BD357" s="137">
        <v>1.4040045697793277E-2</v>
      </c>
      <c r="BE357" s="302">
        <v>158.18181818181799</v>
      </c>
      <c r="BF357" s="312">
        <v>1240</v>
      </c>
      <c r="BG357" s="137">
        <v>1.2060497009191266E-2</v>
      </c>
      <c r="BH357" s="302">
        <v>172.72728000000001</v>
      </c>
      <c r="BI357" s="303">
        <v>0.6824966078697422</v>
      </c>
      <c r="BJ357" s="311">
        <v>967</v>
      </c>
      <c r="BK357" s="137">
        <v>1.0563918809674671E-2</v>
      </c>
      <c r="BL357" s="312">
        <v>165.45454545454501</v>
      </c>
      <c r="BM357" s="312">
        <v>1727</v>
      </c>
      <c r="BN357" s="137">
        <v>1.7660111871235593E-2</v>
      </c>
      <c r="BO357" s="302">
        <v>210.30303030303</v>
      </c>
      <c r="BP357" s="312">
        <v>1093</v>
      </c>
      <c r="BQ357" s="137">
        <v>1.0687918642741896E-2</v>
      </c>
      <c r="BR357" s="302">
        <v>157.57576</v>
      </c>
      <c r="BS357" s="303">
        <v>0.13029989658738367</v>
      </c>
      <c r="BT357" s="311">
        <v>1488</v>
      </c>
      <c r="BU357" s="137">
        <v>1.9688008573810187E-2</v>
      </c>
      <c r="BV357" s="312">
        <v>179.39393939393901</v>
      </c>
      <c r="BW357" s="312">
        <v>2557</v>
      </c>
      <c r="BX357" s="137">
        <v>2.9602787779154174E-2</v>
      </c>
      <c r="BY357" s="302">
        <v>216.363636363636</v>
      </c>
      <c r="BZ357" s="312">
        <v>2039</v>
      </c>
      <c r="CA357" s="137">
        <v>2.5524830063968554E-2</v>
      </c>
      <c r="CB357" s="302">
        <v>252.121216</v>
      </c>
      <c r="CC357" s="303">
        <v>0.37029569892473119</v>
      </c>
      <c r="CD357" s="311">
        <v>7170</v>
      </c>
      <c r="CE357" s="137">
        <v>1.1772780412195091E-2</v>
      </c>
      <c r="CF357" s="312">
        <v>402.09</v>
      </c>
      <c r="CG357" s="312">
        <v>14082</v>
      </c>
      <c r="CH357" s="137">
        <v>2.1376914996326365E-2</v>
      </c>
      <c r="CI357" s="302">
        <v>538.04</v>
      </c>
      <c r="CJ357" s="312">
        <v>11174</v>
      </c>
      <c r="CK357" s="137">
        <v>1.6507730150171002E-2</v>
      </c>
      <c r="CL357" s="302">
        <v>552.96</v>
      </c>
      <c r="CM357" s="313">
        <v>0.55843793584379353</v>
      </c>
    </row>
    <row r="358" spans="1:91" ht="14.4" x14ac:dyDescent="0.3">
      <c r="A358" s="99" t="s">
        <v>545</v>
      </c>
      <c r="B358" s="311">
        <v>1205</v>
      </c>
      <c r="C358" s="137">
        <v>9.0534793911253367E-3</v>
      </c>
      <c r="D358" s="312">
        <v>147.87878787878699</v>
      </c>
      <c r="E358" s="312">
        <v>2290</v>
      </c>
      <c r="F358" s="137">
        <v>1.6987248436653883E-2</v>
      </c>
      <c r="G358" s="302">
        <v>221.81818181818099</v>
      </c>
      <c r="H358" s="312">
        <v>2322</v>
      </c>
      <c r="I358" s="137">
        <v>1.5414641918266549E-2</v>
      </c>
      <c r="J358" s="302">
        <v>251.515152</v>
      </c>
      <c r="K358" s="313">
        <v>0.92697095435684651</v>
      </c>
      <c r="L358" s="312">
        <v>1120</v>
      </c>
      <c r="M358" s="137">
        <v>9.2361993039864095E-3</v>
      </c>
      <c r="N358" s="312">
        <v>153.939393939393</v>
      </c>
      <c r="O358" s="312">
        <v>2906</v>
      </c>
      <c r="P358" s="137">
        <v>1.953757924955795E-2</v>
      </c>
      <c r="Q358" s="302">
        <v>259.39393939393898</v>
      </c>
      <c r="R358" s="312">
        <v>1931</v>
      </c>
      <c r="S358" s="137">
        <v>1.2563598745592005E-2</v>
      </c>
      <c r="T358" s="302">
        <v>188.484848</v>
      </c>
      <c r="U358" s="313">
        <v>0.72410714285714284</v>
      </c>
      <c r="V358" s="312">
        <v>565</v>
      </c>
      <c r="W358" s="137">
        <v>2.4515121273918514E-2</v>
      </c>
      <c r="X358" s="312">
        <v>144.84848484848399</v>
      </c>
      <c r="Y358" s="312">
        <v>386</v>
      </c>
      <c r="Z358" s="137">
        <v>1.582421186405936E-2</v>
      </c>
      <c r="AA358" s="302">
        <v>102.424242424242</v>
      </c>
      <c r="AB358" s="312">
        <v>263</v>
      </c>
      <c r="AC358" s="137">
        <v>1.0755326544800228E-2</v>
      </c>
      <c r="AD358" s="302">
        <v>100</v>
      </c>
      <c r="AE358" s="313">
        <v>-0.53451327433628315</v>
      </c>
      <c r="AF358" s="312">
        <v>145</v>
      </c>
      <c r="AG358" s="137">
        <v>5.4924242424242422E-3</v>
      </c>
      <c r="AH358" s="312">
        <v>53.3333333333333</v>
      </c>
      <c r="AI358" s="312">
        <v>479</v>
      </c>
      <c r="AJ358" s="137">
        <v>1.6848992226247847E-2</v>
      </c>
      <c r="AK358" s="302">
        <v>90.303030303030297</v>
      </c>
      <c r="AL358" s="312">
        <v>321</v>
      </c>
      <c r="AM358" s="137">
        <v>1.2232765519606722E-2</v>
      </c>
      <c r="AN358" s="302">
        <v>84.848489999999998</v>
      </c>
      <c r="AO358" s="313">
        <v>1.2137931034482758</v>
      </c>
      <c r="AP358" s="312">
        <v>305</v>
      </c>
      <c r="AQ358" s="137">
        <v>7.8598118799123821E-3</v>
      </c>
      <c r="AR358" s="312">
        <v>84.848484848484802</v>
      </c>
      <c r="AS358" s="312">
        <v>702</v>
      </c>
      <c r="AT358" s="137">
        <v>1.8268880445531672E-2</v>
      </c>
      <c r="AU358" s="302">
        <v>124.84848484848401</v>
      </c>
      <c r="AV358" s="312">
        <v>314</v>
      </c>
      <c r="AW358" s="137">
        <v>8.5085627574246689E-3</v>
      </c>
      <c r="AX358" s="302">
        <v>88.484849999999994</v>
      </c>
      <c r="AY358" s="303">
        <v>2.9508196721311476E-2</v>
      </c>
      <c r="AZ358" s="311">
        <v>659</v>
      </c>
      <c r="BA358" s="137">
        <v>6.6362546952257236E-3</v>
      </c>
      <c r="BB358" s="312">
        <v>124.24242424242399</v>
      </c>
      <c r="BC358" s="312">
        <v>1190</v>
      </c>
      <c r="BD358" s="137">
        <v>1.1925520614114204E-2</v>
      </c>
      <c r="BE358" s="302">
        <v>154.54545454545399</v>
      </c>
      <c r="BF358" s="312">
        <v>943</v>
      </c>
      <c r="BG358" s="137">
        <v>9.1718134513446483E-3</v>
      </c>
      <c r="BH358" s="302">
        <v>155.75756799999999</v>
      </c>
      <c r="BI358" s="303">
        <v>0.43095599393019729</v>
      </c>
      <c r="BJ358" s="311">
        <v>809</v>
      </c>
      <c r="BK358" s="137">
        <v>8.8378596866874951E-3</v>
      </c>
      <c r="BL358" s="312">
        <v>146.06060606060601</v>
      </c>
      <c r="BM358" s="312">
        <v>1419</v>
      </c>
      <c r="BN358" s="137">
        <v>1.4510537779550265E-2</v>
      </c>
      <c r="BO358" s="302">
        <v>193.333333333333</v>
      </c>
      <c r="BP358" s="312">
        <v>817</v>
      </c>
      <c r="BQ358" s="137">
        <v>7.9890480614090847E-3</v>
      </c>
      <c r="BR358" s="302">
        <v>144.84848</v>
      </c>
      <c r="BS358" s="303">
        <v>9.8887515451174281E-3</v>
      </c>
      <c r="BT358" s="311">
        <v>1270</v>
      </c>
      <c r="BU358" s="137">
        <v>1.6803609468238532E-2</v>
      </c>
      <c r="BV358" s="312">
        <v>163.030303030303</v>
      </c>
      <c r="BW358" s="312">
        <v>2207</v>
      </c>
      <c r="BX358" s="137">
        <v>2.5550783194600416E-2</v>
      </c>
      <c r="BY358" s="302">
        <v>203.636363636363</v>
      </c>
      <c r="BZ358" s="312">
        <v>1521</v>
      </c>
      <c r="CA358" s="137">
        <v>1.9040346506766146E-2</v>
      </c>
      <c r="CB358" s="302">
        <v>201.81817599999999</v>
      </c>
      <c r="CC358" s="303">
        <v>0.19763779527559056</v>
      </c>
      <c r="CD358" s="311">
        <v>6078</v>
      </c>
      <c r="CE358" s="137">
        <v>9.9797711778691432E-3</v>
      </c>
      <c r="CF358" s="312">
        <v>372.66</v>
      </c>
      <c r="CG358" s="312">
        <v>11579</v>
      </c>
      <c r="CH358" s="137">
        <v>1.7577282967083011E-2</v>
      </c>
      <c r="CI358" s="302">
        <v>501.97</v>
      </c>
      <c r="CJ358" s="312">
        <v>8432</v>
      </c>
      <c r="CK358" s="137">
        <v>1.2456880313785742E-2</v>
      </c>
      <c r="CL358" s="302">
        <v>456.4</v>
      </c>
      <c r="CM358" s="313">
        <v>0.38729845343863112</v>
      </c>
    </row>
    <row r="359" spans="1:91" ht="14.4" x14ac:dyDescent="0.3">
      <c r="A359" s="99" t="s">
        <v>546</v>
      </c>
      <c r="B359" s="311">
        <v>343</v>
      </c>
      <c r="C359" s="137">
        <v>2.5770484905858842E-3</v>
      </c>
      <c r="D359" s="312">
        <v>78.181818181818201</v>
      </c>
      <c r="E359" s="312">
        <v>723</v>
      </c>
      <c r="F359" s="137">
        <v>5.3632229780352656E-3</v>
      </c>
      <c r="G359" s="302">
        <v>125.454545454545</v>
      </c>
      <c r="H359" s="312">
        <v>569</v>
      </c>
      <c r="I359" s="137">
        <v>3.7773175071032158E-3</v>
      </c>
      <c r="J359" s="302">
        <v>126.060608</v>
      </c>
      <c r="K359" s="313">
        <v>0.65889212827988342</v>
      </c>
      <c r="L359" s="312">
        <v>472</v>
      </c>
      <c r="M359" s="137">
        <v>3.8923982781085584E-3</v>
      </c>
      <c r="N359" s="312">
        <v>104.24242424242399</v>
      </c>
      <c r="O359" s="312">
        <v>627</v>
      </c>
      <c r="P359" s="137">
        <v>4.2154377802728271E-3</v>
      </c>
      <c r="Q359" s="302">
        <v>123.636363636363</v>
      </c>
      <c r="R359" s="312">
        <v>329</v>
      </c>
      <c r="S359" s="137">
        <v>2.1405613605902482E-3</v>
      </c>
      <c r="T359" s="302">
        <v>93.333335899999994</v>
      </c>
      <c r="U359" s="313">
        <v>-0.30296610169491528</v>
      </c>
      <c r="V359" s="312">
        <v>183</v>
      </c>
      <c r="W359" s="137">
        <v>7.940295917039094E-3</v>
      </c>
      <c r="X359" s="312">
        <v>85.454545454545396</v>
      </c>
      <c r="Y359" s="312">
        <v>91</v>
      </c>
      <c r="Z359" s="137">
        <v>3.7305784446357562E-3</v>
      </c>
      <c r="AA359" s="302">
        <v>38.787878787878697</v>
      </c>
      <c r="AB359" s="312">
        <v>90</v>
      </c>
      <c r="AC359" s="137">
        <v>3.6805299963194702E-3</v>
      </c>
      <c r="AD359" s="302">
        <v>69.090909999999994</v>
      </c>
      <c r="AE359" s="313">
        <v>-0.50819672131147542</v>
      </c>
      <c r="AF359" s="312">
        <v>19</v>
      </c>
      <c r="AG359" s="137">
        <v>7.1969696969696967E-4</v>
      </c>
      <c r="AH359" s="312">
        <v>15.757575757575699</v>
      </c>
      <c r="AI359" s="312">
        <v>79</v>
      </c>
      <c r="AJ359" s="137">
        <v>2.7788525801118575E-3</v>
      </c>
      <c r="AK359" s="302">
        <v>43.030303030303003</v>
      </c>
      <c r="AL359" s="312">
        <v>36</v>
      </c>
      <c r="AM359" s="137">
        <v>1.3718989367783241E-3</v>
      </c>
      <c r="AN359" s="302">
        <v>26.666665999999999</v>
      </c>
      <c r="AO359" s="313">
        <v>0.89473684210526316</v>
      </c>
      <c r="AP359" s="312">
        <v>12</v>
      </c>
      <c r="AQ359" s="137">
        <v>3.0923850019327404E-4</v>
      </c>
      <c r="AR359" s="312">
        <v>10.909090909090899</v>
      </c>
      <c r="AS359" s="312">
        <v>167</v>
      </c>
      <c r="AT359" s="137">
        <v>4.3460157185239165E-3</v>
      </c>
      <c r="AU359" s="302">
        <v>54.545454545454497</v>
      </c>
      <c r="AV359" s="312">
        <v>65</v>
      </c>
      <c r="AW359" s="137">
        <v>1.7613266854541512E-3</v>
      </c>
      <c r="AX359" s="302">
        <v>28.484848</v>
      </c>
      <c r="AY359" s="303">
        <v>4.416666666666667</v>
      </c>
      <c r="AZ359" s="311">
        <v>38</v>
      </c>
      <c r="BA359" s="137">
        <v>3.8266719031650604E-4</v>
      </c>
      <c r="BB359" s="312">
        <v>21.818181818181799</v>
      </c>
      <c r="BC359" s="312">
        <v>290</v>
      </c>
      <c r="BD359" s="137">
        <v>2.9062193093219489E-3</v>
      </c>
      <c r="BE359" s="302">
        <v>75.151515151515099</v>
      </c>
      <c r="BF359" s="312">
        <v>102</v>
      </c>
      <c r="BG359" s="137">
        <v>9.920731410786364E-4</v>
      </c>
      <c r="BH359" s="302">
        <v>38.181820000000002</v>
      </c>
      <c r="BI359" s="303">
        <v>1.6842105263157894</v>
      </c>
      <c r="BJ359" s="311">
        <v>217</v>
      </c>
      <c r="BK359" s="137">
        <v>2.370600187900107E-3</v>
      </c>
      <c r="BL359" s="312">
        <v>76.363636363636303</v>
      </c>
      <c r="BM359" s="312">
        <v>377</v>
      </c>
      <c r="BN359" s="137">
        <v>3.855160495342107E-3</v>
      </c>
      <c r="BO359" s="302">
        <v>105.454545454545</v>
      </c>
      <c r="BP359" s="312">
        <v>195</v>
      </c>
      <c r="BQ359" s="137">
        <v>1.9068107368112256E-3</v>
      </c>
      <c r="BR359" s="302">
        <v>65.454544100000007</v>
      </c>
      <c r="BS359" s="303">
        <v>-0.10138248847926268</v>
      </c>
      <c r="BT359" s="311">
        <v>284</v>
      </c>
      <c r="BU359" s="137">
        <v>3.7576575503777505E-3</v>
      </c>
      <c r="BV359" s="312">
        <v>83.636363636363598</v>
      </c>
      <c r="BW359" s="312">
        <v>543</v>
      </c>
      <c r="BX359" s="137">
        <v>6.2863956840362592E-3</v>
      </c>
      <c r="BY359" s="302">
        <v>109.69696969696901</v>
      </c>
      <c r="BZ359" s="312">
        <v>224</v>
      </c>
      <c r="CA359" s="137">
        <v>2.8041009977091496E-3</v>
      </c>
      <c r="CB359" s="302">
        <v>72.727270000000004</v>
      </c>
      <c r="CC359" s="303">
        <v>-0.21126760563380281</v>
      </c>
      <c r="CD359" s="311">
        <v>1568</v>
      </c>
      <c r="CE359" s="137">
        <v>2.5745773621090517E-3</v>
      </c>
      <c r="CF359" s="312">
        <v>193.79</v>
      </c>
      <c r="CG359" s="312">
        <v>2897</v>
      </c>
      <c r="CH359" s="137">
        <v>4.3977363119129011E-3</v>
      </c>
      <c r="CI359" s="302">
        <v>255.91</v>
      </c>
      <c r="CJ359" s="312">
        <v>1610</v>
      </c>
      <c r="CK359" s="137">
        <v>2.3785077449235111E-3</v>
      </c>
      <c r="CL359" s="302">
        <v>203.95</v>
      </c>
      <c r="CM359" s="313">
        <v>2.6785714285714284E-2</v>
      </c>
    </row>
    <row r="360" spans="1:91" ht="14.4" x14ac:dyDescent="0.3">
      <c r="A360" s="99" t="s">
        <v>547</v>
      </c>
      <c r="B360" s="311">
        <v>428</v>
      </c>
      <c r="C360" s="137">
        <v>3.2156756675532313E-3</v>
      </c>
      <c r="D360" s="312">
        <v>90.909090909090907</v>
      </c>
      <c r="E360" s="312">
        <v>861</v>
      </c>
      <c r="F360" s="137">
        <v>6.3869086916851503E-3</v>
      </c>
      <c r="G360" s="302">
        <v>126.666666666666</v>
      </c>
      <c r="H360" s="312">
        <v>653</v>
      </c>
      <c r="I360" s="137">
        <v>4.3349531320534271E-3</v>
      </c>
      <c r="J360" s="302">
        <v>146.060608</v>
      </c>
      <c r="K360" s="313">
        <v>0.52570093457943923</v>
      </c>
      <c r="L360" s="312">
        <v>285</v>
      </c>
      <c r="M360" s="137">
        <v>2.3502828586036847E-3</v>
      </c>
      <c r="N360" s="312">
        <v>72.121212121212096</v>
      </c>
      <c r="O360" s="312">
        <v>1006</v>
      </c>
      <c r="P360" s="137">
        <v>6.7635253699433236E-3</v>
      </c>
      <c r="Q360" s="302">
        <v>155.75757575757501</v>
      </c>
      <c r="R360" s="312">
        <v>581</v>
      </c>
      <c r="S360" s="137">
        <v>3.7801402750849067E-3</v>
      </c>
      <c r="T360" s="302">
        <v>133.939392</v>
      </c>
      <c r="U360" s="313">
        <v>1.0385964912280701</v>
      </c>
      <c r="V360" s="312">
        <v>130</v>
      </c>
      <c r="W360" s="137">
        <v>5.6406473727600125E-3</v>
      </c>
      <c r="X360" s="312">
        <v>76.969696969696898</v>
      </c>
      <c r="Y360" s="312">
        <v>88</v>
      </c>
      <c r="Z360" s="137">
        <v>3.6075923420653467E-3</v>
      </c>
      <c r="AA360" s="302">
        <v>36.363636363636303</v>
      </c>
      <c r="AB360" s="312">
        <v>24</v>
      </c>
      <c r="AC360" s="137">
        <v>9.8147466568519206E-4</v>
      </c>
      <c r="AD360" s="302">
        <v>24.848483999999999</v>
      </c>
      <c r="AE360" s="313">
        <v>-0.81538461538461537</v>
      </c>
      <c r="AF360" s="312">
        <v>22</v>
      </c>
      <c r="AG360" s="137">
        <v>8.3333333333333339E-4</v>
      </c>
      <c r="AH360" s="312">
        <v>15.757575757575699</v>
      </c>
      <c r="AI360" s="312">
        <v>85</v>
      </c>
      <c r="AJ360" s="137">
        <v>2.9899046748038975E-3</v>
      </c>
      <c r="AK360" s="302">
        <v>44.2424242424242</v>
      </c>
      <c r="AL360" s="312">
        <v>81</v>
      </c>
      <c r="AM360" s="137">
        <v>3.0867726077512289E-3</v>
      </c>
      <c r="AN360" s="302">
        <v>49.0909081</v>
      </c>
      <c r="AO360" s="313">
        <v>2.6818181818181817</v>
      </c>
      <c r="AP360" s="312">
        <v>137</v>
      </c>
      <c r="AQ360" s="137">
        <v>3.5304728772065455E-3</v>
      </c>
      <c r="AR360" s="312">
        <v>58.787878787878803</v>
      </c>
      <c r="AS360" s="312">
        <v>190</v>
      </c>
      <c r="AT360" s="137">
        <v>4.9445687815541563E-3</v>
      </c>
      <c r="AU360" s="302">
        <v>67.272727272727195</v>
      </c>
      <c r="AV360" s="312">
        <v>73</v>
      </c>
      <c r="AW360" s="137">
        <v>1.9781053544331239E-3</v>
      </c>
      <c r="AX360" s="302">
        <v>36.969695999999999</v>
      </c>
      <c r="AY360" s="303">
        <v>-0.46715328467153283</v>
      </c>
      <c r="AZ360" s="311">
        <v>233</v>
      </c>
      <c r="BA360" s="137">
        <v>2.3463540879933133E-3</v>
      </c>
      <c r="BB360" s="312">
        <v>76.363636363636303</v>
      </c>
      <c r="BC360" s="312">
        <v>220</v>
      </c>
      <c r="BD360" s="137">
        <v>2.2047180967269958E-3</v>
      </c>
      <c r="BE360" s="302">
        <v>63.636363636363598</v>
      </c>
      <c r="BF360" s="312">
        <v>158</v>
      </c>
      <c r="BG360" s="137">
        <v>1.5367407479453387E-3</v>
      </c>
      <c r="BH360" s="302">
        <v>60</v>
      </c>
      <c r="BI360" s="303">
        <v>-0.32188841201716739</v>
      </c>
      <c r="BJ360" s="311">
        <v>193</v>
      </c>
      <c r="BK360" s="137">
        <v>2.108413992003321E-3</v>
      </c>
      <c r="BL360" s="312">
        <v>78.181818181818201</v>
      </c>
      <c r="BM360" s="312">
        <v>428</v>
      </c>
      <c r="BN360" s="137">
        <v>4.3766808806536385E-3</v>
      </c>
      <c r="BO360" s="302">
        <v>101.212121212121</v>
      </c>
      <c r="BP360" s="312">
        <v>423</v>
      </c>
      <c r="BQ360" s="137">
        <v>4.1363125213905051E-3</v>
      </c>
      <c r="BR360" s="302">
        <v>109.696968</v>
      </c>
      <c r="BS360" s="303">
        <v>1.1917098445595855</v>
      </c>
      <c r="BT360" s="311">
        <v>362</v>
      </c>
      <c r="BU360" s="137">
        <v>4.7896902578758649E-3</v>
      </c>
      <c r="BV360" s="312">
        <v>82.424242424242394</v>
      </c>
      <c r="BW360" s="312">
        <v>603</v>
      </c>
      <c r="BX360" s="137">
        <v>6.9810250413883329E-3</v>
      </c>
      <c r="BY360" s="302">
        <v>93.3333333333333</v>
      </c>
      <c r="BZ360" s="312">
        <v>532</v>
      </c>
      <c r="CA360" s="137">
        <v>6.6597398695592306E-3</v>
      </c>
      <c r="CB360" s="302">
        <v>120</v>
      </c>
      <c r="CC360" s="303">
        <v>0.46961325966850831</v>
      </c>
      <c r="CD360" s="311">
        <v>1790</v>
      </c>
      <c r="CE360" s="137">
        <v>2.939090228428063E-3</v>
      </c>
      <c r="CF360" s="312">
        <v>203.05</v>
      </c>
      <c r="CG360" s="312">
        <v>3481</v>
      </c>
      <c r="CH360" s="137">
        <v>5.2842665176972073E-3</v>
      </c>
      <c r="CI360" s="302">
        <v>265.39999999999998</v>
      </c>
      <c r="CJ360" s="312">
        <v>2525</v>
      </c>
      <c r="CK360" s="137">
        <v>3.7302683577216554E-3</v>
      </c>
      <c r="CL360" s="302">
        <v>270.47000000000003</v>
      </c>
      <c r="CM360" s="313">
        <v>0.41061452513966479</v>
      </c>
    </row>
    <row r="361" spans="1:91" ht="14.4" x14ac:dyDescent="0.3">
      <c r="A361" s="99" t="s">
        <v>548</v>
      </c>
      <c r="B361" s="311">
        <v>434</v>
      </c>
      <c r="C361" s="137">
        <v>3.2607552329862208E-3</v>
      </c>
      <c r="D361" s="312">
        <v>95.757575757575694</v>
      </c>
      <c r="E361" s="312">
        <v>706</v>
      </c>
      <c r="F361" s="137">
        <v>5.2371167669334681E-3</v>
      </c>
      <c r="G361" s="302">
        <v>104.24242424242399</v>
      </c>
      <c r="H361" s="312">
        <v>1100</v>
      </c>
      <c r="I361" s="137">
        <v>7.3023712791099073E-3</v>
      </c>
      <c r="J361" s="302">
        <v>158.18182400000001</v>
      </c>
      <c r="K361" s="313">
        <v>1.5345622119815667</v>
      </c>
      <c r="L361" s="312">
        <v>363</v>
      </c>
      <c r="M361" s="137">
        <v>2.9935181672741669E-3</v>
      </c>
      <c r="N361" s="312">
        <v>88.484848484848399</v>
      </c>
      <c r="O361" s="312">
        <v>1273</v>
      </c>
      <c r="P361" s="137">
        <v>8.5586160993418002E-3</v>
      </c>
      <c r="Q361" s="302">
        <v>160.60606060606</v>
      </c>
      <c r="R361" s="312">
        <v>1021</v>
      </c>
      <c r="S361" s="137">
        <v>6.64289710991685E-3</v>
      </c>
      <c r="T361" s="302">
        <v>120.606064</v>
      </c>
      <c r="U361" s="313">
        <v>1.8126721763085401</v>
      </c>
      <c r="V361" s="312">
        <v>252</v>
      </c>
      <c r="W361" s="137">
        <v>1.0934177984119409E-2</v>
      </c>
      <c r="X361" s="312">
        <v>85.454545454545396</v>
      </c>
      <c r="Y361" s="312">
        <v>207</v>
      </c>
      <c r="Z361" s="137">
        <v>8.4860410773582584E-3</v>
      </c>
      <c r="AA361" s="302">
        <v>82.424242424242394</v>
      </c>
      <c r="AB361" s="312">
        <v>149</v>
      </c>
      <c r="AC361" s="137">
        <v>6.0933218827955672E-3</v>
      </c>
      <c r="AD361" s="302">
        <v>47.878788</v>
      </c>
      <c r="AE361" s="313">
        <v>-0.40873015873015872</v>
      </c>
      <c r="AF361" s="312">
        <v>104</v>
      </c>
      <c r="AG361" s="137">
        <v>3.9393939393939396E-3</v>
      </c>
      <c r="AH361" s="312">
        <v>49.090909090909101</v>
      </c>
      <c r="AI361" s="312">
        <v>315</v>
      </c>
      <c r="AJ361" s="137">
        <v>1.1080234971332091E-2</v>
      </c>
      <c r="AK361" s="302">
        <v>81.818181818181799</v>
      </c>
      <c r="AL361" s="312">
        <v>204</v>
      </c>
      <c r="AM361" s="137">
        <v>7.7740939750771693E-3</v>
      </c>
      <c r="AN361" s="302">
        <v>72.121215800000002</v>
      </c>
      <c r="AO361" s="313">
        <v>0.96153846153846156</v>
      </c>
      <c r="AP361" s="312">
        <v>156</v>
      </c>
      <c r="AQ361" s="137">
        <v>4.0201005025125632E-3</v>
      </c>
      <c r="AR361" s="312">
        <v>54.545454545454497</v>
      </c>
      <c r="AS361" s="312">
        <v>345</v>
      </c>
      <c r="AT361" s="137">
        <v>8.9782959454535998E-3</v>
      </c>
      <c r="AU361" s="302">
        <v>75.757575757575694</v>
      </c>
      <c r="AV361" s="312">
        <v>176</v>
      </c>
      <c r="AW361" s="137">
        <v>4.769130717537394E-3</v>
      </c>
      <c r="AX361" s="302">
        <v>70.909090000000006</v>
      </c>
      <c r="AY361" s="303">
        <v>0.12820512820512819</v>
      </c>
      <c r="AZ361" s="311">
        <v>388</v>
      </c>
      <c r="BA361" s="137">
        <v>3.9072334169159041E-3</v>
      </c>
      <c r="BB361" s="312">
        <v>89.090909090909093</v>
      </c>
      <c r="BC361" s="312">
        <v>680</v>
      </c>
      <c r="BD361" s="137">
        <v>6.8145832080652594E-3</v>
      </c>
      <c r="BE361" s="302">
        <v>115.757575757575</v>
      </c>
      <c r="BF361" s="312">
        <v>683</v>
      </c>
      <c r="BG361" s="137">
        <v>6.6429995623206728E-3</v>
      </c>
      <c r="BH361" s="302">
        <v>149.69697600000001</v>
      </c>
      <c r="BI361" s="303">
        <v>0.76030927835051543</v>
      </c>
      <c r="BJ361" s="311">
        <v>399</v>
      </c>
      <c r="BK361" s="137">
        <v>4.3588455067840679E-3</v>
      </c>
      <c r="BL361" s="312">
        <v>88.484848484848399</v>
      </c>
      <c r="BM361" s="312">
        <v>614</v>
      </c>
      <c r="BN361" s="137">
        <v>6.2786964035545191E-3</v>
      </c>
      <c r="BO361" s="302">
        <v>101.818181818181</v>
      </c>
      <c r="BP361" s="312">
        <v>199</v>
      </c>
      <c r="BQ361" s="137">
        <v>1.9459248032073534E-3</v>
      </c>
      <c r="BR361" s="302">
        <v>61.212119999999999</v>
      </c>
      <c r="BS361" s="303">
        <v>-0.50125313283208017</v>
      </c>
      <c r="BT361" s="311">
        <v>624</v>
      </c>
      <c r="BU361" s="137">
        <v>8.2562616599849165E-3</v>
      </c>
      <c r="BV361" s="312">
        <v>125.454545454545</v>
      </c>
      <c r="BW361" s="312">
        <v>1061</v>
      </c>
      <c r="BX361" s="137">
        <v>1.2283362469175822E-2</v>
      </c>
      <c r="BY361" s="302">
        <v>140</v>
      </c>
      <c r="BZ361" s="312">
        <v>765</v>
      </c>
      <c r="CA361" s="137">
        <v>9.5765056394977663E-3</v>
      </c>
      <c r="CB361" s="302">
        <v>152.72728000000001</v>
      </c>
      <c r="CC361" s="303">
        <v>0.22596153846153846</v>
      </c>
      <c r="CD361" s="311">
        <v>2720</v>
      </c>
      <c r="CE361" s="137">
        <v>4.4661035873320284E-3</v>
      </c>
      <c r="CF361" s="312">
        <v>246.17</v>
      </c>
      <c r="CG361" s="312">
        <v>5201</v>
      </c>
      <c r="CH361" s="137">
        <v>7.8952801374729039E-3</v>
      </c>
      <c r="CI361" s="302">
        <v>313.61</v>
      </c>
      <c r="CJ361" s="312">
        <v>4297</v>
      </c>
      <c r="CK361" s="137">
        <v>6.3481042111405758E-3</v>
      </c>
      <c r="CL361" s="302">
        <v>317.3</v>
      </c>
      <c r="CM361" s="313">
        <v>0.57977941176470593</v>
      </c>
    </row>
    <row r="362" spans="1:91" ht="14.4" x14ac:dyDescent="0.3">
      <c r="A362" s="99" t="s">
        <v>549</v>
      </c>
      <c r="B362" s="311">
        <v>229</v>
      </c>
      <c r="C362" s="137">
        <v>1.7205367473590888E-3</v>
      </c>
      <c r="D362" s="312">
        <v>73.3333333333333</v>
      </c>
      <c r="E362" s="312">
        <v>564</v>
      </c>
      <c r="F362" s="137">
        <v>4.1837590036125716E-3</v>
      </c>
      <c r="G362" s="302">
        <v>96.363636363636402</v>
      </c>
      <c r="H362" s="312">
        <v>620</v>
      </c>
      <c r="I362" s="137">
        <v>4.1158819936801296E-3</v>
      </c>
      <c r="J362" s="302">
        <v>110.909088</v>
      </c>
      <c r="K362" s="313">
        <v>1.7074235807860263</v>
      </c>
      <c r="L362" s="312">
        <v>232</v>
      </c>
      <c r="M362" s="137">
        <v>1.9132127129686135E-3</v>
      </c>
      <c r="N362" s="312">
        <v>68.484848484848399</v>
      </c>
      <c r="O362" s="312">
        <v>775</v>
      </c>
      <c r="P362" s="137">
        <v>5.210469345632282E-3</v>
      </c>
      <c r="Q362" s="302">
        <v>144.24242424242399</v>
      </c>
      <c r="R362" s="312">
        <v>799</v>
      </c>
      <c r="S362" s="137">
        <v>5.1985061614334607E-3</v>
      </c>
      <c r="T362" s="302">
        <v>173.939392</v>
      </c>
      <c r="U362" s="313">
        <v>2.4439655172413794</v>
      </c>
      <c r="V362" s="312">
        <v>17</v>
      </c>
      <c r="W362" s="137">
        <v>7.3762311797630925E-4</v>
      </c>
      <c r="X362" s="312">
        <v>12.7272727272727</v>
      </c>
      <c r="Y362" s="312">
        <v>125</v>
      </c>
      <c r="Z362" s="137">
        <v>5.1244209404337311E-3</v>
      </c>
      <c r="AA362" s="302">
        <v>58.181818181818201</v>
      </c>
      <c r="AB362" s="312">
        <v>49</v>
      </c>
      <c r="AC362" s="137">
        <v>2.0038441091072669E-3</v>
      </c>
      <c r="AD362" s="302">
        <v>24.242424</v>
      </c>
      <c r="AE362" s="313">
        <v>1.8823529411764706</v>
      </c>
      <c r="AF362" s="312">
        <v>19</v>
      </c>
      <c r="AG362" s="137">
        <v>7.1969696969696967E-4</v>
      </c>
      <c r="AH362" s="312">
        <v>13.9393939393939</v>
      </c>
      <c r="AI362" s="312">
        <v>60</v>
      </c>
      <c r="AJ362" s="137">
        <v>2.1105209469203983E-3</v>
      </c>
      <c r="AK362" s="302">
        <v>34.545454545454497</v>
      </c>
      <c r="AL362" s="312">
        <v>81</v>
      </c>
      <c r="AM362" s="137">
        <v>3.0867726077512289E-3</v>
      </c>
      <c r="AN362" s="302">
        <v>39.393940000000001</v>
      </c>
      <c r="AO362" s="313">
        <v>3.263157894736842</v>
      </c>
      <c r="AP362" s="312">
        <v>141</v>
      </c>
      <c r="AQ362" s="137">
        <v>3.6335523772709701E-3</v>
      </c>
      <c r="AR362" s="312">
        <v>53.3333333333333</v>
      </c>
      <c r="AS362" s="312">
        <v>110</v>
      </c>
      <c r="AT362" s="137">
        <v>2.8626450840576693E-3</v>
      </c>
      <c r="AU362" s="302">
        <v>35.151515151515099</v>
      </c>
      <c r="AV362" s="312">
        <v>102</v>
      </c>
      <c r="AW362" s="137">
        <v>2.7639280294818988E-3</v>
      </c>
      <c r="AX362" s="302">
        <v>46.060607900000001</v>
      </c>
      <c r="AY362" s="303">
        <v>-0.27659574468085107</v>
      </c>
      <c r="AZ362" s="311">
        <v>78</v>
      </c>
      <c r="BA362" s="137">
        <v>7.8547475907072293E-4</v>
      </c>
      <c r="BB362" s="312">
        <v>29.090909090909101</v>
      </c>
      <c r="BC362" s="312">
        <v>211</v>
      </c>
      <c r="BD362" s="137">
        <v>2.1145250836790731E-3</v>
      </c>
      <c r="BE362" s="302">
        <v>53.939393939393902</v>
      </c>
      <c r="BF362" s="312">
        <v>297</v>
      </c>
      <c r="BG362" s="137">
        <v>2.8886835578466178E-3</v>
      </c>
      <c r="BH362" s="302">
        <v>65.454544100000007</v>
      </c>
      <c r="BI362" s="303">
        <v>2.8076923076923075</v>
      </c>
      <c r="BJ362" s="311">
        <v>158</v>
      </c>
      <c r="BK362" s="137">
        <v>1.7260591229871748E-3</v>
      </c>
      <c r="BL362" s="312">
        <v>52.121212121212103</v>
      </c>
      <c r="BM362" s="312">
        <v>308</v>
      </c>
      <c r="BN362" s="137">
        <v>3.1495740916853291E-3</v>
      </c>
      <c r="BO362" s="302">
        <v>66.060606060606005</v>
      </c>
      <c r="BP362" s="312">
        <v>276</v>
      </c>
      <c r="BQ362" s="137">
        <v>2.6988705813328117E-3</v>
      </c>
      <c r="BR362" s="302">
        <v>79.393936199999999</v>
      </c>
      <c r="BS362" s="303">
        <v>0.74683544303797467</v>
      </c>
      <c r="BT362" s="311">
        <v>218</v>
      </c>
      <c r="BU362" s="137">
        <v>2.8843991055716536E-3</v>
      </c>
      <c r="BV362" s="312">
        <v>53.939393939393902</v>
      </c>
      <c r="BW362" s="312">
        <v>350</v>
      </c>
      <c r="BX362" s="137">
        <v>4.0520045845537584E-3</v>
      </c>
      <c r="BY362" s="302">
        <v>91.515151515151501</v>
      </c>
      <c r="BZ362" s="312">
        <v>518</v>
      </c>
      <c r="CA362" s="137">
        <v>6.4844835572024084E-3</v>
      </c>
      <c r="CB362" s="302">
        <v>116.36364</v>
      </c>
      <c r="CC362" s="303">
        <v>1.3761467889908257</v>
      </c>
      <c r="CD362" s="311">
        <v>1092</v>
      </c>
      <c r="CE362" s="137">
        <v>1.7930092343259468E-3</v>
      </c>
      <c r="CF362" s="312">
        <v>139.38</v>
      </c>
      <c r="CG362" s="312">
        <v>2503</v>
      </c>
      <c r="CH362" s="137">
        <v>3.7996320292433524E-3</v>
      </c>
      <c r="CI362" s="302">
        <v>226.14</v>
      </c>
      <c r="CJ362" s="312">
        <v>2742</v>
      </c>
      <c r="CK362" s="137">
        <v>4.0508498363852593E-3</v>
      </c>
      <c r="CL362" s="302">
        <v>264.88</v>
      </c>
      <c r="CM362" s="313">
        <v>1.5109890109890109</v>
      </c>
    </row>
    <row r="363" spans="1:91" ht="14.4" x14ac:dyDescent="0.3">
      <c r="A363" s="99" t="s">
        <v>387</v>
      </c>
      <c r="B363" s="311">
        <v>8707</v>
      </c>
      <c r="C363" s="137">
        <v>6.5417962704172869E-2</v>
      </c>
      <c r="D363" s="312">
        <v>423.030303030303</v>
      </c>
      <c r="E363" s="312">
        <v>10588</v>
      </c>
      <c r="F363" s="137">
        <v>7.8541915479166516E-2</v>
      </c>
      <c r="G363" s="302">
        <v>412.72727272727201</v>
      </c>
      <c r="H363" s="312">
        <v>12117</v>
      </c>
      <c r="I363" s="137">
        <v>8.0438938899067947E-2</v>
      </c>
      <c r="J363" s="302">
        <v>461.21212800000001</v>
      </c>
      <c r="K363" s="313">
        <v>0.39163891122085676</v>
      </c>
      <c r="L363" s="312">
        <v>7815</v>
      </c>
      <c r="M363" s="137">
        <v>6.4447229964869457E-2</v>
      </c>
      <c r="N363" s="312">
        <v>403.636363636363</v>
      </c>
      <c r="O363" s="312">
        <v>12617</v>
      </c>
      <c r="P363" s="137">
        <v>8.4826440946893553E-2</v>
      </c>
      <c r="Q363" s="302">
        <v>459.39393939393898</v>
      </c>
      <c r="R363" s="312">
        <v>11748</v>
      </c>
      <c r="S363" s="137">
        <v>7.643560749001288E-2</v>
      </c>
      <c r="T363" s="302">
        <v>606.06060000000002</v>
      </c>
      <c r="U363" s="313">
        <v>0.50326295585412673</v>
      </c>
      <c r="V363" s="312">
        <v>1079</v>
      </c>
      <c r="W363" s="137">
        <v>4.68173731939081E-2</v>
      </c>
      <c r="X363" s="312">
        <v>125.454545454545</v>
      </c>
      <c r="Y363" s="312">
        <v>2303</v>
      </c>
      <c r="Z363" s="137">
        <v>9.4412331406551059E-2</v>
      </c>
      <c r="AA363" s="302">
        <v>183.636363636363</v>
      </c>
      <c r="AB363" s="312">
        <v>1598</v>
      </c>
      <c r="AC363" s="137">
        <v>6.5349854823539028E-2</v>
      </c>
      <c r="AD363" s="302">
        <v>163.636368</v>
      </c>
      <c r="AE363" s="313">
        <v>0.48100092678405931</v>
      </c>
      <c r="AF363" s="312">
        <v>1169</v>
      </c>
      <c r="AG363" s="137">
        <v>4.4280303030303031E-2</v>
      </c>
      <c r="AH363" s="312">
        <v>145.45454545454501</v>
      </c>
      <c r="AI363" s="312">
        <v>2266</v>
      </c>
      <c r="AJ363" s="137">
        <v>7.9707341095360373E-2</v>
      </c>
      <c r="AK363" s="302">
        <v>203.636363636363</v>
      </c>
      <c r="AL363" s="312">
        <v>1448</v>
      </c>
      <c r="AM363" s="137">
        <v>5.5180823901528141E-2</v>
      </c>
      <c r="AN363" s="302">
        <v>181.21212800000001</v>
      </c>
      <c r="AO363" s="313">
        <v>0.23866552609067579</v>
      </c>
      <c r="AP363" s="312">
        <v>2659</v>
      </c>
      <c r="AQ363" s="137">
        <v>6.8522097667826312E-2</v>
      </c>
      <c r="AR363" s="312">
        <v>224.24242424242399</v>
      </c>
      <c r="AS363" s="312">
        <v>3406</v>
      </c>
      <c r="AT363" s="137">
        <v>8.8637901420912921E-2</v>
      </c>
      <c r="AU363" s="302">
        <v>266.06060606060601</v>
      </c>
      <c r="AV363" s="312">
        <v>2817</v>
      </c>
      <c r="AW363" s="137">
        <v>7.6333188814220687E-2</v>
      </c>
      <c r="AX363" s="302">
        <v>220.606064</v>
      </c>
      <c r="AY363" s="303">
        <v>5.9420834900338476E-2</v>
      </c>
      <c r="AZ363" s="311">
        <v>3792</v>
      </c>
      <c r="BA363" s="137">
        <v>3.8186157517899763E-2</v>
      </c>
      <c r="BB363" s="312">
        <v>284.84848484848402</v>
      </c>
      <c r="BC363" s="312">
        <v>5815</v>
      </c>
      <c r="BD363" s="137">
        <v>5.8274707874852186E-2</v>
      </c>
      <c r="BE363" s="302">
        <v>329.09090909090901</v>
      </c>
      <c r="BF363" s="312">
        <v>4748</v>
      </c>
      <c r="BG363" s="137">
        <v>4.6180032096483976E-2</v>
      </c>
      <c r="BH363" s="302">
        <v>272.121216</v>
      </c>
      <c r="BI363" s="303">
        <v>0.25210970464135019</v>
      </c>
      <c r="BJ363" s="311">
        <v>4570</v>
      </c>
      <c r="BK363" s="137">
        <v>4.9924621468679674E-2</v>
      </c>
      <c r="BL363" s="312">
        <v>289.69696969696901</v>
      </c>
      <c r="BM363" s="312">
        <v>6576</v>
      </c>
      <c r="BN363" s="137">
        <v>6.7245452035463379E-2</v>
      </c>
      <c r="BO363" s="302">
        <v>340</v>
      </c>
      <c r="BP363" s="312">
        <v>5746</v>
      </c>
      <c r="BQ363" s="137">
        <v>5.6187356378037449E-2</v>
      </c>
      <c r="BR363" s="302">
        <v>327.27273600000001</v>
      </c>
      <c r="BS363" s="303">
        <v>0.25733041575492344</v>
      </c>
      <c r="BT363" s="311">
        <v>4777</v>
      </c>
      <c r="BU363" s="137">
        <v>6.3205387739980676E-2</v>
      </c>
      <c r="BV363" s="312">
        <v>273.93939393939303</v>
      </c>
      <c r="BW363" s="312">
        <v>7339</v>
      </c>
      <c r="BX363" s="137">
        <v>8.4964747560114379E-2</v>
      </c>
      <c r="BY363" s="302">
        <v>341.81818181818102</v>
      </c>
      <c r="BZ363" s="312">
        <v>6202</v>
      </c>
      <c r="CA363" s="137">
        <v>7.7638546374072082E-2</v>
      </c>
      <c r="CB363" s="302">
        <v>325.45455900000002</v>
      </c>
      <c r="CC363" s="303">
        <v>0.29830437513083524</v>
      </c>
      <c r="CD363" s="311">
        <v>34568</v>
      </c>
      <c r="CE363" s="137">
        <v>5.6758922355475576E-2</v>
      </c>
      <c r="CF363" s="312">
        <v>816.62</v>
      </c>
      <c r="CG363" s="312">
        <v>50910</v>
      </c>
      <c r="CH363" s="137">
        <v>7.7282967083012022E-2</v>
      </c>
      <c r="CI363" s="302">
        <v>930.59</v>
      </c>
      <c r="CJ363" s="312">
        <v>46424</v>
      </c>
      <c r="CK363" s="137">
        <v>6.8583753757968366E-2</v>
      </c>
      <c r="CL363" s="302">
        <v>986.92</v>
      </c>
      <c r="CM363" s="313">
        <v>0.3429761629252488</v>
      </c>
    </row>
    <row r="364" spans="1:91" ht="14.4" x14ac:dyDescent="0.3">
      <c r="A364" s="99" t="s">
        <v>545</v>
      </c>
      <c r="B364" s="311">
        <v>8254</v>
      </c>
      <c r="C364" s="137">
        <v>6.2014455513982179E-2</v>
      </c>
      <c r="D364" s="312">
        <v>425.45454545454498</v>
      </c>
      <c r="E364" s="312">
        <v>9394</v>
      </c>
      <c r="F364" s="137">
        <v>6.9684808652369687E-2</v>
      </c>
      <c r="G364" s="302">
        <v>409.09090909090901</v>
      </c>
      <c r="H364" s="312">
        <v>10660</v>
      </c>
      <c r="I364" s="137">
        <v>7.076661621391965E-2</v>
      </c>
      <c r="J364" s="302">
        <v>422.42425500000002</v>
      </c>
      <c r="K364" s="313">
        <v>0.29149503271141264</v>
      </c>
      <c r="L364" s="312">
        <v>7212</v>
      </c>
      <c r="M364" s="137">
        <v>5.9474526232455346E-2</v>
      </c>
      <c r="N364" s="312">
        <v>378.78787878787801</v>
      </c>
      <c r="O364" s="312">
        <v>11461</v>
      </c>
      <c r="P364" s="137">
        <v>7.7054437639085913E-2</v>
      </c>
      <c r="Q364" s="302">
        <v>443.030303030303</v>
      </c>
      <c r="R364" s="312">
        <v>10329</v>
      </c>
      <c r="S364" s="137">
        <v>6.7203216697679868E-2</v>
      </c>
      <c r="T364" s="302">
        <v>550.30304000000001</v>
      </c>
      <c r="U364" s="313">
        <v>0.43219633943427621</v>
      </c>
      <c r="V364" s="312">
        <v>912</v>
      </c>
      <c r="W364" s="137">
        <v>3.9571310799670238E-2</v>
      </c>
      <c r="X364" s="312">
        <v>124.24242424242399</v>
      </c>
      <c r="Y364" s="312">
        <v>2063</v>
      </c>
      <c r="Z364" s="137">
        <v>8.4573443200918294E-2</v>
      </c>
      <c r="AA364" s="302">
        <v>171.51515151515099</v>
      </c>
      <c r="AB364" s="312">
        <v>1278</v>
      </c>
      <c r="AC364" s="137">
        <v>5.2263525947736471E-2</v>
      </c>
      <c r="AD364" s="302">
        <v>150.30302399999999</v>
      </c>
      <c r="AE364" s="313">
        <v>0.40131578947368424</v>
      </c>
      <c r="AF364" s="312">
        <v>1069</v>
      </c>
      <c r="AG364" s="137">
        <v>4.0492424242424239E-2</v>
      </c>
      <c r="AH364" s="312">
        <v>136.363636363636</v>
      </c>
      <c r="AI364" s="312">
        <v>2071</v>
      </c>
      <c r="AJ364" s="137">
        <v>7.2848148017869083E-2</v>
      </c>
      <c r="AK364" s="302">
        <v>200.60606060606</v>
      </c>
      <c r="AL364" s="312">
        <v>1314</v>
      </c>
      <c r="AM364" s="137">
        <v>5.0074311192408828E-2</v>
      </c>
      <c r="AN364" s="302">
        <v>175.75756799999999</v>
      </c>
      <c r="AO364" s="313">
        <v>0.22918615528531339</v>
      </c>
      <c r="AP364" s="312">
        <v>2502</v>
      </c>
      <c r="AQ364" s="137">
        <v>6.4476227290297644E-2</v>
      </c>
      <c r="AR364" s="312">
        <v>223.636363636363</v>
      </c>
      <c r="AS364" s="312">
        <v>3008</v>
      </c>
      <c r="AT364" s="137">
        <v>7.82803310258679E-2</v>
      </c>
      <c r="AU364" s="302">
        <v>249.09090909090901</v>
      </c>
      <c r="AV364" s="312">
        <v>2542</v>
      </c>
      <c r="AW364" s="137">
        <v>6.8881422068068507E-2</v>
      </c>
      <c r="AX364" s="302">
        <v>212.72728000000001</v>
      </c>
      <c r="AY364" s="303">
        <v>1.5987210231814548E-2</v>
      </c>
      <c r="AZ364" s="311">
        <v>3547</v>
      </c>
      <c r="BA364" s="137">
        <v>3.571896115928018E-2</v>
      </c>
      <c r="BB364" s="312">
        <v>264.24242424242402</v>
      </c>
      <c r="BC364" s="312">
        <v>4979</v>
      </c>
      <c r="BD364" s="137">
        <v>4.9896779107289603E-2</v>
      </c>
      <c r="BE364" s="302">
        <v>307.27272727272702</v>
      </c>
      <c r="BF364" s="312">
        <v>4042</v>
      </c>
      <c r="BG364" s="137">
        <v>3.9313329767057335E-2</v>
      </c>
      <c r="BH364" s="302">
        <v>247.27271999999999</v>
      </c>
      <c r="BI364" s="303">
        <v>0.13955455314350154</v>
      </c>
      <c r="BJ364" s="311">
        <v>3970</v>
      </c>
      <c r="BK364" s="137">
        <v>4.3369966571260021E-2</v>
      </c>
      <c r="BL364" s="312">
        <v>266.06060606060601</v>
      </c>
      <c r="BM364" s="312">
        <v>5851</v>
      </c>
      <c r="BN364" s="137">
        <v>5.9831681852113183E-2</v>
      </c>
      <c r="BO364" s="302">
        <v>324.24242424242402</v>
      </c>
      <c r="BP364" s="312">
        <v>4756</v>
      </c>
      <c r="BQ364" s="137">
        <v>4.6506624944995842E-2</v>
      </c>
      <c r="BR364" s="302">
        <v>271.51513699999998</v>
      </c>
      <c r="BS364" s="303">
        <v>0.19798488664987404</v>
      </c>
      <c r="BT364" s="311">
        <v>4293</v>
      </c>
      <c r="BU364" s="137">
        <v>5.6801492478069308E-2</v>
      </c>
      <c r="BV364" s="312">
        <v>267.27272727272702</v>
      </c>
      <c r="BW364" s="312">
        <v>6479</v>
      </c>
      <c r="BX364" s="137">
        <v>7.5008393438068005E-2</v>
      </c>
      <c r="BY364" s="302">
        <v>335.15151515151501</v>
      </c>
      <c r="BZ364" s="312">
        <v>5297</v>
      </c>
      <c r="CA364" s="137">
        <v>6.6309477611006098E-2</v>
      </c>
      <c r="CB364" s="302">
        <v>313.33334400000001</v>
      </c>
      <c r="CC364" s="303">
        <v>0.23386908921500116</v>
      </c>
      <c r="CD364" s="311">
        <v>31759</v>
      </c>
      <c r="CE364" s="137">
        <v>5.2146685231646284E-2</v>
      </c>
      <c r="CF364" s="312">
        <v>786.67</v>
      </c>
      <c r="CG364" s="312">
        <v>45306</v>
      </c>
      <c r="CH364" s="137">
        <v>6.8775920382300973E-2</v>
      </c>
      <c r="CI364" s="302">
        <v>897.89</v>
      </c>
      <c r="CJ364" s="312">
        <v>40218</v>
      </c>
      <c r="CK364" s="137">
        <v>5.9415418934989916E-2</v>
      </c>
      <c r="CL364" s="302">
        <v>900.59</v>
      </c>
      <c r="CM364" s="313">
        <v>0.26634969614912307</v>
      </c>
    </row>
    <row r="365" spans="1:91" ht="14.4" x14ac:dyDescent="0.3">
      <c r="A365" s="99" t="s">
        <v>546</v>
      </c>
      <c r="B365" s="311">
        <v>1782</v>
      </c>
      <c r="C365" s="137">
        <v>1.33886309335978E-2</v>
      </c>
      <c r="D365" s="312">
        <v>185.45454545454501</v>
      </c>
      <c r="E365" s="312">
        <v>1424</v>
      </c>
      <c r="F365" s="137">
        <v>1.056324968287997E-2</v>
      </c>
      <c r="G365" s="302">
        <v>161.81818181818099</v>
      </c>
      <c r="H365" s="312">
        <v>1587</v>
      </c>
      <c r="I365" s="137">
        <v>1.0535330199952203E-2</v>
      </c>
      <c r="J365" s="302">
        <v>213.939392</v>
      </c>
      <c r="K365" s="313">
        <v>-0.10942760942760943</v>
      </c>
      <c r="L365" s="312">
        <v>1562</v>
      </c>
      <c r="M365" s="137">
        <v>1.2881199386452475E-2</v>
      </c>
      <c r="N365" s="312">
        <v>207.87878787878699</v>
      </c>
      <c r="O365" s="312">
        <v>1682</v>
      </c>
      <c r="P365" s="137">
        <v>1.130839927658516E-2</v>
      </c>
      <c r="Q365" s="302">
        <v>198.78787878787799</v>
      </c>
      <c r="R365" s="312">
        <v>1428</v>
      </c>
      <c r="S365" s="137">
        <v>9.290947182136397E-3</v>
      </c>
      <c r="T365" s="302">
        <v>189.69697600000001</v>
      </c>
      <c r="U365" s="313">
        <v>-8.5787451984635082E-2</v>
      </c>
      <c r="V365" s="312">
        <v>142</v>
      </c>
      <c r="W365" s="137">
        <v>6.1613225148609363E-3</v>
      </c>
      <c r="X365" s="312">
        <v>44.848484848484802</v>
      </c>
      <c r="Y365" s="312">
        <v>403</v>
      </c>
      <c r="Z365" s="137">
        <v>1.6521133111958349E-2</v>
      </c>
      <c r="AA365" s="302">
        <v>101.818181818181</v>
      </c>
      <c r="AB365" s="312">
        <v>246</v>
      </c>
      <c r="AC365" s="137">
        <v>1.0060115323273219E-2</v>
      </c>
      <c r="AD365" s="302">
        <v>78.181816100000006</v>
      </c>
      <c r="AE365" s="313">
        <v>0.73239436619718312</v>
      </c>
      <c r="AF365" s="312">
        <v>215</v>
      </c>
      <c r="AG365" s="137">
        <v>8.1439393939393943E-3</v>
      </c>
      <c r="AH365" s="312">
        <v>77.575757575757507</v>
      </c>
      <c r="AI365" s="312">
        <v>440</v>
      </c>
      <c r="AJ365" s="137">
        <v>1.5477153610749587E-2</v>
      </c>
      <c r="AK365" s="302">
        <v>109.09090909090899</v>
      </c>
      <c r="AL365" s="312">
        <v>304</v>
      </c>
      <c r="AM365" s="137">
        <v>1.1584924355016958E-2</v>
      </c>
      <c r="AN365" s="302">
        <v>97.575760000000002</v>
      </c>
      <c r="AO365" s="313">
        <v>0.413953488372093</v>
      </c>
      <c r="AP365" s="312">
        <v>443</v>
      </c>
      <c r="AQ365" s="137">
        <v>1.1416054632135034E-2</v>
      </c>
      <c r="AR365" s="312">
        <v>109.09090909090899</v>
      </c>
      <c r="AS365" s="312">
        <v>632</v>
      </c>
      <c r="AT365" s="137">
        <v>1.6447197210222246E-2</v>
      </c>
      <c r="AU365" s="302">
        <v>120</v>
      </c>
      <c r="AV365" s="312">
        <v>449</v>
      </c>
      <c r="AW365" s="137">
        <v>1.216670279644483E-2</v>
      </c>
      <c r="AX365" s="302">
        <v>103.63636</v>
      </c>
      <c r="AY365" s="303">
        <v>1.3544018058690745E-2</v>
      </c>
      <c r="AZ365" s="311">
        <v>700</v>
      </c>
      <c r="BA365" s="137">
        <v>7.0491324531987958E-3</v>
      </c>
      <c r="BB365" s="312">
        <v>126.06060606060601</v>
      </c>
      <c r="BC365" s="312">
        <v>683</v>
      </c>
      <c r="BD365" s="137">
        <v>6.8446475457479006E-3</v>
      </c>
      <c r="BE365" s="302">
        <v>107.87878787878699</v>
      </c>
      <c r="BF365" s="312">
        <v>618</v>
      </c>
      <c r="BG365" s="137">
        <v>6.0107960900646793E-3</v>
      </c>
      <c r="BH365" s="302">
        <v>113.333336</v>
      </c>
      <c r="BI365" s="303">
        <v>-0.11714285714285715</v>
      </c>
      <c r="BJ365" s="311">
        <v>943</v>
      </c>
      <c r="BK365" s="137">
        <v>1.0301732613777885E-2</v>
      </c>
      <c r="BL365" s="312">
        <v>163.636363636363</v>
      </c>
      <c r="BM365" s="312">
        <v>1167</v>
      </c>
      <c r="BN365" s="137">
        <v>1.1933613522716815E-2</v>
      </c>
      <c r="BO365" s="302">
        <v>146.666666666666</v>
      </c>
      <c r="BP365" s="312">
        <v>592</v>
      </c>
      <c r="BQ365" s="137">
        <v>5.7888818266269007E-3</v>
      </c>
      <c r="BR365" s="302">
        <v>120.606064</v>
      </c>
      <c r="BS365" s="303">
        <v>-0.37221633085896078</v>
      </c>
      <c r="BT365" s="311">
        <v>756</v>
      </c>
      <c r="BU365" s="137">
        <v>1.000277854959711E-2</v>
      </c>
      <c r="BV365" s="312">
        <v>115.151515151515</v>
      </c>
      <c r="BW365" s="312">
        <v>1021</v>
      </c>
      <c r="BX365" s="137">
        <v>1.1820276230941108E-2</v>
      </c>
      <c r="BY365" s="302">
        <v>118.787878787878</v>
      </c>
      <c r="BZ365" s="312">
        <v>689</v>
      </c>
      <c r="CA365" s="137">
        <v>8.625114229560733E-3</v>
      </c>
      <c r="CB365" s="302">
        <v>103.030304</v>
      </c>
      <c r="CC365" s="303">
        <v>-8.8624338624338619E-2</v>
      </c>
      <c r="CD365" s="311">
        <v>6543</v>
      </c>
      <c r="CE365" s="137">
        <v>1.0743277857321126E-2</v>
      </c>
      <c r="CF365" s="312">
        <v>390.49</v>
      </c>
      <c r="CG365" s="312">
        <v>7452</v>
      </c>
      <c r="CH365" s="137">
        <v>1.131236831079563E-2</v>
      </c>
      <c r="CI365" s="302">
        <v>385.09</v>
      </c>
      <c r="CJ365" s="312">
        <v>5913</v>
      </c>
      <c r="CK365" s="137">
        <v>8.7354759600824349E-3</v>
      </c>
      <c r="CL365" s="302">
        <v>380.74</v>
      </c>
      <c r="CM365" s="313">
        <v>-9.6286107290233833E-2</v>
      </c>
    </row>
    <row r="366" spans="1:91" ht="14.4" x14ac:dyDescent="0.3">
      <c r="A366" s="99" t="s">
        <v>547</v>
      </c>
      <c r="B366" s="311">
        <v>2530</v>
      </c>
      <c r="C366" s="137">
        <v>1.9008550090910455E-2</v>
      </c>
      <c r="D366" s="312">
        <v>233.93939393939399</v>
      </c>
      <c r="E366" s="312">
        <v>3344</v>
      </c>
      <c r="F366" s="137">
        <v>2.4805833524965321E-2</v>
      </c>
      <c r="G366" s="302">
        <v>226.06060606060601</v>
      </c>
      <c r="H366" s="312">
        <v>3976</v>
      </c>
      <c r="I366" s="137">
        <v>2.6394752914309993E-2</v>
      </c>
      <c r="J366" s="302">
        <v>262.42425500000002</v>
      </c>
      <c r="K366" s="313">
        <v>0.57154150197628462</v>
      </c>
      <c r="L366" s="312">
        <v>2022</v>
      </c>
      <c r="M366" s="137">
        <v>1.6674638386304036E-2</v>
      </c>
      <c r="N366" s="312">
        <v>204.84848484848399</v>
      </c>
      <c r="O366" s="312">
        <v>4188</v>
      </c>
      <c r="P366" s="137">
        <v>2.8156704025171609E-2</v>
      </c>
      <c r="Q366" s="302">
        <v>295.15151515151501</v>
      </c>
      <c r="R366" s="312">
        <v>3398</v>
      </c>
      <c r="S366" s="137">
        <v>2.2108290283543053E-2</v>
      </c>
      <c r="T366" s="302">
        <v>275.15152</v>
      </c>
      <c r="U366" s="313">
        <v>0.68051434223541052</v>
      </c>
      <c r="V366" s="312">
        <v>284</v>
      </c>
      <c r="W366" s="137">
        <v>1.2322645029721873E-2</v>
      </c>
      <c r="X366" s="312">
        <v>70.303030303030297</v>
      </c>
      <c r="Y366" s="312">
        <v>626</v>
      </c>
      <c r="Z366" s="137">
        <v>2.5663100069692125E-2</v>
      </c>
      <c r="AA366" s="302">
        <v>108.484848484848</v>
      </c>
      <c r="AB366" s="312">
        <v>427</v>
      </c>
      <c r="AC366" s="137">
        <v>1.746207009364904E-2</v>
      </c>
      <c r="AD366" s="302">
        <v>83.030304000000001</v>
      </c>
      <c r="AE366" s="313">
        <v>0.50352112676056338</v>
      </c>
      <c r="AF366" s="312">
        <v>361</v>
      </c>
      <c r="AG366" s="137">
        <v>1.3674242424242424E-2</v>
      </c>
      <c r="AH366" s="312">
        <v>84.242424242424207</v>
      </c>
      <c r="AI366" s="312">
        <v>758</v>
      </c>
      <c r="AJ366" s="137">
        <v>2.6662914629427697E-2</v>
      </c>
      <c r="AK366" s="302">
        <v>137.575757575757</v>
      </c>
      <c r="AL366" s="312">
        <v>333</v>
      </c>
      <c r="AM366" s="137">
        <v>1.2690065165199497E-2</v>
      </c>
      <c r="AN366" s="302">
        <v>90.909090000000006</v>
      </c>
      <c r="AO366" s="313">
        <v>-7.7562326869806089E-2</v>
      </c>
      <c r="AP366" s="312">
        <v>1072</v>
      </c>
      <c r="AQ366" s="137">
        <v>2.7625306017265816E-2</v>
      </c>
      <c r="AR366" s="312">
        <v>163.030303030303</v>
      </c>
      <c r="AS366" s="312">
        <v>1007</v>
      </c>
      <c r="AT366" s="137">
        <v>2.6206214542237028E-2</v>
      </c>
      <c r="AU366" s="302">
        <v>157.575757575757</v>
      </c>
      <c r="AV366" s="312">
        <v>999</v>
      </c>
      <c r="AW366" s="137">
        <v>2.7070236288749189E-2</v>
      </c>
      <c r="AX366" s="302">
        <v>140.606064</v>
      </c>
      <c r="AY366" s="303">
        <v>-6.8097014925373137E-2</v>
      </c>
      <c r="AZ366" s="311">
        <v>1132</v>
      </c>
      <c r="BA366" s="137">
        <v>1.1399454195744337E-2</v>
      </c>
      <c r="BB366" s="312">
        <v>156.969696969696</v>
      </c>
      <c r="BC366" s="312">
        <v>1512</v>
      </c>
      <c r="BD366" s="137">
        <v>1.515242619205099E-2</v>
      </c>
      <c r="BE366" s="302">
        <v>180.60606060606</v>
      </c>
      <c r="BF366" s="312">
        <v>1410</v>
      </c>
      <c r="BG366" s="137">
        <v>1.3713952244322326E-2</v>
      </c>
      <c r="BH366" s="302">
        <v>168.484848</v>
      </c>
      <c r="BI366" s="303">
        <v>0.24558303886925795</v>
      </c>
      <c r="BJ366" s="311">
        <v>1372</v>
      </c>
      <c r="BK366" s="137">
        <v>1.4988310865432935E-2</v>
      </c>
      <c r="BL366" s="312">
        <v>184.24242424242399</v>
      </c>
      <c r="BM366" s="312">
        <v>1971</v>
      </c>
      <c r="BN366" s="137">
        <v>2.0155229008804492E-2</v>
      </c>
      <c r="BO366" s="302">
        <v>176.363636363636</v>
      </c>
      <c r="BP366" s="312">
        <v>1759</v>
      </c>
      <c r="BQ366" s="137">
        <v>1.720041069769716E-2</v>
      </c>
      <c r="BR366" s="302">
        <v>200</v>
      </c>
      <c r="BS366" s="303">
        <v>0.28206997084548108</v>
      </c>
      <c r="BT366" s="311">
        <v>1472</v>
      </c>
      <c r="BU366" s="137">
        <v>1.9476309556887495E-2</v>
      </c>
      <c r="BV366" s="312">
        <v>164.24242424242399</v>
      </c>
      <c r="BW366" s="312">
        <v>2432</v>
      </c>
      <c r="BX366" s="137">
        <v>2.8155643284670687E-2</v>
      </c>
      <c r="BY366" s="302">
        <v>221.81818181818099</v>
      </c>
      <c r="BZ366" s="312">
        <v>1777</v>
      </c>
      <c r="CA366" s="137">
        <v>2.2245033361290887E-2</v>
      </c>
      <c r="CB366" s="302">
        <v>206.060608</v>
      </c>
      <c r="CC366" s="303">
        <v>0.20720108695652173</v>
      </c>
      <c r="CD366" s="311">
        <v>10245</v>
      </c>
      <c r="CE366" s="137">
        <v>1.6821776195667878E-2</v>
      </c>
      <c r="CF366" s="312">
        <v>468.52</v>
      </c>
      <c r="CG366" s="312">
        <v>15838</v>
      </c>
      <c r="CH366" s="137">
        <v>2.4042577738376435E-2</v>
      </c>
      <c r="CI366" s="302">
        <v>552.63</v>
      </c>
      <c r="CJ366" s="312">
        <v>14079</v>
      </c>
      <c r="CK366" s="137">
        <v>2.0799385429054729E-2</v>
      </c>
      <c r="CL366" s="302">
        <v>538.05999999999995</v>
      </c>
      <c r="CM366" s="313">
        <v>0.37423133235724743</v>
      </c>
    </row>
    <row r="367" spans="1:91" ht="14.4" x14ac:dyDescent="0.3">
      <c r="A367" s="99" t="s">
        <v>548</v>
      </c>
      <c r="B367" s="311">
        <v>3942</v>
      </c>
      <c r="C367" s="137">
        <v>2.9617274489473922E-2</v>
      </c>
      <c r="D367" s="312">
        <v>293.93939393939303</v>
      </c>
      <c r="E367" s="312">
        <v>4626</v>
      </c>
      <c r="F367" s="137">
        <v>3.4315725444524395E-2</v>
      </c>
      <c r="G367" s="302">
        <v>276.969696969697</v>
      </c>
      <c r="H367" s="312">
        <v>5097</v>
      </c>
      <c r="I367" s="137">
        <v>3.3836533099657451E-2</v>
      </c>
      <c r="J367" s="302">
        <v>290.30304000000001</v>
      </c>
      <c r="K367" s="313">
        <v>0.29299847792998479</v>
      </c>
      <c r="L367" s="312">
        <v>3628</v>
      </c>
      <c r="M367" s="137">
        <v>2.9918688459698833E-2</v>
      </c>
      <c r="N367" s="312">
        <v>278.18181818181802</v>
      </c>
      <c r="O367" s="312">
        <v>5591</v>
      </c>
      <c r="P367" s="137">
        <v>3.7589334337329146E-2</v>
      </c>
      <c r="Q367" s="302">
        <v>359.39393939393898</v>
      </c>
      <c r="R367" s="312">
        <v>5503</v>
      </c>
      <c r="S367" s="137">
        <v>3.5803979232000419E-2</v>
      </c>
      <c r="T367" s="302">
        <v>393.33334400000001</v>
      </c>
      <c r="U367" s="313">
        <v>0.51681367144432189</v>
      </c>
      <c r="V367" s="312">
        <v>486</v>
      </c>
      <c r="W367" s="137">
        <v>2.1087343255087428E-2</v>
      </c>
      <c r="X367" s="312">
        <v>98.181818181818201</v>
      </c>
      <c r="Y367" s="312">
        <v>1034</v>
      </c>
      <c r="Z367" s="137">
        <v>4.238921001926782E-2</v>
      </c>
      <c r="AA367" s="302">
        <v>120.60606060606</v>
      </c>
      <c r="AB367" s="312">
        <v>605</v>
      </c>
      <c r="AC367" s="137">
        <v>2.4741340530814216E-2</v>
      </c>
      <c r="AD367" s="302">
        <v>115.151512</v>
      </c>
      <c r="AE367" s="313">
        <v>0.2448559670781893</v>
      </c>
      <c r="AF367" s="312">
        <v>493</v>
      </c>
      <c r="AG367" s="137">
        <v>1.8674242424242423E-2</v>
      </c>
      <c r="AH367" s="312">
        <v>89.090909090909093</v>
      </c>
      <c r="AI367" s="312">
        <v>873</v>
      </c>
      <c r="AJ367" s="137">
        <v>3.0708079777691792E-2</v>
      </c>
      <c r="AK367" s="302">
        <v>127.87878787878699</v>
      </c>
      <c r="AL367" s="312">
        <v>677</v>
      </c>
      <c r="AM367" s="137">
        <v>2.5799321672192371E-2</v>
      </c>
      <c r="AN367" s="302">
        <v>138.78787199999999</v>
      </c>
      <c r="AO367" s="313">
        <v>0.37322515212981744</v>
      </c>
      <c r="AP367" s="312">
        <v>987</v>
      </c>
      <c r="AQ367" s="137">
        <v>2.5434866640896791E-2</v>
      </c>
      <c r="AR367" s="312">
        <v>146.06060606060601</v>
      </c>
      <c r="AS367" s="312">
        <v>1369</v>
      </c>
      <c r="AT367" s="137">
        <v>3.5626919273408629E-2</v>
      </c>
      <c r="AU367" s="302">
        <v>169.09090909090901</v>
      </c>
      <c r="AV367" s="312">
        <v>1094</v>
      </c>
      <c r="AW367" s="137">
        <v>2.9644482982874486E-2</v>
      </c>
      <c r="AX367" s="302">
        <v>152.72728000000001</v>
      </c>
      <c r="AY367" s="303">
        <v>0.10840932117527863</v>
      </c>
      <c r="AZ367" s="311">
        <v>1715</v>
      </c>
      <c r="BA367" s="137">
        <v>1.7270374510337048E-2</v>
      </c>
      <c r="BB367" s="312">
        <v>175.75757575757501</v>
      </c>
      <c r="BC367" s="312">
        <v>2784</v>
      </c>
      <c r="BD367" s="137">
        <v>2.7899705369490709E-2</v>
      </c>
      <c r="BE367" s="302">
        <v>258.18181818181802</v>
      </c>
      <c r="BF367" s="312">
        <v>2014</v>
      </c>
      <c r="BG367" s="137">
        <v>1.9588581432670331E-2</v>
      </c>
      <c r="BH367" s="302">
        <v>173.33332799999999</v>
      </c>
      <c r="BI367" s="303">
        <v>0.17434402332361515</v>
      </c>
      <c r="BJ367" s="311">
        <v>1655</v>
      </c>
      <c r="BK367" s="137">
        <v>1.8079923092049203E-2</v>
      </c>
      <c r="BL367" s="312">
        <v>189.09090909090901</v>
      </c>
      <c r="BM367" s="312">
        <v>2713</v>
      </c>
      <c r="BN367" s="137">
        <v>2.7742839320591874E-2</v>
      </c>
      <c r="BO367" s="302">
        <v>237.575757575757</v>
      </c>
      <c r="BP367" s="312">
        <v>2405</v>
      </c>
      <c r="BQ367" s="137">
        <v>2.3517332420671784E-2</v>
      </c>
      <c r="BR367" s="302">
        <v>206.060608</v>
      </c>
      <c r="BS367" s="303">
        <v>0.45317220543806647</v>
      </c>
      <c r="BT367" s="311">
        <v>2065</v>
      </c>
      <c r="BU367" s="137">
        <v>2.7322404371584699E-2</v>
      </c>
      <c r="BV367" s="312">
        <v>186.666666666666</v>
      </c>
      <c r="BW367" s="312">
        <v>3026</v>
      </c>
      <c r="BX367" s="137">
        <v>3.503247392245621E-2</v>
      </c>
      <c r="BY367" s="302">
        <v>235.75757575757501</v>
      </c>
      <c r="BZ367" s="312">
        <v>2831</v>
      </c>
      <c r="CA367" s="137">
        <v>3.5439330020154473E-2</v>
      </c>
      <c r="CB367" s="302">
        <v>258.18182400000001</v>
      </c>
      <c r="CC367" s="303">
        <v>0.37094430992736077</v>
      </c>
      <c r="CD367" s="311">
        <v>14971</v>
      </c>
      <c r="CE367" s="137">
        <v>2.458163117865728E-2</v>
      </c>
      <c r="CF367" s="312">
        <v>550.37</v>
      </c>
      <c r="CG367" s="312">
        <v>22016</v>
      </c>
      <c r="CH367" s="137">
        <v>3.3420974333128906E-2</v>
      </c>
      <c r="CI367" s="302">
        <v>664.9</v>
      </c>
      <c r="CJ367" s="312">
        <v>20226</v>
      </c>
      <c r="CK367" s="137">
        <v>2.9880557545852754E-2</v>
      </c>
      <c r="CL367" s="302">
        <v>657.91</v>
      </c>
      <c r="CM367" s="313">
        <v>0.35101195644913502</v>
      </c>
    </row>
    <row r="368" spans="1:91" ht="14.4" x14ac:dyDescent="0.3">
      <c r="A368" s="99" t="s">
        <v>549</v>
      </c>
      <c r="B368" s="311">
        <v>453</v>
      </c>
      <c r="C368" s="137">
        <v>3.4035071901906866E-3</v>
      </c>
      <c r="D368" s="312">
        <v>69.696969696969703</v>
      </c>
      <c r="E368" s="312">
        <v>1194</v>
      </c>
      <c r="F368" s="137">
        <v>8.8571068267968289E-3</v>
      </c>
      <c r="G368" s="302">
        <v>119.39393939393899</v>
      </c>
      <c r="H368" s="312">
        <v>1457</v>
      </c>
      <c r="I368" s="137">
        <v>9.672322685148305E-3</v>
      </c>
      <c r="J368" s="302">
        <v>188.484848</v>
      </c>
      <c r="K368" s="313">
        <v>2.2163355408388523</v>
      </c>
      <c r="L368" s="312">
        <v>603</v>
      </c>
      <c r="M368" s="137">
        <v>4.9727037324141113E-3</v>
      </c>
      <c r="N368" s="312">
        <v>93.3333333333333</v>
      </c>
      <c r="O368" s="312">
        <v>1156</v>
      </c>
      <c r="P368" s="137">
        <v>7.7720033078076366E-3</v>
      </c>
      <c r="Q368" s="302">
        <v>135.15151515151501</v>
      </c>
      <c r="R368" s="312">
        <v>1419</v>
      </c>
      <c r="S368" s="137">
        <v>9.2323907923330169E-3</v>
      </c>
      <c r="T368" s="302">
        <v>201.21212800000001</v>
      </c>
      <c r="U368" s="313">
        <v>1.3532338308457712</v>
      </c>
      <c r="V368" s="312">
        <v>167</v>
      </c>
      <c r="W368" s="137">
        <v>7.2460623942378621E-3</v>
      </c>
      <c r="X368" s="312">
        <v>48.484848484848399</v>
      </c>
      <c r="Y368" s="312">
        <v>240</v>
      </c>
      <c r="Z368" s="137">
        <v>9.838888205632763E-3</v>
      </c>
      <c r="AA368" s="302">
        <v>57.5757575757575</v>
      </c>
      <c r="AB368" s="312">
        <v>320</v>
      </c>
      <c r="AC368" s="137">
        <v>1.308632887580256E-2</v>
      </c>
      <c r="AD368" s="302">
        <v>76.969695999999999</v>
      </c>
      <c r="AE368" s="313">
        <v>0.91616766467065869</v>
      </c>
      <c r="AF368" s="312">
        <v>100</v>
      </c>
      <c r="AG368" s="137">
        <v>3.787878787878788E-3</v>
      </c>
      <c r="AH368" s="312">
        <v>41.212121212121197</v>
      </c>
      <c r="AI368" s="312">
        <v>195</v>
      </c>
      <c r="AJ368" s="137">
        <v>6.8591930774912942E-3</v>
      </c>
      <c r="AK368" s="302">
        <v>64.242424242424207</v>
      </c>
      <c r="AL368" s="312">
        <v>134</v>
      </c>
      <c r="AM368" s="137">
        <v>5.1065127091193168E-3</v>
      </c>
      <c r="AN368" s="302">
        <v>45.4545441</v>
      </c>
      <c r="AO368" s="313">
        <v>0.34</v>
      </c>
      <c r="AP368" s="312">
        <v>157</v>
      </c>
      <c r="AQ368" s="137">
        <v>4.0458703775286689E-3</v>
      </c>
      <c r="AR368" s="312">
        <v>51.515151515151501</v>
      </c>
      <c r="AS368" s="312">
        <v>398</v>
      </c>
      <c r="AT368" s="137">
        <v>1.0357570395045021E-2</v>
      </c>
      <c r="AU368" s="302">
        <v>73.3333333333333</v>
      </c>
      <c r="AV368" s="312">
        <v>275</v>
      </c>
      <c r="AW368" s="137">
        <v>7.4517667461521785E-3</v>
      </c>
      <c r="AX368" s="302">
        <v>65.454544100000007</v>
      </c>
      <c r="AY368" s="303">
        <v>0.75159235668789814</v>
      </c>
      <c r="AZ368" s="311">
        <v>245</v>
      </c>
      <c r="BA368" s="137">
        <v>2.4671963586195785E-3</v>
      </c>
      <c r="BB368" s="312">
        <v>72.727272727272705</v>
      </c>
      <c r="BC368" s="312">
        <v>836</v>
      </c>
      <c r="BD368" s="137">
        <v>8.3779287675625844E-3</v>
      </c>
      <c r="BE368" s="302">
        <v>104.84848484848401</v>
      </c>
      <c r="BF368" s="312">
        <v>706</v>
      </c>
      <c r="BG368" s="137">
        <v>6.8667023294266402E-3</v>
      </c>
      <c r="BH368" s="302">
        <v>111.515152</v>
      </c>
      <c r="BI368" s="303">
        <v>1.8816326530612244</v>
      </c>
      <c r="BJ368" s="311">
        <v>600</v>
      </c>
      <c r="BK368" s="137">
        <v>6.5546548974196508E-3</v>
      </c>
      <c r="BL368" s="312">
        <v>120.60606060606</v>
      </c>
      <c r="BM368" s="312">
        <v>725</v>
      </c>
      <c r="BN368" s="137">
        <v>7.4137701833502058E-3</v>
      </c>
      <c r="BO368" s="302">
        <v>112.121212121212</v>
      </c>
      <c r="BP368" s="312">
        <v>990</v>
      </c>
      <c r="BQ368" s="137">
        <v>9.6807314330416075E-3</v>
      </c>
      <c r="BR368" s="302">
        <v>144.84848</v>
      </c>
      <c r="BS368" s="303">
        <v>0.65</v>
      </c>
      <c r="BT368" s="311">
        <v>484</v>
      </c>
      <c r="BU368" s="137">
        <v>6.4038952619113777E-3</v>
      </c>
      <c r="BV368" s="312">
        <v>95.151515151515099</v>
      </c>
      <c r="BW368" s="312">
        <v>860</v>
      </c>
      <c r="BX368" s="137">
        <v>9.9563541220463788E-3</v>
      </c>
      <c r="BY368" s="302">
        <v>119.39393939393899</v>
      </c>
      <c r="BZ368" s="312">
        <v>905</v>
      </c>
      <c r="CA368" s="137">
        <v>1.1329068763065985E-2</v>
      </c>
      <c r="CB368" s="302">
        <v>141.81817599999999</v>
      </c>
      <c r="CC368" s="303">
        <v>0.8698347107438017</v>
      </c>
      <c r="CD368" s="311">
        <v>2809</v>
      </c>
      <c r="CE368" s="137">
        <v>4.6122371238292896E-3</v>
      </c>
      <c r="CF368" s="312">
        <v>220.46</v>
      </c>
      <c r="CG368" s="312">
        <v>5604</v>
      </c>
      <c r="CH368" s="137">
        <v>8.5070467007110455E-3</v>
      </c>
      <c r="CI368" s="302">
        <v>287.36</v>
      </c>
      <c r="CJ368" s="312">
        <v>6206</v>
      </c>
      <c r="CK368" s="137">
        <v>9.168334822978453E-3</v>
      </c>
      <c r="CL368" s="302">
        <v>375.11</v>
      </c>
      <c r="CM368" s="313">
        <v>1.2093271626913493</v>
      </c>
    </row>
    <row r="369" spans="1:91" ht="14.4" x14ac:dyDescent="0.3">
      <c r="A369" s="99" t="s">
        <v>436</v>
      </c>
      <c r="B369" s="311">
        <v>115603</v>
      </c>
      <c r="C369" s="137">
        <v>0.86855550045830887</v>
      </c>
      <c r="D369" s="312">
        <v>1027.27272727272</v>
      </c>
      <c r="E369" s="312">
        <v>111774</v>
      </c>
      <c r="F369" s="137">
        <v>0.82914091998190009</v>
      </c>
      <c r="G369" s="302">
        <v>841.21212121212102</v>
      </c>
      <c r="H369" s="312">
        <v>126296</v>
      </c>
      <c r="I369" s="137">
        <v>0.83841843915133174</v>
      </c>
      <c r="J369" s="302">
        <v>944.84849999999994</v>
      </c>
      <c r="K369" s="313">
        <v>9.2497599543264447E-2</v>
      </c>
      <c r="L369" s="312">
        <v>104485</v>
      </c>
      <c r="M369" s="137">
        <v>0.86164668239019648</v>
      </c>
      <c r="N369" s="312">
        <v>848.48484848484804</v>
      </c>
      <c r="O369" s="312">
        <v>121757</v>
      </c>
      <c r="P369" s="137">
        <v>0.81859498853696744</v>
      </c>
      <c r="Q369" s="302">
        <v>1011.51515151515</v>
      </c>
      <c r="R369" s="312">
        <v>128934</v>
      </c>
      <c r="S369" s="137">
        <v>0.83887884032323123</v>
      </c>
      <c r="T369" s="302">
        <v>1213.3333700000001</v>
      </c>
      <c r="U369" s="313">
        <v>0.23399531033162654</v>
      </c>
      <c r="V369" s="312">
        <v>19642</v>
      </c>
      <c r="W369" s="137">
        <v>0.85225842842886279</v>
      </c>
      <c r="X369" s="312">
        <v>396.36363636363598</v>
      </c>
      <c r="Y369" s="312">
        <v>19813</v>
      </c>
      <c r="Z369" s="137">
        <v>0.81224121674250804</v>
      </c>
      <c r="AA369" s="302">
        <v>376.969696969697</v>
      </c>
      <c r="AB369" s="312">
        <v>21169</v>
      </c>
      <c r="AC369" s="137">
        <v>0.86570154991207626</v>
      </c>
      <c r="AD369" s="302">
        <v>402.42425500000002</v>
      </c>
      <c r="AE369" s="313">
        <v>7.7741574177782297E-2</v>
      </c>
      <c r="AF369" s="312">
        <v>23178</v>
      </c>
      <c r="AG369" s="137">
        <v>0.87795454545454543</v>
      </c>
      <c r="AH369" s="312">
        <v>487.27272727272702</v>
      </c>
      <c r="AI369" s="312">
        <v>23246</v>
      </c>
      <c r="AJ369" s="137">
        <v>0.81768616553519291</v>
      </c>
      <c r="AK369" s="302">
        <v>407.27272727272702</v>
      </c>
      <c r="AL369" s="312">
        <v>22742</v>
      </c>
      <c r="AM369" s="137">
        <v>0.86665904500590674</v>
      </c>
      <c r="AN369" s="302">
        <v>376.96969999999999</v>
      </c>
      <c r="AO369" s="313">
        <v>-1.8810941409957718E-2</v>
      </c>
      <c r="AP369" s="312">
        <v>32923</v>
      </c>
      <c r="AQ369" s="137">
        <v>0.8484215951552635</v>
      </c>
      <c r="AR369" s="312">
        <v>633.33333333333303</v>
      </c>
      <c r="AS369" s="312">
        <v>31245</v>
      </c>
      <c r="AT369" s="137">
        <v>0.8131213241034716</v>
      </c>
      <c r="AU369" s="302">
        <v>565.45454545454504</v>
      </c>
      <c r="AV369" s="312">
        <v>31726</v>
      </c>
      <c r="AW369" s="137">
        <v>0.85969000650336003</v>
      </c>
      <c r="AX369" s="302">
        <v>568.48486300000002</v>
      </c>
      <c r="AY369" s="303">
        <v>-3.6357561583087811E-2</v>
      </c>
      <c r="AZ369" s="311">
        <v>90713</v>
      </c>
      <c r="BA369" s="137">
        <v>0.91349707461003193</v>
      </c>
      <c r="BB369" s="312">
        <v>930.30303030303003</v>
      </c>
      <c r="BC369" s="312">
        <v>87530</v>
      </c>
      <c r="BD369" s="137">
        <v>0.87717715912051786</v>
      </c>
      <c r="BE369" s="302">
        <v>825.45454545454504</v>
      </c>
      <c r="BF369" s="312">
        <v>92439</v>
      </c>
      <c r="BG369" s="137">
        <v>0.89908087341341247</v>
      </c>
      <c r="BH369" s="302">
        <v>784.24243200000001</v>
      </c>
      <c r="BI369" s="303">
        <v>1.9027041328144808E-2</v>
      </c>
      <c r="BJ369" s="311">
        <v>82143</v>
      </c>
      <c r="BK369" s="137">
        <v>0.89736502873123725</v>
      </c>
      <c r="BL369" s="312">
        <v>800</v>
      </c>
      <c r="BM369" s="312">
        <v>83213</v>
      </c>
      <c r="BN369" s="137">
        <v>0.8509269769201665</v>
      </c>
      <c r="BO369" s="302">
        <v>766.06060606060601</v>
      </c>
      <c r="BP369" s="312">
        <v>90965</v>
      </c>
      <c r="BQ369" s="137">
        <v>0.88950276243093918</v>
      </c>
      <c r="BR369" s="302">
        <v>777.57574499999998</v>
      </c>
      <c r="BS369" s="303">
        <v>0.10739807409030593</v>
      </c>
      <c r="BT369" s="311">
        <v>62642</v>
      </c>
      <c r="BU369" s="137">
        <v>0.82882811362944731</v>
      </c>
      <c r="BV369" s="312">
        <v>616.969696969697</v>
      </c>
      <c r="BW369" s="312">
        <v>67399</v>
      </c>
      <c r="BX369" s="137">
        <v>0.78028873426953937</v>
      </c>
      <c r="BY369" s="302">
        <v>822.42424242424204</v>
      </c>
      <c r="BZ369" s="312">
        <v>64320</v>
      </c>
      <c r="CA369" s="137">
        <v>0.8051775721993415</v>
      </c>
      <c r="CB369" s="302">
        <v>963.03030000000001</v>
      </c>
      <c r="CC369" s="303">
        <v>2.6787139618786118E-2</v>
      </c>
      <c r="CD369" s="311">
        <v>531329</v>
      </c>
      <c r="CE369" s="137">
        <v>0.87241557093880129</v>
      </c>
      <c r="CF369" s="312">
        <v>2110.1799999999998</v>
      </c>
      <c r="CG369" s="312">
        <v>545977</v>
      </c>
      <c r="CH369" s="137">
        <v>0.82881010644434594</v>
      </c>
      <c r="CI369" s="302">
        <v>2073.33</v>
      </c>
      <c r="CJ369" s="312">
        <v>578591</v>
      </c>
      <c r="CK369" s="137">
        <v>0.85477215816337837</v>
      </c>
      <c r="CL369" s="302">
        <v>2265.8000000000002</v>
      </c>
      <c r="CM369" s="313">
        <v>8.8950537237756644E-2</v>
      </c>
    </row>
    <row r="370" spans="1:91" ht="14.4" x14ac:dyDescent="0.3">
      <c r="A370" s="99" t="s">
        <v>384</v>
      </c>
      <c r="B370" s="311">
        <v>89572</v>
      </c>
      <c r="C370" s="137">
        <v>0.67297780582728517</v>
      </c>
      <c r="D370" s="312">
        <v>877.57575757575705</v>
      </c>
      <c r="E370" s="312">
        <v>84818</v>
      </c>
      <c r="F370" s="137">
        <v>0.62918097724895594</v>
      </c>
      <c r="G370" s="302">
        <v>881.21212121212102</v>
      </c>
      <c r="H370" s="312">
        <v>93202</v>
      </c>
      <c r="I370" s="137">
        <v>0.61872327995963783</v>
      </c>
      <c r="J370" s="302">
        <v>998.18179999999995</v>
      </c>
      <c r="K370" s="313">
        <v>4.0526057250033491E-2</v>
      </c>
      <c r="L370" s="312">
        <v>81479</v>
      </c>
      <c r="M370" s="137">
        <v>0.67192525275848991</v>
      </c>
      <c r="N370" s="312">
        <v>927.87878787878799</v>
      </c>
      <c r="O370" s="312">
        <v>93730</v>
      </c>
      <c r="P370" s="137">
        <v>0.63016424744014687</v>
      </c>
      <c r="Q370" s="302">
        <v>926.66666666666595</v>
      </c>
      <c r="R370" s="312">
        <v>98694</v>
      </c>
      <c r="S370" s="137">
        <v>0.64212937058387232</v>
      </c>
      <c r="T370" s="302">
        <v>1221.8182400000001</v>
      </c>
      <c r="U370" s="313">
        <v>0.21128143448005007</v>
      </c>
      <c r="V370" s="312">
        <v>15372</v>
      </c>
      <c r="W370" s="137">
        <v>0.66698485703128385</v>
      </c>
      <c r="X370" s="312">
        <v>352.72727272727201</v>
      </c>
      <c r="Y370" s="312">
        <v>15140</v>
      </c>
      <c r="Z370" s="137">
        <v>0.62066986430533355</v>
      </c>
      <c r="AA370" s="302">
        <v>336.36363636363598</v>
      </c>
      <c r="AB370" s="312">
        <v>15918</v>
      </c>
      <c r="AC370" s="137">
        <v>0.65096307201570358</v>
      </c>
      <c r="AD370" s="302">
        <v>401.21212800000001</v>
      </c>
      <c r="AE370" s="313">
        <v>3.5519125683060107E-2</v>
      </c>
      <c r="AF370" s="312">
        <v>18915</v>
      </c>
      <c r="AG370" s="137">
        <v>0.71647727272727268</v>
      </c>
      <c r="AH370" s="312">
        <v>451.51515151515099</v>
      </c>
      <c r="AI370" s="312">
        <v>18454</v>
      </c>
      <c r="AJ370" s="137">
        <v>0.64912589257448383</v>
      </c>
      <c r="AK370" s="302">
        <v>419.39393939393898</v>
      </c>
      <c r="AL370" s="312">
        <v>18419</v>
      </c>
      <c r="AM370" s="137">
        <v>0.70191684768110973</v>
      </c>
      <c r="AN370" s="302">
        <v>392.72726399999999</v>
      </c>
      <c r="AO370" s="313">
        <v>-2.6222574676182924E-2</v>
      </c>
      <c r="AP370" s="312">
        <v>25583</v>
      </c>
      <c r="AQ370" s="137">
        <v>0.65927071253704417</v>
      </c>
      <c r="AR370" s="312">
        <v>529.09090909090901</v>
      </c>
      <c r="AS370" s="312">
        <v>24191</v>
      </c>
      <c r="AT370" s="137">
        <v>0.62954770207671884</v>
      </c>
      <c r="AU370" s="302">
        <v>549.09090909090901</v>
      </c>
      <c r="AV370" s="312">
        <v>23818</v>
      </c>
      <c r="AW370" s="137">
        <v>0.64540429221764584</v>
      </c>
      <c r="AX370" s="302">
        <v>553.33330000000001</v>
      </c>
      <c r="AY370" s="303">
        <v>-6.8991126920220455E-2</v>
      </c>
      <c r="AZ370" s="311">
        <v>69758</v>
      </c>
      <c r="BA370" s="137">
        <v>0.70247625952891657</v>
      </c>
      <c r="BB370" s="312">
        <v>804.84848484848499</v>
      </c>
      <c r="BC370" s="312">
        <v>66912</v>
      </c>
      <c r="BD370" s="137">
        <v>0.67055498767362154</v>
      </c>
      <c r="BE370" s="302">
        <v>824.84848484848499</v>
      </c>
      <c r="BF370" s="312">
        <v>70953</v>
      </c>
      <c r="BG370" s="137">
        <v>0.69010358410737738</v>
      </c>
      <c r="BH370" s="302">
        <v>743.03030000000001</v>
      </c>
      <c r="BI370" s="303">
        <v>1.7130651681527567E-2</v>
      </c>
      <c r="BJ370" s="311">
        <v>63984</v>
      </c>
      <c r="BK370" s="137">
        <v>0.69898839826083159</v>
      </c>
      <c r="BL370" s="312">
        <v>743.63636363636294</v>
      </c>
      <c r="BM370" s="312">
        <v>63287</v>
      </c>
      <c r="BN370" s="137">
        <v>0.6471658946119786</v>
      </c>
      <c r="BO370" s="302">
        <v>704.84848484848396</v>
      </c>
      <c r="BP370" s="312">
        <v>67439</v>
      </c>
      <c r="BQ370" s="137">
        <v>0.65945338092211414</v>
      </c>
      <c r="BR370" s="302">
        <v>824.84849999999994</v>
      </c>
      <c r="BS370" s="303">
        <v>5.3997874468617153E-2</v>
      </c>
      <c r="BT370" s="311">
        <v>48275</v>
      </c>
      <c r="BU370" s="137">
        <v>0.63873562762142921</v>
      </c>
      <c r="BV370" s="312">
        <v>665.45454545454504</v>
      </c>
      <c r="BW370" s="312">
        <v>50869</v>
      </c>
      <c r="BX370" s="137">
        <v>0.58891834631904327</v>
      </c>
      <c r="BY370" s="302">
        <v>802.42424242424204</v>
      </c>
      <c r="BZ370" s="312">
        <v>48238</v>
      </c>
      <c r="CA370" s="137">
        <v>0.60385814253345516</v>
      </c>
      <c r="CB370" s="302">
        <v>867.27269999999999</v>
      </c>
      <c r="CC370" s="303">
        <v>-7.6644225789746249E-4</v>
      </c>
      <c r="CD370" s="311">
        <v>412938</v>
      </c>
      <c r="CE370" s="137">
        <v>0.67802348645062982</v>
      </c>
      <c r="CF370" s="312">
        <v>1968.83</v>
      </c>
      <c r="CG370" s="312">
        <v>417401</v>
      </c>
      <c r="CH370" s="137">
        <v>0.63362773017906693</v>
      </c>
      <c r="CI370" s="302">
        <v>2010.29</v>
      </c>
      <c r="CJ370" s="312">
        <v>436681</v>
      </c>
      <c r="CK370" s="137">
        <v>0.64512368978940604</v>
      </c>
      <c r="CL370" s="302">
        <v>2256.06</v>
      </c>
      <c r="CM370" s="313">
        <v>5.7497735737568355E-2</v>
      </c>
    </row>
    <row r="371" spans="1:91" ht="14.4" x14ac:dyDescent="0.3">
      <c r="A371" s="99" t="s">
        <v>540</v>
      </c>
      <c r="B371" s="311">
        <v>43947</v>
      </c>
      <c r="C371" s="137">
        <v>0.33018527701392958</v>
      </c>
      <c r="D371" s="312">
        <v>754.54545454545405</v>
      </c>
      <c r="E371" s="312">
        <v>36409</v>
      </c>
      <c r="F371" s="137">
        <v>0.27008241411796124</v>
      </c>
      <c r="G371" s="302">
        <v>747.27272727272702</v>
      </c>
      <c r="H371" s="312">
        <v>41996</v>
      </c>
      <c r="I371" s="137">
        <v>0.27879125839772695</v>
      </c>
      <c r="J371" s="302">
        <v>842.42425500000002</v>
      </c>
      <c r="K371" s="313">
        <v>-4.4394384144537738E-2</v>
      </c>
      <c r="L371" s="312">
        <v>39617</v>
      </c>
      <c r="M371" s="137">
        <v>0.32670581055895498</v>
      </c>
      <c r="N371" s="312">
        <v>744.84848484848396</v>
      </c>
      <c r="O371" s="312">
        <v>45882</v>
      </c>
      <c r="P371" s="137">
        <v>0.30847323163393597</v>
      </c>
      <c r="Q371" s="302">
        <v>709.69696969696895</v>
      </c>
      <c r="R371" s="312">
        <v>49482</v>
      </c>
      <c r="S371" s="137">
        <v>0.32194303113898687</v>
      </c>
      <c r="T371" s="302">
        <v>843.03030000000001</v>
      </c>
      <c r="U371" s="313">
        <v>0.24900926369992679</v>
      </c>
      <c r="V371" s="312">
        <v>8343</v>
      </c>
      <c r="W371" s="137">
        <v>0.36199939254566754</v>
      </c>
      <c r="X371" s="312">
        <v>299.39393939393898</v>
      </c>
      <c r="Y371" s="312">
        <v>7828</v>
      </c>
      <c r="Z371" s="137">
        <v>0.32091173697372199</v>
      </c>
      <c r="AA371" s="302">
        <v>284.24242424242402</v>
      </c>
      <c r="AB371" s="312">
        <v>8463</v>
      </c>
      <c r="AC371" s="137">
        <v>0.34609250398724084</v>
      </c>
      <c r="AD371" s="302">
        <v>299.39395100000002</v>
      </c>
      <c r="AE371" s="313">
        <v>1.4383315354189141E-2</v>
      </c>
      <c r="AF371" s="312">
        <v>8923</v>
      </c>
      <c r="AG371" s="137">
        <v>0.33799242424242426</v>
      </c>
      <c r="AH371" s="312">
        <v>323.030303030303</v>
      </c>
      <c r="AI371" s="312">
        <v>8132</v>
      </c>
      <c r="AJ371" s="137">
        <v>0.28604593900594466</v>
      </c>
      <c r="AK371" s="302">
        <v>326.666666666666</v>
      </c>
      <c r="AL371" s="312">
        <v>7920</v>
      </c>
      <c r="AM371" s="137">
        <v>0.30181776609123129</v>
      </c>
      <c r="AN371" s="302">
        <v>308.48486300000002</v>
      </c>
      <c r="AO371" s="313">
        <v>-0.11240614143225372</v>
      </c>
      <c r="AP371" s="312">
        <v>12886</v>
      </c>
      <c r="AQ371" s="137">
        <v>0.33207060945754413</v>
      </c>
      <c r="AR371" s="312">
        <v>453.33333333333297</v>
      </c>
      <c r="AS371" s="312">
        <v>11501</v>
      </c>
      <c r="AT371" s="137">
        <v>0.29930255556133867</v>
      </c>
      <c r="AU371" s="302">
        <v>455.75757575757501</v>
      </c>
      <c r="AV371" s="312">
        <v>10512</v>
      </c>
      <c r="AW371" s="137">
        <v>0.28484717103836982</v>
      </c>
      <c r="AX371" s="302">
        <v>418.18182400000001</v>
      </c>
      <c r="AY371" s="303">
        <v>-0.18423094831600187</v>
      </c>
      <c r="AZ371" s="311">
        <v>35495</v>
      </c>
      <c r="BA371" s="137">
        <v>0.35744136632327322</v>
      </c>
      <c r="BB371" s="312">
        <v>606.66666666666595</v>
      </c>
      <c r="BC371" s="312">
        <v>30214</v>
      </c>
      <c r="BD371" s="137">
        <v>0.30278796624777021</v>
      </c>
      <c r="BE371" s="302">
        <v>673.33333333333303</v>
      </c>
      <c r="BF371" s="312">
        <v>32866</v>
      </c>
      <c r="BG371" s="137">
        <v>0.31966152798716141</v>
      </c>
      <c r="BH371" s="302">
        <v>664.24243200000001</v>
      </c>
      <c r="BI371" s="303">
        <v>-7.4066769967601073E-2</v>
      </c>
      <c r="BJ371" s="311">
        <v>31037</v>
      </c>
      <c r="BK371" s="137">
        <v>0.33906137341868953</v>
      </c>
      <c r="BL371" s="312">
        <v>616.36363636363603</v>
      </c>
      <c r="BM371" s="312">
        <v>29906</v>
      </c>
      <c r="BN371" s="137">
        <v>0.30581546359071898</v>
      </c>
      <c r="BO371" s="302">
        <v>553.93939393939399</v>
      </c>
      <c r="BP371" s="312">
        <v>31611</v>
      </c>
      <c r="BQ371" s="137">
        <v>0.30910868821199822</v>
      </c>
      <c r="BR371" s="302">
        <v>642.42425500000002</v>
      </c>
      <c r="BS371" s="303">
        <v>1.8494055482166448E-2</v>
      </c>
      <c r="BT371" s="311">
        <v>24113</v>
      </c>
      <c r="BU371" s="137">
        <v>0.31904364969105176</v>
      </c>
      <c r="BV371" s="312">
        <v>545.45454545454504</v>
      </c>
      <c r="BW371" s="312">
        <v>24994</v>
      </c>
      <c r="BX371" s="137">
        <v>0.28935943596096181</v>
      </c>
      <c r="BY371" s="302">
        <v>649.69696969696895</v>
      </c>
      <c r="BZ371" s="312">
        <v>24109</v>
      </c>
      <c r="CA371" s="137">
        <v>0.30180388818647269</v>
      </c>
      <c r="CB371" s="302">
        <v>731.51513699999998</v>
      </c>
      <c r="CC371" s="303">
        <v>-1.6588562186372496E-4</v>
      </c>
      <c r="CD371" s="311">
        <v>204361</v>
      </c>
      <c r="CE371" s="137">
        <v>0.33555051294513261</v>
      </c>
      <c r="CF371" s="312">
        <v>1601.47</v>
      </c>
      <c r="CG371" s="312">
        <v>194866</v>
      </c>
      <c r="CH371" s="137">
        <v>0.29581266280884344</v>
      </c>
      <c r="CI371" s="302">
        <v>1623.14</v>
      </c>
      <c r="CJ371" s="312">
        <v>206959</v>
      </c>
      <c r="CK371" s="137">
        <v>0.30574756793889746</v>
      </c>
      <c r="CL371" s="302">
        <v>1779.33</v>
      </c>
      <c r="CM371" s="313">
        <v>1.2712797451568548E-2</v>
      </c>
    </row>
    <row r="372" spans="1:91" ht="14.4" x14ac:dyDescent="0.3">
      <c r="A372" s="99" t="s">
        <v>541</v>
      </c>
      <c r="B372" s="311">
        <v>7936</v>
      </c>
      <c r="C372" s="137">
        <v>5.962523854603375E-2</v>
      </c>
      <c r="D372" s="312">
        <v>396.36363636363598</v>
      </c>
      <c r="E372" s="312">
        <v>5961</v>
      </c>
      <c r="F372" s="137">
        <v>4.4218772022224365E-2</v>
      </c>
      <c r="G372" s="302">
        <v>338.18181818181802</v>
      </c>
      <c r="H372" s="312">
        <v>6906</v>
      </c>
      <c r="I372" s="137">
        <v>4.5845614594120926E-2</v>
      </c>
      <c r="J372" s="302">
        <v>364.24243200000001</v>
      </c>
      <c r="K372" s="313">
        <v>-0.12978830645161291</v>
      </c>
      <c r="L372" s="312">
        <v>6645</v>
      </c>
      <c r="M372" s="137">
        <v>5.4798700334812225E-2</v>
      </c>
      <c r="N372" s="312">
        <v>275.75757575757501</v>
      </c>
      <c r="O372" s="312">
        <v>7594</v>
      </c>
      <c r="P372" s="137">
        <v>5.1055876400943938E-2</v>
      </c>
      <c r="Q372" s="302">
        <v>370.90909090909003</v>
      </c>
      <c r="R372" s="312">
        <v>8193</v>
      </c>
      <c r="S372" s="137">
        <v>5.3305833517677523E-2</v>
      </c>
      <c r="T372" s="302">
        <v>407.27273600000001</v>
      </c>
      <c r="U372" s="313">
        <v>0.23295711060948082</v>
      </c>
      <c r="V372" s="312">
        <v>1455</v>
      </c>
      <c r="W372" s="137">
        <v>6.3131860979737053E-2</v>
      </c>
      <c r="X372" s="312">
        <v>141.81818181818099</v>
      </c>
      <c r="Y372" s="312">
        <v>1648</v>
      </c>
      <c r="Z372" s="137">
        <v>6.7560365678678305E-2</v>
      </c>
      <c r="AA372" s="302">
        <v>170.90909090909</v>
      </c>
      <c r="AB372" s="312">
        <v>1926</v>
      </c>
      <c r="AC372" s="137">
        <v>7.8763341921236657E-2</v>
      </c>
      <c r="AD372" s="302">
        <v>193.33332799999999</v>
      </c>
      <c r="AE372" s="313">
        <v>0.32371134020618558</v>
      </c>
      <c r="AF372" s="312">
        <v>1408</v>
      </c>
      <c r="AG372" s="137">
        <v>5.3333333333333337E-2</v>
      </c>
      <c r="AH372" s="312">
        <v>167.272727272727</v>
      </c>
      <c r="AI372" s="312">
        <v>1013</v>
      </c>
      <c r="AJ372" s="137">
        <v>3.5632628653839392E-2</v>
      </c>
      <c r="AK372" s="302">
        <v>142.42424242424201</v>
      </c>
      <c r="AL372" s="312">
        <v>1142</v>
      </c>
      <c r="AM372" s="137">
        <v>4.3519682938912389E-2</v>
      </c>
      <c r="AN372" s="302">
        <v>126.666664</v>
      </c>
      <c r="AO372" s="313">
        <v>-0.18892045454545456</v>
      </c>
      <c r="AP372" s="312">
        <v>2085</v>
      </c>
      <c r="AQ372" s="137">
        <v>5.3730189408581368E-2</v>
      </c>
      <c r="AR372" s="312">
        <v>176.969696969696</v>
      </c>
      <c r="AS372" s="312">
        <v>1837</v>
      </c>
      <c r="AT372" s="137">
        <v>4.7806172903763079E-2</v>
      </c>
      <c r="AU372" s="302">
        <v>180.60606060606</v>
      </c>
      <c r="AV372" s="312">
        <v>1310</v>
      </c>
      <c r="AW372" s="137">
        <v>3.5497507045306742E-2</v>
      </c>
      <c r="AX372" s="302">
        <v>160.606064</v>
      </c>
      <c r="AY372" s="303">
        <v>-0.37170263788968827</v>
      </c>
      <c r="AZ372" s="311">
        <v>5882</v>
      </c>
      <c r="BA372" s="137">
        <v>5.9232852985307595E-2</v>
      </c>
      <c r="BB372" s="312">
        <v>334.54545454545399</v>
      </c>
      <c r="BC372" s="312">
        <v>4669</v>
      </c>
      <c r="BD372" s="137">
        <v>4.679013088008338E-2</v>
      </c>
      <c r="BE372" s="302">
        <v>327.27272727272702</v>
      </c>
      <c r="BF372" s="312">
        <v>4433</v>
      </c>
      <c r="BG372" s="137">
        <v>4.3116276807858775E-2</v>
      </c>
      <c r="BH372" s="302">
        <v>308.48486300000002</v>
      </c>
      <c r="BI372" s="303">
        <v>-0.24634478068684121</v>
      </c>
      <c r="BJ372" s="311">
        <v>5286</v>
      </c>
      <c r="BK372" s="137">
        <v>5.7746509646267125E-2</v>
      </c>
      <c r="BL372" s="312">
        <v>293.33333333333297</v>
      </c>
      <c r="BM372" s="312">
        <v>5209</v>
      </c>
      <c r="BN372" s="137">
        <v>5.3266660531132722E-2</v>
      </c>
      <c r="BO372" s="302">
        <v>307.87878787878702</v>
      </c>
      <c r="BP372" s="312">
        <v>4574</v>
      </c>
      <c r="BQ372" s="137">
        <v>4.4726934923972034E-2</v>
      </c>
      <c r="BR372" s="302">
        <v>284.24243200000001</v>
      </c>
      <c r="BS372" s="303">
        <v>-0.13469542186908814</v>
      </c>
      <c r="BT372" s="311">
        <v>3667</v>
      </c>
      <c r="BU372" s="137">
        <v>4.851876844096905E-2</v>
      </c>
      <c r="BV372" s="312">
        <v>241.81818181818099</v>
      </c>
      <c r="BW372" s="312">
        <v>3678</v>
      </c>
      <c r="BX372" s="137">
        <v>4.2580779605682066E-2</v>
      </c>
      <c r="BY372" s="302">
        <v>310.90909090909003</v>
      </c>
      <c r="BZ372" s="312">
        <v>3730</v>
      </c>
      <c r="CA372" s="137">
        <v>4.6693288935067537E-2</v>
      </c>
      <c r="CB372" s="302">
        <v>307.27273600000001</v>
      </c>
      <c r="CC372" s="303">
        <v>1.7180256340332697E-2</v>
      </c>
      <c r="CD372" s="311">
        <v>34364</v>
      </c>
      <c r="CE372" s="137">
        <v>5.6423964586425672E-2</v>
      </c>
      <c r="CF372" s="312">
        <v>752.77</v>
      </c>
      <c r="CG372" s="312">
        <v>31609</v>
      </c>
      <c r="CH372" s="137">
        <v>4.7983447388075563E-2</v>
      </c>
      <c r="CI372" s="302">
        <v>793.65</v>
      </c>
      <c r="CJ372" s="312">
        <v>32214</v>
      </c>
      <c r="CK372" s="137">
        <v>4.7590837574513031E-2</v>
      </c>
      <c r="CL372" s="302">
        <v>804.13</v>
      </c>
      <c r="CM372" s="313">
        <v>-6.2565475497613779E-2</v>
      </c>
    </row>
    <row r="373" spans="1:91" ht="14.4" x14ac:dyDescent="0.3">
      <c r="A373" s="99" t="s">
        <v>542</v>
      </c>
      <c r="B373" s="311">
        <v>9859</v>
      </c>
      <c r="C373" s="137">
        <v>7.4073239267306801E-2</v>
      </c>
      <c r="D373" s="312">
        <v>450.90909090909099</v>
      </c>
      <c r="E373" s="312">
        <v>8212</v>
      </c>
      <c r="F373" s="137">
        <v>6.0916717974585886E-2</v>
      </c>
      <c r="G373" s="302">
        <v>375.15151515151501</v>
      </c>
      <c r="H373" s="312">
        <v>9597</v>
      </c>
      <c r="I373" s="137">
        <v>6.3709870150561621E-2</v>
      </c>
      <c r="J373" s="302">
        <v>395.15152</v>
      </c>
      <c r="K373" s="313">
        <v>-2.6574703316766406E-2</v>
      </c>
      <c r="L373" s="312">
        <v>9204</v>
      </c>
      <c r="M373" s="137">
        <v>7.5901766423116884E-2</v>
      </c>
      <c r="N373" s="312">
        <v>400</v>
      </c>
      <c r="O373" s="312">
        <v>11299</v>
      </c>
      <c r="P373" s="137">
        <v>7.5965281466192455E-2</v>
      </c>
      <c r="Q373" s="302">
        <v>457.575757575757</v>
      </c>
      <c r="R373" s="312">
        <v>12419</v>
      </c>
      <c r="S373" s="137">
        <v>8.0801311663131592E-2</v>
      </c>
      <c r="T373" s="302">
        <v>545.45450000000005</v>
      </c>
      <c r="U373" s="313">
        <v>0.34930465015210777</v>
      </c>
      <c r="V373" s="312">
        <v>2107</v>
      </c>
      <c r="W373" s="137">
        <v>9.142187703388728E-2</v>
      </c>
      <c r="X373" s="312">
        <v>184.24242424242399</v>
      </c>
      <c r="Y373" s="312">
        <v>1808</v>
      </c>
      <c r="Z373" s="137">
        <v>7.4119624482433491E-2</v>
      </c>
      <c r="AA373" s="302">
        <v>163.636363636363</v>
      </c>
      <c r="AB373" s="312">
        <v>1826</v>
      </c>
      <c r="AC373" s="137">
        <v>7.4673864147548355E-2</v>
      </c>
      <c r="AD373" s="302">
        <v>197.57576</v>
      </c>
      <c r="AE373" s="313">
        <v>-0.13336497389653537</v>
      </c>
      <c r="AF373" s="312">
        <v>2055</v>
      </c>
      <c r="AG373" s="137">
        <v>7.7840909090909086E-2</v>
      </c>
      <c r="AH373" s="312">
        <v>192.12121212121201</v>
      </c>
      <c r="AI373" s="312">
        <v>1883</v>
      </c>
      <c r="AJ373" s="137">
        <v>6.6235182384185159E-2</v>
      </c>
      <c r="AK373" s="302">
        <v>199.39393939393901</v>
      </c>
      <c r="AL373" s="312">
        <v>1739</v>
      </c>
      <c r="AM373" s="137">
        <v>6.6270340307152925E-2</v>
      </c>
      <c r="AN373" s="302">
        <v>198.18182400000001</v>
      </c>
      <c r="AO373" s="313">
        <v>-0.15377128953771291</v>
      </c>
      <c r="AP373" s="312">
        <v>2813</v>
      </c>
      <c r="AQ373" s="137">
        <v>7.2490658420306664E-2</v>
      </c>
      <c r="AR373" s="312">
        <v>221.21212121212099</v>
      </c>
      <c r="AS373" s="312">
        <v>2503</v>
      </c>
      <c r="AT373" s="137">
        <v>6.5138187685421331E-2</v>
      </c>
      <c r="AU373" s="302">
        <v>237.575757575757</v>
      </c>
      <c r="AV373" s="312">
        <v>2670</v>
      </c>
      <c r="AW373" s="137">
        <v>7.2349880771732059E-2</v>
      </c>
      <c r="AX373" s="302">
        <v>245.454544</v>
      </c>
      <c r="AY373" s="303">
        <v>-5.083540703874867E-2</v>
      </c>
      <c r="AZ373" s="311">
        <v>7591</v>
      </c>
      <c r="BA373" s="137">
        <v>7.6442806360331517E-2</v>
      </c>
      <c r="BB373" s="312">
        <v>307.27272727272702</v>
      </c>
      <c r="BC373" s="312">
        <v>7080</v>
      </c>
      <c r="BD373" s="137">
        <v>7.0951836931032408E-2</v>
      </c>
      <c r="BE373" s="302">
        <v>343.030303030303</v>
      </c>
      <c r="BF373" s="312">
        <v>7946</v>
      </c>
      <c r="BG373" s="137">
        <v>7.7284442931478875E-2</v>
      </c>
      <c r="BH373" s="302">
        <v>390.90910000000002</v>
      </c>
      <c r="BI373" s="303">
        <v>4.6765906995125804E-2</v>
      </c>
      <c r="BJ373" s="311">
        <v>6896</v>
      </c>
      <c r="BK373" s="137">
        <v>7.5334833621009858E-2</v>
      </c>
      <c r="BL373" s="312">
        <v>347.87878787878702</v>
      </c>
      <c r="BM373" s="312">
        <v>6680</v>
      </c>
      <c r="BN373" s="137">
        <v>6.8308944585902587E-2</v>
      </c>
      <c r="BO373" s="302">
        <v>303.636363636363</v>
      </c>
      <c r="BP373" s="312">
        <v>7086</v>
      </c>
      <c r="BQ373" s="137">
        <v>6.9290568620740234E-2</v>
      </c>
      <c r="BR373" s="302">
        <v>380</v>
      </c>
      <c r="BS373" s="303">
        <v>2.7552204176334107E-2</v>
      </c>
      <c r="BT373" s="311">
        <v>6609</v>
      </c>
      <c r="BU373" s="137">
        <v>8.744492517762871E-2</v>
      </c>
      <c r="BV373" s="312">
        <v>376.36363636363598</v>
      </c>
      <c r="BW373" s="312">
        <v>6617</v>
      </c>
      <c r="BX373" s="137">
        <v>7.6606040959977778E-2</v>
      </c>
      <c r="BY373" s="302">
        <v>357.575757575757</v>
      </c>
      <c r="BZ373" s="312">
        <v>5782</v>
      </c>
      <c r="CA373" s="137">
        <v>7.2380857003367424E-2</v>
      </c>
      <c r="CB373" s="302">
        <v>298.78787199999999</v>
      </c>
      <c r="CC373" s="303">
        <v>-0.12513239521864125</v>
      </c>
      <c r="CD373" s="311">
        <v>47134</v>
      </c>
      <c r="CE373" s="137">
        <v>7.7391664149010234E-2</v>
      </c>
      <c r="CF373" s="312">
        <v>915.47</v>
      </c>
      <c r="CG373" s="312">
        <v>46082</v>
      </c>
      <c r="CH373" s="137">
        <v>6.9953912573548604E-2</v>
      </c>
      <c r="CI373" s="302">
        <v>899.28</v>
      </c>
      <c r="CJ373" s="312">
        <v>49065</v>
      </c>
      <c r="CK373" s="137">
        <v>7.2485392860044767E-2</v>
      </c>
      <c r="CL373" s="302">
        <v>988.12</v>
      </c>
      <c r="CM373" s="313">
        <v>4.0968303135740652E-2</v>
      </c>
    </row>
    <row r="374" spans="1:91" ht="14.4" x14ac:dyDescent="0.3">
      <c r="A374" s="99" t="s">
        <v>543</v>
      </c>
      <c r="B374" s="311">
        <v>26152</v>
      </c>
      <c r="C374" s="137">
        <v>0.19648679920058904</v>
      </c>
      <c r="D374" s="312">
        <v>539.39393939393904</v>
      </c>
      <c r="E374" s="312">
        <v>22236</v>
      </c>
      <c r="F374" s="137">
        <v>0.16494692412115097</v>
      </c>
      <c r="G374" s="302">
        <v>558.78787878787796</v>
      </c>
      <c r="H374" s="312">
        <v>25493</v>
      </c>
      <c r="I374" s="137">
        <v>0.16923577365304443</v>
      </c>
      <c r="J374" s="302">
        <v>742.42425500000002</v>
      </c>
      <c r="K374" s="313">
        <v>-2.519883756500459E-2</v>
      </c>
      <c r="L374" s="312">
        <v>23768</v>
      </c>
      <c r="M374" s="137">
        <v>0.19600534380102588</v>
      </c>
      <c r="N374" s="312">
        <v>545.45454545454504</v>
      </c>
      <c r="O374" s="312">
        <v>26989</v>
      </c>
      <c r="P374" s="137">
        <v>0.18145207376679956</v>
      </c>
      <c r="Q374" s="302">
        <v>590.30303030303003</v>
      </c>
      <c r="R374" s="312">
        <v>28870</v>
      </c>
      <c r="S374" s="137">
        <v>0.18783588595817771</v>
      </c>
      <c r="T374" s="302">
        <v>787.87879999999996</v>
      </c>
      <c r="U374" s="313">
        <v>0.21465836418714238</v>
      </c>
      <c r="V374" s="312">
        <v>4781</v>
      </c>
      <c r="W374" s="137">
        <v>0.20744565453204322</v>
      </c>
      <c r="X374" s="312">
        <v>246.666666666666</v>
      </c>
      <c r="Y374" s="312">
        <v>4372</v>
      </c>
      <c r="Z374" s="137">
        <v>0.17923174681261017</v>
      </c>
      <c r="AA374" s="302">
        <v>238.78787878787799</v>
      </c>
      <c r="AB374" s="312">
        <v>4711</v>
      </c>
      <c r="AC374" s="137">
        <v>0.19265529791845581</v>
      </c>
      <c r="AD374" s="302">
        <v>276.36364700000001</v>
      </c>
      <c r="AE374" s="313">
        <v>-1.4641288433382138E-2</v>
      </c>
      <c r="AF374" s="312">
        <v>5460</v>
      </c>
      <c r="AG374" s="137">
        <v>0.20681818181818182</v>
      </c>
      <c r="AH374" s="312">
        <v>281.81818181818102</v>
      </c>
      <c r="AI374" s="312">
        <v>5236</v>
      </c>
      <c r="AJ374" s="137">
        <v>0.18417812796792007</v>
      </c>
      <c r="AK374" s="302">
        <v>294.54545454545399</v>
      </c>
      <c r="AL374" s="312">
        <v>5039</v>
      </c>
      <c r="AM374" s="137">
        <v>0.19202774284516597</v>
      </c>
      <c r="AN374" s="302">
        <v>331.51513699999998</v>
      </c>
      <c r="AO374" s="313">
        <v>-7.710622710622711E-2</v>
      </c>
      <c r="AP374" s="312">
        <v>7988</v>
      </c>
      <c r="AQ374" s="137">
        <v>0.20584976162865609</v>
      </c>
      <c r="AR374" s="312">
        <v>341.21212121212102</v>
      </c>
      <c r="AS374" s="312">
        <v>7161</v>
      </c>
      <c r="AT374" s="137">
        <v>0.18635819497215428</v>
      </c>
      <c r="AU374" s="302">
        <v>350.90909090909003</v>
      </c>
      <c r="AV374" s="312">
        <v>6532</v>
      </c>
      <c r="AW374" s="137">
        <v>0.17699978322133103</v>
      </c>
      <c r="AX374" s="302">
        <v>324.24243200000001</v>
      </c>
      <c r="AY374" s="303">
        <v>-0.18227341011517276</v>
      </c>
      <c r="AZ374" s="311">
        <v>22022</v>
      </c>
      <c r="BA374" s="137">
        <v>0.22176570697763412</v>
      </c>
      <c r="BB374" s="312">
        <v>506.666666666666</v>
      </c>
      <c r="BC374" s="312">
        <v>18465</v>
      </c>
      <c r="BD374" s="137">
        <v>0.18504599843665445</v>
      </c>
      <c r="BE374" s="302">
        <v>533.33333333333303</v>
      </c>
      <c r="BF374" s="312">
        <v>20487</v>
      </c>
      <c r="BG374" s="137">
        <v>0.19926080824782377</v>
      </c>
      <c r="BH374" s="302">
        <v>477.57574499999998</v>
      </c>
      <c r="BI374" s="303">
        <v>-6.9703024248478795E-2</v>
      </c>
      <c r="BJ374" s="311">
        <v>18855</v>
      </c>
      <c r="BK374" s="137">
        <v>0.20598003015141253</v>
      </c>
      <c r="BL374" s="312">
        <v>502.42424242424198</v>
      </c>
      <c r="BM374" s="312">
        <v>18017</v>
      </c>
      <c r="BN374" s="137">
        <v>0.18423985847368368</v>
      </c>
      <c r="BO374" s="302">
        <v>488.48484848484799</v>
      </c>
      <c r="BP374" s="312">
        <v>19951</v>
      </c>
      <c r="BQ374" s="137">
        <v>0.19509118466728598</v>
      </c>
      <c r="BR374" s="302">
        <v>624.24243200000001</v>
      </c>
      <c r="BS374" s="303">
        <v>5.8127817555025191E-2</v>
      </c>
      <c r="BT374" s="311">
        <v>13837</v>
      </c>
      <c r="BU374" s="137">
        <v>0.18307995607245398</v>
      </c>
      <c r="BV374" s="312">
        <v>438.18181818181802</v>
      </c>
      <c r="BW374" s="312">
        <v>14699</v>
      </c>
      <c r="BX374" s="137">
        <v>0.17017261539530198</v>
      </c>
      <c r="BY374" s="302">
        <v>515.75757575757495</v>
      </c>
      <c r="BZ374" s="312">
        <v>14597</v>
      </c>
      <c r="CA374" s="137">
        <v>0.18272974224803776</v>
      </c>
      <c r="CB374" s="302">
        <v>603.03030000000001</v>
      </c>
      <c r="CC374" s="303">
        <v>5.4925200549252005E-2</v>
      </c>
      <c r="CD374" s="311">
        <v>122863</v>
      </c>
      <c r="CE374" s="137">
        <v>0.20173488420969671</v>
      </c>
      <c r="CF374" s="312">
        <v>1242.25</v>
      </c>
      <c r="CG374" s="312">
        <v>117175</v>
      </c>
      <c r="CH374" s="137">
        <v>0.17787530284721928</v>
      </c>
      <c r="CI374" s="302">
        <v>1308.6199999999999</v>
      </c>
      <c r="CJ374" s="312">
        <v>125680</v>
      </c>
      <c r="CK374" s="137">
        <v>0.18567133750433967</v>
      </c>
      <c r="CL374" s="302">
        <v>1562.42</v>
      </c>
      <c r="CM374" s="313">
        <v>2.2927976689483407E-2</v>
      </c>
    </row>
    <row r="375" spans="1:91" ht="14.4" x14ac:dyDescent="0.3">
      <c r="A375" s="99" t="s">
        <v>544</v>
      </c>
      <c r="B375" s="311">
        <v>45625</v>
      </c>
      <c r="C375" s="137">
        <v>0.34279252881335559</v>
      </c>
      <c r="D375" s="312">
        <v>649.09090909090901</v>
      </c>
      <c r="E375" s="312">
        <v>48409</v>
      </c>
      <c r="F375" s="137">
        <v>0.3590985631309947</v>
      </c>
      <c r="G375" s="302">
        <v>559.39393939393904</v>
      </c>
      <c r="H375" s="312">
        <v>51206</v>
      </c>
      <c r="I375" s="137">
        <v>0.33993202156191082</v>
      </c>
      <c r="J375" s="302">
        <v>808.48486300000002</v>
      </c>
      <c r="K375" s="313">
        <v>0.12232328767123288</v>
      </c>
      <c r="L375" s="312">
        <v>41862</v>
      </c>
      <c r="M375" s="137">
        <v>0.34521944219953488</v>
      </c>
      <c r="N375" s="312">
        <v>570.30303030303003</v>
      </c>
      <c r="O375" s="312">
        <v>47848</v>
      </c>
      <c r="P375" s="137">
        <v>0.3216910158062109</v>
      </c>
      <c r="Q375" s="302">
        <v>735.75757575757495</v>
      </c>
      <c r="R375" s="312">
        <v>49212</v>
      </c>
      <c r="S375" s="137">
        <v>0.32018633944488545</v>
      </c>
      <c r="T375" s="302">
        <v>855.15150000000006</v>
      </c>
      <c r="U375" s="313">
        <v>0.17557689551383115</v>
      </c>
      <c r="V375" s="312">
        <v>7029</v>
      </c>
      <c r="W375" s="137">
        <v>0.30498546448561636</v>
      </c>
      <c r="X375" s="312">
        <v>289.09090909090901</v>
      </c>
      <c r="Y375" s="312">
        <v>7312</v>
      </c>
      <c r="Z375" s="137">
        <v>0.2997581273316115</v>
      </c>
      <c r="AA375" s="302">
        <v>293.33333333333297</v>
      </c>
      <c r="AB375" s="312">
        <v>7455</v>
      </c>
      <c r="AC375" s="137">
        <v>0.30487056802846274</v>
      </c>
      <c r="AD375" s="302">
        <v>315.75756799999999</v>
      </c>
      <c r="AE375" s="313">
        <v>6.0606060606060608E-2</v>
      </c>
      <c r="AF375" s="312">
        <v>9992</v>
      </c>
      <c r="AG375" s="137">
        <v>0.37848484848484848</v>
      </c>
      <c r="AH375" s="312">
        <v>349.09090909090901</v>
      </c>
      <c r="AI375" s="312">
        <v>10322</v>
      </c>
      <c r="AJ375" s="137">
        <v>0.36307995356853917</v>
      </c>
      <c r="AK375" s="302">
        <v>297.575757575757</v>
      </c>
      <c r="AL375" s="312">
        <v>10499</v>
      </c>
      <c r="AM375" s="137">
        <v>0.40009908158987845</v>
      </c>
      <c r="AN375" s="302">
        <v>345.45455900000002</v>
      </c>
      <c r="AO375" s="313">
        <v>5.0740592473979183E-2</v>
      </c>
      <c r="AP375" s="312">
        <v>12697</v>
      </c>
      <c r="AQ375" s="137">
        <v>0.32720010307950004</v>
      </c>
      <c r="AR375" s="312">
        <v>330.90909090909003</v>
      </c>
      <c r="AS375" s="312">
        <v>12690</v>
      </c>
      <c r="AT375" s="137">
        <v>0.33024514651538023</v>
      </c>
      <c r="AU375" s="302">
        <v>336.36363636363598</v>
      </c>
      <c r="AV375" s="312">
        <v>13306</v>
      </c>
      <c r="AW375" s="137">
        <v>0.36055712117927596</v>
      </c>
      <c r="AX375" s="302">
        <v>354.54544099999998</v>
      </c>
      <c r="AY375" s="303">
        <v>4.7964086004568009E-2</v>
      </c>
      <c r="AZ375" s="311">
        <v>34263</v>
      </c>
      <c r="BA375" s="137">
        <v>0.34503489320564334</v>
      </c>
      <c r="BB375" s="312">
        <v>609.09090909090901</v>
      </c>
      <c r="BC375" s="312">
        <v>36698</v>
      </c>
      <c r="BD375" s="137">
        <v>0.36776702142585133</v>
      </c>
      <c r="BE375" s="302">
        <v>580.60606060606005</v>
      </c>
      <c r="BF375" s="312">
        <v>38087</v>
      </c>
      <c r="BG375" s="137">
        <v>0.37044205612021591</v>
      </c>
      <c r="BH375" s="302">
        <v>663.03030000000001</v>
      </c>
      <c r="BI375" s="303">
        <v>0.1116072731517964</v>
      </c>
      <c r="BJ375" s="311">
        <v>32947</v>
      </c>
      <c r="BK375" s="137">
        <v>0.35992702484214206</v>
      </c>
      <c r="BL375" s="312">
        <v>489.69696969696901</v>
      </c>
      <c r="BM375" s="312">
        <v>33381</v>
      </c>
      <c r="BN375" s="137">
        <v>0.34135043102125961</v>
      </c>
      <c r="BO375" s="302">
        <v>569.09090909090901</v>
      </c>
      <c r="BP375" s="312">
        <v>35828</v>
      </c>
      <c r="BQ375" s="137">
        <v>0.35034469271011587</v>
      </c>
      <c r="BR375" s="302">
        <v>604.24243200000001</v>
      </c>
      <c r="BS375" s="303">
        <v>8.7443469815157673E-2</v>
      </c>
      <c r="BT375" s="311">
        <v>24162</v>
      </c>
      <c r="BU375" s="137">
        <v>0.31969197793037751</v>
      </c>
      <c r="BV375" s="312">
        <v>477.575757575757</v>
      </c>
      <c r="BW375" s="312">
        <v>25875</v>
      </c>
      <c r="BX375" s="137">
        <v>0.29955891035808141</v>
      </c>
      <c r="BY375" s="302">
        <v>551.51515151515105</v>
      </c>
      <c r="BZ375" s="312">
        <v>24129</v>
      </c>
      <c r="CA375" s="137">
        <v>0.30205425434698246</v>
      </c>
      <c r="CB375" s="302">
        <v>481.21212800000001</v>
      </c>
      <c r="CC375" s="303">
        <v>-1.3657809783958281E-3</v>
      </c>
      <c r="CD375" s="311">
        <v>208577</v>
      </c>
      <c r="CE375" s="137">
        <v>0.34247297350549727</v>
      </c>
      <c r="CF375" s="312">
        <v>1377.62</v>
      </c>
      <c r="CG375" s="312">
        <v>222535</v>
      </c>
      <c r="CH375" s="137">
        <v>0.33781506737022349</v>
      </c>
      <c r="CI375" s="302">
        <v>1450.31</v>
      </c>
      <c r="CJ375" s="312">
        <v>229722</v>
      </c>
      <c r="CK375" s="137">
        <v>0.33937612185050858</v>
      </c>
      <c r="CL375" s="302">
        <v>1662.28</v>
      </c>
      <c r="CM375" s="313">
        <v>0.10137742895908945</v>
      </c>
    </row>
    <row r="376" spans="1:91" ht="14.4" x14ac:dyDescent="0.3">
      <c r="A376" s="99" t="s">
        <v>385</v>
      </c>
      <c r="B376" s="311">
        <v>26031</v>
      </c>
      <c r="C376" s="137">
        <v>0.19557769463102376</v>
      </c>
      <c r="D376" s="312">
        <v>734.54545454545405</v>
      </c>
      <c r="E376" s="312">
        <v>26956</v>
      </c>
      <c r="F376" s="137">
        <v>0.19995994273294412</v>
      </c>
      <c r="G376" s="302">
        <v>609.69696969696895</v>
      </c>
      <c r="H376" s="312">
        <v>33094</v>
      </c>
      <c r="I376" s="137">
        <v>0.21969515919169388</v>
      </c>
      <c r="J376" s="302">
        <v>888.48486300000002</v>
      </c>
      <c r="K376" s="313">
        <v>0.27133033690599667</v>
      </c>
      <c r="L376" s="312">
        <v>23006</v>
      </c>
      <c r="M376" s="137">
        <v>0.18972142963170655</v>
      </c>
      <c r="N376" s="312">
        <v>647.27272727272702</v>
      </c>
      <c r="O376" s="312">
        <v>28027</v>
      </c>
      <c r="P376" s="137">
        <v>0.18843074109682059</v>
      </c>
      <c r="Q376" s="302">
        <v>682.42424242424204</v>
      </c>
      <c r="R376" s="312">
        <v>30240</v>
      </c>
      <c r="S376" s="137">
        <v>0.196749469739359</v>
      </c>
      <c r="T376" s="302">
        <v>847.87879999999996</v>
      </c>
      <c r="U376" s="313">
        <v>0.31443971137964011</v>
      </c>
      <c r="V376" s="312">
        <v>4270</v>
      </c>
      <c r="W376" s="137">
        <v>0.18527357139757886</v>
      </c>
      <c r="X376" s="312">
        <v>279.39393939393898</v>
      </c>
      <c r="Y376" s="312">
        <v>4673</v>
      </c>
      <c r="Z376" s="137">
        <v>0.1915713524371746</v>
      </c>
      <c r="AA376" s="302">
        <v>283.030303030303</v>
      </c>
      <c r="AB376" s="312">
        <v>5251</v>
      </c>
      <c r="AC376" s="137">
        <v>0.21473847789637263</v>
      </c>
      <c r="AD376" s="302">
        <v>358.78787199999999</v>
      </c>
      <c r="AE376" s="313">
        <v>0.2297423887587822</v>
      </c>
      <c r="AF376" s="312">
        <v>4263</v>
      </c>
      <c r="AG376" s="137">
        <v>0.16147727272727272</v>
      </c>
      <c r="AH376" s="312">
        <v>289.69696969696901</v>
      </c>
      <c r="AI376" s="312">
        <v>4792</v>
      </c>
      <c r="AJ376" s="137">
        <v>0.16856027296070913</v>
      </c>
      <c r="AK376" s="302">
        <v>266.666666666666</v>
      </c>
      <c r="AL376" s="312">
        <v>4323</v>
      </c>
      <c r="AM376" s="137">
        <v>0.16474219732479709</v>
      </c>
      <c r="AN376" s="302">
        <v>245.454544</v>
      </c>
      <c r="AO376" s="313">
        <v>1.4074595355383532E-2</v>
      </c>
      <c r="AP376" s="312">
        <v>7340</v>
      </c>
      <c r="AQ376" s="137">
        <v>0.1891508826182193</v>
      </c>
      <c r="AR376" s="312">
        <v>349.69696969696901</v>
      </c>
      <c r="AS376" s="312">
        <v>7054</v>
      </c>
      <c r="AT376" s="137">
        <v>0.18357362202675273</v>
      </c>
      <c r="AU376" s="302">
        <v>301.81818181818102</v>
      </c>
      <c r="AV376" s="312">
        <v>7908</v>
      </c>
      <c r="AW376" s="137">
        <v>0.21428571428571427</v>
      </c>
      <c r="AX376" s="302">
        <v>399.39395100000002</v>
      </c>
      <c r="AY376" s="303">
        <v>7.7384196185286108E-2</v>
      </c>
      <c r="AZ376" s="311">
        <v>20955</v>
      </c>
      <c r="BA376" s="137">
        <v>0.21102081508111536</v>
      </c>
      <c r="BB376" s="312">
        <v>583.030303030303</v>
      </c>
      <c r="BC376" s="312">
        <v>20618</v>
      </c>
      <c r="BD376" s="137">
        <v>0.20662217144689635</v>
      </c>
      <c r="BE376" s="302">
        <v>556.36363636363603</v>
      </c>
      <c r="BF376" s="312">
        <v>21486</v>
      </c>
      <c r="BG376" s="137">
        <v>0.20897728930603512</v>
      </c>
      <c r="BH376" s="302">
        <v>541.21209999999996</v>
      </c>
      <c r="BI376" s="303">
        <v>2.5340014316392268E-2</v>
      </c>
      <c r="BJ376" s="311">
        <v>18159</v>
      </c>
      <c r="BK376" s="137">
        <v>0.19837663047040574</v>
      </c>
      <c r="BL376" s="312">
        <v>635.15151515151501</v>
      </c>
      <c r="BM376" s="312">
        <v>19926</v>
      </c>
      <c r="BN376" s="137">
        <v>0.20376108230818787</v>
      </c>
      <c r="BO376" s="302">
        <v>547.87878787878697</v>
      </c>
      <c r="BP376" s="312">
        <v>23526</v>
      </c>
      <c r="BQ376" s="137">
        <v>0.23004938150882512</v>
      </c>
      <c r="BR376" s="302">
        <v>727.87879999999996</v>
      </c>
      <c r="BS376" s="303">
        <v>0.2955559226829671</v>
      </c>
      <c r="BT376" s="311">
        <v>14367</v>
      </c>
      <c r="BU376" s="137">
        <v>0.19009248600801809</v>
      </c>
      <c r="BV376" s="312">
        <v>504.24242424242402</v>
      </c>
      <c r="BW376" s="312">
        <v>16530</v>
      </c>
      <c r="BX376" s="137">
        <v>0.19137038795049607</v>
      </c>
      <c r="BY376" s="302">
        <v>547.87878787878697</v>
      </c>
      <c r="BZ376" s="312">
        <v>16082</v>
      </c>
      <c r="CA376" s="137">
        <v>0.20131942966588637</v>
      </c>
      <c r="CB376" s="302">
        <v>643.63635299999999</v>
      </c>
      <c r="CC376" s="303">
        <v>0.11937078026031879</v>
      </c>
      <c r="CD376" s="311">
        <v>118391</v>
      </c>
      <c r="CE376" s="137">
        <v>0.19439208448817138</v>
      </c>
      <c r="CF376" s="312">
        <v>1495.88</v>
      </c>
      <c r="CG376" s="312">
        <v>128576</v>
      </c>
      <c r="CH376" s="137">
        <v>0.19518237626527898</v>
      </c>
      <c r="CI376" s="302">
        <v>1408.9</v>
      </c>
      <c r="CJ376" s="312">
        <v>141910</v>
      </c>
      <c r="CK376" s="137">
        <v>0.20964846837397233</v>
      </c>
      <c r="CL376" s="302">
        <v>1757.27</v>
      </c>
      <c r="CM376" s="313">
        <v>0.1986553031902763</v>
      </c>
    </row>
    <row r="377" spans="1:91" ht="14.4" x14ac:dyDescent="0.3">
      <c r="A377" s="99" t="s">
        <v>386</v>
      </c>
      <c r="B377" s="311">
        <v>8544</v>
      </c>
      <c r="C377" s="137">
        <v>6.4193301176576664E-2</v>
      </c>
      <c r="D377" s="312">
        <v>430.30303030303003</v>
      </c>
      <c r="E377" s="312">
        <v>9378</v>
      </c>
      <c r="F377" s="137">
        <v>6.956612045368564E-2</v>
      </c>
      <c r="G377" s="302">
        <v>357.575757575757</v>
      </c>
      <c r="H377" s="312">
        <v>11654</v>
      </c>
      <c r="I377" s="137">
        <v>7.7365304442497146E-2</v>
      </c>
      <c r="J377" s="302">
        <v>531.51513699999998</v>
      </c>
      <c r="K377" s="313">
        <v>0.36399812734082398</v>
      </c>
      <c r="L377" s="312">
        <v>8058</v>
      </c>
      <c r="M377" s="137">
        <v>6.6451155349573646E-2</v>
      </c>
      <c r="N377" s="312">
        <v>434.54545454545399</v>
      </c>
      <c r="O377" s="312">
        <v>10814</v>
      </c>
      <c r="P377" s="137">
        <v>7.2704536133764514E-2</v>
      </c>
      <c r="Q377" s="302">
        <v>552.72727272727195</v>
      </c>
      <c r="R377" s="312">
        <v>11083</v>
      </c>
      <c r="S377" s="137">
        <v>7.2108940910096425E-2</v>
      </c>
      <c r="T377" s="302">
        <v>537.57574499999998</v>
      </c>
      <c r="U377" s="313">
        <v>0.37540332588731695</v>
      </c>
      <c r="V377" s="312">
        <v>1793</v>
      </c>
      <c r="W377" s="137">
        <v>7.7797544148913086E-2</v>
      </c>
      <c r="X377" s="312">
        <v>201.21212121212099</v>
      </c>
      <c r="Y377" s="312">
        <v>1747</v>
      </c>
      <c r="Z377" s="137">
        <v>7.1618907063501824E-2</v>
      </c>
      <c r="AA377" s="302">
        <v>181.81818181818099</v>
      </c>
      <c r="AB377" s="312">
        <v>1817</v>
      </c>
      <c r="AC377" s="137">
        <v>7.4305811147916415E-2</v>
      </c>
      <c r="AD377" s="302">
        <v>210.30302399999999</v>
      </c>
      <c r="AE377" s="313">
        <v>1.3385387618516454E-2</v>
      </c>
      <c r="AF377" s="312">
        <v>1716</v>
      </c>
      <c r="AG377" s="137">
        <v>6.5000000000000002E-2</v>
      </c>
      <c r="AH377" s="312">
        <v>196.969696969697</v>
      </c>
      <c r="AI377" s="312">
        <v>1627</v>
      </c>
      <c r="AJ377" s="137">
        <v>5.7230293010658129E-2</v>
      </c>
      <c r="AK377" s="302">
        <v>138.78787878787799</v>
      </c>
      <c r="AL377" s="312">
        <v>1599</v>
      </c>
      <c r="AM377" s="137">
        <v>6.0935177775237222E-2</v>
      </c>
      <c r="AN377" s="302">
        <v>168.484848</v>
      </c>
      <c r="AO377" s="313">
        <v>-6.8181818181818177E-2</v>
      </c>
      <c r="AP377" s="312">
        <v>2555</v>
      </c>
      <c r="AQ377" s="137">
        <v>6.5842030666151269E-2</v>
      </c>
      <c r="AR377" s="312">
        <v>233.93939393939399</v>
      </c>
      <c r="AS377" s="312">
        <v>2306</v>
      </c>
      <c r="AT377" s="137">
        <v>6.0011450580336231E-2</v>
      </c>
      <c r="AU377" s="302">
        <v>209.69696969696901</v>
      </c>
      <c r="AV377" s="312">
        <v>3145</v>
      </c>
      <c r="AW377" s="137">
        <v>8.522111424235855E-2</v>
      </c>
      <c r="AX377" s="302">
        <v>253.939392</v>
      </c>
      <c r="AY377" s="303">
        <v>0.2309197651663405</v>
      </c>
      <c r="AZ377" s="311">
        <v>7746</v>
      </c>
      <c r="BA377" s="137">
        <v>7.8003685689254101E-2</v>
      </c>
      <c r="BB377" s="312">
        <v>455.75757575757501</v>
      </c>
      <c r="BC377" s="312">
        <v>7190</v>
      </c>
      <c r="BD377" s="137">
        <v>7.2054195979395913E-2</v>
      </c>
      <c r="BE377" s="302">
        <v>375.75757575757501</v>
      </c>
      <c r="BF377" s="312">
        <v>7780</v>
      </c>
      <c r="BG377" s="137">
        <v>7.5669892525409718E-2</v>
      </c>
      <c r="BH377" s="302">
        <v>336.96969999999999</v>
      </c>
      <c r="BI377" s="303">
        <v>4.3893622514846369E-3</v>
      </c>
      <c r="BJ377" s="311">
        <v>6669</v>
      </c>
      <c r="BK377" s="137">
        <v>7.2854989184819419E-2</v>
      </c>
      <c r="BL377" s="312">
        <v>340.60606060606</v>
      </c>
      <c r="BM377" s="312">
        <v>6714</v>
      </c>
      <c r="BN377" s="137">
        <v>6.8656624842776945E-2</v>
      </c>
      <c r="BO377" s="302">
        <v>359.39393939393898</v>
      </c>
      <c r="BP377" s="312">
        <v>8823</v>
      </c>
      <c r="BQ377" s="137">
        <v>8.6275851953258695E-2</v>
      </c>
      <c r="BR377" s="302">
        <v>450.30304000000001</v>
      </c>
      <c r="BS377" s="303">
        <v>0.32298695456590193</v>
      </c>
      <c r="BT377" s="311">
        <v>5987</v>
      </c>
      <c r="BU377" s="137">
        <v>7.9215125894759125E-2</v>
      </c>
      <c r="BV377" s="312">
        <v>335.75757575757501</v>
      </c>
      <c r="BW377" s="312">
        <v>6191</v>
      </c>
      <c r="BX377" s="137">
        <v>7.1674172522778051E-2</v>
      </c>
      <c r="BY377" s="302">
        <v>332.12121212121201</v>
      </c>
      <c r="BZ377" s="312">
        <v>6320</v>
      </c>
      <c r="CA377" s="137">
        <v>7.9115706721079579E-2</v>
      </c>
      <c r="CB377" s="302">
        <v>437.57574499999998</v>
      </c>
      <c r="CC377" s="303">
        <v>5.5620511107399365E-2</v>
      </c>
      <c r="CD377" s="311">
        <v>43068</v>
      </c>
      <c r="CE377" s="137">
        <v>7.0715496065888159E-2</v>
      </c>
      <c r="CF377" s="312">
        <v>970.16</v>
      </c>
      <c r="CG377" s="312">
        <v>45967</v>
      </c>
      <c r="CH377" s="137">
        <v>6.9779338988505468E-2</v>
      </c>
      <c r="CI377" s="302">
        <v>952.55</v>
      </c>
      <c r="CJ377" s="312">
        <v>52221</v>
      </c>
      <c r="CK377" s="137">
        <v>7.7147858973696068E-2</v>
      </c>
      <c r="CL377" s="302">
        <v>1101.3699999999999</v>
      </c>
      <c r="CM377" s="313">
        <v>0.21252438005015326</v>
      </c>
    </row>
    <row r="378" spans="1:91" ht="14.4" x14ac:dyDescent="0.3">
      <c r="A378" s="99" t="s">
        <v>545</v>
      </c>
      <c r="B378" s="311">
        <v>5075</v>
      </c>
      <c r="C378" s="137">
        <v>3.8129799095403386E-2</v>
      </c>
      <c r="D378" s="312">
        <v>341.81818181818102</v>
      </c>
      <c r="E378" s="312">
        <v>5176</v>
      </c>
      <c r="F378" s="137">
        <v>3.8395632274288424E-2</v>
      </c>
      <c r="G378" s="302">
        <v>293.93939393939303</v>
      </c>
      <c r="H378" s="312">
        <v>6735</v>
      </c>
      <c r="I378" s="137">
        <v>4.4710427786186571E-2</v>
      </c>
      <c r="J378" s="302">
        <v>388.48486300000002</v>
      </c>
      <c r="K378" s="313">
        <v>0.32709359605911331</v>
      </c>
      <c r="L378" s="312">
        <v>5145</v>
      </c>
      <c r="M378" s="137">
        <v>4.242879055268757E-2</v>
      </c>
      <c r="N378" s="312">
        <v>334.54545454545399</v>
      </c>
      <c r="O378" s="312">
        <v>6495</v>
      </c>
      <c r="P378" s="137">
        <v>4.3667094709524741E-2</v>
      </c>
      <c r="Q378" s="302">
        <v>398.18181818181802</v>
      </c>
      <c r="R378" s="312">
        <v>6113</v>
      </c>
      <c r="S378" s="137">
        <v>3.977280120756288E-2</v>
      </c>
      <c r="T378" s="302">
        <v>444.84848</v>
      </c>
      <c r="U378" s="313">
        <v>0.1881438289601555</v>
      </c>
      <c r="V378" s="312">
        <v>1144</v>
      </c>
      <c r="W378" s="137">
        <v>4.9637696880288108E-2</v>
      </c>
      <c r="X378" s="312">
        <v>167.87878787878699</v>
      </c>
      <c r="Y378" s="312">
        <v>1132</v>
      </c>
      <c r="Z378" s="137">
        <v>4.6406756036567867E-2</v>
      </c>
      <c r="AA378" s="302">
        <v>157.575757575757</v>
      </c>
      <c r="AB378" s="312">
        <v>1019</v>
      </c>
      <c r="AC378" s="137">
        <v>4.1671778513883775E-2</v>
      </c>
      <c r="AD378" s="302">
        <v>167.878784</v>
      </c>
      <c r="AE378" s="313">
        <v>-0.10926573426573427</v>
      </c>
      <c r="AF378" s="312">
        <v>958</v>
      </c>
      <c r="AG378" s="137">
        <v>3.6287878787878786E-2</v>
      </c>
      <c r="AH378" s="312">
        <v>141.81818181818099</v>
      </c>
      <c r="AI378" s="312">
        <v>737</v>
      </c>
      <c r="AJ378" s="137">
        <v>2.5924232298005556E-2</v>
      </c>
      <c r="AK378" s="302">
        <v>109.09090909090899</v>
      </c>
      <c r="AL378" s="312">
        <v>1005</v>
      </c>
      <c r="AM378" s="137">
        <v>3.8298845318394878E-2</v>
      </c>
      <c r="AN378" s="302">
        <v>138.18182400000001</v>
      </c>
      <c r="AO378" s="313">
        <v>4.9060542797494784E-2</v>
      </c>
      <c r="AP378" s="312">
        <v>1453</v>
      </c>
      <c r="AQ378" s="137">
        <v>3.7443628398402269E-2</v>
      </c>
      <c r="AR378" s="312">
        <v>170.30303030303</v>
      </c>
      <c r="AS378" s="312">
        <v>1214</v>
      </c>
      <c r="AT378" s="137">
        <v>3.1593192109509186E-2</v>
      </c>
      <c r="AU378" s="302">
        <v>139.39393939393901</v>
      </c>
      <c r="AV378" s="312">
        <v>1850</v>
      </c>
      <c r="AW378" s="137">
        <v>5.0130067201387386E-2</v>
      </c>
      <c r="AX378" s="302">
        <v>192.72728000000001</v>
      </c>
      <c r="AY378" s="303">
        <v>0.2732278045423262</v>
      </c>
      <c r="AZ378" s="311">
        <v>4798</v>
      </c>
      <c r="BA378" s="137">
        <v>4.8316767872068317E-2</v>
      </c>
      <c r="BB378" s="312">
        <v>323.030303030303</v>
      </c>
      <c r="BC378" s="312">
        <v>4259</v>
      </c>
      <c r="BD378" s="137">
        <v>4.2681338063455795E-2</v>
      </c>
      <c r="BE378" s="302">
        <v>319.39393939393898</v>
      </c>
      <c r="BF378" s="312">
        <v>3731</v>
      </c>
      <c r="BG378" s="137">
        <v>3.6288479307494043E-2</v>
      </c>
      <c r="BH378" s="302">
        <v>258.78787199999999</v>
      </c>
      <c r="BI378" s="303">
        <v>-0.22238432680283451</v>
      </c>
      <c r="BJ378" s="311">
        <v>3636</v>
      </c>
      <c r="BK378" s="137">
        <v>3.9721208678363082E-2</v>
      </c>
      <c r="BL378" s="312">
        <v>248.48484848484799</v>
      </c>
      <c r="BM378" s="312">
        <v>3724</v>
      </c>
      <c r="BN378" s="137">
        <v>3.8081214017649884E-2</v>
      </c>
      <c r="BO378" s="302">
        <v>303.030303030303</v>
      </c>
      <c r="BP378" s="312">
        <v>4937</v>
      </c>
      <c r="BQ378" s="137">
        <v>4.8276536449420621E-2</v>
      </c>
      <c r="BR378" s="302">
        <v>368.48486300000002</v>
      </c>
      <c r="BS378" s="303">
        <v>0.35781078107810782</v>
      </c>
      <c r="BT378" s="311">
        <v>3612</v>
      </c>
      <c r="BU378" s="137">
        <v>4.7791053070297303E-2</v>
      </c>
      <c r="BV378" s="312">
        <v>266.666666666666</v>
      </c>
      <c r="BW378" s="312">
        <v>3799</v>
      </c>
      <c r="BX378" s="137">
        <v>4.3981615476342079E-2</v>
      </c>
      <c r="BY378" s="302">
        <v>276.969696969697</v>
      </c>
      <c r="BZ378" s="312">
        <v>3730</v>
      </c>
      <c r="CA378" s="137">
        <v>4.6693288935067537E-2</v>
      </c>
      <c r="CB378" s="302">
        <v>326.66665599999999</v>
      </c>
      <c r="CC378" s="303">
        <v>3.2668881506090805E-2</v>
      </c>
      <c r="CD378" s="311">
        <v>25821</v>
      </c>
      <c r="CE378" s="137">
        <v>4.2396787032536881E-2</v>
      </c>
      <c r="CF378" s="312">
        <v>735.59</v>
      </c>
      <c r="CG378" s="312">
        <v>26536</v>
      </c>
      <c r="CH378" s="137">
        <v>4.0282475240911546E-2</v>
      </c>
      <c r="CI378" s="302">
        <v>754.88</v>
      </c>
      <c r="CJ378" s="312">
        <v>29120</v>
      </c>
      <c r="CK378" s="137">
        <v>4.3019966169051328E-2</v>
      </c>
      <c r="CL378" s="302">
        <v>860.08</v>
      </c>
      <c r="CM378" s="313">
        <v>0.12776422291932923</v>
      </c>
    </row>
    <row r="379" spans="1:91" ht="14.4" x14ac:dyDescent="0.3">
      <c r="A379" s="99" t="s">
        <v>546</v>
      </c>
      <c r="B379" s="311">
        <v>812</v>
      </c>
      <c r="C379" s="137">
        <v>6.1007678552645423E-3</v>
      </c>
      <c r="D379" s="312">
        <v>146.666666666666</v>
      </c>
      <c r="E379" s="312">
        <v>1249</v>
      </c>
      <c r="F379" s="137">
        <v>9.2650975097732322E-3</v>
      </c>
      <c r="G379" s="302">
        <v>174.54545454545399</v>
      </c>
      <c r="H379" s="312">
        <v>1317</v>
      </c>
      <c r="I379" s="137">
        <v>8.7429299768979531E-3</v>
      </c>
      <c r="J379" s="302">
        <v>154.545456</v>
      </c>
      <c r="K379" s="313">
        <v>0.6219211822660099</v>
      </c>
      <c r="L379" s="312">
        <v>1221</v>
      </c>
      <c r="M379" s="137">
        <v>1.006910656264947E-2</v>
      </c>
      <c r="N379" s="312">
        <v>190.90909090909</v>
      </c>
      <c r="O379" s="312">
        <v>1741</v>
      </c>
      <c r="P379" s="137">
        <v>1.1705067265478455E-2</v>
      </c>
      <c r="Q379" s="302">
        <v>207.272727272727</v>
      </c>
      <c r="R379" s="312">
        <v>1165</v>
      </c>
      <c r="S379" s="137">
        <v>7.57979934677094E-3</v>
      </c>
      <c r="T379" s="302">
        <v>170.30302399999999</v>
      </c>
      <c r="U379" s="313">
        <v>-4.5864045864045862E-2</v>
      </c>
      <c r="V379" s="312">
        <v>390</v>
      </c>
      <c r="W379" s="137">
        <v>1.6921942118280037E-2</v>
      </c>
      <c r="X379" s="312">
        <v>128.48484848484799</v>
      </c>
      <c r="Y379" s="312">
        <v>259</v>
      </c>
      <c r="Z379" s="137">
        <v>1.0617800188578691E-2</v>
      </c>
      <c r="AA379" s="302">
        <v>73.3333333333333</v>
      </c>
      <c r="AB379" s="312">
        <v>310</v>
      </c>
      <c r="AC379" s="137">
        <v>1.267738109843373E-2</v>
      </c>
      <c r="AD379" s="302">
        <v>102.42424</v>
      </c>
      <c r="AE379" s="313">
        <v>-0.20512820512820512</v>
      </c>
      <c r="AF379" s="312">
        <v>199</v>
      </c>
      <c r="AG379" s="137">
        <v>7.5378787878787878E-3</v>
      </c>
      <c r="AH379" s="312">
        <v>60</v>
      </c>
      <c r="AI379" s="312">
        <v>117</v>
      </c>
      <c r="AJ379" s="137">
        <v>4.1155158464947763E-3</v>
      </c>
      <c r="AK379" s="302">
        <v>43.636363636363598</v>
      </c>
      <c r="AL379" s="312">
        <v>144</v>
      </c>
      <c r="AM379" s="137">
        <v>5.4875957471132962E-3</v>
      </c>
      <c r="AN379" s="302">
        <v>57.5757561</v>
      </c>
      <c r="AO379" s="313">
        <v>-0.27638190954773867</v>
      </c>
      <c r="AP379" s="312">
        <v>338</v>
      </c>
      <c r="AQ379" s="137">
        <v>8.7102177554438855E-3</v>
      </c>
      <c r="AR379" s="312">
        <v>88.484848484848399</v>
      </c>
      <c r="AS379" s="312">
        <v>145</v>
      </c>
      <c r="AT379" s="137">
        <v>3.7734867017123822E-3</v>
      </c>
      <c r="AU379" s="302">
        <v>58.181818181818201</v>
      </c>
      <c r="AV379" s="312">
        <v>393</v>
      </c>
      <c r="AW379" s="137">
        <v>1.0649252113592023E-2</v>
      </c>
      <c r="AX379" s="302">
        <v>99.393936199999999</v>
      </c>
      <c r="AY379" s="303">
        <v>0.16272189349112426</v>
      </c>
      <c r="AZ379" s="311">
        <v>1252</v>
      </c>
      <c r="BA379" s="137">
        <v>1.2607876902006989E-2</v>
      </c>
      <c r="BB379" s="312">
        <v>180.60606060606</v>
      </c>
      <c r="BC379" s="312">
        <v>900</v>
      </c>
      <c r="BD379" s="137">
        <v>9.0193013047922561E-3</v>
      </c>
      <c r="BE379" s="302">
        <v>115.151515151515</v>
      </c>
      <c r="BF379" s="312">
        <v>525</v>
      </c>
      <c r="BG379" s="137">
        <v>5.1062588143753343E-3</v>
      </c>
      <c r="BH379" s="302">
        <v>105.454544</v>
      </c>
      <c r="BI379" s="303">
        <v>-0.58067092651757191</v>
      </c>
      <c r="BJ379" s="311">
        <v>595</v>
      </c>
      <c r="BK379" s="137">
        <v>6.5000327732744872E-3</v>
      </c>
      <c r="BL379" s="312">
        <v>121.818181818181</v>
      </c>
      <c r="BM379" s="312">
        <v>950</v>
      </c>
      <c r="BN379" s="137">
        <v>9.7145954126657864E-3</v>
      </c>
      <c r="BO379" s="302">
        <v>146.06060606060601</v>
      </c>
      <c r="BP379" s="312">
        <v>901</v>
      </c>
      <c r="BQ379" s="137">
        <v>8.8104434557277657E-3</v>
      </c>
      <c r="BR379" s="302">
        <v>140.606064</v>
      </c>
      <c r="BS379" s="303">
        <v>0.51428571428571423</v>
      </c>
      <c r="BT379" s="311">
        <v>777</v>
      </c>
      <c r="BU379" s="137">
        <v>1.0280633509308142E-2</v>
      </c>
      <c r="BV379" s="312">
        <v>142.42424242424201</v>
      </c>
      <c r="BW379" s="312">
        <v>1086</v>
      </c>
      <c r="BX379" s="137">
        <v>1.2572791368072518E-2</v>
      </c>
      <c r="BY379" s="302">
        <v>158.18181818181799</v>
      </c>
      <c r="BZ379" s="312">
        <v>668</v>
      </c>
      <c r="CA379" s="137">
        <v>8.3622297610255001E-3</v>
      </c>
      <c r="CB379" s="302">
        <v>121.21212</v>
      </c>
      <c r="CC379" s="303">
        <v>-0.14028314028314029</v>
      </c>
      <c r="CD379" s="311">
        <v>5584</v>
      </c>
      <c r="CE379" s="137">
        <v>9.1686479528169298E-3</v>
      </c>
      <c r="CF379" s="312">
        <v>390.31</v>
      </c>
      <c r="CG379" s="312">
        <v>6447</v>
      </c>
      <c r="CH379" s="137">
        <v>9.786746980635995E-3</v>
      </c>
      <c r="CI379" s="302">
        <v>378.38</v>
      </c>
      <c r="CJ379" s="312">
        <v>5423</v>
      </c>
      <c r="CK379" s="137">
        <v>8.011582298583975E-3</v>
      </c>
      <c r="CL379" s="302">
        <v>348.33</v>
      </c>
      <c r="CM379" s="313">
        <v>-2.8832378223495703E-2</v>
      </c>
    </row>
    <row r="380" spans="1:91" ht="14.4" x14ac:dyDescent="0.3">
      <c r="A380" s="99" t="s">
        <v>547</v>
      </c>
      <c r="B380" s="311">
        <v>719</v>
      </c>
      <c r="C380" s="137">
        <v>5.402034591053209E-3</v>
      </c>
      <c r="D380" s="312">
        <v>116.363636363636</v>
      </c>
      <c r="E380" s="312">
        <v>854</v>
      </c>
      <c r="F380" s="137">
        <v>6.3349826047608805E-3</v>
      </c>
      <c r="G380" s="302">
        <v>165.45454545454501</v>
      </c>
      <c r="H380" s="312">
        <v>1143</v>
      </c>
      <c r="I380" s="137">
        <v>7.5878276109296585E-3</v>
      </c>
      <c r="J380" s="302">
        <v>173.33332799999999</v>
      </c>
      <c r="K380" s="313">
        <v>0.5897079276773296</v>
      </c>
      <c r="L380" s="312">
        <v>867</v>
      </c>
      <c r="M380" s="137">
        <v>7.1498078540680509E-3</v>
      </c>
      <c r="N380" s="312">
        <v>134.54545454545399</v>
      </c>
      <c r="O380" s="312">
        <v>1378</v>
      </c>
      <c r="P380" s="137">
        <v>9.2645506558468194E-3</v>
      </c>
      <c r="Q380" s="302">
        <v>228.48484848484799</v>
      </c>
      <c r="R380" s="312">
        <v>1107</v>
      </c>
      <c r="S380" s="137">
        <v>7.2024359458158207E-3</v>
      </c>
      <c r="T380" s="302">
        <v>185.454544</v>
      </c>
      <c r="U380" s="313">
        <v>0.27681660899653981</v>
      </c>
      <c r="V380" s="312">
        <v>146</v>
      </c>
      <c r="W380" s="137">
        <v>6.3348808955612443E-3</v>
      </c>
      <c r="X380" s="312">
        <v>53.939393939393902</v>
      </c>
      <c r="Y380" s="312">
        <v>98</v>
      </c>
      <c r="Z380" s="137">
        <v>4.0175460173000454E-3</v>
      </c>
      <c r="AA380" s="302">
        <v>44.848484848484802</v>
      </c>
      <c r="AB380" s="312">
        <v>112</v>
      </c>
      <c r="AC380" s="137">
        <v>4.5802151065308964E-3</v>
      </c>
      <c r="AD380" s="302">
        <v>46.060607900000001</v>
      </c>
      <c r="AE380" s="313">
        <v>-0.23287671232876711</v>
      </c>
      <c r="AF380" s="312">
        <v>173</v>
      </c>
      <c r="AG380" s="137">
        <v>6.5530303030303027E-3</v>
      </c>
      <c r="AH380" s="312">
        <v>55.151515151515099</v>
      </c>
      <c r="AI380" s="312">
        <v>91</v>
      </c>
      <c r="AJ380" s="137">
        <v>3.200956769495937E-3</v>
      </c>
      <c r="AK380" s="302">
        <v>43.636363636363598</v>
      </c>
      <c r="AL380" s="312">
        <v>255</v>
      </c>
      <c r="AM380" s="137">
        <v>9.7176174688464612E-3</v>
      </c>
      <c r="AN380" s="302">
        <v>75.757576</v>
      </c>
      <c r="AO380" s="313">
        <v>0.47398843930635837</v>
      </c>
      <c r="AP380" s="312">
        <v>128</v>
      </c>
      <c r="AQ380" s="137">
        <v>3.2985440020615901E-3</v>
      </c>
      <c r="AR380" s="312">
        <v>48.484848484848399</v>
      </c>
      <c r="AS380" s="312">
        <v>240</v>
      </c>
      <c r="AT380" s="137">
        <v>6.2457710924894603E-3</v>
      </c>
      <c r="AU380" s="302">
        <v>72.727272727272705</v>
      </c>
      <c r="AV380" s="312">
        <v>326</v>
      </c>
      <c r="AW380" s="137">
        <v>8.8337307608931277E-3</v>
      </c>
      <c r="AX380" s="302">
        <v>82.424239999999998</v>
      </c>
      <c r="AY380" s="303">
        <v>1.546875</v>
      </c>
      <c r="AZ380" s="311">
        <v>718</v>
      </c>
      <c r="BA380" s="137">
        <v>7.2303958591381935E-3</v>
      </c>
      <c r="BB380" s="312">
        <v>112.121212121212</v>
      </c>
      <c r="BC380" s="312">
        <v>722</v>
      </c>
      <c r="BD380" s="137">
        <v>7.2354839356222316E-3</v>
      </c>
      <c r="BE380" s="302">
        <v>119.39393939393899</v>
      </c>
      <c r="BF380" s="312">
        <v>755</v>
      </c>
      <c r="BG380" s="137">
        <v>7.3432864854350048E-3</v>
      </c>
      <c r="BH380" s="302">
        <v>130.30302399999999</v>
      </c>
      <c r="BI380" s="303">
        <v>5.1532033426183843E-2</v>
      </c>
      <c r="BJ380" s="311">
        <v>565</v>
      </c>
      <c r="BK380" s="137">
        <v>6.1723000284035047E-3</v>
      </c>
      <c r="BL380" s="312">
        <v>93.939393939393895</v>
      </c>
      <c r="BM380" s="312">
        <v>600</v>
      </c>
      <c r="BN380" s="137">
        <v>6.1355339448415499E-3</v>
      </c>
      <c r="BO380" s="302">
        <v>115.757575757575</v>
      </c>
      <c r="BP380" s="312">
        <v>901</v>
      </c>
      <c r="BQ380" s="137">
        <v>8.8104434557277657E-3</v>
      </c>
      <c r="BR380" s="302">
        <v>173.939392</v>
      </c>
      <c r="BS380" s="303">
        <v>0.59469026548672566</v>
      </c>
      <c r="BT380" s="311">
        <v>708</v>
      </c>
      <c r="BU380" s="137">
        <v>9.3676814988290398E-3</v>
      </c>
      <c r="BV380" s="312">
        <v>110.30303030303</v>
      </c>
      <c r="BW380" s="312">
        <v>864</v>
      </c>
      <c r="BX380" s="137">
        <v>1.0002662745869849E-2</v>
      </c>
      <c r="BY380" s="302">
        <v>145.45454545454501</v>
      </c>
      <c r="BZ380" s="312">
        <v>694</v>
      </c>
      <c r="CA380" s="137">
        <v>8.6877057696881695E-3</v>
      </c>
      <c r="CB380" s="302">
        <v>151.515152</v>
      </c>
      <c r="CC380" s="303">
        <v>-1.977401129943503E-2</v>
      </c>
      <c r="CD380" s="311">
        <v>4024</v>
      </c>
      <c r="CE380" s="137">
        <v>6.6072061894941478E-3</v>
      </c>
      <c r="CF380" s="312">
        <v>269.89</v>
      </c>
      <c r="CG380" s="312">
        <v>4847</v>
      </c>
      <c r="CH380" s="137">
        <v>7.3578971017748823E-3</v>
      </c>
      <c r="CI380" s="302">
        <v>369.57</v>
      </c>
      <c r="CJ380" s="312">
        <v>5293</v>
      </c>
      <c r="CK380" s="137">
        <v>7.8195288781864256E-3</v>
      </c>
      <c r="CL380" s="302">
        <v>385.03</v>
      </c>
      <c r="CM380" s="313">
        <v>0.31535785288270379</v>
      </c>
    </row>
    <row r="381" spans="1:91" ht="14.4" x14ac:dyDescent="0.3">
      <c r="A381" s="99" t="s">
        <v>548</v>
      </c>
      <c r="B381" s="311">
        <v>3544</v>
      </c>
      <c r="C381" s="137">
        <v>2.6626996649085636E-2</v>
      </c>
      <c r="D381" s="312">
        <v>302.42424242424198</v>
      </c>
      <c r="E381" s="312">
        <v>3073</v>
      </c>
      <c r="F381" s="137">
        <v>2.2795552159754314E-2</v>
      </c>
      <c r="G381" s="302">
        <v>232.12121212121201</v>
      </c>
      <c r="H381" s="312">
        <v>4275</v>
      </c>
      <c r="I381" s="137">
        <v>2.8379670198358957E-2</v>
      </c>
      <c r="J381" s="302">
        <v>334.54544099999998</v>
      </c>
      <c r="K381" s="313">
        <v>0.20626410835214448</v>
      </c>
      <c r="L381" s="312">
        <v>3057</v>
      </c>
      <c r="M381" s="137">
        <v>2.5209876135970047E-2</v>
      </c>
      <c r="N381" s="312">
        <v>222.42424242424201</v>
      </c>
      <c r="O381" s="312">
        <v>3376</v>
      </c>
      <c r="P381" s="137">
        <v>2.2697476788199465E-2</v>
      </c>
      <c r="Q381" s="302">
        <v>283.030303030303</v>
      </c>
      <c r="R381" s="312">
        <v>3841</v>
      </c>
      <c r="S381" s="137">
        <v>2.4990565914976122E-2</v>
      </c>
      <c r="T381" s="302">
        <v>349.09089999999998</v>
      </c>
      <c r="U381" s="313">
        <v>0.25646058227019952</v>
      </c>
      <c r="V381" s="312">
        <v>608</v>
      </c>
      <c r="W381" s="137">
        <v>2.6380873866446827E-2</v>
      </c>
      <c r="X381" s="312">
        <v>114.54545454545401</v>
      </c>
      <c r="Y381" s="312">
        <v>775</v>
      </c>
      <c r="Z381" s="137">
        <v>3.1771409830689129E-2</v>
      </c>
      <c r="AA381" s="302">
        <v>138.78787878787799</v>
      </c>
      <c r="AB381" s="312">
        <v>597</v>
      </c>
      <c r="AC381" s="137">
        <v>2.441418230891915E-2</v>
      </c>
      <c r="AD381" s="302">
        <v>114.545456</v>
      </c>
      <c r="AE381" s="313">
        <v>-1.8092105263157895E-2</v>
      </c>
      <c r="AF381" s="312">
        <v>586</v>
      </c>
      <c r="AG381" s="137">
        <v>2.2196969696969698E-2</v>
      </c>
      <c r="AH381" s="312">
        <v>115.757575757575</v>
      </c>
      <c r="AI381" s="312">
        <v>529</v>
      </c>
      <c r="AJ381" s="137">
        <v>1.8607759682014845E-2</v>
      </c>
      <c r="AK381" s="302">
        <v>106.666666666666</v>
      </c>
      <c r="AL381" s="312">
        <v>606</v>
      </c>
      <c r="AM381" s="137">
        <v>2.3093632102435122E-2</v>
      </c>
      <c r="AN381" s="302">
        <v>97.575760000000002</v>
      </c>
      <c r="AO381" s="313">
        <v>3.4129692832764506E-2</v>
      </c>
      <c r="AP381" s="312">
        <v>987</v>
      </c>
      <c r="AQ381" s="137">
        <v>2.5434866640896791E-2</v>
      </c>
      <c r="AR381" s="312">
        <v>137.575757575757</v>
      </c>
      <c r="AS381" s="312">
        <v>829</v>
      </c>
      <c r="AT381" s="137">
        <v>2.1573934315307346E-2</v>
      </c>
      <c r="AU381" s="302">
        <v>122.424242424242</v>
      </c>
      <c r="AV381" s="312">
        <v>1131</v>
      </c>
      <c r="AW381" s="137">
        <v>3.0647084326902232E-2</v>
      </c>
      <c r="AX381" s="302">
        <v>160.606064</v>
      </c>
      <c r="AY381" s="303">
        <v>0.1458966565349544</v>
      </c>
      <c r="AZ381" s="311">
        <v>2828</v>
      </c>
      <c r="BA381" s="137">
        <v>2.8478495110923135E-2</v>
      </c>
      <c r="BB381" s="312">
        <v>240.60606060606</v>
      </c>
      <c r="BC381" s="312">
        <v>2637</v>
      </c>
      <c r="BD381" s="137">
        <v>2.6426552823041308E-2</v>
      </c>
      <c r="BE381" s="302">
        <v>230.30303030303</v>
      </c>
      <c r="BF381" s="312">
        <v>2451</v>
      </c>
      <c r="BG381" s="137">
        <v>2.3838934007683703E-2</v>
      </c>
      <c r="BH381" s="302">
        <v>213.33332799999999</v>
      </c>
      <c r="BI381" s="303">
        <v>-0.13330975954738331</v>
      </c>
      <c r="BJ381" s="311">
        <v>2476</v>
      </c>
      <c r="BK381" s="137">
        <v>2.7048875876685093E-2</v>
      </c>
      <c r="BL381" s="312">
        <v>211.51515151515099</v>
      </c>
      <c r="BM381" s="312">
        <v>2174</v>
      </c>
      <c r="BN381" s="137">
        <v>2.223108466014255E-2</v>
      </c>
      <c r="BO381" s="302">
        <v>213.939393939393</v>
      </c>
      <c r="BP381" s="312">
        <v>3135</v>
      </c>
      <c r="BQ381" s="137">
        <v>3.0655649537965089E-2</v>
      </c>
      <c r="BR381" s="302">
        <v>319.39395100000002</v>
      </c>
      <c r="BS381" s="303">
        <v>0.26615508885298866</v>
      </c>
      <c r="BT381" s="311">
        <v>2127</v>
      </c>
      <c r="BU381" s="137">
        <v>2.8142738062160125E-2</v>
      </c>
      <c r="BV381" s="312">
        <v>218.18181818181799</v>
      </c>
      <c r="BW381" s="312">
        <v>1849</v>
      </c>
      <c r="BX381" s="137">
        <v>2.1406161362399714E-2</v>
      </c>
      <c r="BY381" s="302">
        <v>211.51515151515099</v>
      </c>
      <c r="BZ381" s="312">
        <v>2368</v>
      </c>
      <c r="CA381" s="137">
        <v>2.9643353404353867E-2</v>
      </c>
      <c r="CB381" s="302">
        <v>277.57574499999998</v>
      </c>
      <c r="CC381" s="303">
        <v>0.11330512458862248</v>
      </c>
      <c r="CD381" s="311">
        <v>16213</v>
      </c>
      <c r="CE381" s="137">
        <v>2.6620932890225799E-2</v>
      </c>
      <c r="CF381" s="312">
        <v>578.89</v>
      </c>
      <c r="CG381" s="312">
        <v>15242</v>
      </c>
      <c r="CH381" s="137">
        <v>2.3137831158500672E-2</v>
      </c>
      <c r="CI381" s="302">
        <v>567.33000000000004</v>
      </c>
      <c r="CJ381" s="312">
        <v>18404</v>
      </c>
      <c r="CK381" s="137">
        <v>2.7188854992280929E-2</v>
      </c>
      <c r="CL381" s="302">
        <v>710.78</v>
      </c>
      <c r="CM381" s="313">
        <v>0.13513846912971073</v>
      </c>
    </row>
    <row r="382" spans="1:91" ht="14.4" x14ac:dyDescent="0.3">
      <c r="A382" s="99" t="s">
        <v>549</v>
      </c>
      <c r="B382" s="311">
        <v>3469</v>
      </c>
      <c r="C382" s="137">
        <v>2.6063502081173272E-2</v>
      </c>
      <c r="D382" s="312">
        <v>299.39393939393898</v>
      </c>
      <c r="E382" s="312">
        <v>4202</v>
      </c>
      <c r="F382" s="137">
        <v>3.1170488179397212E-2</v>
      </c>
      <c r="G382" s="302">
        <v>258.18181818181802</v>
      </c>
      <c r="H382" s="312">
        <v>4919</v>
      </c>
      <c r="I382" s="137">
        <v>3.2654876656310575E-2</v>
      </c>
      <c r="J382" s="302">
        <v>289.09089999999998</v>
      </c>
      <c r="K382" s="313">
        <v>0.41798789276448545</v>
      </c>
      <c r="L382" s="312">
        <v>2913</v>
      </c>
      <c r="M382" s="137">
        <v>2.4022364796886082E-2</v>
      </c>
      <c r="N382" s="312">
        <v>229.69696969696901</v>
      </c>
      <c r="O382" s="312">
        <v>4319</v>
      </c>
      <c r="P382" s="137">
        <v>2.9037441424239776E-2</v>
      </c>
      <c r="Q382" s="302">
        <v>297.575757575757</v>
      </c>
      <c r="R382" s="312">
        <v>4970</v>
      </c>
      <c r="S382" s="137">
        <v>3.2336139702533538E-2</v>
      </c>
      <c r="T382" s="302">
        <v>350.30304000000001</v>
      </c>
      <c r="U382" s="313">
        <v>0.70614486783384822</v>
      </c>
      <c r="V382" s="312">
        <v>649</v>
      </c>
      <c r="W382" s="137">
        <v>2.8159847268624985E-2</v>
      </c>
      <c r="X382" s="312">
        <v>112.121212121212</v>
      </c>
      <c r="Y382" s="312">
        <v>615</v>
      </c>
      <c r="Z382" s="137">
        <v>2.5212151026933957E-2</v>
      </c>
      <c r="AA382" s="302">
        <v>103.636363636363</v>
      </c>
      <c r="AB382" s="312">
        <v>798</v>
      </c>
      <c r="AC382" s="137">
        <v>3.2634032634032632E-2</v>
      </c>
      <c r="AD382" s="302">
        <v>120</v>
      </c>
      <c r="AE382" s="313">
        <v>0.2295839753466872</v>
      </c>
      <c r="AF382" s="312">
        <v>758</v>
      </c>
      <c r="AG382" s="137">
        <v>2.8712121212121213E-2</v>
      </c>
      <c r="AH382" s="312">
        <v>117.575757575757</v>
      </c>
      <c r="AI382" s="312">
        <v>890</v>
      </c>
      <c r="AJ382" s="137">
        <v>3.1306060712652573E-2</v>
      </c>
      <c r="AK382" s="302">
        <v>113.333333333333</v>
      </c>
      <c r="AL382" s="312">
        <v>594</v>
      </c>
      <c r="AM382" s="137">
        <v>2.2636332456842347E-2</v>
      </c>
      <c r="AN382" s="302">
        <v>119.393936</v>
      </c>
      <c r="AO382" s="313">
        <v>-0.21635883905013192</v>
      </c>
      <c r="AP382" s="312">
        <v>1102</v>
      </c>
      <c r="AQ382" s="137">
        <v>2.8398402267749E-2</v>
      </c>
      <c r="AR382" s="312">
        <v>139.39393939393901</v>
      </c>
      <c r="AS382" s="312">
        <v>1092</v>
      </c>
      <c r="AT382" s="137">
        <v>2.8418258470827046E-2</v>
      </c>
      <c r="AU382" s="302">
        <v>152.12121212121201</v>
      </c>
      <c r="AV382" s="312">
        <v>1295</v>
      </c>
      <c r="AW382" s="137">
        <v>3.5091047040971171E-2</v>
      </c>
      <c r="AX382" s="302">
        <v>147.878784</v>
      </c>
      <c r="AY382" s="303">
        <v>0.17513611615245009</v>
      </c>
      <c r="AZ382" s="311">
        <v>2948</v>
      </c>
      <c r="BA382" s="137">
        <v>2.9686917817185784E-2</v>
      </c>
      <c r="BB382" s="312">
        <v>280</v>
      </c>
      <c r="BC382" s="312">
        <v>2931</v>
      </c>
      <c r="BD382" s="137">
        <v>2.9372857915940111E-2</v>
      </c>
      <c r="BE382" s="302">
        <v>230.90909090909</v>
      </c>
      <c r="BF382" s="312">
        <v>4049</v>
      </c>
      <c r="BG382" s="137">
        <v>3.9381413217915676E-2</v>
      </c>
      <c r="BH382" s="302">
        <v>272.72726399999999</v>
      </c>
      <c r="BI382" s="303">
        <v>0.37347354138398914</v>
      </c>
      <c r="BJ382" s="311">
        <v>3033</v>
      </c>
      <c r="BK382" s="137">
        <v>3.3133780506456337E-2</v>
      </c>
      <c r="BL382" s="312">
        <v>233.93939393939399</v>
      </c>
      <c r="BM382" s="312">
        <v>2990</v>
      </c>
      <c r="BN382" s="137">
        <v>3.0575410825127058E-2</v>
      </c>
      <c r="BO382" s="302">
        <v>221.21212121212099</v>
      </c>
      <c r="BP382" s="312">
        <v>3886</v>
      </c>
      <c r="BQ382" s="137">
        <v>3.7999315503838067E-2</v>
      </c>
      <c r="BR382" s="302">
        <v>256.96969999999999</v>
      </c>
      <c r="BS382" s="303">
        <v>0.28123969666996373</v>
      </c>
      <c r="BT382" s="311">
        <v>2375</v>
      </c>
      <c r="BU382" s="137">
        <v>3.1424072824461823E-2</v>
      </c>
      <c r="BV382" s="312">
        <v>216.969696969697</v>
      </c>
      <c r="BW382" s="312">
        <v>2392</v>
      </c>
      <c r="BX382" s="137">
        <v>2.7692557046435973E-2</v>
      </c>
      <c r="BY382" s="302">
        <v>206.666666666666</v>
      </c>
      <c r="BZ382" s="312">
        <v>2590</v>
      </c>
      <c r="CA382" s="137">
        <v>3.2422417786012042E-2</v>
      </c>
      <c r="CB382" s="302">
        <v>221.81817599999999</v>
      </c>
      <c r="CC382" s="303">
        <v>9.0526315789473691E-2</v>
      </c>
      <c r="CD382" s="311">
        <v>17247</v>
      </c>
      <c r="CE382" s="137">
        <v>2.8318709033351284E-2</v>
      </c>
      <c r="CF382" s="312">
        <v>605.59</v>
      </c>
      <c r="CG382" s="312">
        <v>19431</v>
      </c>
      <c r="CH382" s="137">
        <v>2.9496863747593919E-2</v>
      </c>
      <c r="CI382" s="302">
        <v>587.73</v>
      </c>
      <c r="CJ382" s="312">
        <v>23101</v>
      </c>
      <c r="CK382" s="137">
        <v>3.412789280464474E-2</v>
      </c>
      <c r="CL382" s="302">
        <v>666.74</v>
      </c>
      <c r="CM382" s="313">
        <v>0.33942134864034323</v>
      </c>
    </row>
    <row r="383" spans="1:91" ht="14.4" x14ac:dyDescent="0.3">
      <c r="A383" s="99" t="s">
        <v>387</v>
      </c>
      <c r="B383" s="311">
        <v>17487</v>
      </c>
      <c r="C383" s="137">
        <v>0.13138439345444711</v>
      </c>
      <c r="D383" s="312">
        <v>595.15151515151501</v>
      </c>
      <c r="E383" s="312">
        <v>17578</v>
      </c>
      <c r="F383" s="137">
        <v>0.1303938222792585</v>
      </c>
      <c r="G383" s="302">
        <v>509.09090909090901</v>
      </c>
      <c r="H383" s="312">
        <v>21440</v>
      </c>
      <c r="I383" s="137">
        <v>0.14232985474919674</v>
      </c>
      <c r="J383" s="302">
        <v>586.66669999999999</v>
      </c>
      <c r="K383" s="313">
        <v>0.22605363984674329</v>
      </c>
      <c r="L383" s="312">
        <v>14948</v>
      </c>
      <c r="M383" s="137">
        <v>0.1232702742821329</v>
      </c>
      <c r="N383" s="312">
        <v>503.636363636363</v>
      </c>
      <c r="O383" s="312">
        <v>17213</v>
      </c>
      <c r="P383" s="137">
        <v>0.11572620496305609</v>
      </c>
      <c r="Q383" s="302">
        <v>522.42424242424204</v>
      </c>
      <c r="R383" s="312">
        <v>19157</v>
      </c>
      <c r="S383" s="137">
        <v>0.12464052882926258</v>
      </c>
      <c r="T383" s="302">
        <v>589.09090000000003</v>
      </c>
      <c r="U383" s="313">
        <v>0.28157613058603159</v>
      </c>
      <c r="V383" s="312">
        <v>2477</v>
      </c>
      <c r="W383" s="137">
        <v>0.10747602724866577</v>
      </c>
      <c r="X383" s="312">
        <v>178.18181818181799</v>
      </c>
      <c r="Y383" s="312">
        <v>2926</v>
      </c>
      <c r="Z383" s="137">
        <v>0.11995244537367278</v>
      </c>
      <c r="AA383" s="302">
        <v>203.030303030303</v>
      </c>
      <c r="AB383" s="312">
        <v>3434</v>
      </c>
      <c r="AC383" s="137">
        <v>0.14043266674845623</v>
      </c>
      <c r="AD383" s="302">
        <v>275.75756799999999</v>
      </c>
      <c r="AE383" s="313">
        <v>0.38635446104158255</v>
      </c>
      <c r="AF383" s="312">
        <v>2547</v>
      </c>
      <c r="AG383" s="137">
        <v>9.6477272727272731E-2</v>
      </c>
      <c r="AH383" s="312">
        <v>217.575757575757</v>
      </c>
      <c r="AI383" s="312">
        <v>3165</v>
      </c>
      <c r="AJ383" s="137">
        <v>0.11132997995005101</v>
      </c>
      <c r="AK383" s="302">
        <v>220.60606060606</v>
      </c>
      <c r="AL383" s="312">
        <v>2724</v>
      </c>
      <c r="AM383" s="137">
        <v>0.10380701954955984</v>
      </c>
      <c r="AN383" s="302">
        <v>221.81817599999999</v>
      </c>
      <c r="AO383" s="313">
        <v>6.9493521790341573E-2</v>
      </c>
      <c r="AP383" s="312">
        <v>4785</v>
      </c>
      <c r="AQ383" s="137">
        <v>0.12330885195206803</v>
      </c>
      <c r="AR383" s="312">
        <v>276.36363636363598</v>
      </c>
      <c r="AS383" s="312">
        <v>4748</v>
      </c>
      <c r="AT383" s="137">
        <v>0.12356217144641649</v>
      </c>
      <c r="AU383" s="302">
        <v>249.09090909090901</v>
      </c>
      <c r="AV383" s="312">
        <v>4763</v>
      </c>
      <c r="AW383" s="137">
        <v>0.12906460004335574</v>
      </c>
      <c r="AX383" s="302">
        <v>260.60604899999998</v>
      </c>
      <c r="AY383" s="303">
        <v>-4.5977011494252873E-3</v>
      </c>
      <c r="AZ383" s="311">
        <v>13209</v>
      </c>
      <c r="BA383" s="137">
        <v>0.13301712939186128</v>
      </c>
      <c r="BB383" s="312">
        <v>390.30303030303003</v>
      </c>
      <c r="BC383" s="312">
        <v>13428</v>
      </c>
      <c r="BD383" s="137">
        <v>0.13456797546750046</v>
      </c>
      <c r="BE383" s="302">
        <v>445.45454545454498</v>
      </c>
      <c r="BF383" s="312">
        <v>13706</v>
      </c>
      <c r="BG383" s="137">
        <v>0.13330739678062539</v>
      </c>
      <c r="BH383" s="302">
        <v>427.27273600000001</v>
      </c>
      <c r="BI383" s="303">
        <v>3.7625861155272923E-2</v>
      </c>
      <c r="BJ383" s="311">
        <v>11490</v>
      </c>
      <c r="BK383" s="137">
        <v>0.12552164128558632</v>
      </c>
      <c r="BL383" s="312">
        <v>489.09090909090901</v>
      </c>
      <c r="BM383" s="312">
        <v>13212</v>
      </c>
      <c r="BN383" s="137">
        <v>0.13510445746541092</v>
      </c>
      <c r="BO383" s="302">
        <v>440</v>
      </c>
      <c r="BP383" s="312">
        <v>14703</v>
      </c>
      <c r="BQ383" s="137">
        <v>0.14377352955556641</v>
      </c>
      <c r="BR383" s="302">
        <v>568.48486300000002</v>
      </c>
      <c r="BS383" s="303">
        <v>0.27963446475195824</v>
      </c>
      <c r="BT383" s="311">
        <v>8380</v>
      </c>
      <c r="BU383" s="137">
        <v>0.11087736011325898</v>
      </c>
      <c r="BV383" s="312">
        <v>351.51515151515099</v>
      </c>
      <c r="BW383" s="312">
        <v>10339</v>
      </c>
      <c r="BX383" s="137">
        <v>0.11969621542771802</v>
      </c>
      <c r="BY383" s="302">
        <v>417.575757575757</v>
      </c>
      <c r="BZ383" s="312">
        <v>9762</v>
      </c>
      <c r="CA383" s="137">
        <v>0.12220372294480678</v>
      </c>
      <c r="CB383" s="302">
        <v>450.90910000000002</v>
      </c>
      <c r="CC383" s="303">
        <v>0.16491646778042959</v>
      </c>
      <c r="CD383" s="311">
        <v>75323</v>
      </c>
      <c r="CE383" s="137">
        <v>0.12367658842228323</v>
      </c>
      <c r="CF383" s="312">
        <v>1129.78</v>
      </c>
      <c r="CG383" s="312">
        <v>82609</v>
      </c>
      <c r="CH383" s="137">
        <v>0.12540303727677352</v>
      </c>
      <c r="CI383" s="302">
        <v>1117.44</v>
      </c>
      <c r="CJ383" s="312">
        <v>89689</v>
      </c>
      <c r="CK383" s="137">
        <v>0.13250060940027625</v>
      </c>
      <c r="CL383" s="302">
        <v>1260.8800000000001</v>
      </c>
      <c r="CM383" s="313">
        <v>0.19072527647597678</v>
      </c>
    </row>
    <row r="384" spans="1:91" ht="14.4" x14ac:dyDescent="0.3">
      <c r="A384" s="99" t="s">
        <v>545</v>
      </c>
      <c r="B384" s="311">
        <v>10285</v>
      </c>
      <c r="C384" s="137">
        <v>7.7273888413049038E-2</v>
      </c>
      <c r="D384" s="312">
        <v>436.969696969697</v>
      </c>
      <c r="E384" s="312">
        <v>9950</v>
      </c>
      <c r="F384" s="137">
        <v>7.3809223556640227E-2</v>
      </c>
      <c r="G384" s="302">
        <v>417.575757575757</v>
      </c>
      <c r="H384" s="312">
        <v>11859</v>
      </c>
      <c r="I384" s="137">
        <v>7.8726200908149441E-2</v>
      </c>
      <c r="J384" s="302">
        <v>442.42425500000002</v>
      </c>
      <c r="K384" s="313">
        <v>0.15303840544482256</v>
      </c>
      <c r="L384" s="312">
        <v>9422</v>
      </c>
      <c r="M384" s="137">
        <v>7.7699526644785674E-2</v>
      </c>
      <c r="N384" s="312">
        <v>392.12121212121201</v>
      </c>
      <c r="O384" s="312">
        <v>10230</v>
      </c>
      <c r="P384" s="137">
        <v>6.8778195362346126E-2</v>
      </c>
      <c r="Q384" s="302">
        <v>405.45454545454498</v>
      </c>
      <c r="R384" s="312">
        <v>10930</v>
      </c>
      <c r="S384" s="137">
        <v>7.1113482283438958E-2</v>
      </c>
      <c r="T384" s="302">
        <v>412.72726399999999</v>
      </c>
      <c r="U384" s="313">
        <v>0.16005094459774993</v>
      </c>
      <c r="V384" s="312">
        <v>1618</v>
      </c>
      <c r="W384" s="137">
        <v>7.0204364993274607E-2</v>
      </c>
      <c r="X384" s="312">
        <v>173.333333333333</v>
      </c>
      <c r="Y384" s="312">
        <v>1703</v>
      </c>
      <c r="Z384" s="137">
        <v>6.9815110892469154E-2</v>
      </c>
      <c r="AA384" s="302">
        <v>169.09090909090901</v>
      </c>
      <c r="AB384" s="312">
        <v>2236</v>
      </c>
      <c r="AC384" s="137">
        <v>9.1440723019670392E-2</v>
      </c>
      <c r="AD384" s="302">
        <v>222.42424</v>
      </c>
      <c r="AE384" s="313">
        <v>0.38195302843016071</v>
      </c>
      <c r="AF384" s="312">
        <v>1750</v>
      </c>
      <c r="AG384" s="137">
        <v>6.6287878787878785E-2</v>
      </c>
      <c r="AH384" s="312">
        <v>198.18181818181799</v>
      </c>
      <c r="AI384" s="312">
        <v>1824</v>
      </c>
      <c r="AJ384" s="137">
        <v>6.4159836786380112E-2</v>
      </c>
      <c r="AK384" s="302">
        <v>172.72727272727201</v>
      </c>
      <c r="AL384" s="312">
        <v>1521</v>
      </c>
      <c r="AM384" s="137">
        <v>5.7962730078884188E-2</v>
      </c>
      <c r="AN384" s="302">
        <v>190.30302399999999</v>
      </c>
      <c r="AO384" s="313">
        <v>-0.13085714285714287</v>
      </c>
      <c r="AP384" s="312">
        <v>2882</v>
      </c>
      <c r="AQ384" s="137">
        <v>7.4268779796417994E-2</v>
      </c>
      <c r="AR384" s="312">
        <v>227.87878787878699</v>
      </c>
      <c r="AS384" s="312">
        <v>2820</v>
      </c>
      <c r="AT384" s="137">
        <v>7.3387810336751153E-2</v>
      </c>
      <c r="AU384" s="302">
        <v>184.84848484848399</v>
      </c>
      <c r="AV384" s="312">
        <v>2837</v>
      </c>
      <c r="AW384" s="137">
        <v>7.6875135486668106E-2</v>
      </c>
      <c r="AX384" s="302">
        <v>192.72728000000001</v>
      </c>
      <c r="AY384" s="303">
        <v>-1.5614156835530881E-2</v>
      </c>
      <c r="AZ384" s="311">
        <v>8393</v>
      </c>
      <c r="BA384" s="137">
        <v>8.4519098113853552E-2</v>
      </c>
      <c r="BB384" s="312">
        <v>329.09090909090901</v>
      </c>
      <c r="BC384" s="312">
        <v>7572</v>
      </c>
      <c r="BD384" s="137">
        <v>7.588238831098551E-2</v>
      </c>
      <c r="BE384" s="302">
        <v>331.51515151515099</v>
      </c>
      <c r="BF384" s="312">
        <v>7693</v>
      </c>
      <c r="BG384" s="137">
        <v>7.4823712493313238E-2</v>
      </c>
      <c r="BH384" s="302">
        <v>359.39395100000002</v>
      </c>
      <c r="BI384" s="303">
        <v>-8.3402835696413671E-2</v>
      </c>
      <c r="BJ384" s="311">
        <v>6842</v>
      </c>
      <c r="BK384" s="137">
        <v>7.4744914680242081E-2</v>
      </c>
      <c r="BL384" s="312">
        <v>403.030303030303</v>
      </c>
      <c r="BM384" s="312">
        <v>7090</v>
      </c>
      <c r="BN384" s="137">
        <v>7.2501559448210975E-2</v>
      </c>
      <c r="BO384" s="302">
        <v>378.78787878787801</v>
      </c>
      <c r="BP384" s="312">
        <v>8188</v>
      </c>
      <c r="BQ384" s="137">
        <v>8.0066493912873418E-2</v>
      </c>
      <c r="BR384" s="302">
        <v>418.18182400000001</v>
      </c>
      <c r="BS384" s="303">
        <v>0.19672610347851505</v>
      </c>
      <c r="BT384" s="311">
        <v>5553</v>
      </c>
      <c r="BU384" s="137">
        <v>7.3472790060731152E-2</v>
      </c>
      <c r="BV384" s="312">
        <v>308.48484848484799</v>
      </c>
      <c r="BW384" s="312">
        <v>6482</v>
      </c>
      <c r="BX384" s="137">
        <v>7.5043124905935607E-2</v>
      </c>
      <c r="BY384" s="302">
        <v>363.030303030303</v>
      </c>
      <c r="BZ384" s="312">
        <v>5642</v>
      </c>
      <c r="CA384" s="137">
        <v>7.06282938797992E-2</v>
      </c>
      <c r="CB384" s="302">
        <v>336.96969999999999</v>
      </c>
      <c r="CC384" s="303">
        <v>1.6027372591392041E-2</v>
      </c>
      <c r="CD384" s="311">
        <v>46745</v>
      </c>
      <c r="CE384" s="137">
        <v>7.6752945658027816E-2</v>
      </c>
      <c r="CF384" s="312">
        <v>911</v>
      </c>
      <c r="CG384" s="312">
        <v>47671</v>
      </c>
      <c r="CH384" s="137">
        <v>7.2366064109492548E-2</v>
      </c>
      <c r="CI384" s="302">
        <v>902.29</v>
      </c>
      <c r="CJ384" s="312">
        <v>50906</v>
      </c>
      <c r="CK384" s="137">
        <v>7.5205164759674689E-2</v>
      </c>
      <c r="CL384" s="302">
        <v>950.71</v>
      </c>
      <c r="CM384" s="313">
        <v>8.9014867900310199E-2</v>
      </c>
    </row>
    <row r="385" spans="1:91" ht="14.4" x14ac:dyDescent="0.3">
      <c r="A385" s="99" t="s">
        <v>546</v>
      </c>
      <c r="B385" s="311">
        <v>1414</v>
      </c>
      <c r="C385" s="137">
        <v>1.062375092037446E-2</v>
      </c>
      <c r="D385" s="312">
        <v>176.969696969696</v>
      </c>
      <c r="E385" s="312">
        <v>1463</v>
      </c>
      <c r="F385" s="137">
        <v>1.0852552167172328E-2</v>
      </c>
      <c r="G385" s="302">
        <v>181.21212121212099</v>
      </c>
      <c r="H385" s="312">
        <v>1611</v>
      </c>
      <c r="I385" s="137">
        <v>1.0694654664223691E-2</v>
      </c>
      <c r="J385" s="302">
        <v>209.090912</v>
      </c>
      <c r="K385" s="313">
        <v>0.13932107496463933</v>
      </c>
      <c r="L385" s="312">
        <v>1389</v>
      </c>
      <c r="M385" s="137">
        <v>1.1454536458247431E-2</v>
      </c>
      <c r="N385" s="312">
        <v>159.39393939393901</v>
      </c>
      <c r="O385" s="312">
        <v>1716</v>
      </c>
      <c r="P385" s="137">
        <v>1.1536987609167737E-2</v>
      </c>
      <c r="Q385" s="302">
        <v>186.666666666666</v>
      </c>
      <c r="R385" s="312">
        <v>1582</v>
      </c>
      <c r="S385" s="137">
        <v>1.0292912074327577E-2</v>
      </c>
      <c r="T385" s="302">
        <v>177.57576</v>
      </c>
      <c r="U385" s="313">
        <v>0.13894888408927286</v>
      </c>
      <c r="V385" s="312">
        <v>290</v>
      </c>
      <c r="W385" s="137">
        <v>1.2582982600772334E-2</v>
      </c>
      <c r="X385" s="312">
        <v>68.484848484848399</v>
      </c>
      <c r="Y385" s="312">
        <v>459</v>
      </c>
      <c r="Z385" s="137">
        <v>1.8816873693272659E-2</v>
      </c>
      <c r="AA385" s="302">
        <v>115.151515151515</v>
      </c>
      <c r="AB385" s="312">
        <v>400</v>
      </c>
      <c r="AC385" s="137">
        <v>1.6357911094753201E-2</v>
      </c>
      <c r="AD385" s="302">
        <v>99.393936199999999</v>
      </c>
      <c r="AE385" s="313">
        <v>0.37931034482758619</v>
      </c>
      <c r="AF385" s="312">
        <v>338</v>
      </c>
      <c r="AG385" s="137">
        <v>1.2803030303030302E-2</v>
      </c>
      <c r="AH385" s="312">
        <v>88.484848484848399</v>
      </c>
      <c r="AI385" s="312">
        <v>242</v>
      </c>
      <c r="AJ385" s="137">
        <v>8.5124344859122732E-3</v>
      </c>
      <c r="AK385" s="302">
        <v>73.939393939393895</v>
      </c>
      <c r="AL385" s="312">
        <v>245</v>
      </c>
      <c r="AM385" s="137">
        <v>9.3365344308524827E-3</v>
      </c>
      <c r="AN385" s="302">
        <v>72.121215800000002</v>
      </c>
      <c r="AO385" s="313">
        <v>-0.27514792899408286</v>
      </c>
      <c r="AP385" s="312">
        <v>319</v>
      </c>
      <c r="AQ385" s="137">
        <v>8.2205901301378691E-3</v>
      </c>
      <c r="AR385" s="312">
        <v>77.575757575757507</v>
      </c>
      <c r="AS385" s="312">
        <v>338</v>
      </c>
      <c r="AT385" s="137">
        <v>8.7961276219226565E-3</v>
      </c>
      <c r="AU385" s="302">
        <v>82.424242424242394</v>
      </c>
      <c r="AV385" s="312">
        <v>454</v>
      </c>
      <c r="AW385" s="137">
        <v>1.2302189464556688E-2</v>
      </c>
      <c r="AX385" s="302">
        <v>100.606064</v>
      </c>
      <c r="AY385" s="303">
        <v>0.42319749216300939</v>
      </c>
      <c r="AZ385" s="311">
        <v>1161</v>
      </c>
      <c r="BA385" s="137">
        <v>1.1691489683091146E-2</v>
      </c>
      <c r="BB385" s="312">
        <v>155.15151515151501</v>
      </c>
      <c r="BC385" s="312">
        <v>1061</v>
      </c>
      <c r="BD385" s="137">
        <v>1.0632754093760648E-2</v>
      </c>
      <c r="BE385" s="302">
        <v>140.60606060606</v>
      </c>
      <c r="BF385" s="312">
        <v>1028</v>
      </c>
      <c r="BG385" s="137">
        <v>9.9985410689101793E-3</v>
      </c>
      <c r="BH385" s="302">
        <v>138.18182400000001</v>
      </c>
      <c r="BI385" s="303">
        <v>-0.11455641688199827</v>
      </c>
      <c r="BJ385" s="311">
        <v>789</v>
      </c>
      <c r="BK385" s="137">
        <v>8.6193711901068407E-3</v>
      </c>
      <c r="BL385" s="312">
        <v>139.39393939393901</v>
      </c>
      <c r="BM385" s="312">
        <v>1096</v>
      </c>
      <c r="BN385" s="137">
        <v>1.1207575339243898E-2</v>
      </c>
      <c r="BO385" s="302">
        <v>150.90909090909</v>
      </c>
      <c r="BP385" s="312">
        <v>1390</v>
      </c>
      <c r="BQ385" s="137">
        <v>1.3592138072654379E-2</v>
      </c>
      <c r="BR385" s="302">
        <v>180.606064</v>
      </c>
      <c r="BS385" s="303">
        <v>0.76172370088719898</v>
      </c>
      <c r="BT385" s="311">
        <v>968</v>
      </c>
      <c r="BU385" s="137">
        <v>1.2807790523822755E-2</v>
      </c>
      <c r="BV385" s="312">
        <v>128.48484848484799</v>
      </c>
      <c r="BW385" s="312">
        <v>1159</v>
      </c>
      <c r="BX385" s="137">
        <v>1.3417923752850875E-2</v>
      </c>
      <c r="BY385" s="302">
        <v>170.90909090909</v>
      </c>
      <c r="BZ385" s="312">
        <v>747</v>
      </c>
      <c r="CA385" s="137">
        <v>9.351176095038995E-3</v>
      </c>
      <c r="CB385" s="302">
        <v>114.545456</v>
      </c>
      <c r="CC385" s="303">
        <v>-0.22830578512396693</v>
      </c>
      <c r="CD385" s="311">
        <v>6668</v>
      </c>
      <c r="CE385" s="137">
        <v>1.0948521588356606E-2</v>
      </c>
      <c r="CF385" s="312">
        <v>366.44</v>
      </c>
      <c r="CG385" s="312">
        <v>7534</v>
      </c>
      <c r="CH385" s="137">
        <v>1.1436846867087262E-2</v>
      </c>
      <c r="CI385" s="302">
        <v>404.51</v>
      </c>
      <c r="CJ385" s="312">
        <v>7457</v>
      </c>
      <c r="CK385" s="137">
        <v>1.1016479660804114E-2</v>
      </c>
      <c r="CL385" s="302">
        <v>405.5</v>
      </c>
      <c r="CM385" s="313">
        <v>0.11832633473305339</v>
      </c>
    </row>
    <row r="386" spans="1:91" ht="14.4" x14ac:dyDescent="0.3">
      <c r="A386" s="99" t="s">
        <v>547</v>
      </c>
      <c r="B386" s="311">
        <v>1516</v>
      </c>
      <c r="C386" s="137">
        <v>1.1390103532735278E-2</v>
      </c>
      <c r="D386" s="312">
        <v>181.81818181818099</v>
      </c>
      <c r="E386" s="312">
        <v>1429</v>
      </c>
      <c r="F386" s="137">
        <v>1.0600339744968733E-2</v>
      </c>
      <c r="G386" s="302">
        <v>169.09090909090901</v>
      </c>
      <c r="H386" s="312">
        <v>2156</v>
      </c>
      <c r="I386" s="137">
        <v>1.4312647707055419E-2</v>
      </c>
      <c r="J386" s="302">
        <v>215.75756799999999</v>
      </c>
      <c r="K386" s="313">
        <v>0.42216358839050133</v>
      </c>
      <c r="L386" s="312">
        <v>1455</v>
      </c>
      <c r="M386" s="137">
        <v>1.1998812488660917E-2</v>
      </c>
      <c r="N386" s="312">
        <v>160.60606060606</v>
      </c>
      <c r="O386" s="312">
        <v>1711</v>
      </c>
      <c r="P386" s="137">
        <v>1.1503371677905593E-2</v>
      </c>
      <c r="Q386" s="302">
        <v>170.90909090909</v>
      </c>
      <c r="R386" s="312">
        <v>1543</v>
      </c>
      <c r="S386" s="137">
        <v>1.0039167718512928E-2</v>
      </c>
      <c r="T386" s="302">
        <v>206.060608</v>
      </c>
      <c r="U386" s="313">
        <v>6.0481099656357389E-2</v>
      </c>
      <c r="V386" s="312">
        <v>272</v>
      </c>
      <c r="W386" s="137">
        <v>1.1801969887620948E-2</v>
      </c>
      <c r="X386" s="312">
        <v>90.303030303030297</v>
      </c>
      <c r="Y386" s="312">
        <v>246</v>
      </c>
      <c r="Z386" s="137">
        <v>1.0084860410773583E-2</v>
      </c>
      <c r="AA386" s="302">
        <v>64.848484848484802</v>
      </c>
      <c r="AB386" s="312">
        <v>447</v>
      </c>
      <c r="AC386" s="137">
        <v>1.8279965648386701E-2</v>
      </c>
      <c r="AD386" s="302">
        <v>106.666664</v>
      </c>
      <c r="AE386" s="313">
        <v>0.64338235294117652</v>
      </c>
      <c r="AF386" s="312">
        <v>317</v>
      </c>
      <c r="AG386" s="137">
        <v>1.2007575757575757E-2</v>
      </c>
      <c r="AH386" s="312">
        <v>87.878787878787904</v>
      </c>
      <c r="AI386" s="312">
        <v>302</v>
      </c>
      <c r="AJ386" s="137">
        <v>1.0622955432832671E-2</v>
      </c>
      <c r="AK386" s="302">
        <v>70.909090909090907</v>
      </c>
      <c r="AL386" s="312">
        <v>348</v>
      </c>
      <c r="AM386" s="137">
        <v>1.3261689722190466E-2</v>
      </c>
      <c r="AN386" s="302">
        <v>100</v>
      </c>
      <c r="AO386" s="313">
        <v>9.7791798107255523E-2</v>
      </c>
      <c r="AP386" s="312">
        <v>530</v>
      </c>
      <c r="AQ386" s="137">
        <v>1.365803375853627E-2</v>
      </c>
      <c r="AR386" s="312">
        <v>109.09090909090899</v>
      </c>
      <c r="AS386" s="312">
        <v>558</v>
      </c>
      <c r="AT386" s="137">
        <v>1.4521417790037995E-2</v>
      </c>
      <c r="AU386" s="302">
        <v>113.333333333333</v>
      </c>
      <c r="AV386" s="312">
        <v>544</v>
      </c>
      <c r="AW386" s="137">
        <v>1.4740949490570128E-2</v>
      </c>
      <c r="AX386" s="302">
        <v>97.575760000000002</v>
      </c>
      <c r="AY386" s="303">
        <v>2.6415094339622643E-2</v>
      </c>
      <c r="AZ386" s="311">
        <v>1121</v>
      </c>
      <c r="BA386" s="137">
        <v>1.1288682114336928E-2</v>
      </c>
      <c r="BB386" s="312">
        <v>153.939393939393</v>
      </c>
      <c r="BC386" s="312">
        <v>1234</v>
      </c>
      <c r="BD386" s="137">
        <v>1.2366464233459603E-2</v>
      </c>
      <c r="BE386" s="302">
        <v>145.45454545454501</v>
      </c>
      <c r="BF386" s="312">
        <v>1445</v>
      </c>
      <c r="BG386" s="137">
        <v>1.4054369498614015E-2</v>
      </c>
      <c r="BH386" s="302">
        <v>161.21212800000001</v>
      </c>
      <c r="BI386" s="303">
        <v>0.28902765388046386</v>
      </c>
      <c r="BJ386" s="311">
        <v>956</v>
      </c>
      <c r="BK386" s="137">
        <v>1.044375013655531E-2</v>
      </c>
      <c r="BL386" s="312">
        <v>138.78787878787799</v>
      </c>
      <c r="BM386" s="312">
        <v>1082</v>
      </c>
      <c r="BN386" s="137">
        <v>1.1064412880530929E-2</v>
      </c>
      <c r="BO386" s="302">
        <v>166.666666666666</v>
      </c>
      <c r="BP386" s="312">
        <v>1376</v>
      </c>
      <c r="BQ386" s="137">
        <v>1.3455238840267931E-2</v>
      </c>
      <c r="BR386" s="302">
        <v>175.75756799999999</v>
      </c>
      <c r="BS386" s="303">
        <v>0.43933054393305437</v>
      </c>
      <c r="BT386" s="311">
        <v>1012</v>
      </c>
      <c r="BU386" s="137">
        <v>1.3389962820360153E-2</v>
      </c>
      <c r="BV386" s="312">
        <v>126.06060606060601</v>
      </c>
      <c r="BW386" s="312">
        <v>1359</v>
      </c>
      <c r="BX386" s="137">
        <v>1.573335494402445E-2</v>
      </c>
      <c r="BY386" s="302">
        <v>172.12121212121201</v>
      </c>
      <c r="BZ386" s="312">
        <v>1074</v>
      </c>
      <c r="CA386" s="137">
        <v>1.3444662819373333E-2</v>
      </c>
      <c r="CB386" s="302">
        <v>160</v>
      </c>
      <c r="CC386" s="303">
        <v>6.1264822134387352E-2</v>
      </c>
      <c r="CD386" s="311">
        <v>7179</v>
      </c>
      <c r="CE386" s="137">
        <v>1.1787557960829644E-2</v>
      </c>
      <c r="CF386" s="312">
        <v>379.78</v>
      </c>
      <c r="CG386" s="312">
        <v>7921</v>
      </c>
      <c r="CH386" s="137">
        <v>1.2024324931536793E-2</v>
      </c>
      <c r="CI386" s="302">
        <v>396.72</v>
      </c>
      <c r="CJ386" s="312">
        <v>8933</v>
      </c>
      <c r="CK386" s="137">
        <v>1.3197024649317841E-2</v>
      </c>
      <c r="CL386" s="302">
        <v>448.83</v>
      </c>
      <c r="CM386" s="313">
        <v>0.24432372196684776</v>
      </c>
    </row>
    <row r="387" spans="1:91" ht="14.4" x14ac:dyDescent="0.3">
      <c r="A387" s="99" t="s">
        <v>548</v>
      </c>
      <c r="B387" s="311">
        <v>7355</v>
      </c>
      <c r="C387" s="137">
        <v>5.5260033959939295E-2</v>
      </c>
      <c r="D387" s="312">
        <v>373.93939393939303</v>
      </c>
      <c r="E387" s="312">
        <v>7058</v>
      </c>
      <c r="F387" s="137">
        <v>5.2356331644499175E-2</v>
      </c>
      <c r="G387" s="302">
        <v>338.18181818181802</v>
      </c>
      <c r="H387" s="312">
        <v>8092</v>
      </c>
      <c r="I387" s="137">
        <v>5.3718898536870334E-2</v>
      </c>
      <c r="J387" s="302">
        <v>373.33334400000001</v>
      </c>
      <c r="K387" s="313">
        <v>0.10020394289598912</v>
      </c>
      <c r="L387" s="312">
        <v>6578</v>
      </c>
      <c r="M387" s="137">
        <v>5.4246177697877325E-2</v>
      </c>
      <c r="N387" s="312">
        <v>348.48484848484799</v>
      </c>
      <c r="O387" s="312">
        <v>6803</v>
      </c>
      <c r="P387" s="137">
        <v>4.5737836075272792E-2</v>
      </c>
      <c r="Q387" s="302">
        <v>334.54545454545399</v>
      </c>
      <c r="R387" s="312">
        <v>7805</v>
      </c>
      <c r="S387" s="137">
        <v>5.0781402490598447E-2</v>
      </c>
      <c r="T387" s="302">
        <v>381.81817599999999</v>
      </c>
      <c r="U387" s="313">
        <v>0.18653086044390393</v>
      </c>
      <c r="V387" s="312">
        <v>1056</v>
      </c>
      <c r="W387" s="137">
        <v>4.5819412504881328E-2</v>
      </c>
      <c r="X387" s="312">
        <v>128.48484848484799</v>
      </c>
      <c r="Y387" s="312">
        <v>998</v>
      </c>
      <c r="Z387" s="137">
        <v>4.0913376788422912E-2</v>
      </c>
      <c r="AA387" s="302">
        <v>136.969696969696</v>
      </c>
      <c r="AB387" s="312">
        <v>1389</v>
      </c>
      <c r="AC387" s="137">
        <v>5.680284627653049E-2</v>
      </c>
      <c r="AD387" s="302">
        <v>162.42424</v>
      </c>
      <c r="AE387" s="313">
        <v>0.31534090909090912</v>
      </c>
      <c r="AF387" s="312">
        <v>1095</v>
      </c>
      <c r="AG387" s="137">
        <v>4.1477272727272731E-2</v>
      </c>
      <c r="AH387" s="312">
        <v>164.24242424242399</v>
      </c>
      <c r="AI387" s="312">
        <v>1280</v>
      </c>
      <c r="AJ387" s="137">
        <v>4.5024446867635161E-2</v>
      </c>
      <c r="AK387" s="302">
        <v>140</v>
      </c>
      <c r="AL387" s="312">
        <v>928</v>
      </c>
      <c r="AM387" s="137">
        <v>3.5364505925841241E-2</v>
      </c>
      <c r="AN387" s="302">
        <v>140.606064</v>
      </c>
      <c r="AO387" s="313">
        <v>-0.15251141552511416</v>
      </c>
      <c r="AP387" s="312">
        <v>2033</v>
      </c>
      <c r="AQ387" s="137">
        <v>5.2390155907743846E-2</v>
      </c>
      <c r="AR387" s="312">
        <v>209.09090909090901</v>
      </c>
      <c r="AS387" s="312">
        <v>1924</v>
      </c>
      <c r="AT387" s="137">
        <v>5.0070264924790504E-2</v>
      </c>
      <c r="AU387" s="302">
        <v>179.39393939393901</v>
      </c>
      <c r="AV387" s="312">
        <v>1839</v>
      </c>
      <c r="AW387" s="137">
        <v>4.9831996531541294E-2</v>
      </c>
      <c r="AX387" s="302">
        <v>161.81817599999999</v>
      </c>
      <c r="AY387" s="303">
        <v>-9.5425479586817505E-2</v>
      </c>
      <c r="AZ387" s="311">
        <v>6111</v>
      </c>
      <c r="BA387" s="137">
        <v>6.1538926316425484E-2</v>
      </c>
      <c r="BB387" s="312">
        <v>306.666666666666</v>
      </c>
      <c r="BC387" s="312">
        <v>5277</v>
      </c>
      <c r="BD387" s="137">
        <v>5.2883169983765257E-2</v>
      </c>
      <c r="BE387" s="302">
        <v>294.54545454545399</v>
      </c>
      <c r="BF387" s="312">
        <v>5220</v>
      </c>
      <c r="BG387" s="137">
        <v>5.077080192578904E-2</v>
      </c>
      <c r="BH387" s="302">
        <v>300.60604899999998</v>
      </c>
      <c r="BI387" s="303">
        <v>-0.14580265095729014</v>
      </c>
      <c r="BJ387" s="311">
        <v>5097</v>
      </c>
      <c r="BK387" s="137">
        <v>5.5681793353579936E-2</v>
      </c>
      <c r="BL387" s="312">
        <v>320</v>
      </c>
      <c r="BM387" s="312">
        <v>4912</v>
      </c>
      <c r="BN387" s="137">
        <v>5.0229571228436153E-2</v>
      </c>
      <c r="BO387" s="302">
        <v>309.69696969696901</v>
      </c>
      <c r="BP387" s="312">
        <v>5422</v>
      </c>
      <c r="BQ387" s="137">
        <v>5.3019116999951106E-2</v>
      </c>
      <c r="BR387" s="302">
        <v>343.03030000000001</v>
      </c>
      <c r="BS387" s="303">
        <v>6.3762997841867772E-2</v>
      </c>
      <c r="BT387" s="311">
        <v>3573</v>
      </c>
      <c r="BU387" s="137">
        <v>4.7275036716548251E-2</v>
      </c>
      <c r="BV387" s="312">
        <v>247.87878787878699</v>
      </c>
      <c r="BW387" s="312">
        <v>3964</v>
      </c>
      <c r="BX387" s="137">
        <v>4.5891846209060283E-2</v>
      </c>
      <c r="BY387" s="302">
        <v>287.27272727272702</v>
      </c>
      <c r="BZ387" s="312">
        <v>3821</v>
      </c>
      <c r="CA387" s="137">
        <v>4.7832454965386878E-2</v>
      </c>
      <c r="CB387" s="302">
        <v>277.57574499999998</v>
      </c>
      <c r="CC387" s="303">
        <v>6.9409459837671425E-2</v>
      </c>
      <c r="CD387" s="311">
        <v>32898</v>
      </c>
      <c r="CE387" s="137">
        <v>5.4016866108841571E-2</v>
      </c>
      <c r="CF387" s="312">
        <v>777.32</v>
      </c>
      <c r="CG387" s="312">
        <v>32216</v>
      </c>
      <c r="CH387" s="137">
        <v>4.8904892310868496E-2</v>
      </c>
      <c r="CI387" s="302">
        <v>748.48</v>
      </c>
      <c r="CJ387" s="312">
        <v>34516</v>
      </c>
      <c r="CK387" s="137">
        <v>5.0991660449552736E-2</v>
      </c>
      <c r="CL387" s="302">
        <v>800.27</v>
      </c>
      <c r="CM387" s="313">
        <v>4.9182321113745514E-2</v>
      </c>
    </row>
    <row r="388" spans="1:91" ht="14.4" x14ac:dyDescent="0.3">
      <c r="A388" s="99" t="s">
        <v>549</v>
      </c>
      <c r="B388" s="311">
        <v>7202</v>
      </c>
      <c r="C388" s="137">
        <v>5.4110505041398069E-2</v>
      </c>
      <c r="D388" s="312">
        <v>336.36363636363598</v>
      </c>
      <c r="E388" s="312">
        <v>7628</v>
      </c>
      <c r="F388" s="137">
        <v>5.6584598722618264E-2</v>
      </c>
      <c r="G388" s="302">
        <v>304.84848484848402</v>
      </c>
      <c r="H388" s="312">
        <v>9581</v>
      </c>
      <c r="I388" s="137">
        <v>6.3603653841047297E-2</v>
      </c>
      <c r="J388" s="302">
        <v>396.96969999999999</v>
      </c>
      <c r="K388" s="313">
        <v>0.33032490974729239</v>
      </c>
      <c r="L388" s="312">
        <v>5526</v>
      </c>
      <c r="M388" s="137">
        <v>4.5570747637347232E-2</v>
      </c>
      <c r="N388" s="312">
        <v>328.48484848484799</v>
      </c>
      <c r="O388" s="312">
        <v>6983</v>
      </c>
      <c r="P388" s="137">
        <v>4.6948009600709967E-2</v>
      </c>
      <c r="Q388" s="302">
        <v>407.27272727272702</v>
      </c>
      <c r="R388" s="312">
        <v>8227</v>
      </c>
      <c r="S388" s="137">
        <v>5.3527046545823631E-2</v>
      </c>
      <c r="T388" s="302">
        <v>401.21212800000001</v>
      </c>
      <c r="U388" s="313">
        <v>0.48878031125588128</v>
      </c>
      <c r="V388" s="312">
        <v>859</v>
      </c>
      <c r="W388" s="137">
        <v>3.7271662255391157E-2</v>
      </c>
      <c r="X388" s="312">
        <v>110.30303030303</v>
      </c>
      <c r="Y388" s="312">
        <v>1223</v>
      </c>
      <c r="Z388" s="137">
        <v>5.0137334481203624E-2</v>
      </c>
      <c r="AA388" s="302">
        <v>151.51515151515099</v>
      </c>
      <c r="AB388" s="312">
        <v>1198</v>
      </c>
      <c r="AC388" s="137">
        <v>4.8991943728785833E-2</v>
      </c>
      <c r="AD388" s="302">
        <v>141.21212800000001</v>
      </c>
      <c r="AE388" s="313">
        <v>0.39464493597206052</v>
      </c>
      <c r="AF388" s="312">
        <v>797</v>
      </c>
      <c r="AG388" s="137">
        <v>3.018939393939394E-2</v>
      </c>
      <c r="AH388" s="312">
        <v>103.636363636363</v>
      </c>
      <c r="AI388" s="312">
        <v>1341</v>
      </c>
      <c r="AJ388" s="137">
        <v>4.7170143163670901E-2</v>
      </c>
      <c r="AK388" s="302">
        <v>145.45454545454501</v>
      </c>
      <c r="AL388" s="312">
        <v>1203</v>
      </c>
      <c r="AM388" s="137">
        <v>4.5844289470675662E-2</v>
      </c>
      <c r="AN388" s="302">
        <v>150.909088</v>
      </c>
      <c r="AO388" s="313">
        <v>0.50941028858218318</v>
      </c>
      <c r="AP388" s="312">
        <v>1903</v>
      </c>
      <c r="AQ388" s="137">
        <v>4.9040072155650045E-2</v>
      </c>
      <c r="AR388" s="312">
        <v>201.81818181818099</v>
      </c>
      <c r="AS388" s="312">
        <v>1928</v>
      </c>
      <c r="AT388" s="137">
        <v>5.0174361109665333E-2</v>
      </c>
      <c r="AU388" s="302">
        <v>191.51515151515099</v>
      </c>
      <c r="AV388" s="312">
        <v>1926</v>
      </c>
      <c r="AW388" s="137">
        <v>5.2189464556687624E-2</v>
      </c>
      <c r="AX388" s="302">
        <v>209.69697600000001</v>
      </c>
      <c r="AY388" s="303">
        <v>1.208617971623752E-2</v>
      </c>
      <c r="AZ388" s="311">
        <v>4816</v>
      </c>
      <c r="BA388" s="137">
        <v>4.8498031278007711E-2</v>
      </c>
      <c r="BB388" s="312">
        <v>250.90909090909</v>
      </c>
      <c r="BC388" s="312">
        <v>5856</v>
      </c>
      <c r="BD388" s="137">
        <v>5.8685587156514944E-2</v>
      </c>
      <c r="BE388" s="302">
        <v>301.81818181818102</v>
      </c>
      <c r="BF388" s="312">
        <v>6013</v>
      </c>
      <c r="BG388" s="137">
        <v>5.8483684287312161E-2</v>
      </c>
      <c r="BH388" s="302">
        <v>312.121216</v>
      </c>
      <c r="BI388" s="303">
        <v>0.24854651162790697</v>
      </c>
      <c r="BJ388" s="311">
        <v>4648</v>
      </c>
      <c r="BK388" s="137">
        <v>5.0776726605344227E-2</v>
      </c>
      <c r="BL388" s="312">
        <v>251.51515151515099</v>
      </c>
      <c r="BM388" s="312">
        <v>6122</v>
      </c>
      <c r="BN388" s="137">
        <v>6.260289801719994E-2</v>
      </c>
      <c r="BO388" s="302">
        <v>318.78787878787801</v>
      </c>
      <c r="BP388" s="312">
        <v>6515</v>
      </c>
      <c r="BQ388" s="137">
        <v>6.3707035642693005E-2</v>
      </c>
      <c r="BR388" s="302">
        <v>355.75756799999999</v>
      </c>
      <c r="BS388" s="303">
        <v>0.40167814113597244</v>
      </c>
      <c r="BT388" s="311">
        <v>2827</v>
      </c>
      <c r="BU388" s="137">
        <v>3.740457005252782E-2</v>
      </c>
      <c r="BV388" s="312">
        <v>200</v>
      </c>
      <c r="BW388" s="312">
        <v>3857</v>
      </c>
      <c r="BX388" s="137">
        <v>4.4653090521782422E-2</v>
      </c>
      <c r="BY388" s="302">
        <v>200</v>
      </c>
      <c r="BZ388" s="312">
        <v>4120</v>
      </c>
      <c r="CA388" s="137">
        <v>5.1575429065007575E-2</v>
      </c>
      <c r="CB388" s="302">
        <v>304.84848</v>
      </c>
      <c r="CC388" s="303">
        <v>0.45737530951538735</v>
      </c>
      <c r="CD388" s="311">
        <v>28578</v>
      </c>
      <c r="CE388" s="137">
        <v>4.692364276425541E-2</v>
      </c>
      <c r="CF388" s="312">
        <v>670.14</v>
      </c>
      <c r="CG388" s="312">
        <v>34938</v>
      </c>
      <c r="CH388" s="137">
        <v>5.3036973167280961E-2</v>
      </c>
      <c r="CI388" s="302">
        <v>755.04</v>
      </c>
      <c r="CJ388" s="312">
        <v>38783</v>
      </c>
      <c r="CK388" s="137">
        <v>5.7295444640601573E-2</v>
      </c>
      <c r="CL388" s="302">
        <v>848.21</v>
      </c>
      <c r="CM388" s="313">
        <v>0.35709286864021272</v>
      </c>
    </row>
    <row r="389" spans="1:91" ht="14.4" x14ac:dyDescent="0.3">
      <c r="A389" s="432"/>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432"/>
      <c r="AF389" s="432"/>
      <c r="AG389" s="432"/>
      <c r="AH389" s="432"/>
      <c r="AI389" s="432"/>
      <c r="AJ389" s="432"/>
      <c r="AK389" s="432"/>
      <c r="AL389" s="432"/>
      <c r="AM389" s="432"/>
      <c r="AN389" s="432"/>
      <c r="AO389" s="432"/>
      <c r="AP389" s="432"/>
      <c r="AQ389" s="432"/>
      <c r="AR389" s="432"/>
      <c r="AS389" s="432"/>
      <c r="AT389" s="432"/>
      <c r="AU389" s="432"/>
      <c r="AV389" s="432"/>
      <c r="AW389" s="432"/>
      <c r="AX389" s="432"/>
      <c r="AY389" s="432"/>
      <c r="AZ389" s="432"/>
      <c r="BA389" s="432"/>
      <c r="BB389" s="432"/>
      <c r="BC389" s="432"/>
      <c r="BD389" s="432"/>
      <c r="BE389" s="432"/>
      <c r="BF389" s="432"/>
      <c r="BG389" s="432"/>
      <c r="BH389" s="432"/>
      <c r="BI389" s="432"/>
      <c r="BJ389" s="432"/>
      <c r="BK389" s="432"/>
      <c r="BL389" s="432"/>
      <c r="BM389" s="432"/>
      <c r="BN389" s="432"/>
      <c r="BO389" s="432"/>
      <c r="BP389" s="432"/>
      <c r="BQ389" s="432"/>
      <c r="BR389" s="432"/>
      <c r="BS389" s="432"/>
      <c r="BT389" s="432"/>
      <c r="BU389" s="432"/>
      <c r="BV389" s="432"/>
      <c r="BW389" s="432"/>
      <c r="BX389" s="432"/>
      <c r="BY389" s="432"/>
      <c r="BZ389" s="432"/>
      <c r="CA389" s="432"/>
      <c r="CB389" s="432"/>
      <c r="CC389" s="432"/>
      <c r="CD389" s="432"/>
      <c r="CE389" s="432"/>
      <c r="CF389" s="432"/>
      <c r="CG389" s="432"/>
      <c r="CH389" s="432"/>
      <c r="CI389" s="432"/>
      <c r="CJ389" s="432"/>
      <c r="CK389" s="432"/>
      <c r="CL389" s="432"/>
      <c r="CM389" s="432"/>
    </row>
    <row r="390" spans="1:91" ht="14.4" x14ac:dyDescent="0.3">
      <c r="A390" s="472" t="s">
        <v>539</v>
      </c>
      <c r="B390" s="472"/>
      <c r="C390" s="472"/>
      <c r="D390" s="472"/>
      <c r="E390" s="472"/>
      <c r="F390" s="472"/>
      <c r="G390" s="472"/>
      <c r="H390" s="472"/>
      <c r="I390" s="472"/>
      <c r="J390" s="472"/>
      <c r="K390" s="472"/>
      <c r="L390" s="472"/>
      <c r="M390" s="472"/>
      <c r="N390" s="472"/>
      <c r="O390" s="472"/>
      <c r="P390" s="472"/>
      <c r="Q390" s="472"/>
      <c r="R390" s="472"/>
      <c r="S390" s="472"/>
      <c r="T390" s="472"/>
      <c r="U390" s="472"/>
      <c r="V390" s="472"/>
      <c r="W390" s="472"/>
      <c r="X390" s="472"/>
      <c r="Y390" s="472"/>
      <c r="Z390" s="472"/>
      <c r="AA390" s="472"/>
      <c r="AB390" s="472"/>
      <c r="AC390" s="472"/>
      <c r="AD390" s="472"/>
      <c r="AE390" s="472"/>
      <c r="AF390" s="472"/>
      <c r="AG390" s="472"/>
      <c r="AH390" s="472"/>
      <c r="AI390" s="472"/>
      <c r="AJ390" s="472"/>
      <c r="AK390" s="472"/>
      <c r="AL390" s="472"/>
      <c r="AM390" s="472"/>
      <c r="AN390" s="472"/>
      <c r="AO390" s="472"/>
      <c r="AP390" s="472"/>
      <c r="AQ390" s="472"/>
      <c r="AR390" s="472"/>
      <c r="AS390" s="472"/>
      <c r="AT390" s="472"/>
      <c r="AU390" s="472"/>
      <c r="AV390" s="472"/>
      <c r="AW390" s="472"/>
      <c r="AX390" s="472"/>
      <c r="AY390" s="472"/>
      <c r="AZ390" s="472"/>
      <c r="BA390" s="472"/>
      <c r="BB390" s="472"/>
      <c r="BC390" s="472"/>
      <c r="BD390" s="472"/>
      <c r="BE390" s="472"/>
      <c r="BF390" s="472"/>
      <c r="BG390" s="472"/>
      <c r="BH390" s="472"/>
      <c r="BI390" s="472"/>
      <c r="BJ390" s="472"/>
      <c r="BK390" s="472"/>
      <c r="BL390" s="472"/>
      <c r="BM390" s="472"/>
      <c r="BN390" s="472"/>
      <c r="BO390" s="472"/>
      <c r="BP390" s="472"/>
      <c r="BQ390" s="472"/>
      <c r="BR390" s="472"/>
      <c r="BS390" s="472"/>
      <c r="BT390" s="472"/>
      <c r="BU390" s="472"/>
      <c r="BV390" s="472"/>
      <c r="BW390" s="472"/>
      <c r="BX390" s="472"/>
      <c r="BY390" s="472"/>
      <c r="BZ390" s="472"/>
      <c r="CA390" s="472"/>
      <c r="CB390" s="472"/>
      <c r="CC390" s="472"/>
      <c r="CD390" s="472"/>
      <c r="CE390" s="472"/>
      <c r="CF390" s="472"/>
      <c r="CG390" s="472"/>
      <c r="CH390" s="472"/>
      <c r="CI390" s="472"/>
      <c r="CJ390" s="472"/>
      <c r="CK390" s="472"/>
      <c r="CL390" s="472"/>
      <c r="CM390" s="472"/>
    </row>
    <row r="391" spans="1:91" ht="18" customHeight="1" x14ac:dyDescent="0.3">
      <c r="B391" s="473" t="s">
        <v>332</v>
      </c>
      <c r="C391" s="474"/>
      <c r="D391" s="292" t="s">
        <v>333</v>
      </c>
      <c r="E391" s="474" t="s">
        <v>332</v>
      </c>
      <c r="F391" s="474"/>
      <c r="G391" s="292" t="s">
        <v>333</v>
      </c>
      <c r="H391" s="474" t="s">
        <v>332</v>
      </c>
      <c r="I391" s="474"/>
      <c r="J391" s="292" t="s">
        <v>333</v>
      </c>
      <c r="K391" s="310" t="s">
        <v>0</v>
      </c>
      <c r="L391" s="473" t="s">
        <v>332</v>
      </c>
      <c r="M391" s="474"/>
      <c r="N391" s="292" t="s">
        <v>333</v>
      </c>
      <c r="O391" s="474" t="s">
        <v>332</v>
      </c>
      <c r="P391" s="474"/>
      <c r="Q391" s="292" t="s">
        <v>333</v>
      </c>
      <c r="R391" s="474" t="s">
        <v>332</v>
      </c>
      <c r="S391" s="474"/>
      <c r="T391" s="292" t="s">
        <v>333</v>
      </c>
      <c r="U391" s="310" t="s">
        <v>0</v>
      </c>
      <c r="V391" s="473" t="s">
        <v>332</v>
      </c>
      <c r="W391" s="474"/>
      <c r="X391" s="292" t="s">
        <v>333</v>
      </c>
      <c r="Y391" s="474" t="s">
        <v>332</v>
      </c>
      <c r="Z391" s="474"/>
      <c r="AA391" s="292" t="s">
        <v>333</v>
      </c>
      <c r="AB391" s="474" t="s">
        <v>332</v>
      </c>
      <c r="AC391" s="474"/>
      <c r="AD391" s="292" t="s">
        <v>333</v>
      </c>
      <c r="AE391" s="310" t="s">
        <v>0</v>
      </c>
      <c r="AF391" s="473" t="s">
        <v>332</v>
      </c>
      <c r="AG391" s="474"/>
      <c r="AH391" s="292" t="s">
        <v>333</v>
      </c>
      <c r="AI391" s="474" t="s">
        <v>332</v>
      </c>
      <c r="AJ391" s="474"/>
      <c r="AK391" s="292" t="s">
        <v>333</v>
      </c>
      <c r="AL391" s="474" t="s">
        <v>332</v>
      </c>
      <c r="AM391" s="474"/>
      <c r="AN391" s="292" t="s">
        <v>333</v>
      </c>
      <c r="AO391" s="310" t="s">
        <v>0</v>
      </c>
      <c r="AP391" s="473" t="s">
        <v>332</v>
      </c>
      <c r="AQ391" s="474"/>
      <c r="AR391" s="292" t="s">
        <v>333</v>
      </c>
      <c r="AS391" s="474" t="s">
        <v>332</v>
      </c>
      <c r="AT391" s="474"/>
      <c r="AU391" s="292" t="s">
        <v>333</v>
      </c>
      <c r="AV391" s="474" t="s">
        <v>332</v>
      </c>
      <c r="AW391" s="474"/>
      <c r="AX391" s="292" t="s">
        <v>333</v>
      </c>
      <c r="AY391" s="290" t="s">
        <v>0</v>
      </c>
      <c r="AZ391" s="473" t="s">
        <v>332</v>
      </c>
      <c r="BA391" s="474"/>
      <c r="BB391" s="292" t="s">
        <v>333</v>
      </c>
      <c r="BC391" s="474" t="s">
        <v>332</v>
      </c>
      <c r="BD391" s="474"/>
      <c r="BE391" s="292" t="s">
        <v>333</v>
      </c>
      <c r="BF391" s="474" t="s">
        <v>332</v>
      </c>
      <c r="BG391" s="474"/>
      <c r="BH391" s="292" t="s">
        <v>333</v>
      </c>
      <c r="BI391" s="290" t="s">
        <v>0</v>
      </c>
      <c r="BJ391" s="473" t="s">
        <v>332</v>
      </c>
      <c r="BK391" s="474"/>
      <c r="BL391" s="292" t="s">
        <v>333</v>
      </c>
      <c r="BM391" s="474" t="s">
        <v>332</v>
      </c>
      <c r="BN391" s="474"/>
      <c r="BO391" s="292" t="s">
        <v>333</v>
      </c>
      <c r="BP391" s="474" t="s">
        <v>332</v>
      </c>
      <c r="BQ391" s="474"/>
      <c r="BR391" s="292" t="s">
        <v>333</v>
      </c>
      <c r="BS391" s="290" t="s">
        <v>0</v>
      </c>
      <c r="BT391" s="473" t="s">
        <v>332</v>
      </c>
      <c r="BU391" s="474"/>
      <c r="BV391" s="292" t="s">
        <v>333</v>
      </c>
      <c r="BW391" s="474" t="s">
        <v>332</v>
      </c>
      <c r="BX391" s="474"/>
      <c r="BY391" s="292" t="s">
        <v>333</v>
      </c>
      <c r="BZ391" s="474" t="s">
        <v>332</v>
      </c>
      <c r="CA391" s="474"/>
      <c r="CB391" s="292" t="s">
        <v>333</v>
      </c>
      <c r="CC391" s="290" t="s">
        <v>0</v>
      </c>
      <c r="CD391" s="473" t="s">
        <v>332</v>
      </c>
      <c r="CE391" s="474"/>
      <c r="CF391" s="292" t="s">
        <v>333</v>
      </c>
      <c r="CG391" s="474" t="s">
        <v>332</v>
      </c>
      <c r="CH391" s="474"/>
      <c r="CI391" s="292" t="s">
        <v>333</v>
      </c>
      <c r="CJ391" s="474" t="s">
        <v>332</v>
      </c>
      <c r="CK391" s="474"/>
      <c r="CL391" s="292" t="s">
        <v>333</v>
      </c>
      <c r="CM391" s="310" t="s">
        <v>0</v>
      </c>
    </row>
    <row r="392" spans="1:91" ht="14.4" x14ac:dyDescent="0.3">
      <c r="A392" s="99" t="s">
        <v>18</v>
      </c>
      <c r="B392" s="311">
        <v>9324</v>
      </c>
      <c r="C392" s="137"/>
      <c r="D392" s="312">
        <v>282.42424242424198</v>
      </c>
      <c r="E392" s="312">
        <v>10720</v>
      </c>
      <c r="F392" s="137"/>
      <c r="G392" s="302">
        <v>263.636363636363</v>
      </c>
      <c r="H392" s="312">
        <v>10584</v>
      </c>
      <c r="I392" s="137"/>
      <c r="J392" s="302">
        <v>368.48486300000002</v>
      </c>
      <c r="K392" s="313">
        <v>0.13513513513513514</v>
      </c>
      <c r="L392" s="312">
        <v>8846</v>
      </c>
      <c r="M392" s="137"/>
      <c r="N392" s="312">
        <v>346.06060606060601</v>
      </c>
      <c r="O392" s="312">
        <v>9656</v>
      </c>
      <c r="P392" s="137"/>
      <c r="Q392" s="302">
        <v>357.575757575757</v>
      </c>
      <c r="R392" s="312">
        <v>9680</v>
      </c>
      <c r="S392" s="137"/>
      <c r="T392" s="302">
        <v>360.60604899999998</v>
      </c>
      <c r="U392" s="313">
        <v>9.427990052000905E-2</v>
      </c>
      <c r="V392" s="312">
        <v>2154</v>
      </c>
      <c r="W392" s="137"/>
      <c r="X392" s="312">
        <v>215.15151515151501</v>
      </c>
      <c r="Y392" s="312">
        <v>1689</v>
      </c>
      <c r="Z392" s="137"/>
      <c r="AA392" s="302">
        <v>150.30303030303</v>
      </c>
      <c r="AB392" s="312">
        <v>1749</v>
      </c>
      <c r="AC392" s="137"/>
      <c r="AD392" s="302">
        <v>150.30302399999999</v>
      </c>
      <c r="AE392" s="313">
        <v>-0.18802228412256267</v>
      </c>
      <c r="AF392" s="312">
        <v>1021</v>
      </c>
      <c r="AG392" s="137"/>
      <c r="AH392" s="312">
        <v>123.030303030303</v>
      </c>
      <c r="AI392" s="312">
        <v>909</v>
      </c>
      <c r="AJ392" s="137"/>
      <c r="AK392" s="302">
        <v>119.39393939393899</v>
      </c>
      <c r="AL392" s="312">
        <v>925</v>
      </c>
      <c r="AM392" s="137"/>
      <c r="AN392" s="302">
        <v>230.909088</v>
      </c>
      <c r="AO392" s="313">
        <v>-9.4025465230166499E-2</v>
      </c>
      <c r="AP392" s="312">
        <v>2033</v>
      </c>
      <c r="AQ392" s="137"/>
      <c r="AR392" s="312">
        <v>129.09090909090901</v>
      </c>
      <c r="AS392" s="312">
        <v>2235</v>
      </c>
      <c r="AT392" s="137"/>
      <c r="AU392" s="302">
        <v>119.39393939393899</v>
      </c>
      <c r="AV392" s="312">
        <v>1732</v>
      </c>
      <c r="AW392" s="137"/>
      <c r="AX392" s="302">
        <v>144.24243200000001</v>
      </c>
      <c r="AY392" s="303">
        <v>-0.14805705853418594</v>
      </c>
      <c r="AZ392" s="311">
        <v>11370</v>
      </c>
      <c r="BA392" s="137"/>
      <c r="BB392" s="312">
        <v>327.27272727272702</v>
      </c>
      <c r="BC392" s="312">
        <v>11635</v>
      </c>
      <c r="BD392" s="137"/>
      <c r="BE392" s="302">
        <v>337.575757575757</v>
      </c>
      <c r="BF392" s="312">
        <v>11715</v>
      </c>
      <c r="BG392" s="137"/>
      <c r="BH392" s="302">
        <v>309.09089999999998</v>
      </c>
      <c r="BI392" s="303">
        <v>3.0343007915567283E-2</v>
      </c>
      <c r="BJ392" s="311">
        <v>3363</v>
      </c>
      <c r="BK392" s="137"/>
      <c r="BL392" s="312">
        <v>198.18181818181799</v>
      </c>
      <c r="BM392" s="312">
        <v>3244</v>
      </c>
      <c r="BN392" s="137"/>
      <c r="BO392" s="302">
        <v>172.12121212121201</v>
      </c>
      <c r="BP392" s="312">
        <v>3533</v>
      </c>
      <c r="BQ392" s="137"/>
      <c r="BR392" s="302">
        <v>216.96969999999999</v>
      </c>
      <c r="BS392" s="303">
        <v>5.0550104073743683E-2</v>
      </c>
      <c r="BT392" s="311">
        <v>1626</v>
      </c>
      <c r="BU392" s="137"/>
      <c r="BV392" s="312">
        <v>154.54545454545399</v>
      </c>
      <c r="BW392" s="312">
        <v>1580</v>
      </c>
      <c r="BX392" s="137"/>
      <c r="BY392" s="302">
        <v>126.06060606060601</v>
      </c>
      <c r="BZ392" s="312">
        <v>1514</v>
      </c>
      <c r="CA392" s="137"/>
      <c r="CB392" s="302">
        <v>147.878784</v>
      </c>
      <c r="CC392" s="303">
        <v>-6.8880688806888066E-2</v>
      </c>
      <c r="CD392" s="311">
        <v>39737</v>
      </c>
      <c r="CE392" s="137"/>
      <c r="CF392" s="312">
        <v>668.64</v>
      </c>
      <c r="CG392" s="312">
        <v>41668</v>
      </c>
      <c r="CH392" s="137"/>
      <c r="CI392" s="302">
        <v>637.54</v>
      </c>
      <c r="CJ392" s="312">
        <v>41432</v>
      </c>
      <c r="CK392" s="137"/>
      <c r="CL392" s="302">
        <v>724.5</v>
      </c>
      <c r="CM392" s="313">
        <v>4.2655459647180212E-2</v>
      </c>
    </row>
    <row r="393" spans="1:91" ht="14.4" x14ac:dyDescent="0.3">
      <c r="A393" s="99" t="s">
        <v>420</v>
      </c>
      <c r="B393" s="311">
        <v>2706</v>
      </c>
      <c r="C393" s="137">
        <v>0.29021879021879021</v>
      </c>
      <c r="D393" s="312">
        <v>238.18181818181799</v>
      </c>
      <c r="E393" s="312">
        <v>3817</v>
      </c>
      <c r="F393" s="137">
        <v>0.35606343283582087</v>
      </c>
      <c r="G393" s="302">
        <v>231.51515151515099</v>
      </c>
      <c r="H393" s="312">
        <v>3135</v>
      </c>
      <c r="I393" s="137">
        <v>0.2962018140589569</v>
      </c>
      <c r="J393" s="302">
        <v>258.18182400000001</v>
      </c>
      <c r="K393" s="313">
        <v>0.15853658536585366</v>
      </c>
      <c r="L393" s="312">
        <v>2653</v>
      </c>
      <c r="M393" s="137">
        <v>0.2999095636445851</v>
      </c>
      <c r="N393" s="312">
        <v>241.81818181818099</v>
      </c>
      <c r="O393" s="312">
        <v>3099</v>
      </c>
      <c r="P393" s="137">
        <v>0.32094034797017401</v>
      </c>
      <c r="Q393" s="302">
        <v>241.81818181818099</v>
      </c>
      <c r="R393" s="312">
        <v>3036</v>
      </c>
      <c r="S393" s="137">
        <v>0.31363636363636366</v>
      </c>
      <c r="T393" s="302">
        <v>299.39395100000002</v>
      </c>
      <c r="U393" s="313">
        <v>0.14436486995853751</v>
      </c>
      <c r="V393" s="312">
        <v>154</v>
      </c>
      <c r="W393" s="137">
        <v>7.1494893221912714E-2</v>
      </c>
      <c r="X393" s="312">
        <v>64.242424242424207</v>
      </c>
      <c r="Y393" s="312">
        <v>324</v>
      </c>
      <c r="Z393" s="137">
        <v>0.19182948490230906</v>
      </c>
      <c r="AA393" s="302">
        <v>73.939393939393895</v>
      </c>
      <c r="AB393" s="312">
        <v>378</v>
      </c>
      <c r="AC393" s="137">
        <v>0.21612349914236706</v>
      </c>
      <c r="AD393" s="302">
        <v>93.333335899999994</v>
      </c>
      <c r="AE393" s="313">
        <v>1.4545454545454546</v>
      </c>
      <c r="AF393" s="312">
        <v>159</v>
      </c>
      <c r="AG393" s="137">
        <v>0.15572967678746327</v>
      </c>
      <c r="AH393" s="312">
        <v>58.181818181818201</v>
      </c>
      <c r="AI393" s="312">
        <v>299</v>
      </c>
      <c r="AJ393" s="137">
        <v>0.32893289328932895</v>
      </c>
      <c r="AK393" s="302">
        <v>112.72727272727199</v>
      </c>
      <c r="AL393" s="312">
        <v>105</v>
      </c>
      <c r="AM393" s="137">
        <v>0.11351351351351352</v>
      </c>
      <c r="AN393" s="302">
        <v>64.242424</v>
      </c>
      <c r="AO393" s="313">
        <v>-0.33962264150943394</v>
      </c>
      <c r="AP393" s="312">
        <v>490</v>
      </c>
      <c r="AQ393" s="137">
        <v>0.24102311854402361</v>
      </c>
      <c r="AR393" s="312">
        <v>88.484848484848399</v>
      </c>
      <c r="AS393" s="312">
        <v>574</v>
      </c>
      <c r="AT393" s="137">
        <v>0.2568232662192394</v>
      </c>
      <c r="AU393" s="302">
        <v>93.3333333333333</v>
      </c>
      <c r="AV393" s="312">
        <v>315</v>
      </c>
      <c r="AW393" s="137">
        <v>0.18187066974595842</v>
      </c>
      <c r="AX393" s="302">
        <v>78.181816100000006</v>
      </c>
      <c r="AY393" s="303">
        <v>-0.35714285714285715</v>
      </c>
      <c r="AZ393" s="311">
        <v>2354</v>
      </c>
      <c r="BA393" s="137">
        <v>0.20703605980650835</v>
      </c>
      <c r="BB393" s="312">
        <v>258.18181818181802</v>
      </c>
      <c r="BC393" s="312">
        <v>3009</v>
      </c>
      <c r="BD393" s="137">
        <v>0.25861624409110445</v>
      </c>
      <c r="BE393" s="302">
        <v>220</v>
      </c>
      <c r="BF393" s="312">
        <v>2280</v>
      </c>
      <c r="BG393" s="137">
        <v>0.1946222791293214</v>
      </c>
      <c r="BH393" s="302">
        <v>213.33332799999999</v>
      </c>
      <c r="BI393" s="303">
        <v>-3.1435853865760408E-2</v>
      </c>
      <c r="BJ393" s="311">
        <v>656</v>
      </c>
      <c r="BK393" s="137">
        <v>0.19506393101397562</v>
      </c>
      <c r="BL393" s="312">
        <v>127.87878787878699</v>
      </c>
      <c r="BM393" s="312">
        <v>1036</v>
      </c>
      <c r="BN393" s="137">
        <v>0.31935881627620222</v>
      </c>
      <c r="BO393" s="302">
        <v>141.21212121212099</v>
      </c>
      <c r="BP393" s="312">
        <v>403</v>
      </c>
      <c r="BQ393" s="137">
        <v>0.11406736484574016</v>
      </c>
      <c r="BR393" s="302">
        <v>79.393936199999999</v>
      </c>
      <c r="BS393" s="303">
        <v>-0.38567073170731708</v>
      </c>
      <c r="BT393" s="311">
        <v>300</v>
      </c>
      <c r="BU393" s="137">
        <v>0.18450184501845018</v>
      </c>
      <c r="BV393" s="312">
        <v>77.575757575757507</v>
      </c>
      <c r="BW393" s="312">
        <v>548</v>
      </c>
      <c r="BX393" s="137">
        <v>0.3468354430379747</v>
      </c>
      <c r="BY393" s="302">
        <v>93.3333333333333</v>
      </c>
      <c r="BZ393" s="312">
        <v>228</v>
      </c>
      <c r="CA393" s="137">
        <v>0.15059445178335534</v>
      </c>
      <c r="CB393" s="302">
        <v>59.393940000000001</v>
      </c>
      <c r="CC393" s="303">
        <v>-0.24</v>
      </c>
      <c r="CD393" s="311">
        <v>9472</v>
      </c>
      <c r="CE393" s="137">
        <v>0.23836726476583536</v>
      </c>
      <c r="CF393" s="312">
        <v>467.49</v>
      </c>
      <c r="CG393" s="312">
        <v>12706</v>
      </c>
      <c r="CH393" s="137">
        <v>0.30493424210425268</v>
      </c>
      <c r="CI393" s="302">
        <v>463.56</v>
      </c>
      <c r="CJ393" s="312">
        <v>9880</v>
      </c>
      <c r="CK393" s="137">
        <v>0.23846302374975864</v>
      </c>
      <c r="CL393" s="302">
        <v>479.46</v>
      </c>
      <c r="CM393" s="313">
        <v>4.3074324324324322E-2</v>
      </c>
    </row>
    <row r="394" spans="1:91" ht="14.4" x14ac:dyDescent="0.3">
      <c r="A394" s="99" t="s">
        <v>384</v>
      </c>
      <c r="B394" s="311">
        <v>237</v>
      </c>
      <c r="C394" s="137">
        <v>2.5418275418275418E-2</v>
      </c>
      <c r="D394" s="312">
        <v>60</v>
      </c>
      <c r="E394" s="312">
        <v>644</v>
      </c>
      <c r="F394" s="137">
        <v>6.0074626865671645E-2</v>
      </c>
      <c r="G394" s="302">
        <v>109.09090909090899</v>
      </c>
      <c r="H394" s="312">
        <v>494</v>
      </c>
      <c r="I394" s="137">
        <v>4.6674225245653816E-2</v>
      </c>
      <c r="J394" s="302">
        <v>101.21212</v>
      </c>
      <c r="K394" s="313">
        <v>1.0843881856540085</v>
      </c>
      <c r="L394" s="312">
        <v>485</v>
      </c>
      <c r="M394" s="137">
        <v>5.4827040470269046E-2</v>
      </c>
      <c r="N394" s="312">
        <v>93.3333333333333</v>
      </c>
      <c r="O394" s="312">
        <v>418</v>
      </c>
      <c r="P394" s="137">
        <v>4.3289146644573319E-2</v>
      </c>
      <c r="Q394" s="302">
        <v>100.60606060606</v>
      </c>
      <c r="R394" s="312">
        <v>369</v>
      </c>
      <c r="S394" s="137">
        <v>3.8119834710743802E-2</v>
      </c>
      <c r="T394" s="302">
        <v>85.454544100000007</v>
      </c>
      <c r="U394" s="313">
        <v>-0.23917525773195877</v>
      </c>
      <c r="V394" s="312">
        <v>68</v>
      </c>
      <c r="W394" s="137">
        <v>3.1569173630454965E-2</v>
      </c>
      <c r="X394" s="312">
        <v>55.757575757575701</v>
      </c>
      <c r="Y394" s="312">
        <v>126</v>
      </c>
      <c r="Z394" s="137">
        <v>7.460035523978685E-2</v>
      </c>
      <c r="AA394" s="302">
        <v>56.969696969696898</v>
      </c>
      <c r="AB394" s="312">
        <v>119</v>
      </c>
      <c r="AC394" s="137">
        <v>6.8038879359634083E-2</v>
      </c>
      <c r="AD394" s="302">
        <v>47.272728000000001</v>
      </c>
      <c r="AE394" s="313">
        <v>0.75</v>
      </c>
      <c r="AF394" s="312">
        <v>21</v>
      </c>
      <c r="AG394" s="137">
        <v>2.0568070519098921E-2</v>
      </c>
      <c r="AH394" s="312">
        <v>19.393939393939299</v>
      </c>
      <c r="AI394" s="312">
        <v>21</v>
      </c>
      <c r="AJ394" s="137">
        <v>2.3102310231023101E-2</v>
      </c>
      <c r="AK394" s="302">
        <v>22.424242424242401</v>
      </c>
      <c r="AL394" s="312">
        <v>38</v>
      </c>
      <c r="AM394" s="137">
        <v>4.1081081081081078E-2</v>
      </c>
      <c r="AN394" s="302">
        <v>20.606059999999999</v>
      </c>
      <c r="AO394" s="313">
        <v>0.80952380952380953</v>
      </c>
      <c r="AP394" s="312">
        <v>31</v>
      </c>
      <c r="AQ394" s="137">
        <v>1.5248401377274963E-2</v>
      </c>
      <c r="AR394" s="312">
        <v>19.393939393939299</v>
      </c>
      <c r="AS394" s="312">
        <v>118</v>
      </c>
      <c r="AT394" s="137">
        <v>5.2796420581655484E-2</v>
      </c>
      <c r="AU394" s="302">
        <v>50.909090909090899</v>
      </c>
      <c r="AV394" s="312">
        <v>42</v>
      </c>
      <c r="AW394" s="137">
        <v>2.4249422632794459E-2</v>
      </c>
      <c r="AX394" s="302">
        <v>22.424242</v>
      </c>
      <c r="AY394" s="303">
        <v>0.35483870967741937</v>
      </c>
      <c r="AZ394" s="311">
        <v>259</v>
      </c>
      <c r="BA394" s="137">
        <v>2.27792436235708E-2</v>
      </c>
      <c r="BB394" s="312">
        <v>62.424242424242401</v>
      </c>
      <c r="BC394" s="312">
        <v>505</v>
      </c>
      <c r="BD394" s="137">
        <v>4.3403523850451223E-2</v>
      </c>
      <c r="BE394" s="302">
        <v>100</v>
      </c>
      <c r="BF394" s="312">
        <v>302</v>
      </c>
      <c r="BG394" s="137">
        <v>2.5778915919760989E-2</v>
      </c>
      <c r="BH394" s="302">
        <v>67.272729999999996</v>
      </c>
      <c r="BI394" s="303">
        <v>0.16602316602316602</v>
      </c>
      <c r="BJ394" s="311">
        <v>81</v>
      </c>
      <c r="BK394" s="137">
        <v>2.4085637823371989E-2</v>
      </c>
      <c r="BL394" s="312">
        <v>36.363636363636303</v>
      </c>
      <c r="BM394" s="312">
        <v>109</v>
      </c>
      <c r="BN394" s="137">
        <v>3.3600493218249074E-2</v>
      </c>
      <c r="BO394" s="302">
        <v>44.848484848484802</v>
      </c>
      <c r="BP394" s="312">
        <v>144</v>
      </c>
      <c r="BQ394" s="137">
        <v>4.0758562128502686E-2</v>
      </c>
      <c r="BR394" s="302">
        <v>42.4242439</v>
      </c>
      <c r="BS394" s="303">
        <v>0.77777777777777779</v>
      </c>
      <c r="BT394" s="311">
        <v>84</v>
      </c>
      <c r="BU394" s="137">
        <v>5.1660516605166053E-2</v>
      </c>
      <c r="BV394" s="312">
        <v>52.727272727272698</v>
      </c>
      <c r="BW394" s="312">
        <v>69</v>
      </c>
      <c r="BX394" s="137">
        <v>4.3670886075949364E-2</v>
      </c>
      <c r="BY394" s="302">
        <v>26.6666666666666</v>
      </c>
      <c r="BZ394" s="312">
        <v>45</v>
      </c>
      <c r="CA394" s="137">
        <v>2.9722589167767502E-2</v>
      </c>
      <c r="CB394" s="302">
        <v>19.393940000000001</v>
      </c>
      <c r="CC394" s="303">
        <v>-0.4642857142857143</v>
      </c>
      <c r="CD394" s="311">
        <v>1266</v>
      </c>
      <c r="CE394" s="137">
        <v>3.1859476055062036E-2</v>
      </c>
      <c r="CF394" s="312">
        <v>154.4</v>
      </c>
      <c r="CG394" s="312">
        <v>2010</v>
      </c>
      <c r="CH394" s="137">
        <v>4.8238456369396179E-2</v>
      </c>
      <c r="CI394" s="302">
        <v>201.52</v>
      </c>
      <c r="CJ394" s="312">
        <v>1553</v>
      </c>
      <c r="CK394" s="137">
        <v>3.748310484649546E-2</v>
      </c>
      <c r="CL394" s="302">
        <v>164.72</v>
      </c>
      <c r="CM394" s="313">
        <v>0.22669826224328593</v>
      </c>
    </row>
    <row r="395" spans="1:91" ht="14.4" x14ac:dyDescent="0.3">
      <c r="A395" s="99" t="s">
        <v>540</v>
      </c>
      <c r="B395" s="311">
        <v>136</v>
      </c>
      <c r="C395" s="137">
        <v>1.4586014586014585E-2</v>
      </c>
      <c r="D395" s="312">
        <v>46.060606060605998</v>
      </c>
      <c r="E395" s="312">
        <v>470</v>
      </c>
      <c r="F395" s="137">
        <v>4.3843283582089554E-2</v>
      </c>
      <c r="G395" s="302">
        <v>94.545454545454504</v>
      </c>
      <c r="H395" s="312">
        <v>341</v>
      </c>
      <c r="I395" s="137">
        <v>3.2218442932728644E-2</v>
      </c>
      <c r="J395" s="302">
        <v>87.272729999999996</v>
      </c>
      <c r="K395" s="313">
        <v>1.5073529411764706</v>
      </c>
      <c r="L395" s="312">
        <v>398</v>
      </c>
      <c r="M395" s="137">
        <v>4.4992086818901197E-2</v>
      </c>
      <c r="N395" s="312">
        <v>93.3333333333333</v>
      </c>
      <c r="O395" s="312">
        <v>268</v>
      </c>
      <c r="P395" s="137">
        <v>2.775476387738194E-2</v>
      </c>
      <c r="Q395" s="302">
        <v>90.303030303030297</v>
      </c>
      <c r="R395" s="312">
        <v>225</v>
      </c>
      <c r="S395" s="137">
        <v>2.3243801652892561E-2</v>
      </c>
      <c r="T395" s="302">
        <v>65.454544100000007</v>
      </c>
      <c r="U395" s="313">
        <v>-0.43467336683417085</v>
      </c>
      <c r="V395" s="312">
        <v>60</v>
      </c>
      <c r="W395" s="137">
        <v>2.7855153203342618E-2</v>
      </c>
      <c r="X395" s="312">
        <v>55.151515151515099</v>
      </c>
      <c r="Y395" s="312">
        <v>107</v>
      </c>
      <c r="Z395" s="137">
        <v>6.3351095322676146E-2</v>
      </c>
      <c r="AA395" s="302">
        <v>54.545454545454497</v>
      </c>
      <c r="AB395" s="312">
        <v>104</v>
      </c>
      <c r="AC395" s="137">
        <v>5.9462550028587767E-2</v>
      </c>
      <c r="AD395" s="302">
        <v>46.060607900000001</v>
      </c>
      <c r="AE395" s="313">
        <v>0.73333333333333328</v>
      </c>
      <c r="AF395" s="312">
        <v>0</v>
      </c>
      <c r="AG395" s="137">
        <v>0</v>
      </c>
      <c r="AH395" s="312">
        <v>80</v>
      </c>
      <c r="AI395" s="312">
        <v>5</v>
      </c>
      <c r="AJ395" s="137">
        <v>5.5005500550055009E-3</v>
      </c>
      <c r="AK395" s="302">
        <v>15.151515151515101</v>
      </c>
      <c r="AL395" s="312">
        <v>38</v>
      </c>
      <c r="AM395" s="137">
        <v>4.1081081081081078E-2</v>
      </c>
      <c r="AN395" s="302">
        <v>20.606059999999999</v>
      </c>
      <c r="AP395" s="312">
        <v>25</v>
      </c>
      <c r="AQ395" s="137">
        <v>1.2297097884899164E-2</v>
      </c>
      <c r="AR395" s="312">
        <v>18.181818181818102</v>
      </c>
      <c r="AS395" s="312">
        <v>76</v>
      </c>
      <c r="AT395" s="137">
        <v>3.400447427293065E-2</v>
      </c>
      <c r="AU395" s="302">
        <v>41.818181818181799</v>
      </c>
      <c r="AV395" s="312">
        <v>9</v>
      </c>
      <c r="AW395" s="137">
        <v>5.1963048498845262E-3</v>
      </c>
      <c r="AX395" s="302">
        <v>10.30303</v>
      </c>
      <c r="AY395" s="303">
        <v>-0.64</v>
      </c>
      <c r="AZ395" s="311">
        <v>196</v>
      </c>
      <c r="BA395" s="137">
        <v>1.7238346525945469E-2</v>
      </c>
      <c r="BB395" s="312">
        <v>55.151515151515099</v>
      </c>
      <c r="BC395" s="312">
        <v>394</v>
      </c>
      <c r="BD395" s="137">
        <v>3.3863343360550066E-2</v>
      </c>
      <c r="BE395" s="302">
        <v>84.848484848484802</v>
      </c>
      <c r="BF395" s="312">
        <v>229</v>
      </c>
      <c r="BG395" s="137">
        <v>1.954758856167307E-2</v>
      </c>
      <c r="BH395" s="302">
        <v>68.484849999999994</v>
      </c>
      <c r="BI395" s="303">
        <v>0.1683673469387755</v>
      </c>
      <c r="BJ395" s="311">
        <v>60</v>
      </c>
      <c r="BK395" s="137">
        <v>1.784121320249777E-2</v>
      </c>
      <c r="BL395" s="312">
        <v>31.515151515151501</v>
      </c>
      <c r="BM395" s="312">
        <v>84</v>
      </c>
      <c r="BN395" s="137">
        <v>2.5893958076448828E-2</v>
      </c>
      <c r="BO395" s="302">
        <v>41.818181818181799</v>
      </c>
      <c r="BP395" s="312">
        <v>87</v>
      </c>
      <c r="BQ395" s="137">
        <v>2.4624964619303708E-2</v>
      </c>
      <c r="BR395" s="302">
        <v>32.727271999999999</v>
      </c>
      <c r="BS395" s="303">
        <v>0.45</v>
      </c>
      <c r="BT395" s="311">
        <v>73</v>
      </c>
      <c r="BU395" s="137">
        <v>4.4895448954489547E-2</v>
      </c>
      <c r="BV395" s="312">
        <v>53.3333333333333</v>
      </c>
      <c r="BW395" s="312">
        <v>68</v>
      </c>
      <c r="BX395" s="137">
        <v>4.3037974683544304E-2</v>
      </c>
      <c r="BY395" s="302">
        <v>26.6666666666666</v>
      </c>
      <c r="BZ395" s="312">
        <v>45</v>
      </c>
      <c r="CA395" s="137">
        <v>2.9722589167767502E-2</v>
      </c>
      <c r="CB395" s="302">
        <v>19.393940000000001</v>
      </c>
      <c r="CC395" s="303">
        <v>-0.38356164383561642</v>
      </c>
      <c r="CD395" s="311">
        <v>948</v>
      </c>
      <c r="CE395" s="137">
        <v>2.3856858846918488E-2</v>
      </c>
      <c r="CF395" s="312">
        <v>165.25</v>
      </c>
      <c r="CG395" s="312">
        <v>1472</v>
      </c>
      <c r="CH395" s="137">
        <v>3.5326869540174714E-2</v>
      </c>
      <c r="CI395" s="302">
        <v>176.55</v>
      </c>
      <c r="CJ395" s="312">
        <v>1078</v>
      </c>
      <c r="CK395" s="137">
        <v>2.6018536396987837E-2</v>
      </c>
      <c r="CL395" s="302">
        <v>142.88999999999999</v>
      </c>
      <c r="CM395" s="313">
        <v>0.1371308016877637</v>
      </c>
    </row>
    <row r="396" spans="1:91" ht="14.4" x14ac:dyDescent="0.3">
      <c r="A396" s="99" t="s">
        <v>541</v>
      </c>
      <c r="B396" s="311">
        <v>31</v>
      </c>
      <c r="C396" s="137">
        <v>3.3247533247533247E-3</v>
      </c>
      <c r="D396" s="312">
        <v>29.090909090909101</v>
      </c>
      <c r="E396" s="312">
        <v>102</v>
      </c>
      <c r="F396" s="137">
        <v>9.5149253731343277E-3</v>
      </c>
      <c r="G396" s="302">
        <v>35.757575757575701</v>
      </c>
      <c r="H396" s="312">
        <v>59</v>
      </c>
      <c r="I396" s="137">
        <v>5.5744520030234319E-3</v>
      </c>
      <c r="J396" s="302">
        <v>38.181820000000002</v>
      </c>
      <c r="K396" s="313">
        <v>0.90322580645161288</v>
      </c>
      <c r="L396" s="312">
        <v>14</v>
      </c>
      <c r="M396" s="137">
        <v>1.5826362197603437E-3</v>
      </c>
      <c r="N396" s="312">
        <v>8.4848484848484809</v>
      </c>
      <c r="O396" s="312">
        <v>0</v>
      </c>
      <c r="P396" s="137">
        <v>0</v>
      </c>
      <c r="Q396" s="302">
        <v>17.5757575757575</v>
      </c>
      <c r="R396" s="312">
        <v>0</v>
      </c>
      <c r="S396" s="137">
        <v>0</v>
      </c>
      <c r="T396" s="302">
        <v>17.575758</v>
      </c>
      <c r="U396" s="313">
        <v>-1</v>
      </c>
      <c r="V396" s="312">
        <v>49</v>
      </c>
      <c r="W396" s="137">
        <v>2.274837511606314E-2</v>
      </c>
      <c r="X396" s="312">
        <v>53.939393939393902</v>
      </c>
      <c r="Y396" s="312">
        <v>8</v>
      </c>
      <c r="Z396" s="137">
        <v>4.7365304914150381E-3</v>
      </c>
      <c r="AA396" s="302">
        <v>8.4848484848484809</v>
      </c>
      <c r="AB396" s="312">
        <v>0</v>
      </c>
      <c r="AC396" s="137">
        <v>0</v>
      </c>
      <c r="AD396" s="302">
        <v>17.575758</v>
      </c>
      <c r="AE396" s="313">
        <v>-1</v>
      </c>
      <c r="AF396" s="312">
        <v>0</v>
      </c>
      <c r="AG396" s="137">
        <v>0</v>
      </c>
      <c r="AH396" s="312">
        <v>80</v>
      </c>
      <c r="AI396" s="312">
        <v>0</v>
      </c>
      <c r="AJ396" s="137">
        <v>0</v>
      </c>
      <c r="AK396" s="302">
        <v>17.5757575757575</v>
      </c>
      <c r="AL396" s="312">
        <v>16</v>
      </c>
      <c r="AM396" s="137">
        <v>1.7297297297297298E-2</v>
      </c>
      <c r="AN396" s="302">
        <v>16.363636</v>
      </c>
      <c r="AP396" s="312">
        <v>0</v>
      </c>
      <c r="AQ396" s="137">
        <v>0</v>
      </c>
      <c r="AR396" s="312">
        <v>80</v>
      </c>
      <c r="AS396" s="312">
        <v>17</v>
      </c>
      <c r="AT396" s="137">
        <v>7.6062639821029079E-3</v>
      </c>
      <c r="AU396" s="302">
        <v>16.969696969696901</v>
      </c>
      <c r="AV396" s="312">
        <v>0</v>
      </c>
      <c r="AW396" s="137">
        <v>0</v>
      </c>
      <c r="AX396" s="302">
        <v>17.575758</v>
      </c>
      <c r="AZ396" s="311">
        <v>47</v>
      </c>
      <c r="BA396" s="137">
        <v>4.1336851363236587E-3</v>
      </c>
      <c r="BB396" s="312">
        <v>38.787878787878697</v>
      </c>
      <c r="BC396" s="312">
        <v>18</v>
      </c>
      <c r="BD396" s="137">
        <v>1.5470562956596476E-3</v>
      </c>
      <c r="BE396" s="302">
        <v>19.393939393939299</v>
      </c>
      <c r="BF396" s="312">
        <v>12</v>
      </c>
      <c r="BG396" s="137">
        <v>1.0243277848911651E-3</v>
      </c>
      <c r="BH396" s="302">
        <v>10.909091</v>
      </c>
      <c r="BI396" s="303">
        <v>-0.74468085106382975</v>
      </c>
      <c r="BJ396" s="311">
        <v>0</v>
      </c>
      <c r="BK396" s="137">
        <v>0</v>
      </c>
      <c r="BL396" s="312">
        <v>80</v>
      </c>
      <c r="BM396" s="312">
        <v>0</v>
      </c>
      <c r="BN396" s="137">
        <v>0</v>
      </c>
      <c r="BO396" s="302">
        <v>17.5757575757575</v>
      </c>
      <c r="BP396" s="312">
        <v>0</v>
      </c>
      <c r="BQ396" s="137">
        <v>0</v>
      </c>
      <c r="BR396" s="302">
        <v>17.575758</v>
      </c>
      <c r="BT396" s="311">
        <v>0</v>
      </c>
      <c r="BU396" s="137">
        <v>0</v>
      </c>
      <c r="BV396" s="312">
        <v>80</v>
      </c>
      <c r="BW396" s="312">
        <v>0</v>
      </c>
      <c r="BX396" s="137">
        <v>0</v>
      </c>
      <c r="BY396" s="302">
        <v>17.5757575757575</v>
      </c>
      <c r="BZ396" s="312">
        <v>0</v>
      </c>
      <c r="CA396" s="137">
        <v>0</v>
      </c>
      <c r="CB396" s="302">
        <v>17.575758</v>
      </c>
      <c r="CD396" s="311">
        <v>141</v>
      </c>
      <c r="CE396" s="137">
        <v>3.5483302715353447E-3</v>
      </c>
      <c r="CF396" s="312">
        <v>175.37</v>
      </c>
      <c r="CG396" s="312">
        <v>145</v>
      </c>
      <c r="CH396" s="137">
        <v>3.4798886435634061E-3</v>
      </c>
      <c r="CI396" s="302">
        <v>55.33</v>
      </c>
      <c r="CJ396" s="312">
        <v>87</v>
      </c>
      <c r="CK396" s="137">
        <v>2.0998262212782392E-3</v>
      </c>
      <c r="CL396" s="302">
        <v>56.96</v>
      </c>
      <c r="CM396" s="313">
        <v>-0.38297872340425532</v>
      </c>
    </row>
    <row r="397" spans="1:91" ht="14.4" x14ac:dyDescent="0.3">
      <c r="A397" s="99" t="s">
        <v>542</v>
      </c>
      <c r="B397" s="311">
        <v>49</v>
      </c>
      <c r="C397" s="137">
        <v>5.2552552552552556E-3</v>
      </c>
      <c r="D397" s="312">
        <v>27.272727272727199</v>
      </c>
      <c r="E397" s="312">
        <v>153</v>
      </c>
      <c r="F397" s="137">
        <v>1.4272388059701492E-2</v>
      </c>
      <c r="G397" s="302">
        <v>45.454545454545404</v>
      </c>
      <c r="H397" s="312">
        <v>168</v>
      </c>
      <c r="I397" s="137">
        <v>1.5873015873015872E-2</v>
      </c>
      <c r="J397" s="302">
        <v>68.484849999999994</v>
      </c>
      <c r="K397" s="313">
        <v>2.4285714285714284</v>
      </c>
      <c r="L397" s="312">
        <v>232</v>
      </c>
      <c r="M397" s="137">
        <v>2.6226543070314266E-2</v>
      </c>
      <c r="N397" s="312">
        <v>80</v>
      </c>
      <c r="O397" s="312">
        <v>137</v>
      </c>
      <c r="P397" s="137">
        <v>1.4188069594034796E-2</v>
      </c>
      <c r="Q397" s="302">
        <v>63.636363636363598</v>
      </c>
      <c r="R397" s="312">
        <v>141</v>
      </c>
      <c r="S397" s="137">
        <v>1.456611570247934E-2</v>
      </c>
      <c r="T397" s="302">
        <v>55.151516000000001</v>
      </c>
      <c r="U397" s="313">
        <v>-0.39224137931034481</v>
      </c>
      <c r="V397" s="312">
        <v>0</v>
      </c>
      <c r="W397" s="137">
        <v>0</v>
      </c>
      <c r="X397" s="312">
        <v>80</v>
      </c>
      <c r="Y397" s="312">
        <v>84</v>
      </c>
      <c r="Z397" s="137">
        <v>4.9733570159857902E-2</v>
      </c>
      <c r="AA397" s="302">
        <v>53.939393939393902</v>
      </c>
      <c r="AB397" s="312">
        <v>93</v>
      </c>
      <c r="AC397" s="137">
        <v>5.3173241852487133E-2</v>
      </c>
      <c r="AD397" s="302">
        <v>44.848483999999999</v>
      </c>
      <c r="AF397" s="312">
        <v>0</v>
      </c>
      <c r="AG397" s="137">
        <v>0</v>
      </c>
      <c r="AH397" s="312">
        <v>80</v>
      </c>
      <c r="AI397" s="312">
        <v>0</v>
      </c>
      <c r="AJ397" s="137">
        <v>0</v>
      </c>
      <c r="AK397" s="302">
        <v>17.5757575757575</v>
      </c>
      <c r="AL397" s="312">
        <v>22</v>
      </c>
      <c r="AM397" s="137">
        <v>2.3783783783783784E-2</v>
      </c>
      <c r="AN397" s="302">
        <v>15.151515</v>
      </c>
      <c r="AP397" s="312">
        <v>17</v>
      </c>
      <c r="AQ397" s="137">
        <v>8.362026561731432E-3</v>
      </c>
      <c r="AR397" s="312">
        <v>16.363636363636299</v>
      </c>
      <c r="AS397" s="312">
        <v>6</v>
      </c>
      <c r="AT397" s="137">
        <v>2.6845637583892616E-3</v>
      </c>
      <c r="AU397" s="302">
        <v>6.6666666666666599</v>
      </c>
      <c r="AV397" s="312">
        <v>0</v>
      </c>
      <c r="AW397" s="137">
        <v>0</v>
      </c>
      <c r="AX397" s="302">
        <v>17.575758</v>
      </c>
      <c r="AY397" s="303">
        <v>-1</v>
      </c>
      <c r="AZ397" s="311">
        <v>77</v>
      </c>
      <c r="BA397" s="137">
        <v>6.7722075637642919E-3</v>
      </c>
      <c r="BB397" s="312">
        <v>41.212121212121197</v>
      </c>
      <c r="BC397" s="312">
        <v>198</v>
      </c>
      <c r="BD397" s="137">
        <v>1.7017619252256123E-2</v>
      </c>
      <c r="BE397" s="302">
        <v>60</v>
      </c>
      <c r="BF397" s="312">
        <v>153</v>
      </c>
      <c r="BG397" s="137">
        <v>1.3060179257362355E-2</v>
      </c>
      <c r="BH397" s="302">
        <v>52.727271999999999</v>
      </c>
      <c r="BI397" s="303">
        <v>0.98701298701298701</v>
      </c>
      <c r="BJ397" s="311">
        <v>27</v>
      </c>
      <c r="BK397" s="137">
        <v>8.0285459411239962E-3</v>
      </c>
      <c r="BL397" s="312">
        <v>27.272727272727199</v>
      </c>
      <c r="BM397" s="312">
        <v>10</v>
      </c>
      <c r="BN397" s="137">
        <v>3.0826140567200987E-3</v>
      </c>
      <c r="BO397" s="302">
        <v>9.6969696969696901</v>
      </c>
      <c r="BP397" s="312">
        <v>38</v>
      </c>
      <c r="BQ397" s="137">
        <v>1.0755731672799321E-2</v>
      </c>
      <c r="BR397" s="302">
        <v>26.060606</v>
      </c>
      <c r="BS397" s="303">
        <v>0.40740740740740738</v>
      </c>
      <c r="BT397" s="311">
        <v>11</v>
      </c>
      <c r="BU397" s="137">
        <v>6.7650676506765071E-3</v>
      </c>
      <c r="BV397" s="312">
        <v>11.5151515151515</v>
      </c>
      <c r="BW397" s="312">
        <v>36</v>
      </c>
      <c r="BX397" s="137">
        <v>2.2784810126582278E-2</v>
      </c>
      <c r="BY397" s="302">
        <v>21.2121212121212</v>
      </c>
      <c r="BZ397" s="312">
        <v>35</v>
      </c>
      <c r="CA397" s="137">
        <v>2.3117569352708058E-2</v>
      </c>
      <c r="CB397" s="302">
        <v>21.818182</v>
      </c>
      <c r="CC397" s="303">
        <v>2.1818181818181817</v>
      </c>
      <c r="CD397" s="311">
        <v>413</v>
      </c>
      <c r="CE397" s="137">
        <v>1.0393336185419131E-2</v>
      </c>
      <c r="CF397" s="312">
        <v>150.71</v>
      </c>
      <c r="CG397" s="312">
        <v>624</v>
      </c>
      <c r="CH397" s="137">
        <v>1.4975520783334932E-2</v>
      </c>
      <c r="CI397" s="302">
        <v>115.1</v>
      </c>
      <c r="CJ397" s="312">
        <v>650</v>
      </c>
      <c r="CK397" s="137">
        <v>1.5688356825642017E-2</v>
      </c>
      <c r="CL397" s="302">
        <v>117.98</v>
      </c>
      <c r="CM397" s="313">
        <v>0.57384987893462469</v>
      </c>
    </row>
    <row r="398" spans="1:91" ht="14.4" x14ac:dyDescent="0.3">
      <c r="A398" s="99" t="s">
        <v>543</v>
      </c>
      <c r="B398" s="311">
        <v>56</v>
      </c>
      <c r="C398" s="137">
        <v>6.006006006006006E-3</v>
      </c>
      <c r="D398" s="312">
        <v>22.424242424242401</v>
      </c>
      <c r="E398" s="312">
        <v>215</v>
      </c>
      <c r="F398" s="137">
        <v>2.005597014925373E-2</v>
      </c>
      <c r="G398" s="302">
        <v>72.727272727272705</v>
      </c>
      <c r="H398" s="312">
        <v>114</v>
      </c>
      <c r="I398" s="137">
        <v>1.0770975056689343E-2</v>
      </c>
      <c r="J398" s="302">
        <v>43.030304000000001</v>
      </c>
      <c r="K398" s="313">
        <v>1.0357142857142858</v>
      </c>
      <c r="L398" s="312">
        <v>152</v>
      </c>
      <c r="M398" s="137">
        <v>1.7182907528826587E-2</v>
      </c>
      <c r="N398" s="312">
        <v>52.121212121212103</v>
      </c>
      <c r="O398" s="312">
        <v>131</v>
      </c>
      <c r="P398" s="137">
        <v>1.3566694283347142E-2</v>
      </c>
      <c r="Q398" s="302">
        <v>59.393939393939398</v>
      </c>
      <c r="R398" s="312">
        <v>84</v>
      </c>
      <c r="S398" s="137">
        <v>8.677685950413223E-3</v>
      </c>
      <c r="T398" s="302">
        <v>32.727271999999999</v>
      </c>
      <c r="U398" s="313">
        <v>-0.44736842105263158</v>
      </c>
      <c r="V398" s="312">
        <v>11</v>
      </c>
      <c r="W398" s="137">
        <v>5.1067780872794798E-3</v>
      </c>
      <c r="X398" s="312">
        <v>11.5151515151515</v>
      </c>
      <c r="Y398" s="312">
        <v>15</v>
      </c>
      <c r="Z398" s="137">
        <v>8.8809946714031966E-3</v>
      </c>
      <c r="AA398" s="302">
        <v>12.7272727272727</v>
      </c>
      <c r="AB398" s="312">
        <v>11</v>
      </c>
      <c r="AC398" s="137">
        <v>6.2893081761006293E-3</v>
      </c>
      <c r="AD398" s="302">
        <v>13.939394</v>
      </c>
      <c r="AE398" s="313">
        <v>0</v>
      </c>
      <c r="AF398" s="312">
        <v>0</v>
      </c>
      <c r="AG398" s="137">
        <v>0</v>
      </c>
      <c r="AH398" s="312">
        <v>80</v>
      </c>
      <c r="AI398" s="312">
        <v>5</v>
      </c>
      <c r="AJ398" s="137">
        <v>5.5005500550055009E-3</v>
      </c>
      <c r="AK398" s="302">
        <v>15.151515151515101</v>
      </c>
      <c r="AL398" s="312">
        <v>0</v>
      </c>
      <c r="AM398" s="137">
        <v>0</v>
      </c>
      <c r="AN398" s="302">
        <v>17.575758</v>
      </c>
      <c r="AP398" s="312">
        <v>8</v>
      </c>
      <c r="AQ398" s="137">
        <v>3.9350713231677322E-3</v>
      </c>
      <c r="AR398" s="312">
        <v>7.8787878787878798</v>
      </c>
      <c r="AS398" s="312">
        <v>53</v>
      </c>
      <c r="AT398" s="137">
        <v>2.371364653243848E-2</v>
      </c>
      <c r="AU398" s="302">
        <v>38.181818181818102</v>
      </c>
      <c r="AV398" s="312">
        <v>9</v>
      </c>
      <c r="AW398" s="137">
        <v>5.1963048498845262E-3</v>
      </c>
      <c r="AX398" s="302">
        <v>10.30303</v>
      </c>
      <c r="AY398" s="303">
        <v>0.125</v>
      </c>
      <c r="AZ398" s="311">
        <v>72</v>
      </c>
      <c r="BA398" s="137">
        <v>6.3324538258575196E-3</v>
      </c>
      <c r="BB398" s="312">
        <v>27.272727272727199</v>
      </c>
      <c r="BC398" s="312">
        <v>178</v>
      </c>
      <c r="BD398" s="137">
        <v>1.5298667812634293E-2</v>
      </c>
      <c r="BE398" s="302">
        <v>59.393939393939398</v>
      </c>
      <c r="BF398" s="312">
        <v>64</v>
      </c>
      <c r="BG398" s="137">
        <v>5.463081519419548E-3</v>
      </c>
      <c r="BH398" s="302">
        <v>35.757576</v>
      </c>
      <c r="BI398" s="303">
        <v>-0.1111111111111111</v>
      </c>
      <c r="BJ398" s="311">
        <v>33</v>
      </c>
      <c r="BK398" s="137">
        <v>9.8126672613737739E-3</v>
      </c>
      <c r="BL398" s="312">
        <v>21.818181818181799</v>
      </c>
      <c r="BM398" s="312">
        <v>74</v>
      </c>
      <c r="BN398" s="137">
        <v>2.281134401972873E-2</v>
      </c>
      <c r="BO398" s="302">
        <v>40.606060606060602</v>
      </c>
      <c r="BP398" s="312">
        <v>49</v>
      </c>
      <c r="BQ398" s="137">
        <v>1.3869232946504387E-2</v>
      </c>
      <c r="BR398" s="302">
        <v>25.454546000000001</v>
      </c>
      <c r="BS398" s="303">
        <v>0.48484848484848486</v>
      </c>
      <c r="BT398" s="311">
        <v>62</v>
      </c>
      <c r="BU398" s="137">
        <v>3.8130381303813035E-2</v>
      </c>
      <c r="BV398" s="312">
        <v>52.727272727272698</v>
      </c>
      <c r="BW398" s="312">
        <v>32</v>
      </c>
      <c r="BX398" s="137">
        <v>2.0253164556962026E-2</v>
      </c>
      <c r="BY398" s="302">
        <v>16.363636363636299</v>
      </c>
      <c r="BZ398" s="312">
        <v>10</v>
      </c>
      <c r="CA398" s="137">
        <v>6.6050198150594455E-3</v>
      </c>
      <c r="CB398" s="302">
        <v>9.0909089999999999</v>
      </c>
      <c r="CC398" s="303">
        <v>-0.83870967741935487</v>
      </c>
      <c r="CD398" s="311">
        <v>394</v>
      </c>
      <c r="CE398" s="137">
        <v>9.915192389964014E-3</v>
      </c>
      <c r="CF398" s="312">
        <v>116.75</v>
      </c>
      <c r="CG398" s="312">
        <v>703</v>
      </c>
      <c r="CH398" s="137">
        <v>1.6871460113276376E-2</v>
      </c>
      <c r="CI398" s="302">
        <v>125.75</v>
      </c>
      <c r="CJ398" s="312">
        <v>341</v>
      </c>
      <c r="CK398" s="137">
        <v>8.2303533500675801E-3</v>
      </c>
      <c r="CL398" s="302">
        <v>73.22</v>
      </c>
      <c r="CM398" s="313">
        <v>-0.13451776649746192</v>
      </c>
    </row>
    <row r="399" spans="1:91" ht="14.4" x14ac:dyDescent="0.3">
      <c r="A399" s="99" t="s">
        <v>544</v>
      </c>
      <c r="B399" s="311">
        <v>101</v>
      </c>
      <c r="C399" s="137">
        <v>1.0832260832260833E-2</v>
      </c>
      <c r="D399" s="312">
        <v>41.818181818181799</v>
      </c>
      <c r="E399" s="312">
        <v>174</v>
      </c>
      <c r="F399" s="137">
        <v>1.6231343283582091E-2</v>
      </c>
      <c r="G399" s="302">
        <v>56.363636363636303</v>
      </c>
      <c r="H399" s="312">
        <v>153</v>
      </c>
      <c r="I399" s="137">
        <v>1.4455782312925171E-2</v>
      </c>
      <c r="J399" s="302">
        <v>60.606059999999999</v>
      </c>
      <c r="K399" s="313">
        <v>0.51485148514851486</v>
      </c>
      <c r="L399" s="312">
        <v>87</v>
      </c>
      <c r="M399" s="137">
        <v>9.8349536513678507E-3</v>
      </c>
      <c r="N399" s="312">
        <v>38.181818181818102</v>
      </c>
      <c r="O399" s="312">
        <v>150</v>
      </c>
      <c r="P399" s="137">
        <v>1.5534382767191384E-2</v>
      </c>
      <c r="Q399" s="302">
        <v>50.909090909090899</v>
      </c>
      <c r="R399" s="312">
        <v>144</v>
      </c>
      <c r="S399" s="137">
        <v>1.487603305785124E-2</v>
      </c>
      <c r="T399" s="302">
        <v>69.696969999999993</v>
      </c>
      <c r="U399" s="313">
        <v>0.65517241379310343</v>
      </c>
      <c r="V399" s="312">
        <v>8</v>
      </c>
      <c r="W399" s="137">
        <v>3.7140204271123491E-3</v>
      </c>
      <c r="X399" s="312">
        <v>10.303030303030299</v>
      </c>
      <c r="Y399" s="312">
        <v>19</v>
      </c>
      <c r="Z399" s="137">
        <v>1.1249259917110717E-2</v>
      </c>
      <c r="AA399" s="302">
        <v>12.7272727272727</v>
      </c>
      <c r="AB399" s="312">
        <v>15</v>
      </c>
      <c r="AC399" s="137">
        <v>8.5763293310463125E-3</v>
      </c>
      <c r="AD399" s="302">
        <v>13.939394</v>
      </c>
      <c r="AE399" s="313">
        <v>0.875</v>
      </c>
      <c r="AF399" s="312">
        <v>21</v>
      </c>
      <c r="AG399" s="137">
        <v>2.0568070519098921E-2</v>
      </c>
      <c r="AH399" s="312">
        <v>19.393939393939299</v>
      </c>
      <c r="AI399" s="312">
        <v>16</v>
      </c>
      <c r="AJ399" s="137">
        <v>1.7601760176017601E-2</v>
      </c>
      <c r="AK399" s="302">
        <v>15.757575757575699</v>
      </c>
      <c r="AL399" s="312">
        <v>0</v>
      </c>
      <c r="AM399" s="137">
        <v>0</v>
      </c>
      <c r="AN399" s="302">
        <v>17.575758</v>
      </c>
      <c r="AO399" s="313">
        <v>-1</v>
      </c>
      <c r="AP399" s="312">
        <v>6</v>
      </c>
      <c r="AQ399" s="137">
        <v>2.9513034923757992E-3</v>
      </c>
      <c r="AR399" s="312">
        <v>7.2727272727272698</v>
      </c>
      <c r="AS399" s="312">
        <v>42</v>
      </c>
      <c r="AT399" s="137">
        <v>1.8791946308724831E-2</v>
      </c>
      <c r="AU399" s="302">
        <v>24.2424242424242</v>
      </c>
      <c r="AV399" s="312">
        <v>33</v>
      </c>
      <c r="AW399" s="137">
        <v>1.9053117782909929E-2</v>
      </c>
      <c r="AX399" s="302">
        <v>20</v>
      </c>
      <c r="AY399" s="303">
        <v>4.5</v>
      </c>
      <c r="AZ399" s="311">
        <v>63</v>
      </c>
      <c r="BA399" s="137">
        <v>5.5408970976253301E-3</v>
      </c>
      <c r="BB399" s="312">
        <v>26.060606060605998</v>
      </c>
      <c r="BC399" s="312">
        <v>111</v>
      </c>
      <c r="BD399" s="137">
        <v>9.5401804899011601E-3</v>
      </c>
      <c r="BE399" s="302">
        <v>44.848484848484802</v>
      </c>
      <c r="BF399" s="312">
        <v>73</v>
      </c>
      <c r="BG399" s="137">
        <v>6.2313273580879213E-3</v>
      </c>
      <c r="BH399" s="302">
        <v>29.69697</v>
      </c>
      <c r="BI399" s="303">
        <v>0.15873015873015872</v>
      </c>
      <c r="BJ399" s="311">
        <v>21</v>
      </c>
      <c r="BK399" s="137">
        <v>6.2444246208742194E-3</v>
      </c>
      <c r="BL399" s="312">
        <v>14.545454545454501</v>
      </c>
      <c r="BM399" s="312">
        <v>25</v>
      </c>
      <c r="BN399" s="137">
        <v>7.7065351418002465E-3</v>
      </c>
      <c r="BO399" s="302">
        <v>16.363636363636299</v>
      </c>
      <c r="BP399" s="312">
        <v>57</v>
      </c>
      <c r="BQ399" s="137">
        <v>1.6133597509198981E-2</v>
      </c>
      <c r="BR399" s="302">
        <v>24.848483999999999</v>
      </c>
      <c r="BS399" s="303">
        <v>1.7142857142857142</v>
      </c>
      <c r="BT399" s="311">
        <v>11</v>
      </c>
      <c r="BU399" s="137">
        <v>6.7650676506765071E-3</v>
      </c>
      <c r="BV399" s="312">
        <v>7.8787878787878798</v>
      </c>
      <c r="BW399" s="312">
        <v>1</v>
      </c>
      <c r="BX399" s="137">
        <v>6.329113924050633E-4</v>
      </c>
      <c r="BY399" s="302">
        <v>1.8181818181818099</v>
      </c>
      <c r="BZ399" s="312">
        <v>0</v>
      </c>
      <c r="CA399" s="137">
        <v>0</v>
      </c>
      <c r="CB399" s="302">
        <v>17.575758</v>
      </c>
      <c r="CC399" s="303">
        <v>-1</v>
      </c>
      <c r="CD399" s="311">
        <v>318</v>
      </c>
      <c r="CE399" s="137">
        <v>8.0026172081435441E-3</v>
      </c>
      <c r="CF399" s="312">
        <v>67.489999999999995</v>
      </c>
      <c r="CG399" s="312">
        <v>538</v>
      </c>
      <c r="CH399" s="137">
        <v>1.2911586829221465E-2</v>
      </c>
      <c r="CI399" s="302">
        <v>93.66</v>
      </c>
      <c r="CJ399" s="312">
        <v>475</v>
      </c>
      <c r="CK399" s="137">
        <v>1.1464568449507627E-2</v>
      </c>
      <c r="CL399" s="302">
        <v>104.52</v>
      </c>
      <c r="CM399" s="313">
        <v>0.49371069182389937</v>
      </c>
    </row>
    <row r="400" spans="1:91" ht="14.4" x14ac:dyDescent="0.3">
      <c r="A400" s="99" t="s">
        <v>385</v>
      </c>
      <c r="B400" s="311">
        <v>2469</v>
      </c>
      <c r="C400" s="137">
        <v>0.26480051480051481</v>
      </c>
      <c r="D400" s="312">
        <v>234.54545454545399</v>
      </c>
      <c r="E400" s="312">
        <v>3173</v>
      </c>
      <c r="F400" s="137">
        <v>0.29598880597014926</v>
      </c>
      <c r="G400" s="302">
        <v>233.93939393939399</v>
      </c>
      <c r="H400" s="312">
        <v>2641</v>
      </c>
      <c r="I400" s="137">
        <v>0.24952758881330309</v>
      </c>
      <c r="J400" s="302">
        <v>242.42424</v>
      </c>
      <c r="K400" s="313">
        <v>6.966383151073309E-2</v>
      </c>
      <c r="L400" s="312">
        <v>2168</v>
      </c>
      <c r="M400" s="137">
        <v>0.24508252317431609</v>
      </c>
      <c r="N400" s="312">
        <v>229.09090909090901</v>
      </c>
      <c r="O400" s="312">
        <v>2681</v>
      </c>
      <c r="P400" s="137">
        <v>0.27765120132560067</v>
      </c>
      <c r="Q400" s="302">
        <v>227.87878787878699</v>
      </c>
      <c r="R400" s="312">
        <v>2667</v>
      </c>
      <c r="S400" s="137">
        <v>0.27551652892561984</v>
      </c>
      <c r="T400" s="302">
        <v>291.51513699999998</v>
      </c>
      <c r="U400" s="313">
        <v>0.2301660516605166</v>
      </c>
      <c r="V400" s="312">
        <v>86</v>
      </c>
      <c r="W400" s="137">
        <v>3.9925719591457756E-2</v>
      </c>
      <c r="X400" s="312">
        <v>35.151515151515099</v>
      </c>
      <c r="Y400" s="312">
        <v>198</v>
      </c>
      <c r="Z400" s="137">
        <v>0.11722912966252221</v>
      </c>
      <c r="AA400" s="302">
        <v>64.848484848484802</v>
      </c>
      <c r="AB400" s="312">
        <v>259</v>
      </c>
      <c r="AC400" s="137">
        <v>0.14808461978273299</v>
      </c>
      <c r="AD400" s="302">
        <v>77.575760000000002</v>
      </c>
      <c r="AE400" s="313">
        <v>2.0116279069767442</v>
      </c>
      <c r="AF400" s="312">
        <v>138</v>
      </c>
      <c r="AG400" s="137">
        <v>0.13516160626836435</v>
      </c>
      <c r="AH400" s="312">
        <v>57.5757575757575</v>
      </c>
      <c r="AI400" s="312">
        <v>278</v>
      </c>
      <c r="AJ400" s="137">
        <v>0.30583058305830585</v>
      </c>
      <c r="AK400" s="302">
        <v>109.09090909090899</v>
      </c>
      <c r="AL400" s="312">
        <v>67</v>
      </c>
      <c r="AM400" s="137">
        <v>7.2432432432432428E-2</v>
      </c>
      <c r="AN400" s="302">
        <v>60.606059999999999</v>
      </c>
      <c r="AO400" s="313">
        <v>-0.51449275362318836</v>
      </c>
      <c r="AP400" s="312">
        <v>459</v>
      </c>
      <c r="AQ400" s="137">
        <v>0.22577471716674866</v>
      </c>
      <c r="AR400" s="312">
        <v>90.303030303030297</v>
      </c>
      <c r="AS400" s="312">
        <v>456</v>
      </c>
      <c r="AT400" s="137">
        <v>0.20402684563758389</v>
      </c>
      <c r="AU400" s="302">
        <v>81.212121212121204</v>
      </c>
      <c r="AV400" s="312">
        <v>273</v>
      </c>
      <c r="AW400" s="137">
        <v>0.15762124711316397</v>
      </c>
      <c r="AX400" s="302">
        <v>73.939390000000003</v>
      </c>
      <c r="AY400" s="303">
        <v>-0.40522875816993464</v>
      </c>
      <c r="AZ400" s="311">
        <v>2095</v>
      </c>
      <c r="BA400" s="137">
        <v>0.18425681618293754</v>
      </c>
      <c r="BB400" s="312">
        <v>252.72727272727201</v>
      </c>
      <c r="BC400" s="312">
        <v>2504</v>
      </c>
      <c r="BD400" s="137">
        <v>0.21521272024065319</v>
      </c>
      <c r="BE400" s="302">
        <v>206.06060606060601</v>
      </c>
      <c r="BF400" s="312">
        <v>1978</v>
      </c>
      <c r="BG400" s="137">
        <v>0.16884336320956039</v>
      </c>
      <c r="BH400" s="302">
        <v>204.84848</v>
      </c>
      <c r="BI400" s="303">
        <v>-5.5847255369928399E-2</v>
      </c>
      <c r="BJ400" s="311">
        <v>575</v>
      </c>
      <c r="BK400" s="137">
        <v>0.17097829319060362</v>
      </c>
      <c r="BL400" s="312">
        <v>120</v>
      </c>
      <c r="BM400" s="312">
        <v>927</v>
      </c>
      <c r="BN400" s="137">
        <v>0.28575832305795312</v>
      </c>
      <c r="BO400" s="302">
        <v>133.333333333333</v>
      </c>
      <c r="BP400" s="312">
        <v>259</v>
      </c>
      <c r="BQ400" s="137">
        <v>7.330880271723747E-2</v>
      </c>
      <c r="BR400" s="302">
        <v>64.848489999999998</v>
      </c>
      <c r="BS400" s="303">
        <v>-0.54956521739130437</v>
      </c>
      <c r="BT400" s="311">
        <v>216</v>
      </c>
      <c r="BU400" s="137">
        <v>0.13284132841328414</v>
      </c>
      <c r="BV400" s="312">
        <v>70.303030303030297</v>
      </c>
      <c r="BW400" s="312">
        <v>479</v>
      </c>
      <c r="BX400" s="137">
        <v>0.30316455696202532</v>
      </c>
      <c r="BY400" s="302">
        <v>96.969696969696898</v>
      </c>
      <c r="BZ400" s="312">
        <v>183</v>
      </c>
      <c r="CA400" s="137">
        <v>0.12087186261558784</v>
      </c>
      <c r="CB400" s="302">
        <v>56.969695999999999</v>
      </c>
      <c r="CC400" s="303">
        <v>-0.15277777777777779</v>
      </c>
      <c r="CD400" s="311">
        <v>8206</v>
      </c>
      <c r="CE400" s="137">
        <v>0.20650778871077333</v>
      </c>
      <c r="CF400" s="312">
        <v>450.08</v>
      </c>
      <c r="CG400" s="312">
        <v>10696</v>
      </c>
      <c r="CH400" s="137">
        <v>0.25669578573485646</v>
      </c>
      <c r="CI400" s="302">
        <v>444.63</v>
      </c>
      <c r="CJ400" s="312">
        <v>8327</v>
      </c>
      <c r="CK400" s="137">
        <v>0.20097991890326317</v>
      </c>
      <c r="CL400" s="302">
        <v>454.91</v>
      </c>
      <c r="CM400" s="313">
        <v>1.4745308310991957E-2</v>
      </c>
    </row>
    <row r="401" spans="1:91" ht="14.4" x14ac:dyDescent="0.3">
      <c r="A401" s="99" t="s">
        <v>386</v>
      </c>
      <c r="B401" s="311">
        <v>337</v>
      </c>
      <c r="C401" s="137">
        <v>3.6143286143286144E-2</v>
      </c>
      <c r="D401" s="312">
        <v>69.090909090909093</v>
      </c>
      <c r="E401" s="312">
        <v>490</v>
      </c>
      <c r="F401" s="137">
        <v>4.5708955223880597E-2</v>
      </c>
      <c r="G401" s="302">
        <v>105.454545454545</v>
      </c>
      <c r="H401" s="312">
        <v>422</v>
      </c>
      <c r="I401" s="137">
        <v>3.9871504157218442E-2</v>
      </c>
      <c r="J401" s="302">
        <v>91.515150000000006</v>
      </c>
      <c r="K401" s="313">
        <v>0.25222551928783382</v>
      </c>
      <c r="L401" s="312">
        <v>420</v>
      </c>
      <c r="M401" s="137">
        <v>4.7479086592810311E-2</v>
      </c>
      <c r="N401" s="312">
        <v>117.575757575757</v>
      </c>
      <c r="O401" s="312">
        <v>343</v>
      </c>
      <c r="P401" s="137">
        <v>3.5521955260977629E-2</v>
      </c>
      <c r="Q401" s="302">
        <v>87.878787878787904</v>
      </c>
      <c r="R401" s="312">
        <v>487</v>
      </c>
      <c r="S401" s="137">
        <v>5.0309917355371901E-2</v>
      </c>
      <c r="T401" s="302">
        <v>135.15152</v>
      </c>
      <c r="U401" s="313">
        <v>0.15952380952380951</v>
      </c>
      <c r="V401" s="312">
        <v>8</v>
      </c>
      <c r="W401" s="137">
        <v>3.7140204271123491E-3</v>
      </c>
      <c r="X401" s="312">
        <v>8.4848484848484809</v>
      </c>
      <c r="Y401" s="312">
        <v>72</v>
      </c>
      <c r="Z401" s="137">
        <v>4.2628774422735348E-2</v>
      </c>
      <c r="AA401" s="302">
        <v>45.454545454545404</v>
      </c>
      <c r="AB401" s="312">
        <v>47</v>
      </c>
      <c r="AC401" s="137">
        <v>2.6872498570611778E-2</v>
      </c>
      <c r="AD401" s="302">
        <v>40</v>
      </c>
      <c r="AE401" s="313">
        <v>4.875</v>
      </c>
      <c r="AF401" s="312">
        <v>89</v>
      </c>
      <c r="AG401" s="137">
        <v>8.7169441723800201E-2</v>
      </c>
      <c r="AH401" s="312">
        <v>47.272727272727202</v>
      </c>
      <c r="AI401" s="312">
        <v>0</v>
      </c>
      <c r="AJ401" s="137">
        <v>0</v>
      </c>
      <c r="AK401" s="302">
        <v>17.5757575757575</v>
      </c>
      <c r="AL401" s="312">
        <v>0</v>
      </c>
      <c r="AM401" s="137">
        <v>0</v>
      </c>
      <c r="AN401" s="302">
        <v>17.575758</v>
      </c>
      <c r="AO401" s="313">
        <v>-1</v>
      </c>
      <c r="AP401" s="312">
        <v>105</v>
      </c>
      <c r="AQ401" s="137">
        <v>5.1647811116576486E-2</v>
      </c>
      <c r="AR401" s="312">
        <v>55.151515151515099</v>
      </c>
      <c r="AS401" s="312">
        <v>61</v>
      </c>
      <c r="AT401" s="137">
        <v>2.7293064876957495E-2</v>
      </c>
      <c r="AU401" s="302">
        <v>26.6666666666666</v>
      </c>
      <c r="AV401" s="312">
        <v>4</v>
      </c>
      <c r="AW401" s="137">
        <v>2.3094688221709007E-3</v>
      </c>
      <c r="AX401" s="302">
        <v>9.0909089999999999</v>
      </c>
      <c r="AY401" s="303">
        <v>-0.96190476190476193</v>
      </c>
      <c r="AZ401" s="311">
        <v>323</v>
      </c>
      <c r="BA401" s="137">
        <v>2.8408091468777485E-2</v>
      </c>
      <c r="BB401" s="312">
        <v>78.787878787878796</v>
      </c>
      <c r="BC401" s="312">
        <v>435</v>
      </c>
      <c r="BD401" s="137">
        <v>3.738719381177482E-2</v>
      </c>
      <c r="BE401" s="302">
        <v>110.30303030303</v>
      </c>
      <c r="BF401" s="312">
        <v>250</v>
      </c>
      <c r="BG401" s="137">
        <v>2.1340162185232606E-2</v>
      </c>
      <c r="BH401" s="302">
        <v>78.181816100000006</v>
      </c>
      <c r="BI401" s="303">
        <v>-0.2260061919504644</v>
      </c>
      <c r="BJ401" s="311">
        <v>85</v>
      </c>
      <c r="BK401" s="137">
        <v>2.5275052036871842E-2</v>
      </c>
      <c r="BL401" s="312">
        <v>61.212121212121197</v>
      </c>
      <c r="BM401" s="312">
        <v>65</v>
      </c>
      <c r="BN401" s="137">
        <v>2.0036991368680642E-2</v>
      </c>
      <c r="BO401" s="302">
        <v>28.484848484848399</v>
      </c>
      <c r="BP401" s="312">
        <v>62</v>
      </c>
      <c r="BQ401" s="137">
        <v>1.7548825360883102E-2</v>
      </c>
      <c r="BR401" s="302">
        <v>32.727271999999999</v>
      </c>
      <c r="BS401" s="303">
        <v>-0.27058823529411763</v>
      </c>
      <c r="BT401" s="311">
        <v>52</v>
      </c>
      <c r="BU401" s="137">
        <v>3.1980319803198029E-2</v>
      </c>
      <c r="BV401" s="312">
        <v>30.303030303030301</v>
      </c>
      <c r="BW401" s="312">
        <v>180</v>
      </c>
      <c r="BX401" s="137">
        <v>0.11392405063291139</v>
      </c>
      <c r="BY401" s="302">
        <v>50.909090909090899</v>
      </c>
      <c r="BZ401" s="312">
        <v>36</v>
      </c>
      <c r="CA401" s="137">
        <v>2.3778071334214002E-2</v>
      </c>
      <c r="CB401" s="302">
        <v>23.636364</v>
      </c>
      <c r="CC401" s="303">
        <v>-0.30769230769230771</v>
      </c>
      <c r="CD401" s="311">
        <v>1419</v>
      </c>
      <c r="CE401" s="137">
        <v>3.5709791881621662E-2</v>
      </c>
      <c r="CF401" s="312">
        <v>185.61</v>
      </c>
      <c r="CG401" s="312">
        <v>1646</v>
      </c>
      <c r="CH401" s="137">
        <v>3.95027359124508E-2</v>
      </c>
      <c r="CI401" s="302">
        <v>192.27</v>
      </c>
      <c r="CJ401" s="312">
        <v>1308</v>
      </c>
      <c r="CK401" s="137">
        <v>3.1569801119907315E-2</v>
      </c>
      <c r="CL401" s="302">
        <v>190.03</v>
      </c>
      <c r="CM401" s="313">
        <v>-7.8224101479915431E-2</v>
      </c>
    </row>
    <row r="402" spans="1:91" ht="14.4" x14ac:dyDescent="0.3">
      <c r="A402" s="99" t="s">
        <v>545</v>
      </c>
      <c r="B402" s="311">
        <v>311</v>
      </c>
      <c r="C402" s="137">
        <v>3.3354783354783354E-2</v>
      </c>
      <c r="D402" s="312">
        <v>74.545454545454504</v>
      </c>
      <c r="E402" s="312">
        <v>472</v>
      </c>
      <c r="F402" s="137">
        <v>4.4029850746268653E-2</v>
      </c>
      <c r="G402" s="302">
        <v>106.06060606060601</v>
      </c>
      <c r="H402" s="312">
        <v>364</v>
      </c>
      <c r="I402" s="137">
        <v>3.439153439153439E-2</v>
      </c>
      <c r="J402" s="302">
        <v>90.303030000000007</v>
      </c>
      <c r="K402" s="313">
        <v>0.17041800643086816</v>
      </c>
      <c r="L402" s="312">
        <v>420</v>
      </c>
      <c r="M402" s="137">
        <v>4.7479086592810311E-2</v>
      </c>
      <c r="N402" s="312">
        <v>117.575757575757</v>
      </c>
      <c r="O402" s="312">
        <v>261</v>
      </c>
      <c r="P402" s="137">
        <v>2.7029826014913008E-2</v>
      </c>
      <c r="Q402" s="302">
        <v>72.121212121212096</v>
      </c>
      <c r="R402" s="312">
        <v>356</v>
      </c>
      <c r="S402" s="137">
        <v>3.6776859504132231E-2</v>
      </c>
      <c r="T402" s="302">
        <v>109.090912</v>
      </c>
      <c r="U402" s="313">
        <v>-0.15238095238095239</v>
      </c>
      <c r="V402" s="312">
        <v>0</v>
      </c>
      <c r="W402" s="137">
        <v>0</v>
      </c>
      <c r="X402" s="312">
        <v>80</v>
      </c>
      <c r="Y402" s="312">
        <v>72</v>
      </c>
      <c r="Z402" s="137">
        <v>4.2628774422735348E-2</v>
      </c>
      <c r="AA402" s="302">
        <v>45.454545454545404</v>
      </c>
      <c r="AB402" s="312">
        <v>47</v>
      </c>
      <c r="AC402" s="137">
        <v>2.6872498570611778E-2</v>
      </c>
      <c r="AD402" s="302">
        <v>40</v>
      </c>
      <c r="AF402" s="312">
        <v>54</v>
      </c>
      <c r="AG402" s="137">
        <v>5.2889324191968658E-2</v>
      </c>
      <c r="AH402" s="312">
        <v>38.181818181818102</v>
      </c>
      <c r="AI402" s="312">
        <v>0</v>
      </c>
      <c r="AJ402" s="137">
        <v>0</v>
      </c>
      <c r="AK402" s="302">
        <v>17.5757575757575</v>
      </c>
      <c r="AL402" s="312">
        <v>0</v>
      </c>
      <c r="AM402" s="137">
        <v>0</v>
      </c>
      <c r="AN402" s="302">
        <v>17.575758</v>
      </c>
      <c r="AO402" s="313">
        <v>-1</v>
      </c>
      <c r="AP402" s="312">
        <v>105</v>
      </c>
      <c r="AQ402" s="137">
        <v>5.1647811116576486E-2</v>
      </c>
      <c r="AR402" s="312">
        <v>55.151515151515099</v>
      </c>
      <c r="AS402" s="312">
        <v>61</v>
      </c>
      <c r="AT402" s="137">
        <v>2.7293064876957495E-2</v>
      </c>
      <c r="AU402" s="302">
        <v>26.6666666666666</v>
      </c>
      <c r="AV402" s="312">
        <v>4</v>
      </c>
      <c r="AW402" s="137">
        <v>2.3094688221709007E-3</v>
      </c>
      <c r="AX402" s="302">
        <v>9.0909089999999999</v>
      </c>
      <c r="AY402" s="303">
        <v>-0.96190476190476193</v>
      </c>
      <c r="AZ402" s="311">
        <v>260</v>
      </c>
      <c r="BA402" s="137">
        <v>2.2867194371152155E-2</v>
      </c>
      <c r="BB402" s="312">
        <v>70.909090909090907</v>
      </c>
      <c r="BC402" s="312">
        <v>372</v>
      </c>
      <c r="BD402" s="137">
        <v>3.197249677696605E-2</v>
      </c>
      <c r="BE402" s="302">
        <v>107.87878787878699</v>
      </c>
      <c r="BF402" s="312">
        <v>211</v>
      </c>
      <c r="BG402" s="137">
        <v>1.801109688433632E-2</v>
      </c>
      <c r="BH402" s="302">
        <v>74.545455899999993</v>
      </c>
      <c r="BI402" s="303">
        <v>-0.18846153846153846</v>
      </c>
      <c r="BJ402" s="311">
        <v>57</v>
      </c>
      <c r="BK402" s="137">
        <v>1.6949152542372881E-2</v>
      </c>
      <c r="BL402" s="312">
        <v>55.151515151515099</v>
      </c>
      <c r="BM402" s="312">
        <v>30</v>
      </c>
      <c r="BN402" s="137">
        <v>9.2478421701602965E-3</v>
      </c>
      <c r="BO402" s="302">
        <v>15.151515151515101</v>
      </c>
      <c r="BP402" s="312">
        <v>49</v>
      </c>
      <c r="BQ402" s="137">
        <v>1.3869232946504387E-2</v>
      </c>
      <c r="BR402" s="302">
        <v>30.909089999999999</v>
      </c>
      <c r="BS402" s="303">
        <v>-0.14035087719298245</v>
      </c>
      <c r="BT402" s="311">
        <v>52</v>
      </c>
      <c r="BU402" s="137">
        <v>3.1980319803198029E-2</v>
      </c>
      <c r="BV402" s="312">
        <v>30.303030303030301</v>
      </c>
      <c r="BW402" s="312">
        <v>139</v>
      </c>
      <c r="BX402" s="137">
        <v>8.7974683544303794E-2</v>
      </c>
      <c r="BY402" s="302">
        <v>42.424242424242401</v>
      </c>
      <c r="BZ402" s="312">
        <v>18</v>
      </c>
      <c r="CA402" s="137">
        <v>1.1889035667107001E-2</v>
      </c>
      <c r="CB402" s="302">
        <v>16.969695999999999</v>
      </c>
      <c r="CC402" s="303">
        <v>-0.65384615384615385</v>
      </c>
      <c r="CD402" s="311">
        <v>1259</v>
      </c>
      <c r="CE402" s="137">
        <v>3.1683317814631198E-2</v>
      </c>
      <c r="CF402" s="312">
        <v>197.12</v>
      </c>
      <c r="CG402" s="312">
        <v>1407</v>
      </c>
      <c r="CH402" s="137">
        <v>3.3766919458577328E-2</v>
      </c>
      <c r="CI402" s="302">
        <v>181.24</v>
      </c>
      <c r="CJ402" s="312">
        <v>1049</v>
      </c>
      <c r="CK402" s="137">
        <v>2.5318594323228423E-2</v>
      </c>
      <c r="CL402" s="302">
        <v>169.06</v>
      </c>
      <c r="CM402" s="313">
        <v>-0.16679904686258937</v>
      </c>
    </row>
    <row r="403" spans="1:91" ht="14.4" x14ac:dyDescent="0.3">
      <c r="A403" s="99" t="s">
        <v>546</v>
      </c>
      <c r="B403" s="311">
        <v>34</v>
      </c>
      <c r="C403" s="137">
        <v>3.6465036465036463E-3</v>
      </c>
      <c r="D403" s="312">
        <v>25.4545454545454</v>
      </c>
      <c r="E403" s="312">
        <v>181</v>
      </c>
      <c r="F403" s="137">
        <v>1.6884328358208956E-2</v>
      </c>
      <c r="G403" s="302">
        <v>66.6666666666666</v>
      </c>
      <c r="H403" s="312">
        <v>145</v>
      </c>
      <c r="I403" s="137">
        <v>1.3699924414210128E-2</v>
      </c>
      <c r="J403" s="302">
        <v>61.818179999999998</v>
      </c>
      <c r="K403" s="313">
        <v>3.2647058823529411</v>
      </c>
      <c r="L403" s="312">
        <v>43</v>
      </c>
      <c r="M403" s="137">
        <v>4.860954103549627E-3</v>
      </c>
      <c r="N403" s="312">
        <v>31.515151515151501</v>
      </c>
      <c r="O403" s="312">
        <v>37</v>
      </c>
      <c r="P403" s="137">
        <v>3.8318144159072078E-3</v>
      </c>
      <c r="Q403" s="302">
        <v>18.181818181818102</v>
      </c>
      <c r="R403" s="312">
        <v>156</v>
      </c>
      <c r="S403" s="137">
        <v>1.6115702479338842E-2</v>
      </c>
      <c r="T403" s="302">
        <v>77.575760000000002</v>
      </c>
      <c r="U403" s="313">
        <v>2.6279069767441858</v>
      </c>
      <c r="V403" s="312">
        <v>0</v>
      </c>
      <c r="W403" s="137">
        <v>0</v>
      </c>
      <c r="X403" s="312">
        <v>80</v>
      </c>
      <c r="Y403" s="312">
        <v>0</v>
      </c>
      <c r="Z403" s="137">
        <v>0</v>
      </c>
      <c r="AA403" s="302">
        <v>17.5757575757575</v>
      </c>
      <c r="AB403" s="312">
        <v>0</v>
      </c>
      <c r="AC403" s="137">
        <v>0</v>
      </c>
      <c r="AD403" s="302">
        <v>17.575758</v>
      </c>
      <c r="AF403" s="312">
        <v>0</v>
      </c>
      <c r="AG403" s="137">
        <v>0</v>
      </c>
      <c r="AH403" s="312">
        <v>80</v>
      </c>
      <c r="AI403" s="312">
        <v>0</v>
      </c>
      <c r="AJ403" s="137">
        <v>0</v>
      </c>
      <c r="AK403" s="302">
        <v>17.5757575757575</v>
      </c>
      <c r="AL403" s="312">
        <v>0</v>
      </c>
      <c r="AM403" s="137">
        <v>0</v>
      </c>
      <c r="AN403" s="302">
        <v>17.575758</v>
      </c>
      <c r="AP403" s="312">
        <v>33</v>
      </c>
      <c r="AQ403" s="137">
        <v>1.6232169208066895E-2</v>
      </c>
      <c r="AR403" s="312">
        <v>32.727272727272698</v>
      </c>
      <c r="AS403" s="312">
        <v>19</v>
      </c>
      <c r="AT403" s="137">
        <v>8.5011185682326625E-3</v>
      </c>
      <c r="AU403" s="302">
        <v>13.9393939393939</v>
      </c>
      <c r="AV403" s="312">
        <v>0</v>
      </c>
      <c r="AW403" s="137">
        <v>0</v>
      </c>
      <c r="AX403" s="302">
        <v>17.575758</v>
      </c>
      <c r="AY403" s="303">
        <v>-1</v>
      </c>
      <c r="AZ403" s="311">
        <v>46</v>
      </c>
      <c r="BA403" s="137">
        <v>4.0457343887423045E-3</v>
      </c>
      <c r="BB403" s="312">
        <v>44.848484848484802</v>
      </c>
      <c r="BC403" s="312">
        <v>143</v>
      </c>
      <c r="BD403" s="137">
        <v>1.2290502793296089E-2</v>
      </c>
      <c r="BE403" s="302">
        <v>61.212121212121197</v>
      </c>
      <c r="BF403" s="312">
        <v>32</v>
      </c>
      <c r="BG403" s="137">
        <v>2.731540759709774E-3</v>
      </c>
      <c r="BH403" s="302">
        <v>18.787877999999999</v>
      </c>
      <c r="BI403" s="303">
        <v>-0.30434782608695654</v>
      </c>
      <c r="BJ403" s="311">
        <v>57</v>
      </c>
      <c r="BK403" s="137">
        <v>1.6949152542372881E-2</v>
      </c>
      <c r="BL403" s="312">
        <v>55.151515151515099</v>
      </c>
      <c r="BM403" s="312">
        <v>0</v>
      </c>
      <c r="BN403" s="137">
        <v>0</v>
      </c>
      <c r="BO403" s="302">
        <v>17.5757575757575</v>
      </c>
      <c r="BP403" s="312">
        <v>18</v>
      </c>
      <c r="BQ403" s="137">
        <v>5.0948202660628357E-3</v>
      </c>
      <c r="BR403" s="302">
        <v>18.787877999999999</v>
      </c>
      <c r="BS403" s="303">
        <v>-0.68421052631578949</v>
      </c>
      <c r="BT403" s="311">
        <v>40</v>
      </c>
      <c r="BU403" s="137">
        <v>2.4600246002460024E-2</v>
      </c>
      <c r="BV403" s="312">
        <v>28.484848484848399</v>
      </c>
      <c r="BW403" s="312">
        <v>0</v>
      </c>
      <c r="BX403" s="137">
        <v>0</v>
      </c>
      <c r="BY403" s="302">
        <v>17.5757575757575</v>
      </c>
      <c r="BZ403" s="312">
        <v>0</v>
      </c>
      <c r="CA403" s="137">
        <v>0</v>
      </c>
      <c r="CB403" s="302">
        <v>17.575758</v>
      </c>
      <c r="CC403" s="303">
        <v>-1</v>
      </c>
      <c r="CD403" s="311">
        <v>253</v>
      </c>
      <c r="CE403" s="137">
        <v>6.3668621184286688E-3</v>
      </c>
      <c r="CF403" s="312">
        <v>145.44</v>
      </c>
      <c r="CG403" s="312">
        <v>380</v>
      </c>
      <c r="CH403" s="137">
        <v>9.119708169338582E-3</v>
      </c>
      <c r="CI403" s="302">
        <v>98.62</v>
      </c>
      <c r="CJ403" s="312">
        <v>351</v>
      </c>
      <c r="CK403" s="137">
        <v>8.4717126858466878E-3</v>
      </c>
      <c r="CL403" s="302">
        <v>107.02</v>
      </c>
      <c r="CM403" s="313">
        <v>0.38735177865612647</v>
      </c>
    </row>
    <row r="404" spans="1:91" ht="14.4" x14ac:dyDescent="0.3">
      <c r="A404" s="99" t="s">
        <v>547</v>
      </c>
      <c r="B404" s="311">
        <v>128</v>
      </c>
      <c r="C404" s="137">
        <v>1.3728013728013728E-2</v>
      </c>
      <c r="D404" s="312">
        <v>50.909090909090899</v>
      </c>
      <c r="E404" s="312">
        <v>100</v>
      </c>
      <c r="F404" s="137">
        <v>9.3283582089552231E-3</v>
      </c>
      <c r="G404" s="302">
        <v>43.636363636363598</v>
      </c>
      <c r="H404" s="312">
        <v>73</v>
      </c>
      <c r="I404" s="137">
        <v>6.8972033257747546E-3</v>
      </c>
      <c r="J404" s="302">
        <v>48.484848</v>
      </c>
      <c r="K404" s="313">
        <v>-0.4296875</v>
      </c>
      <c r="L404" s="312">
        <v>118</v>
      </c>
      <c r="M404" s="137">
        <v>1.3339362423694325E-2</v>
      </c>
      <c r="N404" s="312">
        <v>56.363636363636303</v>
      </c>
      <c r="O404" s="312">
        <v>58</v>
      </c>
      <c r="P404" s="137">
        <v>6.0066280033140018E-3</v>
      </c>
      <c r="Q404" s="302">
        <v>32.121212121212103</v>
      </c>
      <c r="R404" s="312">
        <v>0</v>
      </c>
      <c r="S404" s="137">
        <v>0</v>
      </c>
      <c r="T404" s="302">
        <v>17.575758</v>
      </c>
      <c r="U404" s="313">
        <v>-1</v>
      </c>
      <c r="V404" s="312">
        <v>0</v>
      </c>
      <c r="W404" s="137">
        <v>0</v>
      </c>
      <c r="X404" s="312">
        <v>80</v>
      </c>
      <c r="Y404" s="312">
        <v>0</v>
      </c>
      <c r="Z404" s="137">
        <v>0</v>
      </c>
      <c r="AA404" s="302">
        <v>17.5757575757575</v>
      </c>
      <c r="AB404" s="312">
        <v>0</v>
      </c>
      <c r="AC404" s="137">
        <v>0</v>
      </c>
      <c r="AD404" s="302">
        <v>17.575758</v>
      </c>
      <c r="AF404" s="312">
        <v>0</v>
      </c>
      <c r="AG404" s="137">
        <v>0</v>
      </c>
      <c r="AH404" s="312">
        <v>80</v>
      </c>
      <c r="AI404" s="312">
        <v>0</v>
      </c>
      <c r="AJ404" s="137">
        <v>0</v>
      </c>
      <c r="AK404" s="302">
        <v>17.5757575757575</v>
      </c>
      <c r="AL404" s="312">
        <v>0</v>
      </c>
      <c r="AM404" s="137">
        <v>0</v>
      </c>
      <c r="AN404" s="302">
        <v>17.575758</v>
      </c>
      <c r="AP404" s="312">
        <v>0</v>
      </c>
      <c r="AQ404" s="137">
        <v>0</v>
      </c>
      <c r="AR404" s="312">
        <v>80</v>
      </c>
      <c r="AS404" s="312">
        <v>15</v>
      </c>
      <c r="AT404" s="137">
        <v>6.7114093959731542E-3</v>
      </c>
      <c r="AU404" s="302">
        <v>11.5151515151515</v>
      </c>
      <c r="AV404" s="312">
        <v>0</v>
      </c>
      <c r="AW404" s="137">
        <v>0</v>
      </c>
      <c r="AX404" s="302">
        <v>17.575758</v>
      </c>
      <c r="AZ404" s="311">
        <v>13</v>
      </c>
      <c r="BA404" s="137">
        <v>1.1433597185576078E-3</v>
      </c>
      <c r="BB404" s="312">
        <v>12.7272727272727</v>
      </c>
      <c r="BC404" s="312">
        <v>36</v>
      </c>
      <c r="BD404" s="137">
        <v>3.0941125913192952E-3</v>
      </c>
      <c r="BE404" s="302">
        <v>35.151515151515099</v>
      </c>
      <c r="BF404" s="312">
        <v>75</v>
      </c>
      <c r="BG404" s="137">
        <v>6.4020486555697821E-3</v>
      </c>
      <c r="BH404" s="302">
        <v>42.4242439</v>
      </c>
      <c r="BI404" s="303">
        <v>4.7692307692307692</v>
      </c>
      <c r="BJ404" s="311">
        <v>0</v>
      </c>
      <c r="BK404" s="137">
        <v>0</v>
      </c>
      <c r="BL404" s="312">
        <v>80</v>
      </c>
      <c r="BM404" s="312">
        <v>0</v>
      </c>
      <c r="BN404" s="137">
        <v>0</v>
      </c>
      <c r="BO404" s="302">
        <v>17.5757575757575</v>
      </c>
      <c r="BP404" s="312">
        <v>31</v>
      </c>
      <c r="BQ404" s="137">
        <v>8.7744126804415509E-3</v>
      </c>
      <c r="BR404" s="302">
        <v>24.848483999999999</v>
      </c>
      <c r="BT404" s="311">
        <v>0</v>
      </c>
      <c r="BU404" s="137">
        <v>0</v>
      </c>
      <c r="BV404" s="312">
        <v>80</v>
      </c>
      <c r="BW404" s="312">
        <v>84</v>
      </c>
      <c r="BX404" s="137">
        <v>5.3164556962025315E-2</v>
      </c>
      <c r="BY404" s="302">
        <v>35.151515151515099</v>
      </c>
      <c r="BZ404" s="312">
        <v>0</v>
      </c>
      <c r="CA404" s="137">
        <v>0</v>
      </c>
      <c r="CB404" s="302">
        <v>17.575758</v>
      </c>
      <c r="CD404" s="311">
        <v>259</v>
      </c>
      <c r="CE404" s="137">
        <v>6.5178548959408111E-3</v>
      </c>
      <c r="CF404" s="312">
        <v>194.37</v>
      </c>
      <c r="CG404" s="312">
        <v>293</v>
      </c>
      <c r="CH404" s="137">
        <v>7.0317749832005377E-3</v>
      </c>
      <c r="CI404" s="302">
        <v>79.44</v>
      </c>
      <c r="CJ404" s="312">
        <v>179</v>
      </c>
      <c r="CK404" s="137">
        <v>4.3203321104460322E-3</v>
      </c>
      <c r="CL404" s="302">
        <v>78.03</v>
      </c>
      <c r="CM404" s="313">
        <v>-0.30888030888030887</v>
      </c>
    </row>
    <row r="405" spans="1:91" ht="14.4" x14ac:dyDescent="0.3">
      <c r="A405" s="99" t="s">
        <v>548</v>
      </c>
      <c r="B405" s="311">
        <v>149</v>
      </c>
      <c r="C405" s="137">
        <v>1.598026598026598E-2</v>
      </c>
      <c r="D405" s="312">
        <v>63.030303030303003</v>
      </c>
      <c r="E405" s="312">
        <v>191</v>
      </c>
      <c r="F405" s="137">
        <v>1.7817164179104478E-2</v>
      </c>
      <c r="G405" s="302">
        <v>58.181818181818201</v>
      </c>
      <c r="H405" s="312">
        <v>146</v>
      </c>
      <c r="I405" s="137">
        <v>1.3794406651549509E-2</v>
      </c>
      <c r="J405" s="302">
        <v>53.3333321</v>
      </c>
      <c r="K405" s="313">
        <v>-2.0134228187919462E-2</v>
      </c>
      <c r="L405" s="312">
        <v>259</v>
      </c>
      <c r="M405" s="137">
        <v>2.9278770065566357E-2</v>
      </c>
      <c r="N405" s="312">
        <v>90.909090909090907</v>
      </c>
      <c r="O405" s="312">
        <v>166</v>
      </c>
      <c r="P405" s="137">
        <v>1.7191383595691799E-2</v>
      </c>
      <c r="Q405" s="302">
        <v>58.787878787878803</v>
      </c>
      <c r="R405" s="312">
        <v>200</v>
      </c>
      <c r="S405" s="137">
        <v>2.0661157024793389E-2</v>
      </c>
      <c r="T405" s="302">
        <v>69.090909999999994</v>
      </c>
      <c r="U405" s="313">
        <v>-0.22779922779922779</v>
      </c>
      <c r="V405" s="312">
        <v>0</v>
      </c>
      <c r="W405" s="137">
        <v>0</v>
      </c>
      <c r="X405" s="312">
        <v>80</v>
      </c>
      <c r="Y405" s="312">
        <v>72</v>
      </c>
      <c r="Z405" s="137">
        <v>4.2628774422735348E-2</v>
      </c>
      <c r="AA405" s="302">
        <v>45.454545454545404</v>
      </c>
      <c r="AB405" s="312">
        <v>47</v>
      </c>
      <c r="AC405" s="137">
        <v>2.6872498570611778E-2</v>
      </c>
      <c r="AD405" s="302">
        <v>40</v>
      </c>
      <c r="AF405" s="312">
        <v>54</v>
      </c>
      <c r="AG405" s="137">
        <v>5.2889324191968658E-2</v>
      </c>
      <c r="AH405" s="312">
        <v>38.181818181818102</v>
      </c>
      <c r="AI405" s="312">
        <v>0</v>
      </c>
      <c r="AJ405" s="137">
        <v>0</v>
      </c>
      <c r="AK405" s="302">
        <v>17.5757575757575</v>
      </c>
      <c r="AL405" s="312">
        <v>0</v>
      </c>
      <c r="AM405" s="137">
        <v>0</v>
      </c>
      <c r="AN405" s="302">
        <v>17.575758</v>
      </c>
      <c r="AO405" s="313">
        <v>-1</v>
      </c>
      <c r="AP405" s="312">
        <v>72</v>
      </c>
      <c r="AQ405" s="137">
        <v>3.5415641908509592E-2</v>
      </c>
      <c r="AR405" s="312">
        <v>48.484848484848399</v>
      </c>
      <c r="AS405" s="312">
        <v>27</v>
      </c>
      <c r="AT405" s="137">
        <v>1.2080536912751677E-2</v>
      </c>
      <c r="AU405" s="302">
        <v>20</v>
      </c>
      <c r="AV405" s="312">
        <v>4</v>
      </c>
      <c r="AW405" s="137">
        <v>2.3094688221709007E-3</v>
      </c>
      <c r="AX405" s="302">
        <v>9.0909089999999999</v>
      </c>
      <c r="AY405" s="303">
        <v>-0.94444444444444442</v>
      </c>
      <c r="AZ405" s="311">
        <v>201</v>
      </c>
      <c r="BA405" s="137">
        <v>1.7678100263852244E-2</v>
      </c>
      <c r="BB405" s="312">
        <v>47.878787878787797</v>
      </c>
      <c r="BC405" s="312">
        <v>193</v>
      </c>
      <c r="BD405" s="137">
        <v>1.6587881392350665E-2</v>
      </c>
      <c r="BE405" s="302">
        <v>79.393939393939405</v>
      </c>
      <c r="BF405" s="312">
        <v>104</v>
      </c>
      <c r="BG405" s="137">
        <v>8.8775074690567654E-3</v>
      </c>
      <c r="BH405" s="302">
        <v>53.939392099999999</v>
      </c>
      <c r="BI405" s="303">
        <v>-0.48258706467661694</v>
      </c>
      <c r="BJ405" s="311">
        <v>0</v>
      </c>
      <c r="BK405" s="137">
        <v>0</v>
      </c>
      <c r="BL405" s="312">
        <v>80</v>
      </c>
      <c r="BM405" s="312">
        <v>30</v>
      </c>
      <c r="BN405" s="137">
        <v>9.2478421701602965E-3</v>
      </c>
      <c r="BO405" s="302">
        <v>15.151515151515101</v>
      </c>
      <c r="BP405" s="312">
        <v>0</v>
      </c>
      <c r="BQ405" s="137">
        <v>0</v>
      </c>
      <c r="BR405" s="302">
        <v>17.575758</v>
      </c>
      <c r="BT405" s="311">
        <v>12</v>
      </c>
      <c r="BU405" s="137">
        <v>7.3800738007380072E-3</v>
      </c>
      <c r="BV405" s="312">
        <v>12.7272727272727</v>
      </c>
      <c r="BW405" s="312">
        <v>55</v>
      </c>
      <c r="BX405" s="137">
        <v>3.4810126582278479E-2</v>
      </c>
      <c r="BY405" s="302">
        <v>29.696969696969699</v>
      </c>
      <c r="BZ405" s="312">
        <v>18</v>
      </c>
      <c r="CA405" s="137">
        <v>1.1889035667107001E-2</v>
      </c>
      <c r="CB405" s="302">
        <v>16.969695999999999</v>
      </c>
      <c r="CC405" s="303">
        <v>0.5</v>
      </c>
      <c r="CD405" s="311">
        <v>747</v>
      </c>
      <c r="CE405" s="137">
        <v>1.879860080026172E-2</v>
      </c>
      <c r="CF405" s="312">
        <v>175.98</v>
      </c>
      <c r="CG405" s="312">
        <v>734</v>
      </c>
      <c r="CH405" s="137">
        <v>1.7615436306038207E-2</v>
      </c>
      <c r="CI405" s="302">
        <v>129.41</v>
      </c>
      <c r="CJ405" s="312">
        <v>519</v>
      </c>
      <c r="CK405" s="137">
        <v>1.2526549526935701E-2</v>
      </c>
      <c r="CL405" s="302">
        <v>113.55</v>
      </c>
      <c r="CM405" s="313">
        <v>-0.30522088353413657</v>
      </c>
    </row>
    <row r="406" spans="1:91" ht="14.4" x14ac:dyDescent="0.3">
      <c r="A406" s="99" t="s">
        <v>549</v>
      </c>
      <c r="B406" s="311">
        <v>26</v>
      </c>
      <c r="C406" s="137">
        <v>2.7885027885027887E-3</v>
      </c>
      <c r="D406" s="312">
        <v>26.6666666666666</v>
      </c>
      <c r="E406" s="312">
        <v>18</v>
      </c>
      <c r="F406" s="137">
        <v>1.6791044776119403E-3</v>
      </c>
      <c r="G406" s="302">
        <v>13.9393939393939</v>
      </c>
      <c r="H406" s="312">
        <v>58</v>
      </c>
      <c r="I406" s="137">
        <v>5.4799697656840512E-3</v>
      </c>
      <c r="J406" s="302">
        <v>31.515152</v>
      </c>
      <c r="K406" s="313">
        <v>1.2307692307692308</v>
      </c>
      <c r="L406" s="312">
        <v>0</v>
      </c>
      <c r="M406" s="137">
        <v>0</v>
      </c>
      <c r="N406" s="312">
        <v>80</v>
      </c>
      <c r="O406" s="312">
        <v>82</v>
      </c>
      <c r="P406" s="137">
        <v>8.4921292460646228E-3</v>
      </c>
      <c r="Q406" s="302">
        <v>43.636363636363598</v>
      </c>
      <c r="R406" s="312">
        <v>131</v>
      </c>
      <c r="S406" s="137">
        <v>1.353305785123967E-2</v>
      </c>
      <c r="T406" s="302">
        <v>65.454544100000007</v>
      </c>
      <c r="V406" s="312">
        <v>8</v>
      </c>
      <c r="W406" s="137">
        <v>3.7140204271123491E-3</v>
      </c>
      <c r="X406" s="312">
        <v>8.4848484848484809</v>
      </c>
      <c r="Y406" s="312">
        <v>0</v>
      </c>
      <c r="Z406" s="137">
        <v>0</v>
      </c>
      <c r="AA406" s="302">
        <v>17.5757575757575</v>
      </c>
      <c r="AB406" s="312">
        <v>0</v>
      </c>
      <c r="AC406" s="137">
        <v>0</v>
      </c>
      <c r="AD406" s="302">
        <v>17.575758</v>
      </c>
      <c r="AE406" s="313">
        <v>-1</v>
      </c>
      <c r="AF406" s="312">
        <v>35</v>
      </c>
      <c r="AG406" s="137">
        <v>3.4280117531831536E-2</v>
      </c>
      <c r="AH406" s="312">
        <v>29.090909090909101</v>
      </c>
      <c r="AI406" s="312">
        <v>0</v>
      </c>
      <c r="AJ406" s="137">
        <v>0</v>
      </c>
      <c r="AK406" s="302">
        <v>17.5757575757575</v>
      </c>
      <c r="AL406" s="312">
        <v>0</v>
      </c>
      <c r="AM406" s="137">
        <v>0</v>
      </c>
      <c r="AN406" s="302">
        <v>17.575758</v>
      </c>
      <c r="AO406" s="313">
        <v>-1</v>
      </c>
      <c r="AP406" s="312">
        <v>0</v>
      </c>
      <c r="AQ406" s="137">
        <v>0</v>
      </c>
      <c r="AR406" s="312">
        <v>80</v>
      </c>
      <c r="AS406" s="312">
        <v>0</v>
      </c>
      <c r="AT406" s="137">
        <v>0</v>
      </c>
      <c r="AU406" s="302">
        <v>17.5757575757575</v>
      </c>
      <c r="AV406" s="312">
        <v>0</v>
      </c>
      <c r="AW406" s="137">
        <v>0</v>
      </c>
      <c r="AX406" s="302">
        <v>17.575758</v>
      </c>
      <c r="AZ406" s="311">
        <v>63</v>
      </c>
      <c r="BA406" s="137">
        <v>5.5408970976253301E-3</v>
      </c>
      <c r="BB406" s="312">
        <v>43.030303030303003</v>
      </c>
      <c r="BC406" s="312">
        <v>63</v>
      </c>
      <c r="BD406" s="137">
        <v>5.4146970348087665E-3</v>
      </c>
      <c r="BE406" s="302">
        <v>28.484848484848399</v>
      </c>
      <c r="BF406" s="312">
        <v>39</v>
      </c>
      <c r="BG406" s="137">
        <v>3.3290653008962866E-3</v>
      </c>
      <c r="BH406" s="302">
        <v>20</v>
      </c>
      <c r="BI406" s="303">
        <v>-0.38095238095238093</v>
      </c>
      <c r="BJ406" s="311">
        <v>28</v>
      </c>
      <c r="BK406" s="137">
        <v>8.3258994944989586E-3</v>
      </c>
      <c r="BL406" s="312">
        <v>25.4545454545454</v>
      </c>
      <c r="BM406" s="312">
        <v>35</v>
      </c>
      <c r="BN406" s="137">
        <v>1.0789149198520346E-2</v>
      </c>
      <c r="BO406" s="302">
        <v>26.060606060605998</v>
      </c>
      <c r="BP406" s="312">
        <v>13</v>
      </c>
      <c r="BQ406" s="137">
        <v>3.6795924143787151E-3</v>
      </c>
      <c r="BR406" s="302">
        <v>13.333333</v>
      </c>
      <c r="BS406" s="303">
        <v>-0.5357142857142857</v>
      </c>
      <c r="BT406" s="311">
        <v>0</v>
      </c>
      <c r="BU406" s="137">
        <v>0</v>
      </c>
      <c r="BV406" s="312">
        <v>80</v>
      </c>
      <c r="BW406" s="312">
        <v>41</v>
      </c>
      <c r="BX406" s="137">
        <v>2.5949367088607594E-2</v>
      </c>
      <c r="BY406" s="302">
        <v>34.545454545454497</v>
      </c>
      <c r="BZ406" s="312">
        <v>18</v>
      </c>
      <c r="CA406" s="137">
        <v>1.1889035667107001E-2</v>
      </c>
      <c r="CB406" s="302">
        <v>15.757576</v>
      </c>
      <c r="CD406" s="311">
        <v>160</v>
      </c>
      <c r="CE406" s="137">
        <v>4.0264740669904622E-3</v>
      </c>
      <c r="CF406" s="312">
        <v>152.49</v>
      </c>
      <c r="CG406" s="312">
        <v>239</v>
      </c>
      <c r="CH406" s="137">
        <v>5.7358164538734765E-3</v>
      </c>
      <c r="CI406" s="302">
        <v>74.16</v>
      </c>
      <c r="CJ406" s="312">
        <v>259</v>
      </c>
      <c r="CK406" s="137">
        <v>6.2512067966788952E-3</v>
      </c>
      <c r="CL406" s="302">
        <v>82.74</v>
      </c>
      <c r="CM406" s="313">
        <v>0.61875000000000002</v>
      </c>
    </row>
    <row r="407" spans="1:91" ht="14.4" x14ac:dyDescent="0.3">
      <c r="A407" s="99" t="s">
        <v>387</v>
      </c>
      <c r="B407" s="311">
        <v>2132</v>
      </c>
      <c r="C407" s="137">
        <v>0.22865722865722865</v>
      </c>
      <c r="D407" s="312">
        <v>219.39393939393901</v>
      </c>
      <c r="E407" s="312">
        <v>2683</v>
      </c>
      <c r="F407" s="137">
        <v>0.25027985074626868</v>
      </c>
      <c r="G407" s="302">
        <v>214.54545454545399</v>
      </c>
      <c r="H407" s="312">
        <v>2219</v>
      </c>
      <c r="I407" s="137">
        <v>0.20965608465608465</v>
      </c>
      <c r="J407" s="302">
        <v>220.606064</v>
      </c>
      <c r="K407" s="313">
        <v>4.0806754221388367E-2</v>
      </c>
      <c r="L407" s="312">
        <v>1748</v>
      </c>
      <c r="M407" s="137">
        <v>0.19760343658150575</v>
      </c>
      <c r="N407" s="312">
        <v>194.54545454545399</v>
      </c>
      <c r="O407" s="312">
        <v>2338</v>
      </c>
      <c r="P407" s="137">
        <v>0.24212924606462302</v>
      </c>
      <c r="Q407" s="302">
        <v>223.636363636363</v>
      </c>
      <c r="R407" s="312">
        <v>2180</v>
      </c>
      <c r="S407" s="137">
        <v>0.22520661157024793</v>
      </c>
      <c r="T407" s="302">
        <v>245.454544</v>
      </c>
      <c r="U407" s="313">
        <v>0.24713958810068651</v>
      </c>
      <c r="V407" s="312">
        <v>78</v>
      </c>
      <c r="W407" s="137">
        <v>3.6211699164345405E-2</v>
      </c>
      <c r="X407" s="312">
        <v>33.3333333333333</v>
      </c>
      <c r="Y407" s="312">
        <v>126</v>
      </c>
      <c r="Z407" s="137">
        <v>7.460035523978685E-2</v>
      </c>
      <c r="AA407" s="302">
        <v>42.424242424242401</v>
      </c>
      <c r="AB407" s="312">
        <v>212</v>
      </c>
      <c r="AC407" s="137">
        <v>0.12121212121212122</v>
      </c>
      <c r="AD407" s="302">
        <v>64.848489999999998</v>
      </c>
      <c r="AE407" s="313">
        <v>1.7179487179487178</v>
      </c>
      <c r="AF407" s="312">
        <v>49</v>
      </c>
      <c r="AG407" s="137">
        <v>4.7992164544564155E-2</v>
      </c>
      <c r="AH407" s="312">
        <v>43.030303030303003</v>
      </c>
      <c r="AI407" s="312">
        <v>278</v>
      </c>
      <c r="AJ407" s="137">
        <v>0.30583058305830585</v>
      </c>
      <c r="AK407" s="302">
        <v>109.09090909090899</v>
      </c>
      <c r="AL407" s="312">
        <v>67</v>
      </c>
      <c r="AM407" s="137">
        <v>7.2432432432432428E-2</v>
      </c>
      <c r="AN407" s="302">
        <v>60.606059999999999</v>
      </c>
      <c r="AO407" s="313">
        <v>0.36734693877551022</v>
      </c>
      <c r="AP407" s="312">
        <v>354</v>
      </c>
      <c r="AQ407" s="137">
        <v>0.17412690605017217</v>
      </c>
      <c r="AR407" s="312">
        <v>68.484848484848399</v>
      </c>
      <c r="AS407" s="312">
        <v>395</v>
      </c>
      <c r="AT407" s="137">
        <v>0.1767337807606264</v>
      </c>
      <c r="AU407" s="302">
        <v>80</v>
      </c>
      <c r="AV407" s="312">
        <v>269</v>
      </c>
      <c r="AW407" s="137">
        <v>0.15531177829099307</v>
      </c>
      <c r="AX407" s="302">
        <v>73.939390000000003</v>
      </c>
      <c r="AY407" s="303">
        <v>-0.24011299435028249</v>
      </c>
      <c r="AZ407" s="311">
        <v>1772</v>
      </c>
      <c r="BA407" s="137">
        <v>0.15584872471416006</v>
      </c>
      <c r="BB407" s="312">
        <v>231.51515151515099</v>
      </c>
      <c r="BC407" s="312">
        <v>2069</v>
      </c>
      <c r="BD407" s="137">
        <v>0.17782552642887839</v>
      </c>
      <c r="BE407" s="302">
        <v>177.575757575757</v>
      </c>
      <c r="BF407" s="312">
        <v>1728</v>
      </c>
      <c r="BG407" s="137">
        <v>0.14750320102432779</v>
      </c>
      <c r="BH407" s="302">
        <v>184.84848</v>
      </c>
      <c r="BI407" s="303">
        <v>-2.4830699774266364E-2</v>
      </c>
      <c r="BJ407" s="311">
        <v>490</v>
      </c>
      <c r="BK407" s="137">
        <v>0.14570324115373179</v>
      </c>
      <c r="BL407" s="312">
        <v>107.272727272727</v>
      </c>
      <c r="BM407" s="312">
        <v>862</v>
      </c>
      <c r="BN407" s="137">
        <v>0.26572133168927248</v>
      </c>
      <c r="BO407" s="302">
        <v>130.30303030303</v>
      </c>
      <c r="BP407" s="312">
        <v>197</v>
      </c>
      <c r="BQ407" s="137">
        <v>5.5759977356354372E-2</v>
      </c>
      <c r="BR407" s="302">
        <v>60</v>
      </c>
      <c r="BS407" s="303">
        <v>-0.59795918367346934</v>
      </c>
      <c r="BT407" s="311">
        <v>164</v>
      </c>
      <c r="BU407" s="137">
        <v>0.10086100861008609</v>
      </c>
      <c r="BV407" s="312">
        <v>56.969696969696898</v>
      </c>
      <c r="BW407" s="312">
        <v>299</v>
      </c>
      <c r="BX407" s="137">
        <v>0.18924050632911393</v>
      </c>
      <c r="BY407" s="302">
        <v>75.151515151515099</v>
      </c>
      <c r="BZ407" s="312">
        <v>147</v>
      </c>
      <c r="CA407" s="137">
        <v>9.709379128137384E-2</v>
      </c>
      <c r="CB407" s="302">
        <v>53.939392099999999</v>
      </c>
      <c r="CC407" s="303">
        <v>-0.10365853658536585</v>
      </c>
      <c r="CD407" s="311">
        <v>6787</v>
      </c>
      <c r="CE407" s="137">
        <v>0.17079799682915167</v>
      </c>
      <c r="CF407" s="312">
        <v>401.37</v>
      </c>
      <c r="CG407" s="312">
        <v>9050</v>
      </c>
      <c r="CH407" s="137">
        <v>0.21719304982240567</v>
      </c>
      <c r="CI407" s="302">
        <v>411.61</v>
      </c>
      <c r="CJ407" s="312">
        <v>7019</v>
      </c>
      <c r="CK407" s="137">
        <v>0.16941011778335585</v>
      </c>
      <c r="CL407" s="302">
        <v>402.13</v>
      </c>
      <c r="CM407" s="313">
        <v>3.4182996905849417E-2</v>
      </c>
    </row>
    <row r="408" spans="1:91" ht="14.4" x14ac:dyDescent="0.3">
      <c r="A408" s="99" t="s">
        <v>545</v>
      </c>
      <c r="B408" s="311">
        <v>1983</v>
      </c>
      <c r="C408" s="137">
        <v>0.21267696267696268</v>
      </c>
      <c r="D408" s="312">
        <v>210.30303030303</v>
      </c>
      <c r="E408" s="312">
        <v>2408</v>
      </c>
      <c r="F408" s="137">
        <v>0.22462686567164178</v>
      </c>
      <c r="G408" s="302">
        <v>201.81818181818099</v>
      </c>
      <c r="H408" s="312">
        <v>2046</v>
      </c>
      <c r="I408" s="137">
        <v>0.19331065759637189</v>
      </c>
      <c r="J408" s="302">
        <v>220</v>
      </c>
      <c r="K408" s="313">
        <v>3.1770045385779121E-2</v>
      </c>
      <c r="L408" s="312">
        <v>1613</v>
      </c>
      <c r="M408" s="137">
        <v>0.18234230160524531</v>
      </c>
      <c r="N408" s="312">
        <v>192.72727272727201</v>
      </c>
      <c r="O408" s="312">
        <v>2087</v>
      </c>
      <c r="P408" s="137">
        <v>0.21613504556752278</v>
      </c>
      <c r="Q408" s="302">
        <v>212.12121212121201</v>
      </c>
      <c r="R408" s="312">
        <v>1894</v>
      </c>
      <c r="S408" s="137">
        <v>0.19566115702479339</v>
      </c>
      <c r="T408" s="302">
        <v>237.57576</v>
      </c>
      <c r="U408" s="313">
        <v>0.17420954742715436</v>
      </c>
      <c r="V408" s="312">
        <v>78</v>
      </c>
      <c r="W408" s="137">
        <v>3.6211699164345405E-2</v>
      </c>
      <c r="X408" s="312">
        <v>33.3333333333333</v>
      </c>
      <c r="Y408" s="312">
        <v>126</v>
      </c>
      <c r="Z408" s="137">
        <v>7.460035523978685E-2</v>
      </c>
      <c r="AA408" s="302">
        <v>42.424242424242401</v>
      </c>
      <c r="AB408" s="312">
        <v>126</v>
      </c>
      <c r="AC408" s="137">
        <v>7.2041166380789029E-2</v>
      </c>
      <c r="AD408" s="302">
        <v>44.848483999999999</v>
      </c>
      <c r="AE408" s="313">
        <v>0.61538461538461542</v>
      </c>
      <c r="AF408" s="312">
        <v>49</v>
      </c>
      <c r="AG408" s="137">
        <v>4.7992164544564155E-2</v>
      </c>
      <c r="AH408" s="312">
        <v>43.030303030303003</v>
      </c>
      <c r="AI408" s="312">
        <v>278</v>
      </c>
      <c r="AJ408" s="137">
        <v>0.30583058305830585</v>
      </c>
      <c r="AK408" s="302">
        <v>109.09090909090899</v>
      </c>
      <c r="AL408" s="312">
        <v>67</v>
      </c>
      <c r="AM408" s="137">
        <v>7.2432432432432428E-2</v>
      </c>
      <c r="AN408" s="302">
        <v>60.606059999999999</v>
      </c>
      <c r="AO408" s="313">
        <v>0.36734693877551022</v>
      </c>
      <c r="AP408" s="312">
        <v>291</v>
      </c>
      <c r="AQ408" s="137">
        <v>0.14313821938022628</v>
      </c>
      <c r="AR408" s="312">
        <v>63.030303030303003</v>
      </c>
      <c r="AS408" s="312">
        <v>306</v>
      </c>
      <c r="AT408" s="137">
        <v>0.13691275167785236</v>
      </c>
      <c r="AU408" s="302">
        <v>72.121212121212096</v>
      </c>
      <c r="AV408" s="312">
        <v>232</v>
      </c>
      <c r="AW408" s="137">
        <v>0.13394919168591224</v>
      </c>
      <c r="AX408" s="302">
        <v>68.484849999999994</v>
      </c>
      <c r="AY408" s="303">
        <v>-0.20274914089347079</v>
      </c>
      <c r="AZ408" s="311">
        <v>1541</v>
      </c>
      <c r="BA408" s="137">
        <v>0.1355321020228672</v>
      </c>
      <c r="BB408" s="312">
        <v>206.666666666666</v>
      </c>
      <c r="BC408" s="312">
        <v>1841</v>
      </c>
      <c r="BD408" s="137">
        <v>0.15822948001718951</v>
      </c>
      <c r="BE408" s="302">
        <v>163.030303030303</v>
      </c>
      <c r="BF408" s="312">
        <v>1491</v>
      </c>
      <c r="BG408" s="137">
        <v>0.12727272727272726</v>
      </c>
      <c r="BH408" s="302">
        <v>171.515152</v>
      </c>
      <c r="BI408" s="303">
        <v>-3.2446463335496431E-2</v>
      </c>
      <c r="BJ408" s="311">
        <v>471</v>
      </c>
      <c r="BK408" s="137">
        <v>0.14005352363960749</v>
      </c>
      <c r="BL408" s="312">
        <v>103.636363636363</v>
      </c>
      <c r="BM408" s="312">
        <v>695</v>
      </c>
      <c r="BN408" s="137">
        <v>0.21424167694204685</v>
      </c>
      <c r="BO408" s="302">
        <v>110.30303030303</v>
      </c>
      <c r="BP408" s="312">
        <v>131</v>
      </c>
      <c r="BQ408" s="137">
        <v>3.7078969714123972E-2</v>
      </c>
      <c r="BR408" s="302">
        <v>51.515152</v>
      </c>
      <c r="BS408" s="303">
        <v>-0.72186836518046704</v>
      </c>
      <c r="BT408" s="311">
        <v>157</v>
      </c>
      <c r="BU408" s="137">
        <v>9.6555965559655593E-2</v>
      </c>
      <c r="BV408" s="312">
        <v>57.5757575757575</v>
      </c>
      <c r="BW408" s="312">
        <v>225</v>
      </c>
      <c r="BX408" s="137">
        <v>0.14240506329113925</v>
      </c>
      <c r="BY408" s="302">
        <v>65.454545454545396</v>
      </c>
      <c r="BZ408" s="312">
        <v>136</v>
      </c>
      <c r="CA408" s="137">
        <v>8.982826948480846E-2</v>
      </c>
      <c r="CB408" s="302">
        <v>52.121212</v>
      </c>
      <c r="CC408" s="303">
        <v>-0.13375796178343949</v>
      </c>
      <c r="CD408" s="311">
        <v>6183</v>
      </c>
      <c r="CE408" s="137">
        <v>0.15559805722626269</v>
      </c>
      <c r="CF408" s="312">
        <v>379.69</v>
      </c>
      <c r="CG408" s="312">
        <v>7966</v>
      </c>
      <c r="CH408" s="137">
        <v>0.19117788230776614</v>
      </c>
      <c r="CI408" s="302">
        <v>383.49</v>
      </c>
      <c r="CJ408" s="312">
        <v>6123</v>
      </c>
      <c r="CK408" s="137">
        <v>0.14778432129754779</v>
      </c>
      <c r="CL408" s="302">
        <v>386.36</v>
      </c>
      <c r="CM408" s="313">
        <v>-9.7040271712760789E-3</v>
      </c>
    </row>
    <row r="409" spans="1:91" ht="14.4" x14ac:dyDescent="0.3">
      <c r="A409" s="99" t="s">
        <v>546</v>
      </c>
      <c r="B409" s="311">
        <v>412</v>
      </c>
      <c r="C409" s="137">
        <v>4.4187044187044187E-2</v>
      </c>
      <c r="D409" s="312">
        <v>98.181818181818201</v>
      </c>
      <c r="E409" s="312">
        <v>568</v>
      </c>
      <c r="F409" s="137">
        <v>5.2985074626865671E-2</v>
      </c>
      <c r="G409" s="302">
        <v>84.242424242424207</v>
      </c>
      <c r="H409" s="312">
        <v>323</v>
      </c>
      <c r="I409" s="137">
        <v>3.0517762660619802E-2</v>
      </c>
      <c r="J409" s="302">
        <v>77.575760000000002</v>
      </c>
      <c r="K409" s="313">
        <v>-0.21601941747572814</v>
      </c>
      <c r="L409" s="312">
        <v>381</v>
      </c>
      <c r="M409" s="137">
        <v>4.3070314266335064E-2</v>
      </c>
      <c r="N409" s="312">
        <v>115.151515151515</v>
      </c>
      <c r="O409" s="312">
        <v>566</v>
      </c>
      <c r="P409" s="137">
        <v>5.8616404308202155E-2</v>
      </c>
      <c r="Q409" s="302">
        <v>122.424242424242</v>
      </c>
      <c r="R409" s="312">
        <v>414</v>
      </c>
      <c r="S409" s="137">
        <v>4.2768595041322313E-2</v>
      </c>
      <c r="T409" s="302">
        <v>104.242424</v>
      </c>
      <c r="U409" s="313">
        <v>8.6614173228346455E-2</v>
      </c>
      <c r="V409" s="312">
        <v>30</v>
      </c>
      <c r="W409" s="137">
        <v>1.3927576601671309E-2</v>
      </c>
      <c r="X409" s="312">
        <v>22.424242424242401</v>
      </c>
      <c r="Y409" s="312">
        <v>7</v>
      </c>
      <c r="Z409" s="137">
        <v>4.1444641799881585E-3</v>
      </c>
      <c r="AA409" s="302">
        <v>6.6666666666666599</v>
      </c>
      <c r="AB409" s="312">
        <v>0</v>
      </c>
      <c r="AC409" s="137">
        <v>0</v>
      </c>
      <c r="AD409" s="302">
        <v>17.575758</v>
      </c>
      <c r="AE409" s="313">
        <v>-1</v>
      </c>
      <c r="AF409" s="312">
        <v>0</v>
      </c>
      <c r="AG409" s="137">
        <v>0</v>
      </c>
      <c r="AH409" s="312">
        <v>80</v>
      </c>
      <c r="AI409" s="312">
        <v>57</v>
      </c>
      <c r="AJ409" s="137">
        <v>6.2706270627062702E-2</v>
      </c>
      <c r="AK409" s="302">
        <v>47.272727272727202</v>
      </c>
      <c r="AL409" s="312">
        <v>0</v>
      </c>
      <c r="AM409" s="137">
        <v>0</v>
      </c>
      <c r="AN409" s="302">
        <v>17.575758</v>
      </c>
      <c r="AP409" s="312">
        <v>48</v>
      </c>
      <c r="AQ409" s="137">
        <v>2.3610427939006393E-2</v>
      </c>
      <c r="AR409" s="312">
        <v>32.727272727272698</v>
      </c>
      <c r="AS409" s="312">
        <v>63</v>
      </c>
      <c r="AT409" s="137">
        <v>2.8187919463087248E-2</v>
      </c>
      <c r="AU409" s="302">
        <v>29.090909090909101</v>
      </c>
      <c r="AV409" s="312">
        <v>45</v>
      </c>
      <c r="AW409" s="137">
        <v>2.5981524249422634E-2</v>
      </c>
      <c r="AX409" s="302">
        <v>26.666665999999999</v>
      </c>
      <c r="AY409" s="303">
        <v>-6.25E-2</v>
      </c>
      <c r="AZ409" s="311">
        <v>307</v>
      </c>
      <c r="BA409" s="137">
        <v>2.7000879507475813E-2</v>
      </c>
      <c r="BB409" s="312">
        <v>101.818181818181</v>
      </c>
      <c r="BC409" s="312">
        <v>440</v>
      </c>
      <c r="BD409" s="137">
        <v>3.7816931671680272E-2</v>
      </c>
      <c r="BE409" s="302">
        <v>85.454545454545396</v>
      </c>
      <c r="BF409" s="312">
        <v>341</v>
      </c>
      <c r="BG409" s="137">
        <v>2.9107981220657279E-2</v>
      </c>
      <c r="BH409" s="302">
        <v>89.696969999999993</v>
      </c>
      <c r="BI409" s="303">
        <v>0.11074918566775244</v>
      </c>
      <c r="BJ409" s="311">
        <v>161</v>
      </c>
      <c r="BK409" s="137">
        <v>4.7873922093369013E-2</v>
      </c>
      <c r="BL409" s="312">
        <v>70.303030303030297</v>
      </c>
      <c r="BM409" s="312">
        <v>111</v>
      </c>
      <c r="BN409" s="137">
        <v>3.4217016029593095E-2</v>
      </c>
      <c r="BO409" s="302">
        <v>49.696969696969703</v>
      </c>
      <c r="BP409" s="312">
        <v>0</v>
      </c>
      <c r="BQ409" s="137">
        <v>0</v>
      </c>
      <c r="BR409" s="302">
        <v>17.575758</v>
      </c>
      <c r="BS409" s="303">
        <v>-1</v>
      </c>
      <c r="BT409" s="311">
        <v>0</v>
      </c>
      <c r="BU409" s="137">
        <v>0</v>
      </c>
      <c r="BV409" s="312">
        <v>80</v>
      </c>
      <c r="BW409" s="312">
        <v>13</v>
      </c>
      <c r="BX409" s="137">
        <v>8.2278481012658233E-3</v>
      </c>
      <c r="BY409" s="302">
        <v>12.7272727272727</v>
      </c>
      <c r="BZ409" s="312">
        <v>12</v>
      </c>
      <c r="CA409" s="137">
        <v>7.9260237780713338E-3</v>
      </c>
      <c r="CB409" s="302">
        <v>10.30303</v>
      </c>
      <c r="CD409" s="311">
        <v>1339</v>
      </c>
      <c r="CE409" s="137">
        <v>3.3696554848126434E-2</v>
      </c>
      <c r="CF409" s="312">
        <v>228.55</v>
      </c>
      <c r="CG409" s="312">
        <v>1825</v>
      </c>
      <c r="CH409" s="137">
        <v>4.3798598444849762E-2</v>
      </c>
      <c r="CI409" s="302">
        <v>186.53</v>
      </c>
      <c r="CJ409" s="312">
        <v>1135</v>
      </c>
      <c r="CK409" s="137">
        <v>2.739428461092875E-2</v>
      </c>
      <c r="CL409" s="302">
        <v>162.19999999999999</v>
      </c>
      <c r="CM409" s="313">
        <v>-0.15235250186706498</v>
      </c>
    </row>
    <row r="410" spans="1:91" ht="14.4" x14ac:dyDescent="0.3">
      <c r="A410" s="99" t="s">
        <v>547</v>
      </c>
      <c r="B410" s="311">
        <v>852</v>
      </c>
      <c r="C410" s="137">
        <v>9.137709137709138E-2</v>
      </c>
      <c r="D410" s="312">
        <v>135.75757575757501</v>
      </c>
      <c r="E410" s="312">
        <v>641</v>
      </c>
      <c r="F410" s="137">
        <v>5.9794776119402988E-2</v>
      </c>
      <c r="G410" s="302">
        <v>105.454545454545</v>
      </c>
      <c r="H410" s="312">
        <v>725</v>
      </c>
      <c r="I410" s="137">
        <v>6.8499622071050648E-2</v>
      </c>
      <c r="J410" s="302">
        <v>150.30302399999999</v>
      </c>
      <c r="K410" s="313">
        <v>-0.14906103286384975</v>
      </c>
      <c r="L410" s="312">
        <v>568</v>
      </c>
      <c r="M410" s="137">
        <v>6.4209812344562509E-2</v>
      </c>
      <c r="N410" s="312">
        <v>116.969696969697</v>
      </c>
      <c r="O410" s="312">
        <v>619</v>
      </c>
      <c r="P410" s="137">
        <v>6.4105219552609782E-2</v>
      </c>
      <c r="Q410" s="302">
        <v>120.60606060606</v>
      </c>
      <c r="R410" s="312">
        <v>643</v>
      </c>
      <c r="S410" s="137">
        <v>6.642561983471075E-2</v>
      </c>
      <c r="T410" s="302">
        <v>140.606064</v>
      </c>
      <c r="U410" s="313">
        <v>0.13204225352112675</v>
      </c>
      <c r="V410" s="312">
        <v>36</v>
      </c>
      <c r="W410" s="137">
        <v>1.6713091922005572E-2</v>
      </c>
      <c r="X410" s="312">
        <v>26.060606060605998</v>
      </c>
      <c r="Y410" s="312">
        <v>59</v>
      </c>
      <c r="Z410" s="137">
        <v>3.4931912374185907E-2</v>
      </c>
      <c r="AA410" s="302">
        <v>27.272727272727199</v>
      </c>
      <c r="AB410" s="312">
        <v>100</v>
      </c>
      <c r="AC410" s="137">
        <v>5.7175528873642079E-2</v>
      </c>
      <c r="AD410" s="302">
        <v>36.969695999999999</v>
      </c>
      <c r="AE410" s="313">
        <v>1.7777777777777777</v>
      </c>
      <c r="AF410" s="312">
        <v>0</v>
      </c>
      <c r="AG410" s="137">
        <v>0</v>
      </c>
      <c r="AH410" s="312">
        <v>80</v>
      </c>
      <c r="AI410" s="312">
        <v>124</v>
      </c>
      <c r="AJ410" s="137">
        <v>0.13641364136413642</v>
      </c>
      <c r="AK410" s="302">
        <v>70.909090909090907</v>
      </c>
      <c r="AL410" s="312">
        <v>18</v>
      </c>
      <c r="AM410" s="137">
        <v>1.9459459459459458E-2</v>
      </c>
      <c r="AN410" s="302">
        <v>20.606059999999999</v>
      </c>
      <c r="AP410" s="312">
        <v>56</v>
      </c>
      <c r="AQ410" s="137">
        <v>2.7545499262174127E-2</v>
      </c>
      <c r="AR410" s="312">
        <v>36.363636363636303</v>
      </c>
      <c r="AS410" s="312">
        <v>119</v>
      </c>
      <c r="AT410" s="137">
        <v>5.3243847874720356E-2</v>
      </c>
      <c r="AU410" s="302">
        <v>46.6666666666666</v>
      </c>
      <c r="AV410" s="312">
        <v>26</v>
      </c>
      <c r="AW410" s="137">
        <v>1.5011547344110854E-2</v>
      </c>
      <c r="AX410" s="302">
        <v>16.363636</v>
      </c>
      <c r="AY410" s="303">
        <v>-0.5357142857142857</v>
      </c>
      <c r="AZ410" s="311">
        <v>606</v>
      </c>
      <c r="BA410" s="137">
        <v>5.3298153034300792E-2</v>
      </c>
      <c r="BB410" s="312">
        <v>118.787878787878</v>
      </c>
      <c r="BC410" s="312">
        <v>593</v>
      </c>
      <c r="BD410" s="137">
        <v>5.096691018478728E-2</v>
      </c>
      <c r="BE410" s="302">
        <v>80.606060606060595</v>
      </c>
      <c r="BF410" s="312">
        <v>331</v>
      </c>
      <c r="BG410" s="137">
        <v>2.8254374733247972E-2</v>
      </c>
      <c r="BH410" s="302">
        <v>80.606063800000001</v>
      </c>
      <c r="BI410" s="303">
        <v>-0.45379537953795379</v>
      </c>
      <c r="BJ410" s="311">
        <v>34</v>
      </c>
      <c r="BK410" s="137">
        <v>1.0110020814748736E-2</v>
      </c>
      <c r="BL410" s="312">
        <v>22.424242424242401</v>
      </c>
      <c r="BM410" s="312">
        <v>340</v>
      </c>
      <c r="BN410" s="137">
        <v>0.10480887792848335</v>
      </c>
      <c r="BO410" s="302">
        <v>83.636363636363598</v>
      </c>
      <c r="BP410" s="312">
        <v>17</v>
      </c>
      <c r="BQ410" s="137">
        <v>4.811774695726012E-3</v>
      </c>
      <c r="BR410" s="302">
        <v>16.969695999999999</v>
      </c>
      <c r="BS410" s="303">
        <v>-0.5</v>
      </c>
      <c r="BT410" s="311">
        <v>46</v>
      </c>
      <c r="BU410" s="137">
        <v>2.8290282902829027E-2</v>
      </c>
      <c r="BV410" s="312">
        <v>27.272727272727199</v>
      </c>
      <c r="BW410" s="312">
        <v>72</v>
      </c>
      <c r="BX410" s="137">
        <v>4.5569620253164557E-2</v>
      </c>
      <c r="BY410" s="302">
        <v>49.696969696969703</v>
      </c>
      <c r="BZ410" s="312">
        <v>68</v>
      </c>
      <c r="CA410" s="137">
        <v>4.491413474240423E-2</v>
      </c>
      <c r="CB410" s="302">
        <v>41.212119999999999</v>
      </c>
      <c r="CC410" s="303">
        <v>0.47826086956521741</v>
      </c>
      <c r="CD410" s="311">
        <v>2198</v>
      </c>
      <c r="CE410" s="137">
        <v>5.5313687495281476E-2</v>
      </c>
      <c r="CF410" s="312">
        <v>234.92</v>
      </c>
      <c r="CG410" s="312">
        <v>2567</v>
      </c>
      <c r="CH410" s="137">
        <v>6.160602860708457E-2</v>
      </c>
      <c r="CI410" s="302">
        <v>221.04</v>
      </c>
      <c r="CJ410" s="312">
        <v>1928</v>
      </c>
      <c r="CK410" s="137">
        <v>4.6534079938212007E-2</v>
      </c>
      <c r="CL410" s="302">
        <v>228.88</v>
      </c>
      <c r="CM410" s="313">
        <v>-0.12283894449499545</v>
      </c>
    </row>
    <row r="411" spans="1:91" ht="14.4" x14ac:dyDescent="0.3">
      <c r="A411" s="99" t="s">
        <v>548</v>
      </c>
      <c r="B411" s="311">
        <v>719</v>
      </c>
      <c r="C411" s="137">
        <v>7.7112827112827118E-2</v>
      </c>
      <c r="D411" s="312">
        <v>128.48484848484799</v>
      </c>
      <c r="E411" s="312">
        <v>1199</v>
      </c>
      <c r="F411" s="137">
        <v>0.11184701492537313</v>
      </c>
      <c r="G411" s="302">
        <v>138.18181818181799</v>
      </c>
      <c r="H411" s="312">
        <v>998</v>
      </c>
      <c r="I411" s="137">
        <v>9.4293272864701433E-2</v>
      </c>
      <c r="J411" s="302">
        <v>136.96969999999999</v>
      </c>
      <c r="K411" s="313">
        <v>0.38803894297635605</v>
      </c>
      <c r="L411" s="312">
        <v>664</v>
      </c>
      <c r="M411" s="137">
        <v>7.5062174994347725E-2</v>
      </c>
      <c r="N411" s="312">
        <v>95.151515151515099</v>
      </c>
      <c r="O411" s="312">
        <v>902</v>
      </c>
      <c r="P411" s="137">
        <v>9.3413421706710853E-2</v>
      </c>
      <c r="Q411" s="302">
        <v>141.81818181818099</v>
      </c>
      <c r="R411" s="312">
        <v>837</v>
      </c>
      <c r="S411" s="137">
        <v>8.6466942148760328E-2</v>
      </c>
      <c r="T411" s="302">
        <v>146.66667200000001</v>
      </c>
      <c r="U411" s="313">
        <v>0.26054216867469882</v>
      </c>
      <c r="V411" s="312">
        <v>12</v>
      </c>
      <c r="W411" s="137">
        <v>5.5710306406685237E-3</v>
      </c>
      <c r="X411" s="312">
        <v>10.303030303030299</v>
      </c>
      <c r="Y411" s="312">
        <v>60</v>
      </c>
      <c r="Z411" s="137">
        <v>3.5523978685612786E-2</v>
      </c>
      <c r="AA411" s="302">
        <v>29.090909090909101</v>
      </c>
      <c r="AB411" s="312">
        <v>26</v>
      </c>
      <c r="AC411" s="137">
        <v>1.4865637507146942E-2</v>
      </c>
      <c r="AD411" s="302">
        <v>24.848483999999999</v>
      </c>
      <c r="AE411" s="313">
        <v>1.1666666666666667</v>
      </c>
      <c r="AF411" s="312">
        <v>49</v>
      </c>
      <c r="AG411" s="137">
        <v>4.7992164544564155E-2</v>
      </c>
      <c r="AH411" s="312">
        <v>43.030303030303003</v>
      </c>
      <c r="AI411" s="312">
        <v>97</v>
      </c>
      <c r="AJ411" s="137">
        <v>0.10671067106710672</v>
      </c>
      <c r="AK411" s="302">
        <v>55.757575757575701</v>
      </c>
      <c r="AL411" s="312">
        <v>49</v>
      </c>
      <c r="AM411" s="137">
        <v>5.2972972972972973E-2</v>
      </c>
      <c r="AN411" s="302">
        <v>58.787880000000001</v>
      </c>
      <c r="AO411" s="313">
        <v>0</v>
      </c>
      <c r="AP411" s="312">
        <v>187</v>
      </c>
      <c r="AQ411" s="137">
        <v>9.1982292179045744E-2</v>
      </c>
      <c r="AR411" s="312">
        <v>59.393939393939398</v>
      </c>
      <c r="AS411" s="312">
        <v>124</v>
      </c>
      <c r="AT411" s="137">
        <v>5.5480984340044739E-2</v>
      </c>
      <c r="AU411" s="302">
        <v>55.757575757575701</v>
      </c>
      <c r="AV411" s="312">
        <v>161</v>
      </c>
      <c r="AW411" s="137">
        <v>9.2956120092378747E-2</v>
      </c>
      <c r="AX411" s="302">
        <v>60.606059999999999</v>
      </c>
      <c r="AY411" s="303">
        <v>-0.13903743315508021</v>
      </c>
      <c r="AZ411" s="311">
        <v>628</v>
      </c>
      <c r="BA411" s="137">
        <v>5.5233069481090587E-2</v>
      </c>
      <c r="BB411" s="312">
        <v>126.666666666666</v>
      </c>
      <c r="BC411" s="312">
        <v>808</v>
      </c>
      <c r="BD411" s="137">
        <v>6.9445638160721954E-2</v>
      </c>
      <c r="BE411" s="302">
        <v>120.60606060606</v>
      </c>
      <c r="BF411" s="312">
        <v>819</v>
      </c>
      <c r="BG411" s="137">
        <v>6.9910371318822023E-2</v>
      </c>
      <c r="BH411" s="302">
        <v>112.121216</v>
      </c>
      <c r="BI411" s="303">
        <v>0.30414012738853502</v>
      </c>
      <c r="BJ411" s="311">
        <v>276</v>
      </c>
      <c r="BK411" s="137">
        <v>8.2069580731489747E-2</v>
      </c>
      <c r="BL411" s="312">
        <v>78.181818181818201</v>
      </c>
      <c r="BM411" s="312">
        <v>244</v>
      </c>
      <c r="BN411" s="137">
        <v>7.52157829839704E-2</v>
      </c>
      <c r="BO411" s="302">
        <v>80.606060606060595</v>
      </c>
      <c r="BP411" s="312">
        <v>114</v>
      </c>
      <c r="BQ411" s="137">
        <v>3.2267195018397962E-2</v>
      </c>
      <c r="BR411" s="302">
        <v>49.0909081</v>
      </c>
      <c r="BS411" s="303">
        <v>-0.58695652173913049</v>
      </c>
      <c r="BT411" s="311">
        <v>111</v>
      </c>
      <c r="BU411" s="137">
        <v>6.8265682656826573E-2</v>
      </c>
      <c r="BV411" s="312">
        <v>49.696969696969703</v>
      </c>
      <c r="BW411" s="312">
        <v>140</v>
      </c>
      <c r="BX411" s="137">
        <v>8.8607594936708861E-2</v>
      </c>
      <c r="BY411" s="302">
        <v>47.878787878787797</v>
      </c>
      <c r="BZ411" s="312">
        <v>56</v>
      </c>
      <c r="CA411" s="137">
        <v>3.6988110964332896E-2</v>
      </c>
      <c r="CB411" s="302">
        <v>32.727271999999999</v>
      </c>
      <c r="CC411" s="303">
        <v>-0.49549549549549549</v>
      </c>
      <c r="CD411" s="311">
        <v>2646</v>
      </c>
      <c r="CE411" s="137">
        <v>6.6587814882854771E-2</v>
      </c>
      <c r="CF411" s="312">
        <v>234.94</v>
      </c>
      <c r="CG411" s="312">
        <v>3574</v>
      </c>
      <c r="CH411" s="137">
        <v>8.5773255255831807E-2</v>
      </c>
      <c r="CI411" s="302">
        <v>262.33999999999997</v>
      </c>
      <c r="CJ411" s="312">
        <v>3060</v>
      </c>
      <c r="CK411" s="137">
        <v>7.3855956748407031E-2</v>
      </c>
      <c r="CL411" s="302">
        <v>251.63</v>
      </c>
      <c r="CM411" s="313">
        <v>0.15646258503401361</v>
      </c>
    </row>
    <row r="412" spans="1:91" ht="14.4" x14ac:dyDescent="0.3">
      <c r="A412" s="99" t="s">
        <v>549</v>
      </c>
      <c r="B412" s="311">
        <v>149</v>
      </c>
      <c r="C412" s="137">
        <v>1.598026598026598E-2</v>
      </c>
      <c r="D412" s="312">
        <v>50.909090909090899</v>
      </c>
      <c r="E412" s="312">
        <v>275</v>
      </c>
      <c r="F412" s="137">
        <v>2.5652985074626867E-2</v>
      </c>
      <c r="G412" s="302">
        <v>80.606060606060595</v>
      </c>
      <c r="H412" s="312">
        <v>173</v>
      </c>
      <c r="I412" s="137">
        <v>1.6345427059712776E-2</v>
      </c>
      <c r="J412" s="302">
        <v>51.515152</v>
      </c>
      <c r="K412" s="313">
        <v>0.16107382550335569</v>
      </c>
      <c r="L412" s="312">
        <v>135</v>
      </c>
      <c r="M412" s="137">
        <v>1.5261134976260457E-2</v>
      </c>
      <c r="N412" s="312">
        <v>56.363636363636303</v>
      </c>
      <c r="O412" s="312">
        <v>251</v>
      </c>
      <c r="P412" s="137">
        <v>2.5994200497100248E-2</v>
      </c>
      <c r="Q412" s="302">
        <v>72.727272727272705</v>
      </c>
      <c r="R412" s="312">
        <v>286</v>
      </c>
      <c r="S412" s="137">
        <v>2.9545454545454545E-2</v>
      </c>
      <c r="T412" s="302">
        <v>94.545455899999993</v>
      </c>
      <c r="U412" s="313">
        <v>1.1185185185185185</v>
      </c>
      <c r="V412" s="312">
        <v>0</v>
      </c>
      <c r="W412" s="137">
        <v>0</v>
      </c>
      <c r="X412" s="312">
        <v>80</v>
      </c>
      <c r="Y412" s="312">
        <v>0</v>
      </c>
      <c r="Z412" s="137">
        <v>0</v>
      </c>
      <c r="AA412" s="302">
        <v>17.5757575757575</v>
      </c>
      <c r="AB412" s="312">
        <v>86</v>
      </c>
      <c r="AC412" s="137">
        <v>4.9170954831332186E-2</v>
      </c>
      <c r="AD412" s="302">
        <v>44.242424</v>
      </c>
      <c r="AF412" s="312">
        <v>0</v>
      </c>
      <c r="AG412" s="137">
        <v>0</v>
      </c>
      <c r="AH412" s="312">
        <v>80</v>
      </c>
      <c r="AI412" s="312">
        <v>0</v>
      </c>
      <c r="AJ412" s="137">
        <v>0</v>
      </c>
      <c r="AK412" s="302">
        <v>17.5757575757575</v>
      </c>
      <c r="AL412" s="312">
        <v>0</v>
      </c>
      <c r="AM412" s="137">
        <v>0</v>
      </c>
      <c r="AN412" s="302">
        <v>17.575758</v>
      </c>
      <c r="AP412" s="312">
        <v>63</v>
      </c>
      <c r="AQ412" s="137">
        <v>3.0988686669945892E-2</v>
      </c>
      <c r="AR412" s="312">
        <v>27.272727272727199</v>
      </c>
      <c r="AS412" s="312">
        <v>89</v>
      </c>
      <c r="AT412" s="137">
        <v>3.9821029082774052E-2</v>
      </c>
      <c r="AU412" s="302">
        <v>38.181818181818102</v>
      </c>
      <c r="AV412" s="312">
        <v>37</v>
      </c>
      <c r="AW412" s="137">
        <v>2.1362586605080832E-2</v>
      </c>
      <c r="AX412" s="302">
        <v>18.787877999999999</v>
      </c>
      <c r="AY412" s="303">
        <v>-0.41269841269841268</v>
      </c>
      <c r="AZ412" s="311">
        <v>231</v>
      </c>
      <c r="BA412" s="137">
        <v>2.0316622691292877E-2</v>
      </c>
      <c r="BB412" s="312">
        <v>64.848484848484802</v>
      </c>
      <c r="BC412" s="312">
        <v>228</v>
      </c>
      <c r="BD412" s="137">
        <v>1.9596046411688869E-2</v>
      </c>
      <c r="BE412" s="302">
        <v>60.606060606060602</v>
      </c>
      <c r="BF412" s="312">
        <v>237</v>
      </c>
      <c r="BG412" s="137">
        <v>2.0230473751600513E-2</v>
      </c>
      <c r="BH412" s="302">
        <v>74.545455899999993</v>
      </c>
      <c r="BI412" s="303">
        <v>2.5974025974025976E-2</v>
      </c>
      <c r="BJ412" s="311">
        <v>19</v>
      </c>
      <c r="BK412" s="137">
        <v>5.6497175141242938E-3</v>
      </c>
      <c r="BL412" s="312">
        <v>17.5757575757575</v>
      </c>
      <c r="BM412" s="312">
        <v>167</v>
      </c>
      <c r="BN412" s="137">
        <v>5.1479654747225649E-2</v>
      </c>
      <c r="BO412" s="302">
        <v>63.030303030303003</v>
      </c>
      <c r="BP412" s="312">
        <v>66</v>
      </c>
      <c r="BQ412" s="137">
        <v>1.86810076422304E-2</v>
      </c>
      <c r="BR412" s="302">
        <v>30.909089999999999</v>
      </c>
      <c r="BS412" s="303">
        <v>2.4736842105263159</v>
      </c>
      <c r="BT412" s="311">
        <v>7</v>
      </c>
      <c r="BU412" s="137">
        <v>4.3050430504305041E-3</v>
      </c>
      <c r="BV412" s="312">
        <v>6.6666666666666599</v>
      </c>
      <c r="BW412" s="312">
        <v>74</v>
      </c>
      <c r="BX412" s="137">
        <v>4.6835443037974683E-2</v>
      </c>
      <c r="BY412" s="302">
        <v>29.696969696969699</v>
      </c>
      <c r="BZ412" s="312">
        <v>11</v>
      </c>
      <c r="CA412" s="137">
        <v>7.2655217965653896E-3</v>
      </c>
      <c r="CB412" s="302">
        <v>10.909091</v>
      </c>
      <c r="CC412" s="303">
        <v>0.5714285714285714</v>
      </c>
      <c r="CD412" s="311">
        <v>604</v>
      </c>
      <c r="CE412" s="137">
        <v>1.5199939602888995E-2</v>
      </c>
      <c r="CF412" s="312">
        <v>153.57</v>
      </c>
      <c r="CG412" s="312">
        <v>1084</v>
      </c>
      <c r="CH412" s="137">
        <v>2.6015167514639531E-2</v>
      </c>
      <c r="CI412" s="302">
        <v>148.37</v>
      </c>
      <c r="CJ412" s="312">
        <v>896</v>
      </c>
      <c r="CK412" s="137">
        <v>2.162579648580807E-2</v>
      </c>
      <c r="CL412" s="302">
        <v>143.04</v>
      </c>
      <c r="CM412" s="313">
        <v>0.48344370860927155</v>
      </c>
    </row>
    <row r="413" spans="1:91" ht="14.4" x14ac:dyDescent="0.3">
      <c r="A413" s="99" t="s">
        <v>436</v>
      </c>
      <c r="B413" s="311">
        <v>6618</v>
      </c>
      <c r="C413" s="137">
        <v>0.70978120978120973</v>
      </c>
      <c r="D413" s="312">
        <v>241.81818181818099</v>
      </c>
      <c r="E413" s="312">
        <v>6903</v>
      </c>
      <c r="F413" s="137">
        <v>0.64393656716417913</v>
      </c>
      <c r="G413" s="302">
        <v>283.030303030303</v>
      </c>
      <c r="H413" s="312">
        <v>7449</v>
      </c>
      <c r="I413" s="137">
        <v>0.70379818594104304</v>
      </c>
      <c r="J413" s="302">
        <v>312.121216</v>
      </c>
      <c r="K413" s="313">
        <v>0.1255666364460562</v>
      </c>
      <c r="L413" s="312">
        <v>6193</v>
      </c>
      <c r="M413" s="137">
        <v>0.7000904363554149</v>
      </c>
      <c r="N413" s="312">
        <v>283.030303030303</v>
      </c>
      <c r="O413" s="312">
        <v>6557</v>
      </c>
      <c r="P413" s="137">
        <v>0.67905965202982599</v>
      </c>
      <c r="Q413" s="302">
        <v>293.33333333333297</v>
      </c>
      <c r="R413" s="312">
        <v>6644</v>
      </c>
      <c r="S413" s="137">
        <v>0.6863636363636364</v>
      </c>
      <c r="T413" s="302">
        <v>290.30304000000001</v>
      </c>
      <c r="U413" s="313">
        <v>7.2824156305506219E-2</v>
      </c>
      <c r="V413" s="312">
        <v>2000</v>
      </c>
      <c r="W413" s="137">
        <v>0.92850510677808729</v>
      </c>
      <c r="X413" s="312">
        <v>204.84848484848399</v>
      </c>
      <c r="Y413" s="312">
        <v>1365</v>
      </c>
      <c r="Z413" s="137">
        <v>0.80817051509769089</v>
      </c>
      <c r="AA413" s="302">
        <v>140.60606060606</v>
      </c>
      <c r="AB413" s="312">
        <v>1371</v>
      </c>
      <c r="AC413" s="137">
        <v>0.78387650085763294</v>
      </c>
      <c r="AD413" s="302">
        <v>158.18182400000001</v>
      </c>
      <c r="AE413" s="313">
        <v>-0.3145</v>
      </c>
      <c r="AF413" s="312">
        <v>862</v>
      </c>
      <c r="AG413" s="137">
        <v>0.8442703232125367</v>
      </c>
      <c r="AH413" s="312">
        <v>120</v>
      </c>
      <c r="AI413" s="312">
        <v>610</v>
      </c>
      <c r="AJ413" s="137">
        <v>0.67106710671067105</v>
      </c>
      <c r="AK413" s="302">
        <v>98.181818181818201</v>
      </c>
      <c r="AL413" s="312">
        <v>820</v>
      </c>
      <c r="AM413" s="137">
        <v>0.88648648648648654</v>
      </c>
      <c r="AN413" s="302">
        <v>228.484848</v>
      </c>
      <c r="AO413" s="313">
        <v>-4.8723897911832945E-2</v>
      </c>
      <c r="AP413" s="312">
        <v>1543</v>
      </c>
      <c r="AQ413" s="137">
        <v>0.75897688145597642</v>
      </c>
      <c r="AR413" s="312">
        <v>130.30303030303</v>
      </c>
      <c r="AS413" s="312">
        <v>1661</v>
      </c>
      <c r="AT413" s="137">
        <v>0.74317673378076066</v>
      </c>
      <c r="AU413" s="302">
        <v>135.15151515151501</v>
      </c>
      <c r="AV413" s="312">
        <v>1417</v>
      </c>
      <c r="AW413" s="137">
        <v>0.81812933025404155</v>
      </c>
      <c r="AX413" s="302">
        <v>141.21212800000001</v>
      </c>
      <c r="AY413" s="303">
        <v>-8.1659105638366813E-2</v>
      </c>
      <c r="AZ413" s="311">
        <v>9016</v>
      </c>
      <c r="BA413" s="137">
        <v>0.79296394019349159</v>
      </c>
      <c r="BB413" s="312">
        <v>305.45454545454498</v>
      </c>
      <c r="BC413" s="312">
        <v>8626</v>
      </c>
      <c r="BD413" s="137">
        <v>0.7413837559088956</v>
      </c>
      <c r="BE413" s="302">
        <v>288.48484848484799</v>
      </c>
      <c r="BF413" s="312">
        <v>9435</v>
      </c>
      <c r="BG413" s="137">
        <v>0.8053777208706786</v>
      </c>
      <c r="BH413" s="302">
        <v>297.57574499999998</v>
      </c>
      <c r="BI413" s="303">
        <v>4.647293700088731E-2</v>
      </c>
      <c r="BJ413" s="311">
        <v>2707</v>
      </c>
      <c r="BK413" s="137">
        <v>0.80493606898602443</v>
      </c>
      <c r="BL413" s="312">
        <v>152.12121212121201</v>
      </c>
      <c r="BM413" s="312">
        <v>2208</v>
      </c>
      <c r="BN413" s="137">
        <v>0.68064118372379778</v>
      </c>
      <c r="BO413" s="302">
        <v>166.06060606060601</v>
      </c>
      <c r="BP413" s="312">
        <v>3130</v>
      </c>
      <c r="BQ413" s="137">
        <v>0.8859326351542598</v>
      </c>
      <c r="BR413" s="302">
        <v>214.545456</v>
      </c>
      <c r="BS413" s="303">
        <v>0.15626154414480975</v>
      </c>
      <c r="BT413" s="311">
        <v>1326</v>
      </c>
      <c r="BU413" s="137">
        <v>0.81549815498154976</v>
      </c>
      <c r="BV413" s="312">
        <v>131.51515151515099</v>
      </c>
      <c r="BW413" s="312">
        <v>1032</v>
      </c>
      <c r="BX413" s="137">
        <v>0.65316455696202536</v>
      </c>
      <c r="BY413" s="302">
        <v>109.09090909090899</v>
      </c>
      <c r="BZ413" s="312">
        <v>1286</v>
      </c>
      <c r="CA413" s="137">
        <v>0.8494055482166446</v>
      </c>
      <c r="CB413" s="302">
        <v>146.060608</v>
      </c>
      <c r="CC413" s="303">
        <v>-3.0165912518853696E-2</v>
      </c>
      <c r="CD413" s="311">
        <v>30265</v>
      </c>
      <c r="CE413" s="137">
        <v>0.76163273523416464</v>
      </c>
      <c r="CF413" s="312">
        <v>586.83000000000004</v>
      </c>
      <c r="CG413" s="312">
        <v>28962</v>
      </c>
      <c r="CH413" s="137">
        <v>0.69506575789574732</v>
      </c>
      <c r="CI413" s="302">
        <v>579.42999999999995</v>
      </c>
      <c r="CJ413" s="312">
        <v>31552</v>
      </c>
      <c r="CK413" s="137">
        <v>0.7615369762502413</v>
      </c>
      <c r="CL413" s="302">
        <v>658.47</v>
      </c>
      <c r="CM413" s="313">
        <v>4.2524368081942841E-2</v>
      </c>
    </row>
    <row r="414" spans="1:91" ht="14.4" x14ac:dyDescent="0.3">
      <c r="A414" s="99" t="s">
        <v>384</v>
      </c>
      <c r="B414" s="311">
        <v>3586</v>
      </c>
      <c r="C414" s="137">
        <v>0.38459888459888458</v>
      </c>
      <c r="D414" s="312">
        <v>218.18181818181799</v>
      </c>
      <c r="E414" s="312">
        <v>3405</v>
      </c>
      <c r="F414" s="137">
        <v>0.31763059701492535</v>
      </c>
      <c r="G414" s="302">
        <v>209.09090909090901</v>
      </c>
      <c r="H414" s="312">
        <v>3456</v>
      </c>
      <c r="I414" s="137">
        <v>0.32653061224489793</v>
      </c>
      <c r="J414" s="302">
        <v>260.60604899999998</v>
      </c>
      <c r="K414" s="313">
        <v>-3.6252091466815392E-2</v>
      </c>
      <c r="L414" s="312">
        <v>3490</v>
      </c>
      <c r="M414" s="137">
        <v>0.39452860049739996</v>
      </c>
      <c r="N414" s="312">
        <v>256.969696969697</v>
      </c>
      <c r="O414" s="312">
        <v>3322</v>
      </c>
      <c r="P414" s="137">
        <v>0.34403479701739853</v>
      </c>
      <c r="Q414" s="302">
        <v>259.39393939393898</v>
      </c>
      <c r="R414" s="312">
        <v>3164</v>
      </c>
      <c r="S414" s="137">
        <v>0.32685950413223142</v>
      </c>
      <c r="T414" s="302">
        <v>231.515152</v>
      </c>
      <c r="U414" s="313">
        <v>-9.3409742120343836E-2</v>
      </c>
      <c r="V414" s="312">
        <v>1438</v>
      </c>
      <c r="W414" s="137">
        <v>0.66759517177344474</v>
      </c>
      <c r="X414" s="312">
        <v>210.90909090909</v>
      </c>
      <c r="Y414" s="312">
        <v>803</v>
      </c>
      <c r="Z414" s="137">
        <v>0.47542924807578446</v>
      </c>
      <c r="AA414" s="302">
        <v>143.030303030303</v>
      </c>
      <c r="AB414" s="312">
        <v>634</v>
      </c>
      <c r="AC414" s="137">
        <v>0.36249285305889078</v>
      </c>
      <c r="AD414" s="302">
        <v>91.515150000000006</v>
      </c>
      <c r="AE414" s="313">
        <v>-0.55910987482614738</v>
      </c>
      <c r="AF414" s="312">
        <v>364</v>
      </c>
      <c r="AG414" s="137">
        <v>0.35651322233104799</v>
      </c>
      <c r="AH414" s="312">
        <v>95.757575757575694</v>
      </c>
      <c r="AI414" s="312">
        <v>436</v>
      </c>
      <c r="AJ414" s="137">
        <v>0.47964796479647964</v>
      </c>
      <c r="AK414" s="302">
        <v>92.727272727272705</v>
      </c>
      <c r="AL414" s="312">
        <v>399</v>
      </c>
      <c r="AM414" s="137">
        <v>0.43135135135135133</v>
      </c>
      <c r="AN414" s="302">
        <v>140</v>
      </c>
      <c r="AO414" s="313">
        <v>9.6153846153846159E-2</v>
      </c>
      <c r="AP414" s="312">
        <v>909</v>
      </c>
      <c r="AQ414" s="137">
        <v>0.44712247909493358</v>
      </c>
      <c r="AR414" s="312">
        <v>111.515151515151</v>
      </c>
      <c r="AS414" s="312">
        <v>1050</v>
      </c>
      <c r="AT414" s="137">
        <v>0.46979865771812079</v>
      </c>
      <c r="AU414" s="302">
        <v>106.666666666666</v>
      </c>
      <c r="AV414" s="312">
        <v>733</v>
      </c>
      <c r="AW414" s="137">
        <v>0.42321016166281755</v>
      </c>
      <c r="AX414" s="302">
        <v>111.515152</v>
      </c>
      <c r="AY414" s="303">
        <v>-0.19361936193619361</v>
      </c>
      <c r="AZ414" s="311">
        <v>4705</v>
      </c>
      <c r="BA414" s="137">
        <v>0.41380826737027265</v>
      </c>
      <c r="BB414" s="312">
        <v>256.969696969697</v>
      </c>
      <c r="BC414" s="312">
        <v>5373</v>
      </c>
      <c r="BD414" s="137">
        <v>0.46179630425440482</v>
      </c>
      <c r="BE414" s="302">
        <v>267.87878787878702</v>
      </c>
      <c r="BF414" s="312">
        <v>5221</v>
      </c>
      <c r="BG414" s="137">
        <v>0.44566794707639779</v>
      </c>
      <c r="BH414" s="302">
        <v>258.18182400000001</v>
      </c>
      <c r="BI414" s="303">
        <v>0.10967056323060574</v>
      </c>
      <c r="BJ414" s="311">
        <v>1441</v>
      </c>
      <c r="BK414" s="137">
        <v>0.42848647041332144</v>
      </c>
      <c r="BL414" s="312">
        <v>146.666666666666</v>
      </c>
      <c r="BM414" s="312">
        <v>1173</v>
      </c>
      <c r="BN414" s="137">
        <v>0.36159062885326759</v>
      </c>
      <c r="BO414" s="302">
        <v>136.363636363636</v>
      </c>
      <c r="BP414" s="312">
        <v>1704</v>
      </c>
      <c r="BQ414" s="137">
        <v>0.48230965185394847</v>
      </c>
      <c r="BR414" s="302">
        <v>190.30302399999999</v>
      </c>
      <c r="BS414" s="303">
        <v>0.1825121443442054</v>
      </c>
      <c r="BT414" s="311">
        <v>707</v>
      </c>
      <c r="BU414" s="137">
        <v>0.43480934809348093</v>
      </c>
      <c r="BV414" s="312">
        <v>132.12121212121201</v>
      </c>
      <c r="BW414" s="312">
        <v>537</v>
      </c>
      <c r="BX414" s="137">
        <v>0.33987341772151897</v>
      </c>
      <c r="BY414" s="302">
        <v>70.303030303030297</v>
      </c>
      <c r="BZ414" s="312">
        <v>840</v>
      </c>
      <c r="CA414" s="137">
        <v>0.55482166446499337</v>
      </c>
      <c r="CB414" s="302">
        <v>129.69697600000001</v>
      </c>
      <c r="CC414" s="303">
        <v>0.18811881188118812</v>
      </c>
      <c r="CD414" s="311">
        <v>16640</v>
      </c>
      <c r="CE414" s="137">
        <v>0.41875330296700808</v>
      </c>
      <c r="CF414" s="312">
        <v>531.77</v>
      </c>
      <c r="CG414" s="312">
        <v>16099</v>
      </c>
      <c r="CH414" s="137">
        <v>0.38636363636363635</v>
      </c>
      <c r="CI414" s="302">
        <v>495.57</v>
      </c>
      <c r="CJ414" s="312">
        <v>16151</v>
      </c>
      <c r="CK414" s="137">
        <v>0.38981946321683725</v>
      </c>
      <c r="CL414" s="302">
        <v>529.59</v>
      </c>
      <c r="CM414" s="313">
        <v>-2.938701923076923E-2</v>
      </c>
    </row>
    <row r="415" spans="1:91" ht="14.4" x14ac:dyDescent="0.3">
      <c r="A415" s="99" t="s">
        <v>540</v>
      </c>
      <c r="B415" s="311">
        <v>2112</v>
      </c>
      <c r="C415" s="137">
        <v>0.22651222651222652</v>
      </c>
      <c r="D415" s="312">
        <v>186.06060606060601</v>
      </c>
      <c r="E415" s="312">
        <v>1512</v>
      </c>
      <c r="F415" s="137">
        <v>0.141044776119403</v>
      </c>
      <c r="G415" s="302">
        <v>143.030303030303</v>
      </c>
      <c r="H415" s="312">
        <v>1727</v>
      </c>
      <c r="I415" s="137">
        <v>0.16317082388510959</v>
      </c>
      <c r="J415" s="302">
        <v>201.81817599999999</v>
      </c>
      <c r="K415" s="313">
        <v>-0.18229166666666666</v>
      </c>
      <c r="L415" s="312">
        <v>2029</v>
      </c>
      <c r="M415" s="137">
        <v>0.22936920642098124</v>
      </c>
      <c r="N415" s="312">
        <v>197.575757575757</v>
      </c>
      <c r="O415" s="312">
        <v>1864</v>
      </c>
      <c r="P415" s="137">
        <v>0.19304059652029826</v>
      </c>
      <c r="Q415" s="302">
        <v>235.75757575757501</v>
      </c>
      <c r="R415" s="312">
        <v>1332</v>
      </c>
      <c r="S415" s="137">
        <v>0.13760330578512397</v>
      </c>
      <c r="T415" s="302">
        <v>173.33332799999999</v>
      </c>
      <c r="U415" s="313">
        <v>-0.34351897486446525</v>
      </c>
      <c r="V415" s="312">
        <v>1120</v>
      </c>
      <c r="W415" s="137">
        <v>0.51996285979572887</v>
      </c>
      <c r="X415" s="312">
        <v>200</v>
      </c>
      <c r="Y415" s="312">
        <v>489</v>
      </c>
      <c r="Z415" s="137">
        <v>0.28952042628774421</v>
      </c>
      <c r="AA415" s="302">
        <v>108.484848484848</v>
      </c>
      <c r="AB415" s="312">
        <v>307</v>
      </c>
      <c r="AC415" s="137">
        <v>0.1755288736420812</v>
      </c>
      <c r="AD415" s="302">
        <v>56.969695999999999</v>
      </c>
      <c r="AE415" s="313">
        <v>-0.72589285714285712</v>
      </c>
      <c r="AF415" s="312">
        <v>115</v>
      </c>
      <c r="AG415" s="137">
        <v>0.11263467189030363</v>
      </c>
      <c r="AH415" s="312">
        <v>49.696969696969703</v>
      </c>
      <c r="AI415" s="312">
        <v>142</v>
      </c>
      <c r="AJ415" s="137">
        <v>0.15621562156215621</v>
      </c>
      <c r="AK415" s="302">
        <v>56.363636363636303</v>
      </c>
      <c r="AL415" s="312">
        <v>91</v>
      </c>
      <c r="AM415" s="137">
        <v>9.8378378378378373E-2</v>
      </c>
      <c r="AN415" s="302">
        <v>51.515152</v>
      </c>
      <c r="AO415" s="313">
        <v>-0.20869565217391303</v>
      </c>
      <c r="AP415" s="312">
        <v>493</v>
      </c>
      <c r="AQ415" s="137">
        <v>0.24249877029021152</v>
      </c>
      <c r="AR415" s="312">
        <v>101.818181818181</v>
      </c>
      <c r="AS415" s="312">
        <v>465</v>
      </c>
      <c r="AT415" s="137">
        <v>0.20805369127516779</v>
      </c>
      <c r="AU415" s="302">
        <v>103.636363636363</v>
      </c>
      <c r="AV415" s="312">
        <v>313</v>
      </c>
      <c r="AW415" s="137">
        <v>0.18071593533487298</v>
      </c>
      <c r="AX415" s="302">
        <v>90.909090000000006</v>
      </c>
      <c r="AY415" s="303">
        <v>-0.36511156186612576</v>
      </c>
      <c r="AZ415" s="311">
        <v>2670</v>
      </c>
      <c r="BA415" s="137">
        <v>0.23482849604221637</v>
      </c>
      <c r="BB415" s="312">
        <v>248.48484848484799</v>
      </c>
      <c r="BC415" s="312">
        <v>2973</v>
      </c>
      <c r="BD415" s="137">
        <v>0.25552213149978514</v>
      </c>
      <c r="BE415" s="302">
        <v>245.45454545454501</v>
      </c>
      <c r="BF415" s="312">
        <v>2684</v>
      </c>
      <c r="BG415" s="137">
        <v>0.22910798122065729</v>
      </c>
      <c r="BH415" s="302">
        <v>240.606064</v>
      </c>
      <c r="BI415" s="303">
        <v>5.2434456928838954E-3</v>
      </c>
      <c r="BJ415" s="311">
        <v>750</v>
      </c>
      <c r="BK415" s="137">
        <v>0.22301516503122212</v>
      </c>
      <c r="BL415" s="312">
        <v>121.818181818181</v>
      </c>
      <c r="BM415" s="312">
        <v>590</v>
      </c>
      <c r="BN415" s="137">
        <v>0.18187422934648581</v>
      </c>
      <c r="BO415" s="302">
        <v>93.3333333333333</v>
      </c>
      <c r="BP415" s="312">
        <v>778</v>
      </c>
      <c r="BQ415" s="137">
        <v>0.22020945372204925</v>
      </c>
      <c r="BR415" s="302">
        <v>123.63636</v>
      </c>
      <c r="BS415" s="303">
        <v>3.7333333333333336E-2</v>
      </c>
      <c r="BT415" s="311">
        <v>469</v>
      </c>
      <c r="BU415" s="137">
        <v>0.28843788437884377</v>
      </c>
      <c r="BV415" s="312">
        <v>124.24242424242399</v>
      </c>
      <c r="BW415" s="312">
        <v>258</v>
      </c>
      <c r="BX415" s="137">
        <v>0.16329113924050634</v>
      </c>
      <c r="BY415" s="302">
        <v>58.787878787878803</v>
      </c>
      <c r="BZ415" s="312">
        <v>438</v>
      </c>
      <c r="CA415" s="137">
        <v>0.28929986789960371</v>
      </c>
      <c r="CB415" s="302">
        <v>100</v>
      </c>
      <c r="CC415" s="303">
        <v>-6.6098081023454158E-2</v>
      </c>
      <c r="CD415" s="311">
        <v>9758</v>
      </c>
      <c r="CE415" s="137">
        <v>0.24556458716058083</v>
      </c>
      <c r="CF415" s="312">
        <v>466.39</v>
      </c>
      <c r="CG415" s="312">
        <v>8293</v>
      </c>
      <c r="CH415" s="137">
        <v>0.19902563117980224</v>
      </c>
      <c r="CI415" s="302">
        <v>416.07</v>
      </c>
      <c r="CJ415" s="312">
        <v>7670</v>
      </c>
      <c r="CK415" s="137">
        <v>0.18512261054257578</v>
      </c>
      <c r="CL415" s="302">
        <v>408.52</v>
      </c>
      <c r="CM415" s="313">
        <v>-0.21397827423652388</v>
      </c>
    </row>
    <row r="416" spans="1:91" ht="14.4" x14ac:dyDescent="0.3">
      <c r="A416" s="99" t="s">
        <v>541</v>
      </c>
      <c r="B416" s="311">
        <v>226</v>
      </c>
      <c r="C416" s="137">
        <v>2.4238524238524239E-2</v>
      </c>
      <c r="D416" s="312">
        <v>76.969696969696898</v>
      </c>
      <c r="E416" s="312">
        <v>171</v>
      </c>
      <c r="F416" s="137">
        <v>1.5951492537313434E-2</v>
      </c>
      <c r="G416" s="302">
        <v>58.181818181818201</v>
      </c>
      <c r="H416" s="312">
        <v>216</v>
      </c>
      <c r="I416" s="137">
        <v>2.0408163265306121E-2</v>
      </c>
      <c r="J416" s="302">
        <v>64.242424</v>
      </c>
      <c r="K416" s="313">
        <v>-4.4247787610619468E-2</v>
      </c>
      <c r="L416" s="312">
        <v>379</v>
      </c>
      <c r="M416" s="137">
        <v>4.2844223377797877E-2</v>
      </c>
      <c r="N416" s="312">
        <v>101.212121212121</v>
      </c>
      <c r="O416" s="312">
        <v>518</v>
      </c>
      <c r="P416" s="137">
        <v>5.364540182270091E-2</v>
      </c>
      <c r="Q416" s="302">
        <v>141.81818181818099</v>
      </c>
      <c r="R416" s="312">
        <v>133</v>
      </c>
      <c r="S416" s="137">
        <v>1.3739669421487603E-2</v>
      </c>
      <c r="T416" s="302">
        <v>56.363636</v>
      </c>
      <c r="U416" s="313">
        <v>-0.64907651715039583</v>
      </c>
      <c r="V416" s="312">
        <v>221</v>
      </c>
      <c r="W416" s="137">
        <v>0.10259981429897864</v>
      </c>
      <c r="X416" s="312">
        <v>113.333333333333</v>
      </c>
      <c r="Y416" s="312">
        <v>12</v>
      </c>
      <c r="Z416" s="137">
        <v>7.104795737122558E-3</v>
      </c>
      <c r="AA416" s="302">
        <v>12.1212121212121</v>
      </c>
      <c r="AB416" s="312">
        <v>69</v>
      </c>
      <c r="AC416" s="137">
        <v>3.9451114922813037E-2</v>
      </c>
      <c r="AD416" s="302">
        <v>33.3333321</v>
      </c>
      <c r="AE416" s="313">
        <v>-0.68778280542986425</v>
      </c>
      <c r="AF416" s="312">
        <v>72</v>
      </c>
      <c r="AG416" s="137">
        <v>7.0519098922624882E-2</v>
      </c>
      <c r="AH416" s="312">
        <v>41.212121212121197</v>
      </c>
      <c r="AI416" s="312">
        <v>14</v>
      </c>
      <c r="AJ416" s="137">
        <v>1.5401540154015401E-2</v>
      </c>
      <c r="AK416" s="302">
        <v>13.3333333333333</v>
      </c>
      <c r="AL416" s="312">
        <v>0</v>
      </c>
      <c r="AM416" s="137">
        <v>0</v>
      </c>
      <c r="AN416" s="302">
        <v>17.575758</v>
      </c>
      <c r="AO416" s="313">
        <v>-1</v>
      </c>
      <c r="AP416" s="312">
        <v>26</v>
      </c>
      <c r="AQ416" s="137">
        <v>1.278898180029513E-2</v>
      </c>
      <c r="AR416" s="312">
        <v>21.818181818181799</v>
      </c>
      <c r="AS416" s="312">
        <v>92</v>
      </c>
      <c r="AT416" s="137">
        <v>4.116331096196868E-2</v>
      </c>
      <c r="AU416" s="302">
        <v>45.454545454545404</v>
      </c>
      <c r="AV416" s="312">
        <v>28</v>
      </c>
      <c r="AW416" s="137">
        <v>1.6166281755196306E-2</v>
      </c>
      <c r="AX416" s="302">
        <v>18.181818</v>
      </c>
      <c r="AY416" s="303">
        <v>7.6923076923076927E-2</v>
      </c>
      <c r="AZ416" s="311">
        <v>507</v>
      </c>
      <c r="BA416" s="137">
        <v>4.4591029023746703E-2</v>
      </c>
      <c r="BB416" s="312">
        <v>91.515151515151501</v>
      </c>
      <c r="BC416" s="312">
        <v>434</v>
      </c>
      <c r="BD416" s="137">
        <v>3.7301246239793723E-2</v>
      </c>
      <c r="BE416" s="302">
        <v>150.90909090909</v>
      </c>
      <c r="BF416" s="312">
        <v>375</v>
      </c>
      <c r="BG416" s="137">
        <v>3.2010243277848911E-2</v>
      </c>
      <c r="BH416" s="302">
        <v>106.666664</v>
      </c>
      <c r="BI416" s="303">
        <v>-0.26035502958579881</v>
      </c>
      <c r="BJ416" s="311">
        <v>69</v>
      </c>
      <c r="BK416" s="137">
        <v>2.0517395182872437E-2</v>
      </c>
      <c r="BL416" s="312">
        <v>38.787878787878697</v>
      </c>
      <c r="BM416" s="312">
        <v>105</v>
      </c>
      <c r="BN416" s="137">
        <v>3.2367447595561039E-2</v>
      </c>
      <c r="BO416" s="302">
        <v>44.848484848484802</v>
      </c>
      <c r="BP416" s="312">
        <v>83</v>
      </c>
      <c r="BQ416" s="137">
        <v>2.349278233795641E-2</v>
      </c>
      <c r="BR416" s="302">
        <v>33.939392099999999</v>
      </c>
      <c r="BS416" s="303">
        <v>0.20289855072463769</v>
      </c>
      <c r="BT416" s="311">
        <v>3</v>
      </c>
      <c r="BU416" s="137">
        <v>1.8450184501845018E-3</v>
      </c>
      <c r="BV416" s="312">
        <v>3.63636363636363</v>
      </c>
      <c r="BW416" s="312">
        <v>73</v>
      </c>
      <c r="BX416" s="137">
        <v>4.6202531645569624E-2</v>
      </c>
      <c r="BY416" s="302">
        <v>41.212121212121197</v>
      </c>
      <c r="BZ416" s="312">
        <v>130</v>
      </c>
      <c r="CA416" s="137">
        <v>8.5865257595772793E-2</v>
      </c>
      <c r="CB416" s="302">
        <v>65.454544100000007</v>
      </c>
      <c r="CC416" s="303">
        <v>42.333333333333336</v>
      </c>
      <c r="CD416" s="311">
        <v>1503</v>
      </c>
      <c r="CE416" s="137">
        <v>3.7823690766791658E-2</v>
      </c>
      <c r="CF416" s="312">
        <v>201.49</v>
      </c>
      <c r="CG416" s="312">
        <v>1419</v>
      </c>
      <c r="CH416" s="137">
        <v>3.405491024287223E-2</v>
      </c>
      <c r="CI416" s="302">
        <v>227.37</v>
      </c>
      <c r="CJ416" s="312">
        <v>1034</v>
      </c>
      <c r="CK416" s="137">
        <v>2.4956555319559759E-2</v>
      </c>
      <c r="CL416" s="302">
        <v>159.63</v>
      </c>
      <c r="CM416" s="313">
        <v>-0.31204258150365932</v>
      </c>
    </row>
    <row r="417" spans="1:91" ht="14.4" x14ac:dyDescent="0.3">
      <c r="A417" s="99" t="s">
        <v>542</v>
      </c>
      <c r="B417" s="311">
        <v>560</v>
      </c>
      <c r="C417" s="137">
        <v>6.006006006006006E-2</v>
      </c>
      <c r="D417" s="312">
        <v>101.212121212121</v>
      </c>
      <c r="E417" s="312">
        <v>486</v>
      </c>
      <c r="F417" s="137">
        <v>4.5335820895522391E-2</v>
      </c>
      <c r="G417" s="302">
        <v>96.363636363636402</v>
      </c>
      <c r="H417" s="312">
        <v>536</v>
      </c>
      <c r="I417" s="137">
        <v>5.0642479213907785E-2</v>
      </c>
      <c r="J417" s="302">
        <v>124.242424</v>
      </c>
      <c r="K417" s="313">
        <v>-4.2857142857142858E-2</v>
      </c>
      <c r="L417" s="312">
        <v>392</v>
      </c>
      <c r="M417" s="137">
        <v>4.4313814153289624E-2</v>
      </c>
      <c r="N417" s="312">
        <v>100</v>
      </c>
      <c r="O417" s="312">
        <v>443</v>
      </c>
      <c r="P417" s="137">
        <v>4.587821043910522E-2</v>
      </c>
      <c r="Q417" s="302">
        <v>90.303030303030297</v>
      </c>
      <c r="R417" s="312">
        <v>317</v>
      </c>
      <c r="S417" s="137">
        <v>3.2747933884297524E-2</v>
      </c>
      <c r="T417" s="302">
        <v>77.575760000000002</v>
      </c>
      <c r="U417" s="313">
        <v>-0.19132653061224489</v>
      </c>
      <c r="V417" s="312">
        <v>187</v>
      </c>
      <c r="W417" s="137">
        <v>8.6815227483751159E-2</v>
      </c>
      <c r="X417" s="312">
        <v>72.121212121212096</v>
      </c>
      <c r="Y417" s="312">
        <v>112</v>
      </c>
      <c r="Z417" s="137">
        <v>6.6311426879810537E-2</v>
      </c>
      <c r="AA417" s="302">
        <v>47.272727272727202</v>
      </c>
      <c r="AB417" s="312">
        <v>104</v>
      </c>
      <c r="AC417" s="137">
        <v>5.9462550028587767E-2</v>
      </c>
      <c r="AD417" s="302">
        <v>35.151516000000001</v>
      </c>
      <c r="AE417" s="313">
        <v>-0.44385026737967914</v>
      </c>
      <c r="AF417" s="312">
        <v>0</v>
      </c>
      <c r="AG417" s="137">
        <v>0</v>
      </c>
      <c r="AH417" s="312">
        <v>80</v>
      </c>
      <c r="AI417" s="312">
        <v>33</v>
      </c>
      <c r="AJ417" s="137">
        <v>3.6303630363036306E-2</v>
      </c>
      <c r="AK417" s="302">
        <v>26.6666666666666</v>
      </c>
      <c r="AL417" s="312">
        <v>0</v>
      </c>
      <c r="AM417" s="137">
        <v>0</v>
      </c>
      <c r="AN417" s="302">
        <v>17.575758</v>
      </c>
      <c r="AP417" s="312">
        <v>134</v>
      </c>
      <c r="AQ417" s="137">
        <v>6.5912444663059525E-2</v>
      </c>
      <c r="AR417" s="312">
        <v>60</v>
      </c>
      <c r="AS417" s="312">
        <v>51</v>
      </c>
      <c r="AT417" s="137">
        <v>2.2818791946308724E-2</v>
      </c>
      <c r="AU417" s="302">
        <v>25.4545454545454</v>
      </c>
      <c r="AV417" s="312">
        <v>93</v>
      </c>
      <c r="AW417" s="137">
        <v>5.369515011547344E-2</v>
      </c>
      <c r="AX417" s="302">
        <v>52.121212</v>
      </c>
      <c r="AY417" s="303">
        <v>-0.30597014925373134</v>
      </c>
      <c r="AZ417" s="311">
        <v>560</v>
      </c>
      <c r="BA417" s="137">
        <v>4.9252418645558488E-2</v>
      </c>
      <c r="BB417" s="312">
        <v>128.48484848484799</v>
      </c>
      <c r="BC417" s="312">
        <v>576</v>
      </c>
      <c r="BD417" s="137">
        <v>4.9505801461108723E-2</v>
      </c>
      <c r="BE417" s="302">
        <v>116.363636363636</v>
      </c>
      <c r="BF417" s="312">
        <v>622</v>
      </c>
      <c r="BG417" s="137">
        <v>5.3094323516858728E-2</v>
      </c>
      <c r="BH417" s="302">
        <v>135.75756799999999</v>
      </c>
      <c r="BI417" s="303">
        <v>0.11071428571428571</v>
      </c>
      <c r="BJ417" s="311">
        <v>160</v>
      </c>
      <c r="BK417" s="137">
        <v>4.7576568539994056E-2</v>
      </c>
      <c r="BL417" s="312">
        <v>56.969696969696898</v>
      </c>
      <c r="BM417" s="312">
        <v>90</v>
      </c>
      <c r="BN417" s="137">
        <v>2.7743526510480888E-2</v>
      </c>
      <c r="BO417" s="302">
        <v>35.757575757575701</v>
      </c>
      <c r="BP417" s="312">
        <v>76</v>
      </c>
      <c r="BQ417" s="137">
        <v>2.1511463345598641E-2</v>
      </c>
      <c r="BR417" s="302">
        <v>41.212119999999999</v>
      </c>
      <c r="BS417" s="303">
        <v>-0.52500000000000002</v>
      </c>
      <c r="BT417" s="311">
        <v>94</v>
      </c>
      <c r="BU417" s="137">
        <v>5.7810578105781059E-2</v>
      </c>
      <c r="BV417" s="312">
        <v>47.878787878787797</v>
      </c>
      <c r="BW417" s="312">
        <v>32</v>
      </c>
      <c r="BX417" s="137">
        <v>2.0253164556962026E-2</v>
      </c>
      <c r="BY417" s="302">
        <v>20.606060606060598</v>
      </c>
      <c r="BZ417" s="312">
        <v>96</v>
      </c>
      <c r="CA417" s="137">
        <v>6.3408190224570671E-2</v>
      </c>
      <c r="CB417" s="302">
        <v>47.272728000000001</v>
      </c>
      <c r="CC417" s="303">
        <v>2.1276595744680851E-2</v>
      </c>
      <c r="CD417" s="311">
        <v>2087</v>
      </c>
      <c r="CE417" s="137">
        <v>5.2520321111306841E-2</v>
      </c>
      <c r="CF417" s="312">
        <v>238.98</v>
      </c>
      <c r="CG417" s="312">
        <v>1823</v>
      </c>
      <c r="CH417" s="137">
        <v>4.3750599980800615E-2</v>
      </c>
      <c r="CI417" s="302">
        <v>189.49</v>
      </c>
      <c r="CJ417" s="312">
        <v>1844</v>
      </c>
      <c r="CK417" s="137">
        <v>4.4506661517667502E-2</v>
      </c>
      <c r="CL417" s="302">
        <v>218.26</v>
      </c>
      <c r="CM417" s="313">
        <v>-0.11643507426928605</v>
      </c>
    </row>
    <row r="418" spans="1:91" ht="14.4" x14ac:dyDescent="0.3">
      <c r="A418" s="99" t="s">
        <v>543</v>
      </c>
      <c r="B418" s="311">
        <v>1326</v>
      </c>
      <c r="C418" s="137">
        <v>0.14221364221364222</v>
      </c>
      <c r="D418" s="312">
        <v>181.21212121212099</v>
      </c>
      <c r="E418" s="312">
        <v>855</v>
      </c>
      <c r="F418" s="137">
        <v>7.9757462686567165E-2</v>
      </c>
      <c r="G418" s="302">
        <v>93.939393939393895</v>
      </c>
      <c r="H418" s="312">
        <v>975</v>
      </c>
      <c r="I418" s="137">
        <v>9.2120181405895687E-2</v>
      </c>
      <c r="J418" s="302">
        <v>144.24243200000001</v>
      </c>
      <c r="K418" s="313">
        <v>-0.26470588235294118</v>
      </c>
      <c r="L418" s="312">
        <v>1258</v>
      </c>
      <c r="M418" s="137">
        <v>0.14221116888989374</v>
      </c>
      <c r="N418" s="312">
        <v>168.48484848484799</v>
      </c>
      <c r="O418" s="312">
        <v>903</v>
      </c>
      <c r="P418" s="137">
        <v>9.3516984258492128E-2</v>
      </c>
      <c r="Q418" s="302">
        <v>136.969696969696</v>
      </c>
      <c r="R418" s="312">
        <v>882</v>
      </c>
      <c r="S418" s="137">
        <v>9.1115702479338839E-2</v>
      </c>
      <c r="T418" s="302">
        <v>140</v>
      </c>
      <c r="U418" s="313">
        <v>-0.2988871224165342</v>
      </c>
      <c r="V418" s="312">
        <v>712</v>
      </c>
      <c r="W418" s="137">
        <v>0.3305478180129991</v>
      </c>
      <c r="X418" s="312">
        <v>189.69696969696901</v>
      </c>
      <c r="Y418" s="312">
        <v>365</v>
      </c>
      <c r="Z418" s="137">
        <v>0.21610420367081112</v>
      </c>
      <c r="AA418" s="302">
        <v>96.969696969696898</v>
      </c>
      <c r="AB418" s="312">
        <v>134</v>
      </c>
      <c r="AC418" s="137">
        <v>7.6615208690680392E-2</v>
      </c>
      <c r="AD418" s="302">
        <v>56.363636</v>
      </c>
      <c r="AE418" s="313">
        <v>-0.8117977528089888</v>
      </c>
      <c r="AF418" s="312">
        <v>43</v>
      </c>
      <c r="AG418" s="137">
        <v>4.2115572967678747E-2</v>
      </c>
      <c r="AH418" s="312">
        <v>23.030303030302999</v>
      </c>
      <c r="AI418" s="312">
        <v>95</v>
      </c>
      <c r="AJ418" s="137">
        <v>0.10451045104510451</v>
      </c>
      <c r="AK418" s="302">
        <v>49.696969696969703</v>
      </c>
      <c r="AL418" s="312">
        <v>91</v>
      </c>
      <c r="AM418" s="137">
        <v>9.8378378378378373E-2</v>
      </c>
      <c r="AN418" s="302">
        <v>51.515152</v>
      </c>
      <c r="AO418" s="313">
        <v>1.1162790697674418</v>
      </c>
      <c r="AP418" s="312">
        <v>333</v>
      </c>
      <c r="AQ418" s="137">
        <v>0.16379734382685687</v>
      </c>
      <c r="AR418" s="312">
        <v>73.939393939393895</v>
      </c>
      <c r="AS418" s="312">
        <v>322</v>
      </c>
      <c r="AT418" s="137">
        <v>0.14407158836689038</v>
      </c>
      <c r="AU418" s="302">
        <v>96.969696969696898</v>
      </c>
      <c r="AV418" s="312">
        <v>192</v>
      </c>
      <c r="AW418" s="137">
        <v>0.11085450346420324</v>
      </c>
      <c r="AX418" s="302">
        <v>63.030304000000001</v>
      </c>
      <c r="AY418" s="303">
        <v>-0.42342342342342343</v>
      </c>
      <c r="AZ418" s="311">
        <v>1603</v>
      </c>
      <c r="BA418" s="137">
        <v>0.14098504837291118</v>
      </c>
      <c r="BB418" s="312">
        <v>189.09090909090901</v>
      </c>
      <c r="BC418" s="312">
        <v>1963</v>
      </c>
      <c r="BD418" s="137">
        <v>0.16871508379888267</v>
      </c>
      <c r="BE418" s="302">
        <v>203.636363636363</v>
      </c>
      <c r="BF418" s="312">
        <v>1687</v>
      </c>
      <c r="BG418" s="137">
        <v>0.14400341442594963</v>
      </c>
      <c r="BH418" s="302">
        <v>201.21212800000001</v>
      </c>
      <c r="BI418" s="303">
        <v>5.2401746724890827E-2</v>
      </c>
      <c r="BJ418" s="311">
        <v>521</v>
      </c>
      <c r="BK418" s="137">
        <v>0.15492120130835563</v>
      </c>
      <c r="BL418" s="312">
        <v>113.939393939393</v>
      </c>
      <c r="BM418" s="312">
        <v>395</v>
      </c>
      <c r="BN418" s="137">
        <v>0.1217632552404439</v>
      </c>
      <c r="BO418" s="302">
        <v>76.969696969696898</v>
      </c>
      <c r="BP418" s="312">
        <v>619</v>
      </c>
      <c r="BQ418" s="137">
        <v>0.17520520803849421</v>
      </c>
      <c r="BR418" s="302">
        <v>106.666664</v>
      </c>
      <c r="BS418" s="303">
        <v>0.18809980806142035</v>
      </c>
      <c r="BT418" s="311">
        <v>372</v>
      </c>
      <c r="BU418" s="137">
        <v>0.22878228782287824</v>
      </c>
      <c r="BV418" s="312">
        <v>115.151515151515</v>
      </c>
      <c r="BW418" s="312">
        <v>153</v>
      </c>
      <c r="BX418" s="137">
        <v>9.6835443037974686E-2</v>
      </c>
      <c r="BY418" s="302">
        <v>44.2424242424242</v>
      </c>
      <c r="BZ418" s="312">
        <v>212</v>
      </c>
      <c r="CA418" s="137">
        <v>0.14002642007926025</v>
      </c>
      <c r="CB418" s="302">
        <v>66.060609999999997</v>
      </c>
      <c r="CC418" s="303">
        <v>-0.43010752688172044</v>
      </c>
      <c r="CD418" s="311">
        <v>6168</v>
      </c>
      <c r="CE418" s="137">
        <v>0.15522057528248231</v>
      </c>
      <c r="CF418" s="312">
        <v>405.31</v>
      </c>
      <c r="CG418" s="312">
        <v>5051</v>
      </c>
      <c r="CH418" s="137">
        <v>0.1212201209561294</v>
      </c>
      <c r="CI418" s="302">
        <v>311.27999999999997</v>
      </c>
      <c r="CJ418" s="312">
        <v>4792</v>
      </c>
      <c r="CK418" s="137">
        <v>0.11565939370534853</v>
      </c>
      <c r="CL418" s="302">
        <v>325.63</v>
      </c>
      <c r="CM418" s="313">
        <v>-0.2230869001297017</v>
      </c>
    </row>
    <row r="419" spans="1:91" ht="14.4" x14ac:dyDescent="0.3">
      <c r="A419" s="99" t="s">
        <v>544</v>
      </c>
      <c r="B419" s="311">
        <v>1474</v>
      </c>
      <c r="C419" s="137">
        <v>0.15808665808665809</v>
      </c>
      <c r="D419" s="312">
        <v>132.12121212121201</v>
      </c>
      <c r="E419" s="312">
        <v>1893</v>
      </c>
      <c r="F419" s="137">
        <v>0.17658582089552238</v>
      </c>
      <c r="G419" s="302">
        <v>161.81818181818099</v>
      </c>
      <c r="H419" s="312">
        <v>1729</v>
      </c>
      <c r="I419" s="137">
        <v>0.16335978835978837</v>
      </c>
      <c r="J419" s="302">
        <v>140.606064</v>
      </c>
      <c r="K419" s="313">
        <v>0.17299864314789687</v>
      </c>
      <c r="L419" s="312">
        <v>1461</v>
      </c>
      <c r="M419" s="137">
        <v>0.16515939407641872</v>
      </c>
      <c r="N419" s="312">
        <v>173.939393939393</v>
      </c>
      <c r="O419" s="312">
        <v>1458</v>
      </c>
      <c r="P419" s="137">
        <v>0.15099420049710024</v>
      </c>
      <c r="Q419" s="302">
        <v>167.87878787878699</v>
      </c>
      <c r="R419" s="312">
        <v>1832</v>
      </c>
      <c r="S419" s="137">
        <v>0.18925619834710744</v>
      </c>
      <c r="T419" s="302">
        <v>194.545456</v>
      </c>
      <c r="U419" s="313">
        <v>0.2539356605065024</v>
      </c>
      <c r="V419" s="312">
        <v>318</v>
      </c>
      <c r="W419" s="137">
        <v>0.14763231197771587</v>
      </c>
      <c r="X419" s="312">
        <v>75.151515151515099</v>
      </c>
      <c r="Y419" s="312">
        <v>314</v>
      </c>
      <c r="Z419" s="137">
        <v>0.18590882178804027</v>
      </c>
      <c r="AA419" s="302">
        <v>78.181818181818201</v>
      </c>
      <c r="AB419" s="312">
        <v>327</v>
      </c>
      <c r="AC419" s="137">
        <v>0.18696397941680962</v>
      </c>
      <c r="AD419" s="302">
        <v>77.575760000000002</v>
      </c>
      <c r="AE419" s="313">
        <v>2.8301886792452831E-2</v>
      </c>
      <c r="AF419" s="312">
        <v>249</v>
      </c>
      <c r="AG419" s="137">
        <v>0.24387855044074436</v>
      </c>
      <c r="AH419" s="312">
        <v>86.060606060606005</v>
      </c>
      <c r="AI419" s="312">
        <v>294</v>
      </c>
      <c r="AJ419" s="137">
        <v>0.32343234323432341</v>
      </c>
      <c r="AK419" s="302">
        <v>73.939393939393895</v>
      </c>
      <c r="AL419" s="312">
        <v>308</v>
      </c>
      <c r="AM419" s="137">
        <v>0.33297297297297296</v>
      </c>
      <c r="AN419" s="302">
        <v>139.393936</v>
      </c>
      <c r="AO419" s="313">
        <v>0.23694779116465864</v>
      </c>
      <c r="AP419" s="312">
        <v>416</v>
      </c>
      <c r="AQ419" s="137">
        <v>0.20462370880472208</v>
      </c>
      <c r="AR419" s="312">
        <v>77.575757575757507</v>
      </c>
      <c r="AS419" s="312">
        <v>585</v>
      </c>
      <c r="AT419" s="137">
        <v>0.26174496644295303</v>
      </c>
      <c r="AU419" s="302">
        <v>110.90909090909</v>
      </c>
      <c r="AV419" s="312">
        <v>420</v>
      </c>
      <c r="AW419" s="137">
        <v>0.24249422632794457</v>
      </c>
      <c r="AX419" s="302">
        <v>69.090909999999994</v>
      </c>
      <c r="AY419" s="303">
        <v>9.6153846153846159E-3</v>
      </c>
      <c r="AZ419" s="311">
        <v>2035</v>
      </c>
      <c r="BA419" s="137">
        <v>0.17897977132805629</v>
      </c>
      <c r="BB419" s="312">
        <v>161.81818181818099</v>
      </c>
      <c r="BC419" s="312">
        <v>2400</v>
      </c>
      <c r="BD419" s="137">
        <v>0.20627417275461968</v>
      </c>
      <c r="BE419" s="302">
        <v>181.81818181818099</v>
      </c>
      <c r="BF419" s="312">
        <v>2537</v>
      </c>
      <c r="BG419" s="137">
        <v>0.2165599658557405</v>
      </c>
      <c r="BH419" s="302">
        <v>201.21212800000001</v>
      </c>
      <c r="BI419" s="303">
        <v>0.24668304668304669</v>
      </c>
      <c r="BJ419" s="311">
        <v>691</v>
      </c>
      <c r="BK419" s="137">
        <v>0.20547130538209932</v>
      </c>
      <c r="BL419" s="312">
        <v>133.333333333333</v>
      </c>
      <c r="BM419" s="312">
        <v>583</v>
      </c>
      <c r="BN419" s="137">
        <v>0.17971639950678175</v>
      </c>
      <c r="BO419" s="302">
        <v>109.09090909090899</v>
      </c>
      <c r="BP419" s="312">
        <v>926</v>
      </c>
      <c r="BQ419" s="137">
        <v>0.26210019813189922</v>
      </c>
      <c r="BR419" s="302">
        <v>137.57576</v>
      </c>
      <c r="BS419" s="303">
        <v>0.34008683068017365</v>
      </c>
      <c r="BT419" s="311">
        <v>238</v>
      </c>
      <c r="BU419" s="137">
        <v>0.14637146371463713</v>
      </c>
      <c r="BV419" s="312">
        <v>54.545454545454497</v>
      </c>
      <c r="BW419" s="312">
        <v>279</v>
      </c>
      <c r="BX419" s="137">
        <v>0.17658227848101266</v>
      </c>
      <c r="BY419" s="302">
        <v>55.151515151515099</v>
      </c>
      <c r="BZ419" s="312">
        <v>402</v>
      </c>
      <c r="CA419" s="137">
        <v>0.26552179656538971</v>
      </c>
      <c r="CB419" s="302">
        <v>98.181816100000006</v>
      </c>
      <c r="CC419" s="303">
        <v>0.68907563025210083</v>
      </c>
      <c r="CD419" s="311">
        <v>6882</v>
      </c>
      <c r="CE419" s="137">
        <v>0.17318871580642725</v>
      </c>
      <c r="CF419" s="312">
        <v>335.9</v>
      </c>
      <c r="CG419" s="312">
        <v>7806</v>
      </c>
      <c r="CH419" s="137">
        <v>0.18733800518383412</v>
      </c>
      <c r="CI419" s="302">
        <v>353.53</v>
      </c>
      <c r="CJ419" s="312">
        <v>8481</v>
      </c>
      <c r="CK419" s="137">
        <v>0.20469685267426144</v>
      </c>
      <c r="CL419" s="302">
        <v>394.99</v>
      </c>
      <c r="CM419" s="313">
        <v>0.23234524847428073</v>
      </c>
    </row>
    <row r="420" spans="1:91" ht="14.4" x14ac:dyDescent="0.3">
      <c r="A420" s="99" t="s">
        <v>385</v>
      </c>
      <c r="B420" s="311">
        <v>3032</v>
      </c>
      <c r="C420" s="137">
        <v>0.3251823251823252</v>
      </c>
      <c r="D420" s="312">
        <v>183.636363636363</v>
      </c>
      <c r="E420" s="312">
        <v>3498</v>
      </c>
      <c r="F420" s="137">
        <v>0.32630597014925372</v>
      </c>
      <c r="G420" s="302">
        <v>256.969696969697</v>
      </c>
      <c r="H420" s="312">
        <v>3993</v>
      </c>
      <c r="I420" s="137">
        <v>0.37726757369614511</v>
      </c>
      <c r="J420" s="302">
        <v>299.39395100000002</v>
      </c>
      <c r="K420" s="313">
        <v>0.31695250659630608</v>
      </c>
      <c r="L420" s="312">
        <v>2703</v>
      </c>
      <c r="M420" s="137">
        <v>0.30556183585801494</v>
      </c>
      <c r="N420" s="312">
        <v>221.21212121212099</v>
      </c>
      <c r="O420" s="312">
        <v>3235</v>
      </c>
      <c r="P420" s="137">
        <v>0.33502485501242751</v>
      </c>
      <c r="Q420" s="302">
        <v>242.42424242424201</v>
      </c>
      <c r="R420" s="312">
        <v>3480</v>
      </c>
      <c r="S420" s="137">
        <v>0.35950413223140498</v>
      </c>
      <c r="T420" s="302">
        <v>256.96969999999999</v>
      </c>
      <c r="U420" s="313">
        <v>0.28745837957824638</v>
      </c>
      <c r="V420" s="312">
        <v>562</v>
      </c>
      <c r="W420" s="137">
        <v>0.26090993500464255</v>
      </c>
      <c r="X420" s="312">
        <v>113.939393939393</v>
      </c>
      <c r="Y420" s="312">
        <v>562</v>
      </c>
      <c r="Z420" s="137">
        <v>0.33274126702190643</v>
      </c>
      <c r="AA420" s="302">
        <v>92.121212121212096</v>
      </c>
      <c r="AB420" s="312">
        <v>737</v>
      </c>
      <c r="AC420" s="137">
        <v>0.42138364779874216</v>
      </c>
      <c r="AD420" s="302">
        <v>138.18182400000001</v>
      </c>
      <c r="AE420" s="313">
        <v>0.31138790035587188</v>
      </c>
      <c r="AF420" s="312">
        <v>498</v>
      </c>
      <c r="AG420" s="137">
        <v>0.48775710088148871</v>
      </c>
      <c r="AH420" s="312">
        <v>129.69696969696901</v>
      </c>
      <c r="AI420" s="312">
        <v>174</v>
      </c>
      <c r="AJ420" s="137">
        <v>0.19141914191419143</v>
      </c>
      <c r="AK420" s="302">
        <v>69.090909090909093</v>
      </c>
      <c r="AL420" s="312">
        <v>421</v>
      </c>
      <c r="AM420" s="137">
        <v>0.45513513513513515</v>
      </c>
      <c r="AN420" s="302">
        <v>195.15152</v>
      </c>
      <c r="AO420" s="313">
        <v>-0.15461847389558234</v>
      </c>
      <c r="AP420" s="312">
        <v>634</v>
      </c>
      <c r="AQ420" s="137">
        <v>0.31185440236104278</v>
      </c>
      <c r="AR420" s="312">
        <v>112.72727272727199</v>
      </c>
      <c r="AS420" s="312">
        <v>611</v>
      </c>
      <c r="AT420" s="137">
        <v>0.27337807606263981</v>
      </c>
      <c r="AU420" s="302">
        <v>83.030303030303003</v>
      </c>
      <c r="AV420" s="312">
        <v>684</v>
      </c>
      <c r="AW420" s="137">
        <v>0.394919168591224</v>
      </c>
      <c r="AX420" s="302">
        <v>123.63636</v>
      </c>
      <c r="AY420" s="303">
        <v>7.8864353312302835E-2</v>
      </c>
      <c r="AZ420" s="311">
        <v>4311</v>
      </c>
      <c r="BA420" s="137">
        <v>0.37915567282321899</v>
      </c>
      <c r="BB420" s="312">
        <v>258.18181818181802</v>
      </c>
      <c r="BC420" s="312">
        <v>3253</v>
      </c>
      <c r="BD420" s="137">
        <v>0.27958745165449078</v>
      </c>
      <c r="BE420" s="302">
        <v>247.272727272727</v>
      </c>
      <c r="BF420" s="312">
        <v>4214</v>
      </c>
      <c r="BG420" s="137">
        <v>0.35970977379428082</v>
      </c>
      <c r="BH420" s="302">
        <v>293.33334400000001</v>
      </c>
      <c r="BI420" s="303">
        <v>-2.2500579911853398E-2</v>
      </c>
      <c r="BJ420" s="311">
        <v>1266</v>
      </c>
      <c r="BK420" s="137">
        <v>0.37644959857270294</v>
      </c>
      <c r="BL420" s="312">
        <v>143.636363636363</v>
      </c>
      <c r="BM420" s="312">
        <v>1035</v>
      </c>
      <c r="BN420" s="137">
        <v>0.31905055487053019</v>
      </c>
      <c r="BO420" s="302">
        <v>124.84848484848401</v>
      </c>
      <c r="BP420" s="312">
        <v>1426</v>
      </c>
      <c r="BQ420" s="137">
        <v>0.40362298330031138</v>
      </c>
      <c r="BR420" s="302">
        <v>181.81817599999999</v>
      </c>
      <c r="BS420" s="303">
        <v>0.1263823064770932</v>
      </c>
      <c r="BT420" s="311">
        <v>619</v>
      </c>
      <c r="BU420" s="137">
        <v>0.38068880688806889</v>
      </c>
      <c r="BV420" s="312">
        <v>102.424242424242</v>
      </c>
      <c r="BW420" s="312">
        <v>495</v>
      </c>
      <c r="BX420" s="137">
        <v>0.31329113924050633</v>
      </c>
      <c r="BY420" s="302">
        <v>100.60606060606</v>
      </c>
      <c r="BZ420" s="312">
        <v>446</v>
      </c>
      <c r="CA420" s="137">
        <v>0.29458388375165123</v>
      </c>
      <c r="CB420" s="302">
        <v>82.424239999999998</v>
      </c>
      <c r="CC420" s="303">
        <v>-0.27948303715670436</v>
      </c>
      <c r="CD420" s="311">
        <v>13625</v>
      </c>
      <c r="CE420" s="137">
        <v>0.34287943226715656</v>
      </c>
      <c r="CF420" s="312">
        <v>470.85</v>
      </c>
      <c r="CG420" s="312">
        <v>12863</v>
      </c>
      <c r="CH420" s="137">
        <v>0.30870212153211096</v>
      </c>
      <c r="CI420" s="302">
        <v>480.2</v>
      </c>
      <c r="CJ420" s="312">
        <v>15401</v>
      </c>
      <c r="CK420" s="137">
        <v>0.37171751303340411</v>
      </c>
      <c r="CL420" s="302">
        <v>593.69000000000005</v>
      </c>
      <c r="CM420" s="313">
        <v>0.130348623853211</v>
      </c>
    </row>
    <row r="421" spans="1:91" ht="14.4" x14ac:dyDescent="0.3">
      <c r="A421" s="99" t="s">
        <v>386</v>
      </c>
      <c r="B421" s="311">
        <v>640</v>
      </c>
      <c r="C421" s="137">
        <v>6.8640068640068636E-2</v>
      </c>
      <c r="D421" s="312">
        <v>113.333333333333</v>
      </c>
      <c r="E421" s="312">
        <v>829</v>
      </c>
      <c r="F421" s="137">
        <v>7.7332089552238803E-2</v>
      </c>
      <c r="G421" s="302">
        <v>124.84848484848401</v>
      </c>
      <c r="H421" s="312">
        <v>908</v>
      </c>
      <c r="I421" s="137">
        <v>8.578987150415722E-2</v>
      </c>
      <c r="J421" s="302">
        <v>165.454544</v>
      </c>
      <c r="K421" s="313">
        <v>0.41875000000000001</v>
      </c>
      <c r="L421" s="312">
        <v>501</v>
      </c>
      <c r="M421" s="137">
        <v>5.6635767578566587E-2</v>
      </c>
      <c r="N421" s="312">
        <v>104.84848484848401</v>
      </c>
      <c r="O421" s="312">
        <v>718</v>
      </c>
      <c r="P421" s="137">
        <v>7.4357912178956084E-2</v>
      </c>
      <c r="Q421" s="302">
        <v>190.90909090909</v>
      </c>
      <c r="R421" s="312">
        <v>811</v>
      </c>
      <c r="S421" s="137">
        <v>8.3780991735537186E-2</v>
      </c>
      <c r="T421" s="302">
        <v>141.81817599999999</v>
      </c>
      <c r="U421" s="313">
        <v>0.61876247504990023</v>
      </c>
      <c r="V421" s="312">
        <v>269</v>
      </c>
      <c r="W421" s="137">
        <v>0.12488393686165274</v>
      </c>
      <c r="X421" s="312">
        <v>95.757575757575694</v>
      </c>
      <c r="Y421" s="312">
        <v>178</v>
      </c>
      <c r="Z421" s="137">
        <v>0.1053878034339846</v>
      </c>
      <c r="AA421" s="302">
        <v>57.5757575757575</v>
      </c>
      <c r="AB421" s="312">
        <v>354</v>
      </c>
      <c r="AC421" s="137">
        <v>0.20240137221269297</v>
      </c>
      <c r="AD421" s="302">
        <v>103.030304</v>
      </c>
      <c r="AE421" s="313">
        <v>0.31598513011152418</v>
      </c>
      <c r="AF421" s="312">
        <v>143</v>
      </c>
      <c r="AG421" s="137">
        <v>0.14005876591576885</v>
      </c>
      <c r="AH421" s="312">
        <v>51.515151515151501</v>
      </c>
      <c r="AI421" s="312">
        <v>24</v>
      </c>
      <c r="AJ421" s="137">
        <v>2.6402640264026403E-2</v>
      </c>
      <c r="AK421" s="302">
        <v>24.2424242424242</v>
      </c>
      <c r="AL421" s="312">
        <v>25</v>
      </c>
      <c r="AM421" s="137">
        <v>2.7027027027027029E-2</v>
      </c>
      <c r="AN421" s="302">
        <v>20.606059999999999</v>
      </c>
      <c r="AO421" s="313">
        <v>-0.82517482517482521</v>
      </c>
      <c r="AP421" s="312">
        <v>205</v>
      </c>
      <c r="AQ421" s="137">
        <v>0.10083620265617314</v>
      </c>
      <c r="AR421" s="312">
        <v>76.363636363636303</v>
      </c>
      <c r="AS421" s="312">
        <v>135</v>
      </c>
      <c r="AT421" s="137">
        <v>6.0402684563758392E-2</v>
      </c>
      <c r="AU421" s="302">
        <v>52.121212121212103</v>
      </c>
      <c r="AV421" s="312">
        <v>216</v>
      </c>
      <c r="AW421" s="137">
        <v>0.12471131639722864</v>
      </c>
      <c r="AX421" s="302">
        <v>83.636359999999996</v>
      </c>
      <c r="AY421" s="303">
        <v>5.3658536585365853E-2</v>
      </c>
      <c r="AZ421" s="311">
        <v>940</v>
      </c>
      <c r="BA421" s="137">
        <v>8.2673702726473175E-2</v>
      </c>
      <c r="BB421" s="312">
        <v>142.42424242424201</v>
      </c>
      <c r="BC421" s="312">
        <v>743</v>
      </c>
      <c r="BD421" s="137">
        <v>6.385904598195101E-2</v>
      </c>
      <c r="BE421" s="302">
        <v>124.24242424242399</v>
      </c>
      <c r="BF421" s="312">
        <v>1010</v>
      </c>
      <c r="BG421" s="137">
        <v>8.621425522833974E-2</v>
      </c>
      <c r="BH421" s="302">
        <v>156.363632</v>
      </c>
      <c r="BI421" s="303">
        <v>7.4468085106382975E-2</v>
      </c>
      <c r="BJ421" s="311">
        <v>246</v>
      </c>
      <c r="BK421" s="137">
        <v>7.3148974130240851E-2</v>
      </c>
      <c r="BL421" s="312">
        <v>76.969696969696898</v>
      </c>
      <c r="BM421" s="312">
        <v>293</v>
      </c>
      <c r="BN421" s="137">
        <v>9.0320591861898891E-2</v>
      </c>
      <c r="BO421" s="302">
        <v>80</v>
      </c>
      <c r="BP421" s="312">
        <v>505</v>
      </c>
      <c r="BQ421" s="137">
        <v>0.14293801302009623</v>
      </c>
      <c r="BR421" s="302">
        <v>148.484848</v>
      </c>
      <c r="BS421" s="303">
        <v>1.0528455284552845</v>
      </c>
      <c r="BT421" s="311">
        <v>209</v>
      </c>
      <c r="BU421" s="137">
        <v>0.12853628536285364</v>
      </c>
      <c r="BV421" s="312">
        <v>103.030303030303</v>
      </c>
      <c r="BW421" s="312">
        <v>236</v>
      </c>
      <c r="BX421" s="137">
        <v>0.14936708860759493</v>
      </c>
      <c r="BY421" s="302">
        <v>82.424242424242394</v>
      </c>
      <c r="BZ421" s="312">
        <v>24</v>
      </c>
      <c r="CA421" s="137">
        <v>1.5852047556142668E-2</v>
      </c>
      <c r="CB421" s="302">
        <v>15.151515</v>
      </c>
      <c r="CC421" s="303">
        <v>-0.88516746411483249</v>
      </c>
      <c r="CD421" s="311">
        <v>3153</v>
      </c>
      <c r="CE421" s="137">
        <v>7.9346704582630795E-2</v>
      </c>
      <c r="CF421" s="312">
        <v>278.45</v>
      </c>
      <c r="CG421" s="312">
        <v>3156</v>
      </c>
      <c r="CH421" s="137">
        <v>7.574157626955938E-2</v>
      </c>
      <c r="CI421" s="302">
        <v>294.11</v>
      </c>
      <c r="CJ421" s="312">
        <v>3853</v>
      </c>
      <c r="CK421" s="137">
        <v>9.2995752075690288E-2</v>
      </c>
      <c r="CL421" s="302">
        <v>333.86</v>
      </c>
      <c r="CM421" s="313">
        <v>0.22201078338090707</v>
      </c>
    </row>
    <row r="422" spans="1:91" ht="14.4" x14ac:dyDescent="0.3">
      <c r="A422" s="99" t="s">
        <v>545</v>
      </c>
      <c r="B422" s="311">
        <v>308</v>
      </c>
      <c r="C422" s="137">
        <v>3.3033033033033031E-2</v>
      </c>
      <c r="D422" s="312">
        <v>82.424242424242394</v>
      </c>
      <c r="E422" s="312">
        <v>525</v>
      </c>
      <c r="F422" s="137">
        <v>4.8973880597014928E-2</v>
      </c>
      <c r="G422" s="302">
        <v>105.454545454545</v>
      </c>
      <c r="H422" s="312">
        <v>389</v>
      </c>
      <c r="I422" s="137">
        <v>3.6753590325018896E-2</v>
      </c>
      <c r="J422" s="302">
        <v>130.909088</v>
      </c>
      <c r="K422" s="313">
        <v>0.26298701298701299</v>
      </c>
      <c r="L422" s="312">
        <v>310</v>
      </c>
      <c r="M422" s="137">
        <v>3.5044087723264755E-2</v>
      </c>
      <c r="N422" s="312">
        <v>86.060606060606005</v>
      </c>
      <c r="O422" s="312">
        <v>195</v>
      </c>
      <c r="P422" s="137">
        <v>2.01946975973488E-2</v>
      </c>
      <c r="Q422" s="302">
        <v>72.727272727272705</v>
      </c>
      <c r="R422" s="312">
        <v>500</v>
      </c>
      <c r="S422" s="137">
        <v>5.1652892561983473E-2</v>
      </c>
      <c r="T422" s="302">
        <v>96.969695999999999</v>
      </c>
      <c r="U422" s="313">
        <v>0.61290322580645162</v>
      </c>
      <c r="V422" s="312">
        <v>237</v>
      </c>
      <c r="W422" s="137">
        <v>0.11002785515320335</v>
      </c>
      <c r="X422" s="312">
        <v>98.181818181818201</v>
      </c>
      <c r="Y422" s="312">
        <v>50</v>
      </c>
      <c r="Z422" s="137">
        <v>2.9603315571343991E-2</v>
      </c>
      <c r="AA422" s="302">
        <v>35.151515151515099</v>
      </c>
      <c r="AB422" s="312">
        <v>286</v>
      </c>
      <c r="AC422" s="137">
        <v>0.16352201257861634</v>
      </c>
      <c r="AD422" s="302">
        <v>103.030304</v>
      </c>
      <c r="AE422" s="313">
        <v>0.20675105485232068</v>
      </c>
      <c r="AF422" s="312">
        <v>63</v>
      </c>
      <c r="AG422" s="137">
        <v>6.1704211557296766E-2</v>
      </c>
      <c r="AH422" s="312">
        <v>26.6666666666666</v>
      </c>
      <c r="AI422" s="312">
        <v>0</v>
      </c>
      <c r="AJ422" s="137">
        <v>0</v>
      </c>
      <c r="AK422" s="302">
        <v>17.5757575757575</v>
      </c>
      <c r="AL422" s="312">
        <v>13</v>
      </c>
      <c r="AM422" s="137">
        <v>1.4054054054054054E-2</v>
      </c>
      <c r="AN422" s="302">
        <v>16.363636</v>
      </c>
      <c r="AO422" s="313">
        <v>-0.79365079365079361</v>
      </c>
      <c r="AP422" s="312">
        <v>168</v>
      </c>
      <c r="AQ422" s="137">
        <v>8.2636497786522378E-2</v>
      </c>
      <c r="AR422" s="312">
        <v>73.939393939393895</v>
      </c>
      <c r="AS422" s="312">
        <v>41</v>
      </c>
      <c r="AT422" s="137">
        <v>1.8344519015659956E-2</v>
      </c>
      <c r="AU422" s="302">
        <v>24.848484848484802</v>
      </c>
      <c r="AV422" s="312">
        <v>120</v>
      </c>
      <c r="AW422" s="137">
        <v>6.9284064665127015E-2</v>
      </c>
      <c r="AX422" s="302">
        <v>72.727270000000004</v>
      </c>
      <c r="AY422" s="303">
        <v>-0.2857142857142857</v>
      </c>
      <c r="AZ422" s="311">
        <v>773</v>
      </c>
      <c r="BA422" s="137">
        <v>6.7985927880386987E-2</v>
      </c>
      <c r="BB422" s="312">
        <v>136.363636363636</v>
      </c>
      <c r="BC422" s="312">
        <v>425</v>
      </c>
      <c r="BD422" s="137">
        <v>3.6527718091963902E-2</v>
      </c>
      <c r="BE422" s="302">
        <v>92.121212121212096</v>
      </c>
      <c r="BF422" s="312">
        <v>444</v>
      </c>
      <c r="BG422" s="137">
        <v>3.7900128040973112E-2</v>
      </c>
      <c r="BH422" s="302">
        <v>107.272728</v>
      </c>
      <c r="BI422" s="303">
        <v>-0.42561448900388099</v>
      </c>
      <c r="BJ422" s="311">
        <v>193</v>
      </c>
      <c r="BK422" s="137">
        <v>5.7389235801367823E-2</v>
      </c>
      <c r="BL422" s="312">
        <v>66.060606060606005</v>
      </c>
      <c r="BM422" s="312">
        <v>232</v>
      </c>
      <c r="BN422" s="137">
        <v>7.1516646115906288E-2</v>
      </c>
      <c r="BO422" s="302">
        <v>76.969696969696898</v>
      </c>
      <c r="BP422" s="312">
        <v>414</v>
      </c>
      <c r="BQ422" s="137">
        <v>0.11718086611944523</v>
      </c>
      <c r="BR422" s="302">
        <v>143.03030000000001</v>
      </c>
      <c r="BS422" s="303">
        <v>1.145077720207254</v>
      </c>
      <c r="BT422" s="311">
        <v>208</v>
      </c>
      <c r="BU422" s="137">
        <v>0.12792127921279212</v>
      </c>
      <c r="BV422" s="312">
        <v>103.030303030303</v>
      </c>
      <c r="BW422" s="312">
        <v>168</v>
      </c>
      <c r="BX422" s="137">
        <v>0.10632911392405063</v>
      </c>
      <c r="BY422" s="302">
        <v>79.393939393939405</v>
      </c>
      <c r="BZ422" s="312">
        <v>17</v>
      </c>
      <c r="CA422" s="137">
        <v>1.1228533685601057E-2</v>
      </c>
      <c r="CB422" s="302">
        <v>12.121212</v>
      </c>
      <c r="CC422" s="303">
        <v>-0.91826923076923073</v>
      </c>
      <c r="CD422" s="311">
        <v>2260</v>
      </c>
      <c r="CE422" s="137">
        <v>5.6873946196240283E-2</v>
      </c>
      <c r="CF422" s="312">
        <v>251.37</v>
      </c>
      <c r="CG422" s="312">
        <v>1636</v>
      </c>
      <c r="CH422" s="137">
        <v>3.9262743592205052E-2</v>
      </c>
      <c r="CI422" s="302">
        <v>196.92</v>
      </c>
      <c r="CJ422" s="312">
        <v>2183</v>
      </c>
      <c r="CK422" s="137">
        <v>5.2688743000579262E-2</v>
      </c>
      <c r="CL422" s="302">
        <v>272.39999999999998</v>
      </c>
      <c r="CM422" s="313">
        <v>-3.4070796460176994E-2</v>
      </c>
    </row>
    <row r="423" spans="1:91" ht="14.4" x14ac:dyDescent="0.3">
      <c r="A423" s="99" t="s">
        <v>546</v>
      </c>
      <c r="B423" s="311">
        <v>93</v>
      </c>
      <c r="C423" s="137">
        <v>9.974259974259974E-3</v>
      </c>
      <c r="D423" s="312">
        <v>50.303030303030297</v>
      </c>
      <c r="E423" s="312">
        <v>65</v>
      </c>
      <c r="F423" s="137">
        <v>6.0634328358208957E-3</v>
      </c>
      <c r="G423" s="302">
        <v>33.3333333333333</v>
      </c>
      <c r="H423" s="312">
        <v>153</v>
      </c>
      <c r="I423" s="137">
        <v>1.4455782312925171E-2</v>
      </c>
      <c r="J423" s="302">
        <v>90.909090000000006</v>
      </c>
      <c r="K423" s="313">
        <v>0.64516129032258063</v>
      </c>
      <c r="L423" s="312">
        <v>117</v>
      </c>
      <c r="M423" s="137">
        <v>1.322631697942573E-2</v>
      </c>
      <c r="N423" s="312">
        <v>60</v>
      </c>
      <c r="O423" s="312">
        <v>30</v>
      </c>
      <c r="P423" s="137">
        <v>3.1068765534382767E-3</v>
      </c>
      <c r="Q423" s="302">
        <v>26.060606060605998</v>
      </c>
      <c r="R423" s="312">
        <v>69</v>
      </c>
      <c r="S423" s="137">
        <v>7.1280991735537189E-3</v>
      </c>
      <c r="T423" s="302">
        <v>50.303031900000001</v>
      </c>
      <c r="U423" s="313">
        <v>-0.41025641025641024</v>
      </c>
      <c r="V423" s="312">
        <v>75</v>
      </c>
      <c r="W423" s="137">
        <v>3.4818941504178275E-2</v>
      </c>
      <c r="X423" s="312">
        <v>67.272727272727195</v>
      </c>
      <c r="Y423" s="312">
        <v>0</v>
      </c>
      <c r="Z423" s="137">
        <v>0</v>
      </c>
      <c r="AA423" s="302">
        <v>17.5757575757575</v>
      </c>
      <c r="AB423" s="312">
        <v>68</v>
      </c>
      <c r="AC423" s="137">
        <v>3.8879359634076613E-2</v>
      </c>
      <c r="AD423" s="302">
        <v>43.030304000000001</v>
      </c>
      <c r="AE423" s="313">
        <v>-9.3333333333333338E-2</v>
      </c>
      <c r="AF423" s="312">
        <v>9</v>
      </c>
      <c r="AG423" s="137">
        <v>8.8148873653281102E-3</v>
      </c>
      <c r="AH423" s="312">
        <v>9.0909090909090899</v>
      </c>
      <c r="AI423" s="312">
        <v>0</v>
      </c>
      <c r="AJ423" s="137">
        <v>0</v>
      </c>
      <c r="AK423" s="302">
        <v>17.5757575757575</v>
      </c>
      <c r="AL423" s="312">
        <v>0</v>
      </c>
      <c r="AM423" s="137">
        <v>0</v>
      </c>
      <c r="AN423" s="302">
        <v>17.575758</v>
      </c>
      <c r="AO423" s="313">
        <v>-1</v>
      </c>
      <c r="AP423" s="312">
        <v>0</v>
      </c>
      <c r="AQ423" s="137">
        <v>0</v>
      </c>
      <c r="AR423" s="312">
        <v>80</v>
      </c>
      <c r="AS423" s="312">
        <v>0</v>
      </c>
      <c r="AT423" s="137">
        <v>0</v>
      </c>
      <c r="AU423" s="302">
        <v>17.5757575757575</v>
      </c>
      <c r="AV423" s="312">
        <v>82</v>
      </c>
      <c r="AW423" s="137">
        <v>4.7344110854503463E-2</v>
      </c>
      <c r="AX423" s="302">
        <v>67.878784199999998</v>
      </c>
      <c r="AZ423" s="311">
        <v>217</v>
      </c>
      <c r="BA423" s="137">
        <v>1.9085312225153913E-2</v>
      </c>
      <c r="BB423" s="312">
        <v>91.515151515151501</v>
      </c>
      <c r="BC423" s="312">
        <v>147</v>
      </c>
      <c r="BD423" s="137">
        <v>1.2634293081220455E-2</v>
      </c>
      <c r="BE423" s="302">
        <v>58.181818181818201</v>
      </c>
      <c r="BF423" s="312">
        <v>55</v>
      </c>
      <c r="BG423" s="137">
        <v>4.6948356807511738E-3</v>
      </c>
      <c r="BH423" s="302">
        <v>41.818179999999998</v>
      </c>
      <c r="BI423" s="303">
        <v>-0.74654377880184331</v>
      </c>
      <c r="BJ423" s="311">
        <v>53</v>
      </c>
      <c r="BK423" s="137">
        <v>1.5759738328873028E-2</v>
      </c>
      <c r="BL423" s="312">
        <v>38.181818181818102</v>
      </c>
      <c r="BM423" s="312">
        <v>65</v>
      </c>
      <c r="BN423" s="137">
        <v>2.0036991368680642E-2</v>
      </c>
      <c r="BO423" s="302">
        <v>55.757575757575701</v>
      </c>
      <c r="BP423" s="312">
        <v>101</v>
      </c>
      <c r="BQ423" s="137">
        <v>2.8587602604019248E-2</v>
      </c>
      <c r="BR423" s="302">
        <v>64.242424</v>
      </c>
      <c r="BS423" s="303">
        <v>0.90566037735849059</v>
      </c>
      <c r="BT423" s="311">
        <v>154</v>
      </c>
      <c r="BU423" s="137">
        <v>9.4710947109471089E-2</v>
      </c>
      <c r="BV423" s="312">
        <v>101.212121212121</v>
      </c>
      <c r="BW423" s="312">
        <v>0</v>
      </c>
      <c r="BX423" s="137">
        <v>0</v>
      </c>
      <c r="BY423" s="302">
        <v>17.5757575757575</v>
      </c>
      <c r="BZ423" s="312">
        <v>0</v>
      </c>
      <c r="CA423" s="137">
        <v>0</v>
      </c>
      <c r="CB423" s="302">
        <v>17.575758</v>
      </c>
      <c r="CC423" s="303">
        <v>-1</v>
      </c>
      <c r="CD423" s="311">
        <v>718</v>
      </c>
      <c r="CE423" s="137">
        <v>1.80688023756197E-2</v>
      </c>
      <c r="CF423" s="312">
        <v>192.34</v>
      </c>
      <c r="CG423" s="312">
        <v>307</v>
      </c>
      <c r="CH423" s="137">
        <v>7.3677642315445905E-3</v>
      </c>
      <c r="CI423" s="302">
        <v>96.48</v>
      </c>
      <c r="CJ423" s="312">
        <v>528</v>
      </c>
      <c r="CK423" s="137">
        <v>1.27437729291369E-2</v>
      </c>
      <c r="CL423" s="302">
        <v>152.62</v>
      </c>
      <c r="CM423" s="313">
        <v>-0.26462395543175488</v>
      </c>
    </row>
    <row r="424" spans="1:91" ht="14.4" x14ac:dyDescent="0.3">
      <c r="A424" s="99" t="s">
        <v>547</v>
      </c>
      <c r="B424" s="311">
        <v>24</v>
      </c>
      <c r="C424" s="137">
        <v>2.5740025740025739E-3</v>
      </c>
      <c r="D424" s="312">
        <v>25.4545454545454</v>
      </c>
      <c r="E424" s="312">
        <v>42</v>
      </c>
      <c r="F424" s="137">
        <v>3.9179104477611937E-3</v>
      </c>
      <c r="G424" s="302">
        <v>30.303030303030301</v>
      </c>
      <c r="H424" s="312">
        <v>44</v>
      </c>
      <c r="I424" s="137">
        <v>4.1572184429327285E-3</v>
      </c>
      <c r="J424" s="302">
        <v>23.636364</v>
      </c>
      <c r="K424" s="313">
        <v>0.83333333333333337</v>
      </c>
      <c r="L424" s="312">
        <v>0</v>
      </c>
      <c r="M424" s="137">
        <v>0</v>
      </c>
      <c r="N424" s="312">
        <v>80</v>
      </c>
      <c r="O424" s="312">
        <v>120</v>
      </c>
      <c r="P424" s="137">
        <v>1.2427506213753107E-2</v>
      </c>
      <c r="Q424" s="302">
        <v>57.5757575757575</v>
      </c>
      <c r="R424" s="312">
        <v>67</v>
      </c>
      <c r="S424" s="137">
        <v>6.9214876033057851E-3</v>
      </c>
      <c r="T424" s="302">
        <v>44.848483999999999</v>
      </c>
      <c r="V424" s="312">
        <v>16</v>
      </c>
      <c r="W424" s="137">
        <v>7.4280408542246983E-3</v>
      </c>
      <c r="X424" s="312">
        <v>15.757575757575699</v>
      </c>
      <c r="Y424" s="312">
        <v>0</v>
      </c>
      <c r="Z424" s="137">
        <v>0</v>
      </c>
      <c r="AA424" s="302">
        <v>17.5757575757575</v>
      </c>
      <c r="AB424" s="312">
        <v>0</v>
      </c>
      <c r="AC424" s="137">
        <v>0</v>
      </c>
      <c r="AD424" s="302">
        <v>17.575758</v>
      </c>
      <c r="AE424" s="313">
        <v>-1</v>
      </c>
      <c r="AF424" s="312">
        <v>14</v>
      </c>
      <c r="AG424" s="137">
        <v>1.3712047012732615E-2</v>
      </c>
      <c r="AH424" s="312">
        <v>14.545454545454501</v>
      </c>
      <c r="AI424" s="312">
        <v>0</v>
      </c>
      <c r="AJ424" s="137">
        <v>0</v>
      </c>
      <c r="AK424" s="302">
        <v>17.5757575757575</v>
      </c>
      <c r="AL424" s="312">
        <v>0</v>
      </c>
      <c r="AM424" s="137">
        <v>0</v>
      </c>
      <c r="AN424" s="302">
        <v>17.575758</v>
      </c>
      <c r="AO424" s="313">
        <v>-1</v>
      </c>
      <c r="AP424" s="312">
        <v>14</v>
      </c>
      <c r="AQ424" s="137">
        <v>6.8863748155435318E-3</v>
      </c>
      <c r="AR424" s="312">
        <v>13.9393939393939</v>
      </c>
      <c r="AS424" s="312">
        <v>0</v>
      </c>
      <c r="AT424" s="137">
        <v>0</v>
      </c>
      <c r="AU424" s="302">
        <v>17.5757575757575</v>
      </c>
      <c r="AV424" s="312">
        <v>0</v>
      </c>
      <c r="AW424" s="137">
        <v>0</v>
      </c>
      <c r="AX424" s="302">
        <v>17.575758</v>
      </c>
      <c r="AY424" s="303">
        <v>-1</v>
      </c>
      <c r="AZ424" s="311">
        <v>94</v>
      </c>
      <c r="BA424" s="137">
        <v>8.2673702726473175E-3</v>
      </c>
      <c r="BB424" s="312">
        <v>46.060606060605998</v>
      </c>
      <c r="BC424" s="312">
        <v>49</v>
      </c>
      <c r="BD424" s="137">
        <v>4.2114310270734848E-3</v>
      </c>
      <c r="BE424" s="302">
        <v>29.090909090909101</v>
      </c>
      <c r="BF424" s="312">
        <v>121</v>
      </c>
      <c r="BG424" s="137">
        <v>1.0328638497652582E-2</v>
      </c>
      <c r="BH424" s="302">
        <v>49.0909081</v>
      </c>
      <c r="BI424" s="303">
        <v>0.28723404255319152</v>
      </c>
      <c r="BJ424" s="311">
        <v>9</v>
      </c>
      <c r="BK424" s="137">
        <v>2.6761819803746653E-3</v>
      </c>
      <c r="BL424" s="312">
        <v>9.0909090909090899</v>
      </c>
      <c r="BM424" s="312">
        <v>47</v>
      </c>
      <c r="BN424" s="137">
        <v>1.4488286066584463E-2</v>
      </c>
      <c r="BO424" s="302">
        <v>39.393939393939398</v>
      </c>
      <c r="BP424" s="312">
        <v>106</v>
      </c>
      <c r="BQ424" s="137">
        <v>3.0002830455703369E-2</v>
      </c>
      <c r="BR424" s="302">
        <v>84.242424</v>
      </c>
      <c r="BS424" s="303">
        <v>10.777777777777779</v>
      </c>
      <c r="BT424" s="311">
        <v>9</v>
      </c>
      <c r="BU424" s="137">
        <v>5.5350553505535052E-3</v>
      </c>
      <c r="BV424" s="312">
        <v>10.909090909090899</v>
      </c>
      <c r="BW424" s="312">
        <v>58</v>
      </c>
      <c r="BX424" s="137">
        <v>3.6708860759493672E-2</v>
      </c>
      <c r="BY424" s="302">
        <v>35.151515151515099</v>
      </c>
      <c r="BZ424" s="312">
        <v>0</v>
      </c>
      <c r="CA424" s="137">
        <v>0</v>
      </c>
      <c r="CB424" s="302">
        <v>17.575758</v>
      </c>
      <c r="CC424" s="303">
        <v>-1</v>
      </c>
      <c r="CD424" s="311">
        <v>180</v>
      </c>
      <c r="CE424" s="137">
        <v>4.5297833253642701E-3</v>
      </c>
      <c r="CF424" s="312">
        <v>99.55</v>
      </c>
      <c r="CG424" s="312">
        <v>316</v>
      </c>
      <c r="CH424" s="137">
        <v>7.5837573197657677E-3</v>
      </c>
      <c r="CI424" s="302">
        <v>92.75</v>
      </c>
      <c r="CJ424" s="312">
        <v>338</v>
      </c>
      <c r="CK424" s="137">
        <v>8.157945549333849E-3</v>
      </c>
      <c r="CL424" s="302">
        <v>114.35</v>
      </c>
      <c r="CM424" s="313">
        <v>0.87777777777777777</v>
      </c>
    </row>
    <row r="425" spans="1:91" ht="14.4" x14ac:dyDescent="0.3">
      <c r="A425" s="99" t="s">
        <v>548</v>
      </c>
      <c r="B425" s="311">
        <v>191</v>
      </c>
      <c r="C425" s="137">
        <v>2.0484770484770484E-2</v>
      </c>
      <c r="D425" s="312">
        <v>55.151515151515099</v>
      </c>
      <c r="E425" s="312">
        <v>418</v>
      </c>
      <c r="F425" s="137">
        <v>3.8992537313432836E-2</v>
      </c>
      <c r="G425" s="302">
        <v>93.939393939393895</v>
      </c>
      <c r="H425" s="312">
        <v>192</v>
      </c>
      <c r="I425" s="137">
        <v>1.8140589569160998E-2</v>
      </c>
      <c r="J425" s="302">
        <v>93.333335899999994</v>
      </c>
      <c r="K425" s="313">
        <v>5.235602094240838E-3</v>
      </c>
      <c r="L425" s="312">
        <v>193</v>
      </c>
      <c r="M425" s="137">
        <v>2.1817770743839022E-2</v>
      </c>
      <c r="N425" s="312">
        <v>63.030303030303003</v>
      </c>
      <c r="O425" s="312">
        <v>45</v>
      </c>
      <c r="P425" s="137">
        <v>4.6603148301574155E-3</v>
      </c>
      <c r="Q425" s="302">
        <v>36.363636363636303</v>
      </c>
      <c r="R425" s="312">
        <v>364</v>
      </c>
      <c r="S425" s="137">
        <v>3.7603305785123969E-2</v>
      </c>
      <c r="T425" s="302">
        <v>78.787880000000001</v>
      </c>
      <c r="U425" s="313">
        <v>0.88601036269430056</v>
      </c>
      <c r="V425" s="312">
        <v>146</v>
      </c>
      <c r="W425" s="137">
        <v>6.778087279480037E-2</v>
      </c>
      <c r="X425" s="312">
        <v>66.060606060606005</v>
      </c>
      <c r="Y425" s="312">
        <v>50</v>
      </c>
      <c r="Z425" s="137">
        <v>2.9603315571343991E-2</v>
      </c>
      <c r="AA425" s="302">
        <v>35.151515151515099</v>
      </c>
      <c r="AB425" s="312">
        <v>218</v>
      </c>
      <c r="AC425" s="137">
        <v>0.12464265294453973</v>
      </c>
      <c r="AD425" s="302">
        <v>100</v>
      </c>
      <c r="AE425" s="313">
        <v>0.49315068493150682</v>
      </c>
      <c r="AF425" s="312">
        <v>40</v>
      </c>
      <c r="AG425" s="137">
        <v>3.9177277179236046E-2</v>
      </c>
      <c r="AH425" s="312">
        <v>21.2121212121212</v>
      </c>
      <c r="AI425" s="312">
        <v>0</v>
      </c>
      <c r="AJ425" s="137">
        <v>0</v>
      </c>
      <c r="AK425" s="302">
        <v>17.5757575757575</v>
      </c>
      <c r="AL425" s="312">
        <v>13</v>
      </c>
      <c r="AM425" s="137">
        <v>1.4054054054054054E-2</v>
      </c>
      <c r="AN425" s="302">
        <v>16.363636</v>
      </c>
      <c r="AO425" s="313">
        <v>-0.67500000000000004</v>
      </c>
      <c r="AP425" s="312">
        <v>154</v>
      </c>
      <c r="AQ425" s="137">
        <v>7.5750122970978842E-2</v>
      </c>
      <c r="AR425" s="312">
        <v>64.848484848484802</v>
      </c>
      <c r="AS425" s="312">
        <v>41</v>
      </c>
      <c r="AT425" s="137">
        <v>1.8344519015659956E-2</v>
      </c>
      <c r="AU425" s="302">
        <v>24.848484848484802</v>
      </c>
      <c r="AV425" s="312">
        <v>38</v>
      </c>
      <c r="AW425" s="137">
        <v>2.1939953810623556E-2</v>
      </c>
      <c r="AX425" s="302">
        <v>24.848483999999999</v>
      </c>
      <c r="AY425" s="303">
        <v>-0.75324675324675328</v>
      </c>
      <c r="AZ425" s="311">
        <v>462</v>
      </c>
      <c r="BA425" s="137">
        <v>4.0633245382585753E-2</v>
      </c>
      <c r="BB425" s="312">
        <v>107.272727272727</v>
      </c>
      <c r="BC425" s="312">
        <v>229</v>
      </c>
      <c r="BD425" s="137">
        <v>1.968199398366996E-2</v>
      </c>
      <c r="BE425" s="302">
        <v>59.393939393939398</v>
      </c>
      <c r="BF425" s="312">
        <v>268</v>
      </c>
      <c r="BG425" s="137">
        <v>2.2876653862569356E-2</v>
      </c>
      <c r="BH425" s="302">
        <v>86.666664100000006</v>
      </c>
      <c r="BI425" s="303">
        <v>-0.41991341991341991</v>
      </c>
      <c r="BJ425" s="311">
        <v>131</v>
      </c>
      <c r="BK425" s="137">
        <v>3.8953315492120132E-2</v>
      </c>
      <c r="BL425" s="312">
        <v>63.636363636363598</v>
      </c>
      <c r="BM425" s="312">
        <v>120</v>
      </c>
      <c r="BN425" s="137">
        <v>3.6991368680641186E-2</v>
      </c>
      <c r="BO425" s="302">
        <v>59.393939393939398</v>
      </c>
      <c r="BP425" s="312">
        <v>207</v>
      </c>
      <c r="BQ425" s="137">
        <v>5.8590433059722613E-2</v>
      </c>
      <c r="BR425" s="302">
        <v>83.030304000000001</v>
      </c>
      <c r="BS425" s="303">
        <v>0.58015267175572516</v>
      </c>
      <c r="BT425" s="311">
        <v>45</v>
      </c>
      <c r="BU425" s="137">
        <v>2.7675276752767528E-2</v>
      </c>
      <c r="BV425" s="312">
        <v>27.272727272727199</v>
      </c>
      <c r="BW425" s="312">
        <v>110</v>
      </c>
      <c r="BX425" s="137">
        <v>6.9620253164556958E-2</v>
      </c>
      <c r="BY425" s="302">
        <v>71.515151515151501</v>
      </c>
      <c r="BZ425" s="312">
        <v>17</v>
      </c>
      <c r="CA425" s="137">
        <v>1.1228533685601057E-2</v>
      </c>
      <c r="CB425" s="302">
        <v>12.121212</v>
      </c>
      <c r="CC425" s="303">
        <v>-0.62222222222222223</v>
      </c>
      <c r="CD425" s="311">
        <v>1362</v>
      </c>
      <c r="CE425" s="137">
        <v>3.4275360495256313E-2</v>
      </c>
      <c r="CF425" s="312">
        <v>178.98</v>
      </c>
      <c r="CG425" s="312">
        <v>1013</v>
      </c>
      <c r="CH425" s="137">
        <v>2.4311222040894691E-2</v>
      </c>
      <c r="CI425" s="302">
        <v>155.04</v>
      </c>
      <c r="CJ425" s="312">
        <v>1317</v>
      </c>
      <c r="CK425" s="137">
        <v>3.1787024522108513E-2</v>
      </c>
      <c r="CL425" s="302">
        <v>199.98</v>
      </c>
      <c r="CM425" s="313">
        <v>-3.3039647577092511E-2</v>
      </c>
    </row>
    <row r="426" spans="1:91" ht="14.4" x14ac:dyDescent="0.3">
      <c r="A426" s="99" t="s">
        <v>549</v>
      </c>
      <c r="B426" s="311">
        <v>332</v>
      </c>
      <c r="C426" s="137">
        <v>3.5607035607035604E-2</v>
      </c>
      <c r="D426" s="312">
        <v>84.242424242424207</v>
      </c>
      <c r="E426" s="312">
        <v>304</v>
      </c>
      <c r="F426" s="137">
        <v>2.8358208955223882E-2</v>
      </c>
      <c r="G426" s="302">
        <v>67.272727272727195</v>
      </c>
      <c r="H426" s="312">
        <v>519</v>
      </c>
      <c r="I426" s="137">
        <v>4.9036281179138323E-2</v>
      </c>
      <c r="J426" s="302">
        <v>101.818184</v>
      </c>
      <c r="K426" s="313">
        <v>0.56325301204819278</v>
      </c>
      <c r="L426" s="312">
        <v>191</v>
      </c>
      <c r="M426" s="137">
        <v>2.1591679855301832E-2</v>
      </c>
      <c r="N426" s="312">
        <v>54.545454545454497</v>
      </c>
      <c r="O426" s="312">
        <v>523</v>
      </c>
      <c r="P426" s="137">
        <v>5.4163214581607291E-2</v>
      </c>
      <c r="Q426" s="302">
        <v>178.18181818181799</v>
      </c>
      <c r="R426" s="312">
        <v>311</v>
      </c>
      <c r="S426" s="137">
        <v>3.212809917355372E-2</v>
      </c>
      <c r="T426" s="302">
        <v>89.696969999999993</v>
      </c>
      <c r="U426" s="313">
        <v>0.62827225130890052</v>
      </c>
      <c r="V426" s="312">
        <v>32</v>
      </c>
      <c r="W426" s="137">
        <v>1.4856081708449397E-2</v>
      </c>
      <c r="X426" s="312">
        <v>17.5757575757575</v>
      </c>
      <c r="Y426" s="312">
        <v>128</v>
      </c>
      <c r="Z426" s="137">
        <v>7.5784487862640609E-2</v>
      </c>
      <c r="AA426" s="302">
        <v>50.303030303030297</v>
      </c>
      <c r="AB426" s="312">
        <v>68</v>
      </c>
      <c r="AC426" s="137">
        <v>3.8879359634076613E-2</v>
      </c>
      <c r="AD426" s="302">
        <v>41.818179999999998</v>
      </c>
      <c r="AE426" s="313">
        <v>1.125</v>
      </c>
      <c r="AF426" s="312">
        <v>80</v>
      </c>
      <c r="AG426" s="137">
        <v>7.8354554358472092E-2</v>
      </c>
      <c r="AH426" s="312">
        <v>43.030303030303003</v>
      </c>
      <c r="AI426" s="312">
        <v>24</v>
      </c>
      <c r="AJ426" s="137">
        <v>2.6402640264026403E-2</v>
      </c>
      <c r="AK426" s="302">
        <v>24.2424242424242</v>
      </c>
      <c r="AL426" s="312">
        <v>12</v>
      </c>
      <c r="AM426" s="137">
        <v>1.2972972972972972E-2</v>
      </c>
      <c r="AN426" s="302">
        <v>12.727273</v>
      </c>
      <c r="AO426" s="313">
        <v>-0.85</v>
      </c>
      <c r="AP426" s="312">
        <v>37</v>
      </c>
      <c r="AQ426" s="137">
        <v>1.8199704869650762E-2</v>
      </c>
      <c r="AR426" s="312">
        <v>24.848484848484802</v>
      </c>
      <c r="AS426" s="312">
        <v>94</v>
      </c>
      <c r="AT426" s="137">
        <v>4.2058165548098436E-2</v>
      </c>
      <c r="AU426" s="302">
        <v>38.787878787878697</v>
      </c>
      <c r="AV426" s="312">
        <v>96</v>
      </c>
      <c r="AW426" s="137">
        <v>5.5427251732101619E-2</v>
      </c>
      <c r="AX426" s="302">
        <v>41.818179999999998</v>
      </c>
      <c r="AY426" s="303">
        <v>1.5945945945945945</v>
      </c>
      <c r="AZ426" s="311">
        <v>167</v>
      </c>
      <c r="BA426" s="137">
        <v>1.4687774846086191E-2</v>
      </c>
      <c r="BB426" s="312">
        <v>55.757575757575701</v>
      </c>
      <c r="BC426" s="312">
        <v>318</v>
      </c>
      <c r="BD426" s="137">
        <v>2.7331327889987107E-2</v>
      </c>
      <c r="BE426" s="302">
        <v>73.939393939393895</v>
      </c>
      <c r="BF426" s="312">
        <v>566</v>
      </c>
      <c r="BG426" s="137">
        <v>4.8314127187366621E-2</v>
      </c>
      <c r="BH426" s="302">
        <v>111.515152</v>
      </c>
      <c r="BI426" s="303">
        <v>2.3892215568862274</v>
      </c>
      <c r="BJ426" s="311">
        <v>53</v>
      </c>
      <c r="BK426" s="137">
        <v>1.5759738328873028E-2</v>
      </c>
      <c r="BL426" s="312">
        <v>23.030303030302999</v>
      </c>
      <c r="BM426" s="312">
        <v>61</v>
      </c>
      <c r="BN426" s="137">
        <v>1.88039457459926E-2</v>
      </c>
      <c r="BO426" s="302">
        <v>29.696969696969699</v>
      </c>
      <c r="BP426" s="312">
        <v>91</v>
      </c>
      <c r="BQ426" s="137">
        <v>2.5757146900651003E-2</v>
      </c>
      <c r="BR426" s="302">
        <v>36.969695999999999</v>
      </c>
      <c r="BS426" s="303">
        <v>0.71698113207547165</v>
      </c>
      <c r="BT426" s="311">
        <v>1</v>
      </c>
      <c r="BU426" s="137">
        <v>6.1500615006150063E-4</v>
      </c>
      <c r="BV426" s="312">
        <v>2.4242424242424199</v>
      </c>
      <c r="BW426" s="312">
        <v>68</v>
      </c>
      <c r="BX426" s="137">
        <v>4.3037974683544304E-2</v>
      </c>
      <c r="BY426" s="302">
        <v>34.545454545454497</v>
      </c>
      <c r="BZ426" s="312">
        <v>7</v>
      </c>
      <c r="CA426" s="137">
        <v>4.623513870541612E-3</v>
      </c>
      <c r="CB426" s="302">
        <v>8.4848479999999995</v>
      </c>
      <c r="CC426" s="303">
        <v>6</v>
      </c>
      <c r="CD426" s="311">
        <v>893</v>
      </c>
      <c r="CE426" s="137">
        <v>2.2472758386390519E-2</v>
      </c>
      <c r="CF426" s="312">
        <v>127.45</v>
      </c>
      <c r="CG426" s="312">
        <v>1520</v>
      </c>
      <c r="CH426" s="137">
        <v>3.6478832677354328E-2</v>
      </c>
      <c r="CI426" s="302">
        <v>219.13</v>
      </c>
      <c r="CJ426" s="312">
        <v>1670</v>
      </c>
      <c r="CK426" s="137">
        <v>4.0307009075111026E-2</v>
      </c>
      <c r="CL426" s="302">
        <v>187.9</v>
      </c>
      <c r="CM426" s="313">
        <v>0.87010078387458012</v>
      </c>
    </row>
    <row r="427" spans="1:91" ht="14.4" x14ac:dyDescent="0.3">
      <c r="A427" s="99" t="s">
        <v>387</v>
      </c>
      <c r="B427" s="311">
        <v>2392</v>
      </c>
      <c r="C427" s="137">
        <v>0.25654225654225654</v>
      </c>
      <c r="D427" s="312">
        <v>153.939393939393</v>
      </c>
      <c r="E427" s="312">
        <v>2669</v>
      </c>
      <c r="F427" s="137">
        <v>0.24897388059701492</v>
      </c>
      <c r="G427" s="302">
        <v>221.21212121212099</v>
      </c>
      <c r="H427" s="312">
        <v>3085</v>
      </c>
      <c r="I427" s="137">
        <v>0.29147770219198793</v>
      </c>
      <c r="J427" s="302">
        <v>227.878784</v>
      </c>
      <c r="K427" s="313">
        <v>0.28971571906354515</v>
      </c>
      <c r="L427" s="312">
        <v>2202</v>
      </c>
      <c r="M427" s="137">
        <v>0.24892606827944833</v>
      </c>
      <c r="N427" s="312">
        <v>205.45454545454501</v>
      </c>
      <c r="O427" s="312">
        <v>2517</v>
      </c>
      <c r="P427" s="137">
        <v>0.26066694283347142</v>
      </c>
      <c r="Q427" s="302">
        <v>203.636363636363</v>
      </c>
      <c r="R427" s="312">
        <v>2669</v>
      </c>
      <c r="S427" s="137">
        <v>0.27572314049586777</v>
      </c>
      <c r="T427" s="302">
        <v>230.909088</v>
      </c>
      <c r="U427" s="313">
        <v>0.21207992733878292</v>
      </c>
      <c r="V427" s="312">
        <v>293</v>
      </c>
      <c r="W427" s="137">
        <v>0.1360259981429898</v>
      </c>
      <c r="X427" s="312">
        <v>57.5757575757575</v>
      </c>
      <c r="Y427" s="312">
        <v>384</v>
      </c>
      <c r="Z427" s="137">
        <v>0.22735346358792186</v>
      </c>
      <c r="AA427" s="302">
        <v>73.939393939393895</v>
      </c>
      <c r="AB427" s="312">
        <v>383</v>
      </c>
      <c r="AC427" s="137">
        <v>0.21898227558604916</v>
      </c>
      <c r="AD427" s="302">
        <v>83.030304000000001</v>
      </c>
      <c r="AE427" s="313">
        <v>0.30716723549488056</v>
      </c>
      <c r="AF427" s="312">
        <v>355</v>
      </c>
      <c r="AG427" s="137">
        <v>0.34769833496571989</v>
      </c>
      <c r="AH427" s="312">
        <v>137.575757575757</v>
      </c>
      <c r="AI427" s="312">
        <v>150</v>
      </c>
      <c r="AJ427" s="137">
        <v>0.16501650165016502</v>
      </c>
      <c r="AK427" s="302">
        <v>63.636363636363598</v>
      </c>
      <c r="AL427" s="312">
        <v>396</v>
      </c>
      <c r="AM427" s="137">
        <v>0.42810810810810812</v>
      </c>
      <c r="AN427" s="302">
        <v>203.03030000000001</v>
      </c>
      <c r="AO427" s="313">
        <v>0.11549295774647887</v>
      </c>
      <c r="AP427" s="312">
        <v>429</v>
      </c>
      <c r="AQ427" s="137">
        <v>0.21101819970486965</v>
      </c>
      <c r="AR427" s="312">
        <v>73.3333333333333</v>
      </c>
      <c r="AS427" s="312">
        <v>476</v>
      </c>
      <c r="AT427" s="137">
        <v>0.21297539149888142</v>
      </c>
      <c r="AU427" s="302">
        <v>73.3333333333333</v>
      </c>
      <c r="AV427" s="312">
        <v>468</v>
      </c>
      <c r="AW427" s="137">
        <v>0.2702078521939954</v>
      </c>
      <c r="AX427" s="302">
        <v>88.484849999999994</v>
      </c>
      <c r="AY427" s="303">
        <v>9.0909090909090912E-2</v>
      </c>
      <c r="AZ427" s="311">
        <v>3371</v>
      </c>
      <c r="BA427" s="137">
        <v>0.29648197009674582</v>
      </c>
      <c r="BB427" s="312">
        <v>225.45454545454501</v>
      </c>
      <c r="BC427" s="312">
        <v>2510</v>
      </c>
      <c r="BD427" s="137">
        <v>0.21572840567253976</v>
      </c>
      <c r="BE427" s="302">
        <v>203.636363636363</v>
      </c>
      <c r="BF427" s="312">
        <v>3204</v>
      </c>
      <c r="BG427" s="137">
        <v>0.27349551856594112</v>
      </c>
      <c r="BH427" s="302">
        <v>256.96969999999999</v>
      </c>
      <c r="BI427" s="303">
        <v>-4.9540195787600119E-2</v>
      </c>
      <c r="BJ427" s="311">
        <v>1020</v>
      </c>
      <c r="BK427" s="137">
        <v>0.30330062444246209</v>
      </c>
      <c r="BL427" s="312">
        <v>128.48484848484799</v>
      </c>
      <c r="BM427" s="312">
        <v>742</v>
      </c>
      <c r="BN427" s="137">
        <v>0.22872996300863133</v>
      </c>
      <c r="BO427" s="302">
        <v>99.393939393939405</v>
      </c>
      <c r="BP427" s="312">
        <v>921</v>
      </c>
      <c r="BQ427" s="137">
        <v>0.26068497028021509</v>
      </c>
      <c r="BR427" s="302">
        <v>114.545456</v>
      </c>
      <c r="BS427" s="303">
        <v>-9.7058823529411767E-2</v>
      </c>
      <c r="BT427" s="311">
        <v>410</v>
      </c>
      <c r="BU427" s="137">
        <v>0.25215252152521528</v>
      </c>
      <c r="BV427" s="312">
        <v>104.84848484848401</v>
      </c>
      <c r="BW427" s="312">
        <v>259</v>
      </c>
      <c r="BX427" s="137">
        <v>0.16392405063291141</v>
      </c>
      <c r="BY427" s="302">
        <v>58.181818181818201</v>
      </c>
      <c r="BZ427" s="312">
        <v>422</v>
      </c>
      <c r="CA427" s="137">
        <v>0.27873183619550856</v>
      </c>
      <c r="CB427" s="302">
        <v>82.424239999999998</v>
      </c>
      <c r="CC427" s="303">
        <v>2.9268292682926831E-2</v>
      </c>
      <c r="CD427" s="311">
        <v>10472</v>
      </c>
      <c r="CE427" s="137">
        <v>0.26353272768452574</v>
      </c>
      <c r="CF427" s="312">
        <v>413.04</v>
      </c>
      <c r="CG427" s="312">
        <v>9707</v>
      </c>
      <c r="CH427" s="137">
        <v>0.23296054526255161</v>
      </c>
      <c r="CI427" s="302">
        <v>398.81</v>
      </c>
      <c r="CJ427" s="312">
        <v>11548</v>
      </c>
      <c r="CK427" s="137">
        <v>0.27872176095771384</v>
      </c>
      <c r="CL427" s="302">
        <v>495.5</v>
      </c>
      <c r="CM427" s="313">
        <v>0.1027501909854851</v>
      </c>
    </row>
    <row r="428" spans="1:91" ht="14.4" x14ac:dyDescent="0.3">
      <c r="A428" s="99" t="s">
        <v>545</v>
      </c>
      <c r="B428" s="311">
        <v>1629</v>
      </c>
      <c r="C428" s="137">
        <v>0.17471042471042472</v>
      </c>
      <c r="D428" s="312">
        <v>130.30303030303</v>
      </c>
      <c r="E428" s="312">
        <v>1681</v>
      </c>
      <c r="F428" s="137">
        <v>0.15680970149253731</v>
      </c>
      <c r="G428" s="302">
        <v>184.84848484848399</v>
      </c>
      <c r="H428" s="312">
        <v>1650</v>
      </c>
      <c r="I428" s="137">
        <v>0.15589569160997732</v>
      </c>
      <c r="J428" s="302">
        <v>183.636368</v>
      </c>
      <c r="K428" s="313">
        <v>1.289134438305709E-2</v>
      </c>
      <c r="L428" s="312">
        <v>1641</v>
      </c>
      <c r="M428" s="137">
        <v>0.185507574044766</v>
      </c>
      <c r="N428" s="312">
        <v>171.51515151515099</v>
      </c>
      <c r="O428" s="312">
        <v>1621</v>
      </c>
      <c r="P428" s="137">
        <v>0.16787489643744821</v>
      </c>
      <c r="Q428" s="302">
        <v>177.575757575757</v>
      </c>
      <c r="R428" s="312">
        <v>1800</v>
      </c>
      <c r="S428" s="137">
        <v>0.18595041322314049</v>
      </c>
      <c r="T428" s="302">
        <v>194.545456</v>
      </c>
      <c r="U428" s="313">
        <v>9.6892138939670927E-2</v>
      </c>
      <c r="V428" s="312">
        <v>171</v>
      </c>
      <c r="W428" s="137">
        <v>7.9387186629526457E-2</v>
      </c>
      <c r="X428" s="312">
        <v>50.303030303030297</v>
      </c>
      <c r="Y428" s="312">
        <v>213</v>
      </c>
      <c r="Z428" s="137">
        <v>0.12611012433392541</v>
      </c>
      <c r="AA428" s="302">
        <v>60.606060606060602</v>
      </c>
      <c r="AB428" s="312">
        <v>308</v>
      </c>
      <c r="AC428" s="137">
        <v>0.1761006289308176</v>
      </c>
      <c r="AD428" s="302">
        <v>78.787880000000001</v>
      </c>
      <c r="AE428" s="313">
        <v>0.80116959064327486</v>
      </c>
      <c r="AF428" s="312">
        <v>257</v>
      </c>
      <c r="AG428" s="137">
        <v>0.2517140058765916</v>
      </c>
      <c r="AH428" s="312">
        <v>117.575757575757</v>
      </c>
      <c r="AI428" s="312">
        <v>76</v>
      </c>
      <c r="AJ428" s="137">
        <v>8.3608360836083612E-2</v>
      </c>
      <c r="AK428" s="302">
        <v>52.121212121212103</v>
      </c>
      <c r="AL428" s="312">
        <v>280</v>
      </c>
      <c r="AM428" s="137">
        <v>0.30270270270270272</v>
      </c>
      <c r="AN428" s="302">
        <v>177.57576</v>
      </c>
      <c r="AO428" s="313">
        <v>8.9494163424124515E-2</v>
      </c>
      <c r="AP428" s="312">
        <v>355</v>
      </c>
      <c r="AQ428" s="137">
        <v>0.17461878996556812</v>
      </c>
      <c r="AR428" s="312">
        <v>66.060606060606005</v>
      </c>
      <c r="AS428" s="312">
        <v>274</v>
      </c>
      <c r="AT428" s="137">
        <v>0.12259507829977628</v>
      </c>
      <c r="AU428" s="302">
        <v>57.5757575757575</v>
      </c>
      <c r="AV428" s="312">
        <v>247</v>
      </c>
      <c r="AW428" s="137">
        <v>0.14260969976905311</v>
      </c>
      <c r="AX428" s="302">
        <v>67.272729999999996</v>
      </c>
      <c r="AY428" s="303">
        <v>-0.30422535211267604</v>
      </c>
      <c r="AZ428" s="311">
        <v>2556</v>
      </c>
      <c r="BA428" s="137">
        <v>0.22480211081794196</v>
      </c>
      <c r="BB428" s="312">
        <v>230.30303030303</v>
      </c>
      <c r="BC428" s="312">
        <v>1524</v>
      </c>
      <c r="BD428" s="137">
        <v>0.13098409969918351</v>
      </c>
      <c r="BE428" s="302">
        <v>185.45454545454501</v>
      </c>
      <c r="BF428" s="312">
        <v>1998</v>
      </c>
      <c r="BG428" s="137">
        <v>0.17055057618437899</v>
      </c>
      <c r="BH428" s="302">
        <v>210.30302399999999</v>
      </c>
      <c r="BI428" s="303">
        <v>-0.21830985915492956</v>
      </c>
      <c r="BJ428" s="311">
        <v>814</v>
      </c>
      <c r="BK428" s="137">
        <v>0.24204579244721974</v>
      </c>
      <c r="BL428" s="312">
        <v>121.212121212121</v>
      </c>
      <c r="BM428" s="312">
        <v>429</v>
      </c>
      <c r="BN428" s="137">
        <v>0.13224414303329224</v>
      </c>
      <c r="BO428" s="302">
        <v>81.818181818181799</v>
      </c>
      <c r="BP428" s="312">
        <v>469</v>
      </c>
      <c r="BQ428" s="137">
        <v>0.13274837248797056</v>
      </c>
      <c r="BR428" s="302">
        <v>88.484849999999994</v>
      </c>
      <c r="BS428" s="303">
        <v>-0.42383292383292381</v>
      </c>
      <c r="BT428" s="311">
        <v>357</v>
      </c>
      <c r="BU428" s="137">
        <v>0.21955719557195572</v>
      </c>
      <c r="BV428" s="312">
        <v>102.424242424242</v>
      </c>
      <c r="BW428" s="312">
        <v>193</v>
      </c>
      <c r="BX428" s="137">
        <v>0.12215189873417721</v>
      </c>
      <c r="BY428" s="302">
        <v>53.3333333333333</v>
      </c>
      <c r="BZ428" s="312">
        <v>182</v>
      </c>
      <c r="CA428" s="137">
        <v>0.1202113606340819</v>
      </c>
      <c r="CB428" s="302">
        <v>44.848483999999999</v>
      </c>
      <c r="CC428" s="303">
        <v>-0.49019607843137253</v>
      </c>
      <c r="CD428" s="311">
        <v>7780</v>
      </c>
      <c r="CE428" s="137">
        <v>0.19578730150741122</v>
      </c>
      <c r="CF428" s="312">
        <v>380.3</v>
      </c>
      <c r="CG428" s="312">
        <v>6011</v>
      </c>
      <c r="CH428" s="137">
        <v>0.14425938369972161</v>
      </c>
      <c r="CI428" s="302">
        <v>343.99</v>
      </c>
      <c r="CJ428" s="312">
        <v>6934</v>
      </c>
      <c r="CK428" s="137">
        <v>0.16735856342923344</v>
      </c>
      <c r="CL428" s="302">
        <v>408.42</v>
      </c>
      <c r="CM428" s="313">
        <v>-0.10874035989717223</v>
      </c>
    </row>
    <row r="429" spans="1:91" ht="14.4" x14ac:dyDescent="0.3">
      <c r="A429" s="99" t="s">
        <v>546</v>
      </c>
      <c r="B429" s="311">
        <v>247</v>
      </c>
      <c r="C429" s="137">
        <v>2.6490776490776489E-2</v>
      </c>
      <c r="D429" s="312">
        <v>66.060606060606005</v>
      </c>
      <c r="E429" s="312">
        <v>258</v>
      </c>
      <c r="F429" s="137">
        <v>2.4067164179104476E-2</v>
      </c>
      <c r="G429" s="302">
        <v>73.939393939393895</v>
      </c>
      <c r="H429" s="312">
        <v>260</v>
      </c>
      <c r="I429" s="137">
        <v>2.456538170823885E-2</v>
      </c>
      <c r="J429" s="302">
        <v>84.848489999999998</v>
      </c>
      <c r="K429" s="313">
        <v>5.2631578947368418E-2</v>
      </c>
      <c r="L429" s="312">
        <v>157</v>
      </c>
      <c r="M429" s="137">
        <v>1.7748134750169568E-2</v>
      </c>
      <c r="N429" s="312">
        <v>43.030303030303003</v>
      </c>
      <c r="O429" s="312">
        <v>246</v>
      </c>
      <c r="P429" s="137">
        <v>2.547638773819387E-2</v>
      </c>
      <c r="Q429" s="302">
        <v>87.878787878787904</v>
      </c>
      <c r="R429" s="312">
        <v>262</v>
      </c>
      <c r="S429" s="137">
        <v>2.706611570247934E-2</v>
      </c>
      <c r="T429" s="302">
        <v>90.303030000000007</v>
      </c>
      <c r="U429" s="313">
        <v>0.66878980891719741</v>
      </c>
      <c r="V429" s="312">
        <v>8</v>
      </c>
      <c r="W429" s="137">
        <v>3.7140204271123491E-3</v>
      </c>
      <c r="X429" s="312">
        <v>6.0606060606060597</v>
      </c>
      <c r="Y429" s="312">
        <v>0</v>
      </c>
      <c r="Z429" s="137">
        <v>0</v>
      </c>
      <c r="AA429" s="302">
        <v>17.5757575757575</v>
      </c>
      <c r="AB429" s="312">
        <v>134</v>
      </c>
      <c r="AC429" s="137">
        <v>7.6615208690680392E-2</v>
      </c>
      <c r="AD429" s="302">
        <v>58.787880000000001</v>
      </c>
      <c r="AE429" s="313">
        <v>15.75</v>
      </c>
      <c r="AF429" s="312">
        <v>0</v>
      </c>
      <c r="AG429" s="137">
        <v>0</v>
      </c>
      <c r="AH429" s="312">
        <v>80</v>
      </c>
      <c r="AI429" s="312">
        <v>0</v>
      </c>
      <c r="AJ429" s="137">
        <v>0</v>
      </c>
      <c r="AK429" s="302">
        <v>17.5757575757575</v>
      </c>
      <c r="AL429" s="312">
        <v>12</v>
      </c>
      <c r="AM429" s="137">
        <v>1.2972972972972972E-2</v>
      </c>
      <c r="AN429" s="302">
        <v>13.333333</v>
      </c>
      <c r="AP429" s="312">
        <v>18</v>
      </c>
      <c r="AQ429" s="137">
        <v>8.8539104771273979E-3</v>
      </c>
      <c r="AR429" s="312">
        <v>13.3333333333333</v>
      </c>
      <c r="AS429" s="312">
        <v>51</v>
      </c>
      <c r="AT429" s="137">
        <v>2.2818791946308724E-2</v>
      </c>
      <c r="AU429" s="302">
        <v>27.272727272727199</v>
      </c>
      <c r="AV429" s="312">
        <v>96</v>
      </c>
      <c r="AW429" s="137">
        <v>5.5427251732101619E-2</v>
      </c>
      <c r="AX429" s="302">
        <v>56.969695999999999</v>
      </c>
      <c r="AY429" s="303">
        <v>4.333333333333333</v>
      </c>
      <c r="AZ429" s="311">
        <v>384</v>
      </c>
      <c r="BA429" s="137">
        <v>3.3773087071240104E-2</v>
      </c>
      <c r="BB429" s="312">
        <v>96.969696969696898</v>
      </c>
      <c r="BC429" s="312">
        <v>39</v>
      </c>
      <c r="BD429" s="137">
        <v>3.3519553072625698E-3</v>
      </c>
      <c r="BE429" s="302">
        <v>20.606060606060598</v>
      </c>
      <c r="BF429" s="312">
        <v>324</v>
      </c>
      <c r="BG429" s="137">
        <v>2.7656850192061461E-2</v>
      </c>
      <c r="BH429" s="302">
        <v>71.515150000000006</v>
      </c>
      <c r="BI429" s="303">
        <v>-0.15625</v>
      </c>
      <c r="BJ429" s="311">
        <v>109</v>
      </c>
      <c r="BK429" s="137">
        <v>3.2411537317870949E-2</v>
      </c>
      <c r="BL429" s="312">
        <v>62.424242424242401</v>
      </c>
      <c r="BM429" s="312">
        <v>47</v>
      </c>
      <c r="BN429" s="137">
        <v>1.4488286066584463E-2</v>
      </c>
      <c r="BO429" s="302">
        <v>25.4545454545454</v>
      </c>
      <c r="BP429" s="312">
        <v>100</v>
      </c>
      <c r="BQ429" s="137">
        <v>2.8304557033682422E-2</v>
      </c>
      <c r="BR429" s="302">
        <v>43.636364</v>
      </c>
      <c r="BS429" s="303">
        <v>-8.2568807339449546E-2</v>
      </c>
      <c r="BT429" s="311">
        <v>165</v>
      </c>
      <c r="BU429" s="137">
        <v>0.1014760147601476</v>
      </c>
      <c r="BV429" s="312">
        <v>92.727272727272705</v>
      </c>
      <c r="BW429" s="312">
        <v>0</v>
      </c>
      <c r="BX429" s="137">
        <v>0</v>
      </c>
      <c r="BY429" s="302">
        <v>17.5757575757575</v>
      </c>
      <c r="BZ429" s="312">
        <v>0</v>
      </c>
      <c r="CA429" s="137">
        <v>0</v>
      </c>
      <c r="CB429" s="302">
        <v>17.575758</v>
      </c>
      <c r="CC429" s="303">
        <v>-1</v>
      </c>
      <c r="CD429" s="311">
        <v>1088</v>
      </c>
      <c r="CE429" s="137">
        <v>2.7380023655535143E-2</v>
      </c>
      <c r="CF429" s="312">
        <v>185.29</v>
      </c>
      <c r="CG429" s="312">
        <v>641</v>
      </c>
      <c r="CH429" s="137">
        <v>1.5383507727752712E-2</v>
      </c>
      <c r="CI429" s="302">
        <v>124.57</v>
      </c>
      <c r="CJ429" s="312">
        <v>1188</v>
      </c>
      <c r="CK429" s="137">
        <v>2.8673489090558023E-2</v>
      </c>
      <c r="CL429" s="302">
        <v>170.3</v>
      </c>
      <c r="CM429" s="313">
        <v>9.1911764705882359E-2</v>
      </c>
    </row>
    <row r="430" spans="1:91" ht="14.4" x14ac:dyDescent="0.3">
      <c r="A430" s="99" t="s">
        <v>547</v>
      </c>
      <c r="B430" s="311">
        <v>319</v>
      </c>
      <c r="C430" s="137">
        <v>3.421278421278421E-2</v>
      </c>
      <c r="D430" s="312">
        <v>81.212121212121204</v>
      </c>
      <c r="E430" s="312">
        <v>307</v>
      </c>
      <c r="F430" s="137">
        <v>2.8638059701492538E-2</v>
      </c>
      <c r="G430" s="302">
        <v>88.484848484848399</v>
      </c>
      <c r="H430" s="312">
        <v>194</v>
      </c>
      <c r="I430" s="137">
        <v>1.832955404383976E-2</v>
      </c>
      <c r="J430" s="302">
        <v>52.727271999999999</v>
      </c>
      <c r="K430" s="313">
        <v>-0.39184952978056425</v>
      </c>
      <c r="L430" s="312">
        <v>208</v>
      </c>
      <c r="M430" s="137">
        <v>2.3513452407867962E-2</v>
      </c>
      <c r="N430" s="312">
        <v>74.545454545454504</v>
      </c>
      <c r="O430" s="312">
        <v>216</v>
      </c>
      <c r="P430" s="137">
        <v>2.2369511184755591E-2</v>
      </c>
      <c r="Q430" s="302">
        <v>77.575757575757507</v>
      </c>
      <c r="R430" s="312">
        <v>320</v>
      </c>
      <c r="S430" s="137">
        <v>3.3057851239669422E-2</v>
      </c>
      <c r="T430" s="302">
        <v>83.030304000000001</v>
      </c>
      <c r="U430" s="313">
        <v>0.53846153846153844</v>
      </c>
      <c r="V430" s="312">
        <v>8</v>
      </c>
      <c r="W430" s="137">
        <v>3.7140204271123491E-3</v>
      </c>
      <c r="X430" s="312">
        <v>7.8787878787878798</v>
      </c>
      <c r="Y430" s="312">
        <v>43</v>
      </c>
      <c r="Z430" s="137">
        <v>2.5458851391355831E-2</v>
      </c>
      <c r="AA430" s="302">
        <v>22.424242424242401</v>
      </c>
      <c r="AB430" s="312">
        <v>70</v>
      </c>
      <c r="AC430" s="137">
        <v>4.0022870211549454E-2</v>
      </c>
      <c r="AD430" s="302">
        <v>41.212119999999999</v>
      </c>
      <c r="AE430" s="313">
        <v>7.75</v>
      </c>
      <c r="AF430" s="312">
        <v>0</v>
      </c>
      <c r="AG430" s="137">
        <v>0</v>
      </c>
      <c r="AH430" s="312">
        <v>80</v>
      </c>
      <c r="AI430" s="312">
        <v>0</v>
      </c>
      <c r="AJ430" s="137">
        <v>0</v>
      </c>
      <c r="AK430" s="302">
        <v>17.5757575757575</v>
      </c>
      <c r="AL430" s="312">
        <v>0</v>
      </c>
      <c r="AM430" s="137">
        <v>0</v>
      </c>
      <c r="AN430" s="302">
        <v>17.575758</v>
      </c>
      <c r="AP430" s="312">
        <v>71</v>
      </c>
      <c r="AQ430" s="137">
        <v>3.4923757993113626E-2</v>
      </c>
      <c r="AR430" s="312">
        <v>35.151515151515099</v>
      </c>
      <c r="AS430" s="312">
        <v>60</v>
      </c>
      <c r="AT430" s="137">
        <v>2.6845637583892617E-2</v>
      </c>
      <c r="AU430" s="302">
        <v>32.121212121212103</v>
      </c>
      <c r="AV430" s="312">
        <v>16</v>
      </c>
      <c r="AW430" s="137">
        <v>9.2378752886836026E-3</v>
      </c>
      <c r="AX430" s="302">
        <v>9.6969700000000003</v>
      </c>
      <c r="AY430" s="303">
        <v>-0.77464788732394363</v>
      </c>
      <c r="AZ430" s="311">
        <v>462</v>
      </c>
      <c r="BA430" s="137">
        <v>4.0633245382585753E-2</v>
      </c>
      <c r="BB430" s="312">
        <v>118.787878787878</v>
      </c>
      <c r="BC430" s="312">
        <v>424</v>
      </c>
      <c r="BD430" s="137">
        <v>3.6441770519982812E-2</v>
      </c>
      <c r="BE430" s="302">
        <v>97.575757575757606</v>
      </c>
      <c r="BF430" s="312">
        <v>294</v>
      </c>
      <c r="BG430" s="137">
        <v>2.5096030729833546E-2</v>
      </c>
      <c r="BH430" s="302">
        <v>87.272729999999996</v>
      </c>
      <c r="BI430" s="303">
        <v>-0.36363636363636365</v>
      </c>
      <c r="BJ430" s="311">
        <v>102</v>
      </c>
      <c r="BK430" s="137">
        <v>3.0330062444246207E-2</v>
      </c>
      <c r="BL430" s="312">
        <v>51.515151515151501</v>
      </c>
      <c r="BM430" s="312">
        <v>152</v>
      </c>
      <c r="BN430" s="137">
        <v>4.6855733662145502E-2</v>
      </c>
      <c r="BO430" s="302">
        <v>59.393939393939398</v>
      </c>
      <c r="BP430" s="312">
        <v>63</v>
      </c>
      <c r="BQ430" s="137">
        <v>1.7831870931219927E-2</v>
      </c>
      <c r="BR430" s="302">
        <v>41.818179999999998</v>
      </c>
      <c r="BS430" s="303">
        <v>-0.38235294117647056</v>
      </c>
      <c r="BT430" s="311">
        <v>15</v>
      </c>
      <c r="BU430" s="137">
        <v>9.2250922509225092E-3</v>
      </c>
      <c r="BV430" s="312">
        <v>12.1212121212121</v>
      </c>
      <c r="BW430" s="312">
        <v>21</v>
      </c>
      <c r="BX430" s="137">
        <v>1.3291139240506329E-2</v>
      </c>
      <c r="BY430" s="302">
        <v>13.3333333333333</v>
      </c>
      <c r="BZ430" s="312">
        <v>84</v>
      </c>
      <c r="CA430" s="137">
        <v>5.5482166446499337E-2</v>
      </c>
      <c r="CB430" s="302">
        <v>39.393940000000001</v>
      </c>
      <c r="CC430" s="303">
        <v>4.5999999999999996</v>
      </c>
      <c r="CD430" s="311">
        <v>1185</v>
      </c>
      <c r="CE430" s="137">
        <v>2.982107355864811E-2</v>
      </c>
      <c r="CF430" s="312">
        <v>190.73</v>
      </c>
      <c r="CG430" s="312">
        <v>1223</v>
      </c>
      <c r="CH430" s="137">
        <v>2.9351060766055485E-2</v>
      </c>
      <c r="CI430" s="302">
        <v>168.9</v>
      </c>
      <c r="CJ430" s="312">
        <v>1041</v>
      </c>
      <c r="CK430" s="137">
        <v>2.5125506854605135E-2</v>
      </c>
      <c r="CL430" s="302">
        <v>149.71</v>
      </c>
      <c r="CM430" s="313">
        <v>-0.12151898734177215</v>
      </c>
    </row>
    <row r="431" spans="1:91" ht="14.4" x14ac:dyDescent="0.3">
      <c r="A431" s="99" t="s">
        <v>548</v>
      </c>
      <c r="B431" s="311">
        <v>1063</v>
      </c>
      <c r="C431" s="137">
        <v>0.11400686400686401</v>
      </c>
      <c r="D431" s="312">
        <v>121.818181818181</v>
      </c>
      <c r="E431" s="312">
        <v>1116</v>
      </c>
      <c r="F431" s="137">
        <v>0.1041044776119403</v>
      </c>
      <c r="G431" s="302">
        <v>149.09090909090901</v>
      </c>
      <c r="H431" s="312">
        <v>1196</v>
      </c>
      <c r="I431" s="137">
        <v>0.11300075585789872</v>
      </c>
      <c r="J431" s="302">
        <v>149.69697600000001</v>
      </c>
      <c r="K431" s="313">
        <v>0.1251175917215428</v>
      </c>
      <c r="L431" s="312">
        <v>1276</v>
      </c>
      <c r="M431" s="137">
        <v>0.14424598688672846</v>
      </c>
      <c r="N431" s="312">
        <v>130.30303030303</v>
      </c>
      <c r="O431" s="312">
        <v>1159</v>
      </c>
      <c r="P431" s="137">
        <v>0.12002899751449876</v>
      </c>
      <c r="Q431" s="302">
        <v>149.09090909090901</v>
      </c>
      <c r="R431" s="312">
        <v>1218</v>
      </c>
      <c r="S431" s="137">
        <v>0.12582644628099174</v>
      </c>
      <c r="T431" s="302">
        <v>180.606064</v>
      </c>
      <c r="U431" s="313">
        <v>-4.5454545454545456E-2</v>
      </c>
      <c r="V431" s="312">
        <v>155</v>
      </c>
      <c r="W431" s="137">
        <v>7.1959145775301769E-2</v>
      </c>
      <c r="X431" s="312">
        <v>51.515151515151501</v>
      </c>
      <c r="Y431" s="312">
        <v>170</v>
      </c>
      <c r="Z431" s="137">
        <v>0.10065127294256956</v>
      </c>
      <c r="AA431" s="302">
        <v>60</v>
      </c>
      <c r="AB431" s="312">
        <v>104</v>
      </c>
      <c r="AC431" s="137">
        <v>5.9462550028587767E-2</v>
      </c>
      <c r="AD431" s="302">
        <v>52.121212</v>
      </c>
      <c r="AE431" s="313">
        <v>-0.32903225806451614</v>
      </c>
      <c r="AF431" s="312">
        <v>257</v>
      </c>
      <c r="AG431" s="137">
        <v>0.2517140058765916</v>
      </c>
      <c r="AH431" s="312">
        <v>117.575757575757</v>
      </c>
      <c r="AI431" s="312">
        <v>76</v>
      </c>
      <c r="AJ431" s="137">
        <v>8.3608360836083612E-2</v>
      </c>
      <c r="AK431" s="302">
        <v>52.121212121212103</v>
      </c>
      <c r="AL431" s="312">
        <v>268</v>
      </c>
      <c r="AM431" s="137">
        <v>0.28972972972972971</v>
      </c>
      <c r="AN431" s="302">
        <v>176.363632</v>
      </c>
      <c r="AO431" s="313">
        <v>4.2801556420233464E-2</v>
      </c>
      <c r="AP431" s="312">
        <v>266</v>
      </c>
      <c r="AQ431" s="137">
        <v>0.13084112149532709</v>
      </c>
      <c r="AR431" s="312">
        <v>61.212121212121197</v>
      </c>
      <c r="AS431" s="312">
        <v>163</v>
      </c>
      <c r="AT431" s="137">
        <v>7.2930648769574946E-2</v>
      </c>
      <c r="AU431" s="302">
        <v>52.121212121212103</v>
      </c>
      <c r="AV431" s="312">
        <v>135</v>
      </c>
      <c r="AW431" s="137">
        <v>7.7944572748267896E-2</v>
      </c>
      <c r="AX431" s="302">
        <v>49.0909081</v>
      </c>
      <c r="AY431" s="303">
        <v>-0.4924812030075188</v>
      </c>
      <c r="AZ431" s="311">
        <v>1710</v>
      </c>
      <c r="BA431" s="137">
        <v>0.15039577836411611</v>
      </c>
      <c r="BB431" s="312">
        <v>190.30303030303</v>
      </c>
      <c r="BC431" s="312">
        <v>1061</v>
      </c>
      <c r="BD431" s="137">
        <v>9.1190373871938124E-2</v>
      </c>
      <c r="BE431" s="302">
        <v>146.06060606060601</v>
      </c>
      <c r="BF431" s="312">
        <v>1380</v>
      </c>
      <c r="BG431" s="137">
        <v>0.117797695262484</v>
      </c>
      <c r="BH431" s="302">
        <v>173.33332799999999</v>
      </c>
      <c r="BI431" s="303">
        <v>-0.19298245614035087</v>
      </c>
      <c r="BJ431" s="311">
        <v>603</v>
      </c>
      <c r="BK431" s="137">
        <v>0.17930419268510259</v>
      </c>
      <c r="BL431" s="312">
        <v>112.121212121212</v>
      </c>
      <c r="BM431" s="312">
        <v>230</v>
      </c>
      <c r="BN431" s="137">
        <v>7.0900123304562274E-2</v>
      </c>
      <c r="BO431" s="302">
        <v>60</v>
      </c>
      <c r="BP431" s="312">
        <v>306</v>
      </c>
      <c r="BQ431" s="137">
        <v>8.661194452306821E-2</v>
      </c>
      <c r="BR431" s="302">
        <v>82.424239999999998</v>
      </c>
      <c r="BS431" s="303">
        <v>-0.4925373134328358</v>
      </c>
      <c r="BT431" s="311">
        <v>177</v>
      </c>
      <c r="BU431" s="137">
        <v>0.10885608856088561</v>
      </c>
      <c r="BV431" s="312">
        <v>60</v>
      </c>
      <c r="BW431" s="312">
        <v>172</v>
      </c>
      <c r="BX431" s="137">
        <v>0.10886075949367088</v>
      </c>
      <c r="BY431" s="302">
        <v>50.909090909090899</v>
      </c>
      <c r="BZ431" s="312">
        <v>98</v>
      </c>
      <c r="CA431" s="137">
        <v>6.4729194187582564E-2</v>
      </c>
      <c r="CB431" s="302">
        <v>46.6666679</v>
      </c>
      <c r="CC431" s="303">
        <v>-0.4463276836158192</v>
      </c>
      <c r="CD431" s="311">
        <v>5507</v>
      </c>
      <c r="CE431" s="137">
        <v>0.13858620429322796</v>
      </c>
      <c r="CF431" s="312">
        <v>322.17</v>
      </c>
      <c r="CG431" s="312">
        <v>4147</v>
      </c>
      <c r="CH431" s="137">
        <v>9.9524815205913414E-2</v>
      </c>
      <c r="CI431" s="302">
        <v>284.29000000000002</v>
      </c>
      <c r="CJ431" s="312">
        <v>4705</v>
      </c>
      <c r="CK431" s="137">
        <v>0.11355956748407028</v>
      </c>
      <c r="CL431" s="302">
        <v>359.79</v>
      </c>
      <c r="CM431" s="313">
        <v>-0.1456328309424369</v>
      </c>
    </row>
    <row r="432" spans="1:91" ht="14.4" x14ac:dyDescent="0.3">
      <c r="A432" s="99" t="s">
        <v>549</v>
      </c>
      <c r="B432" s="311">
        <v>763</v>
      </c>
      <c r="C432" s="137">
        <v>8.1831831831831833E-2</v>
      </c>
      <c r="D432" s="312">
        <v>93.3333333333333</v>
      </c>
      <c r="E432" s="312">
        <v>988</v>
      </c>
      <c r="F432" s="137">
        <v>9.2164179104477606E-2</v>
      </c>
      <c r="G432" s="302">
        <v>117.575757575757</v>
      </c>
      <c r="H432" s="312">
        <v>1435</v>
      </c>
      <c r="I432" s="137">
        <v>0.13558201058201058</v>
      </c>
      <c r="J432" s="302">
        <v>140</v>
      </c>
      <c r="K432" s="313">
        <v>0.88073394495412849</v>
      </c>
      <c r="L432" s="312">
        <v>561</v>
      </c>
      <c r="M432" s="137">
        <v>6.3418494234682349E-2</v>
      </c>
      <c r="N432" s="312">
        <v>101.212121212121</v>
      </c>
      <c r="O432" s="312">
        <v>896</v>
      </c>
      <c r="P432" s="137">
        <v>9.2792046396023203E-2</v>
      </c>
      <c r="Q432" s="302">
        <v>117.575757575757</v>
      </c>
      <c r="R432" s="312">
        <v>869</v>
      </c>
      <c r="S432" s="137">
        <v>8.9772727272727268E-2</v>
      </c>
      <c r="T432" s="302">
        <v>123.63636</v>
      </c>
      <c r="U432" s="313">
        <v>0.5490196078431373</v>
      </c>
      <c r="V432" s="312">
        <v>122</v>
      </c>
      <c r="W432" s="137">
        <v>5.6638811513463325E-2</v>
      </c>
      <c r="X432" s="312">
        <v>46.060606060605998</v>
      </c>
      <c r="Y432" s="312">
        <v>171</v>
      </c>
      <c r="Z432" s="137">
        <v>0.10124333925399645</v>
      </c>
      <c r="AA432" s="302">
        <v>52.121212121212103</v>
      </c>
      <c r="AB432" s="312">
        <v>75</v>
      </c>
      <c r="AC432" s="137">
        <v>4.2881646655231559E-2</v>
      </c>
      <c r="AD432" s="302">
        <v>32.121212</v>
      </c>
      <c r="AE432" s="313">
        <v>-0.38524590163934425</v>
      </c>
      <c r="AF432" s="312">
        <v>98</v>
      </c>
      <c r="AG432" s="137">
        <v>9.5984329089128309E-2</v>
      </c>
      <c r="AH432" s="312">
        <v>64.242424242424207</v>
      </c>
      <c r="AI432" s="312">
        <v>74</v>
      </c>
      <c r="AJ432" s="137">
        <v>8.1408140814081403E-2</v>
      </c>
      <c r="AK432" s="302">
        <v>38.787878787878697</v>
      </c>
      <c r="AL432" s="312">
        <v>116</v>
      </c>
      <c r="AM432" s="137">
        <v>0.1254054054054054</v>
      </c>
      <c r="AN432" s="302">
        <v>108.484848</v>
      </c>
      <c r="AO432" s="313">
        <v>0.18367346938775511</v>
      </c>
      <c r="AP432" s="312">
        <v>74</v>
      </c>
      <c r="AQ432" s="137">
        <v>3.6399409739301523E-2</v>
      </c>
      <c r="AR432" s="312">
        <v>29.090909090909101</v>
      </c>
      <c r="AS432" s="312">
        <v>202</v>
      </c>
      <c r="AT432" s="137">
        <v>9.0380313199105139E-2</v>
      </c>
      <c r="AU432" s="302">
        <v>58.787878787878803</v>
      </c>
      <c r="AV432" s="312">
        <v>221</v>
      </c>
      <c r="AW432" s="137">
        <v>0.12759815242494227</v>
      </c>
      <c r="AX432" s="302">
        <v>63.636364</v>
      </c>
      <c r="AY432" s="303">
        <v>1.9864864864864864</v>
      </c>
      <c r="AZ432" s="311">
        <v>815</v>
      </c>
      <c r="BA432" s="137">
        <v>7.1679859278803867E-2</v>
      </c>
      <c r="BB432" s="312">
        <v>106.666666666666</v>
      </c>
      <c r="BC432" s="312">
        <v>986</v>
      </c>
      <c r="BD432" s="137">
        <v>8.4744305973356249E-2</v>
      </c>
      <c r="BE432" s="302">
        <v>104.84848484848401</v>
      </c>
      <c r="BF432" s="312">
        <v>1206</v>
      </c>
      <c r="BG432" s="137">
        <v>0.1029449423815621</v>
      </c>
      <c r="BH432" s="302">
        <v>137.57576</v>
      </c>
      <c r="BI432" s="303">
        <v>0.47975460122699387</v>
      </c>
      <c r="BJ432" s="311">
        <v>206</v>
      </c>
      <c r="BK432" s="137">
        <v>6.1254831995242343E-2</v>
      </c>
      <c r="BL432" s="312">
        <v>50.303030303030297</v>
      </c>
      <c r="BM432" s="312">
        <v>313</v>
      </c>
      <c r="BN432" s="137">
        <v>9.6485819975339088E-2</v>
      </c>
      <c r="BO432" s="302">
        <v>66.6666666666666</v>
      </c>
      <c r="BP432" s="312">
        <v>452</v>
      </c>
      <c r="BQ432" s="137">
        <v>0.12793659779224456</v>
      </c>
      <c r="BR432" s="302">
        <v>90.909090000000006</v>
      </c>
      <c r="BS432" s="303">
        <v>1.1941747572815533</v>
      </c>
      <c r="BT432" s="311">
        <v>53</v>
      </c>
      <c r="BU432" s="137">
        <v>3.2595325953259535E-2</v>
      </c>
      <c r="BV432" s="312">
        <v>23.030303030302999</v>
      </c>
      <c r="BW432" s="312">
        <v>66</v>
      </c>
      <c r="BX432" s="137">
        <v>4.1772151898734178E-2</v>
      </c>
      <c r="BY432" s="302">
        <v>29.696969696969699</v>
      </c>
      <c r="BZ432" s="312">
        <v>240</v>
      </c>
      <c r="CA432" s="137">
        <v>0.15852047556142668</v>
      </c>
      <c r="CB432" s="302">
        <v>81.212119999999999</v>
      </c>
      <c r="CC432" s="303">
        <v>3.5283018867924527</v>
      </c>
      <c r="CD432" s="311">
        <v>2692</v>
      </c>
      <c r="CE432" s="137">
        <v>6.7745426177114529E-2</v>
      </c>
      <c r="CF432" s="312">
        <v>200.41</v>
      </c>
      <c r="CG432" s="312">
        <v>3696</v>
      </c>
      <c r="CH432" s="137">
        <v>8.8701161562829992E-2</v>
      </c>
      <c r="CI432" s="302">
        <v>225.61</v>
      </c>
      <c r="CJ432" s="312">
        <v>4614</v>
      </c>
      <c r="CK432" s="137">
        <v>0.1113631975284804</v>
      </c>
      <c r="CL432" s="302">
        <v>291.23</v>
      </c>
      <c r="CM432" s="313">
        <v>0.71396731054977713</v>
      </c>
    </row>
    <row r="433" spans="1:91" ht="14.4" x14ac:dyDescent="0.3">
      <c r="A433" s="432"/>
      <c r="B433" s="432"/>
      <c r="C433" s="432"/>
      <c r="D433" s="432"/>
      <c r="E433" s="432"/>
      <c r="F433" s="432"/>
      <c r="G433" s="432"/>
      <c r="H433" s="432"/>
      <c r="I433" s="432"/>
      <c r="J433" s="432"/>
      <c r="K433" s="432"/>
      <c r="L433" s="432"/>
      <c r="M433" s="432"/>
      <c r="N433" s="432"/>
      <c r="O433" s="432"/>
      <c r="P433" s="432"/>
      <c r="Q433" s="432"/>
      <c r="R433" s="432"/>
      <c r="S433" s="432"/>
      <c r="T433" s="432"/>
      <c r="U433" s="432"/>
      <c r="V433" s="432"/>
      <c r="W433" s="432"/>
      <c r="X433" s="432"/>
      <c r="Y433" s="432"/>
      <c r="Z433" s="432"/>
      <c r="AA433" s="432"/>
      <c r="AB433" s="432"/>
      <c r="AC433" s="432"/>
      <c r="AD433" s="432"/>
      <c r="AE433" s="432"/>
      <c r="AF433" s="432"/>
      <c r="AG433" s="432"/>
      <c r="AH433" s="432"/>
      <c r="AI433" s="432"/>
      <c r="AJ433" s="432"/>
      <c r="AK433" s="432"/>
      <c r="AL433" s="432"/>
      <c r="AM433" s="432"/>
      <c r="AN433" s="432"/>
      <c r="AO433" s="432"/>
      <c r="AP433" s="432"/>
      <c r="AQ433" s="432"/>
      <c r="AR433" s="432"/>
      <c r="AS433" s="432"/>
      <c r="AT433" s="432"/>
      <c r="AU433" s="432"/>
      <c r="AV433" s="432"/>
      <c r="AW433" s="432"/>
      <c r="AX433" s="432"/>
      <c r="AY433" s="432"/>
      <c r="AZ433" s="432"/>
      <c r="BA433" s="432"/>
      <c r="BB433" s="432"/>
      <c r="BC433" s="432"/>
      <c r="BD433" s="432"/>
      <c r="BE433" s="432"/>
      <c r="BF433" s="432"/>
      <c r="BG433" s="432"/>
      <c r="BH433" s="432"/>
      <c r="BI433" s="432"/>
      <c r="BJ433" s="432"/>
      <c r="BK433" s="432"/>
      <c r="BL433" s="432"/>
      <c r="BM433" s="432"/>
      <c r="BN433" s="432"/>
      <c r="BO433" s="432"/>
      <c r="BP433" s="432"/>
      <c r="BQ433" s="432"/>
      <c r="BR433" s="432"/>
      <c r="BS433" s="432"/>
      <c r="BT433" s="432"/>
      <c r="BU433" s="432"/>
      <c r="BV433" s="432"/>
      <c r="BW433" s="432"/>
      <c r="BX433" s="432"/>
      <c r="BY433" s="432"/>
      <c r="BZ433" s="432"/>
      <c r="CA433" s="432"/>
      <c r="CB433" s="432"/>
      <c r="CC433" s="432"/>
      <c r="CD433" s="432"/>
      <c r="CE433" s="432"/>
      <c r="CF433" s="432"/>
      <c r="CG433" s="432"/>
      <c r="CH433" s="432"/>
      <c r="CI433" s="432"/>
      <c r="CJ433" s="432"/>
      <c r="CK433" s="432"/>
      <c r="CL433" s="432"/>
      <c r="CM433" s="432"/>
    </row>
    <row r="434" spans="1:91" ht="14.4" x14ac:dyDescent="0.3">
      <c r="A434" s="472" t="s">
        <v>550</v>
      </c>
      <c r="B434" s="472"/>
      <c r="C434" s="472"/>
      <c r="D434" s="472"/>
      <c r="E434" s="472"/>
      <c r="F434" s="472"/>
      <c r="G434" s="472"/>
      <c r="H434" s="472"/>
      <c r="I434" s="472"/>
      <c r="J434" s="472"/>
      <c r="K434" s="472"/>
      <c r="L434" s="472"/>
      <c r="M434" s="472"/>
      <c r="N434" s="472"/>
      <c r="O434" s="472"/>
      <c r="P434" s="472"/>
      <c r="Q434" s="472"/>
      <c r="R434" s="472"/>
      <c r="S434" s="472"/>
      <c r="T434" s="472"/>
      <c r="U434" s="472"/>
      <c r="V434" s="472"/>
      <c r="W434" s="472"/>
      <c r="X434" s="472"/>
      <c r="Y434" s="472"/>
      <c r="Z434" s="472"/>
      <c r="AA434" s="472"/>
      <c r="AB434" s="472"/>
      <c r="AC434" s="472"/>
      <c r="AD434" s="472"/>
      <c r="AE434" s="472"/>
      <c r="AF434" s="472"/>
      <c r="AG434" s="472"/>
      <c r="AH434" s="472"/>
      <c r="AI434" s="472"/>
      <c r="AJ434" s="472"/>
      <c r="AK434" s="472"/>
      <c r="AL434" s="472"/>
      <c r="AM434" s="472"/>
      <c r="AN434" s="472"/>
      <c r="AO434" s="472"/>
      <c r="AP434" s="472"/>
      <c r="AQ434" s="472"/>
      <c r="AR434" s="472"/>
      <c r="AS434" s="472"/>
      <c r="AT434" s="472"/>
      <c r="AU434" s="472"/>
      <c r="AV434" s="472"/>
      <c r="AW434" s="472"/>
      <c r="AX434" s="472"/>
      <c r="AY434" s="472"/>
      <c r="AZ434" s="472"/>
      <c r="BA434" s="472"/>
      <c r="BB434" s="472"/>
      <c r="BC434" s="472"/>
      <c r="BD434" s="472"/>
      <c r="BE434" s="472"/>
      <c r="BF434" s="472"/>
      <c r="BG434" s="472"/>
      <c r="BH434" s="472"/>
      <c r="BI434" s="472"/>
      <c r="BJ434" s="472"/>
      <c r="BK434" s="472"/>
      <c r="BL434" s="472"/>
      <c r="BM434" s="472"/>
      <c r="BN434" s="472"/>
      <c r="BO434" s="472"/>
      <c r="BP434" s="472"/>
      <c r="BQ434" s="472"/>
      <c r="BR434" s="472"/>
      <c r="BS434" s="472"/>
      <c r="BT434" s="472"/>
      <c r="BU434" s="472"/>
      <c r="BV434" s="472"/>
      <c r="BW434" s="472"/>
      <c r="BX434" s="472"/>
      <c r="BY434" s="472"/>
      <c r="BZ434" s="472"/>
      <c r="CA434" s="472"/>
      <c r="CB434" s="472"/>
      <c r="CC434" s="472"/>
      <c r="CD434" s="472"/>
      <c r="CE434" s="472"/>
      <c r="CF434" s="472"/>
      <c r="CG434" s="472"/>
      <c r="CH434" s="472"/>
      <c r="CI434" s="472"/>
      <c r="CJ434" s="472"/>
      <c r="CK434" s="472"/>
      <c r="CL434" s="472"/>
      <c r="CM434" s="472"/>
    </row>
    <row r="435" spans="1:91" ht="18" customHeight="1" x14ac:dyDescent="0.3">
      <c r="B435" s="473" t="s">
        <v>332</v>
      </c>
      <c r="C435" s="474"/>
      <c r="D435" s="292" t="s">
        <v>333</v>
      </c>
      <c r="E435" s="474" t="s">
        <v>332</v>
      </c>
      <c r="F435" s="474"/>
      <c r="G435" s="292" t="s">
        <v>333</v>
      </c>
      <c r="H435" s="474" t="s">
        <v>332</v>
      </c>
      <c r="I435" s="474"/>
      <c r="J435" s="292" t="s">
        <v>333</v>
      </c>
      <c r="K435" s="310" t="s">
        <v>0</v>
      </c>
      <c r="L435" s="473" t="s">
        <v>332</v>
      </c>
      <c r="M435" s="474"/>
      <c r="N435" s="292" t="s">
        <v>333</v>
      </c>
      <c r="O435" s="474" t="s">
        <v>332</v>
      </c>
      <c r="P435" s="474"/>
      <c r="Q435" s="292" t="s">
        <v>333</v>
      </c>
      <c r="R435" s="474" t="s">
        <v>332</v>
      </c>
      <c r="S435" s="474"/>
      <c r="T435" s="292" t="s">
        <v>333</v>
      </c>
      <c r="U435" s="310" t="s">
        <v>0</v>
      </c>
      <c r="V435" s="473" t="s">
        <v>332</v>
      </c>
      <c r="W435" s="474"/>
      <c r="X435" s="292" t="s">
        <v>333</v>
      </c>
      <c r="Y435" s="474" t="s">
        <v>332</v>
      </c>
      <c r="Z435" s="474"/>
      <c r="AA435" s="292" t="s">
        <v>333</v>
      </c>
      <c r="AB435" s="474" t="s">
        <v>332</v>
      </c>
      <c r="AC435" s="474"/>
      <c r="AD435" s="292" t="s">
        <v>333</v>
      </c>
      <c r="AE435" s="310" t="s">
        <v>0</v>
      </c>
      <c r="AF435" s="473" t="s">
        <v>332</v>
      </c>
      <c r="AG435" s="474"/>
      <c r="AH435" s="292" t="s">
        <v>333</v>
      </c>
      <c r="AI435" s="474" t="s">
        <v>332</v>
      </c>
      <c r="AJ435" s="474"/>
      <c r="AK435" s="292" t="s">
        <v>333</v>
      </c>
      <c r="AL435" s="474" t="s">
        <v>332</v>
      </c>
      <c r="AM435" s="474"/>
      <c r="AN435" s="292" t="s">
        <v>333</v>
      </c>
      <c r="AO435" s="310" t="s">
        <v>0</v>
      </c>
      <c r="AP435" s="473" t="s">
        <v>332</v>
      </c>
      <c r="AQ435" s="474"/>
      <c r="AR435" s="292" t="s">
        <v>333</v>
      </c>
      <c r="AS435" s="474" t="s">
        <v>332</v>
      </c>
      <c r="AT435" s="474"/>
      <c r="AU435" s="292" t="s">
        <v>333</v>
      </c>
      <c r="AV435" s="474" t="s">
        <v>332</v>
      </c>
      <c r="AW435" s="474"/>
      <c r="AX435" s="292" t="s">
        <v>333</v>
      </c>
      <c r="AY435" s="290" t="s">
        <v>0</v>
      </c>
      <c r="AZ435" s="473" t="s">
        <v>332</v>
      </c>
      <c r="BA435" s="474"/>
      <c r="BB435" s="292" t="s">
        <v>333</v>
      </c>
      <c r="BC435" s="474" t="s">
        <v>332</v>
      </c>
      <c r="BD435" s="474"/>
      <c r="BE435" s="292" t="s">
        <v>333</v>
      </c>
      <c r="BF435" s="474" t="s">
        <v>332</v>
      </c>
      <c r="BG435" s="474"/>
      <c r="BH435" s="292" t="s">
        <v>333</v>
      </c>
      <c r="BI435" s="290" t="s">
        <v>0</v>
      </c>
      <c r="BJ435" s="473" t="s">
        <v>332</v>
      </c>
      <c r="BK435" s="474"/>
      <c r="BL435" s="292" t="s">
        <v>333</v>
      </c>
      <c r="BM435" s="474" t="s">
        <v>332</v>
      </c>
      <c r="BN435" s="474"/>
      <c r="BO435" s="292" t="s">
        <v>333</v>
      </c>
      <c r="BP435" s="474" t="s">
        <v>332</v>
      </c>
      <c r="BQ435" s="474"/>
      <c r="BR435" s="292" t="s">
        <v>333</v>
      </c>
      <c r="BS435" s="290" t="s">
        <v>0</v>
      </c>
      <c r="BT435" s="473" t="s">
        <v>332</v>
      </c>
      <c r="BU435" s="474"/>
      <c r="BV435" s="292" t="s">
        <v>333</v>
      </c>
      <c r="BW435" s="474" t="s">
        <v>332</v>
      </c>
      <c r="BX435" s="474"/>
      <c r="BY435" s="292" t="s">
        <v>333</v>
      </c>
      <c r="BZ435" s="474" t="s">
        <v>332</v>
      </c>
      <c r="CA435" s="474"/>
      <c r="CB435" s="292" t="s">
        <v>333</v>
      </c>
      <c r="CC435" s="290" t="s">
        <v>0</v>
      </c>
      <c r="CD435" s="473" t="s">
        <v>332</v>
      </c>
      <c r="CE435" s="474"/>
      <c r="CF435" s="292" t="s">
        <v>333</v>
      </c>
      <c r="CG435" s="474" t="s">
        <v>332</v>
      </c>
      <c r="CH435" s="474"/>
      <c r="CI435" s="292" t="s">
        <v>333</v>
      </c>
      <c r="CJ435" s="474" t="s">
        <v>332</v>
      </c>
      <c r="CK435" s="474"/>
      <c r="CL435" s="292" t="s">
        <v>333</v>
      </c>
      <c r="CM435" s="310" t="s">
        <v>0</v>
      </c>
    </row>
    <row r="436" spans="1:91" ht="14.4" x14ac:dyDescent="0.3">
      <c r="A436" s="99" t="s">
        <v>18</v>
      </c>
      <c r="B436" s="311">
        <v>1886</v>
      </c>
      <c r="C436" s="137"/>
      <c r="D436" s="312">
        <v>143.636363636363</v>
      </c>
      <c r="E436" s="312">
        <v>2139</v>
      </c>
      <c r="F436" s="137"/>
      <c r="G436" s="302">
        <v>196.969696969697</v>
      </c>
      <c r="H436" s="312">
        <v>2233</v>
      </c>
      <c r="I436" s="137"/>
      <c r="J436" s="302">
        <v>159.393936</v>
      </c>
      <c r="K436" s="313">
        <v>0.18398727465535525</v>
      </c>
      <c r="L436" s="312">
        <v>2022</v>
      </c>
      <c r="M436" s="137"/>
      <c r="N436" s="312">
        <v>181.21212121212099</v>
      </c>
      <c r="O436" s="312">
        <v>2425</v>
      </c>
      <c r="P436" s="137"/>
      <c r="Q436" s="302">
        <v>203.030303030303</v>
      </c>
      <c r="R436" s="312">
        <v>1776</v>
      </c>
      <c r="S436" s="137"/>
      <c r="T436" s="302">
        <v>184.84848</v>
      </c>
      <c r="U436" s="313">
        <v>-0.12166172106824925</v>
      </c>
      <c r="V436" s="312">
        <v>356</v>
      </c>
      <c r="W436" s="137"/>
      <c r="X436" s="312">
        <v>64.848484848484802</v>
      </c>
      <c r="Y436" s="312">
        <v>412</v>
      </c>
      <c r="Z436" s="137"/>
      <c r="AA436" s="302">
        <v>60.606060606060602</v>
      </c>
      <c r="AB436" s="312">
        <v>534</v>
      </c>
      <c r="AC436" s="137"/>
      <c r="AD436" s="302">
        <v>102.42424</v>
      </c>
      <c r="AE436" s="313">
        <v>0.5</v>
      </c>
      <c r="AF436" s="312">
        <v>580</v>
      </c>
      <c r="AG436" s="137"/>
      <c r="AH436" s="312">
        <v>106.06060606060601</v>
      </c>
      <c r="AI436" s="312">
        <v>508</v>
      </c>
      <c r="AJ436" s="137"/>
      <c r="AK436" s="302">
        <v>75.151515151515099</v>
      </c>
      <c r="AL436" s="312">
        <v>479</v>
      </c>
      <c r="AM436" s="137"/>
      <c r="AN436" s="302">
        <v>98.787880000000001</v>
      </c>
      <c r="AO436" s="313">
        <v>-0.17413793103448275</v>
      </c>
      <c r="AP436" s="312">
        <v>469</v>
      </c>
      <c r="AQ436" s="137"/>
      <c r="AR436" s="312">
        <v>84.242424242424207</v>
      </c>
      <c r="AS436" s="312">
        <v>594</v>
      </c>
      <c r="AT436" s="137"/>
      <c r="AU436" s="302">
        <v>105.454545454545</v>
      </c>
      <c r="AV436" s="312">
        <v>490</v>
      </c>
      <c r="AW436" s="137"/>
      <c r="AX436" s="302">
        <v>84.848489999999998</v>
      </c>
      <c r="AY436" s="303">
        <v>4.4776119402985072E-2</v>
      </c>
      <c r="AZ436" s="311">
        <v>1289</v>
      </c>
      <c r="BA436" s="137"/>
      <c r="BB436" s="312">
        <v>146.06060606060601</v>
      </c>
      <c r="BC436" s="312">
        <v>1361</v>
      </c>
      <c r="BD436" s="137"/>
      <c r="BE436" s="302">
        <v>157.575757575757</v>
      </c>
      <c r="BF436" s="312">
        <v>1125</v>
      </c>
      <c r="BG436" s="137"/>
      <c r="BH436" s="302">
        <v>113.333336</v>
      </c>
      <c r="BI436" s="303">
        <v>-0.12723041117145073</v>
      </c>
      <c r="BJ436" s="311">
        <v>1266</v>
      </c>
      <c r="BK436" s="137"/>
      <c r="BL436" s="312">
        <v>146.666666666666</v>
      </c>
      <c r="BM436" s="312">
        <v>959</v>
      </c>
      <c r="BN436" s="137"/>
      <c r="BO436" s="302">
        <v>100</v>
      </c>
      <c r="BP436" s="312">
        <v>913</v>
      </c>
      <c r="BQ436" s="137"/>
      <c r="BR436" s="302">
        <v>106.060608</v>
      </c>
      <c r="BS436" s="303">
        <v>-0.27883096366508686</v>
      </c>
      <c r="BT436" s="311">
        <v>1153</v>
      </c>
      <c r="BU436" s="137"/>
      <c r="BV436" s="312">
        <v>121.818181818181</v>
      </c>
      <c r="BW436" s="312">
        <v>1255</v>
      </c>
      <c r="BX436" s="137"/>
      <c r="BY436" s="302">
        <v>123.030303030303</v>
      </c>
      <c r="BZ436" s="312">
        <v>1455</v>
      </c>
      <c r="CA436" s="137"/>
      <c r="CB436" s="302">
        <v>135.15152</v>
      </c>
      <c r="CC436" s="303">
        <v>0.26192541196877711</v>
      </c>
      <c r="CD436" s="311">
        <v>9021</v>
      </c>
      <c r="CE436" s="137"/>
      <c r="CF436" s="312">
        <v>364.51</v>
      </c>
      <c r="CG436" s="312">
        <v>9653</v>
      </c>
      <c r="CH436" s="137"/>
      <c r="CI436" s="302">
        <v>386.85</v>
      </c>
      <c r="CJ436" s="312">
        <v>9005</v>
      </c>
      <c r="CK436" s="137"/>
      <c r="CL436" s="302">
        <v>358.37</v>
      </c>
      <c r="CM436" s="313">
        <v>-1.7736392861101874E-3</v>
      </c>
    </row>
    <row r="437" spans="1:91" ht="14.4" x14ac:dyDescent="0.3">
      <c r="A437" s="99" t="s">
        <v>420</v>
      </c>
      <c r="B437" s="311">
        <v>346</v>
      </c>
      <c r="C437" s="137">
        <v>0.18345705196182396</v>
      </c>
      <c r="D437" s="312">
        <v>69.696969696969703</v>
      </c>
      <c r="E437" s="312">
        <v>519</v>
      </c>
      <c r="F437" s="137">
        <v>0.2426367461430575</v>
      </c>
      <c r="G437" s="302">
        <v>93.939393939393895</v>
      </c>
      <c r="H437" s="312">
        <v>408</v>
      </c>
      <c r="I437" s="137">
        <v>0.18271383788625167</v>
      </c>
      <c r="J437" s="302">
        <v>66.666664100000006</v>
      </c>
      <c r="K437" s="313">
        <v>0.1791907514450867</v>
      </c>
      <c r="L437" s="312">
        <v>486</v>
      </c>
      <c r="M437" s="137">
        <v>0.24035608308605341</v>
      </c>
      <c r="N437" s="312">
        <v>117.575757575757</v>
      </c>
      <c r="O437" s="312">
        <v>555</v>
      </c>
      <c r="P437" s="137">
        <v>0.22886597938144329</v>
      </c>
      <c r="Q437" s="302">
        <v>98.787878787878796</v>
      </c>
      <c r="R437" s="312">
        <v>356</v>
      </c>
      <c r="S437" s="137">
        <v>0.20045045045045046</v>
      </c>
      <c r="T437" s="302">
        <v>75.151510000000002</v>
      </c>
      <c r="U437" s="313">
        <v>-0.26748971193415638</v>
      </c>
      <c r="V437" s="312">
        <v>107</v>
      </c>
      <c r="W437" s="137">
        <v>0.300561797752809</v>
      </c>
      <c r="X437" s="312">
        <v>50.303030303030297</v>
      </c>
      <c r="Y437" s="312">
        <v>125</v>
      </c>
      <c r="Z437" s="137">
        <v>0.30339805825242716</v>
      </c>
      <c r="AA437" s="302">
        <v>35.151515151515099</v>
      </c>
      <c r="AB437" s="312">
        <v>94</v>
      </c>
      <c r="AC437" s="137">
        <v>0.17602996254681649</v>
      </c>
      <c r="AD437" s="302">
        <v>43.636364</v>
      </c>
      <c r="AE437" s="313">
        <v>-0.12149532710280374</v>
      </c>
      <c r="AF437" s="312">
        <v>100</v>
      </c>
      <c r="AG437" s="137">
        <v>0.17241379310344829</v>
      </c>
      <c r="AH437" s="312">
        <v>40</v>
      </c>
      <c r="AI437" s="312">
        <v>125</v>
      </c>
      <c r="AJ437" s="137">
        <v>0.24606299212598426</v>
      </c>
      <c r="AK437" s="302">
        <v>41.818181818181799</v>
      </c>
      <c r="AL437" s="312">
        <v>103</v>
      </c>
      <c r="AM437" s="137">
        <v>0.21503131524008351</v>
      </c>
      <c r="AN437" s="302">
        <v>40</v>
      </c>
      <c r="AO437" s="313">
        <v>0.03</v>
      </c>
      <c r="AP437" s="312">
        <v>88</v>
      </c>
      <c r="AQ437" s="137">
        <v>0.18763326226012794</v>
      </c>
      <c r="AR437" s="312">
        <v>38.787878787878697</v>
      </c>
      <c r="AS437" s="312">
        <v>177</v>
      </c>
      <c r="AT437" s="137">
        <v>0.29797979797979796</v>
      </c>
      <c r="AU437" s="302">
        <v>68.484848484848399</v>
      </c>
      <c r="AV437" s="312">
        <v>125</v>
      </c>
      <c r="AW437" s="137">
        <v>0.25510204081632654</v>
      </c>
      <c r="AX437" s="302">
        <v>59.393940000000001</v>
      </c>
      <c r="AY437" s="303">
        <v>0.42045454545454547</v>
      </c>
      <c r="AZ437" s="311">
        <v>207</v>
      </c>
      <c r="BA437" s="137">
        <v>0.16058960434445307</v>
      </c>
      <c r="BB437" s="312">
        <v>49.090909090909101</v>
      </c>
      <c r="BC437" s="312">
        <v>242</v>
      </c>
      <c r="BD437" s="137">
        <v>0.17781043350477591</v>
      </c>
      <c r="BE437" s="302">
        <v>69.696969696969703</v>
      </c>
      <c r="BF437" s="312">
        <v>106</v>
      </c>
      <c r="BG437" s="137">
        <v>9.4222222222222221E-2</v>
      </c>
      <c r="BH437" s="302">
        <v>38.181820000000002</v>
      </c>
      <c r="BI437" s="303">
        <v>-0.48792270531400966</v>
      </c>
      <c r="BJ437" s="311">
        <v>86</v>
      </c>
      <c r="BK437" s="137">
        <v>6.7930489731437602E-2</v>
      </c>
      <c r="BL437" s="312">
        <v>40</v>
      </c>
      <c r="BM437" s="312">
        <v>273</v>
      </c>
      <c r="BN437" s="137">
        <v>0.28467153284671531</v>
      </c>
      <c r="BO437" s="302">
        <v>61.212121212121197</v>
      </c>
      <c r="BP437" s="312">
        <v>110</v>
      </c>
      <c r="BQ437" s="137">
        <v>0.12048192771084337</v>
      </c>
      <c r="BR437" s="302">
        <v>42.4242439</v>
      </c>
      <c r="BS437" s="303">
        <v>0.27906976744186046</v>
      </c>
      <c r="BT437" s="311">
        <v>155</v>
      </c>
      <c r="BU437" s="137">
        <v>0.13443191673894189</v>
      </c>
      <c r="BV437" s="312">
        <v>48.484848484848399</v>
      </c>
      <c r="BW437" s="312">
        <v>390</v>
      </c>
      <c r="BX437" s="137">
        <v>0.31075697211155379</v>
      </c>
      <c r="BY437" s="302">
        <v>66.6666666666666</v>
      </c>
      <c r="BZ437" s="312">
        <v>444</v>
      </c>
      <c r="CA437" s="137">
        <v>0.30515463917525776</v>
      </c>
      <c r="CB437" s="302">
        <v>91.515150000000006</v>
      </c>
      <c r="CC437" s="303">
        <v>1.8645161290322581</v>
      </c>
      <c r="CD437" s="311">
        <v>1575</v>
      </c>
      <c r="CE437" s="137">
        <v>0.17459261722647157</v>
      </c>
      <c r="CF437" s="312">
        <v>174.06</v>
      </c>
      <c r="CG437" s="312">
        <v>2406</v>
      </c>
      <c r="CH437" s="137">
        <v>0.24924893815394178</v>
      </c>
      <c r="CI437" s="302">
        <v>196.52</v>
      </c>
      <c r="CJ437" s="312">
        <v>1746</v>
      </c>
      <c r="CK437" s="137">
        <v>0.19389228206551914</v>
      </c>
      <c r="CL437" s="302">
        <v>168.52</v>
      </c>
      <c r="CM437" s="313">
        <v>0.10857142857142857</v>
      </c>
    </row>
    <row r="438" spans="1:91" ht="14.4" x14ac:dyDescent="0.3">
      <c r="A438" s="99" t="s">
        <v>384</v>
      </c>
      <c r="B438" s="311">
        <v>124</v>
      </c>
      <c r="C438" s="137">
        <v>6.5747613997879109E-2</v>
      </c>
      <c r="D438" s="312">
        <v>41.212121212121197</v>
      </c>
      <c r="E438" s="312">
        <v>206</v>
      </c>
      <c r="F438" s="137">
        <v>9.6306685366993924E-2</v>
      </c>
      <c r="G438" s="302">
        <v>55.757575757575701</v>
      </c>
      <c r="H438" s="312">
        <v>123</v>
      </c>
      <c r="I438" s="137">
        <v>5.5082848186296461E-2</v>
      </c>
      <c r="J438" s="302">
        <v>36.969695999999999</v>
      </c>
      <c r="K438" s="313">
        <v>-8.0645161290322578E-3</v>
      </c>
      <c r="L438" s="312">
        <v>157</v>
      </c>
      <c r="M438" s="137">
        <v>7.7645895153313549E-2</v>
      </c>
      <c r="N438" s="312">
        <v>52.121212121212103</v>
      </c>
      <c r="O438" s="312">
        <v>84</v>
      </c>
      <c r="P438" s="137">
        <v>3.4639175257731962E-2</v>
      </c>
      <c r="Q438" s="302">
        <v>29.090909090909101</v>
      </c>
      <c r="R438" s="312">
        <v>107</v>
      </c>
      <c r="S438" s="137">
        <v>6.024774774774775E-2</v>
      </c>
      <c r="T438" s="302">
        <v>40.606059999999999</v>
      </c>
      <c r="U438" s="313">
        <v>-0.31847133757961782</v>
      </c>
      <c r="V438" s="312">
        <v>5</v>
      </c>
      <c r="W438" s="137">
        <v>1.4044943820224719E-2</v>
      </c>
      <c r="X438" s="312">
        <v>4.2424242424242404</v>
      </c>
      <c r="Y438" s="312">
        <v>54</v>
      </c>
      <c r="Z438" s="137">
        <v>0.13106796116504854</v>
      </c>
      <c r="AA438" s="302">
        <v>21.2121212121212</v>
      </c>
      <c r="AB438" s="312">
        <v>25</v>
      </c>
      <c r="AC438" s="137">
        <v>4.6816479400749067E-2</v>
      </c>
      <c r="AD438" s="302">
        <v>16.363636</v>
      </c>
      <c r="AE438" s="313">
        <v>4</v>
      </c>
      <c r="AF438" s="312">
        <v>47</v>
      </c>
      <c r="AG438" s="137">
        <v>8.1034482758620685E-2</v>
      </c>
      <c r="AH438" s="312">
        <v>27.878787878787801</v>
      </c>
      <c r="AI438" s="312">
        <v>75</v>
      </c>
      <c r="AJ438" s="137">
        <v>0.14763779527559054</v>
      </c>
      <c r="AK438" s="302">
        <v>37.5757575757575</v>
      </c>
      <c r="AL438" s="312">
        <v>49</v>
      </c>
      <c r="AM438" s="137">
        <v>0.1022964509394572</v>
      </c>
      <c r="AN438" s="302">
        <v>29.69697</v>
      </c>
      <c r="AO438" s="313">
        <v>4.2553191489361701E-2</v>
      </c>
      <c r="AP438" s="312">
        <v>15</v>
      </c>
      <c r="AQ438" s="137">
        <v>3.1982942430703626E-2</v>
      </c>
      <c r="AR438" s="312">
        <v>11.5151515151515</v>
      </c>
      <c r="AS438" s="312">
        <v>23</v>
      </c>
      <c r="AT438" s="137">
        <v>3.8720538720538718E-2</v>
      </c>
      <c r="AU438" s="302">
        <v>14.545454545454501</v>
      </c>
      <c r="AV438" s="312">
        <v>11</v>
      </c>
      <c r="AW438" s="137">
        <v>2.2448979591836733E-2</v>
      </c>
      <c r="AX438" s="302">
        <v>10.909091</v>
      </c>
      <c r="AY438" s="303">
        <v>-0.26666666666666666</v>
      </c>
      <c r="AZ438" s="311">
        <v>94</v>
      </c>
      <c r="BA438" s="137">
        <v>7.2924747866563222E-2</v>
      </c>
      <c r="BB438" s="312">
        <v>38.787878787878697</v>
      </c>
      <c r="BC438" s="312">
        <v>143</v>
      </c>
      <c r="BD438" s="137">
        <v>0.10506980161645849</v>
      </c>
      <c r="BE438" s="302">
        <v>67.272727272727195</v>
      </c>
      <c r="BF438" s="312">
        <v>39</v>
      </c>
      <c r="BG438" s="137">
        <v>3.4666666666666665E-2</v>
      </c>
      <c r="BH438" s="302">
        <v>17.575758</v>
      </c>
      <c r="BI438" s="303">
        <v>-0.58510638297872342</v>
      </c>
      <c r="BJ438" s="311">
        <v>10</v>
      </c>
      <c r="BK438" s="137">
        <v>7.8988941548183249E-3</v>
      </c>
      <c r="BL438" s="312">
        <v>9.6969696969696901</v>
      </c>
      <c r="BM438" s="312">
        <v>65</v>
      </c>
      <c r="BN438" s="137">
        <v>6.7778936392075079E-2</v>
      </c>
      <c r="BO438" s="302">
        <v>35.757575757575701</v>
      </c>
      <c r="BP438" s="312">
        <v>43</v>
      </c>
      <c r="BQ438" s="137">
        <v>4.7097480832420595E-2</v>
      </c>
      <c r="BR438" s="302">
        <v>25.454546000000001</v>
      </c>
      <c r="BS438" s="303">
        <v>3.3</v>
      </c>
      <c r="BT438" s="311">
        <v>97</v>
      </c>
      <c r="BU438" s="137">
        <v>8.4128360797918467E-2</v>
      </c>
      <c r="BV438" s="312">
        <v>45.454545454545404</v>
      </c>
      <c r="BW438" s="312">
        <v>145</v>
      </c>
      <c r="BX438" s="137">
        <v>0.11553784860557768</v>
      </c>
      <c r="BY438" s="302">
        <v>41.818181818181799</v>
      </c>
      <c r="BZ438" s="312">
        <v>73</v>
      </c>
      <c r="CA438" s="137">
        <v>5.0171821305841927E-2</v>
      </c>
      <c r="CB438" s="302">
        <v>27.272728000000001</v>
      </c>
      <c r="CC438" s="303">
        <v>-0.24742268041237114</v>
      </c>
      <c r="CD438" s="311">
        <v>549</v>
      </c>
      <c r="CE438" s="137">
        <v>6.08579980046558E-2</v>
      </c>
      <c r="CF438" s="312">
        <v>93.81</v>
      </c>
      <c r="CG438" s="312">
        <v>795</v>
      </c>
      <c r="CH438" s="137">
        <v>8.2357816222935878E-2</v>
      </c>
      <c r="CI438" s="302">
        <v>115.18</v>
      </c>
      <c r="CJ438" s="312">
        <v>470</v>
      </c>
      <c r="CK438" s="137">
        <v>5.2193225985563578E-2</v>
      </c>
      <c r="CL438" s="302">
        <v>75.73</v>
      </c>
      <c r="CM438" s="313">
        <v>-0.14389799635701275</v>
      </c>
    </row>
    <row r="439" spans="1:91" ht="14.4" x14ac:dyDescent="0.3">
      <c r="A439" s="99" t="s">
        <v>540</v>
      </c>
      <c r="B439" s="311">
        <v>89</v>
      </c>
      <c r="C439" s="137">
        <v>4.7189819724284196E-2</v>
      </c>
      <c r="D439" s="312">
        <v>35.757575757575701</v>
      </c>
      <c r="E439" s="312">
        <v>143</v>
      </c>
      <c r="F439" s="137">
        <v>6.6853669939223939E-2</v>
      </c>
      <c r="G439" s="302">
        <v>44.2424242424242</v>
      </c>
      <c r="H439" s="312">
        <v>56</v>
      </c>
      <c r="I439" s="137">
        <v>2.5078369905956112E-2</v>
      </c>
      <c r="J439" s="302">
        <v>24.242424</v>
      </c>
      <c r="K439" s="313">
        <v>-0.3707865168539326</v>
      </c>
      <c r="L439" s="312">
        <v>104</v>
      </c>
      <c r="M439" s="137">
        <v>5.1434223541048464E-2</v>
      </c>
      <c r="N439" s="312">
        <v>32.727272727272698</v>
      </c>
      <c r="O439" s="312">
        <v>39</v>
      </c>
      <c r="P439" s="137">
        <v>1.6082474226804123E-2</v>
      </c>
      <c r="Q439" s="302">
        <v>19.393939393939299</v>
      </c>
      <c r="R439" s="312">
        <v>73</v>
      </c>
      <c r="S439" s="137">
        <v>4.1103603603603607E-2</v>
      </c>
      <c r="T439" s="302">
        <v>37.5757561</v>
      </c>
      <c r="U439" s="313">
        <v>-0.29807692307692307</v>
      </c>
      <c r="V439" s="312">
        <v>3</v>
      </c>
      <c r="W439" s="137">
        <v>8.4269662921348312E-3</v>
      </c>
      <c r="X439" s="312">
        <v>3.0303030303030298</v>
      </c>
      <c r="Y439" s="312">
        <v>54</v>
      </c>
      <c r="Z439" s="137">
        <v>0.13106796116504854</v>
      </c>
      <c r="AA439" s="302">
        <v>21.2121212121212</v>
      </c>
      <c r="AB439" s="312">
        <v>22</v>
      </c>
      <c r="AC439" s="137">
        <v>4.1198501872659173E-2</v>
      </c>
      <c r="AD439" s="302">
        <v>15.151515</v>
      </c>
      <c r="AE439" s="313">
        <v>6.333333333333333</v>
      </c>
      <c r="AF439" s="312">
        <v>47</v>
      </c>
      <c r="AG439" s="137">
        <v>8.1034482758620685E-2</v>
      </c>
      <c r="AH439" s="312">
        <v>27.878787878787801</v>
      </c>
      <c r="AI439" s="312">
        <v>52</v>
      </c>
      <c r="AJ439" s="137">
        <v>0.10236220472440945</v>
      </c>
      <c r="AK439" s="302">
        <v>32.121212121212103</v>
      </c>
      <c r="AL439" s="312">
        <v>35</v>
      </c>
      <c r="AM439" s="137">
        <v>7.3068893528183715E-2</v>
      </c>
      <c r="AN439" s="302">
        <v>28.484848</v>
      </c>
      <c r="AO439" s="313">
        <v>-0.25531914893617019</v>
      </c>
      <c r="AP439" s="312">
        <v>15</v>
      </c>
      <c r="AQ439" s="137">
        <v>3.1982942430703626E-2</v>
      </c>
      <c r="AR439" s="312">
        <v>11.5151515151515</v>
      </c>
      <c r="AS439" s="312">
        <v>23</v>
      </c>
      <c r="AT439" s="137">
        <v>3.8720538720538718E-2</v>
      </c>
      <c r="AU439" s="302">
        <v>14.545454545454501</v>
      </c>
      <c r="AV439" s="312">
        <v>11</v>
      </c>
      <c r="AW439" s="137">
        <v>2.2448979591836733E-2</v>
      </c>
      <c r="AX439" s="302">
        <v>10.909091</v>
      </c>
      <c r="AY439" s="303">
        <v>-0.26666666666666666</v>
      </c>
      <c r="AZ439" s="311">
        <v>60</v>
      </c>
      <c r="BA439" s="137">
        <v>4.6547711404189292E-2</v>
      </c>
      <c r="BB439" s="312">
        <v>29.090909090909101</v>
      </c>
      <c r="BC439" s="312">
        <v>62</v>
      </c>
      <c r="BD439" s="137">
        <v>4.5554739162380606E-2</v>
      </c>
      <c r="BE439" s="302">
        <v>32.121212121212103</v>
      </c>
      <c r="BF439" s="312">
        <v>21</v>
      </c>
      <c r="BG439" s="137">
        <v>1.8666666666666668E-2</v>
      </c>
      <c r="BH439" s="302">
        <v>13.939394</v>
      </c>
      <c r="BI439" s="303">
        <v>-0.65</v>
      </c>
      <c r="BJ439" s="311">
        <v>10</v>
      </c>
      <c r="BK439" s="137">
        <v>7.8988941548183249E-3</v>
      </c>
      <c r="BL439" s="312">
        <v>9.6969696969696901</v>
      </c>
      <c r="BM439" s="312">
        <v>27</v>
      </c>
      <c r="BN439" s="137">
        <v>2.8154327424400417E-2</v>
      </c>
      <c r="BO439" s="302">
        <v>13.9393939393939</v>
      </c>
      <c r="BP439" s="312">
        <v>43</v>
      </c>
      <c r="BQ439" s="137">
        <v>4.7097480832420595E-2</v>
      </c>
      <c r="BR439" s="302">
        <v>25.454546000000001</v>
      </c>
      <c r="BS439" s="303">
        <v>3.3</v>
      </c>
      <c r="BT439" s="311">
        <v>66</v>
      </c>
      <c r="BU439" s="137">
        <v>5.7241977450130092E-2</v>
      </c>
      <c r="BV439" s="312">
        <v>41.818181818181799</v>
      </c>
      <c r="BW439" s="312">
        <v>141</v>
      </c>
      <c r="BX439" s="137">
        <v>0.11235059760956176</v>
      </c>
      <c r="BY439" s="302">
        <v>41.818181818181799</v>
      </c>
      <c r="BZ439" s="312">
        <v>70</v>
      </c>
      <c r="CA439" s="137">
        <v>4.8109965635738834E-2</v>
      </c>
      <c r="CB439" s="302">
        <v>27.878788</v>
      </c>
      <c r="CC439" s="303">
        <v>6.0606060606060608E-2</v>
      </c>
      <c r="CD439" s="311">
        <v>394</v>
      </c>
      <c r="CE439" s="137">
        <v>4.3675867420463366E-2</v>
      </c>
      <c r="CF439" s="312">
        <v>75.569999999999993</v>
      </c>
      <c r="CG439" s="312">
        <v>541</v>
      </c>
      <c r="CH439" s="137">
        <v>5.6044752926551332E-2</v>
      </c>
      <c r="CI439" s="302">
        <v>82.65</v>
      </c>
      <c r="CJ439" s="312">
        <v>331</v>
      </c>
      <c r="CK439" s="137">
        <v>3.6757357023875628E-2</v>
      </c>
      <c r="CL439" s="302">
        <v>67.650000000000006</v>
      </c>
      <c r="CM439" s="313">
        <v>-0.15989847715736041</v>
      </c>
    </row>
    <row r="440" spans="1:91" ht="14.4" x14ac:dyDescent="0.3">
      <c r="A440" s="99" t="s">
        <v>541</v>
      </c>
      <c r="B440" s="311">
        <v>12</v>
      </c>
      <c r="C440" s="137">
        <v>6.3626723223753979E-3</v>
      </c>
      <c r="D440" s="312">
        <v>11.5151515151515</v>
      </c>
      <c r="E440" s="312">
        <v>31</v>
      </c>
      <c r="F440" s="137">
        <v>1.4492753623188406E-2</v>
      </c>
      <c r="G440" s="302">
        <v>23.636363636363601</v>
      </c>
      <c r="H440" s="312">
        <v>0</v>
      </c>
      <c r="I440" s="137">
        <v>0</v>
      </c>
      <c r="J440" s="302">
        <v>17.575758</v>
      </c>
      <c r="K440" s="313">
        <v>-1</v>
      </c>
      <c r="L440" s="312">
        <v>12</v>
      </c>
      <c r="M440" s="137">
        <v>5.9347181008902079E-3</v>
      </c>
      <c r="N440" s="312">
        <v>11.5151515151515</v>
      </c>
      <c r="O440" s="312">
        <v>0</v>
      </c>
      <c r="P440" s="137">
        <v>0</v>
      </c>
      <c r="Q440" s="302">
        <v>17.5757575757575</v>
      </c>
      <c r="R440" s="312">
        <v>0</v>
      </c>
      <c r="S440" s="137">
        <v>0</v>
      </c>
      <c r="T440" s="302">
        <v>17.575758</v>
      </c>
      <c r="U440" s="313">
        <v>-1</v>
      </c>
      <c r="V440" s="312">
        <v>0</v>
      </c>
      <c r="W440" s="137">
        <v>0</v>
      </c>
      <c r="X440" s="312">
        <v>80</v>
      </c>
      <c r="Y440" s="312">
        <v>0</v>
      </c>
      <c r="Z440" s="137">
        <v>0</v>
      </c>
      <c r="AA440" s="302">
        <v>17.5757575757575</v>
      </c>
      <c r="AB440" s="312">
        <v>14</v>
      </c>
      <c r="AC440" s="137">
        <v>2.6217228464419477E-2</v>
      </c>
      <c r="AD440" s="302">
        <v>12.727273</v>
      </c>
      <c r="AF440" s="312">
        <v>0</v>
      </c>
      <c r="AG440" s="137">
        <v>0</v>
      </c>
      <c r="AH440" s="312">
        <v>80</v>
      </c>
      <c r="AI440" s="312">
        <v>20</v>
      </c>
      <c r="AJ440" s="137">
        <v>3.937007874015748E-2</v>
      </c>
      <c r="AK440" s="302">
        <v>13.9393939393939</v>
      </c>
      <c r="AL440" s="312">
        <v>0</v>
      </c>
      <c r="AM440" s="137">
        <v>0</v>
      </c>
      <c r="AN440" s="302">
        <v>17.575758</v>
      </c>
      <c r="AP440" s="312">
        <v>0</v>
      </c>
      <c r="AQ440" s="137">
        <v>0</v>
      </c>
      <c r="AR440" s="312">
        <v>80</v>
      </c>
      <c r="AS440" s="312">
        <v>0</v>
      </c>
      <c r="AT440" s="137">
        <v>0</v>
      </c>
      <c r="AU440" s="302">
        <v>17.5757575757575</v>
      </c>
      <c r="AV440" s="312">
        <v>0</v>
      </c>
      <c r="AW440" s="137">
        <v>0</v>
      </c>
      <c r="AX440" s="302">
        <v>17.575758</v>
      </c>
      <c r="AZ440" s="311">
        <v>0</v>
      </c>
      <c r="BA440" s="137">
        <v>0</v>
      </c>
      <c r="BB440" s="312">
        <v>80</v>
      </c>
      <c r="BC440" s="312">
        <v>0</v>
      </c>
      <c r="BD440" s="137">
        <v>0</v>
      </c>
      <c r="BE440" s="302">
        <v>17.5757575757575</v>
      </c>
      <c r="BF440" s="312">
        <v>0</v>
      </c>
      <c r="BG440" s="137">
        <v>0</v>
      </c>
      <c r="BH440" s="302">
        <v>17.575758</v>
      </c>
      <c r="BJ440" s="311">
        <v>0</v>
      </c>
      <c r="BK440" s="137">
        <v>0</v>
      </c>
      <c r="BL440" s="312">
        <v>80</v>
      </c>
      <c r="BM440" s="312">
        <v>0</v>
      </c>
      <c r="BN440" s="137">
        <v>0</v>
      </c>
      <c r="BO440" s="302">
        <v>17.5757575757575</v>
      </c>
      <c r="BP440" s="312">
        <v>0</v>
      </c>
      <c r="BQ440" s="137">
        <v>0</v>
      </c>
      <c r="BR440" s="302">
        <v>17.575758</v>
      </c>
      <c r="BT440" s="311">
        <v>38</v>
      </c>
      <c r="BU440" s="137">
        <v>3.2957502168256721E-2</v>
      </c>
      <c r="BV440" s="312">
        <v>35.757575757575701</v>
      </c>
      <c r="BW440" s="312">
        <v>4</v>
      </c>
      <c r="BX440" s="137">
        <v>3.1872509960159364E-3</v>
      </c>
      <c r="BY440" s="302">
        <v>3.63636363636363</v>
      </c>
      <c r="BZ440" s="312">
        <v>0</v>
      </c>
      <c r="CA440" s="137">
        <v>0</v>
      </c>
      <c r="CB440" s="302">
        <v>17.575758</v>
      </c>
      <c r="CC440" s="303">
        <v>-1</v>
      </c>
      <c r="CD440" s="311">
        <v>62</v>
      </c>
      <c r="CE440" s="137">
        <v>6.8728522336769758E-3</v>
      </c>
      <c r="CF440" s="312">
        <v>182.93</v>
      </c>
      <c r="CG440" s="312">
        <v>55</v>
      </c>
      <c r="CH440" s="137">
        <v>5.69771055630374E-3</v>
      </c>
      <c r="CI440" s="302">
        <v>46.38</v>
      </c>
      <c r="CJ440" s="312">
        <v>14</v>
      </c>
      <c r="CK440" s="137">
        <v>1.5546918378678512E-3</v>
      </c>
      <c r="CL440" s="302">
        <v>46.55</v>
      </c>
      <c r="CM440" s="313">
        <v>-0.77419354838709675</v>
      </c>
    </row>
    <row r="441" spans="1:91" ht="14.4" x14ac:dyDescent="0.3">
      <c r="A441" s="99" t="s">
        <v>542</v>
      </c>
      <c r="B441" s="311">
        <v>12</v>
      </c>
      <c r="C441" s="137">
        <v>6.3626723223753979E-3</v>
      </c>
      <c r="D441" s="312">
        <v>11.5151515151515</v>
      </c>
      <c r="E441" s="312">
        <v>49</v>
      </c>
      <c r="F441" s="137">
        <v>2.2907900888265546E-2</v>
      </c>
      <c r="G441" s="302">
        <v>22.424242424242401</v>
      </c>
      <c r="H441" s="312">
        <v>35</v>
      </c>
      <c r="I441" s="137">
        <v>1.5673981191222569E-2</v>
      </c>
      <c r="J441" s="302">
        <v>20</v>
      </c>
      <c r="K441" s="313">
        <v>1.9166666666666667</v>
      </c>
      <c r="L441" s="312">
        <v>65</v>
      </c>
      <c r="M441" s="137">
        <v>3.2146389713155289E-2</v>
      </c>
      <c r="N441" s="312">
        <v>26.6666666666666</v>
      </c>
      <c r="O441" s="312">
        <v>8</v>
      </c>
      <c r="P441" s="137">
        <v>3.2989690721649486E-3</v>
      </c>
      <c r="Q441" s="302">
        <v>7.8787878787878798</v>
      </c>
      <c r="R441" s="312">
        <v>25</v>
      </c>
      <c r="S441" s="137">
        <v>1.4076576576576577E-2</v>
      </c>
      <c r="T441" s="302">
        <v>15.757576</v>
      </c>
      <c r="U441" s="313">
        <v>-0.61538461538461542</v>
      </c>
      <c r="V441" s="312">
        <v>0</v>
      </c>
      <c r="W441" s="137">
        <v>0</v>
      </c>
      <c r="X441" s="312">
        <v>80</v>
      </c>
      <c r="Y441" s="312">
        <v>33</v>
      </c>
      <c r="Z441" s="137">
        <v>8.0097087378640783E-2</v>
      </c>
      <c r="AA441" s="302">
        <v>17.5757575757575</v>
      </c>
      <c r="AB441" s="312">
        <v>0</v>
      </c>
      <c r="AC441" s="137">
        <v>0</v>
      </c>
      <c r="AD441" s="302">
        <v>17.575758</v>
      </c>
      <c r="AF441" s="312">
        <v>10</v>
      </c>
      <c r="AG441" s="137">
        <v>1.7241379310344827E-2</v>
      </c>
      <c r="AH441" s="312">
        <v>9.6969696969696901</v>
      </c>
      <c r="AI441" s="312">
        <v>0</v>
      </c>
      <c r="AJ441" s="137">
        <v>0</v>
      </c>
      <c r="AK441" s="302">
        <v>17.5757575757575</v>
      </c>
      <c r="AL441" s="312">
        <v>0</v>
      </c>
      <c r="AM441" s="137">
        <v>0</v>
      </c>
      <c r="AN441" s="302">
        <v>17.575758</v>
      </c>
      <c r="AO441" s="313">
        <v>-1</v>
      </c>
      <c r="AP441" s="312">
        <v>0</v>
      </c>
      <c r="AQ441" s="137">
        <v>0</v>
      </c>
      <c r="AR441" s="312">
        <v>80</v>
      </c>
      <c r="AS441" s="312">
        <v>12</v>
      </c>
      <c r="AT441" s="137">
        <v>2.0202020202020204E-2</v>
      </c>
      <c r="AU441" s="302">
        <v>9.0909090909090899</v>
      </c>
      <c r="AV441" s="312">
        <v>0</v>
      </c>
      <c r="AW441" s="137">
        <v>0</v>
      </c>
      <c r="AX441" s="302">
        <v>17.575758</v>
      </c>
      <c r="AZ441" s="311">
        <v>31</v>
      </c>
      <c r="BA441" s="137">
        <v>2.404965089216447E-2</v>
      </c>
      <c r="BB441" s="312">
        <v>23.636363636363601</v>
      </c>
      <c r="BC441" s="312">
        <v>13</v>
      </c>
      <c r="BD441" s="137">
        <v>9.5518001469507719E-3</v>
      </c>
      <c r="BE441" s="302">
        <v>13.3333333333333</v>
      </c>
      <c r="BF441" s="312">
        <v>0</v>
      </c>
      <c r="BG441" s="137">
        <v>0</v>
      </c>
      <c r="BH441" s="302">
        <v>17.575758</v>
      </c>
      <c r="BI441" s="303">
        <v>-1</v>
      </c>
      <c r="BJ441" s="311">
        <v>10</v>
      </c>
      <c r="BK441" s="137">
        <v>7.8988941548183249E-3</v>
      </c>
      <c r="BL441" s="312">
        <v>9.6969696969696901</v>
      </c>
      <c r="BM441" s="312">
        <v>16</v>
      </c>
      <c r="BN441" s="137">
        <v>1.6684045881126174E-2</v>
      </c>
      <c r="BO441" s="302">
        <v>11.5151515151515</v>
      </c>
      <c r="BP441" s="312">
        <v>13</v>
      </c>
      <c r="BQ441" s="137">
        <v>1.4238773274917854E-2</v>
      </c>
      <c r="BR441" s="302">
        <v>12.727273</v>
      </c>
      <c r="BS441" s="303">
        <v>0.3</v>
      </c>
      <c r="BT441" s="311">
        <v>6</v>
      </c>
      <c r="BU441" s="137">
        <v>5.2038161318300087E-3</v>
      </c>
      <c r="BV441" s="312">
        <v>5.4545454545454497</v>
      </c>
      <c r="BW441" s="312">
        <v>75</v>
      </c>
      <c r="BX441" s="137">
        <v>5.9760956175298807E-2</v>
      </c>
      <c r="BY441" s="302">
        <v>32.727272727272698</v>
      </c>
      <c r="BZ441" s="312">
        <v>0</v>
      </c>
      <c r="CA441" s="137">
        <v>0</v>
      </c>
      <c r="CB441" s="302">
        <v>17.575758</v>
      </c>
      <c r="CC441" s="303">
        <v>-1</v>
      </c>
      <c r="CD441" s="311">
        <v>134</v>
      </c>
      <c r="CE441" s="137">
        <v>1.4854229021172819E-2</v>
      </c>
      <c r="CF441" s="312">
        <v>119.63</v>
      </c>
      <c r="CG441" s="312">
        <v>206</v>
      </c>
      <c r="CH441" s="137">
        <v>2.134051590179219E-2</v>
      </c>
      <c r="CI441" s="302">
        <v>50.05</v>
      </c>
      <c r="CJ441" s="312">
        <v>73</v>
      </c>
      <c r="CK441" s="137">
        <v>8.1066074403109388E-3</v>
      </c>
      <c r="CL441" s="302">
        <v>47.05</v>
      </c>
      <c r="CM441" s="313">
        <v>-0.45522388059701491</v>
      </c>
    </row>
    <row r="442" spans="1:91" ht="14.4" x14ac:dyDescent="0.3">
      <c r="A442" s="99" t="s">
        <v>543</v>
      </c>
      <c r="B442" s="311">
        <v>65</v>
      </c>
      <c r="C442" s="137">
        <v>3.4464475079533402E-2</v>
      </c>
      <c r="D442" s="312">
        <v>29.090909090909101</v>
      </c>
      <c r="E442" s="312">
        <v>63</v>
      </c>
      <c r="F442" s="137">
        <v>2.9453015427769985E-2</v>
      </c>
      <c r="G442" s="302">
        <v>27.878787878787801</v>
      </c>
      <c r="H442" s="312">
        <v>21</v>
      </c>
      <c r="I442" s="137">
        <v>9.4043887147335428E-3</v>
      </c>
      <c r="J442" s="302">
        <v>13.333333</v>
      </c>
      <c r="K442" s="313">
        <v>-0.67692307692307696</v>
      </c>
      <c r="L442" s="312">
        <v>27</v>
      </c>
      <c r="M442" s="137">
        <v>1.3353115727002967E-2</v>
      </c>
      <c r="N442" s="312">
        <v>17.5757575757575</v>
      </c>
      <c r="O442" s="312">
        <v>31</v>
      </c>
      <c r="P442" s="137">
        <v>1.2783505154639175E-2</v>
      </c>
      <c r="Q442" s="302">
        <v>17.5757575757575</v>
      </c>
      <c r="R442" s="312">
        <v>48</v>
      </c>
      <c r="S442" s="137">
        <v>2.7027027027027029E-2</v>
      </c>
      <c r="T442" s="302">
        <v>32.727271999999999</v>
      </c>
      <c r="U442" s="313">
        <v>0.77777777777777779</v>
      </c>
      <c r="V442" s="312">
        <v>3</v>
      </c>
      <c r="W442" s="137">
        <v>8.4269662921348312E-3</v>
      </c>
      <c r="X442" s="312">
        <v>3.0303030303030298</v>
      </c>
      <c r="Y442" s="312">
        <v>21</v>
      </c>
      <c r="Z442" s="137">
        <v>5.0970873786407765E-2</v>
      </c>
      <c r="AA442" s="302">
        <v>14.545454545454501</v>
      </c>
      <c r="AB442" s="312">
        <v>8</v>
      </c>
      <c r="AC442" s="137">
        <v>1.4981273408239701E-2</v>
      </c>
      <c r="AD442" s="302">
        <v>7.8787880000000001</v>
      </c>
      <c r="AE442" s="313">
        <v>1.6666666666666667</v>
      </c>
      <c r="AF442" s="312">
        <v>37</v>
      </c>
      <c r="AG442" s="137">
        <v>6.3793103448275865E-2</v>
      </c>
      <c r="AH442" s="312">
        <v>25.4545454545454</v>
      </c>
      <c r="AI442" s="312">
        <v>32</v>
      </c>
      <c r="AJ442" s="137">
        <v>6.2992125984251968E-2</v>
      </c>
      <c r="AK442" s="302">
        <v>28.484848484848399</v>
      </c>
      <c r="AL442" s="312">
        <v>35</v>
      </c>
      <c r="AM442" s="137">
        <v>7.3068893528183715E-2</v>
      </c>
      <c r="AN442" s="302">
        <v>28.484848</v>
      </c>
      <c r="AO442" s="313">
        <v>-5.4054054054054057E-2</v>
      </c>
      <c r="AP442" s="312">
        <v>15</v>
      </c>
      <c r="AQ442" s="137">
        <v>3.1982942430703626E-2</v>
      </c>
      <c r="AR442" s="312">
        <v>11.5151515151515</v>
      </c>
      <c r="AS442" s="312">
        <v>11</v>
      </c>
      <c r="AT442" s="137">
        <v>1.8518518518518517E-2</v>
      </c>
      <c r="AU442" s="302">
        <v>10.303030303030299</v>
      </c>
      <c r="AV442" s="312">
        <v>11</v>
      </c>
      <c r="AW442" s="137">
        <v>2.2448979591836733E-2</v>
      </c>
      <c r="AX442" s="302">
        <v>10.909091</v>
      </c>
      <c r="AY442" s="303">
        <v>-0.26666666666666666</v>
      </c>
      <c r="AZ442" s="311">
        <v>29</v>
      </c>
      <c r="BA442" s="137">
        <v>2.2498060512024826E-2</v>
      </c>
      <c r="BB442" s="312">
        <v>15.757575757575699</v>
      </c>
      <c r="BC442" s="312">
        <v>49</v>
      </c>
      <c r="BD442" s="137">
        <v>3.6002939015429829E-2</v>
      </c>
      <c r="BE442" s="302">
        <v>29.696969696969699</v>
      </c>
      <c r="BF442" s="312">
        <v>21</v>
      </c>
      <c r="BG442" s="137">
        <v>1.8666666666666668E-2</v>
      </c>
      <c r="BH442" s="302">
        <v>13.939394</v>
      </c>
      <c r="BI442" s="303">
        <v>-0.27586206896551724</v>
      </c>
      <c r="BJ442" s="311">
        <v>0</v>
      </c>
      <c r="BK442" s="137">
        <v>0</v>
      </c>
      <c r="BL442" s="312">
        <v>80</v>
      </c>
      <c r="BM442" s="312">
        <v>11</v>
      </c>
      <c r="BN442" s="137">
        <v>1.1470281543274244E-2</v>
      </c>
      <c r="BO442" s="302">
        <v>7.8787878787878798</v>
      </c>
      <c r="BP442" s="312">
        <v>30</v>
      </c>
      <c r="BQ442" s="137">
        <v>3.2858707557502739E-2</v>
      </c>
      <c r="BR442" s="302">
        <v>21.212122000000001</v>
      </c>
      <c r="BT442" s="311">
        <v>22</v>
      </c>
      <c r="BU442" s="137">
        <v>1.9080659150043366E-2</v>
      </c>
      <c r="BV442" s="312">
        <v>20</v>
      </c>
      <c r="BW442" s="312">
        <v>62</v>
      </c>
      <c r="BX442" s="137">
        <v>4.9402390438247012E-2</v>
      </c>
      <c r="BY442" s="302">
        <v>24.848484848484802</v>
      </c>
      <c r="BZ442" s="312">
        <v>70</v>
      </c>
      <c r="CA442" s="137">
        <v>4.8109965635738834E-2</v>
      </c>
      <c r="CB442" s="302">
        <v>27.878788</v>
      </c>
      <c r="CC442" s="303">
        <v>2.1818181818181817</v>
      </c>
      <c r="CD442" s="311">
        <v>198</v>
      </c>
      <c r="CE442" s="137">
        <v>2.1948786165613569E-2</v>
      </c>
      <c r="CF442" s="312">
        <v>94.39</v>
      </c>
      <c r="CG442" s="312">
        <v>280</v>
      </c>
      <c r="CH442" s="137">
        <v>2.9006526468455404E-2</v>
      </c>
      <c r="CI442" s="302">
        <v>59.69</v>
      </c>
      <c r="CJ442" s="312">
        <v>244</v>
      </c>
      <c r="CK442" s="137">
        <v>2.7096057745696834E-2</v>
      </c>
      <c r="CL442" s="302">
        <v>58.86</v>
      </c>
      <c r="CM442" s="313">
        <v>0.23232323232323232</v>
      </c>
    </row>
    <row r="443" spans="1:91" ht="14.4" x14ac:dyDescent="0.3">
      <c r="A443" s="99" t="s">
        <v>544</v>
      </c>
      <c r="B443" s="311">
        <v>35</v>
      </c>
      <c r="C443" s="137">
        <v>1.855779427359491E-2</v>
      </c>
      <c r="D443" s="312">
        <v>20</v>
      </c>
      <c r="E443" s="312">
        <v>63</v>
      </c>
      <c r="F443" s="137">
        <v>2.9453015427769985E-2</v>
      </c>
      <c r="G443" s="302">
        <v>35.151515151515099</v>
      </c>
      <c r="H443" s="312">
        <v>67</v>
      </c>
      <c r="I443" s="137">
        <v>3.0004478280340349E-2</v>
      </c>
      <c r="J443" s="302">
        <v>24.848483999999999</v>
      </c>
      <c r="K443" s="313">
        <v>0.91428571428571426</v>
      </c>
      <c r="L443" s="312">
        <v>53</v>
      </c>
      <c r="M443" s="137">
        <v>2.6211671612265085E-2</v>
      </c>
      <c r="N443" s="312">
        <v>38.181818181818102</v>
      </c>
      <c r="O443" s="312">
        <v>45</v>
      </c>
      <c r="P443" s="137">
        <v>1.8556701030927835E-2</v>
      </c>
      <c r="Q443" s="302">
        <v>20.606060606060598</v>
      </c>
      <c r="R443" s="312">
        <v>34</v>
      </c>
      <c r="S443" s="137">
        <v>1.9144144144144143E-2</v>
      </c>
      <c r="T443" s="302">
        <v>21.212122000000001</v>
      </c>
      <c r="U443" s="313">
        <v>-0.35849056603773582</v>
      </c>
      <c r="V443" s="312">
        <v>2</v>
      </c>
      <c r="W443" s="137">
        <v>5.6179775280898875E-3</v>
      </c>
      <c r="X443" s="312">
        <v>3.0303030303030298</v>
      </c>
      <c r="Y443" s="312">
        <v>0</v>
      </c>
      <c r="Z443" s="137">
        <v>0</v>
      </c>
      <c r="AA443" s="302">
        <v>17.5757575757575</v>
      </c>
      <c r="AB443" s="312">
        <v>3</v>
      </c>
      <c r="AC443" s="137">
        <v>5.6179775280898875E-3</v>
      </c>
      <c r="AD443" s="302">
        <v>3.6363637400000002</v>
      </c>
      <c r="AE443" s="313">
        <v>0.5</v>
      </c>
      <c r="AF443" s="312">
        <v>0</v>
      </c>
      <c r="AG443" s="137">
        <v>0</v>
      </c>
      <c r="AH443" s="312">
        <v>80</v>
      </c>
      <c r="AI443" s="312">
        <v>23</v>
      </c>
      <c r="AJ443" s="137">
        <v>4.5275590551181105E-2</v>
      </c>
      <c r="AK443" s="302">
        <v>15.757575757575699</v>
      </c>
      <c r="AL443" s="312">
        <v>14</v>
      </c>
      <c r="AM443" s="137">
        <v>2.9227557411273485E-2</v>
      </c>
      <c r="AN443" s="302">
        <v>7.8787880000000001</v>
      </c>
      <c r="AP443" s="312">
        <v>0</v>
      </c>
      <c r="AQ443" s="137">
        <v>0</v>
      </c>
      <c r="AR443" s="312">
        <v>80</v>
      </c>
      <c r="AS443" s="312">
        <v>0</v>
      </c>
      <c r="AT443" s="137">
        <v>0</v>
      </c>
      <c r="AU443" s="302">
        <v>17.5757575757575</v>
      </c>
      <c r="AV443" s="312">
        <v>0</v>
      </c>
      <c r="AW443" s="137">
        <v>0</v>
      </c>
      <c r="AX443" s="302">
        <v>17.575758</v>
      </c>
      <c r="AZ443" s="311">
        <v>34</v>
      </c>
      <c r="BA443" s="137">
        <v>2.6377036462373934E-2</v>
      </c>
      <c r="BB443" s="312">
        <v>27.878787878787801</v>
      </c>
      <c r="BC443" s="312">
        <v>81</v>
      </c>
      <c r="BD443" s="137">
        <v>5.9515062454077887E-2</v>
      </c>
      <c r="BE443" s="302">
        <v>51.515151515151501</v>
      </c>
      <c r="BF443" s="312">
        <v>18</v>
      </c>
      <c r="BG443" s="137">
        <v>1.6E-2</v>
      </c>
      <c r="BH443" s="302">
        <v>10.30303</v>
      </c>
      <c r="BI443" s="303">
        <v>-0.47058823529411764</v>
      </c>
      <c r="BJ443" s="311">
        <v>0</v>
      </c>
      <c r="BK443" s="137">
        <v>0</v>
      </c>
      <c r="BL443" s="312">
        <v>80</v>
      </c>
      <c r="BM443" s="312">
        <v>38</v>
      </c>
      <c r="BN443" s="137">
        <v>3.9624608967674661E-2</v>
      </c>
      <c r="BO443" s="302">
        <v>32.121212121212103</v>
      </c>
      <c r="BP443" s="312">
        <v>0</v>
      </c>
      <c r="BQ443" s="137">
        <v>0</v>
      </c>
      <c r="BR443" s="302">
        <v>17.575758</v>
      </c>
      <c r="BT443" s="311">
        <v>31</v>
      </c>
      <c r="BU443" s="137">
        <v>2.6886383347788378E-2</v>
      </c>
      <c r="BV443" s="312">
        <v>16.969696969696901</v>
      </c>
      <c r="BW443" s="312">
        <v>4</v>
      </c>
      <c r="BX443" s="137">
        <v>3.1872509960159364E-3</v>
      </c>
      <c r="BY443" s="302">
        <v>3.0303030303030298</v>
      </c>
      <c r="BZ443" s="312">
        <v>3</v>
      </c>
      <c r="CA443" s="137">
        <v>2.0618556701030928E-3</v>
      </c>
      <c r="CB443" s="302">
        <v>4.8484850000000002</v>
      </c>
      <c r="CC443" s="303">
        <v>-0.90322580645161288</v>
      </c>
      <c r="CD443" s="311">
        <v>155</v>
      </c>
      <c r="CE443" s="137">
        <v>1.7182130584192441E-2</v>
      </c>
      <c r="CF443" s="312">
        <v>148.44999999999999</v>
      </c>
      <c r="CG443" s="312">
        <v>254</v>
      </c>
      <c r="CH443" s="137">
        <v>2.6313063296384543E-2</v>
      </c>
      <c r="CI443" s="302">
        <v>77.849999999999994</v>
      </c>
      <c r="CJ443" s="312">
        <v>139</v>
      </c>
      <c r="CK443" s="137">
        <v>1.5435868961687952E-2</v>
      </c>
      <c r="CL443" s="302">
        <v>42.05</v>
      </c>
      <c r="CM443" s="313">
        <v>-0.1032258064516129</v>
      </c>
    </row>
    <row r="444" spans="1:91" ht="14.4" x14ac:dyDescent="0.3">
      <c r="A444" s="99" t="s">
        <v>385</v>
      </c>
      <c r="B444" s="311">
        <v>222</v>
      </c>
      <c r="C444" s="137">
        <v>0.11770943796394485</v>
      </c>
      <c r="D444" s="312">
        <v>55.757575757575701</v>
      </c>
      <c r="E444" s="312">
        <v>313</v>
      </c>
      <c r="F444" s="137">
        <v>0.14633006077606359</v>
      </c>
      <c r="G444" s="302">
        <v>70.303030303030297</v>
      </c>
      <c r="H444" s="312">
        <v>285</v>
      </c>
      <c r="I444" s="137">
        <v>0.12763098969995521</v>
      </c>
      <c r="J444" s="302">
        <v>62.4242439</v>
      </c>
      <c r="K444" s="313">
        <v>0.28378378378378377</v>
      </c>
      <c r="L444" s="312">
        <v>329</v>
      </c>
      <c r="M444" s="137">
        <v>0.16271018793273986</v>
      </c>
      <c r="N444" s="312">
        <v>91.515151515151501</v>
      </c>
      <c r="O444" s="312">
        <v>471</v>
      </c>
      <c r="P444" s="137">
        <v>0.19422680412371135</v>
      </c>
      <c r="Q444" s="302">
        <v>96.363636363636402</v>
      </c>
      <c r="R444" s="312">
        <v>249</v>
      </c>
      <c r="S444" s="137">
        <v>0.14020270270270271</v>
      </c>
      <c r="T444" s="302">
        <v>65.454544100000007</v>
      </c>
      <c r="U444" s="313">
        <v>-0.24316109422492402</v>
      </c>
      <c r="V444" s="312">
        <v>102</v>
      </c>
      <c r="W444" s="137">
        <v>0.28651685393258425</v>
      </c>
      <c r="X444" s="312">
        <v>50.303030303030297</v>
      </c>
      <c r="Y444" s="312">
        <v>71</v>
      </c>
      <c r="Z444" s="137">
        <v>0.17233009708737865</v>
      </c>
      <c r="AA444" s="302">
        <v>30.303030303030301</v>
      </c>
      <c r="AB444" s="312">
        <v>69</v>
      </c>
      <c r="AC444" s="137">
        <v>0.12921348314606743</v>
      </c>
      <c r="AD444" s="302">
        <v>45.4545441</v>
      </c>
      <c r="AE444" s="313">
        <v>-0.3235294117647059</v>
      </c>
      <c r="AF444" s="312">
        <v>53</v>
      </c>
      <c r="AG444" s="137">
        <v>9.1379310344827588E-2</v>
      </c>
      <c r="AH444" s="312">
        <v>30.303030303030301</v>
      </c>
      <c r="AI444" s="312">
        <v>50</v>
      </c>
      <c r="AJ444" s="137">
        <v>9.8425196850393706E-2</v>
      </c>
      <c r="AK444" s="302">
        <v>21.2121212121212</v>
      </c>
      <c r="AL444" s="312">
        <v>54</v>
      </c>
      <c r="AM444" s="137">
        <v>0.11273486430062631</v>
      </c>
      <c r="AN444" s="302">
        <v>25.454546000000001</v>
      </c>
      <c r="AO444" s="313">
        <v>1.8867924528301886E-2</v>
      </c>
      <c r="AP444" s="312">
        <v>73</v>
      </c>
      <c r="AQ444" s="137">
        <v>0.15565031982942432</v>
      </c>
      <c r="AR444" s="312">
        <v>36.363636363636303</v>
      </c>
      <c r="AS444" s="312">
        <v>154</v>
      </c>
      <c r="AT444" s="137">
        <v>0.25925925925925924</v>
      </c>
      <c r="AU444" s="302">
        <v>67.272727272727195</v>
      </c>
      <c r="AV444" s="312">
        <v>114</v>
      </c>
      <c r="AW444" s="137">
        <v>0.23265306122448978</v>
      </c>
      <c r="AX444" s="302">
        <v>55.151516000000001</v>
      </c>
      <c r="AY444" s="303">
        <v>0.56164383561643838</v>
      </c>
      <c r="AZ444" s="311">
        <v>113</v>
      </c>
      <c r="BA444" s="137">
        <v>8.7664856477889838E-2</v>
      </c>
      <c r="BB444" s="312">
        <v>31.515151515151501</v>
      </c>
      <c r="BC444" s="312">
        <v>99</v>
      </c>
      <c r="BD444" s="137">
        <v>7.274063188831742E-2</v>
      </c>
      <c r="BE444" s="302">
        <v>38.787878787878697</v>
      </c>
      <c r="BF444" s="312">
        <v>67</v>
      </c>
      <c r="BG444" s="137">
        <v>5.9555555555555556E-2</v>
      </c>
      <c r="BH444" s="302">
        <v>35.151516000000001</v>
      </c>
      <c r="BI444" s="303">
        <v>-0.40707964601769914</v>
      </c>
      <c r="BJ444" s="311">
        <v>76</v>
      </c>
      <c r="BK444" s="137">
        <v>6.0031595576619273E-2</v>
      </c>
      <c r="BL444" s="312">
        <v>38.787878787878697</v>
      </c>
      <c r="BM444" s="312">
        <v>208</v>
      </c>
      <c r="BN444" s="137">
        <v>0.21689259645464026</v>
      </c>
      <c r="BO444" s="302">
        <v>48.484848484848399</v>
      </c>
      <c r="BP444" s="312">
        <v>67</v>
      </c>
      <c r="BQ444" s="137">
        <v>7.3384446878422785E-2</v>
      </c>
      <c r="BR444" s="302">
        <v>32.727271999999999</v>
      </c>
      <c r="BS444" s="303">
        <v>-0.11842105263157894</v>
      </c>
      <c r="BT444" s="311">
        <v>58</v>
      </c>
      <c r="BU444" s="137">
        <v>5.0303555941023419E-2</v>
      </c>
      <c r="BV444" s="312">
        <v>20</v>
      </c>
      <c r="BW444" s="312">
        <v>245</v>
      </c>
      <c r="BX444" s="137">
        <v>0.19521912350597609</v>
      </c>
      <c r="BY444" s="302">
        <v>62.424242424242401</v>
      </c>
      <c r="BZ444" s="312">
        <v>371</v>
      </c>
      <c r="CA444" s="137">
        <v>0.25498281786941579</v>
      </c>
      <c r="CB444" s="302">
        <v>87.272729999999996</v>
      </c>
      <c r="CC444" s="303">
        <v>5.3965517241379306</v>
      </c>
      <c r="CD444" s="311">
        <v>1026</v>
      </c>
      <c r="CE444" s="137">
        <v>0.11373461922181577</v>
      </c>
      <c r="CF444" s="312">
        <v>137.13</v>
      </c>
      <c r="CG444" s="312">
        <v>1611</v>
      </c>
      <c r="CH444" s="137">
        <v>0.16689112193100591</v>
      </c>
      <c r="CI444" s="302">
        <v>165.94</v>
      </c>
      <c r="CJ444" s="312">
        <v>1276</v>
      </c>
      <c r="CK444" s="137">
        <v>0.14169905607995559</v>
      </c>
      <c r="CL444" s="302">
        <v>153.49</v>
      </c>
      <c r="CM444" s="313">
        <v>0.24366471734892786</v>
      </c>
    </row>
    <row r="445" spans="1:91" ht="14.4" x14ac:dyDescent="0.3">
      <c r="A445" s="99" t="s">
        <v>386</v>
      </c>
      <c r="B445" s="311">
        <v>20</v>
      </c>
      <c r="C445" s="137">
        <v>1.0604453870625663E-2</v>
      </c>
      <c r="D445" s="312">
        <v>12.7272727272727</v>
      </c>
      <c r="E445" s="312">
        <v>64</v>
      </c>
      <c r="F445" s="137">
        <v>2.9920523609163162E-2</v>
      </c>
      <c r="G445" s="302">
        <v>33.3333333333333</v>
      </c>
      <c r="H445" s="312">
        <v>31</v>
      </c>
      <c r="I445" s="137">
        <v>1.3882669055082848E-2</v>
      </c>
      <c r="J445" s="302">
        <v>21.212122000000001</v>
      </c>
      <c r="K445" s="313">
        <v>0.55000000000000004</v>
      </c>
      <c r="L445" s="312">
        <v>53</v>
      </c>
      <c r="M445" s="137">
        <v>2.6211671612265085E-2</v>
      </c>
      <c r="N445" s="312">
        <v>29.090909090909101</v>
      </c>
      <c r="O445" s="312">
        <v>92</v>
      </c>
      <c r="P445" s="137">
        <v>3.7938144329896908E-2</v>
      </c>
      <c r="Q445" s="302">
        <v>38.787878787878697</v>
      </c>
      <c r="R445" s="312">
        <v>35</v>
      </c>
      <c r="S445" s="137">
        <v>1.9707207207207207E-2</v>
      </c>
      <c r="T445" s="302">
        <v>32.121212</v>
      </c>
      <c r="U445" s="313">
        <v>-0.33962264150943394</v>
      </c>
      <c r="V445" s="312">
        <v>9</v>
      </c>
      <c r="W445" s="137">
        <v>2.5280898876404494E-2</v>
      </c>
      <c r="X445" s="312">
        <v>7.2727272727272698</v>
      </c>
      <c r="Y445" s="312">
        <v>15</v>
      </c>
      <c r="Z445" s="137">
        <v>3.640776699029126E-2</v>
      </c>
      <c r="AA445" s="302">
        <v>13.9393939393939</v>
      </c>
      <c r="AB445" s="312">
        <v>54</v>
      </c>
      <c r="AC445" s="137">
        <v>0.10112359550561797</v>
      </c>
      <c r="AD445" s="302">
        <v>43.636364</v>
      </c>
      <c r="AE445" s="313">
        <v>5</v>
      </c>
      <c r="AF445" s="312">
        <v>27</v>
      </c>
      <c r="AG445" s="137">
        <v>4.6551724137931037E-2</v>
      </c>
      <c r="AH445" s="312">
        <v>26.6666666666666</v>
      </c>
      <c r="AI445" s="312">
        <v>26</v>
      </c>
      <c r="AJ445" s="137">
        <v>5.1181102362204724E-2</v>
      </c>
      <c r="AK445" s="302">
        <v>18.181818181818102</v>
      </c>
      <c r="AL445" s="312">
        <v>0</v>
      </c>
      <c r="AM445" s="137">
        <v>0</v>
      </c>
      <c r="AN445" s="302">
        <v>17.575758</v>
      </c>
      <c r="AO445" s="313">
        <v>-1</v>
      </c>
      <c r="AP445" s="312">
        <v>0</v>
      </c>
      <c r="AQ445" s="137">
        <v>0</v>
      </c>
      <c r="AR445" s="312">
        <v>80</v>
      </c>
      <c r="AS445" s="312">
        <v>0</v>
      </c>
      <c r="AT445" s="137">
        <v>0</v>
      </c>
      <c r="AU445" s="302">
        <v>17.5757575757575</v>
      </c>
      <c r="AV445" s="312">
        <v>0</v>
      </c>
      <c r="AW445" s="137">
        <v>0</v>
      </c>
      <c r="AX445" s="302">
        <v>17.575758</v>
      </c>
      <c r="AZ445" s="311">
        <v>22</v>
      </c>
      <c r="BA445" s="137">
        <v>1.7067494181536073E-2</v>
      </c>
      <c r="BB445" s="312">
        <v>14.545454545454501</v>
      </c>
      <c r="BC445" s="312">
        <v>29</v>
      </c>
      <c r="BD445" s="137">
        <v>2.1307861866274799E-2</v>
      </c>
      <c r="BE445" s="302">
        <v>26.060606060605998</v>
      </c>
      <c r="BF445" s="312">
        <v>16</v>
      </c>
      <c r="BG445" s="137">
        <v>1.4222222222222223E-2</v>
      </c>
      <c r="BH445" s="302">
        <v>11.515152</v>
      </c>
      <c r="BI445" s="303">
        <v>-0.27272727272727271</v>
      </c>
      <c r="BJ445" s="311">
        <v>12</v>
      </c>
      <c r="BK445" s="137">
        <v>9.4786729857819912E-3</v>
      </c>
      <c r="BL445" s="312">
        <v>12.7272727272727</v>
      </c>
      <c r="BM445" s="312">
        <v>36</v>
      </c>
      <c r="BN445" s="137">
        <v>3.7539103232533892E-2</v>
      </c>
      <c r="BO445" s="302">
        <v>21.2121212121212</v>
      </c>
      <c r="BP445" s="312">
        <v>0</v>
      </c>
      <c r="BQ445" s="137">
        <v>0</v>
      </c>
      <c r="BR445" s="302">
        <v>17.575758</v>
      </c>
      <c r="BS445" s="303">
        <v>-1</v>
      </c>
      <c r="BT445" s="311">
        <v>17</v>
      </c>
      <c r="BU445" s="137">
        <v>1.4744145706851692E-2</v>
      </c>
      <c r="BV445" s="312">
        <v>9.6969696969696901</v>
      </c>
      <c r="BW445" s="312">
        <v>54</v>
      </c>
      <c r="BX445" s="137">
        <v>4.3027888446215141E-2</v>
      </c>
      <c r="BY445" s="302">
        <v>23.030303030302999</v>
      </c>
      <c r="BZ445" s="312">
        <v>73</v>
      </c>
      <c r="CA445" s="137">
        <v>5.0171821305841927E-2</v>
      </c>
      <c r="CB445" s="302">
        <v>40.606059999999999</v>
      </c>
      <c r="CC445" s="303">
        <v>3.2941176470588234</v>
      </c>
      <c r="CD445" s="311">
        <v>160</v>
      </c>
      <c r="CE445" s="137">
        <v>1.7736392861101874E-2</v>
      </c>
      <c r="CF445" s="312">
        <v>92.36</v>
      </c>
      <c r="CG445" s="312">
        <v>316</v>
      </c>
      <c r="CH445" s="137">
        <v>3.2735937014399669E-2</v>
      </c>
      <c r="CI445" s="302">
        <v>70.430000000000007</v>
      </c>
      <c r="CJ445" s="312">
        <v>209</v>
      </c>
      <c r="CK445" s="137">
        <v>2.3209328151027206E-2</v>
      </c>
      <c r="CL445" s="302">
        <v>76.819999999999993</v>
      </c>
      <c r="CM445" s="313">
        <v>0.30625000000000002</v>
      </c>
    </row>
    <row r="446" spans="1:91" ht="14.4" x14ac:dyDescent="0.3">
      <c r="A446" s="99" t="s">
        <v>545</v>
      </c>
      <c r="B446" s="311">
        <v>11</v>
      </c>
      <c r="C446" s="137">
        <v>5.8324496288441148E-3</v>
      </c>
      <c r="D446" s="312">
        <v>9.6969696969696901</v>
      </c>
      <c r="E446" s="312">
        <v>58</v>
      </c>
      <c r="F446" s="137">
        <v>2.7115474520804116E-2</v>
      </c>
      <c r="G446" s="302">
        <v>32.121212121212103</v>
      </c>
      <c r="H446" s="312">
        <v>11</v>
      </c>
      <c r="I446" s="137">
        <v>4.9261083743842365E-3</v>
      </c>
      <c r="J446" s="302">
        <v>11.515152</v>
      </c>
      <c r="K446" s="313">
        <v>0</v>
      </c>
      <c r="L446" s="312">
        <v>30</v>
      </c>
      <c r="M446" s="137">
        <v>1.483679525222552E-2</v>
      </c>
      <c r="N446" s="312">
        <v>24.2424242424242</v>
      </c>
      <c r="O446" s="312">
        <v>78</v>
      </c>
      <c r="P446" s="137">
        <v>3.2164948453608247E-2</v>
      </c>
      <c r="Q446" s="302">
        <v>37.5757575757575</v>
      </c>
      <c r="R446" s="312">
        <v>35</v>
      </c>
      <c r="S446" s="137">
        <v>1.9707207207207207E-2</v>
      </c>
      <c r="T446" s="302">
        <v>32.121212</v>
      </c>
      <c r="U446" s="313">
        <v>0.16666666666666666</v>
      </c>
      <c r="V446" s="312">
        <v>0</v>
      </c>
      <c r="W446" s="137">
        <v>0</v>
      </c>
      <c r="X446" s="312">
        <v>80</v>
      </c>
      <c r="Y446" s="312">
        <v>15</v>
      </c>
      <c r="Z446" s="137">
        <v>3.640776699029126E-2</v>
      </c>
      <c r="AA446" s="302">
        <v>13.9393939393939</v>
      </c>
      <c r="AB446" s="312">
        <v>54</v>
      </c>
      <c r="AC446" s="137">
        <v>0.10112359550561797</v>
      </c>
      <c r="AD446" s="302">
        <v>43.636364</v>
      </c>
      <c r="AF446" s="312">
        <v>0</v>
      </c>
      <c r="AG446" s="137">
        <v>0</v>
      </c>
      <c r="AH446" s="312">
        <v>80</v>
      </c>
      <c r="AI446" s="312">
        <v>19</v>
      </c>
      <c r="AJ446" s="137">
        <v>3.7401574803149609E-2</v>
      </c>
      <c r="AK446" s="302">
        <v>16.969696969696901</v>
      </c>
      <c r="AL446" s="312">
        <v>0</v>
      </c>
      <c r="AM446" s="137">
        <v>0</v>
      </c>
      <c r="AN446" s="302">
        <v>17.575758</v>
      </c>
      <c r="AP446" s="312">
        <v>0</v>
      </c>
      <c r="AQ446" s="137">
        <v>0</v>
      </c>
      <c r="AR446" s="312">
        <v>80</v>
      </c>
      <c r="AS446" s="312">
        <v>0</v>
      </c>
      <c r="AT446" s="137">
        <v>0</v>
      </c>
      <c r="AU446" s="302">
        <v>17.5757575757575</v>
      </c>
      <c r="AV446" s="312">
        <v>0</v>
      </c>
      <c r="AW446" s="137">
        <v>0</v>
      </c>
      <c r="AX446" s="302">
        <v>17.575758</v>
      </c>
      <c r="AZ446" s="311">
        <v>22</v>
      </c>
      <c r="BA446" s="137">
        <v>1.7067494181536073E-2</v>
      </c>
      <c r="BB446" s="312">
        <v>14.545454545454501</v>
      </c>
      <c r="BC446" s="312">
        <v>29</v>
      </c>
      <c r="BD446" s="137">
        <v>2.1307861866274799E-2</v>
      </c>
      <c r="BE446" s="302">
        <v>26.060606060605998</v>
      </c>
      <c r="BF446" s="312">
        <v>5</v>
      </c>
      <c r="BG446" s="137">
        <v>4.4444444444444444E-3</v>
      </c>
      <c r="BH446" s="302">
        <v>4.2424239999999998</v>
      </c>
      <c r="BI446" s="303">
        <v>-0.77272727272727271</v>
      </c>
      <c r="BJ446" s="311">
        <v>12</v>
      </c>
      <c r="BK446" s="137">
        <v>9.4786729857819912E-3</v>
      </c>
      <c r="BL446" s="312">
        <v>12.7272727272727</v>
      </c>
      <c r="BM446" s="312">
        <v>8</v>
      </c>
      <c r="BN446" s="137">
        <v>8.3420229405630868E-3</v>
      </c>
      <c r="BO446" s="302">
        <v>8.4848484848484809</v>
      </c>
      <c r="BP446" s="312">
        <v>0</v>
      </c>
      <c r="BQ446" s="137">
        <v>0</v>
      </c>
      <c r="BR446" s="302">
        <v>17.575758</v>
      </c>
      <c r="BS446" s="303">
        <v>-1</v>
      </c>
      <c r="BT446" s="311">
        <v>9</v>
      </c>
      <c r="BU446" s="137">
        <v>7.8057241977450131E-3</v>
      </c>
      <c r="BV446" s="312">
        <v>5.4545454545454497</v>
      </c>
      <c r="BW446" s="312">
        <v>28</v>
      </c>
      <c r="BX446" s="137">
        <v>2.2310756972111555E-2</v>
      </c>
      <c r="BY446" s="302">
        <v>12.1212121212121</v>
      </c>
      <c r="BZ446" s="312">
        <v>73</v>
      </c>
      <c r="CA446" s="137">
        <v>5.0171821305841927E-2</v>
      </c>
      <c r="CB446" s="302">
        <v>40.606059999999999</v>
      </c>
      <c r="CC446" s="303">
        <v>7.1111111111111107</v>
      </c>
      <c r="CD446" s="311">
        <v>84</v>
      </c>
      <c r="CE446" s="137">
        <v>9.3116062520784831E-3</v>
      </c>
      <c r="CF446" s="312">
        <v>142.19999999999999</v>
      </c>
      <c r="CG446" s="312">
        <v>235</v>
      </c>
      <c r="CH446" s="137">
        <v>2.434476328602507E-2</v>
      </c>
      <c r="CI446" s="302">
        <v>63.17</v>
      </c>
      <c r="CJ446" s="312">
        <v>178</v>
      </c>
      <c r="CK446" s="137">
        <v>1.9766796224319823E-2</v>
      </c>
      <c r="CL446" s="302">
        <v>74</v>
      </c>
      <c r="CM446" s="313">
        <v>1.1190476190476191</v>
      </c>
    </row>
    <row r="447" spans="1:91" ht="14.4" x14ac:dyDescent="0.3">
      <c r="A447" s="99" t="s">
        <v>546</v>
      </c>
      <c r="B447" s="311">
        <v>0</v>
      </c>
      <c r="C447" s="137">
        <v>0</v>
      </c>
      <c r="D447" s="312">
        <v>80</v>
      </c>
      <c r="E447" s="312">
        <v>16</v>
      </c>
      <c r="F447" s="137">
        <v>7.4801309022907905E-3</v>
      </c>
      <c r="G447" s="302">
        <v>17.5757575757575</v>
      </c>
      <c r="H447" s="312">
        <v>11</v>
      </c>
      <c r="I447" s="137">
        <v>4.9261083743842365E-3</v>
      </c>
      <c r="J447" s="302">
        <v>11.515152</v>
      </c>
      <c r="L447" s="312">
        <v>0</v>
      </c>
      <c r="M447" s="137">
        <v>0</v>
      </c>
      <c r="N447" s="312">
        <v>80</v>
      </c>
      <c r="O447" s="312">
        <v>7</v>
      </c>
      <c r="P447" s="137">
        <v>2.8865979381443299E-3</v>
      </c>
      <c r="Q447" s="302">
        <v>6.6666666666666599</v>
      </c>
      <c r="R447" s="312">
        <v>0</v>
      </c>
      <c r="S447" s="137">
        <v>0</v>
      </c>
      <c r="T447" s="302">
        <v>17.575758</v>
      </c>
      <c r="V447" s="312">
        <v>0</v>
      </c>
      <c r="W447" s="137">
        <v>0</v>
      </c>
      <c r="X447" s="312">
        <v>80</v>
      </c>
      <c r="Y447" s="312">
        <v>0</v>
      </c>
      <c r="Z447" s="137">
        <v>0</v>
      </c>
      <c r="AA447" s="302">
        <v>17.5757575757575</v>
      </c>
      <c r="AB447" s="312">
        <v>46</v>
      </c>
      <c r="AC447" s="137">
        <v>8.6142322097378279E-2</v>
      </c>
      <c r="AD447" s="302">
        <v>43.030304000000001</v>
      </c>
      <c r="AF447" s="312">
        <v>0</v>
      </c>
      <c r="AG447" s="137">
        <v>0</v>
      </c>
      <c r="AH447" s="312">
        <v>80</v>
      </c>
      <c r="AI447" s="312">
        <v>17</v>
      </c>
      <c r="AJ447" s="137">
        <v>3.3464566929133861E-2</v>
      </c>
      <c r="AK447" s="302">
        <v>16.363636363636299</v>
      </c>
      <c r="AL447" s="312">
        <v>0</v>
      </c>
      <c r="AM447" s="137">
        <v>0</v>
      </c>
      <c r="AN447" s="302">
        <v>17.575758</v>
      </c>
      <c r="AP447" s="312">
        <v>0</v>
      </c>
      <c r="AQ447" s="137">
        <v>0</v>
      </c>
      <c r="AR447" s="312">
        <v>80</v>
      </c>
      <c r="AS447" s="312">
        <v>0</v>
      </c>
      <c r="AT447" s="137">
        <v>0</v>
      </c>
      <c r="AU447" s="302">
        <v>17.5757575757575</v>
      </c>
      <c r="AV447" s="312">
        <v>0</v>
      </c>
      <c r="AW447" s="137">
        <v>0</v>
      </c>
      <c r="AX447" s="302">
        <v>17.575758</v>
      </c>
      <c r="AZ447" s="311">
        <v>0</v>
      </c>
      <c r="BA447" s="137">
        <v>0</v>
      </c>
      <c r="BB447" s="312">
        <v>80</v>
      </c>
      <c r="BC447" s="312">
        <v>0</v>
      </c>
      <c r="BD447" s="137">
        <v>0</v>
      </c>
      <c r="BE447" s="302">
        <v>17.5757575757575</v>
      </c>
      <c r="BF447" s="312">
        <v>0</v>
      </c>
      <c r="BG447" s="137">
        <v>0</v>
      </c>
      <c r="BH447" s="302">
        <v>17.575758</v>
      </c>
      <c r="BJ447" s="311">
        <v>0</v>
      </c>
      <c r="BK447" s="137">
        <v>0</v>
      </c>
      <c r="BL447" s="312">
        <v>80</v>
      </c>
      <c r="BM447" s="312">
        <v>0</v>
      </c>
      <c r="BN447" s="137">
        <v>0</v>
      </c>
      <c r="BO447" s="302">
        <v>17.5757575757575</v>
      </c>
      <c r="BP447" s="312">
        <v>0</v>
      </c>
      <c r="BQ447" s="137">
        <v>0</v>
      </c>
      <c r="BR447" s="302">
        <v>17.575758</v>
      </c>
      <c r="BT447" s="311">
        <v>6</v>
      </c>
      <c r="BU447" s="137">
        <v>5.2038161318300087E-3</v>
      </c>
      <c r="BV447" s="312">
        <v>4.2424242424242404</v>
      </c>
      <c r="BW447" s="312">
        <v>6</v>
      </c>
      <c r="BX447" s="137">
        <v>4.7808764940239041E-3</v>
      </c>
      <c r="BY447" s="302">
        <v>5.4545454545454497</v>
      </c>
      <c r="BZ447" s="312">
        <v>32</v>
      </c>
      <c r="CA447" s="137">
        <v>2.1993127147766325E-2</v>
      </c>
      <c r="CB447" s="302">
        <v>27.272728000000001</v>
      </c>
      <c r="CC447" s="303">
        <v>4.333333333333333</v>
      </c>
      <c r="CD447" s="311">
        <v>6</v>
      </c>
      <c r="CE447" s="137">
        <v>6.6511473229132021E-4</v>
      </c>
      <c r="CF447" s="312">
        <v>211.69</v>
      </c>
      <c r="CG447" s="312">
        <v>46</v>
      </c>
      <c r="CH447" s="137">
        <v>4.765357919817673E-3</v>
      </c>
      <c r="CI447" s="302">
        <v>41.97</v>
      </c>
      <c r="CJ447" s="312">
        <v>89</v>
      </c>
      <c r="CK447" s="137">
        <v>9.8833981121599114E-3</v>
      </c>
      <c r="CL447" s="302">
        <v>64.37</v>
      </c>
      <c r="CM447" s="313">
        <v>13.833333333333334</v>
      </c>
    </row>
    <row r="448" spans="1:91" ht="14.4" x14ac:dyDescent="0.3">
      <c r="A448" s="99" t="s">
        <v>547</v>
      </c>
      <c r="B448" s="311">
        <v>0</v>
      </c>
      <c r="C448" s="137">
        <v>0</v>
      </c>
      <c r="D448" s="312">
        <v>80</v>
      </c>
      <c r="E448" s="312">
        <v>12</v>
      </c>
      <c r="F448" s="137">
        <v>5.6100981767180924E-3</v>
      </c>
      <c r="G448" s="302">
        <v>11.5151515151515</v>
      </c>
      <c r="H448" s="312">
        <v>0</v>
      </c>
      <c r="I448" s="137">
        <v>0</v>
      </c>
      <c r="J448" s="302">
        <v>17.575758</v>
      </c>
      <c r="L448" s="312">
        <v>0</v>
      </c>
      <c r="M448" s="137">
        <v>0</v>
      </c>
      <c r="N448" s="312">
        <v>80</v>
      </c>
      <c r="O448" s="312">
        <v>0</v>
      </c>
      <c r="P448" s="137">
        <v>0</v>
      </c>
      <c r="Q448" s="302">
        <v>17.5757575757575</v>
      </c>
      <c r="R448" s="312">
        <v>35</v>
      </c>
      <c r="S448" s="137">
        <v>1.9707207207207207E-2</v>
      </c>
      <c r="T448" s="302">
        <v>32.121212</v>
      </c>
      <c r="V448" s="312">
        <v>0</v>
      </c>
      <c r="W448" s="137">
        <v>0</v>
      </c>
      <c r="X448" s="312">
        <v>80</v>
      </c>
      <c r="Y448" s="312">
        <v>0</v>
      </c>
      <c r="Z448" s="137">
        <v>0</v>
      </c>
      <c r="AA448" s="302">
        <v>17.5757575757575</v>
      </c>
      <c r="AB448" s="312">
        <v>5</v>
      </c>
      <c r="AC448" s="137">
        <v>9.3632958801498131E-3</v>
      </c>
      <c r="AD448" s="302">
        <v>4.8484850000000002</v>
      </c>
      <c r="AF448" s="312">
        <v>0</v>
      </c>
      <c r="AG448" s="137">
        <v>0</v>
      </c>
      <c r="AH448" s="312">
        <v>80</v>
      </c>
      <c r="AI448" s="312">
        <v>2</v>
      </c>
      <c r="AJ448" s="137">
        <v>3.937007874015748E-3</v>
      </c>
      <c r="AK448" s="302">
        <v>2.4242424242424199</v>
      </c>
      <c r="AL448" s="312">
        <v>0</v>
      </c>
      <c r="AM448" s="137">
        <v>0</v>
      </c>
      <c r="AN448" s="302">
        <v>17.575758</v>
      </c>
      <c r="AP448" s="312">
        <v>0</v>
      </c>
      <c r="AQ448" s="137">
        <v>0</v>
      </c>
      <c r="AR448" s="312">
        <v>80</v>
      </c>
      <c r="AS448" s="312">
        <v>0</v>
      </c>
      <c r="AT448" s="137">
        <v>0</v>
      </c>
      <c r="AU448" s="302">
        <v>17.5757575757575</v>
      </c>
      <c r="AV448" s="312">
        <v>0</v>
      </c>
      <c r="AW448" s="137">
        <v>0</v>
      </c>
      <c r="AX448" s="302">
        <v>17.575758</v>
      </c>
      <c r="AZ448" s="311">
        <v>15</v>
      </c>
      <c r="BA448" s="137">
        <v>1.1636927851047323E-2</v>
      </c>
      <c r="BB448" s="312">
        <v>13.9393939393939</v>
      </c>
      <c r="BC448" s="312">
        <v>0</v>
      </c>
      <c r="BD448" s="137">
        <v>0</v>
      </c>
      <c r="BE448" s="302">
        <v>17.5757575757575</v>
      </c>
      <c r="BF448" s="312">
        <v>0</v>
      </c>
      <c r="BG448" s="137">
        <v>0</v>
      </c>
      <c r="BH448" s="302">
        <v>17.575758</v>
      </c>
      <c r="BI448" s="303">
        <v>-1</v>
      </c>
      <c r="BJ448" s="311">
        <v>0</v>
      </c>
      <c r="BK448" s="137">
        <v>0</v>
      </c>
      <c r="BL448" s="312">
        <v>80</v>
      </c>
      <c r="BM448" s="312">
        <v>0</v>
      </c>
      <c r="BN448" s="137">
        <v>0</v>
      </c>
      <c r="BO448" s="302">
        <v>17.5757575757575</v>
      </c>
      <c r="BP448" s="312">
        <v>0</v>
      </c>
      <c r="BQ448" s="137">
        <v>0</v>
      </c>
      <c r="BR448" s="302">
        <v>17.575758</v>
      </c>
      <c r="BT448" s="311">
        <v>3</v>
      </c>
      <c r="BU448" s="137">
        <v>2.6019080659150044E-3</v>
      </c>
      <c r="BV448" s="312">
        <v>3.63636363636363</v>
      </c>
      <c r="BW448" s="312">
        <v>4</v>
      </c>
      <c r="BX448" s="137">
        <v>3.1872509960159364E-3</v>
      </c>
      <c r="BY448" s="302">
        <v>3.0303030303030298</v>
      </c>
      <c r="BZ448" s="312">
        <v>3</v>
      </c>
      <c r="CA448" s="137">
        <v>2.0618556701030928E-3</v>
      </c>
      <c r="CB448" s="302">
        <v>2.4242425000000001</v>
      </c>
      <c r="CC448" s="303">
        <v>0</v>
      </c>
      <c r="CD448" s="311">
        <v>18</v>
      </c>
      <c r="CE448" s="137">
        <v>1.9953441968739607E-3</v>
      </c>
      <c r="CF448" s="312">
        <v>196.41</v>
      </c>
      <c r="CG448" s="312">
        <v>18</v>
      </c>
      <c r="CH448" s="137">
        <v>1.8647052729721331E-3</v>
      </c>
      <c r="CI448" s="302">
        <v>39.729999999999997</v>
      </c>
      <c r="CJ448" s="312">
        <v>43</v>
      </c>
      <c r="CK448" s="137">
        <v>4.7751249305941143E-3</v>
      </c>
      <c r="CL448" s="302">
        <v>49.88</v>
      </c>
      <c r="CM448" s="313">
        <v>1.3888888888888888</v>
      </c>
    </row>
    <row r="449" spans="1:91" ht="14.4" x14ac:dyDescent="0.3">
      <c r="A449" s="99" t="s">
        <v>548</v>
      </c>
      <c r="B449" s="311">
        <v>11</v>
      </c>
      <c r="C449" s="137">
        <v>5.8324496288441148E-3</v>
      </c>
      <c r="D449" s="312">
        <v>9.6969696969696901</v>
      </c>
      <c r="E449" s="312">
        <v>30</v>
      </c>
      <c r="F449" s="137">
        <v>1.4025245441795231E-2</v>
      </c>
      <c r="G449" s="302">
        <v>21.818181818181799</v>
      </c>
      <c r="H449" s="312">
        <v>0</v>
      </c>
      <c r="I449" s="137">
        <v>0</v>
      </c>
      <c r="J449" s="302">
        <v>17.575758</v>
      </c>
      <c r="K449" s="313">
        <v>-1</v>
      </c>
      <c r="L449" s="312">
        <v>30</v>
      </c>
      <c r="M449" s="137">
        <v>1.483679525222552E-2</v>
      </c>
      <c r="N449" s="312">
        <v>24.2424242424242</v>
      </c>
      <c r="O449" s="312">
        <v>71</v>
      </c>
      <c r="P449" s="137">
        <v>2.9278350515463916E-2</v>
      </c>
      <c r="Q449" s="302">
        <v>36.969696969696898</v>
      </c>
      <c r="R449" s="312">
        <v>0</v>
      </c>
      <c r="S449" s="137">
        <v>0</v>
      </c>
      <c r="T449" s="302">
        <v>17.575758</v>
      </c>
      <c r="U449" s="313">
        <v>-1</v>
      </c>
      <c r="V449" s="312">
        <v>0</v>
      </c>
      <c r="W449" s="137">
        <v>0</v>
      </c>
      <c r="X449" s="312">
        <v>80</v>
      </c>
      <c r="Y449" s="312">
        <v>15</v>
      </c>
      <c r="Z449" s="137">
        <v>3.640776699029126E-2</v>
      </c>
      <c r="AA449" s="302">
        <v>13.9393939393939</v>
      </c>
      <c r="AB449" s="312">
        <v>3</v>
      </c>
      <c r="AC449" s="137">
        <v>5.6179775280898875E-3</v>
      </c>
      <c r="AD449" s="302">
        <v>3.6363637400000002</v>
      </c>
      <c r="AF449" s="312">
        <v>0</v>
      </c>
      <c r="AG449" s="137">
        <v>0</v>
      </c>
      <c r="AH449" s="312">
        <v>80</v>
      </c>
      <c r="AI449" s="312">
        <v>0</v>
      </c>
      <c r="AJ449" s="137">
        <v>0</v>
      </c>
      <c r="AK449" s="302">
        <v>17.5757575757575</v>
      </c>
      <c r="AL449" s="312">
        <v>0</v>
      </c>
      <c r="AM449" s="137">
        <v>0</v>
      </c>
      <c r="AN449" s="302">
        <v>17.575758</v>
      </c>
      <c r="AP449" s="312">
        <v>0</v>
      </c>
      <c r="AQ449" s="137">
        <v>0</v>
      </c>
      <c r="AR449" s="312">
        <v>80</v>
      </c>
      <c r="AS449" s="312">
        <v>0</v>
      </c>
      <c r="AT449" s="137">
        <v>0</v>
      </c>
      <c r="AU449" s="302">
        <v>17.5757575757575</v>
      </c>
      <c r="AV449" s="312">
        <v>0</v>
      </c>
      <c r="AW449" s="137">
        <v>0</v>
      </c>
      <c r="AX449" s="302">
        <v>17.575758</v>
      </c>
      <c r="AZ449" s="311">
        <v>7</v>
      </c>
      <c r="BA449" s="137">
        <v>5.4305663304887513E-3</v>
      </c>
      <c r="BB449" s="312">
        <v>7.2727272727272698</v>
      </c>
      <c r="BC449" s="312">
        <v>29</v>
      </c>
      <c r="BD449" s="137">
        <v>2.1307861866274799E-2</v>
      </c>
      <c r="BE449" s="302">
        <v>26.060606060605998</v>
      </c>
      <c r="BF449" s="312">
        <v>5</v>
      </c>
      <c r="BG449" s="137">
        <v>4.4444444444444444E-3</v>
      </c>
      <c r="BH449" s="302">
        <v>4.2424239999999998</v>
      </c>
      <c r="BI449" s="303">
        <v>-0.2857142857142857</v>
      </c>
      <c r="BJ449" s="311">
        <v>12</v>
      </c>
      <c r="BK449" s="137">
        <v>9.4786729857819912E-3</v>
      </c>
      <c r="BL449" s="312">
        <v>12.7272727272727</v>
      </c>
      <c r="BM449" s="312">
        <v>8</v>
      </c>
      <c r="BN449" s="137">
        <v>8.3420229405630868E-3</v>
      </c>
      <c r="BO449" s="302">
        <v>8.4848484848484809</v>
      </c>
      <c r="BP449" s="312">
        <v>0</v>
      </c>
      <c r="BQ449" s="137">
        <v>0</v>
      </c>
      <c r="BR449" s="302">
        <v>17.575758</v>
      </c>
      <c r="BS449" s="303">
        <v>-1</v>
      </c>
      <c r="BT449" s="311">
        <v>0</v>
      </c>
      <c r="BU449" s="137">
        <v>0</v>
      </c>
      <c r="BV449" s="312">
        <v>80</v>
      </c>
      <c r="BW449" s="312">
        <v>18</v>
      </c>
      <c r="BX449" s="137">
        <v>1.4342629482071713E-2</v>
      </c>
      <c r="BY449" s="302">
        <v>10.909090909090899</v>
      </c>
      <c r="BZ449" s="312">
        <v>38</v>
      </c>
      <c r="CA449" s="137">
        <v>2.6116838487972509E-2</v>
      </c>
      <c r="CB449" s="302">
        <v>31.515152</v>
      </c>
      <c r="CD449" s="311">
        <v>60</v>
      </c>
      <c r="CE449" s="137">
        <v>6.6511473229132027E-3</v>
      </c>
      <c r="CF449" s="312">
        <v>162.63</v>
      </c>
      <c r="CG449" s="312">
        <v>171</v>
      </c>
      <c r="CH449" s="137">
        <v>1.7714700093235263E-2</v>
      </c>
      <c r="CI449" s="302">
        <v>57.65</v>
      </c>
      <c r="CJ449" s="312">
        <v>46</v>
      </c>
      <c r="CK449" s="137">
        <v>5.1082731815657971E-3</v>
      </c>
      <c r="CL449" s="302">
        <v>49.3</v>
      </c>
      <c r="CM449" s="313">
        <v>-0.23333333333333334</v>
      </c>
    </row>
    <row r="450" spans="1:91" ht="14.4" x14ac:dyDescent="0.3">
      <c r="A450" s="99" t="s">
        <v>549</v>
      </c>
      <c r="B450" s="311">
        <v>9</v>
      </c>
      <c r="C450" s="137">
        <v>4.7720042417815486E-3</v>
      </c>
      <c r="D450" s="312">
        <v>9.6969696969696901</v>
      </c>
      <c r="E450" s="312">
        <v>6</v>
      </c>
      <c r="F450" s="137">
        <v>2.8050490883590462E-3</v>
      </c>
      <c r="G450" s="302">
        <v>6.0606060606060597</v>
      </c>
      <c r="H450" s="312">
        <v>20</v>
      </c>
      <c r="I450" s="137">
        <v>8.9565606806986109E-3</v>
      </c>
      <c r="J450" s="302">
        <v>17.575758</v>
      </c>
      <c r="K450" s="313">
        <v>1.2222222222222223</v>
      </c>
      <c r="L450" s="312">
        <v>23</v>
      </c>
      <c r="M450" s="137">
        <v>1.1374876360039565E-2</v>
      </c>
      <c r="N450" s="312">
        <v>17.5757575757575</v>
      </c>
      <c r="O450" s="312">
        <v>14</v>
      </c>
      <c r="P450" s="137">
        <v>5.7731958762886598E-3</v>
      </c>
      <c r="Q450" s="302">
        <v>12.1212121212121</v>
      </c>
      <c r="R450" s="312">
        <v>0</v>
      </c>
      <c r="S450" s="137">
        <v>0</v>
      </c>
      <c r="T450" s="302">
        <v>17.575758</v>
      </c>
      <c r="U450" s="313">
        <v>-1</v>
      </c>
      <c r="V450" s="312">
        <v>9</v>
      </c>
      <c r="W450" s="137">
        <v>2.5280898876404494E-2</v>
      </c>
      <c r="X450" s="312">
        <v>7.2727272727272698</v>
      </c>
      <c r="Y450" s="312">
        <v>0</v>
      </c>
      <c r="Z450" s="137">
        <v>0</v>
      </c>
      <c r="AA450" s="302">
        <v>17.5757575757575</v>
      </c>
      <c r="AB450" s="312">
        <v>0</v>
      </c>
      <c r="AC450" s="137">
        <v>0</v>
      </c>
      <c r="AD450" s="302">
        <v>17.575758</v>
      </c>
      <c r="AE450" s="313">
        <v>-1</v>
      </c>
      <c r="AF450" s="312">
        <v>27</v>
      </c>
      <c r="AG450" s="137">
        <v>4.6551724137931037E-2</v>
      </c>
      <c r="AH450" s="312">
        <v>26.6666666666666</v>
      </c>
      <c r="AI450" s="312">
        <v>7</v>
      </c>
      <c r="AJ450" s="137">
        <v>1.3779527559055118E-2</v>
      </c>
      <c r="AK450" s="302">
        <v>6.6666666666666599</v>
      </c>
      <c r="AL450" s="312">
        <v>0</v>
      </c>
      <c r="AM450" s="137">
        <v>0</v>
      </c>
      <c r="AN450" s="302">
        <v>17.575758</v>
      </c>
      <c r="AO450" s="313">
        <v>-1</v>
      </c>
      <c r="AP450" s="312">
        <v>0</v>
      </c>
      <c r="AQ450" s="137">
        <v>0</v>
      </c>
      <c r="AR450" s="312">
        <v>80</v>
      </c>
      <c r="AS450" s="312">
        <v>0</v>
      </c>
      <c r="AT450" s="137">
        <v>0</v>
      </c>
      <c r="AU450" s="302">
        <v>17.5757575757575</v>
      </c>
      <c r="AV450" s="312">
        <v>0</v>
      </c>
      <c r="AW450" s="137">
        <v>0</v>
      </c>
      <c r="AX450" s="302">
        <v>17.575758</v>
      </c>
      <c r="AZ450" s="311">
        <v>0</v>
      </c>
      <c r="BA450" s="137">
        <v>0</v>
      </c>
      <c r="BB450" s="312">
        <v>80</v>
      </c>
      <c r="BC450" s="312">
        <v>0</v>
      </c>
      <c r="BD450" s="137">
        <v>0</v>
      </c>
      <c r="BE450" s="302">
        <v>17.5757575757575</v>
      </c>
      <c r="BF450" s="312">
        <v>11</v>
      </c>
      <c r="BG450" s="137">
        <v>9.7777777777777776E-3</v>
      </c>
      <c r="BH450" s="302">
        <v>10.909091</v>
      </c>
      <c r="BJ450" s="311">
        <v>0</v>
      </c>
      <c r="BK450" s="137">
        <v>0</v>
      </c>
      <c r="BL450" s="312">
        <v>80</v>
      </c>
      <c r="BM450" s="312">
        <v>28</v>
      </c>
      <c r="BN450" s="137">
        <v>2.9197080291970802E-2</v>
      </c>
      <c r="BO450" s="302">
        <v>18.7878787878787</v>
      </c>
      <c r="BP450" s="312">
        <v>0</v>
      </c>
      <c r="BQ450" s="137">
        <v>0</v>
      </c>
      <c r="BR450" s="302">
        <v>17.575758</v>
      </c>
      <c r="BT450" s="311">
        <v>8</v>
      </c>
      <c r="BU450" s="137">
        <v>6.938421509106678E-3</v>
      </c>
      <c r="BV450" s="312">
        <v>7.8787878787878798</v>
      </c>
      <c r="BW450" s="312">
        <v>26</v>
      </c>
      <c r="BX450" s="137">
        <v>2.0717131474103586E-2</v>
      </c>
      <c r="BY450" s="302">
        <v>21.818181818181799</v>
      </c>
      <c r="BZ450" s="312">
        <v>0</v>
      </c>
      <c r="CA450" s="137">
        <v>0</v>
      </c>
      <c r="CB450" s="302">
        <v>17.575758</v>
      </c>
      <c r="CC450" s="303">
        <v>-1</v>
      </c>
      <c r="CD450" s="311">
        <v>76</v>
      </c>
      <c r="CE450" s="137">
        <v>8.4247866090233891E-3</v>
      </c>
      <c r="CF450" s="312">
        <v>142.63</v>
      </c>
      <c r="CG450" s="312">
        <v>81</v>
      </c>
      <c r="CH450" s="137">
        <v>8.3911737283745985E-3</v>
      </c>
      <c r="CI450" s="302">
        <v>42.98</v>
      </c>
      <c r="CJ450" s="312">
        <v>31</v>
      </c>
      <c r="CK450" s="137">
        <v>3.4425319267073849E-3</v>
      </c>
      <c r="CL450" s="302">
        <v>46.07</v>
      </c>
      <c r="CM450" s="313">
        <v>-0.59210526315789469</v>
      </c>
    </row>
    <row r="451" spans="1:91" ht="14.4" x14ac:dyDescent="0.3">
      <c r="A451" s="99" t="s">
        <v>387</v>
      </c>
      <c r="B451" s="311">
        <v>202</v>
      </c>
      <c r="C451" s="137">
        <v>0.1071049840933192</v>
      </c>
      <c r="D451" s="312">
        <v>56.363636363636303</v>
      </c>
      <c r="E451" s="312">
        <v>249</v>
      </c>
      <c r="F451" s="137">
        <v>0.11640953716690042</v>
      </c>
      <c r="G451" s="302">
        <v>64.848484848484802</v>
      </c>
      <c r="H451" s="312">
        <v>254</v>
      </c>
      <c r="I451" s="137">
        <v>0.11374832064487236</v>
      </c>
      <c r="J451" s="302">
        <v>57.5757561</v>
      </c>
      <c r="K451" s="313">
        <v>0.25742574257425743</v>
      </c>
      <c r="L451" s="312">
        <v>276</v>
      </c>
      <c r="M451" s="137">
        <v>0.13649851632047477</v>
      </c>
      <c r="N451" s="312">
        <v>84.848484848484802</v>
      </c>
      <c r="O451" s="312">
        <v>379</v>
      </c>
      <c r="P451" s="137">
        <v>0.15628865979381443</v>
      </c>
      <c r="Q451" s="302">
        <v>86.060606060606005</v>
      </c>
      <c r="R451" s="312">
        <v>214</v>
      </c>
      <c r="S451" s="137">
        <v>0.1204954954954955</v>
      </c>
      <c r="T451" s="302">
        <v>59.393940000000001</v>
      </c>
      <c r="U451" s="313">
        <v>-0.22463768115942029</v>
      </c>
      <c r="V451" s="312">
        <v>93</v>
      </c>
      <c r="W451" s="137">
        <v>0.2612359550561798</v>
      </c>
      <c r="X451" s="312">
        <v>49.090909090909101</v>
      </c>
      <c r="Y451" s="312">
        <v>56</v>
      </c>
      <c r="Z451" s="137">
        <v>0.13592233009708737</v>
      </c>
      <c r="AA451" s="302">
        <v>27.272727272727199</v>
      </c>
      <c r="AB451" s="312">
        <v>15</v>
      </c>
      <c r="AC451" s="137">
        <v>2.8089887640449437E-2</v>
      </c>
      <c r="AD451" s="302">
        <v>9.6969700000000003</v>
      </c>
      <c r="AE451" s="313">
        <v>-0.83870967741935487</v>
      </c>
      <c r="AF451" s="312">
        <v>26</v>
      </c>
      <c r="AG451" s="137">
        <v>4.4827586206896551E-2</v>
      </c>
      <c r="AH451" s="312">
        <v>16.969696969696901</v>
      </c>
      <c r="AI451" s="312">
        <v>24</v>
      </c>
      <c r="AJ451" s="137">
        <v>4.7244094488188976E-2</v>
      </c>
      <c r="AK451" s="302">
        <v>12.1212121212121</v>
      </c>
      <c r="AL451" s="312">
        <v>54</v>
      </c>
      <c r="AM451" s="137">
        <v>0.11273486430062631</v>
      </c>
      <c r="AN451" s="302">
        <v>25.454546000000001</v>
      </c>
      <c r="AO451" s="313">
        <v>1.0769230769230769</v>
      </c>
      <c r="AP451" s="312">
        <v>73</v>
      </c>
      <c r="AQ451" s="137">
        <v>0.15565031982942432</v>
      </c>
      <c r="AR451" s="312">
        <v>36.363636363636303</v>
      </c>
      <c r="AS451" s="312">
        <v>154</v>
      </c>
      <c r="AT451" s="137">
        <v>0.25925925925925924</v>
      </c>
      <c r="AU451" s="302">
        <v>67.272727272727195</v>
      </c>
      <c r="AV451" s="312">
        <v>114</v>
      </c>
      <c r="AW451" s="137">
        <v>0.23265306122448978</v>
      </c>
      <c r="AX451" s="302">
        <v>55.151516000000001</v>
      </c>
      <c r="AY451" s="303">
        <v>0.56164383561643838</v>
      </c>
      <c r="AZ451" s="311">
        <v>91</v>
      </c>
      <c r="BA451" s="137">
        <v>7.0597362296353758E-2</v>
      </c>
      <c r="BB451" s="312">
        <v>27.272727272727199</v>
      </c>
      <c r="BC451" s="312">
        <v>70</v>
      </c>
      <c r="BD451" s="137">
        <v>5.1432770022042613E-2</v>
      </c>
      <c r="BE451" s="302">
        <v>29.090909090909101</v>
      </c>
      <c r="BF451" s="312">
        <v>51</v>
      </c>
      <c r="BG451" s="137">
        <v>4.5333333333333337E-2</v>
      </c>
      <c r="BH451" s="302">
        <v>32.121212</v>
      </c>
      <c r="BI451" s="303">
        <v>-0.43956043956043955</v>
      </c>
      <c r="BJ451" s="311">
        <v>64</v>
      </c>
      <c r="BK451" s="137">
        <v>5.0552922590837282E-2</v>
      </c>
      <c r="BL451" s="312">
        <v>36.363636363636303</v>
      </c>
      <c r="BM451" s="312">
        <v>172</v>
      </c>
      <c r="BN451" s="137">
        <v>0.17935349322210636</v>
      </c>
      <c r="BO451" s="302">
        <v>44.2424242424242</v>
      </c>
      <c r="BP451" s="312">
        <v>67</v>
      </c>
      <c r="BQ451" s="137">
        <v>7.3384446878422785E-2</v>
      </c>
      <c r="BR451" s="302">
        <v>32.727271999999999</v>
      </c>
      <c r="BS451" s="303">
        <v>4.6875E-2</v>
      </c>
      <c r="BT451" s="311">
        <v>41</v>
      </c>
      <c r="BU451" s="137">
        <v>3.5559410234171723E-2</v>
      </c>
      <c r="BV451" s="312">
        <v>18.181818181818102</v>
      </c>
      <c r="BW451" s="312">
        <v>191</v>
      </c>
      <c r="BX451" s="137">
        <v>0.15219123505976095</v>
      </c>
      <c r="BY451" s="302">
        <v>59.393939393939398</v>
      </c>
      <c r="BZ451" s="312">
        <v>298</v>
      </c>
      <c r="CA451" s="137">
        <v>0.20481099656357388</v>
      </c>
      <c r="CB451" s="302">
        <v>76.969695999999999</v>
      </c>
      <c r="CC451" s="303">
        <v>6.2682926829268295</v>
      </c>
      <c r="CD451" s="311">
        <v>866</v>
      </c>
      <c r="CE451" s="137">
        <v>9.5998226360713895E-2</v>
      </c>
      <c r="CF451" s="312">
        <v>128.41999999999999</v>
      </c>
      <c r="CG451" s="312">
        <v>1295</v>
      </c>
      <c r="CH451" s="137">
        <v>0.13415518491660625</v>
      </c>
      <c r="CI451" s="302">
        <v>152.02000000000001</v>
      </c>
      <c r="CJ451" s="312">
        <v>1067</v>
      </c>
      <c r="CK451" s="137">
        <v>0.11848972792892837</v>
      </c>
      <c r="CL451" s="302">
        <v>135.22</v>
      </c>
      <c r="CM451" s="313">
        <v>0.23210161662817552</v>
      </c>
    </row>
    <row r="452" spans="1:91" ht="14.4" x14ac:dyDescent="0.3">
      <c r="A452" s="99" t="s">
        <v>545</v>
      </c>
      <c r="B452" s="311">
        <v>181</v>
      </c>
      <c r="C452" s="137">
        <v>9.5970307529162246E-2</v>
      </c>
      <c r="D452" s="312">
        <v>51.515151515151501</v>
      </c>
      <c r="E452" s="312">
        <v>213</v>
      </c>
      <c r="F452" s="137">
        <v>9.957924263674614E-2</v>
      </c>
      <c r="G452" s="302">
        <v>63.030303030303003</v>
      </c>
      <c r="H452" s="312">
        <v>227</v>
      </c>
      <c r="I452" s="137">
        <v>0.10165696372592924</v>
      </c>
      <c r="J452" s="302">
        <v>52.727271999999999</v>
      </c>
      <c r="K452" s="313">
        <v>0.2541436464088398</v>
      </c>
      <c r="L452" s="312">
        <v>268</v>
      </c>
      <c r="M452" s="137">
        <v>0.13254203758654798</v>
      </c>
      <c r="N452" s="312">
        <v>86.060606060606005</v>
      </c>
      <c r="O452" s="312">
        <v>367</v>
      </c>
      <c r="P452" s="137">
        <v>0.15134020618556701</v>
      </c>
      <c r="Q452" s="302">
        <v>85.454545454545396</v>
      </c>
      <c r="R452" s="312">
        <v>191</v>
      </c>
      <c r="S452" s="137">
        <v>0.10754504504504504</v>
      </c>
      <c r="T452" s="302">
        <v>59.393940000000001</v>
      </c>
      <c r="U452" s="313">
        <v>-0.28731343283582089</v>
      </c>
      <c r="V452" s="312">
        <v>83</v>
      </c>
      <c r="W452" s="137">
        <v>0.23314606741573032</v>
      </c>
      <c r="X452" s="312">
        <v>47.878787878787797</v>
      </c>
      <c r="Y452" s="312">
        <v>51</v>
      </c>
      <c r="Z452" s="137">
        <v>0.12378640776699029</v>
      </c>
      <c r="AA452" s="302">
        <v>26.6666666666666</v>
      </c>
      <c r="AB452" s="312">
        <v>15</v>
      </c>
      <c r="AC452" s="137">
        <v>2.8089887640449437E-2</v>
      </c>
      <c r="AD452" s="302">
        <v>9.6969700000000003</v>
      </c>
      <c r="AE452" s="313">
        <v>-0.81927710843373491</v>
      </c>
      <c r="AF452" s="312">
        <v>14</v>
      </c>
      <c r="AG452" s="137">
        <v>2.4137931034482758E-2</v>
      </c>
      <c r="AH452" s="312">
        <v>14.545454545454501</v>
      </c>
      <c r="AI452" s="312">
        <v>16</v>
      </c>
      <c r="AJ452" s="137">
        <v>3.1496062992125984E-2</v>
      </c>
      <c r="AK452" s="302">
        <v>9.0909090909090899</v>
      </c>
      <c r="AL452" s="312">
        <v>50</v>
      </c>
      <c r="AM452" s="137">
        <v>0.10438413361169102</v>
      </c>
      <c r="AN452" s="302">
        <v>24.242424</v>
      </c>
      <c r="AO452" s="313">
        <v>2.5714285714285716</v>
      </c>
      <c r="AP452" s="312">
        <v>73</v>
      </c>
      <c r="AQ452" s="137">
        <v>0.15565031982942432</v>
      </c>
      <c r="AR452" s="312">
        <v>36.363636363636303</v>
      </c>
      <c r="AS452" s="312">
        <v>92</v>
      </c>
      <c r="AT452" s="137">
        <v>0.15488215488215487</v>
      </c>
      <c r="AU452" s="302">
        <v>32.727272727272698</v>
      </c>
      <c r="AV452" s="312">
        <v>114</v>
      </c>
      <c r="AW452" s="137">
        <v>0.23265306122448978</v>
      </c>
      <c r="AX452" s="302">
        <v>55.151516000000001</v>
      </c>
      <c r="AY452" s="303">
        <v>0.56164383561643838</v>
      </c>
      <c r="AZ452" s="311">
        <v>84</v>
      </c>
      <c r="BA452" s="137">
        <v>6.5166795965865013E-2</v>
      </c>
      <c r="BB452" s="312">
        <v>26.6666666666666</v>
      </c>
      <c r="BC452" s="312">
        <v>63</v>
      </c>
      <c r="BD452" s="137">
        <v>4.6289493019838354E-2</v>
      </c>
      <c r="BE452" s="302">
        <v>27.878787878787801</v>
      </c>
      <c r="BF452" s="312">
        <v>37</v>
      </c>
      <c r="BG452" s="137">
        <v>3.2888888888888891E-2</v>
      </c>
      <c r="BH452" s="302">
        <v>28.484848</v>
      </c>
      <c r="BI452" s="303">
        <v>-0.55952380952380953</v>
      </c>
      <c r="BJ452" s="311">
        <v>64</v>
      </c>
      <c r="BK452" s="137">
        <v>5.0552922590837282E-2</v>
      </c>
      <c r="BL452" s="312">
        <v>36.363636363636303</v>
      </c>
      <c r="BM452" s="312">
        <v>163</v>
      </c>
      <c r="BN452" s="137">
        <v>0.16996871741397288</v>
      </c>
      <c r="BO452" s="302">
        <v>45.454545454545404</v>
      </c>
      <c r="BP452" s="312">
        <v>40</v>
      </c>
      <c r="BQ452" s="137">
        <v>4.3811610076670317E-2</v>
      </c>
      <c r="BR452" s="302">
        <v>22.424242</v>
      </c>
      <c r="BS452" s="303">
        <v>-0.375</v>
      </c>
      <c r="BT452" s="311">
        <v>36</v>
      </c>
      <c r="BU452" s="137">
        <v>3.1222896790980052E-2</v>
      </c>
      <c r="BV452" s="312">
        <v>16.969696969696901</v>
      </c>
      <c r="BW452" s="312">
        <v>177</v>
      </c>
      <c r="BX452" s="137">
        <v>0.14103585657370518</v>
      </c>
      <c r="BY452" s="302">
        <v>58.787878787878803</v>
      </c>
      <c r="BZ452" s="312">
        <v>226</v>
      </c>
      <c r="CA452" s="137">
        <v>0.15532646048109966</v>
      </c>
      <c r="CB452" s="302">
        <v>73.939390000000003</v>
      </c>
      <c r="CC452" s="303">
        <v>5.2777777777777777</v>
      </c>
      <c r="CD452" s="311">
        <v>803</v>
      </c>
      <c r="CE452" s="137">
        <v>8.9014521671655022E-2</v>
      </c>
      <c r="CF452" s="312">
        <v>126.19</v>
      </c>
      <c r="CG452" s="312">
        <v>1142</v>
      </c>
      <c r="CH452" s="137">
        <v>0.1183051900963431</v>
      </c>
      <c r="CI452" s="302">
        <v>138.16999999999999</v>
      </c>
      <c r="CJ452" s="312">
        <v>900</v>
      </c>
      <c r="CK452" s="137">
        <v>9.9944475291504714E-2</v>
      </c>
      <c r="CL452" s="302">
        <v>128.31</v>
      </c>
      <c r="CM452" s="313">
        <v>0.12079701120797011</v>
      </c>
    </row>
    <row r="453" spans="1:91" ht="14.4" x14ac:dyDescent="0.3">
      <c r="A453" s="99" t="s">
        <v>546</v>
      </c>
      <c r="B453" s="311">
        <v>20</v>
      </c>
      <c r="C453" s="137">
        <v>1.0604453870625663E-2</v>
      </c>
      <c r="D453" s="312">
        <v>15.151515151515101</v>
      </c>
      <c r="E453" s="312">
        <v>17</v>
      </c>
      <c r="F453" s="137">
        <v>7.9476390836839637E-3</v>
      </c>
      <c r="G453" s="302">
        <v>11.5151515151515</v>
      </c>
      <c r="H453" s="312">
        <v>57</v>
      </c>
      <c r="I453" s="137">
        <v>2.5526197939991044E-2</v>
      </c>
      <c r="J453" s="302">
        <v>31.515152</v>
      </c>
      <c r="K453" s="313">
        <v>1.85</v>
      </c>
      <c r="L453" s="312">
        <v>23</v>
      </c>
      <c r="M453" s="137">
        <v>1.1374876360039565E-2</v>
      </c>
      <c r="N453" s="312">
        <v>16.363636363636299</v>
      </c>
      <c r="O453" s="312">
        <v>20</v>
      </c>
      <c r="P453" s="137">
        <v>8.2474226804123713E-3</v>
      </c>
      <c r="Q453" s="302">
        <v>15.757575757575699</v>
      </c>
      <c r="R453" s="312">
        <v>13</v>
      </c>
      <c r="S453" s="137">
        <v>7.3198198198198196E-3</v>
      </c>
      <c r="T453" s="302">
        <v>12.727273</v>
      </c>
      <c r="U453" s="313">
        <v>-0.43478260869565216</v>
      </c>
      <c r="V453" s="312">
        <v>58</v>
      </c>
      <c r="W453" s="137">
        <v>0.16292134831460675</v>
      </c>
      <c r="X453" s="312">
        <v>46.060606060605998</v>
      </c>
      <c r="Y453" s="312">
        <v>12</v>
      </c>
      <c r="Z453" s="137">
        <v>2.9126213592233011E-2</v>
      </c>
      <c r="AA453" s="302">
        <v>13.3333333333333</v>
      </c>
      <c r="AB453" s="312">
        <v>0</v>
      </c>
      <c r="AC453" s="137">
        <v>0</v>
      </c>
      <c r="AD453" s="302">
        <v>17.575758</v>
      </c>
      <c r="AE453" s="313">
        <v>-1</v>
      </c>
      <c r="AF453" s="312">
        <v>0</v>
      </c>
      <c r="AG453" s="137">
        <v>0</v>
      </c>
      <c r="AH453" s="312">
        <v>80</v>
      </c>
      <c r="AI453" s="312">
        <v>5</v>
      </c>
      <c r="AJ453" s="137">
        <v>9.8425196850393699E-3</v>
      </c>
      <c r="AK453" s="302">
        <v>4.2424242424242404</v>
      </c>
      <c r="AL453" s="312">
        <v>0</v>
      </c>
      <c r="AM453" s="137">
        <v>0</v>
      </c>
      <c r="AN453" s="302">
        <v>17.575758</v>
      </c>
      <c r="AP453" s="312">
        <v>0</v>
      </c>
      <c r="AQ453" s="137">
        <v>0</v>
      </c>
      <c r="AR453" s="312">
        <v>80</v>
      </c>
      <c r="AS453" s="312">
        <v>9</v>
      </c>
      <c r="AT453" s="137">
        <v>1.5151515151515152E-2</v>
      </c>
      <c r="AU453" s="302">
        <v>8.4848484848484809</v>
      </c>
      <c r="AV453" s="312">
        <v>0</v>
      </c>
      <c r="AW453" s="137">
        <v>0</v>
      </c>
      <c r="AX453" s="302">
        <v>17.575758</v>
      </c>
      <c r="AZ453" s="311">
        <v>34</v>
      </c>
      <c r="BA453" s="137">
        <v>2.6377036462373934E-2</v>
      </c>
      <c r="BB453" s="312">
        <v>16.969696969696901</v>
      </c>
      <c r="BC453" s="312">
        <v>0</v>
      </c>
      <c r="BD453" s="137">
        <v>0</v>
      </c>
      <c r="BE453" s="302">
        <v>17.5757575757575</v>
      </c>
      <c r="BF453" s="312">
        <v>0</v>
      </c>
      <c r="BG453" s="137">
        <v>0</v>
      </c>
      <c r="BH453" s="302">
        <v>17.575758</v>
      </c>
      <c r="BI453" s="303">
        <v>-1</v>
      </c>
      <c r="BJ453" s="311">
        <v>0</v>
      </c>
      <c r="BK453" s="137">
        <v>0</v>
      </c>
      <c r="BL453" s="312">
        <v>80</v>
      </c>
      <c r="BM453" s="312">
        <v>48</v>
      </c>
      <c r="BN453" s="137">
        <v>5.0052137643378521E-2</v>
      </c>
      <c r="BO453" s="302">
        <v>29.090909090909101</v>
      </c>
      <c r="BP453" s="312">
        <v>0</v>
      </c>
      <c r="BQ453" s="137">
        <v>0</v>
      </c>
      <c r="BR453" s="302">
        <v>17.575758</v>
      </c>
      <c r="BT453" s="311">
        <v>6</v>
      </c>
      <c r="BU453" s="137">
        <v>5.2038161318300087E-3</v>
      </c>
      <c r="BV453" s="312">
        <v>4.8484848484848397</v>
      </c>
      <c r="BW453" s="312">
        <v>0</v>
      </c>
      <c r="BX453" s="137">
        <v>0</v>
      </c>
      <c r="BY453" s="302">
        <v>17.5757575757575</v>
      </c>
      <c r="BZ453" s="312">
        <v>4</v>
      </c>
      <c r="CA453" s="137">
        <v>2.7491408934707906E-3</v>
      </c>
      <c r="CB453" s="302">
        <v>4.2424239999999998</v>
      </c>
      <c r="CC453" s="303">
        <v>-0.33333333333333331</v>
      </c>
      <c r="CD453" s="311">
        <v>141</v>
      </c>
      <c r="CE453" s="137">
        <v>1.5630196208846026E-2</v>
      </c>
      <c r="CF453" s="312">
        <v>148.55000000000001</v>
      </c>
      <c r="CG453" s="312">
        <v>111</v>
      </c>
      <c r="CH453" s="137">
        <v>1.1499015849994821E-2</v>
      </c>
      <c r="CI453" s="302">
        <v>44.87</v>
      </c>
      <c r="CJ453" s="312">
        <v>74</v>
      </c>
      <c r="CK453" s="137">
        <v>8.2176568573014992E-3</v>
      </c>
      <c r="CL453" s="302">
        <v>50.65</v>
      </c>
      <c r="CM453" s="313">
        <v>-0.47517730496453903</v>
      </c>
    </row>
    <row r="454" spans="1:91" ht="14.4" x14ac:dyDescent="0.3">
      <c r="A454" s="99" t="s">
        <v>547</v>
      </c>
      <c r="B454" s="311">
        <v>76</v>
      </c>
      <c r="C454" s="137">
        <v>4.0296924708377521E-2</v>
      </c>
      <c r="D454" s="312">
        <v>35.151515151515099</v>
      </c>
      <c r="E454" s="312">
        <v>120</v>
      </c>
      <c r="F454" s="137">
        <v>5.6100981767180924E-2</v>
      </c>
      <c r="G454" s="302">
        <v>50.909090909090899</v>
      </c>
      <c r="H454" s="312">
        <v>76</v>
      </c>
      <c r="I454" s="137">
        <v>3.4034930586654723E-2</v>
      </c>
      <c r="J454" s="302">
        <v>40.606059999999999</v>
      </c>
      <c r="K454" s="313">
        <v>0</v>
      </c>
      <c r="L454" s="312">
        <v>108</v>
      </c>
      <c r="M454" s="137">
        <v>5.3412462908011868E-2</v>
      </c>
      <c r="N454" s="312">
        <v>46.060606060605998</v>
      </c>
      <c r="O454" s="312">
        <v>147</v>
      </c>
      <c r="P454" s="137">
        <v>6.0618556701030925E-2</v>
      </c>
      <c r="Q454" s="302">
        <v>50.909090909090899</v>
      </c>
      <c r="R454" s="312">
        <v>44</v>
      </c>
      <c r="S454" s="137">
        <v>2.4774774774774775E-2</v>
      </c>
      <c r="T454" s="302">
        <v>23.030304000000001</v>
      </c>
      <c r="U454" s="313">
        <v>-0.59259259259259256</v>
      </c>
      <c r="V454" s="312">
        <v>0</v>
      </c>
      <c r="W454" s="137">
        <v>0</v>
      </c>
      <c r="X454" s="312">
        <v>80</v>
      </c>
      <c r="Y454" s="312">
        <v>2</v>
      </c>
      <c r="Z454" s="137">
        <v>4.8543689320388345E-3</v>
      </c>
      <c r="AA454" s="302">
        <v>1.8181818181818099</v>
      </c>
      <c r="AB454" s="312">
        <v>0</v>
      </c>
      <c r="AC454" s="137">
        <v>0</v>
      </c>
      <c r="AD454" s="302">
        <v>17.575758</v>
      </c>
      <c r="AF454" s="312">
        <v>0</v>
      </c>
      <c r="AG454" s="137">
        <v>0</v>
      </c>
      <c r="AH454" s="312">
        <v>80</v>
      </c>
      <c r="AI454" s="312">
        <v>0</v>
      </c>
      <c r="AJ454" s="137">
        <v>0</v>
      </c>
      <c r="AK454" s="302">
        <v>17.5757575757575</v>
      </c>
      <c r="AL454" s="312">
        <v>3</v>
      </c>
      <c r="AM454" s="137">
        <v>6.2630480167014616E-3</v>
      </c>
      <c r="AN454" s="302">
        <v>3.030303</v>
      </c>
      <c r="AP454" s="312">
        <v>56</v>
      </c>
      <c r="AQ454" s="137">
        <v>0.11940298507462686</v>
      </c>
      <c r="AR454" s="312">
        <v>33.3333333333333</v>
      </c>
      <c r="AS454" s="312">
        <v>37</v>
      </c>
      <c r="AT454" s="137">
        <v>6.2289562289562291E-2</v>
      </c>
      <c r="AU454" s="302">
        <v>16.363636363636299</v>
      </c>
      <c r="AV454" s="312">
        <v>20</v>
      </c>
      <c r="AW454" s="137">
        <v>4.0816326530612242E-2</v>
      </c>
      <c r="AX454" s="302">
        <v>12.727273</v>
      </c>
      <c r="AY454" s="303">
        <v>-0.6428571428571429</v>
      </c>
      <c r="AZ454" s="311">
        <v>12</v>
      </c>
      <c r="BA454" s="137">
        <v>9.3095422808378587E-3</v>
      </c>
      <c r="BB454" s="312">
        <v>12.1212121212121</v>
      </c>
      <c r="BC454" s="312">
        <v>16</v>
      </c>
      <c r="BD454" s="137">
        <v>1.1756061719324026E-2</v>
      </c>
      <c r="BE454" s="302">
        <v>11.5151515151515</v>
      </c>
      <c r="BF454" s="312">
        <v>31</v>
      </c>
      <c r="BG454" s="137">
        <v>2.7555555555555555E-2</v>
      </c>
      <c r="BH454" s="302">
        <v>27.878788</v>
      </c>
      <c r="BI454" s="303">
        <v>1.5833333333333333</v>
      </c>
      <c r="BJ454" s="311">
        <v>22</v>
      </c>
      <c r="BK454" s="137">
        <v>1.7377567140600316E-2</v>
      </c>
      <c r="BL454" s="312">
        <v>17.5757575757575</v>
      </c>
      <c r="BM454" s="312">
        <v>59</v>
      </c>
      <c r="BN454" s="137">
        <v>6.1522419186652764E-2</v>
      </c>
      <c r="BO454" s="302">
        <v>33.3333333333333</v>
      </c>
      <c r="BP454" s="312">
        <v>40</v>
      </c>
      <c r="BQ454" s="137">
        <v>4.3811610076670317E-2</v>
      </c>
      <c r="BR454" s="302">
        <v>22.424242</v>
      </c>
      <c r="BS454" s="303">
        <v>0.81818181818181823</v>
      </c>
      <c r="BT454" s="311">
        <v>24</v>
      </c>
      <c r="BU454" s="137">
        <v>2.0815264527320035E-2</v>
      </c>
      <c r="BV454" s="312">
        <v>14.545454545454501</v>
      </c>
      <c r="BW454" s="312">
        <v>123</v>
      </c>
      <c r="BX454" s="137">
        <v>9.8007968127490033E-2</v>
      </c>
      <c r="BY454" s="302">
        <v>52.727272727272698</v>
      </c>
      <c r="BZ454" s="312">
        <v>83</v>
      </c>
      <c r="CA454" s="137">
        <v>5.7044673539518899E-2</v>
      </c>
      <c r="CB454" s="302">
        <v>34.5454559</v>
      </c>
      <c r="CC454" s="303">
        <v>2.4583333333333335</v>
      </c>
      <c r="CD454" s="311">
        <v>298</v>
      </c>
      <c r="CE454" s="137">
        <v>3.3034031703802237E-2</v>
      </c>
      <c r="CF454" s="312">
        <v>133.63</v>
      </c>
      <c r="CG454" s="312">
        <v>504</v>
      </c>
      <c r="CH454" s="137">
        <v>5.2211747643219723E-2</v>
      </c>
      <c r="CI454" s="302">
        <v>97.26</v>
      </c>
      <c r="CJ454" s="312">
        <v>297</v>
      </c>
      <c r="CK454" s="137">
        <v>3.2981676846196559E-2</v>
      </c>
      <c r="CL454" s="302">
        <v>70.28</v>
      </c>
      <c r="CM454" s="313">
        <v>-3.3557046979865771E-3</v>
      </c>
    </row>
    <row r="455" spans="1:91" ht="14.4" x14ac:dyDescent="0.3">
      <c r="A455" s="99" t="s">
        <v>548</v>
      </c>
      <c r="B455" s="311">
        <v>85</v>
      </c>
      <c r="C455" s="137">
        <v>4.5068928950159064E-2</v>
      </c>
      <c r="D455" s="312">
        <v>32.727272727272698</v>
      </c>
      <c r="E455" s="312">
        <v>76</v>
      </c>
      <c r="F455" s="137">
        <v>3.5530621785881254E-2</v>
      </c>
      <c r="G455" s="302">
        <v>36.969696969696898</v>
      </c>
      <c r="H455" s="312">
        <v>94</v>
      </c>
      <c r="I455" s="137">
        <v>4.2095835199283477E-2</v>
      </c>
      <c r="J455" s="302">
        <v>33.3333321</v>
      </c>
      <c r="K455" s="313">
        <v>0.10588235294117647</v>
      </c>
      <c r="L455" s="312">
        <v>137</v>
      </c>
      <c r="M455" s="137">
        <v>6.7754698318496537E-2</v>
      </c>
      <c r="N455" s="312">
        <v>57.5757575757575</v>
      </c>
      <c r="O455" s="312">
        <v>200</v>
      </c>
      <c r="P455" s="137">
        <v>8.247422680412371E-2</v>
      </c>
      <c r="Q455" s="302">
        <v>60</v>
      </c>
      <c r="R455" s="312">
        <v>134</v>
      </c>
      <c r="S455" s="137">
        <v>7.5450450450450457E-2</v>
      </c>
      <c r="T455" s="302">
        <v>53.939392099999999</v>
      </c>
      <c r="U455" s="313">
        <v>-2.1897810218978103E-2</v>
      </c>
      <c r="V455" s="312">
        <v>25</v>
      </c>
      <c r="W455" s="137">
        <v>7.02247191011236E-2</v>
      </c>
      <c r="X455" s="312">
        <v>16.363636363636299</v>
      </c>
      <c r="Y455" s="312">
        <v>37</v>
      </c>
      <c r="Z455" s="137">
        <v>8.9805825242718448E-2</v>
      </c>
      <c r="AA455" s="302">
        <v>18.7878787878787</v>
      </c>
      <c r="AB455" s="312">
        <v>15</v>
      </c>
      <c r="AC455" s="137">
        <v>2.8089887640449437E-2</v>
      </c>
      <c r="AD455" s="302">
        <v>9.6969700000000003</v>
      </c>
      <c r="AE455" s="313">
        <v>-0.4</v>
      </c>
      <c r="AF455" s="312">
        <v>14</v>
      </c>
      <c r="AG455" s="137">
        <v>2.4137931034482758E-2</v>
      </c>
      <c r="AH455" s="312">
        <v>14.545454545454501</v>
      </c>
      <c r="AI455" s="312">
        <v>11</v>
      </c>
      <c r="AJ455" s="137">
        <v>2.1653543307086614E-2</v>
      </c>
      <c r="AK455" s="302">
        <v>7.8787878787878798</v>
      </c>
      <c r="AL455" s="312">
        <v>47</v>
      </c>
      <c r="AM455" s="137">
        <v>9.8121085594989568E-2</v>
      </c>
      <c r="AN455" s="302">
        <v>24.242424</v>
      </c>
      <c r="AO455" s="313">
        <v>2.3571428571428572</v>
      </c>
      <c r="AP455" s="312">
        <v>17</v>
      </c>
      <c r="AQ455" s="137">
        <v>3.6247334754797439E-2</v>
      </c>
      <c r="AR455" s="312">
        <v>16.363636363636299</v>
      </c>
      <c r="AS455" s="312">
        <v>46</v>
      </c>
      <c r="AT455" s="137">
        <v>7.7441077441077436E-2</v>
      </c>
      <c r="AU455" s="302">
        <v>25.4545454545454</v>
      </c>
      <c r="AV455" s="312">
        <v>94</v>
      </c>
      <c r="AW455" s="137">
        <v>0.19183673469387755</v>
      </c>
      <c r="AX455" s="302">
        <v>54.5454559</v>
      </c>
      <c r="AY455" s="303">
        <v>4.5294117647058822</v>
      </c>
      <c r="AZ455" s="311">
        <v>38</v>
      </c>
      <c r="BA455" s="137">
        <v>2.9480217222653218E-2</v>
      </c>
      <c r="BB455" s="312">
        <v>18.7878787878787</v>
      </c>
      <c r="BC455" s="312">
        <v>47</v>
      </c>
      <c r="BD455" s="137">
        <v>3.4533431300514325E-2</v>
      </c>
      <c r="BE455" s="302">
        <v>25.4545454545454</v>
      </c>
      <c r="BF455" s="312">
        <v>6</v>
      </c>
      <c r="BG455" s="137">
        <v>5.3333333333333332E-3</v>
      </c>
      <c r="BH455" s="302">
        <v>5.4545455</v>
      </c>
      <c r="BI455" s="303">
        <v>-0.84210526315789469</v>
      </c>
      <c r="BJ455" s="311">
        <v>42</v>
      </c>
      <c r="BK455" s="137">
        <v>3.3175355450236969E-2</v>
      </c>
      <c r="BL455" s="312">
        <v>30.909090909090899</v>
      </c>
      <c r="BM455" s="312">
        <v>56</v>
      </c>
      <c r="BN455" s="137">
        <v>5.8394160583941604E-2</v>
      </c>
      <c r="BO455" s="302">
        <v>23.030303030302999</v>
      </c>
      <c r="BP455" s="312">
        <v>0</v>
      </c>
      <c r="BQ455" s="137">
        <v>0</v>
      </c>
      <c r="BR455" s="302">
        <v>17.575758</v>
      </c>
      <c r="BS455" s="303">
        <v>-1</v>
      </c>
      <c r="BT455" s="311">
        <v>6</v>
      </c>
      <c r="BU455" s="137">
        <v>5.2038161318300087E-3</v>
      </c>
      <c r="BV455" s="312">
        <v>7.2727272727272698</v>
      </c>
      <c r="BW455" s="312">
        <v>54</v>
      </c>
      <c r="BX455" s="137">
        <v>4.3027888446215141E-2</v>
      </c>
      <c r="BY455" s="302">
        <v>20.606060606060598</v>
      </c>
      <c r="BZ455" s="312">
        <v>139</v>
      </c>
      <c r="CA455" s="137">
        <v>9.5532646048109959E-2</v>
      </c>
      <c r="CB455" s="302">
        <v>58.787880000000001</v>
      </c>
      <c r="CC455" s="303">
        <v>22.166666666666668</v>
      </c>
      <c r="CD455" s="311">
        <v>364</v>
      </c>
      <c r="CE455" s="137">
        <v>4.0350293759006763E-2</v>
      </c>
      <c r="CF455" s="312">
        <v>79.08</v>
      </c>
      <c r="CG455" s="312">
        <v>527</v>
      </c>
      <c r="CH455" s="137">
        <v>5.4594426603128562E-2</v>
      </c>
      <c r="CI455" s="302">
        <v>86.3</v>
      </c>
      <c r="CJ455" s="312">
        <v>529</v>
      </c>
      <c r="CK455" s="137">
        <v>5.8745141588006665E-2</v>
      </c>
      <c r="CL455" s="302">
        <v>105.58</v>
      </c>
      <c r="CM455" s="313">
        <v>0.4532967032967033</v>
      </c>
    </row>
    <row r="456" spans="1:91" ht="14.4" x14ac:dyDescent="0.3">
      <c r="A456" s="99" t="s">
        <v>549</v>
      </c>
      <c r="B456" s="311">
        <v>21</v>
      </c>
      <c r="C456" s="137">
        <v>1.1134676564156946E-2</v>
      </c>
      <c r="D456" s="312">
        <v>14.545454545454501</v>
      </c>
      <c r="E456" s="312">
        <v>36</v>
      </c>
      <c r="F456" s="137">
        <v>1.6830294530154277E-2</v>
      </c>
      <c r="G456" s="302">
        <v>20.606060606060598</v>
      </c>
      <c r="H456" s="312">
        <v>27</v>
      </c>
      <c r="I456" s="137">
        <v>1.2091356918943126E-2</v>
      </c>
      <c r="J456" s="302">
        <v>20.606059999999999</v>
      </c>
      <c r="K456" s="313">
        <v>0.2857142857142857</v>
      </c>
      <c r="L456" s="312">
        <v>8</v>
      </c>
      <c r="M456" s="137">
        <v>3.956478733926805E-3</v>
      </c>
      <c r="N456" s="312">
        <v>6.6666666666666599</v>
      </c>
      <c r="O456" s="312">
        <v>12</v>
      </c>
      <c r="P456" s="137">
        <v>4.9484536082474223E-3</v>
      </c>
      <c r="Q456" s="302">
        <v>7.8787878787878798</v>
      </c>
      <c r="R456" s="312">
        <v>23</v>
      </c>
      <c r="S456" s="137">
        <v>1.295045045045045E-2</v>
      </c>
      <c r="T456" s="302">
        <v>16.363636</v>
      </c>
      <c r="U456" s="313">
        <v>1.875</v>
      </c>
      <c r="V456" s="312">
        <v>10</v>
      </c>
      <c r="W456" s="137">
        <v>2.8089887640449437E-2</v>
      </c>
      <c r="X456" s="312">
        <v>10.909090909090899</v>
      </c>
      <c r="Y456" s="312">
        <v>5</v>
      </c>
      <c r="Z456" s="137">
        <v>1.2135922330097087E-2</v>
      </c>
      <c r="AA456" s="302">
        <v>3.63636363636363</v>
      </c>
      <c r="AB456" s="312">
        <v>0</v>
      </c>
      <c r="AC456" s="137">
        <v>0</v>
      </c>
      <c r="AD456" s="302">
        <v>17.575758</v>
      </c>
      <c r="AE456" s="313">
        <v>-1</v>
      </c>
      <c r="AF456" s="312">
        <v>12</v>
      </c>
      <c r="AG456" s="137">
        <v>2.0689655172413793E-2</v>
      </c>
      <c r="AH456" s="312">
        <v>10.303030303030299</v>
      </c>
      <c r="AI456" s="312">
        <v>8</v>
      </c>
      <c r="AJ456" s="137">
        <v>1.5748031496062992E-2</v>
      </c>
      <c r="AK456" s="302">
        <v>7.2727272727272698</v>
      </c>
      <c r="AL456" s="312">
        <v>4</v>
      </c>
      <c r="AM456" s="137">
        <v>8.350730688935281E-3</v>
      </c>
      <c r="AN456" s="302">
        <v>4.2424239999999998</v>
      </c>
      <c r="AO456" s="313">
        <v>-0.66666666666666663</v>
      </c>
      <c r="AP456" s="312">
        <v>0</v>
      </c>
      <c r="AQ456" s="137">
        <v>0</v>
      </c>
      <c r="AR456" s="312">
        <v>80</v>
      </c>
      <c r="AS456" s="312">
        <v>62</v>
      </c>
      <c r="AT456" s="137">
        <v>0.10437710437710437</v>
      </c>
      <c r="AU456" s="302">
        <v>58.181818181818201</v>
      </c>
      <c r="AV456" s="312">
        <v>0</v>
      </c>
      <c r="AW456" s="137">
        <v>0</v>
      </c>
      <c r="AX456" s="302">
        <v>17.575758</v>
      </c>
      <c r="AZ456" s="311">
        <v>7</v>
      </c>
      <c r="BA456" s="137">
        <v>5.4305663304887513E-3</v>
      </c>
      <c r="BB456" s="312">
        <v>6.6666666666666599</v>
      </c>
      <c r="BC456" s="312">
        <v>7</v>
      </c>
      <c r="BD456" s="137">
        <v>5.1432770022042619E-3</v>
      </c>
      <c r="BE456" s="302">
        <v>7.2727272727272698</v>
      </c>
      <c r="BF456" s="312">
        <v>14</v>
      </c>
      <c r="BG456" s="137">
        <v>1.2444444444444444E-2</v>
      </c>
      <c r="BH456" s="302">
        <v>14.545455</v>
      </c>
      <c r="BI456" s="303">
        <v>1</v>
      </c>
      <c r="BJ456" s="311">
        <v>0</v>
      </c>
      <c r="BK456" s="137">
        <v>0</v>
      </c>
      <c r="BL456" s="312">
        <v>80</v>
      </c>
      <c r="BM456" s="312">
        <v>9</v>
      </c>
      <c r="BN456" s="137">
        <v>9.384775808133473E-3</v>
      </c>
      <c r="BO456" s="302">
        <v>11.5151515151515</v>
      </c>
      <c r="BP456" s="312">
        <v>27</v>
      </c>
      <c r="BQ456" s="137">
        <v>2.9572836801752465E-2</v>
      </c>
      <c r="BR456" s="302">
        <v>23.636364</v>
      </c>
      <c r="BT456" s="311">
        <v>5</v>
      </c>
      <c r="BU456" s="137">
        <v>4.3365134431916736E-3</v>
      </c>
      <c r="BV456" s="312">
        <v>5.4545454545454497</v>
      </c>
      <c r="BW456" s="312">
        <v>14</v>
      </c>
      <c r="BX456" s="137">
        <v>1.1155378486055778E-2</v>
      </c>
      <c r="BY456" s="302">
        <v>12.1212121212121</v>
      </c>
      <c r="BZ456" s="312">
        <v>72</v>
      </c>
      <c r="CA456" s="137">
        <v>4.9484536082474224E-2</v>
      </c>
      <c r="CB456" s="302">
        <v>35.151516000000001</v>
      </c>
      <c r="CC456" s="303">
        <v>13.4</v>
      </c>
      <c r="CD456" s="311">
        <v>63</v>
      </c>
      <c r="CE456" s="137">
        <v>6.9837046890588624E-3</v>
      </c>
      <c r="CF456" s="312">
        <v>115.29</v>
      </c>
      <c r="CG456" s="312">
        <v>153</v>
      </c>
      <c r="CH456" s="137">
        <v>1.5849994820263131E-2</v>
      </c>
      <c r="CI456" s="302">
        <v>64.69</v>
      </c>
      <c r="CJ456" s="312">
        <v>167</v>
      </c>
      <c r="CK456" s="137">
        <v>1.8545252637423654E-2</v>
      </c>
      <c r="CL456" s="302">
        <v>56.56</v>
      </c>
      <c r="CM456" s="313">
        <v>1.6507936507936507</v>
      </c>
    </row>
    <row r="457" spans="1:91" ht="14.4" x14ac:dyDescent="0.3">
      <c r="A457" s="99" t="s">
        <v>436</v>
      </c>
      <c r="B457" s="311">
        <v>1540</v>
      </c>
      <c r="C457" s="137">
        <v>0.81654294803817606</v>
      </c>
      <c r="D457" s="312">
        <v>125.454545454545</v>
      </c>
      <c r="E457" s="312">
        <v>1620</v>
      </c>
      <c r="F457" s="137">
        <v>0.75736325385694248</v>
      </c>
      <c r="G457" s="302">
        <v>182.42424242424201</v>
      </c>
      <c r="H457" s="312">
        <v>1825</v>
      </c>
      <c r="I457" s="137">
        <v>0.81728616211374827</v>
      </c>
      <c r="J457" s="302">
        <v>143.03030000000001</v>
      </c>
      <c r="K457" s="313">
        <v>0.18506493506493507</v>
      </c>
      <c r="L457" s="312">
        <v>1536</v>
      </c>
      <c r="M457" s="137">
        <v>0.75964391691394662</v>
      </c>
      <c r="N457" s="312">
        <v>163.636363636363</v>
      </c>
      <c r="O457" s="312">
        <v>1870</v>
      </c>
      <c r="P457" s="137">
        <v>0.77113402061855674</v>
      </c>
      <c r="Q457" s="302">
        <v>181.21212121212099</v>
      </c>
      <c r="R457" s="312">
        <v>1420</v>
      </c>
      <c r="S457" s="137">
        <v>0.7995495495495496</v>
      </c>
      <c r="T457" s="302">
        <v>174.545456</v>
      </c>
      <c r="U457" s="313">
        <v>-7.5520833333333329E-2</v>
      </c>
      <c r="V457" s="312">
        <v>249</v>
      </c>
      <c r="W457" s="137">
        <v>0.699438202247191</v>
      </c>
      <c r="X457" s="312">
        <v>49.696969696969703</v>
      </c>
      <c r="Y457" s="312">
        <v>287</v>
      </c>
      <c r="Z457" s="137">
        <v>0.69660194174757284</v>
      </c>
      <c r="AA457" s="302">
        <v>53.939393939393902</v>
      </c>
      <c r="AB457" s="312">
        <v>440</v>
      </c>
      <c r="AC457" s="137">
        <v>0.82397003745318353</v>
      </c>
      <c r="AD457" s="302">
        <v>94.545455899999993</v>
      </c>
      <c r="AE457" s="313">
        <v>0.76706827309236947</v>
      </c>
      <c r="AF457" s="312">
        <v>480</v>
      </c>
      <c r="AG457" s="137">
        <v>0.82758620689655171</v>
      </c>
      <c r="AH457" s="312">
        <v>107.272727272727</v>
      </c>
      <c r="AI457" s="312">
        <v>383</v>
      </c>
      <c r="AJ457" s="137">
        <v>0.75393700787401574</v>
      </c>
      <c r="AK457" s="302">
        <v>64.848484848484802</v>
      </c>
      <c r="AL457" s="312">
        <v>376</v>
      </c>
      <c r="AM457" s="137">
        <v>0.78496868475991655</v>
      </c>
      <c r="AN457" s="302">
        <v>93.333335899999994</v>
      </c>
      <c r="AO457" s="313">
        <v>-0.21666666666666667</v>
      </c>
      <c r="AP457" s="312">
        <v>381</v>
      </c>
      <c r="AQ457" s="137">
        <v>0.81236673773987211</v>
      </c>
      <c r="AR457" s="312">
        <v>73.3333333333333</v>
      </c>
      <c r="AS457" s="312">
        <v>417</v>
      </c>
      <c r="AT457" s="137">
        <v>0.70202020202020199</v>
      </c>
      <c r="AU457" s="302">
        <v>76.363636363636303</v>
      </c>
      <c r="AV457" s="312">
        <v>365</v>
      </c>
      <c r="AW457" s="137">
        <v>0.74489795918367352</v>
      </c>
      <c r="AX457" s="302">
        <v>63.636364</v>
      </c>
      <c r="AY457" s="303">
        <v>-4.1994750656167978E-2</v>
      </c>
      <c r="AZ457" s="311">
        <v>1082</v>
      </c>
      <c r="BA457" s="137">
        <v>0.83941039565554698</v>
      </c>
      <c r="BB457" s="312">
        <v>135.15151515151501</v>
      </c>
      <c r="BC457" s="312">
        <v>1119</v>
      </c>
      <c r="BD457" s="137">
        <v>0.82218956649522412</v>
      </c>
      <c r="BE457" s="302">
        <v>130.90909090909</v>
      </c>
      <c r="BF457" s="312">
        <v>1019</v>
      </c>
      <c r="BG457" s="137">
        <v>0.90577777777777779</v>
      </c>
      <c r="BH457" s="302">
        <v>107.272728</v>
      </c>
      <c r="BI457" s="303">
        <v>-5.8225508317929761E-2</v>
      </c>
      <c r="BJ457" s="311">
        <v>1180</v>
      </c>
      <c r="BK457" s="137">
        <v>0.93206951026856244</v>
      </c>
      <c r="BL457" s="312">
        <v>144.24242424242399</v>
      </c>
      <c r="BM457" s="312">
        <v>686</v>
      </c>
      <c r="BN457" s="137">
        <v>0.71532846715328469</v>
      </c>
      <c r="BO457" s="302">
        <v>90.909090909090907</v>
      </c>
      <c r="BP457" s="312">
        <v>803</v>
      </c>
      <c r="BQ457" s="137">
        <v>0.87951807228915657</v>
      </c>
      <c r="BR457" s="302">
        <v>103.63636</v>
      </c>
      <c r="BS457" s="303">
        <v>-0.31949152542372883</v>
      </c>
      <c r="BT457" s="311">
        <v>998</v>
      </c>
      <c r="BU457" s="137">
        <v>0.86556808326105816</v>
      </c>
      <c r="BV457" s="312">
        <v>115.757575757575</v>
      </c>
      <c r="BW457" s="312">
        <v>865</v>
      </c>
      <c r="BX457" s="137">
        <v>0.68924302788844627</v>
      </c>
      <c r="BY457" s="302">
        <v>100</v>
      </c>
      <c r="BZ457" s="312">
        <v>1011</v>
      </c>
      <c r="CA457" s="137">
        <v>0.69484536082474224</v>
      </c>
      <c r="CB457" s="302">
        <v>109.696968</v>
      </c>
      <c r="CC457" s="303">
        <v>1.3026052104208416E-2</v>
      </c>
      <c r="CD457" s="311">
        <v>7446</v>
      </c>
      <c r="CE457" s="137">
        <v>0.82540738277352843</v>
      </c>
      <c r="CF457" s="312">
        <v>336.98</v>
      </c>
      <c r="CG457" s="312">
        <v>7247</v>
      </c>
      <c r="CH457" s="137">
        <v>0.75075106184605822</v>
      </c>
      <c r="CI457" s="302">
        <v>336.99</v>
      </c>
      <c r="CJ457" s="312">
        <v>7259</v>
      </c>
      <c r="CK457" s="137">
        <v>0.80610771793448088</v>
      </c>
      <c r="CL457" s="302">
        <v>325.75</v>
      </c>
      <c r="CM457" s="313">
        <v>-2.5114155251141551E-2</v>
      </c>
    </row>
    <row r="458" spans="1:91" ht="14.4" x14ac:dyDescent="0.3">
      <c r="A458" s="99" t="s">
        <v>384</v>
      </c>
      <c r="B458" s="311">
        <v>811</v>
      </c>
      <c r="C458" s="137">
        <v>0.43001060445387063</v>
      </c>
      <c r="D458" s="312">
        <v>96.363636363636402</v>
      </c>
      <c r="E458" s="312">
        <v>1084</v>
      </c>
      <c r="F458" s="137">
        <v>0.50677886863020105</v>
      </c>
      <c r="G458" s="302">
        <v>167.87878787878699</v>
      </c>
      <c r="H458" s="312">
        <v>1137</v>
      </c>
      <c r="I458" s="137">
        <v>0.5091804746977161</v>
      </c>
      <c r="J458" s="302">
        <v>115.757576</v>
      </c>
      <c r="K458" s="313">
        <v>0.40197287299630086</v>
      </c>
      <c r="L458" s="312">
        <v>1146</v>
      </c>
      <c r="M458" s="137">
        <v>0.56676557863501487</v>
      </c>
      <c r="N458" s="312">
        <v>139.39393939393901</v>
      </c>
      <c r="O458" s="312">
        <v>1290</v>
      </c>
      <c r="P458" s="137">
        <v>0.53195876288659794</v>
      </c>
      <c r="Q458" s="302">
        <v>171.51515151515099</v>
      </c>
      <c r="R458" s="312">
        <v>741</v>
      </c>
      <c r="S458" s="137">
        <v>0.41722972972972971</v>
      </c>
      <c r="T458" s="302">
        <v>124.848488</v>
      </c>
      <c r="U458" s="313">
        <v>-0.35340314136125656</v>
      </c>
      <c r="V458" s="312">
        <v>163</v>
      </c>
      <c r="W458" s="137">
        <v>0.45786516853932585</v>
      </c>
      <c r="X458" s="312">
        <v>33.3333333333333</v>
      </c>
      <c r="Y458" s="312">
        <v>156</v>
      </c>
      <c r="Z458" s="137">
        <v>0.37864077669902912</v>
      </c>
      <c r="AA458" s="302">
        <v>41.818181818181799</v>
      </c>
      <c r="AB458" s="312">
        <v>141</v>
      </c>
      <c r="AC458" s="137">
        <v>0.2640449438202247</v>
      </c>
      <c r="AD458" s="302">
        <v>31.515152</v>
      </c>
      <c r="AE458" s="313">
        <v>-0.13496932515337423</v>
      </c>
      <c r="AF458" s="312">
        <v>363</v>
      </c>
      <c r="AG458" s="137">
        <v>0.62586206896551722</v>
      </c>
      <c r="AH458" s="312">
        <v>95.151515151515099</v>
      </c>
      <c r="AI458" s="312">
        <v>290</v>
      </c>
      <c r="AJ458" s="137">
        <v>0.57086614173228345</v>
      </c>
      <c r="AK458" s="302">
        <v>65.454545454545396</v>
      </c>
      <c r="AL458" s="312">
        <v>344</v>
      </c>
      <c r="AM458" s="137">
        <v>0.71816283924843427</v>
      </c>
      <c r="AN458" s="302">
        <v>91.515150000000006</v>
      </c>
      <c r="AO458" s="313">
        <v>-5.2341597796143252E-2</v>
      </c>
      <c r="AP458" s="312">
        <v>292</v>
      </c>
      <c r="AQ458" s="137">
        <v>0.62260127931769726</v>
      </c>
      <c r="AR458" s="312">
        <v>72.121212121212096</v>
      </c>
      <c r="AS458" s="312">
        <v>211</v>
      </c>
      <c r="AT458" s="137">
        <v>0.35521885521885521</v>
      </c>
      <c r="AU458" s="302">
        <v>60.606060606060602</v>
      </c>
      <c r="AV458" s="312">
        <v>259</v>
      </c>
      <c r="AW458" s="137">
        <v>0.52857142857142858</v>
      </c>
      <c r="AX458" s="302">
        <v>53.939392099999999</v>
      </c>
      <c r="AY458" s="303">
        <v>-0.11301369863013698</v>
      </c>
      <c r="AZ458" s="311">
        <v>698</v>
      </c>
      <c r="BA458" s="137">
        <v>0.54150504266873545</v>
      </c>
      <c r="BB458" s="312">
        <v>107.272727272727</v>
      </c>
      <c r="BC458" s="312">
        <v>717</v>
      </c>
      <c r="BD458" s="137">
        <v>0.52681851579720795</v>
      </c>
      <c r="BE458" s="302">
        <v>108.484848484848</v>
      </c>
      <c r="BF458" s="312">
        <v>642</v>
      </c>
      <c r="BG458" s="137">
        <v>0.57066666666666666</v>
      </c>
      <c r="BH458" s="302">
        <v>92.727270000000004</v>
      </c>
      <c r="BI458" s="303">
        <v>-8.0229226361031525E-2</v>
      </c>
      <c r="BJ458" s="311">
        <v>775</v>
      </c>
      <c r="BK458" s="137">
        <v>0.61216429699842023</v>
      </c>
      <c r="BL458" s="312">
        <v>126.666666666666</v>
      </c>
      <c r="BM458" s="312">
        <v>513</v>
      </c>
      <c r="BN458" s="137">
        <v>0.53493222106360794</v>
      </c>
      <c r="BO458" s="302">
        <v>79.393939393939405</v>
      </c>
      <c r="BP458" s="312">
        <v>475</v>
      </c>
      <c r="BQ458" s="137">
        <v>0.52026286966045998</v>
      </c>
      <c r="BR458" s="302">
        <v>89.090909999999994</v>
      </c>
      <c r="BS458" s="303">
        <v>-0.38709677419354838</v>
      </c>
      <c r="BT458" s="311">
        <v>612</v>
      </c>
      <c r="BU458" s="137">
        <v>0.53078924544666084</v>
      </c>
      <c r="BV458" s="312">
        <v>102.424242424242</v>
      </c>
      <c r="BW458" s="312">
        <v>522</v>
      </c>
      <c r="BX458" s="137">
        <v>0.41593625498007969</v>
      </c>
      <c r="BY458" s="302">
        <v>76.969696969696898</v>
      </c>
      <c r="BZ458" s="312">
        <v>695</v>
      </c>
      <c r="CA458" s="137">
        <v>0.47766323024054985</v>
      </c>
      <c r="CB458" s="302">
        <v>83.030304000000001</v>
      </c>
      <c r="CC458" s="303">
        <v>0.13562091503267973</v>
      </c>
      <c r="CD458" s="311">
        <v>4860</v>
      </c>
      <c r="CE458" s="137">
        <v>0.53874293315596944</v>
      </c>
      <c r="CF458" s="312">
        <v>285.58999999999997</v>
      </c>
      <c r="CG458" s="312">
        <v>4783</v>
      </c>
      <c r="CH458" s="137">
        <v>0.49549362892365068</v>
      </c>
      <c r="CI458" s="302">
        <v>300.52</v>
      </c>
      <c r="CJ458" s="312">
        <v>4434</v>
      </c>
      <c r="CK458" s="137">
        <v>0.49239311493614657</v>
      </c>
      <c r="CL458" s="302">
        <v>252.83</v>
      </c>
      <c r="CM458" s="313">
        <v>-8.7654320987654327E-2</v>
      </c>
    </row>
    <row r="459" spans="1:91" ht="14.4" x14ac:dyDescent="0.3">
      <c r="A459" s="99" t="s">
        <v>540</v>
      </c>
      <c r="B459" s="311">
        <v>433</v>
      </c>
      <c r="C459" s="137">
        <v>0.2295864262990456</v>
      </c>
      <c r="D459" s="312">
        <v>76.363636363636303</v>
      </c>
      <c r="E459" s="312">
        <v>577</v>
      </c>
      <c r="F459" s="137">
        <v>0.26975222066386162</v>
      </c>
      <c r="G459" s="302">
        <v>110.90909090909</v>
      </c>
      <c r="H459" s="312">
        <v>609</v>
      </c>
      <c r="I459" s="137">
        <v>0.27272727272727271</v>
      </c>
      <c r="J459" s="302">
        <v>100.606064</v>
      </c>
      <c r="K459" s="313">
        <v>0.40646651270207851</v>
      </c>
      <c r="L459" s="312">
        <v>573</v>
      </c>
      <c r="M459" s="137">
        <v>0.28338278931750743</v>
      </c>
      <c r="N459" s="312">
        <v>89.090909090909093</v>
      </c>
      <c r="O459" s="312">
        <v>569</v>
      </c>
      <c r="P459" s="137">
        <v>0.23463917525773195</v>
      </c>
      <c r="Q459" s="302">
        <v>114.54545454545401</v>
      </c>
      <c r="R459" s="312">
        <v>425</v>
      </c>
      <c r="S459" s="137">
        <v>0.2393018018018018</v>
      </c>
      <c r="T459" s="302">
        <v>107.878784</v>
      </c>
      <c r="U459" s="313">
        <v>-0.2582897033158813</v>
      </c>
      <c r="V459" s="312">
        <v>132</v>
      </c>
      <c r="W459" s="137">
        <v>0.3707865168539326</v>
      </c>
      <c r="X459" s="312">
        <v>29.090909090909101</v>
      </c>
      <c r="Y459" s="312">
        <v>70</v>
      </c>
      <c r="Z459" s="137">
        <v>0.16990291262135923</v>
      </c>
      <c r="AA459" s="302">
        <v>26.6666666666666</v>
      </c>
      <c r="AB459" s="312">
        <v>89</v>
      </c>
      <c r="AC459" s="137">
        <v>0.16666666666666666</v>
      </c>
      <c r="AD459" s="302">
        <v>20</v>
      </c>
      <c r="AE459" s="313">
        <v>-0.32575757575757575</v>
      </c>
      <c r="AF459" s="312">
        <v>264</v>
      </c>
      <c r="AG459" s="137">
        <v>0.45517241379310347</v>
      </c>
      <c r="AH459" s="312">
        <v>90.303030303030297</v>
      </c>
      <c r="AI459" s="312">
        <v>145</v>
      </c>
      <c r="AJ459" s="137">
        <v>0.28543307086614172</v>
      </c>
      <c r="AK459" s="302">
        <v>68.484848484848399</v>
      </c>
      <c r="AL459" s="312">
        <v>141</v>
      </c>
      <c r="AM459" s="137">
        <v>0.29436325678496866</v>
      </c>
      <c r="AN459" s="302">
        <v>65.454544100000007</v>
      </c>
      <c r="AO459" s="313">
        <v>-0.46590909090909088</v>
      </c>
      <c r="AP459" s="312">
        <v>172</v>
      </c>
      <c r="AQ459" s="137">
        <v>0.36673773987206826</v>
      </c>
      <c r="AR459" s="312">
        <v>62.424242424242401</v>
      </c>
      <c r="AS459" s="312">
        <v>110</v>
      </c>
      <c r="AT459" s="137">
        <v>0.18518518518518517</v>
      </c>
      <c r="AU459" s="302">
        <v>47.878787878787797</v>
      </c>
      <c r="AV459" s="312">
        <v>103</v>
      </c>
      <c r="AW459" s="137">
        <v>0.21020408163265306</v>
      </c>
      <c r="AX459" s="302">
        <v>33.939392099999999</v>
      </c>
      <c r="AY459" s="303">
        <v>-0.40116279069767441</v>
      </c>
      <c r="AZ459" s="311">
        <v>348</v>
      </c>
      <c r="BA459" s="137">
        <v>0.26997672614429791</v>
      </c>
      <c r="BB459" s="312">
        <v>84.848484848484802</v>
      </c>
      <c r="BC459" s="312">
        <v>469</v>
      </c>
      <c r="BD459" s="137">
        <v>0.34459955914768553</v>
      </c>
      <c r="BE459" s="302">
        <v>92.727272727272705</v>
      </c>
      <c r="BF459" s="312">
        <v>296</v>
      </c>
      <c r="BG459" s="137">
        <v>0.26311111111111113</v>
      </c>
      <c r="BH459" s="302">
        <v>67.272729999999996</v>
      </c>
      <c r="BI459" s="303">
        <v>-0.14942528735632185</v>
      </c>
      <c r="BJ459" s="311">
        <v>395</v>
      </c>
      <c r="BK459" s="137">
        <v>0.31200631911532384</v>
      </c>
      <c r="BL459" s="312">
        <v>95.757575757575694</v>
      </c>
      <c r="BM459" s="312">
        <v>251</v>
      </c>
      <c r="BN459" s="137">
        <v>0.26173096976016685</v>
      </c>
      <c r="BO459" s="302">
        <v>55.151515151515099</v>
      </c>
      <c r="BP459" s="312">
        <v>193</v>
      </c>
      <c r="BQ459" s="137">
        <v>0.21139101861993428</v>
      </c>
      <c r="BR459" s="302">
        <v>56.363636</v>
      </c>
      <c r="BS459" s="303">
        <v>-0.51139240506329109</v>
      </c>
      <c r="BT459" s="311">
        <v>242</v>
      </c>
      <c r="BU459" s="137">
        <v>0.209887250650477</v>
      </c>
      <c r="BV459" s="312">
        <v>70.303030303030297</v>
      </c>
      <c r="BW459" s="312">
        <v>265</v>
      </c>
      <c r="BX459" s="137">
        <v>0.21115537848605578</v>
      </c>
      <c r="BY459" s="302">
        <v>59.393939393939398</v>
      </c>
      <c r="BZ459" s="312">
        <v>332</v>
      </c>
      <c r="CA459" s="137">
        <v>0.2281786941580756</v>
      </c>
      <c r="CB459" s="302">
        <v>66.060609999999997</v>
      </c>
      <c r="CC459" s="303">
        <v>0.37190082644628097</v>
      </c>
      <c r="CD459" s="311">
        <v>2559</v>
      </c>
      <c r="CE459" s="137">
        <v>0.28367143332224809</v>
      </c>
      <c r="CF459" s="312">
        <v>217.86</v>
      </c>
      <c r="CG459" s="312">
        <v>2456</v>
      </c>
      <c r="CH459" s="137">
        <v>0.25442867502330879</v>
      </c>
      <c r="CI459" s="302">
        <v>218.11</v>
      </c>
      <c r="CJ459" s="312">
        <v>2188</v>
      </c>
      <c r="CK459" s="137">
        <v>0.24297612437534702</v>
      </c>
      <c r="CL459" s="302">
        <v>197.84</v>
      </c>
      <c r="CM459" s="313">
        <v>-0.14497850722938649</v>
      </c>
    </row>
    <row r="460" spans="1:91" ht="14.4" x14ac:dyDescent="0.3">
      <c r="A460" s="99" t="s">
        <v>541</v>
      </c>
      <c r="B460" s="311">
        <v>82</v>
      </c>
      <c r="C460" s="137">
        <v>4.3478260869565216E-2</v>
      </c>
      <c r="D460" s="312">
        <v>41.212121212121197</v>
      </c>
      <c r="E460" s="312">
        <v>85</v>
      </c>
      <c r="F460" s="137">
        <v>3.9738195418419824E-2</v>
      </c>
      <c r="G460" s="302">
        <v>44.848484848484802</v>
      </c>
      <c r="H460" s="312">
        <v>99</v>
      </c>
      <c r="I460" s="137">
        <v>4.4334975369458129E-2</v>
      </c>
      <c r="J460" s="302">
        <v>38.787880000000001</v>
      </c>
      <c r="K460" s="313">
        <v>0.2073170731707317</v>
      </c>
      <c r="L460" s="312">
        <v>52</v>
      </c>
      <c r="M460" s="137">
        <v>2.5717111770524232E-2</v>
      </c>
      <c r="N460" s="312">
        <v>21.818181818181799</v>
      </c>
      <c r="O460" s="312">
        <v>113</v>
      </c>
      <c r="P460" s="137">
        <v>4.6597938144329894E-2</v>
      </c>
      <c r="Q460" s="302">
        <v>61.212121212121197</v>
      </c>
      <c r="R460" s="312">
        <v>55</v>
      </c>
      <c r="S460" s="137">
        <v>3.0968468468468468E-2</v>
      </c>
      <c r="T460" s="302">
        <v>26.060606</v>
      </c>
      <c r="U460" s="313">
        <v>5.7692307692307696E-2</v>
      </c>
      <c r="V460" s="312">
        <v>0</v>
      </c>
      <c r="W460" s="137">
        <v>0</v>
      </c>
      <c r="X460" s="312">
        <v>80</v>
      </c>
      <c r="Y460" s="312">
        <v>2</v>
      </c>
      <c r="Z460" s="137">
        <v>4.8543689320388345E-3</v>
      </c>
      <c r="AA460" s="302">
        <v>2.4242424242424199</v>
      </c>
      <c r="AB460" s="312">
        <v>3</v>
      </c>
      <c r="AC460" s="137">
        <v>5.6179775280898875E-3</v>
      </c>
      <c r="AD460" s="302">
        <v>3.6363637400000002</v>
      </c>
      <c r="AF460" s="312">
        <v>16</v>
      </c>
      <c r="AG460" s="137">
        <v>2.7586206896551724E-2</v>
      </c>
      <c r="AH460" s="312">
        <v>18.181818181818102</v>
      </c>
      <c r="AI460" s="312">
        <v>0</v>
      </c>
      <c r="AJ460" s="137">
        <v>0</v>
      </c>
      <c r="AK460" s="302">
        <v>17.5757575757575</v>
      </c>
      <c r="AL460" s="312">
        <v>23</v>
      </c>
      <c r="AM460" s="137">
        <v>4.8016701461377868E-2</v>
      </c>
      <c r="AN460" s="302">
        <v>17.575758</v>
      </c>
      <c r="AO460" s="313">
        <v>0.4375</v>
      </c>
      <c r="AP460" s="312">
        <v>7</v>
      </c>
      <c r="AQ460" s="137">
        <v>1.4925373134328358E-2</v>
      </c>
      <c r="AR460" s="312">
        <v>7.2727272727272698</v>
      </c>
      <c r="AS460" s="312">
        <v>13</v>
      </c>
      <c r="AT460" s="137">
        <v>2.1885521885521887E-2</v>
      </c>
      <c r="AU460" s="302">
        <v>9.6969696969696901</v>
      </c>
      <c r="AV460" s="312">
        <v>9</v>
      </c>
      <c r="AW460" s="137">
        <v>1.8367346938775512E-2</v>
      </c>
      <c r="AX460" s="302">
        <v>9.6969700000000003</v>
      </c>
      <c r="AY460" s="303">
        <v>0.2857142857142857</v>
      </c>
      <c r="AZ460" s="311">
        <v>42</v>
      </c>
      <c r="BA460" s="137">
        <v>3.2583397982932506E-2</v>
      </c>
      <c r="BB460" s="312">
        <v>27.878787878787801</v>
      </c>
      <c r="BC460" s="312">
        <v>15</v>
      </c>
      <c r="BD460" s="137">
        <v>1.1021307861866276E-2</v>
      </c>
      <c r="BE460" s="302">
        <v>10.909090909090899</v>
      </c>
      <c r="BF460" s="312">
        <v>89</v>
      </c>
      <c r="BG460" s="137">
        <v>7.9111111111111104E-2</v>
      </c>
      <c r="BH460" s="302">
        <v>38.787880000000001</v>
      </c>
      <c r="BI460" s="303">
        <v>1.1190476190476191</v>
      </c>
      <c r="BJ460" s="311">
        <v>122</v>
      </c>
      <c r="BK460" s="137">
        <v>9.6366508688783575E-2</v>
      </c>
      <c r="BL460" s="312">
        <v>61.818181818181799</v>
      </c>
      <c r="BM460" s="312">
        <v>53</v>
      </c>
      <c r="BN460" s="137">
        <v>5.526590198123045E-2</v>
      </c>
      <c r="BO460" s="302">
        <v>32.121212121212103</v>
      </c>
      <c r="BP460" s="312">
        <v>1</v>
      </c>
      <c r="BQ460" s="137">
        <v>1.0952902519167579E-3</v>
      </c>
      <c r="BR460" s="302">
        <v>1.21212125</v>
      </c>
      <c r="BS460" s="303">
        <v>-0.99180327868852458</v>
      </c>
      <c r="BT460" s="311">
        <v>0</v>
      </c>
      <c r="BU460" s="137">
        <v>0</v>
      </c>
      <c r="BV460" s="312">
        <v>80</v>
      </c>
      <c r="BW460" s="312">
        <v>21</v>
      </c>
      <c r="BX460" s="137">
        <v>1.6733067729083666E-2</v>
      </c>
      <c r="BY460" s="302">
        <v>13.3333333333333</v>
      </c>
      <c r="BZ460" s="312">
        <v>99</v>
      </c>
      <c r="CA460" s="137">
        <v>6.8041237113402056E-2</v>
      </c>
      <c r="CB460" s="302">
        <v>47.878788</v>
      </c>
      <c r="CD460" s="311">
        <v>321</v>
      </c>
      <c r="CE460" s="137">
        <v>3.5583638177585634E-2</v>
      </c>
      <c r="CF460" s="312">
        <v>140.51</v>
      </c>
      <c r="CG460" s="312">
        <v>302</v>
      </c>
      <c r="CH460" s="137">
        <v>3.1285610690976899E-2</v>
      </c>
      <c r="CI460" s="302">
        <v>85.58</v>
      </c>
      <c r="CJ460" s="312">
        <v>378</v>
      </c>
      <c r="CK460" s="137">
        <v>4.1976679622431984E-2</v>
      </c>
      <c r="CL460" s="302">
        <v>78.44</v>
      </c>
      <c r="CM460" s="313">
        <v>0.17757009345794392</v>
      </c>
    </row>
    <row r="461" spans="1:91" ht="14.4" x14ac:dyDescent="0.3">
      <c r="A461" s="99" t="s">
        <v>542</v>
      </c>
      <c r="B461" s="311">
        <v>111</v>
      </c>
      <c r="C461" s="137">
        <v>5.8854718981972427E-2</v>
      </c>
      <c r="D461" s="312">
        <v>46.060606060605998</v>
      </c>
      <c r="E461" s="312">
        <v>205</v>
      </c>
      <c r="F461" s="137">
        <v>9.5839177185600755E-2</v>
      </c>
      <c r="G461" s="302">
        <v>78.181818181818201</v>
      </c>
      <c r="H461" s="312">
        <v>162</v>
      </c>
      <c r="I461" s="137">
        <v>7.2548141513658751E-2</v>
      </c>
      <c r="J461" s="302">
        <v>72.121215800000002</v>
      </c>
      <c r="K461" s="313">
        <v>0.45945945945945948</v>
      </c>
      <c r="L461" s="312">
        <v>245</v>
      </c>
      <c r="M461" s="137">
        <v>0.1211671612265084</v>
      </c>
      <c r="N461" s="312">
        <v>64.848484848484802</v>
      </c>
      <c r="O461" s="312">
        <v>102</v>
      </c>
      <c r="P461" s="137">
        <v>4.2061855670103093E-2</v>
      </c>
      <c r="Q461" s="302">
        <v>35.757575757575701</v>
      </c>
      <c r="R461" s="312">
        <v>80</v>
      </c>
      <c r="S461" s="137">
        <v>4.5045045045045043E-2</v>
      </c>
      <c r="T461" s="302">
        <v>36.363636</v>
      </c>
      <c r="U461" s="313">
        <v>-0.67346938775510201</v>
      </c>
      <c r="V461" s="312">
        <v>46</v>
      </c>
      <c r="W461" s="137">
        <v>0.12921348314606743</v>
      </c>
      <c r="X461" s="312">
        <v>16.969696969696901</v>
      </c>
      <c r="Y461" s="312">
        <v>17</v>
      </c>
      <c r="Z461" s="137">
        <v>4.12621359223301E-2</v>
      </c>
      <c r="AA461" s="302">
        <v>7.8787878787878798</v>
      </c>
      <c r="AB461" s="312">
        <v>29</v>
      </c>
      <c r="AC461" s="137">
        <v>5.4307116104868915E-2</v>
      </c>
      <c r="AD461" s="302">
        <v>13.939394</v>
      </c>
      <c r="AE461" s="313">
        <v>-0.36956521739130432</v>
      </c>
      <c r="AF461" s="312">
        <v>66</v>
      </c>
      <c r="AG461" s="137">
        <v>0.11379310344827587</v>
      </c>
      <c r="AH461" s="312">
        <v>58.787878787878803</v>
      </c>
      <c r="AI461" s="312">
        <v>2</v>
      </c>
      <c r="AJ461" s="137">
        <v>3.937007874015748E-3</v>
      </c>
      <c r="AK461" s="302">
        <v>4.8484848484848397</v>
      </c>
      <c r="AL461" s="312">
        <v>2</v>
      </c>
      <c r="AM461" s="137">
        <v>4.1753653444676405E-3</v>
      </c>
      <c r="AN461" s="302">
        <v>3.030303</v>
      </c>
      <c r="AO461" s="313">
        <v>-0.96969696969696972</v>
      </c>
      <c r="AP461" s="312">
        <v>115</v>
      </c>
      <c r="AQ461" s="137">
        <v>0.24520255863539445</v>
      </c>
      <c r="AR461" s="312">
        <v>60.606060606060602</v>
      </c>
      <c r="AS461" s="312">
        <v>64</v>
      </c>
      <c r="AT461" s="137">
        <v>0.10774410774410774</v>
      </c>
      <c r="AU461" s="302">
        <v>43.030303030303003</v>
      </c>
      <c r="AV461" s="312">
        <v>15</v>
      </c>
      <c r="AW461" s="137">
        <v>3.0612244897959183E-2</v>
      </c>
      <c r="AX461" s="302">
        <v>13.939394</v>
      </c>
      <c r="AY461" s="303">
        <v>-0.86956521739130432</v>
      </c>
      <c r="AZ461" s="311">
        <v>72</v>
      </c>
      <c r="BA461" s="137">
        <v>5.5857253685027156E-2</v>
      </c>
      <c r="BB461" s="312">
        <v>38.787878787878697</v>
      </c>
      <c r="BC461" s="312">
        <v>26</v>
      </c>
      <c r="BD461" s="137">
        <v>1.9103600293901544E-2</v>
      </c>
      <c r="BE461" s="302">
        <v>15.757575757575699</v>
      </c>
      <c r="BF461" s="312">
        <v>63</v>
      </c>
      <c r="BG461" s="137">
        <v>5.6000000000000001E-2</v>
      </c>
      <c r="BH461" s="302">
        <v>27.878788</v>
      </c>
      <c r="BI461" s="303">
        <v>-0.125</v>
      </c>
      <c r="BJ461" s="311">
        <v>50</v>
      </c>
      <c r="BK461" s="137">
        <v>3.9494470774091628E-2</v>
      </c>
      <c r="BL461" s="312">
        <v>32.727272727272698</v>
      </c>
      <c r="BM461" s="312">
        <v>28</v>
      </c>
      <c r="BN461" s="137">
        <v>2.9197080291970802E-2</v>
      </c>
      <c r="BO461" s="302">
        <v>20.606060606060598</v>
      </c>
      <c r="BP461" s="312">
        <v>118</v>
      </c>
      <c r="BQ461" s="137">
        <v>0.12924424972617743</v>
      </c>
      <c r="BR461" s="302">
        <v>46.060607900000001</v>
      </c>
      <c r="BS461" s="303">
        <v>1.36</v>
      </c>
      <c r="BT461" s="311">
        <v>80</v>
      </c>
      <c r="BU461" s="137">
        <v>6.9384215091066778E-2</v>
      </c>
      <c r="BV461" s="312">
        <v>56.969696969696898</v>
      </c>
      <c r="BW461" s="312">
        <v>105</v>
      </c>
      <c r="BX461" s="137">
        <v>8.3665338645418322E-2</v>
      </c>
      <c r="BY461" s="302">
        <v>38.181818181818102</v>
      </c>
      <c r="BZ461" s="312">
        <v>112</v>
      </c>
      <c r="CA461" s="137">
        <v>7.6975945017182135E-2</v>
      </c>
      <c r="CB461" s="302">
        <v>33.3333321</v>
      </c>
      <c r="CC461" s="303">
        <v>0.4</v>
      </c>
      <c r="CD461" s="311">
        <v>785</v>
      </c>
      <c r="CE461" s="137">
        <v>8.7019177474781065E-2</v>
      </c>
      <c r="CF461" s="312">
        <v>137.97</v>
      </c>
      <c r="CG461" s="312">
        <v>549</v>
      </c>
      <c r="CH461" s="137">
        <v>5.6873510825650057E-2</v>
      </c>
      <c r="CI461" s="302">
        <v>106.26</v>
      </c>
      <c r="CJ461" s="312">
        <v>581</v>
      </c>
      <c r="CK461" s="137">
        <v>6.4519711271515831E-2</v>
      </c>
      <c r="CL461" s="302">
        <v>103.73</v>
      </c>
      <c r="CM461" s="313">
        <v>-0.25987261146496815</v>
      </c>
    </row>
    <row r="462" spans="1:91" ht="14.4" x14ac:dyDescent="0.3">
      <c r="A462" s="99" t="s">
        <v>543</v>
      </c>
      <c r="B462" s="311">
        <v>240</v>
      </c>
      <c r="C462" s="137">
        <v>0.12725344644750794</v>
      </c>
      <c r="D462" s="312">
        <v>60.606060606060602</v>
      </c>
      <c r="E462" s="312">
        <v>287</v>
      </c>
      <c r="F462" s="137">
        <v>0.13417484805984103</v>
      </c>
      <c r="G462" s="302">
        <v>75.151515151515099</v>
      </c>
      <c r="H462" s="312">
        <v>348</v>
      </c>
      <c r="I462" s="137">
        <v>0.15584415584415584</v>
      </c>
      <c r="J462" s="302">
        <v>70.303030000000007</v>
      </c>
      <c r="K462" s="313">
        <v>0.45</v>
      </c>
      <c r="L462" s="312">
        <v>276</v>
      </c>
      <c r="M462" s="137">
        <v>0.13649851632047477</v>
      </c>
      <c r="N462" s="312">
        <v>55.757575757575701</v>
      </c>
      <c r="O462" s="312">
        <v>354</v>
      </c>
      <c r="P462" s="137">
        <v>0.14597938144329897</v>
      </c>
      <c r="Q462" s="302">
        <v>81.818181818181799</v>
      </c>
      <c r="R462" s="312">
        <v>290</v>
      </c>
      <c r="S462" s="137">
        <v>0.16328828828828829</v>
      </c>
      <c r="T462" s="302">
        <v>86.060609999999997</v>
      </c>
      <c r="U462" s="313">
        <v>5.0724637681159424E-2</v>
      </c>
      <c r="V462" s="312">
        <v>86</v>
      </c>
      <c r="W462" s="137">
        <v>0.24157303370786518</v>
      </c>
      <c r="X462" s="312">
        <v>27.272727272727199</v>
      </c>
      <c r="Y462" s="312">
        <v>51</v>
      </c>
      <c r="Z462" s="137">
        <v>0.12378640776699029</v>
      </c>
      <c r="AA462" s="302">
        <v>24.848484848484802</v>
      </c>
      <c r="AB462" s="312">
        <v>57</v>
      </c>
      <c r="AC462" s="137">
        <v>0.10674157303370786</v>
      </c>
      <c r="AD462" s="302">
        <v>15.757576</v>
      </c>
      <c r="AE462" s="313">
        <v>-0.33720930232558138</v>
      </c>
      <c r="AF462" s="312">
        <v>182</v>
      </c>
      <c r="AG462" s="137">
        <v>0.31379310344827588</v>
      </c>
      <c r="AH462" s="312">
        <v>61.818181818181799</v>
      </c>
      <c r="AI462" s="312">
        <v>143</v>
      </c>
      <c r="AJ462" s="137">
        <v>0.28149606299212598</v>
      </c>
      <c r="AK462" s="302">
        <v>69.090909090909093</v>
      </c>
      <c r="AL462" s="312">
        <v>116</v>
      </c>
      <c r="AM462" s="137">
        <v>0.24217118997912318</v>
      </c>
      <c r="AN462" s="302">
        <v>58.787880000000001</v>
      </c>
      <c r="AO462" s="313">
        <v>-0.36263736263736263</v>
      </c>
      <c r="AP462" s="312">
        <v>50</v>
      </c>
      <c r="AQ462" s="137">
        <v>0.10660980810234541</v>
      </c>
      <c r="AR462" s="312">
        <v>25.4545454545454</v>
      </c>
      <c r="AS462" s="312">
        <v>33</v>
      </c>
      <c r="AT462" s="137">
        <v>5.5555555555555552E-2</v>
      </c>
      <c r="AU462" s="302">
        <v>14.545454545454501</v>
      </c>
      <c r="AV462" s="312">
        <v>79</v>
      </c>
      <c r="AW462" s="137">
        <v>0.16122448979591836</v>
      </c>
      <c r="AX462" s="302">
        <v>27.272728000000001</v>
      </c>
      <c r="AY462" s="303">
        <v>0.57999999999999996</v>
      </c>
      <c r="AZ462" s="311">
        <v>234</v>
      </c>
      <c r="BA462" s="137">
        <v>0.18153607447633824</v>
      </c>
      <c r="BB462" s="312">
        <v>62.424242424242401</v>
      </c>
      <c r="BC462" s="312">
        <v>428</v>
      </c>
      <c r="BD462" s="137">
        <v>0.31447465099191768</v>
      </c>
      <c r="BE462" s="302">
        <v>90.909090909090907</v>
      </c>
      <c r="BF462" s="312">
        <v>144</v>
      </c>
      <c r="BG462" s="137">
        <v>0.128</v>
      </c>
      <c r="BH462" s="302">
        <v>49.696968099999999</v>
      </c>
      <c r="BI462" s="303">
        <v>-0.38461538461538464</v>
      </c>
      <c r="BJ462" s="311">
        <v>223</v>
      </c>
      <c r="BK462" s="137">
        <v>0.17614533965244866</v>
      </c>
      <c r="BL462" s="312">
        <v>57.5757575757575</v>
      </c>
      <c r="BM462" s="312">
        <v>170</v>
      </c>
      <c r="BN462" s="137">
        <v>0.17726798748696559</v>
      </c>
      <c r="BO462" s="302">
        <v>45.454545454545404</v>
      </c>
      <c r="BP462" s="312">
        <v>74</v>
      </c>
      <c r="BQ462" s="137">
        <v>8.1051478641840091E-2</v>
      </c>
      <c r="BR462" s="302">
        <v>31.515152</v>
      </c>
      <c r="BS462" s="303">
        <v>-0.66816143497757852</v>
      </c>
      <c r="BT462" s="311">
        <v>162</v>
      </c>
      <c r="BU462" s="137">
        <v>0.14050303555941024</v>
      </c>
      <c r="BV462" s="312">
        <v>38.787878787878697</v>
      </c>
      <c r="BW462" s="312">
        <v>139</v>
      </c>
      <c r="BX462" s="137">
        <v>0.11075697211155379</v>
      </c>
      <c r="BY462" s="302">
        <v>36.363636363636303</v>
      </c>
      <c r="BZ462" s="312">
        <v>121</v>
      </c>
      <c r="CA462" s="137">
        <v>8.3161512027491405E-2</v>
      </c>
      <c r="CB462" s="302">
        <v>38.181820000000002</v>
      </c>
      <c r="CC462" s="303">
        <v>-0.25308641975308643</v>
      </c>
      <c r="CD462" s="311">
        <v>1453</v>
      </c>
      <c r="CE462" s="137">
        <v>0.1610686176698814</v>
      </c>
      <c r="CF462" s="312">
        <v>142.25</v>
      </c>
      <c r="CG462" s="312">
        <v>1605</v>
      </c>
      <c r="CH462" s="137">
        <v>0.16626955350668185</v>
      </c>
      <c r="CI462" s="302">
        <v>170.7</v>
      </c>
      <c r="CJ462" s="312">
        <v>1229</v>
      </c>
      <c r="CK462" s="137">
        <v>0.13647973348139922</v>
      </c>
      <c r="CL462" s="302">
        <v>146.35</v>
      </c>
      <c r="CM462" s="313">
        <v>-0.15416379903647626</v>
      </c>
    </row>
    <row r="463" spans="1:91" ht="14.4" x14ac:dyDescent="0.3">
      <c r="A463" s="99" t="s">
        <v>544</v>
      </c>
      <c r="B463" s="311">
        <v>378</v>
      </c>
      <c r="C463" s="137">
        <v>0.20042417815482502</v>
      </c>
      <c r="D463" s="312">
        <v>63.636363636363598</v>
      </c>
      <c r="E463" s="312">
        <v>507</v>
      </c>
      <c r="F463" s="137">
        <v>0.2370266479663394</v>
      </c>
      <c r="G463" s="302">
        <v>97.575757575757606</v>
      </c>
      <c r="H463" s="312">
        <v>528</v>
      </c>
      <c r="I463" s="137">
        <v>0.23645320197044334</v>
      </c>
      <c r="J463" s="302">
        <v>81.818183899999994</v>
      </c>
      <c r="K463" s="313">
        <v>0.3968253968253968</v>
      </c>
      <c r="L463" s="312">
        <v>573</v>
      </c>
      <c r="M463" s="137">
        <v>0.28338278931750743</v>
      </c>
      <c r="N463" s="312">
        <v>113.333333333333</v>
      </c>
      <c r="O463" s="312">
        <v>721</v>
      </c>
      <c r="P463" s="137">
        <v>0.29731958762886596</v>
      </c>
      <c r="Q463" s="302">
        <v>99.393939393939405</v>
      </c>
      <c r="R463" s="312">
        <v>316</v>
      </c>
      <c r="S463" s="137">
        <v>0.17792792792792791</v>
      </c>
      <c r="T463" s="302">
        <v>55.757576</v>
      </c>
      <c r="U463" s="313">
        <v>-0.44851657940663175</v>
      </c>
      <c r="V463" s="312">
        <v>31</v>
      </c>
      <c r="W463" s="137">
        <v>8.7078651685393263E-2</v>
      </c>
      <c r="X463" s="312">
        <v>14.545454545454501</v>
      </c>
      <c r="Y463" s="312">
        <v>86</v>
      </c>
      <c r="Z463" s="137">
        <v>0.20873786407766989</v>
      </c>
      <c r="AA463" s="302">
        <v>27.878787878787801</v>
      </c>
      <c r="AB463" s="312">
        <v>52</v>
      </c>
      <c r="AC463" s="137">
        <v>9.7378277153558054E-2</v>
      </c>
      <c r="AD463" s="302">
        <v>23.030304000000001</v>
      </c>
      <c r="AE463" s="313">
        <v>0.67741935483870963</v>
      </c>
      <c r="AF463" s="312">
        <v>99</v>
      </c>
      <c r="AG463" s="137">
        <v>0.1706896551724138</v>
      </c>
      <c r="AH463" s="312">
        <v>30.303030303030301</v>
      </c>
      <c r="AI463" s="312">
        <v>145</v>
      </c>
      <c r="AJ463" s="137">
        <v>0.28543307086614172</v>
      </c>
      <c r="AK463" s="302">
        <v>49.696969696969703</v>
      </c>
      <c r="AL463" s="312">
        <v>203</v>
      </c>
      <c r="AM463" s="137">
        <v>0.42379958246346555</v>
      </c>
      <c r="AN463" s="302">
        <v>61.818179999999998</v>
      </c>
      <c r="AO463" s="313">
        <v>1.0505050505050506</v>
      </c>
      <c r="AP463" s="312">
        <v>120</v>
      </c>
      <c r="AQ463" s="137">
        <v>0.25586353944562901</v>
      </c>
      <c r="AR463" s="312">
        <v>43.030303030303003</v>
      </c>
      <c r="AS463" s="312">
        <v>101</v>
      </c>
      <c r="AT463" s="137">
        <v>0.17003367003367004</v>
      </c>
      <c r="AU463" s="302">
        <v>36.363636363636303</v>
      </c>
      <c r="AV463" s="312">
        <v>156</v>
      </c>
      <c r="AW463" s="137">
        <v>0.3183673469387755</v>
      </c>
      <c r="AX463" s="302">
        <v>43.636364</v>
      </c>
      <c r="AY463" s="303">
        <v>0.3</v>
      </c>
      <c r="AZ463" s="311">
        <v>350</v>
      </c>
      <c r="BA463" s="137">
        <v>0.27152831652443754</v>
      </c>
      <c r="BB463" s="312">
        <v>65.454545454545396</v>
      </c>
      <c r="BC463" s="312">
        <v>248</v>
      </c>
      <c r="BD463" s="137">
        <v>0.18221895664952242</v>
      </c>
      <c r="BE463" s="302">
        <v>52.727272727272698</v>
      </c>
      <c r="BF463" s="312">
        <v>346</v>
      </c>
      <c r="BG463" s="137">
        <v>0.30755555555555558</v>
      </c>
      <c r="BH463" s="302">
        <v>69.090909999999994</v>
      </c>
      <c r="BI463" s="303">
        <v>-1.1428571428571429E-2</v>
      </c>
      <c r="BJ463" s="311">
        <v>380</v>
      </c>
      <c r="BK463" s="137">
        <v>0.30015797788309639</v>
      </c>
      <c r="BL463" s="312">
        <v>80.606060606060595</v>
      </c>
      <c r="BM463" s="312">
        <v>262</v>
      </c>
      <c r="BN463" s="137">
        <v>0.27320125130344108</v>
      </c>
      <c r="BO463" s="302">
        <v>58.181818181818201</v>
      </c>
      <c r="BP463" s="312">
        <v>282</v>
      </c>
      <c r="BQ463" s="137">
        <v>0.30887185104052572</v>
      </c>
      <c r="BR463" s="302">
        <v>65.454544100000007</v>
      </c>
      <c r="BS463" s="303">
        <v>-0.25789473684210529</v>
      </c>
      <c r="BT463" s="311">
        <v>370</v>
      </c>
      <c r="BU463" s="137">
        <v>0.32090199479618386</v>
      </c>
      <c r="BV463" s="312">
        <v>67.878787878787804</v>
      </c>
      <c r="BW463" s="312">
        <v>257</v>
      </c>
      <c r="BX463" s="137">
        <v>0.20478087649402391</v>
      </c>
      <c r="BY463" s="302">
        <v>59.393939393939398</v>
      </c>
      <c r="BZ463" s="312">
        <v>363</v>
      </c>
      <c r="CA463" s="137">
        <v>0.24948453608247423</v>
      </c>
      <c r="CB463" s="302">
        <v>60.606059999999999</v>
      </c>
      <c r="CC463" s="303">
        <v>-1.891891891891892E-2</v>
      </c>
      <c r="CD463" s="311">
        <v>2301</v>
      </c>
      <c r="CE463" s="137">
        <v>0.25507149983372129</v>
      </c>
      <c r="CF463" s="312">
        <v>186.53</v>
      </c>
      <c r="CG463" s="312">
        <v>2327</v>
      </c>
      <c r="CH463" s="137">
        <v>0.24106495390034186</v>
      </c>
      <c r="CI463" s="302">
        <v>182.16</v>
      </c>
      <c r="CJ463" s="312">
        <v>2246</v>
      </c>
      <c r="CK463" s="137">
        <v>0.24941699056079955</v>
      </c>
      <c r="CL463" s="302">
        <v>168.13</v>
      </c>
      <c r="CM463" s="313">
        <v>-2.3902651021295088E-2</v>
      </c>
    </row>
    <row r="464" spans="1:91" ht="14.4" x14ac:dyDescent="0.3">
      <c r="A464" s="99" t="s">
        <v>385</v>
      </c>
      <c r="B464" s="311">
        <v>729</v>
      </c>
      <c r="C464" s="137">
        <v>0.38653234358430538</v>
      </c>
      <c r="D464" s="312">
        <v>103.030303030303</v>
      </c>
      <c r="E464" s="312">
        <v>536</v>
      </c>
      <c r="F464" s="137">
        <v>0.25058438522674148</v>
      </c>
      <c r="G464" s="302">
        <v>92.121212121212096</v>
      </c>
      <c r="H464" s="312">
        <v>688</v>
      </c>
      <c r="I464" s="137">
        <v>0.30810568741603223</v>
      </c>
      <c r="J464" s="302">
        <v>121.818184</v>
      </c>
      <c r="K464" s="313">
        <v>-5.6241426611796985E-2</v>
      </c>
      <c r="L464" s="312">
        <v>390</v>
      </c>
      <c r="M464" s="137">
        <v>0.19287833827893175</v>
      </c>
      <c r="N464" s="312">
        <v>79.393939393939405</v>
      </c>
      <c r="O464" s="312">
        <v>580</v>
      </c>
      <c r="P464" s="137">
        <v>0.23917525773195877</v>
      </c>
      <c r="Q464" s="302">
        <v>103.636363636363</v>
      </c>
      <c r="R464" s="312">
        <v>679</v>
      </c>
      <c r="S464" s="137">
        <v>0.38231981981981983</v>
      </c>
      <c r="T464" s="302">
        <v>137.57576</v>
      </c>
      <c r="U464" s="313">
        <v>0.74102564102564106</v>
      </c>
      <c r="V464" s="312">
        <v>86</v>
      </c>
      <c r="W464" s="137">
        <v>0.24157303370786518</v>
      </c>
      <c r="X464" s="312">
        <v>35.757575757575701</v>
      </c>
      <c r="Y464" s="312">
        <v>131</v>
      </c>
      <c r="Z464" s="137">
        <v>0.31796116504854371</v>
      </c>
      <c r="AA464" s="302">
        <v>38.787878787878697</v>
      </c>
      <c r="AB464" s="312">
        <v>299</v>
      </c>
      <c r="AC464" s="137">
        <v>0.55992509363295884</v>
      </c>
      <c r="AD464" s="302">
        <v>98.181816100000006</v>
      </c>
      <c r="AE464" s="313">
        <v>2.4767441860465116</v>
      </c>
      <c r="AF464" s="312">
        <v>117</v>
      </c>
      <c r="AG464" s="137">
        <v>0.20172413793103447</v>
      </c>
      <c r="AH464" s="312">
        <v>70.303030303030297</v>
      </c>
      <c r="AI464" s="312">
        <v>93</v>
      </c>
      <c r="AJ464" s="137">
        <v>0.18307086614173229</v>
      </c>
      <c r="AK464" s="302">
        <v>29.696969696969699</v>
      </c>
      <c r="AL464" s="312">
        <v>32</v>
      </c>
      <c r="AM464" s="137">
        <v>6.6805845511482248E-2</v>
      </c>
      <c r="AN464" s="302">
        <v>15.151515</v>
      </c>
      <c r="AO464" s="313">
        <v>-0.72649572649572647</v>
      </c>
      <c r="AP464" s="312">
        <v>89</v>
      </c>
      <c r="AQ464" s="137">
        <v>0.18976545842217485</v>
      </c>
      <c r="AR464" s="312">
        <v>33.939393939393902</v>
      </c>
      <c r="AS464" s="312">
        <v>206</v>
      </c>
      <c r="AT464" s="137">
        <v>0.34680134680134678</v>
      </c>
      <c r="AU464" s="302">
        <v>61.818181818181799</v>
      </c>
      <c r="AV464" s="312">
        <v>106</v>
      </c>
      <c r="AW464" s="137">
        <v>0.21632653061224491</v>
      </c>
      <c r="AX464" s="302">
        <v>36.969695999999999</v>
      </c>
      <c r="AY464" s="303">
        <v>0.19101123595505617</v>
      </c>
      <c r="AZ464" s="311">
        <v>384</v>
      </c>
      <c r="BA464" s="137">
        <v>0.29790535298681148</v>
      </c>
      <c r="BB464" s="312">
        <v>78.181818181818201</v>
      </c>
      <c r="BC464" s="312">
        <v>402</v>
      </c>
      <c r="BD464" s="137">
        <v>0.29537105069801617</v>
      </c>
      <c r="BE464" s="302">
        <v>82.424242424242394</v>
      </c>
      <c r="BF464" s="312">
        <v>377</v>
      </c>
      <c r="BG464" s="137">
        <v>0.33511111111111114</v>
      </c>
      <c r="BH464" s="302">
        <v>76.363640000000004</v>
      </c>
      <c r="BI464" s="303">
        <v>-1.8229166666666668E-2</v>
      </c>
      <c r="BJ464" s="311">
        <v>405</v>
      </c>
      <c r="BK464" s="137">
        <v>0.31990521327014215</v>
      </c>
      <c r="BL464" s="312">
        <v>76.363636363636303</v>
      </c>
      <c r="BM464" s="312">
        <v>173</v>
      </c>
      <c r="BN464" s="137">
        <v>0.18039624608967675</v>
      </c>
      <c r="BO464" s="302">
        <v>45.454545454545404</v>
      </c>
      <c r="BP464" s="312">
        <v>328</v>
      </c>
      <c r="BQ464" s="137">
        <v>0.35925520262869659</v>
      </c>
      <c r="BR464" s="302">
        <v>83.636359999999996</v>
      </c>
      <c r="BS464" s="303">
        <v>-0.19012345679012346</v>
      </c>
      <c r="BT464" s="311">
        <v>386</v>
      </c>
      <c r="BU464" s="137">
        <v>0.33477883781439721</v>
      </c>
      <c r="BV464" s="312">
        <v>60.606060606060602</v>
      </c>
      <c r="BW464" s="312">
        <v>343</v>
      </c>
      <c r="BX464" s="137">
        <v>0.27330677290836652</v>
      </c>
      <c r="BY464" s="302">
        <v>58.787878787878803</v>
      </c>
      <c r="BZ464" s="312">
        <v>316</v>
      </c>
      <c r="CA464" s="137">
        <v>0.21718213058419245</v>
      </c>
      <c r="CB464" s="302">
        <v>69.696969999999993</v>
      </c>
      <c r="CC464" s="303">
        <v>-0.18134715025906736</v>
      </c>
      <c r="CD464" s="311">
        <v>2586</v>
      </c>
      <c r="CE464" s="137">
        <v>0.28666444961755905</v>
      </c>
      <c r="CF464" s="312">
        <v>198.8</v>
      </c>
      <c r="CG464" s="312">
        <v>2464</v>
      </c>
      <c r="CH464" s="137">
        <v>0.25525743292240755</v>
      </c>
      <c r="CI464" s="302">
        <v>192.85</v>
      </c>
      <c r="CJ464" s="312">
        <v>2825</v>
      </c>
      <c r="CK464" s="137">
        <v>0.31371460299833426</v>
      </c>
      <c r="CL464" s="302">
        <v>248.91</v>
      </c>
      <c r="CM464" s="313">
        <v>9.2420726991492647E-2</v>
      </c>
    </row>
    <row r="465" spans="1:91" ht="14.4" x14ac:dyDescent="0.3">
      <c r="A465" s="99" t="s">
        <v>386</v>
      </c>
      <c r="B465" s="311">
        <v>236</v>
      </c>
      <c r="C465" s="137">
        <v>0.12513255567338283</v>
      </c>
      <c r="D465" s="312">
        <v>55.757575757575701</v>
      </c>
      <c r="E465" s="312">
        <v>167</v>
      </c>
      <c r="F465" s="137">
        <v>7.8073866292660124E-2</v>
      </c>
      <c r="G465" s="302">
        <v>49.090909090909101</v>
      </c>
      <c r="H465" s="312">
        <v>180</v>
      </c>
      <c r="I465" s="137">
        <v>8.0609046126287512E-2</v>
      </c>
      <c r="J465" s="302">
        <v>58.787880000000001</v>
      </c>
      <c r="K465" s="313">
        <v>-0.23728813559322035</v>
      </c>
      <c r="L465" s="312">
        <v>78</v>
      </c>
      <c r="M465" s="137">
        <v>3.857566765578635E-2</v>
      </c>
      <c r="N465" s="312">
        <v>32.121212121212103</v>
      </c>
      <c r="O465" s="312">
        <v>275</v>
      </c>
      <c r="P465" s="137">
        <v>0.1134020618556701</v>
      </c>
      <c r="Q465" s="302">
        <v>72.727272727272705</v>
      </c>
      <c r="R465" s="312">
        <v>226</v>
      </c>
      <c r="S465" s="137">
        <v>0.12725225225225226</v>
      </c>
      <c r="T465" s="302">
        <v>83.636359999999996</v>
      </c>
      <c r="U465" s="313">
        <v>1.8974358974358974</v>
      </c>
      <c r="V465" s="312">
        <v>26</v>
      </c>
      <c r="W465" s="137">
        <v>7.3033707865168537E-2</v>
      </c>
      <c r="X465" s="312">
        <v>13.3333333333333</v>
      </c>
      <c r="Y465" s="312">
        <v>20</v>
      </c>
      <c r="Z465" s="137">
        <v>4.8543689320388349E-2</v>
      </c>
      <c r="AA465" s="302">
        <v>9.6969696969696901</v>
      </c>
      <c r="AB465" s="312">
        <v>74</v>
      </c>
      <c r="AC465" s="137">
        <v>0.13857677902621723</v>
      </c>
      <c r="AD465" s="302">
        <v>41.818179999999998</v>
      </c>
      <c r="AE465" s="313">
        <v>1.8461538461538463</v>
      </c>
      <c r="AF465" s="312">
        <v>33</v>
      </c>
      <c r="AG465" s="137">
        <v>5.6896551724137934E-2</v>
      </c>
      <c r="AH465" s="312">
        <v>19.393939393939299</v>
      </c>
      <c r="AI465" s="312">
        <v>2</v>
      </c>
      <c r="AJ465" s="137">
        <v>3.937007874015748E-3</v>
      </c>
      <c r="AK465" s="302">
        <v>2.4242424242424199</v>
      </c>
      <c r="AL465" s="312">
        <v>11</v>
      </c>
      <c r="AM465" s="137">
        <v>2.2964509394572025E-2</v>
      </c>
      <c r="AN465" s="302">
        <v>7.8787880000000001</v>
      </c>
      <c r="AO465" s="313">
        <v>-0.66666666666666663</v>
      </c>
      <c r="AP465" s="312">
        <v>59</v>
      </c>
      <c r="AQ465" s="137">
        <v>0.1257995735607676</v>
      </c>
      <c r="AR465" s="312">
        <v>29.696969696969699</v>
      </c>
      <c r="AS465" s="312">
        <v>81</v>
      </c>
      <c r="AT465" s="137">
        <v>0.13636363636363635</v>
      </c>
      <c r="AU465" s="302">
        <v>36.969696969696898</v>
      </c>
      <c r="AV465" s="312">
        <v>40</v>
      </c>
      <c r="AW465" s="137">
        <v>8.1632653061224483E-2</v>
      </c>
      <c r="AX465" s="302">
        <v>23.030304000000001</v>
      </c>
      <c r="AY465" s="303">
        <v>-0.32203389830508472</v>
      </c>
      <c r="AZ465" s="311">
        <v>112</v>
      </c>
      <c r="BA465" s="137">
        <v>8.6889061287820021E-2</v>
      </c>
      <c r="BB465" s="312">
        <v>41.212121212121197</v>
      </c>
      <c r="BC465" s="312">
        <v>117</v>
      </c>
      <c r="BD465" s="137">
        <v>8.5966201322556945E-2</v>
      </c>
      <c r="BE465" s="302">
        <v>43.636363636363598</v>
      </c>
      <c r="BF465" s="312">
        <v>156</v>
      </c>
      <c r="BG465" s="137">
        <v>0.13866666666666666</v>
      </c>
      <c r="BH465" s="302">
        <v>54.5454559</v>
      </c>
      <c r="BI465" s="303">
        <v>0.39285714285714285</v>
      </c>
      <c r="BJ465" s="311">
        <v>121</v>
      </c>
      <c r="BK465" s="137">
        <v>9.5576619273301744E-2</v>
      </c>
      <c r="BL465" s="312">
        <v>43.030303030303003</v>
      </c>
      <c r="BM465" s="312">
        <v>45</v>
      </c>
      <c r="BN465" s="137">
        <v>4.692387904066736E-2</v>
      </c>
      <c r="BO465" s="302">
        <v>26.060606060605998</v>
      </c>
      <c r="BP465" s="312">
        <v>157</v>
      </c>
      <c r="BQ465" s="137">
        <v>0.171960569550931</v>
      </c>
      <c r="BR465" s="302">
        <v>73.333335899999994</v>
      </c>
      <c r="BS465" s="303">
        <v>0.2975206611570248</v>
      </c>
      <c r="BT465" s="311">
        <v>140</v>
      </c>
      <c r="BU465" s="137">
        <v>0.12142237640936687</v>
      </c>
      <c r="BV465" s="312">
        <v>36.969696969696898</v>
      </c>
      <c r="BW465" s="312">
        <v>124</v>
      </c>
      <c r="BX465" s="137">
        <v>9.8804780876494025E-2</v>
      </c>
      <c r="BY465" s="302">
        <v>32.121212121212103</v>
      </c>
      <c r="BZ465" s="312">
        <v>120</v>
      </c>
      <c r="CA465" s="137">
        <v>8.247422680412371E-2</v>
      </c>
      <c r="CB465" s="302">
        <v>43.636364</v>
      </c>
      <c r="CC465" s="303">
        <v>-0.14285714285714285</v>
      </c>
      <c r="CD465" s="311">
        <v>805</v>
      </c>
      <c r="CE465" s="137">
        <v>8.9236226582418796E-2</v>
      </c>
      <c r="CF465" s="312">
        <v>101.22</v>
      </c>
      <c r="CG465" s="312">
        <v>831</v>
      </c>
      <c r="CH465" s="137">
        <v>8.6087226768880143E-2</v>
      </c>
      <c r="CI465" s="302">
        <v>111.87</v>
      </c>
      <c r="CJ465" s="312">
        <v>964</v>
      </c>
      <c r="CK465" s="137">
        <v>0.1070516379789006</v>
      </c>
      <c r="CL465" s="302">
        <v>150.35</v>
      </c>
      <c r="CM465" s="313">
        <v>0.19751552795031055</v>
      </c>
    </row>
    <row r="466" spans="1:91" ht="14.4" x14ac:dyDescent="0.3">
      <c r="A466" s="99" t="s">
        <v>545</v>
      </c>
      <c r="B466" s="311">
        <v>73</v>
      </c>
      <c r="C466" s="137">
        <v>3.8706256627783667E-2</v>
      </c>
      <c r="D466" s="312">
        <v>34.545454545454497</v>
      </c>
      <c r="E466" s="312">
        <v>47</v>
      </c>
      <c r="F466" s="137">
        <v>2.1972884525479196E-2</v>
      </c>
      <c r="G466" s="302">
        <v>20</v>
      </c>
      <c r="H466" s="312">
        <v>85</v>
      </c>
      <c r="I466" s="137">
        <v>3.8065382892969103E-2</v>
      </c>
      <c r="J466" s="302">
        <v>34.5454559</v>
      </c>
      <c r="K466" s="313">
        <v>0.16438356164383561</v>
      </c>
      <c r="L466" s="312">
        <v>52</v>
      </c>
      <c r="M466" s="137">
        <v>2.5717111770524232E-2</v>
      </c>
      <c r="N466" s="312">
        <v>24.2424242424242</v>
      </c>
      <c r="O466" s="312">
        <v>175</v>
      </c>
      <c r="P466" s="137">
        <v>7.2164948453608241E-2</v>
      </c>
      <c r="Q466" s="302">
        <v>61.818181818181799</v>
      </c>
      <c r="R466" s="312">
        <v>169</v>
      </c>
      <c r="S466" s="137">
        <v>9.5157657657657657E-2</v>
      </c>
      <c r="T466" s="302">
        <v>75.757576</v>
      </c>
      <c r="U466" s="313">
        <v>2.25</v>
      </c>
      <c r="V466" s="312">
        <v>12</v>
      </c>
      <c r="W466" s="137">
        <v>3.3707865168539325E-2</v>
      </c>
      <c r="X466" s="312">
        <v>9.0909090909090899</v>
      </c>
      <c r="Y466" s="312">
        <v>15</v>
      </c>
      <c r="Z466" s="137">
        <v>3.640776699029126E-2</v>
      </c>
      <c r="AA466" s="302">
        <v>8.4848484848484809</v>
      </c>
      <c r="AB466" s="312">
        <v>19</v>
      </c>
      <c r="AC466" s="137">
        <v>3.5580524344569285E-2</v>
      </c>
      <c r="AD466" s="302">
        <v>9.6969700000000003</v>
      </c>
      <c r="AE466" s="313">
        <v>0.58333333333333337</v>
      </c>
      <c r="AF466" s="312">
        <v>4</v>
      </c>
      <c r="AG466" s="137">
        <v>6.8965517241379309E-3</v>
      </c>
      <c r="AH466" s="312">
        <v>3.63636363636363</v>
      </c>
      <c r="AI466" s="312">
        <v>0</v>
      </c>
      <c r="AJ466" s="137">
        <v>0</v>
      </c>
      <c r="AK466" s="302">
        <v>17.5757575757575</v>
      </c>
      <c r="AL466" s="312">
        <v>2</v>
      </c>
      <c r="AM466" s="137">
        <v>4.1753653444676405E-3</v>
      </c>
      <c r="AN466" s="302">
        <v>2.4242425000000001</v>
      </c>
      <c r="AO466" s="313">
        <v>-0.5</v>
      </c>
      <c r="AP466" s="312">
        <v>36</v>
      </c>
      <c r="AQ466" s="137">
        <v>7.6759061833688705E-2</v>
      </c>
      <c r="AR466" s="312">
        <v>26.060606060605998</v>
      </c>
      <c r="AS466" s="312">
        <v>60</v>
      </c>
      <c r="AT466" s="137">
        <v>0.10101010101010101</v>
      </c>
      <c r="AU466" s="302">
        <v>31.515151515151501</v>
      </c>
      <c r="AV466" s="312">
        <v>19</v>
      </c>
      <c r="AW466" s="137">
        <v>3.8775510204081633E-2</v>
      </c>
      <c r="AX466" s="302">
        <v>15.151515</v>
      </c>
      <c r="AY466" s="303">
        <v>-0.47222222222222221</v>
      </c>
      <c r="AZ466" s="311">
        <v>97</v>
      </c>
      <c r="BA466" s="137">
        <v>7.5252133436772686E-2</v>
      </c>
      <c r="BB466" s="312">
        <v>41.212121212121197</v>
      </c>
      <c r="BC466" s="312">
        <v>24</v>
      </c>
      <c r="BD466" s="137">
        <v>1.763409257898604E-2</v>
      </c>
      <c r="BE466" s="302">
        <v>15.757575757575699</v>
      </c>
      <c r="BF466" s="312">
        <v>96</v>
      </c>
      <c r="BG466" s="137">
        <v>8.533333333333333E-2</v>
      </c>
      <c r="BH466" s="302">
        <v>40</v>
      </c>
      <c r="BI466" s="303">
        <v>-1.0309278350515464E-2</v>
      </c>
      <c r="BJ466" s="311">
        <v>97</v>
      </c>
      <c r="BK466" s="137">
        <v>7.6619273301737761E-2</v>
      </c>
      <c r="BL466" s="312">
        <v>37.5757575757575</v>
      </c>
      <c r="BM466" s="312">
        <v>45</v>
      </c>
      <c r="BN466" s="137">
        <v>4.692387904066736E-2</v>
      </c>
      <c r="BO466" s="302">
        <v>26.060606060605998</v>
      </c>
      <c r="BP466" s="312">
        <v>85</v>
      </c>
      <c r="BQ466" s="137">
        <v>9.3099671412924426E-2</v>
      </c>
      <c r="BR466" s="302">
        <v>64.242424</v>
      </c>
      <c r="BS466" s="303">
        <v>-0.12371134020618557</v>
      </c>
      <c r="BT466" s="311">
        <v>108</v>
      </c>
      <c r="BU466" s="137">
        <v>9.366869037294015E-2</v>
      </c>
      <c r="BV466" s="312">
        <v>33.939393939393902</v>
      </c>
      <c r="BW466" s="312">
        <v>77</v>
      </c>
      <c r="BX466" s="137">
        <v>6.135458167330677E-2</v>
      </c>
      <c r="BY466" s="302">
        <v>26.6666666666666</v>
      </c>
      <c r="BZ466" s="312">
        <v>55</v>
      </c>
      <c r="CA466" s="137">
        <v>3.7800687285223365E-2</v>
      </c>
      <c r="CB466" s="302">
        <v>26.666665999999999</v>
      </c>
      <c r="CC466" s="303">
        <v>-0.49074074074074076</v>
      </c>
      <c r="CD466" s="311">
        <v>479</v>
      </c>
      <c r="CE466" s="137">
        <v>5.3098326127923735E-2</v>
      </c>
      <c r="CF466" s="312">
        <v>81.459999999999994</v>
      </c>
      <c r="CG466" s="312">
        <v>443</v>
      </c>
      <c r="CH466" s="137">
        <v>4.5892468662591938E-2</v>
      </c>
      <c r="CI466" s="302">
        <v>83.73</v>
      </c>
      <c r="CJ466" s="312">
        <v>530</v>
      </c>
      <c r="CK466" s="137">
        <v>5.8856191004997227E-2</v>
      </c>
      <c r="CL466" s="302">
        <v>116.03</v>
      </c>
      <c r="CM466" s="313">
        <v>0.10647181628392484</v>
      </c>
    </row>
    <row r="467" spans="1:91" ht="14.4" x14ac:dyDescent="0.3">
      <c r="A467" s="99" t="s">
        <v>546</v>
      </c>
      <c r="B467" s="311">
        <v>3</v>
      </c>
      <c r="C467" s="137">
        <v>1.5906680805938495E-3</v>
      </c>
      <c r="D467" s="312">
        <v>3.0303030303030298</v>
      </c>
      <c r="E467" s="312">
        <v>12</v>
      </c>
      <c r="F467" s="137">
        <v>5.6100981767180924E-3</v>
      </c>
      <c r="G467" s="302">
        <v>8.4848484848484809</v>
      </c>
      <c r="H467" s="312">
        <v>38</v>
      </c>
      <c r="I467" s="137">
        <v>1.7017465293327361E-2</v>
      </c>
      <c r="J467" s="302">
        <v>23.030304000000001</v>
      </c>
      <c r="K467" s="313">
        <v>11.666666666666666</v>
      </c>
      <c r="L467" s="312">
        <v>8</v>
      </c>
      <c r="M467" s="137">
        <v>3.956478733926805E-3</v>
      </c>
      <c r="N467" s="312">
        <v>7.8787878787878798</v>
      </c>
      <c r="O467" s="312">
        <v>75</v>
      </c>
      <c r="P467" s="137">
        <v>3.0927835051546393E-2</v>
      </c>
      <c r="Q467" s="302">
        <v>38.787878787878697</v>
      </c>
      <c r="R467" s="312">
        <v>74</v>
      </c>
      <c r="S467" s="137">
        <v>4.1666666666666664E-2</v>
      </c>
      <c r="T467" s="302">
        <v>53.939392099999999</v>
      </c>
      <c r="U467" s="313">
        <v>8.25</v>
      </c>
      <c r="V467" s="312">
        <v>6</v>
      </c>
      <c r="W467" s="137">
        <v>1.6853932584269662E-2</v>
      </c>
      <c r="X467" s="312">
        <v>7.2727272727272698</v>
      </c>
      <c r="Y467" s="312">
        <v>1</v>
      </c>
      <c r="Z467" s="137">
        <v>2.4271844660194173E-3</v>
      </c>
      <c r="AA467" s="302">
        <v>1.8181818181818099</v>
      </c>
      <c r="AB467" s="312">
        <v>3</v>
      </c>
      <c r="AC467" s="137">
        <v>5.6179775280898875E-3</v>
      </c>
      <c r="AD467" s="302">
        <v>3.030303</v>
      </c>
      <c r="AE467" s="313">
        <v>-0.5</v>
      </c>
      <c r="AF467" s="312">
        <v>0</v>
      </c>
      <c r="AG467" s="137">
        <v>0</v>
      </c>
      <c r="AH467" s="312">
        <v>80</v>
      </c>
      <c r="AI467" s="312">
        <v>0</v>
      </c>
      <c r="AJ467" s="137">
        <v>0</v>
      </c>
      <c r="AK467" s="302">
        <v>17.5757575757575</v>
      </c>
      <c r="AL467" s="312">
        <v>0</v>
      </c>
      <c r="AM467" s="137">
        <v>0</v>
      </c>
      <c r="AN467" s="302">
        <v>17.575758</v>
      </c>
      <c r="AP467" s="312">
        <v>14</v>
      </c>
      <c r="AQ467" s="137">
        <v>2.9850746268656716E-2</v>
      </c>
      <c r="AR467" s="312">
        <v>13.3333333333333</v>
      </c>
      <c r="AS467" s="312">
        <v>7</v>
      </c>
      <c r="AT467" s="137">
        <v>1.1784511784511785E-2</v>
      </c>
      <c r="AU467" s="302">
        <v>9.6969696969696901</v>
      </c>
      <c r="AV467" s="312">
        <v>9</v>
      </c>
      <c r="AW467" s="137">
        <v>1.8367346938775512E-2</v>
      </c>
      <c r="AX467" s="302">
        <v>10.909091</v>
      </c>
      <c r="AY467" s="303">
        <v>-0.35714285714285715</v>
      </c>
      <c r="AZ467" s="311">
        <v>0</v>
      </c>
      <c r="BA467" s="137">
        <v>0</v>
      </c>
      <c r="BB467" s="312">
        <v>80</v>
      </c>
      <c r="BC467" s="312">
        <v>0</v>
      </c>
      <c r="BD467" s="137">
        <v>0</v>
      </c>
      <c r="BE467" s="302">
        <v>17.5757575757575</v>
      </c>
      <c r="BF467" s="312">
        <v>41</v>
      </c>
      <c r="BG467" s="137">
        <v>3.6444444444444446E-2</v>
      </c>
      <c r="BH467" s="302">
        <v>29.69697</v>
      </c>
      <c r="BJ467" s="311">
        <v>15</v>
      </c>
      <c r="BK467" s="137">
        <v>1.1848341232227487E-2</v>
      </c>
      <c r="BL467" s="312">
        <v>16.969696969696901</v>
      </c>
      <c r="BM467" s="312">
        <v>0</v>
      </c>
      <c r="BN467" s="137">
        <v>0</v>
      </c>
      <c r="BO467" s="302">
        <v>17.5757575757575</v>
      </c>
      <c r="BP467" s="312">
        <v>0</v>
      </c>
      <c r="BQ467" s="137">
        <v>0</v>
      </c>
      <c r="BR467" s="302">
        <v>17.575758</v>
      </c>
      <c r="BS467" s="303">
        <v>-1</v>
      </c>
      <c r="BT467" s="311">
        <v>30</v>
      </c>
      <c r="BU467" s="137">
        <v>2.6019080659150044E-2</v>
      </c>
      <c r="BV467" s="312">
        <v>21.818181818181799</v>
      </c>
      <c r="BW467" s="312">
        <v>45</v>
      </c>
      <c r="BX467" s="137">
        <v>3.5856573705179286E-2</v>
      </c>
      <c r="BY467" s="302">
        <v>23.636363636363601</v>
      </c>
      <c r="BZ467" s="312">
        <v>26</v>
      </c>
      <c r="CA467" s="137">
        <v>1.7869415807560136E-2</v>
      </c>
      <c r="CB467" s="302">
        <v>21.818182</v>
      </c>
      <c r="CC467" s="303">
        <v>-0.13333333333333333</v>
      </c>
      <c r="CD467" s="311">
        <v>76</v>
      </c>
      <c r="CE467" s="137">
        <v>8.4247866090233891E-3</v>
      </c>
      <c r="CF467" s="312">
        <v>117.35</v>
      </c>
      <c r="CG467" s="312">
        <v>140</v>
      </c>
      <c r="CH467" s="137">
        <v>1.4503263234227702E-2</v>
      </c>
      <c r="CI467" s="302">
        <v>54.64</v>
      </c>
      <c r="CJ467" s="312">
        <v>191</v>
      </c>
      <c r="CK467" s="137">
        <v>2.1210438645197113E-2</v>
      </c>
      <c r="CL467" s="302">
        <v>72.84</v>
      </c>
      <c r="CM467" s="313">
        <v>1.513157894736842</v>
      </c>
    </row>
    <row r="468" spans="1:91" ht="14.4" x14ac:dyDescent="0.3">
      <c r="A468" s="99" t="s">
        <v>547</v>
      </c>
      <c r="B468" s="311">
        <v>19</v>
      </c>
      <c r="C468" s="137">
        <v>1.007423117709438E-2</v>
      </c>
      <c r="D468" s="312">
        <v>14.545454545454501</v>
      </c>
      <c r="E468" s="312">
        <v>17</v>
      </c>
      <c r="F468" s="137">
        <v>7.9476390836839637E-3</v>
      </c>
      <c r="G468" s="302">
        <v>11.5151515151515</v>
      </c>
      <c r="H468" s="312">
        <v>13</v>
      </c>
      <c r="I468" s="137">
        <v>5.8217644424540978E-3</v>
      </c>
      <c r="J468" s="302">
        <v>15.151515</v>
      </c>
      <c r="K468" s="313">
        <v>-0.31578947368421051</v>
      </c>
      <c r="L468" s="312">
        <v>0</v>
      </c>
      <c r="M468" s="137">
        <v>0</v>
      </c>
      <c r="N468" s="312">
        <v>80</v>
      </c>
      <c r="O468" s="312">
        <v>5</v>
      </c>
      <c r="P468" s="137">
        <v>2.0618556701030928E-3</v>
      </c>
      <c r="Q468" s="302">
        <v>5.4545454545454497</v>
      </c>
      <c r="R468" s="312">
        <v>17</v>
      </c>
      <c r="S468" s="137">
        <v>9.5720720720720714E-3</v>
      </c>
      <c r="T468" s="302">
        <v>16.969695999999999</v>
      </c>
      <c r="V468" s="312">
        <v>5</v>
      </c>
      <c r="W468" s="137">
        <v>1.4044943820224719E-2</v>
      </c>
      <c r="X468" s="312">
        <v>5.4545454545454497</v>
      </c>
      <c r="Y468" s="312">
        <v>0</v>
      </c>
      <c r="Z468" s="137">
        <v>0</v>
      </c>
      <c r="AA468" s="302">
        <v>17.5757575757575</v>
      </c>
      <c r="AB468" s="312">
        <v>3</v>
      </c>
      <c r="AC468" s="137">
        <v>5.6179775280898875E-3</v>
      </c>
      <c r="AD468" s="302">
        <v>2.4242425000000001</v>
      </c>
      <c r="AE468" s="313">
        <v>-0.4</v>
      </c>
      <c r="AF468" s="312">
        <v>4</v>
      </c>
      <c r="AG468" s="137">
        <v>6.8965517241379309E-3</v>
      </c>
      <c r="AH468" s="312">
        <v>3.63636363636363</v>
      </c>
      <c r="AI468" s="312">
        <v>0</v>
      </c>
      <c r="AJ468" s="137">
        <v>0</v>
      </c>
      <c r="AK468" s="302">
        <v>17.5757575757575</v>
      </c>
      <c r="AL468" s="312">
        <v>0</v>
      </c>
      <c r="AM468" s="137">
        <v>0</v>
      </c>
      <c r="AN468" s="302">
        <v>17.575758</v>
      </c>
      <c r="AO468" s="313">
        <v>-1</v>
      </c>
      <c r="AP468" s="312">
        <v>22</v>
      </c>
      <c r="AQ468" s="137">
        <v>4.6908315565031986E-2</v>
      </c>
      <c r="AR468" s="312">
        <v>23.030303030302999</v>
      </c>
      <c r="AS468" s="312">
        <v>32</v>
      </c>
      <c r="AT468" s="137">
        <v>5.387205387205387E-2</v>
      </c>
      <c r="AU468" s="302">
        <v>24.2424242424242</v>
      </c>
      <c r="AV468" s="312">
        <v>0</v>
      </c>
      <c r="AW468" s="137">
        <v>0</v>
      </c>
      <c r="AX468" s="302">
        <v>17.575758</v>
      </c>
      <c r="AY468" s="303">
        <v>-1</v>
      </c>
      <c r="AZ468" s="311">
        <v>0</v>
      </c>
      <c r="BA468" s="137">
        <v>0</v>
      </c>
      <c r="BB468" s="312">
        <v>80</v>
      </c>
      <c r="BC468" s="312">
        <v>0</v>
      </c>
      <c r="BD468" s="137">
        <v>0</v>
      </c>
      <c r="BE468" s="302">
        <v>17.5757575757575</v>
      </c>
      <c r="BF468" s="312">
        <v>12</v>
      </c>
      <c r="BG468" s="137">
        <v>1.0666666666666666E-2</v>
      </c>
      <c r="BH468" s="302">
        <v>12.121212</v>
      </c>
      <c r="BJ468" s="311">
        <v>0</v>
      </c>
      <c r="BK468" s="137">
        <v>0</v>
      </c>
      <c r="BL468" s="312">
        <v>80</v>
      </c>
      <c r="BM468" s="312">
        <v>11</v>
      </c>
      <c r="BN468" s="137">
        <v>1.1470281543274244E-2</v>
      </c>
      <c r="BO468" s="302">
        <v>12.1212121212121</v>
      </c>
      <c r="BP468" s="312">
        <v>0</v>
      </c>
      <c r="BQ468" s="137">
        <v>0</v>
      </c>
      <c r="BR468" s="302">
        <v>17.575758</v>
      </c>
      <c r="BT468" s="311">
        <v>6</v>
      </c>
      <c r="BU468" s="137">
        <v>5.2038161318300087E-3</v>
      </c>
      <c r="BV468" s="312">
        <v>4.2424242424242404</v>
      </c>
      <c r="BW468" s="312">
        <v>1</v>
      </c>
      <c r="BX468" s="137">
        <v>7.9681274900398409E-4</v>
      </c>
      <c r="BY468" s="302">
        <v>2.4242424242424199</v>
      </c>
      <c r="BZ468" s="312">
        <v>17</v>
      </c>
      <c r="CA468" s="137">
        <v>1.1683848797250859E-2</v>
      </c>
      <c r="CB468" s="302">
        <v>12.727273</v>
      </c>
      <c r="CC468" s="303">
        <v>1.8333333333333333</v>
      </c>
      <c r="CD468" s="311">
        <v>56</v>
      </c>
      <c r="CE468" s="137">
        <v>6.2077375013856557E-3</v>
      </c>
      <c r="CF468" s="312">
        <v>141.33000000000001</v>
      </c>
      <c r="CG468" s="312">
        <v>66</v>
      </c>
      <c r="CH468" s="137">
        <v>6.8372526675644875E-3</v>
      </c>
      <c r="CI468" s="302">
        <v>41.67</v>
      </c>
      <c r="CJ468" s="312">
        <v>62</v>
      </c>
      <c r="CK468" s="137">
        <v>6.8850638534147697E-3</v>
      </c>
      <c r="CL468" s="302">
        <v>40.49</v>
      </c>
      <c r="CM468" s="313">
        <v>0.10714285714285714</v>
      </c>
    </row>
    <row r="469" spans="1:91" ht="14.4" x14ac:dyDescent="0.3">
      <c r="A469" s="99" t="s">
        <v>548</v>
      </c>
      <c r="B469" s="311">
        <v>51</v>
      </c>
      <c r="C469" s="137">
        <v>2.7041357370095439E-2</v>
      </c>
      <c r="D469" s="312">
        <v>30.909090909090899</v>
      </c>
      <c r="E469" s="312">
        <v>18</v>
      </c>
      <c r="F469" s="137">
        <v>8.4151472650771386E-3</v>
      </c>
      <c r="G469" s="302">
        <v>13.9393939393939</v>
      </c>
      <c r="H469" s="312">
        <v>34</v>
      </c>
      <c r="I469" s="137">
        <v>1.5226153157187641E-2</v>
      </c>
      <c r="J469" s="302">
        <v>18.181818</v>
      </c>
      <c r="K469" s="313">
        <v>-0.33333333333333331</v>
      </c>
      <c r="L469" s="312">
        <v>44</v>
      </c>
      <c r="M469" s="137">
        <v>2.1760633036597428E-2</v>
      </c>
      <c r="N469" s="312">
        <v>23.636363636363601</v>
      </c>
      <c r="O469" s="312">
        <v>95</v>
      </c>
      <c r="P469" s="137">
        <v>3.9175257731958762E-2</v>
      </c>
      <c r="Q469" s="302">
        <v>45.454545454545404</v>
      </c>
      <c r="R469" s="312">
        <v>78</v>
      </c>
      <c r="S469" s="137">
        <v>4.3918918918918921E-2</v>
      </c>
      <c r="T469" s="302">
        <v>49.0909081</v>
      </c>
      <c r="U469" s="313">
        <v>0.77272727272727271</v>
      </c>
      <c r="V469" s="312">
        <v>1</v>
      </c>
      <c r="W469" s="137">
        <v>2.8089887640449437E-3</v>
      </c>
      <c r="X469" s="312">
        <v>1.8181818181818099</v>
      </c>
      <c r="Y469" s="312">
        <v>14</v>
      </c>
      <c r="Z469" s="137">
        <v>3.3980582524271843E-2</v>
      </c>
      <c r="AA469" s="302">
        <v>7.8787878787878798</v>
      </c>
      <c r="AB469" s="312">
        <v>13</v>
      </c>
      <c r="AC469" s="137">
        <v>2.4344569288389514E-2</v>
      </c>
      <c r="AD469" s="302">
        <v>8.4848479999999995</v>
      </c>
      <c r="AE469" s="313">
        <v>12</v>
      </c>
      <c r="AF469" s="312">
        <v>0</v>
      </c>
      <c r="AG469" s="137">
        <v>0</v>
      </c>
      <c r="AH469" s="312">
        <v>80</v>
      </c>
      <c r="AI469" s="312">
        <v>0</v>
      </c>
      <c r="AJ469" s="137">
        <v>0</v>
      </c>
      <c r="AK469" s="302">
        <v>17.5757575757575</v>
      </c>
      <c r="AL469" s="312">
        <v>2</v>
      </c>
      <c r="AM469" s="137">
        <v>4.1753653444676405E-3</v>
      </c>
      <c r="AN469" s="302">
        <v>2.4242425000000001</v>
      </c>
      <c r="AP469" s="312">
        <v>0</v>
      </c>
      <c r="AQ469" s="137">
        <v>0</v>
      </c>
      <c r="AR469" s="312">
        <v>80</v>
      </c>
      <c r="AS469" s="312">
        <v>21</v>
      </c>
      <c r="AT469" s="137">
        <v>3.5353535353535352E-2</v>
      </c>
      <c r="AU469" s="302">
        <v>20</v>
      </c>
      <c r="AV469" s="312">
        <v>10</v>
      </c>
      <c r="AW469" s="137">
        <v>2.0408163265306121E-2</v>
      </c>
      <c r="AX469" s="302">
        <v>9.6969700000000003</v>
      </c>
      <c r="AZ469" s="311">
        <v>97</v>
      </c>
      <c r="BA469" s="137">
        <v>7.5252133436772686E-2</v>
      </c>
      <c r="BB469" s="312">
        <v>41.212121212121197</v>
      </c>
      <c r="BC469" s="312">
        <v>24</v>
      </c>
      <c r="BD469" s="137">
        <v>1.763409257898604E-2</v>
      </c>
      <c r="BE469" s="302">
        <v>15.757575757575699</v>
      </c>
      <c r="BF469" s="312">
        <v>43</v>
      </c>
      <c r="BG469" s="137">
        <v>3.822222222222222E-2</v>
      </c>
      <c r="BH469" s="302">
        <v>23.636364</v>
      </c>
      <c r="BI469" s="303">
        <v>-0.55670103092783507</v>
      </c>
      <c r="BJ469" s="311">
        <v>82</v>
      </c>
      <c r="BK469" s="137">
        <v>6.4770932069510262E-2</v>
      </c>
      <c r="BL469" s="312">
        <v>33.3333333333333</v>
      </c>
      <c r="BM469" s="312">
        <v>34</v>
      </c>
      <c r="BN469" s="137">
        <v>3.5453597497393116E-2</v>
      </c>
      <c r="BO469" s="302">
        <v>21.2121212121212</v>
      </c>
      <c r="BP469" s="312">
        <v>85</v>
      </c>
      <c r="BQ469" s="137">
        <v>9.3099671412924426E-2</v>
      </c>
      <c r="BR469" s="302">
        <v>64.242424</v>
      </c>
      <c r="BS469" s="303">
        <v>3.6585365853658534E-2</v>
      </c>
      <c r="BT469" s="311">
        <v>72</v>
      </c>
      <c r="BU469" s="137">
        <v>6.2445793581960105E-2</v>
      </c>
      <c r="BV469" s="312">
        <v>29.090909090909101</v>
      </c>
      <c r="BW469" s="312">
        <v>31</v>
      </c>
      <c r="BX469" s="137">
        <v>2.4701195219123506E-2</v>
      </c>
      <c r="BY469" s="302">
        <v>15.151515151515101</v>
      </c>
      <c r="BZ469" s="312">
        <v>12</v>
      </c>
      <c r="CA469" s="137">
        <v>8.2474226804123713E-3</v>
      </c>
      <c r="CB469" s="302">
        <v>7.2727274900000003</v>
      </c>
      <c r="CC469" s="303">
        <v>-0.83333333333333337</v>
      </c>
      <c r="CD469" s="311">
        <v>347</v>
      </c>
      <c r="CE469" s="137">
        <v>3.8465802017514691E-2</v>
      </c>
      <c r="CF469" s="312">
        <v>133.57</v>
      </c>
      <c r="CG469" s="312">
        <v>237</v>
      </c>
      <c r="CH469" s="137">
        <v>2.4551952760799751E-2</v>
      </c>
      <c r="CI469" s="302">
        <v>61.83</v>
      </c>
      <c r="CJ469" s="312">
        <v>277</v>
      </c>
      <c r="CK469" s="137">
        <v>3.0760688506385341E-2</v>
      </c>
      <c r="CL469" s="302">
        <v>86.87</v>
      </c>
      <c r="CM469" s="313">
        <v>-0.20172910662824209</v>
      </c>
    </row>
    <row r="470" spans="1:91" ht="14.4" x14ac:dyDescent="0.3">
      <c r="A470" s="99" t="s">
        <v>549</v>
      </c>
      <c r="B470" s="311">
        <v>163</v>
      </c>
      <c r="C470" s="137">
        <v>8.6426299045599148E-2</v>
      </c>
      <c r="D470" s="312">
        <v>52.121212121212103</v>
      </c>
      <c r="E470" s="312">
        <v>120</v>
      </c>
      <c r="F470" s="137">
        <v>5.6100981767180924E-2</v>
      </c>
      <c r="G470" s="302">
        <v>45.454545454545404</v>
      </c>
      <c r="H470" s="312">
        <v>95</v>
      </c>
      <c r="I470" s="137">
        <v>4.2543663233318409E-2</v>
      </c>
      <c r="J470" s="302">
        <v>43.030304000000001</v>
      </c>
      <c r="K470" s="313">
        <v>-0.41717791411042943</v>
      </c>
      <c r="L470" s="312">
        <v>26</v>
      </c>
      <c r="M470" s="137">
        <v>1.2858555885262116E-2</v>
      </c>
      <c r="N470" s="312">
        <v>18.7878787878787</v>
      </c>
      <c r="O470" s="312">
        <v>100</v>
      </c>
      <c r="P470" s="137">
        <v>4.1237113402061855E-2</v>
      </c>
      <c r="Q470" s="302">
        <v>38.787878787878697</v>
      </c>
      <c r="R470" s="312">
        <v>57</v>
      </c>
      <c r="S470" s="137">
        <v>3.2094594594594593E-2</v>
      </c>
      <c r="T470" s="302">
        <v>29.090910000000001</v>
      </c>
      <c r="U470" s="313">
        <v>1.1923076923076923</v>
      </c>
      <c r="V470" s="312">
        <v>14</v>
      </c>
      <c r="W470" s="137">
        <v>3.9325842696629212E-2</v>
      </c>
      <c r="X470" s="312">
        <v>11.5151515151515</v>
      </c>
      <c r="Y470" s="312">
        <v>5</v>
      </c>
      <c r="Z470" s="137">
        <v>1.2135922330097087E-2</v>
      </c>
      <c r="AA470" s="302">
        <v>3.63636363636363</v>
      </c>
      <c r="AB470" s="312">
        <v>55</v>
      </c>
      <c r="AC470" s="137">
        <v>0.10299625468164794</v>
      </c>
      <c r="AD470" s="302">
        <v>41.212119999999999</v>
      </c>
      <c r="AE470" s="313">
        <v>2.9285714285714284</v>
      </c>
      <c r="AF470" s="312">
        <v>29</v>
      </c>
      <c r="AG470" s="137">
        <v>0.05</v>
      </c>
      <c r="AH470" s="312">
        <v>18.7878787878787</v>
      </c>
      <c r="AI470" s="312">
        <v>2</v>
      </c>
      <c r="AJ470" s="137">
        <v>3.937007874015748E-3</v>
      </c>
      <c r="AK470" s="302">
        <v>2.4242424242424199</v>
      </c>
      <c r="AL470" s="312">
        <v>9</v>
      </c>
      <c r="AM470" s="137">
        <v>1.8789144050104383E-2</v>
      </c>
      <c r="AN470" s="302">
        <v>7.2727274900000003</v>
      </c>
      <c r="AO470" s="313">
        <v>-0.68965517241379315</v>
      </c>
      <c r="AP470" s="312">
        <v>23</v>
      </c>
      <c r="AQ470" s="137">
        <v>4.9040511727078892E-2</v>
      </c>
      <c r="AR470" s="312">
        <v>15.757575757575699</v>
      </c>
      <c r="AS470" s="312">
        <v>21</v>
      </c>
      <c r="AT470" s="137">
        <v>3.5353535353535352E-2</v>
      </c>
      <c r="AU470" s="302">
        <v>15.757575757575699</v>
      </c>
      <c r="AV470" s="312">
        <v>21</v>
      </c>
      <c r="AW470" s="137">
        <v>4.2857142857142858E-2</v>
      </c>
      <c r="AX470" s="302">
        <v>16.363636</v>
      </c>
      <c r="AY470" s="303">
        <v>-8.6956521739130432E-2</v>
      </c>
      <c r="AZ470" s="311">
        <v>15</v>
      </c>
      <c r="BA470" s="137">
        <v>1.1636927851047323E-2</v>
      </c>
      <c r="BB470" s="312">
        <v>13.9393939393939</v>
      </c>
      <c r="BC470" s="312">
        <v>93</v>
      </c>
      <c r="BD470" s="137">
        <v>6.8332108743570902E-2</v>
      </c>
      <c r="BE470" s="302">
        <v>40</v>
      </c>
      <c r="BF470" s="312">
        <v>60</v>
      </c>
      <c r="BG470" s="137">
        <v>5.3333333333333337E-2</v>
      </c>
      <c r="BH470" s="302">
        <v>34.5454559</v>
      </c>
      <c r="BI470" s="303">
        <v>3</v>
      </c>
      <c r="BJ470" s="311">
        <v>24</v>
      </c>
      <c r="BK470" s="137">
        <v>1.8957345971563982E-2</v>
      </c>
      <c r="BL470" s="312">
        <v>15.151515151515101</v>
      </c>
      <c r="BM470" s="312">
        <v>0</v>
      </c>
      <c r="BN470" s="137">
        <v>0</v>
      </c>
      <c r="BO470" s="302">
        <v>17.5757575757575</v>
      </c>
      <c r="BP470" s="312">
        <v>72</v>
      </c>
      <c r="BQ470" s="137">
        <v>7.8860898138006577E-2</v>
      </c>
      <c r="BR470" s="302">
        <v>32.121212</v>
      </c>
      <c r="BS470" s="303">
        <v>2</v>
      </c>
      <c r="BT470" s="311">
        <v>32</v>
      </c>
      <c r="BU470" s="137">
        <v>2.7753686036426712E-2</v>
      </c>
      <c r="BV470" s="312">
        <v>16.969696969696901</v>
      </c>
      <c r="BW470" s="312">
        <v>47</v>
      </c>
      <c r="BX470" s="137">
        <v>3.7450199203187248E-2</v>
      </c>
      <c r="BY470" s="302">
        <v>18.181818181818102</v>
      </c>
      <c r="BZ470" s="312">
        <v>65</v>
      </c>
      <c r="CA470" s="137">
        <v>4.4673539518900345E-2</v>
      </c>
      <c r="CB470" s="302">
        <v>30.909089999999999</v>
      </c>
      <c r="CC470" s="303">
        <v>1.03125</v>
      </c>
      <c r="CD470" s="311">
        <v>326</v>
      </c>
      <c r="CE470" s="137">
        <v>3.6137900454495067E-2</v>
      </c>
      <c r="CF470" s="312">
        <v>65.930000000000007</v>
      </c>
      <c r="CG470" s="312">
        <v>388</v>
      </c>
      <c r="CH470" s="137">
        <v>4.0194758106288198E-2</v>
      </c>
      <c r="CI470" s="302">
        <v>76.94</v>
      </c>
      <c r="CJ470" s="312">
        <v>434</v>
      </c>
      <c r="CK470" s="137">
        <v>4.8195446973903384E-2</v>
      </c>
      <c r="CL470" s="302">
        <v>88.06</v>
      </c>
      <c r="CM470" s="313">
        <v>0.33128834355828218</v>
      </c>
    </row>
    <row r="471" spans="1:91" ht="14.4" x14ac:dyDescent="0.3">
      <c r="A471" s="99" t="s">
        <v>387</v>
      </c>
      <c r="B471" s="311">
        <v>493</v>
      </c>
      <c r="C471" s="137">
        <v>0.26139978791092261</v>
      </c>
      <c r="D471" s="312">
        <v>77.575757575757507</v>
      </c>
      <c r="E471" s="312">
        <v>369</v>
      </c>
      <c r="F471" s="137">
        <v>0.17251051893408134</v>
      </c>
      <c r="G471" s="302">
        <v>72.727272727272705</v>
      </c>
      <c r="H471" s="312">
        <v>508</v>
      </c>
      <c r="I471" s="137">
        <v>0.22749664128974473</v>
      </c>
      <c r="J471" s="302">
        <v>96.363640000000004</v>
      </c>
      <c r="K471" s="313">
        <v>3.0425963488843813E-2</v>
      </c>
      <c r="L471" s="312">
        <v>312</v>
      </c>
      <c r="M471" s="137">
        <v>0.1543026706231454</v>
      </c>
      <c r="N471" s="312">
        <v>73.3333333333333</v>
      </c>
      <c r="O471" s="312">
        <v>305</v>
      </c>
      <c r="P471" s="137">
        <v>0.12577319587628866</v>
      </c>
      <c r="Q471" s="302">
        <v>74.545454545454504</v>
      </c>
      <c r="R471" s="312">
        <v>453</v>
      </c>
      <c r="S471" s="137">
        <v>0.25506756756756754</v>
      </c>
      <c r="T471" s="302">
        <v>92.727270000000004</v>
      </c>
      <c r="U471" s="313">
        <v>0.45192307692307693</v>
      </c>
      <c r="V471" s="312">
        <v>60</v>
      </c>
      <c r="W471" s="137">
        <v>0.16853932584269662</v>
      </c>
      <c r="X471" s="312">
        <v>34.545454545454497</v>
      </c>
      <c r="Y471" s="312">
        <v>111</v>
      </c>
      <c r="Z471" s="137">
        <v>0.26941747572815533</v>
      </c>
      <c r="AA471" s="302">
        <v>36.363636363636303</v>
      </c>
      <c r="AB471" s="312">
        <v>225</v>
      </c>
      <c r="AC471" s="137">
        <v>0.42134831460674155</v>
      </c>
      <c r="AD471" s="302">
        <v>82.424239999999998</v>
      </c>
      <c r="AE471" s="313">
        <v>2.75</v>
      </c>
      <c r="AF471" s="312">
        <v>84</v>
      </c>
      <c r="AG471" s="137">
        <v>0.14482758620689656</v>
      </c>
      <c r="AH471" s="312">
        <v>65.454545454545396</v>
      </c>
      <c r="AI471" s="312">
        <v>91</v>
      </c>
      <c r="AJ471" s="137">
        <v>0.17913385826771652</v>
      </c>
      <c r="AK471" s="302">
        <v>29.696969696969699</v>
      </c>
      <c r="AL471" s="312">
        <v>21</v>
      </c>
      <c r="AM471" s="137">
        <v>4.3841336116910233E-2</v>
      </c>
      <c r="AN471" s="302">
        <v>12.121212</v>
      </c>
      <c r="AO471" s="313">
        <v>-0.75</v>
      </c>
      <c r="AP471" s="312">
        <v>30</v>
      </c>
      <c r="AQ471" s="137">
        <v>6.3965884861407252E-2</v>
      </c>
      <c r="AR471" s="312">
        <v>16.969696969696901</v>
      </c>
      <c r="AS471" s="312">
        <v>125</v>
      </c>
      <c r="AT471" s="137">
        <v>0.21043771043771045</v>
      </c>
      <c r="AU471" s="302">
        <v>50.303030303030297</v>
      </c>
      <c r="AV471" s="312">
        <v>66</v>
      </c>
      <c r="AW471" s="137">
        <v>0.13469387755102041</v>
      </c>
      <c r="AX471" s="302">
        <v>27.878788</v>
      </c>
      <c r="AY471" s="303">
        <v>1.2</v>
      </c>
      <c r="AZ471" s="311">
        <v>272</v>
      </c>
      <c r="BA471" s="137">
        <v>0.21101629169899147</v>
      </c>
      <c r="BB471" s="312">
        <v>66.6666666666666</v>
      </c>
      <c r="BC471" s="312">
        <v>285</v>
      </c>
      <c r="BD471" s="137">
        <v>0.20940484937545922</v>
      </c>
      <c r="BE471" s="302">
        <v>66.6666666666666</v>
      </c>
      <c r="BF471" s="312">
        <v>221</v>
      </c>
      <c r="BG471" s="137">
        <v>0.19644444444444445</v>
      </c>
      <c r="BH471" s="302">
        <v>49.696968099999999</v>
      </c>
      <c r="BI471" s="303">
        <v>-0.1875</v>
      </c>
      <c r="BJ471" s="311">
        <v>284</v>
      </c>
      <c r="BK471" s="137">
        <v>0.22432859399684044</v>
      </c>
      <c r="BL471" s="312">
        <v>61.212121212121197</v>
      </c>
      <c r="BM471" s="312">
        <v>128</v>
      </c>
      <c r="BN471" s="137">
        <v>0.13347236704900939</v>
      </c>
      <c r="BO471" s="302">
        <v>40</v>
      </c>
      <c r="BP471" s="312">
        <v>171</v>
      </c>
      <c r="BQ471" s="137">
        <v>0.18729463307776562</v>
      </c>
      <c r="BR471" s="302">
        <v>52.727271999999999</v>
      </c>
      <c r="BS471" s="303">
        <v>-0.397887323943662</v>
      </c>
      <c r="BT471" s="311">
        <v>246</v>
      </c>
      <c r="BU471" s="137">
        <v>0.21335646140503037</v>
      </c>
      <c r="BV471" s="312">
        <v>46.6666666666666</v>
      </c>
      <c r="BW471" s="312">
        <v>219</v>
      </c>
      <c r="BX471" s="137">
        <v>0.1745019920318725</v>
      </c>
      <c r="BY471" s="302">
        <v>52.727272727272698</v>
      </c>
      <c r="BZ471" s="312">
        <v>196</v>
      </c>
      <c r="CA471" s="137">
        <v>0.13470790378006872</v>
      </c>
      <c r="CB471" s="302">
        <v>55.757576</v>
      </c>
      <c r="CC471" s="303">
        <v>-0.2032520325203252</v>
      </c>
      <c r="CD471" s="311">
        <v>1781</v>
      </c>
      <c r="CE471" s="137">
        <v>0.19742822303514024</v>
      </c>
      <c r="CF471" s="312">
        <v>164.58</v>
      </c>
      <c r="CG471" s="312">
        <v>1633</v>
      </c>
      <c r="CH471" s="137">
        <v>0.1691702061535274</v>
      </c>
      <c r="CI471" s="302">
        <v>154.78</v>
      </c>
      <c r="CJ471" s="312">
        <v>1861</v>
      </c>
      <c r="CK471" s="137">
        <v>0.20666296501943365</v>
      </c>
      <c r="CL471" s="302">
        <v>182.77</v>
      </c>
      <c r="CM471" s="313">
        <v>4.4918585064570464E-2</v>
      </c>
    </row>
    <row r="472" spans="1:91" ht="14.4" x14ac:dyDescent="0.3">
      <c r="A472" s="99" t="s">
        <v>545</v>
      </c>
      <c r="B472" s="311">
        <v>341</v>
      </c>
      <c r="C472" s="137">
        <v>0.18080593849416754</v>
      </c>
      <c r="D472" s="312">
        <v>71.515151515151501</v>
      </c>
      <c r="E472" s="312">
        <v>224</v>
      </c>
      <c r="F472" s="137">
        <v>0.10472183263207106</v>
      </c>
      <c r="G472" s="302">
        <v>58.787878787878803</v>
      </c>
      <c r="H472" s="312">
        <v>308</v>
      </c>
      <c r="I472" s="137">
        <v>0.13793103448275862</v>
      </c>
      <c r="J472" s="302">
        <v>69.090909999999994</v>
      </c>
      <c r="K472" s="313">
        <v>-9.6774193548387094E-2</v>
      </c>
      <c r="L472" s="312">
        <v>220</v>
      </c>
      <c r="M472" s="137">
        <v>0.10880316518298715</v>
      </c>
      <c r="N472" s="312">
        <v>61.212121212121197</v>
      </c>
      <c r="O472" s="312">
        <v>129</v>
      </c>
      <c r="P472" s="137">
        <v>5.3195876288659794E-2</v>
      </c>
      <c r="Q472" s="302">
        <v>41.212121212121197</v>
      </c>
      <c r="R472" s="312">
        <v>185</v>
      </c>
      <c r="S472" s="137">
        <v>0.10416666666666667</v>
      </c>
      <c r="T472" s="302">
        <v>58.787880000000001</v>
      </c>
      <c r="U472" s="313">
        <v>-0.15909090909090909</v>
      </c>
      <c r="V472" s="312">
        <v>33</v>
      </c>
      <c r="W472" s="137">
        <v>9.269662921348315E-2</v>
      </c>
      <c r="X472" s="312">
        <v>24.2424242424242</v>
      </c>
      <c r="Y472" s="312">
        <v>84</v>
      </c>
      <c r="Z472" s="137">
        <v>0.20388349514563106</v>
      </c>
      <c r="AA472" s="302">
        <v>34.545454545454497</v>
      </c>
      <c r="AB472" s="312">
        <v>167</v>
      </c>
      <c r="AC472" s="137">
        <v>0.31273408239700373</v>
      </c>
      <c r="AD472" s="302">
        <v>78.181816100000006</v>
      </c>
      <c r="AE472" s="313">
        <v>4.0606060606060606</v>
      </c>
      <c r="AF472" s="312">
        <v>79</v>
      </c>
      <c r="AG472" s="137">
        <v>0.13620689655172413</v>
      </c>
      <c r="AH472" s="312">
        <v>64.848484848484802</v>
      </c>
      <c r="AI472" s="312">
        <v>29</v>
      </c>
      <c r="AJ472" s="137">
        <v>5.7086614173228349E-2</v>
      </c>
      <c r="AK472" s="302">
        <v>20.606060606060598</v>
      </c>
      <c r="AL472" s="312">
        <v>7</v>
      </c>
      <c r="AM472" s="137">
        <v>1.4613778705636743E-2</v>
      </c>
      <c r="AN472" s="302">
        <v>7.2727274900000003</v>
      </c>
      <c r="AO472" s="313">
        <v>-0.91139240506329111</v>
      </c>
      <c r="AP472" s="312">
        <v>14</v>
      </c>
      <c r="AQ472" s="137">
        <v>2.9850746268656716E-2</v>
      </c>
      <c r="AR472" s="312">
        <v>13.3333333333333</v>
      </c>
      <c r="AS472" s="312">
        <v>87</v>
      </c>
      <c r="AT472" s="137">
        <v>0.14646464646464646</v>
      </c>
      <c r="AU472" s="302">
        <v>44.2424242424242</v>
      </c>
      <c r="AV472" s="312">
        <v>14</v>
      </c>
      <c r="AW472" s="137">
        <v>2.8571428571428571E-2</v>
      </c>
      <c r="AX472" s="302">
        <v>13.939394</v>
      </c>
      <c r="AY472" s="303">
        <v>0</v>
      </c>
      <c r="AZ472" s="311">
        <v>159</v>
      </c>
      <c r="BA472" s="137">
        <v>0.12335143522110163</v>
      </c>
      <c r="BB472" s="312">
        <v>45.454545454545404</v>
      </c>
      <c r="BC472" s="312">
        <v>177</v>
      </c>
      <c r="BD472" s="137">
        <v>0.13005143277002204</v>
      </c>
      <c r="BE472" s="302">
        <v>46.6666666666666</v>
      </c>
      <c r="BF472" s="312">
        <v>81</v>
      </c>
      <c r="BG472" s="137">
        <v>7.1999999999999995E-2</v>
      </c>
      <c r="BH472" s="302">
        <v>32.121212</v>
      </c>
      <c r="BI472" s="303">
        <v>-0.49056603773584906</v>
      </c>
      <c r="BJ472" s="311">
        <v>190</v>
      </c>
      <c r="BK472" s="137">
        <v>0.1500789889415482</v>
      </c>
      <c r="BL472" s="312">
        <v>53.939393939393902</v>
      </c>
      <c r="BM472" s="312">
        <v>26</v>
      </c>
      <c r="BN472" s="137">
        <v>2.7111574556830033E-2</v>
      </c>
      <c r="BO472" s="302">
        <v>23.030303030302999</v>
      </c>
      <c r="BP472" s="312">
        <v>92</v>
      </c>
      <c r="BQ472" s="137">
        <v>0.10076670317634173</v>
      </c>
      <c r="BR472" s="302">
        <v>37.5757561</v>
      </c>
      <c r="BS472" s="303">
        <v>-0.51578947368421058</v>
      </c>
      <c r="BT472" s="311">
        <v>242</v>
      </c>
      <c r="BU472" s="137">
        <v>0.209887250650477</v>
      </c>
      <c r="BV472" s="312">
        <v>46.6666666666666</v>
      </c>
      <c r="BW472" s="312">
        <v>132</v>
      </c>
      <c r="BX472" s="137">
        <v>0.1051792828685259</v>
      </c>
      <c r="BY472" s="302">
        <v>41.212121212121197</v>
      </c>
      <c r="BZ472" s="312">
        <v>115</v>
      </c>
      <c r="CA472" s="137">
        <v>7.903780068728522E-2</v>
      </c>
      <c r="CB472" s="302">
        <v>36.363636</v>
      </c>
      <c r="CC472" s="303">
        <v>-0.52479338842975209</v>
      </c>
      <c r="CD472" s="311">
        <v>1278</v>
      </c>
      <c r="CE472" s="137">
        <v>0.1416694379780512</v>
      </c>
      <c r="CF472" s="312">
        <v>143.36000000000001</v>
      </c>
      <c r="CG472" s="312">
        <v>888</v>
      </c>
      <c r="CH472" s="137">
        <v>9.1992126799958565E-2</v>
      </c>
      <c r="CI472" s="302">
        <v>113.41</v>
      </c>
      <c r="CJ472" s="312">
        <v>969</v>
      </c>
      <c r="CK472" s="137">
        <v>0.10760688506385341</v>
      </c>
      <c r="CL472" s="302">
        <v>134.59</v>
      </c>
      <c r="CM472" s="313">
        <v>-0.24178403755868544</v>
      </c>
    </row>
    <row r="473" spans="1:91" ht="14.4" x14ac:dyDescent="0.3">
      <c r="A473" s="99" t="s">
        <v>546</v>
      </c>
      <c r="B473" s="311">
        <v>21</v>
      </c>
      <c r="C473" s="137">
        <v>1.1134676564156946E-2</v>
      </c>
      <c r="D473" s="312">
        <v>14.545454545454501</v>
      </c>
      <c r="E473" s="312">
        <v>73</v>
      </c>
      <c r="F473" s="137">
        <v>3.4128097241701731E-2</v>
      </c>
      <c r="G473" s="302">
        <v>32.121212121212103</v>
      </c>
      <c r="H473" s="312">
        <v>8</v>
      </c>
      <c r="I473" s="137">
        <v>3.5826242722794446E-3</v>
      </c>
      <c r="J473" s="302">
        <v>6.6666665099999998</v>
      </c>
      <c r="K473" s="313">
        <v>-0.61904761904761907</v>
      </c>
      <c r="L473" s="312">
        <v>7</v>
      </c>
      <c r="M473" s="137">
        <v>3.4619188921859545E-3</v>
      </c>
      <c r="N473" s="312">
        <v>7.8787878787878798</v>
      </c>
      <c r="O473" s="312">
        <v>5</v>
      </c>
      <c r="P473" s="137">
        <v>2.0618556701030928E-3</v>
      </c>
      <c r="Q473" s="302">
        <v>4.2424242424242404</v>
      </c>
      <c r="R473" s="312">
        <v>57</v>
      </c>
      <c r="S473" s="137">
        <v>3.2094594594594593E-2</v>
      </c>
      <c r="T473" s="302">
        <v>33.3333321</v>
      </c>
      <c r="U473" s="313">
        <v>7.1428571428571432</v>
      </c>
      <c r="V473" s="312">
        <v>0</v>
      </c>
      <c r="W473" s="137">
        <v>0</v>
      </c>
      <c r="X473" s="312">
        <v>80</v>
      </c>
      <c r="Y473" s="312">
        <v>2</v>
      </c>
      <c r="Z473" s="137">
        <v>4.8543689320388345E-3</v>
      </c>
      <c r="AA473" s="302">
        <v>3.63636363636363</v>
      </c>
      <c r="AB473" s="312">
        <v>1</v>
      </c>
      <c r="AC473" s="137">
        <v>1.8726591760299626E-3</v>
      </c>
      <c r="AD473" s="302">
        <v>1.21212125</v>
      </c>
      <c r="AF473" s="312">
        <v>0</v>
      </c>
      <c r="AG473" s="137">
        <v>0</v>
      </c>
      <c r="AH473" s="312">
        <v>80</v>
      </c>
      <c r="AI473" s="312">
        <v>0</v>
      </c>
      <c r="AJ473" s="137">
        <v>0</v>
      </c>
      <c r="AK473" s="302">
        <v>17.5757575757575</v>
      </c>
      <c r="AL473" s="312">
        <v>6</v>
      </c>
      <c r="AM473" s="137">
        <v>1.2526096033402923E-2</v>
      </c>
      <c r="AN473" s="302">
        <v>6.6666665099999998</v>
      </c>
      <c r="AP473" s="312">
        <v>0</v>
      </c>
      <c r="AQ473" s="137">
        <v>0</v>
      </c>
      <c r="AR473" s="312">
        <v>80</v>
      </c>
      <c r="AS473" s="312">
        <v>0</v>
      </c>
      <c r="AT473" s="137">
        <v>0</v>
      </c>
      <c r="AU473" s="302">
        <v>17.5757575757575</v>
      </c>
      <c r="AV473" s="312">
        <v>0</v>
      </c>
      <c r="AW473" s="137">
        <v>0</v>
      </c>
      <c r="AX473" s="302">
        <v>17.575758</v>
      </c>
      <c r="AZ473" s="311">
        <v>23</v>
      </c>
      <c r="BA473" s="137">
        <v>1.7843289371605897E-2</v>
      </c>
      <c r="BB473" s="312">
        <v>12.1212121212121</v>
      </c>
      <c r="BC473" s="312">
        <v>14</v>
      </c>
      <c r="BD473" s="137">
        <v>1.0286554004408524E-2</v>
      </c>
      <c r="BE473" s="302">
        <v>9.6969696969696901</v>
      </c>
      <c r="BF473" s="312">
        <v>0</v>
      </c>
      <c r="BG473" s="137">
        <v>0</v>
      </c>
      <c r="BH473" s="302">
        <v>17.575758</v>
      </c>
      <c r="BI473" s="303">
        <v>-1</v>
      </c>
      <c r="BJ473" s="311">
        <v>16</v>
      </c>
      <c r="BK473" s="137">
        <v>1.2638230647709321E-2</v>
      </c>
      <c r="BL473" s="312">
        <v>15.757575757575699</v>
      </c>
      <c r="BM473" s="312">
        <v>0</v>
      </c>
      <c r="BN473" s="137">
        <v>0</v>
      </c>
      <c r="BO473" s="302">
        <v>17.5757575757575</v>
      </c>
      <c r="BP473" s="312">
        <v>0</v>
      </c>
      <c r="BQ473" s="137">
        <v>0</v>
      </c>
      <c r="BR473" s="302">
        <v>17.575758</v>
      </c>
      <c r="BS473" s="303">
        <v>-1</v>
      </c>
      <c r="BT473" s="311">
        <v>11</v>
      </c>
      <c r="BU473" s="137">
        <v>9.5403295750216832E-3</v>
      </c>
      <c r="BV473" s="312">
        <v>8.4848484848484809</v>
      </c>
      <c r="BW473" s="312">
        <v>32</v>
      </c>
      <c r="BX473" s="137">
        <v>2.5498007968127491E-2</v>
      </c>
      <c r="BY473" s="302">
        <v>25.4545454545454</v>
      </c>
      <c r="BZ473" s="312">
        <v>9</v>
      </c>
      <c r="CA473" s="137">
        <v>6.1855670103092781E-3</v>
      </c>
      <c r="CB473" s="302">
        <v>6.6666665099999998</v>
      </c>
      <c r="CC473" s="303">
        <v>-0.18181818181818182</v>
      </c>
      <c r="CD473" s="311">
        <v>78</v>
      </c>
      <c r="CE473" s="137">
        <v>8.6464915197871639E-3</v>
      </c>
      <c r="CF473" s="312">
        <v>140.97999999999999</v>
      </c>
      <c r="CG473" s="312">
        <v>126</v>
      </c>
      <c r="CH473" s="137">
        <v>1.3052936910804931E-2</v>
      </c>
      <c r="CI473" s="302">
        <v>51.2</v>
      </c>
      <c r="CJ473" s="312">
        <v>81</v>
      </c>
      <c r="CK473" s="137">
        <v>8.9950027762354251E-3</v>
      </c>
      <c r="CL473" s="302">
        <v>45.44</v>
      </c>
      <c r="CM473" s="313">
        <v>3.8461538461538464E-2</v>
      </c>
    </row>
    <row r="474" spans="1:91" ht="14.4" x14ac:dyDescent="0.3">
      <c r="A474" s="99" t="s">
        <v>547</v>
      </c>
      <c r="B474" s="311">
        <v>62</v>
      </c>
      <c r="C474" s="137">
        <v>3.2873806998939555E-2</v>
      </c>
      <c r="D474" s="312">
        <v>38.787878787878697</v>
      </c>
      <c r="E474" s="312">
        <v>17</v>
      </c>
      <c r="F474" s="137">
        <v>7.9476390836839637E-3</v>
      </c>
      <c r="G474" s="302">
        <v>15.151515151515101</v>
      </c>
      <c r="H474" s="312">
        <v>67</v>
      </c>
      <c r="I474" s="137">
        <v>3.0004478280340349E-2</v>
      </c>
      <c r="J474" s="302">
        <v>35.757576</v>
      </c>
      <c r="K474" s="313">
        <v>8.0645161290322578E-2</v>
      </c>
      <c r="L474" s="312">
        <v>73</v>
      </c>
      <c r="M474" s="137">
        <v>3.6102868447082097E-2</v>
      </c>
      <c r="N474" s="312">
        <v>32.121212121212103</v>
      </c>
      <c r="O474" s="312">
        <v>38</v>
      </c>
      <c r="P474" s="137">
        <v>1.5670103092783504E-2</v>
      </c>
      <c r="Q474" s="302">
        <v>18.7878787878787</v>
      </c>
      <c r="R474" s="312">
        <v>48</v>
      </c>
      <c r="S474" s="137">
        <v>2.7027027027027029E-2</v>
      </c>
      <c r="T474" s="302">
        <v>25.454546000000001</v>
      </c>
      <c r="U474" s="313">
        <v>-0.34246575342465752</v>
      </c>
      <c r="V474" s="312">
        <v>11</v>
      </c>
      <c r="W474" s="137">
        <v>3.0898876404494381E-2</v>
      </c>
      <c r="X474" s="312">
        <v>11.5151515151515</v>
      </c>
      <c r="Y474" s="312">
        <v>40</v>
      </c>
      <c r="Z474" s="137">
        <v>9.7087378640776698E-2</v>
      </c>
      <c r="AA474" s="302">
        <v>23.030303030302999</v>
      </c>
      <c r="AB474" s="312">
        <v>23</v>
      </c>
      <c r="AC474" s="137">
        <v>4.307116104868914E-2</v>
      </c>
      <c r="AD474" s="302">
        <v>14.545455</v>
      </c>
      <c r="AE474" s="313">
        <v>1.0909090909090908</v>
      </c>
      <c r="AF474" s="312">
        <v>75</v>
      </c>
      <c r="AG474" s="137">
        <v>0.12931034482758622</v>
      </c>
      <c r="AH474" s="312">
        <v>64.242424242424207</v>
      </c>
      <c r="AI474" s="312">
        <v>0</v>
      </c>
      <c r="AJ474" s="137">
        <v>0</v>
      </c>
      <c r="AK474" s="302">
        <v>17.5757575757575</v>
      </c>
      <c r="AL474" s="312">
        <v>0</v>
      </c>
      <c r="AM474" s="137">
        <v>0</v>
      </c>
      <c r="AN474" s="302">
        <v>17.575758</v>
      </c>
      <c r="AO474" s="313">
        <v>-1</v>
      </c>
      <c r="AP474" s="312">
        <v>14</v>
      </c>
      <c r="AQ474" s="137">
        <v>2.9850746268656716E-2</v>
      </c>
      <c r="AR474" s="312">
        <v>13.3333333333333</v>
      </c>
      <c r="AS474" s="312">
        <v>16</v>
      </c>
      <c r="AT474" s="137">
        <v>2.6936026936026935E-2</v>
      </c>
      <c r="AU474" s="302">
        <v>11.5151515151515</v>
      </c>
      <c r="AV474" s="312">
        <v>0</v>
      </c>
      <c r="AW474" s="137">
        <v>0</v>
      </c>
      <c r="AX474" s="302">
        <v>17.575758</v>
      </c>
      <c r="AY474" s="303">
        <v>-1</v>
      </c>
      <c r="AZ474" s="311">
        <v>11</v>
      </c>
      <c r="BA474" s="137">
        <v>8.5337470907680367E-3</v>
      </c>
      <c r="BB474" s="312">
        <v>9.0909090909090899</v>
      </c>
      <c r="BC474" s="312">
        <v>79</v>
      </c>
      <c r="BD474" s="137">
        <v>5.8045554739162383E-2</v>
      </c>
      <c r="BE474" s="302">
        <v>40.606060606060602</v>
      </c>
      <c r="BF474" s="312">
        <v>45</v>
      </c>
      <c r="BG474" s="137">
        <v>0.04</v>
      </c>
      <c r="BH474" s="302">
        <v>24.848483999999999</v>
      </c>
      <c r="BI474" s="303">
        <v>3.0909090909090908</v>
      </c>
      <c r="BJ474" s="311">
        <v>36</v>
      </c>
      <c r="BK474" s="137">
        <v>2.843601895734597E-2</v>
      </c>
      <c r="BL474" s="312">
        <v>27.878787878787801</v>
      </c>
      <c r="BM474" s="312">
        <v>0</v>
      </c>
      <c r="BN474" s="137">
        <v>0</v>
      </c>
      <c r="BO474" s="302">
        <v>17.5757575757575</v>
      </c>
      <c r="BP474" s="312">
        <v>5</v>
      </c>
      <c r="BQ474" s="137">
        <v>5.4764512595837896E-3</v>
      </c>
      <c r="BR474" s="302">
        <v>4.8484850000000002</v>
      </c>
      <c r="BS474" s="303">
        <v>-0.86111111111111116</v>
      </c>
      <c r="BT474" s="311">
        <v>24</v>
      </c>
      <c r="BU474" s="137">
        <v>2.0815264527320035E-2</v>
      </c>
      <c r="BV474" s="312">
        <v>16.363636363636299</v>
      </c>
      <c r="BW474" s="312">
        <v>24</v>
      </c>
      <c r="BX474" s="137">
        <v>1.9123505976095617E-2</v>
      </c>
      <c r="BY474" s="302">
        <v>11.5151515151515</v>
      </c>
      <c r="BZ474" s="312">
        <v>14</v>
      </c>
      <c r="CA474" s="137">
        <v>9.6219931271477668E-3</v>
      </c>
      <c r="CB474" s="302">
        <v>8.4848479999999995</v>
      </c>
      <c r="CC474" s="303">
        <v>-0.41666666666666669</v>
      </c>
      <c r="CD474" s="311">
        <v>306</v>
      </c>
      <c r="CE474" s="137">
        <v>3.3920851346857329E-2</v>
      </c>
      <c r="CF474" s="312">
        <v>88.99</v>
      </c>
      <c r="CG474" s="312">
        <v>214</v>
      </c>
      <c r="CH474" s="137">
        <v>2.2169273800890916E-2</v>
      </c>
      <c r="CI474" s="302">
        <v>59.14</v>
      </c>
      <c r="CJ474" s="312">
        <v>202</v>
      </c>
      <c r="CK474" s="137">
        <v>2.2431982232093282E-2</v>
      </c>
      <c r="CL474" s="302">
        <v>57.27</v>
      </c>
      <c r="CM474" s="313">
        <v>-0.33986928104575165</v>
      </c>
    </row>
    <row r="475" spans="1:91" ht="14.4" x14ac:dyDescent="0.3">
      <c r="A475" s="99" t="s">
        <v>548</v>
      </c>
      <c r="B475" s="311">
        <v>258</v>
      </c>
      <c r="C475" s="137">
        <v>0.13679745493107104</v>
      </c>
      <c r="D475" s="312">
        <v>63.636363636363598</v>
      </c>
      <c r="E475" s="312">
        <v>134</v>
      </c>
      <c r="F475" s="137">
        <v>6.264609630668537E-2</v>
      </c>
      <c r="G475" s="302">
        <v>46.6666666666666</v>
      </c>
      <c r="H475" s="312">
        <v>233</v>
      </c>
      <c r="I475" s="137">
        <v>0.10434393193013883</v>
      </c>
      <c r="J475" s="302">
        <v>56.969695999999999</v>
      </c>
      <c r="K475" s="313">
        <v>-9.6899224806201556E-2</v>
      </c>
      <c r="L475" s="312">
        <v>140</v>
      </c>
      <c r="M475" s="137">
        <v>6.9238377843719084E-2</v>
      </c>
      <c r="N475" s="312">
        <v>47.878787878787797</v>
      </c>
      <c r="O475" s="312">
        <v>86</v>
      </c>
      <c r="P475" s="137">
        <v>3.5463917525773193E-2</v>
      </c>
      <c r="Q475" s="302">
        <v>36.363636363636303</v>
      </c>
      <c r="R475" s="312">
        <v>80</v>
      </c>
      <c r="S475" s="137">
        <v>4.5045045045045043E-2</v>
      </c>
      <c r="T475" s="302">
        <v>44.242424</v>
      </c>
      <c r="U475" s="313">
        <v>-0.42857142857142855</v>
      </c>
      <c r="V475" s="312">
        <v>22</v>
      </c>
      <c r="W475" s="137">
        <v>6.1797752808988762E-2</v>
      </c>
      <c r="X475" s="312">
        <v>21.818181818181799</v>
      </c>
      <c r="Y475" s="312">
        <v>42</v>
      </c>
      <c r="Z475" s="137">
        <v>0.10194174757281553</v>
      </c>
      <c r="AA475" s="302">
        <v>25.4545454545454</v>
      </c>
      <c r="AB475" s="312">
        <v>143</v>
      </c>
      <c r="AC475" s="137">
        <v>0.26779026217228463</v>
      </c>
      <c r="AD475" s="302">
        <v>76.969695999999999</v>
      </c>
      <c r="AE475" s="313">
        <v>5.5</v>
      </c>
      <c r="AF475" s="312">
        <v>4</v>
      </c>
      <c r="AG475" s="137">
        <v>6.8965517241379309E-3</v>
      </c>
      <c r="AH475" s="312">
        <v>4.2424242424242404</v>
      </c>
      <c r="AI475" s="312">
        <v>29</v>
      </c>
      <c r="AJ475" s="137">
        <v>5.7086614173228349E-2</v>
      </c>
      <c r="AK475" s="302">
        <v>20.606060606060598</v>
      </c>
      <c r="AL475" s="312">
        <v>1</v>
      </c>
      <c r="AM475" s="137">
        <v>2.0876826722338203E-3</v>
      </c>
      <c r="AN475" s="302">
        <v>1.21212125</v>
      </c>
      <c r="AO475" s="313">
        <v>-0.75</v>
      </c>
      <c r="AP475" s="312">
        <v>0</v>
      </c>
      <c r="AQ475" s="137">
        <v>0</v>
      </c>
      <c r="AR475" s="312">
        <v>80</v>
      </c>
      <c r="AS475" s="312">
        <v>71</v>
      </c>
      <c r="AT475" s="137">
        <v>0.11952861952861953</v>
      </c>
      <c r="AU475" s="302">
        <v>39.393939393939398</v>
      </c>
      <c r="AV475" s="312">
        <v>14</v>
      </c>
      <c r="AW475" s="137">
        <v>2.8571428571428571E-2</v>
      </c>
      <c r="AX475" s="302">
        <v>13.939394</v>
      </c>
      <c r="AZ475" s="311">
        <v>125</v>
      </c>
      <c r="BA475" s="137">
        <v>9.6974398758727695E-2</v>
      </c>
      <c r="BB475" s="312">
        <v>42.424242424242401</v>
      </c>
      <c r="BC475" s="312">
        <v>84</v>
      </c>
      <c r="BD475" s="137">
        <v>6.1719324026451139E-2</v>
      </c>
      <c r="BE475" s="302">
        <v>32.121212121212103</v>
      </c>
      <c r="BF475" s="312">
        <v>36</v>
      </c>
      <c r="BG475" s="137">
        <v>3.2000000000000001E-2</v>
      </c>
      <c r="BH475" s="302">
        <v>18.787877999999999</v>
      </c>
      <c r="BI475" s="303">
        <v>-0.71199999999999997</v>
      </c>
      <c r="BJ475" s="311">
        <v>138</v>
      </c>
      <c r="BK475" s="137">
        <v>0.10900473933649289</v>
      </c>
      <c r="BL475" s="312">
        <v>48.484848484848399</v>
      </c>
      <c r="BM475" s="312">
        <v>26</v>
      </c>
      <c r="BN475" s="137">
        <v>2.7111574556830033E-2</v>
      </c>
      <c r="BO475" s="302">
        <v>23.030303030302999</v>
      </c>
      <c r="BP475" s="312">
        <v>87</v>
      </c>
      <c r="BQ475" s="137">
        <v>9.529025191675794E-2</v>
      </c>
      <c r="BR475" s="302">
        <v>37.5757561</v>
      </c>
      <c r="BS475" s="303">
        <v>-0.36956521739130432</v>
      </c>
      <c r="BT475" s="311">
        <v>207</v>
      </c>
      <c r="BU475" s="137">
        <v>0.1795316565481353</v>
      </c>
      <c r="BV475" s="312">
        <v>46.6666666666666</v>
      </c>
      <c r="BW475" s="312">
        <v>76</v>
      </c>
      <c r="BX475" s="137">
        <v>6.0557768924302792E-2</v>
      </c>
      <c r="BY475" s="302">
        <v>29.090909090909101</v>
      </c>
      <c r="BZ475" s="312">
        <v>92</v>
      </c>
      <c r="CA475" s="137">
        <v>6.3230240549828176E-2</v>
      </c>
      <c r="CB475" s="302">
        <v>35.151516000000001</v>
      </c>
      <c r="CC475" s="303">
        <v>-0.55555555555555558</v>
      </c>
      <c r="CD475" s="311">
        <v>894</v>
      </c>
      <c r="CE475" s="137">
        <v>9.9102095111406718E-2</v>
      </c>
      <c r="CF475" s="312">
        <v>138.63</v>
      </c>
      <c r="CG475" s="312">
        <v>548</v>
      </c>
      <c r="CH475" s="137">
        <v>5.6769916088262713E-2</v>
      </c>
      <c r="CI475" s="302">
        <v>91.38</v>
      </c>
      <c r="CJ475" s="312">
        <v>686</v>
      </c>
      <c r="CK475" s="137">
        <v>7.6179900055524705E-2</v>
      </c>
      <c r="CL475" s="302">
        <v>118.05</v>
      </c>
      <c r="CM475" s="313">
        <v>-0.23266219239373601</v>
      </c>
    </row>
    <row r="476" spans="1:91" ht="14.4" x14ac:dyDescent="0.3">
      <c r="A476" s="99" t="s">
        <v>549</v>
      </c>
      <c r="B476" s="311">
        <v>152</v>
      </c>
      <c r="C476" s="137">
        <v>8.0593849416755042E-2</v>
      </c>
      <c r="D476" s="312">
        <v>53.939393939393902</v>
      </c>
      <c r="E476" s="312">
        <v>145</v>
      </c>
      <c r="F476" s="137">
        <v>6.7788686302010279E-2</v>
      </c>
      <c r="G476" s="302">
        <v>44.848484848484802</v>
      </c>
      <c r="H476" s="312">
        <v>200</v>
      </c>
      <c r="I476" s="137">
        <v>8.9565606806986123E-2</v>
      </c>
      <c r="J476" s="302">
        <v>72.121215800000002</v>
      </c>
      <c r="K476" s="313">
        <v>0.31578947368421051</v>
      </c>
      <c r="L476" s="312">
        <v>92</v>
      </c>
      <c r="M476" s="137">
        <v>4.549950544015826E-2</v>
      </c>
      <c r="N476" s="312">
        <v>35.757575757575701</v>
      </c>
      <c r="O476" s="312">
        <v>176</v>
      </c>
      <c r="P476" s="137">
        <v>7.2577319587628863E-2</v>
      </c>
      <c r="Q476" s="302">
        <v>64.848484848484802</v>
      </c>
      <c r="R476" s="312">
        <v>268</v>
      </c>
      <c r="S476" s="137">
        <v>0.15090090090090091</v>
      </c>
      <c r="T476" s="302">
        <v>71.515150000000006</v>
      </c>
      <c r="U476" s="313">
        <v>1.9130434782608696</v>
      </c>
      <c r="V476" s="312">
        <v>27</v>
      </c>
      <c r="W476" s="137">
        <v>7.5842696629213488E-2</v>
      </c>
      <c r="X476" s="312">
        <v>23.030303030302999</v>
      </c>
      <c r="Y476" s="312">
        <v>27</v>
      </c>
      <c r="Z476" s="137">
        <v>6.553398058252427E-2</v>
      </c>
      <c r="AA476" s="302">
        <v>16.969696969696901</v>
      </c>
      <c r="AB476" s="312">
        <v>58</v>
      </c>
      <c r="AC476" s="137">
        <v>0.10861423220973783</v>
      </c>
      <c r="AD476" s="302">
        <v>27.878788</v>
      </c>
      <c r="AE476" s="313">
        <v>1.1481481481481481</v>
      </c>
      <c r="AF476" s="312">
        <v>5</v>
      </c>
      <c r="AG476" s="137">
        <v>8.6206896551724137E-3</v>
      </c>
      <c r="AH476" s="312">
        <v>4.8484848484848397</v>
      </c>
      <c r="AI476" s="312">
        <v>62</v>
      </c>
      <c r="AJ476" s="137">
        <v>0.12204724409448819</v>
      </c>
      <c r="AK476" s="302">
        <v>26.060606060605998</v>
      </c>
      <c r="AL476" s="312">
        <v>14</v>
      </c>
      <c r="AM476" s="137">
        <v>2.9227557411273485E-2</v>
      </c>
      <c r="AN476" s="302">
        <v>9.6969700000000003</v>
      </c>
      <c r="AO476" s="313">
        <v>1.8</v>
      </c>
      <c r="AP476" s="312">
        <v>16</v>
      </c>
      <c r="AQ476" s="137">
        <v>3.4115138592750532E-2</v>
      </c>
      <c r="AR476" s="312">
        <v>10.909090909090899</v>
      </c>
      <c r="AS476" s="312">
        <v>38</v>
      </c>
      <c r="AT476" s="137">
        <v>6.3973063973063973E-2</v>
      </c>
      <c r="AU476" s="302">
        <v>23.030303030302999</v>
      </c>
      <c r="AV476" s="312">
        <v>52</v>
      </c>
      <c r="AW476" s="137">
        <v>0.10612244897959183</v>
      </c>
      <c r="AX476" s="302">
        <v>26.666665999999999</v>
      </c>
      <c r="AY476" s="303">
        <v>2.25</v>
      </c>
      <c r="AZ476" s="311">
        <v>113</v>
      </c>
      <c r="BA476" s="137">
        <v>8.7664856477889838E-2</v>
      </c>
      <c r="BB476" s="312">
        <v>44.848484848484802</v>
      </c>
      <c r="BC476" s="312">
        <v>108</v>
      </c>
      <c r="BD476" s="137">
        <v>7.9353416605437183E-2</v>
      </c>
      <c r="BE476" s="302">
        <v>47.878787878787797</v>
      </c>
      <c r="BF476" s="312">
        <v>140</v>
      </c>
      <c r="BG476" s="137">
        <v>0.12444444444444444</v>
      </c>
      <c r="BH476" s="302">
        <v>38.787880000000001</v>
      </c>
      <c r="BI476" s="303">
        <v>0.23893805309734514</v>
      </c>
      <c r="BJ476" s="311">
        <v>94</v>
      </c>
      <c r="BK476" s="137">
        <v>7.4249605055292253E-2</v>
      </c>
      <c r="BL476" s="312">
        <v>36.363636363636303</v>
      </c>
      <c r="BM476" s="312">
        <v>102</v>
      </c>
      <c r="BN476" s="137">
        <v>0.10636079249217935</v>
      </c>
      <c r="BO476" s="302">
        <v>38.787878787878697</v>
      </c>
      <c r="BP476" s="312">
        <v>79</v>
      </c>
      <c r="BQ476" s="137">
        <v>8.6527929901423883E-2</v>
      </c>
      <c r="BR476" s="302">
        <v>34.5454559</v>
      </c>
      <c r="BS476" s="303">
        <v>-0.15957446808510639</v>
      </c>
      <c r="BT476" s="311">
        <v>4</v>
      </c>
      <c r="BU476" s="137">
        <v>3.469210754553339E-3</v>
      </c>
      <c r="BV476" s="312">
        <v>4.2424242424242404</v>
      </c>
      <c r="BW476" s="312">
        <v>87</v>
      </c>
      <c r="BX476" s="137">
        <v>6.932270916334661E-2</v>
      </c>
      <c r="BY476" s="302">
        <v>32.121212121212103</v>
      </c>
      <c r="BZ476" s="312">
        <v>81</v>
      </c>
      <c r="CA476" s="137">
        <v>5.5670103092783509E-2</v>
      </c>
      <c r="CB476" s="302">
        <v>44.242424</v>
      </c>
      <c r="CC476" s="303">
        <v>19.25</v>
      </c>
      <c r="CD476" s="311">
        <v>503</v>
      </c>
      <c r="CE476" s="137">
        <v>5.5758785057089012E-2</v>
      </c>
      <c r="CF476" s="312">
        <v>89.03</v>
      </c>
      <c r="CG476" s="312">
        <v>745</v>
      </c>
      <c r="CH476" s="137">
        <v>7.7178079353568838E-2</v>
      </c>
      <c r="CI476" s="302">
        <v>110.31</v>
      </c>
      <c r="CJ476" s="312">
        <v>892</v>
      </c>
      <c r="CK476" s="137">
        <v>9.9056079955580231E-2</v>
      </c>
      <c r="CL476" s="302">
        <v>127.46</v>
      </c>
      <c r="CM476" s="313">
        <v>0.77335984095427435</v>
      </c>
    </row>
    <row r="477" spans="1:91" ht="14.4" x14ac:dyDescent="0.3">
      <c r="A477" s="432"/>
      <c r="B477" s="432"/>
      <c r="C477" s="432"/>
      <c r="D477" s="432"/>
      <c r="E477" s="432"/>
      <c r="F477" s="432"/>
      <c r="G477" s="432"/>
      <c r="H477" s="432"/>
      <c r="I477" s="432"/>
      <c r="J477" s="432"/>
      <c r="K477" s="432"/>
      <c r="L477" s="432"/>
      <c r="M477" s="432"/>
      <c r="N477" s="432"/>
      <c r="O477" s="432"/>
      <c r="P477" s="432"/>
      <c r="Q477" s="432"/>
      <c r="R477" s="432"/>
      <c r="S477" s="432"/>
      <c r="T477" s="432"/>
      <c r="U477" s="432"/>
      <c r="V477" s="432"/>
      <c r="W477" s="432"/>
      <c r="X477" s="432"/>
      <c r="Y477" s="432"/>
      <c r="Z477" s="432"/>
      <c r="AA477" s="432"/>
      <c r="AB477" s="432"/>
      <c r="AC477" s="432"/>
      <c r="AD477" s="432"/>
      <c r="AE477" s="432"/>
      <c r="AF477" s="432"/>
      <c r="AG477" s="432"/>
      <c r="AH477" s="432"/>
      <c r="AI477" s="432"/>
      <c r="AJ477" s="432"/>
      <c r="AK477" s="432"/>
      <c r="AL477" s="432"/>
      <c r="AM477" s="432"/>
      <c r="AN477" s="432"/>
      <c r="AO477" s="432"/>
      <c r="AP477" s="432"/>
      <c r="AQ477" s="432"/>
      <c r="AR477" s="432"/>
      <c r="AS477" s="432"/>
      <c r="AT477" s="432"/>
      <c r="AU477" s="432"/>
      <c r="AV477" s="432"/>
      <c r="AW477" s="432"/>
      <c r="AX477" s="432"/>
      <c r="AY477" s="432"/>
      <c r="AZ477" s="432"/>
      <c r="BA477" s="432"/>
      <c r="BB477" s="432"/>
      <c r="BC477" s="432"/>
      <c r="BD477" s="432"/>
      <c r="BE477" s="432"/>
      <c r="BF477" s="432"/>
      <c r="BG477" s="432"/>
      <c r="BH477" s="432"/>
      <c r="BI477" s="432"/>
      <c r="BJ477" s="432"/>
      <c r="BK477" s="432"/>
      <c r="BL477" s="432"/>
      <c r="BM477" s="432"/>
      <c r="BN477" s="432"/>
      <c r="BO477" s="432"/>
      <c r="BP477" s="432"/>
      <c r="BQ477" s="432"/>
      <c r="BR477" s="432"/>
      <c r="BS477" s="432"/>
      <c r="BT477" s="432"/>
      <c r="BU477" s="432"/>
      <c r="BV477" s="432"/>
      <c r="BW477" s="432"/>
      <c r="BX477" s="432"/>
      <c r="BY477" s="432"/>
      <c r="BZ477" s="432"/>
      <c r="CA477" s="432"/>
      <c r="CB477" s="432"/>
      <c r="CC477" s="432"/>
      <c r="CD477" s="432"/>
      <c r="CE477" s="432"/>
      <c r="CF477" s="432"/>
      <c r="CG477" s="432"/>
      <c r="CH477" s="432"/>
      <c r="CI477" s="432"/>
      <c r="CJ477" s="432"/>
      <c r="CK477" s="432"/>
      <c r="CL477" s="432"/>
      <c r="CM477" s="432"/>
    </row>
    <row r="478" spans="1:91" ht="14.4" x14ac:dyDescent="0.3">
      <c r="A478" s="472" t="s">
        <v>551</v>
      </c>
      <c r="B478" s="472"/>
      <c r="C478" s="472"/>
      <c r="D478" s="472"/>
      <c r="E478" s="472"/>
      <c r="F478" s="472"/>
      <c r="G478" s="472"/>
      <c r="H478" s="472"/>
      <c r="I478" s="472"/>
      <c r="J478" s="472"/>
      <c r="K478" s="472"/>
      <c r="L478" s="472"/>
      <c r="M478" s="472"/>
      <c r="N478" s="472"/>
      <c r="O478" s="472"/>
      <c r="P478" s="472"/>
      <c r="Q478" s="472"/>
      <c r="R478" s="472"/>
      <c r="S478" s="472"/>
      <c r="T478" s="472"/>
      <c r="U478" s="472"/>
      <c r="V478" s="472"/>
      <c r="W478" s="472"/>
      <c r="X478" s="472"/>
      <c r="Y478" s="472"/>
      <c r="Z478" s="472"/>
      <c r="AA478" s="472"/>
      <c r="AB478" s="472"/>
      <c r="AC478" s="472"/>
      <c r="AD478" s="472"/>
      <c r="AE478" s="472"/>
      <c r="AF478" s="472"/>
      <c r="AG478" s="472"/>
      <c r="AH478" s="472"/>
      <c r="AI478" s="472"/>
      <c r="AJ478" s="472"/>
      <c r="AK478" s="472"/>
      <c r="AL478" s="472"/>
      <c r="AM478" s="472"/>
      <c r="AN478" s="472"/>
      <c r="AO478" s="472"/>
      <c r="AP478" s="472"/>
      <c r="AQ478" s="472"/>
      <c r="AR478" s="472"/>
      <c r="AS478" s="472"/>
      <c r="AT478" s="472"/>
      <c r="AU478" s="472"/>
      <c r="AV478" s="472"/>
      <c r="AW478" s="472"/>
      <c r="AX478" s="472"/>
      <c r="AY478" s="472"/>
      <c r="AZ478" s="472"/>
      <c r="BA478" s="472"/>
      <c r="BB478" s="472"/>
      <c r="BC478" s="472"/>
      <c r="BD478" s="472"/>
      <c r="BE478" s="472"/>
      <c r="BF478" s="472"/>
      <c r="BG478" s="472"/>
      <c r="BH478" s="472"/>
      <c r="BI478" s="472"/>
      <c r="BJ478" s="472"/>
      <c r="BK478" s="472"/>
      <c r="BL478" s="472"/>
      <c r="BM478" s="472"/>
      <c r="BN478" s="472"/>
      <c r="BO478" s="472"/>
      <c r="BP478" s="472"/>
      <c r="BQ478" s="472"/>
      <c r="BR478" s="472"/>
      <c r="BS478" s="472"/>
      <c r="BT478" s="472"/>
      <c r="BU478" s="472"/>
      <c r="BV478" s="472"/>
      <c r="BW478" s="472"/>
      <c r="BX478" s="472"/>
      <c r="BY478" s="472"/>
      <c r="BZ478" s="472"/>
      <c r="CA478" s="472"/>
      <c r="CB478" s="472"/>
      <c r="CC478" s="472"/>
      <c r="CD478" s="472"/>
      <c r="CE478" s="472"/>
      <c r="CF478" s="472"/>
      <c r="CG478" s="472"/>
      <c r="CH478" s="472"/>
      <c r="CI478" s="472"/>
      <c r="CJ478" s="472"/>
      <c r="CK478" s="472"/>
      <c r="CL478" s="472"/>
      <c r="CM478" s="472"/>
    </row>
    <row r="479" spans="1:91" ht="18" customHeight="1" x14ac:dyDescent="0.3">
      <c r="B479" s="473" t="s">
        <v>332</v>
      </c>
      <c r="C479" s="474"/>
      <c r="D479" s="292" t="s">
        <v>333</v>
      </c>
      <c r="E479" s="474" t="s">
        <v>332</v>
      </c>
      <c r="F479" s="474"/>
      <c r="G479" s="292" t="s">
        <v>333</v>
      </c>
      <c r="H479" s="474" t="s">
        <v>332</v>
      </c>
      <c r="I479" s="474"/>
      <c r="J479" s="292" t="s">
        <v>333</v>
      </c>
      <c r="K479" s="310" t="s">
        <v>0</v>
      </c>
      <c r="L479" s="473" t="s">
        <v>332</v>
      </c>
      <c r="M479" s="474"/>
      <c r="N479" s="292" t="s">
        <v>333</v>
      </c>
      <c r="O479" s="474" t="s">
        <v>332</v>
      </c>
      <c r="P479" s="474"/>
      <c r="Q479" s="292" t="s">
        <v>333</v>
      </c>
      <c r="R479" s="474" t="s">
        <v>332</v>
      </c>
      <c r="S479" s="474"/>
      <c r="T479" s="292" t="s">
        <v>333</v>
      </c>
      <c r="U479" s="310" t="s">
        <v>0</v>
      </c>
      <c r="V479" s="473" t="s">
        <v>332</v>
      </c>
      <c r="W479" s="474"/>
      <c r="X479" s="292" t="s">
        <v>333</v>
      </c>
      <c r="Y479" s="474" t="s">
        <v>332</v>
      </c>
      <c r="Z479" s="474"/>
      <c r="AA479" s="292" t="s">
        <v>333</v>
      </c>
      <c r="AB479" s="474" t="s">
        <v>332</v>
      </c>
      <c r="AC479" s="474"/>
      <c r="AD479" s="292" t="s">
        <v>333</v>
      </c>
      <c r="AE479" s="310" t="s">
        <v>0</v>
      </c>
      <c r="AF479" s="473" t="s">
        <v>332</v>
      </c>
      <c r="AG479" s="474"/>
      <c r="AH479" s="292" t="s">
        <v>333</v>
      </c>
      <c r="AI479" s="474" t="s">
        <v>332</v>
      </c>
      <c r="AJ479" s="474"/>
      <c r="AK479" s="292" t="s">
        <v>333</v>
      </c>
      <c r="AL479" s="474" t="s">
        <v>332</v>
      </c>
      <c r="AM479" s="474"/>
      <c r="AN479" s="292" t="s">
        <v>333</v>
      </c>
      <c r="AO479" s="310" t="s">
        <v>0</v>
      </c>
      <c r="AP479" s="473" t="s">
        <v>332</v>
      </c>
      <c r="AQ479" s="474"/>
      <c r="AR479" s="292" t="s">
        <v>333</v>
      </c>
      <c r="AS479" s="474" t="s">
        <v>332</v>
      </c>
      <c r="AT479" s="474"/>
      <c r="AU479" s="292" t="s">
        <v>333</v>
      </c>
      <c r="AV479" s="474" t="s">
        <v>332</v>
      </c>
      <c r="AW479" s="474"/>
      <c r="AX479" s="292" t="s">
        <v>333</v>
      </c>
      <c r="AY479" s="290" t="s">
        <v>0</v>
      </c>
      <c r="AZ479" s="473" t="s">
        <v>332</v>
      </c>
      <c r="BA479" s="474"/>
      <c r="BB479" s="292" t="s">
        <v>333</v>
      </c>
      <c r="BC479" s="474" t="s">
        <v>332</v>
      </c>
      <c r="BD479" s="474"/>
      <c r="BE479" s="292" t="s">
        <v>333</v>
      </c>
      <c r="BF479" s="474" t="s">
        <v>332</v>
      </c>
      <c r="BG479" s="474"/>
      <c r="BH479" s="292" t="s">
        <v>333</v>
      </c>
      <c r="BI479" s="290" t="s">
        <v>0</v>
      </c>
      <c r="BJ479" s="473" t="s">
        <v>332</v>
      </c>
      <c r="BK479" s="474"/>
      <c r="BL479" s="292" t="s">
        <v>333</v>
      </c>
      <c r="BM479" s="474" t="s">
        <v>332</v>
      </c>
      <c r="BN479" s="474"/>
      <c r="BO479" s="292" t="s">
        <v>333</v>
      </c>
      <c r="BP479" s="474" t="s">
        <v>332</v>
      </c>
      <c r="BQ479" s="474"/>
      <c r="BR479" s="292" t="s">
        <v>333</v>
      </c>
      <c r="BS479" s="290" t="s">
        <v>0</v>
      </c>
      <c r="BT479" s="473" t="s">
        <v>332</v>
      </c>
      <c r="BU479" s="474"/>
      <c r="BV479" s="292" t="s">
        <v>333</v>
      </c>
      <c r="BW479" s="474" t="s">
        <v>332</v>
      </c>
      <c r="BX479" s="474"/>
      <c r="BY479" s="292" t="s">
        <v>333</v>
      </c>
      <c r="BZ479" s="474" t="s">
        <v>332</v>
      </c>
      <c r="CA479" s="474"/>
      <c r="CB479" s="292" t="s">
        <v>333</v>
      </c>
      <c r="CC479" s="290" t="s">
        <v>0</v>
      </c>
      <c r="CD479" s="473" t="s">
        <v>332</v>
      </c>
      <c r="CE479" s="474"/>
      <c r="CF479" s="292" t="s">
        <v>333</v>
      </c>
      <c r="CG479" s="474" t="s">
        <v>332</v>
      </c>
      <c r="CH479" s="474"/>
      <c r="CI479" s="292" t="s">
        <v>333</v>
      </c>
      <c r="CJ479" s="474" t="s">
        <v>332</v>
      </c>
      <c r="CK479" s="474"/>
      <c r="CL479" s="292" t="s">
        <v>333</v>
      </c>
      <c r="CM479" s="310" t="s">
        <v>0</v>
      </c>
    </row>
    <row r="480" spans="1:91" ht="14.4" x14ac:dyDescent="0.3">
      <c r="A480" s="99" t="s">
        <v>18</v>
      </c>
      <c r="B480" s="311">
        <v>15811</v>
      </c>
      <c r="C480" s="137"/>
      <c r="D480" s="312">
        <v>319.39393939393898</v>
      </c>
      <c r="E480" s="312">
        <v>18555</v>
      </c>
      <c r="F480" s="137"/>
      <c r="G480" s="302">
        <v>304.84848484848402</v>
      </c>
      <c r="H480" s="312">
        <v>21176</v>
      </c>
      <c r="I480" s="137"/>
      <c r="J480" s="302">
        <v>404.24243200000001</v>
      </c>
      <c r="K480" s="313">
        <v>0.33932072607678199</v>
      </c>
      <c r="L480" s="312">
        <v>6356</v>
      </c>
      <c r="M480" s="137"/>
      <c r="N480" s="312">
        <v>172.72727272727201</v>
      </c>
      <c r="O480" s="312">
        <v>8006</v>
      </c>
      <c r="P480" s="137"/>
      <c r="Q480" s="302">
        <v>255.15151515151501</v>
      </c>
      <c r="R480" s="312">
        <v>9339</v>
      </c>
      <c r="S480" s="137"/>
      <c r="T480" s="302">
        <v>241.81817599999999</v>
      </c>
      <c r="U480" s="313">
        <v>0.46932032724984268</v>
      </c>
      <c r="V480" s="312">
        <v>1047</v>
      </c>
      <c r="W480" s="137"/>
      <c r="X480" s="312">
        <v>90.303030303030297</v>
      </c>
      <c r="Y480" s="312">
        <v>1242</v>
      </c>
      <c r="Z480" s="137"/>
      <c r="AA480" s="302">
        <v>104.84848484848401</v>
      </c>
      <c r="AB480" s="312">
        <v>1220</v>
      </c>
      <c r="AC480" s="137"/>
      <c r="AD480" s="302">
        <v>80</v>
      </c>
      <c r="AE480" s="313">
        <v>0.16523400191021967</v>
      </c>
      <c r="AF480" s="312">
        <v>597</v>
      </c>
      <c r="AG480" s="137"/>
      <c r="AH480" s="312">
        <v>99.393939393939405</v>
      </c>
      <c r="AI480" s="312">
        <v>775</v>
      </c>
      <c r="AJ480" s="137"/>
      <c r="AK480" s="302">
        <v>94.545454545454504</v>
      </c>
      <c r="AL480" s="312">
        <v>658</v>
      </c>
      <c r="AM480" s="137"/>
      <c r="AN480" s="302">
        <v>78.787880000000001</v>
      </c>
      <c r="AO480" s="313">
        <v>0.10217755443886097</v>
      </c>
      <c r="AP480" s="312">
        <v>3331</v>
      </c>
      <c r="AQ480" s="137"/>
      <c r="AR480" s="312">
        <v>135.75757575757501</v>
      </c>
      <c r="AS480" s="312">
        <v>3866</v>
      </c>
      <c r="AT480" s="137"/>
      <c r="AU480" s="302">
        <v>148.48484848484799</v>
      </c>
      <c r="AV480" s="312">
        <v>3799</v>
      </c>
      <c r="AW480" s="137"/>
      <c r="AX480" s="302">
        <v>148.484848</v>
      </c>
      <c r="AY480" s="303">
        <v>0.14049834884419093</v>
      </c>
      <c r="AZ480" s="311">
        <v>20764</v>
      </c>
      <c r="BA480" s="137"/>
      <c r="BB480" s="312">
        <v>400</v>
      </c>
      <c r="BC480" s="312">
        <v>22151</v>
      </c>
      <c r="BD480" s="137"/>
      <c r="BE480" s="302">
        <v>401.21212121212102</v>
      </c>
      <c r="BF480" s="312">
        <v>24862</v>
      </c>
      <c r="BG480" s="137"/>
      <c r="BH480" s="302">
        <v>358.78787199999999</v>
      </c>
      <c r="BI480" s="303">
        <v>0.19736081679830475</v>
      </c>
      <c r="BJ480" s="311">
        <v>6144</v>
      </c>
      <c r="BK480" s="137"/>
      <c r="BL480" s="312">
        <v>192.12121212121201</v>
      </c>
      <c r="BM480" s="312">
        <v>6467</v>
      </c>
      <c r="BN480" s="137"/>
      <c r="BO480" s="302">
        <v>235.15151515151501</v>
      </c>
      <c r="BP480" s="312">
        <v>6796</v>
      </c>
      <c r="BQ480" s="137"/>
      <c r="BR480" s="302">
        <v>247.27271999999999</v>
      </c>
      <c r="BS480" s="303">
        <v>0.10611979166666667</v>
      </c>
      <c r="BT480" s="311">
        <v>2802</v>
      </c>
      <c r="BU480" s="137"/>
      <c r="BV480" s="312">
        <v>137.575757575757</v>
      </c>
      <c r="BW480" s="312">
        <v>3390</v>
      </c>
      <c r="BX480" s="137"/>
      <c r="BY480" s="302">
        <v>173.333333333333</v>
      </c>
      <c r="BZ480" s="312">
        <v>3536</v>
      </c>
      <c r="CA480" s="137"/>
      <c r="CB480" s="302">
        <v>205.454544</v>
      </c>
      <c r="CC480" s="303">
        <v>0.26195574589578874</v>
      </c>
      <c r="CD480" s="311">
        <v>56852</v>
      </c>
      <c r="CE480" s="137"/>
      <c r="CF480" s="312">
        <v>618.95000000000005</v>
      </c>
      <c r="CG480" s="312">
        <v>64452</v>
      </c>
      <c r="CH480" s="137"/>
      <c r="CI480" s="302">
        <v>667.04</v>
      </c>
      <c r="CJ480" s="312">
        <v>71386</v>
      </c>
      <c r="CK480" s="137"/>
      <c r="CL480" s="302">
        <v>697.77</v>
      </c>
      <c r="CM480" s="313">
        <v>0.25564623935833392</v>
      </c>
    </row>
    <row r="481" spans="1:91" ht="14.4" x14ac:dyDescent="0.3">
      <c r="A481" s="99" t="s">
        <v>420</v>
      </c>
      <c r="B481" s="311">
        <v>2913</v>
      </c>
      <c r="C481" s="137">
        <v>0.18423882107393585</v>
      </c>
      <c r="D481" s="312">
        <v>184.84848484848399</v>
      </c>
      <c r="E481" s="312">
        <v>4203</v>
      </c>
      <c r="F481" s="137">
        <v>0.22651576394502829</v>
      </c>
      <c r="G481" s="302">
        <v>242.42424242424201</v>
      </c>
      <c r="H481" s="312">
        <v>3420</v>
      </c>
      <c r="I481" s="137">
        <v>0.16150358896864375</v>
      </c>
      <c r="J481" s="302">
        <v>272.121216</v>
      </c>
      <c r="K481" s="313">
        <v>0.17404737384140062</v>
      </c>
      <c r="L481" s="312">
        <v>602</v>
      </c>
      <c r="M481" s="137">
        <v>9.4713656387665199E-2</v>
      </c>
      <c r="N481" s="312">
        <v>93.939393939393895</v>
      </c>
      <c r="O481" s="312">
        <v>839</v>
      </c>
      <c r="P481" s="137">
        <v>0.10479640269797652</v>
      </c>
      <c r="Q481" s="302">
        <v>113.333333333333</v>
      </c>
      <c r="R481" s="312">
        <v>1080</v>
      </c>
      <c r="S481" s="137">
        <v>0.11564407324124638</v>
      </c>
      <c r="T481" s="302">
        <v>152.72728000000001</v>
      </c>
      <c r="U481" s="313">
        <v>0.79401993355481726</v>
      </c>
      <c r="V481" s="312">
        <v>46</v>
      </c>
      <c r="W481" s="137">
        <v>4.3935052531041068E-2</v>
      </c>
      <c r="X481" s="312">
        <v>27.272727272727199</v>
      </c>
      <c r="Y481" s="312">
        <v>71</v>
      </c>
      <c r="Z481" s="137">
        <v>5.7165861513687598E-2</v>
      </c>
      <c r="AA481" s="302">
        <v>30.909090909090899</v>
      </c>
      <c r="AB481" s="312">
        <v>142</v>
      </c>
      <c r="AC481" s="137">
        <v>0.11639344262295082</v>
      </c>
      <c r="AD481" s="302">
        <v>40.606059999999999</v>
      </c>
      <c r="AE481" s="313">
        <v>2.0869565217391304</v>
      </c>
      <c r="AF481" s="312">
        <v>34</v>
      </c>
      <c r="AG481" s="137">
        <v>5.6951423785594639E-2</v>
      </c>
      <c r="AH481" s="312">
        <v>27.878787878787801</v>
      </c>
      <c r="AI481" s="312">
        <v>101</v>
      </c>
      <c r="AJ481" s="137">
        <v>0.13032258064516128</v>
      </c>
      <c r="AK481" s="302">
        <v>43.030303030303003</v>
      </c>
      <c r="AL481" s="312">
        <v>102</v>
      </c>
      <c r="AM481" s="137">
        <v>0.15501519756838905</v>
      </c>
      <c r="AN481" s="302">
        <v>31.515152</v>
      </c>
      <c r="AO481" s="313">
        <v>2</v>
      </c>
      <c r="AP481" s="312">
        <v>611</v>
      </c>
      <c r="AQ481" s="137">
        <v>0.18342839987991594</v>
      </c>
      <c r="AR481" s="312">
        <v>106.666666666666</v>
      </c>
      <c r="AS481" s="312">
        <v>665</v>
      </c>
      <c r="AT481" s="137">
        <v>0.17201241593378169</v>
      </c>
      <c r="AU481" s="302">
        <v>94.545454545454504</v>
      </c>
      <c r="AV481" s="312">
        <v>587</v>
      </c>
      <c r="AW481" s="137">
        <v>0.15451434588049487</v>
      </c>
      <c r="AX481" s="302">
        <v>89.090909999999994</v>
      </c>
      <c r="AY481" s="303">
        <v>-3.927986906710311E-2</v>
      </c>
      <c r="AZ481" s="311">
        <v>2651</v>
      </c>
      <c r="BA481" s="137">
        <v>0.12767289539587748</v>
      </c>
      <c r="BB481" s="312">
        <v>211.51515151515099</v>
      </c>
      <c r="BC481" s="312">
        <v>3293</v>
      </c>
      <c r="BD481" s="137">
        <v>0.14866145997923344</v>
      </c>
      <c r="BE481" s="302">
        <v>215.75757575757501</v>
      </c>
      <c r="BF481" s="312">
        <v>2425</v>
      </c>
      <c r="BG481" s="137">
        <v>9.7538412034430047E-2</v>
      </c>
      <c r="BH481" s="302">
        <v>235.75756799999999</v>
      </c>
      <c r="BI481" s="303">
        <v>-8.5250848736325921E-2</v>
      </c>
      <c r="BJ481" s="311">
        <v>776</v>
      </c>
      <c r="BK481" s="137">
        <v>0.12630208333333334</v>
      </c>
      <c r="BL481" s="312">
        <v>115.151515151515</v>
      </c>
      <c r="BM481" s="312">
        <v>930</v>
      </c>
      <c r="BN481" s="137">
        <v>0.14380702025668779</v>
      </c>
      <c r="BO481" s="302">
        <v>119.39393939393899</v>
      </c>
      <c r="BP481" s="312">
        <v>773</v>
      </c>
      <c r="BQ481" s="137">
        <v>0.11374337845791642</v>
      </c>
      <c r="BR481" s="302">
        <v>118.78788</v>
      </c>
      <c r="BS481" s="303">
        <v>-3.8659793814432991E-3</v>
      </c>
      <c r="BT481" s="311">
        <v>385</v>
      </c>
      <c r="BU481" s="137">
        <v>0.13740185581727338</v>
      </c>
      <c r="BV481" s="312">
        <v>76.969696969696898</v>
      </c>
      <c r="BW481" s="312">
        <v>434</v>
      </c>
      <c r="BX481" s="137">
        <v>0.12802359882005901</v>
      </c>
      <c r="BY481" s="302">
        <v>93.3333333333333</v>
      </c>
      <c r="BZ481" s="312">
        <v>655</v>
      </c>
      <c r="CA481" s="137">
        <v>0.18523755656108598</v>
      </c>
      <c r="CB481" s="302">
        <v>181.81817599999999</v>
      </c>
      <c r="CC481" s="303">
        <v>0.70129870129870131</v>
      </c>
      <c r="CD481" s="311">
        <v>8018</v>
      </c>
      <c r="CE481" s="137">
        <v>0.14103285724336875</v>
      </c>
      <c r="CF481" s="312">
        <v>344.55</v>
      </c>
      <c r="CG481" s="312">
        <v>10536</v>
      </c>
      <c r="CH481" s="137">
        <v>0.16347048966672872</v>
      </c>
      <c r="CI481" s="302">
        <v>389.81</v>
      </c>
      <c r="CJ481" s="312">
        <v>9184</v>
      </c>
      <c r="CK481" s="137">
        <v>0.12865267699548932</v>
      </c>
      <c r="CL481" s="302">
        <v>457.68</v>
      </c>
      <c r="CM481" s="313">
        <v>0.14542279870291844</v>
      </c>
    </row>
    <row r="482" spans="1:91" ht="14.4" x14ac:dyDescent="0.3">
      <c r="A482" s="99" t="s">
        <v>384</v>
      </c>
      <c r="B482" s="311">
        <v>1524</v>
      </c>
      <c r="C482" s="137">
        <v>9.6388590221997347E-2</v>
      </c>
      <c r="D482" s="312">
        <v>150.90909090909</v>
      </c>
      <c r="E482" s="312">
        <v>2198</v>
      </c>
      <c r="F482" s="137">
        <v>0.11845863648612234</v>
      </c>
      <c r="G482" s="302">
        <v>180</v>
      </c>
      <c r="H482" s="312">
        <v>1792</v>
      </c>
      <c r="I482" s="137">
        <v>8.4624102757839062E-2</v>
      </c>
      <c r="J482" s="302">
        <v>207.27271999999999</v>
      </c>
      <c r="K482" s="313">
        <v>0.17585301837270342</v>
      </c>
      <c r="L482" s="312">
        <v>381</v>
      </c>
      <c r="M482" s="137">
        <v>5.9943360604153555E-2</v>
      </c>
      <c r="N482" s="312">
        <v>68.484848484848399</v>
      </c>
      <c r="O482" s="312">
        <v>365</v>
      </c>
      <c r="P482" s="137">
        <v>4.5590806894828875E-2</v>
      </c>
      <c r="Q482" s="302">
        <v>70.909090909090907</v>
      </c>
      <c r="R482" s="312">
        <v>730</v>
      </c>
      <c r="S482" s="137">
        <v>7.8166827283435061E-2</v>
      </c>
      <c r="T482" s="302">
        <v>132.72728000000001</v>
      </c>
      <c r="U482" s="313">
        <v>0.91601049868766404</v>
      </c>
      <c r="V482" s="312">
        <v>28</v>
      </c>
      <c r="W482" s="137">
        <v>2.6743075453677174E-2</v>
      </c>
      <c r="X482" s="312">
        <v>25.4545454545454</v>
      </c>
      <c r="Y482" s="312">
        <v>34</v>
      </c>
      <c r="Z482" s="137">
        <v>2.7375201288244767E-2</v>
      </c>
      <c r="AA482" s="302">
        <v>20.606060606060598</v>
      </c>
      <c r="AB482" s="312">
        <v>67</v>
      </c>
      <c r="AC482" s="137">
        <v>5.4918032786885243E-2</v>
      </c>
      <c r="AD482" s="302">
        <v>29.69697</v>
      </c>
      <c r="AE482" s="313">
        <v>1.3928571428571428</v>
      </c>
      <c r="AF482" s="312">
        <v>25</v>
      </c>
      <c r="AG482" s="137">
        <v>4.1876046901172533E-2</v>
      </c>
      <c r="AH482" s="312">
        <v>24.848484848484802</v>
      </c>
      <c r="AI482" s="312">
        <v>43</v>
      </c>
      <c r="AJ482" s="137">
        <v>5.5483870967741933E-2</v>
      </c>
      <c r="AK482" s="302">
        <v>27.878787878787801</v>
      </c>
      <c r="AL482" s="312">
        <v>76</v>
      </c>
      <c r="AM482" s="137">
        <v>0.11550151975683891</v>
      </c>
      <c r="AN482" s="302">
        <v>24.242424</v>
      </c>
      <c r="AO482" s="313">
        <v>2.04</v>
      </c>
      <c r="AP482" s="312">
        <v>383</v>
      </c>
      <c r="AQ482" s="137">
        <v>0.11498048634043831</v>
      </c>
      <c r="AR482" s="312">
        <v>82.424242424242394</v>
      </c>
      <c r="AS482" s="312">
        <v>403</v>
      </c>
      <c r="AT482" s="137">
        <v>0.10424211070874288</v>
      </c>
      <c r="AU482" s="302">
        <v>71.515151515151501</v>
      </c>
      <c r="AV482" s="312">
        <v>237</v>
      </c>
      <c r="AW482" s="137">
        <v>6.2384838115293495E-2</v>
      </c>
      <c r="AX482" s="302">
        <v>53.939392099999999</v>
      </c>
      <c r="AY482" s="303">
        <v>-0.38120104438642299</v>
      </c>
      <c r="AZ482" s="311">
        <v>1156</v>
      </c>
      <c r="BA482" s="137">
        <v>5.5673280678096702E-2</v>
      </c>
      <c r="BB482" s="312">
        <v>129.09090909090901</v>
      </c>
      <c r="BC482" s="312">
        <v>1714</v>
      </c>
      <c r="BD482" s="137">
        <v>7.7377996478714281E-2</v>
      </c>
      <c r="BE482" s="302">
        <v>158.18181818181799</v>
      </c>
      <c r="BF482" s="312">
        <v>1380</v>
      </c>
      <c r="BG482" s="137">
        <v>5.5506395302067413E-2</v>
      </c>
      <c r="BH482" s="302">
        <v>175.75756799999999</v>
      </c>
      <c r="BI482" s="303">
        <v>0.19377162629757785</v>
      </c>
      <c r="BJ482" s="311">
        <v>500</v>
      </c>
      <c r="BK482" s="137">
        <v>8.1380208333333329E-2</v>
      </c>
      <c r="BL482" s="312">
        <v>101.818181818181</v>
      </c>
      <c r="BM482" s="312">
        <v>474</v>
      </c>
      <c r="BN482" s="137">
        <v>7.3295190969537655E-2</v>
      </c>
      <c r="BO482" s="302">
        <v>92.727272727272705</v>
      </c>
      <c r="BP482" s="312">
        <v>411</v>
      </c>
      <c r="BQ482" s="137">
        <v>6.0476751030017657E-2</v>
      </c>
      <c r="BR482" s="302">
        <v>87.878784199999998</v>
      </c>
      <c r="BS482" s="303">
        <v>-0.17799999999999999</v>
      </c>
      <c r="BT482" s="311">
        <v>295</v>
      </c>
      <c r="BU482" s="137">
        <v>0.1052819414703783</v>
      </c>
      <c r="BV482" s="312">
        <v>73.3333333333333</v>
      </c>
      <c r="BW482" s="312">
        <v>232</v>
      </c>
      <c r="BX482" s="137">
        <v>6.8436578171091444E-2</v>
      </c>
      <c r="BY482" s="302">
        <v>65.454545454545396</v>
      </c>
      <c r="BZ482" s="312">
        <v>276</v>
      </c>
      <c r="CA482" s="137">
        <v>7.8054298642533937E-2</v>
      </c>
      <c r="CB482" s="302">
        <v>103.030304</v>
      </c>
      <c r="CC482" s="303">
        <v>-6.4406779661016947E-2</v>
      </c>
      <c r="CD482" s="311">
        <v>4292</v>
      </c>
      <c r="CE482" s="137">
        <v>7.5494265812988112E-2</v>
      </c>
      <c r="CF482" s="312">
        <v>259.26</v>
      </c>
      <c r="CG482" s="312">
        <v>5463</v>
      </c>
      <c r="CH482" s="137">
        <v>8.4760752187674551E-2</v>
      </c>
      <c r="CI482" s="302">
        <v>284.82</v>
      </c>
      <c r="CJ482" s="312">
        <v>4969</v>
      </c>
      <c r="CK482" s="137">
        <v>6.9607486061692772E-2</v>
      </c>
      <c r="CL482" s="302">
        <v>336.6</v>
      </c>
      <c r="CM482" s="313">
        <v>0.15773532152842498</v>
      </c>
    </row>
    <row r="483" spans="1:91" ht="14.4" x14ac:dyDescent="0.3">
      <c r="A483" s="99" t="s">
        <v>540</v>
      </c>
      <c r="B483" s="311">
        <v>1385</v>
      </c>
      <c r="C483" s="137">
        <v>8.7597242426159003E-2</v>
      </c>
      <c r="D483" s="312">
        <v>147.272727272727</v>
      </c>
      <c r="E483" s="312">
        <v>1712</v>
      </c>
      <c r="F483" s="137">
        <v>9.2266235516033412E-2</v>
      </c>
      <c r="G483" s="302">
        <v>166.06060606060601</v>
      </c>
      <c r="H483" s="312">
        <v>1257</v>
      </c>
      <c r="I483" s="137">
        <v>5.9359652436720818E-2</v>
      </c>
      <c r="J483" s="302">
        <v>160</v>
      </c>
      <c r="K483" s="313">
        <v>-9.241877256317689E-2</v>
      </c>
      <c r="L483" s="312">
        <v>282</v>
      </c>
      <c r="M483" s="137">
        <v>4.4367526746381371E-2</v>
      </c>
      <c r="N483" s="312">
        <v>66.060606060606005</v>
      </c>
      <c r="O483" s="312">
        <v>214</v>
      </c>
      <c r="P483" s="137">
        <v>2.67299525355983E-2</v>
      </c>
      <c r="Q483" s="302">
        <v>54.545454545454497</v>
      </c>
      <c r="R483" s="312">
        <v>487</v>
      </c>
      <c r="S483" s="137">
        <v>5.2146910804154623E-2</v>
      </c>
      <c r="T483" s="302">
        <v>121.818184</v>
      </c>
      <c r="U483" s="313">
        <v>0.72695035460992907</v>
      </c>
      <c r="V483" s="312">
        <v>4</v>
      </c>
      <c r="W483" s="137">
        <v>3.8204393505253103E-3</v>
      </c>
      <c r="X483" s="312">
        <v>4.2424242424242404</v>
      </c>
      <c r="Y483" s="312">
        <v>25</v>
      </c>
      <c r="Z483" s="137">
        <v>2.0128824476650563E-2</v>
      </c>
      <c r="AA483" s="302">
        <v>20</v>
      </c>
      <c r="AB483" s="312">
        <v>21</v>
      </c>
      <c r="AC483" s="137">
        <v>1.7213114754098362E-2</v>
      </c>
      <c r="AD483" s="302">
        <v>16.363636</v>
      </c>
      <c r="AE483" s="313">
        <v>4.25</v>
      </c>
      <c r="AF483" s="312">
        <v>25</v>
      </c>
      <c r="AG483" s="137">
        <v>4.1876046901172533E-2</v>
      </c>
      <c r="AH483" s="312">
        <v>24.848484848484802</v>
      </c>
      <c r="AI483" s="312">
        <v>43</v>
      </c>
      <c r="AJ483" s="137">
        <v>5.5483870967741933E-2</v>
      </c>
      <c r="AK483" s="302">
        <v>27.878787878787801</v>
      </c>
      <c r="AL483" s="312">
        <v>11</v>
      </c>
      <c r="AM483" s="137">
        <v>1.6717325227963525E-2</v>
      </c>
      <c r="AN483" s="302">
        <v>13.939394</v>
      </c>
      <c r="AO483" s="313">
        <v>-0.56000000000000005</v>
      </c>
      <c r="AP483" s="312">
        <v>347</v>
      </c>
      <c r="AQ483" s="137">
        <v>0.10417292104473132</v>
      </c>
      <c r="AR483" s="312">
        <v>80</v>
      </c>
      <c r="AS483" s="312">
        <v>322</v>
      </c>
      <c r="AT483" s="137">
        <v>8.3290222452146928E-2</v>
      </c>
      <c r="AU483" s="302">
        <v>60.606060606060602</v>
      </c>
      <c r="AV483" s="312">
        <v>179</v>
      </c>
      <c r="AW483" s="137">
        <v>4.7117662542774413E-2</v>
      </c>
      <c r="AX483" s="302">
        <v>50.9090919</v>
      </c>
      <c r="AY483" s="303">
        <v>-0.48414985590778098</v>
      </c>
      <c r="AZ483" s="311">
        <v>923</v>
      </c>
      <c r="BA483" s="137">
        <v>4.4451936043151612E-2</v>
      </c>
      <c r="BB483" s="312">
        <v>117.575757575757</v>
      </c>
      <c r="BC483" s="312">
        <v>1250</v>
      </c>
      <c r="BD483" s="137">
        <v>5.643086090921403E-2</v>
      </c>
      <c r="BE483" s="302">
        <v>124.84848484848401</v>
      </c>
      <c r="BF483" s="312">
        <v>1036</v>
      </c>
      <c r="BG483" s="137">
        <v>4.167001850213177E-2</v>
      </c>
      <c r="BH483" s="302">
        <v>151.515152</v>
      </c>
      <c r="BI483" s="303">
        <v>0.12242686890574214</v>
      </c>
      <c r="BJ483" s="311">
        <v>317</v>
      </c>
      <c r="BK483" s="137">
        <v>5.1595052083333336E-2</v>
      </c>
      <c r="BL483" s="312">
        <v>80</v>
      </c>
      <c r="BM483" s="312">
        <v>356</v>
      </c>
      <c r="BN483" s="137">
        <v>5.5048708829441781E-2</v>
      </c>
      <c r="BO483" s="302">
        <v>72.727272727272705</v>
      </c>
      <c r="BP483" s="312">
        <v>263</v>
      </c>
      <c r="BQ483" s="137">
        <v>3.8699234844025897E-2</v>
      </c>
      <c r="BR483" s="302">
        <v>66.060609999999997</v>
      </c>
      <c r="BS483" s="303">
        <v>-0.17034700315457413</v>
      </c>
      <c r="BT483" s="311">
        <v>233</v>
      </c>
      <c r="BU483" s="137">
        <v>8.315488936473947E-2</v>
      </c>
      <c r="BV483" s="312">
        <v>60</v>
      </c>
      <c r="BW483" s="312">
        <v>197</v>
      </c>
      <c r="BX483" s="137">
        <v>5.8112094395280235E-2</v>
      </c>
      <c r="BY483" s="302">
        <v>60.606060606060602</v>
      </c>
      <c r="BZ483" s="312">
        <v>87</v>
      </c>
      <c r="CA483" s="137">
        <v>2.4604072398190045E-2</v>
      </c>
      <c r="CB483" s="302">
        <v>33.3333321</v>
      </c>
      <c r="CC483" s="303">
        <v>-0.62660944206008584</v>
      </c>
      <c r="CD483" s="311">
        <v>3516</v>
      </c>
      <c r="CE483" s="137">
        <v>6.1844789981003304E-2</v>
      </c>
      <c r="CF483" s="312">
        <v>238</v>
      </c>
      <c r="CG483" s="312">
        <v>4119</v>
      </c>
      <c r="CH483" s="137">
        <v>6.3908024576428968E-2</v>
      </c>
      <c r="CI483" s="302">
        <v>243.64</v>
      </c>
      <c r="CJ483" s="312">
        <v>3341</v>
      </c>
      <c r="CK483" s="137">
        <v>4.6801893928781556E-2</v>
      </c>
      <c r="CL483" s="302">
        <v>267.23</v>
      </c>
      <c r="CM483" s="313">
        <v>-4.9772468714448237E-2</v>
      </c>
    </row>
    <row r="484" spans="1:91" ht="14.4" x14ac:dyDescent="0.3">
      <c r="A484" s="99" t="s">
        <v>541</v>
      </c>
      <c r="B484" s="311">
        <v>174</v>
      </c>
      <c r="C484" s="137">
        <v>1.1004996521409146E-2</v>
      </c>
      <c r="D484" s="312">
        <v>69.090909090909093</v>
      </c>
      <c r="E484" s="312">
        <v>258</v>
      </c>
      <c r="F484" s="137">
        <v>1.3904607922392885E-2</v>
      </c>
      <c r="G484" s="302">
        <v>63.636363636363598</v>
      </c>
      <c r="H484" s="312">
        <v>227</v>
      </c>
      <c r="I484" s="137">
        <v>1.0719682659614658E-2</v>
      </c>
      <c r="J484" s="302">
        <v>81.818183899999994</v>
      </c>
      <c r="K484" s="313">
        <v>0.3045977011494253</v>
      </c>
      <c r="L484" s="312">
        <v>47</v>
      </c>
      <c r="M484" s="137">
        <v>7.3945877910635621E-3</v>
      </c>
      <c r="N484" s="312">
        <v>38.181818181818102</v>
      </c>
      <c r="O484" s="312">
        <v>27</v>
      </c>
      <c r="P484" s="137">
        <v>3.3724706470147389E-3</v>
      </c>
      <c r="Q484" s="302">
        <v>16.363636363636299</v>
      </c>
      <c r="R484" s="312">
        <v>58</v>
      </c>
      <c r="S484" s="137">
        <v>6.2105150444373061E-3</v>
      </c>
      <c r="T484" s="302">
        <v>59.393940000000001</v>
      </c>
      <c r="U484" s="313">
        <v>0.23404255319148937</v>
      </c>
      <c r="V484" s="312">
        <v>0</v>
      </c>
      <c r="W484" s="137">
        <v>0</v>
      </c>
      <c r="X484" s="312">
        <v>80</v>
      </c>
      <c r="Y484" s="312">
        <v>18</v>
      </c>
      <c r="Z484" s="137">
        <v>1.4492753623188406E-2</v>
      </c>
      <c r="AA484" s="302">
        <v>17.5757575757575</v>
      </c>
      <c r="AB484" s="312">
        <v>0</v>
      </c>
      <c r="AC484" s="137">
        <v>0</v>
      </c>
      <c r="AD484" s="302">
        <v>17.575758</v>
      </c>
      <c r="AF484" s="312">
        <v>0</v>
      </c>
      <c r="AG484" s="137">
        <v>0</v>
      </c>
      <c r="AH484" s="312">
        <v>80</v>
      </c>
      <c r="AI484" s="312">
        <v>21</v>
      </c>
      <c r="AJ484" s="137">
        <v>2.7096774193548386E-2</v>
      </c>
      <c r="AK484" s="302">
        <v>20</v>
      </c>
      <c r="AL484" s="312">
        <v>0</v>
      </c>
      <c r="AM484" s="137">
        <v>0</v>
      </c>
      <c r="AN484" s="302">
        <v>17.575758</v>
      </c>
      <c r="AP484" s="312">
        <v>109</v>
      </c>
      <c r="AQ484" s="137">
        <v>3.272290603422396E-2</v>
      </c>
      <c r="AR484" s="312">
        <v>58.787878787878803</v>
      </c>
      <c r="AS484" s="312">
        <v>29</v>
      </c>
      <c r="AT484" s="137">
        <v>7.5012933264355921E-3</v>
      </c>
      <c r="AU484" s="302">
        <v>15.757575757575699</v>
      </c>
      <c r="AV484" s="312">
        <v>5</v>
      </c>
      <c r="AW484" s="137">
        <v>1.3161358252171624E-3</v>
      </c>
      <c r="AX484" s="302">
        <v>4.8484850000000002</v>
      </c>
      <c r="AY484" s="303">
        <v>-0.95412844036697253</v>
      </c>
      <c r="AZ484" s="311">
        <v>77</v>
      </c>
      <c r="BA484" s="137">
        <v>3.7083413600462337E-3</v>
      </c>
      <c r="BB484" s="312">
        <v>29.090909090909101</v>
      </c>
      <c r="BC484" s="312">
        <v>178</v>
      </c>
      <c r="BD484" s="137">
        <v>8.0357545934720779E-3</v>
      </c>
      <c r="BE484" s="302">
        <v>50.909090909090899</v>
      </c>
      <c r="BF484" s="312">
        <v>96</v>
      </c>
      <c r="BG484" s="137">
        <v>3.8613144557959941E-3</v>
      </c>
      <c r="BH484" s="302">
        <v>36.969695999999999</v>
      </c>
      <c r="BI484" s="303">
        <v>0.24675324675324675</v>
      </c>
      <c r="BJ484" s="311">
        <v>41</v>
      </c>
      <c r="BK484" s="137">
        <v>6.673177083333333E-3</v>
      </c>
      <c r="BL484" s="312">
        <v>31.515151515151501</v>
      </c>
      <c r="BM484" s="312">
        <v>103</v>
      </c>
      <c r="BN484" s="137">
        <v>1.5927014071439618E-2</v>
      </c>
      <c r="BO484" s="302">
        <v>41.818181818181799</v>
      </c>
      <c r="BP484" s="312">
        <v>15</v>
      </c>
      <c r="BQ484" s="137">
        <v>2.2071806945261918E-3</v>
      </c>
      <c r="BR484" s="302">
        <v>11.515152</v>
      </c>
      <c r="BS484" s="303">
        <v>-0.63414634146341464</v>
      </c>
      <c r="BT484" s="311">
        <v>36</v>
      </c>
      <c r="BU484" s="137">
        <v>1.284796573875803E-2</v>
      </c>
      <c r="BV484" s="312">
        <v>21.818181818181799</v>
      </c>
      <c r="BW484" s="312">
        <v>26</v>
      </c>
      <c r="BX484" s="137">
        <v>7.6696165191740412E-3</v>
      </c>
      <c r="BY484" s="302">
        <v>16.969696969696901</v>
      </c>
      <c r="BZ484" s="312">
        <v>15</v>
      </c>
      <c r="CA484" s="137">
        <v>4.2420814479638006E-3</v>
      </c>
      <c r="CB484" s="302">
        <v>15.151515</v>
      </c>
      <c r="CC484" s="303">
        <v>-0.58333333333333337</v>
      </c>
      <c r="CD484" s="311">
        <v>484</v>
      </c>
      <c r="CE484" s="137">
        <v>8.5133328642791814E-3</v>
      </c>
      <c r="CF484" s="312">
        <v>156.88</v>
      </c>
      <c r="CG484" s="312">
        <v>660</v>
      </c>
      <c r="CH484" s="137">
        <v>1.0240178737665239E-2</v>
      </c>
      <c r="CI484" s="302">
        <v>97.85</v>
      </c>
      <c r="CJ484" s="312">
        <v>416</v>
      </c>
      <c r="CK484" s="137">
        <v>5.827473174011711E-3</v>
      </c>
      <c r="CL484" s="302">
        <v>110.8</v>
      </c>
      <c r="CM484" s="313">
        <v>-0.14049586776859505</v>
      </c>
    </row>
    <row r="485" spans="1:91" ht="14.4" x14ac:dyDescent="0.3">
      <c r="A485" s="99" t="s">
        <v>542</v>
      </c>
      <c r="B485" s="311">
        <v>564</v>
      </c>
      <c r="C485" s="137">
        <v>3.5671368034912401E-2</v>
      </c>
      <c r="D485" s="312">
        <v>86.6666666666666</v>
      </c>
      <c r="E485" s="312">
        <v>575</v>
      </c>
      <c r="F485" s="137">
        <v>3.0988951765022903E-2</v>
      </c>
      <c r="G485" s="302">
        <v>92.121212121212096</v>
      </c>
      <c r="H485" s="312">
        <v>415</v>
      </c>
      <c r="I485" s="137">
        <v>1.959765772572724E-2</v>
      </c>
      <c r="J485" s="302">
        <v>80.606063800000001</v>
      </c>
      <c r="K485" s="313">
        <v>-0.26418439716312059</v>
      </c>
      <c r="L485" s="312">
        <v>78</v>
      </c>
      <c r="M485" s="137">
        <v>1.2271869100062933E-2</v>
      </c>
      <c r="N485" s="312">
        <v>38.181818181818102</v>
      </c>
      <c r="O485" s="312">
        <v>38</v>
      </c>
      <c r="P485" s="137">
        <v>4.7464401698725954E-3</v>
      </c>
      <c r="Q485" s="302">
        <v>21.2121212121212</v>
      </c>
      <c r="R485" s="312">
        <v>131</v>
      </c>
      <c r="S485" s="137">
        <v>1.4027197772780811E-2</v>
      </c>
      <c r="T485" s="302">
        <v>47.878788</v>
      </c>
      <c r="U485" s="313">
        <v>0.67948717948717952</v>
      </c>
      <c r="V485" s="312">
        <v>2</v>
      </c>
      <c r="W485" s="137">
        <v>1.9102196752626551E-3</v>
      </c>
      <c r="X485" s="312">
        <v>2.4242424242424199</v>
      </c>
      <c r="Y485" s="312">
        <v>0</v>
      </c>
      <c r="Z485" s="137">
        <v>0</v>
      </c>
      <c r="AA485" s="302">
        <v>17.5757575757575</v>
      </c>
      <c r="AB485" s="312">
        <v>12</v>
      </c>
      <c r="AC485" s="137">
        <v>9.8360655737704927E-3</v>
      </c>
      <c r="AD485" s="302">
        <v>14.545455</v>
      </c>
      <c r="AE485" s="313">
        <v>5</v>
      </c>
      <c r="AF485" s="312">
        <v>0</v>
      </c>
      <c r="AG485" s="137">
        <v>0</v>
      </c>
      <c r="AH485" s="312">
        <v>80</v>
      </c>
      <c r="AI485" s="312">
        <v>22</v>
      </c>
      <c r="AJ485" s="137">
        <v>2.838709677419355E-2</v>
      </c>
      <c r="AK485" s="302">
        <v>18.7878787878787</v>
      </c>
      <c r="AL485" s="312">
        <v>0</v>
      </c>
      <c r="AM485" s="137">
        <v>0</v>
      </c>
      <c r="AN485" s="302">
        <v>17.575758</v>
      </c>
      <c r="AP485" s="312">
        <v>108</v>
      </c>
      <c r="AQ485" s="137">
        <v>3.2422695887120982E-2</v>
      </c>
      <c r="AR485" s="312">
        <v>36.969696969696898</v>
      </c>
      <c r="AS485" s="312">
        <v>129</v>
      </c>
      <c r="AT485" s="137">
        <v>3.3367822038282466E-2</v>
      </c>
      <c r="AU485" s="302">
        <v>40</v>
      </c>
      <c r="AV485" s="312">
        <v>63</v>
      </c>
      <c r="AW485" s="137">
        <v>1.6583311397736247E-2</v>
      </c>
      <c r="AX485" s="302">
        <v>27.878788</v>
      </c>
      <c r="AY485" s="303">
        <v>-0.41666666666666669</v>
      </c>
      <c r="AZ485" s="311">
        <v>371</v>
      </c>
      <c r="BA485" s="137">
        <v>1.7867462916586401E-2</v>
      </c>
      <c r="BB485" s="312">
        <v>86.6666666666666</v>
      </c>
      <c r="BC485" s="312">
        <v>437</v>
      </c>
      <c r="BD485" s="137">
        <v>1.9728228973861225E-2</v>
      </c>
      <c r="BE485" s="302">
        <v>83.636363636363598</v>
      </c>
      <c r="BF485" s="312">
        <v>254</v>
      </c>
      <c r="BG485" s="137">
        <v>1.02163944976269E-2</v>
      </c>
      <c r="BH485" s="302">
        <v>72.121215800000002</v>
      </c>
      <c r="BI485" s="303">
        <v>-0.31536388140161725</v>
      </c>
      <c r="BJ485" s="311">
        <v>0</v>
      </c>
      <c r="BK485" s="137">
        <v>0</v>
      </c>
      <c r="BL485" s="312">
        <v>80</v>
      </c>
      <c r="BM485" s="312">
        <v>30</v>
      </c>
      <c r="BN485" s="137">
        <v>4.6389361373125101E-3</v>
      </c>
      <c r="BO485" s="302">
        <v>18.7878787878787</v>
      </c>
      <c r="BP485" s="312">
        <v>16</v>
      </c>
      <c r="BQ485" s="137">
        <v>2.3543260741612712E-3</v>
      </c>
      <c r="BR485" s="302">
        <v>10.909091</v>
      </c>
      <c r="BT485" s="311">
        <v>29</v>
      </c>
      <c r="BU485" s="137">
        <v>1.0349750178443969E-2</v>
      </c>
      <c r="BV485" s="312">
        <v>17.5757575757575</v>
      </c>
      <c r="BW485" s="312">
        <v>66</v>
      </c>
      <c r="BX485" s="137">
        <v>1.9469026548672566E-2</v>
      </c>
      <c r="BY485" s="302">
        <v>30.909090909090899</v>
      </c>
      <c r="BZ485" s="312">
        <v>0</v>
      </c>
      <c r="CA485" s="137">
        <v>0</v>
      </c>
      <c r="CB485" s="302">
        <v>17.575758</v>
      </c>
      <c r="CC485" s="303">
        <v>-1</v>
      </c>
      <c r="CD485" s="311">
        <v>1152</v>
      </c>
      <c r="CE485" s="137">
        <v>2.0263139379441356E-2</v>
      </c>
      <c r="CF485" s="312">
        <v>175</v>
      </c>
      <c r="CG485" s="312">
        <v>1297</v>
      </c>
      <c r="CH485" s="137">
        <v>2.0123502761745175E-2</v>
      </c>
      <c r="CI485" s="302">
        <v>138.66999999999999</v>
      </c>
      <c r="CJ485" s="312">
        <v>891</v>
      </c>
      <c r="CK485" s="137">
        <v>1.2481438937606814E-2</v>
      </c>
      <c r="CL485" s="302">
        <v>124.08</v>
      </c>
      <c r="CM485" s="313">
        <v>-0.2265625</v>
      </c>
    </row>
    <row r="486" spans="1:91" ht="14.4" x14ac:dyDescent="0.3">
      <c r="A486" s="99" t="s">
        <v>543</v>
      </c>
      <c r="B486" s="311">
        <v>647</v>
      </c>
      <c r="C486" s="137">
        <v>4.0920877869837453E-2</v>
      </c>
      <c r="D486" s="312">
        <v>92.727272727272705</v>
      </c>
      <c r="E486" s="312">
        <v>879</v>
      </c>
      <c r="F486" s="137">
        <v>4.7372675828617622E-2</v>
      </c>
      <c r="G486" s="302">
        <v>120.60606060606</v>
      </c>
      <c r="H486" s="312">
        <v>615</v>
      </c>
      <c r="I486" s="137">
        <v>2.9042312051378919E-2</v>
      </c>
      <c r="J486" s="302">
        <v>132.72728000000001</v>
      </c>
      <c r="K486" s="313">
        <v>-4.945904173106646E-2</v>
      </c>
      <c r="L486" s="312">
        <v>157</v>
      </c>
      <c r="M486" s="137">
        <v>2.4701069855254876E-2</v>
      </c>
      <c r="N486" s="312">
        <v>40.606060606060602</v>
      </c>
      <c r="O486" s="312">
        <v>149</v>
      </c>
      <c r="P486" s="137">
        <v>1.8611041718710968E-2</v>
      </c>
      <c r="Q486" s="302">
        <v>45.454545454545404</v>
      </c>
      <c r="R486" s="312">
        <v>298</v>
      </c>
      <c r="S486" s="137">
        <v>3.1909197986936505E-2</v>
      </c>
      <c r="T486" s="302">
        <v>99.393936199999999</v>
      </c>
      <c r="U486" s="313">
        <v>0.89808917197452232</v>
      </c>
      <c r="V486" s="312">
        <v>2</v>
      </c>
      <c r="W486" s="137">
        <v>1.9102196752626551E-3</v>
      </c>
      <c r="X486" s="312">
        <v>3.0303030303030298</v>
      </c>
      <c r="Y486" s="312">
        <v>7</v>
      </c>
      <c r="Z486" s="137">
        <v>5.6360708534621577E-3</v>
      </c>
      <c r="AA486" s="302">
        <v>6.6666666666666599</v>
      </c>
      <c r="AB486" s="312">
        <v>9</v>
      </c>
      <c r="AC486" s="137">
        <v>7.3770491803278691E-3</v>
      </c>
      <c r="AD486" s="302">
        <v>8.4848479999999995</v>
      </c>
      <c r="AE486" s="313">
        <v>3.5</v>
      </c>
      <c r="AF486" s="312">
        <v>25</v>
      </c>
      <c r="AG486" s="137">
        <v>4.1876046901172533E-2</v>
      </c>
      <c r="AH486" s="312">
        <v>24.848484848484802</v>
      </c>
      <c r="AI486" s="312">
        <v>0</v>
      </c>
      <c r="AJ486" s="137">
        <v>0</v>
      </c>
      <c r="AK486" s="302">
        <v>17.5757575757575</v>
      </c>
      <c r="AL486" s="312">
        <v>11</v>
      </c>
      <c r="AM486" s="137">
        <v>1.6717325227963525E-2</v>
      </c>
      <c r="AN486" s="302">
        <v>13.939394</v>
      </c>
      <c r="AO486" s="313">
        <v>-0.56000000000000005</v>
      </c>
      <c r="AP486" s="312">
        <v>130</v>
      </c>
      <c r="AQ486" s="137">
        <v>3.9027319123386368E-2</v>
      </c>
      <c r="AR486" s="312">
        <v>39.393939393939398</v>
      </c>
      <c r="AS486" s="312">
        <v>164</v>
      </c>
      <c r="AT486" s="137">
        <v>4.2421107087428869E-2</v>
      </c>
      <c r="AU486" s="302">
        <v>43.636363636363598</v>
      </c>
      <c r="AV486" s="312">
        <v>111</v>
      </c>
      <c r="AW486" s="137">
        <v>2.9218215319821005E-2</v>
      </c>
      <c r="AX486" s="302">
        <v>41.818179999999998</v>
      </c>
      <c r="AY486" s="303">
        <v>-0.14615384615384616</v>
      </c>
      <c r="AZ486" s="311">
        <v>475</v>
      </c>
      <c r="BA486" s="137">
        <v>2.2876131766518974E-2</v>
      </c>
      <c r="BB486" s="312">
        <v>84.242424242424207</v>
      </c>
      <c r="BC486" s="312">
        <v>635</v>
      </c>
      <c r="BD486" s="137">
        <v>2.8666877341880729E-2</v>
      </c>
      <c r="BE486" s="302">
        <v>96.969696969696898</v>
      </c>
      <c r="BF486" s="312">
        <v>686</v>
      </c>
      <c r="BG486" s="137">
        <v>2.7592309548708872E-2</v>
      </c>
      <c r="BH486" s="302">
        <v>118.78788</v>
      </c>
      <c r="BI486" s="303">
        <v>0.4442105263157895</v>
      </c>
      <c r="BJ486" s="311">
        <v>276</v>
      </c>
      <c r="BK486" s="137">
        <v>4.4921875E-2</v>
      </c>
      <c r="BL486" s="312">
        <v>70.303030303030297</v>
      </c>
      <c r="BM486" s="312">
        <v>223</v>
      </c>
      <c r="BN486" s="137">
        <v>3.4482758620689655E-2</v>
      </c>
      <c r="BO486" s="302">
        <v>55.757575757575701</v>
      </c>
      <c r="BP486" s="312">
        <v>232</v>
      </c>
      <c r="BQ486" s="137">
        <v>3.4137728075338436E-2</v>
      </c>
      <c r="BR486" s="302">
        <v>62.4242439</v>
      </c>
      <c r="BS486" s="303">
        <v>-0.15942028985507245</v>
      </c>
      <c r="BT486" s="311">
        <v>168</v>
      </c>
      <c r="BU486" s="137">
        <v>5.9957173447537475E-2</v>
      </c>
      <c r="BV486" s="312">
        <v>54.545454545454497</v>
      </c>
      <c r="BW486" s="312">
        <v>105</v>
      </c>
      <c r="BX486" s="137">
        <v>3.0973451327433628E-2</v>
      </c>
      <c r="BY486" s="302">
        <v>43.636363636363598</v>
      </c>
      <c r="BZ486" s="312">
        <v>72</v>
      </c>
      <c r="CA486" s="137">
        <v>2.0361990950226245E-2</v>
      </c>
      <c r="CB486" s="302">
        <v>30.30303</v>
      </c>
      <c r="CC486" s="303">
        <v>-0.5714285714285714</v>
      </c>
      <c r="CD486" s="311">
        <v>1880</v>
      </c>
      <c r="CE486" s="137">
        <v>3.3068317737282769E-2</v>
      </c>
      <c r="CF486" s="312">
        <v>164.44</v>
      </c>
      <c r="CG486" s="312">
        <v>2162</v>
      </c>
      <c r="CH486" s="137">
        <v>3.3544343077018555E-2</v>
      </c>
      <c r="CI486" s="302">
        <v>180.8</v>
      </c>
      <c r="CJ486" s="312">
        <v>2034</v>
      </c>
      <c r="CK486" s="137">
        <v>2.8492981817163029E-2</v>
      </c>
      <c r="CL486" s="302">
        <v>218.64</v>
      </c>
      <c r="CM486" s="313">
        <v>8.191489361702127E-2</v>
      </c>
    </row>
    <row r="487" spans="1:91" ht="14.4" x14ac:dyDescent="0.3">
      <c r="A487" s="99" t="s">
        <v>544</v>
      </c>
      <c r="B487" s="311">
        <v>139</v>
      </c>
      <c r="C487" s="137">
        <v>8.7913477958383411E-3</v>
      </c>
      <c r="D487" s="312">
        <v>43.030303030303003</v>
      </c>
      <c r="E487" s="312">
        <v>486</v>
      </c>
      <c r="F487" s="137">
        <v>2.6192400970088923E-2</v>
      </c>
      <c r="G487" s="302">
        <v>73.939393939393895</v>
      </c>
      <c r="H487" s="312">
        <v>535</v>
      </c>
      <c r="I487" s="137">
        <v>2.5264450321118247E-2</v>
      </c>
      <c r="J487" s="302">
        <v>102.42424</v>
      </c>
      <c r="K487" s="313">
        <v>2.8489208633093526</v>
      </c>
      <c r="L487" s="312">
        <v>99</v>
      </c>
      <c r="M487" s="137">
        <v>1.5575833857772184E-2</v>
      </c>
      <c r="N487" s="312">
        <v>36.363636363636303</v>
      </c>
      <c r="O487" s="312">
        <v>151</v>
      </c>
      <c r="P487" s="137">
        <v>1.8860854359230576E-2</v>
      </c>
      <c r="Q487" s="302">
        <v>42.424242424242401</v>
      </c>
      <c r="R487" s="312">
        <v>243</v>
      </c>
      <c r="S487" s="137">
        <v>2.6019916479280435E-2</v>
      </c>
      <c r="T487" s="302">
        <v>69.696969999999993</v>
      </c>
      <c r="U487" s="313">
        <v>1.4545454545454546</v>
      </c>
      <c r="V487" s="312">
        <v>24</v>
      </c>
      <c r="W487" s="137">
        <v>2.2922636103151862E-2</v>
      </c>
      <c r="X487" s="312">
        <v>24.848484848484802</v>
      </c>
      <c r="Y487" s="312">
        <v>9</v>
      </c>
      <c r="Z487" s="137">
        <v>7.246376811594203E-3</v>
      </c>
      <c r="AA487" s="302">
        <v>7.8787878787878798</v>
      </c>
      <c r="AB487" s="312">
        <v>46</v>
      </c>
      <c r="AC487" s="137">
        <v>3.7704918032786888E-2</v>
      </c>
      <c r="AD487" s="302">
        <v>26.060606</v>
      </c>
      <c r="AE487" s="313">
        <v>0.91666666666666663</v>
      </c>
      <c r="AF487" s="312">
        <v>0</v>
      </c>
      <c r="AG487" s="137">
        <v>0</v>
      </c>
      <c r="AH487" s="312">
        <v>80</v>
      </c>
      <c r="AI487" s="312">
        <v>0</v>
      </c>
      <c r="AJ487" s="137">
        <v>0</v>
      </c>
      <c r="AK487" s="302">
        <v>17.5757575757575</v>
      </c>
      <c r="AL487" s="312">
        <v>65</v>
      </c>
      <c r="AM487" s="137">
        <v>9.878419452887538E-2</v>
      </c>
      <c r="AN487" s="302">
        <v>22.424242</v>
      </c>
      <c r="AP487" s="312">
        <v>36</v>
      </c>
      <c r="AQ487" s="137">
        <v>1.0807565295706995E-2</v>
      </c>
      <c r="AR487" s="312">
        <v>26.060606060605998</v>
      </c>
      <c r="AS487" s="312">
        <v>81</v>
      </c>
      <c r="AT487" s="137">
        <v>2.0951888256595965E-2</v>
      </c>
      <c r="AU487" s="302">
        <v>33.3333333333333</v>
      </c>
      <c r="AV487" s="312">
        <v>58</v>
      </c>
      <c r="AW487" s="137">
        <v>1.5267175572519083E-2</v>
      </c>
      <c r="AX487" s="302">
        <v>23.636364</v>
      </c>
      <c r="AY487" s="303">
        <v>0.61111111111111116</v>
      </c>
      <c r="AZ487" s="311">
        <v>233</v>
      </c>
      <c r="BA487" s="137">
        <v>1.1221344634945098E-2</v>
      </c>
      <c r="BB487" s="312">
        <v>67.272727272727195</v>
      </c>
      <c r="BC487" s="312">
        <v>464</v>
      </c>
      <c r="BD487" s="137">
        <v>2.0947135569500248E-2</v>
      </c>
      <c r="BE487" s="302">
        <v>84.242424242424207</v>
      </c>
      <c r="BF487" s="312">
        <v>344</v>
      </c>
      <c r="BG487" s="137">
        <v>1.3836376799935645E-2</v>
      </c>
      <c r="BH487" s="302">
        <v>65.454544100000007</v>
      </c>
      <c r="BI487" s="303">
        <v>0.47639484978540775</v>
      </c>
      <c r="BJ487" s="311">
        <v>183</v>
      </c>
      <c r="BK487" s="137">
        <v>2.978515625E-2</v>
      </c>
      <c r="BL487" s="312">
        <v>61.818181818181799</v>
      </c>
      <c r="BM487" s="312">
        <v>118</v>
      </c>
      <c r="BN487" s="137">
        <v>1.824648214009587E-2</v>
      </c>
      <c r="BO487" s="302">
        <v>50.303030303030297</v>
      </c>
      <c r="BP487" s="312">
        <v>148</v>
      </c>
      <c r="BQ487" s="137">
        <v>2.177751618599176E-2</v>
      </c>
      <c r="BR487" s="302">
        <v>49.0909081</v>
      </c>
      <c r="BS487" s="303">
        <v>-0.19125683060109289</v>
      </c>
      <c r="BT487" s="311">
        <v>62</v>
      </c>
      <c r="BU487" s="137">
        <v>2.2127052105638829E-2</v>
      </c>
      <c r="BV487" s="312">
        <v>40.606060606060602</v>
      </c>
      <c r="BW487" s="312">
        <v>35</v>
      </c>
      <c r="BX487" s="137">
        <v>1.0324483775811209E-2</v>
      </c>
      <c r="BY487" s="302">
        <v>21.818181818181799</v>
      </c>
      <c r="BZ487" s="312">
        <v>189</v>
      </c>
      <c r="CA487" s="137">
        <v>5.3450226244343889E-2</v>
      </c>
      <c r="CB487" s="302">
        <v>92.727270000000004</v>
      </c>
      <c r="CC487" s="303">
        <v>2.0483870967741935</v>
      </c>
      <c r="CD487" s="311">
        <v>776</v>
      </c>
      <c r="CE487" s="137">
        <v>1.3649475831984803E-2</v>
      </c>
      <c r="CF487" s="312">
        <v>143.55000000000001</v>
      </c>
      <c r="CG487" s="312">
        <v>1344</v>
      </c>
      <c r="CH487" s="137">
        <v>2.0852727611245576E-2</v>
      </c>
      <c r="CI487" s="302">
        <v>136.07</v>
      </c>
      <c r="CJ487" s="312">
        <v>1628</v>
      </c>
      <c r="CK487" s="137">
        <v>2.2805592132911216E-2</v>
      </c>
      <c r="CL487" s="302">
        <v>178.72</v>
      </c>
      <c r="CM487" s="313">
        <v>1.097938144329897</v>
      </c>
    </row>
    <row r="488" spans="1:91" ht="14.4" x14ac:dyDescent="0.3">
      <c r="A488" s="99" t="s">
        <v>385</v>
      </c>
      <c r="B488" s="311">
        <v>1389</v>
      </c>
      <c r="C488" s="137">
        <v>8.7850230851938521E-2</v>
      </c>
      <c r="D488" s="312">
        <v>140</v>
      </c>
      <c r="E488" s="312">
        <v>2005</v>
      </c>
      <c r="F488" s="137">
        <v>0.10805712745890596</v>
      </c>
      <c r="G488" s="302">
        <v>184.84848484848399</v>
      </c>
      <c r="H488" s="312">
        <v>1628</v>
      </c>
      <c r="I488" s="137">
        <v>7.687948621080469E-2</v>
      </c>
      <c r="J488" s="302">
        <v>176.96969999999999</v>
      </c>
      <c r="K488" s="313">
        <v>0.1720662347012239</v>
      </c>
      <c r="L488" s="312">
        <v>221</v>
      </c>
      <c r="M488" s="137">
        <v>3.4770295783511644E-2</v>
      </c>
      <c r="N488" s="312">
        <v>62.424242424242401</v>
      </c>
      <c r="O488" s="312">
        <v>474</v>
      </c>
      <c r="P488" s="137">
        <v>5.9205595803147638E-2</v>
      </c>
      <c r="Q488" s="302">
        <v>85.454545454545396</v>
      </c>
      <c r="R488" s="312">
        <v>350</v>
      </c>
      <c r="S488" s="137">
        <v>3.747724595781133E-2</v>
      </c>
      <c r="T488" s="302">
        <v>91.515150000000006</v>
      </c>
      <c r="U488" s="313">
        <v>0.58371040723981904</v>
      </c>
      <c r="V488" s="312">
        <v>18</v>
      </c>
      <c r="W488" s="137">
        <v>1.7191977077363897E-2</v>
      </c>
      <c r="X488" s="312">
        <v>9.0909090909090899</v>
      </c>
      <c r="Y488" s="312">
        <v>37</v>
      </c>
      <c r="Z488" s="137">
        <v>2.9790660225442835E-2</v>
      </c>
      <c r="AA488" s="302">
        <v>23.030303030302999</v>
      </c>
      <c r="AB488" s="312">
        <v>75</v>
      </c>
      <c r="AC488" s="137">
        <v>6.1475409836065573E-2</v>
      </c>
      <c r="AD488" s="302">
        <v>33.3333321</v>
      </c>
      <c r="AE488" s="313">
        <v>3.1666666666666665</v>
      </c>
      <c r="AF488" s="312">
        <v>9</v>
      </c>
      <c r="AG488" s="137">
        <v>1.507537688442211E-2</v>
      </c>
      <c r="AH488" s="312">
        <v>8.4848484848484809</v>
      </c>
      <c r="AI488" s="312">
        <v>58</v>
      </c>
      <c r="AJ488" s="137">
        <v>7.483870967741936E-2</v>
      </c>
      <c r="AK488" s="302">
        <v>30.909090909090899</v>
      </c>
      <c r="AL488" s="312">
        <v>26</v>
      </c>
      <c r="AM488" s="137">
        <v>3.9513677811550151E-2</v>
      </c>
      <c r="AN488" s="302">
        <v>17.575758</v>
      </c>
      <c r="AO488" s="313">
        <v>1.8888888888888888</v>
      </c>
      <c r="AP488" s="312">
        <v>228</v>
      </c>
      <c r="AQ488" s="137">
        <v>6.8447913539477628E-2</v>
      </c>
      <c r="AR488" s="312">
        <v>59.393939393939398</v>
      </c>
      <c r="AS488" s="312">
        <v>262</v>
      </c>
      <c r="AT488" s="137">
        <v>6.7770305225038796E-2</v>
      </c>
      <c r="AU488" s="302">
        <v>62.424242424242401</v>
      </c>
      <c r="AV488" s="312">
        <v>350</v>
      </c>
      <c r="AW488" s="137">
        <v>9.2129507765201374E-2</v>
      </c>
      <c r="AX488" s="302">
        <v>67.272729999999996</v>
      </c>
      <c r="AY488" s="303">
        <v>0.53508771929824561</v>
      </c>
      <c r="AZ488" s="311">
        <v>1495</v>
      </c>
      <c r="BA488" s="137">
        <v>7.1999614717780769E-2</v>
      </c>
      <c r="BB488" s="312">
        <v>188.48484848484799</v>
      </c>
      <c r="BC488" s="312">
        <v>1579</v>
      </c>
      <c r="BD488" s="137">
        <v>7.1283463500519159E-2</v>
      </c>
      <c r="BE488" s="302">
        <v>146.06060606060601</v>
      </c>
      <c r="BF488" s="312">
        <v>1045</v>
      </c>
      <c r="BG488" s="137">
        <v>4.2032016732362641E-2</v>
      </c>
      <c r="BH488" s="302">
        <v>132.72728000000001</v>
      </c>
      <c r="BI488" s="303">
        <v>-0.30100334448160537</v>
      </c>
      <c r="BJ488" s="311">
        <v>276</v>
      </c>
      <c r="BK488" s="137">
        <v>4.4921875E-2</v>
      </c>
      <c r="BL488" s="312">
        <v>61.212121212121197</v>
      </c>
      <c r="BM488" s="312">
        <v>456</v>
      </c>
      <c r="BN488" s="137">
        <v>7.0511829287150149E-2</v>
      </c>
      <c r="BO488" s="302">
        <v>89.696969696969703</v>
      </c>
      <c r="BP488" s="312">
        <v>362</v>
      </c>
      <c r="BQ488" s="137">
        <v>5.3266627427898762E-2</v>
      </c>
      <c r="BR488" s="302">
        <v>71.515150000000006</v>
      </c>
      <c r="BS488" s="303">
        <v>0.31159420289855072</v>
      </c>
      <c r="BT488" s="311">
        <v>90</v>
      </c>
      <c r="BU488" s="137">
        <v>3.2119914346895075E-2</v>
      </c>
      <c r="BV488" s="312">
        <v>39.393939393939398</v>
      </c>
      <c r="BW488" s="312">
        <v>202</v>
      </c>
      <c r="BX488" s="137">
        <v>5.9587020648967551E-2</v>
      </c>
      <c r="BY488" s="302">
        <v>71.515151515151501</v>
      </c>
      <c r="BZ488" s="312">
        <v>379</v>
      </c>
      <c r="CA488" s="137">
        <v>0.10718325791855203</v>
      </c>
      <c r="CB488" s="302">
        <v>143.636368</v>
      </c>
      <c r="CC488" s="303">
        <v>3.2111111111111112</v>
      </c>
      <c r="CD488" s="311">
        <v>3726</v>
      </c>
      <c r="CE488" s="137">
        <v>6.5538591430380641E-2</v>
      </c>
      <c r="CF488" s="312">
        <v>260.10000000000002</v>
      </c>
      <c r="CG488" s="312">
        <v>5073</v>
      </c>
      <c r="CH488" s="137">
        <v>7.8709737479054173E-2</v>
      </c>
      <c r="CI488" s="302">
        <v>283.95</v>
      </c>
      <c r="CJ488" s="312">
        <v>4215</v>
      </c>
      <c r="CK488" s="137">
        <v>5.9045190933796544E-2</v>
      </c>
      <c r="CL488" s="302">
        <v>296.70999999999998</v>
      </c>
      <c r="CM488" s="313">
        <v>0.13123993558776167</v>
      </c>
    </row>
    <row r="489" spans="1:91" ht="14.4" x14ac:dyDescent="0.3">
      <c r="A489" s="99" t="s">
        <v>386</v>
      </c>
      <c r="B489" s="311">
        <v>371</v>
      </c>
      <c r="C489" s="137">
        <v>2.3464676491050534E-2</v>
      </c>
      <c r="D489" s="312">
        <v>70.303030303030297</v>
      </c>
      <c r="E489" s="312">
        <v>759</v>
      </c>
      <c r="F489" s="137">
        <v>4.0905416329830233E-2</v>
      </c>
      <c r="G489" s="302">
        <v>116.969696969697</v>
      </c>
      <c r="H489" s="312">
        <v>505</v>
      </c>
      <c r="I489" s="137">
        <v>2.3847752172270496E-2</v>
      </c>
      <c r="J489" s="302">
        <v>98.787880000000001</v>
      </c>
      <c r="K489" s="313">
        <v>0.36118598382749328</v>
      </c>
      <c r="L489" s="312">
        <v>164</v>
      </c>
      <c r="M489" s="137">
        <v>2.5802391441157962E-2</v>
      </c>
      <c r="N489" s="312">
        <v>54.545454545454497</v>
      </c>
      <c r="O489" s="312">
        <v>145</v>
      </c>
      <c r="P489" s="137">
        <v>1.8111416437671748E-2</v>
      </c>
      <c r="Q489" s="302">
        <v>38.787878787878697</v>
      </c>
      <c r="R489" s="312">
        <v>4</v>
      </c>
      <c r="S489" s="137">
        <v>4.2831138237498661E-4</v>
      </c>
      <c r="T489" s="302">
        <v>4.2424239999999998</v>
      </c>
      <c r="U489" s="313">
        <v>-0.97560975609756095</v>
      </c>
      <c r="V489" s="312">
        <v>0</v>
      </c>
      <c r="W489" s="137">
        <v>0</v>
      </c>
      <c r="X489" s="312">
        <v>80</v>
      </c>
      <c r="Y489" s="312">
        <v>0</v>
      </c>
      <c r="Z489" s="137">
        <v>0</v>
      </c>
      <c r="AA489" s="302">
        <v>17.5757575757575</v>
      </c>
      <c r="AB489" s="312">
        <v>0</v>
      </c>
      <c r="AC489" s="137">
        <v>0</v>
      </c>
      <c r="AD489" s="302">
        <v>17.575758</v>
      </c>
      <c r="AF489" s="312">
        <v>0</v>
      </c>
      <c r="AG489" s="137">
        <v>0</v>
      </c>
      <c r="AH489" s="312">
        <v>80</v>
      </c>
      <c r="AI489" s="312">
        <v>0</v>
      </c>
      <c r="AJ489" s="137">
        <v>0</v>
      </c>
      <c r="AK489" s="302">
        <v>17.5757575757575</v>
      </c>
      <c r="AL489" s="312">
        <v>18</v>
      </c>
      <c r="AM489" s="137">
        <v>2.7355623100303952E-2</v>
      </c>
      <c r="AN489" s="302">
        <v>16.969695999999999</v>
      </c>
      <c r="AP489" s="312">
        <v>96</v>
      </c>
      <c r="AQ489" s="137">
        <v>2.8820174121885318E-2</v>
      </c>
      <c r="AR489" s="312">
        <v>36.363636363636303</v>
      </c>
      <c r="AS489" s="312">
        <v>80</v>
      </c>
      <c r="AT489" s="137">
        <v>2.0693222969477496E-2</v>
      </c>
      <c r="AU489" s="302">
        <v>33.939393939393902</v>
      </c>
      <c r="AV489" s="312">
        <v>119</v>
      </c>
      <c r="AW489" s="137">
        <v>3.1324032640168468E-2</v>
      </c>
      <c r="AX489" s="302">
        <v>46.6666679</v>
      </c>
      <c r="AY489" s="303">
        <v>0.23958333333333334</v>
      </c>
      <c r="AZ489" s="311">
        <v>457</v>
      </c>
      <c r="BA489" s="137">
        <v>2.2009246773261413E-2</v>
      </c>
      <c r="BB489" s="312">
        <v>95.757575757575694</v>
      </c>
      <c r="BC489" s="312">
        <v>542</v>
      </c>
      <c r="BD489" s="137">
        <v>2.4468421290235205E-2</v>
      </c>
      <c r="BE489" s="302">
        <v>95.757575757575694</v>
      </c>
      <c r="BF489" s="312">
        <v>246</v>
      </c>
      <c r="BG489" s="137">
        <v>9.8946182929772336E-3</v>
      </c>
      <c r="BH489" s="302">
        <v>53.3333321</v>
      </c>
      <c r="BI489" s="303">
        <v>-0.46170678336980309</v>
      </c>
      <c r="BJ489" s="311">
        <v>109</v>
      </c>
      <c r="BK489" s="137">
        <v>1.7740885416666668E-2</v>
      </c>
      <c r="BL489" s="312">
        <v>40</v>
      </c>
      <c r="BM489" s="312">
        <v>162</v>
      </c>
      <c r="BN489" s="137">
        <v>2.5050255141487551E-2</v>
      </c>
      <c r="BO489" s="302">
        <v>44.2424242424242</v>
      </c>
      <c r="BP489" s="312">
        <v>74</v>
      </c>
      <c r="BQ489" s="137">
        <v>1.088875809299588E-2</v>
      </c>
      <c r="BR489" s="302">
        <v>32.121212</v>
      </c>
      <c r="BS489" s="303">
        <v>-0.32110091743119268</v>
      </c>
      <c r="BT489" s="311">
        <v>27</v>
      </c>
      <c r="BU489" s="137">
        <v>9.6359743040685224E-3</v>
      </c>
      <c r="BV489" s="312">
        <v>13.9393939393939</v>
      </c>
      <c r="BW489" s="312">
        <v>72</v>
      </c>
      <c r="BX489" s="137">
        <v>2.1238938053097345E-2</v>
      </c>
      <c r="BY489" s="302">
        <v>51.515151515151501</v>
      </c>
      <c r="BZ489" s="312">
        <v>19</v>
      </c>
      <c r="CA489" s="137">
        <v>5.3733031674208145E-3</v>
      </c>
      <c r="CB489" s="302">
        <v>16.363636</v>
      </c>
      <c r="CC489" s="303">
        <v>-0.29629629629629628</v>
      </c>
      <c r="CD489" s="311">
        <v>1224</v>
      </c>
      <c r="CE489" s="137">
        <v>2.1529585590656441E-2</v>
      </c>
      <c r="CF489" s="312">
        <v>180.84</v>
      </c>
      <c r="CG489" s="312">
        <v>1760</v>
      </c>
      <c r="CH489" s="137">
        <v>2.7307143300440637E-2</v>
      </c>
      <c r="CI489" s="302">
        <v>173.57</v>
      </c>
      <c r="CJ489" s="312">
        <v>985</v>
      </c>
      <c r="CK489" s="137">
        <v>1.3798223741349844E-2</v>
      </c>
      <c r="CL489" s="302">
        <v>127.94</v>
      </c>
      <c r="CM489" s="313">
        <v>-0.19526143790849673</v>
      </c>
    </row>
    <row r="490" spans="1:91" ht="14.4" x14ac:dyDescent="0.3">
      <c r="A490" s="99" t="s">
        <v>545</v>
      </c>
      <c r="B490" s="311">
        <v>291</v>
      </c>
      <c r="C490" s="137">
        <v>1.8404907975460124E-2</v>
      </c>
      <c r="D490" s="312">
        <v>63.636363636363598</v>
      </c>
      <c r="E490" s="312">
        <v>567</v>
      </c>
      <c r="F490" s="137">
        <v>3.0557801131770413E-2</v>
      </c>
      <c r="G490" s="302">
        <v>100.60606060606</v>
      </c>
      <c r="H490" s="312">
        <v>354</v>
      </c>
      <c r="I490" s="137">
        <v>1.6717038156403477E-2</v>
      </c>
      <c r="J490" s="302">
        <v>83.636359999999996</v>
      </c>
      <c r="K490" s="313">
        <v>0.21649484536082475</v>
      </c>
      <c r="L490" s="312">
        <v>108</v>
      </c>
      <c r="M490" s="137">
        <v>1.6991818753933293E-2</v>
      </c>
      <c r="N490" s="312">
        <v>41.212121212121197</v>
      </c>
      <c r="O490" s="312">
        <v>130</v>
      </c>
      <c r="P490" s="137">
        <v>1.6237821633774668E-2</v>
      </c>
      <c r="Q490" s="302">
        <v>39.393939393939398</v>
      </c>
      <c r="R490" s="312">
        <v>0</v>
      </c>
      <c r="S490" s="137">
        <v>0</v>
      </c>
      <c r="T490" s="302">
        <v>17.575758</v>
      </c>
      <c r="U490" s="313">
        <v>-1</v>
      </c>
      <c r="V490" s="312">
        <v>0</v>
      </c>
      <c r="W490" s="137">
        <v>0</v>
      </c>
      <c r="X490" s="312">
        <v>80</v>
      </c>
      <c r="Y490" s="312">
        <v>0</v>
      </c>
      <c r="Z490" s="137">
        <v>0</v>
      </c>
      <c r="AA490" s="302">
        <v>17.5757575757575</v>
      </c>
      <c r="AB490" s="312">
        <v>0</v>
      </c>
      <c r="AC490" s="137">
        <v>0</v>
      </c>
      <c r="AD490" s="302">
        <v>17.575758</v>
      </c>
      <c r="AF490" s="312">
        <v>0</v>
      </c>
      <c r="AG490" s="137">
        <v>0</v>
      </c>
      <c r="AH490" s="312">
        <v>80</v>
      </c>
      <c r="AI490" s="312">
        <v>0</v>
      </c>
      <c r="AJ490" s="137">
        <v>0</v>
      </c>
      <c r="AK490" s="302">
        <v>17.5757575757575</v>
      </c>
      <c r="AL490" s="312">
        <v>0</v>
      </c>
      <c r="AM490" s="137">
        <v>0</v>
      </c>
      <c r="AN490" s="302">
        <v>17.575758</v>
      </c>
      <c r="AP490" s="312">
        <v>84</v>
      </c>
      <c r="AQ490" s="137">
        <v>2.5217652356649654E-2</v>
      </c>
      <c r="AR490" s="312">
        <v>35.151515151515099</v>
      </c>
      <c r="AS490" s="312">
        <v>45</v>
      </c>
      <c r="AT490" s="137">
        <v>1.1639937920331092E-2</v>
      </c>
      <c r="AU490" s="302">
        <v>27.272727272727199</v>
      </c>
      <c r="AV490" s="312">
        <v>102</v>
      </c>
      <c r="AW490" s="137">
        <v>2.6849170834430114E-2</v>
      </c>
      <c r="AX490" s="302">
        <v>41.212119999999999</v>
      </c>
      <c r="AY490" s="303">
        <v>0.21428571428571427</v>
      </c>
      <c r="AZ490" s="311">
        <v>415</v>
      </c>
      <c r="BA490" s="137">
        <v>1.9986515122327103E-2</v>
      </c>
      <c r="BB490" s="312">
        <v>93.939393939393895</v>
      </c>
      <c r="BC490" s="312">
        <v>361</v>
      </c>
      <c r="BD490" s="137">
        <v>1.6297232630581013E-2</v>
      </c>
      <c r="BE490" s="302">
        <v>84.242424242424207</v>
      </c>
      <c r="BF490" s="312">
        <v>164</v>
      </c>
      <c r="BG490" s="137">
        <v>6.596412195318156E-3</v>
      </c>
      <c r="BH490" s="302">
        <v>49.0909081</v>
      </c>
      <c r="BI490" s="303">
        <v>-0.60481927710843375</v>
      </c>
      <c r="BJ490" s="311">
        <v>100</v>
      </c>
      <c r="BK490" s="137">
        <v>1.6276041666666668E-2</v>
      </c>
      <c r="BL490" s="312">
        <v>39.393939393939398</v>
      </c>
      <c r="BM490" s="312">
        <v>143</v>
      </c>
      <c r="BN490" s="137">
        <v>2.2112262254522962E-2</v>
      </c>
      <c r="BO490" s="302">
        <v>42.424242424242401</v>
      </c>
      <c r="BP490" s="312">
        <v>17</v>
      </c>
      <c r="BQ490" s="137">
        <v>2.5014714537963507E-3</v>
      </c>
      <c r="BR490" s="302">
        <v>11.515152</v>
      </c>
      <c r="BS490" s="303">
        <v>-0.83</v>
      </c>
      <c r="BT490" s="311">
        <v>27</v>
      </c>
      <c r="BU490" s="137">
        <v>9.6359743040685224E-3</v>
      </c>
      <c r="BV490" s="312">
        <v>13.9393939393939</v>
      </c>
      <c r="BW490" s="312">
        <v>40</v>
      </c>
      <c r="BX490" s="137">
        <v>1.1799410029498525E-2</v>
      </c>
      <c r="BY490" s="302">
        <v>43.636363636363598</v>
      </c>
      <c r="BZ490" s="312">
        <v>19</v>
      </c>
      <c r="CA490" s="137">
        <v>5.3733031674208145E-3</v>
      </c>
      <c r="CB490" s="302">
        <v>16.363636</v>
      </c>
      <c r="CC490" s="303">
        <v>-0.29629629629629628</v>
      </c>
      <c r="CD490" s="311">
        <v>1025</v>
      </c>
      <c r="CE490" s="137">
        <v>1.8029268979103636E-2</v>
      </c>
      <c r="CF490" s="312">
        <v>173.24</v>
      </c>
      <c r="CG490" s="312">
        <v>1286</v>
      </c>
      <c r="CH490" s="137">
        <v>1.9952833116117421E-2</v>
      </c>
      <c r="CI490" s="302">
        <v>153.28</v>
      </c>
      <c r="CJ490" s="312">
        <v>656</v>
      </c>
      <c r="CK490" s="137">
        <v>9.1894769282492364E-3</v>
      </c>
      <c r="CL490" s="302">
        <v>110.52</v>
      </c>
      <c r="CM490" s="313">
        <v>-0.36</v>
      </c>
    </row>
    <row r="491" spans="1:91" ht="14.4" x14ac:dyDescent="0.3">
      <c r="A491" s="99" t="s">
        <v>546</v>
      </c>
      <c r="B491" s="311">
        <v>68</v>
      </c>
      <c r="C491" s="137">
        <v>4.3008032382518503E-3</v>
      </c>
      <c r="D491" s="312">
        <v>39.393939393939398</v>
      </c>
      <c r="E491" s="312">
        <v>74</v>
      </c>
      <c r="F491" s="137">
        <v>3.9881433575855562E-3</v>
      </c>
      <c r="G491" s="302">
        <v>36.363636363636303</v>
      </c>
      <c r="H491" s="312">
        <v>20</v>
      </c>
      <c r="I491" s="137">
        <v>9.4446543256516816E-4</v>
      </c>
      <c r="J491" s="302">
        <v>11.515152</v>
      </c>
      <c r="K491" s="313">
        <v>-0.70588235294117652</v>
      </c>
      <c r="L491" s="312">
        <v>24</v>
      </c>
      <c r="M491" s="137">
        <v>3.775959723096287E-3</v>
      </c>
      <c r="N491" s="312">
        <v>19.393939393939299</v>
      </c>
      <c r="O491" s="312">
        <v>37</v>
      </c>
      <c r="P491" s="137">
        <v>4.6215338496127904E-3</v>
      </c>
      <c r="Q491" s="302">
        <v>24.2424242424242</v>
      </c>
      <c r="R491" s="312">
        <v>0</v>
      </c>
      <c r="S491" s="137">
        <v>0</v>
      </c>
      <c r="T491" s="302">
        <v>17.575758</v>
      </c>
      <c r="U491" s="313">
        <v>-1</v>
      </c>
      <c r="V491" s="312">
        <v>0</v>
      </c>
      <c r="W491" s="137">
        <v>0</v>
      </c>
      <c r="X491" s="312">
        <v>80</v>
      </c>
      <c r="Y491" s="312">
        <v>0</v>
      </c>
      <c r="Z491" s="137">
        <v>0</v>
      </c>
      <c r="AA491" s="302">
        <v>17.5757575757575</v>
      </c>
      <c r="AB491" s="312">
        <v>0</v>
      </c>
      <c r="AC491" s="137">
        <v>0</v>
      </c>
      <c r="AD491" s="302">
        <v>17.575758</v>
      </c>
      <c r="AF491" s="312">
        <v>0</v>
      </c>
      <c r="AG491" s="137">
        <v>0</v>
      </c>
      <c r="AH491" s="312">
        <v>80</v>
      </c>
      <c r="AI491" s="312">
        <v>0</v>
      </c>
      <c r="AJ491" s="137">
        <v>0</v>
      </c>
      <c r="AK491" s="302">
        <v>17.5757575757575</v>
      </c>
      <c r="AL491" s="312">
        <v>0</v>
      </c>
      <c r="AM491" s="137">
        <v>0</v>
      </c>
      <c r="AN491" s="302">
        <v>17.575758</v>
      </c>
      <c r="AP491" s="312">
        <v>76</v>
      </c>
      <c r="AQ491" s="137">
        <v>2.2815971179825877E-2</v>
      </c>
      <c r="AR491" s="312">
        <v>33.939393939393902</v>
      </c>
      <c r="AS491" s="312">
        <v>10</v>
      </c>
      <c r="AT491" s="137">
        <v>2.5866528711846869E-3</v>
      </c>
      <c r="AU491" s="302">
        <v>9.6969696969696901</v>
      </c>
      <c r="AV491" s="312">
        <v>45</v>
      </c>
      <c r="AW491" s="137">
        <v>1.1845222426954462E-2</v>
      </c>
      <c r="AX491" s="302">
        <v>23.636364</v>
      </c>
      <c r="AY491" s="303">
        <v>-0.40789473684210525</v>
      </c>
      <c r="AZ491" s="311">
        <v>65</v>
      </c>
      <c r="BA491" s="137">
        <v>3.1304180312078599E-3</v>
      </c>
      <c r="BB491" s="312">
        <v>40.606060606060602</v>
      </c>
      <c r="BC491" s="312">
        <v>86</v>
      </c>
      <c r="BD491" s="137">
        <v>3.8824432305539255E-3</v>
      </c>
      <c r="BE491" s="302">
        <v>46.6666666666666</v>
      </c>
      <c r="BF491" s="312">
        <v>28</v>
      </c>
      <c r="BG491" s="137">
        <v>1.1262167162738315E-3</v>
      </c>
      <c r="BH491" s="302">
        <v>20</v>
      </c>
      <c r="BI491" s="303">
        <v>-0.56923076923076921</v>
      </c>
      <c r="BJ491" s="311">
        <v>0</v>
      </c>
      <c r="BK491" s="137">
        <v>0</v>
      </c>
      <c r="BL491" s="312">
        <v>80</v>
      </c>
      <c r="BM491" s="312">
        <v>57</v>
      </c>
      <c r="BN491" s="137">
        <v>8.8139786608937686E-3</v>
      </c>
      <c r="BO491" s="302">
        <v>30.303030303030301</v>
      </c>
      <c r="BP491" s="312">
        <v>0</v>
      </c>
      <c r="BQ491" s="137">
        <v>0</v>
      </c>
      <c r="BR491" s="302">
        <v>17.575758</v>
      </c>
      <c r="BT491" s="311">
        <v>0</v>
      </c>
      <c r="BU491" s="137">
        <v>0</v>
      </c>
      <c r="BV491" s="312">
        <v>80</v>
      </c>
      <c r="BW491" s="312">
        <v>14</v>
      </c>
      <c r="BX491" s="137">
        <v>4.1297935103244837E-3</v>
      </c>
      <c r="BY491" s="302">
        <v>15.757575757575699</v>
      </c>
      <c r="BZ491" s="312">
        <v>0</v>
      </c>
      <c r="CA491" s="137">
        <v>0</v>
      </c>
      <c r="CB491" s="302">
        <v>17.575758</v>
      </c>
      <c r="CD491" s="311">
        <v>233</v>
      </c>
      <c r="CE491" s="137">
        <v>4.0983606557377051E-3</v>
      </c>
      <c r="CF491" s="312">
        <v>173.69</v>
      </c>
      <c r="CG491" s="312">
        <v>278</v>
      </c>
      <c r="CH491" s="137">
        <v>4.3132874076832368E-3</v>
      </c>
      <c r="CI491" s="302">
        <v>75.97</v>
      </c>
      <c r="CJ491" s="312">
        <v>93</v>
      </c>
      <c r="CK491" s="137">
        <v>1.3027764547670411E-3</v>
      </c>
      <c r="CL491" s="302">
        <v>49.94</v>
      </c>
      <c r="CM491" s="313">
        <v>-0.60085836909871249</v>
      </c>
    </row>
    <row r="492" spans="1:91" ht="14.4" x14ac:dyDescent="0.3">
      <c r="A492" s="99" t="s">
        <v>547</v>
      </c>
      <c r="B492" s="311">
        <v>110</v>
      </c>
      <c r="C492" s="137">
        <v>6.9571817089368162E-3</v>
      </c>
      <c r="D492" s="312">
        <v>50.909090909090899</v>
      </c>
      <c r="E492" s="312">
        <v>197</v>
      </c>
      <c r="F492" s="137">
        <v>1.061708434384263E-2</v>
      </c>
      <c r="G492" s="302">
        <v>59.393939393939398</v>
      </c>
      <c r="H492" s="312">
        <v>189</v>
      </c>
      <c r="I492" s="137">
        <v>8.9251983377408393E-3</v>
      </c>
      <c r="J492" s="302">
        <v>70.909090000000006</v>
      </c>
      <c r="K492" s="313">
        <v>0.71818181818181814</v>
      </c>
      <c r="L492" s="312">
        <v>29</v>
      </c>
      <c r="M492" s="137">
        <v>4.5626179987413472E-3</v>
      </c>
      <c r="N492" s="312">
        <v>27.878787878787801</v>
      </c>
      <c r="O492" s="312">
        <v>12</v>
      </c>
      <c r="P492" s="137">
        <v>1.4988758431176618E-3</v>
      </c>
      <c r="Q492" s="302">
        <v>10.909090909090899</v>
      </c>
      <c r="R492" s="312">
        <v>0</v>
      </c>
      <c r="S492" s="137">
        <v>0</v>
      </c>
      <c r="T492" s="302">
        <v>17.575758</v>
      </c>
      <c r="U492" s="313">
        <v>-1</v>
      </c>
      <c r="V492" s="312">
        <v>0</v>
      </c>
      <c r="W492" s="137">
        <v>0</v>
      </c>
      <c r="X492" s="312">
        <v>80</v>
      </c>
      <c r="Y492" s="312">
        <v>0</v>
      </c>
      <c r="Z492" s="137">
        <v>0</v>
      </c>
      <c r="AA492" s="302">
        <v>17.5757575757575</v>
      </c>
      <c r="AB492" s="312">
        <v>0</v>
      </c>
      <c r="AC492" s="137">
        <v>0</v>
      </c>
      <c r="AD492" s="302">
        <v>17.575758</v>
      </c>
      <c r="AF492" s="312">
        <v>0</v>
      </c>
      <c r="AG492" s="137">
        <v>0</v>
      </c>
      <c r="AH492" s="312">
        <v>80</v>
      </c>
      <c r="AI492" s="312">
        <v>0</v>
      </c>
      <c r="AJ492" s="137">
        <v>0</v>
      </c>
      <c r="AK492" s="302">
        <v>17.5757575757575</v>
      </c>
      <c r="AL492" s="312">
        <v>0</v>
      </c>
      <c r="AM492" s="137">
        <v>0</v>
      </c>
      <c r="AN492" s="302">
        <v>17.575758</v>
      </c>
      <c r="AP492" s="312">
        <v>0</v>
      </c>
      <c r="AQ492" s="137">
        <v>0</v>
      </c>
      <c r="AR492" s="312">
        <v>80</v>
      </c>
      <c r="AS492" s="312">
        <v>17</v>
      </c>
      <c r="AT492" s="137">
        <v>4.3973098810139678E-3</v>
      </c>
      <c r="AU492" s="302">
        <v>16.363636363636299</v>
      </c>
      <c r="AV492" s="312">
        <v>0</v>
      </c>
      <c r="AW492" s="137">
        <v>0</v>
      </c>
      <c r="AX492" s="302">
        <v>17.575758</v>
      </c>
      <c r="AZ492" s="311">
        <v>117</v>
      </c>
      <c r="BA492" s="137">
        <v>5.6347524561741478E-3</v>
      </c>
      <c r="BB492" s="312">
        <v>49.696969696969703</v>
      </c>
      <c r="BC492" s="312">
        <v>122</v>
      </c>
      <c r="BD492" s="137">
        <v>5.5076520247392896E-3</v>
      </c>
      <c r="BE492" s="302">
        <v>40</v>
      </c>
      <c r="BF492" s="312">
        <v>50</v>
      </c>
      <c r="BG492" s="137">
        <v>2.0111012790604136E-3</v>
      </c>
      <c r="BH492" s="302">
        <v>25.454546000000001</v>
      </c>
      <c r="BI492" s="303">
        <v>-0.57264957264957261</v>
      </c>
      <c r="BJ492" s="311">
        <v>26</v>
      </c>
      <c r="BK492" s="137">
        <v>4.231770833333333E-3</v>
      </c>
      <c r="BL492" s="312">
        <v>20</v>
      </c>
      <c r="BM492" s="312">
        <v>11</v>
      </c>
      <c r="BN492" s="137">
        <v>1.7009432503479202E-3</v>
      </c>
      <c r="BO492" s="302">
        <v>10.909090909090899</v>
      </c>
      <c r="BP492" s="312">
        <v>0</v>
      </c>
      <c r="BQ492" s="137">
        <v>0</v>
      </c>
      <c r="BR492" s="302">
        <v>17.575758</v>
      </c>
      <c r="BS492" s="303">
        <v>-1</v>
      </c>
      <c r="BT492" s="311">
        <v>11</v>
      </c>
      <c r="BU492" s="137">
        <v>3.9257673090649535E-3</v>
      </c>
      <c r="BV492" s="312">
        <v>11.5151515151515</v>
      </c>
      <c r="BW492" s="312">
        <v>0</v>
      </c>
      <c r="BX492" s="137">
        <v>0</v>
      </c>
      <c r="BY492" s="302">
        <v>17.5757575757575</v>
      </c>
      <c r="BZ492" s="312">
        <v>3</v>
      </c>
      <c r="CA492" s="137">
        <v>8.484162895927602E-4</v>
      </c>
      <c r="CB492" s="302">
        <v>3.6363637400000002</v>
      </c>
      <c r="CC492" s="303">
        <v>-0.72727272727272729</v>
      </c>
      <c r="CD492" s="311">
        <v>293</v>
      </c>
      <c r="CE492" s="137">
        <v>5.1537324984169425E-3</v>
      </c>
      <c r="CF492" s="312">
        <v>159.21</v>
      </c>
      <c r="CG492" s="312">
        <v>359</v>
      </c>
      <c r="CH492" s="137">
        <v>5.570036616396698E-3</v>
      </c>
      <c r="CI492" s="302">
        <v>80.02</v>
      </c>
      <c r="CJ492" s="312">
        <v>242</v>
      </c>
      <c r="CK492" s="137">
        <v>3.3900204521895051E-3</v>
      </c>
      <c r="CL492" s="302">
        <v>83.54</v>
      </c>
      <c r="CM492" s="313">
        <v>-0.17406143344709898</v>
      </c>
    </row>
    <row r="493" spans="1:91" ht="14.4" x14ac:dyDescent="0.3">
      <c r="A493" s="99" t="s">
        <v>548</v>
      </c>
      <c r="B493" s="311">
        <v>113</v>
      </c>
      <c r="C493" s="137">
        <v>7.1469230282714567E-3</v>
      </c>
      <c r="D493" s="312">
        <v>38.787878787878697</v>
      </c>
      <c r="E493" s="312">
        <v>296</v>
      </c>
      <c r="F493" s="137">
        <v>1.5952573430342225E-2</v>
      </c>
      <c r="G493" s="302">
        <v>70.909090909090907</v>
      </c>
      <c r="H493" s="312">
        <v>145</v>
      </c>
      <c r="I493" s="137">
        <v>6.8473743860974689E-3</v>
      </c>
      <c r="J493" s="302">
        <v>50.9090919</v>
      </c>
      <c r="K493" s="313">
        <v>0.2831858407079646</v>
      </c>
      <c r="L493" s="312">
        <v>55</v>
      </c>
      <c r="M493" s="137">
        <v>8.6532410320956585E-3</v>
      </c>
      <c r="N493" s="312">
        <v>23.636363636363601</v>
      </c>
      <c r="O493" s="312">
        <v>81</v>
      </c>
      <c r="P493" s="137">
        <v>1.0117411941044216E-2</v>
      </c>
      <c r="Q493" s="302">
        <v>30.303030303030301</v>
      </c>
      <c r="R493" s="312">
        <v>0</v>
      </c>
      <c r="S493" s="137">
        <v>0</v>
      </c>
      <c r="T493" s="302">
        <v>17.575758</v>
      </c>
      <c r="U493" s="313">
        <v>-1</v>
      </c>
      <c r="V493" s="312">
        <v>0</v>
      </c>
      <c r="W493" s="137">
        <v>0</v>
      </c>
      <c r="X493" s="312">
        <v>80</v>
      </c>
      <c r="Y493" s="312">
        <v>0</v>
      </c>
      <c r="Z493" s="137">
        <v>0</v>
      </c>
      <c r="AA493" s="302">
        <v>17.5757575757575</v>
      </c>
      <c r="AB493" s="312">
        <v>0</v>
      </c>
      <c r="AC493" s="137">
        <v>0</v>
      </c>
      <c r="AD493" s="302">
        <v>17.575758</v>
      </c>
      <c r="AF493" s="312">
        <v>0</v>
      </c>
      <c r="AG493" s="137">
        <v>0</v>
      </c>
      <c r="AH493" s="312">
        <v>80</v>
      </c>
      <c r="AI493" s="312">
        <v>0</v>
      </c>
      <c r="AJ493" s="137">
        <v>0</v>
      </c>
      <c r="AK493" s="302">
        <v>17.5757575757575</v>
      </c>
      <c r="AL493" s="312">
        <v>0</v>
      </c>
      <c r="AM493" s="137">
        <v>0</v>
      </c>
      <c r="AN493" s="302">
        <v>17.575758</v>
      </c>
      <c r="AP493" s="312">
        <v>8</v>
      </c>
      <c r="AQ493" s="137">
        <v>2.4016811768237767E-3</v>
      </c>
      <c r="AR493" s="312">
        <v>8.4848484848484809</v>
      </c>
      <c r="AS493" s="312">
        <v>18</v>
      </c>
      <c r="AT493" s="137">
        <v>4.6559751681324365E-3</v>
      </c>
      <c r="AU493" s="302">
        <v>18.7878787878787</v>
      </c>
      <c r="AV493" s="312">
        <v>57</v>
      </c>
      <c r="AW493" s="137">
        <v>1.5003948407475652E-2</v>
      </c>
      <c r="AX493" s="302">
        <v>36.969695999999999</v>
      </c>
      <c r="AY493" s="303">
        <v>6.125</v>
      </c>
      <c r="AZ493" s="311">
        <v>233</v>
      </c>
      <c r="BA493" s="137">
        <v>1.1221344634945098E-2</v>
      </c>
      <c r="BB493" s="312">
        <v>66.060606060606005</v>
      </c>
      <c r="BC493" s="312">
        <v>153</v>
      </c>
      <c r="BD493" s="137">
        <v>6.9071373752877972E-3</v>
      </c>
      <c r="BE493" s="302">
        <v>64.242424242424207</v>
      </c>
      <c r="BF493" s="312">
        <v>86</v>
      </c>
      <c r="BG493" s="137">
        <v>3.4590941999839112E-3</v>
      </c>
      <c r="BH493" s="302">
        <v>37.5757561</v>
      </c>
      <c r="BI493" s="303">
        <v>-0.63090128755364805</v>
      </c>
      <c r="BJ493" s="311">
        <v>74</v>
      </c>
      <c r="BK493" s="137">
        <v>1.2044270833333334E-2</v>
      </c>
      <c r="BL493" s="312">
        <v>32.727272727272698</v>
      </c>
      <c r="BM493" s="312">
        <v>75</v>
      </c>
      <c r="BN493" s="137">
        <v>1.1597340343281274E-2</v>
      </c>
      <c r="BO493" s="302">
        <v>28.484848484848399</v>
      </c>
      <c r="BP493" s="312">
        <v>17</v>
      </c>
      <c r="BQ493" s="137">
        <v>2.5014714537963507E-3</v>
      </c>
      <c r="BR493" s="302">
        <v>11.515152</v>
      </c>
      <c r="BS493" s="303">
        <v>-0.77027027027027029</v>
      </c>
      <c r="BT493" s="311">
        <v>16</v>
      </c>
      <c r="BU493" s="137">
        <v>5.7102069950035689E-3</v>
      </c>
      <c r="BV493" s="312">
        <v>13.3333333333333</v>
      </c>
      <c r="BW493" s="312">
        <v>26</v>
      </c>
      <c r="BX493" s="137">
        <v>7.6696165191740412E-3</v>
      </c>
      <c r="BY493" s="302">
        <v>40</v>
      </c>
      <c r="BZ493" s="312">
        <v>16</v>
      </c>
      <c r="CA493" s="137">
        <v>4.5248868778280547E-3</v>
      </c>
      <c r="CB493" s="302">
        <v>15.757576</v>
      </c>
      <c r="CC493" s="303">
        <v>0</v>
      </c>
      <c r="CD493" s="311">
        <v>499</v>
      </c>
      <c r="CE493" s="137">
        <v>8.777175824948991E-3</v>
      </c>
      <c r="CF493" s="312">
        <v>142.77000000000001</v>
      </c>
      <c r="CG493" s="312">
        <v>649</v>
      </c>
      <c r="CH493" s="137">
        <v>1.0069509092037486E-2</v>
      </c>
      <c r="CI493" s="302">
        <v>114.81</v>
      </c>
      <c r="CJ493" s="312">
        <v>321</v>
      </c>
      <c r="CK493" s="137">
        <v>4.4966800212926901E-3</v>
      </c>
      <c r="CL493" s="302">
        <v>79.86</v>
      </c>
      <c r="CM493" s="313">
        <v>-0.35671342685370744</v>
      </c>
    </row>
    <row r="494" spans="1:91" ht="14.4" x14ac:dyDescent="0.3">
      <c r="A494" s="99" t="s">
        <v>549</v>
      </c>
      <c r="B494" s="311">
        <v>80</v>
      </c>
      <c r="C494" s="137">
        <v>5.0597685155904116E-3</v>
      </c>
      <c r="D494" s="312">
        <v>36.363636363636303</v>
      </c>
      <c r="E494" s="312">
        <v>192</v>
      </c>
      <c r="F494" s="137">
        <v>1.0347615198059823E-2</v>
      </c>
      <c r="G494" s="302">
        <v>56.363636363636303</v>
      </c>
      <c r="H494" s="312">
        <v>151</v>
      </c>
      <c r="I494" s="137">
        <v>7.1307140158670193E-3</v>
      </c>
      <c r="J494" s="302">
        <v>51.515152</v>
      </c>
      <c r="K494" s="313">
        <v>0.88749999999999996</v>
      </c>
      <c r="L494" s="312">
        <v>56</v>
      </c>
      <c r="M494" s="137">
        <v>8.8105726872246704E-3</v>
      </c>
      <c r="N494" s="312">
        <v>35.757575757575701</v>
      </c>
      <c r="O494" s="312">
        <v>15</v>
      </c>
      <c r="P494" s="137">
        <v>1.8735948038970773E-3</v>
      </c>
      <c r="Q494" s="302">
        <v>10.909090909090899</v>
      </c>
      <c r="R494" s="312">
        <v>4</v>
      </c>
      <c r="S494" s="137">
        <v>4.2831138237498661E-4</v>
      </c>
      <c r="T494" s="302">
        <v>4.2424239999999998</v>
      </c>
      <c r="U494" s="313">
        <v>-0.9285714285714286</v>
      </c>
      <c r="V494" s="312">
        <v>0</v>
      </c>
      <c r="W494" s="137">
        <v>0</v>
      </c>
      <c r="X494" s="312">
        <v>80</v>
      </c>
      <c r="Y494" s="312">
        <v>0</v>
      </c>
      <c r="Z494" s="137">
        <v>0</v>
      </c>
      <c r="AA494" s="302">
        <v>17.5757575757575</v>
      </c>
      <c r="AB494" s="312">
        <v>0</v>
      </c>
      <c r="AC494" s="137">
        <v>0</v>
      </c>
      <c r="AD494" s="302">
        <v>17.575758</v>
      </c>
      <c r="AF494" s="312">
        <v>0</v>
      </c>
      <c r="AG494" s="137">
        <v>0</v>
      </c>
      <c r="AH494" s="312">
        <v>80</v>
      </c>
      <c r="AI494" s="312">
        <v>0</v>
      </c>
      <c r="AJ494" s="137">
        <v>0</v>
      </c>
      <c r="AK494" s="302">
        <v>17.5757575757575</v>
      </c>
      <c r="AL494" s="312">
        <v>18</v>
      </c>
      <c r="AM494" s="137">
        <v>2.7355623100303952E-2</v>
      </c>
      <c r="AN494" s="302">
        <v>16.969695999999999</v>
      </c>
      <c r="AP494" s="312">
        <v>12</v>
      </c>
      <c r="AQ494" s="137">
        <v>3.6025217652356648E-3</v>
      </c>
      <c r="AR494" s="312">
        <v>12.7272727272727</v>
      </c>
      <c r="AS494" s="312">
        <v>35</v>
      </c>
      <c r="AT494" s="137">
        <v>9.0532850491464052E-3</v>
      </c>
      <c r="AU494" s="302">
        <v>20.606060606060598</v>
      </c>
      <c r="AV494" s="312">
        <v>17</v>
      </c>
      <c r="AW494" s="137">
        <v>4.474861805738352E-3</v>
      </c>
      <c r="AX494" s="302">
        <v>18.787877999999999</v>
      </c>
      <c r="AY494" s="303">
        <v>0.41666666666666669</v>
      </c>
      <c r="AZ494" s="311">
        <v>42</v>
      </c>
      <c r="BA494" s="137">
        <v>2.0227316509343093E-3</v>
      </c>
      <c r="BB494" s="312">
        <v>24.2424242424242</v>
      </c>
      <c r="BC494" s="312">
        <v>181</v>
      </c>
      <c r="BD494" s="137">
        <v>8.1711886596541917E-3</v>
      </c>
      <c r="BE494" s="302">
        <v>49.696969696969703</v>
      </c>
      <c r="BF494" s="312">
        <v>82</v>
      </c>
      <c r="BG494" s="137">
        <v>3.298206097659078E-3</v>
      </c>
      <c r="BH494" s="302">
        <v>33.3333321</v>
      </c>
      <c r="BI494" s="303">
        <v>0.95238095238095233</v>
      </c>
      <c r="BJ494" s="311">
        <v>9</v>
      </c>
      <c r="BK494" s="137">
        <v>1.46484375E-3</v>
      </c>
      <c r="BL494" s="312">
        <v>7.8787878787878798</v>
      </c>
      <c r="BM494" s="312">
        <v>19</v>
      </c>
      <c r="BN494" s="137">
        <v>2.9379928869645894E-3</v>
      </c>
      <c r="BO494" s="302">
        <v>15.757575757575699</v>
      </c>
      <c r="BP494" s="312">
        <v>57</v>
      </c>
      <c r="BQ494" s="137">
        <v>8.3872866391995291E-3</v>
      </c>
      <c r="BR494" s="302">
        <v>31.515152</v>
      </c>
      <c r="BS494" s="303">
        <v>5.333333333333333</v>
      </c>
      <c r="BT494" s="311">
        <v>0</v>
      </c>
      <c r="BU494" s="137">
        <v>0</v>
      </c>
      <c r="BV494" s="312">
        <v>80</v>
      </c>
      <c r="BW494" s="312">
        <v>32</v>
      </c>
      <c r="BX494" s="137">
        <v>9.4395280235988199E-3</v>
      </c>
      <c r="BY494" s="302">
        <v>24.848484848484802</v>
      </c>
      <c r="BZ494" s="312">
        <v>0</v>
      </c>
      <c r="CA494" s="137">
        <v>0</v>
      </c>
      <c r="CB494" s="302">
        <v>17.575758</v>
      </c>
      <c r="CD494" s="311">
        <v>199</v>
      </c>
      <c r="CE494" s="137">
        <v>3.5003166115528039E-3</v>
      </c>
      <c r="CF494" s="312">
        <v>149.96</v>
      </c>
      <c r="CG494" s="312">
        <v>474</v>
      </c>
      <c r="CH494" s="137">
        <v>7.3543101843232175E-3</v>
      </c>
      <c r="CI494" s="302">
        <v>86.11</v>
      </c>
      <c r="CJ494" s="312">
        <v>329</v>
      </c>
      <c r="CK494" s="137">
        <v>4.608746813100608E-3</v>
      </c>
      <c r="CL494" s="302">
        <v>76.319999999999993</v>
      </c>
      <c r="CM494" s="313">
        <v>0.65326633165829151</v>
      </c>
    </row>
    <row r="495" spans="1:91" ht="14.4" x14ac:dyDescent="0.3">
      <c r="A495" s="99" t="s">
        <v>387</v>
      </c>
      <c r="B495" s="311">
        <v>1018</v>
      </c>
      <c r="C495" s="137">
        <v>6.4385554360887984E-2</v>
      </c>
      <c r="D495" s="312">
        <v>119.39393939393899</v>
      </c>
      <c r="E495" s="312">
        <v>1246</v>
      </c>
      <c r="F495" s="137">
        <v>6.7151711129075725E-2</v>
      </c>
      <c r="G495" s="302">
        <v>129.09090909090901</v>
      </c>
      <c r="H495" s="312">
        <v>1123</v>
      </c>
      <c r="I495" s="137">
        <v>5.3031734038534187E-2</v>
      </c>
      <c r="J495" s="302">
        <v>146.060608</v>
      </c>
      <c r="K495" s="313">
        <v>0.1031434184675835</v>
      </c>
      <c r="L495" s="312">
        <v>57</v>
      </c>
      <c r="M495" s="137">
        <v>8.9679043423536824E-3</v>
      </c>
      <c r="N495" s="312">
        <v>26.6666666666666</v>
      </c>
      <c r="O495" s="312">
        <v>329</v>
      </c>
      <c r="P495" s="137">
        <v>4.1094179365475894E-2</v>
      </c>
      <c r="Q495" s="302">
        <v>79.393939393939405</v>
      </c>
      <c r="R495" s="312">
        <v>346</v>
      </c>
      <c r="S495" s="137">
        <v>3.7048934575436343E-2</v>
      </c>
      <c r="T495" s="302">
        <v>90.909090000000006</v>
      </c>
      <c r="U495" s="313">
        <v>5.0701754385964914</v>
      </c>
      <c r="V495" s="312">
        <v>18</v>
      </c>
      <c r="W495" s="137">
        <v>1.7191977077363897E-2</v>
      </c>
      <c r="X495" s="312">
        <v>9.0909090909090899</v>
      </c>
      <c r="Y495" s="312">
        <v>37</v>
      </c>
      <c r="Z495" s="137">
        <v>2.9790660225442835E-2</v>
      </c>
      <c r="AA495" s="302">
        <v>23.030303030302999</v>
      </c>
      <c r="AB495" s="312">
        <v>75</v>
      </c>
      <c r="AC495" s="137">
        <v>6.1475409836065573E-2</v>
      </c>
      <c r="AD495" s="302">
        <v>33.3333321</v>
      </c>
      <c r="AE495" s="313">
        <v>3.1666666666666665</v>
      </c>
      <c r="AF495" s="312">
        <v>9</v>
      </c>
      <c r="AG495" s="137">
        <v>1.507537688442211E-2</v>
      </c>
      <c r="AH495" s="312">
        <v>8.4848484848484809</v>
      </c>
      <c r="AI495" s="312">
        <v>58</v>
      </c>
      <c r="AJ495" s="137">
        <v>7.483870967741936E-2</v>
      </c>
      <c r="AK495" s="302">
        <v>30.909090909090899</v>
      </c>
      <c r="AL495" s="312">
        <v>8</v>
      </c>
      <c r="AM495" s="137">
        <v>1.2158054711246201E-2</v>
      </c>
      <c r="AN495" s="302">
        <v>7.2727274900000003</v>
      </c>
      <c r="AO495" s="313">
        <v>-0.1111111111111111</v>
      </c>
      <c r="AP495" s="312">
        <v>132</v>
      </c>
      <c r="AQ495" s="137">
        <v>3.9627739417592317E-2</v>
      </c>
      <c r="AR495" s="312">
        <v>46.6666666666666</v>
      </c>
      <c r="AS495" s="312">
        <v>182</v>
      </c>
      <c r="AT495" s="137">
        <v>4.7077082255561301E-2</v>
      </c>
      <c r="AU495" s="302">
        <v>53.3333333333333</v>
      </c>
      <c r="AV495" s="312">
        <v>231</v>
      </c>
      <c r="AW495" s="137">
        <v>6.0805475125032905E-2</v>
      </c>
      <c r="AX495" s="302">
        <v>55.151516000000001</v>
      </c>
      <c r="AY495" s="303">
        <v>0.75</v>
      </c>
      <c r="AZ495" s="311">
        <v>1038</v>
      </c>
      <c r="BA495" s="137">
        <v>4.9990367944519359E-2</v>
      </c>
      <c r="BB495" s="312">
        <v>167.87878787878699</v>
      </c>
      <c r="BC495" s="312">
        <v>1037</v>
      </c>
      <c r="BD495" s="137">
        <v>4.6815042210283958E-2</v>
      </c>
      <c r="BE495" s="302">
        <v>127.87878787878699</v>
      </c>
      <c r="BF495" s="312">
        <v>799</v>
      </c>
      <c r="BG495" s="137">
        <v>3.2137398439385408E-2</v>
      </c>
      <c r="BH495" s="302">
        <v>122.42424</v>
      </c>
      <c r="BI495" s="303">
        <v>-0.23025048169556839</v>
      </c>
      <c r="BJ495" s="311">
        <v>167</v>
      </c>
      <c r="BK495" s="137">
        <v>2.7180989583333332E-2</v>
      </c>
      <c r="BL495" s="312">
        <v>43.636363636363598</v>
      </c>
      <c r="BM495" s="312">
        <v>294</v>
      </c>
      <c r="BN495" s="137">
        <v>4.5461574145662598E-2</v>
      </c>
      <c r="BO495" s="302">
        <v>72.121212121212096</v>
      </c>
      <c r="BP495" s="312">
        <v>288</v>
      </c>
      <c r="BQ495" s="137">
        <v>4.2377869334902882E-2</v>
      </c>
      <c r="BR495" s="302">
        <v>61.818179999999998</v>
      </c>
      <c r="BS495" s="303">
        <v>0.72455089820359286</v>
      </c>
      <c r="BT495" s="311">
        <v>63</v>
      </c>
      <c r="BU495" s="137">
        <v>2.2483940042826552E-2</v>
      </c>
      <c r="BV495" s="312">
        <v>35.757575757575701</v>
      </c>
      <c r="BW495" s="312">
        <v>130</v>
      </c>
      <c r="BX495" s="137">
        <v>3.8348082595870206E-2</v>
      </c>
      <c r="BY495" s="302">
        <v>45.454545454545404</v>
      </c>
      <c r="BZ495" s="312">
        <v>360</v>
      </c>
      <c r="CA495" s="137">
        <v>0.10180995475113122</v>
      </c>
      <c r="CB495" s="302">
        <v>142.42424</v>
      </c>
      <c r="CC495" s="303">
        <v>4.7142857142857144</v>
      </c>
      <c r="CD495" s="311">
        <v>2502</v>
      </c>
      <c r="CE495" s="137">
        <v>4.4009005839724197E-2</v>
      </c>
      <c r="CF495" s="312">
        <v>219.22</v>
      </c>
      <c r="CG495" s="312">
        <v>3313</v>
      </c>
      <c r="CH495" s="137">
        <v>5.1402594178613543E-2</v>
      </c>
      <c r="CI495" s="302">
        <v>224.62</v>
      </c>
      <c r="CJ495" s="312">
        <v>3230</v>
      </c>
      <c r="CK495" s="137">
        <v>4.5246967192446697E-2</v>
      </c>
      <c r="CL495" s="302">
        <v>268.97000000000003</v>
      </c>
      <c r="CM495" s="313">
        <v>0.29096722621902477</v>
      </c>
    </row>
    <row r="496" spans="1:91" ht="14.4" x14ac:dyDescent="0.3">
      <c r="A496" s="99" t="s">
        <v>545</v>
      </c>
      <c r="B496" s="311">
        <v>861</v>
      </c>
      <c r="C496" s="137">
        <v>5.4455758649041806E-2</v>
      </c>
      <c r="D496" s="312">
        <v>116.969696969697</v>
      </c>
      <c r="E496" s="312">
        <v>1139</v>
      </c>
      <c r="F496" s="137">
        <v>6.138507140932363E-2</v>
      </c>
      <c r="G496" s="302">
        <v>129.69696969696901</v>
      </c>
      <c r="H496" s="312">
        <v>940</v>
      </c>
      <c r="I496" s="137">
        <v>4.4389875330562899E-2</v>
      </c>
      <c r="J496" s="302">
        <v>140</v>
      </c>
      <c r="K496" s="313">
        <v>9.1753774680603944E-2</v>
      </c>
      <c r="L496" s="312">
        <v>46</v>
      </c>
      <c r="M496" s="137">
        <v>7.2372561359345501E-3</v>
      </c>
      <c r="N496" s="312">
        <v>24.2424242424242</v>
      </c>
      <c r="O496" s="312">
        <v>185</v>
      </c>
      <c r="P496" s="137">
        <v>2.3107669248063952E-2</v>
      </c>
      <c r="Q496" s="302">
        <v>58.787878787878803</v>
      </c>
      <c r="R496" s="312">
        <v>219</v>
      </c>
      <c r="S496" s="137">
        <v>2.3450048185030516E-2</v>
      </c>
      <c r="T496" s="302">
        <v>71.515150000000006</v>
      </c>
      <c r="U496" s="313">
        <v>3.7608695652173911</v>
      </c>
      <c r="V496" s="312">
        <v>18</v>
      </c>
      <c r="W496" s="137">
        <v>1.7191977077363897E-2</v>
      </c>
      <c r="X496" s="312">
        <v>9.0909090909090899</v>
      </c>
      <c r="Y496" s="312">
        <v>37</v>
      </c>
      <c r="Z496" s="137">
        <v>2.9790660225442835E-2</v>
      </c>
      <c r="AA496" s="302">
        <v>23.030303030302999</v>
      </c>
      <c r="AB496" s="312">
        <v>60</v>
      </c>
      <c r="AC496" s="137">
        <v>4.9180327868852458E-2</v>
      </c>
      <c r="AD496" s="302">
        <v>30.909089999999999</v>
      </c>
      <c r="AE496" s="313">
        <v>2.3333333333333335</v>
      </c>
      <c r="AF496" s="312">
        <v>9</v>
      </c>
      <c r="AG496" s="137">
        <v>1.507537688442211E-2</v>
      </c>
      <c r="AH496" s="312">
        <v>8.4848484848484809</v>
      </c>
      <c r="AI496" s="312">
        <v>58</v>
      </c>
      <c r="AJ496" s="137">
        <v>7.483870967741936E-2</v>
      </c>
      <c r="AK496" s="302">
        <v>30.909090909090899</v>
      </c>
      <c r="AL496" s="312">
        <v>8</v>
      </c>
      <c r="AM496" s="137">
        <v>1.2158054711246201E-2</v>
      </c>
      <c r="AN496" s="302">
        <v>7.2727274900000003</v>
      </c>
      <c r="AO496" s="313">
        <v>-0.1111111111111111</v>
      </c>
      <c r="AP496" s="312">
        <v>132</v>
      </c>
      <c r="AQ496" s="137">
        <v>3.9627739417592317E-2</v>
      </c>
      <c r="AR496" s="312">
        <v>46.6666666666666</v>
      </c>
      <c r="AS496" s="312">
        <v>150</v>
      </c>
      <c r="AT496" s="137">
        <v>3.8799793067770302E-2</v>
      </c>
      <c r="AU496" s="302">
        <v>46.6666666666666</v>
      </c>
      <c r="AV496" s="312">
        <v>187</v>
      </c>
      <c r="AW496" s="137">
        <v>4.9223479863121873E-2</v>
      </c>
      <c r="AX496" s="302">
        <v>50.9090919</v>
      </c>
      <c r="AY496" s="303">
        <v>0.41666666666666669</v>
      </c>
      <c r="AZ496" s="311">
        <v>902</v>
      </c>
      <c r="BA496" s="137">
        <v>4.3440570217684452E-2</v>
      </c>
      <c r="BB496" s="312">
        <v>153.939393939393</v>
      </c>
      <c r="BC496" s="312">
        <v>861</v>
      </c>
      <c r="BD496" s="137">
        <v>3.8869576994266623E-2</v>
      </c>
      <c r="BE496" s="302">
        <v>120</v>
      </c>
      <c r="BF496" s="312">
        <v>565</v>
      </c>
      <c r="BG496" s="137">
        <v>2.2725444453382673E-2</v>
      </c>
      <c r="BH496" s="302">
        <v>104.242424</v>
      </c>
      <c r="BI496" s="303">
        <v>-0.3736141906873614</v>
      </c>
      <c r="BJ496" s="311">
        <v>122</v>
      </c>
      <c r="BK496" s="137">
        <v>1.9856770833333332E-2</v>
      </c>
      <c r="BL496" s="312">
        <v>35.151515151515099</v>
      </c>
      <c r="BM496" s="312">
        <v>214</v>
      </c>
      <c r="BN496" s="137">
        <v>3.3091077779495902E-2</v>
      </c>
      <c r="BO496" s="302">
        <v>58.787878787878803</v>
      </c>
      <c r="BP496" s="312">
        <v>268</v>
      </c>
      <c r="BQ496" s="137">
        <v>3.9434961742201298E-2</v>
      </c>
      <c r="BR496" s="302">
        <v>58.787880000000001</v>
      </c>
      <c r="BS496" s="303">
        <v>1.1967213114754098</v>
      </c>
      <c r="BT496" s="311">
        <v>63</v>
      </c>
      <c r="BU496" s="137">
        <v>2.2483940042826552E-2</v>
      </c>
      <c r="BV496" s="312">
        <v>35.757575757575701</v>
      </c>
      <c r="BW496" s="312">
        <v>108</v>
      </c>
      <c r="BX496" s="137">
        <v>3.1858407079646017E-2</v>
      </c>
      <c r="BY496" s="302">
        <v>39.393939393939398</v>
      </c>
      <c r="BZ496" s="312">
        <v>292</v>
      </c>
      <c r="CA496" s="137">
        <v>8.2579185520361989E-2</v>
      </c>
      <c r="CB496" s="302">
        <v>135.15152</v>
      </c>
      <c r="CC496" s="303">
        <v>3.6349206349206349</v>
      </c>
      <c r="CD496" s="311">
        <v>2153</v>
      </c>
      <c r="CE496" s="137">
        <v>3.78702596214733E-2</v>
      </c>
      <c r="CF496" s="312">
        <v>205.3</v>
      </c>
      <c r="CG496" s="312">
        <v>2752</v>
      </c>
      <c r="CH496" s="137">
        <v>4.2698442251598086E-2</v>
      </c>
      <c r="CI496" s="302">
        <v>206.96</v>
      </c>
      <c r="CJ496" s="312">
        <v>2539</v>
      </c>
      <c r="CK496" s="137">
        <v>3.5567198050037822E-2</v>
      </c>
      <c r="CL496" s="302">
        <v>245.95</v>
      </c>
      <c r="CM496" s="313">
        <v>0.17928471899674872</v>
      </c>
    </row>
    <row r="497" spans="1:91" ht="14.4" x14ac:dyDescent="0.3">
      <c r="A497" s="99" t="s">
        <v>546</v>
      </c>
      <c r="B497" s="311">
        <v>127</v>
      </c>
      <c r="C497" s="137">
        <v>8.0323825184997789E-3</v>
      </c>
      <c r="D497" s="312">
        <v>49.090909090909101</v>
      </c>
      <c r="E497" s="312">
        <v>290</v>
      </c>
      <c r="F497" s="137">
        <v>1.5629210455402855E-2</v>
      </c>
      <c r="G497" s="302">
        <v>84.848484848484802</v>
      </c>
      <c r="H497" s="312">
        <v>148</v>
      </c>
      <c r="I497" s="137">
        <v>6.9890442009822437E-3</v>
      </c>
      <c r="J497" s="302">
        <v>52.121212</v>
      </c>
      <c r="K497" s="313">
        <v>0.16535433070866143</v>
      </c>
      <c r="L497" s="312">
        <v>0</v>
      </c>
      <c r="M497" s="137">
        <v>0</v>
      </c>
      <c r="N497" s="312">
        <v>80</v>
      </c>
      <c r="O497" s="312">
        <v>29</v>
      </c>
      <c r="P497" s="137">
        <v>3.6222832875343492E-3</v>
      </c>
      <c r="Q497" s="302">
        <v>23.030303030302999</v>
      </c>
      <c r="R497" s="312">
        <v>0</v>
      </c>
      <c r="S497" s="137">
        <v>0</v>
      </c>
      <c r="T497" s="302">
        <v>17.575758</v>
      </c>
      <c r="V497" s="312">
        <v>12</v>
      </c>
      <c r="W497" s="137">
        <v>1.1461318051575931E-2</v>
      </c>
      <c r="X497" s="312">
        <v>8.4848484848484809</v>
      </c>
      <c r="Y497" s="312">
        <v>9</v>
      </c>
      <c r="Z497" s="137">
        <v>7.246376811594203E-3</v>
      </c>
      <c r="AA497" s="302">
        <v>9.0909090909090899</v>
      </c>
      <c r="AB497" s="312">
        <v>13</v>
      </c>
      <c r="AC497" s="137">
        <v>1.0655737704918032E-2</v>
      </c>
      <c r="AD497" s="302">
        <v>12.121212</v>
      </c>
      <c r="AE497" s="313">
        <v>8.3333333333333329E-2</v>
      </c>
      <c r="AF497" s="312">
        <v>0</v>
      </c>
      <c r="AG497" s="137">
        <v>0</v>
      </c>
      <c r="AH497" s="312">
        <v>80</v>
      </c>
      <c r="AI497" s="312">
        <v>12</v>
      </c>
      <c r="AJ497" s="137">
        <v>1.5483870967741935E-2</v>
      </c>
      <c r="AK497" s="302">
        <v>12.7272727272727</v>
      </c>
      <c r="AL497" s="312">
        <v>0</v>
      </c>
      <c r="AM497" s="137">
        <v>0</v>
      </c>
      <c r="AN497" s="302">
        <v>17.575758</v>
      </c>
      <c r="AP497" s="312">
        <v>8</v>
      </c>
      <c r="AQ497" s="137">
        <v>2.4016811768237767E-3</v>
      </c>
      <c r="AR497" s="312">
        <v>7.8787878787878798</v>
      </c>
      <c r="AS497" s="312">
        <v>33</v>
      </c>
      <c r="AT497" s="137">
        <v>8.5359544749094678E-3</v>
      </c>
      <c r="AU497" s="302">
        <v>20.606060606060598</v>
      </c>
      <c r="AV497" s="312">
        <v>37</v>
      </c>
      <c r="AW497" s="137">
        <v>9.7394051066070023E-3</v>
      </c>
      <c r="AX497" s="302">
        <v>25.454546000000001</v>
      </c>
      <c r="AY497" s="303">
        <v>3.625</v>
      </c>
      <c r="AZ497" s="311">
        <v>263</v>
      </c>
      <c r="BA497" s="137">
        <v>1.2666152957041033E-2</v>
      </c>
      <c r="BB497" s="312">
        <v>75.151515151515099</v>
      </c>
      <c r="BC497" s="312">
        <v>81</v>
      </c>
      <c r="BD497" s="137">
        <v>3.6567197869170694E-3</v>
      </c>
      <c r="BE497" s="302">
        <v>38.787878787878697</v>
      </c>
      <c r="BF497" s="312">
        <v>109</v>
      </c>
      <c r="BG497" s="137">
        <v>4.3842007883517012E-3</v>
      </c>
      <c r="BH497" s="302">
        <v>56.363636</v>
      </c>
      <c r="BI497" s="303">
        <v>-0.5855513307984791</v>
      </c>
      <c r="BJ497" s="311">
        <v>36</v>
      </c>
      <c r="BK497" s="137">
        <v>5.859375E-3</v>
      </c>
      <c r="BL497" s="312">
        <v>20</v>
      </c>
      <c r="BM497" s="312">
        <v>20</v>
      </c>
      <c r="BN497" s="137">
        <v>3.0926240915416731E-3</v>
      </c>
      <c r="BO497" s="302">
        <v>13.9393939393939</v>
      </c>
      <c r="BP497" s="312">
        <v>71</v>
      </c>
      <c r="BQ497" s="137">
        <v>1.0447321954090642E-2</v>
      </c>
      <c r="BR497" s="302">
        <v>26.666665999999999</v>
      </c>
      <c r="BS497" s="303">
        <v>0.97222222222222221</v>
      </c>
      <c r="BT497" s="311">
        <v>0</v>
      </c>
      <c r="BU497" s="137">
        <v>0</v>
      </c>
      <c r="BV497" s="312">
        <v>80</v>
      </c>
      <c r="BW497" s="312">
        <v>10</v>
      </c>
      <c r="BX497" s="137">
        <v>2.9498525073746312E-3</v>
      </c>
      <c r="BY497" s="302">
        <v>8.4848484848484809</v>
      </c>
      <c r="BZ497" s="312">
        <v>5</v>
      </c>
      <c r="CA497" s="137">
        <v>1.4140271493212669E-3</v>
      </c>
      <c r="CB497" s="302">
        <v>5.4545455</v>
      </c>
      <c r="CD497" s="311">
        <v>446</v>
      </c>
      <c r="CE497" s="137">
        <v>7.8449306972489981E-3</v>
      </c>
      <c r="CF497" s="312">
        <v>166.55</v>
      </c>
      <c r="CG497" s="312">
        <v>484</v>
      </c>
      <c r="CH497" s="137">
        <v>7.5094644076211751E-3</v>
      </c>
      <c r="CI497" s="302">
        <v>99.43</v>
      </c>
      <c r="CJ497" s="312">
        <v>383</v>
      </c>
      <c r="CK497" s="137">
        <v>5.3651976578040512E-3</v>
      </c>
      <c r="CL497" s="302">
        <v>88.81</v>
      </c>
      <c r="CM497" s="313">
        <v>-0.14125560538116591</v>
      </c>
    </row>
    <row r="498" spans="1:91" ht="14.4" x14ac:dyDescent="0.3">
      <c r="A498" s="99" t="s">
        <v>547</v>
      </c>
      <c r="B498" s="311">
        <v>283</v>
      </c>
      <c r="C498" s="137">
        <v>1.789893112390108E-2</v>
      </c>
      <c r="D498" s="312">
        <v>69.696969696969703</v>
      </c>
      <c r="E498" s="312">
        <v>382</v>
      </c>
      <c r="F498" s="137">
        <v>2.0587442737806522E-2</v>
      </c>
      <c r="G498" s="302">
        <v>83.636363636363598</v>
      </c>
      <c r="H498" s="312">
        <v>337</v>
      </c>
      <c r="I498" s="137">
        <v>1.5914242538723082E-2</v>
      </c>
      <c r="J498" s="302">
        <v>71.515150000000006</v>
      </c>
      <c r="K498" s="313">
        <v>0.19081272084805653</v>
      </c>
      <c r="L498" s="312">
        <v>18</v>
      </c>
      <c r="M498" s="137">
        <v>2.8319697923222154E-3</v>
      </c>
      <c r="N498" s="312">
        <v>14.545454545454501</v>
      </c>
      <c r="O498" s="312">
        <v>49</v>
      </c>
      <c r="P498" s="137">
        <v>6.1204096927304523E-3</v>
      </c>
      <c r="Q498" s="302">
        <v>28.484848484848399</v>
      </c>
      <c r="R498" s="312">
        <v>15</v>
      </c>
      <c r="S498" s="137">
        <v>1.6061676839061998E-3</v>
      </c>
      <c r="T498" s="302">
        <v>14.545455</v>
      </c>
      <c r="U498" s="313">
        <v>-0.16666666666666666</v>
      </c>
      <c r="V498" s="312">
        <v>6</v>
      </c>
      <c r="W498" s="137">
        <v>5.7306590257879654E-3</v>
      </c>
      <c r="X498" s="312">
        <v>4.8484848484848397</v>
      </c>
      <c r="Y498" s="312">
        <v>23</v>
      </c>
      <c r="Z498" s="137">
        <v>1.8518518518518517E-2</v>
      </c>
      <c r="AA498" s="302">
        <v>19.393939393939299</v>
      </c>
      <c r="AB498" s="312">
        <v>6</v>
      </c>
      <c r="AC498" s="137">
        <v>4.9180327868852463E-3</v>
      </c>
      <c r="AD498" s="302">
        <v>6.0606059999999999</v>
      </c>
      <c r="AE498" s="313">
        <v>0</v>
      </c>
      <c r="AF498" s="312">
        <v>9</v>
      </c>
      <c r="AG498" s="137">
        <v>1.507537688442211E-2</v>
      </c>
      <c r="AH498" s="312">
        <v>8.4848484848484809</v>
      </c>
      <c r="AI498" s="312">
        <v>2</v>
      </c>
      <c r="AJ498" s="137">
        <v>2.5806451612903226E-3</v>
      </c>
      <c r="AK498" s="302">
        <v>2.4242424242424199</v>
      </c>
      <c r="AL498" s="312">
        <v>0</v>
      </c>
      <c r="AM498" s="137">
        <v>0</v>
      </c>
      <c r="AN498" s="302">
        <v>17.575758</v>
      </c>
      <c r="AO498" s="313">
        <v>-1</v>
      </c>
      <c r="AP498" s="312">
        <v>106</v>
      </c>
      <c r="AQ498" s="137">
        <v>3.1822275592915041E-2</v>
      </c>
      <c r="AR498" s="312">
        <v>43.636363636363598</v>
      </c>
      <c r="AS498" s="312">
        <v>54</v>
      </c>
      <c r="AT498" s="137">
        <v>1.3967925504397309E-2</v>
      </c>
      <c r="AU498" s="302">
        <v>31.515151515151501</v>
      </c>
      <c r="AV498" s="312">
        <v>67</v>
      </c>
      <c r="AW498" s="137">
        <v>1.7636220057909976E-2</v>
      </c>
      <c r="AX498" s="302">
        <v>27.878788</v>
      </c>
      <c r="AY498" s="303">
        <v>-0.36792452830188677</v>
      </c>
      <c r="AZ498" s="311">
        <v>191</v>
      </c>
      <c r="BA498" s="137">
        <v>9.1986129840107879E-3</v>
      </c>
      <c r="BB498" s="312">
        <v>60.606060606060602</v>
      </c>
      <c r="BC498" s="312">
        <v>354</v>
      </c>
      <c r="BD498" s="137">
        <v>1.5981219809489414E-2</v>
      </c>
      <c r="BE498" s="302">
        <v>76.969696969696898</v>
      </c>
      <c r="BF498" s="312">
        <v>200</v>
      </c>
      <c r="BG498" s="137">
        <v>8.0444051162416545E-3</v>
      </c>
      <c r="BH498" s="302">
        <v>58.787880000000001</v>
      </c>
      <c r="BI498" s="303">
        <v>4.712041884816754E-2</v>
      </c>
      <c r="BJ498" s="311">
        <v>12</v>
      </c>
      <c r="BK498" s="137">
        <v>1.953125E-3</v>
      </c>
      <c r="BL498" s="312">
        <v>8.4848484848484809</v>
      </c>
      <c r="BM498" s="312">
        <v>16</v>
      </c>
      <c r="BN498" s="137">
        <v>2.4740992732333383E-3</v>
      </c>
      <c r="BO498" s="302">
        <v>11.5151515151515</v>
      </c>
      <c r="BP498" s="312">
        <v>66</v>
      </c>
      <c r="BQ498" s="137">
        <v>9.7115950559152446E-3</v>
      </c>
      <c r="BR498" s="302">
        <v>30.909089999999999</v>
      </c>
      <c r="BS498" s="303">
        <v>4.5</v>
      </c>
      <c r="BT498" s="311">
        <v>11</v>
      </c>
      <c r="BU498" s="137">
        <v>3.9257673090649535E-3</v>
      </c>
      <c r="BV498" s="312">
        <v>9.0909090909090899</v>
      </c>
      <c r="BW498" s="312">
        <v>55</v>
      </c>
      <c r="BX498" s="137">
        <v>1.6224188790560472E-2</v>
      </c>
      <c r="BY498" s="302">
        <v>29.090909090909101</v>
      </c>
      <c r="BZ498" s="312">
        <v>59</v>
      </c>
      <c r="CA498" s="137">
        <v>1.668552036199095E-2</v>
      </c>
      <c r="CB498" s="302">
        <v>35.151516000000001</v>
      </c>
      <c r="CC498" s="303">
        <v>4.3636363636363633</v>
      </c>
      <c r="CD498" s="311">
        <v>636</v>
      </c>
      <c r="CE498" s="137">
        <v>1.1186941532399916E-2</v>
      </c>
      <c r="CF498" s="312">
        <v>103.1</v>
      </c>
      <c r="CG498" s="312">
        <v>935</v>
      </c>
      <c r="CH498" s="137">
        <v>1.4506919878359089E-2</v>
      </c>
      <c r="CI498" s="302">
        <v>125.44</v>
      </c>
      <c r="CJ498" s="312">
        <v>750</v>
      </c>
      <c r="CK498" s="137">
        <v>1.0506261731992267E-2</v>
      </c>
      <c r="CL498" s="302">
        <v>108.53</v>
      </c>
      <c r="CM498" s="313">
        <v>0.17924528301886791</v>
      </c>
    </row>
    <row r="499" spans="1:91" ht="14.4" x14ac:dyDescent="0.3">
      <c r="A499" s="99" t="s">
        <v>548</v>
      </c>
      <c r="B499" s="311">
        <v>451</v>
      </c>
      <c r="C499" s="137">
        <v>2.8524445006640947E-2</v>
      </c>
      <c r="D499" s="312">
        <v>99.393939393939405</v>
      </c>
      <c r="E499" s="312">
        <v>467</v>
      </c>
      <c r="F499" s="137">
        <v>2.5168418216114256E-2</v>
      </c>
      <c r="G499" s="302">
        <v>75.151515151515099</v>
      </c>
      <c r="H499" s="312">
        <v>455</v>
      </c>
      <c r="I499" s="137">
        <v>2.1486588590857576E-2</v>
      </c>
      <c r="J499" s="302">
        <v>100.606064</v>
      </c>
      <c r="K499" s="313">
        <v>8.869179600886918E-3</v>
      </c>
      <c r="L499" s="312">
        <v>28</v>
      </c>
      <c r="M499" s="137">
        <v>4.4052863436123352E-3</v>
      </c>
      <c r="N499" s="312">
        <v>19.393939393939299</v>
      </c>
      <c r="O499" s="312">
        <v>107</v>
      </c>
      <c r="P499" s="137">
        <v>1.336497626779915E-2</v>
      </c>
      <c r="Q499" s="302">
        <v>43.030303030303003</v>
      </c>
      <c r="R499" s="312">
        <v>204</v>
      </c>
      <c r="S499" s="137">
        <v>2.1843880501124319E-2</v>
      </c>
      <c r="T499" s="302">
        <v>73.333335899999994</v>
      </c>
      <c r="U499" s="313">
        <v>6.2857142857142856</v>
      </c>
      <c r="V499" s="312">
        <v>0</v>
      </c>
      <c r="W499" s="137">
        <v>0</v>
      </c>
      <c r="X499" s="312">
        <v>80</v>
      </c>
      <c r="Y499" s="312">
        <v>5</v>
      </c>
      <c r="Z499" s="137">
        <v>4.0257648953301124E-3</v>
      </c>
      <c r="AA499" s="302">
        <v>7.2727272727272698</v>
      </c>
      <c r="AB499" s="312">
        <v>41</v>
      </c>
      <c r="AC499" s="137">
        <v>3.3606557377049179E-2</v>
      </c>
      <c r="AD499" s="302">
        <v>27.878788</v>
      </c>
      <c r="AF499" s="312">
        <v>0</v>
      </c>
      <c r="AG499" s="137">
        <v>0</v>
      </c>
      <c r="AH499" s="312">
        <v>80</v>
      </c>
      <c r="AI499" s="312">
        <v>44</v>
      </c>
      <c r="AJ499" s="137">
        <v>5.67741935483871E-2</v>
      </c>
      <c r="AK499" s="302">
        <v>29.090909090909101</v>
      </c>
      <c r="AL499" s="312">
        <v>8</v>
      </c>
      <c r="AM499" s="137">
        <v>1.2158054711246201E-2</v>
      </c>
      <c r="AN499" s="302">
        <v>7.2727274900000003</v>
      </c>
      <c r="AP499" s="312">
        <v>18</v>
      </c>
      <c r="AQ499" s="137">
        <v>5.4037826478534976E-3</v>
      </c>
      <c r="AR499" s="312">
        <v>12.1212121212121</v>
      </c>
      <c r="AS499" s="312">
        <v>63</v>
      </c>
      <c r="AT499" s="137">
        <v>1.6295913088463527E-2</v>
      </c>
      <c r="AU499" s="302">
        <v>23.030303030302999</v>
      </c>
      <c r="AV499" s="312">
        <v>83</v>
      </c>
      <c r="AW499" s="137">
        <v>2.1847854698604896E-2</v>
      </c>
      <c r="AX499" s="302">
        <v>32.121212</v>
      </c>
      <c r="AY499" s="303">
        <v>3.6111111111111112</v>
      </c>
      <c r="AZ499" s="311">
        <v>448</v>
      </c>
      <c r="BA499" s="137">
        <v>2.1575804276632634E-2</v>
      </c>
      <c r="BB499" s="312">
        <v>89.696969696969703</v>
      </c>
      <c r="BC499" s="312">
        <v>426</v>
      </c>
      <c r="BD499" s="137">
        <v>1.9231637397860143E-2</v>
      </c>
      <c r="BE499" s="302">
        <v>73.939393939393895</v>
      </c>
      <c r="BF499" s="312">
        <v>256</v>
      </c>
      <c r="BG499" s="137">
        <v>1.0296838548789317E-2</v>
      </c>
      <c r="BH499" s="302">
        <v>80</v>
      </c>
      <c r="BI499" s="303">
        <v>-0.42857142857142855</v>
      </c>
      <c r="BJ499" s="311">
        <v>74</v>
      </c>
      <c r="BK499" s="137">
        <v>1.2044270833333334E-2</v>
      </c>
      <c r="BL499" s="312">
        <v>30.909090909090899</v>
      </c>
      <c r="BM499" s="312">
        <v>178</v>
      </c>
      <c r="BN499" s="137">
        <v>2.752435441472089E-2</v>
      </c>
      <c r="BO499" s="302">
        <v>56.969696969696898</v>
      </c>
      <c r="BP499" s="312">
        <v>131</v>
      </c>
      <c r="BQ499" s="137">
        <v>1.9276044732195408E-2</v>
      </c>
      <c r="BR499" s="302">
        <v>41.212119999999999</v>
      </c>
      <c r="BS499" s="303">
        <v>0.77027027027027029</v>
      </c>
      <c r="BT499" s="311">
        <v>52</v>
      </c>
      <c r="BU499" s="137">
        <v>1.8558172733761598E-2</v>
      </c>
      <c r="BV499" s="312">
        <v>34.545454545454497</v>
      </c>
      <c r="BW499" s="312">
        <v>43</v>
      </c>
      <c r="BX499" s="137">
        <v>1.2684365781710914E-2</v>
      </c>
      <c r="BY499" s="302">
        <v>25.4545454545454</v>
      </c>
      <c r="BZ499" s="312">
        <v>228</v>
      </c>
      <c r="CA499" s="137">
        <v>6.4479638009049781E-2</v>
      </c>
      <c r="CB499" s="302">
        <v>129.69697600000001</v>
      </c>
      <c r="CC499" s="303">
        <v>3.3846153846153846</v>
      </c>
      <c r="CD499" s="311">
        <v>1071</v>
      </c>
      <c r="CE499" s="137">
        <v>1.8838387391824387E-2</v>
      </c>
      <c r="CF499" s="312">
        <v>181.88</v>
      </c>
      <c r="CG499" s="312">
        <v>1333</v>
      </c>
      <c r="CH499" s="137">
        <v>2.0682057965617826E-2</v>
      </c>
      <c r="CI499" s="302">
        <v>134.1</v>
      </c>
      <c r="CJ499" s="312">
        <v>1406</v>
      </c>
      <c r="CK499" s="137">
        <v>1.9695738660241505E-2</v>
      </c>
      <c r="CL499" s="302">
        <v>204.58</v>
      </c>
      <c r="CM499" s="313">
        <v>0.31279178338001867</v>
      </c>
    </row>
    <row r="500" spans="1:91" ht="14.4" x14ac:dyDescent="0.3">
      <c r="A500" s="99" t="s">
        <v>549</v>
      </c>
      <c r="B500" s="311">
        <v>157</v>
      </c>
      <c r="C500" s="137">
        <v>9.9297957118461826E-3</v>
      </c>
      <c r="D500" s="312">
        <v>41.818181818181799</v>
      </c>
      <c r="E500" s="312">
        <v>107</v>
      </c>
      <c r="F500" s="137">
        <v>5.7666397197520883E-3</v>
      </c>
      <c r="G500" s="302">
        <v>36.969696969696898</v>
      </c>
      <c r="H500" s="312">
        <v>183</v>
      </c>
      <c r="I500" s="137">
        <v>8.641858707971288E-3</v>
      </c>
      <c r="J500" s="302">
        <v>46.060607900000001</v>
      </c>
      <c r="K500" s="313">
        <v>0.16560509554140126</v>
      </c>
      <c r="L500" s="312">
        <v>11</v>
      </c>
      <c r="M500" s="137">
        <v>1.7306482064191316E-3</v>
      </c>
      <c r="N500" s="312">
        <v>10.303030303030299</v>
      </c>
      <c r="O500" s="312">
        <v>144</v>
      </c>
      <c r="P500" s="137">
        <v>1.7986510117411942E-2</v>
      </c>
      <c r="Q500" s="302">
        <v>48.484848484848399</v>
      </c>
      <c r="R500" s="312">
        <v>127</v>
      </c>
      <c r="S500" s="137">
        <v>1.3598886390405825E-2</v>
      </c>
      <c r="T500" s="302">
        <v>48.484848</v>
      </c>
      <c r="U500" s="313">
        <v>10.545454545454545</v>
      </c>
      <c r="V500" s="312">
        <v>0</v>
      </c>
      <c r="W500" s="137">
        <v>0</v>
      </c>
      <c r="X500" s="312">
        <v>80</v>
      </c>
      <c r="Y500" s="312">
        <v>0</v>
      </c>
      <c r="Z500" s="137">
        <v>0</v>
      </c>
      <c r="AA500" s="302">
        <v>17.5757575757575</v>
      </c>
      <c r="AB500" s="312">
        <v>15</v>
      </c>
      <c r="AC500" s="137">
        <v>1.2295081967213115E-2</v>
      </c>
      <c r="AD500" s="302">
        <v>13.333333</v>
      </c>
      <c r="AF500" s="312">
        <v>0</v>
      </c>
      <c r="AG500" s="137">
        <v>0</v>
      </c>
      <c r="AH500" s="312">
        <v>80</v>
      </c>
      <c r="AI500" s="312">
        <v>0</v>
      </c>
      <c r="AJ500" s="137">
        <v>0</v>
      </c>
      <c r="AK500" s="302">
        <v>17.5757575757575</v>
      </c>
      <c r="AL500" s="312">
        <v>0</v>
      </c>
      <c r="AM500" s="137">
        <v>0</v>
      </c>
      <c r="AN500" s="302">
        <v>17.575758</v>
      </c>
      <c r="AP500" s="312">
        <v>0</v>
      </c>
      <c r="AQ500" s="137">
        <v>0</v>
      </c>
      <c r="AR500" s="312">
        <v>80</v>
      </c>
      <c r="AS500" s="312">
        <v>32</v>
      </c>
      <c r="AT500" s="137">
        <v>8.2772891877909982E-3</v>
      </c>
      <c r="AU500" s="302">
        <v>24.2424242424242</v>
      </c>
      <c r="AV500" s="312">
        <v>44</v>
      </c>
      <c r="AW500" s="137">
        <v>1.1581995261911029E-2</v>
      </c>
      <c r="AX500" s="302">
        <v>20.606059999999999</v>
      </c>
      <c r="AZ500" s="311">
        <v>136</v>
      </c>
      <c r="BA500" s="137">
        <v>6.5497977268349069E-3</v>
      </c>
      <c r="BB500" s="312">
        <v>50.303030303030297</v>
      </c>
      <c r="BC500" s="312">
        <v>176</v>
      </c>
      <c r="BD500" s="137">
        <v>7.9454652160173347E-3</v>
      </c>
      <c r="BE500" s="302">
        <v>46.6666666666666</v>
      </c>
      <c r="BF500" s="312">
        <v>234</v>
      </c>
      <c r="BG500" s="137">
        <v>9.411953986002735E-3</v>
      </c>
      <c r="BH500" s="302">
        <v>70.909090000000006</v>
      </c>
      <c r="BI500" s="303">
        <v>0.72058823529411764</v>
      </c>
      <c r="BJ500" s="311">
        <v>45</v>
      </c>
      <c r="BK500" s="137">
        <v>7.32421875E-3</v>
      </c>
      <c r="BL500" s="312">
        <v>23.030303030302999</v>
      </c>
      <c r="BM500" s="312">
        <v>80</v>
      </c>
      <c r="BN500" s="137">
        <v>1.2370496366166692E-2</v>
      </c>
      <c r="BO500" s="302">
        <v>41.818181818181799</v>
      </c>
      <c r="BP500" s="312">
        <v>20</v>
      </c>
      <c r="BQ500" s="137">
        <v>2.942907592701589E-3</v>
      </c>
      <c r="BR500" s="302">
        <v>14.545455</v>
      </c>
      <c r="BS500" s="303">
        <v>-0.55555555555555558</v>
      </c>
      <c r="BT500" s="311">
        <v>0</v>
      </c>
      <c r="BU500" s="137">
        <v>0</v>
      </c>
      <c r="BV500" s="312">
        <v>80</v>
      </c>
      <c r="BW500" s="312">
        <v>22</v>
      </c>
      <c r="BX500" s="137">
        <v>6.4896755162241887E-3</v>
      </c>
      <c r="BY500" s="302">
        <v>20.606060606060598</v>
      </c>
      <c r="BZ500" s="312">
        <v>68</v>
      </c>
      <c r="CA500" s="137">
        <v>1.9230769230769232E-2</v>
      </c>
      <c r="CB500" s="302">
        <v>41.212119999999999</v>
      </c>
      <c r="CD500" s="311">
        <v>349</v>
      </c>
      <c r="CE500" s="137">
        <v>6.138746218250897E-3</v>
      </c>
      <c r="CF500" s="312">
        <v>174.38</v>
      </c>
      <c r="CG500" s="312">
        <v>561</v>
      </c>
      <c r="CH500" s="137">
        <v>8.7041519270154525E-3</v>
      </c>
      <c r="CI500" s="302">
        <v>94.6</v>
      </c>
      <c r="CJ500" s="312">
        <v>691</v>
      </c>
      <c r="CK500" s="137">
        <v>9.6797691424088759E-3</v>
      </c>
      <c r="CL500" s="302">
        <v>109.79</v>
      </c>
      <c r="CM500" s="313">
        <v>0.97994269340974216</v>
      </c>
    </row>
    <row r="501" spans="1:91" ht="14.4" x14ac:dyDescent="0.3">
      <c r="A501" s="99" t="s">
        <v>436</v>
      </c>
      <c r="B501" s="311">
        <v>12898</v>
      </c>
      <c r="C501" s="137">
        <v>0.81576117892606415</v>
      </c>
      <c r="D501" s="312">
        <v>298.18181818181802</v>
      </c>
      <c r="E501" s="312">
        <v>14352</v>
      </c>
      <c r="F501" s="137">
        <v>0.77348423605497174</v>
      </c>
      <c r="G501" s="302">
        <v>362.42424242424198</v>
      </c>
      <c r="H501" s="312">
        <v>17756</v>
      </c>
      <c r="I501" s="137">
        <v>0.8384964110313563</v>
      </c>
      <c r="J501" s="302">
        <v>385.45455900000002</v>
      </c>
      <c r="K501" s="313">
        <v>0.37664754225461311</v>
      </c>
      <c r="L501" s="312">
        <v>5754</v>
      </c>
      <c r="M501" s="137">
        <v>0.90528634361233484</v>
      </c>
      <c r="N501" s="312">
        <v>178.18181818181799</v>
      </c>
      <c r="O501" s="312">
        <v>7167</v>
      </c>
      <c r="P501" s="137">
        <v>0.89520359730202348</v>
      </c>
      <c r="Q501" s="302">
        <v>252.72727272727201</v>
      </c>
      <c r="R501" s="312">
        <v>8259</v>
      </c>
      <c r="S501" s="137">
        <v>0.88435592675875363</v>
      </c>
      <c r="T501" s="302">
        <v>238.18182400000001</v>
      </c>
      <c r="U501" s="313">
        <v>0.4353493222106361</v>
      </c>
      <c r="V501" s="312">
        <v>1001</v>
      </c>
      <c r="W501" s="137">
        <v>0.95606494746895898</v>
      </c>
      <c r="X501" s="312">
        <v>85.454545454545396</v>
      </c>
      <c r="Y501" s="312">
        <v>1171</v>
      </c>
      <c r="Z501" s="137">
        <v>0.94283413848631237</v>
      </c>
      <c r="AA501" s="302">
        <v>100.60606060606</v>
      </c>
      <c r="AB501" s="312">
        <v>1078</v>
      </c>
      <c r="AC501" s="137">
        <v>0.88360655737704918</v>
      </c>
      <c r="AD501" s="302">
        <v>72.121215800000002</v>
      </c>
      <c r="AE501" s="313">
        <v>7.6923076923076927E-2</v>
      </c>
      <c r="AF501" s="312">
        <v>563</v>
      </c>
      <c r="AG501" s="137">
        <v>0.94304857621440541</v>
      </c>
      <c r="AH501" s="312">
        <v>101.212121212121</v>
      </c>
      <c r="AI501" s="312">
        <v>674</v>
      </c>
      <c r="AJ501" s="137">
        <v>0.86967741935483867</v>
      </c>
      <c r="AK501" s="302">
        <v>97.575757575757606</v>
      </c>
      <c r="AL501" s="312">
        <v>556</v>
      </c>
      <c r="AM501" s="137">
        <v>0.84498480243161089</v>
      </c>
      <c r="AN501" s="302">
        <v>81.212119999999999</v>
      </c>
      <c r="AO501" s="313">
        <v>-1.2433392539964476E-2</v>
      </c>
      <c r="AP501" s="312">
        <v>2720</v>
      </c>
      <c r="AQ501" s="137">
        <v>0.81657160012008401</v>
      </c>
      <c r="AR501" s="312">
        <v>134.54545454545399</v>
      </c>
      <c r="AS501" s="312">
        <v>3201</v>
      </c>
      <c r="AT501" s="137">
        <v>0.82798758406621831</v>
      </c>
      <c r="AU501" s="302">
        <v>150.90909090909</v>
      </c>
      <c r="AV501" s="312">
        <v>3212</v>
      </c>
      <c r="AW501" s="137">
        <v>0.84548565411950516</v>
      </c>
      <c r="AX501" s="302">
        <v>150.30302399999999</v>
      </c>
      <c r="AY501" s="303">
        <v>0.18088235294117647</v>
      </c>
      <c r="AZ501" s="311">
        <v>18113</v>
      </c>
      <c r="BA501" s="137">
        <v>0.87232710460412255</v>
      </c>
      <c r="BB501" s="312">
        <v>394.54545454545399</v>
      </c>
      <c r="BC501" s="312">
        <v>18858</v>
      </c>
      <c r="BD501" s="137">
        <v>0.85133854002076659</v>
      </c>
      <c r="BE501" s="302">
        <v>422.42424242424198</v>
      </c>
      <c r="BF501" s="312">
        <v>22437</v>
      </c>
      <c r="BG501" s="137">
        <v>0.90246158796556997</v>
      </c>
      <c r="BH501" s="302">
        <v>403.03030000000001</v>
      </c>
      <c r="BI501" s="303">
        <v>0.23872356870755812</v>
      </c>
      <c r="BJ501" s="311">
        <v>5368</v>
      </c>
      <c r="BK501" s="137">
        <v>0.87369791666666663</v>
      </c>
      <c r="BL501" s="312">
        <v>206.666666666666</v>
      </c>
      <c r="BM501" s="312">
        <v>5537</v>
      </c>
      <c r="BN501" s="137">
        <v>0.85619297974331221</v>
      </c>
      <c r="BO501" s="302">
        <v>213.939393939393</v>
      </c>
      <c r="BP501" s="312">
        <v>6023</v>
      </c>
      <c r="BQ501" s="137">
        <v>0.88625662154208362</v>
      </c>
      <c r="BR501" s="302">
        <v>251.515152</v>
      </c>
      <c r="BS501" s="303">
        <v>0.1220193740685544</v>
      </c>
      <c r="BT501" s="311">
        <v>2417</v>
      </c>
      <c r="BU501" s="137">
        <v>0.86259814418272662</v>
      </c>
      <c r="BV501" s="312">
        <v>132.72727272727201</v>
      </c>
      <c r="BW501" s="312">
        <v>2956</v>
      </c>
      <c r="BX501" s="137">
        <v>0.87197640117994102</v>
      </c>
      <c r="BY501" s="302">
        <v>161.81818181818099</v>
      </c>
      <c r="BZ501" s="312">
        <v>2881</v>
      </c>
      <c r="CA501" s="137">
        <v>0.81476244343891402</v>
      </c>
      <c r="CB501" s="302">
        <v>193.33332799999999</v>
      </c>
      <c r="CC501" s="303">
        <v>0.19197352089366984</v>
      </c>
      <c r="CD501" s="311">
        <v>48834</v>
      </c>
      <c r="CE501" s="137">
        <v>0.85896714275663122</v>
      </c>
      <c r="CF501" s="312">
        <v>609.05999999999995</v>
      </c>
      <c r="CG501" s="312">
        <v>53916</v>
      </c>
      <c r="CH501" s="137">
        <v>0.83652951033327128</v>
      </c>
      <c r="CI501" s="302">
        <v>697.01</v>
      </c>
      <c r="CJ501" s="312">
        <v>62202</v>
      </c>
      <c r="CK501" s="137">
        <v>0.87134732300451068</v>
      </c>
      <c r="CL501" s="302">
        <v>708.35</v>
      </c>
      <c r="CM501" s="313">
        <v>0.27374370315763608</v>
      </c>
    </row>
    <row r="502" spans="1:91" ht="14.4" x14ac:dyDescent="0.3">
      <c r="A502" s="99" t="s">
        <v>384</v>
      </c>
      <c r="B502" s="311">
        <v>9973</v>
      </c>
      <c r="C502" s="137">
        <v>0.63076339257478975</v>
      </c>
      <c r="D502" s="312">
        <v>260.60606060606</v>
      </c>
      <c r="E502" s="312">
        <v>10719</v>
      </c>
      <c r="F502" s="137">
        <v>0.57768795472918355</v>
      </c>
      <c r="G502" s="302">
        <v>336.36363636363598</v>
      </c>
      <c r="H502" s="312">
        <v>12491</v>
      </c>
      <c r="I502" s="137">
        <v>0.58986588590857569</v>
      </c>
      <c r="J502" s="302">
        <v>334.54544099999998</v>
      </c>
      <c r="K502" s="313">
        <v>0.2524817005915973</v>
      </c>
      <c r="L502" s="312">
        <v>4725</v>
      </c>
      <c r="M502" s="137">
        <v>0.74339207048458145</v>
      </c>
      <c r="N502" s="312">
        <v>179.39393939393901</v>
      </c>
      <c r="O502" s="312">
        <v>5707</v>
      </c>
      <c r="P502" s="137">
        <v>0.71284036972270792</v>
      </c>
      <c r="Q502" s="302">
        <v>238.18181818181799</v>
      </c>
      <c r="R502" s="312">
        <v>6804</v>
      </c>
      <c r="S502" s="137">
        <v>0.72855766141985223</v>
      </c>
      <c r="T502" s="302">
        <v>256.96969999999999</v>
      </c>
      <c r="U502" s="313">
        <v>0.44</v>
      </c>
      <c r="V502" s="312">
        <v>829</v>
      </c>
      <c r="W502" s="137">
        <v>0.79178605539637059</v>
      </c>
      <c r="X502" s="312">
        <v>81.818181818181799</v>
      </c>
      <c r="Y502" s="312">
        <v>935</v>
      </c>
      <c r="Z502" s="137">
        <v>0.75281803542673109</v>
      </c>
      <c r="AA502" s="302">
        <v>94.545454545454504</v>
      </c>
      <c r="AB502" s="312">
        <v>939</v>
      </c>
      <c r="AC502" s="137">
        <v>0.76967213114754096</v>
      </c>
      <c r="AD502" s="302">
        <v>72.121215800000002</v>
      </c>
      <c r="AE502" s="313">
        <v>0.13268998793727382</v>
      </c>
      <c r="AF502" s="312">
        <v>480</v>
      </c>
      <c r="AG502" s="137">
        <v>0.8040201005025126</v>
      </c>
      <c r="AH502" s="312">
        <v>87.272727272727195</v>
      </c>
      <c r="AI502" s="312">
        <v>566</v>
      </c>
      <c r="AJ502" s="137">
        <v>0.73032258064516131</v>
      </c>
      <c r="AK502" s="302">
        <v>97.575757575757606</v>
      </c>
      <c r="AL502" s="312">
        <v>445</v>
      </c>
      <c r="AM502" s="137">
        <v>0.67629179331306988</v>
      </c>
      <c r="AN502" s="302">
        <v>76.363640000000004</v>
      </c>
      <c r="AO502" s="313">
        <v>-7.2916666666666671E-2</v>
      </c>
      <c r="AP502" s="312">
        <v>2175</v>
      </c>
      <c r="AQ502" s="137">
        <v>0.6529570699489643</v>
      </c>
      <c r="AR502" s="312">
        <v>126.06060606060601</v>
      </c>
      <c r="AS502" s="312">
        <v>2347</v>
      </c>
      <c r="AT502" s="137">
        <v>0.60708742886704603</v>
      </c>
      <c r="AU502" s="302">
        <v>149.09090909090901</v>
      </c>
      <c r="AV502" s="312">
        <v>2521</v>
      </c>
      <c r="AW502" s="137">
        <v>0.66359568307449324</v>
      </c>
      <c r="AX502" s="302">
        <v>164.24243200000001</v>
      </c>
      <c r="AY502" s="303">
        <v>0.15908045977011495</v>
      </c>
      <c r="AZ502" s="311">
        <v>13971</v>
      </c>
      <c r="BA502" s="137">
        <v>0.67284723560007709</v>
      </c>
      <c r="BB502" s="312">
        <v>340</v>
      </c>
      <c r="BC502" s="312">
        <v>14114</v>
      </c>
      <c r="BD502" s="137">
        <v>0.63717213669811745</v>
      </c>
      <c r="BE502" s="302">
        <v>450.90909090909099</v>
      </c>
      <c r="BF502" s="312">
        <v>17295</v>
      </c>
      <c r="BG502" s="137">
        <v>0.69563993242699707</v>
      </c>
      <c r="BH502" s="302">
        <v>343.03030000000001</v>
      </c>
      <c r="BI502" s="303">
        <v>0.23792140863216663</v>
      </c>
      <c r="BJ502" s="311">
        <v>4227</v>
      </c>
      <c r="BK502" s="137">
        <v>0.68798828125</v>
      </c>
      <c r="BL502" s="312">
        <v>167.272727272727</v>
      </c>
      <c r="BM502" s="312">
        <v>4204</v>
      </c>
      <c r="BN502" s="137">
        <v>0.65006958404205972</v>
      </c>
      <c r="BO502" s="302">
        <v>225.45454545454501</v>
      </c>
      <c r="BP502" s="312">
        <v>4535</v>
      </c>
      <c r="BQ502" s="137">
        <v>0.66730429664508539</v>
      </c>
      <c r="BR502" s="302">
        <v>266.06060000000002</v>
      </c>
      <c r="BS502" s="303">
        <v>7.2864916016087064E-2</v>
      </c>
      <c r="BT502" s="311">
        <v>1964</v>
      </c>
      <c r="BU502" s="137">
        <v>0.70092790863668808</v>
      </c>
      <c r="BV502" s="312">
        <v>139.39393939393901</v>
      </c>
      <c r="BW502" s="312">
        <v>2132</v>
      </c>
      <c r="BX502" s="137">
        <v>0.62890855457227135</v>
      </c>
      <c r="BY502" s="302">
        <v>149.09090909090901</v>
      </c>
      <c r="BZ502" s="312">
        <v>2278</v>
      </c>
      <c r="CA502" s="137">
        <v>0.64423076923076927</v>
      </c>
      <c r="CB502" s="302">
        <v>174.545456</v>
      </c>
      <c r="CC502" s="303">
        <v>0.15987780040733199</v>
      </c>
      <c r="CD502" s="311">
        <v>38344</v>
      </c>
      <c r="CE502" s="137">
        <v>0.67445296559487788</v>
      </c>
      <c r="CF502" s="312">
        <v>540.79</v>
      </c>
      <c r="CG502" s="312">
        <v>40724</v>
      </c>
      <c r="CH502" s="137">
        <v>0.6318500589586048</v>
      </c>
      <c r="CI502" s="302">
        <v>696.64</v>
      </c>
      <c r="CJ502" s="312">
        <v>47308</v>
      </c>
      <c r="CK502" s="137">
        <v>0.66270697335612028</v>
      </c>
      <c r="CL502" s="302">
        <v>658.5</v>
      </c>
      <c r="CM502" s="313">
        <v>0.23377842687252243</v>
      </c>
    </row>
    <row r="503" spans="1:91" ht="14.4" x14ac:dyDescent="0.3">
      <c r="A503" s="99" t="s">
        <v>540</v>
      </c>
      <c r="B503" s="311">
        <v>6099</v>
      </c>
      <c r="C503" s="137">
        <v>0.38574410220732402</v>
      </c>
      <c r="D503" s="312">
        <v>232.12121212121201</v>
      </c>
      <c r="E503" s="312">
        <v>5963</v>
      </c>
      <c r="F503" s="137">
        <v>0.32136890326057665</v>
      </c>
      <c r="G503" s="302">
        <v>233.93939393939399</v>
      </c>
      <c r="H503" s="312">
        <v>6606</v>
      </c>
      <c r="I503" s="137">
        <v>0.31195693237627503</v>
      </c>
      <c r="J503" s="302">
        <v>270.90910000000002</v>
      </c>
      <c r="K503" s="313">
        <v>8.3128381701918344E-2</v>
      </c>
      <c r="L503" s="312">
        <v>2786</v>
      </c>
      <c r="M503" s="137">
        <v>0.43832599118942733</v>
      </c>
      <c r="N503" s="312">
        <v>170.30303030303</v>
      </c>
      <c r="O503" s="312">
        <v>3215</v>
      </c>
      <c r="P503" s="137">
        <v>0.40157381963527355</v>
      </c>
      <c r="Q503" s="302">
        <v>193.333333333333</v>
      </c>
      <c r="R503" s="312">
        <v>3873</v>
      </c>
      <c r="S503" s="137">
        <v>0.41471249598458076</v>
      </c>
      <c r="T503" s="302">
        <v>223.636368</v>
      </c>
      <c r="U503" s="313">
        <v>0.39016511127063891</v>
      </c>
      <c r="V503" s="312">
        <v>556</v>
      </c>
      <c r="W503" s="137">
        <v>0.53104106972301812</v>
      </c>
      <c r="X503" s="312">
        <v>67.878787878787804</v>
      </c>
      <c r="Y503" s="312">
        <v>552</v>
      </c>
      <c r="Z503" s="137">
        <v>0.44444444444444442</v>
      </c>
      <c r="AA503" s="302">
        <v>69.696969696969703</v>
      </c>
      <c r="AB503" s="312">
        <v>358</v>
      </c>
      <c r="AC503" s="137">
        <v>0.29344262295081969</v>
      </c>
      <c r="AD503" s="302">
        <v>56.363636</v>
      </c>
      <c r="AE503" s="313">
        <v>-0.35611510791366907</v>
      </c>
      <c r="AF503" s="312">
        <v>181</v>
      </c>
      <c r="AG503" s="137">
        <v>0.30318257956448913</v>
      </c>
      <c r="AH503" s="312">
        <v>65.454545454545396</v>
      </c>
      <c r="AI503" s="312">
        <v>290</v>
      </c>
      <c r="AJ503" s="137">
        <v>0.37419354838709679</v>
      </c>
      <c r="AK503" s="302">
        <v>76.969696969696898</v>
      </c>
      <c r="AL503" s="312">
        <v>310</v>
      </c>
      <c r="AM503" s="137">
        <v>0.47112462006079026</v>
      </c>
      <c r="AN503" s="302">
        <v>72.727270000000004</v>
      </c>
      <c r="AO503" s="313">
        <v>0.71270718232044195</v>
      </c>
      <c r="AP503" s="312">
        <v>1426</v>
      </c>
      <c r="AQ503" s="137">
        <v>0.42809966976883818</v>
      </c>
      <c r="AR503" s="312">
        <v>126.666666666666</v>
      </c>
      <c r="AS503" s="312">
        <v>1460</v>
      </c>
      <c r="AT503" s="137">
        <v>0.3776513191929643</v>
      </c>
      <c r="AU503" s="302">
        <v>141.81818181818099</v>
      </c>
      <c r="AV503" s="312">
        <v>1421</v>
      </c>
      <c r="AW503" s="137">
        <v>0.37404580152671757</v>
      </c>
      <c r="AX503" s="302">
        <v>166.060608</v>
      </c>
      <c r="AY503" s="303">
        <v>-3.5063113604488078E-3</v>
      </c>
      <c r="AZ503" s="311">
        <v>8832</v>
      </c>
      <c r="BA503" s="137">
        <v>0.42535157002504337</v>
      </c>
      <c r="BB503" s="312">
        <v>279.39393939393898</v>
      </c>
      <c r="BC503" s="312">
        <v>8289</v>
      </c>
      <c r="BD503" s="137">
        <v>0.3742043248611801</v>
      </c>
      <c r="BE503" s="302">
        <v>352.12121212121201</v>
      </c>
      <c r="BF503" s="312">
        <v>9543</v>
      </c>
      <c r="BG503" s="137">
        <v>0.38383879012147054</v>
      </c>
      <c r="BH503" s="302">
        <v>336.36364700000001</v>
      </c>
      <c r="BI503" s="303">
        <v>8.0502717391304351E-2</v>
      </c>
      <c r="BJ503" s="311">
        <v>2462</v>
      </c>
      <c r="BK503" s="137">
        <v>0.40071614583333331</v>
      </c>
      <c r="BL503" s="312">
        <v>139.39393939393901</v>
      </c>
      <c r="BM503" s="312">
        <v>2315</v>
      </c>
      <c r="BN503" s="137">
        <v>0.35797123859594865</v>
      </c>
      <c r="BO503" s="302">
        <v>181.81818181818099</v>
      </c>
      <c r="BP503" s="312">
        <v>2627</v>
      </c>
      <c r="BQ503" s="137">
        <v>0.38655091230135374</v>
      </c>
      <c r="BR503" s="302">
        <v>211.515152</v>
      </c>
      <c r="BS503" s="303">
        <v>6.7018683996750608E-2</v>
      </c>
      <c r="BT503" s="311">
        <v>1272</v>
      </c>
      <c r="BU503" s="137">
        <v>0.45396145610278371</v>
      </c>
      <c r="BV503" s="312">
        <v>127.87878787878699</v>
      </c>
      <c r="BW503" s="312">
        <v>1228</v>
      </c>
      <c r="BX503" s="137">
        <v>0.36224188790560474</v>
      </c>
      <c r="BY503" s="302">
        <v>115.757575757575</v>
      </c>
      <c r="BZ503" s="312">
        <v>1000</v>
      </c>
      <c r="CA503" s="137">
        <v>0.28280542986425339</v>
      </c>
      <c r="CB503" s="302">
        <v>124.848488</v>
      </c>
      <c r="CC503" s="303">
        <v>-0.21383647798742139</v>
      </c>
      <c r="CD503" s="311">
        <v>23614</v>
      </c>
      <c r="CE503" s="137">
        <v>0.41535917821712515</v>
      </c>
      <c r="CF503" s="312">
        <v>469.68</v>
      </c>
      <c r="CG503" s="312">
        <v>23312</v>
      </c>
      <c r="CH503" s="137">
        <v>0.36169552535220006</v>
      </c>
      <c r="CI503" s="302">
        <v>540.22</v>
      </c>
      <c r="CJ503" s="312">
        <v>25738</v>
      </c>
      <c r="CK503" s="137">
        <v>0.36054688594402262</v>
      </c>
      <c r="CL503" s="302">
        <v>575.58000000000004</v>
      </c>
      <c r="CM503" s="313">
        <v>8.9946641822647583E-2</v>
      </c>
    </row>
    <row r="504" spans="1:91" ht="14.4" x14ac:dyDescent="0.3">
      <c r="A504" s="99" t="s">
        <v>541</v>
      </c>
      <c r="B504" s="311">
        <v>1113</v>
      </c>
      <c r="C504" s="137">
        <v>7.0394029473151598E-2</v>
      </c>
      <c r="D504" s="312">
        <v>129.09090909090901</v>
      </c>
      <c r="E504" s="312">
        <v>1137</v>
      </c>
      <c r="F504" s="137">
        <v>6.1277283751010513E-2</v>
      </c>
      <c r="G504" s="302">
        <v>146.666666666666</v>
      </c>
      <c r="H504" s="312">
        <v>1514</v>
      </c>
      <c r="I504" s="137">
        <v>7.1496033245183221E-2</v>
      </c>
      <c r="J504" s="302">
        <v>186.060608</v>
      </c>
      <c r="K504" s="313">
        <v>0.36028751123090746</v>
      </c>
      <c r="L504" s="312">
        <v>629</v>
      </c>
      <c r="M504" s="137">
        <v>9.8961611076148523E-2</v>
      </c>
      <c r="N504" s="312">
        <v>103.636363636363</v>
      </c>
      <c r="O504" s="312">
        <v>515</v>
      </c>
      <c r="P504" s="137">
        <v>6.4326754933799649E-2</v>
      </c>
      <c r="Q504" s="302">
        <v>86.6666666666666</v>
      </c>
      <c r="R504" s="312">
        <v>904</v>
      </c>
      <c r="S504" s="137">
        <v>9.6798372416746978E-2</v>
      </c>
      <c r="T504" s="302">
        <v>141.81817599999999</v>
      </c>
      <c r="U504" s="313">
        <v>0.43720190779014306</v>
      </c>
      <c r="V504" s="312">
        <v>84</v>
      </c>
      <c r="W504" s="137">
        <v>8.0229226361031525E-2</v>
      </c>
      <c r="X504" s="312">
        <v>38.181818181818102</v>
      </c>
      <c r="Y504" s="312">
        <v>28</v>
      </c>
      <c r="Z504" s="137">
        <v>2.2544283413848631E-2</v>
      </c>
      <c r="AA504" s="302">
        <v>16.969696969696901</v>
      </c>
      <c r="AB504" s="312">
        <v>17</v>
      </c>
      <c r="AC504" s="137">
        <v>1.3934426229508197E-2</v>
      </c>
      <c r="AD504" s="302">
        <v>13.333333</v>
      </c>
      <c r="AE504" s="313">
        <v>-0.79761904761904767</v>
      </c>
      <c r="AF504" s="312">
        <v>36</v>
      </c>
      <c r="AG504" s="137">
        <v>6.030150753768844E-2</v>
      </c>
      <c r="AH504" s="312">
        <v>23.636363636363601</v>
      </c>
      <c r="AI504" s="312">
        <v>44</v>
      </c>
      <c r="AJ504" s="137">
        <v>5.67741935483871E-2</v>
      </c>
      <c r="AK504" s="302">
        <v>33.939393939393902</v>
      </c>
      <c r="AL504" s="312">
        <v>28</v>
      </c>
      <c r="AM504" s="137">
        <v>4.2553191489361701E-2</v>
      </c>
      <c r="AN504" s="302">
        <v>20</v>
      </c>
      <c r="AO504" s="313">
        <v>-0.22222222222222221</v>
      </c>
      <c r="AP504" s="312">
        <v>125</v>
      </c>
      <c r="AQ504" s="137">
        <v>3.7526268387871507E-2</v>
      </c>
      <c r="AR504" s="312">
        <v>39.393939393939398</v>
      </c>
      <c r="AS504" s="312">
        <v>240</v>
      </c>
      <c r="AT504" s="137">
        <v>6.2079668908432487E-2</v>
      </c>
      <c r="AU504" s="302">
        <v>92.121212121212096</v>
      </c>
      <c r="AV504" s="312">
        <v>267</v>
      </c>
      <c r="AW504" s="137">
        <v>7.0281653066596478E-2</v>
      </c>
      <c r="AX504" s="302">
        <v>94.545455899999993</v>
      </c>
      <c r="AY504" s="303">
        <v>1.1359999999999999</v>
      </c>
      <c r="AZ504" s="311">
        <v>1289</v>
      </c>
      <c r="BA504" s="137">
        <v>6.2078597572722022E-2</v>
      </c>
      <c r="BB504" s="312">
        <v>141.81818181818099</v>
      </c>
      <c r="BC504" s="312">
        <v>1053</v>
      </c>
      <c r="BD504" s="137">
        <v>4.7537357229921896E-2</v>
      </c>
      <c r="BE504" s="302">
        <v>140.60606060606</v>
      </c>
      <c r="BF504" s="312">
        <v>1188</v>
      </c>
      <c r="BG504" s="137">
        <v>4.7783766390475421E-2</v>
      </c>
      <c r="BH504" s="302">
        <v>150.30302399999999</v>
      </c>
      <c r="BI504" s="303">
        <v>-7.8355314197051981E-2</v>
      </c>
      <c r="BJ504" s="311">
        <v>443</v>
      </c>
      <c r="BK504" s="137">
        <v>7.2102864583333329E-2</v>
      </c>
      <c r="BL504" s="312">
        <v>86.060606060606005</v>
      </c>
      <c r="BM504" s="312">
        <v>476</v>
      </c>
      <c r="BN504" s="137">
        <v>7.3604453378691814E-2</v>
      </c>
      <c r="BO504" s="302">
        <v>102.424242424242</v>
      </c>
      <c r="BP504" s="312">
        <v>622</v>
      </c>
      <c r="BQ504" s="137">
        <v>9.1524426133019421E-2</v>
      </c>
      <c r="BR504" s="302">
        <v>110.303032</v>
      </c>
      <c r="BS504" s="303">
        <v>0.40406320541760721</v>
      </c>
      <c r="BT504" s="311">
        <v>63</v>
      </c>
      <c r="BU504" s="137">
        <v>2.2483940042826552E-2</v>
      </c>
      <c r="BV504" s="312">
        <v>26.060606060605998</v>
      </c>
      <c r="BW504" s="312">
        <v>197</v>
      </c>
      <c r="BX504" s="137">
        <v>5.8112094395280235E-2</v>
      </c>
      <c r="BY504" s="302">
        <v>67.878787878787804</v>
      </c>
      <c r="BZ504" s="312">
        <v>248</v>
      </c>
      <c r="CA504" s="137">
        <v>7.0135746606334842E-2</v>
      </c>
      <c r="CB504" s="302">
        <v>58.787880000000001</v>
      </c>
      <c r="CC504" s="303">
        <v>2.9365079365079363</v>
      </c>
      <c r="CD504" s="311">
        <v>3782</v>
      </c>
      <c r="CE504" s="137">
        <v>6.652360515021459E-2</v>
      </c>
      <c r="CF504" s="312">
        <v>242.27</v>
      </c>
      <c r="CG504" s="312">
        <v>3690</v>
      </c>
      <c r="CH504" s="137">
        <v>5.7251908396946563E-2</v>
      </c>
      <c r="CI504" s="302">
        <v>270.20999999999998</v>
      </c>
      <c r="CJ504" s="312">
        <v>4788</v>
      </c>
      <c r="CK504" s="137">
        <v>6.707197489703863E-2</v>
      </c>
      <c r="CL504" s="302">
        <v>319.13</v>
      </c>
      <c r="CM504" s="313">
        <v>0.26599682707562139</v>
      </c>
    </row>
    <row r="505" spans="1:91" ht="14.4" x14ac:dyDescent="0.3">
      <c r="A505" s="99" t="s">
        <v>542</v>
      </c>
      <c r="B505" s="311">
        <v>1595</v>
      </c>
      <c r="C505" s="137">
        <v>0.10087913477958384</v>
      </c>
      <c r="D505" s="312">
        <v>130.30303030303</v>
      </c>
      <c r="E505" s="312">
        <v>1598</v>
      </c>
      <c r="F505" s="137">
        <v>8.6122338992185396E-2</v>
      </c>
      <c r="G505" s="302">
        <v>157.575757575757</v>
      </c>
      <c r="H505" s="312">
        <v>1511</v>
      </c>
      <c r="I505" s="137">
        <v>7.1354363430298454E-2</v>
      </c>
      <c r="J505" s="302">
        <v>143.03030000000001</v>
      </c>
      <c r="K505" s="313">
        <v>-5.2664576802507836E-2</v>
      </c>
      <c r="L505" s="312">
        <v>492</v>
      </c>
      <c r="M505" s="137">
        <v>7.7407174323473882E-2</v>
      </c>
      <c r="N505" s="312">
        <v>76.969696969696898</v>
      </c>
      <c r="O505" s="312">
        <v>744</v>
      </c>
      <c r="P505" s="137">
        <v>9.2930302273295032E-2</v>
      </c>
      <c r="Q505" s="302">
        <v>110.90909090909</v>
      </c>
      <c r="R505" s="312">
        <v>491</v>
      </c>
      <c r="S505" s="137">
        <v>5.2575222186529609E-2</v>
      </c>
      <c r="T505" s="302">
        <v>95.151510000000002</v>
      </c>
      <c r="U505" s="313">
        <v>-2.0325203252032522E-3</v>
      </c>
      <c r="V505" s="312">
        <v>107</v>
      </c>
      <c r="W505" s="137">
        <v>0.10219675262655205</v>
      </c>
      <c r="X505" s="312">
        <v>36.363636363636303</v>
      </c>
      <c r="Y505" s="312">
        <v>96</v>
      </c>
      <c r="Z505" s="137">
        <v>7.7294685990338161E-2</v>
      </c>
      <c r="AA505" s="302">
        <v>43.030303030303003</v>
      </c>
      <c r="AB505" s="312">
        <v>120</v>
      </c>
      <c r="AC505" s="137">
        <v>9.8360655737704916E-2</v>
      </c>
      <c r="AD505" s="302">
        <v>34.5454559</v>
      </c>
      <c r="AE505" s="313">
        <v>0.12149532710280374</v>
      </c>
      <c r="AF505" s="312">
        <v>15</v>
      </c>
      <c r="AG505" s="137">
        <v>2.5125628140703519E-2</v>
      </c>
      <c r="AH505" s="312">
        <v>15.151515151515101</v>
      </c>
      <c r="AI505" s="312">
        <v>38</v>
      </c>
      <c r="AJ505" s="137">
        <v>4.9032258064516131E-2</v>
      </c>
      <c r="AK505" s="302">
        <v>24.848484848484802</v>
      </c>
      <c r="AL505" s="312">
        <v>82</v>
      </c>
      <c r="AM505" s="137">
        <v>0.12462006079027356</v>
      </c>
      <c r="AN505" s="302">
        <v>42.4242439</v>
      </c>
      <c r="AO505" s="313">
        <v>4.4666666666666668</v>
      </c>
      <c r="AP505" s="312">
        <v>359</v>
      </c>
      <c r="AQ505" s="137">
        <v>0.10777544280996698</v>
      </c>
      <c r="AR505" s="312">
        <v>74.545454545454504</v>
      </c>
      <c r="AS505" s="312">
        <v>410</v>
      </c>
      <c r="AT505" s="137">
        <v>0.10605276771857217</v>
      </c>
      <c r="AU505" s="302">
        <v>66.6666666666666</v>
      </c>
      <c r="AV505" s="312">
        <v>389</v>
      </c>
      <c r="AW505" s="137">
        <v>0.10239536720189524</v>
      </c>
      <c r="AX505" s="302">
        <v>91.515150000000006</v>
      </c>
      <c r="AY505" s="303">
        <v>8.3565459610027856E-2</v>
      </c>
      <c r="AZ505" s="311">
        <v>2567</v>
      </c>
      <c r="BA505" s="137">
        <v>0.12362743209400887</v>
      </c>
      <c r="BB505" s="312">
        <v>200</v>
      </c>
      <c r="BC505" s="312">
        <v>1515</v>
      </c>
      <c r="BD505" s="137">
        <v>6.8394203421967406E-2</v>
      </c>
      <c r="BE505" s="302">
        <v>163.636363636363</v>
      </c>
      <c r="BF505" s="312">
        <v>2177</v>
      </c>
      <c r="BG505" s="137">
        <v>8.7563349690290407E-2</v>
      </c>
      <c r="BH505" s="302">
        <v>212.72728000000001</v>
      </c>
      <c r="BI505" s="303">
        <v>-0.15192832099727308</v>
      </c>
      <c r="BJ505" s="311">
        <v>516</v>
      </c>
      <c r="BK505" s="137">
        <v>8.3984375E-2</v>
      </c>
      <c r="BL505" s="312">
        <v>103.636363636363</v>
      </c>
      <c r="BM505" s="312">
        <v>403</v>
      </c>
      <c r="BN505" s="137">
        <v>6.2316375444564712E-2</v>
      </c>
      <c r="BO505" s="302">
        <v>82.424242424242394</v>
      </c>
      <c r="BP505" s="312">
        <v>540</v>
      </c>
      <c r="BQ505" s="137">
        <v>7.9458505002942909E-2</v>
      </c>
      <c r="BR505" s="302">
        <v>119.393936</v>
      </c>
      <c r="BS505" s="303">
        <v>4.6511627906976744E-2</v>
      </c>
      <c r="BT505" s="311">
        <v>347</v>
      </c>
      <c r="BU505" s="137">
        <v>0.1238401142041399</v>
      </c>
      <c r="BV505" s="312">
        <v>78.181818181818201</v>
      </c>
      <c r="BW505" s="312">
        <v>229</v>
      </c>
      <c r="BX505" s="137">
        <v>6.7551622418879062E-2</v>
      </c>
      <c r="BY505" s="302">
        <v>54.545454545454497</v>
      </c>
      <c r="BZ505" s="312">
        <v>229</v>
      </c>
      <c r="CA505" s="137">
        <v>6.4762443438914033E-2</v>
      </c>
      <c r="CB505" s="302">
        <v>58.181820000000002</v>
      </c>
      <c r="CC505" s="303">
        <v>-0.34005763688760809</v>
      </c>
      <c r="CD505" s="311">
        <v>5998</v>
      </c>
      <c r="CE505" s="137">
        <v>0.10550200520650109</v>
      </c>
      <c r="CF505" s="312">
        <v>293.88</v>
      </c>
      <c r="CG505" s="312">
        <v>5033</v>
      </c>
      <c r="CH505" s="137">
        <v>7.8089120585862343E-2</v>
      </c>
      <c r="CI505" s="302">
        <v>282.38</v>
      </c>
      <c r="CJ505" s="312">
        <v>5539</v>
      </c>
      <c r="CK505" s="137">
        <v>7.7592244978006888E-2</v>
      </c>
      <c r="CL505" s="302">
        <v>321.16000000000003</v>
      </c>
      <c r="CM505" s="313">
        <v>-7.652550850283428E-2</v>
      </c>
    </row>
    <row r="506" spans="1:91" ht="14.4" x14ac:dyDescent="0.3">
      <c r="A506" s="99" t="s">
        <v>543</v>
      </c>
      <c r="B506" s="311">
        <v>3391</v>
      </c>
      <c r="C506" s="137">
        <v>0.21447093795458858</v>
      </c>
      <c r="D506" s="312">
        <v>189.69696969696901</v>
      </c>
      <c r="E506" s="312">
        <v>3228</v>
      </c>
      <c r="F506" s="137">
        <v>0.17396928051738075</v>
      </c>
      <c r="G506" s="302">
        <v>187.272727272727</v>
      </c>
      <c r="H506" s="312">
        <v>3581</v>
      </c>
      <c r="I506" s="137">
        <v>0.16910653570079334</v>
      </c>
      <c r="J506" s="302">
        <v>243.636368</v>
      </c>
      <c r="K506" s="313">
        <v>5.6030669419050425E-2</v>
      </c>
      <c r="L506" s="312">
        <v>1665</v>
      </c>
      <c r="M506" s="137">
        <v>0.26195720578980491</v>
      </c>
      <c r="N506" s="312">
        <v>146.666666666666</v>
      </c>
      <c r="O506" s="312">
        <v>1956</v>
      </c>
      <c r="P506" s="137">
        <v>0.24431676242817887</v>
      </c>
      <c r="Q506" s="302">
        <v>144.84848484848399</v>
      </c>
      <c r="R506" s="312">
        <v>2478</v>
      </c>
      <c r="S506" s="137">
        <v>0.26533890138130423</v>
      </c>
      <c r="T506" s="302">
        <v>224.24243200000001</v>
      </c>
      <c r="U506" s="313">
        <v>0.4882882882882883</v>
      </c>
      <c r="V506" s="312">
        <v>365</v>
      </c>
      <c r="W506" s="137">
        <v>0.34861509073543456</v>
      </c>
      <c r="X506" s="312">
        <v>47.272727272727202</v>
      </c>
      <c r="Y506" s="312">
        <v>428</v>
      </c>
      <c r="Z506" s="137">
        <v>0.34460547504025762</v>
      </c>
      <c r="AA506" s="302">
        <v>61.212121212121197</v>
      </c>
      <c r="AB506" s="312">
        <v>221</v>
      </c>
      <c r="AC506" s="137">
        <v>0.18114754098360655</v>
      </c>
      <c r="AD506" s="302">
        <v>52.727271999999999</v>
      </c>
      <c r="AE506" s="313">
        <v>-0.39452054794520547</v>
      </c>
      <c r="AF506" s="312">
        <v>130</v>
      </c>
      <c r="AG506" s="137">
        <v>0.21775544388609716</v>
      </c>
      <c r="AH506" s="312">
        <v>63.030303030303003</v>
      </c>
      <c r="AI506" s="312">
        <v>208</v>
      </c>
      <c r="AJ506" s="137">
        <v>0.26838709677419353</v>
      </c>
      <c r="AK506" s="302">
        <v>66.060606060606005</v>
      </c>
      <c r="AL506" s="312">
        <v>200</v>
      </c>
      <c r="AM506" s="137">
        <v>0.303951367781155</v>
      </c>
      <c r="AN506" s="302">
        <v>65.454544100000007</v>
      </c>
      <c r="AO506" s="313">
        <v>0.53846153846153844</v>
      </c>
      <c r="AP506" s="312">
        <v>942</v>
      </c>
      <c r="AQ506" s="137">
        <v>0.28279795857099971</v>
      </c>
      <c r="AR506" s="312">
        <v>105.454545454545</v>
      </c>
      <c r="AS506" s="312">
        <v>810</v>
      </c>
      <c r="AT506" s="137">
        <v>0.20951888256595966</v>
      </c>
      <c r="AU506" s="302">
        <v>111.515151515151</v>
      </c>
      <c r="AV506" s="312">
        <v>765</v>
      </c>
      <c r="AW506" s="137">
        <v>0.20136878125822585</v>
      </c>
      <c r="AX506" s="302">
        <v>126.666664</v>
      </c>
      <c r="AY506" s="303">
        <v>-0.18789808917197454</v>
      </c>
      <c r="AZ506" s="311">
        <v>4976</v>
      </c>
      <c r="BA506" s="137">
        <v>0.23964554035831245</v>
      </c>
      <c r="BB506" s="312">
        <v>219.39393939393901</v>
      </c>
      <c r="BC506" s="312">
        <v>5721</v>
      </c>
      <c r="BD506" s="137">
        <v>0.25827276420929079</v>
      </c>
      <c r="BE506" s="302">
        <v>307.27272727272702</v>
      </c>
      <c r="BF506" s="312">
        <v>6178</v>
      </c>
      <c r="BG506" s="137">
        <v>0.24849167404070469</v>
      </c>
      <c r="BH506" s="302">
        <v>310.30304000000001</v>
      </c>
      <c r="BI506" s="303">
        <v>0.24155948553054662</v>
      </c>
      <c r="BJ506" s="311">
        <v>1503</v>
      </c>
      <c r="BK506" s="137">
        <v>0.24462890625</v>
      </c>
      <c r="BL506" s="312">
        <v>134.54545454545399</v>
      </c>
      <c r="BM506" s="312">
        <v>1436</v>
      </c>
      <c r="BN506" s="137">
        <v>0.22205040977269214</v>
      </c>
      <c r="BO506" s="302">
        <v>145.45454545454501</v>
      </c>
      <c r="BP506" s="312">
        <v>1465</v>
      </c>
      <c r="BQ506" s="137">
        <v>0.21556798116539141</v>
      </c>
      <c r="BR506" s="302">
        <v>150.909088</v>
      </c>
      <c r="BS506" s="303">
        <v>-2.5282767797737856E-2</v>
      </c>
      <c r="BT506" s="311">
        <v>862</v>
      </c>
      <c r="BU506" s="137">
        <v>0.30763740185581728</v>
      </c>
      <c r="BV506" s="312">
        <v>100</v>
      </c>
      <c r="BW506" s="312">
        <v>802</v>
      </c>
      <c r="BX506" s="137">
        <v>0.23657817109144544</v>
      </c>
      <c r="BY506" s="302">
        <v>103.636363636363</v>
      </c>
      <c r="BZ506" s="312">
        <v>523</v>
      </c>
      <c r="CA506" s="137">
        <v>0.14790723981900453</v>
      </c>
      <c r="CB506" s="302">
        <v>102.42424</v>
      </c>
      <c r="CC506" s="303">
        <v>-0.39327146171693733</v>
      </c>
      <c r="CD506" s="311">
        <v>13834</v>
      </c>
      <c r="CE506" s="137">
        <v>0.24333356786040949</v>
      </c>
      <c r="CF506" s="312">
        <v>387.5</v>
      </c>
      <c r="CG506" s="312">
        <v>14589</v>
      </c>
      <c r="CH506" s="137">
        <v>0.22635449636939117</v>
      </c>
      <c r="CI506" s="302">
        <v>449.42</v>
      </c>
      <c r="CJ506" s="312">
        <v>15411</v>
      </c>
      <c r="CK506" s="137">
        <v>0.2158826660689771</v>
      </c>
      <c r="CL506" s="302">
        <v>510.91</v>
      </c>
      <c r="CM506" s="313">
        <v>0.11399450628885355</v>
      </c>
    </row>
    <row r="507" spans="1:91" ht="14.4" x14ac:dyDescent="0.3">
      <c r="A507" s="99" t="s">
        <v>544</v>
      </c>
      <c r="B507" s="311">
        <v>3874</v>
      </c>
      <c r="C507" s="137">
        <v>0.2450192903674657</v>
      </c>
      <c r="D507" s="312">
        <v>217.575757575757</v>
      </c>
      <c r="E507" s="312">
        <v>4756</v>
      </c>
      <c r="F507" s="137">
        <v>0.25631905146860684</v>
      </c>
      <c r="G507" s="302">
        <v>239.39393939393901</v>
      </c>
      <c r="H507" s="312">
        <v>5885</v>
      </c>
      <c r="I507" s="137">
        <v>0.27790895353230072</v>
      </c>
      <c r="J507" s="302">
        <v>299.39395100000002</v>
      </c>
      <c r="K507" s="313">
        <v>0.51910170366546204</v>
      </c>
      <c r="L507" s="312">
        <v>1939</v>
      </c>
      <c r="M507" s="137">
        <v>0.30506607929515417</v>
      </c>
      <c r="N507" s="312">
        <v>126.06060606060601</v>
      </c>
      <c r="O507" s="312">
        <v>2492</v>
      </c>
      <c r="P507" s="137">
        <v>0.31126655008743442</v>
      </c>
      <c r="Q507" s="302">
        <v>194.54545454545399</v>
      </c>
      <c r="R507" s="312">
        <v>2931</v>
      </c>
      <c r="S507" s="137">
        <v>0.31384516543527147</v>
      </c>
      <c r="T507" s="302">
        <v>240.606064</v>
      </c>
      <c r="U507" s="313">
        <v>0.5116039195461578</v>
      </c>
      <c r="V507" s="312">
        <v>273</v>
      </c>
      <c r="W507" s="137">
        <v>0.26074498567335241</v>
      </c>
      <c r="X507" s="312">
        <v>50.909090909090899</v>
      </c>
      <c r="Y507" s="312">
        <v>383</v>
      </c>
      <c r="Z507" s="137">
        <v>0.30837359098228662</v>
      </c>
      <c r="AA507" s="302">
        <v>78.787878787878796</v>
      </c>
      <c r="AB507" s="312">
        <v>581</v>
      </c>
      <c r="AC507" s="137">
        <v>0.47622950819672133</v>
      </c>
      <c r="AD507" s="302">
        <v>66.060609999999997</v>
      </c>
      <c r="AE507" s="313">
        <v>1.1282051282051282</v>
      </c>
      <c r="AF507" s="312">
        <v>299</v>
      </c>
      <c r="AG507" s="137">
        <v>0.50083752093802347</v>
      </c>
      <c r="AH507" s="312">
        <v>71.515151515151501</v>
      </c>
      <c r="AI507" s="312">
        <v>276</v>
      </c>
      <c r="AJ507" s="137">
        <v>0.35612903225806453</v>
      </c>
      <c r="AK507" s="302">
        <v>61.212121212121197</v>
      </c>
      <c r="AL507" s="312">
        <v>135</v>
      </c>
      <c r="AM507" s="137">
        <v>0.20516717325227962</v>
      </c>
      <c r="AN507" s="302">
        <v>43.636364</v>
      </c>
      <c r="AO507" s="313">
        <v>-0.54849498327759194</v>
      </c>
      <c r="AP507" s="312">
        <v>749</v>
      </c>
      <c r="AQ507" s="137">
        <v>0.22485740018012609</v>
      </c>
      <c r="AR507" s="312">
        <v>96.363636363636402</v>
      </c>
      <c r="AS507" s="312">
        <v>887</v>
      </c>
      <c r="AT507" s="137">
        <v>0.22943610967408173</v>
      </c>
      <c r="AU507" s="302">
        <v>92.121212121212096</v>
      </c>
      <c r="AV507" s="312">
        <v>1100</v>
      </c>
      <c r="AW507" s="137">
        <v>0.28954988154777572</v>
      </c>
      <c r="AX507" s="302">
        <v>139.393936</v>
      </c>
      <c r="AY507" s="303">
        <v>0.46862483311081443</v>
      </c>
      <c r="AZ507" s="311">
        <v>5139</v>
      </c>
      <c r="BA507" s="137">
        <v>0.24749566557503372</v>
      </c>
      <c r="BB507" s="312">
        <v>224.84848484848399</v>
      </c>
      <c r="BC507" s="312">
        <v>5825</v>
      </c>
      <c r="BD507" s="137">
        <v>0.2629678118369374</v>
      </c>
      <c r="BE507" s="302">
        <v>314.54545454545399</v>
      </c>
      <c r="BF507" s="312">
        <v>7752</v>
      </c>
      <c r="BG507" s="137">
        <v>0.31180114230552652</v>
      </c>
      <c r="BH507" s="302">
        <v>273.93939999999998</v>
      </c>
      <c r="BI507" s="303">
        <v>0.50846468184471683</v>
      </c>
      <c r="BJ507" s="311">
        <v>1765</v>
      </c>
      <c r="BK507" s="137">
        <v>0.28727213541666669</v>
      </c>
      <c r="BL507" s="312">
        <v>134.54545454545399</v>
      </c>
      <c r="BM507" s="312">
        <v>1889</v>
      </c>
      <c r="BN507" s="137">
        <v>0.29209834544611102</v>
      </c>
      <c r="BO507" s="302">
        <v>168.48484848484799</v>
      </c>
      <c r="BP507" s="312">
        <v>1908</v>
      </c>
      <c r="BQ507" s="137">
        <v>0.28075338434373159</v>
      </c>
      <c r="BR507" s="302">
        <v>195.15152</v>
      </c>
      <c r="BS507" s="303">
        <v>8.1019830028328618E-2</v>
      </c>
      <c r="BT507" s="311">
        <v>692</v>
      </c>
      <c r="BU507" s="137">
        <v>0.24696645253390434</v>
      </c>
      <c r="BV507" s="312">
        <v>80.606060606060595</v>
      </c>
      <c r="BW507" s="312">
        <v>904</v>
      </c>
      <c r="BX507" s="137">
        <v>0.26666666666666666</v>
      </c>
      <c r="BY507" s="302">
        <v>88.484848484848399</v>
      </c>
      <c r="BZ507" s="312">
        <v>1278</v>
      </c>
      <c r="CA507" s="137">
        <v>0.36142533936651583</v>
      </c>
      <c r="CB507" s="302">
        <v>143.03030000000001</v>
      </c>
      <c r="CC507" s="303">
        <v>0.84682080924855496</v>
      </c>
      <c r="CD507" s="311">
        <v>14730</v>
      </c>
      <c r="CE507" s="137">
        <v>0.25909378737775274</v>
      </c>
      <c r="CF507" s="312">
        <v>392.75</v>
      </c>
      <c r="CG507" s="312">
        <v>17412</v>
      </c>
      <c r="CH507" s="137">
        <v>0.27015453360640479</v>
      </c>
      <c r="CI507" s="302">
        <v>497.58</v>
      </c>
      <c r="CJ507" s="312">
        <v>21570</v>
      </c>
      <c r="CK507" s="137">
        <v>0.3021600874120976</v>
      </c>
      <c r="CL507" s="302">
        <v>552.74</v>
      </c>
      <c r="CM507" s="313">
        <v>0.46435845213849286</v>
      </c>
    </row>
    <row r="508" spans="1:91" ht="14.4" x14ac:dyDescent="0.3">
      <c r="A508" s="99" t="s">
        <v>385</v>
      </c>
      <c r="B508" s="311">
        <v>2925</v>
      </c>
      <c r="C508" s="137">
        <v>0.18499778635127442</v>
      </c>
      <c r="D508" s="312">
        <v>184.84848484848399</v>
      </c>
      <c r="E508" s="312">
        <v>3633</v>
      </c>
      <c r="F508" s="137">
        <v>0.19579628132578819</v>
      </c>
      <c r="G508" s="302">
        <v>252.12121212121201</v>
      </c>
      <c r="H508" s="312">
        <v>5265</v>
      </c>
      <c r="I508" s="137">
        <v>0.2486305251227805</v>
      </c>
      <c r="J508" s="302">
        <v>338.18182400000001</v>
      </c>
      <c r="K508" s="313">
        <v>0.8</v>
      </c>
      <c r="L508" s="312">
        <v>1029</v>
      </c>
      <c r="M508" s="137">
        <v>0.16189427312775331</v>
      </c>
      <c r="N508" s="312">
        <v>133.333333333333</v>
      </c>
      <c r="O508" s="312">
        <v>1460</v>
      </c>
      <c r="P508" s="137">
        <v>0.1823632275793155</v>
      </c>
      <c r="Q508" s="302">
        <v>172.72727272727201</v>
      </c>
      <c r="R508" s="312">
        <v>1455</v>
      </c>
      <c r="S508" s="137">
        <v>0.15579826533890137</v>
      </c>
      <c r="T508" s="302">
        <v>160.606064</v>
      </c>
      <c r="U508" s="313">
        <v>0.4139941690962099</v>
      </c>
      <c r="V508" s="312">
        <v>172</v>
      </c>
      <c r="W508" s="137">
        <v>0.16427889207258833</v>
      </c>
      <c r="X508" s="312">
        <v>43.030303030303003</v>
      </c>
      <c r="Y508" s="312">
        <v>236</v>
      </c>
      <c r="Z508" s="137">
        <v>0.19001610305958133</v>
      </c>
      <c r="AA508" s="302">
        <v>52.727272727272698</v>
      </c>
      <c r="AB508" s="312">
        <v>139</v>
      </c>
      <c r="AC508" s="137">
        <v>0.1139344262295082</v>
      </c>
      <c r="AD508" s="302">
        <v>38.181820000000002</v>
      </c>
      <c r="AE508" s="313">
        <v>-0.19186046511627908</v>
      </c>
      <c r="AF508" s="312">
        <v>83</v>
      </c>
      <c r="AG508" s="137">
        <v>0.13902847571189281</v>
      </c>
      <c r="AH508" s="312">
        <v>47.878787878787797</v>
      </c>
      <c r="AI508" s="312">
        <v>108</v>
      </c>
      <c r="AJ508" s="137">
        <v>0.13935483870967741</v>
      </c>
      <c r="AK508" s="302">
        <v>44.848484848484802</v>
      </c>
      <c r="AL508" s="312">
        <v>111</v>
      </c>
      <c r="AM508" s="137">
        <v>0.16869300911854104</v>
      </c>
      <c r="AN508" s="302">
        <v>38.787880000000001</v>
      </c>
      <c r="AO508" s="313">
        <v>0.33734939759036142</v>
      </c>
      <c r="AP508" s="312">
        <v>545</v>
      </c>
      <c r="AQ508" s="137">
        <v>0.16361453017111979</v>
      </c>
      <c r="AR508" s="312">
        <v>114.54545454545401</v>
      </c>
      <c r="AS508" s="312">
        <v>854</v>
      </c>
      <c r="AT508" s="137">
        <v>0.22090015519917228</v>
      </c>
      <c r="AU508" s="302">
        <v>106.06060606060601</v>
      </c>
      <c r="AV508" s="312">
        <v>691</v>
      </c>
      <c r="AW508" s="137">
        <v>0.18188997104501184</v>
      </c>
      <c r="AX508" s="302">
        <v>93.939390000000003</v>
      </c>
      <c r="AY508" s="303">
        <v>0.26788990825688075</v>
      </c>
      <c r="AZ508" s="311">
        <v>4142</v>
      </c>
      <c r="BA508" s="137">
        <v>0.19947986900404546</v>
      </c>
      <c r="BB508" s="312">
        <v>316.969696969697</v>
      </c>
      <c r="BC508" s="312">
        <v>4744</v>
      </c>
      <c r="BD508" s="137">
        <v>0.21416640332264908</v>
      </c>
      <c r="BE508" s="302">
        <v>269.09090909090901</v>
      </c>
      <c r="BF508" s="312">
        <v>5142</v>
      </c>
      <c r="BG508" s="137">
        <v>0.20682165553857293</v>
      </c>
      <c r="BH508" s="302">
        <v>284.24243200000001</v>
      </c>
      <c r="BI508" s="303">
        <v>0.24142926122646063</v>
      </c>
      <c r="BJ508" s="311">
        <v>1141</v>
      </c>
      <c r="BK508" s="137">
        <v>0.18570963541666666</v>
      </c>
      <c r="BL508" s="312">
        <v>125.454545454545</v>
      </c>
      <c r="BM508" s="312">
        <v>1333</v>
      </c>
      <c r="BN508" s="137">
        <v>0.20612339570125252</v>
      </c>
      <c r="BO508" s="302">
        <v>178.18181818181799</v>
      </c>
      <c r="BP508" s="312">
        <v>1488</v>
      </c>
      <c r="BQ508" s="137">
        <v>0.21895232489699823</v>
      </c>
      <c r="BR508" s="302">
        <v>170.30302399999999</v>
      </c>
      <c r="BS508" s="303">
        <v>0.30411919368974583</v>
      </c>
      <c r="BT508" s="311">
        <v>453</v>
      </c>
      <c r="BU508" s="137">
        <v>0.16167023554603854</v>
      </c>
      <c r="BV508" s="312">
        <v>99.393939393939405</v>
      </c>
      <c r="BW508" s="312">
        <v>824</v>
      </c>
      <c r="BX508" s="137">
        <v>0.24306784660766961</v>
      </c>
      <c r="BY508" s="302">
        <v>137.575757575757</v>
      </c>
      <c r="BZ508" s="312">
        <v>603</v>
      </c>
      <c r="CA508" s="137">
        <v>0.1705316742081448</v>
      </c>
      <c r="CB508" s="302">
        <v>98.181816100000006</v>
      </c>
      <c r="CC508" s="303">
        <v>0.33112582781456956</v>
      </c>
      <c r="CD508" s="311">
        <v>10490</v>
      </c>
      <c r="CE508" s="137">
        <v>0.18451417716175333</v>
      </c>
      <c r="CF508" s="312">
        <v>440.31</v>
      </c>
      <c r="CG508" s="312">
        <v>13192</v>
      </c>
      <c r="CH508" s="137">
        <v>0.20467945137466642</v>
      </c>
      <c r="CI508" s="302">
        <v>481.43</v>
      </c>
      <c r="CJ508" s="312">
        <v>14894</v>
      </c>
      <c r="CK508" s="137">
        <v>0.20864034964839043</v>
      </c>
      <c r="CL508" s="302">
        <v>520.13</v>
      </c>
      <c r="CM508" s="313">
        <v>0.41982840800762633</v>
      </c>
    </row>
    <row r="509" spans="1:91" ht="14.4" x14ac:dyDescent="0.3">
      <c r="A509" s="99" t="s">
        <v>386</v>
      </c>
      <c r="B509" s="311">
        <v>1098</v>
      </c>
      <c r="C509" s="137">
        <v>6.9445322876478408E-2</v>
      </c>
      <c r="D509" s="312">
        <v>120.60606060606</v>
      </c>
      <c r="E509" s="312">
        <v>1564</v>
      </c>
      <c r="F509" s="137">
        <v>8.4289948800862297E-2</v>
      </c>
      <c r="G509" s="302">
        <v>173.939393939393</v>
      </c>
      <c r="H509" s="312">
        <v>2243</v>
      </c>
      <c r="I509" s="137">
        <v>0.10592179826218361</v>
      </c>
      <c r="J509" s="302">
        <v>235.15152</v>
      </c>
      <c r="K509" s="313">
        <v>1.0428051001821494</v>
      </c>
      <c r="L509" s="312">
        <v>398</v>
      </c>
      <c r="M509" s="137">
        <v>6.2617998741346756E-2</v>
      </c>
      <c r="N509" s="312">
        <v>86.6666666666666</v>
      </c>
      <c r="O509" s="312">
        <v>443</v>
      </c>
      <c r="P509" s="137">
        <v>5.5333499875093679E-2</v>
      </c>
      <c r="Q509" s="302">
        <v>107.87878787878699</v>
      </c>
      <c r="R509" s="312">
        <v>644</v>
      </c>
      <c r="S509" s="137">
        <v>6.8958132562372848E-2</v>
      </c>
      <c r="T509" s="302">
        <v>133.939392</v>
      </c>
      <c r="U509" s="313">
        <v>0.61809045226130654</v>
      </c>
      <c r="V509" s="312">
        <v>30</v>
      </c>
      <c r="W509" s="137">
        <v>2.865329512893983E-2</v>
      </c>
      <c r="X509" s="312">
        <v>21.818181818181799</v>
      </c>
      <c r="Y509" s="312">
        <v>65</v>
      </c>
      <c r="Z509" s="137">
        <v>5.2334943639291469E-2</v>
      </c>
      <c r="AA509" s="302">
        <v>34.545454545454497</v>
      </c>
      <c r="AB509" s="312">
        <v>50</v>
      </c>
      <c r="AC509" s="137">
        <v>4.0983606557377046E-2</v>
      </c>
      <c r="AD509" s="302">
        <v>23.636364</v>
      </c>
      <c r="AE509" s="313">
        <v>0.66666666666666663</v>
      </c>
      <c r="AF509" s="312">
        <v>57</v>
      </c>
      <c r="AG509" s="137">
        <v>9.5477386934673364E-2</v>
      </c>
      <c r="AH509" s="312">
        <v>43.030303030303003</v>
      </c>
      <c r="AI509" s="312">
        <v>31</v>
      </c>
      <c r="AJ509" s="137">
        <v>0.04</v>
      </c>
      <c r="AK509" s="302">
        <v>23.030303030302999</v>
      </c>
      <c r="AL509" s="312">
        <v>9</v>
      </c>
      <c r="AM509" s="137">
        <v>1.3677811550151976E-2</v>
      </c>
      <c r="AN509" s="302">
        <v>9.0909089999999999</v>
      </c>
      <c r="AO509" s="313">
        <v>-0.84210526315789469</v>
      </c>
      <c r="AP509" s="312">
        <v>317</v>
      </c>
      <c r="AQ509" s="137">
        <v>9.5166616631642151E-2</v>
      </c>
      <c r="AR509" s="312">
        <v>98.787878787878796</v>
      </c>
      <c r="AS509" s="312">
        <v>266</v>
      </c>
      <c r="AT509" s="137">
        <v>6.8804966373512674E-2</v>
      </c>
      <c r="AU509" s="302">
        <v>63.636363636363598</v>
      </c>
      <c r="AV509" s="312">
        <v>254</v>
      </c>
      <c r="AW509" s="137">
        <v>6.6859699921031857E-2</v>
      </c>
      <c r="AX509" s="302">
        <v>60.606059999999999</v>
      </c>
      <c r="AY509" s="303">
        <v>-0.19873817034700317</v>
      </c>
      <c r="AZ509" s="311">
        <v>1693</v>
      </c>
      <c r="BA509" s="137">
        <v>8.1535349643613947E-2</v>
      </c>
      <c r="BB509" s="312">
        <v>183.636363636363</v>
      </c>
      <c r="BC509" s="312">
        <v>1794</v>
      </c>
      <c r="BD509" s="137">
        <v>8.0989571576903979E-2</v>
      </c>
      <c r="BE509" s="302">
        <v>173.333333333333</v>
      </c>
      <c r="BF509" s="312">
        <v>2183</v>
      </c>
      <c r="BG509" s="137">
        <v>8.7804681843777654E-2</v>
      </c>
      <c r="BH509" s="302">
        <v>195.15152</v>
      </c>
      <c r="BI509" s="303">
        <v>0.28942705256940343</v>
      </c>
      <c r="BJ509" s="311">
        <v>588</v>
      </c>
      <c r="BK509" s="137">
        <v>9.5703125E-2</v>
      </c>
      <c r="BL509" s="312">
        <v>89.696969696969703</v>
      </c>
      <c r="BM509" s="312">
        <v>509</v>
      </c>
      <c r="BN509" s="137">
        <v>7.8707283129735586E-2</v>
      </c>
      <c r="BO509" s="302">
        <v>107.272727272727</v>
      </c>
      <c r="BP509" s="312">
        <v>567</v>
      </c>
      <c r="BQ509" s="137">
        <v>8.343143025309005E-2</v>
      </c>
      <c r="BR509" s="302">
        <v>121.21212</v>
      </c>
      <c r="BS509" s="303">
        <v>-3.5714285714285712E-2</v>
      </c>
      <c r="BT509" s="311">
        <v>205</v>
      </c>
      <c r="BU509" s="137">
        <v>7.3162027123483228E-2</v>
      </c>
      <c r="BV509" s="312">
        <v>63.636363636363598</v>
      </c>
      <c r="BW509" s="312">
        <v>204</v>
      </c>
      <c r="BX509" s="137">
        <v>6.0176991150442477E-2</v>
      </c>
      <c r="BY509" s="302">
        <v>58.181818181818201</v>
      </c>
      <c r="BZ509" s="312">
        <v>139</v>
      </c>
      <c r="CA509" s="137">
        <v>3.9309954751131221E-2</v>
      </c>
      <c r="CB509" s="302">
        <v>45.4545441</v>
      </c>
      <c r="CC509" s="303">
        <v>-0.32195121951219513</v>
      </c>
      <c r="CD509" s="311">
        <v>4386</v>
      </c>
      <c r="CE509" s="137">
        <v>7.7147681699852241E-2</v>
      </c>
      <c r="CF509" s="312">
        <v>281.19</v>
      </c>
      <c r="CG509" s="312">
        <v>4876</v>
      </c>
      <c r="CH509" s="137">
        <v>7.5653199280084404E-2</v>
      </c>
      <c r="CI509" s="302">
        <v>302.94</v>
      </c>
      <c r="CJ509" s="312">
        <v>6089</v>
      </c>
      <c r="CK509" s="137">
        <v>8.5296836914801222E-2</v>
      </c>
      <c r="CL509" s="302">
        <v>363.06</v>
      </c>
      <c r="CM509" s="313">
        <v>0.38828089375284996</v>
      </c>
    </row>
    <row r="510" spans="1:91" ht="14.4" x14ac:dyDescent="0.3">
      <c r="A510" s="99" t="s">
        <v>545</v>
      </c>
      <c r="B510" s="311">
        <v>611</v>
      </c>
      <c r="C510" s="137">
        <v>3.8643982037821767E-2</v>
      </c>
      <c r="D510" s="312">
        <v>92.727272727272705</v>
      </c>
      <c r="E510" s="312">
        <v>850</v>
      </c>
      <c r="F510" s="137">
        <v>4.580975478307734E-2</v>
      </c>
      <c r="G510" s="302">
        <v>120.60606060606</v>
      </c>
      <c r="H510" s="312">
        <v>1203</v>
      </c>
      <c r="I510" s="137">
        <v>5.6809595768794866E-2</v>
      </c>
      <c r="J510" s="302">
        <v>146.060608</v>
      </c>
      <c r="K510" s="313">
        <v>0.96890343698854342</v>
      </c>
      <c r="L510" s="312">
        <v>199</v>
      </c>
      <c r="M510" s="137">
        <v>3.1308999370673378E-2</v>
      </c>
      <c r="N510" s="312">
        <v>59.393939393939398</v>
      </c>
      <c r="O510" s="312">
        <v>146</v>
      </c>
      <c r="P510" s="137">
        <v>1.823632275793155E-2</v>
      </c>
      <c r="Q510" s="302">
        <v>53.3333333333333</v>
      </c>
      <c r="R510" s="312">
        <v>216</v>
      </c>
      <c r="S510" s="137">
        <v>2.3128814648249278E-2</v>
      </c>
      <c r="T510" s="302">
        <v>82.424239999999998</v>
      </c>
      <c r="U510" s="313">
        <v>8.5427135678391955E-2</v>
      </c>
      <c r="V510" s="312">
        <v>30</v>
      </c>
      <c r="W510" s="137">
        <v>2.865329512893983E-2</v>
      </c>
      <c r="X510" s="312">
        <v>21.818181818181799</v>
      </c>
      <c r="Y510" s="312">
        <v>44</v>
      </c>
      <c r="Z510" s="137">
        <v>3.542673107890499E-2</v>
      </c>
      <c r="AA510" s="302">
        <v>32.121212121212103</v>
      </c>
      <c r="AB510" s="312">
        <v>39</v>
      </c>
      <c r="AC510" s="137">
        <v>3.1967213114754096E-2</v>
      </c>
      <c r="AD510" s="302">
        <v>20.606059999999999</v>
      </c>
      <c r="AE510" s="313">
        <v>0.3</v>
      </c>
      <c r="AF510" s="312">
        <v>57</v>
      </c>
      <c r="AG510" s="137">
        <v>9.5477386934673364E-2</v>
      </c>
      <c r="AH510" s="312">
        <v>43.030303030303003</v>
      </c>
      <c r="AI510" s="312">
        <v>0</v>
      </c>
      <c r="AJ510" s="137">
        <v>0</v>
      </c>
      <c r="AK510" s="302">
        <v>17.5757575757575</v>
      </c>
      <c r="AL510" s="312">
        <v>9</v>
      </c>
      <c r="AM510" s="137">
        <v>1.3677811550151976E-2</v>
      </c>
      <c r="AN510" s="302">
        <v>9.0909089999999999</v>
      </c>
      <c r="AO510" s="313">
        <v>-0.84210526315789469</v>
      </c>
      <c r="AP510" s="312">
        <v>152</v>
      </c>
      <c r="AQ510" s="137">
        <v>4.5631942359651755E-2</v>
      </c>
      <c r="AR510" s="312">
        <v>50.303030303030297</v>
      </c>
      <c r="AS510" s="312">
        <v>139</v>
      </c>
      <c r="AT510" s="137">
        <v>3.5954474909467148E-2</v>
      </c>
      <c r="AU510" s="302">
        <v>48.484848484848399</v>
      </c>
      <c r="AV510" s="312">
        <v>139</v>
      </c>
      <c r="AW510" s="137">
        <v>3.6588575941037114E-2</v>
      </c>
      <c r="AX510" s="302">
        <v>44.242424</v>
      </c>
      <c r="AY510" s="303">
        <v>-8.5526315789473686E-2</v>
      </c>
      <c r="AZ510" s="311">
        <v>917</v>
      </c>
      <c r="BA510" s="137">
        <v>4.4162974378732421E-2</v>
      </c>
      <c r="BB510" s="312">
        <v>124.84848484848401</v>
      </c>
      <c r="BC510" s="312">
        <v>1012</v>
      </c>
      <c r="BD510" s="137">
        <v>4.5686424992099677E-2</v>
      </c>
      <c r="BE510" s="302">
        <v>149.09090909090901</v>
      </c>
      <c r="BF510" s="312">
        <v>979</v>
      </c>
      <c r="BG510" s="137">
        <v>3.9377363044002897E-2</v>
      </c>
      <c r="BH510" s="302">
        <v>106.060608</v>
      </c>
      <c r="BI510" s="303">
        <v>6.7611777535441661E-2</v>
      </c>
      <c r="BJ510" s="311">
        <v>207</v>
      </c>
      <c r="BK510" s="137">
        <v>3.369140625E-2</v>
      </c>
      <c r="BL510" s="312">
        <v>51.515151515151501</v>
      </c>
      <c r="BM510" s="312">
        <v>217</v>
      </c>
      <c r="BN510" s="137">
        <v>3.3554971393227155E-2</v>
      </c>
      <c r="BO510" s="302">
        <v>64.242424242424207</v>
      </c>
      <c r="BP510" s="312">
        <v>241</v>
      </c>
      <c r="BQ510" s="137">
        <v>3.546203649205415E-2</v>
      </c>
      <c r="BR510" s="302">
        <v>90.909090000000006</v>
      </c>
      <c r="BS510" s="303">
        <v>0.16425120772946861</v>
      </c>
      <c r="BT510" s="311">
        <v>147</v>
      </c>
      <c r="BU510" s="137">
        <v>5.246252676659529E-2</v>
      </c>
      <c r="BV510" s="312">
        <v>52.121212121212103</v>
      </c>
      <c r="BW510" s="312">
        <v>112</v>
      </c>
      <c r="BX510" s="137">
        <v>3.303834808259587E-2</v>
      </c>
      <c r="BY510" s="302">
        <v>44.2424242424242</v>
      </c>
      <c r="BZ510" s="312">
        <v>105</v>
      </c>
      <c r="CA510" s="137">
        <v>2.9694570135746605E-2</v>
      </c>
      <c r="CB510" s="302">
        <v>39.393940000000001</v>
      </c>
      <c r="CC510" s="303">
        <v>-0.2857142857142857</v>
      </c>
      <c r="CD510" s="311">
        <v>2320</v>
      </c>
      <c r="CE510" s="137">
        <v>4.0807711250263841E-2</v>
      </c>
      <c r="CF510" s="312">
        <v>193.43</v>
      </c>
      <c r="CG510" s="312">
        <v>2520</v>
      </c>
      <c r="CH510" s="137">
        <v>3.9098864271085457E-2</v>
      </c>
      <c r="CI510" s="302">
        <v>221.49</v>
      </c>
      <c r="CJ510" s="312">
        <v>2931</v>
      </c>
      <c r="CK510" s="137">
        <v>4.105847084862578E-2</v>
      </c>
      <c r="CL510" s="302">
        <v>226.52</v>
      </c>
      <c r="CM510" s="313">
        <v>0.26336206896551723</v>
      </c>
    </row>
    <row r="511" spans="1:91" ht="14.4" x14ac:dyDescent="0.3">
      <c r="A511" s="99" t="s">
        <v>546</v>
      </c>
      <c r="B511" s="311">
        <v>86</v>
      </c>
      <c r="C511" s="137">
        <v>5.4392511542596927E-3</v>
      </c>
      <c r="D511" s="312">
        <v>40.606060606060602</v>
      </c>
      <c r="E511" s="312">
        <v>160</v>
      </c>
      <c r="F511" s="137">
        <v>8.6230126650498513E-3</v>
      </c>
      <c r="G511" s="302">
        <v>43.636363636363598</v>
      </c>
      <c r="H511" s="312">
        <v>287</v>
      </c>
      <c r="I511" s="137">
        <v>1.3553078957310163E-2</v>
      </c>
      <c r="J511" s="302">
        <v>66.666664100000006</v>
      </c>
      <c r="K511" s="313">
        <v>2.3372093023255816</v>
      </c>
      <c r="L511" s="312">
        <v>16</v>
      </c>
      <c r="M511" s="137">
        <v>2.5173064820641915E-3</v>
      </c>
      <c r="N511" s="312">
        <v>13.3333333333333</v>
      </c>
      <c r="O511" s="312">
        <v>61</v>
      </c>
      <c r="P511" s="137">
        <v>7.6192855358481141E-3</v>
      </c>
      <c r="Q511" s="302">
        <v>43.030303030303003</v>
      </c>
      <c r="R511" s="312">
        <v>56</v>
      </c>
      <c r="S511" s="137">
        <v>5.9963593532498128E-3</v>
      </c>
      <c r="T511" s="302">
        <v>30.30303</v>
      </c>
      <c r="U511" s="313">
        <v>2.5</v>
      </c>
      <c r="V511" s="312">
        <v>8</v>
      </c>
      <c r="W511" s="137">
        <v>7.6408787010506206E-3</v>
      </c>
      <c r="X511" s="312">
        <v>9.0909090909090899</v>
      </c>
      <c r="Y511" s="312">
        <v>0</v>
      </c>
      <c r="Z511" s="137">
        <v>0</v>
      </c>
      <c r="AA511" s="302">
        <v>17.5757575757575</v>
      </c>
      <c r="AB511" s="312">
        <v>3</v>
      </c>
      <c r="AC511" s="137">
        <v>2.4590163934426232E-3</v>
      </c>
      <c r="AD511" s="302">
        <v>4.2424239999999998</v>
      </c>
      <c r="AE511" s="313">
        <v>-0.625</v>
      </c>
      <c r="AF511" s="312">
        <v>0</v>
      </c>
      <c r="AG511" s="137">
        <v>0</v>
      </c>
      <c r="AH511" s="312">
        <v>80</v>
      </c>
      <c r="AI511" s="312">
        <v>0</v>
      </c>
      <c r="AJ511" s="137">
        <v>0</v>
      </c>
      <c r="AK511" s="302">
        <v>17.5757575757575</v>
      </c>
      <c r="AL511" s="312">
        <v>0</v>
      </c>
      <c r="AM511" s="137">
        <v>0</v>
      </c>
      <c r="AN511" s="302">
        <v>17.575758</v>
      </c>
      <c r="AP511" s="312">
        <v>36</v>
      </c>
      <c r="AQ511" s="137">
        <v>1.0807565295706995E-2</v>
      </c>
      <c r="AR511" s="312">
        <v>22.424242424242401</v>
      </c>
      <c r="AS511" s="312">
        <v>34</v>
      </c>
      <c r="AT511" s="137">
        <v>8.7946197620279356E-3</v>
      </c>
      <c r="AU511" s="302">
        <v>22.424242424242401</v>
      </c>
      <c r="AV511" s="312">
        <v>54</v>
      </c>
      <c r="AW511" s="137">
        <v>1.4214266912345353E-2</v>
      </c>
      <c r="AX511" s="302">
        <v>32.121212</v>
      </c>
      <c r="AY511" s="303">
        <v>0.5</v>
      </c>
      <c r="AZ511" s="311">
        <v>132</v>
      </c>
      <c r="BA511" s="137">
        <v>6.3571566172221155E-3</v>
      </c>
      <c r="BB511" s="312">
        <v>47.272727272727202</v>
      </c>
      <c r="BC511" s="312">
        <v>289</v>
      </c>
      <c r="BD511" s="137">
        <v>1.3046815042210284E-2</v>
      </c>
      <c r="BE511" s="302">
        <v>78.181818181818201</v>
      </c>
      <c r="BF511" s="312">
        <v>148</v>
      </c>
      <c r="BG511" s="137">
        <v>5.9528597860188243E-3</v>
      </c>
      <c r="BH511" s="302">
        <v>47.272728000000001</v>
      </c>
      <c r="BI511" s="303">
        <v>0.12121212121212122</v>
      </c>
      <c r="BJ511" s="311">
        <v>19</v>
      </c>
      <c r="BK511" s="137">
        <v>3.0924479166666665E-3</v>
      </c>
      <c r="BL511" s="312">
        <v>13.3333333333333</v>
      </c>
      <c r="BM511" s="312">
        <v>23</v>
      </c>
      <c r="BN511" s="137">
        <v>3.5565177052729242E-3</v>
      </c>
      <c r="BO511" s="302">
        <v>17.5757575757575</v>
      </c>
      <c r="BP511" s="312">
        <v>0</v>
      </c>
      <c r="BQ511" s="137">
        <v>0</v>
      </c>
      <c r="BR511" s="302">
        <v>17.575758</v>
      </c>
      <c r="BS511" s="303">
        <v>-1</v>
      </c>
      <c r="BT511" s="311">
        <v>30</v>
      </c>
      <c r="BU511" s="137">
        <v>1.0706638115631691E-2</v>
      </c>
      <c r="BV511" s="312">
        <v>18.7878787878787</v>
      </c>
      <c r="BW511" s="312">
        <v>0</v>
      </c>
      <c r="BX511" s="137">
        <v>0</v>
      </c>
      <c r="BY511" s="302">
        <v>17.5757575757575</v>
      </c>
      <c r="BZ511" s="312">
        <v>48</v>
      </c>
      <c r="CA511" s="137">
        <v>1.3574660633484163E-2</v>
      </c>
      <c r="CB511" s="302">
        <v>28.484848</v>
      </c>
      <c r="CC511" s="303">
        <v>0.6</v>
      </c>
      <c r="CD511" s="311">
        <v>327</v>
      </c>
      <c r="CE511" s="137">
        <v>5.7517765426018438E-3</v>
      </c>
      <c r="CF511" s="312">
        <v>106.93</v>
      </c>
      <c r="CG511" s="312">
        <v>567</v>
      </c>
      <c r="CH511" s="137">
        <v>8.7972444609942281E-3</v>
      </c>
      <c r="CI511" s="302">
        <v>106.87</v>
      </c>
      <c r="CJ511" s="312">
        <v>596</v>
      </c>
      <c r="CK511" s="137">
        <v>8.3489759896898559E-3</v>
      </c>
      <c r="CL511" s="302">
        <v>99.33</v>
      </c>
      <c r="CM511" s="313">
        <v>0.82262996941896027</v>
      </c>
    </row>
    <row r="512" spans="1:91" ht="14.4" x14ac:dyDescent="0.3">
      <c r="A512" s="99" t="s">
        <v>547</v>
      </c>
      <c r="B512" s="311">
        <v>177</v>
      </c>
      <c r="C512" s="137">
        <v>1.1194737840743787E-2</v>
      </c>
      <c r="D512" s="312">
        <v>53.939393939393902</v>
      </c>
      <c r="E512" s="312">
        <v>151</v>
      </c>
      <c r="F512" s="137">
        <v>8.1379682026407971E-3</v>
      </c>
      <c r="G512" s="302">
        <v>46.060606060605998</v>
      </c>
      <c r="H512" s="312">
        <v>243</v>
      </c>
      <c r="I512" s="137">
        <v>1.1475255005666792E-2</v>
      </c>
      <c r="J512" s="302">
        <v>54.5454559</v>
      </c>
      <c r="K512" s="313">
        <v>0.3728813559322034</v>
      </c>
      <c r="L512" s="312">
        <v>27</v>
      </c>
      <c r="M512" s="137">
        <v>4.2479546884833233E-3</v>
      </c>
      <c r="N512" s="312">
        <v>16.363636363636299</v>
      </c>
      <c r="O512" s="312">
        <v>0</v>
      </c>
      <c r="P512" s="137">
        <v>0</v>
      </c>
      <c r="Q512" s="302">
        <v>17.5757575757575</v>
      </c>
      <c r="R512" s="312">
        <v>0</v>
      </c>
      <c r="S512" s="137">
        <v>0</v>
      </c>
      <c r="T512" s="302">
        <v>17.575758</v>
      </c>
      <c r="U512" s="313">
        <v>-1</v>
      </c>
      <c r="V512" s="312">
        <v>11</v>
      </c>
      <c r="W512" s="137">
        <v>1.0506208213944603E-2</v>
      </c>
      <c r="X512" s="312">
        <v>9.0909090909090899</v>
      </c>
      <c r="Y512" s="312">
        <v>0</v>
      </c>
      <c r="Z512" s="137">
        <v>0</v>
      </c>
      <c r="AA512" s="302">
        <v>17.5757575757575</v>
      </c>
      <c r="AB512" s="312">
        <v>16</v>
      </c>
      <c r="AC512" s="137">
        <v>1.3114754098360656E-2</v>
      </c>
      <c r="AD512" s="302">
        <v>9.6969700000000003</v>
      </c>
      <c r="AE512" s="313">
        <v>0.45454545454545453</v>
      </c>
      <c r="AF512" s="312">
        <v>14</v>
      </c>
      <c r="AG512" s="137">
        <v>2.3450586264656615E-2</v>
      </c>
      <c r="AH512" s="312">
        <v>15.151515151515101</v>
      </c>
      <c r="AI512" s="312">
        <v>0</v>
      </c>
      <c r="AJ512" s="137">
        <v>0</v>
      </c>
      <c r="AK512" s="302">
        <v>17.5757575757575</v>
      </c>
      <c r="AL512" s="312">
        <v>0</v>
      </c>
      <c r="AM512" s="137">
        <v>0</v>
      </c>
      <c r="AN512" s="302">
        <v>17.575758</v>
      </c>
      <c r="AO512" s="313">
        <v>-1</v>
      </c>
      <c r="AP512" s="312">
        <v>0</v>
      </c>
      <c r="AQ512" s="137">
        <v>0</v>
      </c>
      <c r="AR512" s="312">
        <v>80</v>
      </c>
      <c r="AS512" s="312">
        <v>92</v>
      </c>
      <c r="AT512" s="137">
        <v>2.379720641489912E-2</v>
      </c>
      <c r="AU512" s="302">
        <v>41.818181818181799</v>
      </c>
      <c r="AV512" s="312">
        <v>48</v>
      </c>
      <c r="AW512" s="137">
        <v>1.2634903922084759E-2</v>
      </c>
      <c r="AX512" s="302">
        <v>21.212122000000001</v>
      </c>
      <c r="AZ512" s="311">
        <v>205</v>
      </c>
      <c r="BA512" s="137">
        <v>9.8728568676555578E-3</v>
      </c>
      <c r="BB512" s="312">
        <v>63.030303030303003</v>
      </c>
      <c r="BC512" s="312">
        <v>139</v>
      </c>
      <c r="BD512" s="137">
        <v>6.2751117331046003E-3</v>
      </c>
      <c r="BE512" s="302">
        <v>50.303030303030297</v>
      </c>
      <c r="BF512" s="312">
        <v>268</v>
      </c>
      <c r="BG512" s="137">
        <v>1.0779502855763816E-2</v>
      </c>
      <c r="BH512" s="302">
        <v>66.666664100000006</v>
      </c>
      <c r="BI512" s="303">
        <v>0.3073170731707317</v>
      </c>
      <c r="BJ512" s="311">
        <v>22</v>
      </c>
      <c r="BK512" s="137">
        <v>3.5807291666666665E-3</v>
      </c>
      <c r="BL512" s="312">
        <v>12.7272727272727</v>
      </c>
      <c r="BM512" s="312">
        <v>126</v>
      </c>
      <c r="BN512" s="137">
        <v>1.948353177671254E-2</v>
      </c>
      <c r="BO512" s="302">
        <v>49.696969696969703</v>
      </c>
      <c r="BP512" s="312">
        <v>35</v>
      </c>
      <c r="BQ512" s="137">
        <v>5.1500882872277812E-3</v>
      </c>
      <c r="BR512" s="302">
        <v>23.636364</v>
      </c>
      <c r="BS512" s="303">
        <v>0.59090909090909094</v>
      </c>
      <c r="BT512" s="311">
        <v>29</v>
      </c>
      <c r="BU512" s="137">
        <v>1.0349750178443969E-2</v>
      </c>
      <c r="BV512" s="312">
        <v>15.151515151515101</v>
      </c>
      <c r="BW512" s="312">
        <v>74</v>
      </c>
      <c r="BX512" s="137">
        <v>2.1828908554572271E-2</v>
      </c>
      <c r="BY512" s="302">
        <v>38.181818181818102</v>
      </c>
      <c r="BZ512" s="312">
        <v>8</v>
      </c>
      <c r="CA512" s="137">
        <v>2.2624434389140274E-3</v>
      </c>
      <c r="CB512" s="302">
        <v>9.0909089999999999</v>
      </c>
      <c r="CC512" s="303">
        <v>-0.72413793103448276</v>
      </c>
      <c r="CD512" s="311">
        <v>485</v>
      </c>
      <c r="CE512" s="137">
        <v>8.5309223949905019E-3</v>
      </c>
      <c r="CF512" s="312">
        <v>118.78</v>
      </c>
      <c r="CG512" s="312">
        <v>582</v>
      </c>
      <c r="CH512" s="137">
        <v>9.0299757959411663E-3</v>
      </c>
      <c r="CI512" s="302">
        <v>104.92</v>
      </c>
      <c r="CJ512" s="312">
        <v>618</v>
      </c>
      <c r="CK512" s="137">
        <v>8.6571596671616291E-3</v>
      </c>
      <c r="CL512" s="302">
        <v>94.77</v>
      </c>
      <c r="CM512" s="313">
        <v>0.27422680412371137</v>
      </c>
    </row>
    <row r="513" spans="1:91" ht="14.4" x14ac:dyDescent="0.3">
      <c r="A513" s="99" t="s">
        <v>548</v>
      </c>
      <c r="B513" s="311">
        <v>348</v>
      </c>
      <c r="C513" s="137">
        <v>2.2009993042818293E-2</v>
      </c>
      <c r="D513" s="312">
        <v>64.848484848484802</v>
      </c>
      <c r="E513" s="312">
        <v>539</v>
      </c>
      <c r="F513" s="137">
        <v>2.9048773915386687E-2</v>
      </c>
      <c r="G513" s="302">
        <v>98.181818181818201</v>
      </c>
      <c r="H513" s="312">
        <v>673</v>
      </c>
      <c r="I513" s="137">
        <v>3.1781261805817904E-2</v>
      </c>
      <c r="J513" s="302">
        <v>97.575760000000002</v>
      </c>
      <c r="K513" s="313">
        <v>0.93390804597701149</v>
      </c>
      <c r="L513" s="312">
        <v>156</v>
      </c>
      <c r="M513" s="137">
        <v>2.4543738200125866E-2</v>
      </c>
      <c r="N513" s="312">
        <v>52.121212121212103</v>
      </c>
      <c r="O513" s="312">
        <v>85</v>
      </c>
      <c r="P513" s="137">
        <v>1.0617037222083438E-2</v>
      </c>
      <c r="Q513" s="302">
        <v>32.727272727272698</v>
      </c>
      <c r="R513" s="312">
        <v>160</v>
      </c>
      <c r="S513" s="137">
        <v>1.7132455294999464E-2</v>
      </c>
      <c r="T513" s="302">
        <v>75.757576</v>
      </c>
      <c r="U513" s="313">
        <v>2.564102564102564E-2</v>
      </c>
      <c r="V513" s="312">
        <v>11</v>
      </c>
      <c r="W513" s="137">
        <v>1.0506208213944603E-2</v>
      </c>
      <c r="X513" s="312">
        <v>12.1212121212121</v>
      </c>
      <c r="Y513" s="312">
        <v>44</v>
      </c>
      <c r="Z513" s="137">
        <v>3.542673107890499E-2</v>
      </c>
      <c r="AA513" s="302">
        <v>32.121212121212103</v>
      </c>
      <c r="AB513" s="312">
        <v>20</v>
      </c>
      <c r="AC513" s="137">
        <v>1.6393442622950821E-2</v>
      </c>
      <c r="AD513" s="302">
        <v>18.181818</v>
      </c>
      <c r="AE513" s="313">
        <v>0.81818181818181823</v>
      </c>
      <c r="AF513" s="312">
        <v>43</v>
      </c>
      <c r="AG513" s="137">
        <v>7.2026800670016752E-2</v>
      </c>
      <c r="AH513" s="312">
        <v>42.424242424242401</v>
      </c>
      <c r="AI513" s="312">
        <v>0</v>
      </c>
      <c r="AJ513" s="137">
        <v>0</v>
      </c>
      <c r="AK513" s="302">
        <v>17.5757575757575</v>
      </c>
      <c r="AL513" s="312">
        <v>9</v>
      </c>
      <c r="AM513" s="137">
        <v>1.3677811550151976E-2</v>
      </c>
      <c r="AN513" s="302">
        <v>9.0909089999999999</v>
      </c>
      <c r="AO513" s="313">
        <v>-0.79069767441860461</v>
      </c>
      <c r="AP513" s="312">
        <v>116</v>
      </c>
      <c r="AQ513" s="137">
        <v>3.4824377063944763E-2</v>
      </c>
      <c r="AR513" s="312">
        <v>49.696969696969703</v>
      </c>
      <c r="AS513" s="312">
        <v>13</v>
      </c>
      <c r="AT513" s="137">
        <v>3.362648732540093E-3</v>
      </c>
      <c r="AU513" s="302">
        <v>10.303030303030299</v>
      </c>
      <c r="AV513" s="312">
        <v>37</v>
      </c>
      <c r="AW513" s="137">
        <v>9.7394051066070023E-3</v>
      </c>
      <c r="AX513" s="302">
        <v>24.242424</v>
      </c>
      <c r="AY513" s="303">
        <v>-0.68103448275862066</v>
      </c>
      <c r="AZ513" s="311">
        <v>580</v>
      </c>
      <c r="BA513" s="137">
        <v>2.7932960893854747E-2</v>
      </c>
      <c r="BB513" s="312">
        <v>96.969696969696898</v>
      </c>
      <c r="BC513" s="312">
        <v>584</v>
      </c>
      <c r="BD513" s="137">
        <v>2.6364498216784795E-2</v>
      </c>
      <c r="BE513" s="302">
        <v>109.09090909090899</v>
      </c>
      <c r="BF513" s="312">
        <v>563</v>
      </c>
      <c r="BG513" s="137">
        <v>2.2645000402220256E-2</v>
      </c>
      <c r="BH513" s="302">
        <v>96.969695999999999</v>
      </c>
      <c r="BI513" s="303">
        <v>-2.9310344827586206E-2</v>
      </c>
      <c r="BJ513" s="311">
        <v>166</v>
      </c>
      <c r="BK513" s="137">
        <v>2.7018229166666668E-2</v>
      </c>
      <c r="BL513" s="312">
        <v>48.484848484848399</v>
      </c>
      <c r="BM513" s="312">
        <v>68</v>
      </c>
      <c r="BN513" s="137">
        <v>1.0514921911241688E-2</v>
      </c>
      <c r="BO513" s="302">
        <v>37.5757575757575</v>
      </c>
      <c r="BP513" s="312">
        <v>206</v>
      </c>
      <c r="BQ513" s="137">
        <v>3.0311948204826369E-2</v>
      </c>
      <c r="BR513" s="302">
        <v>89.696969999999993</v>
      </c>
      <c r="BS513" s="303">
        <v>0.24096385542168675</v>
      </c>
      <c r="BT513" s="311">
        <v>88</v>
      </c>
      <c r="BU513" s="137">
        <v>3.1406138472519628E-2</v>
      </c>
      <c r="BV513" s="312">
        <v>44.2424242424242</v>
      </c>
      <c r="BW513" s="312">
        <v>38</v>
      </c>
      <c r="BX513" s="137">
        <v>1.1209439528023599E-2</v>
      </c>
      <c r="BY513" s="302">
        <v>23.636363636363601</v>
      </c>
      <c r="BZ513" s="312">
        <v>49</v>
      </c>
      <c r="CA513" s="137">
        <v>1.3857466063348416E-2</v>
      </c>
      <c r="CB513" s="302">
        <v>26.060606</v>
      </c>
      <c r="CC513" s="303">
        <v>-0.44318181818181818</v>
      </c>
      <c r="CD513" s="311">
        <v>1508</v>
      </c>
      <c r="CE513" s="137">
        <v>2.6525012312671497E-2</v>
      </c>
      <c r="CF513" s="312">
        <v>156.72999999999999</v>
      </c>
      <c r="CG513" s="312">
        <v>1371</v>
      </c>
      <c r="CH513" s="137">
        <v>2.1271644014150066E-2</v>
      </c>
      <c r="CI513" s="302">
        <v>160.68</v>
      </c>
      <c r="CJ513" s="312">
        <v>1717</v>
      </c>
      <c r="CK513" s="137">
        <v>2.4052335191774299E-2</v>
      </c>
      <c r="CL513" s="302">
        <v>183.92</v>
      </c>
      <c r="CM513" s="313">
        <v>0.13859416445623343</v>
      </c>
    </row>
    <row r="514" spans="1:91" ht="14.4" x14ac:dyDescent="0.3">
      <c r="A514" s="99" t="s">
        <v>549</v>
      </c>
      <c r="B514" s="311">
        <v>487</v>
      </c>
      <c r="C514" s="137">
        <v>3.080134083865663E-2</v>
      </c>
      <c r="D514" s="312">
        <v>95.757575757575694</v>
      </c>
      <c r="E514" s="312">
        <v>714</v>
      </c>
      <c r="F514" s="137">
        <v>3.8480194017784963E-2</v>
      </c>
      <c r="G514" s="302">
        <v>112.72727272727199</v>
      </c>
      <c r="H514" s="312">
        <v>1040</v>
      </c>
      <c r="I514" s="137">
        <v>4.911220249338874E-2</v>
      </c>
      <c r="J514" s="302">
        <v>157.57576</v>
      </c>
      <c r="K514" s="313">
        <v>1.1355236139630389</v>
      </c>
      <c r="L514" s="312">
        <v>199</v>
      </c>
      <c r="M514" s="137">
        <v>3.1308999370673378E-2</v>
      </c>
      <c r="N514" s="312">
        <v>66.060606060606005</v>
      </c>
      <c r="O514" s="312">
        <v>297</v>
      </c>
      <c r="P514" s="137">
        <v>3.7097177117162129E-2</v>
      </c>
      <c r="Q514" s="302">
        <v>86.060606060606005</v>
      </c>
      <c r="R514" s="312">
        <v>428</v>
      </c>
      <c r="S514" s="137">
        <v>4.582931791412357E-2</v>
      </c>
      <c r="T514" s="302">
        <v>104.242424</v>
      </c>
      <c r="U514" s="313">
        <v>1.1507537688442211</v>
      </c>
      <c r="V514" s="312">
        <v>0</v>
      </c>
      <c r="W514" s="137">
        <v>0</v>
      </c>
      <c r="X514" s="312">
        <v>80</v>
      </c>
      <c r="Y514" s="312">
        <v>21</v>
      </c>
      <c r="Z514" s="137">
        <v>1.6908212560386472E-2</v>
      </c>
      <c r="AA514" s="302">
        <v>12.7272727272727</v>
      </c>
      <c r="AB514" s="312">
        <v>11</v>
      </c>
      <c r="AC514" s="137">
        <v>9.0163934426229515E-3</v>
      </c>
      <c r="AD514" s="302">
        <v>10.909091</v>
      </c>
      <c r="AF514" s="312">
        <v>0</v>
      </c>
      <c r="AG514" s="137">
        <v>0</v>
      </c>
      <c r="AH514" s="312">
        <v>80</v>
      </c>
      <c r="AI514" s="312">
        <v>31</v>
      </c>
      <c r="AJ514" s="137">
        <v>0.04</v>
      </c>
      <c r="AK514" s="302">
        <v>23.030303030302999</v>
      </c>
      <c r="AL514" s="312">
        <v>0</v>
      </c>
      <c r="AM514" s="137">
        <v>0</v>
      </c>
      <c r="AN514" s="302">
        <v>17.575758</v>
      </c>
      <c r="AP514" s="312">
        <v>165</v>
      </c>
      <c r="AQ514" s="137">
        <v>4.9534674271990396E-2</v>
      </c>
      <c r="AR514" s="312">
        <v>90.909090909090907</v>
      </c>
      <c r="AS514" s="312">
        <v>127</v>
      </c>
      <c r="AT514" s="137">
        <v>3.2850491464045527E-2</v>
      </c>
      <c r="AU514" s="302">
        <v>52.727272727272698</v>
      </c>
      <c r="AV514" s="312">
        <v>115</v>
      </c>
      <c r="AW514" s="137">
        <v>3.0271123979994735E-2</v>
      </c>
      <c r="AX514" s="302">
        <v>35.757576</v>
      </c>
      <c r="AY514" s="303">
        <v>-0.30303030303030304</v>
      </c>
      <c r="AZ514" s="311">
        <v>776</v>
      </c>
      <c r="BA514" s="137">
        <v>3.7372375264881526E-2</v>
      </c>
      <c r="BB514" s="312">
        <v>146.06060606060601</v>
      </c>
      <c r="BC514" s="312">
        <v>782</v>
      </c>
      <c r="BD514" s="137">
        <v>3.5303146584804296E-2</v>
      </c>
      <c r="BE514" s="302">
        <v>118.181818181818</v>
      </c>
      <c r="BF514" s="312">
        <v>1204</v>
      </c>
      <c r="BG514" s="137">
        <v>4.8427318799774757E-2</v>
      </c>
      <c r="BH514" s="302">
        <v>170.30302399999999</v>
      </c>
      <c r="BI514" s="303">
        <v>0.55154639175257736</v>
      </c>
      <c r="BJ514" s="311">
        <v>381</v>
      </c>
      <c r="BK514" s="137">
        <v>6.201171875E-2</v>
      </c>
      <c r="BL514" s="312">
        <v>81.212121212121204</v>
      </c>
      <c r="BM514" s="312">
        <v>292</v>
      </c>
      <c r="BN514" s="137">
        <v>4.5152311736508424E-2</v>
      </c>
      <c r="BO514" s="302">
        <v>87.878787878787904</v>
      </c>
      <c r="BP514" s="312">
        <v>326</v>
      </c>
      <c r="BQ514" s="137">
        <v>4.79693937610359E-2</v>
      </c>
      <c r="BR514" s="302">
        <v>83.636359999999996</v>
      </c>
      <c r="BS514" s="303">
        <v>-0.14435695538057744</v>
      </c>
      <c r="BT514" s="311">
        <v>58</v>
      </c>
      <c r="BU514" s="137">
        <v>2.0699500356887938E-2</v>
      </c>
      <c r="BV514" s="312">
        <v>24.2424242424242</v>
      </c>
      <c r="BW514" s="312">
        <v>92</v>
      </c>
      <c r="BX514" s="137">
        <v>2.7138643067846607E-2</v>
      </c>
      <c r="BY514" s="302">
        <v>37.5757575757575</v>
      </c>
      <c r="BZ514" s="312">
        <v>34</v>
      </c>
      <c r="CA514" s="137">
        <v>9.6153846153846159E-3</v>
      </c>
      <c r="CB514" s="302">
        <v>18.787877999999999</v>
      </c>
      <c r="CC514" s="303">
        <v>-0.41379310344827586</v>
      </c>
      <c r="CD514" s="311">
        <v>2066</v>
      </c>
      <c r="CE514" s="137">
        <v>3.6339970449588407E-2</v>
      </c>
      <c r="CF514" s="312">
        <v>250.46</v>
      </c>
      <c r="CG514" s="312">
        <v>2356</v>
      </c>
      <c r="CH514" s="137">
        <v>3.6554335008998948E-2</v>
      </c>
      <c r="CI514" s="302">
        <v>214.89</v>
      </c>
      <c r="CJ514" s="312">
        <v>3158</v>
      </c>
      <c r="CK514" s="137">
        <v>4.4238366066175441E-2</v>
      </c>
      <c r="CL514" s="302">
        <v>270.54000000000002</v>
      </c>
      <c r="CM514" s="313">
        <v>0.52855759922555667</v>
      </c>
    </row>
    <row r="515" spans="1:91" ht="14.4" x14ac:dyDescent="0.3">
      <c r="A515" s="99" t="s">
        <v>387</v>
      </c>
      <c r="B515" s="311">
        <v>1827</v>
      </c>
      <c r="C515" s="137">
        <v>0.11555246347479603</v>
      </c>
      <c r="D515" s="312">
        <v>147.87878787878699</v>
      </c>
      <c r="E515" s="312">
        <v>2069</v>
      </c>
      <c r="F515" s="137">
        <v>0.11150633252492589</v>
      </c>
      <c r="G515" s="302">
        <v>169.69696969696901</v>
      </c>
      <c r="H515" s="312">
        <v>3022</v>
      </c>
      <c r="I515" s="137">
        <v>0.14270872686059691</v>
      </c>
      <c r="J515" s="302">
        <v>221.21212800000001</v>
      </c>
      <c r="K515" s="313">
        <v>0.6540777230432403</v>
      </c>
      <c r="L515" s="312">
        <v>631</v>
      </c>
      <c r="M515" s="137">
        <v>9.9276274386406543E-2</v>
      </c>
      <c r="N515" s="312">
        <v>101.212121212121</v>
      </c>
      <c r="O515" s="312">
        <v>1017</v>
      </c>
      <c r="P515" s="137">
        <v>0.12702972770422183</v>
      </c>
      <c r="Q515" s="302">
        <v>135.15151515151501</v>
      </c>
      <c r="R515" s="312">
        <v>811</v>
      </c>
      <c r="S515" s="137">
        <v>8.6840132776528536E-2</v>
      </c>
      <c r="T515" s="302">
        <v>102.42424</v>
      </c>
      <c r="U515" s="313">
        <v>0.28526148969889065</v>
      </c>
      <c r="V515" s="312">
        <v>142</v>
      </c>
      <c r="W515" s="137">
        <v>0.13562559694364851</v>
      </c>
      <c r="X515" s="312">
        <v>41.212121212121197</v>
      </c>
      <c r="Y515" s="312">
        <v>171</v>
      </c>
      <c r="Z515" s="137">
        <v>0.13768115942028986</v>
      </c>
      <c r="AA515" s="302">
        <v>39.393939393939398</v>
      </c>
      <c r="AB515" s="312">
        <v>89</v>
      </c>
      <c r="AC515" s="137">
        <v>7.2950819672131142E-2</v>
      </c>
      <c r="AD515" s="302">
        <v>32.121212</v>
      </c>
      <c r="AE515" s="313">
        <v>-0.37323943661971831</v>
      </c>
      <c r="AF515" s="312">
        <v>26</v>
      </c>
      <c r="AG515" s="137">
        <v>4.3551088777219429E-2</v>
      </c>
      <c r="AH515" s="312">
        <v>24.848484848484802</v>
      </c>
      <c r="AI515" s="312">
        <v>77</v>
      </c>
      <c r="AJ515" s="137">
        <v>9.9354838709677415E-2</v>
      </c>
      <c r="AK515" s="302">
        <v>41.212121212121197</v>
      </c>
      <c r="AL515" s="312">
        <v>102</v>
      </c>
      <c r="AM515" s="137">
        <v>0.15501519756838905</v>
      </c>
      <c r="AN515" s="302">
        <v>37.5757561</v>
      </c>
      <c r="AO515" s="313">
        <v>2.9230769230769229</v>
      </c>
      <c r="AP515" s="312">
        <v>228</v>
      </c>
      <c r="AQ515" s="137">
        <v>6.8447913539477628E-2</v>
      </c>
      <c r="AR515" s="312">
        <v>58.181818181818201</v>
      </c>
      <c r="AS515" s="312">
        <v>588</v>
      </c>
      <c r="AT515" s="137">
        <v>0.15209518882565959</v>
      </c>
      <c r="AU515" s="302">
        <v>92.121212121212096</v>
      </c>
      <c r="AV515" s="312">
        <v>437</v>
      </c>
      <c r="AW515" s="137">
        <v>0.11503027112398</v>
      </c>
      <c r="AX515" s="302">
        <v>83.636359999999996</v>
      </c>
      <c r="AY515" s="303">
        <v>0.91666666666666663</v>
      </c>
      <c r="AZ515" s="311">
        <v>2449</v>
      </c>
      <c r="BA515" s="137">
        <v>0.11794451936043152</v>
      </c>
      <c r="BB515" s="312">
        <v>251.51515151515099</v>
      </c>
      <c r="BC515" s="312">
        <v>2950</v>
      </c>
      <c r="BD515" s="137">
        <v>0.1331768317457451</v>
      </c>
      <c r="BE515" s="302">
        <v>201.21212121212099</v>
      </c>
      <c r="BF515" s="312">
        <v>2959</v>
      </c>
      <c r="BG515" s="137">
        <v>0.11901697369479527</v>
      </c>
      <c r="BH515" s="302">
        <v>224.24243200000001</v>
      </c>
      <c r="BI515" s="303">
        <v>0.20824826459779502</v>
      </c>
      <c r="BJ515" s="311">
        <v>553</v>
      </c>
      <c r="BK515" s="137">
        <v>9.0006510416666671E-2</v>
      </c>
      <c r="BL515" s="312">
        <v>98.181818181818201</v>
      </c>
      <c r="BM515" s="312">
        <v>824</v>
      </c>
      <c r="BN515" s="137">
        <v>0.12741611257151694</v>
      </c>
      <c r="BO515" s="302">
        <v>138.78787878787799</v>
      </c>
      <c r="BP515" s="312">
        <v>921</v>
      </c>
      <c r="BQ515" s="137">
        <v>0.13552089464390818</v>
      </c>
      <c r="BR515" s="302">
        <v>129.69697600000001</v>
      </c>
      <c r="BS515" s="303">
        <v>0.6654611211573237</v>
      </c>
      <c r="BT515" s="311">
        <v>248</v>
      </c>
      <c r="BU515" s="137">
        <v>8.8508208422555315E-2</v>
      </c>
      <c r="BV515" s="312">
        <v>64.242424242424207</v>
      </c>
      <c r="BW515" s="312">
        <v>620</v>
      </c>
      <c r="BX515" s="137">
        <v>0.18289085545722714</v>
      </c>
      <c r="BY515" s="302">
        <v>116.363636363636</v>
      </c>
      <c r="BZ515" s="312">
        <v>464</v>
      </c>
      <c r="CA515" s="137">
        <v>0.13122171945701358</v>
      </c>
      <c r="CB515" s="302">
        <v>87.878784199999998</v>
      </c>
      <c r="CC515" s="303">
        <v>0.87096774193548387</v>
      </c>
      <c r="CD515" s="311">
        <v>6104</v>
      </c>
      <c r="CE515" s="137">
        <v>0.10736649546190108</v>
      </c>
      <c r="CF515" s="312">
        <v>337.83</v>
      </c>
      <c r="CG515" s="312">
        <v>8316</v>
      </c>
      <c r="CH515" s="137">
        <v>0.12902625209458202</v>
      </c>
      <c r="CI515" s="302">
        <v>362.42</v>
      </c>
      <c r="CJ515" s="312">
        <v>8805</v>
      </c>
      <c r="CK515" s="137">
        <v>0.12334351273358922</v>
      </c>
      <c r="CL515" s="302">
        <v>378.03</v>
      </c>
      <c r="CM515" s="313">
        <v>0.44249672346002622</v>
      </c>
    </row>
    <row r="516" spans="1:91" ht="14.4" x14ac:dyDescent="0.3">
      <c r="A516" s="99" t="s">
        <v>545</v>
      </c>
      <c r="B516" s="311">
        <v>1171</v>
      </c>
      <c r="C516" s="137">
        <v>7.406236164695465E-2</v>
      </c>
      <c r="D516" s="312">
        <v>122.424242424242</v>
      </c>
      <c r="E516" s="312">
        <v>1044</v>
      </c>
      <c r="F516" s="137">
        <v>5.6265157639450281E-2</v>
      </c>
      <c r="G516" s="302">
        <v>126.06060606060601</v>
      </c>
      <c r="H516" s="312">
        <v>1793</v>
      </c>
      <c r="I516" s="137">
        <v>8.4671326029467323E-2</v>
      </c>
      <c r="J516" s="302">
        <v>174.545456</v>
      </c>
      <c r="K516" s="313">
        <v>0.53116994022203246</v>
      </c>
      <c r="L516" s="312">
        <v>399</v>
      </c>
      <c r="M516" s="137">
        <v>6.2775330396475773E-2</v>
      </c>
      <c r="N516" s="312">
        <v>81.818181818181799</v>
      </c>
      <c r="O516" s="312">
        <v>586</v>
      </c>
      <c r="P516" s="137">
        <v>7.3195103672245812E-2</v>
      </c>
      <c r="Q516" s="302">
        <v>109.69696969696901</v>
      </c>
      <c r="R516" s="312">
        <v>228</v>
      </c>
      <c r="S516" s="137">
        <v>2.4413748795374238E-2</v>
      </c>
      <c r="T516" s="302">
        <v>55.757576</v>
      </c>
      <c r="U516" s="313">
        <v>-0.42857142857142855</v>
      </c>
      <c r="V516" s="312">
        <v>34</v>
      </c>
      <c r="W516" s="137">
        <v>3.2473734479465138E-2</v>
      </c>
      <c r="X516" s="312">
        <v>15.757575757575699</v>
      </c>
      <c r="Y516" s="312">
        <v>100</v>
      </c>
      <c r="Z516" s="137">
        <v>8.0515297906602251E-2</v>
      </c>
      <c r="AA516" s="302">
        <v>40</v>
      </c>
      <c r="AB516" s="312">
        <v>36</v>
      </c>
      <c r="AC516" s="137">
        <v>2.9508196721311476E-2</v>
      </c>
      <c r="AD516" s="302">
        <v>18.181818</v>
      </c>
      <c r="AE516" s="313">
        <v>5.8823529411764705E-2</v>
      </c>
      <c r="AF516" s="312">
        <v>26</v>
      </c>
      <c r="AG516" s="137">
        <v>4.3551088777219429E-2</v>
      </c>
      <c r="AH516" s="312">
        <v>24.848484848484802</v>
      </c>
      <c r="AI516" s="312">
        <v>47</v>
      </c>
      <c r="AJ516" s="137">
        <v>6.0645161290322581E-2</v>
      </c>
      <c r="AK516" s="302">
        <v>33.3333333333333</v>
      </c>
      <c r="AL516" s="312">
        <v>48</v>
      </c>
      <c r="AM516" s="137">
        <v>7.29483282674772E-2</v>
      </c>
      <c r="AN516" s="302">
        <v>28.484848</v>
      </c>
      <c r="AO516" s="313">
        <v>0.84615384615384615</v>
      </c>
      <c r="AP516" s="312">
        <v>97</v>
      </c>
      <c r="AQ516" s="137">
        <v>2.9120384268988293E-2</v>
      </c>
      <c r="AR516" s="312">
        <v>41.818181818181799</v>
      </c>
      <c r="AS516" s="312">
        <v>344</v>
      </c>
      <c r="AT516" s="137">
        <v>8.8980858768753238E-2</v>
      </c>
      <c r="AU516" s="302">
        <v>77.575757575757507</v>
      </c>
      <c r="AV516" s="312">
        <v>188</v>
      </c>
      <c r="AW516" s="137">
        <v>4.9486707028165308E-2</v>
      </c>
      <c r="AX516" s="302">
        <v>48.484848</v>
      </c>
      <c r="AY516" s="303">
        <v>0.93814432989690721</v>
      </c>
      <c r="AZ516" s="311">
        <v>1681</v>
      </c>
      <c r="BA516" s="137">
        <v>8.095742631477558E-2</v>
      </c>
      <c r="BB516" s="312">
        <v>231.51515151515099</v>
      </c>
      <c r="BC516" s="312">
        <v>1834</v>
      </c>
      <c r="BD516" s="137">
        <v>8.2795359125998821E-2</v>
      </c>
      <c r="BE516" s="302">
        <v>193.333333333333</v>
      </c>
      <c r="BF516" s="312">
        <v>1513</v>
      </c>
      <c r="BG516" s="137">
        <v>6.0855924704368111E-2</v>
      </c>
      <c r="BH516" s="302">
        <v>153.33332799999999</v>
      </c>
      <c r="BI516" s="303">
        <v>-9.9940511600237952E-2</v>
      </c>
      <c r="BJ516" s="311">
        <v>327</v>
      </c>
      <c r="BK516" s="137">
        <v>5.322265625E-2</v>
      </c>
      <c r="BL516" s="312">
        <v>67.272727272727195</v>
      </c>
      <c r="BM516" s="312">
        <v>555</v>
      </c>
      <c r="BN516" s="137">
        <v>8.5820318540281423E-2</v>
      </c>
      <c r="BO516" s="302">
        <v>104.24242424242399</v>
      </c>
      <c r="BP516" s="312">
        <v>421</v>
      </c>
      <c r="BQ516" s="137">
        <v>6.1948204826368453E-2</v>
      </c>
      <c r="BR516" s="302">
        <v>92.727270000000004</v>
      </c>
      <c r="BS516" s="303">
        <v>0.28746177370030579</v>
      </c>
      <c r="BT516" s="311">
        <v>142</v>
      </c>
      <c r="BU516" s="137">
        <v>5.0678087080656672E-2</v>
      </c>
      <c r="BV516" s="312">
        <v>54.545454545454497</v>
      </c>
      <c r="BW516" s="312">
        <v>408</v>
      </c>
      <c r="BX516" s="137">
        <v>0.12035398230088495</v>
      </c>
      <c r="BY516" s="302">
        <v>112.121212121212</v>
      </c>
      <c r="BZ516" s="312">
        <v>270</v>
      </c>
      <c r="CA516" s="137">
        <v>7.6357466063348423E-2</v>
      </c>
      <c r="CB516" s="302">
        <v>81.212119999999999</v>
      </c>
      <c r="CC516" s="303">
        <v>0.90140845070422537</v>
      </c>
      <c r="CD516" s="311">
        <v>3877</v>
      </c>
      <c r="CE516" s="137">
        <v>6.8194610567790054E-2</v>
      </c>
      <c r="CF516" s="312">
        <v>291.02</v>
      </c>
      <c r="CG516" s="312">
        <v>4918</v>
      </c>
      <c r="CH516" s="137">
        <v>7.6304847017935828E-2</v>
      </c>
      <c r="CI516" s="302">
        <v>311.42</v>
      </c>
      <c r="CJ516" s="312">
        <v>4497</v>
      </c>
      <c r="CK516" s="137">
        <v>6.2995545345025633E-2</v>
      </c>
      <c r="CL516" s="302">
        <v>274.12</v>
      </c>
      <c r="CM516" s="313">
        <v>0.15991746195511994</v>
      </c>
    </row>
    <row r="517" spans="1:91" ht="14.4" x14ac:dyDescent="0.3">
      <c r="A517" s="99" t="s">
        <v>546</v>
      </c>
      <c r="B517" s="311">
        <v>176</v>
      </c>
      <c r="C517" s="137">
        <v>1.1131490734298905E-2</v>
      </c>
      <c r="D517" s="312">
        <v>67.272727272727195</v>
      </c>
      <c r="E517" s="312">
        <v>164</v>
      </c>
      <c r="F517" s="137">
        <v>8.8385879816760982E-3</v>
      </c>
      <c r="G517" s="302">
        <v>51.515151515151501</v>
      </c>
      <c r="H517" s="312">
        <v>128</v>
      </c>
      <c r="I517" s="137">
        <v>6.0445787684170757E-3</v>
      </c>
      <c r="J517" s="302">
        <v>40.606059999999999</v>
      </c>
      <c r="K517" s="313">
        <v>-0.27272727272727271</v>
      </c>
      <c r="L517" s="312">
        <v>51</v>
      </c>
      <c r="M517" s="137">
        <v>8.023914411579609E-3</v>
      </c>
      <c r="N517" s="312">
        <v>26.060606060605998</v>
      </c>
      <c r="O517" s="312">
        <v>60</v>
      </c>
      <c r="P517" s="137">
        <v>7.4943792155883092E-3</v>
      </c>
      <c r="Q517" s="302">
        <v>32.727272727272698</v>
      </c>
      <c r="R517" s="312">
        <v>13</v>
      </c>
      <c r="S517" s="137">
        <v>1.3920119927187066E-3</v>
      </c>
      <c r="T517" s="302">
        <v>12.121212</v>
      </c>
      <c r="U517" s="313">
        <v>-0.74509803921568629</v>
      </c>
      <c r="V517" s="312">
        <v>0</v>
      </c>
      <c r="W517" s="137">
        <v>0</v>
      </c>
      <c r="X517" s="312">
        <v>80</v>
      </c>
      <c r="Y517" s="312">
        <v>20</v>
      </c>
      <c r="Z517" s="137">
        <v>1.610305958132045E-2</v>
      </c>
      <c r="AA517" s="302">
        <v>10.303030303030299</v>
      </c>
      <c r="AB517" s="312">
        <v>0</v>
      </c>
      <c r="AC517" s="137">
        <v>0</v>
      </c>
      <c r="AD517" s="302">
        <v>17.575758</v>
      </c>
      <c r="AF517" s="312">
        <v>0</v>
      </c>
      <c r="AG517" s="137">
        <v>0</v>
      </c>
      <c r="AH517" s="312">
        <v>80</v>
      </c>
      <c r="AI517" s="312">
        <v>0</v>
      </c>
      <c r="AJ517" s="137">
        <v>0</v>
      </c>
      <c r="AK517" s="302">
        <v>17.5757575757575</v>
      </c>
      <c r="AL517" s="312">
        <v>0</v>
      </c>
      <c r="AM517" s="137">
        <v>0</v>
      </c>
      <c r="AN517" s="302">
        <v>17.575758</v>
      </c>
      <c r="AP517" s="312">
        <v>64</v>
      </c>
      <c r="AQ517" s="137">
        <v>1.9213449414590213E-2</v>
      </c>
      <c r="AR517" s="312">
        <v>36.363636363636303</v>
      </c>
      <c r="AS517" s="312">
        <v>129</v>
      </c>
      <c r="AT517" s="137">
        <v>3.3367822038282466E-2</v>
      </c>
      <c r="AU517" s="302">
        <v>69.090909090909093</v>
      </c>
      <c r="AV517" s="312">
        <v>15</v>
      </c>
      <c r="AW517" s="137">
        <v>3.9484074756514871E-3</v>
      </c>
      <c r="AX517" s="302">
        <v>11.515152</v>
      </c>
      <c r="AY517" s="303">
        <v>-0.765625</v>
      </c>
      <c r="AZ517" s="311">
        <v>354</v>
      </c>
      <c r="BA517" s="137">
        <v>1.7048738200732036E-2</v>
      </c>
      <c r="BB517" s="312">
        <v>103.030303030303</v>
      </c>
      <c r="BC517" s="312">
        <v>445</v>
      </c>
      <c r="BD517" s="137">
        <v>2.0089386483680194E-2</v>
      </c>
      <c r="BE517" s="302">
        <v>129.69696969696901</v>
      </c>
      <c r="BF517" s="312">
        <v>217</v>
      </c>
      <c r="BG517" s="137">
        <v>8.7281795511221939E-3</v>
      </c>
      <c r="BH517" s="302">
        <v>68.484849999999994</v>
      </c>
      <c r="BI517" s="303">
        <v>-0.38700564971751411</v>
      </c>
      <c r="BJ517" s="311">
        <v>26</v>
      </c>
      <c r="BK517" s="137">
        <v>4.231770833333333E-3</v>
      </c>
      <c r="BL517" s="312">
        <v>26.060606060605998</v>
      </c>
      <c r="BM517" s="312">
        <v>109</v>
      </c>
      <c r="BN517" s="137">
        <v>1.6854801298902117E-2</v>
      </c>
      <c r="BO517" s="302">
        <v>54.545454545454497</v>
      </c>
      <c r="BP517" s="312">
        <v>105</v>
      </c>
      <c r="BQ517" s="137">
        <v>1.5450264861683343E-2</v>
      </c>
      <c r="BR517" s="302">
        <v>53.3333321</v>
      </c>
      <c r="BS517" s="303">
        <v>3.0384615384615383</v>
      </c>
      <c r="BT517" s="311">
        <v>31</v>
      </c>
      <c r="BU517" s="137">
        <v>1.1063526052819414E-2</v>
      </c>
      <c r="BV517" s="312">
        <v>26.060606060605998</v>
      </c>
      <c r="BW517" s="312">
        <v>0</v>
      </c>
      <c r="BX517" s="137">
        <v>0</v>
      </c>
      <c r="BY517" s="302">
        <v>17.5757575757575</v>
      </c>
      <c r="BZ517" s="312">
        <v>6</v>
      </c>
      <c r="CA517" s="137">
        <v>1.6968325791855204E-3</v>
      </c>
      <c r="CB517" s="302">
        <v>6.0606059999999999</v>
      </c>
      <c r="CC517" s="303">
        <v>-0.80645161290322576</v>
      </c>
      <c r="CD517" s="311">
        <v>702</v>
      </c>
      <c r="CE517" s="137">
        <v>1.2347850559347076E-2</v>
      </c>
      <c r="CF517" s="312">
        <v>176.69</v>
      </c>
      <c r="CG517" s="312">
        <v>927</v>
      </c>
      <c r="CH517" s="137">
        <v>1.4382796499720723E-2</v>
      </c>
      <c r="CI517" s="302">
        <v>169.17</v>
      </c>
      <c r="CJ517" s="312">
        <v>484</v>
      </c>
      <c r="CK517" s="137">
        <v>6.7800409043790102E-3</v>
      </c>
      <c r="CL517" s="302">
        <v>99.55</v>
      </c>
      <c r="CM517" s="313">
        <v>-0.31054131054131057</v>
      </c>
    </row>
    <row r="518" spans="1:91" ht="14.4" x14ac:dyDescent="0.3">
      <c r="A518" s="99" t="s">
        <v>547</v>
      </c>
      <c r="B518" s="311">
        <v>112</v>
      </c>
      <c r="C518" s="137">
        <v>7.0836759218265762E-3</v>
      </c>
      <c r="D518" s="312">
        <v>43.030303030303003</v>
      </c>
      <c r="E518" s="312">
        <v>248</v>
      </c>
      <c r="F518" s="137">
        <v>1.3365669630827271E-2</v>
      </c>
      <c r="G518" s="302">
        <v>69.696969696969703</v>
      </c>
      <c r="H518" s="312">
        <v>518</v>
      </c>
      <c r="I518" s="137">
        <v>2.4461654703437852E-2</v>
      </c>
      <c r="J518" s="302">
        <v>104.242424</v>
      </c>
      <c r="K518" s="313">
        <v>3.625</v>
      </c>
      <c r="L518" s="312">
        <v>75</v>
      </c>
      <c r="M518" s="137">
        <v>1.1799874134675897E-2</v>
      </c>
      <c r="N518" s="312">
        <v>33.3333333333333</v>
      </c>
      <c r="O518" s="312">
        <v>89</v>
      </c>
      <c r="P518" s="137">
        <v>1.1116662503122657E-2</v>
      </c>
      <c r="Q518" s="302">
        <v>41.212121212121197</v>
      </c>
      <c r="R518" s="312">
        <v>20</v>
      </c>
      <c r="S518" s="137">
        <v>2.141556911874933E-3</v>
      </c>
      <c r="T518" s="302">
        <v>14.545455</v>
      </c>
      <c r="U518" s="313">
        <v>-0.73333333333333328</v>
      </c>
      <c r="V518" s="312">
        <v>7</v>
      </c>
      <c r="W518" s="137">
        <v>6.6857688634192934E-3</v>
      </c>
      <c r="X518" s="312">
        <v>6.6666666666666599</v>
      </c>
      <c r="Y518" s="312">
        <v>0</v>
      </c>
      <c r="Z518" s="137">
        <v>0</v>
      </c>
      <c r="AA518" s="302">
        <v>17.5757575757575</v>
      </c>
      <c r="AB518" s="312">
        <v>18</v>
      </c>
      <c r="AC518" s="137">
        <v>1.4754098360655738E-2</v>
      </c>
      <c r="AD518" s="302">
        <v>13.939394</v>
      </c>
      <c r="AE518" s="313">
        <v>1.5714285714285714</v>
      </c>
      <c r="AF518" s="312">
        <v>0</v>
      </c>
      <c r="AG518" s="137">
        <v>0</v>
      </c>
      <c r="AH518" s="312">
        <v>80</v>
      </c>
      <c r="AI518" s="312">
        <v>0</v>
      </c>
      <c r="AJ518" s="137">
        <v>0</v>
      </c>
      <c r="AK518" s="302">
        <v>17.5757575757575</v>
      </c>
      <c r="AL518" s="312">
        <v>0</v>
      </c>
      <c r="AM518" s="137">
        <v>0</v>
      </c>
      <c r="AN518" s="302">
        <v>17.575758</v>
      </c>
      <c r="AP518" s="312">
        <v>0</v>
      </c>
      <c r="AQ518" s="137">
        <v>0</v>
      </c>
      <c r="AR518" s="312">
        <v>80</v>
      </c>
      <c r="AS518" s="312">
        <v>63</v>
      </c>
      <c r="AT518" s="137">
        <v>1.6295913088463527E-2</v>
      </c>
      <c r="AU518" s="302">
        <v>39.393939393939398</v>
      </c>
      <c r="AV518" s="312">
        <v>56</v>
      </c>
      <c r="AW518" s="137">
        <v>1.4740721242432218E-2</v>
      </c>
      <c r="AX518" s="302">
        <v>37.5757561</v>
      </c>
      <c r="AZ518" s="311">
        <v>206</v>
      </c>
      <c r="BA518" s="137">
        <v>9.9210171450587557E-3</v>
      </c>
      <c r="BB518" s="312">
        <v>63.636363636363598</v>
      </c>
      <c r="BC518" s="312">
        <v>362</v>
      </c>
      <c r="BD518" s="137">
        <v>1.6342377319308383E-2</v>
      </c>
      <c r="BE518" s="302">
        <v>74.545454545454504</v>
      </c>
      <c r="BF518" s="312">
        <v>340</v>
      </c>
      <c r="BG518" s="137">
        <v>1.3675488697610812E-2</v>
      </c>
      <c r="BH518" s="302">
        <v>73.333335899999994</v>
      </c>
      <c r="BI518" s="303">
        <v>0.65048543689320393</v>
      </c>
      <c r="BJ518" s="311">
        <v>45</v>
      </c>
      <c r="BK518" s="137">
        <v>7.32421875E-3</v>
      </c>
      <c r="BL518" s="312">
        <v>27.878787878787801</v>
      </c>
      <c r="BM518" s="312">
        <v>16</v>
      </c>
      <c r="BN518" s="137">
        <v>2.4740992732333383E-3</v>
      </c>
      <c r="BO518" s="302">
        <v>12.7272727272727</v>
      </c>
      <c r="BP518" s="312">
        <v>83</v>
      </c>
      <c r="BQ518" s="137">
        <v>1.2213066509711596E-2</v>
      </c>
      <c r="BR518" s="302">
        <v>47.272728000000001</v>
      </c>
      <c r="BS518" s="303">
        <v>0.84444444444444444</v>
      </c>
      <c r="BT518" s="311">
        <v>37</v>
      </c>
      <c r="BU518" s="137">
        <v>1.3204853675945753E-2</v>
      </c>
      <c r="BV518" s="312">
        <v>18.181818181818102</v>
      </c>
      <c r="BW518" s="312">
        <v>92</v>
      </c>
      <c r="BX518" s="137">
        <v>2.7138643067846607E-2</v>
      </c>
      <c r="BY518" s="302">
        <v>42.424242424242401</v>
      </c>
      <c r="BZ518" s="312">
        <v>38</v>
      </c>
      <c r="CA518" s="137">
        <v>1.0746606334841629E-2</v>
      </c>
      <c r="CB518" s="302">
        <v>22.424242</v>
      </c>
      <c r="CC518" s="303">
        <v>2.7027027027027029E-2</v>
      </c>
      <c r="CD518" s="311">
        <v>482</v>
      </c>
      <c r="CE518" s="137">
        <v>8.4781538028565404E-3</v>
      </c>
      <c r="CF518" s="312">
        <v>144.19999999999999</v>
      </c>
      <c r="CG518" s="312">
        <v>870</v>
      </c>
      <c r="CH518" s="137">
        <v>1.3498417426922361E-2</v>
      </c>
      <c r="CI518" s="302">
        <v>126.19</v>
      </c>
      <c r="CJ518" s="312">
        <v>1073</v>
      </c>
      <c r="CK518" s="137">
        <v>1.5030958451236937E-2</v>
      </c>
      <c r="CL518" s="302">
        <v>144.43</v>
      </c>
      <c r="CM518" s="313">
        <v>1.2261410788381744</v>
      </c>
    </row>
    <row r="519" spans="1:91" ht="14.4" x14ac:dyDescent="0.3">
      <c r="A519" s="99" t="s">
        <v>548</v>
      </c>
      <c r="B519" s="311">
        <v>883</v>
      </c>
      <c r="C519" s="137">
        <v>5.5847194990829171E-2</v>
      </c>
      <c r="D519" s="312">
        <v>98.181818181818201</v>
      </c>
      <c r="E519" s="312">
        <v>632</v>
      </c>
      <c r="F519" s="137">
        <v>3.4060900026946915E-2</v>
      </c>
      <c r="G519" s="302">
        <v>88.484848484848399</v>
      </c>
      <c r="H519" s="312">
        <v>1147</v>
      </c>
      <c r="I519" s="137">
        <v>5.4165092557612392E-2</v>
      </c>
      <c r="J519" s="302">
        <v>135.15152</v>
      </c>
      <c r="K519" s="313">
        <v>0.29898074745186864</v>
      </c>
      <c r="L519" s="312">
        <v>273</v>
      </c>
      <c r="M519" s="137">
        <v>4.2951541850220265E-2</v>
      </c>
      <c r="N519" s="312">
        <v>62.424242424242401</v>
      </c>
      <c r="O519" s="312">
        <v>437</v>
      </c>
      <c r="P519" s="137">
        <v>5.4584061953534851E-2</v>
      </c>
      <c r="Q519" s="302">
        <v>103.636363636363</v>
      </c>
      <c r="R519" s="312">
        <v>195</v>
      </c>
      <c r="S519" s="137">
        <v>2.0880179890780597E-2</v>
      </c>
      <c r="T519" s="302">
        <v>53.939392099999999</v>
      </c>
      <c r="U519" s="313">
        <v>-0.2857142857142857</v>
      </c>
      <c r="V519" s="312">
        <v>27</v>
      </c>
      <c r="W519" s="137">
        <v>2.5787965616045846E-2</v>
      </c>
      <c r="X519" s="312">
        <v>13.9393939393939</v>
      </c>
      <c r="Y519" s="312">
        <v>80</v>
      </c>
      <c r="Z519" s="137">
        <v>6.4412238325281798E-2</v>
      </c>
      <c r="AA519" s="302">
        <v>38.181818181818102</v>
      </c>
      <c r="AB519" s="312">
        <v>18</v>
      </c>
      <c r="AC519" s="137">
        <v>1.4754098360655738E-2</v>
      </c>
      <c r="AD519" s="302">
        <v>13.333333</v>
      </c>
      <c r="AE519" s="313">
        <v>-0.33333333333333331</v>
      </c>
      <c r="AF519" s="312">
        <v>26</v>
      </c>
      <c r="AG519" s="137">
        <v>4.3551088777219429E-2</v>
      </c>
      <c r="AH519" s="312">
        <v>24.848484848484802</v>
      </c>
      <c r="AI519" s="312">
        <v>47</v>
      </c>
      <c r="AJ519" s="137">
        <v>6.0645161290322581E-2</v>
      </c>
      <c r="AK519" s="302">
        <v>33.3333333333333</v>
      </c>
      <c r="AL519" s="312">
        <v>48</v>
      </c>
      <c r="AM519" s="137">
        <v>7.29483282674772E-2</v>
      </c>
      <c r="AN519" s="302">
        <v>28.484848</v>
      </c>
      <c r="AO519" s="313">
        <v>0.84615384615384615</v>
      </c>
      <c r="AP519" s="312">
        <v>33</v>
      </c>
      <c r="AQ519" s="137">
        <v>9.9069348543980792E-3</v>
      </c>
      <c r="AR519" s="312">
        <v>20</v>
      </c>
      <c r="AS519" s="312">
        <v>152</v>
      </c>
      <c r="AT519" s="137">
        <v>3.9317123642007241E-2</v>
      </c>
      <c r="AU519" s="302">
        <v>38.181818181818102</v>
      </c>
      <c r="AV519" s="312">
        <v>117</v>
      </c>
      <c r="AW519" s="137">
        <v>3.0797578310081602E-2</v>
      </c>
      <c r="AX519" s="302">
        <v>39.393940000000001</v>
      </c>
      <c r="AY519" s="303">
        <v>2.5454545454545454</v>
      </c>
      <c r="AZ519" s="311">
        <v>1121</v>
      </c>
      <c r="BA519" s="137">
        <v>5.3987670968984783E-2</v>
      </c>
      <c r="BB519" s="312">
        <v>182.42424242424201</v>
      </c>
      <c r="BC519" s="312">
        <v>1027</v>
      </c>
      <c r="BD519" s="137">
        <v>4.6363595323010251E-2</v>
      </c>
      <c r="BE519" s="302">
        <v>140.60606060606</v>
      </c>
      <c r="BF519" s="312">
        <v>956</v>
      </c>
      <c r="BG519" s="137">
        <v>3.8452256455635103E-2</v>
      </c>
      <c r="BH519" s="302">
        <v>138.78787199999999</v>
      </c>
      <c r="BI519" s="303">
        <v>-0.1471900089206066</v>
      </c>
      <c r="BJ519" s="311">
        <v>256</v>
      </c>
      <c r="BK519" s="137">
        <v>4.1666666666666664E-2</v>
      </c>
      <c r="BL519" s="312">
        <v>63.030303030303003</v>
      </c>
      <c r="BM519" s="312">
        <v>430</v>
      </c>
      <c r="BN519" s="137">
        <v>6.6491417968145977E-2</v>
      </c>
      <c r="BO519" s="302">
        <v>86.6666666666666</v>
      </c>
      <c r="BP519" s="312">
        <v>233</v>
      </c>
      <c r="BQ519" s="137">
        <v>3.4284873454973511E-2</v>
      </c>
      <c r="BR519" s="302">
        <v>66.060609999999997</v>
      </c>
      <c r="BS519" s="303">
        <v>-8.984375E-2</v>
      </c>
      <c r="BT519" s="311">
        <v>74</v>
      </c>
      <c r="BU519" s="137">
        <v>2.6409707351891507E-2</v>
      </c>
      <c r="BV519" s="312">
        <v>39.393939393939398</v>
      </c>
      <c r="BW519" s="312">
        <v>316</v>
      </c>
      <c r="BX519" s="137">
        <v>9.3215339233038347E-2</v>
      </c>
      <c r="BY519" s="302">
        <v>97.575757575757606</v>
      </c>
      <c r="BZ519" s="312">
        <v>226</v>
      </c>
      <c r="CA519" s="137">
        <v>6.3914027149321262E-2</v>
      </c>
      <c r="CB519" s="302">
        <v>78.181816100000006</v>
      </c>
      <c r="CC519" s="303">
        <v>2.0540540540540539</v>
      </c>
      <c r="CD519" s="311">
        <v>2693</v>
      </c>
      <c r="CE519" s="137">
        <v>4.7368606205586437E-2</v>
      </c>
      <c r="CF519" s="312">
        <v>230.66</v>
      </c>
      <c r="CG519" s="312">
        <v>3121</v>
      </c>
      <c r="CH519" s="137">
        <v>4.8423633091292745E-2</v>
      </c>
      <c r="CI519" s="302">
        <v>242.35</v>
      </c>
      <c r="CJ519" s="312">
        <v>2940</v>
      </c>
      <c r="CK519" s="137">
        <v>4.1184545989409689E-2</v>
      </c>
      <c r="CL519" s="302">
        <v>230.19</v>
      </c>
      <c r="CM519" s="313">
        <v>9.1719272187151882E-2</v>
      </c>
    </row>
    <row r="520" spans="1:91" ht="14.4" x14ac:dyDescent="0.3">
      <c r="A520" s="99" t="s">
        <v>549</v>
      </c>
      <c r="B520" s="311">
        <v>656</v>
      </c>
      <c r="C520" s="137">
        <v>4.1490101827841373E-2</v>
      </c>
      <c r="D520" s="312">
        <v>101.212121212121</v>
      </c>
      <c r="E520" s="312">
        <v>1025</v>
      </c>
      <c r="F520" s="137">
        <v>5.5241174885475613E-2</v>
      </c>
      <c r="G520" s="302">
        <v>102.424242424242</v>
      </c>
      <c r="H520" s="312">
        <v>1229</v>
      </c>
      <c r="I520" s="137">
        <v>5.8037400831129578E-2</v>
      </c>
      <c r="J520" s="302">
        <v>153.939392</v>
      </c>
      <c r="K520" s="313">
        <v>0.87347560975609762</v>
      </c>
      <c r="L520" s="312">
        <v>232</v>
      </c>
      <c r="M520" s="137">
        <v>3.6500943989930777E-2</v>
      </c>
      <c r="N520" s="312">
        <v>51.515151515151501</v>
      </c>
      <c r="O520" s="312">
        <v>431</v>
      </c>
      <c r="P520" s="137">
        <v>5.3834624031976017E-2</v>
      </c>
      <c r="Q520" s="302">
        <v>74.545454545454504</v>
      </c>
      <c r="R520" s="312">
        <v>583</v>
      </c>
      <c r="S520" s="137">
        <v>6.2426383981154299E-2</v>
      </c>
      <c r="T520" s="302">
        <v>95.757576</v>
      </c>
      <c r="U520" s="313">
        <v>1.5129310344827587</v>
      </c>
      <c r="V520" s="312">
        <v>108</v>
      </c>
      <c r="W520" s="137">
        <v>0.10315186246418338</v>
      </c>
      <c r="X520" s="312">
        <v>37.5757575757575</v>
      </c>
      <c r="Y520" s="312">
        <v>71</v>
      </c>
      <c r="Z520" s="137">
        <v>5.7165861513687598E-2</v>
      </c>
      <c r="AA520" s="302">
        <v>22.424242424242401</v>
      </c>
      <c r="AB520" s="312">
        <v>53</v>
      </c>
      <c r="AC520" s="137">
        <v>4.3442622950819673E-2</v>
      </c>
      <c r="AD520" s="302">
        <v>25.454546000000001</v>
      </c>
      <c r="AE520" s="313">
        <v>-0.5092592592592593</v>
      </c>
      <c r="AF520" s="312">
        <v>0</v>
      </c>
      <c r="AG520" s="137">
        <v>0</v>
      </c>
      <c r="AH520" s="312">
        <v>80</v>
      </c>
      <c r="AI520" s="312">
        <v>30</v>
      </c>
      <c r="AJ520" s="137">
        <v>3.870967741935484E-2</v>
      </c>
      <c r="AK520" s="302">
        <v>24.848484848484802</v>
      </c>
      <c r="AL520" s="312">
        <v>54</v>
      </c>
      <c r="AM520" s="137">
        <v>8.2066869300911852E-2</v>
      </c>
      <c r="AN520" s="302">
        <v>21.818182</v>
      </c>
      <c r="AP520" s="312">
        <v>131</v>
      </c>
      <c r="AQ520" s="137">
        <v>3.9327529270489339E-2</v>
      </c>
      <c r="AR520" s="312">
        <v>45.454545454545404</v>
      </c>
      <c r="AS520" s="312">
        <v>244</v>
      </c>
      <c r="AT520" s="137">
        <v>6.3114330056906365E-2</v>
      </c>
      <c r="AU520" s="302">
        <v>63.030303030303003</v>
      </c>
      <c r="AV520" s="312">
        <v>249</v>
      </c>
      <c r="AW520" s="137">
        <v>6.5543564095814688E-2</v>
      </c>
      <c r="AX520" s="302">
        <v>67.878784199999998</v>
      </c>
      <c r="AY520" s="303">
        <v>0.9007633587786259</v>
      </c>
      <c r="AZ520" s="311">
        <v>768</v>
      </c>
      <c r="BA520" s="137">
        <v>3.6987093045655943E-2</v>
      </c>
      <c r="BB520" s="312">
        <v>98.787878787878796</v>
      </c>
      <c r="BC520" s="312">
        <v>1116</v>
      </c>
      <c r="BD520" s="137">
        <v>5.0381472619746286E-2</v>
      </c>
      <c r="BE520" s="302">
        <v>108.484848484848</v>
      </c>
      <c r="BF520" s="312">
        <v>1446</v>
      </c>
      <c r="BG520" s="137">
        <v>5.8161048990427157E-2</v>
      </c>
      <c r="BH520" s="302">
        <v>156.363632</v>
      </c>
      <c r="BI520" s="303">
        <v>0.8828125</v>
      </c>
      <c r="BJ520" s="311">
        <v>226</v>
      </c>
      <c r="BK520" s="137">
        <v>3.6783854166666664E-2</v>
      </c>
      <c r="BL520" s="312">
        <v>73.3333333333333</v>
      </c>
      <c r="BM520" s="312">
        <v>269</v>
      </c>
      <c r="BN520" s="137">
        <v>4.1595794031235506E-2</v>
      </c>
      <c r="BO520" s="302">
        <v>86.060606060606005</v>
      </c>
      <c r="BP520" s="312">
        <v>500</v>
      </c>
      <c r="BQ520" s="137">
        <v>7.3572689817539727E-2</v>
      </c>
      <c r="BR520" s="302">
        <v>101.21212</v>
      </c>
      <c r="BS520" s="303">
        <v>1.2123893805309736</v>
      </c>
      <c r="BT520" s="311">
        <v>106</v>
      </c>
      <c r="BU520" s="137">
        <v>3.7830121341898643E-2</v>
      </c>
      <c r="BV520" s="312">
        <v>30.909090909090899</v>
      </c>
      <c r="BW520" s="312">
        <v>212</v>
      </c>
      <c r="BX520" s="137">
        <v>6.2536873156342182E-2</v>
      </c>
      <c r="BY520" s="302">
        <v>56.969696969696898</v>
      </c>
      <c r="BZ520" s="312">
        <v>194</v>
      </c>
      <c r="CA520" s="137">
        <v>5.4864253393665158E-2</v>
      </c>
      <c r="CB520" s="302">
        <v>49.696968099999999</v>
      </c>
      <c r="CC520" s="303">
        <v>0.83018867924528306</v>
      </c>
      <c r="CD520" s="311">
        <v>2227</v>
      </c>
      <c r="CE520" s="137">
        <v>3.9171884894111025E-2</v>
      </c>
      <c r="CF520" s="312">
        <v>196.03</v>
      </c>
      <c r="CG520" s="312">
        <v>3398</v>
      </c>
      <c r="CH520" s="137">
        <v>5.2721405076646188E-2</v>
      </c>
      <c r="CI520" s="302">
        <v>207.61</v>
      </c>
      <c r="CJ520" s="312">
        <v>4308</v>
      </c>
      <c r="CK520" s="137">
        <v>6.0347967388563586E-2</v>
      </c>
      <c r="CL520" s="302">
        <v>273.72000000000003</v>
      </c>
      <c r="CM520" s="313">
        <v>0.93444095195330046</v>
      </c>
    </row>
    <row r="521" spans="1:91" ht="14.4" x14ac:dyDescent="0.3">
      <c r="A521" s="432"/>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2"/>
      <c r="AD521" s="432"/>
      <c r="AE521" s="432"/>
      <c r="AF521" s="432"/>
      <c r="AG521" s="432"/>
      <c r="AH521" s="432"/>
      <c r="AI521" s="432"/>
      <c r="AJ521" s="432"/>
      <c r="AK521" s="432"/>
      <c r="AL521" s="432"/>
      <c r="AM521" s="432"/>
      <c r="AN521" s="432"/>
      <c r="AO521" s="432"/>
      <c r="AP521" s="432"/>
      <c r="AQ521" s="432"/>
      <c r="AR521" s="432"/>
      <c r="AS521" s="432"/>
      <c r="AT521" s="432"/>
      <c r="AU521" s="432"/>
      <c r="AV521" s="432"/>
      <c r="AW521" s="432"/>
      <c r="AX521" s="432"/>
      <c r="AY521" s="432"/>
      <c r="AZ521" s="432"/>
      <c r="BA521" s="432"/>
      <c r="BB521" s="432"/>
      <c r="BC521" s="432"/>
      <c r="BD521" s="432"/>
      <c r="BE521" s="432"/>
      <c r="BF521" s="432"/>
      <c r="BG521" s="432"/>
      <c r="BH521" s="432"/>
      <c r="BI521" s="432"/>
      <c r="BJ521" s="432"/>
      <c r="BK521" s="432"/>
      <c r="BL521" s="432"/>
      <c r="BM521" s="432"/>
      <c r="BN521" s="432"/>
      <c r="BO521" s="432"/>
      <c r="BP521" s="432"/>
      <c r="BQ521" s="432"/>
      <c r="BR521" s="432"/>
      <c r="BS521" s="432"/>
      <c r="BT521" s="432"/>
      <c r="BU521" s="432"/>
      <c r="BV521" s="432"/>
      <c r="BW521" s="432"/>
      <c r="BX521" s="432"/>
      <c r="BY521" s="432"/>
      <c r="BZ521" s="432"/>
      <c r="CA521" s="432"/>
      <c r="CB521" s="432"/>
      <c r="CC521" s="432"/>
      <c r="CD521" s="432"/>
      <c r="CE521" s="432"/>
      <c r="CF521" s="432"/>
      <c r="CG521" s="432"/>
      <c r="CH521" s="432"/>
      <c r="CI521" s="432"/>
      <c r="CJ521" s="432"/>
      <c r="CK521" s="432"/>
      <c r="CL521" s="432"/>
      <c r="CM521" s="432"/>
    </row>
    <row r="522" spans="1:91" ht="14.4" x14ac:dyDescent="0.3">
      <c r="A522" s="472" t="s">
        <v>552</v>
      </c>
      <c r="B522" s="472"/>
      <c r="C522" s="472"/>
      <c r="D522" s="472"/>
      <c r="E522" s="472"/>
      <c r="F522" s="472"/>
      <c r="G522" s="472"/>
      <c r="H522" s="472"/>
      <c r="I522" s="472"/>
      <c r="J522" s="472"/>
      <c r="K522" s="472"/>
      <c r="L522" s="472"/>
      <c r="M522" s="472"/>
      <c r="N522" s="472"/>
      <c r="O522" s="472"/>
      <c r="P522" s="472"/>
      <c r="Q522" s="472"/>
      <c r="R522" s="472"/>
      <c r="S522" s="472"/>
      <c r="T522" s="472"/>
      <c r="U522" s="472"/>
      <c r="V522" s="472"/>
      <c r="W522" s="472"/>
      <c r="X522" s="472"/>
      <c r="Y522" s="472"/>
      <c r="Z522" s="472"/>
      <c r="AA522" s="472"/>
      <c r="AB522" s="472"/>
      <c r="AC522" s="472"/>
      <c r="AD522" s="472"/>
      <c r="AE522" s="472"/>
      <c r="AF522" s="472"/>
      <c r="AG522" s="472"/>
      <c r="AH522" s="472"/>
      <c r="AI522" s="472"/>
      <c r="AJ522" s="472"/>
      <c r="AK522" s="472"/>
      <c r="AL522" s="472"/>
      <c r="AM522" s="472"/>
      <c r="AN522" s="472"/>
      <c r="AO522" s="472"/>
      <c r="AP522" s="472"/>
      <c r="AQ522" s="472"/>
      <c r="AR522" s="472"/>
      <c r="AS522" s="472"/>
      <c r="AT522" s="472"/>
      <c r="AU522" s="472"/>
      <c r="AV522" s="472"/>
      <c r="AW522" s="472"/>
      <c r="AX522" s="472"/>
      <c r="AY522" s="472"/>
      <c r="AZ522" s="472"/>
      <c r="BA522" s="472"/>
      <c r="BB522" s="472"/>
      <c r="BC522" s="472"/>
      <c r="BD522" s="472"/>
      <c r="BE522" s="472"/>
      <c r="BF522" s="472"/>
      <c r="BG522" s="472"/>
      <c r="BH522" s="472"/>
      <c r="BI522" s="472"/>
      <c r="BJ522" s="472"/>
      <c r="BK522" s="472"/>
      <c r="BL522" s="472"/>
      <c r="BM522" s="472"/>
      <c r="BN522" s="472"/>
      <c r="BO522" s="472"/>
      <c r="BP522" s="472"/>
      <c r="BQ522" s="472"/>
      <c r="BR522" s="472"/>
      <c r="BS522" s="472"/>
      <c r="BT522" s="472"/>
      <c r="BU522" s="472"/>
      <c r="BV522" s="472"/>
      <c r="BW522" s="472"/>
      <c r="BX522" s="472"/>
      <c r="BY522" s="472"/>
      <c r="BZ522" s="472"/>
      <c r="CA522" s="472"/>
      <c r="CB522" s="472"/>
      <c r="CC522" s="472"/>
      <c r="CD522" s="472"/>
      <c r="CE522" s="472"/>
      <c r="CF522" s="472"/>
      <c r="CG522" s="472"/>
      <c r="CH522" s="472"/>
      <c r="CI522" s="472"/>
      <c r="CJ522" s="472"/>
      <c r="CK522" s="472"/>
      <c r="CL522" s="472"/>
      <c r="CM522" s="472"/>
    </row>
    <row r="523" spans="1:91" ht="18" customHeight="1" x14ac:dyDescent="0.3">
      <c r="B523" s="473" t="s">
        <v>332</v>
      </c>
      <c r="C523" s="474"/>
      <c r="D523" s="292" t="s">
        <v>333</v>
      </c>
      <c r="E523" s="474" t="s">
        <v>332</v>
      </c>
      <c r="F523" s="474"/>
      <c r="G523" s="292" t="s">
        <v>333</v>
      </c>
      <c r="H523" s="474" t="s">
        <v>332</v>
      </c>
      <c r="I523" s="474"/>
      <c r="J523" s="292" t="s">
        <v>333</v>
      </c>
      <c r="K523" s="310" t="s">
        <v>0</v>
      </c>
      <c r="L523" s="473" t="s">
        <v>332</v>
      </c>
      <c r="M523" s="474"/>
      <c r="N523" s="292" t="s">
        <v>333</v>
      </c>
      <c r="O523" s="474" t="s">
        <v>332</v>
      </c>
      <c r="P523" s="474"/>
      <c r="Q523" s="292" t="s">
        <v>333</v>
      </c>
      <c r="R523" s="474" t="s">
        <v>332</v>
      </c>
      <c r="S523" s="474"/>
      <c r="T523" s="292" t="s">
        <v>333</v>
      </c>
      <c r="U523" s="310" t="s">
        <v>0</v>
      </c>
      <c r="V523" s="473" t="s">
        <v>332</v>
      </c>
      <c r="W523" s="474"/>
      <c r="X523" s="292" t="s">
        <v>333</v>
      </c>
      <c r="Y523" s="474" t="s">
        <v>332</v>
      </c>
      <c r="Z523" s="474"/>
      <c r="AA523" s="292" t="s">
        <v>333</v>
      </c>
      <c r="AB523" s="474" t="s">
        <v>332</v>
      </c>
      <c r="AC523" s="474"/>
      <c r="AD523" s="292" t="s">
        <v>333</v>
      </c>
      <c r="AE523" s="310" t="s">
        <v>0</v>
      </c>
      <c r="AF523" s="473" t="s">
        <v>332</v>
      </c>
      <c r="AG523" s="474"/>
      <c r="AH523" s="292" t="s">
        <v>333</v>
      </c>
      <c r="AI523" s="474" t="s">
        <v>332</v>
      </c>
      <c r="AJ523" s="474"/>
      <c r="AK523" s="292" t="s">
        <v>333</v>
      </c>
      <c r="AL523" s="474" t="s">
        <v>332</v>
      </c>
      <c r="AM523" s="474"/>
      <c r="AN523" s="292" t="s">
        <v>333</v>
      </c>
      <c r="AO523" s="310" t="s">
        <v>0</v>
      </c>
      <c r="AP523" s="473" t="s">
        <v>332</v>
      </c>
      <c r="AQ523" s="474"/>
      <c r="AR523" s="292" t="s">
        <v>333</v>
      </c>
      <c r="AS523" s="474" t="s">
        <v>332</v>
      </c>
      <c r="AT523" s="474"/>
      <c r="AU523" s="292" t="s">
        <v>333</v>
      </c>
      <c r="AV523" s="474" t="s">
        <v>332</v>
      </c>
      <c r="AW523" s="474"/>
      <c r="AX523" s="292" t="s">
        <v>333</v>
      </c>
      <c r="AY523" s="290" t="s">
        <v>0</v>
      </c>
      <c r="AZ523" s="473" t="s">
        <v>332</v>
      </c>
      <c r="BA523" s="474"/>
      <c r="BB523" s="292" t="s">
        <v>333</v>
      </c>
      <c r="BC523" s="474" t="s">
        <v>332</v>
      </c>
      <c r="BD523" s="474"/>
      <c r="BE523" s="292" t="s">
        <v>333</v>
      </c>
      <c r="BF523" s="474" t="s">
        <v>332</v>
      </c>
      <c r="BG523" s="474"/>
      <c r="BH523" s="292" t="s">
        <v>333</v>
      </c>
      <c r="BI523" s="290" t="s">
        <v>0</v>
      </c>
      <c r="BJ523" s="473" t="s">
        <v>332</v>
      </c>
      <c r="BK523" s="474"/>
      <c r="BL523" s="292" t="s">
        <v>333</v>
      </c>
      <c r="BM523" s="474" t="s">
        <v>332</v>
      </c>
      <c r="BN523" s="474"/>
      <c r="BO523" s="292" t="s">
        <v>333</v>
      </c>
      <c r="BP523" s="474" t="s">
        <v>332</v>
      </c>
      <c r="BQ523" s="474"/>
      <c r="BR523" s="292" t="s">
        <v>333</v>
      </c>
      <c r="BS523" s="290" t="s">
        <v>0</v>
      </c>
      <c r="BT523" s="473" t="s">
        <v>332</v>
      </c>
      <c r="BU523" s="474"/>
      <c r="BV523" s="292" t="s">
        <v>333</v>
      </c>
      <c r="BW523" s="474" t="s">
        <v>332</v>
      </c>
      <c r="BX523" s="474"/>
      <c r="BY523" s="292" t="s">
        <v>333</v>
      </c>
      <c r="BZ523" s="474" t="s">
        <v>332</v>
      </c>
      <c r="CA523" s="474"/>
      <c r="CB523" s="292" t="s">
        <v>333</v>
      </c>
      <c r="CC523" s="290" t="s">
        <v>0</v>
      </c>
      <c r="CD523" s="473" t="s">
        <v>332</v>
      </c>
      <c r="CE523" s="474"/>
      <c r="CF523" s="292" t="s">
        <v>333</v>
      </c>
      <c r="CG523" s="474" t="s">
        <v>332</v>
      </c>
      <c r="CH523" s="474"/>
      <c r="CI523" s="292" t="s">
        <v>333</v>
      </c>
      <c r="CJ523" s="474" t="s">
        <v>332</v>
      </c>
      <c r="CK523" s="474"/>
      <c r="CL523" s="292" t="s">
        <v>333</v>
      </c>
      <c r="CM523" s="310" t="s">
        <v>0</v>
      </c>
    </row>
    <row r="524" spans="1:91" ht="14.4" x14ac:dyDescent="0.3">
      <c r="A524" s="99" t="s">
        <v>18</v>
      </c>
      <c r="B524" s="311">
        <v>284</v>
      </c>
      <c r="C524" s="137"/>
      <c r="D524" s="312">
        <v>40.606060606060602</v>
      </c>
      <c r="E524" s="312">
        <v>296</v>
      </c>
      <c r="F524" s="137"/>
      <c r="G524" s="302">
        <v>43.636363636363598</v>
      </c>
      <c r="H524" s="312">
        <v>322</v>
      </c>
      <c r="I524" s="137"/>
      <c r="J524" s="302">
        <v>74.545455899999993</v>
      </c>
      <c r="K524" s="313">
        <v>0.13380281690140844</v>
      </c>
      <c r="L524" s="312">
        <v>216</v>
      </c>
      <c r="M524" s="137"/>
      <c r="N524" s="312">
        <v>44.848484848484802</v>
      </c>
      <c r="O524" s="312">
        <v>189</v>
      </c>
      <c r="P524" s="137"/>
      <c r="Q524" s="302">
        <v>47.272727272727202</v>
      </c>
      <c r="R524" s="312">
        <v>309</v>
      </c>
      <c r="S524" s="137"/>
      <c r="T524" s="302">
        <v>54.5454559</v>
      </c>
      <c r="U524" s="313">
        <v>0.43055555555555558</v>
      </c>
      <c r="V524" s="312">
        <v>28</v>
      </c>
      <c r="W524" s="137"/>
      <c r="X524" s="312">
        <v>29.090909090909101</v>
      </c>
      <c r="Y524" s="312">
        <v>29</v>
      </c>
      <c r="Z524" s="137"/>
      <c r="AA524" s="302">
        <v>14.545454545454501</v>
      </c>
      <c r="AB524" s="312">
        <v>49</v>
      </c>
      <c r="AC524" s="137"/>
      <c r="AD524" s="302">
        <v>18.181818</v>
      </c>
      <c r="AE524" s="313">
        <v>0.75</v>
      </c>
      <c r="AF524" s="312">
        <v>17</v>
      </c>
      <c r="AG524" s="137"/>
      <c r="AH524" s="312">
        <v>18.181818181818102</v>
      </c>
      <c r="AI524" s="312">
        <v>32</v>
      </c>
      <c r="AJ524" s="137"/>
      <c r="AK524" s="302">
        <v>9.0909090909090899</v>
      </c>
      <c r="AL524" s="312">
        <v>6</v>
      </c>
      <c r="AM524" s="137"/>
      <c r="AN524" s="302">
        <v>6.6666665099999998</v>
      </c>
      <c r="AO524" s="313">
        <v>-0.6470588235294118</v>
      </c>
      <c r="AP524" s="312">
        <v>143</v>
      </c>
      <c r="AQ524" s="137"/>
      <c r="AR524" s="312">
        <v>40</v>
      </c>
      <c r="AS524" s="312">
        <v>157</v>
      </c>
      <c r="AT524" s="137"/>
      <c r="AU524" s="302">
        <v>21.818181818181799</v>
      </c>
      <c r="AV524" s="312">
        <v>209</v>
      </c>
      <c r="AW524" s="137"/>
      <c r="AX524" s="302">
        <v>50.9090919</v>
      </c>
      <c r="AY524" s="303">
        <v>0.46153846153846156</v>
      </c>
      <c r="AZ524" s="311">
        <v>663</v>
      </c>
      <c r="BA524" s="137"/>
      <c r="BB524" s="312">
        <v>67.272727272727195</v>
      </c>
      <c r="BC524" s="312">
        <v>795</v>
      </c>
      <c r="BD524" s="137"/>
      <c r="BE524" s="302">
        <v>84.848484848484802</v>
      </c>
      <c r="BF524" s="312">
        <v>916</v>
      </c>
      <c r="BG524" s="137"/>
      <c r="BH524" s="302">
        <v>84.848489999999998</v>
      </c>
      <c r="BI524" s="303">
        <v>0.38159879336349922</v>
      </c>
      <c r="BJ524" s="311">
        <v>513</v>
      </c>
      <c r="BK524" s="137"/>
      <c r="BL524" s="312">
        <v>52.727272727272698</v>
      </c>
      <c r="BM524" s="312">
        <v>875</v>
      </c>
      <c r="BN524" s="137"/>
      <c r="BO524" s="302">
        <v>135.75757575757501</v>
      </c>
      <c r="BP524" s="312">
        <v>853</v>
      </c>
      <c r="BQ524" s="137"/>
      <c r="BR524" s="302">
        <v>84.242424</v>
      </c>
      <c r="BS524" s="303">
        <v>0.66276803118908378</v>
      </c>
      <c r="BT524" s="311">
        <v>138</v>
      </c>
      <c r="BU524" s="137"/>
      <c r="BV524" s="312">
        <v>50.303030303030297</v>
      </c>
      <c r="BW524" s="312">
        <v>77</v>
      </c>
      <c r="BX524" s="137"/>
      <c r="BY524" s="302">
        <v>38.181818181818102</v>
      </c>
      <c r="BZ524" s="312">
        <v>134</v>
      </c>
      <c r="CA524" s="137"/>
      <c r="CB524" s="302">
        <v>34.5454559</v>
      </c>
      <c r="CC524" s="303">
        <v>-2.8985507246376812E-2</v>
      </c>
      <c r="CD524" s="311">
        <v>2002</v>
      </c>
      <c r="CE524" s="137"/>
      <c r="CF524" s="312">
        <v>126.46</v>
      </c>
      <c r="CG524" s="312">
        <v>2450</v>
      </c>
      <c r="CH524" s="137"/>
      <c r="CI524" s="302">
        <v>177.48</v>
      </c>
      <c r="CJ524" s="312">
        <v>2798</v>
      </c>
      <c r="CK524" s="137"/>
      <c r="CL524" s="302">
        <v>162.84</v>
      </c>
      <c r="CM524" s="313">
        <v>0.39760239760239763</v>
      </c>
    </row>
    <row r="525" spans="1:91" ht="14.4" x14ac:dyDescent="0.3">
      <c r="A525" s="99" t="s">
        <v>420</v>
      </c>
      <c r="B525" s="311">
        <v>35</v>
      </c>
      <c r="C525" s="137">
        <v>0.12323943661971831</v>
      </c>
      <c r="D525" s="312">
        <v>22.424242424242401</v>
      </c>
      <c r="E525" s="312">
        <v>118</v>
      </c>
      <c r="F525" s="137">
        <v>0.39864864864864863</v>
      </c>
      <c r="G525" s="302">
        <v>33.3333333333333</v>
      </c>
      <c r="H525" s="312">
        <v>99</v>
      </c>
      <c r="I525" s="137">
        <v>0.30745341614906835</v>
      </c>
      <c r="J525" s="302">
        <v>39.393940000000001</v>
      </c>
      <c r="K525" s="313">
        <v>1.8285714285714285</v>
      </c>
      <c r="L525" s="312">
        <v>19</v>
      </c>
      <c r="M525" s="137">
        <v>8.7962962962962965E-2</v>
      </c>
      <c r="N525" s="312">
        <v>18.181818181818102</v>
      </c>
      <c r="O525" s="312">
        <v>54</v>
      </c>
      <c r="P525" s="137">
        <v>0.2857142857142857</v>
      </c>
      <c r="Q525" s="302">
        <v>35.757575757575701</v>
      </c>
      <c r="R525" s="312">
        <v>47</v>
      </c>
      <c r="S525" s="137">
        <v>0.15210355987055016</v>
      </c>
      <c r="T525" s="302">
        <v>36.363636</v>
      </c>
      <c r="U525" s="313">
        <v>1.4736842105263157</v>
      </c>
      <c r="V525" s="312">
        <v>2</v>
      </c>
      <c r="W525" s="137">
        <v>7.1428571428571425E-2</v>
      </c>
      <c r="X525" s="312">
        <v>2.4242424242424199</v>
      </c>
      <c r="Y525" s="312">
        <v>0</v>
      </c>
      <c r="Z525" s="137">
        <v>0</v>
      </c>
      <c r="AA525" s="302">
        <v>17.5757575757575</v>
      </c>
      <c r="AB525" s="312">
        <v>20</v>
      </c>
      <c r="AC525" s="137">
        <v>0.40816326530612246</v>
      </c>
      <c r="AD525" s="302">
        <v>10.909091</v>
      </c>
      <c r="AE525" s="313">
        <v>9</v>
      </c>
      <c r="AF525" s="312">
        <v>0</v>
      </c>
      <c r="AG525" s="137">
        <v>0</v>
      </c>
      <c r="AH525" s="312">
        <v>80</v>
      </c>
      <c r="AI525" s="312">
        <v>0</v>
      </c>
      <c r="AJ525" s="137">
        <v>0</v>
      </c>
      <c r="AK525" s="302">
        <v>17.5757575757575</v>
      </c>
      <c r="AL525" s="312">
        <v>0</v>
      </c>
      <c r="AM525" s="137">
        <v>0</v>
      </c>
      <c r="AN525" s="302">
        <v>17.575758</v>
      </c>
      <c r="AP525" s="312">
        <v>0</v>
      </c>
      <c r="AQ525" s="137">
        <v>0</v>
      </c>
      <c r="AR525" s="312">
        <v>80</v>
      </c>
      <c r="AS525" s="312">
        <v>7</v>
      </c>
      <c r="AT525" s="137">
        <v>4.4585987261146494E-2</v>
      </c>
      <c r="AU525" s="302">
        <v>7.8787878787878798</v>
      </c>
      <c r="AV525" s="312">
        <v>15</v>
      </c>
      <c r="AW525" s="137">
        <v>7.1770334928229665E-2</v>
      </c>
      <c r="AX525" s="302">
        <v>17.575758</v>
      </c>
      <c r="AZ525" s="311">
        <v>139</v>
      </c>
      <c r="BA525" s="137">
        <v>0.20965309200603319</v>
      </c>
      <c r="BB525" s="312">
        <v>52.727272727272698</v>
      </c>
      <c r="BC525" s="312">
        <v>176</v>
      </c>
      <c r="BD525" s="137">
        <v>0.22138364779874214</v>
      </c>
      <c r="BE525" s="302">
        <v>61.818181818181799</v>
      </c>
      <c r="BF525" s="312">
        <v>100</v>
      </c>
      <c r="BG525" s="137">
        <v>0.1091703056768559</v>
      </c>
      <c r="BH525" s="302">
        <v>33.939392099999999</v>
      </c>
      <c r="BI525" s="303">
        <v>-0.2805755395683453</v>
      </c>
      <c r="BJ525" s="311">
        <v>45</v>
      </c>
      <c r="BK525" s="137">
        <v>8.771929824561403E-2</v>
      </c>
      <c r="BL525" s="312">
        <v>26.060606060605998</v>
      </c>
      <c r="BM525" s="312">
        <v>181</v>
      </c>
      <c r="BN525" s="137">
        <v>0.20685714285714285</v>
      </c>
      <c r="BO525" s="302">
        <v>62.424242424242401</v>
      </c>
      <c r="BP525" s="312">
        <v>92</v>
      </c>
      <c r="BQ525" s="137">
        <v>0.10785463071512309</v>
      </c>
      <c r="BR525" s="302">
        <v>43.636364</v>
      </c>
      <c r="BS525" s="303">
        <v>1.0444444444444445</v>
      </c>
      <c r="BT525" s="311">
        <v>0</v>
      </c>
      <c r="BU525" s="137">
        <v>0</v>
      </c>
      <c r="BV525" s="312">
        <v>80</v>
      </c>
      <c r="BW525" s="312">
        <v>26</v>
      </c>
      <c r="BX525" s="137">
        <v>0.33766233766233766</v>
      </c>
      <c r="BY525" s="302">
        <v>26.060606060605998</v>
      </c>
      <c r="BZ525" s="312">
        <v>37</v>
      </c>
      <c r="CA525" s="137">
        <v>0.27611940298507465</v>
      </c>
      <c r="CB525" s="302">
        <v>21.818182</v>
      </c>
      <c r="CD525" s="311">
        <v>240</v>
      </c>
      <c r="CE525" s="137">
        <v>0.11988011988011989</v>
      </c>
      <c r="CF525" s="312">
        <v>152.94</v>
      </c>
      <c r="CG525" s="312">
        <v>562</v>
      </c>
      <c r="CH525" s="137">
        <v>0.22938775510204082</v>
      </c>
      <c r="CI525" s="302">
        <v>105.74</v>
      </c>
      <c r="CJ525" s="312">
        <v>410</v>
      </c>
      <c r="CK525" s="137">
        <v>0.14653323802716225</v>
      </c>
      <c r="CL525" s="302">
        <v>82.9</v>
      </c>
      <c r="CM525" s="313">
        <v>0.70833333333333337</v>
      </c>
    </row>
    <row r="526" spans="1:91" ht="14.4" x14ac:dyDescent="0.3">
      <c r="A526" s="99" t="s">
        <v>384</v>
      </c>
      <c r="B526" s="311">
        <v>0</v>
      </c>
      <c r="C526" s="137">
        <v>0</v>
      </c>
      <c r="D526" s="312">
        <v>80</v>
      </c>
      <c r="E526" s="312">
        <v>74</v>
      </c>
      <c r="F526" s="137">
        <v>0.25</v>
      </c>
      <c r="G526" s="302">
        <v>24.848484848484802</v>
      </c>
      <c r="H526" s="312">
        <v>0</v>
      </c>
      <c r="I526" s="137">
        <v>0</v>
      </c>
      <c r="J526" s="302">
        <v>17.575758</v>
      </c>
      <c r="L526" s="312">
        <v>0</v>
      </c>
      <c r="M526" s="137">
        <v>0</v>
      </c>
      <c r="N526" s="312">
        <v>80</v>
      </c>
      <c r="O526" s="312">
        <v>8</v>
      </c>
      <c r="P526" s="137">
        <v>4.2328042328042326E-2</v>
      </c>
      <c r="Q526" s="302">
        <v>8.4848484848484809</v>
      </c>
      <c r="R526" s="312">
        <v>36</v>
      </c>
      <c r="S526" s="137">
        <v>0.11650485436893204</v>
      </c>
      <c r="T526" s="302">
        <v>35.151516000000001</v>
      </c>
      <c r="V526" s="312">
        <v>2</v>
      </c>
      <c r="W526" s="137">
        <v>7.1428571428571425E-2</v>
      </c>
      <c r="X526" s="312">
        <v>2.4242424242424199</v>
      </c>
      <c r="Y526" s="312">
        <v>0</v>
      </c>
      <c r="Z526" s="137">
        <v>0</v>
      </c>
      <c r="AA526" s="302">
        <v>17.5757575757575</v>
      </c>
      <c r="AB526" s="312">
        <v>20</v>
      </c>
      <c r="AC526" s="137">
        <v>0.40816326530612246</v>
      </c>
      <c r="AD526" s="302">
        <v>10.909091</v>
      </c>
      <c r="AE526" s="313">
        <v>9</v>
      </c>
      <c r="AF526" s="312">
        <v>0</v>
      </c>
      <c r="AG526" s="137">
        <v>0</v>
      </c>
      <c r="AH526" s="312">
        <v>80</v>
      </c>
      <c r="AI526" s="312">
        <v>0</v>
      </c>
      <c r="AJ526" s="137">
        <v>0</v>
      </c>
      <c r="AK526" s="302">
        <v>17.5757575757575</v>
      </c>
      <c r="AL526" s="312">
        <v>0</v>
      </c>
      <c r="AM526" s="137">
        <v>0</v>
      </c>
      <c r="AN526" s="302">
        <v>17.575758</v>
      </c>
      <c r="AP526" s="312">
        <v>0</v>
      </c>
      <c r="AQ526" s="137">
        <v>0</v>
      </c>
      <c r="AR526" s="312">
        <v>80</v>
      </c>
      <c r="AS526" s="312">
        <v>0</v>
      </c>
      <c r="AT526" s="137">
        <v>0</v>
      </c>
      <c r="AU526" s="302">
        <v>17.5757575757575</v>
      </c>
      <c r="AV526" s="312">
        <v>0</v>
      </c>
      <c r="AW526" s="137">
        <v>0</v>
      </c>
      <c r="AX526" s="302">
        <v>17.575758</v>
      </c>
      <c r="AZ526" s="311">
        <v>77</v>
      </c>
      <c r="BA526" s="137">
        <v>0.11613876319758673</v>
      </c>
      <c r="BB526" s="312">
        <v>40</v>
      </c>
      <c r="BC526" s="312">
        <v>13</v>
      </c>
      <c r="BD526" s="137">
        <v>1.6352201257861635E-2</v>
      </c>
      <c r="BE526" s="302">
        <v>9.6969696969696901</v>
      </c>
      <c r="BF526" s="312">
        <v>48</v>
      </c>
      <c r="BG526" s="137">
        <v>5.2401746724890827E-2</v>
      </c>
      <c r="BH526" s="302">
        <v>23.636364</v>
      </c>
      <c r="BI526" s="303">
        <v>-0.37662337662337664</v>
      </c>
      <c r="BJ526" s="311">
        <v>0</v>
      </c>
      <c r="BK526" s="137">
        <v>0</v>
      </c>
      <c r="BL526" s="312">
        <v>80</v>
      </c>
      <c r="BM526" s="312">
        <v>107</v>
      </c>
      <c r="BN526" s="137">
        <v>0.12228571428571429</v>
      </c>
      <c r="BO526" s="302">
        <v>52.121212121212103</v>
      </c>
      <c r="BP526" s="312">
        <v>88</v>
      </c>
      <c r="BQ526" s="137">
        <v>0.10316529894490035</v>
      </c>
      <c r="BR526" s="302">
        <v>44.242424</v>
      </c>
      <c r="BT526" s="311">
        <v>0</v>
      </c>
      <c r="BU526" s="137">
        <v>0</v>
      </c>
      <c r="BV526" s="312">
        <v>80</v>
      </c>
      <c r="BW526" s="312">
        <v>26</v>
      </c>
      <c r="BX526" s="137">
        <v>0.33766233766233766</v>
      </c>
      <c r="BY526" s="302">
        <v>26.060606060605998</v>
      </c>
      <c r="BZ526" s="312">
        <v>20</v>
      </c>
      <c r="CA526" s="137">
        <v>0.14925373134328357</v>
      </c>
      <c r="CB526" s="302">
        <v>18.181818</v>
      </c>
      <c r="CD526" s="311">
        <v>79</v>
      </c>
      <c r="CE526" s="137">
        <v>3.9460539460539464E-2</v>
      </c>
      <c r="CF526" s="312">
        <v>200</v>
      </c>
      <c r="CG526" s="312">
        <v>228</v>
      </c>
      <c r="CH526" s="137">
        <v>9.3061224489795924E-2</v>
      </c>
      <c r="CI526" s="302">
        <v>70.48</v>
      </c>
      <c r="CJ526" s="312">
        <v>212</v>
      </c>
      <c r="CK526" s="137">
        <v>7.5768406004288774E-2</v>
      </c>
      <c r="CL526" s="302">
        <v>70.569999999999993</v>
      </c>
      <c r="CM526" s="313">
        <v>1.6835443037974684</v>
      </c>
    </row>
    <row r="527" spans="1:91" ht="14.4" x14ac:dyDescent="0.3">
      <c r="A527" s="99" t="s">
        <v>540</v>
      </c>
      <c r="B527" s="311">
        <v>0</v>
      </c>
      <c r="C527" s="137">
        <v>0</v>
      </c>
      <c r="D527" s="312">
        <v>80</v>
      </c>
      <c r="E527" s="312">
        <v>18</v>
      </c>
      <c r="F527" s="137">
        <v>6.0810810810810814E-2</v>
      </c>
      <c r="G527" s="302">
        <v>15.151515151515101</v>
      </c>
      <c r="H527" s="312">
        <v>0</v>
      </c>
      <c r="I527" s="137">
        <v>0</v>
      </c>
      <c r="J527" s="302">
        <v>17.575758</v>
      </c>
      <c r="L527" s="312">
        <v>0</v>
      </c>
      <c r="M527" s="137">
        <v>0</v>
      </c>
      <c r="N527" s="312">
        <v>80</v>
      </c>
      <c r="O527" s="312">
        <v>8</v>
      </c>
      <c r="P527" s="137">
        <v>4.2328042328042326E-2</v>
      </c>
      <c r="Q527" s="302">
        <v>8.4848484848484809</v>
      </c>
      <c r="R527" s="312">
        <v>36</v>
      </c>
      <c r="S527" s="137">
        <v>0.11650485436893204</v>
      </c>
      <c r="T527" s="302">
        <v>35.151516000000001</v>
      </c>
      <c r="V527" s="312">
        <v>2</v>
      </c>
      <c r="W527" s="137">
        <v>7.1428571428571425E-2</v>
      </c>
      <c r="X527" s="312">
        <v>2.4242424242424199</v>
      </c>
      <c r="Y527" s="312">
        <v>0</v>
      </c>
      <c r="Z527" s="137">
        <v>0</v>
      </c>
      <c r="AA527" s="302">
        <v>17.5757575757575</v>
      </c>
      <c r="AB527" s="312">
        <v>20</v>
      </c>
      <c r="AC527" s="137">
        <v>0.40816326530612246</v>
      </c>
      <c r="AD527" s="302">
        <v>10.909091</v>
      </c>
      <c r="AE527" s="313">
        <v>9</v>
      </c>
      <c r="AF527" s="312">
        <v>0</v>
      </c>
      <c r="AG527" s="137">
        <v>0</v>
      </c>
      <c r="AH527" s="312">
        <v>80</v>
      </c>
      <c r="AI527" s="312">
        <v>0</v>
      </c>
      <c r="AJ527" s="137">
        <v>0</v>
      </c>
      <c r="AK527" s="302">
        <v>17.5757575757575</v>
      </c>
      <c r="AL527" s="312">
        <v>0</v>
      </c>
      <c r="AM527" s="137">
        <v>0</v>
      </c>
      <c r="AN527" s="302">
        <v>17.575758</v>
      </c>
      <c r="AP527" s="312">
        <v>0</v>
      </c>
      <c r="AQ527" s="137">
        <v>0</v>
      </c>
      <c r="AR527" s="312">
        <v>80</v>
      </c>
      <c r="AS527" s="312">
        <v>0</v>
      </c>
      <c r="AT527" s="137">
        <v>0</v>
      </c>
      <c r="AU527" s="302">
        <v>17.5757575757575</v>
      </c>
      <c r="AV527" s="312">
        <v>0</v>
      </c>
      <c r="AW527" s="137">
        <v>0</v>
      </c>
      <c r="AX527" s="302">
        <v>17.575758</v>
      </c>
      <c r="AZ527" s="311">
        <v>52</v>
      </c>
      <c r="BA527" s="137">
        <v>7.8431372549019607E-2</v>
      </c>
      <c r="BB527" s="312">
        <v>31.515151515151501</v>
      </c>
      <c r="BC527" s="312">
        <v>13</v>
      </c>
      <c r="BD527" s="137">
        <v>1.6352201257861635E-2</v>
      </c>
      <c r="BE527" s="302">
        <v>9.6969696969696901</v>
      </c>
      <c r="BF527" s="312">
        <v>48</v>
      </c>
      <c r="BG527" s="137">
        <v>5.2401746724890827E-2</v>
      </c>
      <c r="BH527" s="302">
        <v>23.636364</v>
      </c>
      <c r="BI527" s="303">
        <v>-7.6923076923076927E-2</v>
      </c>
      <c r="BJ527" s="311">
        <v>0</v>
      </c>
      <c r="BK527" s="137">
        <v>0</v>
      </c>
      <c r="BL527" s="312">
        <v>80</v>
      </c>
      <c r="BM527" s="312">
        <v>97</v>
      </c>
      <c r="BN527" s="137">
        <v>0.11085714285714286</v>
      </c>
      <c r="BO527" s="302">
        <v>49.696969696969703</v>
      </c>
      <c r="BP527" s="312">
        <v>32</v>
      </c>
      <c r="BQ527" s="137">
        <v>3.7514654161781943E-2</v>
      </c>
      <c r="BR527" s="302">
        <v>22.424242</v>
      </c>
      <c r="BT527" s="311">
        <v>0</v>
      </c>
      <c r="BU527" s="137">
        <v>0</v>
      </c>
      <c r="BV527" s="312">
        <v>80</v>
      </c>
      <c r="BW527" s="312">
        <v>26</v>
      </c>
      <c r="BX527" s="137">
        <v>0.33766233766233766</v>
      </c>
      <c r="BY527" s="302">
        <v>26.060606060605998</v>
      </c>
      <c r="BZ527" s="312">
        <v>20</v>
      </c>
      <c r="CA527" s="137">
        <v>0.14925373134328357</v>
      </c>
      <c r="CB527" s="302">
        <v>18.181818</v>
      </c>
      <c r="CD527" s="311">
        <v>54</v>
      </c>
      <c r="CE527" s="137">
        <v>2.6973026973026972E-2</v>
      </c>
      <c r="CF527" s="312">
        <v>198.4</v>
      </c>
      <c r="CG527" s="312">
        <v>162</v>
      </c>
      <c r="CH527" s="137">
        <v>6.6122448979591839E-2</v>
      </c>
      <c r="CI527" s="302">
        <v>65.680000000000007</v>
      </c>
      <c r="CJ527" s="312">
        <v>156</v>
      </c>
      <c r="CK527" s="137">
        <v>5.5754110078627593E-2</v>
      </c>
      <c r="CL527" s="302">
        <v>59.4</v>
      </c>
      <c r="CM527" s="313">
        <v>1.8888888888888888</v>
      </c>
    </row>
    <row r="528" spans="1:91" ht="14.4" x14ac:dyDescent="0.3">
      <c r="A528" s="99" t="s">
        <v>541</v>
      </c>
      <c r="B528" s="311">
        <v>0</v>
      </c>
      <c r="C528" s="137">
        <v>0</v>
      </c>
      <c r="D528" s="312">
        <v>80</v>
      </c>
      <c r="E528" s="312">
        <v>3</v>
      </c>
      <c r="F528" s="137">
        <v>1.0135135135135136E-2</v>
      </c>
      <c r="G528" s="302">
        <v>3.0303030303030298</v>
      </c>
      <c r="H528" s="312">
        <v>0</v>
      </c>
      <c r="I528" s="137">
        <v>0</v>
      </c>
      <c r="J528" s="302">
        <v>17.575758</v>
      </c>
      <c r="L528" s="312">
        <v>0</v>
      </c>
      <c r="M528" s="137">
        <v>0</v>
      </c>
      <c r="N528" s="312">
        <v>80</v>
      </c>
      <c r="O528" s="312">
        <v>0</v>
      </c>
      <c r="P528" s="137">
        <v>0</v>
      </c>
      <c r="Q528" s="302">
        <v>17.5757575757575</v>
      </c>
      <c r="R528" s="312">
        <v>0</v>
      </c>
      <c r="S528" s="137">
        <v>0</v>
      </c>
      <c r="T528" s="302">
        <v>17.575758</v>
      </c>
      <c r="V528" s="312">
        <v>0</v>
      </c>
      <c r="W528" s="137">
        <v>0</v>
      </c>
      <c r="X528" s="312">
        <v>80</v>
      </c>
      <c r="Y528" s="312">
        <v>0</v>
      </c>
      <c r="Z528" s="137">
        <v>0</v>
      </c>
      <c r="AA528" s="302">
        <v>17.5757575757575</v>
      </c>
      <c r="AB528" s="312">
        <v>0</v>
      </c>
      <c r="AC528" s="137">
        <v>0</v>
      </c>
      <c r="AD528" s="302">
        <v>17.575758</v>
      </c>
      <c r="AF528" s="312">
        <v>0</v>
      </c>
      <c r="AG528" s="137">
        <v>0</v>
      </c>
      <c r="AH528" s="312">
        <v>80</v>
      </c>
      <c r="AI528" s="312">
        <v>0</v>
      </c>
      <c r="AJ528" s="137">
        <v>0</v>
      </c>
      <c r="AK528" s="302">
        <v>17.5757575757575</v>
      </c>
      <c r="AL528" s="312">
        <v>0</v>
      </c>
      <c r="AM528" s="137">
        <v>0</v>
      </c>
      <c r="AN528" s="302">
        <v>17.575758</v>
      </c>
      <c r="AP528" s="312">
        <v>0</v>
      </c>
      <c r="AQ528" s="137">
        <v>0</v>
      </c>
      <c r="AR528" s="312">
        <v>80</v>
      </c>
      <c r="AS528" s="312">
        <v>0</v>
      </c>
      <c r="AT528" s="137">
        <v>0</v>
      </c>
      <c r="AU528" s="302">
        <v>17.5757575757575</v>
      </c>
      <c r="AV528" s="312">
        <v>0</v>
      </c>
      <c r="AW528" s="137">
        <v>0</v>
      </c>
      <c r="AX528" s="302">
        <v>17.575758</v>
      </c>
      <c r="AZ528" s="311">
        <v>0</v>
      </c>
      <c r="BA528" s="137">
        <v>0</v>
      </c>
      <c r="BB528" s="312">
        <v>80</v>
      </c>
      <c r="BC528" s="312">
        <v>0</v>
      </c>
      <c r="BD528" s="137">
        <v>0</v>
      </c>
      <c r="BE528" s="302">
        <v>17.5757575757575</v>
      </c>
      <c r="BF528" s="312">
        <v>0</v>
      </c>
      <c r="BG528" s="137">
        <v>0</v>
      </c>
      <c r="BH528" s="302">
        <v>17.575758</v>
      </c>
      <c r="BJ528" s="311">
        <v>0</v>
      </c>
      <c r="BK528" s="137">
        <v>0</v>
      </c>
      <c r="BL528" s="312">
        <v>80</v>
      </c>
      <c r="BM528" s="312">
        <v>0</v>
      </c>
      <c r="BN528" s="137">
        <v>0</v>
      </c>
      <c r="BO528" s="302">
        <v>17.5757575757575</v>
      </c>
      <c r="BP528" s="312">
        <v>22</v>
      </c>
      <c r="BQ528" s="137">
        <v>2.5791324736225089E-2</v>
      </c>
      <c r="BR528" s="302">
        <v>19.393940000000001</v>
      </c>
      <c r="BT528" s="311">
        <v>0</v>
      </c>
      <c r="BU528" s="137">
        <v>0</v>
      </c>
      <c r="BV528" s="312">
        <v>80</v>
      </c>
      <c r="BW528" s="312">
        <v>26</v>
      </c>
      <c r="BX528" s="137">
        <v>0.33766233766233766</v>
      </c>
      <c r="BY528" s="302">
        <v>26.060606060605998</v>
      </c>
      <c r="BZ528" s="312">
        <v>0</v>
      </c>
      <c r="CA528" s="137">
        <v>0</v>
      </c>
      <c r="CB528" s="302">
        <v>17.575758</v>
      </c>
      <c r="CD528" s="311">
        <v>0</v>
      </c>
      <c r="CE528" s="137">
        <v>0</v>
      </c>
      <c r="CF528" s="312">
        <v>226.27</v>
      </c>
      <c r="CG528" s="312">
        <v>29</v>
      </c>
      <c r="CH528" s="137">
        <v>1.1836734693877551E-2</v>
      </c>
      <c r="CI528" s="302">
        <v>49.18</v>
      </c>
      <c r="CJ528" s="312">
        <v>22</v>
      </c>
      <c r="CK528" s="137">
        <v>7.8627591136526086E-3</v>
      </c>
      <c r="CL528" s="302">
        <v>48.82</v>
      </c>
    </row>
    <row r="529" spans="1:91" ht="14.4" x14ac:dyDescent="0.3">
      <c r="A529" s="99" t="s">
        <v>542</v>
      </c>
      <c r="B529" s="311">
        <v>0</v>
      </c>
      <c r="C529" s="137">
        <v>0</v>
      </c>
      <c r="D529" s="312">
        <v>80</v>
      </c>
      <c r="E529" s="312">
        <v>0</v>
      </c>
      <c r="F529" s="137">
        <v>0</v>
      </c>
      <c r="G529" s="302">
        <v>17.5757575757575</v>
      </c>
      <c r="H529" s="312">
        <v>0</v>
      </c>
      <c r="I529" s="137">
        <v>0</v>
      </c>
      <c r="J529" s="302">
        <v>17.575758</v>
      </c>
      <c r="L529" s="312">
        <v>0</v>
      </c>
      <c r="M529" s="137">
        <v>0</v>
      </c>
      <c r="N529" s="312">
        <v>80</v>
      </c>
      <c r="O529" s="312">
        <v>8</v>
      </c>
      <c r="P529" s="137">
        <v>4.2328042328042326E-2</v>
      </c>
      <c r="Q529" s="302">
        <v>8.4848484848484809</v>
      </c>
      <c r="R529" s="312">
        <v>0</v>
      </c>
      <c r="S529" s="137">
        <v>0</v>
      </c>
      <c r="T529" s="302">
        <v>17.575758</v>
      </c>
      <c r="V529" s="312">
        <v>2</v>
      </c>
      <c r="W529" s="137">
        <v>7.1428571428571425E-2</v>
      </c>
      <c r="X529" s="312">
        <v>2.4242424242424199</v>
      </c>
      <c r="Y529" s="312">
        <v>0</v>
      </c>
      <c r="Z529" s="137">
        <v>0</v>
      </c>
      <c r="AA529" s="302">
        <v>17.5757575757575</v>
      </c>
      <c r="AB529" s="312">
        <v>20</v>
      </c>
      <c r="AC529" s="137">
        <v>0.40816326530612246</v>
      </c>
      <c r="AD529" s="302">
        <v>10.909091</v>
      </c>
      <c r="AE529" s="313">
        <v>9</v>
      </c>
      <c r="AF529" s="312">
        <v>0</v>
      </c>
      <c r="AG529" s="137">
        <v>0</v>
      </c>
      <c r="AH529" s="312">
        <v>80</v>
      </c>
      <c r="AI529" s="312">
        <v>0</v>
      </c>
      <c r="AJ529" s="137">
        <v>0</v>
      </c>
      <c r="AK529" s="302">
        <v>17.5757575757575</v>
      </c>
      <c r="AL529" s="312">
        <v>0</v>
      </c>
      <c r="AM529" s="137">
        <v>0</v>
      </c>
      <c r="AN529" s="302">
        <v>17.575758</v>
      </c>
      <c r="AP529" s="312">
        <v>0</v>
      </c>
      <c r="AQ529" s="137">
        <v>0</v>
      </c>
      <c r="AR529" s="312">
        <v>80</v>
      </c>
      <c r="AS529" s="312">
        <v>0</v>
      </c>
      <c r="AT529" s="137">
        <v>0</v>
      </c>
      <c r="AU529" s="302">
        <v>17.5757575757575</v>
      </c>
      <c r="AV529" s="312">
        <v>0</v>
      </c>
      <c r="AW529" s="137">
        <v>0</v>
      </c>
      <c r="AX529" s="302">
        <v>17.575758</v>
      </c>
      <c r="AZ529" s="311">
        <v>25</v>
      </c>
      <c r="BA529" s="137">
        <v>3.7707390648567117E-2</v>
      </c>
      <c r="BB529" s="312">
        <v>21.2121212121212</v>
      </c>
      <c r="BC529" s="312">
        <v>13</v>
      </c>
      <c r="BD529" s="137">
        <v>1.6352201257861635E-2</v>
      </c>
      <c r="BE529" s="302">
        <v>9.6969696969696901</v>
      </c>
      <c r="BF529" s="312">
        <v>20</v>
      </c>
      <c r="BG529" s="137">
        <v>2.1834061135371178E-2</v>
      </c>
      <c r="BH529" s="302">
        <v>13.939394</v>
      </c>
      <c r="BI529" s="303">
        <v>-0.2</v>
      </c>
      <c r="BJ529" s="311">
        <v>0</v>
      </c>
      <c r="BK529" s="137">
        <v>0</v>
      </c>
      <c r="BL529" s="312">
        <v>80</v>
      </c>
      <c r="BM529" s="312">
        <v>0</v>
      </c>
      <c r="BN529" s="137">
        <v>0</v>
      </c>
      <c r="BO529" s="302">
        <v>17.5757575757575</v>
      </c>
      <c r="BP529" s="312">
        <v>0</v>
      </c>
      <c r="BQ529" s="137">
        <v>0</v>
      </c>
      <c r="BR529" s="302">
        <v>17.575758</v>
      </c>
      <c r="BT529" s="311">
        <v>0</v>
      </c>
      <c r="BU529" s="137">
        <v>0</v>
      </c>
      <c r="BV529" s="312">
        <v>80</v>
      </c>
      <c r="BW529" s="312">
        <v>0</v>
      </c>
      <c r="BX529" s="137">
        <v>0</v>
      </c>
      <c r="BY529" s="302">
        <v>17.5757575757575</v>
      </c>
      <c r="BZ529" s="312">
        <v>0</v>
      </c>
      <c r="CA529" s="137">
        <v>0</v>
      </c>
      <c r="CB529" s="302">
        <v>17.575758</v>
      </c>
      <c r="CD529" s="311">
        <v>27</v>
      </c>
      <c r="CE529" s="137">
        <v>1.3486513486513486E-2</v>
      </c>
      <c r="CF529" s="312">
        <v>197.09</v>
      </c>
      <c r="CG529" s="312">
        <v>21</v>
      </c>
      <c r="CH529" s="137">
        <v>8.5714285714285719E-3</v>
      </c>
      <c r="CI529" s="302">
        <v>43.34</v>
      </c>
      <c r="CJ529" s="312">
        <v>40</v>
      </c>
      <c r="CK529" s="137">
        <v>1.4295925661186561E-2</v>
      </c>
      <c r="CL529" s="302">
        <v>44.75</v>
      </c>
      <c r="CM529" s="313">
        <v>0.48148148148148145</v>
      </c>
    </row>
    <row r="530" spans="1:91" ht="14.4" x14ac:dyDescent="0.3">
      <c r="A530" s="99" t="s">
        <v>543</v>
      </c>
      <c r="B530" s="311">
        <v>0</v>
      </c>
      <c r="C530" s="137">
        <v>0</v>
      </c>
      <c r="D530" s="312">
        <v>80</v>
      </c>
      <c r="E530" s="312">
        <v>15</v>
      </c>
      <c r="F530" s="137">
        <v>5.0675675675675678E-2</v>
      </c>
      <c r="G530" s="302">
        <v>14.545454545454501</v>
      </c>
      <c r="H530" s="312">
        <v>0</v>
      </c>
      <c r="I530" s="137">
        <v>0</v>
      </c>
      <c r="J530" s="302">
        <v>17.575758</v>
      </c>
      <c r="L530" s="312">
        <v>0</v>
      </c>
      <c r="M530" s="137">
        <v>0</v>
      </c>
      <c r="N530" s="312">
        <v>80</v>
      </c>
      <c r="O530" s="312">
        <v>0</v>
      </c>
      <c r="P530" s="137">
        <v>0</v>
      </c>
      <c r="Q530" s="302">
        <v>17.5757575757575</v>
      </c>
      <c r="R530" s="312">
        <v>36</v>
      </c>
      <c r="S530" s="137">
        <v>0.11650485436893204</v>
      </c>
      <c r="T530" s="302">
        <v>35.151516000000001</v>
      </c>
      <c r="V530" s="312">
        <v>0</v>
      </c>
      <c r="W530" s="137">
        <v>0</v>
      </c>
      <c r="X530" s="312">
        <v>80</v>
      </c>
      <c r="Y530" s="312">
        <v>0</v>
      </c>
      <c r="Z530" s="137">
        <v>0</v>
      </c>
      <c r="AA530" s="302">
        <v>17.5757575757575</v>
      </c>
      <c r="AB530" s="312">
        <v>0</v>
      </c>
      <c r="AC530" s="137">
        <v>0</v>
      </c>
      <c r="AD530" s="302">
        <v>17.575758</v>
      </c>
      <c r="AF530" s="312">
        <v>0</v>
      </c>
      <c r="AG530" s="137">
        <v>0</v>
      </c>
      <c r="AH530" s="312">
        <v>80</v>
      </c>
      <c r="AI530" s="312">
        <v>0</v>
      </c>
      <c r="AJ530" s="137">
        <v>0</v>
      </c>
      <c r="AK530" s="302">
        <v>17.5757575757575</v>
      </c>
      <c r="AL530" s="312">
        <v>0</v>
      </c>
      <c r="AM530" s="137">
        <v>0</v>
      </c>
      <c r="AN530" s="302">
        <v>17.575758</v>
      </c>
      <c r="AP530" s="312">
        <v>0</v>
      </c>
      <c r="AQ530" s="137">
        <v>0</v>
      </c>
      <c r="AR530" s="312">
        <v>80</v>
      </c>
      <c r="AS530" s="312">
        <v>0</v>
      </c>
      <c r="AT530" s="137">
        <v>0</v>
      </c>
      <c r="AU530" s="302">
        <v>17.5757575757575</v>
      </c>
      <c r="AV530" s="312">
        <v>0</v>
      </c>
      <c r="AW530" s="137">
        <v>0</v>
      </c>
      <c r="AX530" s="302">
        <v>17.575758</v>
      </c>
      <c r="AZ530" s="311">
        <v>27</v>
      </c>
      <c r="BA530" s="137">
        <v>4.072398190045249E-2</v>
      </c>
      <c r="BB530" s="312">
        <v>23.030303030302999</v>
      </c>
      <c r="BC530" s="312">
        <v>0</v>
      </c>
      <c r="BD530" s="137">
        <v>0</v>
      </c>
      <c r="BE530" s="302">
        <v>17.5757575757575</v>
      </c>
      <c r="BF530" s="312">
        <v>28</v>
      </c>
      <c r="BG530" s="137">
        <v>3.0567685589519649E-2</v>
      </c>
      <c r="BH530" s="302">
        <v>18.181818</v>
      </c>
      <c r="BI530" s="303">
        <v>3.7037037037037035E-2</v>
      </c>
      <c r="BJ530" s="311">
        <v>0</v>
      </c>
      <c r="BK530" s="137">
        <v>0</v>
      </c>
      <c r="BL530" s="312">
        <v>80</v>
      </c>
      <c r="BM530" s="312">
        <v>97</v>
      </c>
      <c r="BN530" s="137">
        <v>0.11085714285714286</v>
      </c>
      <c r="BO530" s="302">
        <v>49.696969696969703</v>
      </c>
      <c r="BP530" s="312">
        <v>10</v>
      </c>
      <c r="BQ530" s="137">
        <v>1.1723329425556858E-2</v>
      </c>
      <c r="BR530" s="302">
        <v>11.515152</v>
      </c>
      <c r="BT530" s="311">
        <v>0</v>
      </c>
      <c r="BU530" s="137">
        <v>0</v>
      </c>
      <c r="BV530" s="312">
        <v>80</v>
      </c>
      <c r="BW530" s="312">
        <v>0</v>
      </c>
      <c r="BX530" s="137">
        <v>0</v>
      </c>
      <c r="BY530" s="302">
        <v>17.5757575757575</v>
      </c>
      <c r="BZ530" s="312">
        <v>20</v>
      </c>
      <c r="CA530" s="137">
        <v>0.14925373134328357</v>
      </c>
      <c r="CB530" s="302">
        <v>18.181818</v>
      </c>
      <c r="CD530" s="311">
        <v>27</v>
      </c>
      <c r="CE530" s="137">
        <v>1.3486513486513486E-2</v>
      </c>
      <c r="CF530" s="312">
        <v>212.9</v>
      </c>
      <c r="CG530" s="312">
        <v>112</v>
      </c>
      <c r="CH530" s="137">
        <v>4.5714285714285714E-2</v>
      </c>
      <c r="CI530" s="302">
        <v>65.81</v>
      </c>
      <c r="CJ530" s="312">
        <v>94</v>
      </c>
      <c r="CK530" s="137">
        <v>3.3595425303788423E-2</v>
      </c>
      <c r="CL530" s="302">
        <v>56.12</v>
      </c>
      <c r="CM530" s="313">
        <v>2.4814814814814814</v>
      </c>
    </row>
    <row r="531" spans="1:91" ht="14.4" x14ac:dyDescent="0.3">
      <c r="A531" s="99" t="s">
        <v>544</v>
      </c>
      <c r="B531" s="311">
        <v>0</v>
      </c>
      <c r="C531" s="137">
        <v>0</v>
      </c>
      <c r="D531" s="312">
        <v>80</v>
      </c>
      <c r="E531" s="312">
        <v>56</v>
      </c>
      <c r="F531" s="137">
        <v>0.1891891891891892</v>
      </c>
      <c r="G531" s="302">
        <v>22.424242424242401</v>
      </c>
      <c r="H531" s="312">
        <v>0</v>
      </c>
      <c r="I531" s="137">
        <v>0</v>
      </c>
      <c r="J531" s="302">
        <v>17.575758</v>
      </c>
      <c r="L531" s="312">
        <v>0</v>
      </c>
      <c r="M531" s="137">
        <v>0</v>
      </c>
      <c r="N531" s="312">
        <v>80</v>
      </c>
      <c r="O531" s="312">
        <v>0</v>
      </c>
      <c r="P531" s="137">
        <v>0</v>
      </c>
      <c r="Q531" s="302">
        <v>17.5757575757575</v>
      </c>
      <c r="R531" s="312">
        <v>0</v>
      </c>
      <c r="S531" s="137">
        <v>0</v>
      </c>
      <c r="T531" s="302">
        <v>17.575758</v>
      </c>
      <c r="V531" s="312">
        <v>0</v>
      </c>
      <c r="W531" s="137">
        <v>0</v>
      </c>
      <c r="X531" s="312">
        <v>80</v>
      </c>
      <c r="Y531" s="312">
        <v>0</v>
      </c>
      <c r="Z531" s="137">
        <v>0</v>
      </c>
      <c r="AA531" s="302">
        <v>17.5757575757575</v>
      </c>
      <c r="AB531" s="312">
        <v>0</v>
      </c>
      <c r="AC531" s="137">
        <v>0</v>
      </c>
      <c r="AD531" s="302">
        <v>17.575758</v>
      </c>
      <c r="AF531" s="312">
        <v>0</v>
      </c>
      <c r="AG531" s="137">
        <v>0</v>
      </c>
      <c r="AH531" s="312">
        <v>80</v>
      </c>
      <c r="AI531" s="312">
        <v>0</v>
      </c>
      <c r="AJ531" s="137">
        <v>0</v>
      </c>
      <c r="AK531" s="302">
        <v>17.5757575757575</v>
      </c>
      <c r="AL531" s="312">
        <v>0</v>
      </c>
      <c r="AM531" s="137">
        <v>0</v>
      </c>
      <c r="AN531" s="302">
        <v>17.575758</v>
      </c>
      <c r="AP531" s="312">
        <v>0</v>
      </c>
      <c r="AQ531" s="137">
        <v>0</v>
      </c>
      <c r="AR531" s="312">
        <v>80</v>
      </c>
      <c r="AS531" s="312">
        <v>0</v>
      </c>
      <c r="AT531" s="137">
        <v>0</v>
      </c>
      <c r="AU531" s="302">
        <v>17.5757575757575</v>
      </c>
      <c r="AV531" s="312">
        <v>0</v>
      </c>
      <c r="AW531" s="137">
        <v>0</v>
      </c>
      <c r="AX531" s="302">
        <v>17.575758</v>
      </c>
      <c r="AZ531" s="311">
        <v>25</v>
      </c>
      <c r="BA531" s="137">
        <v>3.7707390648567117E-2</v>
      </c>
      <c r="BB531" s="312">
        <v>23.636363636363601</v>
      </c>
      <c r="BC531" s="312">
        <v>0</v>
      </c>
      <c r="BD531" s="137">
        <v>0</v>
      </c>
      <c r="BE531" s="302">
        <v>17.5757575757575</v>
      </c>
      <c r="BF531" s="312">
        <v>0</v>
      </c>
      <c r="BG531" s="137">
        <v>0</v>
      </c>
      <c r="BH531" s="302">
        <v>17.575758</v>
      </c>
      <c r="BI531" s="303">
        <v>-1</v>
      </c>
      <c r="BJ531" s="311">
        <v>0</v>
      </c>
      <c r="BK531" s="137">
        <v>0</v>
      </c>
      <c r="BL531" s="312">
        <v>80</v>
      </c>
      <c r="BM531" s="312">
        <v>10</v>
      </c>
      <c r="BN531" s="137">
        <v>1.1428571428571429E-2</v>
      </c>
      <c r="BO531" s="302">
        <v>10.303030303030299</v>
      </c>
      <c r="BP531" s="312">
        <v>56</v>
      </c>
      <c r="BQ531" s="137">
        <v>6.5650644783118411E-2</v>
      </c>
      <c r="BR531" s="302">
        <v>35.757576</v>
      </c>
      <c r="BT531" s="311">
        <v>0</v>
      </c>
      <c r="BU531" s="137">
        <v>0</v>
      </c>
      <c r="BV531" s="312">
        <v>80</v>
      </c>
      <c r="BW531" s="312">
        <v>0</v>
      </c>
      <c r="BX531" s="137">
        <v>0</v>
      </c>
      <c r="BY531" s="302">
        <v>17.5757575757575</v>
      </c>
      <c r="BZ531" s="312">
        <v>0</v>
      </c>
      <c r="CA531" s="137">
        <v>0</v>
      </c>
      <c r="CB531" s="302">
        <v>17.575758</v>
      </c>
      <c r="CD531" s="311">
        <v>25</v>
      </c>
      <c r="CE531" s="137">
        <v>1.2487512487512488E-2</v>
      </c>
      <c r="CF531" s="312">
        <v>212.9</v>
      </c>
      <c r="CG531" s="312">
        <v>66</v>
      </c>
      <c r="CH531" s="137">
        <v>2.6938775510204082E-2</v>
      </c>
      <c r="CI531" s="302">
        <v>48.14</v>
      </c>
      <c r="CJ531" s="312">
        <v>56</v>
      </c>
      <c r="CK531" s="137">
        <v>2.0014295925661188E-2</v>
      </c>
      <c r="CL531" s="302">
        <v>56.99</v>
      </c>
      <c r="CM531" s="313">
        <v>1.24</v>
      </c>
    </row>
    <row r="532" spans="1:91" ht="14.4" x14ac:dyDescent="0.3">
      <c r="A532" s="99" t="s">
        <v>385</v>
      </c>
      <c r="B532" s="311">
        <v>35</v>
      </c>
      <c r="C532" s="137">
        <v>0.12323943661971831</v>
      </c>
      <c r="D532" s="312">
        <v>22.424242424242401</v>
      </c>
      <c r="E532" s="312">
        <v>44</v>
      </c>
      <c r="F532" s="137">
        <v>0.14864864864864866</v>
      </c>
      <c r="G532" s="302">
        <v>23.636363636363601</v>
      </c>
      <c r="H532" s="312">
        <v>99</v>
      </c>
      <c r="I532" s="137">
        <v>0.30745341614906835</v>
      </c>
      <c r="J532" s="302">
        <v>39.393940000000001</v>
      </c>
      <c r="K532" s="313">
        <v>1.8285714285714285</v>
      </c>
      <c r="L532" s="312">
        <v>19</v>
      </c>
      <c r="M532" s="137">
        <v>8.7962962962962965E-2</v>
      </c>
      <c r="N532" s="312">
        <v>18.181818181818102</v>
      </c>
      <c r="O532" s="312">
        <v>46</v>
      </c>
      <c r="P532" s="137">
        <v>0.24338624338624337</v>
      </c>
      <c r="Q532" s="302">
        <v>35.757575757575701</v>
      </c>
      <c r="R532" s="312">
        <v>11</v>
      </c>
      <c r="S532" s="137">
        <v>3.5598705501618123E-2</v>
      </c>
      <c r="T532" s="302">
        <v>11.515152</v>
      </c>
      <c r="U532" s="313">
        <v>-0.42105263157894735</v>
      </c>
      <c r="V532" s="312">
        <v>0</v>
      </c>
      <c r="W532" s="137">
        <v>0</v>
      </c>
      <c r="X532" s="312">
        <v>80</v>
      </c>
      <c r="Y532" s="312">
        <v>0</v>
      </c>
      <c r="Z532" s="137">
        <v>0</v>
      </c>
      <c r="AA532" s="302">
        <v>17.5757575757575</v>
      </c>
      <c r="AB532" s="312">
        <v>0</v>
      </c>
      <c r="AC532" s="137">
        <v>0</v>
      </c>
      <c r="AD532" s="302">
        <v>17.575758</v>
      </c>
      <c r="AF532" s="312">
        <v>0</v>
      </c>
      <c r="AG532" s="137">
        <v>0</v>
      </c>
      <c r="AH532" s="312">
        <v>80</v>
      </c>
      <c r="AI532" s="312">
        <v>0</v>
      </c>
      <c r="AJ532" s="137">
        <v>0</v>
      </c>
      <c r="AK532" s="302">
        <v>17.5757575757575</v>
      </c>
      <c r="AL532" s="312">
        <v>0</v>
      </c>
      <c r="AM532" s="137">
        <v>0</v>
      </c>
      <c r="AN532" s="302">
        <v>17.575758</v>
      </c>
      <c r="AP532" s="312">
        <v>0</v>
      </c>
      <c r="AQ532" s="137">
        <v>0</v>
      </c>
      <c r="AR532" s="312">
        <v>80</v>
      </c>
      <c r="AS532" s="312">
        <v>7</v>
      </c>
      <c r="AT532" s="137">
        <v>4.4585987261146494E-2</v>
      </c>
      <c r="AU532" s="302">
        <v>7.8787878787878798</v>
      </c>
      <c r="AV532" s="312">
        <v>15</v>
      </c>
      <c r="AW532" s="137">
        <v>7.1770334928229665E-2</v>
      </c>
      <c r="AX532" s="302">
        <v>17.575758</v>
      </c>
      <c r="AZ532" s="311">
        <v>62</v>
      </c>
      <c r="BA532" s="137">
        <v>9.3514328808446456E-2</v>
      </c>
      <c r="BB532" s="312">
        <v>37.5757575757575</v>
      </c>
      <c r="BC532" s="312">
        <v>163</v>
      </c>
      <c r="BD532" s="137">
        <v>0.20503144654088051</v>
      </c>
      <c r="BE532" s="302">
        <v>60.606060606060602</v>
      </c>
      <c r="BF532" s="312">
        <v>52</v>
      </c>
      <c r="BG532" s="137">
        <v>5.6768558951965066E-2</v>
      </c>
      <c r="BH532" s="302">
        <v>23.030304000000001</v>
      </c>
      <c r="BI532" s="303">
        <v>-0.16129032258064516</v>
      </c>
      <c r="BJ532" s="311">
        <v>45</v>
      </c>
      <c r="BK532" s="137">
        <v>8.771929824561403E-2</v>
      </c>
      <c r="BL532" s="312">
        <v>26.060606060605998</v>
      </c>
      <c r="BM532" s="312">
        <v>74</v>
      </c>
      <c r="BN532" s="137">
        <v>8.4571428571428575E-2</v>
      </c>
      <c r="BO532" s="302">
        <v>42.424242424242401</v>
      </c>
      <c r="BP532" s="312">
        <v>4</v>
      </c>
      <c r="BQ532" s="137">
        <v>4.6893317702227429E-3</v>
      </c>
      <c r="BR532" s="302">
        <v>4.8484850000000002</v>
      </c>
      <c r="BS532" s="303">
        <v>-0.91111111111111109</v>
      </c>
      <c r="BT532" s="311">
        <v>0</v>
      </c>
      <c r="BU532" s="137">
        <v>0</v>
      </c>
      <c r="BV532" s="312">
        <v>80</v>
      </c>
      <c r="BW532" s="312">
        <v>0</v>
      </c>
      <c r="BX532" s="137">
        <v>0</v>
      </c>
      <c r="BY532" s="302">
        <v>17.5757575757575</v>
      </c>
      <c r="BZ532" s="312">
        <v>17</v>
      </c>
      <c r="CA532" s="137">
        <v>0.12686567164179105</v>
      </c>
      <c r="CB532" s="302">
        <v>14.545455</v>
      </c>
      <c r="CD532" s="311">
        <v>161</v>
      </c>
      <c r="CE532" s="137">
        <v>8.0419580419580416E-2</v>
      </c>
      <c r="CF532" s="312">
        <v>168.68</v>
      </c>
      <c r="CG532" s="312">
        <v>334</v>
      </c>
      <c r="CH532" s="137">
        <v>0.13632653061224489</v>
      </c>
      <c r="CI532" s="302">
        <v>89.63</v>
      </c>
      <c r="CJ532" s="312">
        <v>198</v>
      </c>
      <c r="CK532" s="137">
        <v>7.0764832022873481E-2</v>
      </c>
      <c r="CL532" s="302">
        <v>57</v>
      </c>
      <c r="CM532" s="313">
        <v>0.22981366459627328</v>
      </c>
    </row>
    <row r="533" spans="1:91" ht="14.4" x14ac:dyDescent="0.3">
      <c r="A533" s="99" t="s">
        <v>386</v>
      </c>
      <c r="B533" s="311">
        <v>0</v>
      </c>
      <c r="C533" s="137">
        <v>0</v>
      </c>
      <c r="D533" s="312">
        <v>80</v>
      </c>
      <c r="E533" s="312">
        <v>17</v>
      </c>
      <c r="F533" s="137">
        <v>5.7432432432432436E-2</v>
      </c>
      <c r="G533" s="302">
        <v>15.757575757575699</v>
      </c>
      <c r="H533" s="312">
        <v>12</v>
      </c>
      <c r="I533" s="137">
        <v>3.7267080745341616E-2</v>
      </c>
      <c r="J533" s="302">
        <v>14.545455</v>
      </c>
      <c r="L533" s="312">
        <v>0</v>
      </c>
      <c r="M533" s="137">
        <v>0</v>
      </c>
      <c r="N533" s="312">
        <v>80</v>
      </c>
      <c r="O533" s="312">
        <v>0</v>
      </c>
      <c r="P533" s="137">
        <v>0</v>
      </c>
      <c r="Q533" s="302">
        <v>17.5757575757575</v>
      </c>
      <c r="R533" s="312">
        <v>0</v>
      </c>
      <c r="S533" s="137">
        <v>0</v>
      </c>
      <c r="T533" s="302">
        <v>17.575758</v>
      </c>
      <c r="V533" s="312">
        <v>0</v>
      </c>
      <c r="W533" s="137">
        <v>0</v>
      </c>
      <c r="X533" s="312">
        <v>80</v>
      </c>
      <c r="Y533" s="312">
        <v>0</v>
      </c>
      <c r="Z533" s="137">
        <v>0</v>
      </c>
      <c r="AA533" s="302">
        <v>17.5757575757575</v>
      </c>
      <c r="AB533" s="312">
        <v>0</v>
      </c>
      <c r="AC533" s="137">
        <v>0</v>
      </c>
      <c r="AD533" s="302">
        <v>17.575758</v>
      </c>
      <c r="AF533" s="312">
        <v>0</v>
      </c>
      <c r="AG533" s="137">
        <v>0</v>
      </c>
      <c r="AH533" s="312">
        <v>80</v>
      </c>
      <c r="AI533" s="312">
        <v>0</v>
      </c>
      <c r="AJ533" s="137">
        <v>0</v>
      </c>
      <c r="AK533" s="302">
        <v>17.5757575757575</v>
      </c>
      <c r="AL533" s="312">
        <v>0</v>
      </c>
      <c r="AM533" s="137">
        <v>0</v>
      </c>
      <c r="AN533" s="302">
        <v>17.575758</v>
      </c>
      <c r="AP533" s="312">
        <v>0</v>
      </c>
      <c r="AQ533" s="137">
        <v>0</v>
      </c>
      <c r="AR533" s="312">
        <v>80</v>
      </c>
      <c r="AS533" s="312">
        <v>0</v>
      </c>
      <c r="AT533" s="137">
        <v>0</v>
      </c>
      <c r="AU533" s="302">
        <v>17.5757575757575</v>
      </c>
      <c r="AV533" s="312">
        <v>15</v>
      </c>
      <c r="AW533" s="137">
        <v>7.1770334928229665E-2</v>
      </c>
      <c r="AX533" s="302">
        <v>17.575758</v>
      </c>
      <c r="AZ533" s="311">
        <v>42</v>
      </c>
      <c r="BA533" s="137">
        <v>6.3348416289592757E-2</v>
      </c>
      <c r="BB533" s="312">
        <v>39.393939393939398</v>
      </c>
      <c r="BC533" s="312">
        <v>65</v>
      </c>
      <c r="BD533" s="137">
        <v>8.1761006289308172E-2</v>
      </c>
      <c r="BE533" s="302">
        <v>60.606060606060602</v>
      </c>
      <c r="BF533" s="312">
        <v>0</v>
      </c>
      <c r="BG533" s="137">
        <v>0</v>
      </c>
      <c r="BH533" s="302">
        <v>17.575758</v>
      </c>
      <c r="BI533" s="303">
        <v>-1</v>
      </c>
      <c r="BJ533" s="311">
        <v>13</v>
      </c>
      <c r="BK533" s="137">
        <v>2.5341130604288498E-2</v>
      </c>
      <c r="BL533" s="312">
        <v>13.3333333333333</v>
      </c>
      <c r="BM533" s="312">
        <v>44</v>
      </c>
      <c r="BN533" s="137">
        <v>5.0285714285714288E-2</v>
      </c>
      <c r="BO533" s="302">
        <v>31.515151515151501</v>
      </c>
      <c r="BP533" s="312">
        <v>4</v>
      </c>
      <c r="BQ533" s="137">
        <v>4.6893317702227429E-3</v>
      </c>
      <c r="BR533" s="302">
        <v>4.8484850000000002</v>
      </c>
      <c r="BS533" s="303">
        <v>-0.69230769230769229</v>
      </c>
      <c r="BT533" s="311">
        <v>0</v>
      </c>
      <c r="BU533" s="137">
        <v>0</v>
      </c>
      <c r="BV533" s="312">
        <v>80</v>
      </c>
      <c r="BW533" s="312">
        <v>0</v>
      </c>
      <c r="BX533" s="137">
        <v>0</v>
      </c>
      <c r="BY533" s="302">
        <v>17.5757575757575</v>
      </c>
      <c r="BZ533" s="312">
        <v>0</v>
      </c>
      <c r="CA533" s="137">
        <v>0</v>
      </c>
      <c r="CB533" s="302">
        <v>17.575758</v>
      </c>
      <c r="CD533" s="311">
        <v>55</v>
      </c>
      <c r="CE533" s="137">
        <v>2.7472527472527472E-2</v>
      </c>
      <c r="CF533" s="312">
        <v>200.22</v>
      </c>
      <c r="CG533" s="312">
        <v>126</v>
      </c>
      <c r="CH533" s="137">
        <v>5.1428571428571428E-2</v>
      </c>
      <c r="CI533" s="302">
        <v>78.930000000000007</v>
      </c>
      <c r="CJ533" s="312">
        <v>31</v>
      </c>
      <c r="CK533" s="137">
        <v>1.1079342387419585E-2</v>
      </c>
      <c r="CL533" s="302">
        <v>44.11</v>
      </c>
      <c r="CM533" s="313">
        <v>-0.43636363636363634</v>
      </c>
    </row>
    <row r="534" spans="1:91" ht="14.4" x14ac:dyDescent="0.3">
      <c r="A534" s="99" t="s">
        <v>545</v>
      </c>
      <c r="B534" s="311">
        <v>0</v>
      </c>
      <c r="C534" s="137">
        <v>0</v>
      </c>
      <c r="D534" s="312">
        <v>80</v>
      </c>
      <c r="E534" s="312">
        <v>0</v>
      </c>
      <c r="F534" s="137">
        <v>0</v>
      </c>
      <c r="G534" s="302">
        <v>17.5757575757575</v>
      </c>
      <c r="H534" s="312">
        <v>12</v>
      </c>
      <c r="I534" s="137">
        <v>3.7267080745341616E-2</v>
      </c>
      <c r="J534" s="302">
        <v>14.545455</v>
      </c>
      <c r="L534" s="312">
        <v>0</v>
      </c>
      <c r="M534" s="137">
        <v>0</v>
      </c>
      <c r="N534" s="312">
        <v>80</v>
      </c>
      <c r="O534" s="312">
        <v>0</v>
      </c>
      <c r="P534" s="137">
        <v>0</v>
      </c>
      <c r="Q534" s="302">
        <v>17.5757575757575</v>
      </c>
      <c r="R534" s="312">
        <v>0</v>
      </c>
      <c r="S534" s="137">
        <v>0</v>
      </c>
      <c r="T534" s="302">
        <v>17.575758</v>
      </c>
      <c r="V534" s="312">
        <v>0</v>
      </c>
      <c r="W534" s="137">
        <v>0</v>
      </c>
      <c r="X534" s="312">
        <v>80</v>
      </c>
      <c r="Y534" s="312">
        <v>0</v>
      </c>
      <c r="Z534" s="137">
        <v>0</v>
      </c>
      <c r="AA534" s="302">
        <v>17.5757575757575</v>
      </c>
      <c r="AB534" s="312">
        <v>0</v>
      </c>
      <c r="AC534" s="137">
        <v>0</v>
      </c>
      <c r="AD534" s="302">
        <v>17.575758</v>
      </c>
      <c r="AF534" s="312">
        <v>0</v>
      </c>
      <c r="AG534" s="137">
        <v>0</v>
      </c>
      <c r="AH534" s="312">
        <v>80</v>
      </c>
      <c r="AI534" s="312">
        <v>0</v>
      </c>
      <c r="AJ534" s="137">
        <v>0</v>
      </c>
      <c r="AK534" s="302">
        <v>17.5757575757575</v>
      </c>
      <c r="AL534" s="312">
        <v>0</v>
      </c>
      <c r="AM534" s="137">
        <v>0</v>
      </c>
      <c r="AN534" s="302">
        <v>17.575758</v>
      </c>
      <c r="AP534" s="312">
        <v>0</v>
      </c>
      <c r="AQ534" s="137">
        <v>0</v>
      </c>
      <c r="AR534" s="312">
        <v>80</v>
      </c>
      <c r="AS534" s="312">
        <v>0</v>
      </c>
      <c r="AT534" s="137">
        <v>0</v>
      </c>
      <c r="AU534" s="302">
        <v>17.5757575757575</v>
      </c>
      <c r="AV534" s="312">
        <v>15</v>
      </c>
      <c r="AW534" s="137">
        <v>7.1770334928229665E-2</v>
      </c>
      <c r="AX534" s="302">
        <v>17.575758</v>
      </c>
      <c r="AZ534" s="311">
        <v>0</v>
      </c>
      <c r="BA534" s="137">
        <v>0</v>
      </c>
      <c r="BB534" s="312">
        <v>80</v>
      </c>
      <c r="BC534" s="312">
        <v>65</v>
      </c>
      <c r="BD534" s="137">
        <v>8.1761006289308172E-2</v>
      </c>
      <c r="BE534" s="302">
        <v>60.606060606060602</v>
      </c>
      <c r="BF534" s="312">
        <v>0</v>
      </c>
      <c r="BG534" s="137">
        <v>0</v>
      </c>
      <c r="BH534" s="302">
        <v>17.575758</v>
      </c>
      <c r="BJ534" s="311">
        <v>0</v>
      </c>
      <c r="BK534" s="137">
        <v>0</v>
      </c>
      <c r="BL534" s="312">
        <v>80</v>
      </c>
      <c r="BM534" s="312">
        <v>11</v>
      </c>
      <c r="BN534" s="137">
        <v>1.2571428571428572E-2</v>
      </c>
      <c r="BO534" s="302">
        <v>10.909090909090899</v>
      </c>
      <c r="BP534" s="312">
        <v>4</v>
      </c>
      <c r="BQ534" s="137">
        <v>4.6893317702227429E-3</v>
      </c>
      <c r="BR534" s="302">
        <v>4.8484850000000002</v>
      </c>
      <c r="BT534" s="311">
        <v>0</v>
      </c>
      <c r="BU534" s="137">
        <v>0</v>
      </c>
      <c r="BV534" s="312">
        <v>80</v>
      </c>
      <c r="BW534" s="312">
        <v>0</v>
      </c>
      <c r="BX534" s="137">
        <v>0</v>
      </c>
      <c r="BY534" s="302">
        <v>17.5757575757575</v>
      </c>
      <c r="BZ534" s="312">
        <v>0</v>
      </c>
      <c r="CA534" s="137">
        <v>0</v>
      </c>
      <c r="CB534" s="302">
        <v>17.575758</v>
      </c>
      <c r="CD534" s="311">
        <v>0</v>
      </c>
      <c r="CE534" s="137">
        <v>0</v>
      </c>
      <c r="CF534" s="312">
        <v>226.27</v>
      </c>
      <c r="CG534" s="312">
        <v>76</v>
      </c>
      <c r="CH534" s="137">
        <v>3.1020408163265307E-2</v>
      </c>
      <c r="CI534" s="302">
        <v>73.709999999999994</v>
      </c>
      <c r="CJ534" s="312">
        <v>31</v>
      </c>
      <c r="CK534" s="137">
        <v>1.1079342387419585E-2</v>
      </c>
      <c r="CL534" s="302">
        <v>44.11</v>
      </c>
    </row>
    <row r="535" spans="1:91" ht="14.4" x14ac:dyDescent="0.3">
      <c r="A535" s="99" t="s">
        <v>546</v>
      </c>
      <c r="B535" s="311">
        <v>0</v>
      </c>
      <c r="C535" s="137">
        <v>0</v>
      </c>
      <c r="D535" s="312">
        <v>80</v>
      </c>
      <c r="E535" s="312">
        <v>0</v>
      </c>
      <c r="F535" s="137">
        <v>0</v>
      </c>
      <c r="G535" s="302">
        <v>17.5757575757575</v>
      </c>
      <c r="H535" s="312">
        <v>0</v>
      </c>
      <c r="I535" s="137">
        <v>0</v>
      </c>
      <c r="J535" s="302">
        <v>17.575758</v>
      </c>
      <c r="L535" s="312">
        <v>0</v>
      </c>
      <c r="M535" s="137">
        <v>0</v>
      </c>
      <c r="N535" s="312">
        <v>80</v>
      </c>
      <c r="O535" s="312">
        <v>0</v>
      </c>
      <c r="P535" s="137">
        <v>0</v>
      </c>
      <c r="Q535" s="302">
        <v>17.5757575757575</v>
      </c>
      <c r="R535" s="312">
        <v>0</v>
      </c>
      <c r="S535" s="137">
        <v>0</v>
      </c>
      <c r="T535" s="302">
        <v>17.575758</v>
      </c>
      <c r="V535" s="312">
        <v>0</v>
      </c>
      <c r="W535" s="137">
        <v>0</v>
      </c>
      <c r="X535" s="312">
        <v>80</v>
      </c>
      <c r="Y535" s="312">
        <v>0</v>
      </c>
      <c r="Z535" s="137">
        <v>0</v>
      </c>
      <c r="AA535" s="302">
        <v>17.5757575757575</v>
      </c>
      <c r="AB535" s="312">
        <v>0</v>
      </c>
      <c r="AC535" s="137">
        <v>0</v>
      </c>
      <c r="AD535" s="302">
        <v>17.575758</v>
      </c>
      <c r="AF535" s="312">
        <v>0</v>
      </c>
      <c r="AG535" s="137">
        <v>0</v>
      </c>
      <c r="AH535" s="312">
        <v>80</v>
      </c>
      <c r="AI535" s="312">
        <v>0</v>
      </c>
      <c r="AJ535" s="137">
        <v>0</v>
      </c>
      <c r="AK535" s="302">
        <v>17.5757575757575</v>
      </c>
      <c r="AL535" s="312">
        <v>0</v>
      </c>
      <c r="AM535" s="137">
        <v>0</v>
      </c>
      <c r="AN535" s="302">
        <v>17.575758</v>
      </c>
      <c r="AP535" s="312">
        <v>0</v>
      </c>
      <c r="AQ535" s="137">
        <v>0</v>
      </c>
      <c r="AR535" s="312">
        <v>80</v>
      </c>
      <c r="AS535" s="312">
        <v>0</v>
      </c>
      <c r="AT535" s="137">
        <v>0</v>
      </c>
      <c r="AU535" s="302">
        <v>17.5757575757575</v>
      </c>
      <c r="AV535" s="312">
        <v>0</v>
      </c>
      <c r="AW535" s="137">
        <v>0</v>
      </c>
      <c r="AX535" s="302">
        <v>17.575758</v>
      </c>
      <c r="AZ535" s="311">
        <v>0</v>
      </c>
      <c r="BA535" s="137">
        <v>0</v>
      </c>
      <c r="BB535" s="312">
        <v>80</v>
      </c>
      <c r="BC535" s="312">
        <v>0</v>
      </c>
      <c r="BD535" s="137">
        <v>0</v>
      </c>
      <c r="BE535" s="302">
        <v>17.5757575757575</v>
      </c>
      <c r="BF535" s="312">
        <v>0</v>
      </c>
      <c r="BG535" s="137">
        <v>0</v>
      </c>
      <c r="BH535" s="302">
        <v>17.575758</v>
      </c>
      <c r="BJ535" s="311">
        <v>0</v>
      </c>
      <c r="BK535" s="137">
        <v>0</v>
      </c>
      <c r="BL535" s="312">
        <v>80</v>
      </c>
      <c r="BM535" s="312">
        <v>11</v>
      </c>
      <c r="BN535" s="137">
        <v>1.2571428571428572E-2</v>
      </c>
      <c r="BO535" s="302">
        <v>10.909090909090899</v>
      </c>
      <c r="BP535" s="312">
        <v>0</v>
      </c>
      <c r="BQ535" s="137">
        <v>0</v>
      </c>
      <c r="BR535" s="302">
        <v>17.575758</v>
      </c>
      <c r="BT535" s="311">
        <v>0</v>
      </c>
      <c r="BU535" s="137">
        <v>0</v>
      </c>
      <c r="BV535" s="312">
        <v>80</v>
      </c>
      <c r="BW535" s="312">
        <v>0</v>
      </c>
      <c r="BX535" s="137">
        <v>0</v>
      </c>
      <c r="BY535" s="302">
        <v>17.5757575757575</v>
      </c>
      <c r="BZ535" s="312">
        <v>0</v>
      </c>
      <c r="CA535" s="137">
        <v>0</v>
      </c>
      <c r="CB535" s="302">
        <v>17.575758</v>
      </c>
      <c r="CD535" s="311">
        <v>0</v>
      </c>
      <c r="CE535" s="137">
        <v>0</v>
      </c>
      <c r="CF535" s="312">
        <v>226.27</v>
      </c>
      <c r="CG535" s="312">
        <v>11</v>
      </c>
      <c r="CH535" s="137">
        <v>4.489795918367347E-3</v>
      </c>
      <c r="CI535" s="302">
        <v>46.07</v>
      </c>
      <c r="CJ535" s="312">
        <v>0</v>
      </c>
      <c r="CK535" s="137">
        <v>0</v>
      </c>
      <c r="CL535" s="302">
        <v>48.08</v>
      </c>
    </row>
    <row r="536" spans="1:91" ht="14.4" x14ac:dyDescent="0.3">
      <c r="A536" s="99" t="s">
        <v>547</v>
      </c>
      <c r="B536" s="311">
        <v>0</v>
      </c>
      <c r="C536" s="137">
        <v>0</v>
      </c>
      <c r="D536" s="312">
        <v>80</v>
      </c>
      <c r="E536" s="312">
        <v>0</v>
      </c>
      <c r="F536" s="137">
        <v>0</v>
      </c>
      <c r="G536" s="302">
        <v>17.5757575757575</v>
      </c>
      <c r="H536" s="312">
        <v>12</v>
      </c>
      <c r="I536" s="137">
        <v>3.7267080745341616E-2</v>
      </c>
      <c r="J536" s="302">
        <v>14.545455</v>
      </c>
      <c r="L536" s="312">
        <v>0</v>
      </c>
      <c r="M536" s="137">
        <v>0</v>
      </c>
      <c r="N536" s="312">
        <v>80</v>
      </c>
      <c r="O536" s="312">
        <v>0</v>
      </c>
      <c r="P536" s="137">
        <v>0</v>
      </c>
      <c r="Q536" s="302">
        <v>17.5757575757575</v>
      </c>
      <c r="R536" s="312">
        <v>0</v>
      </c>
      <c r="S536" s="137">
        <v>0</v>
      </c>
      <c r="T536" s="302">
        <v>17.575758</v>
      </c>
      <c r="V536" s="312">
        <v>0</v>
      </c>
      <c r="W536" s="137">
        <v>0</v>
      </c>
      <c r="X536" s="312">
        <v>80</v>
      </c>
      <c r="Y536" s="312">
        <v>0</v>
      </c>
      <c r="Z536" s="137">
        <v>0</v>
      </c>
      <c r="AA536" s="302">
        <v>17.5757575757575</v>
      </c>
      <c r="AB536" s="312">
        <v>0</v>
      </c>
      <c r="AC536" s="137">
        <v>0</v>
      </c>
      <c r="AD536" s="302">
        <v>17.575758</v>
      </c>
      <c r="AF536" s="312">
        <v>0</v>
      </c>
      <c r="AG536" s="137">
        <v>0</v>
      </c>
      <c r="AH536" s="312">
        <v>80</v>
      </c>
      <c r="AI536" s="312">
        <v>0</v>
      </c>
      <c r="AJ536" s="137">
        <v>0</v>
      </c>
      <c r="AK536" s="302">
        <v>17.5757575757575</v>
      </c>
      <c r="AL536" s="312">
        <v>0</v>
      </c>
      <c r="AM536" s="137">
        <v>0</v>
      </c>
      <c r="AN536" s="302">
        <v>17.575758</v>
      </c>
      <c r="AP536" s="312">
        <v>0</v>
      </c>
      <c r="AQ536" s="137">
        <v>0</v>
      </c>
      <c r="AR536" s="312">
        <v>80</v>
      </c>
      <c r="AS536" s="312">
        <v>0</v>
      </c>
      <c r="AT536" s="137">
        <v>0</v>
      </c>
      <c r="AU536" s="302">
        <v>17.5757575757575</v>
      </c>
      <c r="AV536" s="312">
        <v>0</v>
      </c>
      <c r="AW536" s="137">
        <v>0</v>
      </c>
      <c r="AX536" s="302">
        <v>17.575758</v>
      </c>
      <c r="AZ536" s="311">
        <v>0</v>
      </c>
      <c r="BA536" s="137">
        <v>0</v>
      </c>
      <c r="BB536" s="312">
        <v>80</v>
      </c>
      <c r="BC536" s="312">
        <v>0</v>
      </c>
      <c r="BD536" s="137">
        <v>0</v>
      </c>
      <c r="BE536" s="302">
        <v>17.5757575757575</v>
      </c>
      <c r="BF536" s="312">
        <v>0</v>
      </c>
      <c r="BG536" s="137">
        <v>0</v>
      </c>
      <c r="BH536" s="302">
        <v>17.575758</v>
      </c>
      <c r="BJ536" s="311">
        <v>0</v>
      </c>
      <c r="BK536" s="137">
        <v>0</v>
      </c>
      <c r="BL536" s="312">
        <v>80</v>
      </c>
      <c r="BM536" s="312">
        <v>0</v>
      </c>
      <c r="BN536" s="137">
        <v>0</v>
      </c>
      <c r="BO536" s="302">
        <v>17.5757575757575</v>
      </c>
      <c r="BP536" s="312">
        <v>0</v>
      </c>
      <c r="BQ536" s="137">
        <v>0</v>
      </c>
      <c r="BR536" s="302">
        <v>17.575758</v>
      </c>
      <c r="BT536" s="311">
        <v>0</v>
      </c>
      <c r="BU536" s="137">
        <v>0</v>
      </c>
      <c r="BV536" s="312">
        <v>80</v>
      </c>
      <c r="BW536" s="312">
        <v>0</v>
      </c>
      <c r="BX536" s="137">
        <v>0</v>
      </c>
      <c r="BY536" s="302">
        <v>17.5757575757575</v>
      </c>
      <c r="BZ536" s="312">
        <v>0</v>
      </c>
      <c r="CA536" s="137">
        <v>0</v>
      </c>
      <c r="CB536" s="302">
        <v>17.575758</v>
      </c>
      <c r="CD536" s="311">
        <v>0</v>
      </c>
      <c r="CE536" s="137">
        <v>0</v>
      </c>
      <c r="CF536" s="312">
        <v>226.27</v>
      </c>
      <c r="CG536" s="312">
        <v>0</v>
      </c>
      <c r="CH536" s="137">
        <v>0</v>
      </c>
      <c r="CI536" s="302">
        <v>48.08</v>
      </c>
      <c r="CJ536" s="312">
        <v>12</v>
      </c>
      <c r="CK536" s="137">
        <v>4.2887776983559682E-3</v>
      </c>
      <c r="CL536" s="302">
        <v>47.1</v>
      </c>
    </row>
    <row r="537" spans="1:91" ht="14.4" x14ac:dyDescent="0.3">
      <c r="A537" s="99" t="s">
        <v>548</v>
      </c>
      <c r="B537" s="311">
        <v>0</v>
      </c>
      <c r="C537" s="137">
        <v>0</v>
      </c>
      <c r="D537" s="312">
        <v>80</v>
      </c>
      <c r="E537" s="312">
        <v>0</v>
      </c>
      <c r="F537" s="137">
        <v>0</v>
      </c>
      <c r="G537" s="302">
        <v>17.5757575757575</v>
      </c>
      <c r="H537" s="312">
        <v>0</v>
      </c>
      <c r="I537" s="137">
        <v>0</v>
      </c>
      <c r="J537" s="302">
        <v>17.575758</v>
      </c>
      <c r="L537" s="312">
        <v>0</v>
      </c>
      <c r="M537" s="137">
        <v>0</v>
      </c>
      <c r="N537" s="312">
        <v>80</v>
      </c>
      <c r="O537" s="312">
        <v>0</v>
      </c>
      <c r="P537" s="137">
        <v>0</v>
      </c>
      <c r="Q537" s="302">
        <v>17.5757575757575</v>
      </c>
      <c r="R537" s="312">
        <v>0</v>
      </c>
      <c r="S537" s="137">
        <v>0</v>
      </c>
      <c r="T537" s="302">
        <v>17.575758</v>
      </c>
      <c r="V537" s="312">
        <v>0</v>
      </c>
      <c r="W537" s="137">
        <v>0</v>
      </c>
      <c r="X537" s="312">
        <v>80</v>
      </c>
      <c r="Y537" s="312">
        <v>0</v>
      </c>
      <c r="Z537" s="137">
        <v>0</v>
      </c>
      <c r="AA537" s="302">
        <v>17.5757575757575</v>
      </c>
      <c r="AB537" s="312">
        <v>0</v>
      </c>
      <c r="AC537" s="137">
        <v>0</v>
      </c>
      <c r="AD537" s="302">
        <v>17.575758</v>
      </c>
      <c r="AF537" s="312">
        <v>0</v>
      </c>
      <c r="AG537" s="137">
        <v>0</v>
      </c>
      <c r="AH537" s="312">
        <v>80</v>
      </c>
      <c r="AI537" s="312">
        <v>0</v>
      </c>
      <c r="AJ537" s="137">
        <v>0</v>
      </c>
      <c r="AK537" s="302">
        <v>17.5757575757575</v>
      </c>
      <c r="AL537" s="312">
        <v>0</v>
      </c>
      <c r="AM537" s="137">
        <v>0</v>
      </c>
      <c r="AN537" s="302">
        <v>17.575758</v>
      </c>
      <c r="AP537" s="312">
        <v>0</v>
      </c>
      <c r="AQ537" s="137">
        <v>0</v>
      </c>
      <c r="AR537" s="312">
        <v>80</v>
      </c>
      <c r="AS537" s="312">
        <v>0</v>
      </c>
      <c r="AT537" s="137">
        <v>0</v>
      </c>
      <c r="AU537" s="302">
        <v>17.5757575757575</v>
      </c>
      <c r="AV537" s="312">
        <v>15</v>
      </c>
      <c r="AW537" s="137">
        <v>7.1770334928229665E-2</v>
      </c>
      <c r="AX537" s="302">
        <v>17.575758</v>
      </c>
      <c r="AZ537" s="311">
        <v>0</v>
      </c>
      <c r="BA537" s="137">
        <v>0</v>
      </c>
      <c r="BB537" s="312">
        <v>80</v>
      </c>
      <c r="BC537" s="312">
        <v>65</v>
      </c>
      <c r="BD537" s="137">
        <v>8.1761006289308172E-2</v>
      </c>
      <c r="BE537" s="302">
        <v>60.606060606060602</v>
      </c>
      <c r="BF537" s="312">
        <v>0</v>
      </c>
      <c r="BG537" s="137">
        <v>0</v>
      </c>
      <c r="BH537" s="302">
        <v>17.575758</v>
      </c>
      <c r="BJ537" s="311">
        <v>0</v>
      </c>
      <c r="BK537" s="137">
        <v>0</v>
      </c>
      <c r="BL537" s="312">
        <v>80</v>
      </c>
      <c r="BM537" s="312">
        <v>0</v>
      </c>
      <c r="BN537" s="137">
        <v>0</v>
      </c>
      <c r="BO537" s="302">
        <v>17.5757575757575</v>
      </c>
      <c r="BP537" s="312">
        <v>4</v>
      </c>
      <c r="BQ537" s="137">
        <v>4.6893317702227429E-3</v>
      </c>
      <c r="BR537" s="302">
        <v>4.8484850000000002</v>
      </c>
      <c r="BT537" s="311">
        <v>0</v>
      </c>
      <c r="BU537" s="137">
        <v>0</v>
      </c>
      <c r="BV537" s="312">
        <v>80</v>
      </c>
      <c r="BW537" s="312">
        <v>0</v>
      </c>
      <c r="BX537" s="137">
        <v>0</v>
      </c>
      <c r="BY537" s="302">
        <v>17.5757575757575</v>
      </c>
      <c r="BZ537" s="312">
        <v>0</v>
      </c>
      <c r="CA537" s="137">
        <v>0</v>
      </c>
      <c r="CB537" s="302">
        <v>17.575758</v>
      </c>
      <c r="CD537" s="311">
        <v>0</v>
      </c>
      <c r="CE537" s="137">
        <v>0</v>
      </c>
      <c r="CF537" s="312">
        <v>226.27</v>
      </c>
      <c r="CG537" s="312">
        <v>65</v>
      </c>
      <c r="CH537" s="137">
        <v>2.6530612244897958E-2</v>
      </c>
      <c r="CI537" s="302">
        <v>74.98</v>
      </c>
      <c r="CJ537" s="312">
        <v>19</v>
      </c>
      <c r="CK537" s="137">
        <v>6.7905646890636167E-3</v>
      </c>
      <c r="CL537" s="302">
        <v>45.15</v>
      </c>
    </row>
    <row r="538" spans="1:91" ht="14.4" x14ac:dyDescent="0.3">
      <c r="A538" s="99" t="s">
        <v>549</v>
      </c>
      <c r="B538" s="311">
        <v>0</v>
      </c>
      <c r="C538" s="137">
        <v>0</v>
      </c>
      <c r="D538" s="312">
        <v>80</v>
      </c>
      <c r="E538" s="312">
        <v>17</v>
      </c>
      <c r="F538" s="137">
        <v>5.7432432432432436E-2</v>
      </c>
      <c r="G538" s="302">
        <v>15.757575757575699</v>
      </c>
      <c r="H538" s="312">
        <v>0</v>
      </c>
      <c r="I538" s="137">
        <v>0</v>
      </c>
      <c r="J538" s="302">
        <v>17.575758</v>
      </c>
      <c r="L538" s="312">
        <v>0</v>
      </c>
      <c r="M538" s="137">
        <v>0</v>
      </c>
      <c r="N538" s="312">
        <v>80</v>
      </c>
      <c r="O538" s="312">
        <v>0</v>
      </c>
      <c r="P538" s="137">
        <v>0</v>
      </c>
      <c r="Q538" s="302">
        <v>17.5757575757575</v>
      </c>
      <c r="R538" s="312">
        <v>0</v>
      </c>
      <c r="S538" s="137">
        <v>0</v>
      </c>
      <c r="T538" s="302">
        <v>17.575758</v>
      </c>
      <c r="V538" s="312">
        <v>0</v>
      </c>
      <c r="W538" s="137">
        <v>0</v>
      </c>
      <c r="X538" s="312">
        <v>80</v>
      </c>
      <c r="Y538" s="312">
        <v>0</v>
      </c>
      <c r="Z538" s="137">
        <v>0</v>
      </c>
      <c r="AA538" s="302">
        <v>17.5757575757575</v>
      </c>
      <c r="AB538" s="312">
        <v>0</v>
      </c>
      <c r="AC538" s="137">
        <v>0</v>
      </c>
      <c r="AD538" s="302">
        <v>17.575758</v>
      </c>
      <c r="AF538" s="312">
        <v>0</v>
      </c>
      <c r="AG538" s="137">
        <v>0</v>
      </c>
      <c r="AH538" s="312">
        <v>80</v>
      </c>
      <c r="AI538" s="312">
        <v>0</v>
      </c>
      <c r="AJ538" s="137">
        <v>0</v>
      </c>
      <c r="AK538" s="302">
        <v>17.5757575757575</v>
      </c>
      <c r="AL538" s="312">
        <v>0</v>
      </c>
      <c r="AM538" s="137">
        <v>0</v>
      </c>
      <c r="AN538" s="302">
        <v>17.575758</v>
      </c>
      <c r="AP538" s="312">
        <v>0</v>
      </c>
      <c r="AQ538" s="137">
        <v>0</v>
      </c>
      <c r="AR538" s="312">
        <v>80</v>
      </c>
      <c r="AS538" s="312">
        <v>0</v>
      </c>
      <c r="AT538" s="137">
        <v>0</v>
      </c>
      <c r="AU538" s="302">
        <v>17.5757575757575</v>
      </c>
      <c r="AV538" s="312">
        <v>0</v>
      </c>
      <c r="AW538" s="137">
        <v>0</v>
      </c>
      <c r="AX538" s="302">
        <v>17.575758</v>
      </c>
      <c r="AZ538" s="311">
        <v>42</v>
      </c>
      <c r="BA538" s="137">
        <v>6.3348416289592757E-2</v>
      </c>
      <c r="BB538" s="312">
        <v>39.393939393939398</v>
      </c>
      <c r="BC538" s="312">
        <v>0</v>
      </c>
      <c r="BD538" s="137">
        <v>0</v>
      </c>
      <c r="BE538" s="302">
        <v>17.5757575757575</v>
      </c>
      <c r="BF538" s="312">
        <v>0</v>
      </c>
      <c r="BG538" s="137">
        <v>0</v>
      </c>
      <c r="BH538" s="302">
        <v>17.575758</v>
      </c>
      <c r="BI538" s="303">
        <v>-1</v>
      </c>
      <c r="BJ538" s="311">
        <v>13</v>
      </c>
      <c r="BK538" s="137">
        <v>2.5341130604288498E-2</v>
      </c>
      <c r="BL538" s="312">
        <v>13.3333333333333</v>
      </c>
      <c r="BM538" s="312">
        <v>33</v>
      </c>
      <c r="BN538" s="137">
        <v>3.7714285714285714E-2</v>
      </c>
      <c r="BO538" s="302">
        <v>29.696969696969699</v>
      </c>
      <c r="BP538" s="312">
        <v>0</v>
      </c>
      <c r="BQ538" s="137">
        <v>0</v>
      </c>
      <c r="BR538" s="302">
        <v>17.575758</v>
      </c>
      <c r="BS538" s="303">
        <v>-1</v>
      </c>
      <c r="BT538" s="311">
        <v>0</v>
      </c>
      <c r="BU538" s="137">
        <v>0</v>
      </c>
      <c r="BV538" s="312">
        <v>80</v>
      </c>
      <c r="BW538" s="312">
        <v>0</v>
      </c>
      <c r="BX538" s="137">
        <v>0</v>
      </c>
      <c r="BY538" s="302">
        <v>17.5757575757575</v>
      </c>
      <c r="BZ538" s="312">
        <v>0</v>
      </c>
      <c r="CA538" s="137">
        <v>0</v>
      </c>
      <c r="CB538" s="302">
        <v>17.575758</v>
      </c>
      <c r="CD538" s="311">
        <v>55</v>
      </c>
      <c r="CE538" s="137">
        <v>2.7472527472527472E-2</v>
      </c>
      <c r="CF538" s="312">
        <v>200.22</v>
      </c>
      <c r="CG538" s="312">
        <v>50</v>
      </c>
      <c r="CH538" s="137">
        <v>2.0408163265306121E-2</v>
      </c>
      <c r="CI538" s="302">
        <v>52.91</v>
      </c>
      <c r="CJ538" s="312">
        <v>0</v>
      </c>
      <c r="CK538" s="137">
        <v>0</v>
      </c>
      <c r="CL538" s="302">
        <v>48.08</v>
      </c>
      <c r="CM538" s="313">
        <v>-1</v>
      </c>
    </row>
    <row r="539" spans="1:91" ht="14.4" x14ac:dyDescent="0.3">
      <c r="A539" s="99" t="s">
        <v>387</v>
      </c>
      <c r="B539" s="311">
        <v>35</v>
      </c>
      <c r="C539" s="137">
        <v>0.12323943661971831</v>
      </c>
      <c r="D539" s="312">
        <v>22.424242424242401</v>
      </c>
      <c r="E539" s="312">
        <v>27</v>
      </c>
      <c r="F539" s="137">
        <v>9.1216216216216214E-2</v>
      </c>
      <c r="G539" s="302">
        <v>16.969696969696901</v>
      </c>
      <c r="H539" s="312">
        <v>87</v>
      </c>
      <c r="I539" s="137">
        <v>0.27018633540372672</v>
      </c>
      <c r="J539" s="302">
        <v>47.878788</v>
      </c>
      <c r="K539" s="313">
        <v>1.4857142857142858</v>
      </c>
      <c r="L539" s="312">
        <v>19</v>
      </c>
      <c r="M539" s="137">
        <v>8.7962962962962965E-2</v>
      </c>
      <c r="N539" s="312">
        <v>18.181818181818102</v>
      </c>
      <c r="O539" s="312">
        <v>46</v>
      </c>
      <c r="P539" s="137">
        <v>0.24338624338624337</v>
      </c>
      <c r="Q539" s="302">
        <v>35.757575757575701</v>
      </c>
      <c r="R539" s="312">
        <v>11</v>
      </c>
      <c r="S539" s="137">
        <v>3.5598705501618123E-2</v>
      </c>
      <c r="T539" s="302">
        <v>11.515152</v>
      </c>
      <c r="U539" s="313">
        <v>-0.42105263157894735</v>
      </c>
      <c r="V539" s="312">
        <v>0</v>
      </c>
      <c r="W539" s="137">
        <v>0</v>
      </c>
      <c r="X539" s="312">
        <v>80</v>
      </c>
      <c r="Y539" s="312">
        <v>0</v>
      </c>
      <c r="Z539" s="137">
        <v>0</v>
      </c>
      <c r="AA539" s="302">
        <v>17.5757575757575</v>
      </c>
      <c r="AB539" s="312">
        <v>0</v>
      </c>
      <c r="AC539" s="137">
        <v>0</v>
      </c>
      <c r="AD539" s="302">
        <v>17.575758</v>
      </c>
      <c r="AF539" s="312">
        <v>0</v>
      </c>
      <c r="AG539" s="137">
        <v>0</v>
      </c>
      <c r="AH539" s="312">
        <v>80</v>
      </c>
      <c r="AI539" s="312">
        <v>0</v>
      </c>
      <c r="AJ539" s="137">
        <v>0</v>
      </c>
      <c r="AK539" s="302">
        <v>17.5757575757575</v>
      </c>
      <c r="AL539" s="312">
        <v>0</v>
      </c>
      <c r="AM539" s="137">
        <v>0</v>
      </c>
      <c r="AN539" s="302">
        <v>17.575758</v>
      </c>
      <c r="AP539" s="312">
        <v>0</v>
      </c>
      <c r="AQ539" s="137">
        <v>0</v>
      </c>
      <c r="AR539" s="312">
        <v>80</v>
      </c>
      <c r="AS539" s="312">
        <v>7</v>
      </c>
      <c r="AT539" s="137">
        <v>4.4585987261146494E-2</v>
      </c>
      <c r="AU539" s="302">
        <v>7.8787878787878798</v>
      </c>
      <c r="AV539" s="312">
        <v>0</v>
      </c>
      <c r="AW539" s="137">
        <v>0</v>
      </c>
      <c r="AX539" s="302">
        <v>17.575758</v>
      </c>
      <c r="AZ539" s="311">
        <v>20</v>
      </c>
      <c r="BA539" s="137">
        <v>3.0165912518853696E-2</v>
      </c>
      <c r="BB539" s="312">
        <v>13.3333333333333</v>
      </c>
      <c r="BC539" s="312">
        <v>98</v>
      </c>
      <c r="BD539" s="137">
        <v>0.12327044025157233</v>
      </c>
      <c r="BE539" s="302">
        <v>38.787878787878697</v>
      </c>
      <c r="BF539" s="312">
        <v>52</v>
      </c>
      <c r="BG539" s="137">
        <v>5.6768558951965066E-2</v>
      </c>
      <c r="BH539" s="302">
        <v>23.030304000000001</v>
      </c>
      <c r="BI539" s="303">
        <v>1.6</v>
      </c>
      <c r="BJ539" s="311">
        <v>32</v>
      </c>
      <c r="BK539" s="137">
        <v>6.2378167641325533E-2</v>
      </c>
      <c r="BL539" s="312">
        <v>23.030303030302999</v>
      </c>
      <c r="BM539" s="312">
        <v>30</v>
      </c>
      <c r="BN539" s="137">
        <v>3.4285714285714287E-2</v>
      </c>
      <c r="BO539" s="302">
        <v>28.484848484848399</v>
      </c>
      <c r="BP539" s="312">
        <v>0</v>
      </c>
      <c r="BQ539" s="137">
        <v>0</v>
      </c>
      <c r="BR539" s="302">
        <v>17.575758</v>
      </c>
      <c r="BS539" s="303">
        <v>-1</v>
      </c>
      <c r="BT539" s="311">
        <v>0</v>
      </c>
      <c r="BU539" s="137">
        <v>0</v>
      </c>
      <c r="BV539" s="312">
        <v>80</v>
      </c>
      <c r="BW539" s="312">
        <v>0</v>
      </c>
      <c r="BX539" s="137">
        <v>0</v>
      </c>
      <c r="BY539" s="302">
        <v>17.5757575757575</v>
      </c>
      <c r="BZ539" s="312">
        <v>17</v>
      </c>
      <c r="CA539" s="137">
        <v>0.12686567164179105</v>
      </c>
      <c r="CB539" s="302">
        <v>14.545455</v>
      </c>
      <c r="CD539" s="311">
        <v>106</v>
      </c>
      <c r="CE539" s="137">
        <v>5.2947052947052944E-2</v>
      </c>
      <c r="CF539" s="312">
        <v>164.63</v>
      </c>
      <c r="CG539" s="312">
        <v>208</v>
      </c>
      <c r="CH539" s="137">
        <v>8.4897959183673474E-2</v>
      </c>
      <c r="CI539" s="302">
        <v>68</v>
      </c>
      <c r="CJ539" s="312">
        <v>167</v>
      </c>
      <c r="CK539" s="137">
        <v>5.9685489635453892E-2</v>
      </c>
      <c r="CL539" s="302">
        <v>64.89</v>
      </c>
      <c r="CM539" s="313">
        <v>0.57547169811320753</v>
      </c>
    </row>
    <row r="540" spans="1:91" ht="14.4" x14ac:dyDescent="0.3">
      <c r="A540" s="99" t="s">
        <v>545</v>
      </c>
      <c r="B540" s="311">
        <v>35</v>
      </c>
      <c r="C540" s="137">
        <v>0.12323943661971831</v>
      </c>
      <c r="D540" s="312">
        <v>22.424242424242401</v>
      </c>
      <c r="E540" s="312">
        <v>27</v>
      </c>
      <c r="F540" s="137">
        <v>9.1216216216216214E-2</v>
      </c>
      <c r="G540" s="302">
        <v>16.969696969696901</v>
      </c>
      <c r="H540" s="312">
        <v>87</v>
      </c>
      <c r="I540" s="137">
        <v>0.27018633540372672</v>
      </c>
      <c r="J540" s="302">
        <v>47.878788</v>
      </c>
      <c r="K540" s="313">
        <v>1.4857142857142858</v>
      </c>
      <c r="L540" s="312">
        <v>19</v>
      </c>
      <c r="M540" s="137">
        <v>8.7962962962962965E-2</v>
      </c>
      <c r="N540" s="312">
        <v>18.181818181818102</v>
      </c>
      <c r="O540" s="312">
        <v>46</v>
      </c>
      <c r="P540" s="137">
        <v>0.24338624338624337</v>
      </c>
      <c r="Q540" s="302">
        <v>35.757575757575701</v>
      </c>
      <c r="R540" s="312">
        <v>11</v>
      </c>
      <c r="S540" s="137">
        <v>3.5598705501618123E-2</v>
      </c>
      <c r="T540" s="302">
        <v>11.515152</v>
      </c>
      <c r="U540" s="313">
        <v>-0.42105263157894735</v>
      </c>
      <c r="V540" s="312">
        <v>0</v>
      </c>
      <c r="W540" s="137">
        <v>0</v>
      </c>
      <c r="X540" s="312">
        <v>80</v>
      </c>
      <c r="Y540" s="312">
        <v>0</v>
      </c>
      <c r="Z540" s="137">
        <v>0</v>
      </c>
      <c r="AA540" s="302">
        <v>17.5757575757575</v>
      </c>
      <c r="AB540" s="312">
        <v>0</v>
      </c>
      <c r="AC540" s="137">
        <v>0</v>
      </c>
      <c r="AD540" s="302">
        <v>17.575758</v>
      </c>
      <c r="AF540" s="312">
        <v>0</v>
      </c>
      <c r="AG540" s="137">
        <v>0</v>
      </c>
      <c r="AH540" s="312">
        <v>80</v>
      </c>
      <c r="AI540" s="312">
        <v>0</v>
      </c>
      <c r="AJ540" s="137">
        <v>0</v>
      </c>
      <c r="AK540" s="302">
        <v>17.5757575757575</v>
      </c>
      <c r="AL540" s="312">
        <v>0</v>
      </c>
      <c r="AM540" s="137">
        <v>0</v>
      </c>
      <c r="AN540" s="302">
        <v>17.575758</v>
      </c>
      <c r="AP540" s="312">
        <v>0</v>
      </c>
      <c r="AQ540" s="137">
        <v>0</v>
      </c>
      <c r="AR540" s="312">
        <v>80</v>
      </c>
      <c r="AS540" s="312">
        <v>7</v>
      </c>
      <c r="AT540" s="137">
        <v>4.4585987261146494E-2</v>
      </c>
      <c r="AU540" s="302">
        <v>7.8787878787878798</v>
      </c>
      <c r="AV540" s="312">
        <v>0</v>
      </c>
      <c r="AW540" s="137">
        <v>0</v>
      </c>
      <c r="AX540" s="302">
        <v>17.575758</v>
      </c>
      <c r="AZ540" s="311">
        <v>20</v>
      </c>
      <c r="BA540" s="137">
        <v>3.0165912518853696E-2</v>
      </c>
      <c r="BB540" s="312">
        <v>13.3333333333333</v>
      </c>
      <c r="BC540" s="312">
        <v>98</v>
      </c>
      <c r="BD540" s="137">
        <v>0.12327044025157233</v>
      </c>
      <c r="BE540" s="302">
        <v>38.787878787878697</v>
      </c>
      <c r="BF540" s="312">
        <v>52</v>
      </c>
      <c r="BG540" s="137">
        <v>5.6768558951965066E-2</v>
      </c>
      <c r="BH540" s="302">
        <v>23.030304000000001</v>
      </c>
      <c r="BI540" s="303">
        <v>1.6</v>
      </c>
      <c r="BJ540" s="311">
        <v>29</v>
      </c>
      <c r="BK540" s="137">
        <v>5.6530214424951264E-2</v>
      </c>
      <c r="BL540" s="312">
        <v>22.424242424242401</v>
      </c>
      <c r="BM540" s="312">
        <v>0</v>
      </c>
      <c r="BN540" s="137">
        <v>0</v>
      </c>
      <c r="BO540" s="302">
        <v>17.5757575757575</v>
      </c>
      <c r="BP540" s="312">
        <v>0</v>
      </c>
      <c r="BQ540" s="137">
        <v>0</v>
      </c>
      <c r="BR540" s="302">
        <v>17.575758</v>
      </c>
      <c r="BS540" s="303">
        <v>-1</v>
      </c>
      <c r="BT540" s="311">
        <v>0</v>
      </c>
      <c r="BU540" s="137">
        <v>0</v>
      </c>
      <c r="BV540" s="312">
        <v>80</v>
      </c>
      <c r="BW540" s="312">
        <v>0</v>
      </c>
      <c r="BX540" s="137">
        <v>0</v>
      </c>
      <c r="BY540" s="302">
        <v>17.5757575757575</v>
      </c>
      <c r="BZ540" s="312">
        <v>15</v>
      </c>
      <c r="CA540" s="137">
        <v>0.11194029850746269</v>
      </c>
      <c r="CB540" s="302">
        <v>13.939394</v>
      </c>
      <c r="CD540" s="311">
        <v>103</v>
      </c>
      <c r="CE540" s="137">
        <v>5.1448551448551448E-2</v>
      </c>
      <c r="CF540" s="312">
        <v>164.5</v>
      </c>
      <c r="CG540" s="312">
        <v>178</v>
      </c>
      <c r="CH540" s="137">
        <v>7.2653061224489793E-2</v>
      </c>
      <c r="CI540" s="302">
        <v>64.260000000000005</v>
      </c>
      <c r="CJ540" s="312">
        <v>165</v>
      </c>
      <c r="CK540" s="137">
        <v>5.8970693352394569E-2</v>
      </c>
      <c r="CL540" s="302">
        <v>64.680000000000007</v>
      </c>
      <c r="CM540" s="313">
        <v>0.60194174757281549</v>
      </c>
    </row>
    <row r="541" spans="1:91" ht="14.4" x14ac:dyDescent="0.3">
      <c r="A541" s="99" t="s">
        <v>546</v>
      </c>
      <c r="B541" s="311">
        <v>0</v>
      </c>
      <c r="C541" s="137">
        <v>0</v>
      </c>
      <c r="D541" s="312">
        <v>80</v>
      </c>
      <c r="E541" s="312">
        <v>0</v>
      </c>
      <c r="F541" s="137">
        <v>0</v>
      </c>
      <c r="G541" s="302">
        <v>17.5757575757575</v>
      </c>
      <c r="H541" s="312">
        <v>8</v>
      </c>
      <c r="I541" s="137">
        <v>2.4844720496894408E-2</v>
      </c>
      <c r="J541" s="302">
        <v>7.2727274900000003</v>
      </c>
      <c r="L541" s="312">
        <v>3</v>
      </c>
      <c r="M541" s="137">
        <v>1.3888888888888888E-2</v>
      </c>
      <c r="N541" s="312">
        <v>4.2424242424242404</v>
      </c>
      <c r="O541" s="312">
        <v>0</v>
      </c>
      <c r="P541" s="137">
        <v>0</v>
      </c>
      <c r="Q541" s="302">
        <v>17.5757575757575</v>
      </c>
      <c r="R541" s="312">
        <v>0</v>
      </c>
      <c r="S541" s="137">
        <v>0</v>
      </c>
      <c r="T541" s="302">
        <v>17.575758</v>
      </c>
      <c r="U541" s="313">
        <v>-1</v>
      </c>
      <c r="V541" s="312">
        <v>0</v>
      </c>
      <c r="W541" s="137">
        <v>0</v>
      </c>
      <c r="X541" s="312">
        <v>80</v>
      </c>
      <c r="Y541" s="312">
        <v>0</v>
      </c>
      <c r="Z541" s="137">
        <v>0</v>
      </c>
      <c r="AA541" s="302">
        <v>17.5757575757575</v>
      </c>
      <c r="AB541" s="312">
        <v>0</v>
      </c>
      <c r="AC541" s="137">
        <v>0</v>
      </c>
      <c r="AD541" s="302">
        <v>17.575758</v>
      </c>
      <c r="AF541" s="312">
        <v>0</v>
      </c>
      <c r="AG541" s="137">
        <v>0</v>
      </c>
      <c r="AH541" s="312">
        <v>80</v>
      </c>
      <c r="AI541" s="312">
        <v>0</v>
      </c>
      <c r="AJ541" s="137">
        <v>0</v>
      </c>
      <c r="AK541" s="302">
        <v>17.5757575757575</v>
      </c>
      <c r="AL541" s="312">
        <v>0</v>
      </c>
      <c r="AM541" s="137">
        <v>0</v>
      </c>
      <c r="AN541" s="302">
        <v>17.575758</v>
      </c>
      <c r="AP541" s="312">
        <v>0</v>
      </c>
      <c r="AQ541" s="137">
        <v>0</v>
      </c>
      <c r="AR541" s="312">
        <v>80</v>
      </c>
      <c r="AS541" s="312">
        <v>7</v>
      </c>
      <c r="AT541" s="137">
        <v>4.4585987261146494E-2</v>
      </c>
      <c r="AU541" s="302">
        <v>7.8787878787878798</v>
      </c>
      <c r="AV541" s="312">
        <v>0</v>
      </c>
      <c r="AW541" s="137">
        <v>0</v>
      </c>
      <c r="AX541" s="302">
        <v>17.575758</v>
      </c>
      <c r="AZ541" s="311">
        <v>0</v>
      </c>
      <c r="BA541" s="137">
        <v>0</v>
      </c>
      <c r="BB541" s="312">
        <v>80</v>
      </c>
      <c r="BC541" s="312">
        <v>0</v>
      </c>
      <c r="BD541" s="137">
        <v>0</v>
      </c>
      <c r="BE541" s="302">
        <v>17.5757575757575</v>
      </c>
      <c r="BF541" s="312">
        <v>0</v>
      </c>
      <c r="BG541" s="137">
        <v>0</v>
      </c>
      <c r="BH541" s="302">
        <v>17.575758</v>
      </c>
      <c r="BJ541" s="311">
        <v>11</v>
      </c>
      <c r="BK541" s="137">
        <v>2.1442495126705652E-2</v>
      </c>
      <c r="BL541" s="312">
        <v>10.303030303030299</v>
      </c>
      <c r="BM541" s="312">
        <v>0</v>
      </c>
      <c r="BN541" s="137">
        <v>0</v>
      </c>
      <c r="BO541" s="302">
        <v>17.5757575757575</v>
      </c>
      <c r="BP541" s="312">
        <v>0</v>
      </c>
      <c r="BQ541" s="137">
        <v>0</v>
      </c>
      <c r="BR541" s="302">
        <v>17.575758</v>
      </c>
      <c r="BS541" s="303">
        <v>-1</v>
      </c>
      <c r="BT541" s="311">
        <v>0</v>
      </c>
      <c r="BU541" s="137">
        <v>0</v>
      </c>
      <c r="BV541" s="312">
        <v>80</v>
      </c>
      <c r="BW541" s="312">
        <v>0</v>
      </c>
      <c r="BX541" s="137">
        <v>0</v>
      </c>
      <c r="BY541" s="302">
        <v>17.5757575757575</v>
      </c>
      <c r="BZ541" s="312">
        <v>0</v>
      </c>
      <c r="CA541" s="137">
        <v>0</v>
      </c>
      <c r="CB541" s="302">
        <v>17.575758</v>
      </c>
      <c r="CD541" s="311">
        <v>14</v>
      </c>
      <c r="CE541" s="137">
        <v>6.993006993006993E-3</v>
      </c>
      <c r="CF541" s="312">
        <v>196.25</v>
      </c>
      <c r="CG541" s="312">
        <v>7</v>
      </c>
      <c r="CH541" s="137">
        <v>2.8571428571428571E-3</v>
      </c>
      <c r="CI541" s="302">
        <v>45.51</v>
      </c>
      <c r="CJ541" s="312">
        <v>8</v>
      </c>
      <c r="CK541" s="137">
        <v>2.8591851322373124E-3</v>
      </c>
      <c r="CL541" s="302">
        <v>45.51</v>
      </c>
      <c r="CM541" s="313">
        <v>-0.42857142857142855</v>
      </c>
    </row>
    <row r="542" spans="1:91" ht="14.4" x14ac:dyDescent="0.3">
      <c r="A542" s="99" t="s">
        <v>547</v>
      </c>
      <c r="B542" s="311">
        <v>0</v>
      </c>
      <c r="C542" s="137">
        <v>0</v>
      </c>
      <c r="D542" s="312">
        <v>80</v>
      </c>
      <c r="E542" s="312">
        <v>27</v>
      </c>
      <c r="F542" s="137">
        <v>9.1216216216216214E-2</v>
      </c>
      <c r="G542" s="302">
        <v>16.969696969696901</v>
      </c>
      <c r="H542" s="312">
        <v>21</v>
      </c>
      <c r="I542" s="137">
        <v>6.5217391304347824E-2</v>
      </c>
      <c r="J542" s="302">
        <v>20</v>
      </c>
      <c r="L542" s="312">
        <v>0</v>
      </c>
      <c r="M542" s="137">
        <v>0</v>
      </c>
      <c r="N542" s="312">
        <v>80</v>
      </c>
      <c r="O542" s="312">
        <v>0</v>
      </c>
      <c r="P542" s="137">
        <v>0</v>
      </c>
      <c r="Q542" s="302">
        <v>17.5757575757575</v>
      </c>
      <c r="R542" s="312">
        <v>0</v>
      </c>
      <c r="S542" s="137">
        <v>0</v>
      </c>
      <c r="T542" s="302">
        <v>17.575758</v>
      </c>
      <c r="V542" s="312">
        <v>0</v>
      </c>
      <c r="W542" s="137">
        <v>0</v>
      </c>
      <c r="X542" s="312">
        <v>80</v>
      </c>
      <c r="Y542" s="312">
        <v>0</v>
      </c>
      <c r="Z542" s="137">
        <v>0</v>
      </c>
      <c r="AA542" s="302">
        <v>17.5757575757575</v>
      </c>
      <c r="AB542" s="312">
        <v>0</v>
      </c>
      <c r="AC542" s="137">
        <v>0</v>
      </c>
      <c r="AD542" s="302">
        <v>17.575758</v>
      </c>
      <c r="AF542" s="312">
        <v>0</v>
      </c>
      <c r="AG542" s="137">
        <v>0</v>
      </c>
      <c r="AH542" s="312">
        <v>80</v>
      </c>
      <c r="AI542" s="312">
        <v>0</v>
      </c>
      <c r="AJ542" s="137">
        <v>0</v>
      </c>
      <c r="AK542" s="302">
        <v>17.5757575757575</v>
      </c>
      <c r="AL542" s="312">
        <v>0</v>
      </c>
      <c r="AM542" s="137">
        <v>0</v>
      </c>
      <c r="AN542" s="302">
        <v>17.575758</v>
      </c>
      <c r="AP542" s="312">
        <v>0</v>
      </c>
      <c r="AQ542" s="137">
        <v>0</v>
      </c>
      <c r="AR542" s="312">
        <v>80</v>
      </c>
      <c r="AS542" s="312">
        <v>0</v>
      </c>
      <c r="AT542" s="137">
        <v>0</v>
      </c>
      <c r="AU542" s="302">
        <v>17.5757575757575</v>
      </c>
      <c r="AV542" s="312">
        <v>0</v>
      </c>
      <c r="AW542" s="137">
        <v>0</v>
      </c>
      <c r="AX542" s="302">
        <v>17.575758</v>
      </c>
      <c r="AZ542" s="311">
        <v>0</v>
      </c>
      <c r="BA542" s="137">
        <v>0</v>
      </c>
      <c r="BB542" s="312">
        <v>80</v>
      </c>
      <c r="BC542" s="312">
        <v>0</v>
      </c>
      <c r="BD542" s="137">
        <v>0</v>
      </c>
      <c r="BE542" s="302">
        <v>17.5757575757575</v>
      </c>
      <c r="BF542" s="312">
        <v>9</v>
      </c>
      <c r="BG542" s="137">
        <v>9.8253275109170309E-3</v>
      </c>
      <c r="BH542" s="302">
        <v>9.6969700000000003</v>
      </c>
      <c r="BJ542" s="311">
        <v>0</v>
      </c>
      <c r="BK542" s="137">
        <v>0</v>
      </c>
      <c r="BL542" s="312">
        <v>80</v>
      </c>
      <c r="BM542" s="312">
        <v>0</v>
      </c>
      <c r="BN542" s="137">
        <v>0</v>
      </c>
      <c r="BO542" s="302">
        <v>17.5757575757575</v>
      </c>
      <c r="BP542" s="312">
        <v>0</v>
      </c>
      <c r="BQ542" s="137">
        <v>0</v>
      </c>
      <c r="BR542" s="302">
        <v>17.575758</v>
      </c>
      <c r="BT542" s="311">
        <v>0</v>
      </c>
      <c r="BU542" s="137">
        <v>0</v>
      </c>
      <c r="BV542" s="312">
        <v>80</v>
      </c>
      <c r="BW542" s="312">
        <v>0</v>
      </c>
      <c r="BX542" s="137">
        <v>0</v>
      </c>
      <c r="BY542" s="302">
        <v>17.5757575757575</v>
      </c>
      <c r="BZ542" s="312">
        <v>15</v>
      </c>
      <c r="CA542" s="137">
        <v>0.11194029850746269</v>
      </c>
      <c r="CB542" s="302">
        <v>13.939394</v>
      </c>
      <c r="CD542" s="311">
        <v>0</v>
      </c>
      <c r="CE542" s="137">
        <v>0</v>
      </c>
      <c r="CF542" s="312">
        <v>226.27</v>
      </c>
      <c r="CG542" s="312">
        <v>27</v>
      </c>
      <c r="CH542" s="137">
        <v>1.1020408163265306E-2</v>
      </c>
      <c r="CI542" s="302">
        <v>47.73</v>
      </c>
      <c r="CJ542" s="312">
        <v>45</v>
      </c>
      <c r="CK542" s="137">
        <v>1.6082916368834882E-2</v>
      </c>
      <c r="CL542" s="302">
        <v>45.77</v>
      </c>
    </row>
    <row r="543" spans="1:91" ht="14.4" x14ac:dyDescent="0.3">
      <c r="A543" s="99" t="s">
        <v>548</v>
      </c>
      <c r="B543" s="311">
        <v>35</v>
      </c>
      <c r="C543" s="137">
        <v>0.12323943661971831</v>
      </c>
      <c r="D543" s="312">
        <v>22.424242424242401</v>
      </c>
      <c r="E543" s="312">
        <v>0</v>
      </c>
      <c r="F543" s="137">
        <v>0</v>
      </c>
      <c r="G543" s="302">
        <v>17.5757575757575</v>
      </c>
      <c r="H543" s="312">
        <v>58</v>
      </c>
      <c r="I543" s="137">
        <v>0.18012422360248448</v>
      </c>
      <c r="J543" s="302">
        <v>42.4242439</v>
      </c>
      <c r="K543" s="313">
        <v>0.65714285714285714</v>
      </c>
      <c r="L543" s="312">
        <v>16</v>
      </c>
      <c r="M543" s="137">
        <v>7.407407407407407E-2</v>
      </c>
      <c r="N543" s="312">
        <v>16.969696969696901</v>
      </c>
      <c r="O543" s="312">
        <v>46</v>
      </c>
      <c r="P543" s="137">
        <v>0.24338624338624337</v>
      </c>
      <c r="Q543" s="302">
        <v>35.757575757575701</v>
      </c>
      <c r="R543" s="312">
        <v>11</v>
      </c>
      <c r="S543" s="137">
        <v>3.5598705501618123E-2</v>
      </c>
      <c r="T543" s="302">
        <v>11.515152</v>
      </c>
      <c r="U543" s="313">
        <v>-0.3125</v>
      </c>
      <c r="V543" s="312">
        <v>0</v>
      </c>
      <c r="W543" s="137">
        <v>0</v>
      </c>
      <c r="X543" s="312">
        <v>80</v>
      </c>
      <c r="Y543" s="312">
        <v>0</v>
      </c>
      <c r="Z543" s="137">
        <v>0</v>
      </c>
      <c r="AA543" s="302">
        <v>17.5757575757575</v>
      </c>
      <c r="AB543" s="312">
        <v>0</v>
      </c>
      <c r="AC543" s="137">
        <v>0</v>
      </c>
      <c r="AD543" s="302">
        <v>17.575758</v>
      </c>
      <c r="AF543" s="312">
        <v>0</v>
      </c>
      <c r="AG543" s="137">
        <v>0</v>
      </c>
      <c r="AH543" s="312">
        <v>80</v>
      </c>
      <c r="AI543" s="312">
        <v>0</v>
      </c>
      <c r="AJ543" s="137">
        <v>0</v>
      </c>
      <c r="AK543" s="302">
        <v>17.5757575757575</v>
      </c>
      <c r="AL543" s="312">
        <v>0</v>
      </c>
      <c r="AM543" s="137">
        <v>0</v>
      </c>
      <c r="AN543" s="302">
        <v>17.575758</v>
      </c>
      <c r="AP543" s="312">
        <v>0</v>
      </c>
      <c r="AQ543" s="137">
        <v>0</v>
      </c>
      <c r="AR543" s="312">
        <v>80</v>
      </c>
      <c r="AS543" s="312">
        <v>0</v>
      </c>
      <c r="AT543" s="137">
        <v>0</v>
      </c>
      <c r="AU543" s="302">
        <v>17.5757575757575</v>
      </c>
      <c r="AV543" s="312">
        <v>0</v>
      </c>
      <c r="AW543" s="137">
        <v>0</v>
      </c>
      <c r="AX543" s="302">
        <v>17.575758</v>
      </c>
      <c r="AZ543" s="311">
        <v>20</v>
      </c>
      <c r="BA543" s="137">
        <v>3.0165912518853696E-2</v>
      </c>
      <c r="BB543" s="312">
        <v>13.3333333333333</v>
      </c>
      <c r="BC543" s="312">
        <v>98</v>
      </c>
      <c r="BD543" s="137">
        <v>0.12327044025157233</v>
      </c>
      <c r="BE543" s="302">
        <v>38.787878787878697</v>
      </c>
      <c r="BF543" s="312">
        <v>43</v>
      </c>
      <c r="BG543" s="137">
        <v>4.6943231441048033E-2</v>
      </c>
      <c r="BH543" s="302">
        <v>21.818182</v>
      </c>
      <c r="BI543" s="303">
        <v>1.1499999999999999</v>
      </c>
      <c r="BJ543" s="311">
        <v>18</v>
      </c>
      <c r="BK543" s="137">
        <v>3.5087719298245612E-2</v>
      </c>
      <c r="BL543" s="312">
        <v>18.7878787878787</v>
      </c>
      <c r="BM543" s="312">
        <v>0</v>
      </c>
      <c r="BN543" s="137">
        <v>0</v>
      </c>
      <c r="BO543" s="302">
        <v>17.5757575757575</v>
      </c>
      <c r="BP543" s="312">
        <v>0</v>
      </c>
      <c r="BQ543" s="137">
        <v>0</v>
      </c>
      <c r="BR543" s="302">
        <v>17.575758</v>
      </c>
      <c r="BS543" s="303">
        <v>-1</v>
      </c>
      <c r="BT543" s="311">
        <v>0</v>
      </c>
      <c r="BU543" s="137">
        <v>0</v>
      </c>
      <c r="BV543" s="312">
        <v>80</v>
      </c>
      <c r="BW543" s="312">
        <v>0</v>
      </c>
      <c r="BX543" s="137">
        <v>0</v>
      </c>
      <c r="BY543" s="302">
        <v>17.5757575757575</v>
      </c>
      <c r="BZ543" s="312">
        <v>0</v>
      </c>
      <c r="CA543" s="137">
        <v>0</v>
      </c>
      <c r="CB543" s="302">
        <v>17.575758</v>
      </c>
      <c r="CD543" s="311">
        <v>89</v>
      </c>
      <c r="CE543" s="137">
        <v>4.4455544455544456E-2</v>
      </c>
      <c r="CF543" s="312">
        <v>163.80000000000001</v>
      </c>
      <c r="CG543" s="312">
        <v>144</v>
      </c>
      <c r="CH543" s="137">
        <v>5.877551020408163E-2</v>
      </c>
      <c r="CI543" s="302">
        <v>66.349999999999994</v>
      </c>
      <c r="CJ543" s="312">
        <v>112</v>
      </c>
      <c r="CK543" s="137">
        <v>4.0028591851322376E-2</v>
      </c>
      <c r="CL543" s="302">
        <v>61.4</v>
      </c>
      <c r="CM543" s="313">
        <v>0.25842696629213485</v>
      </c>
    </row>
    <row r="544" spans="1:91" ht="14.4" x14ac:dyDescent="0.3">
      <c r="A544" s="99" t="s">
        <v>549</v>
      </c>
      <c r="B544" s="311">
        <v>0</v>
      </c>
      <c r="C544" s="137">
        <v>0</v>
      </c>
      <c r="D544" s="312">
        <v>80</v>
      </c>
      <c r="E544" s="312">
        <v>0</v>
      </c>
      <c r="F544" s="137">
        <v>0</v>
      </c>
      <c r="G544" s="302">
        <v>17.5757575757575</v>
      </c>
      <c r="H544" s="312">
        <v>0</v>
      </c>
      <c r="I544" s="137">
        <v>0</v>
      </c>
      <c r="J544" s="302">
        <v>17.575758</v>
      </c>
      <c r="L544" s="312">
        <v>0</v>
      </c>
      <c r="M544" s="137">
        <v>0</v>
      </c>
      <c r="N544" s="312">
        <v>80</v>
      </c>
      <c r="O544" s="312">
        <v>0</v>
      </c>
      <c r="P544" s="137">
        <v>0</v>
      </c>
      <c r="Q544" s="302">
        <v>17.5757575757575</v>
      </c>
      <c r="R544" s="312">
        <v>0</v>
      </c>
      <c r="S544" s="137">
        <v>0</v>
      </c>
      <c r="T544" s="302">
        <v>17.575758</v>
      </c>
      <c r="V544" s="312">
        <v>0</v>
      </c>
      <c r="W544" s="137">
        <v>0</v>
      </c>
      <c r="X544" s="312">
        <v>80</v>
      </c>
      <c r="Y544" s="312">
        <v>0</v>
      </c>
      <c r="Z544" s="137">
        <v>0</v>
      </c>
      <c r="AA544" s="302">
        <v>17.5757575757575</v>
      </c>
      <c r="AB544" s="312">
        <v>0</v>
      </c>
      <c r="AC544" s="137">
        <v>0</v>
      </c>
      <c r="AD544" s="302">
        <v>17.575758</v>
      </c>
      <c r="AF544" s="312">
        <v>0</v>
      </c>
      <c r="AG544" s="137">
        <v>0</v>
      </c>
      <c r="AH544" s="312">
        <v>80</v>
      </c>
      <c r="AI544" s="312">
        <v>0</v>
      </c>
      <c r="AJ544" s="137">
        <v>0</v>
      </c>
      <c r="AK544" s="302">
        <v>17.5757575757575</v>
      </c>
      <c r="AL544" s="312">
        <v>0</v>
      </c>
      <c r="AM544" s="137">
        <v>0</v>
      </c>
      <c r="AN544" s="302">
        <v>17.575758</v>
      </c>
      <c r="AP544" s="312">
        <v>0</v>
      </c>
      <c r="AQ544" s="137">
        <v>0</v>
      </c>
      <c r="AR544" s="312">
        <v>80</v>
      </c>
      <c r="AS544" s="312">
        <v>0</v>
      </c>
      <c r="AT544" s="137">
        <v>0</v>
      </c>
      <c r="AU544" s="302">
        <v>17.5757575757575</v>
      </c>
      <c r="AV544" s="312">
        <v>0</v>
      </c>
      <c r="AW544" s="137">
        <v>0</v>
      </c>
      <c r="AX544" s="302">
        <v>17.575758</v>
      </c>
      <c r="AZ544" s="311">
        <v>0</v>
      </c>
      <c r="BA544" s="137">
        <v>0</v>
      </c>
      <c r="BB544" s="312">
        <v>80</v>
      </c>
      <c r="BC544" s="312">
        <v>0</v>
      </c>
      <c r="BD544" s="137">
        <v>0</v>
      </c>
      <c r="BE544" s="302">
        <v>17.5757575757575</v>
      </c>
      <c r="BF544" s="312">
        <v>0</v>
      </c>
      <c r="BG544" s="137">
        <v>0</v>
      </c>
      <c r="BH544" s="302">
        <v>17.575758</v>
      </c>
      <c r="BJ544" s="311">
        <v>3</v>
      </c>
      <c r="BK544" s="137">
        <v>5.8479532163742687E-3</v>
      </c>
      <c r="BL544" s="312">
        <v>3.0303030303030298</v>
      </c>
      <c r="BM544" s="312">
        <v>30</v>
      </c>
      <c r="BN544" s="137">
        <v>3.4285714285714287E-2</v>
      </c>
      <c r="BO544" s="302">
        <v>28.484848484848399</v>
      </c>
      <c r="BP544" s="312">
        <v>0</v>
      </c>
      <c r="BQ544" s="137">
        <v>0</v>
      </c>
      <c r="BR544" s="302">
        <v>17.575758</v>
      </c>
      <c r="BS544" s="303">
        <v>-1</v>
      </c>
      <c r="BT544" s="311">
        <v>0</v>
      </c>
      <c r="BU544" s="137">
        <v>0</v>
      </c>
      <c r="BV544" s="312">
        <v>80</v>
      </c>
      <c r="BW544" s="312">
        <v>0</v>
      </c>
      <c r="BX544" s="137">
        <v>0</v>
      </c>
      <c r="BY544" s="302">
        <v>17.5757575757575</v>
      </c>
      <c r="BZ544" s="312">
        <v>2</v>
      </c>
      <c r="CA544" s="137">
        <v>1.4925373134328358E-2</v>
      </c>
      <c r="CB544" s="302">
        <v>2.4242425000000001</v>
      </c>
      <c r="CD544" s="311">
        <v>3</v>
      </c>
      <c r="CE544" s="137">
        <v>1.4985014985014985E-3</v>
      </c>
      <c r="CF544" s="312">
        <v>211.68</v>
      </c>
      <c r="CG544" s="312">
        <v>30</v>
      </c>
      <c r="CH544" s="137">
        <v>1.2244897959183673E-2</v>
      </c>
      <c r="CI544" s="302">
        <v>52.98</v>
      </c>
      <c r="CJ544" s="312">
        <v>2</v>
      </c>
      <c r="CK544" s="137">
        <v>7.1479628305932811E-4</v>
      </c>
      <c r="CL544" s="302">
        <v>45.02</v>
      </c>
      <c r="CM544" s="313">
        <v>-0.33333333333333331</v>
      </c>
    </row>
    <row r="545" spans="1:91" ht="14.4" x14ac:dyDescent="0.3">
      <c r="A545" s="99" t="s">
        <v>436</v>
      </c>
      <c r="B545" s="311">
        <v>249</v>
      </c>
      <c r="C545" s="137">
        <v>0.87676056338028174</v>
      </c>
      <c r="D545" s="312">
        <v>41.212121212121197</v>
      </c>
      <c r="E545" s="312">
        <v>178</v>
      </c>
      <c r="F545" s="137">
        <v>0.60135135135135132</v>
      </c>
      <c r="G545" s="302">
        <v>38.787878787878697</v>
      </c>
      <c r="H545" s="312">
        <v>223</v>
      </c>
      <c r="I545" s="137">
        <v>0.69254658385093171</v>
      </c>
      <c r="J545" s="302">
        <v>58.181820000000002</v>
      </c>
      <c r="K545" s="313">
        <v>-0.10441767068273092</v>
      </c>
      <c r="L545" s="312">
        <v>197</v>
      </c>
      <c r="M545" s="137">
        <v>0.91203703703703709</v>
      </c>
      <c r="N545" s="312">
        <v>43.636363636363598</v>
      </c>
      <c r="O545" s="312">
        <v>135</v>
      </c>
      <c r="P545" s="137">
        <v>0.7142857142857143</v>
      </c>
      <c r="Q545" s="302">
        <v>34.545454545454497</v>
      </c>
      <c r="R545" s="312">
        <v>262</v>
      </c>
      <c r="S545" s="137">
        <v>0.84789644012944987</v>
      </c>
      <c r="T545" s="302">
        <v>44.242424</v>
      </c>
      <c r="U545" s="313">
        <v>0.32994923857868019</v>
      </c>
      <c r="V545" s="312">
        <v>26</v>
      </c>
      <c r="W545" s="137">
        <v>0.9285714285714286</v>
      </c>
      <c r="X545" s="312">
        <v>28.484848484848399</v>
      </c>
      <c r="Y545" s="312">
        <v>29</v>
      </c>
      <c r="Z545" s="137">
        <v>1</v>
      </c>
      <c r="AA545" s="302">
        <v>14.545454545454501</v>
      </c>
      <c r="AB545" s="312">
        <v>29</v>
      </c>
      <c r="AC545" s="137">
        <v>0.59183673469387754</v>
      </c>
      <c r="AD545" s="302">
        <v>19.393940000000001</v>
      </c>
      <c r="AE545" s="313">
        <v>0.11538461538461539</v>
      </c>
      <c r="AF545" s="312">
        <v>17</v>
      </c>
      <c r="AG545" s="137">
        <v>1</v>
      </c>
      <c r="AH545" s="312">
        <v>18.181818181818102</v>
      </c>
      <c r="AI545" s="312">
        <v>32</v>
      </c>
      <c r="AJ545" s="137">
        <v>1</v>
      </c>
      <c r="AK545" s="302">
        <v>9.0909090909090899</v>
      </c>
      <c r="AL545" s="312">
        <v>6</v>
      </c>
      <c r="AM545" s="137">
        <v>1</v>
      </c>
      <c r="AN545" s="302">
        <v>6.6666665099999998</v>
      </c>
      <c r="AO545" s="313">
        <v>-0.6470588235294118</v>
      </c>
      <c r="AP545" s="312">
        <v>143</v>
      </c>
      <c r="AQ545" s="137">
        <v>1</v>
      </c>
      <c r="AR545" s="312">
        <v>40</v>
      </c>
      <c r="AS545" s="312">
        <v>150</v>
      </c>
      <c r="AT545" s="137">
        <v>0.95541401273885351</v>
      </c>
      <c r="AU545" s="302">
        <v>20</v>
      </c>
      <c r="AV545" s="312">
        <v>194</v>
      </c>
      <c r="AW545" s="137">
        <v>0.92822966507177029</v>
      </c>
      <c r="AX545" s="302">
        <v>49.696968099999999</v>
      </c>
      <c r="AY545" s="303">
        <v>0.35664335664335667</v>
      </c>
      <c r="AZ545" s="311">
        <v>524</v>
      </c>
      <c r="BA545" s="137">
        <v>0.79034690799396679</v>
      </c>
      <c r="BB545" s="312">
        <v>81.212121212121204</v>
      </c>
      <c r="BC545" s="312">
        <v>619</v>
      </c>
      <c r="BD545" s="137">
        <v>0.77861635220125791</v>
      </c>
      <c r="BE545" s="302">
        <v>86.6666666666666</v>
      </c>
      <c r="BF545" s="312">
        <v>816</v>
      </c>
      <c r="BG545" s="137">
        <v>0.89082969432314407</v>
      </c>
      <c r="BH545" s="302">
        <v>80.606063800000001</v>
      </c>
      <c r="BI545" s="303">
        <v>0.5572519083969466</v>
      </c>
      <c r="BJ545" s="311">
        <v>468</v>
      </c>
      <c r="BK545" s="137">
        <v>0.91228070175438591</v>
      </c>
      <c r="BL545" s="312">
        <v>49.696969696969703</v>
      </c>
      <c r="BM545" s="312">
        <v>694</v>
      </c>
      <c r="BN545" s="137">
        <v>0.79314285714285715</v>
      </c>
      <c r="BO545" s="302">
        <v>146.06060606060601</v>
      </c>
      <c r="BP545" s="312">
        <v>761</v>
      </c>
      <c r="BQ545" s="137">
        <v>0.89214536928487687</v>
      </c>
      <c r="BR545" s="302">
        <v>82.424239999999998</v>
      </c>
      <c r="BS545" s="303">
        <v>0.62606837606837606</v>
      </c>
      <c r="BT545" s="311">
        <v>138</v>
      </c>
      <c r="BU545" s="137">
        <v>1</v>
      </c>
      <c r="BV545" s="312">
        <v>50.303030303030297</v>
      </c>
      <c r="BW545" s="312">
        <v>51</v>
      </c>
      <c r="BX545" s="137">
        <v>0.66233766233766234</v>
      </c>
      <c r="BY545" s="302">
        <v>25.4545454545454</v>
      </c>
      <c r="BZ545" s="312">
        <v>97</v>
      </c>
      <c r="CA545" s="137">
        <v>0.72388059701492535</v>
      </c>
      <c r="CB545" s="302">
        <v>28.484848</v>
      </c>
      <c r="CC545" s="303">
        <v>-0.29710144927536231</v>
      </c>
      <c r="CD545" s="311">
        <v>1762</v>
      </c>
      <c r="CE545" s="137">
        <v>0.88011988011988007</v>
      </c>
      <c r="CF545" s="312">
        <v>133.04</v>
      </c>
      <c r="CG545" s="312">
        <v>1888</v>
      </c>
      <c r="CH545" s="137">
        <v>0.77061224489795921</v>
      </c>
      <c r="CI545" s="302">
        <v>180.59</v>
      </c>
      <c r="CJ545" s="312">
        <v>2388</v>
      </c>
      <c r="CK545" s="137">
        <v>0.85346676197283777</v>
      </c>
      <c r="CL545" s="302">
        <v>148.34</v>
      </c>
      <c r="CM545" s="313">
        <v>0.35527809307604996</v>
      </c>
    </row>
    <row r="546" spans="1:91" ht="14.4" x14ac:dyDescent="0.3">
      <c r="A546" s="99" t="s">
        <v>384</v>
      </c>
      <c r="B546" s="311">
        <v>117</v>
      </c>
      <c r="C546" s="137">
        <v>0.4119718309859155</v>
      </c>
      <c r="D546" s="312">
        <v>41.818181818181799</v>
      </c>
      <c r="E546" s="312">
        <v>174</v>
      </c>
      <c r="F546" s="137">
        <v>0.58783783783783783</v>
      </c>
      <c r="G546" s="302">
        <v>38.787878787878697</v>
      </c>
      <c r="H546" s="312">
        <v>150</v>
      </c>
      <c r="I546" s="137">
        <v>0.46583850931677018</v>
      </c>
      <c r="J546" s="302">
        <v>53.939392099999999</v>
      </c>
      <c r="K546" s="313">
        <v>0.28205128205128205</v>
      </c>
      <c r="L546" s="312">
        <v>109</v>
      </c>
      <c r="M546" s="137">
        <v>0.50462962962962965</v>
      </c>
      <c r="N546" s="312">
        <v>43.030303030303003</v>
      </c>
      <c r="O546" s="312">
        <v>104</v>
      </c>
      <c r="P546" s="137">
        <v>0.55026455026455023</v>
      </c>
      <c r="Q546" s="302">
        <v>32.727272727272698</v>
      </c>
      <c r="R546" s="312">
        <v>217</v>
      </c>
      <c r="S546" s="137">
        <v>0.70226537216828477</v>
      </c>
      <c r="T546" s="302">
        <v>50.303031900000001</v>
      </c>
      <c r="U546" s="313">
        <v>0.99082568807339455</v>
      </c>
      <c r="V546" s="312">
        <v>26</v>
      </c>
      <c r="W546" s="137">
        <v>0.9285714285714286</v>
      </c>
      <c r="X546" s="312">
        <v>28.484848484848399</v>
      </c>
      <c r="Y546" s="312">
        <v>29</v>
      </c>
      <c r="Z546" s="137">
        <v>1</v>
      </c>
      <c r="AA546" s="302">
        <v>14.545454545454501</v>
      </c>
      <c r="AB546" s="312">
        <v>29</v>
      </c>
      <c r="AC546" s="137">
        <v>0.59183673469387754</v>
      </c>
      <c r="AD546" s="302">
        <v>19.393940000000001</v>
      </c>
      <c r="AE546" s="313">
        <v>0.11538461538461539</v>
      </c>
      <c r="AF546" s="312">
        <v>17</v>
      </c>
      <c r="AG546" s="137">
        <v>1</v>
      </c>
      <c r="AH546" s="312">
        <v>18.181818181818102</v>
      </c>
      <c r="AI546" s="312">
        <v>24</v>
      </c>
      <c r="AJ546" s="137">
        <v>0.75</v>
      </c>
      <c r="AK546" s="302">
        <v>4.8484848484848397</v>
      </c>
      <c r="AL546" s="312">
        <v>6</v>
      </c>
      <c r="AM546" s="137">
        <v>1</v>
      </c>
      <c r="AN546" s="302">
        <v>6.6666665099999998</v>
      </c>
      <c r="AO546" s="313">
        <v>-0.6470588235294118</v>
      </c>
      <c r="AP546" s="312">
        <v>129</v>
      </c>
      <c r="AQ546" s="137">
        <v>0.90209790209790208</v>
      </c>
      <c r="AR546" s="312">
        <v>44.2424242424242</v>
      </c>
      <c r="AS546" s="312">
        <v>82</v>
      </c>
      <c r="AT546" s="137">
        <v>0.52229299363057324</v>
      </c>
      <c r="AU546" s="302">
        <v>30.303030303030301</v>
      </c>
      <c r="AV546" s="312">
        <v>141</v>
      </c>
      <c r="AW546" s="137">
        <v>0.67464114832535882</v>
      </c>
      <c r="AX546" s="302">
        <v>59.393940000000001</v>
      </c>
      <c r="AY546" s="303">
        <v>9.3023255813953487E-2</v>
      </c>
      <c r="AZ546" s="311">
        <v>419</v>
      </c>
      <c r="BA546" s="137">
        <v>0.63197586726998489</v>
      </c>
      <c r="BB546" s="312">
        <v>78.787878787878796</v>
      </c>
      <c r="BC546" s="312">
        <v>542</v>
      </c>
      <c r="BD546" s="137">
        <v>0.68176100628930814</v>
      </c>
      <c r="BE546" s="302">
        <v>79.393939393939405</v>
      </c>
      <c r="BF546" s="312">
        <v>682</v>
      </c>
      <c r="BG546" s="137">
        <v>0.74454148471615722</v>
      </c>
      <c r="BH546" s="302">
        <v>88.484849999999994</v>
      </c>
      <c r="BI546" s="303">
        <v>0.62768496420047737</v>
      </c>
      <c r="BJ546" s="311">
        <v>375</v>
      </c>
      <c r="BK546" s="137">
        <v>0.73099415204678364</v>
      </c>
      <c r="BL546" s="312">
        <v>52.727272727272698</v>
      </c>
      <c r="BM546" s="312">
        <v>550</v>
      </c>
      <c r="BN546" s="137">
        <v>0.62857142857142856</v>
      </c>
      <c r="BO546" s="302">
        <v>141.81818181818099</v>
      </c>
      <c r="BP546" s="312">
        <v>589</v>
      </c>
      <c r="BQ546" s="137">
        <v>0.69050410316529898</v>
      </c>
      <c r="BR546" s="302">
        <v>100.606064</v>
      </c>
      <c r="BS546" s="303">
        <v>0.57066666666666666</v>
      </c>
      <c r="BT546" s="311">
        <v>55</v>
      </c>
      <c r="BU546" s="137">
        <v>0.39855072463768115</v>
      </c>
      <c r="BV546" s="312">
        <v>33.3333333333333</v>
      </c>
      <c r="BW546" s="312">
        <v>51</v>
      </c>
      <c r="BX546" s="137">
        <v>0.66233766233766234</v>
      </c>
      <c r="BY546" s="302">
        <v>25.4545454545454</v>
      </c>
      <c r="BZ546" s="312">
        <v>78</v>
      </c>
      <c r="CA546" s="137">
        <v>0.58208955223880599</v>
      </c>
      <c r="CB546" s="302">
        <v>29.090910000000001</v>
      </c>
      <c r="CC546" s="303">
        <v>0.41818181818181815</v>
      </c>
      <c r="CD546" s="311">
        <v>1247</v>
      </c>
      <c r="CE546" s="137">
        <v>0.62287712287712282</v>
      </c>
      <c r="CF546" s="312">
        <v>128.26</v>
      </c>
      <c r="CG546" s="312">
        <v>1556</v>
      </c>
      <c r="CH546" s="137">
        <v>0.63510204081632649</v>
      </c>
      <c r="CI546" s="302">
        <v>174.14</v>
      </c>
      <c r="CJ546" s="312">
        <v>1892</v>
      </c>
      <c r="CK546" s="137">
        <v>0.67619728377412436</v>
      </c>
      <c r="CL546" s="302">
        <v>166.64</v>
      </c>
      <c r="CM546" s="313">
        <v>0.51724137931034486</v>
      </c>
    </row>
    <row r="547" spans="1:91" ht="14.4" x14ac:dyDescent="0.3">
      <c r="A547" s="99" t="s">
        <v>540</v>
      </c>
      <c r="B547" s="311">
        <v>95</v>
      </c>
      <c r="C547" s="137">
        <v>0.33450704225352113</v>
      </c>
      <c r="D547" s="312">
        <v>35.757575757575701</v>
      </c>
      <c r="E547" s="312">
        <v>85</v>
      </c>
      <c r="F547" s="137">
        <v>0.28716216216216217</v>
      </c>
      <c r="G547" s="302">
        <v>29.090909090909101</v>
      </c>
      <c r="H547" s="312">
        <v>94</v>
      </c>
      <c r="I547" s="137">
        <v>0.29192546583850931</v>
      </c>
      <c r="J547" s="302">
        <v>41.818179999999998</v>
      </c>
      <c r="K547" s="313">
        <v>-1.0526315789473684E-2</v>
      </c>
      <c r="L547" s="312">
        <v>5</v>
      </c>
      <c r="M547" s="137">
        <v>2.3148148148148147E-2</v>
      </c>
      <c r="N547" s="312">
        <v>9.6969696969696901</v>
      </c>
      <c r="O547" s="312">
        <v>73</v>
      </c>
      <c r="P547" s="137">
        <v>0.38624338624338622</v>
      </c>
      <c r="Q547" s="302">
        <v>32.121212121212103</v>
      </c>
      <c r="R547" s="312">
        <v>144</v>
      </c>
      <c r="S547" s="137">
        <v>0.46601941747572817</v>
      </c>
      <c r="T547" s="302">
        <v>41.212119999999999</v>
      </c>
      <c r="U547" s="313">
        <v>27.8</v>
      </c>
      <c r="V547" s="312">
        <v>26</v>
      </c>
      <c r="W547" s="137">
        <v>0.9285714285714286</v>
      </c>
      <c r="X547" s="312">
        <v>28.484848484848399</v>
      </c>
      <c r="Y547" s="312">
        <v>29</v>
      </c>
      <c r="Z547" s="137">
        <v>1</v>
      </c>
      <c r="AA547" s="302">
        <v>14.545454545454501</v>
      </c>
      <c r="AB547" s="312">
        <v>6</v>
      </c>
      <c r="AC547" s="137">
        <v>0.12244897959183673</v>
      </c>
      <c r="AD547" s="302">
        <v>6.6666665099999998</v>
      </c>
      <c r="AE547" s="313">
        <v>-0.76923076923076927</v>
      </c>
      <c r="AF547" s="312">
        <v>17</v>
      </c>
      <c r="AG547" s="137">
        <v>1</v>
      </c>
      <c r="AH547" s="312">
        <v>18.181818181818102</v>
      </c>
      <c r="AI547" s="312">
        <v>20</v>
      </c>
      <c r="AJ547" s="137">
        <v>0.625</v>
      </c>
      <c r="AK547" s="302">
        <v>4.2424242424242404</v>
      </c>
      <c r="AL547" s="312">
        <v>0</v>
      </c>
      <c r="AM547" s="137">
        <v>0</v>
      </c>
      <c r="AN547" s="302">
        <v>17.575758</v>
      </c>
      <c r="AO547" s="313">
        <v>-1</v>
      </c>
      <c r="AP547" s="312">
        <v>122</v>
      </c>
      <c r="AQ547" s="137">
        <v>0.85314685314685312</v>
      </c>
      <c r="AR547" s="312">
        <v>47.272727272727202</v>
      </c>
      <c r="AS547" s="312">
        <v>56</v>
      </c>
      <c r="AT547" s="137">
        <v>0.35668789808917195</v>
      </c>
      <c r="AU547" s="302">
        <v>30.303030303030301</v>
      </c>
      <c r="AV547" s="312">
        <v>94</v>
      </c>
      <c r="AW547" s="137">
        <v>0.44976076555023925</v>
      </c>
      <c r="AX547" s="302">
        <v>53.939392099999999</v>
      </c>
      <c r="AY547" s="303">
        <v>-0.22950819672131148</v>
      </c>
      <c r="AZ547" s="311">
        <v>271</v>
      </c>
      <c r="BA547" s="137">
        <v>0.40874811463046756</v>
      </c>
      <c r="BB547" s="312">
        <v>61.818181818181799</v>
      </c>
      <c r="BC547" s="312">
        <v>456</v>
      </c>
      <c r="BD547" s="137">
        <v>0.57358490566037734</v>
      </c>
      <c r="BE547" s="302">
        <v>75.757575757575694</v>
      </c>
      <c r="BF547" s="312">
        <v>401</v>
      </c>
      <c r="BG547" s="137">
        <v>0.43777292576419213</v>
      </c>
      <c r="BH547" s="302">
        <v>67.272729999999996</v>
      </c>
      <c r="BI547" s="303">
        <v>0.47970479704797048</v>
      </c>
      <c r="BJ547" s="311">
        <v>269</v>
      </c>
      <c r="BK547" s="137">
        <v>0.52436647173489281</v>
      </c>
      <c r="BL547" s="312">
        <v>61.212121212121197</v>
      </c>
      <c r="BM547" s="312">
        <v>196</v>
      </c>
      <c r="BN547" s="137">
        <v>0.224</v>
      </c>
      <c r="BO547" s="302">
        <v>66.6666666666666</v>
      </c>
      <c r="BP547" s="312">
        <v>222</v>
      </c>
      <c r="BQ547" s="137">
        <v>0.26025791324736225</v>
      </c>
      <c r="BR547" s="302">
        <v>56.969695999999999</v>
      </c>
      <c r="BS547" s="303">
        <v>-0.17472118959107807</v>
      </c>
      <c r="BT547" s="311">
        <v>21</v>
      </c>
      <c r="BU547" s="137">
        <v>0.15217391304347827</v>
      </c>
      <c r="BV547" s="312">
        <v>20.606060606060598</v>
      </c>
      <c r="BW547" s="312">
        <v>7</v>
      </c>
      <c r="BX547" s="137">
        <v>9.0909090909090912E-2</v>
      </c>
      <c r="BY547" s="302">
        <v>6.6666666666666599</v>
      </c>
      <c r="BZ547" s="312">
        <v>39</v>
      </c>
      <c r="CA547" s="137">
        <v>0.29104477611940299</v>
      </c>
      <c r="CB547" s="302">
        <v>26.060606</v>
      </c>
      <c r="CC547" s="303">
        <v>0.8571428571428571</v>
      </c>
      <c r="CD547" s="311">
        <v>826</v>
      </c>
      <c r="CE547" s="137">
        <v>0.41258741258741261</v>
      </c>
      <c r="CF547" s="312">
        <v>111.64</v>
      </c>
      <c r="CG547" s="312">
        <v>922</v>
      </c>
      <c r="CH547" s="137">
        <v>0.37632653061224491</v>
      </c>
      <c r="CI547" s="302">
        <v>113.99</v>
      </c>
      <c r="CJ547" s="312">
        <v>1000</v>
      </c>
      <c r="CK547" s="137">
        <v>0.35739814152966404</v>
      </c>
      <c r="CL547" s="302">
        <v>121.64</v>
      </c>
      <c r="CM547" s="313">
        <v>0.21065375302663439</v>
      </c>
    </row>
    <row r="548" spans="1:91" ht="14.4" x14ac:dyDescent="0.3">
      <c r="A548" s="99" t="s">
        <v>541</v>
      </c>
      <c r="B548" s="311">
        <v>0</v>
      </c>
      <c r="C548" s="137">
        <v>0</v>
      </c>
      <c r="D548" s="312">
        <v>80</v>
      </c>
      <c r="E548" s="312">
        <v>0</v>
      </c>
      <c r="F548" s="137">
        <v>0</v>
      </c>
      <c r="G548" s="302">
        <v>17.5757575757575</v>
      </c>
      <c r="H548" s="312">
        <v>0</v>
      </c>
      <c r="I548" s="137">
        <v>0</v>
      </c>
      <c r="J548" s="302">
        <v>17.575758</v>
      </c>
      <c r="L548" s="312">
        <v>0</v>
      </c>
      <c r="M548" s="137">
        <v>0</v>
      </c>
      <c r="N548" s="312">
        <v>80</v>
      </c>
      <c r="O548" s="312">
        <v>0</v>
      </c>
      <c r="P548" s="137">
        <v>0</v>
      </c>
      <c r="Q548" s="302">
        <v>17.5757575757575</v>
      </c>
      <c r="R548" s="312">
        <v>61</v>
      </c>
      <c r="S548" s="137">
        <v>0.19741100323624594</v>
      </c>
      <c r="T548" s="302">
        <v>30.30303</v>
      </c>
      <c r="V548" s="312">
        <v>0</v>
      </c>
      <c r="W548" s="137">
        <v>0</v>
      </c>
      <c r="X548" s="312">
        <v>80</v>
      </c>
      <c r="Y548" s="312">
        <v>0</v>
      </c>
      <c r="Z548" s="137">
        <v>0</v>
      </c>
      <c r="AA548" s="302">
        <v>17.5757575757575</v>
      </c>
      <c r="AB548" s="312">
        <v>0</v>
      </c>
      <c r="AC548" s="137">
        <v>0</v>
      </c>
      <c r="AD548" s="302">
        <v>17.575758</v>
      </c>
      <c r="AF548" s="312">
        <v>0</v>
      </c>
      <c r="AG548" s="137">
        <v>0</v>
      </c>
      <c r="AH548" s="312">
        <v>80</v>
      </c>
      <c r="AI548" s="312">
        <v>0</v>
      </c>
      <c r="AJ548" s="137">
        <v>0</v>
      </c>
      <c r="AK548" s="302">
        <v>17.5757575757575</v>
      </c>
      <c r="AL548" s="312">
        <v>0</v>
      </c>
      <c r="AM548" s="137">
        <v>0</v>
      </c>
      <c r="AN548" s="302">
        <v>17.575758</v>
      </c>
      <c r="AP548" s="312">
        <v>26</v>
      </c>
      <c r="AQ548" s="137">
        <v>0.18181818181818182</v>
      </c>
      <c r="AR548" s="312">
        <v>23.636363636363601</v>
      </c>
      <c r="AS548" s="312">
        <v>39</v>
      </c>
      <c r="AT548" s="137">
        <v>0.24840764331210191</v>
      </c>
      <c r="AU548" s="302">
        <v>32.121212121212103</v>
      </c>
      <c r="AV548" s="312">
        <v>0</v>
      </c>
      <c r="AW548" s="137">
        <v>0</v>
      </c>
      <c r="AX548" s="302">
        <v>17.575758</v>
      </c>
      <c r="AY548" s="303">
        <v>-1</v>
      </c>
      <c r="AZ548" s="311">
        <v>32</v>
      </c>
      <c r="BA548" s="137">
        <v>4.8265460030165915E-2</v>
      </c>
      <c r="BB548" s="312">
        <v>19.393939393939299</v>
      </c>
      <c r="BC548" s="312">
        <v>17</v>
      </c>
      <c r="BD548" s="137">
        <v>2.1383647798742137E-2</v>
      </c>
      <c r="BE548" s="302">
        <v>15.151515151515101</v>
      </c>
      <c r="BF548" s="312">
        <v>11</v>
      </c>
      <c r="BG548" s="137">
        <v>1.2008733624454149E-2</v>
      </c>
      <c r="BH548" s="302">
        <v>12.121212</v>
      </c>
      <c r="BI548" s="303">
        <v>-0.65625</v>
      </c>
      <c r="BJ548" s="311">
        <v>102</v>
      </c>
      <c r="BK548" s="137">
        <v>0.19883040935672514</v>
      </c>
      <c r="BL548" s="312">
        <v>40</v>
      </c>
      <c r="BM548" s="312">
        <v>27</v>
      </c>
      <c r="BN548" s="137">
        <v>3.0857142857142857E-2</v>
      </c>
      <c r="BO548" s="302">
        <v>19.393939393939299</v>
      </c>
      <c r="BP548" s="312">
        <v>10</v>
      </c>
      <c r="BQ548" s="137">
        <v>1.1723329425556858E-2</v>
      </c>
      <c r="BR548" s="302">
        <v>9.6969700000000003</v>
      </c>
      <c r="BS548" s="303">
        <v>-0.90196078431372551</v>
      </c>
      <c r="BT548" s="311">
        <v>0</v>
      </c>
      <c r="BU548" s="137">
        <v>0</v>
      </c>
      <c r="BV548" s="312">
        <v>80</v>
      </c>
      <c r="BW548" s="312">
        <v>0</v>
      </c>
      <c r="BX548" s="137">
        <v>0</v>
      </c>
      <c r="BY548" s="302">
        <v>17.5757575757575</v>
      </c>
      <c r="BZ548" s="312">
        <v>39</v>
      </c>
      <c r="CA548" s="137">
        <v>0.29104477611940299</v>
      </c>
      <c r="CB548" s="302">
        <v>26.060606</v>
      </c>
      <c r="CD548" s="311">
        <v>160</v>
      </c>
      <c r="CE548" s="137">
        <v>7.992007992007992E-2</v>
      </c>
      <c r="CF548" s="312">
        <v>185.71</v>
      </c>
      <c r="CG548" s="312">
        <v>83</v>
      </c>
      <c r="CH548" s="137">
        <v>3.387755102040816E-2</v>
      </c>
      <c r="CI548" s="302">
        <v>55.27</v>
      </c>
      <c r="CJ548" s="312">
        <v>121</v>
      </c>
      <c r="CK548" s="137">
        <v>4.3245175125089352E-2</v>
      </c>
      <c r="CL548" s="302">
        <v>54.37</v>
      </c>
      <c r="CM548" s="313">
        <v>-0.24374999999999999</v>
      </c>
    </row>
    <row r="549" spans="1:91" ht="14.4" x14ac:dyDescent="0.3">
      <c r="A549" s="99" t="s">
        <v>542</v>
      </c>
      <c r="B549" s="311">
        <v>29</v>
      </c>
      <c r="C549" s="137">
        <v>0.10211267605633803</v>
      </c>
      <c r="D549" s="312">
        <v>23.636363636363601</v>
      </c>
      <c r="E549" s="312">
        <v>26</v>
      </c>
      <c r="F549" s="137">
        <v>8.7837837837837843E-2</v>
      </c>
      <c r="G549" s="302">
        <v>18.181818181818102</v>
      </c>
      <c r="H549" s="312">
        <v>24</v>
      </c>
      <c r="I549" s="137">
        <v>7.4534161490683232E-2</v>
      </c>
      <c r="J549" s="302">
        <v>22.424242</v>
      </c>
      <c r="K549" s="313">
        <v>-0.17241379310344829</v>
      </c>
      <c r="L549" s="312">
        <v>0</v>
      </c>
      <c r="M549" s="137">
        <v>0</v>
      </c>
      <c r="N549" s="312">
        <v>80</v>
      </c>
      <c r="O549" s="312">
        <v>55</v>
      </c>
      <c r="P549" s="137">
        <v>0.29100529100529099</v>
      </c>
      <c r="Q549" s="302">
        <v>30.303030303030301</v>
      </c>
      <c r="R549" s="312">
        <v>0</v>
      </c>
      <c r="S549" s="137">
        <v>0</v>
      </c>
      <c r="T549" s="302">
        <v>17.575758</v>
      </c>
      <c r="V549" s="312">
        <v>26</v>
      </c>
      <c r="W549" s="137">
        <v>0.9285714285714286</v>
      </c>
      <c r="X549" s="312">
        <v>28.484848484848399</v>
      </c>
      <c r="Y549" s="312">
        <v>19</v>
      </c>
      <c r="Z549" s="137">
        <v>0.65517241379310343</v>
      </c>
      <c r="AA549" s="302">
        <v>16.363636363636299</v>
      </c>
      <c r="AB549" s="312">
        <v>0</v>
      </c>
      <c r="AC549" s="137">
        <v>0</v>
      </c>
      <c r="AD549" s="302">
        <v>17.575758</v>
      </c>
      <c r="AE549" s="313">
        <v>-1</v>
      </c>
      <c r="AF549" s="312">
        <v>0</v>
      </c>
      <c r="AG549" s="137">
        <v>0</v>
      </c>
      <c r="AH549" s="312">
        <v>80</v>
      </c>
      <c r="AI549" s="312">
        <v>0</v>
      </c>
      <c r="AJ549" s="137">
        <v>0</v>
      </c>
      <c r="AK549" s="302">
        <v>17.5757575757575</v>
      </c>
      <c r="AL549" s="312">
        <v>0</v>
      </c>
      <c r="AM549" s="137">
        <v>0</v>
      </c>
      <c r="AN549" s="302">
        <v>17.575758</v>
      </c>
      <c r="AP549" s="312">
        <v>0</v>
      </c>
      <c r="AQ549" s="137">
        <v>0</v>
      </c>
      <c r="AR549" s="312">
        <v>80</v>
      </c>
      <c r="AS549" s="312">
        <v>0</v>
      </c>
      <c r="AT549" s="137">
        <v>0</v>
      </c>
      <c r="AU549" s="302">
        <v>17.5757575757575</v>
      </c>
      <c r="AV549" s="312">
        <v>0</v>
      </c>
      <c r="AW549" s="137">
        <v>0</v>
      </c>
      <c r="AX549" s="302">
        <v>17.575758</v>
      </c>
      <c r="AZ549" s="311">
        <v>26</v>
      </c>
      <c r="BA549" s="137">
        <v>3.9215686274509803E-2</v>
      </c>
      <c r="BB549" s="312">
        <v>16.363636363636299</v>
      </c>
      <c r="BC549" s="312">
        <v>148</v>
      </c>
      <c r="BD549" s="137">
        <v>0.1861635220125786</v>
      </c>
      <c r="BE549" s="302">
        <v>73.3333333333333</v>
      </c>
      <c r="BF549" s="312">
        <v>54</v>
      </c>
      <c r="BG549" s="137">
        <v>5.8951965065502182E-2</v>
      </c>
      <c r="BH549" s="302">
        <v>33.939392099999999</v>
      </c>
      <c r="BI549" s="303">
        <v>1.0769230769230769</v>
      </c>
      <c r="BJ549" s="311">
        <v>29</v>
      </c>
      <c r="BK549" s="137">
        <v>5.6530214424951264E-2</v>
      </c>
      <c r="BL549" s="312">
        <v>25.4545454545454</v>
      </c>
      <c r="BM549" s="312">
        <v>52</v>
      </c>
      <c r="BN549" s="137">
        <v>5.9428571428571428E-2</v>
      </c>
      <c r="BO549" s="302">
        <v>33.3333333333333</v>
      </c>
      <c r="BP549" s="312">
        <v>48</v>
      </c>
      <c r="BQ549" s="137">
        <v>5.6271981242672922E-2</v>
      </c>
      <c r="BR549" s="302">
        <v>27.272728000000001</v>
      </c>
      <c r="BS549" s="303">
        <v>0.65517241379310343</v>
      </c>
      <c r="BT549" s="311">
        <v>0</v>
      </c>
      <c r="BU549" s="137">
        <v>0</v>
      </c>
      <c r="BV549" s="312">
        <v>80</v>
      </c>
      <c r="BW549" s="312">
        <v>0</v>
      </c>
      <c r="BX549" s="137">
        <v>0</v>
      </c>
      <c r="BY549" s="302">
        <v>17.5757575757575</v>
      </c>
      <c r="BZ549" s="312">
        <v>0</v>
      </c>
      <c r="CA549" s="137">
        <v>0</v>
      </c>
      <c r="CB549" s="302">
        <v>17.575758</v>
      </c>
      <c r="CD549" s="311">
        <v>110</v>
      </c>
      <c r="CE549" s="137">
        <v>5.4945054945054944E-2</v>
      </c>
      <c r="CF549" s="312">
        <v>166.71</v>
      </c>
      <c r="CG549" s="312">
        <v>300</v>
      </c>
      <c r="CH549" s="137">
        <v>0.12244897959183673</v>
      </c>
      <c r="CI549" s="302">
        <v>93.62</v>
      </c>
      <c r="CJ549" s="312">
        <v>126</v>
      </c>
      <c r="CK549" s="137">
        <v>4.5032165832737669E-2</v>
      </c>
      <c r="CL549" s="302">
        <v>61.21</v>
      </c>
      <c r="CM549" s="313">
        <v>0.14545454545454545</v>
      </c>
    </row>
    <row r="550" spans="1:91" ht="14.4" x14ac:dyDescent="0.3">
      <c r="A550" s="99" t="s">
        <v>543</v>
      </c>
      <c r="B550" s="311">
        <v>66</v>
      </c>
      <c r="C550" s="137">
        <v>0.23239436619718309</v>
      </c>
      <c r="D550" s="312">
        <v>31.515151515151501</v>
      </c>
      <c r="E550" s="312">
        <v>59</v>
      </c>
      <c r="F550" s="137">
        <v>0.19932432432432431</v>
      </c>
      <c r="G550" s="302">
        <v>24.2424242424242</v>
      </c>
      <c r="H550" s="312">
        <v>70</v>
      </c>
      <c r="I550" s="137">
        <v>0.21739130434782608</v>
      </c>
      <c r="J550" s="302">
        <v>33.3333321</v>
      </c>
      <c r="K550" s="313">
        <v>6.0606060606060608E-2</v>
      </c>
      <c r="L550" s="312">
        <v>5</v>
      </c>
      <c r="M550" s="137">
        <v>2.3148148148148147E-2</v>
      </c>
      <c r="N550" s="312">
        <v>9.6969696969696901</v>
      </c>
      <c r="O550" s="312">
        <v>18</v>
      </c>
      <c r="P550" s="137">
        <v>9.5238095238095233E-2</v>
      </c>
      <c r="Q550" s="302">
        <v>18.181818181818102</v>
      </c>
      <c r="R550" s="312">
        <v>83</v>
      </c>
      <c r="S550" s="137">
        <v>0.26860841423948217</v>
      </c>
      <c r="T550" s="302">
        <v>35.151516000000001</v>
      </c>
      <c r="U550" s="313">
        <v>15.6</v>
      </c>
      <c r="V550" s="312">
        <v>0</v>
      </c>
      <c r="W550" s="137">
        <v>0</v>
      </c>
      <c r="X550" s="312">
        <v>80</v>
      </c>
      <c r="Y550" s="312">
        <v>10</v>
      </c>
      <c r="Z550" s="137">
        <v>0.34482758620689657</v>
      </c>
      <c r="AA550" s="302">
        <v>10.303030303030299</v>
      </c>
      <c r="AB550" s="312">
        <v>6</v>
      </c>
      <c r="AC550" s="137">
        <v>0.12244897959183673</v>
      </c>
      <c r="AD550" s="302">
        <v>6.6666665099999998</v>
      </c>
      <c r="AF550" s="312">
        <v>17</v>
      </c>
      <c r="AG550" s="137">
        <v>1</v>
      </c>
      <c r="AH550" s="312">
        <v>18.181818181818102</v>
      </c>
      <c r="AI550" s="312">
        <v>20</v>
      </c>
      <c r="AJ550" s="137">
        <v>0.625</v>
      </c>
      <c r="AK550" s="302">
        <v>4.2424242424242404</v>
      </c>
      <c r="AL550" s="312">
        <v>0</v>
      </c>
      <c r="AM550" s="137">
        <v>0</v>
      </c>
      <c r="AN550" s="302">
        <v>17.575758</v>
      </c>
      <c r="AO550" s="313">
        <v>-1</v>
      </c>
      <c r="AP550" s="312">
        <v>96</v>
      </c>
      <c r="AQ550" s="137">
        <v>0.67132867132867136</v>
      </c>
      <c r="AR550" s="312">
        <v>56.969696969696898</v>
      </c>
      <c r="AS550" s="312">
        <v>17</v>
      </c>
      <c r="AT550" s="137">
        <v>0.10828025477707007</v>
      </c>
      <c r="AU550" s="302">
        <v>11.5151515151515</v>
      </c>
      <c r="AV550" s="312">
        <v>94</v>
      </c>
      <c r="AW550" s="137">
        <v>0.44976076555023925</v>
      </c>
      <c r="AX550" s="302">
        <v>53.939392099999999</v>
      </c>
      <c r="AY550" s="303">
        <v>-2.0833333333333332E-2</v>
      </c>
      <c r="AZ550" s="311">
        <v>213</v>
      </c>
      <c r="BA550" s="137">
        <v>0.32126696832579188</v>
      </c>
      <c r="BB550" s="312">
        <v>62.424242424242401</v>
      </c>
      <c r="BC550" s="312">
        <v>291</v>
      </c>
      <c r="BD550" s="137">
        <v>0.36603773584905658</v>
      </c>
      <c r="BE550" s="302">
        <v>66.6666666666666</v>
      </c>
      <c r="BF550" s="312">
        <v>336</v>
      </c>
      <c r="BG550" s="137">
        <v>0.36681222707423583</v>
      </c>
      <c r="BH550" s="302">
        <v>73.333335899999994</v>
      </c>
      <c r="BI550" s="303">
        <v>0.57746478873239437</v>
      </c>
      <c r="BJ550" s="311">
        <v>138</v>
      </c>
      <c r="BK550" s="137">
        <v>0.26900584795321636</v>
      </c>
      <c r="BL550" s="312">
        <v>52.121212121212103</v>
      </c>
      <c r="BM550" s="312">
        <v>117</v>
      </c>
      <c r="BN550" s="137">
        <v>0.1337142857142857</v>
      </c>
      <c r="BO550" s="302">
        <v>58.181818181818201</v>
      </c>
      <c r="BP550" s="312">
        <v>164</v>
      </c>
      <c r="BQ550" s="137">
        <v>0.19226260257913247</v>
      </c>
      <c r="BR550" s="302">
        <v>47.272728000000001</v>
      </c>
      <c r="BS550" s="303">
        <v>0.18840579710144928</v>
      </c>
      <c r="BT550" s="311">
        <v>21</v>
      </c>
      <c r="BU550" s="137">
        <v>0.15217391304347827</v>
      </c>
      <c r="BV550" s="312">
        <v>20.606060606060598</v>
      </c>
      <c r="BW550" s="312">
        <v>7</v>
      </c>
      <c r="BX550" s="137">
        <v>9.0909090909090912E-2</v>
      </c>
      <c r="BY550" s="302">
        <v>6.6666666666666599</v>
      </c>
      <c r="BZ550" s="312">
        <v>0</v>
      </c>
      <c r="CA550" s="137">
        <v>0</v>
      </c>
      <c r="CB550" s="302">
        <v>17.575758</v>
      </c>
      <c r="CC550" s="303">
        <v>-1</v>
      </c>
      <c r="CD550" s="311">
        <v>556</v>
      </c>
      <c r="CE550" s="137">
        <v>0.2777222777222777</v>
      </c>
      <c r="CF550" s="312">
        <v>133.6</v>
      </c>
      <c r="CG550" s="312">
        <v>539</v>
      </c>
      <c r="CH550" s="137">
        <v>0.22</v>
      </c>
      <c r="CI550" s="302">
        <v>94.3</v>
      </c>
      <c r="CJ550" s="312">
        <v>753</v>
      </c>
      <c r="CK550" s="137">
        <v>0.26912080057183702</v>
      </c>
      <c r="CL550" s="302">
        <v>115.21</v>
      </c>
      <c r="CM550" s="313">
        <v>0.35431654676258995</v>
      </c>
    </row>
    <row r="551" spans="1:91" ht="14.4" x14ac:dyDescent="0.3">
      <c r="A551" s="99" t="s">
        <v>544</v>
      </c>
      <c r="B551" s="311">
        <v>22</v>
      </c>
      <c r="C551" s="137">
        <v>7.746478873239436E-2</v>
      </c>
      <c r="D551" s="312">
        <v>18.181818181818102</v>
      </c>
      <c r="E551" s="312">
        <v>89</v>
      </c>
      <c r="F551" s="137">
        <v>0.30067567567567566</v>
      </c>
      <c r="G551" s="302">
        <v>26.6666666666666</v>
      </c>
      <c r="H551" s="312">
        <v>56</v>
      </c>
      <c r="I551" s="137">
        <v>0.17391304347826086</v>
      </c>
      <c r="J551" s="302">
        <v>29.090910000000001</v>
      </c>
      <c r="K551" s="313">
        <v>1.5454545454545454</v>
      </c>
      <c r="L551" s="312">
        <v>104</v>
      </c>
      <c r="M551" s="137">
        <v>0.48148148148148145</v>
      </c>
      <c r="N551" s="312">
        <v>40.606060606060602</v>
      </c>
      <c r="O551" s="312">
        <v>31</v>
      </c>
      <c r="P551" s="137">
        <v>0.16402116402116401</v>
      </c>
      <c r="Q551" s="302">
        <v>17.5757575757575</v>
      </c>
      <c r="R551" s="312">
        <v>73</v>
      </c>
      <c r="S551" s="137">
        <v>0.23624595469255663</v>
      </c>
      <c r="T551" s="302">
        <v>27.878788</v>
      </c>
      <c r="U551" s="313">
        <v>-0.29807692307692307</v>
      </c>
      <c r="V551" s="312">
        <v>0</v>
      </c>
      <c r="W551" s="137">
        <v>0</v>
      </c>
      <c r="X551" s="312">
        <v>80</v>
      </c>
      <c r="Y551" s="312">
        <v>0</v>
      </c>
      <c r="Z551" s="137">
        <v>0</v>
      </c>
      <c r="AA551" s="302">
        <v>17.5757575757575</v>
      </c>
      <c r="AB551" s="312">
        <v>23</v>
      </c>
      <c r="AC551" s="137">
        <v>0.46938775510204084</v>
      </c>
      <c r="AD551" s="302">
        <v>17.575758</v>
      </c>
      <c r="AF551" s="312">
        <v>0</v>
      </c>
      <c r="AG551" s="137">
        <v>0</v>
      </c>
      <c r="AH551" s="312">
        <v>80</v>
      </c>
      <c r="AI551" s="312">
        <v>4</v>
      </c>
      <c r="AJ551" s="137">
        <v>0.125</v>
      </c>
      <c r="AK551" s="302">
        <v>4.8484848484848397</v>
      </c>
      <c r="AL551" s="312">
        <v>6</v>
      </c>
      <c r="AM551" s="137">
        <v>1</v>
      </c>
      <c r="AN551" s="302">
        <v>6.6666665099999998</v>
      </c>
      <c r="AP551" s="312">
        <v>7</v>
      </c>
      <c r="AQ551" s="137">
        <v>4.8951048951048952E-2</v>
      </c>
      <c r="AR551" s="312">
        <v>8.4848484848484809</v>
      </c>
      <c r="AS551" s="312">
        <v>26</v>
      </c>
      <c r="AT551" s="137">
        <v>0.16560509554140126</v>
      </c>
      <c r="AU551" s="302">
        <v>20.606060606060598</v>
      </c>
      <c r="AV551" s="312">
        <v>47</v>
      </c>
      <c r="AW551" s="137">
        <v>0.22488038277511962</v>
      </c>
      <c r="AX551" s="302">
        <v>32.727271999999999</v>
      </c>
      <c r="AY551" s="303">
        <v>5.7142857142857144</v>
      </c>
      <c r="AZ551" s="311">
        <v>148</v>
      </c>
      <c r="BA551" s="137">
        <v>0.22322775263951736</v>
      </c>
      <c r="BB551" s="312">
        <v>46.6666666666666</v>
      </c>
      <c r="BC551" s="312">
        <v>86</v>
      </c>
      <c r="BD551" s="137">
        <v>0.10817610062893082</v>
      </c>
      <c r="BE551" s="302">
        <v>39.393939393939398</v>
      </c>
      <c r="BF551" s="312">
        <v>281</v>
      </c>
      <c r="BG551" s="137">
        <v>0.30676855895196509</v>
      </c>
      <c r="BH551" s="302">
        <v>69.696969999999993</v>
      </c>
      <c r="BI551" s="303">
        <v>0.89864864864864868</v>
      </c>
      <c r="BJ551" s="311">
        <v>106</v>
      </c>
      <c r="BK551" s="137">
        <v>0.20662768031189083</v>
      </c>
      <c r="BL551" s="312">
        <v>32.121212121212103</v>
      </c>
      <c r="BM551" s="312">
        <v>354</v>
      </c>
      <c r="BN551" s="137">
        <v>0.40457142857142858</v>
      </c>
      <c r="BO551" s="302">
        <v>119.39393939393899</v>
      </c>
      <c r="BP551" s="312">
        <v>367</v>
      </c>
      <c r="BQ551" s="137">
        <v>0.43024618991793667</v>
      </c>
      <c r="BR551" s="302">
        <v>90.303030000000007</v>
      </c>
      <c r="BS551" s="303">
        <v>2.4622641509433962</v>
      </c>
      <c r="BT551" s="311">
        <v>34</v>
      </c>
      <c r="BU551" s="137">
        <v>0.24637681159420291</v>
      </c>
      <c r="BV551" s="312">
        <v>28.484848484848399</v>
      </c>
      <c r="BW551" s="312">
        <v>44</v>
      </c>
      <c r="BX551" s="137">
        <v>0.5714285714285714</v>
      </c>
      <c r="BY551" s="302">
        <v>24.848484848484802</v>
      </c>
      <c r="BZ551" s="312">
        <v>39</v>
      </c>
      <c r="CA551" s="137">
        <v>0.29104477611940299</v>
      </c>
      <c r="CB551" s="302">
        <v>13.939394</v>
      </c>
      <c r="CC551" s="303">
        <v>0.14705882352941177</v>
      </c>
      <c r="CD551" s="311">
        <v>421</v>
      </c>
      <c r="CE551" s="137">
        <v>0.2102897102897103</v>
      </c>
      <c r="CF551" s="312">
        <v>136.79</v>
      </c>
      <c r="CG551" s="312">
        <v>634</v>
      </c>
      <c r="CH551" s="137">
        <v>0.25877551020408163</v>
      </c>
      <c r="CI551" s="302">
        <v>133.88999999999999</v>
      </c>
      <c r="CJ551" s="312">
        <v>892</v>
      </c>
      <c r="CK551" s="137">
        <v>0.31879914224446032</v>
      </c>
      <c r="CL551" s="302">
        <v>126.28</v>
      </c>
      <c r="CM551" s="313">
        <v>1.1187648456057007</v>
      </c>
    </row>
    <row r="552" spans="1:91" ht="14.4" x14ac:dyDescent="0.3">
      <c r="A552" s="99" t="s">
        <v>385</v>
      </c>
      <c r="B552" s="311">
        <v>132</v>
      </c>
      <c r="C552" s="137">
        <v>0.46478873239436619</v>
      </c>
      <c r="D552" s="312">
        <v>33.3333333333333</v>
      </c>
      <c r="E552" s="312">
        <v>4</v>
      </c>
      <c r="F552" s="137">
        <v>1.3513513513513514E-2</v>
      </c>
      <c r="G552" s="302">
        <v>4.2424242424242404</v>
      </c>
      <c r="H552" s="312">
        <v>73</v>
      </c>
      <c r="I552" s="137">
        <v>0.2267080745341615</v>
      </c>
      <c r="J552" s="302">
        <v>33.3333321</v>
      </c>
      <c r="K552" s="313">
        <v>-0.44696969696969696</v>
      </c>
      <c r="L552" s="312">
        <v>88</v>
      </c>
      <c r="M552" s="137">
        <v>0.40740740740740738</v>
      </c>
      <c r="N552" s="312">
        <v>26.6666666666666</v>
      </c>
      <c r="O552" s="312">
        <v>31</v>
      </c>
      <c r="P552" s="137">
        <v>0.16402116402116401</v>
      </c>
      <c r="Q552" s="302">
        <v>18.181818181818102</v>
      </c>
      <c r="R552" s="312">
        <v>45</v>
      </c>
      <c r="S552" s="137">
        <v>0.14563106796116504</v>
      </c>
      <c r="T552" s="302">
        <v>27.272728000000001</v>
      </c>
      <c r="U552" s="313">
        <v>-0.48863636363636365</v>
      </c>
      <c r="V552" s="312">
        <v>0</v>
      </c>
      <c r="W552" s="137">
        <v>0</v>
      </c>
      <c r="X552" s="312">
        <v>80</v>
      </c>
      <c r="Y552" s="312">
        <v>0</v>
      </c>
      <c r="Z552" s="137">
        <v>0</v>
      </c>
      <c r="AA552" s="302">
        <v>17.5757575757575</v>
      </c>
      <c r="AB552" s="312">
        <v>0</v>
      </c>
      <c r="AC552" s="137">
        <v>0</v>
      </c>
      <c r="AD552" s="302">
        <v>17.575758</v>
      </c>
      <c r="AF552" s="312">
        <v>0</v>
      </c>
      <c r="AG552" s="137">
        <v>0</v>
      </c>
      <c r="AH552" s="312">
        <v>80</v>
      </c>
      <c r="AI552" s="312">
        <v>8</v>
      </c>
      <c r="AJ552" s="137">
        <v>0.25</v>
      </c>
      <c r="AK552" s="302">
        <v>7.8787878787878798</v>
      </c>
      <c r="AL552" s="312">
        <v>0</v>
      </c>
      <c r="AM552" s="137">
        <v>0</v>
      </c>
      <c r="AN552" s="302">
        <v>17.575758</v>
      </c>
      <c r="AP552" s="312">
        <v>14</v>
      </c>
      <c r="AQ552" s="137">
        <v>9.7902097902097904E-2</v>
      </c>
      <c r="AR552" s="312">
        <v>14.545454545454501</v>
      </c>
      <c r="AS552" s="312">
        <v>68</v>
      </c>
      <c r="AT552" s="137">
        <v>0.43312101910828027</v>
      </c>
      <c r="AU552" s="302">
        <v>27.272727272727199</v>
      </c>
      <c r="AV552" s="312">
        <v>53</v>
      </c>
      <c r="AW552" s="137">
        <v>0.25358851674641147</v>
      </c>
      <c r="AX552" s="302">
        <v>33.939392099999999</v>
      </c>
      <c r="AY552" s="303">
        <v>2.7857142857142856</v>
      </c>
      <c r="AZ552" s="311">
        <v>105</v>
      </c>
      <c r="BA552" s="137">
        <v>0.15837104072398189</v>
      </c>
      <c r="BB552" s="312">
        <v>49.090909090909101</v>
      </c>
      <c r="BC552" s="312">
        <v>77</v>
      </c>
      <c r="BD552" s="137">
        <v>9.6855345911949692E-2</v>
      </c>
      <c r="BE552" s="302">
        <v>36.969696969696898</v>
      </c>
      <c r="BF552" s="312">
        <v>134</v>
      </c>
      <c r="BG552" s="137">
        <v>0.14628820960698691</v>
      </c>
      <c r="BH552" s="302">
        <v>43.030304000000001</v>
      </c>
      <c r="BI552" s="303">
        <v>0.27619047619047621</v>
      </c>
      <c r="BJ552" s="311">
        <v>93</v>
      </c>
      <c r="BK552" s="137">
        <v>0.18128654970760233</v>
      </c>
      <c r="BL552" s="312">
        <v>38.787878787878697</v>
      </c>
      <c r="BM552" s="312">
        <v>144</v>
      </c>
      <c r="BN552" s="137">
        <v>0.16457142857142856</v>
      </c>
      <c r="BO552" s="302">
        <v>59.393939393939398</v>
      </c>
      <c r="BP552" s="312">
        <v>172</v>
      </c>
      <c r="BQ552" s="137">
        <v>0.20164126611957797</v>
      </c>
      <c r="BR552" s="302">
        <v>72.121215800000002</v>
      </c>
      <c r="BS552" s="303">
        <v>0.84946236559139787</v>
      </c>
      <c r="BT552" s="311">
        <v>83</v>
      </c>
      <c r="BU552" s="137">
        <v>0.60144927536231885</v>
      </c>
      <c r="BV552" s="312">
        <v>49.696969696969703</v>
      </c>
      <c r="BW552" s="312">
        <v>0</v>
      </c>
      <c r="BX552" s="137">
        <v>0</v>
      </c>
      <c r="BY552" s="302">
        <v>17.5757575757575</v>
      </c>
      <c r="BZ552" s="312">
        <v>19</v>
      </c>
      <c r="CA552" s="137">
        <v>0.1417910447761194</v>
      </c>
      <c r="CB552" s="302">
        <v>13.939394</v>
      </c>
      <c r="CC552" s="303">
        <v>-0.77108433734939763</v>
      </c>
      <c r="CD552" s="311">
        <v>515</v>
      </c>
      <c r="CE552" s="137">
        <v>0.25724275724275725</v>
      </c>
      <c r="CF552" s="312">
        <v>144.93</v>
      </c>
      <c r="CG552" s="312">
        <v>332</v>
      </c>
      <c r="CH552" s="137">
        <v>0.13551020408163264</v>
      </c>
      <c r="CI552" s="302">
        <v>80.45</v>
      </c>
      <c r="CJ552" s="312">
        <v>496</v>
      </c>
      <c r="CK552" s="137">
        <v>0.17726947819871336</v>
      </c>
      <c r="CL552" s="302">
        <v>103.37</v>
      </c>
      <c r="CM552" s="313">
        <v>-3.6893203883495145E-2</v>
      </c>
    </row>
    <row r="553" spans="1:91" ht="14.4" x14ac:dyDescent="0.3">
      <c r="A553" s="99" t="s">
        <v>386</v>
      </c>
      <c r="B553" s="311">
        <v>53</v>
      </c>
      <c r="C553" s="137">
        <v>0.18661971830985916</v>
      </c>
      <c r="D553" s="312">
        <v>29.090909090909101</v>
      </c>
      <c r="E553" s="312">
        <v>0</v>
      </c>
      <c r="F553" s="137">
        <v>0</v>
      </c>
      <c r="G553" s="302">
        <v>17.5757575757575</v>
      </c>
      <c r="H553" s="312">
        <v>24</v>
      </c>
      <c r="I553" s="137">
        <v>7.4534161490683232E-2</v>
      </c>
      <c r="J553" s="302">
        <v>17.575758</v>
      </c>
      <c r="K553" s="313">
        <v>-0.54716981132075471</v>
      </c>
      <c r="L553" s="312">
        <v>9</v>
      </c>
      <c r="M553" s="137">
        <v>4.1666666666666664E-2</v>
      </c>
      <c r="N553" s="312">
        <v>9.0909090909090899</v>
      </c>
      <c r="O553" s="312">
        <v>0</v>
      </c>
      <c r="P553" s="137">
        <v>0</v>
      </c>
      <c r="Q553" s="302">
        <v>17.5757575757575</v>
      </c>
      <c r="R553" s="312">
        <v>0</v>
      </c>
      <c r="S553" s="137">
        <v>0</v>
      </c>
      <c r="T553" s="302">
        <v>17.575758</v>
      </c>
      <c r="U553" s="313">
        <v>-1</v>
      </c>
      <c r="V553" s="312">
        <v>0</v>
      </c>
      <c r="W553" s="137">
        <v>0</v>
      </c>
      <c r="X553" s="312">
        <v>80</v>
      </c>
      <c r="Y553" s="312">
        <v>0</v>
      </c>
      <c r="Z553" s="137">
        <v>0</v>
      </c>
      <c r="AA553" s="302">
        <v>17.5757575757575</v>
      </c>
      <c r="AB553" s="312">
        <v>0</v>
      </c>
      <c r="AC553" s="137">
        <v>0</v>
      </c>
      <c r="AD553" s="302">
        <v>17.575758</v>
      </c>
      <c r="AF553" s="312">
        <v>0</v>
      </c>
      <c r="AG553" s="137">
        <v>0</v>
      </c>
      <c r="AH553" s="312">
        <v>80</v>
      </c>
      <c r="AI553" s="312">
        <v>0</v>
      </c>
      <c r="AJ553" s="137">
        <v>0</v>
      </c>
      <c r="AK553" s="302">
        <v>17.5757575757575</v>
      </c>
      <c r="AL553" s="312">
        <v>0</v>
      </c>
      <c r="AM553" s="137">
        <v>0</v>
      </c>
      <c r="AN553" s="302">
        <v>17.575758</v>
      </c>
      <c r="AP553" s="312">
        <v>14</v>
      </c>
      <c r="AQ553" s="137">
        <v>9.7902097902097904E-2</v>
      </c>
      <c r="AR553" s="312">
        <v>14.545454545454501</v>
      </c>
      <c r="AS553" s="312">
        <v>0</v>
      </c>
      <c r="AT553" s="137">
        <v>0</v>
      </c>
      <c r="AU553" s="302">
        <v>17.5757575757575</v>
      </c>
      <c r="AV553" s="312">
        <v>53</v>
      </c>
      <c r="AW553" s="137">
        <v>0.25358851674641147</v>
      </c>
      <c r="AX553" s="302">
        <v>33.939392099999999</v>
      </c>
      <c r="AY553" s="303">
        <v>2.7857142857142856</v>
      </c>
      <c r="AZ553" s="311">
        <v>54</v>
      </c>
      <c r="BA553" s="137">
        <v>8.1447963800904979E-2</v>
      </c>
      <c r="BB553" s="312">
        <v>40</v>
      </c>
      <c r="BC553" s="312">
        <v>44</v>
      </c>
      <c r="BD553" s="137">
        <v>5.5345911949685536E-2</v>
      </c>
      <c r="BE553" s="302">
        <v>29.696969696969699</v>
      </c>
      <c r="BF553" s="312">
        <v>16</v>
      </c>
      <c r="BG553" s="137">
        <v>1.7467248908296942E-2</v>
      </c>
      <c r="BH553" s="302">
        <v>12.727273</v>
      </c>
      <c r="BI553" s="303">
        <v>-0.70370370370370372</v>
      </c>
      <c r="BJ553" s="311">
        <v>38</v>
      </c>
      <c r="BK553" s="137">
        <v>7.407407407407407E-2</v>
      </c>
      <c r="BL553" s="312">
        <v>23.030303030302999</v>
      </c>
      <c r="BM553" s="312">
        <v>22</v>
      </c>
      <c r="BN553" s="137">
        <v>2.5142857142857144E-2</v>
      </c>
      <c r="BO553" s="302">
        <v>22.424242424242401</v>
      </c>
      <c r="BP553" s="312">
        <v>134</v>
      </c>
      <c r="BQ553" s="137">
        <v>0.15709261430246191</v>
      </c>
      <c r="BR553" s="302">
        <v>72.727270000000004</v>
      </c>
      <c r="BS553" s="303">
        <v>2.5263157894736841</v>
      </c>
      <c r="BT553" s="311">
        <v>83</v>
      </c>
      <c r="BU553" s="137">
        <v>0.60144927536231885</v>
      </c>
      <c r="BV553" s="312">
        <v>49.696969696969703</v>
      </c>
      <c r="BW553" s="312">
        <v>0</v>
      </c>
      <c r="BX553" s="137">
        <v>0</v>
      </c>
      <c r="BY553" s="302">
        <v>17.5757575757575</v>
      </c>
      <c r="BZ553" s="312">
        <v>0</v>
      </c>
      <c r="CA553" s="137">
        <v>0</v>
      </c>
      <c r="CB553" s="302">
        <v>17.575758</v>
      </c>
      <c r="CC553" s="303">
        <v>-1</v>
      </c>
      <c r="CD553" s="311">
        <v>251</v>
      </c>
      <c r="CE553" s="137">
        <v>0.12537462537462538</v>
      </c>
      <c r="CF553" s="312">
        <v>135.82</v>
      </c>
      <c r="CG553" s="312">
        <v>66</v>
      </c>
      <c r="CH553" s="137">
        <v>2.6938775510204082E-2</v>
      </c>
      <c r="CI553" s="302">
        <v>55.3</v>
      </c>
      <c r="CJ553" s="312">
        <v>227</v>
      </c>
      <c r="CK553" s="137">
        <v>8.1129378127233739E-2</v>
      </c>
      <c r="CL553" s="302">
        <v>88.66</v>
      </c>
      <c r="CM553" s="313">
        <v>-9.5617529880478086E-2</v>
      </c>
    </row>
    <row r="554" spans="1:91" ht="14.4" x14ac:dyDescent="0.3">
      <c r="A554" s="99" t="s">
        <v>545</v>
      </c>
      <c r="B554" s="311">
        <v>10</v>
      </c>
      <c r="C554" s="137">
        <v>3.5211267605633804E-2</v>
      </c>
      <c r="D554" s="312">
        <v>9.0909090909090899</v>
      </c>
      <c r="E554" s="312">
        <v>0</v>
      </c>
      <c r="F554" s="137">
        <v>0</v>
      </c>
      <c r="G554" s="302">
        <v>17.5757575757575</v>
      </c>
      <c r="H554" s="312">
        <v>24</v>
      </c>
      <c r="I554" s="137">
        <v>7.4534161490683232E-2</v>
      </c>
      <c r="J554" s="302">
        <v>17.575758</v>
      </c>
      <c r="K554" s="313">
        <v>1.4</v>
      </c>
      <c r="L554" s="312">
        <v>0</v>
      </c>
      <c r="M554" s="137">
        <v>0</v>
      </c>
      <c r="N554" s="312">
        <v>80</v>
      </c>
      <c r="O554" s="312">
        <v>0</v>
      </c>
      <c r="P554" s="137">
        <v>0</v>
      </c>
      <c r="Q554" s="302">
        <v>17.5757575757575</v>
      </c>
      <c r="R554" s="312">
        <v>0</v>
      </c>
      <c r="S554" s="137">
        <v>0</v>
      </c>
      <c r="T554" s="302">
        <v>17.575758</v>
      </c>
      <c r="V554" s="312">
        <v>0</v>
      </c>
      <c r="W554" s="137">
        <v>0</v>
      </c>
      <c r="X554" s="312">
        <v>80</v>
      </c>
      <c r="Y554" s="312">
        <v>0</v>
      </c>
      <c r="Z554" s="137">
        <v>0</v>
      </c>
      <c r="AA554" s="302">
        <v>17.5757575757575</v>
      </c>
      <c r="AB554" s="312">
        <v>0</v>
      </c>
      <c r="AC554" s="137">
        <v>0</v>
      </c>
      <c r="AD554" s="302">
        <v>17.575758</v>
      </c>
      <c r="AF554" s="312">
        <v>0</v>
      </c>
      <c r="AG554" s="137">
        <v>0</v>
      </c>
      <c r="AH554" s="312">
        <v>80</v>
      </c>
      <c r="AI554" s="312">
        <v>0</v>
      </c>
      <c r="AJ554" s="137">
        <v>0</v>
      </c>
      <c r="AK554" s="302">
        <v>17.5757575757575</v>
      </c>
      <c r="AL554" s="312">
        <v>0</v>
      </c>
      <c r="AM554" s="137">
        <v>0</v>
      </c>
      <c r="AN554" s="302">
        <v>17.575758</v>
      </c>
      <c r="AP554" s="312">
        <v>14</v>
      </c>
      <c r="AQ554" s="137">
        <v>9.7902097902097904E-2</v>
      </c>
      <c r="AR554" s="312">
        <v>14.545454545454501</v>
      </c>
      <c r="AS554" s="312">
        <v>0</v>
      </c>
      <c r="AT554" s="137">
        <v>0</v>
      </c>
      <c r="AU554" s="302">
        <v>17.5757575757575</v>
      </c>
      <c r="AV554" s="312">
        <v>47</v>
      </c>
      <c r="AW554" s="137">
        <v>0.22488038277511962</v>
      </c>
      <c r="AX554" s="302">
        <v>33.3333321</v>
      </c>
      <c r="AY554" s="303">
        <v>2.3571428571428572</v>
      </c>
      <c r="AZ554" s="311">
        <v>12</v>
      </c>
      <c r="BA554" s="137">
        <v>1.8099547511312219E-2</v>
      </c>
      <c r="BB554" s="312">
        <v>12.1212121212121</v>
      </c>
      <c r="BC554" s="312">
        <v>44</v>
      </c>
      <c r="BD554" s="137">
        <v>5.5345911949685536E-2</v>
      </c>
      <c r="BE554" s="302">
        <v>29.696969696969699</v>
      </c>
      <c r="BF554" s="312">
        <v>13</v>
      </c>
      <c r="BG554" s="137">
        <v>1.4192139737991267E-2</v>
      </c>
      <c r="BH554" s="302">
        <v>12.727273</v>
      </c>
      <c r="BI554" s="303">
        <v>8.3333333333333329E-2</v>
      </c>
      <c r="BJ554" s="311">
        <v>19</v>
      </c>
      <c r="BK554" s="137">
        <v>3.7037037037037035E-2</v>
      </c>
      <c r="BL554" s="312">
        <v>15.757575757575699</v>
      </c>
      <c r="BM554" s="312">
        <v>22</v>
      </c>
      <c r="BN554" s="137">
        <v>2.5142857142857144E-2</v>
      </c>
      <c r="BO554" s="302">
        <v>22.424242424242401</v>
      </c>
      <c r="BP554" s="312">
        <v>129</v>
      </c>
      <c r="BQ554" s="137">
        <v>0.15123094958968347</v>
      </c>
      <c r="BR554" s="302">
        <v>73.939390000000003</v>
      </c>
      <c r="BS554" s="303">
        <v>5.7894736842105265</v>
      </c>
      <c r="BT554" s="311">
        <v>27</v>
      </c>
      <c r="BU554" s="137">
        <v>0.19565217391304349</v>
      </c>
      <c r="BV554" s="312">
        <v>24.848484848484802</v>
      </c>
      <c r="BW554" s="312">
        <v>0</v>
      </c>
      <c r="BX554" s="137">
        <v>0</v>
      </c>
      <c r="BY554" s="302">
        <v>17.5757575757575</v>
      </c>
      <c r="BZ554" s="312">
        <v>0</v>
      </c>
      <c r="CA554" s="137">
        <v>0</v>
      </c>
      <c r="CB554" s="302">
        <v>17.575758</v>
      </c>
      <c r="CC554" s="303">
        <v>-1</v>
      </c>
      <c r="CD554" s="311">
        <v>82</v>
      </c>
      <c r="CE554" s="137">
        <v>4.095904095904096E-2</v>
      </c>
      <c r="CF554" s="312">
        <v>142.9</v>
      </c>
      <c r="CG554" s="312">
        <v>66</v>
      </c>
      <c r="CH554" s="137">
        <v>2.6938775510204082E-2</v>
      </c>
      <c r="CI554" s="302">
        <v>55.3</v>
      </c>
      <c r="CJ554" s="312">
        <v>213</v>
      </c>
      <c r="CK554" s="137">
        <v>7.6125804145818446E-2</v>
      </c>
      <c r="CL554" s="302">
        <v>89.48</v>
      </c>
      <c r="CM554" s="313">
        <v>1.5975609756097562</v>
      </c>
    </row>
    <row r="555" spans="1:91" ht="14.4" x14ac:dyDescent="0.3">
      <c r="A555" s="99" t="s">
        <v>546</v>
      </c>
      <c r="B555" s="311">
        <v>10</v>
      </c>
      <c r="C555" s="137">
        <v>3.5211267605633804E-2</v>
      </c>
      <c r="D555" s="312">
        <v>9.0909090909090899</v>
      </c>
      <c r="E555" s="312">
        <v>0</v>
      </c>
      <c r="F555" s="137">
        <v>0</v>
      </c>
      <c r="G555" s="302">
        <v>17.5757575757575</v>
      </c>
      <c r="H555" s="312">
        <v>8</v>
      </c>
      <c r="I555" s="137">
        <v>2.4844720496894408E-2</v>
      </c>
      <c r="J555" s="302">
        <v>7.8787880000000001</v>
      </c>
      <c r="K555" s="313">
        <v>-0.2</v>
      </c>
      <c r="L555" s="312">
        <v>0</v>
      </c>
      <c r="M555" s="137">
        <v>0</v>
      </c>
      <c r="N555" s="312">
        <v>80</v>
      </c>
      <c r="O555" s="312">
        <v>0</v>
      </c>
      <c r="P555" s="137">
        <v>0</v>
      </c>
      <c r="Q555" s="302">
        <v>17.5757575757575</v>
      </c>
      <c r="R555" s="312">
        <v>0</v>
      </c>
      <c r="S555" s="137">
        <v>0</v>
      </c>
      <c r="T555" s="302">
        <v>17.575758</v>
      </c>
      <c r="V555" s="312">
        <v>0</v>
      </c>
      <c r="W555" s="137">
        <v>0</v>
      </c>
      <c r="X555" s="312">
        <v>80</v>
      </c>
      <c r="Y555" s="312">
        <v>0</v>
      </c>
      <c r="Z555" s="137">
        <v>0</v>
      </c>
      <c r="AA555" s="302">
        <v>17.5757575757575</v>
      </c>
      <c r="AB555" s="312">
        <v>0</v>
      </c>
      <c r="AC555" s="137">
        <v>0</v>
      </c>
      <c r="AD555" s="302">
        <v>17.575758</v>
      </c>
      <c r="AF555" s="312">
        <v>0</v>
      </c>
      <c r="AG555" s="137">
        <v>0</v>
      </c>
      <c r="AH555" s="312">
        <v>80</v>
      </c>
      <c r="AI555" s="312">
        <v>0</v>
      </c>
      <c r="AJ555" s="137">
        <v>0</v>
      </c>
      <c r="AK555" s="302">
        <v>17.5757575757575</v>
      </c>
      <c r="AL555" s="312">
        <v>0</v>
      </c>
      <c r="AM555" s="137">
        <v>0</v>
      </c>
      <c r="AN555" s="302">
        <v>17.575758</v>
      </c>
      <c r="AP555" s="312">
        <v>14</v>
      </c>
      <c r="AQ555" s="137">
        <v>9.7902097902097904E-2</v>
      </c>
      <c r="AR555" s="312">
        <v>14.545454545454501</v>
      </c>
      <c r="AS555" s="312">
        <v>0</v>
      </c>
      <c r="AT555" s="137">
        <v>0</v>
      </c>
      <c r="AU555" s="302">
        <v>17.5757575757575</v>
      </c>
      <c r="AV555" s="312">
        <v>0</v>
      </c>
      <c r="AW555" s="137">
        <v>0</v>
      </c>
      <c r="AX555" s="302">
        <v>17.575758</v>
      </c>
      <c r="AY555" s="303">
        <v>-1</v>
      </c>
      <c r="AZ555" s="311">
        <v>0</v>
      </c>
      <c r="BA555" s="137">
        <v>0</v>
      </c>
      <c r="BB555" s="312">
        <v>80</v>
      </c>
      <c r="BC555" s="312">
        <v>18</v>
      </c>
      <c r="BD555" s="137">
        <v>2.2641509433962263E-2</v>
      </c>
      <c r="BE555" s="302">
        <v>16.363636363636299</v>
      </c>
      <c r="BF555" s="312">
        <v>13</v>
      </c>
      <c r="BG555" s="137">
        <v>1.4192139737991267E-2</v>
      </c>
      <c r="BH555" s="302">
        <v>12.727273</v>
      </c>
      <c r="BJ555" s="311">
        <v>14</v>
      </c>
      <c r="BK555" s="137">
        <v>2.7290448343079921E-2</v>
      </c>
      <c r="BL555" s="312">
        <v>14.545454545454501</v>
      </c>
      <c r="BM555" s="312">
        <v>0</v>
      </c>
      <c r="BN555" s="137">
        <v>0</v>
      </c>
      <c r="BO555" s="302">
        <v>17.5757575757575</v>
      </c>
      <c r="BP555" s="312">
        <v>0</v>
      </c>
      <c r="BQ555" s="137">
        <v>0</v>
      </c>
      <c r="BR555" s="302">
        <v>17.575758</v>
      </c>
      <c r="BS555" s="303">
        <v>-1</v>
      </c>
      <c r="BT555" s="311">
        <v>0</v>
      </c>
      <c r="BU555" s="137">
        <v>0</v>
      </c>
      <c r="BV555" s="312">
        <v>80</v>
      </c>
      <c r="BW555" s="312">
        <v>0</v>
      </c>
      <c r="BX555" s="137">
        <v>0</v>
      </c>
      <c r="BY555" s="302">
        <v>17.5757575757575</v>
      </c>
      <c r="BZ555" s="312">
        <v>0</v>
      </c>
      <c r="CA555" s="137">
        <v>0</v>
      </c>
      <c r="CB555" s="302">
        <v>17.575758</v>
      </c>
      <c r="CD555" s="311">
        <v>38</v>
      </c>
      <c r="CE555" s="137">
        <v>1.898101898101898E-2</v>
      </c>
      <c r="CF555" s="312">
        <v>180.2</v>
      </c>
      <c r="CG555" s="312">
        <v>18</v>
      </c>
      <c r="CH555" s="137">
        <v>7.3469387755102037E-3</v>
      </c>
      <c r="CI555" s="302">
        <v>47.73</v>
      </c>
      <c r="CJ555" s="312">
        <v>21</v>
      </c>
      <c r="CK555" s="137">
        <v>7.5053609721229446E-3</v>
      </c>
      <c r="CL555" s="302">
        <v>43.89</v>
      </c>
      <c r="CM555" s="313">
        <v>-0.44736842105263158</v>
      </c>
    </row>
    <row r="556" spans="1:91" ht="14.4" x14ac:dyDescent="0.3">
      <c r="A556" s="99" t="s">
        <v>547</v>
      </c>
      <c r="B556" s="311">
        <v>0</v>
      </c>
      <c r="C556" s="137">
        <v>0</v>
      </c>
      <c r="D556" s="312">
        <v>80</v>
      </c>
      <c r="E556" s="312">
        <v>0</v>
      </c>
      <c r="F556" s="137">
        <v>0</v>
      </c>
      <c r="G556" s="302">
        <v>17.5757575757575</v>
      </c>
      <c r="H556" s="312">
        <v>0</v>
      </c>
      <c r="I556" s="137">
        <v>0</v>
      </c>
      <c r="J556" s="302">
        <v>17.575758</v>
      </c>
      <c r="L556" s="312">
        <v>0</v>
      </c>
      <c r="M556" s="137">
        <v>0</v>
      </c>
      <c r="N556" s="312">
        <v>80</v>
      </c>
      <c r="O556" s="312">
        <v>0</v>
      </c>
      <c r="P556" s="137">
        <v>0</v>
      </c>
      <c r="Q556" s="302">
        <v>17.5757575757575</v>
      </c>
      <c r="R556" s="312">
        <v>0</v>
      </c>
      <c r="S556" s="137">
        <v>0</v>
      </c>
      <c r="T556" s="302">
        <v>17.575758</v>
      </c>
      <c r="V556" s="312">
        <v>0</v>
      </c>
      <c r="W556" s="137">
        <v>0</v>
      </c>
      <c r="X556" s="312">
        <v>80</v>
      </c>
      <c r="Y556" s="312">
        <v>0</v>
      </c>
      <c r="Z556" s="137">
        <v>0</v>
      </c>
      <c r="AA556" s="302">
        <v>17.5757575757575</v>
      </c>
      <c r="AB556" s="312">
        <v>0</v>
      </c>
      <c r="AC556" s="137">
        <v>0</v>
      </c>
      <c r="AD556" s="302">
        <v>17.575758</v>
      </c>
      <c r="AF556" s="312">
        <v>0</v>
      </c>
      <c r="AG556" s="137">
        <v>0</v>
      </c>
      <c r="AH556" s="312">
        <v>80</v>
      </c>
      <c r="AI556" s="312">
        <v>0</v>
      </c>
      <c r="AJ556" s="137">
        <v>0</v>
      </c>
      <c r="AK556" s="302">
        <v>17.5757575757575</v>
      </c>
      <c r="AL556" s="312">
        <v>0</v>
      </c>
      <c r="AM556" s="137">
        <v>0</v>
      </c>
      <c r="AN556" s="302">
        <v>17.575758</v>
      </c>
      <c r="AP556" s="312">
        <v>0</v>
      </c>
      <c r="AQ556" s="137">
        <v>0</v>
      </c>
      <c r="AR556" s="312">
        <v>80</v>
      </c>
      <c r="AS556" s="312">
        <v>0</v>
      </c>
      <c r="AT556" s="137">
        <v>0</v>
      </c>
      <c r="AU556" s="302">
        <v>17.5757575757575</v>
      </c>
      <c r="AV556" s="312">
        <v>0</v>
      </c>
      <c r="AW556" s="137">
        <v>0</v>
      </c>
      <c r="AX556" s="302">
        <v>17.575758</v>
      </c>
      <c r="AZ556" s="311">
        <v>0</v>
      </c>
      <c r="BA556" s="137">
        <v>0</v>
      </c>
      <c r="BB556" s="312">
        <v>80</v>
      </c>
      <c r="BC556" s="312">
        <v>0</v>
      </c>
      <c r="BD556" s="137">
        <v>0</v>
      </c>
      <c r="BE556" s="302">
        <v>17.5757575757575</v>
      </c>
      <c r="BF556" s="312">
        <v>0</v>
      </c>
      <c r="BG556" s="137">
        <v>0</v>
      </c>
      <c r="BH556" s="302">
        <v>17.575758</v>
      </c>
      <c r="BJ556" s="311">
        <v>0</v>
      </c>
      <c r="BK556" s="137">
        <v>0</v>
      </c>
      <c r="BL556" s="312">
        <v>80</v>
      </c>
      <c r="BM556" s="312">
        <v>0</v>
      </c>
      <c r="BN556" s="137">
        <v>0</v>
      </c>
      <c r="BO556" s="302">
        <v>17.5757575757575</v>
      </c>
      <c r="BP556" s="312">
        <v>124</v>
      </c>
      <c r="BQ556" s="137">
        <v>0.14536928487690504</v>
      </c>
      <c r="BR556" s="302">
        <v>73.939390000000003</v>
      </c>
      <c r="BT556" s="311">
        <v>27</v>
      </c>
      <c r="BU556" s="137">
        <v>0.19565217391304349</v>
      </c>
      <c r="BV556" s="312">
        <v>24.848484848484802</v>
      </c>
      <c r="BW556" s="312">
        <v>0</v>
      </c>
      <c r="BX556" s="137">
        <v>0</v>
      </c>
      <c r="BY556" s="302">
        <v>17.5757575757575</v>
      </c>
      <c r="BZ556" s="312">
        <v>0</v>
      </c>
      <c r="CA556" s="137">
        <v>0</v>
      </c>
      <c r="CB556" s="302">
        <v>17.575758</v>
      </c>
      <c r="CC556" s="303">
        <v>-1</v>
      </c>
      <c r="CD556" s="311">
        <v>27</v>
      </c>
      <c r="CE556" s="137">
        <v>1.3486513486513486E-2</v>
      </c>
      <c r="CF556" s="312">
        <v>213.01</v>
      </c>
      <c r="CG556" s="312">
        <v>0</v>
      </c>
      <c r="CH556" s="137">
        <v>0</v>
      </c>
      <c r="CI556" s="302">
        <v>48.08</v>
      </c>
      <c r="CJ556" s="312">
        <v>124</v>
      </c>
      <c r="CK556" s="137">
        <v>4.431736954967834E-2</v>
      </c>
      <c r="CL556" s="302">
        <v>85.74</v>
      </c>
      <c r="CM556" s="313">
        <v>3.5925925925925926</v>
      </c>
    </row>
    <row r="557" spans="1:91" ht="14.4" x14ac:dyDescent="0.3">
      <c r="A557" s="99" t="s">
        <v>548</v>
      </c>
      <c r="B557" s="311">
        <v>0</v>
      </c>
      <c r="C557" s="137">
        <v>0</v>
      </c>
      <c r="D557" s="312">
        <v>80</v>
      </c>
      <c r="E557" s="312">
        <v>0</v>
      </c>
      <c r="F557" s="137">
        <v>0</v>
      </c>
      <c r="G557" s="302">
        <v>17.5757575757575</v>
      </c>
      <c r="H557" s="312">
        <v>16</v>
      </c>
      <c r="I557" s="137">
        <v>4.9689440993788817E-2</v>
      </c>
      <c r="J557" s="302">
        <v>15.757576</v>
      </c>
      <c r="L557" s="312">
        <v>0</v>
      </c>
      <c r="M557" s="137">
        <v>0</v>
      </c>
      <c r="N557" s="312">
        <v>80</v>
      </c>
      <c r="O557" s="312">
        <v>0</v>
      </c>
      <c r="P557" s="137">
        <v>0</v>
      </c>
      <c r="Q557" s="302">
        <v>17.5757575757575</v>
      </c>
      <c r="R557" s="312">
        <v>0</v>
      </c>
      <c r="S557" s="137">
        <v>0</v>
      </c>
      <c r="T557" s="302">
        <v>17.575758</v>
      </c>
      <c r="V557" s="312">
        <v>0</v>
      </c>
      <c r="W557" s="137">
        <v>0</v>
      </c>
      <c r="X557" s="312">
        <v>80</v>
      </c>
      <c r="Y557" s="312">
        <v>0</v>
      </c>
      <c r="Z557" s="137">
        <v>0</v>
      </c>
      <c r="AA557" s="302">
        <v>17.5757575757575</v>
      </c>
      <c r="AB557" s="312">
        <v>0</v>
      </c>
      <c r="AC557" s="137">
        <v>0</v>
      </c>
      <c r="AD557" s="302">
        <v>17.575758</v>
      </c>
      <c r="AF557" s="312">
        <v>0</v>
      </c>
      <c r="AG557" s="137">
        <v>0</v>
      </c>
      <c r="AH557" s="312">
        <v>80</v>
      </c>
      <c r="AI557" s="312">
        <v>0</v>
      </c>
      <c r="AJ557" s="137">
        <v>0</v>
      </c>
      <c r="AK557" s="302">
        <v>17.5757575757575</v>
      </c>
      <c r="AL557" s="312">
        <v>0</v>
      </c>
      <c r="AM557" s="137">
        <v>0</v>
      </c>
      <c r="AN557" s="302">
        <v>17.575758</v>
      </c>
      <c r="AP557" s="312">
        <v>0</v>
      </c>
      <c r="AQ557" s="137">
        <v>0</v>
      </c>
      <c r="AR557" s="312">
        <v>80</v>
      </c>
      <c r="AS557" s="312">
        <v>0</v>
      </c>
      <c r="AT557" s="137">
        <v>0</v>
      </c>
      <c r="AU557" s="302">
        <v>17.5757575757575</v>
      </c>
      <c r="AV557" s="312">
        <v>47</v>
      </c>
      <c r="AW557" s="137">
        <v>0.22488038277511962</v>
      </c>
      <c r="AX557" s="302">
        <v>33.3333321</v>
      </c>
      <c r="AZ557" s="311">
        <v>12</v>
      </c>
      <c r="BA557" s="137">
        <v>1.8099547511312219E-2</v>
      </c>
      <c r="BB557" s="312">
        <v>12.1212121212121</v>
      </c>
      <c r="BC557" s="312">
        <v>26</v>
      </c>
      <c r="BD557" s="137">
        <v>3.270440251572327E-2</v>
      </c>
      <c r="BE557" s="302">
        <v>24.2424242424242</v>
      </c>
      <c r="BF557" s="312">
        <v>0</v>
      </c>
      <c r="BG557" s="137">
        <v>0</v>
      </c>
      <c r="BH557" s="302">
        <v>17.575758</v>
      </c>
      <c r="BI557" s="303">
        <v>-1</v>
      </c>
      <c r="BJ557" s="311">
        <v>5</v>
      </c>
      <c r="BK557" s="137">
        <v>9.7465886939571145E-3</v>
      </c>
      <c r="BL557" s="312">
        <v>5.4545454545454497</v>
      </c>
      <c r="BM557" s="312">
        <v>22</v>
      </c>
      <c r="BN557" s="137">
        <v>2.5142857142857144E-2</v>
      </c>
      <c r="BO557" s="302">
        <v>22.424242424242401</v>
      </c>
      <c r="BP557" s="312">
        <v>5</v>
      </c>
      <c r="BQ557" s="137">
        <v>5.8616647127784291E-3</v>
      </c>
      <c r="BR557" s="302">
        <v>5.4545455</v>
      </c>
      <c r="BS557" s="303">
        <v>0</v>
      </c>
      <c r="BT557" s="311">
        <v>0</v>
      </c>
      <c r="BU557" s="137">
        <v>0</v>
      </c>
      <c r="BV557" s="312">
        <v>80</v>
      </c>
      <c r="BW557" s="312">
        <v>0</v>
      </c>
      <c r="BX557" s="137">
        <v>0</v>
      </c>
      <c r="BY557" s="302">
        <v>17.5757575757575</v>
      </c>
      <c r="BZ557" s="312">
        <v>0</v>
      </c>
      <c r="CA557" s="137">
        <v>0</v>
      </c>
      <c r="CB557" s="302">
        <v>17.575758</v>
      </c>
      <c r="CD557" s="311">
        <v>17</v>
      </c>
      <c r="CE557" s="137">
        <v>8.4915084915084919E-3</v>
      </c>
      <c r="CF557" s="312">
        <v>196.38</v>
      </c>
      <c r="CG557" s="312">
        <v>48</v>
      </c>
      <c r="CH557" s="137">
        <v>1.9591836734693877E-2</v>
      </c>
      <c r="CI557" s="302">
        <v>52.85</v>
      </c>
      <c r="CJ557" s="312">
        <v>68</v>
      </c>
      <c r="CK557" s="137">
        <v>2.4303073624017155E-2</v>
      </c>
      <c r="CL557" s="302">
        <v>52.76</v>
      </c>
      <c r="CM557" s="313">
        <v>3</v>
      </c>
    </row>
    <row r="558" spans="1:91" ht="14.4" x14ac:dyDescent="0.3">
      <c r="A558" s="99" t="s">
        <v>549</v>
      </c>
      <c r="B558" s="311">
        <v>43</v>
      </c>
      <c r="C558" s="137">
        <v>0.15140845070422534</v>
      </c>
      <c r="D558" s="312">
        <v>28.484848484848399</v>
      </c>
      <c r="E558" s="312">
        <v>0</v>
      </c>
      <c r="F558" s="137">
        <v>0</v>
      </c>
      <c r="G558" s="302">
        <v>17.5757575757575</v>
      </c>
      <c r="H558" s="312">
        <v>0</v>
      </c>
      <c r="I558" s="137">
        <v>0</v>
      </c>
      <c r="J558" s="302">
        <v>17.575758</v>
      </c>
      <c r="K558" s="313">
        <v>-1</v>
      </c>
      <c r="L558" s="312">
        <v>9</v>
      </c>
      <c r="M558" s="137">
        <v>4.1666666666666664E-2</v>
      </c>
      <c r="N558" s="312">
        <v>9.0909090909090899</v>
      </c>
      <c r="O558" s="312">
        <v>0</v>
      </c>
      <c r="P558" s="137">
        <v>0</v>
      </c>
      <c r="Q558" s="302">
        <v>17.5757575757575</v>
      </c>
      <c r="R558" s="312">
        <v>0</v>
      </c>
      <c r="S558" s="137">
        <v>0</v>
      </c>
      <c r="T558" s="302">
        <v>17.575758</v>
      </c>
      <c r="U558" s="313">
        <v>-1</v>
      </c>
      <c r="V558" s="312">
        <v>0</v>
      </c>
      <c r="W558" s="137">
        <v>0</v>
      </c>
      <c r="X558" s="312">
        <v>80</v>
      </c>
      <c r="Y558" s="312">
        <v>0</v>
      </c>
      <c r="Z558" s="137">
        <v>0</v>
      </c>
      <c r="AA558" s="302">
        <v>17.5757575757575</v>
      </c>
      <c r="AB558" s="312">
        <v>0</v>
      </c>
      <c r="AC558" s="137">
        <v>0</v>
      </c>
      <c r="AD558" s="302">
        <v>17.575758</v>
      </c>
      <c r="AF558" s="312">
        <v>0</v>
      </c>
      <c r="AG558" s="137">
        <v>0</v>
      </c>
      <c r="AH558" s="312">
        <v>80</v>
      </c>
      <c r="AI558" s="312">
        <v>0</v>
      </c>
      <c r="AJ558" s="137">
        <v>0</v>
      </c>
      <c r="AK558" s="302">
        <v>17.5757575757575</v>
      </c>
      <c r="AL558" s="312">
        <v>0</v>
      </c>
      <c r="AM558" s="137">
        <v>0</v>
      </c>
      <c r="AN558" s="302">
        <v>17.575758</v>
      </c>
      <c r="AP558" s="312">
        <v>0</v>
      </c>
      <c r="AQ558" s="137">
        <v>0</v>
      </c>
      <c r="AR558" s="312">
        <v>80</v>
      </c>
      <c r="AS558" s="312">
        <v>0</v>
      </c>
      <c r="AT558" s="137">
        <v>0</v>
      </c>
      <c r="AU558" s="302">
        <v>17.5757575757575</v>
      </c>
      <c r="AV558" s="312">
        <v>6</v>
      </c>
      <c r="AW558" s="137">
        <v>2.8708133971291867E-2</v>
      </c>
      <c r="AX558" s="302">
        <v>5.4545455</v>
      </c>
      <c r="AZ558" s="311">
        <v>42</v>
      </c>
      <c r="BA558" s="137">
        <v>6.3348416289592757E-2</v>
      </c>
      <c r="BB558" s="312">
        <v>38.787878787878697</v>
      </c>
      <c r="BC558" s="312">
        <v>0</v>
      </c>
      <c r="BD558" s="137">
        <v>0</v>
      </c>
      <c r="BE558" s="302">
        <v>17.5757575757575</v>
      </c>
      <c r="BF558" s="312">
        <v>3</v>
      </c>
      <c r="BG558" s="137">
        <v>3.2751091703056767E-3</v>
      </c>
      <c r="BH558" s="302">
        <v>3.6363637400000002</v>
      </c>
      <c r="BI558" s="303">
        <v>-0.9285714285714286</v>
      </c>
      <c r="BJ558" s="311">
        <v>19</v>
      </c>
      <c r="BK558" s="137">
        <v>3.7037037037037035E-2</v>
      </c>
      <c r="BL558" s="312">
        <v>16.969696969696901</v>
      </c>
      <c r="BM558" s="312">
        <v>0</v>
      </c>
      <c r="BN558" s="137">
        <v>0</v>
      </c>
      <c r="BO558" s="302">
        <v>17.5757575757575</v>
      </c>
      <c r="BP558" s="312">
        <v>5</v>
      </c>
      <c r="BQ558" s="137">
        <v>5.8616647127784291E-3</v>
      </c>
      <c r="BR558" s="302">
        <v>5.4545455</v>
      </c>
      <c r="BS558" s="303">
        <v>-0.73684210526315785</v>
      </c>
      <c r="BT558" s="311">
        <v>56</v>
      </c>
      <c r="BU558" s="137">
        <v>0.40579710144927539</v>
      </c>
      <c r="BV558" s="312">
        <v>47.878787878787797</v>
      </c>
      <c r="BW558" s="312">
        <v>0</v>
      </c>
      <c r="BX558" s="137">
        <v>0</v>
      </c>
      <c r="BY558" s="302">
        <v>17.5757575757575</v>
      </c>
      <c r="BZ558" s="312">
        <v>0</v>
      </c>
      <c r="CA558" s="137">
        <v>0</v>
      </c>
      <c r="CB558" s="302">
        <v>17.575758</v>
      </c>
      <c r="CC558" s="303">
        <v>-1</v>
      </c>
      <c r="CD558" s="311">
        <v>169</v>
      </c>
      <c r="CE558" s="137">
        <v>8.4415584415584416E-2</v>
      </c>
      <c r="CF558" s="312">
        <v>154.83000000000001</v>
      </c>
      <c r="CG558" s="312">
        <v>0</v>
      </c>
      <c r="CH558" s="137">
        <v>0</v>
      </c>
      <c r="CI558" s="302">
        <v>48.08</v>
      </c>
      <c r="CJ558" s="312">
        <v>14</v>
      </c>
      <c r="CK558" s="137">
        <v>5.003573981415297E-3</v>
      </c>
      <c r="CL558" s="302">
        <v>38.78</v>
      </c>
      <c r="CM558" s="313">
        <v>-0.91715976331360949</v>
      </c>
    </row>
    <row r="559" spans="1:91" ht="14.4" x14ac:dyDescent="0.3">
      <c r="A559" s="99" t="s">
        <v>387</v>
      </c>
      <c r="B559" s="311">
        <v>79</v>
      </c>
      <c r="C559" s="137">
        <v>0.27816901408450706</v>
      </c>
      <c r="D559" s="312">
        <v>30.303030303030301</v>
      </c>
      <c r="E559" s="312">
        <v>4</v>
      </c>
      <c r="F559" s="137">
        <v>1.3513513513513514E-2</v>
      </c>
      <c r="G559" s="302">
        <v>4.2424242424242404</v>
      </c>
      <c r="H559" s="312">
        <v>49</v>
      </c>
      <c r="I559" s="137">
        <v>0.15217391304347827</v>
      </c>
      <c r="J559" s="302">
        <v>27.272728000000001</v>
      </c>
      <c r="K559" s="313">
        <v>-0.379746835443038</v>
      </c>
      <c r="L559" s="312">
        <v>79</v>
      </c>
      <c r="M559" s="137">
        <v>0.36574074074074076</v>
      </c>
      <c r="N559" s="312">
        <v>25.4545454545454</v>
      </c>
      <c r="O559" s="312">
        <v>31</v>
      </c>
      <c r="P559" s="137">
        <v>0.16402116402116401</v>
      </c>
      <c r="Q559" s="302">
        <v>18.181818181818102</v>
      </c>
      <c r="R559" s="312">
        <v>45</v>
      </c>
      <c r="S559" s="137">
        <v>0.14563106796116504</v>
      </c>
      <c r="T559" s="302">
        <v>27.272728000000001</v>
      </c>
      <c r="U559" s="313">
        <v>-0.43037974683544306</v>
      </c>
      <c r="V559" s="312">
        <v>0</v>
      </c>
      <c r="W559" s="137">
        <v>0</v>
      </c>
      <c r="X559" s="312">
        <v>80</v>
      </c>
      <c r="Y559" s="312">
        <v>0</v>
      </c>
      <c r="Z559" s="137">
        <v>0</v>
      </c>
      <c r="AA559" s="302">
        <v>17.5757575757575</v>
      </c>
      <c r="AB559" s="312">
        <v>0</v>
      </c>
      <c r="AC559" s="137">
        <v>0</v>
      </c>
      <c r="AD559" s="302">
        <v>17.575758</v>
      </c>
      <c r="AF559" s="312">
        <v>0</v>
      </c>
      <c r="AG559" s="137">
        <v>0</v>
      </c>
      <c r="AH559" s="312">
        <v>80</v>
      </c>
      <c r="AI559" s="312">
        <v>8</v>
      </c>
      <c r="AJ559" s="137">
        <v>0.25</v>
      </c>
      <c r="AK559" s="302">
        <v>7.8787878787878798</v>
      </c>
      <c r="AL559" s="312">
        <v>0</v>
      </c>
      <c r="AM559" s="137">
        <v>0</v>
      </c>
      <c r="AN559" s="302">
        <v>17.575758</v>
      </c>
      <c r="AP559" s="312">
        <v>0</v>
      </c>
      <c r="AQ559" s="137">
        <v>0</v>
      </c>
      <c r="AR559" s="312">
        <v>80</v>
      </c>
      <c r="AS559" s="312">
        <v>68</v>
      </c>
      <c r="AT559" s="137">
        <v>0.43312101910828027</v>
      </c>
      <c r="AU559" s="302">
        <v>27.272727272727199</v>
      </c>
      <c r="AV559" s="312">
        <v>0</v>
      </c>
      <c r="AW559" s="137">
        <v>0</v>
      </c>
      <c r="AX559" s="302">
        <v>17.575758</v>
      </c>
      <c r="AZ559" s="311">
        <v>51</v>
      </c>
      <c r="BA559" s="137">
        <v>7.6923076923076927E-2</v>
      </c>
      <c r="BB559" s="312">
        <v>28.484848484848399</v>
      </c>
      <c r="BC559" s="312">
        <v>33</v>
      </c>
      <c r="BD559" s="137">
        <v>4.1509433962264149E-2</v>
      </c>
      <c r="BE559" s="302">
        <v>19.393939393939299</v>
      </c>
      <c r="BF559" s="312">
        <v>118</v>
      </c>
      <c r="BG559" s="137">
        <v>0.12882096069868995</v>
      </c>
      <c r="BH559" s="302">
        <v>38.787880000000001</v>
      </c>
      <c r="BI559" s="303">
        <v>1.3137254901960784</v>
      </c>
      <c r="BJ559" s="311">
        <v>55</v>
      </c>
      <c r="BK559" s="137">
        <v>0.10721247563352826</v>
      </c>
      <c r="BL559" s="312">
        <v>27.878787878787801</v>
      </c>
      <c r="BM559" s="312">
        <v>122</v>
      </c>
      <c r="BN559" s="137">
        <v>0.13942857142857143</v>
      </c>
      <c r="BO559" s="302">
        <v>53.939393939393902</v>
      </c>
      <c r="BP559" s="312">
        <v>38</v>
      </c>
      <c r="BQ559" s="137">
        <v>4.4548651817116064E-2</v>
      </c>
      <c r="BR559" s="302">
        <v>21.818182</v>
      </c>
      <c r="BS559" s="303">
        <v>-0.30909090909090908</v>
      </c>
      <c r="BT559" s="311">
        <v>0</v>
      </c>
      <c r="BU559" s="137">
        <v>0</v>
      </c>
      <c r="BV559" s="312">
        <v>80</v>
      </c>
      <c r="BW559" s="312">
        <v>0</v>
      </c>
      <c r="BX559" s="137">
        <v>0</v>
      </c>
      <c r="BY559" s="302">
        <v>17.5757575757575</v>
      </c>
      <c r="BZ559" s="312">
        <v>19</v>
      </c>
      <c r="CA559" s="137">
        <v>0.1417910447761194</v>
      </c>
      <c r="CB559" s="302">
        <v>13.939394</v>
      </c>
      <c r="CD559" s="311">
        <v>264</v>
      </c>
      <c r="CE559" s="137">
        <v>0.13186813186813187</v>
      </c>
      <c r="CF559" s="312">
        <v>169.22</v>
      </c>
      <c r="CG559" s="312">
        <v>266</v>
      </c>
      <c r="CH559" s="137">
        <v>0.10857142857142857</v>
      </c>
      <c r="CI559" s="302">
        <v>69.75</v>
      </c>
      <c r="CJ559" s="312">
        <v>269</v>
      </c>
      <c r="CK559" s="137">
        <v>9.6140100071479634E-2</v>
      </c>
      <c r="CL559" s="302">
        <v>66.17</v>
      </c>
      <c r="CM559" s="313">
        <v>1.893939393939394E-2</v>
      </c>
    </row>
    <row r="560" spans="1:91" ht="14.4" x14ac:dyDescent="0.3">
      <c r="A560" s="99" t="s">
        <v>545</v>
      </c>
      <c r="B560" s="311">
        <v>79</v>
      </c>
      <c r="C560" s="137">
        <v>0.27816901408450706</v>
      </c>
      <c r="D560" s="312">
        <v>30.303030303030301</v>
      </c>
      <c r="E560" s="312">
        <v>4</v>
      </c>
      <c r="F560" s="137">
        <v>1.3513513513513514E-2</v>
      </c>
      <c r="G560" s="302">
        <v>4.2424242424242404</v>
      </c>
      <c r="H560" s="312">
        <v>17</v>
      </c>
      <c r="I560" s="137">
        <v>5.2795031055900624E-2</v>
      </c>
      <c r="J560" s="302">
        <v>15.757576</v>
      </c>
      <c r="K560" s="313">
        <v>-0.78481012658227844</v>
      </c>
      <c r="L560" s="312">
        <v>71</v>
      </c>
      <c r="M560" s="137">
        <v>0.32870370370370372</v>
      </c>
      <c r="N560" s="312">
        <v>24.2424242424242</v>
      </c>
      <c r="O560" s="312">
        <v>0</v>
      </c>
      <c r="P560" s="137">
        <v>0</v>
      </c>
      <c r="Q560" s="302">
        <v>17.5757575757575</v>
      </c>
      <c r="R560" s="312">
        <v>25</v>
      </c>
      <c r="S560" s="137">
        <v>8.0906148867313912E-2</v>
      </c>
      <c r="T560" s="302">
        <v>18.787877999999999</v>
      </c>
      <c r="U560" s="313">
        <v>-0.647887323943662</v>
      </c>
      <c r="V560" s="312">
        <v>0</v>
      </c>
      <c r="W560" s="137">
        <v>0</v>
      </c>
      <c r="X560" s="312">
        <v>80</v>
      </c>
      <c r="Y560" s="312">
        <v>0</v>
      </c>
      <c r="Z560" s="137">
        <v>0</v>
      </c>
      <c r="AA560" s="302">
        <v>17.5757575757575</v>
      </c>
      <c r="AB560" s="312">
        <v>0</v>
      </c>
      <c r="AC560" s="137">
        <v>0</v>
      </c>
      <c r="AD560" s="302">
        <v>17.575758</v>
      </c>
      <c r="AF560" s="312">
        <v>0</v>
      </c>
      <c r="AG560" s="137">
        <v>0</v>
      </c>
      <c r="AH560" s="312">
        <v>80</v>
      </c>
      <c r="AI560" s="312">
        <v>0</v>
      </c>
      <c r="AJ560" s="137">
        <v>0</v>
      </c>
      <c r="AK560" s="302">
        <v>17.5757575757575</v>
      </c>
      <c r="AL560" s="312">
        <v>0</v>
      </c>
      <c r="AM560" s="137">
        <v>0</v>
      </c>
      <c r="AN560" s="302">
        <v>17.575758</v>
      </c>
      <c r="AP560" s="312">
        <v>0</v>
      </c>
      <c r="AQ560" s="137">
        <v>0</v>
      </c>
      <c r="AR560" s="312">
        <v>80</v>
      </c>
      <c r="AS560" s="312">
        <v>28</v>
      </c>
      <c r="AT560" s="137">
        <v>0.17834394904458598</v>
      </c>
      <c r="AU560" s="302">
        <v>24.2424242424242</v>
      </c>
      <c r="AV560" s="312">
        <v>0</v>
      </c>
      <c r="AW560" s="137">
        <v>0</v>
      </c>
      <c r="AX560" s="302">
        <v>17.575758</v>
      </c>
      <c r="AZ560" s="311">
        <v>51</v>
      </c>
      <c r="BA560" s="137">
        <v>7.6923076923076927E-2</v>
      </c>
      <c r="BB560" s="312">
        <v>28.484848484848399</v>
      </c>
      <c r="BC560" s="312">
        <v>6</v>
      </c>
      <c r="BD560" s="137">
        <v>7.5471698113207548E-3</v>
      </c>
      <c r="BE560" s="302">
        <v>6.6666666666666599</v>
      </c>
      <c r="BF560" s="312">
        <v>88</v>
      </c>
      <c r="BG560" s="137">
        <v>9.606986899563319E-2</v>
      </c>
      <c r="BH560" s="302">
        <v>34.5454559</v>
      </c>
      <c r="BI560" s="303">
        <v>0.72549019607843135</v>
      </c>
      <c r="BJ560" s="311">
        <v>55</v>
      </c>
      <c r="BK560" s="137">
        <v>0.10721247563352826</v>
      </c>
      <c r="BL560" s="312">
        <v>27.878787878787801</v>
      </c>
      <c r="BM560" s="312">
        <v>90</v>
      </c>
      <c r="BN560" s="137">
        <v>0.10285714285714286</v>
      </c>
      <c r="BO560" s="302">
        <v>52.121212121212103</v>
      </c>
      <c r="BP560" s="312">
        <v>13</v>
      </c>
      <c r="BQ560" s="137">
        <v>1.5240328253223915E-2</v>
      </c>
      <c r="BR560" s="302">
        <v>11.515152</v>
      </c>
      <c r="BS560" s="303">
        <v>-0.76363636363636367</v>
      </c>
      <c r="BT560" s="311">
        <v>0</v>
      </c>
      <c r="BU560" s="137">
        <v>0</v>
      </c>
      <c r="BV560" s="312">
        <v>80</v>
      </c>
      <c r="BW560" s="312">
        <v>0</v>
      </c>
      <c r="BX560" s="137">
        <v>0</v>
      </c>
      <c r="BY560" s="302">
        <v>17.5757575757575</v>
      </c>
      <c r="BZ560" s="312">
        <v>5</v>
      </c>
      <c r="CA560" s="137">
        <v>3.7313432835820892E-2</v>
      </c>
      <c r="CB560" s="302">
        <v>4.2424239999999998</v>
      </c>
      <c r="CD560" s="311">
        <v>256</v>
      </c>
      <c r="CE560" s="137">
        <v>0.12787212787212787</v>
      </c>
      <c r="CF560" s="312">
        <v>169.08</v>
      </c>
      <c r="CG560" s="312">
        <v>128</v>
      </c>
      <c r="CH560" s="137">
        <v>5.2244897959183675E-2</v>
      </c>
      <c r="CI560" s="302">
        <v>66.989999999999995</v>
      </c>
      <c r="CJ560" s="312">
        <v>148</v>
      </c>
      <c r="CK560" s="137">
        <v>5.2894924946390282E-2</v>
      </c>
      <c r="CL560" s="302">
        <v>52.04</v>
      </c>
      <c r="CM560" s="313">
        <v>-0.421875</v>
      </c>
    </row>
    <row r="561" spans="1:91" ht="14.4" x14ac:dyDescent="0.3">
      <c r="A561" s="99" t="s">
        <v>546</v>
      </c>
      <c r="B561" s="311">
        <v>16</v>
      </c>
      <c r="C561" s="137">
        <v>5.6338028169014086E-2</v>
      </c>
      <c r="D561" s="312">
        <v>13.3333333333333</v>
      </c>
      <c r="E561" s="312">
        <v>0</v>
      </c>
      <c r="F561" s="137">
        <v>0</v>
      </c>
      <c r="G561" s="302">
        <v>17.5757575757575</v>
      </c>
      <c r="H561" s="312">
        <v>0</v>
      </c>
      <c r="I561" s="137">
        <v>0</v>
      </c>
      <c r="J561" s="302">
        <v>17.575758</v>
      </c>
      <c r="K561" s="313">
        <v>-1</v>
      </c>
      <c r="L561" s="312">
        <v>0</v>
      </c>
      <c r="M561" s="137">
        <v>0</v>
      </c>
      <c r="N561" s="312">
        <v>80</v>
      </c>
      <c r="O561" s="312">
        <v>0</v>
      </c>
      <c r="P561" s="137">
        <v>0</v>
      </c>
      <c r="Q561" s="302">
        <v>17.5757575757575</v>
      </c>
      <c r="R561" s="312">
        <v>15</v>
      </c>
      <c r="S561" s="137">
        <v>4.8543689320388349E-2</v>
      </c>
      <c r="T561" s="302">
        <v>15.757576</v>
      </c>
      <c r="V561" s="312">
        <v>0</v>
      </c>
      <c r="W561" s="137">
        <v>0</v>
      </c>
      <c r="X561" s="312">
        <v>80</v>
      </c>
      <c r="Y561" s="312">
        <v>0</v>
      </c>
      <c r="Z561" s="137">
        <v>0</v>
      </c>
      <c r="AA561" s="302">
        <v>17.5757575757575</v>
      </c>
      <c r="AB561" s="312">
        <v>0</v>
      </c>
      <c r="AC561" s="137">
        <v>0</v>
      </c>
      <c r="AD561" s="302">
        <v>17.575758</v>
      </c>
      <c r="AF561" s="312">
        <v>0</v>
      </c>
      <c r="AG561" s="137">
        <v>0</v>
      </c>
      <c r="AH561" s="312">
        <v>80</v>
      </c>
      <c r="AI561" s="312">
        <v>0</v>
      </c>
      <c r="AJ561" s="137">
        <v>0</v>
      </c>
      <c r="AK561" s="302">
        <v>17.5757575757575</v>
      </c>
      <c r="AL561" s="312">
        <v>0</v>
      </c>
      <c r="AM561" s="137">
        <v>0</v>
      </c>
      <c r="AN561" s="302">
        <v>17.575758</v>
      </c>
      <c r="AP561" s="312">
        <v>0</v>
      </c>
      <c r="AQ561" s="137">
        <v>0</v>
      </c>
      <c r="AR561" s="312">
        <v>80</v>
      </c>
      <c r="AS561" s="312">
        <v>0</v>
      </c>
      <c r="AT561" s="137">
        <v>0</v>
      </c>
      <c r="AU561" s="302">
        <v>17.5757575757575</v>
      </c>
      <c r="AV561" s="312">
        <v>0</v>
      </c>
      <c r="AW561" s="137">
        <v>0</v>
      </c>
      <c r="AX561" s="302">
        <v>17.575758</v>
      </c>
      <c r="AZ561" s="311">
        <v>30</v>
      </c>
      <c r="BA561" s="137">
        <v>4.5248868778280542E-2</v>
      </c>
      <c r="BB561" s="312">
        <v>24.2424242424242</v>
      </c>
      <c r="BC561" s="312">
        <v>6</v>
      </c>
      <c r="BD561" s="137">
        <v>7.5471698113207548E-3</v>
      </c>
      <c r="BE561" s="302">
        <v>6.6666666666666599</v>
      </c>
      <c r="BF561" s="312">
        <v>0</v>
      </c>
      <c r="BG561" s="137">
        <v>0</v>
      </c>
      <c r="BH561" s="302">
        <v>17.575758</v>
      </c>
      <c r="BI561" s="303">
        <v>-1</v>
      </c>
      <c r="BJ561" s="311">
        <v>8</v>
      </c>
      <c r="BK561" s="137">
        <v>1.5594541910331383E-2</v>
      </c>
      <c r="BL561" s="312">
        <v>8.4848484848484809</v>
      </c>
      <c r="BM561" s="312">
        <v>21</v>
      </c>
      <c r="BN561" s="137">
        <v>2.4E-2</v>
      </c>
      <c r="BO561" s="302">
        <v>28.484848484848399</v>
      </c>
      <c r="BP561" s="312">
        <v>0</v>
      </c>
      <c r="BQ561" s="137">
        <v>0</v>
      </c>
      <c r="BR561" s="302">
        <v>17.575758</v>
      </c>
      <c r="BS561" s="303">
        <v>-1</v>
      </c>
      <c r="BT561" s="311">
        <v>0</v>
      </c>
      <c r="BU561" s="137">
        <v>0</v>
      </c>
      <c r="BV561" s="312">
        <v>80</v>
      </c>
      <c r="BW561" s="312">
        <v>0</v>
      </c>
      <c r="BX561" s="137">
        <v>0</v>
      </c>
      <c r="BY561" s="302">
        <v>17.5757575757575</v>
      </c>
      <c r="BZ561" s="312">
        <v>0</v>
      </c>
      <c r="CA561" s="137">
        <v>0</v>
      </c>
      <c r="CB561" s="302">
        <v>17.575758</v>
      </c>
      <c r="CD561" s="311">
        <v>54</v>
      </c>
      <c r="CE561" s="137">
        <v>2.6973026973026972E-2</v>
      </c>
      <c r="CF561" s="312">
        <v>181.13</v>
      </c>
      <c r="CG561" s="312">
        <v>27</v>
      </c>
      <c r="CH561" s="137">
        <v>1.1020408163265306E-2</v>
      </c>
      <c r="CI561" s="302">
        <v>50.53</v>
      </c>
      <c r="CJ561" s="312">
        <v>15</v>
      </c>
      <c r="CK561" s="137">
        <v>5.3609721229449609E-3</v>
      </c>
      <c r="CL561" s="302">
        <v>47.41</v>
      </c>
      <c r="CM561" s="313">
        <v>-0.72222222222222221</v>
      </c>
    </row>
    <row r="562" spans="1:91" ht="14.4" x14ac:dyDescent="0.3">
      <c r="A562" s="99" t="s">
        <v>547</v>
      </c>
      <c r="B562" s="311">
        <v>7</v>
      </c>
      <c r="C562" s="137">
        <v>2.464788732394366E-2</v>
      </c>
      <c r="D562" s="312">
        <v>7.2727272727272698</v>
      </c>
      <c r="E562" s="312">
        <v>0</v>
      </c>
      <c r="F562" s="137">
        <v>0</v>
      </c>
      <c r="G562" s="302">
        <v>17.5757575757575</v>
      </c>
      <c r="H562" s="312">
        <v>0</v>
      </c>
      <c r="I562" s="137">
        <v>0</v>
      </c>
      <c r="J562" s="302">
        <v>17.575758</v>
      </c>
      <c r="K562" s="313">
        <v>-1</v>
      </c>
      <c r="L562" s="312">
        <v>38</v>
      </c>
      <c r="M562" s="137">
        <v>0.17592592592592593</v>
      </c>
      <c r="N562" s="312">
        <v>20.606060606060598</v>
      </c>
      <c r="O562" s="312">
        <v>0</v>
      </c>
      <c r="P562" s="137">
        <v>0</v>
      </c>
      <c r="Q562" s="302">
        <v>17.5757575757575</v>
      </c>
      <c r="R562" s="312">
        <v>0</v>
      </c>
      <c r="S562" s="137">
        <v>0</v>
      </c>
      <c r="T562" s="302">
        <v>17.575758</v>
      </c>
      <c r="U562" s="313">
        <v>-1</v>
      </c>
      <c r="V562" s="312">
        <v>0</v>
      </c>
      <c r="W562" s="137">
        <v>0</v>
      </c>
      <c r="X562" s="312">
        <v>80</v>
      </c>
      <c r="Y562" s="312">
        <v>0</v>
      </c>
      <c r="Z562" s="137">
        <v>0</v>
      </c>
      <c r="AA562" s="302">
        <v>17.5757575757575</v>
      </c>
      <c r="AB562" s="312">
        <v>0</v>
      </c>
      <c r="AC562" s="137">
        <v>0</v>
      </c>
      <c r="AD562" s="302">
        <v>17.575758</v>
      </c>
      <c r="AF562" s="312">
        <v>0</v>
      </c>
      <c r="AG562" s="137">
        <v>0</v>
      </c>
      <c r="AH562" s="312">
        <v>80</v>
      </c>
      <c r="AI562" s="312">
        <v>0</v>
      </c>
      <c r="AJ562" s="137">
        <v>0</v>
      </c>
      <c r="AK562" s="302">
        <v>17.5757575757575</v>
      </c>
      <c r="AL562" s="312">
        <v>0</v>
      </c>
      <c r="AM562" s="137">
        <v>0</v>
      </c>
      <c r="AN562" s="302">
        <v>17.575758</v>
      </c>
      <c r="AP562" s="312">
        <v>0</v>
      </c>
      <c r="AQ562" s="137">
        <v>0</v>
      </c>
      <c r="AR562" s="312">
        <v>80</v>
      </c>
      <c r="AS562" s="312">
        <v>0</v>
      </c>
      <c r="AT562" s="137">
        <v>0</v>
      </c>
      <c r="AU562" s="302">
        <v>17.5757575757575</v>
      </c>
      <c r="AV562" s="312">
        <v>0</v>
      </c>
      <c r="AW562" s="137">
        <v>0</v>
      </c>
      <c r="AX562" s="302">
        <v>17.575758</v>
      </c>
      <c r="AZ562" s="311">
        <v>10</v>
      </c>
      <c r="BA562" s="137">
        <v>1.5082956259426848E-2</v>
      </c>
      <c r="BB562" s="312">
        <v>10.303030303030299</v>
      </c>
      <c r="BC562" s="312">
        <v>0</v>
      </c>
      <c r="BD562" s="137">
        <v>0</v>
      </c>
      <c r="BE562" s="302">
        <v>17.5757575757575</v>
      </c>
      <c r="BF562" s="312">
        <v>16</v>
      </c>
      <c r="BG562" s="137">
        <v>1.7467248908296942E-2</v>
      </c>
      <c r="BH562" s="302">
        <v>13.939394</v>
      </c>
      <c r="BI562" s="303">
        <v>0.6</v>
      </c>
      <c r="BJ562" s="311">
        <v>18</v>
      </c>
      <c r="BK562" s="137">
        <v>3.5087719298245612E-2</v>
      </c>
      <c r="BL562" s="312">
        <v>13.3333333333333</v>
      </c>
      <c r="BM562" s="312">
        <v>0</v>
      </c>
      <c r="BN562" s="137">
        <v>0</v>
      </c>
      <c r="BO562" s="302">
        <v>17.5757575757575</v>
      </c>
      <c r="BP562" s="312">
        <v>0</v>
      </c>
      <c r="BQ562" s="137">
        <v>0</v>
      </c>
      <c r="BR562" s="302">
        <v>17.575758</v>
      </c>
      <c r="BS562" s="303">
        <v>-1</v>
      </c>
      <c r="BT562" s="311">
        <v>0</v>
      </c>
      <c r="BU562" s="137">
        <v>0</v>
      </c>
      <c r="BV562" s="312">
        <v>80</v>
      </c>
      <c r="BW562" s="312">
        <v>0</v>
      </c>
      <c r="BX562" s="137">
        <v>0</v>
      </c>
      <c r="BY562" s="302">
        <v>17.5757575757575</v>
      </c>
      <c r="BZ562" s="312">
        <v>0</v>
      </c>
      <c r="CA562" s="137">
        <v>0</v>
      </c>
      <c r="CB562" s="302">
        <v>17.575758</v>
      </c>
      <c r="CD562" s="311">
        <v>73</v>
      </c>
      <c r="CE562" s="137">
        <v>3.6463536463536464E-2</v>
      </c>
      <c r="CF562" s="312">
        <v>162.22</v>
      </c>
      <c r="CG562" s="312">
        <v>0</v>
      </c>
      <c r="CH562" s="137">
        <v>0</v>
      </c>
      <c r="CI562" s="302">
        <v>48.08</v>
      </c>
      <c r="CJ562" s="312">
        <v>16</v>
      </c>
      <c r="CK562" s="137">
        <v>5.7183702644746249E-3</v>
      </c>
      <c r="CL562" s="302">
        <v>46.81</v>
      </c>
      <c r="CM562" s="313">
        <v>-0.78082191780821919</v>
      </c>
    </row>
    <row r="563" spans="1:91" ht="14.4" x14ac:dyDescent="0.3">
      <c r="A563" s="99" t="s">
        <v>548</v>
      </c>
      <c r="B563" s="311">
        <v>56</v>
      </c>
      <c r="C563" s="137">
        <v>0.19718309859154928</v>
      </c>
      <c r="D563" s="312">
        <v>29.090909090909101</v>
      </c>
      <c r="E563" s="312">
        <v>4</v>
      </c>
      <c r="F563" s="137">
        <v>1.3513513513513514E-2</v>
      </c>
      <c r="G563" s="302">
        <v>4.2424242424242404</v>
      </c>
      <c r="H563" s="312">
        <v>17</v>
      </c>
      <c r="I563" s="137">
        <v>5.2795031055900624E-2</v>
      </c>
      <c r="J563" s="302">
        <v>15.757576</v>
      </c>
      <c r="K563" s="313">
        <v>-0.6964285714285714</v>
      </c>
      <c r="L563" s="312">
        <v>33</v>
      </c>
      <c r="M563" s="137">
        <v>0.15277777777777779</v>
      </c>
      <c r="N563" s="312">
        <v>24.848484848484802</v>
      </c>
      <c r="O563" s="312">
        <v>0</v>
      </c>
      <c r="P563" s="137">
        <v>0</v>
      </c>
      <c r="Q563" s="302">
        <v>17.5757575757575</v>
      </c>
      <c r="R563" s="312">
        <v>10</v>
      </c>
      <c r="S563" s="137">
        <v>3.2362459546925564E-2</v>
      </c>
      <c r="T563" s="302">
        <v>9.0909089999999999</v>
      </c>
      <c r="U563" s="313">
        <v>-0.69696969696969702</v>
      </c>
      <c r="V563" s="312">
        <v>0</v>
      </c>
      <c r="W563" s="137">
        <v>0</v>
      </c>
      <c r="X563" s="312">
        <v>80</v>
      </c>
      <c r="Y563" s="312">
        <v>0</v>
      </c>
      <c r="Z563" s="137">
        <v>0</v>
      </c>
      <c r="AA563" s="302">
        <v>17.5757575757575</v>
      </c>
      <c r="AB563" s="312">
        <v>0</v>
      </c>
      <c r="AC563" s="137">
        <v>0</v>
      </c>
      <c r="AD563" s="302">
        <v>17.575758</v>
      </c>
      <c r="AF563" s="312">
        <v>0</v>
      </c>
      <c r="AG563" s="137">
        <v>0</v>
      </c>
      <c r="AH563" s="312">
        <v>80</v>
      </c>
      <c r="AI563" s="312">
        <v>0</v>
      </c>
      <c r="AJ563" s="137">
        <v>0</v>
      </c>
      <c r="AK563" s="302">
        <v>17.5757575757575</v>
      </c>
      <c r="AL563" s="312">
        <v>0</v>
      </c>
      <c r="AM563" s="137">
        <v>0</v>
      </c>
      <c r="AN563" s="302">
        <v>17.575758</v>
      </c>
      <c r="AP563" s="312">
        <v>0</v>
      </c>
      <c r="AQ563" s="137">
        <v>0</v>
      </c>
      <c r="AR563" s="312">
        <v>80</v>
      </c>
      <c r="AS563" s="312">
        <v>28</v>
      </c>
      <c r="AT563" s="137">
        <v>0.17834394904458598</v>
      </c>
      <c r="AU563" s="302">
        <v>24.2424242424242</v>
      </c>
      <c r="AV563" s="312">
        <v>0</v>
      </c>
      <c r="AW563" s="137">
        <v>0</v>
      </c>
      <c r="AX563" s="302">
        <v>17.575758</v>
      </c>
      <c r="AZ563" s="311">
        <v>11</v>
      </c>
      <c r="BA563" s="137">
        <v>1.6591251885369532E-2</v>
      </c>
      <c r="BB563" s="312">
        <v>11.5151515151515</v>
      </c>
      <c r="BC563" s="312">
        <v>0</v>
      </c>
      <c r="BD563" s="137">
        <v>0</v>
      </c>
      <c r="BE563" s="302">
        <v>17.5757575757575</v>
      </c>
      <c r="BF563" s="312">
        <v>72</v>
      </c>
      <c r="BG563" s="137">
        <v>7.8602620087336247E-2</v>
      </c>
      <c r="BH563" s="302">
        <v>33.3333321</v>
      </c>
      <c r="BI563" s="303">
        <v>5.5454545454545459</v>
      </c>
      <c r="BJ563" s="311">
        <v>29</v>
      </c>
      <c r="BK563" s="137">
        <v>5.6530214424951264E-2</v>
      </c>
      <c r="BL563" s="312">
        <v>22.424242424242401</v>
      </c>
      <c r="BM563" s="312">
        <v>69</v>
      </c>
      <c r="BN563" s="137">
        <v>7.8857142857142862E-2</v>
      </c>
      <c r="BO563" s="302">
        <v>54.545454545454497</v>
      </c>
      <c r="BP563" s="312">
        <v>13</v>
      </c>
      <c r="BQ563" s="137">
        <v>1.5240328253223915E-2</v>
      </c>
      <c r="BR563" s="302">
        <v>11.515152</v>
      </c>
      <c r="BS563" s="303">
        <v>-0.55172413793103448</v>
      </c>
      <c r="BT563" s="311">
        <v>0</v>
      </c>
      <c r="BU563" s="137">
        <v>0</v>
      </c>
      <c r="BV563" s="312">
        <v>80</v>
      </c>
      <c r="BW563" s="312">
        <v>0</v>
      </c>
      <c r="BX563" s="137">
        <v>0</v>
      </c>
      <c r="BY563" s="302">
        <v>17.5757575757575</v>
      </c>
      <c r="BZ563" s="312">
        <v>5</v>
      </c>
      <c r="CA563" s="137">
        <v>3.7313432835820892E-2</v>
      </c>
      <c r="CB563" s="302">
        <v>4.2424239999999998</v>
      </c>
      <c r="CD563" s="311">
        <v>129</v>
      </c>
      <c r="CE563" s="137">
        <v>6.4435564435564432E-2</v>
      </c>
      <c r="CF563" s="312">
        <v>166.19</v>
      </c>
      <c r="CG563" s="312">
        <v>101</v>
      </c>
      <c r="CH563" s="137">
        <v>4.1224489795918369E-2</v>
      </c>
      <c r="CI563" s="302">
        <v>70.37</v>
      </c>
      <c r="CJ563" s="312">
        <v>117</v>
      </c>
      <c r="CK563" s="137">
        <v>4.1815582558970693E-2</v>
      </c>
      <c r="CL563" s="302">
        <v>48.97</v>
      </c>
      <c r="CM563" s="313">
        <v>-9.3023255813953487E-2</v>
      </c>
    </row>
    <row r="564" spans="1:91" ht="14.4" x14ac:dyDescent="0.3">
      <c r="A564" s="99" t="s">
        <v>549</v>
      </c>
      <c r="B564" s="311">
        <v>0</v>
      </c>
      <c r="C564" s="137">
        <v>0</v>
      </c>
      <c r="D564" s="312">
        <v>80</v>
      </c>
      <c r="E564" s="312">
        <v>0</v>
      </c>
      <c r="F564" s="137">
        <v>0</v>
      </c>
      <c r="G564" s="302">
        <v>17.5757575757575</v>
      </c>
      <c r="H564" s="312">
        <v>32</v>
      </c>
      <c r="I564" s="137">
        <v>9.9378881987577633E-2</v>
      </c>
      <c r="J564" s="302">
        <v>20.606059999999999</v>
      </c>
      <c r="L564" s="312">
        <v>8</v>
      </c>
      <c r="M564" s="137">
        <v>3.7037037037037035E-2</v>
      </c>
      <c r="N564" s="312">
        <v>8.4848484848484809</v>
      </c>
      <c r="O564" s="312">
        <v>31</v>
      </c>
      <c r="P564" s="137">
        <v>0.16402116402116401</v>
      </c>
      <c r="Q564" s="302">
        <v>18.181818181818102</v>
      </c>
      <c r="R564" s="312">
        <v>20</v>
      </c>
      <c r="S564" s="137">
        <v>6.4724919093851127E-2</v>
      </c>
      <c r="T564" s="302">
        <v>17.575758</v>
      </c>
      <c r="U564" s="313">
        <v>1.5</v>
      </c>
      <c r="V564" s="312">
        <v>0</v>
      </c>
      <c r="W564" s="137">
        <v>0</v>
      </c>
      <c r="X564" s="312">
        <v>80</v>
      </c>
      <c r="Y564" s="312">
        <v>0</v>
      </c>
      <c r="Z564" s="137">
        <v>0</v>
      </c>
      <c r="AA564" s="302">
        <v>17.5757575757575</v>
      </c>
      <c r="AB564" s="312">
        <v>0</v>
      </c>
      <c r="AC564" s="137">
        <v>0</v>
      </c>
      <c r="AD564" s="302">
        <v>17.575758</v>
      </c>
      <c r="AF564" s="312">
        <v>0</v>
      </c>
      <c r="AG564" s="137">
        <v>0</v>
      </c>
      <c r="AH564" s="312">
        <v>80</v>
      </c>
      <c r="AI564" s="312">
        <v>8</v>
      </c>
      <c r="AJ564" s="137">
        <v>0.25</v>
      </c>
      <c r="AK564" s="302">
        <v>7.8787878787878798</v>
      </c>
      <c r="AL564" s="312">
        <v>0</v>
      </c>
      <c r="AM564" s="137">
        <v>0</v>
      </c>
      <c r="AN564" s="302">
        <v>17.575758</v>
      </c>
      <c r="AP564" s="312">
        <v>0</v>
      </c>
      <c r="AQ564" s="137">
        <v>0</v>
      </c>
      <c r="AR564" s="312">
        <v>80</v>
      </c>
      <c r="AS564" s="312">
        <v>40</v>
      </c>
      <c r="AT564" s="137">
        <v>0.25477707006369427</v>
      </c>
      <c r="AU564" s="302">
        <v>24.848484848484802</v>
      </c>
      <c r="AV564" s="312">
        <v>0</v>
      </c>
      <c r="AW564" s="137">
        <v>0</v>
      </c>
      <c r="AX564" s="302">
        <v>17.575758</v>
      </c>
      <c r="AZ564" s="311">
        <v>0</v>
      </c>
      <c r="BA564" s="137">
        <v>0</v>
      </c>
      <c r="BB564" s="312">
        <v>80</v>
      </c>
      <c r="BC564" s="312">
        <v>27</v>
      </c>
      <c r="BD564" s="137">
        <v>3.3962264150943396E-2</v>
      </c>
      <c r="BE564" s="302">
        <v>18.7878787878787</v>
      </c>
      <c r="BF564" s="312">
        <v>30</v>
      </c>
      <c r="BG564" s="137">
        <v>3.2751091703056769E-2</v>
      </c>
      <c r="BH564" s="302">
        <v>17.575758</v>
      </c>
      <c r="BJ564" s="311">
        <v>0</v>
      </c>
      <c r="BK564" s="137">
        <v>0</v>
      </c>
      <c r="BL564" s="312">
        <v>80</v>
      </c>
      <c r="BM564" s="312">
        <v>32</v>
      </c>
      <c r="BN564" s="137">
        <v>3.6571428571428574E-2</v>
      </c>
      <c r="BO564" s="302">
        <v>20.606060606060598</v>
      </c>
      <c r="BP564" s="312">
        <v>25</v>
      </c>
      <c r="BQ564" s="137">
        <v>2.9308323563892145E-2</v>
      </c>
      <c r="BR564" s="302">
        <v>19.393940000000001</v>
      </c>
      <c r="BT564" s="311">
        <v>0</v>
      </c>
      <c r="BU564" s="137">
        <v>0</v>
      </c>
      <c r="BV564" s="312">
        <v>80</v>
      </c>
      <c r="BW564" s="312">
        <v>0</v>
      </c>
      <c r="BX564" s="137">
        <v>0</v>
      </c>
      <c r="BY564" s="302">
        <v>17.5757575757575</v>
      </c>
      <c r="BZ564" s="312">
        <v>14</v>
      </c>
      <c r="CA564" s="137">
        <v>0.1044776119402985</v>
      </c>
      <c r="CB564" s="302">
        <v>12.727273</v>
      </c>
      <c r="CD564" s="311">
        <v>8</v>
      </c>
      <c r="CE564" s="137">
        <v>3.996003996003996E-3</v>
      </c>
      <c r="CF564" s="312">
        <v>211.81</v>
      </c>
      <c r="CG564" s="312">
        <v>138</v>
      </c>
      <c r="CH564" s="137">
        <v>5.63265306122449E-2</v>
      </c>
      <c r="CI564" s="302">
        <v>50.39</v>
      </c>
      <c r="CJ564" s="312">
        <v>121</v>
      </c>
      <c r="CK564" s="137">
        <v>4.3245175125089352E-2</v>
      </c>
      <c r="CL564" s="302">
        <v>48.47</v>
      </c>
      <c r="CM564" s="313">
        <v>14.125</v>
      </c>
    </row>
    <row r="565" spans="1:91" ht="14.4" x14ac:dyDescent="0.3">
      <c r="A565" s="432"/>
      <c r="B565" s="432"/>
      <c r="C565" s="432"/>
      <c r="D565" s="432"/>
      <c r="E565" s="432"/>
      <c r="F565" s="432"/>
      <c r="G565" s="432"/>
      <c r="H565" s="432"/>
      <c r="I565" s="432"/>
      <c r="J565" s="432"/>
      <c r="K565" s="432"/>
      <c r="L565" s="432"/>
      <c r="M565" s="432"/>
      <c r="N565" s="432"/>
      <c r="O565" s="432"/>
      <c r="P565" s="432"/>
      <c r="Q565" s="432"/>
      <c r="R565" s="432"/>
      <c r="S565" s="432"/>
      <c r="T565" s="432"/>
      <c r="U565" s="432"/>
      <c r="V565" s="432"/>
      <c r="W565" s="432"/>
      <c r="X565" s="432"/>
      <c r="Y565" s="432"/>
      <c r="Z565" s="432"/>
      <c r="AA565" s="432"/>
      <c r="AB565" s="432"/>
      <c r="AC565" s="432"/>
      <c r="AD565" s="432"/>
      <c r="AE565" s="432"/>
      <c r="AF565" s="432"/>
      <c r="AG565" s="432"/>
      <c r="AH565" s="432"/>
      <c r="AI565" s="432"/>
      <c r="AJ565" s="432"/>
      <c r="AK565" s="432"/>
      <c r="AL565" s="432"/>
      <c r="AM565" s="432"/>
      <c r="AN565" s="432"/>
      <c r="AO565" s="432"/>
      <c r="AP565" s="432"/>
      <c r="AQ565" s="432"/>
      <c r="AR565" s="432"/>
      <c r="AS565" s="432"/>
      <c r="AT565" s="432"/>
      <c r="AU565" s="432"/>
      <c r="AV565" s="432"/>
      <c r="AW565" s="432"/>
      <c r="AX565" s="432"/>
      <c r="AY565" s="432"/>
      <c r="AZ565" s="432"/>
      <c r="BA565" s="432"/>
      <c r="BB565" s="432"/>
      <c r="BC565" s="432"/>
      <c r="BD565" s="432"/>
      <c r="BE565" s="432"/>
      <c r="BF565" s="432"/>
      <c r="BG565" s="432"/>
      <c r="BH565" s="432"/>
      <c r="BI565" s="432"/>
      <c r="BJ565" s="432"/>
      <c r="BK565" s="432"/>
      <c r="BL565" s="432"/>
      <c r="BM565" s="432"/>
      <c r="BN565" s="432"/>
      <c r="BO565" s="432"/>
      <c r="BP565" s="432"/>
      <c r="BQ565" s="432"/>
      <c r="BR565" s="432"/>
      <c r="BS565" s="432"/>
      <c r="BT565" s="432"/>
      <c r="BU565" s="432"/>
      <c r="BV565" s="432"/>
      <c r="BW565" s="432"/>
      <c r="BX565" s="432"/>
      <c r="BY565" s="432"/>
      <c r="BZ565" s="432"/>
      <c r="CA565" s="432"/>
      <c r="CB565" s="432"/>
      <c r="CC565" s="432"/>
      <c r="CD565" s="432"/>
      <c r="CE565" s="432"/>
      <c r="CF565" s="432"/>
      <c r="CG565" s="432"/>
      <c r="CH565" s="432"/>
      <c r="CI565" s="432"/>
      <c r="CJ565" s="432"/>
      <c r="CK565" s="432"/>
      <c r="CL565" s="432"/>
      <c r="CM565" s="432"/>
    </row>
    <row r="566" spans="1:91" ht="14.4" x14ac:dyDescent="0.3">
      <c r="A566" s="472" t="s">
        <v>553</v>
      </c>
      <c r="B566" s="472"/>
      <c r="C566" s="472"/>
      <c r="D566" s="472"/>
      <c r="E566" s="472"/>
      <c r="F566" s="472"/>
      <c r="G566" s="472"/>
      <c r="H566" s="472"/>
      <c r="I566" s="472"/>
      <c r="J566" s="472"/>
      <c r="K566" s="472"/>
      <c r="L566" s="472"/>
      <c r="M566" s="472"/>
      <c r="N566" s="472"/>
      <c r="O566" s="472"/>
      <c r="P566" s="472"/>
      <c r="Q566" s="472"/>
      <c r="R566" s="472"/>
      <c r="S566" s="472"/>
      <c r="T566" s="472"/>
      <c r="U566" s="472"/>
      <c r="V566" s="472"/>
      <c r="W566" s="472"/>
      <c r="X566" s="472"/>
      <c r="Y566" s="472"/>
      <c r="Z566" s="472"/>
      <c r="AA566" s="472"/>
      <c r="AB566" s="472"/>
      <c r="AC566" s="472"/>
      <c r="AD566" s="472"/>
      <c r="AE566" s="472"/>
      <c r="AF566" s="472"/>
      <c r="AG566" s="472"/>
      <c r="AH566" s="472"/>
      <c r="AI566" s="472"/>
      <c r="AJ566" s="472"/>
      <c r="AK566" s="472"/>
      <c r="AL566" s="472"/>
      <c r="AM566" s="472"/>
      <c r="AN566" s="472"/>
      <c r="AO566" s="472"/>
      <c r="AP566" s="472"/>
      <c r="AQ566" s="472"/>
      <c r="AR566" s="472"/>
      <c r="AS566" s="472"/>
      <c r="AT566" s="472"/>
      <c r="AU566" s="472"/>
      <c r="AV566" s="472"/>
      <c r="AW566" s="472"/>
      <c r="AX566" s="472"/>
      <c r="AY566" s="472"/>
      <c r="AZ566" s="472"/>
      <c r="BA566" s="472"/>
      <c r="BB566" s="472"/>
      <c r="BC566" s="472"/>
      <c r="BD566" s="472"/>
      <c r="BE566" s="472"/>
      <c r="BF566" s="472"/>
      <c r="BG566" s="472"/>
      <c r="BH566" s="472"/>
      <c r="BI566" s="472"/>
      <c r="BJ566" s="472"/>
      <c r="BK566" s="472"/>
      <c r="BL566" s="472"/>
      <c r="BM566" s="472"/>
      <c r="BN566" s="472"/>
      <c r="BO566" s="472"/>
      <c r="BP566" s="472"/>
      <c r="BQ566" s="472"/>
      <c r="BR566" s="472"/>
      <c r="BS566" s="472"/>
      <c r="BT566" s="472"/>
      <c r="BU566" s="472"/>
      <c r="BV566" s="472"/>
      <c r="BW566" s="472"/>
      <c r="BX566" s="472"/>
      <c r="BY566" s="472"/>
      <c r="BZ566" s="472"/>
      <c r="CA566" s="472"/>
      <c r="CB566" s="472"/>
      <c r="CC566" s="472"/>
      <c r="CD566" s="472"/>
      <c r="CE566" s="472"/>
      <c r="CF566" s="472"/>
      <c r="CG566" s="472"/>
      <c r="CH566" s="472"/>
      <c r="CI566" s="472"/>
      <c r="CJ566" s="472"/>
      <c r="CK566" s="472"/>
      <c r="CL566" s="472"/>
      <c r="CM566" s="472"/>
    </row>
    <row r="567" spans="1:91" ht="18" customHeight="1" x14ac:dyDescent="0.3">
      <c r="B567" s="473" t="s">
        <v>332</v>
      </c>
      <c r="C567" s="474"/>
      <c r="D567" s="292" t="s">
        <v>333</v>
      </c>
      <c r="E567" s="474" t="s">
        <v>332</v>
      </c>
      <c r="F567" s="474"/>
      <c r="G567" s="292" t="s">
        <v>333</v>
      </c>
      <c r="H567" s="474" t="s">
        <v>332</v>
      </c>
      <c r="I567" s="474"/>
      <c r="J567" s="292" t="s">
        <v>333</v>
      </c>
      <c r="K567" s="310" t="s">
        <v>0</v>
      </c>
      <c r="L567" s="473" t="s">
        <v>332</v>
      </c>
      <c r="M567" s="474"/>
      <c r="N567" s="292" t="s">
        <v>333</v>
      </c>
      <c r="O567" s="474" t="s">
        <v>332</v>
      </c>
      <c r="P567" s="474"/>
      <c r="Q567" s="292" t="s">
        <v>333</v>
      </c>
      <c r="R567" s="474" t="s">
        <v>332</v>
      </c>
      <c r="S567" s="474"/>
      <c r="T567" s="292" t="s">
        <v>333</v>
      </c>
      <c r="U567" s="310" t="s">
        <v>0</v>
      </c>
      <c r="V567" s="473" t="s">
        <v>332</v>
      </c>
      <c r="W567" s="474"/>
      <c r="X567" s="292" t="s">
        <v>333</v>
      </c>
      <c r="Y567" s="474" t="s">
        <v>332</v>
      </c>
      <c r="Z567" s="474"/>
      <c r="AA567" s="292" t="s">
        <v>333</v>
      </c>
      <c r="AB567" s="474" t="s">
        <v>332</v>
      </c>
      <c r="AC567" s="474"/>
      <c r="AD567" s="292" t="s">
        <v>333</v>
      </c>
      <c r="AE567" s="310" t="s">
        <v>0</v>
      </c>
      <c r="AF567" s="473" t="s">
        <v>332</v>
      </c>
      <c r="AG567" s="474"/>
      <c r="AH567" s="292" t="s">
        <v>333</v>
      </c>
      <c r="AI567" s="474" t="s">
        <v>332</v>
      </c>
      <c r="AJ567" s="474"/>
      <c r="AK567" s="292" t="s">
        <v>333</v>
      </c>
      <c r="AL567" s="474" t="s">
        <v>332</v>
      </c>
      <c r="AM567" s="474"/>
      <c r="AN567" s="292" t="s">
        <v>333</v>
      </c>
      <c r="AO567" s="310" t="s">
        <v>0</v>
      </c>
      <c r="AP567" s="473" t="s">
        <v>332</v>
      </c>
      <c r="AQ567" s="474"/>
      <c r="AR567" s="292" t="s">
        <v>333</v>
      </c>
      <c r="AS567" s="474" t="s">
        <v>332</v>
      </c>
      <c r="AT567" s="474"/>
      <c r="AU567" s="292" t="s">
        <v>333</v>
      </c>
      <c r="AV567" s="474" t="s">
        <v>332</v>
      </c>
      <c r="AW567" s="474"/>
      <c r="AX567" s="292" t="s">
        <v>333</v>
      </c>
      <c r="AY567" s="290" t="s">
        <v>0</v>
      </c>
      <c r="AZ567" s="473" t="s">
        <v>332</v>
      </c>
      <c r="BA567" s="474"/>
      <c r="BB567" s="292" t="s">
        <v>333</v>
      </c>
      <c r="BC567" s="474" t="s">
        <v>332</v>
      </c>
      <c r="BD567" s="474"/>
      <c r="BE567" s="292" t="s">
        <v>333</v>
      </c>
      <c r="BF567" s="474" t="s">
        <v>332</v>
      </c>
      <c r="BG567" s="474"/>
      <c r="BH567" s="292" t="s">
        <v>333</v>
      </c>
      <c r="BI567" s="290" t="s">
        <v>0</v>
      </c>
      <c r="BJ567" s="473" t="s">
        <v>332</v>
      </c>
      <c r="BK567" s="474"/>
      <c r="BL567" s="292" t="s">
        <v>333</v>
      </c>
      <c r="BM567" s="474" t="s">
        <v>332</v>
      </c>
      <c r="BN567" s="474"/>
      <c r="BO567" s="292" t="s">
        <v>333</v>
      </c>
      <c r="BP567" s="474" t="s">
        <v>332</v>
      </c>
      <c r="BQ567" s="474"/>
      <c r="BR567" s="292" t="s">
        <v>333</v>
      </c>
      <c r="BS567" s="290" t="s">
        <v>0</v>
      </c>
      <c r="BT567" s="473" t="s">
        <v>332</v>
      </c>
      <c r="BU567" s="474"/>
      <c r="BV567" s="292" t="s">
        <v>333</v>
      </c>
      <c r="BW567" s="474" t="s">
        <v>332</v>
      </c>
      <c r="BX567" s="474"/>
      <c r="BY567" s="292" t="s">
        <v>333</v>
      </c>
      <c r="BZ567" s="474" t="s">
        <v>332</v>
      </c>
      <c r="CA567" s="474"/>
      <c r="CB567" s="292" t="s">
        <v>333</v>
      </c>
      <c r="CC567" s="290" t="s">
        <v>0</v>
      </c>
      <c r="CD567" s="473" t="s">
        <v>332</v>
      </c>
      <c r="CE567" s="474"/>
      <c r="CF567" s="292" t="s">
        <v>333</v>
      </c>
      <c r="CG567" s="474" t="s">
        <v>332</v>
      </c>
      <c r="CH567" s="474"/>
      <c r="CI567" s="292" t="s">
        <v>333</v>
      </c>
      <c r="CJ567" s="474" t="s">
        <v>332</v>
      </c>
      <c r="CK567" s="474"/>
      <c r="CL567" s="292" t="s">
        <v>333</v>
      </c>
      <c r="CM567" s="310" t="s">
        <v>0</v>
      </c>
    </row>
    <row r="568" spans="1:91" ht="14.4" x14ac:dyDescent="0.3">
      <c r="A568" s="99" t="s">
        <v>18</v>
      </c>
      <c r="B568" s="311">
        <v>36708</v>
      </c>
      <c r="C568" s="137"/>
      <c r="D568" s="312">
        <v>619.39393939393904</v>
      </c>
      <c r="E568" s="312">
        <v>41520</v>
      </c>
      <c r="F568" s="137"/>
      <c r="G568" s="302">
        <v>780.60606060606005</v>
      </c>
      <c r="H568" s="312">
        <v>31328</v>
      </c>
      <c r="I568" s="137"/>
      <c r="J568" s="302">
        <v>684.24243200000001</v>
      </c>
      <c r="K568" s="313">
        <v>-0.14656205731720606</v>
      </c>
      <c r="L568" s="312">
        <v>35244</v>
      </c>
      <c r="M568" s="137"/>
      <c r="N568" s="312">
        <v>607.27272727272702</v>
      </c>
      <c r="O568" s="312">
        <v>21190</v>
      </c>
      <c r="P568" s="137"/>
      <c r="Q568" s="302">
        <v>561.81818181818096</v>
      </c>
      <c r="R568" s="312">
        <v>20694</v>
      </c>
      <c r="S568" s="137"/>
      <c r="T568" s="302">
        <v>640.60609999999997</v>
      </c>
      <c r="U568" s="313">
        <v>-0.41283622744296899</v>
      </c>
      <c r="V568" s="312">
        <v>3319</v>
      </c>
      <c r="W568" s="137"/>
      <c r="X568" s="312">
        <v>218.78787878787799</v>
      </c>
      <c r="Y568" s="312">
        <v>3472</v>
      </c>
      <c r="Z568" s="137"/>
      <c r="AA568" s="302">
        <v>241.21212121212099</v>
      </c>
      <c r="AB568" s="312">
        <v>4549</v>
      </c>
      <c r="AC568" s="137"/>
      <c r="AD568" s="302">
        <v>295.75756799999999</v>
      </c>
      <c r="AE568" s="313">
        <v>0.37059355227478158</v>
      </c>
      <c r="AF568" s="312">
        <v>3036</v>
      </c>
      <c r="AG568" s="137"/>
      <c r="AH568" s="312">
        <v>235.75757575757501</v>
      </c>
      <c r="AI568" s="312">
        <v>2086</v>
      </c>
      <c r="AJ568" s="137"/>
      <c r="AK568" s="302">
        <v>180.60606060606</v>
      </c>
      <c r="AL568" s="312">
        <v>6180</v>
      </c>
      <c r="AM568" s="137"/>
      <c r="AN568" s="302">
        <v>361.81817599999999</v>
      </c>
      <c r="AO568" s="313">
        <v>1.0355731225296443</v>
      </c>
      <c r="AP568" s="312">
        <v>10936</v>
      </c>
      <c r="AQ568" s="137"/>
      <c r="AR568" s="312">
        <v>372.72727272727201</v>
      </c>
      <c r="AS568" s="312">
        <v>12650</v>
      </c>
      <c r="AT568" s="137"/>
      <c r="AU568" s="302">
        <v>335.75757575757501</v>
      </c>
      <c r="AV568" s="312">
        <v>16438</v>
      </c>
      <c r="AW568" s="137"/>
      <c r="AX568" s="302">
        <v>447.878784</v>
      </c>
      <c r="AY568" s="303">
        <v>0.50310899780541329</v>
      </c>
      <c r="AZ568" s="311">
        <v>16774</v>
      </c>
      <c r="BA568" s="137"/>
      <c r="BB568" s="312">
        <v>540.60606060606005</v>
      </c>
      <c r="BC568" s="312">
        <v>17573</v>
      </c>
      <c r="BD568" s="137"/>
      <c r="BE568" s="302">
        <v>476.969696969697</v>
      </c>
      <c r="BF568" s="312">
        <v>14303</v>
      </c>
      <c r="BG568" s="137"/>
      <c r="BH568" s="302">
        <v>544.84849999999994</v>
      </c>
      <c r="BI568" s="303">
        <v>-0.1473113151305592</v>
      </c>
      <c r="BJ568" s="311">
        <v>13268</v>
      </c>
      <c r="BK568" s="137"/>
      <c r="BL568" s="312">
        <v>478.18181818181802</v>
      </c>
      <c r="BM568" s="312">
        <v>11435</v>
      </c>
      <c r="BN568" s="137"/>
      <c r="BO568" s="302">
        <v>441.81818181818102</v>
      </c>
      <c r="BP568" s="312">
        <v>11071</v>
      </c>
      <c r="BQ568" s="137"/>
      <c r="BR568" s="302">
        <v>435.15152</v>
      </c>
      <c r="BS568" s="303">
        <v>-0.16558637322882122</v>
      </c>
      <c r="BT568" s="311">
        <v>13385</v>
      </c>
      <c r="BU568" s="137"/>
      <c r="BV568" s="312">
        <v>463.030303030303</v>
      </c>
      <c r="BW568" s="312">
        <v>8892</v>
      </c>
      <c r="BX568" s="137"/>
      <c r="BY568" s="302">
        <v>387.87878787878702</v>
      </c>
      <c r="BZ568" s="312">
        <v>17218</v>
      </c>
      <c r="CA568" s="137"/>
      <c r="CB568" s="302">
        <v>640</v>
      </c>
      <c r="CC568" s="303">
        <v>0.28636533432947331</v>
      </c>
      <c r="CD568" s="311">
        <v>132670</v>
      </c>
      <c r="CE568" s="137"/>
      <c r="CF568" s="312">
        <v>1314.22</v>
      </c>
      <c r="CG568" s="312">
        <v>118818</v>
      </c>
      <c r="CH568" s="137"/>
      <c r="CI568" s="302">
        <v>1302.55</v>
      </c>
      <c r="CJ568" s="312">
        <v>121781</v>
      </c>
      <c r="CK568" s="137"/>
      <c r="CL568" s="302">
        <v>1479.65</v>
      </c>
      <c r="CM568" s="313">
        <v>-8.2075827240521593E-2</v>
      </c>
    </row>
    <row r="569" spans="1:91" ht="14.4" x14ac:dyDescent="0.3">
      <c r="A569" s="99" t="s">
        <v>420</v>
      </c>
      <c r="B569" s="311">
        <v>8822</v>
      </c>
      <c r="C569" s="137">
        <v>0.24032908357851149</v>
      </c>
      <c r="D569" s="312">
        <v>376.969696969697</v>
      </c>
      <c r="E569" s="312">
        <v>14512</v>
      </c>
      <c r="F569" s="137">
        <v>0.3495183044315992</v>
      </c>
      <c r="G569" s="302">
        <v>489.69696969696901</v>
      </c>
      <c r="H569" s="312">
        <v>8403</v>
      </c>
      <c r="I569" s="137">
        <v>0.26822650663942799</v>
      </c>
      <c r="J569" s="302">
        <v>386.06060000000002</v>
      </c>
      <c r="K569" s="313">
        <v>-4.7494899115846749E-2</v>
      </c>
      <c r="L569" s="312">
        <v>8824</v>
      </c>
      <c r="M569" s="137">
        <v>0.25036885711043017</v>
      </c>
      <c r="N569" s="312">
        <v>501.81818181818102</v>
      </c>
      <c r="O569" s="312">
        <v>5116</v>
      </c>
      <c r="P569" s="137">
        <v>0.24143463898065126</v>
      </c>
      <c r="Q569" s="302">
        <v>323.636363636363</v>
      </c>
      <c r="R569" s="312">
        <v>4370</v>
      </c>
      <c r="S569" s="137">
        <v>0.21117232047936599</v>
      </c>
      <c r="T569" s="302">
        <v>345.45455900000002</v>
      </c>
      <c r="U569" s="313">
        <v>-0.50475974614687213</v>
      </c>
      <c r="V569" s="312">
        <v>873</v>
      </c>
      <c r="W569" s="137">
        <v>0.26303103344380835</v>
      </c>
      <c r="X569" s="312">
        <v>158.18181818181799</v>
      </c>
      <c r="Y569" s="312">
        <v>689</v>
      </c>
      <c r="Z569" s="137">
        <v>0.19844470046082949</v>
      </c>
      <c r="AA569" s="302">
        <v>109.09090909090899</v>
      </c>
      <c r="AB569" s="312">
        <v>892</v>
      </c>
      <c r="AC569" s="137">
        <v>0.1960870520993625</v>
      </c>
      <c r="AD569" s="302">
        <v>145.454544</v>
      </c>
      <c r="AE569" s="313">
        <v>2.1764032073310423E-2</v>
      </c>
      <c r="AF569" s="312">
        <v>623</v>
      </c>
      <c r="AG569" s="137">
        <v>0.20520421607378128</v>
      </c>
      <c r="AH569" s="312">
        <v>103.636363636363</v>
      </c>
      <c r="AI569" s="312">
        <v>357</v>
      </c>
      <c r="AJ569" s="137">
        <v>0.17114093959731544</v>
      </c>
      <c r="AK569" s="302">
        <v>68.484848484848399</v>
      </c>
      <c r="AL569" s="312">
        <v>1620</v>
      </c>
      <c r="AM569" s="137">
        <v>0.26213592233009708</v>
      </c>
      <c r="AN569" s="302">
        <v>196.96969999999999</v>
      </c>
      <c r="AO569" s="313">
        <v>1.6003210272873194</v>
      </c>
      <c r="AP569" s="312">
        <v>2517</v>
      </c>
      <c r="AQ569" s="137">
        <v>0.23015727871250916</v>
      </c>
      <c r="AR569" s="312">
        <v>207.87878787878699</v>
      </c>
      <c r="AS569" s="312">
        <v>3814</v>
      </c>
      <c r="AT569" s="137">
        <v>0.30150197628458497</v>
      </c>
      <c r="AU569" s="302">
        <v>245.45454545454501</v>
      </c>
      <c r="AV569" s="312">
        <v>3981</v>
      </c>
      <c r="AW569" s="137">
        <v>0.24218274729285802</v>
      </c>
      <c r="AX569" s="302">
        <v>276.36364700000001</v>
      </c>
      <c r="AY569" s="303">
        <v>0.58164481525625744</v>
      </c>
      <c r="AZ569" s="311">
        <v>2958</v>
      </c>
      <c r="BA569" s="137">
        <v>0.17634434243472041</v>
      </c>
      <c r="BB569" s="312">
        <v>207.87878787878699</v>
      </c>
      <c r="BC569" s="312">
        <v>4232</v>
      </c>
      <c r="BD569" s="137">
        <v>0.24082399135036703</v>
      </c>
      <c r="BE569" s="302">
        <v>278.78787878787801</v>
      </c>
      <c r="BF569" s="312">
        <v>2153</v>
      </c>
      <c r="BG569" s="137">
        <v>0.15052786128784171</v>
      </c>
      <c r="BH569" s="302">
        <v>212.72728000000001</v>
      </c>
      <c r="BI569" s="303">
        <v>-0.27214334009465857</v>
      </c>
      <c r="BJ569" s="311">
        <v>2345</v>
      </c>
      <c r="BK569" s="137">
        <v>0.17674103105215555</v>
      </c>
      <c r="BL569" s="312">
        <v>243.030303030303</v>
      </c>
      <c r="BM569" s="312">
        <v>2847</v>
      </c>
      <c r="BN569" s="137">
        <v>0.24897245299519022</v>
      </c>
      <c r="BO569" s="302">
        <v>230.90909090909</v>
      </c>
      <c r="BP569" s="312">
        <v>1622</v>
      </c>
      <c r="BQ569" s="137">
        <v>0.14650889711859813</v>
      </c>
      <c r="BR569" s="302">
        <v>161.21212800000001</v>
      </c>
      <c r="BS569" s="303">
        <v>-0.30831556503198293</v>
      </c>
      <c r="BT569" s="311">
        <v>3847</v>
      </c>
      <c r="BU569" s="137">
        <v>0.28741128128502053</v>
      </c>
      <c r="BV569" s="312">
        <v>243.636363636363</v>
      </c>
      <c r="BW569" s="312">
        <v>2482</v>
      </c>
      <c r="BX569" s="137">
        <v>0.27912730544309494</v>
      </c>
      <c r="BY569" s="302">
        <v>283.636363636363</v>
      </c>
      <c r="BZ569" s="312">
        <v>4387</v>
      </c>
      <c r="CA569" s="137">
        <v>0.25479149727029854</v>
      </c>
      <c r="CB569" s="302">
        <v>312.72726399999999</v>
      </c>
      <c r="CC569" s="303">
        <v>0.14036911879386535</v>
      </c>
      <c r="CD569" s="311">
        <v>30809</v>
      </c>
      <c r="CE569" s="137">
        <v>0.23222280847214893</v>
      </c>
      <c r="CF569" s="312">
        <v>794.82</v>
      </c>
      <c r="CG569" s="312">
        <v>34049</v>
      </c>
      <c r="CH569" s="137">
        <v>0.2865643252705819</v>
      </c>
      <c r="CI569" s="302">
        <v>793.88</v>
      </c>
      <c r="CJ569" s="312">
        <v>27428</v>
      </c>
      <c r="CK569" s="137">
        <v>0.2252239676139956</v>
      </c>
      <c r="CL569" s="302">
        <v>756.2</v>
      </c>
      <c r="CM569" s="313">
        <v>-0.10974066019669577</v>
      </c>
    </row>
    <row r="570" spans="1:91" ht="14.4" x14ac:dyDescent="0.3">
      <c r="A570" s="99" t="s">
        <v>384</v>
      </c>
      <c r="B570" s="311">
        <v>3551</v>
      </c>
      <c r="C570" s="137">
        <v>9.6736406232973735E-2</v>
      </c>
      <c r="D570" s="312">
        <v>252.72727272727201</v>
      </c>
      <c r="E570" s="312">
        <v>5987</v>
      </c>
      <c r="F570" s="137">
        <v>0.14419556840077072</v>
      </c>
      <c r="G570" s="302">
        <v>345.45454545454498</v>
      </c>
      <c r="H570" s="312">
        <v>3181</v>
      </c>
      <c r="I570" s="137">
        <v>0.10153855975485189</v>
      </c>
      <c r="J570" s="302">
        <v>285.45455900000002</v>
      </c>
      <c r="K570" s="313">
        <v>-0.10419600112644326</v>
      </c>
      <c r="L570" s="312">
        <v>3681</v>
      </c>
      <c r="M570" s="137">
        <v>0.10444330949948928</v>
      </c>
      <c r="N570" s="312">
        <v>281.21212121212102</v>
      </c>
      <c r="O570" s="312">
        <v>1987</v>
      </c>
      <c r="P570" s="137">
        <v>9.3770646531382729E-2</v>
      </c>
      <c r="Q570" s="302">
        <v>161.21212121212099</v>
      </c>
      <c r="R570" s="312">
        <v>1732</v>
      </c>
      <c r="S570" s="137">
        <v>8.3695757224316228E-2</v>
      </c>
      <c r="T570" s="302">
        <v>207.878784</v>
      </c>
      <c r="U570" s="313">
        <v>-0.52947568595490357</v>
      </c>
      <c r="V570" s="312">
        <v>348</v>
      </c>
      <c r="W570" s="137">
        <v>0.10485085869237722</v>
      </c>
      <c r="X570" s="312">
        <v>107.87878787878699</v>
      </c>
      <c r="Y570" s="312">
        <v>323</v>
      </c>
      <c r="Z570" s="137">
        <v>9.3029953917050698E-2</v>
      </c>
      <c r="AA570" s="302">
        <v>80</v>
      </c>
      <c r="AB570" s="312">
        <v>353</v>
      </c>
      <c r="AC570" s="137">
        <v>7.7599472411519016E-2</v>
      </c>
      <c r="AD570" s="302">
        <v>83.636359999999996</v>
      </c>
      <c r="AE570" s="313">
        <v>1.4367816091954023E-2</v>
      </c>
      <c r="AF570" s="312">
        <v>297</v>
      </c>
      <c r="AG570" s="137">
        <v>9.7826086956521743E-2</v>
      </c>
      <c r="AH570" s="312">
        <v>61.212121212121197</v>
      </c>
      <c r="AI570" s="312">
        <v>185</v>
      </c>
      <c r="AJ570" s="137">
        <v>8.8686481303930975E-2</v>
      </c>
      <c r="AK570" s="302">
        <v>52.121212121212103</v>
      </c>
      <c r="AL570" s="312">
        <v>825</v>
      </c>
      <c r="AM570" s="137">
        <v>0.13349514563106796</v>
      </c>
      <c r="AN570" s="302">
        <v>152.121216</v>
      </c>
      <c r="AO570" s="313">
        <v>1.7777777777777777</v>
      </c>
      <c r="AP570" s="312">
        <v>1202</v>
      </c>
      <c r="AQ570" s="137">
        <v>0.10991221653255304</v>
      </c>
      <c r="AR570" s="312">
        <v>163.636363636363</v>
      </c>
      <c r="AS570" s="312">
        <v>1695</v>
      </c>
      <c r="AT570" s="137">
        <v>0.13399209486166008</v>
      </c>
      <c r="AU570" s="302">
        <v>195.15151515151501</v>
      </c>
      <c r="AV570" s="312">
        <v>1631</v>
      </c>
      <c r="AW570" s="137">
        <v>9.9221316461856668E-2</v>
      </c>
      <c r="AX570" s="302">
        <v>173.939392</v>
      </c>
      <c r="AY570" s="303">
        <v>0.35690515806988354</v>
      </c>
      <c r="AZ570" s="311">
        <v>1372</v>
      </c>
      <c r="BA570" s="137">
        <v>8.1793251460593783E-2</v>
      </c>
      <c r="BB570" s="312">
        <v>149.69696969696901</v>
      </c>
      <c r="BC570" s="312">
        <v>1663</v>
      </c>
      <c r="BD570" s="137">
        <v>9.4633813236214642E-2</v>
      </c>
      <c r="BE570" s="302">
        <v>184.24242424242399</v>
      </c>
      <c r="BF570" s="312">
        <v>1015</v>
      </c>
      <c r="BG570" s="137">
        <v>7.0964133398587703E-2</v>
      </c>
      <c r="BH570" s="302">
        <v>109.090912</v>
      </c>
      <c r="BI570" s="303">
        <v>-0.26020408163265307</v>
      </c>
      <c r="BJ570" s="311">
        <v>1060</v>
      </c>
      <c r="BK570" s="137">
        <v>7.9891468194151341E-2</v>
      </c>
      <c r="BL570" s="312">
        <v>149.09090909090901</v>
      </c>
      <c r="BM570" s="312">
        <v>1282</v>
      </c>
      <c r="BN570" s="137">
        <v>0.11211193703541758</v>
      </c>
      <c r="BO570" s="302">
        <v>174.54545454545399</v>
      </c>
      <c r="BP570" s="312">
        <v>723</v>
      </c>
      <c r="BQ570" s="137">
        <v>6.5305753771113723E-2</v>
      </c>
      <c r="BR570" s="302">
        <v>109.090912</v>
      </c>
      <c r="BS570" s="303">
        <v>-0.31792452830188678</v>
      </c>
      <c r="BT570" s="311">
        <v>2033</v>
      </c>
      <c r="BU570" s="137">
        <v>0.15188644004482629</v>
      </c>
      <c r="BV570" s="312">
        <v>183.030303030303</v>
      </c>
      <c r="BW570" s="312">
        <v>1127</v>
      </c>
      <c r="BX570" s="137">
        <v>0.12674313990103464</v>
      </c>
      <c r="BY570" s="302">
        <v>136.363636363636</v>
      </c>
      <c r="BZ570" s="312">
        <v>1771</v>
      </c>
      <c r="CA570" s="137">
        <v>0.10285747473574167</v>
      </c>
      <c r="CB570" s="302">
        <v>198.18182400000001</v>
      </c>
      <c r="CC570" s="303">
        <v>-0.12887358583374323</v>
      </c>
      <c r="CD570" s="311">
        <v>13544</v>
      </c>
      <c r="CE570" s="137">
        <v>0.10208788723901409</v>
      </c>
      <c r="CF570" s="312">
        <v>511.95</v>
      </c>
      <c r="CG570" s="312">
        <v>14249</v>
      </c>
      <c r="CH570" s="137">
        <v>0.1199229073036072</v>
      </c>
      <c r="CI570" s="302">
        <v>524.12</v>
      </c>
      <c r="CJ570" s="312">
        <v>11231</v>
      </c>
      <c r="CK570" s="137">
        <v>9.2222924758377747E-2</v>
      </c>
      <c r="CL570" s="302">
        <v>496.95</v>
      </c>
      <c r="CM570" s="313">
        <v>-0.17077672770230359</v>
      </c>
    </row>
    <row r="571" spans="1:91" ht="14.4" x14ac:dyDescent="0.3">
      <c r="A571" s="99" t="s">
        <v>540</v>
      </c>
      <c r="B571" s="311">
        <v>3301</v>
      </c>
      <c r="C571" s="137">
        <v>8.9925901710798742E-2</v>
      </c>
      <c r="D571" s="312">
        <v>252.12121212121201</v>
      </c>
      <c r="E571" s="312">
        <v>5242</v>
      </c>
      <c r="F571" s="137">
        <v>0.126252408477842</v>
      </c>
      <c r="G571" s="302">
        <v>326.06060606060601</v>
      </c>
      <c r="H571" s="312">
        <v>2446</v>
      </c>
      <c r="I571" s="137">
        <v>7.807711950970378E-2</v>
      </c>
      <c r="J571" s="302">
        <v>250.909088</v>
      </c>
      <c r="K571" s="313">
        <v>-0.25901242047864281</v>
      </c>
      <c r="L571" s="312">
        <v>3300</v>
      </c>
      <c r="M571" s="137">
        <v>9.3632958801498134E-2</v>
      </c>
      <c r="N571" s="312">
        <v>282.42424242424198</v>
      </c>
      <c r="O571" s="312">
        <v>1703</v>
      </c>
      <c r="P571" s="137">
        <v>8.0368098159509196E-2</v>
      </c>
      <c r="Q571" s="302">
        <v>153.939393939393</v>
      </c>
      <c r="R571" s="312">
        <v>1164</v>
      </c>
      <c r="S571" s="137">
        <v>5.6248187880545086E-2</v>
      </c>
      <c r="T571" s="302">
        <v>172.121216</v>
      </c>
      <c r="U571" s="313">
        <v>-0.64727272727272722</v>
      </c>
      <c r="V571" s="312">
        <v>323</v>
      </c>
      <c r="W571" s="137">
        <v>9.7318469418499545E-2</v>
      </c>
      <c r="X571" s="312">
        <v>106.06060606060601</v>
      </c>
      <c r="Y571" s="312">
        <v>245</v>
      </c>
      <c r="Z571" s="137">
        <v>7.0564516129032265E-2</v>
      </c>
      <c r="AA571" s="302">
        <v>60</v>
      </c>
      <c r="AB571" s="312">
        <v>333</v>
      </c>
      <c r="AC571" s="137">
        <v>7.3202901736645412E-2</v>
      </c>
      <c r="AD571" s="302">
        <v>84.242424</v>
      </c>
      <c r="AE571" s="313">
        <v>3.0959752321981424E-2</v>
      </c>
      <c r="AF571" s="312">
        <v>259</v>
      </c>
      <c r="AG571" s="137">
        <v>8.5309617918313568E-2</v>
      </c>
      <c r="AH571" s="312">
        <v>61.212121212121197</v>
      </c>
      <c r="AI571" s="312">
        <v>158</v>
      </c>
      <c r="AJ571" s="137">
        <v>7.5743048897411319E-2</v>
      </c>
      <c r="AK571" s="302">
        <v>49.696969696969703</v>
      </c>
      <c r="AL571" s="312">
        <v>637</v>
      </c>
      <c r="AM571" s="137">
        <v>0.10307443365695793</v>
      </c>
      <c r="AN571" s="302">
        <v>140</v>
      </c>
      <c r="AO571" s="313">
        <v>1.4594594594594594</v>
      </c>
      <c r="AP571" s="312">
        <v>1042</v>
      </c>
      <c r="AQ571" s="137">
        <v>9.5281638624725676E-2</v>
      </c>
      <c r="AR571" s="312">
        <v>155.75757575757501</v>
      </c>
      <c r="AS571" s="312">
        <v>1559</v>
      </c>
      <c r="AT571" s="137">
        <v>0.12324110671936758</v>
      </c>
      <c r="AU571" s="302">
        <v>179.39393939393901</v>
      </c>
      <c r="AV571" s="312">
        <v>1299</v>
      </c>
      <c r="AW571" s="137">
        <v>7.902421219126414E-2</v>
      </c>
      <c r="AX571" s="302">
        <v>158.18182400000001</v>
      </c>
      <c r="AY571" s="303">
        <v>0.24664107485604606</v>
      </c>
      <c r="AZ571" s="311">
        <v>1171</v>
      </c>
      <c r="BA571" s="137">
        <v>6.98104208894718E-2</v>
      </c>
      <c r="BB571" s="312">
        <v>151.51515151515099</v>
      </c>
      <c r="BC571" s="312">
        <v>1485</v>
      </c>
      <c r="BD571" s="137">
        <v>8.4504637796619819E-2</v>
      </c>
      <c r="BE571" s="302">
        <v>170.30303030303</v>
      </c>
      <c r="BF571" s="312">
        <v>848</v>
      </c>
      <c r="BG571" s="137">
        <v>5.9288261203943225E-2</v>
      </c>
      <c r="BH571" s="302">
        <v>103.63636</v>
      </c>
      <c r="BI571" s="303">
        <v>-0.27583262169086253</v>
      </c>
      <c r="BJ571" s="311">
        <v>962</v>
      </c>
      <c r="BK571" s="137">
        <v>7.2505275851673198E-2</v>
      </c>
      <c r="BL571" s="312">
        <v>139.39393939393901</v>
      </c>
      <c r="BM571" s="312">
        <v>1094</v>
      </c>
      <c r="BN571" s="137">
        <v>9.5671184958460873E-2</v>
      </c>
      <c r="BO571" s="302">
        <v>168.48484848484799</v>
      </c>
      <c r="BP571" s="312">
        <v>617</v>
      </c>
      <c r="BQ571" s="137">
        <v>5.5731189594435911E-2</v>
      </c>
      <c r="BR571" s="302">
        <v>103.63636</v>
      </c>
      <c r="BS571" s="303">
        <v>-0.35862785862785862</v>
      </c>
      <c r="BT571" s="311">
        <v>1846</v>
      </c>
      <c r="BU571" s="137">
        <v>0.13791557713858796</v>
      </c>
      <c r="BV571" s="312">
        <v>188.48484848484799</v>
      </c>
      <c r="BW571" s="312">
        <v>961</v>
      </c>
      <c r="BX571" s="137">
        <v>0.10807467386414756</v>
      </c>
      <c r="BY571" s="302">
        <v>127.272727272727</v>
      </c>
      <c r="BZ571" s="312">
        <v>1338</v>
      </c>
      <c r="CA571" s="137">
        <v>7.7709373911023352E-2</v>
      </c>
      <c r="CB571" s="302">
        <v>181.21212800000001</v>
      </c>
      <c r="CC571" s="303">
        <v>-0.27518959913326113</v>
      </c>
      <c r="CD571" s="311">
        <v>12204</v>
      </c>
      <c r="CE571" s="137">
        <v>9.1987638501545191E-2</v>
      </c>
      <c r="CF571" s="312">
        <v>509.38</v>
      </c>
      <c r="CG571" s="312">
        <v>12447</v>
      </c>
      <c r="CH571" s="137">
        <v>0.10475685502196637</v>
      </c>
      <c r="CI571" s="302">
        <v>490.89</v>
      </c>
      <c r="CJ571" s="312">
        <v>8682</v>
      </c>
      <c r="CK571" s="137">
        <v>7.1291909246926854E-2</v>
      </c>
      <c r="CL571" s="302">
        <v>444.61</v>
      </c>
      <c r="CM571" s="313">
        <v>-0.28859390363815141</v>
      </c>
    </row>
    <row r="572" spans="1:91" ht="14.4" x14ac:dyDescent="0.3">
      <c r="A572" s="99" t="s">
        <v>541</v>
      </c>
      <c r="B572" s="311">
        <v>415</v>
      </c>
      <c r="C572" s="137">
        <v>1.1305437506810505E-2</v>
      </c>
      <c r="D572" s="312">
        <v>96.969696969696898</v>
      </c>
      <c r="E572" s="312">
        <v>506</v>
      </c>
      <c r="F572" s="137">
        <v>1.2186897880539499E-2</v>
      </c>
      <c r="G572" s="302">
        <v>95.757575757575694</v>
      </c>
      <c r="H572" s="312">
        <v>355</v>
      </c>
      <c r="I572" s="137">
        <v>1.1331716036772216E-2</v>
      </c>
      <c r="J572" s="302">
        <v>106.666664</v>
      </c>
      <c r="K572" s="313">
        <v>-0.14457831325301204</v>
      </c>
      <c r="L572" s="312">
        <v>320</v>
      </c>
      <c r="M572" s="137">
        <v>9.0795596413573935E-3</v>
      </c>
      <c r="N572" s="312">
        <v>82.424242424242394</v>
      </c>
      <c r="O572" s="312">
        <v>231</v>
      </c>
      <c r="P572" s="137">
        <v>1.0901368570080226E-2</v>
      </c>
      <c r="Q572" s="302">
        <v>59.393939393939398</v>
      </c>
      <c r="R572" s="312">
        <v>160</v>
      </c>
      <c r="S572" s="137">
        <v>7.7317096743017297E-3</v>
      </c>
      <c r="T572" s="302">
        <v>69.090909999999994</v>
      </c>
      <c r="U572" s="313">
        <v>-0.5</v>
      </c>
      <c r="V572" s="312">
        <v>33</v>
      </c>
      <c r="W572" s="137">
        <v>9.9427538415185288E-3</v>
      </c>
      <c r="X572" s="312">
        <v>23.030303030302999</v>
      </c>
      <c r="Y572" s="312">
        <v>0</v>
      </c>
      <c r="Z572" s="137">
        <v>0</v>
      </c>
      <c r="AA572" s="302">
        <v>17.5757575757575</v>
      </c>
      <c r="AB572" s="312">
        <v>13</v>
      </c>
      <c r="AC572" s="137">
        <v>2.8577709386678391E-3</v>
      </c>
      <c r="AD572" s="302">
        <v>12.121212</v>
      </c>
      <c r="AE572" s="313">
        <v>-0.60606060606060608</v>
      </c>
      <c r="AF572" s="312">
        <v>43</v>
      </c>
      <c r="AG572" s="137">
        <v>1.4163372859025032E-2</v>
      </c>
      <c r="AH572" s="312">
        <v>22.424242424242401</v>
      </c>
      <c r="AI572" s="312">
        <v>26</v>
      </c>
      <c r="AJ572" s="137">
        <v>1.2464046021093002E-2</v>
      </c>
      <c r="AK572" s="302">
        <v>17.5757575757575</v>
      </c>
      <c r="AL572" s="312">
        <v>32</v>
      </c>
      <c r="AM572" s="137">
        <v>5.1779935275080907E-3</v>
      </c>
      <c r="AN572" s="302">
        <v>22.424242</v>
      </c>
      <c r="AO572" s="313">
        <v>-0.2558139534883721</v>
      </c>
      <c r="AP572" s="312">
        <v>228</v>
      </c>
      <c r="AQ572" s="137">
        <v>2.0848573518653987E-2</v>
      </c>
      <c r="AR572" s="312">
        <v>97.575757575757606</v>
      </c>
      <c r="AS572" s="312">
        <v>173</v>
      </c>
      <c r="AT572" s="137">
        <v>1.3675889328063242E-2</v>
      </c>
      <c r="AU572" s="302">
        <v>50.303030303030297</v>
      </c>
      <c r="AV572" s="312">
        <v>63</v>
      </c>
      <c r="AW572" s="137">
        <v>3.8325830392991846E-3</v>
      </c>
      <c r="AX572" s="302">
        <v>33.3333321</v>
      </c>
      <c r="AY572" s="303">
        <v>-0.72368421052631582</v>
      </c>
      <c r="AZ572" s="311">
        <v>130</v>
      </c>
      <c r="BA572" s="137">
        <v>7.7500894241087394E-3</v>
      </c>
      <c r="BB572" s="312">
        <v>47.878787878787797</v>
      </c>
      <c r="BC572" s="312">
        <v>132</v>
      </c>
      <c r="BD572" s="137">
        <v>7.5115233596995392E-3</v>
      </c>
      <c r="BE572" s="302">
        <v>52.121212121212103</v>
      </c>
      <c r="BF572" s="312">
        <v>41</v>
      </c>
      <c r="BG572" s="137">
        <v>2.8665314968887648E-3</v>
      </c>
      <c r="BH572" s="302">
        <v>24.242424</v>
      </c>
      <c r="BI572" s="303">
        <v>-0.68461538461538463</v>
      </c>
      <c r="BJ572" s="311">
        <v>143</v>
      </c>
      <c r="BK572" s="137">
        <v>1.0777811275248718E-2</v>
      </c>
      <c r="BL572" s="312">
        <v>51.515151515151501</v>
      </c>
      <c r="BM572" s="312">
        <v>123</v>
      </c>
      <c r="BN572" s="137">
        <v>1.0756449497157849E-2</v>
      </c>
      <c r="BO572" s="302">
        <v>49.696969696969703</v>
      </c>
      <c r="BP572" s="312">
        <v>9</v>
      </c>
      <c r="BQ572" s="137">
        <v>8.1293469424622894E-4</v>
      </c>
      <c r="BR572" s="302">
        <v>8.4848479999999995</v>
      </c>
      <c r="BS572" s="303">
        <v>-0.93706293706293708</v>
      </c>
      <c r="BT572" s="311">
        <v>179</v>
      </c>
      <c r="BU572" s="137">
        <v>1.3373178931639895E-2</v>
      </c>
      <c r="BV572" s="312">
        <v>60.606060606060602</v>
      </c>
      <c r="BW572" s="312">
        <v>78</v>
      </c>
      <c r="BX572" s="137">
        <v>8.771929824561403E-3</v>
      </c>
      <c r="BY572" s="302">
        <v>38.787878787878697</v>
      </c>
      <c r="BZ572" s="312">
        <v>170</v>
      </c>
      <c r="CA572" s="137">
        <v>9.8733883145545355E-3</v>
      </c>
      <c r="CB572" s="302">
        <v>66.666664100000006</v>
      </c>
      <c r="CC572" s="303">
        <v>-5.027932960893855E-2</v>
      </c>
      <c r="CD572" s="311">
        <v>1491</v>
      </c>
      <c r="CE572" s="137">
        <v>1.1238411095198613E-2</v>
      </c>
      <c r="CF572" s="312">
        <v>186.47</v>
      </c>
      <c r="CG572" s="312">
        <v>1269</v>
      </c>
      <c r="CH572" s="137">
        <v>1.068019996970156E-2</v>
      </c>
      <c r="CI572" s="302">
        <v>148.77000000000001</v>
      </c>
      <c r="CJ572" s="312">
        <v>843</v>
      </c>
      <c r="CK572" s="137">
        <v>6.9222620934300096E-3</v>
      </c>
      <c r="CL572" s="302">
        <v>150.69</v>
      </c>
      <c r="CM572" s="313">
        <v>-0.43460764587525152</v>
      </c>
    </row>
    <row r="573" spans="1:91" ht="14.4" x14ac:dyDescent="0.3">
      <c r="A573" s="99" t="s">
        <v>542</v>
      </c>
      <c r="B573" s="311">
        <v>1397</v>
      </c>
      <c r="C573" s="137">
        <v>3.8057099269913915E-2</v>
      </c>
      <c r="D573" s="312">
        <v>164.84848484848399</v>
      </c>
      <c r="E573" s="312">
        <v>2685</v>
      </c>
      <c r="F573" s="137">
        <v>6.4667630057803474E-2</v>
      </c>
      <c r="G573" s="302">
        <v>213.333333333333</v>
      </c>
      <c r="H573" s="312">
        <v>808</v>
      </c>
      <c r="I573" s="137">
        <v>2.5791624106230846E-2</v>
      </c>
      <c r="J573" s="302">
        <v>146.66667200000001</v>
      </c>
      <c r="K573" s="313">
        <v>-0.42161775232641374</v>
      </c>
      <c r="L573" s="312">
        <v>1689</v>
      </c>
      <c r="M573" s="137">
        <v>4.7923050732039493E-2</v>
      </c>
      <c r="N573" s="312">
        <v>196.969696969697</v>
      </c>
      <c r="O573" s="312">
        <v>698</v>
      </c>
      <c r="P573" s="137">
        <v>3.2940066068900424E-2</v>
      </c>
      <c r="Q573" s="302">
        <v>110.30303030303</v>
      </c>
      <c r="R573" s="312">
        <v>349</v>
      </c>
      <c r="S573" s="137">
        <v>1.6864791727070647E-2</v>
      </c>
      <c r="T573" s="302">
        <v>95.757576</v>
      </c>
      <c r="U573" s="313">
        <v>-0.79336885731201889</v>
      </c>
      <c r="V573" s="312">
        <v>126</v>
      </c>
      <c r="W573" s="137">
        <v>3.7963241940343478E-2</v>
      </c>
      <c r="X573" s="312">
        <v>55.151515151515099</v>
      </c>
      <c r="Y573" s="312">
        <v>165</v>
      </c>
      <c r="Z573" s="137">
        <v>4.752304147465438E-2</v>
      </c>
      <c r="AA573" s="302">
        <v>47.878787878787797</v>
      </c>
      <c r="AB573" s="312">
        <v>140</v>
      </c>
      <c r="AC573" s="137">
        <v>3.0775994724115189E-2</v>
      </c>
      <c r="AD573" s="302">
        <v>50.9090919</v>
      </c>
      <c r="AE573" s="313">
        <v>0.1111111111111111</v>
      </c>
      <c r="AF573" s="312">
        <v>88</v>
      </c>
      <c r="AG573" s="137">
        <v>2.8985507246376812E-2</v>
      </c>
      <c r="AH573" s="312">
        <v>39.393939393939398</v>
      </c>
      <c r="AI573" s="312">
        <v>32</v>
      </c>
      <c r="AJ573" s="137">
        <v>1.5340364333652923E-2</v>
      </c>
      <c r="AK573" s="302">
        <v>21.2121212121212</v>
      </c>
      <c r="AL573" s="312">
        <v>353</v>
      </c>
      <c r="AM573" s="137">
        <v>5.7119741100323626E-2</v>
      </c>
      <c r="AN573" s="302">
        <v>106.666664</v>
      </c>
      <c r="AO573" s="313">
        <v>3.0113636363636362</v>
      </c>
      <c r="AP573" s="312">
        <v>472</v>
      </c>
      <c r="AQ573" s="137">
        <v>4.3160204828090708E-2</v>
      </c>
      <c r="AR573" s="312">
        <v>93.939393939393895</v>
      </c>
      <c r="AS573" s="312">
        <v>538</v>
      </c>
      <c r="AT573" s="137">
        <v>4.2529644268774702E-2</v>
      </c>
      <c r="AU573" s="302">
        <v>98.787878787878796</v>
      </c>
      <c r="AV573" s="312">
        <v>718</v>
      </c>
      <c r="AW573" s="137">
        <v>4.3679279717727219E-2</v>
      </c>
      <c r="AX573" s="302">
        <v>123.030304</v>
      </c>
      <c r="AY573" s="303">
        <v>0.52118644067796616</v>
      </c>
      <c r="AZ573" s="311">
        <v>470</v>
      </c>
      <c r="BA573" s="137">
        <v>2.8019554071777752E-2</v>
      </c>
      <c r="BB573" s="312">
        <v>79.393939393939405</v>
      </c>
      <c r="BC573" s="312">
        <v>583</v>
      </c>
      <c r="BD573" s="137">
        <v>3.3175894838672962E-2</v>
      </c>
      <c r="BE573" s="302">
        <v>108.484848484848</v>
      </c>
      <c r="BF573" s="312">
        <v>288</v>
      </c>
      <c r="BG573" s="137">
        <v>2.0135635880584493E-2</v>
      </c>
      <c r="BH573" s="302">
        <v>70.909090000000006</v>
      </c>
      <c r="BI573" s="303">
        <v>-0.38723404255319149</v>
      </c>
      <c r="BJ573" s="311">
        <v>369</v>
      </c>
      <c r="BK573" s="137">
        <v>2.7811275248718723E-2</v>
      </c>
      <c r="BL573" s="312">
        <v>73.939393939393895</v>
      </c>
      <c r="BM573" s="312">
        <v>289</v>
      </c>
      <c r="BN573" s="137">
        <v>2.5273283777874946E-2</v>
      </c>
      <c r="BO573" s="302">
        <v>83.030303030303003</v>
      </c>
      <c r="BP573" s="312">
        <v>249</v>
      </c>
      <c r="BQ573" s="137">
        <v>2.2491193207478999E-2</v>
      </c>
      <c r="BR573" s="302">
        <v>71.515150000000006</v>
      </c>
      <c r="BS573" s="303">
        <v>-0.32520325203252032</v>
      </c>
      <c r="BT573" s="311">
        <v>814</v>
      </c>
      <c r="BU573" s="137">
        <v>6.081434441539036E-2</v>
      </c>
      <c r="BV573" s="312">
        <v>94.545454545454504</v>
      </c>
      <c r="BW573" s="312">
        <v>371</v>
      </c>
      <c r="BX573" s="137">
        <v>4.1722896986054879E-2</v>
      </c>
      <c r="BY573" s="302">
        <v>75.151515151515099</v>
      </c>
      <c r="BZ573" s="312">
        <v>499</v>
      </c>
      <c r="CA573" s="137">
        <v>2.8981298640957137E-2</v>
      </c>
      <c r="CB573" s="302">
        <v>106.060608</v>
      </c>
      <c r="CC573" s="303">
        <v>-0.38697788697788699</v>
      </c>
      <c r="CD573" s="311">
        <v>5425</v>
      </c>
      <c r="CE573" s="137">
        <v>4.089093238863345E-2</v>
      </c>
      <c r="CF573" s="312">
        <v>314.5</v>
      </c>
      <c r="CG573" s="312">
        <v>5361</v>
      </c>
      <c r="CH573" s="137">
        <v>4.5119426349542996E-2</v>
      </c>
      <c r="CI573" s="302">
        <v>306.43</v>
      </c>
      <c r="CJ573" s="312">
        <v>3404</v>
      </c>
      <c r="CK573" s="137">
        <v>2.7951815143577405E-2</v>
      </c>
      <c r="CL573" s="302">
        <v>283.51</v>
      </c>
      <c r="CM573" s="313">
        <v>-0.37253456221198156</v>
      </c>
    </row>
    <row r="574" spans="1:91" ht="14.4" x14ac:dyDescent="0.3">
      <c r="A574" s="99" t="s">
        <v>543</v>
      </c>
      <c r="B574" s="311">
        <v>1489</v>
      </c>
      <c r="C574" s="137">
        <v>4.0563364934074315E-2</v>
      </c>
      <c r="D574" s="312">
        <v>194.54545454545399</v>
      </c>
      <c r="E574" s="312">
        <v>2051</v>
      </c>
      <c r="F574" s="137">
        <v>4.9397880539499034E-2</v>
      </c>
      <c r="G574" s="302">
        <v>193.939393939393</v>
      </c>
      <c r="H574" s="312">
        <v>1283</v>
      </c>
      <c r="I574" s="137">
        <v>4.0953779366700714E-2</v>
      </c>
      <c r="J574" s="302">
        <v>161.81817599999999</v>
      </c>
      <c r="K574" s="313">
        <v>-0.13834788448623236</v>
      </c>
      <c r="L574" s="312">
        <v>1291</v>
      </c>
      <c r="M574" s="137">
        <v>3.6630348428101235E-2</v>
      </c>
      <c r="N574" s="312">
        <v>173.333333333333</v>
      </c>
      <c r="O574" s="312">
        <v>774</v>
      </c>
      <c r="P574" s="137">
        <v>3.6526663520528552E-2</v>
      </c>
      <c r="Q574" s="302">
        <v>112.72727272727199</v>
      </c>
      <c r="R574" s="312">
        <v>655</v>
      </c>
      <c r="S574" s="137">
        <v>3.1651686479172707E-2</v>
      </c>
      <c r="T574" s="302">
        <v>128.484848</v>
      </c>
      <c r="U574" s="313">
        <v>-0.49264136328427577</v>
      </c>
      <c r="V574" s="312">
        <v>164</v>
      </c>
      <c r="W574" s="137">
        <v>4.941247363663754E-2</v>
      </c>
      <c r="X574" s="312">
        <v>76.969696969696898</v>
      </c>
      <c r="Y574" s="312">
        <v>80</v>
      </c>
      <c r="Z574" s="137">
        <v>2.3041474654377881E-2</v>
      </c>
      <c r="AA574" s="302">
        <v>37.5757575757575</v>
      </c>
      <c r="AB574" s="312">
        <v>180</v>
      </c>
      <c r="AC574" s="137">
        <v>3.9569136073862386E-2</v>
      </c>
      <c r="AD574" s="302">
        <v>64.848489999999998</v>
      </c>
      <c r="AE574" s="313">
        <v>9.7560975609756101E-2</v>
      </c>
      <c r="AF574" s="312">
        <v>128</v>
      </c>
      <c r="AG574" s="137">
        <v>4.2160737812911728E-2</v>
      </c>
      <c r="AH574" s="312">
        <v>38.181818181818102</v>
      </c>
      <c r="AI574" s="312">
        <v>100</v>
      </c>
      <c r="AJ574" s="137">
        <v>4.793863854266539E-2</v>
      </c>
      <c r="AK574" s="302">
        <v>36.969696969696898</v>
      </c>
      <c r="AL574" s="312">
        <v>252</v>
      </c>
      <c r="AM574" s="137">
        <v>4.0776699029126215E-2</v>
      </c>
      <c r="AN574" s="302">
        <v>76.363640000000004</v>
      </c>
      <c r="AO574" s="313">
        <v>0.96875</v>
      </c>
      <c r="AP574" s="312">
        <v>342</v>
      </c>
      <c r="AQ574" s="137">
        <v>3.1272860277980978E-2</v>
      </c>
      <c r="AR574" s="312">
        <v>72.121212121212096</v>
      </c>
      <c r="AS574" s="312">
        <v>848</v>
      </c>
      <c r="AT574" s="137">
        <v>6.703557312252964E-2</v>
      </c>
      <c r="AU574" s="302">
        <v>128.48484848484799</v>
      </c>
      <c r="AV574" s="312">
        <v>518</v>
      </c>
      <c r="AW574" s="137">
        <v>3.1512349434237745E-2</v>
      </c>
      <c r="AX574" s="302">
        <v>102.42424</v>
      </c>
      <c r="AY574" s="303">
        <v>0.51461988304093564</v>
      </c>
      <c r="AZ574" s="311">
        <v>571</v>
      </c>
      <c r="BA574" s="137">
        <v>3.4040777393585311E-2</v>
      </c>
      <c r="BB574" s="312">
        <v>119.39393939393899</v>
      </c>
      <c r="BC574" s="312">
        <v>770</v>
      </c>
      <c r="BD574" s="137">
        <v>4.381721959824731E-2</v>
      </c>
      <c r="BE574" s="302">
        <v>106.666666666666</v>
      </c>
      <c r="BF574" s="312">
        <v>519</v>
      </c>
      <c r="BG574" s="137">
        <v>3.6286093826469974E-2</v>
      </c>
      <c r="BH574" s="302">
        <v>82.424239999999998</v>
      </c>
      <c r="BI574" s="303">
        <v>-9.106830122591944E-2</v>
      </c>
      <c r="BJ574" s="311">
        <v>450</v>
      </c>
      <c r="BK574" s="137">
        <v>3.3916189327705758E-2</v>
      </c>
      <c r="BL574" s="312">
        <v>109.09090909090899</v>
      </c>
      <c r="BM574" s="312">
        <v>682</v>
      </c>
      <c r="BN574" s="137">
        <v>5.9641451683428069E-2</v>
      </c>
      <c r="BO574" s="302">
        <v>123.030303030303</v>
      </c>
      <c r="BP574" s="312">
        <v>359</v>
      </c>
      <c r="BQ574" s="137">
        <v>3.2427061692710688E-2</v>
      </c>
      <c r="BR574" s="302">
        <v>73.333335899999994</v>
      </c>
      <c r="BS574" s="303">
        <v>-0.20222222222222222</v>
      </c>
      <c r="BT574" s="311">
        <v>853</v>
      </c>
      <c r="BU574" s="137">
        <v>6.3728053791557715E-2</v>
      </c>
      <c r="BV574" s="312">
        <v>131.51515151515099</v>
      </c>
      <c r="BW574" s="312">
        <v>512</v>
      </c>
      <c r="BX574" s="137">
        <v>5.7579847053531266E-2</v>
      </c>
      <c r="BY574" s="302">
        <v>73.939393939393895</v>
      </c>
      <c r="BZ574" s="312">
        <v>669</v>
      </c>
      <c r="CA574" s="137">
        <v>3.8854686955511676E-2</v>
      </c>
      <c r="CB574" s="302">
        <v>111.515152</v>
      </c>
      <c r="CC574" s="303">
        <v>-0.21570926143024619</v>
      </c>
      <c r="CD574" s="311">
        <v>5288</v>
      </c>
      <c r="CE574" s="137">
        <v>3.9858295017713125E-2</v>
      </c>
      <c r="CF574" s="312">
        <v>350.95</v>
      </c>
      <c r="CG574" s="312">
        <v>5817</v>
      </c>
      <c r="CH574" s="137">
        <v>4.895722870272181E-2</v>
      </c>
      <c r="CI574" s="302">
        <v>317.07</v>
      </c>
      <c r="CJ574" s="312">
        <v>4435</v>
      </c>
      <c r="CK574" s="137">
        <v>3.6417832009919444E-2</v>
      </c>
      <c r="CL574" s="302">
        <v>294.88</v>
      </c>
      <c r="CM574" s="313">
        <v>-0.16130862329803328</v>
      </c>
    </row>
    <row r="575" spans="1:91" ht="14.4" x14ac:dyDescent="0.3">
      <c r="A575" s="99" t="s">
        <v>544</v>
      </c>
      <c r="B575" s="311">
        <v>250</v>
      </c>
      <c r="C575" s="137">
        <v>6.8105045221750031E-3</v>
      </c>
      <c r="D575" s="312">
        <v>60</v>
      </c>
      <c r="E575" s="312">
        <v>745</v>
      </c>
      <c r="F575" s="137">
        <v>1.7943159922928709E-2</v>
      </c>
      <c r="G575" s="302">
        <v>95.757575757575694</v>
      </c>
      <c r="H575" s="312">
        <v>735</v>
      </c>
      <c r="I575" s="137">
        <v>2.346144024514811E-2</v>
      </c>
      <c r="J575" s="302">
        <v>106.666664</v>
      </c>
      <c r="K575" s="313">
        <v>1.94</v>
      </c>
      <c r="L575" s="312">
        <v>381</v>
      </c>
      <c r="M575" s="137">
        <v>1.0810350697991147E-2</v>
      </c>
      <c r="N575" s="312">
        <v>93.3333333333333</v>
      </c>
      <c r="O575" s="312">
        <v>284</v>
      </c>
      <c r="P575" s="137">
        <v>1.3402548371873525E-2</v>
      </c>
      <c r="Q575" s="302">
        <v>73.939393939393895</v>
      </c>
      <c r="R575" s="312">
        <v>568</v>
      </c>
      <c r="S575" s="137">
        <v>2.7447569343771142E-2</v>
      </c>
      <c r="T575" s="302">
        <v>124.848488</v>
      </c>
      <c r="U575" s="313">
        <v>0.49081364829396323</v>
      </c>
      <c r="V575" s="312">
        <v>25</v>
      </c>
      <c r="W575" s="137">
        <v>7.5323892738776736E-3</v>
      </c>
      <c r="X575" s="312">
        <v>11.5151515151515</v>
      </c>
      <c r="Y575" s="312">
        <v>78</v>
      </c>
      <c r="Z575" s="137">
        <v>2.2465437788018433E-2</v>
      </c>
      <c r="AA575" s="302">
        <v>59.393939393939398</v>
      </c>
      <c r="AB575" s="312">
        <v>20</v>
      </c>
      <c r="AC575" s="137">
        <v>4.3965706748735987E-3</v>
      </c>
      <c r="AD575" s="302">
        <v>19.393940000000001</v>
      </c>
      <c r="AE575" s="313">
        <v>-0.2</v>
      </c>
      <c r="AF575" s="312">
        <v>38</v>
      </c>
      <c r="AG575" s="137">
        <v>1.2516469038208168E-2</v>
      </c>
      <c r="AH575" s="312">
        <v>22.424242424242401</v>
      </c>
      <c r="AI575" s="312">
        <v>27</v>
      </c>
      <c r="AJ575" s="137">
        <v>1.2943432406519654E-2</v>
      </c>
      <c r="AK575" s="302">
        <v>15.757575757575699</v>
      </c>
      <c r="AL575" s="312">
        <v>188</v>
      </c>
      <c r="AM575" s="137">
        <v>3.0420711974110032E-2</v>
      </c>
      <c r="AN575" s="302">
        <v>53.939392099999999</v>
      </c>
      <c r="AO575" s="313">
        <v>3.9473684210526314</v>
      </c>
      <c r="AP575" s="312">
        <v>160</v>
      </c>
      <c r="AQ575" s="137">
        <v>1.4630577907827359E-2</v>
      </c>
      <c r="AR575" s="312">
        <v>44.848484848484802</v>
      </c>
      <c r="AS575" s="312">
        <v>136</v>
      </c>
      <c r="AT575" s="137">
        <v>1.075098814229249E-2</v>
      </c>
      <c r="AU575" s="302">
        <v>45.454545454545404</v>
      </c>
      <c r="AV575" s="312">
        <v>332</v>
      </c>
      <c r="AW575" s="137">
        <v>2.0197104270592528E-2</v>
      </c>
      <c r="AX575" s="302">
        <v>81.818183899999994</v>
      </c>
      <c r="AY575" s="303">
        <v>1.075</v>
      </c>
      <c r="AZ575" s="311">
        <v>201</v>
      </c>
      <c r="BA575" s="137">
        <v>1.1982830571121974E-2</v>
      </c>
      <c r="BB575" s="312">
        <v>63.636363636363598</v>
      </c>
      <c r="BC575" s="312">
        <v>178</v>
      </c>
      <c r="BD575" s="137">
        <v>1.0129175439594833E-2</v>
      </c>
      <c r="BE575" s="302">
        <v>50.303030303030297</v>
      </c>
      <c r="BF575" s="312">
        <v>167</v>
      </c>
      <c r="BG575" s="137">
        <v>1.167587219464448E-2</v>
      </c>
      <c r="BH575" s="302">
        <v>44.848483999999999</v>
      </c>
      <c r="BI575" s="303">
        <v>-0.1691542288557214</v>
      </c>
      <c r="BJ575" s="311">
        <v>98</v>
      </c>
      <c r="BK575" s="137">
        <v>7.3861923424781428E-3</v>
      </c>
      <c r="BL575" s="312">
        <v>40</v>
      </c>
      <c r="BM575" s="312">
        <v>188</v>
      </c>
      <c r="BN575" s="137">
        <v>1.6440752076956711E-2</v>
      </c>
      <c r="BO575" s="302">
        <v>63.030303030303003</v>
      </c>
      <c r="BP575" s="312">
        <v>106</v>
      </c>
      <c r="BQ575" s="137">
        <v>9.5745641766778068E-3</v>
      </c>
      <c r="BR575" s="302">
        <v>40.606059999999999</v>
      </c>
      <c r="BS575" s="303">
        <v>8.1632653061224483E-2</v>
      </c>
      <c r="BT575" s="311">
        <v>187</v>
      </c>
      <c r="BU575" s="137">
        <v>1.3970862906238326E-2</v>
      </c>
      <c r="BV575" s="312">
        <v>48.484848484848399</v>
      </c>
      <c r="BW575" s="312">
        <v>166</v>
      </c>
      <c r="BX575" s="137">
        <v>1.8668466036887089E-2</v>
      </c>
      <c r="BY575" s="302">
        <v>40</v>
      </c>
      <c r="BZ575" s="312">
        <v>433</v>
      </c>
      <c r="CA575" s="137">
        <v>2.5148100824718318E-2</v>
      </c>
      <c r="CB575" s="302">
        <v>78.181816100000006</v>
      </c>
      <c r="CC575" s="303">
        <v>1.3155080213903743</v>
      </c>
      <c r="CD575" s="311">
        <v>1340</v>
      </c>
      <c r="CE575" s="137">
        <v>1.0100248737468908E-2</v>
      </c>
      <c r="CF575" s="312">
        <v>150.54</v>
      </c>
      <c r="CG575" s="312">
        <v>1802</v>
      </c>
      <c r="CH575" s="137">
        <v>1.5166052281640828E-2</v>
      </c>
      <c r="CI575" s="302">
        <v>167.79</v>
      </c>
      <c r="CJ575" s="312">
        <v>2549</v>
      </c>
      <c r="CK575" s="137">
        <v>2.0931015511450882E-2</v>
      </c>
      <c r="CL575" s="302">
        <v>214.38</v>
      </c>
      <c r="CM575" s="313">
        <v>0.90223880597014927</v>
      </c>
    </row>
    <row r="576" spans="1:91" ht="14.4" x14ac:dyDescent="0.3">
      <c r="A576" s="99" t="s">
        <v>385</v>
      </c>
      <c r="B576" s="311">
        <v>5271</v>
      </c>
      <c r="C576" s="137">
        <v>0.14359267734553777</v>
      </c>
      <c r="D576" s="312">
        <v>304.84848484848402</v>
      </c>
      <c r="E576" s="312">
        <v>8525</v>
      </c>
      <c r="F576" s="137">
        <v>0.20532273603082851</v>
      </c>
      <c r="G576" s="302">
        <v>366.666666666666</v>
      </c>
      <c r="H576" s="312">
        <v>5222</v>
      </c>
      <c r="I576" s="137">
        <v>0.16668794688457611</v>
      </c>
      <c r="J576" s="302">
        <v>310.30304000000001</v>
      </c>
      <c r="K576" s="313">
        <v>-9.2961487383798145E-3</v>
      </c>
      <c r="L576" s="312">
        <v>5143</v>
      </c>
      <c r="M576" s="137">
        <v>0.14592554761094087</v>
      </c>
      <c r="N576" s="312">
        <v>333.93939393939303</v>
      </c>
      <c r="O576" s="312">
        <v>3129</v>
      </c>
      <c r="P576" s="137">
        <v>0.14766399244926853</v>
      </c>
      <c r="Q576" s="302">
        <v>253.333333333333</v>
      </c>
      <c r="R576" s="312">
        <v>2638</v>
      </c>
      <c r="S576" s="137">
        <v>0.12747656325504977</v>
      </c>
      <c r="T576" s="302">
        <v>262.42425500000002</v>
      </c>
      <c r="U576" s="313">
        <v>-0.48706980361656621</v>
      </c>
      <c r="V576" s="312">
        <v>525</v>
      </c>
      <c r="W576" s="137">
        <v>0.15818017475143115</v>
      </c>
      <c r="X576" s="312">
        <v>111.515151515151</v>
      </c>
      <c r="Y576" s="312">
        <v>366</v>
      </c>
      <c r="Z576" s="137">
        <v>0.1054147465437788</v>
      </c>
      <c r="AA576" s="302">
        <v>75.151515151515099</v>
      </c>
      <c r="AB576" s="312">
        <v>539</v>
      </c>
      <c r="AC576" s="137">
        <v>0.11848757968784349</v>
      </c>
      <c r="AD576" s="302">
        <v>127.878784</v>
      </c>
      <c r="AE576" s="313">
        <v>2.6666666666666668E-2</v>
      </c>
      <c r="AF576" s="312">
        <v>326</v>
      </c>
      <c r="AG576" s="137">
        <v>0.10737812911725955</v>
      </c>
      <c r="AH576" s="312">
        <v>80.606060606060595</v>
      </c>
      <c r="AI576" s="312">
        <v>172</v>
      </c>
      <c r="AJ576" s="137">
        <v>8.2454458293384464E-2</v>
      </c>
      <c r="AK576" s="302">
        <v>49.696969696969703</v>
      </c>
      <c r="AL576" s="312">
        <v>795</v>
      </c>
      <c r="AM576" s="137">
        <v>0.12864077669902912</v>
      </c>
      <c r="AN576" s="302">
        <v>146.060608</v>
      </c>
      <c r="AO576" s="313">
        <v>1.4386503067484662</v>
      </c>
      <c r="AP576" s="312">
        <v>1315</v>
      </c>
      <c r="AQ576" s="137">
        <v>0.12024506217995611</v>
      </c>
      <c r="AR576" s="312">
        <v>184.84848484848399</v>
      </c>
      <c r="AS576" s="312">
        <v>2119</v>
      </c>
      <c r="AT576" s="137">
        <v>0.16750988142292489</v>
      </c>
      <c r="AU576" s="302">
        <v>176.969696969696</v>
      </c>
      <c r="AV576" s="312">
        <v>2350</v>
      </c>
      <c r="AW576" s="137">
        <v>0.14296143083100135</v>
      </c>
      <c r="AX576" s="302">
        <v>215.15152</v>
      </c>
      <c r="AY576" s="303">
        <v>0.78707224334600756</v>
      </c>
      <c r="AZ576" s="311">
        <v>1586</v>
      </c>
      <c r="BA576" s="137">
        <v>9.4551090974126631E-2</v>
      </c>
      <c r="BB576" s="312">
        <v>170.30303030303</v>
      </c>
      <c r="BC576" s="312">
        <v>2569</v>
      </c>
      <c r="BD576" s="137">
        <v>0.14619017811415239</v>
      </c>
      <c r="BE576" s="302">
        <v>192.72727272727201</v>
      </c>
      <c r="BF576" s="312">
        <v>1138</v>
      </c>
      <c r="BG576" s="137">
        <v>7.9563727889254005E-2</v>
      </c>
      <c r="BH576" s="302">
        <v>161.81817599999999</v>
      </c>
      <c r="BI576" s="303">
        <v>-0.28247162673392184</v>
      </c>
      <c r="BJ576" s="311">
        <v>1285</v>
      </c>
      <c r="BK576" s="137">
        <v>9.6849562858004223E-2</v>
      </c>
      <c r="BL576" s="312">
        <v>170.30303030303</v>
      </c>
      <c r="BM576" s="312">
        <v>1565</v>
      </c>
      <c r="BN576" s="137">
        <v>0.13686051595977264</v>
      </c>
      <c r="BO576" s="302">
        <v>183.030303030303</v>
      </c>
      <c r="BP576" s="312">
        <v>899</v>
      </c>
      <c r="BQ576" s="137">
        <v>8.1203143347484422E-2</v>
      </c>
      <c r="BR576" s="302">
        <v>123.030304</v>
      </c>
      <c r="BS576" s="303">
        <v>-0.30038910505836575</v>
      </c>
      <c r="BT576" s="311">
        <v>1814</v>
      </c>
      <c r="BU576" s="137">
        <v>0.13552484124019426</v>
      </c>
      <c r="BV576" s="312">
        <v>162.42424242424201</v>
      </c>
      <c r="BW576" s="312">
        <v>1355</v>
      </c>
      <c r="BX576" s="137">
        <v>0.15238416554206027</v>
      </c>
      <c r="BY576" s="302">
        <v>228.48484848484799</v>
      </c>
      <c r="BZ576" s="312">
        <v>2616</v>
      </c>
      <c r="CA576" s="137">
        <v>0.15193402253455687</v>
      </c>
      <c r="CB576" s="302">
        <v>238.78787199999999</v>
      </c>
      <c r="CC576" s="303">
        <v>0.44211686879823592</v>
      </c>
      <c r="CD576" s="311">
        <v>17265</v>
      </c>
      <c r="CE576" s="137">
        <v>0.13013492123313486</v>
      </c>
      <c r="CF576" s="312">
        <v>583.03</v>
      </c>
      <c r="CG576" s="312">
        <v>19800</v>
      </c>
      <c r="CH576" s="137">
        <v>0.16664141796697471</v>
      </c>
      <c r="CI576" s="302">
        <v>599.41</v>
      </c>
      <c r="CJ576" s="312">
        <v>16197</v>
      </c>
      <c r="CK576" s="137">
        <v>0.13300104285561787</v>
      </c>
      <c r="CL576" s="302">
        <v>588.29999999999995</v>
      </c>
      <c r="CM576" s="313">
        <v>-6.1859252823631625E-2</v>
      </c>
    </row>
    <row r="577" spans="1:91" ht="14.4" x14ac:dyDescent="0.3">
      <c r="A577" s="99" t="s">
        <v>386</v>
      </c>
      <c r="B577" s="311">
        <v>1339</v>
      </c>
      <c r="C577" s="137">
        <v>3.6477062220769317E-2</v>
      </c>
      <c r="D577" s="312">
        <v>172.12121212121201</v>
      </c>
      <c r="E577" s="312">
        <v>2381</v>
      </c>
      <c r="F577" s="137">
        <v>5.7345857418111754E-2</v>
      </c>
      <c r="G577" s="302">
        <v>232.12121212121201</v>
      </c>
      <c r="H577" s="312">
        <v>1212</v>
      </c>
      <c r="I577" s="137">
        <v>3.8687436159346271E-2</v>
      </c>
      <c r="J577" s="302">
        <v>172.121216</v>
      </c>
      <c r="K577" s="313">
        <v>-9.4846900672143394E-2</v>
      </c>
      <c r="L577" s="312">
        <v>1362</v>
      </c>
      <c r="M577" s="137">
        <v>3.8644875723527407E-2</v>
      </c>
      <c r="N577" s="312">
        <v>169.09090909090901</v>
      </c>
      <c r="O577" s="312">
        <v>816</v>
      </c>
      <c r="P577" s="137">
        <v>3.8508730533270412E-2</v>
      </c>
      <c r="Q577" s="302">
        <v>132.12121212121201</v>
      </c>
      <c r="R577" s="312">
        <v>383</v>
      </c>
      <c r="S577" s="137">
        <v>1.8507780032859765E-2</v>
      </c>
      <c r="T577" s="302">
        <v>81.212119999999999</v>
      </c>
      <c r="U577" s="313">
        <v>-0.71879588839941266</v>
      </c>
      <c r="V577" s="312">
        <v>130</v>
      </c>
      <c r="W577" s="137">
        <v>3.9168424224163903E-2</v>
      </c>
      <c r="X577" s="312">
        <v>59.393939393939398</v>
      </c>
      <c r="Y577" s="312">
        <v>63</v>
      </c>
      <c r="Z577" s="137">
        <v>1.8145161290322582E-2</v>
      </c>
      <c r="AA577" s="302">
        <v>30.303030303030301</v>
      </c>
      <c r="AB577" s="312">
        <v>70</v>
      </c>
      <c r="AC577" s="137">
        <v>1.5387997362057594E-2</v>
      </c>
      <c r="AD577" s="302">
        <v>44.848483999999999</v>
      </c>
      <c r="AE577" s="313">
        <v>-0.46153846153846156</v>
      </c>
      <c r="AF577" s="312">
        <v>97</v>
      </c>
      <c r="AG577" s="137">
        <v>3.1949934123847168E-2</v>
      </c>
      <c r="AH577" s="312">
        <v>50.303030303030297</v>
      </c>
      <c r="AI577" s="312">
        <v>43</v>
      </c>
      <c r="AJ577" s="137">
        <v>2.0613614573346116E-2</v>
      </c>
      <c r="AK577" s="302">
        <v>21.818181818181799</v>
      </c>
      <c r="AL577" s="312">
        <v>189</v>
      </c>
      <c r="AM577" s="137">
        <v>3.0582524271844661E-2</v>
      </c>
      <c r="AN577" s="302">
        <v>73.333335899999994</v>
      </c>
      <c r="AO577" s="313">
        <v>0.94845360824742264</v>
      </c>
      <c r="AP577" s="312">
        <v>314</v>
      </c>
      <c r="AQ577" s="137">
        <v>2.8712509144111192E-2</v>
      </c>
      <c r="AR577" s="312">
        <v>85.454545454545396</v>
      </c>
      <c r="AS577" s="312">
        <v>274</v>
      </c>
      <c r="AT577" s="137">
        <v>2.16600790513834E-2</v>
      </c>
      <c r="AU577" s="302">
        <v>60.606060606060602</v>
      </c>
      <c r="AV577" s="312">
        <v>431</v>
      </c>
      <c r="AW577" s="137">
        <v>2.6219734760919818E-2</v>
      </c>
      <c r="AX577" s="302">
        <v>79.393936199999999</v>
      </c>
      <c r="AY577" s="303">
        <v>0.37261146496815284</v>
      </c>
      <c r="AZ577" s="311">
        <v>527</v>
      </c>
      <c r="BA577" s="137">
        <v>3.1417670203886965E-2</v>
      </c>
      <c r="BB577" s="312">
        <v>109.09090909090899</v>
      </c>
      <c r="BC577" s="312">
        <v>527</v>
      </c>
      <c r="BD577" s="137">
        <v>2.9989187958800432E-2</v>
      </c>
      <c r="BE577" s="302">
        <v>98.181818181818201</v>
      </c>
      <c r="BF577" s="312">
        <v>236</v>
      </c>
      <c r="BG577" s="137">
        <v>1.6500034957701182E-2</v>
      </c>
      <c r="BH577" s="302">
        <v>64.848489999999998</v>
      </c>
      <c r="BI577" s="303">
        <v>-0.55218216318785573</v>
      </c>
      <c r="BJ577" s="311">
        <v>186</v>
      </c>
      <c r="BK577" s="137">
        <v>1.4018691588785047E-2</v>
      </c>
      <c r="BL577" s="312">
        <v>64.848484848484802</v>
      </c>
      <c r="BM577" s="312">
        <v>460</v>
      </c>
      <c r="BN577" s="137">
        <v>4.0227372103191952E-2</v>
      </c>
      <c r="BO577" s="302">
        <v>95.757575757575694</v>
      </c>
      <c r="BP577" s="312">
        <v>205</v>
      </c>
      <c r="BQ577" s="137">
        <v>1.8516845813386324E-2</v>
      </c>
      <c r="BR577" s="302">
        <v>73.939390000000003</v>
      </c>
      <c r="BS577" s="303">
        <v>0.10215053763440861</v>
      </c>
      <c r="BT577" s="311">
        <v>378</v>
      </c>
      <c r="BU577" s="137">
        <v>2.8240567799775868E-2</v>
      </c>
      <c r="BV577" s="312">
        <v>77.575757575757507</v>
      </c>
      <c r="BW577" s="312">
        <v>291</v>
      </c>
      <c r="BX577" s="137">
        <v>3.2726045883940617E-2</v>
      </c>
      <c r="BY577" s="302">
        <v>65.454545454545396</v>
      </c>
      <c r="BZ577" s="312">
        <v>551</v>
      </c>
      <c r="CA577" s="137">
        <v>3.2001393890114999E-2</v>
      </c>
      <c r="CB577" s="302">
        <v>115.151512</v>
      </c>
      <c r="CC577" s="303">
        <v>0.45767195767195767</v>
      </c>
      <c r="CD577" s="311">
        <v>4333</v>
      </c>
      <c r="CE577" s="137">
        <v>3.2659983417502071E-2</v>
      </c>
      <c r="CF577" s="312">
        <v>305.38</v>
      </c>
      <c r="CG577" s="312">
        <v>4855</v>
      </c>
      <c r="CH577" s="137">
        <v>4.0860812334831423E-2</v>
      </c>
      <c r="CI577" s="302">
        <v>314.70999999999998</v>
      </c>
      <c r="CJ577" s="312">
        <v>3277</v>
      </c>
      <c r="CK577" s="137">
        <v>2.6908959525705982E-2</v>
      </c>
      <c r="CL577" s="302">
        <v>268.88</v>
      </c>
      <c r="CM577" s="313">
        <v>-0.24371105469651511</v>
      </c>
    </row>
    <row r="578" spans="1:91" ht="14.4" x14ac:dyDescent="0.3">
      <c r="A578" s="99" t="s">
        <v>545</v>
      </c>
      <c r="B578" s="311">
        <v>1205</v>
      </c>
      <c r="C578" s="137">
        <v>3.2826631796883513E-2</v>
      </c>
      <c r="D578" s="312">
        <v>163.030303030303</v>
      </c>
      <c r="E578" s="312">
        <v>2079</v>
      </c>
      <c r="F578" s="137">
        <v>5.0072254335260115E-2</v>
      </c>
      <c r="G578" s="302">
        <v>210.30303030303</v>
      </c>
      <c r="H578" s="312">
        <v>964</v>
      </c>
      <c r="I578" s="137">
        <v>3.0771195097037792E-2</v>
      </c>
      <c r="J578" s="302">
        <v>154.545456</v>
      </c>
      <c r="K578" s="313">
        <v>-0.2</v>
      </c>
      <c r="L578" s="312">
        <v>1324</v>
      </c>
      <c r="M578" s="137">
        <v>3.7566678016116219E-2</v>
      </c>
      <c r="N578" s="312">
        <v>167.272727272727</v>
      </c>
      <c r="O578" s="312">
        <v>714</v>
      </c>
      <c r="P578" s="137">
        <v>3.369513921661161E-2</v>
      </c>
      <c r="Q578" s="302">
        <v>116.363636363636</v>
      </c>
      <c r="R578" s="312">
        <v>346</v>
      </c>
      <c r="S578" s="137">
        <v>1.6719822170677492E-2</v>
      </c>
      <c r="T578" s="302">
        <v>78.787880000000001</v>
      </c>
      <c r="U578" s="313">
        <v>-0.73867069486404835</v>
      </c>
      <c r="V578" s="312">
        <v>112</v>
      </c>
      <c r="W578" s="137">
        <v>3.3745103946971979E-2</v>
      </c>
      <c r="X578" s="312">
        <v>56.969696969696898</v>
      </c>
      <c r="Y578" s="312">
        <v>63</v>
      </c>
      <c r="Z578" s="137">
        <v>1.8145161290322582E-2</v>
      </c>
      <c r="AA578" s="302">
        <v>30.303030303030301</v>
      </c>
      <c r="AB578" s="312">
        <v>64</v>
      </c>
      <c r="AC578" s="137">
        <v>1.4069026159595516E-2</v>
      </c>
      <c r="AD578" s="302">
        <v>44.242424</v>
      </c>
      <c r="AE578" s="313">
        <v>-0.42857142857142855</v>
      </c>
      <c r="AF578" s="312">
        <v>84</v>
      </c>
      <c r="AG578" s="137">
        <v>2.766798418972332E-2</v>
      </c>
      <c r="AH578" s="312">
        <v>50.303030303030297</v>
      </c>
      <c r="AI578" s="312">
        <v>17</v>
      </c>
      <c r="AJ578" s="137">
        <v>8.1495685522531159E-3</v>
      </c>
      <c r="AK578" s="302">
        <v>11.5151515151515</v>
      </c>
      <c r="AL578" s="312">
        <v>167</v>
      </c>
      <c r="AM578" s="137">
        <v>2.702265372168285E-2</v>
      </c>
      <c r="AN578" s="302">
        <v>72.121215800000002</v>
      </c>
      <c r="AO578" s="313">
        <v>0.98809523809523814</v>
      </c>
      <c r="AP578" s="312">
        <v>260</v>
      </c>
      <c r="AQ578" s="137">
        <v>2.3774689100219459E-2</v>
      </c>
      <c r="AR578" s="312">
        <v>73.3333333333333</v>
      </c>
      <c r="AS578" s="312">
        <v>268</v>
      </c>
      <c r="AT578" s="137">
        <v>2.1185770750988143E-2</v>
      </c>
      <c r="AU578" s="302">
        <v>60.606060606060602</v>
      </c>
      <c r="AV578" s="312">
        <v>314</v>
      </c>
      <c r="AW578" s="137">
        <v>1.9102080545078476E-2</v>
      </c>
      <c r="AX578" s="302">
        <v>73.333335899999994</v>
      </c>
      <c r="AY578" s="303">
        <v>0.2076923076923077</v>
      </c>
      <c r="AZ578" s="311">
        <v>411</v>
      </c>
      <c r="BA578" s="137">
        <v>2.4502205794682246E-2</v>
      </c>
      <c r="BB578" s="312">
        <v>90.303030303030297</v>
      </c>
      <c r="BC578" s="312">
        <v>420</v>
      </c>
      <c r="BD578" s="137">
        <v>2.3900301599043987E-2</v>
      </c>
      <c r="BE578" s="302">
        <v>95.151515151515099</v>
      </c>
      <c r="BF578" s="312">
        <v>168</v>
      </c>
      <c r="BG578" s="137">
        <v>1.1745787597007621E-2</v>
      </c>
      <c r="BH578" s="302">
        <v>53.3333321</v>
      </c>
      <c r="BI578" s="303">
        <v>-0.59124087591240881</v>
      </c>
      <c r="BJ578" s="311">
        <v>186</v>
      </c>
      <c r="BK578" s="137">
        <v>1.4018691588785047E-2</v>
      </c>
      <c r="BL578" s="312">
        <v>64.848484848484802</v>
      </c>
      <c r="BM578" s="312">
        <v>423</v>
      </c>
      <c r="BN578" s="137">
        <v>3.6991692173152603E-2</v>
      </c>
      <c r="BO578" s="302">
        <v>86.060606060606005</v>
      </c>
      <c r="BP578" s="312">
        <v>205</v>
      </c>
      <c r="BQ578" s="137">
        <v>1.8516845813386324E-2</v>
      </c>
      <c r="BR578" s="302">
        <v>73.939390000000003</v>
      </c>
      <c r="BS578" s="303">
        <v>0.10215053763440861</v>
      </c>
      <c r="BT578" s="311">
        <v>358</v>
      </c>
      <c r="BU578" s="137">
        <v>2.674635786327979E-2</v>
      </c>
      <c r="BV578" s="312">
        <v>76.363636363636303</v>
      </c>
      <c r="BW578" s="312">
        <v>268</v>
      </c>
      <c r="BX578" s="137">
        <v>3.0139451192082771E-2</v>
      </c>
      <c r="BY578" s="302">
        <v>64.848484848484802</v>
      </c>
      <c r="BZ578" s="312">
        <v>400</v>
      </c>
      <c r="CA578" s="137">
        <v>2.323150191659891E-2</v>
      </c>
      <c r="CB578" s="302">
        <v>103.63636</v>
      </c>
      <c r="CC578" s="303">
        <v>0.11731843575418995</v>
      </c>
      <c r="CD578" s="311">
        <v>3940</v>
      </c>
      <c r="CE578" s="137">
        <v>2.9697746287781716E-2</v>
      </c>
      <c r="CF578" s="312">
        <v>288.77999999999997</v>
      </c>
      <c r="CG578" s="312">
        <v>4252</v>
      </c>
      <c r="CH578" s="137">
        <v>3.5785823696746287E-2</v>
      </c>
      <c r="CI578" s="302">
        <v>287.56</v>
      </c>
      <c r="CJ578" s="312">
        <v>2628</v>
      </c>
      <c r="CK578" s="137">
        <v>2.1579720974536257E-2</v>
      </c>
      <c r="CL578" s="302">
        <v>246.97</v>
      </c>
      <c r="CM578" s="313">
        <v>-0.332994923857868</v>
      </c>
    </row>
    <row r="579" spans="1:91" ht="14.4" x14ac:dyDescent="0.3">
      <c r="A579" s="99" t="s">
        <v>546</v>
      </c>
      <c r="B579" s="311">
        <v>221</v>
      </c>
      <c r="C579" s="137">
        <v>6.0204859976027026E-3</v>
      </c>
      <c r="D579" s="312">
        <v>62.424242424242401</v>
      </c>
      <c r="E579" s="312">
        <v>518</v>
      </c>
      <c r="F579" s="137">
        <v>1.2475915221579962E-2</v>
      </c>
      <c r="G579" s="302">
        <v>101.818181818181</v>
      </c>
      <c r="H579" s="312">
        <v>177</v>
      </c>
      <c r="I579" s="137">
        <v>5.6498978549540347E-3</v>
      </c>
      <c r="J579" s="302">
        <v>62.4242439</v>
      </c>
      <c r="K579" s="313">
        <v>-0.19909502262443438</v>
      </c>
      <c r="L579" s="312">
        <v>387</v>
      </c>
      <c r="M579" s="137">
        <v>1.0980592441266599E-2</v>
      </c>
      <c r="N579" s="312">
        <v>100</v>
      </c>
      <c r="O579" s="312">
        <v>180</v>
      </c>
      <c r="P579" s="137">
        <v>8.4945729117508265E-3</v>
      </c>
      <c r="Q579" s="302">
        <v>55.757575757575701</v>
      </c>
      <c r="R579" s="312">
        <v>43</v>
      </c>
      <c r="S579" s="137">
        <v>2.0778969749685899E-3</v>
      </c>
      <c r="T579" s="302">
        <v>23.636364</v>
      </c>
      <c r="U579" s="313">
        <v>-0.88888888888888884</v>
      </c>
      <c r="V579" s="312">
        <v>11</v>
      </c>
      <c r="W579" s="137">
        <v>3.3142512805061767E-3</v>
      </c>
      <c r="X579" s="312">
        <v>10.303030303030299</v>
      </c>
      <c r="Y579" s="312">
        <v>0</v>
      </c>
      <c r="Z579" s="137">
        <v>0</v>
      </c>
      <c r="AA579" s="302">
        <v>17.5757575757575</v>
      </c>
      <c r="AB579" s="312">
        <v>0</v>
      </c>
      <c r="AC579" s="137">
        <v>0</v>
      </c>
      <c r="AD579" s="302">
        <v>17.575758</v>
      </c>
      <c r="AE579" s="313">
        <v>-1</v>
      </c>
      <c r="AF579" s="312">
        <v>0</v>
      </c>
      <c r="AG579" s="137">
        <v>0</v>
      </c>
      <c r="AH579" s="312">
        <v>80</v>
      </c>
      <c r="AI579" s="312">
        <v>7</v>
      </c>
      <c r="AJ579" s="137">
        <v>3.3557046979865771E-3</v>
      </c>
      <c r="AK579" s="302">
        <v>6.6666666666666599</v>
      </c>
      <c r="AL579" s="312">
        <v>41</v>
      </c>
      <c r="AM579" s="137">
        <v>6.6343042071197412E-3</v>
      </c>
      <c r="AN579" s="302">
        <v>32.121212</v>
      </c>
      <c r="AP579" s="312">
        <v>96</v>
      </c>
      <c r="AQ579" s="137">
        <v>8.778346744696415E-3</v>
      </c>
      <c r="AR579" s="312">
        <v>41.818181818181799</v>
      </c>
      <c r="AS579" s="312">
        <v>12</v>
      </c>
      <c r="AT579" s="137">
        <v>9.486166007905138E-4</v>
      </c>
      <c r="AU579" s="302">
        <v>10.909090909090899</v>
      </c>
      <c r="AV579" s="312">
        <v>60</v>
      </c>
      <c r="AW579" s="137">
        <v>3.6500790850468425E-3</v>
      </c>
      <c r="AX579" s="302">
        <v>29.69697</v>
      </c>
      <c r="AY579" s="303">
        <v>-0.375</v>
      </c>
      <c r="AZ579" s="311">
        <v>89</v>
      </c>
      <c r="BA579" s="137">
        <v>5.3058304518898295E-3</v>
      </c>
      <c r="BB579" s="312">
        <v>41.818181818181799</v>
      </c>
      <c r="BC579" s="312">
        <v>61</v>
      </c>
      <c r="BD579" s="137">
        <v>3.4712342798611504E-3</v>
      </c>
      <c r="BE579" s="302">
        <v>33.3333333333333</v>
      </c>
      <c r="BF579" s="312">
        <v>25</v>
      </c>
      <c r="BG579" s="137">
        <v>1.7478850590785151E-3</v>
      </c>
      <c r="BH579" s="302">
        <v>16.969695999999999</v>
      </c>
      <c r="BI579" s="303">
        <v>-0.7191011235955056</v>
      </c>
      <c r="BJ579" s="311">
        <v>49</v>
      </c>
      <c r="BK579" s="137">
        <v>3.6930961712390714E-3</v>
      </c>
      <c r="BL579" s="312">
        <v>28.484848484848399</v>
      </c>
      <c r="BM579" s="312">
        <v>108</v>
      </c>
      <c r="BN579" s="137">
        <v>9.4446873633581112E-3</v>
      </c>
      <c r="BO579" s="302">
        <v>65.454545454545396</v>
      </c>
      <c r="BP579" s="312">
        <v>16</v>
      </c>
      <c r="BQ579" s="137">
        <v>1.445217234215518E-3</v>
      </c>
      <c r="BR579" s="302">
        <v>12.727273</v>
      </c>
      <c r="BS579" s="303">
        <v>-0.67346938775510201</v>
      </c>
      <c r="BT579" s="311">
        <v>47</v>
      </c>
      <c r="BU579" s="137">
        <v>3.5113933507657825E-3</v>
      </c>
      <c r="BV579" s="312">
        <v>23.030303030302999</v>
      </c>
      <c r="BW579" s="312">
        <v>41</v>
      </c>
      <c r="BX579" s="137">
        <v>4.6108861898335584E-3</v>
      </c>
      <c r="BY579" s="302">
        <v>18.181818181818102</v>
      </c>
      <c r="BZ579" s="312">
        <v>94</v>
      </c>
      <c r="CA579" s="137">
        <v>5.4594029504007437E-3</v>
      </c>
      <c r="CB579" s="302">
        <v>60.606059999999999</v>
      </c>
      <c r="CC579" s="303">
        <v>1</v>
      </c>
      <c r="CD579" s="311">
        <v>900</v>
      </c>
      <c r="CE579" s="137">
        <v>6.7837491520313558E-3</v>
      </c>
      <c r="CF579" s="312">
        <v>158.16999999999999</v>
      </c>
      <c r="CG579" s="312">
        <v>927</v>
      </c>
      <c r="CH579" s="137">
        <v>7.8018482048174522E-3</v>
      </c>
      <c r="CI579" s="302">
        <v>138.88</v>
      </c>
      <c r="CJ579" s="312">
        <v>456</v>
      </c>
      <c r="CK579" s="137">
        <v>3.7444264704674787E-3</v>
      </c>
      <c r="CL579" s="302">
        <v>102.6</v>
      </c>
      <c r="CM579" s="313">
        <v>-0.49333333333333335</v>
      </c>
    </row>
    <row r="580" spans="1:91" ht="14.4" x14ac:dyDescent="0.3">
      <c r="A580" s="99" t="s">
        <v>547</v>
      </c>
      <c r="B580" s="311">
        <v>335</v>
      </c>
      <c r="C580" s="137">
        <v>9.1260760597145045E-3</v>
      </c>
      <c r="D580" s="312">
        <v>76.969696969696898</v>
      </c>
      <c r="E580" s="312">
        <v>763</v>
      </c>
      <c r="F580" s="137">
        <v>1.8376685934489403E-2</v>
      </c>
      <c r="G580" s="302">
        <v>107.87878787878699</v>
      </c>
      <c r="H580" s="312">
        <v>243</v>
      </c>
      <c r="I580" s="137">
        <v>7.7566394279877425E-3</v>
      </c>
      <c r="J580" s="302">
        <v>87.878784199999998</v>
      </c>
      <c r="K580" s="313">
        <v>-0.2746268656716418</v>
      </c>
      <c r="L580" s="312">
        <v>447</v>
      </c>
      <c r="M580" s="137">
        <v>1.2683009874021109E-2</v>
      </c>
      <c r="N580" s="312">
        <v>104.84848484848401</v>
      </c>
      <c r="O580" s="312">
        <v>190</v>
      </c>
      <c r="P580" s="137">
        <v>8.9664936290703157E-3</v>
      </c>
      <c r="Q580" s="302">
        <v>62.424242424242401</v>
      </c>
      <c r="R580" s="312">
        <v>47</v>
      </c>
      <c r="S580" s="137">
        <v>2.271189716826133E-3</v>
      </c>
      <c r="T580" s="302">
        <v>30.909089999999999</v>
      </c>
      <c r="U580" s="313">
        <v>-0.89485458612975388</v>
      </c>
      <c r="V580" s="312">
        <v>101</v>
      </c>
      <c r="W580" s="137">
        <v>3.0430852666465804E-2</v>
      </c>
      <c r="X580" s="312">
        <v>56.969696969696898</v>
      </c>
      <c r="Y580" s="312">
        <v>33</v>
      </c>
      <c r="Z580" s="137">
        <v>9.5046082949308761E-3</v>
      </c>
      <c r="AA580" s="302">
        <v>23.636363636363601</v>
      </c>
      <c r="AB580" s="312">
        <v>60</v>
      </c>
      <c r="AC580" s="137">
        <v>1.3189712024620796E-2</v>
      </c>
      <c r="AD580" s="302">
        <v>44.242424</v>
      </c>
      <c r="AE580" s="313">
        <v>-0.40594059405940597</v>
      </c>
      <c r="AF580" s="312">
        <v>0</v>
      </c>
      <c r="AG580" s="137">
        <v>0</v>
      </c>
      <c r="AH580" s="312">
        <v>80</v>
      </c>
      <c r="AI580" s="312">
        <v>10</v>
      </c>
      <c r="AJ580" s="137">
        <v>4.7938638542665392E-3</v>
      </c>
      <c r="AK580" s="302">
        <v>9.6969696969696901</v>
      </c>
      <c r="AL580" s="312">
        <v>64</v>
      </c>
      <c r="AM580" s="137">
        <v>1.0355987055016181E-2</v>
      </c>
      <c r="AN580" s="302">
        <v>50.303031900000001</v>
      </c>
      <c r="AP580" s="312">
        <v>123</v>
      </c>
      <c r="AQ580" s="137">
        <v>1.1247256766642282E-2</v>
      </c>
      <c r="AR580" s="312">
        <v>61.212121212121197</v>
      </c>
      <c r="AS580" s="312">
        <v>89</v>
      </c>
      <c r="AT580" s="137">
        <v>7.0355731225296442E-3</v>
      </c>
      <c r="AU580" s="302">
        <v>35.757575757575701</v>
      </c>
      <c r="AV580" s="312">
        <v>114</v>
      </c>
      <c r="AW580" s="137">
        <v>6.9351502615890015E-3</v>
      </c>
      <c r="AX580" s="302">
        <v>45.4545441</v>
      </c>
      <c r="AY580" s="303">
        <v>-7.3170731707317069E-2</v>
      </c>
      <c r="AZ580" s="311">
        <v>161</v>
      </c>
      <c r="BA580" s="137">
        <v>9.5981876713962088E-3</v>
      </c>
      <c r="BB580" s="312">
        <v>56.969696969696898</v>
      </c>
      <c r="BC580" s="312">
        <v>139</v>
      </c>
      <c r="BD580" s="137">
        <v>7.909861719683605E-3</v>
      </c>
      <c r="BE580" s="302">
        <v>53.3333333333333</v>
      </c>
      <c r="BF580" s="312">
        <v>66</v>
      </c>
      <c r="BG580" s="137">
        <v>4.6144165559672797E-3</v>
      </c>
      <c r="BH580" s="302">
        <v>32.121212</v>
      </c>
      <c r="BI580" s="303">
        <v>-0.59006211180124224</v>
      </c>
      <c r="BJ580" s="311">
        <v>94</v>
      </c>
      <c r="BK580" s="137">
        <v>7.0847151040096474E-3</v>
      </c>
      <c r="BL580" s="312">
        <v>59.393939393939398</v>
      </c>
      <c r="BM580" s="312">
        <v>67</v>
      </c>
      <c r="BN580" s="137">
        <v>5.8592041976388278E-3</v>
      </c>
      <c r="BO580" s="302">
        <v>40</v>
      </c>
      <c r="BP580" s="312">
        <v>99</v>
      </c>
      <c r="BQ580" s="137">
        <v>8.9422816367085173E-3</v>
      </c>
      <c r="BR580" s="302">
        <v>40.606059999999999</v>
      </c>
      <c r="BS580" s="303">
        <v>5.3191489361702128E-2</v>
      </c>
      <c r="BT580" s="311">
        <v>219</v>
      </c>
      <c r="BU580" s="137">
        <v>1.636159880463205E-2</v>
      </c>
      <c r="BV580" s="312">
        <v>67.878787878787804</v>
      </c>
      <c r="BW580" s="312">
        <v>92</v>
      </c>
      <c r="BX580" s="137">
        <v>1.03463787674314E-2</v>
      </c>
      <c r="BY580" s="302">
        <v>43.030303030303003</v>
      </c>
      <c r="BZ580" s="312">
        <v>157</v>
      </c>
      <c r="CA580" s="137">
        <v>9.1183645022650719E-3</v>
      </c>
      <c r="CB580" s="302">
        <v>69.696969999999993</v>
      </c>
      <c r="CC580" s="303">
        <v>-0.28310502283105021</v>
      </c>
      <c r="CD580" s="311">
        <v>1480</v>
      </c>
      <c r="CE580" s="137">
        <v>1.1155498605562674E-2</v>
      </c>
      <c r="CF580" s="312">
        <v>202.37</v>
      </c>
      <c r="CG580" s="312">
        <v>1383</v>
      </c>
      <c r="CH580" s="137">
        <v>1.1639650557996263E-2</v>
      </c>
      <c r="CI580" s="302">
        <v>152.91999999999999</v>
      </c>
      <c r="CJ580" s="312">
        <v>850</v>
      </c>
      <c r="CK580" s="137">
        <v>6.9797423243363084E-3</v>
      </c>
      <c r="CL580" s="302">
        <v>149.38</v>
      </c>
      <c r="CM580" s="313">
        <v>-0.42567567567567566</v>
      </c>
    </row>
    <row r="581" spans="1:91" ht="14.4" x14ac:dyDescent="0.3">
      <c r="A581" s="99" t="s">
        <v>548</v>
      </c>
      <c r="B581" s="311">
        <v>649</v>
      </c>
      <c r="C581" s="137">
        <v>1.7680069739566307E-2</v>
      </c>
      <c r="D581" s="312">
        <v>130.90909090909</v>
      </c>
      <c r="E581" s="312">
        <v>798</v>
      </c>
      <c r="F581" s="137">
        <v>1.9219653179190752E-2</v>
      </c>
      <c r="G581" s="302">
        <v>129.69696969696901</v>
      </c>
      <c r="H581" s="312">
        <v>544</v>
      </c>
      <c r="I581" s="137">
        <v>1.7364657814096015E-2</v>
      </c>
      <c r="J581" s="302">
        <v>108.484848</v>
      </c>
      <c r="K581" s="313">
        <v>-0.16178736517719569</v>
      </c>
      <c r="L581" s="312">
        <v>490</v>
      </c>
      <c r="M581" s="137">
        <v>1.3903075700828511E-2</v>
      </c>
      <c r="N581" s="312">
        <v>101.818181818181</v>
      </c>
      <c r="O581" s="312">
        <v>344</v>
      </c>
      <c r="P581" s="137">
        <v>1.6234072675790467E-2</v>
      </c>
      <c r="Q581" s="302">
        <v>93.3333333333333</v>
      </c>
      <c r="R581" s="312">
        <v>256</v>
      </c>
      <c r="S581" s="137">
        <v>1.2370735478882768E-2</v>
      </c>
      <c r="T581" s="302">
        <v>71.515150000000006</v>
      </c>
      <c r="U581" s="313">
        <v>-0.47755102040816327</v>
      </c>
      <c r="V581" s="312">
        <v>0</v>
      </c>
      <c r="W581" s="137">
        <v>0</v>
      </c>
      <c r="X581" s="312">
        <v>80</v>
      </c>
      <c r="Y581" s="312">
        <v>30</v>
      </c>
      <c r="Z581" s="137">
        <v>8.6405529953917058E-3</v>
      </c>
      <c r="AA581" s="302">
        <v>18.181818181818102</v>
      </c>
      <c r="AB581" s="312">
        <v>4</v>
      </c>
      <c r="AC581" s="137">
        <v>8.7931413497471973E-4</v>
      </c>
      <c r="AD581" s="302">
        <v>4.2424239999999998</v>
      </c>
      <c r="AF581" s="312">
        <v>84</v>
      </c>
      <c r="AG581" s="137">
        <v>2.766798418972332E-2</v>
      </c>
      <c r="AH581" s="312">
        <v>50.303030303030297</v>
      </c>
      <c r="AI581" s="312">
        <v>0</v>
      </c>
      <c r="AJ581" s="137">
        <v>0</v>
      </c>
      <c r="AK581" s="302">
        <v>17.5757575757575</v>
      </c>
      <c r="AL581" s="312">
        <v>62</v>
      </c>
      <c r="AM581" s="137">
        <v>1.0032362459546926E-2</v>
      </c>
      <c r="AN581" s="302">
        <v>36.969695999999999</v>
      </c>
      <c r="AO581" s="313">
        <v>-0.26190476190476192</v>
      </c>
      <c r="AP581" s="312">
        <v>41</v>
      </c>
      <c r="AQ581" s="137">
        <v>3.7490855888807607E-3</v>
      </c>
      <c r="AR581" s="312">
        <v>22.424242424242401</v>
      </c>
      <c r="AS581" s="312">
        <v>167</v>
      </c>
      <c r="AT581" s="137">
        <v>1.3201581027667985E-2</v>
      </c>
      <c r="AU581" s="302">
        <v>52.727272727272698</v>
      </c>
      <c r="AV581" s="312">
        <v>140</v>
      </c>
      <c r="AW581" s="137">
        <v>8.5168511984426327E-3</v>
      </c>
      <c r="AX581" s="302">
        <v>54.5454559</v>
      </c>
      <c r="AY581" s="303">
        <v>2.4146341463414633</v>
      </c>
      <c r="AZ581" s="311">
        <v>161</v>
      </c>
      <c r="BA581" s="137">
        <v>9.5981876713962088E-3</v>
      </c>
      <c r="BB581" s="312">
        <v>58.787878787878803</v>
      </c>
      <c r="BC581" s="312">
        <v>220</v>
      </c>
      <c r="BD581" s="137">
        <v>1.2519205599499232E-2</v>
      </c>
      <c r="BE581" s="302">
        <v>69.090909090909093</v>
      </c>
      <c r="BF581" s="312">
        <v>77</v>
      </c>
      <c r="BG581" s="137">
        <v>5.3834859819618264E-3</v>
      </c>
      <c r="BH581" s="302">
        <v>41.818179999999998</v>
      </c>
      <c r="BI581" s="303">
        <v>-0.52173913043478259</v>
      </c>
      <c r="BJ581" s="311">
        <v>43</v>
      </c>
      <c r="BK581" s="137">
        <v>3.2408803135363282E-3</v>
      </c>
      <c r="BL581" s="312">
        <v>20.606060606060598</v>
      </c>
      <c r="BM581" s="312">
        <v>248</v>
      </c>
      <c r="BN581" s="137">
        <v>2.1687800612155663E-2</v>
      </c>
      <c r="BO581" s="302">
        <v>67.272727272727195</v>
      </c>
      <c r="BP581" s="312">
        <v>90</v>
      </c>
      <c r="BQ581" s="137">
        <v>8.1293469424622896E-3</v>
      </c>
      <c r="BR581" s="302">
        <v>55.757576</v>
      </c>
      <c r="BS581" s="303">
        <v>1.0930232558139534</v>
      </c>
      <c r="BT581" s="311">
        <v>92</v>
      </c>
      <c r="BU581" s="137">
        <v>6.8733657078819572E-3</v>
      </c>
      <c r="BV581" s="312">
        <v>31.515151515151501</v>
      </c>
      <c r="BW581" s="312">
        <v>135</v>
      </c>
      <c r="BX581" s="137">
        <v>1.5182186234817813E-2</v>
      </c>
      <c r="BY581" s="302">
        <v>42.424242424242401</v>
      </c>
      <c r="BZ581" s="312">
        <v>149</v>
      </c>
      <c r="CA581" s="137">
        <v>8.6537344639330931E-3</v>
      </c>
      <c r="CB581" s="302">
        <v>44.848483999999999</v>
      </c>
      <c r="CC581" s="303">
        <v>0.61956521739130432</v>
      </c>
      <c r="CD581" s="311">
        <v>1560</v>
      </c>
      <c r="CE581" s="137">
        <v>1.1758498530187683E-2</v>
      </c>
      <c r="CF581" s="312">
        <v>203</v>
      </c>
      <c r="CG581" s="312">
        <v>1942</v>
      </c>
      <c r="CH581" s="137">
        <v>1.6344324933932571E-2</v>
      </c>
      <c r="CI581" s="302">
        <v>199.05</v>
      </c>
      <c r="CJ581" s="312">
        <v>1322</v>
      </c>
      <c r="CK581" s="137">
        <v>1.0855552179732471E-2</v>
      </c>
      <c r="CL581" s="302">
        <v>166.05</v>
      </c>
      <c r="CM581" s="313">
        <v>-0.15256410256410258</v>
      </c>
    </row>
    <row r="582" spans="1:91" ht="14.4" x14ac:dyDescent="0.3">
      <c r="A582" s="99" t="s">
        <v>549</v>
      </c>
      <c r="B582" s="311">
        <v>134</v>
      </c>
      <c r="C582" s="137">
        <v>3.6504304238858015E-3</v>
      </c>
      <c r="D582" s="312">
        <v>44.848484848484802</v>
      </c>
      <c r="E582" s="312">
        <v>302</v>
      </c>
      <c r="F582" s="137">
        <v>7.2736030828516379E-3</v>
      </c>
      <c r="G582" s="302">
        <v>81.818181818181799</v>
      </c>
      <c r="H582" s="312">
        <v>248</v>
      </c>
      <c r="I582" s="137">
        <v>7.9162410623084788E-3</v>
      </c>
      <c r="J582" s="302">
        <v>78.181816100000006</v>
      </c>
      <c r="K582" s="313">
        <v>0.85074626865671643</v>
      </c>
      <c r="L582" s="312">
        <v>38</v>
      </c>
      <c r="M582" s="137">
        <v>1.0781977074111905E-3</v>
      </c>
      <c r="N582" s="312">
        <v>24.848484848484802</v>
      </c>
      <c r="O582" s="312">
        <v>102</v>
      </c>
      <c r="P582" s="137">
        <v>4.8135913166588015E-3</v>
      </c>
      <c r="Q582" s="302">
        <v>50.303030303030297</v>
      </c>
      <c r="R582" s="312">
        <v>37</v>
      </c>
      <c r="S582" s="137">
        <v>1.787957862182275E-3</v>
      </c>
      <c r="T582" s="302">
        <v>19.393940000000001</v>
      </c>
      <c r="U582" s="313">
        <v>-2.6315789473684209E-2</v>
      </c>
      <c r="V582" s="312">
        <v>18</v>
      </c>
      <c r="W582" s="137">
        <v>5.4233202771919254E-3</v>
      </c>
      <c r="X582" s="312">
        <v>15.757575757575699</v>
      </c>
      <c r="Y582" s="312">
        <v>0</v>
      </c>
      <c r="Z582" s="137">
        <v>0</v>
      </c>
      <c r="AA582" s="302">
        <v>17.5757575757575</v>
      </c>
      <c r="AB582" s="312">
        <v>6</v>
      </c>
      <c r="AC582" s="137">
        <v>1.3189712024620796E-3</v>
      </c>
      <c r="AD582" s="302">
        <v>6.0606059999999999</v>
      </c>
      <c r="AE582" s="313">
        <v>-0.66666666666666663</v>
      </c>
      <c r="AF582" s="312">
        <v>13</v>
      </c>
      <c r="AG582" s="137">
        <v>4.281949934123847E-3</v>
      </c>
      <c r="AH582" s="312">
        <v>12.7272727272727</v>
      </c>
      <c r="AI582" s="312">
        <v>26</v>
      </c>
      <c r="AJ582" s="137">
        <v>1.2464046021093002E-2</v>
      </c>
      <c r="AK582" s="302">
        <v>20</v>
      </c>
      <c r="AL582" s="312">
        <v>22</v>
      </c>
      <c r="AM582" s="137">
        <v>3.5598705501618125E-3</v>
      </c>
      <c r="AN582" s="302">
        <v>19.393940000000001</v>
      </c>
      <c r="AO582" s="313">
        <v>0.69230769230769229</v>
      </c>
      <c r="AP582" s="312">
        <v>54</v>
      </c>
      <c r="AQ582" s="137">
        <v>4.9378200438917339E-3</v>
      </c>
      <c r="AR582" s="312">
        <v>41.212121212121197</v>
      </c>
      <c r="AS582" s="312">
        <v>6</v>
      </c>
      <c r="AT582" s="137">
        <v>4.743083003952569E-4</v>
      </c>
      <c r="AU582" s="302">
        <v>6.6666666666666599</v>
      </c>
      <c r="AV582" s="312">
        <v>117</v>
      </c>
      <c r="AW582" s="137">
        <v>7.1176542158413432E-3</v>
      </c>
      <c r="AX582" s="302">
        <v>44.848483999999999</v>
      </c>
      <c r="AY582" s="303">
        <v>1.1666666666666667</v>
      </c>
      <c r="AZ582" s="311">
        <v>116</v>
      </c>
      <c r="BA582" s="137">
        <v>6.9154644092047218E-3</v>
      </c>
      <c r="BB582" s="312">
        <v>62.424242424242401</v>
      </c>
      <c r="BC582" s="312">
        <v>107</v>
      </c>
      <c r="BD582" s="137">
        <v>6.0888863597564442E-3</v>
      </c>
      <c r="BE582" s="302">
        <v>49.696969696969703</v>
      </c>
      <c r="BF582" s="312">
        <v>68</v>
      </c>
      <c r="BG582" s="137">
        <v>4.7542473606935606E-3</v>
      </c>
      <c r="BH582" s="302">
        <v>26.060606</v>
      </c>
      <c r="BI582" s="303">
        <v>-0.41379310344827586</v>
      </c>
      <c r="BJ582" s="311">
        <v>0</v>
      </c>
      <c r="BK582" s="137">
        <v>0</v>
      </c>
      <c r="BL582" s="312">
        <v>80</v>
      </c>
      <c r="BM582" s="312">
        <v>37</v>
      </c>
      <c r="BN582" s="137">
        <v>3.2356799300393528E-3</v>
      </c>
      <c r="BO582" s="302">
        <v>26.6666666666666</v>
      </c>
      <c r="BP582" s="312">
        <v>0</v>
      </c>
      <c r="BQ582" s="137">
        <v>0</v>
      </c>
      <c r="BR582" s="302">
        <v>17.575758</v>
      </c>
      <c r="BT582" s="311">
        <v>20</v>
      </c>
      <c r="BU582" s="137">
        <v>1.4942099364960778E-3</v>
      </c>
      <c r="BV582" s="312">
        <v>11.5151515151515</v>
      </c>
      <c r="BW582" s="312">
        <v>23</v>
      </c>
      <c r="BX582" s="137">
        <v>2.5865946918578499E-3</v>
      </c>
      <c r="BY582" s="302">
        <v>10.909090909090899</v>
      </c>
      <c r="BZ582" s="312">
        <v>151</v>
      </c>
      <c r="CA582" s="137">
        <v>8.7698919735160873E-3</v>
      </c>
      <c r="CB582" s="302">
        <v>61.212119999999999</v>
      </c>
      <c r="CC582" s="303">
        <v>6.55</v>
      </c>
      <c r="CD582" s="311">
        <v>393</v>
      </c>
      <c r="CE582" s="137">
        <v>2.962237129720359E-3</v>
      </c>
      <c r="CF582" s="312">
        <v>122.17</v>
      </c>
      <c r="CG582" s="312">
        <v>603</v>
      </c>
      <c r="CH582" s="137">
        <v>5.0749886380851384E-3</v>
      </c>
      <c r="CI582" s="302">
        <v>113.85</v>
      </c>
      <c r="CJ582" s="312">
        <v>649</v>
      </c>
      <c r="CK582" s="137">
        <v>5.3292385511697227E-3</v>
      </c>
      <c r="CL582" s="302">
        <v>116.03</v>
      </c>
      <c r="CM582" s="313">
        <v>0.65139949109414763</v>
      </c>
    </row>
    <row r="583" spans="1:91" ht="14.4" x14ac:dyDescent="0.3">
      <c r="A583" s="99" t="s">
        <v>387</v>
      </c>
      <c r="B583" s="311">
        <v>3932</v>
      </c>
      <c r="C583" s="137">
        <v>0.10711561512476844</v>
      </c>
      <c r="D583" s="312">
        <v>289.09090909090901</v>
      </c>
      <c r="E583" s="312">
        <v>6144</v>
      </c>
      <c r="F583" s="137">
        <v>0.14797687861271677</v>
      </c>
      <c r="G583" s="302">
        <v>317.575757575757</v>
      </c>
      <c r="H583" s="312">
        <v>4010</v>
      </c>
      <c r="I583" s="137">
        <v>0.12800051072522983</v>
      </c>
      <c r="J583" s="302">
        <v>292.121216</v>
      </c>
      <c r="K583" s="313">
        <v>1.9837232960325534E-2</v>
      </c>
      <c r="L583" s="312">
        <v>3781</v>
      </c>
      <c r="M583" s="137">
        <v>0.10728067188741346</v>
      </c>
      <c r="N583" s="312">
        <v>281.21212121212102</v>
      </c>
      <c r="O583" s="312">
        <v>2313</v>
      </c>
      <c r="P583" s="137">
        <v>0.10915526191599811</v>
      </c>
      <c r="Q583" s="302">
        <v>194.54545454545399</v>
      </c>
      <c r="R583" s="312">
        <v>2255</v>
      </c>
      <c r="S583" s="137">
        <v>0.10896878322219</v>
      </c>
      <c r="T583" s="302">
        <v>248.484848</v>
      </c>
      <c r="U583" s="313">
        <v>-0.40359693202856389</v>
      </c>
      <c r="V583" s="312">
        <v>395</v>
      </c>
      <c r="W583" s="137">
        <v>0.11901175052726724</v>
      </c>
      <c r="X583" s="312">
        <v>94.545454545454504</v>
      </c>
      <c r="Y583" s="312">
        <v>303</v>
      </c>
      <c r="Z583" s="137">
        <v>8.7269585253456225E-2</v>
      </c>
      <c r="AA583" s="302">
        <v>66.060606060606005</v>
      </c>
      <c r="AB583" s="312">
        <v>469</v>
      </c>
      <c r="AC583" s="137">
        <v>0.10309958232578589</v>
      </c>
      <c r="AD583" s="302">
        <v>116.969696</v>
      </c>
      <c r="AE583" s="313">
        <v>0.18734177215189873</v>
      </c>
      <c r="AF583" s="312">
        <v>229</v>
      </c>
      <c r="AG583" s="137">
        <v>7.5428194993412384E-2</v>
      </c>
      <c r="AH583" s="312">
        <v>63.030303030303003</v>
      </c>
      <c r="AI583" s="312">
        <v>129</v>
      </c>
      <c r="AJ583" s="137">
        <v>6.1840843720038348E-2</v>
      </c>
      <c r="AK583" s="302">
        <v>44.2424242424242</v>
      </c>
      <c r="AL583" s="312">
        <v>606</v>
      </c>
      <c r="AM583" s="137">
        <v>9.8058252427184467E-2</v>
      </c>
      <c r="AN583" s="302">
        <v>112.121216</v>
      </c>
      <c r="AO583" s="313">
        <v>1.6462882096069869</v>
      </c>
      <c r="AP583" s="312">
        <v>1001</v>
      </c>
      <c r="AQ583" s="137">
        <v>9.1532553035844913E-2</v>
      </c>
      <c r="AR583" s="312">
        <v>159.39393939393901</v>
      </c>
      <c r="AS583" s="312">
        <v>1845</v>
      </c>
      <c r="AT583" s="137">
        <v>0.14584980237154149</v>
      </c>
      <c r="AU583" s="302">
        <v>175.15151515151501</v>
      </c>
      <c r="AV583" s="312">
        <v>1919</v>
      </c>
      <c r="AW583" s="137">
        <v>0.11674169607008152</v>
      </c>
      <c r="AX583" s="302">
        <v>203.03030000000001</v>
      </c>
      <c r="AY583" s="303">
        <v>0.91708291708291712</v>
      </c>
      <c r="AZ583" s="311">
        <v>1059</v>
      </c>
      <c r="BA583" s="137">
        <v>6.3133420770239659E-2</v>
      </c>
      <c r="BB583" s="312">
        <v>124.84848484848401</v>
      </c>
      <c r="BC583" s="312">
        <v>2042</v>
      </c>
      <c r="BD583" s="137">
        <v>0.11620099015535196</v>
      </c>
      <c r="BE583" s="302">
        <v>161.21212121212099</v>
      </c>
      <c r="BF583" s="312">
        <v>902</v>
      </c>
      <c r="BG583" s="137">
        <v>6.3063692931552826E-2</v>
      </c>
      <c r="BH583" s="302">
        <v>136.96969999999999</v>
      </c>
      <c r="BI583" s="303">
        <v>-0.14825306893295562</v>
      </c>
      <c r="BJ583" s="311">
        <v>1099</v>
      </c>
      <c r="BK583" s="137">
        <v>8.2830871269219175E-2</v>
      </c>
      <c r="BL583" s="312">
        <v>153.939393939393</v>
      </c>
      <c r="BM583" s="312">
        <v>1105</v>
      </c>
      <c r="BN583" s="137">
        <v>9.6633143856580672E-2</v>
      </c>
      <c r="BO583" s="302">
        <v>152.12121212121201</v>
      </c>
      <c r="BP583" s="312">
        <v>694</v>
      </c>
      <c r="BQ583" s="137">
        <v>6.2686297534098101E-2</v>
      </c>
      <c r="BR583" s="302">
        <v>115.151512</v>
      </c>
      <c r="BS583" s="303">
        <v>-0.36851683348498637</v>
      </c>
      <c r="BT583" s="311">
        <v>1436</v>
      </c>
      <c r="BU583" s="137">
        <v>0.10728427344041838</v>
      </c>
      <c r="BV583" s="312">
        <v>152.72727272727201</v>
      </c>
      <c r="BW583" s="312">
        <v>1064</v>
      </c>
      <c r="BX583" s="137">
        <v>0.11965811965811966</v>
      </c>
      <c r="BY583" s="302">
        <v>232.12121212121201</v>
      </c>
      <c r="BZ583" s="312">
        <v>2065</v>
      </c>
      <c r="CA583" s="137">
        <v>0.11993262864444186</v>
      </c>
      <c r="CB583" s="302">
        <v>204.24243200000001</v>
      </c>
      <c r="CC583" s="303">
        <v>0.43802228412256267</v>
      </c>
      <c r="CD583" s="311">
        <v>12932</v>
      </c>
      <c r="CE583" s="137">
        <v>9.7474937815632767E-2</v>
      </c>
      <c r="CF583" s="312">
        <v>512.29999999999995</v>
      </c>
      <c r="CG583" s="312">
        <v>14945</v>
      </c>
      <c r="CH583" s="137">
        <v>0.12578060563214327</v>
      </c>
      <c r="CI583" s="302">
        <v>527.15</v>
      </c>
      <c r="CJ583" s="312">
        <v>12920</v>
      </c>
      <c r="CK583" s="137">
        <v>0.10609208332991189</v>
      </c>
      <c r="CL583" s="302">
        <v>536.01</v>
      </c>
      <c r="CM583" s="313">
        <v>-9.2793071450665012E-4</v>
      </c>
    </row>
    <row r="584" spans="1:91" ht="14.4" x14ac:dyDescent="0.3">
      <c r="A584" s="99" t="s">
        <v>545</v>
      </c>
      <c r="B584" s="311">
        <v>3681</v>
      </c>
      <c r="C584" s="137">
        <v>0.10027786858450474</v>
      </c>
      <c r="D584" s="312">
        <v>281.21212121212102</v>
      </c>
      <c r="E584" s="312">
        <v>5353</v>
      </c>
      <c r="F584" s="137">
        <v>0.12892581888246629</v>
      </c>
      <c r="G584" s="302">
        <v>320</v>
      </c>
      <c r="H584" s="312">
        <v>3608</v>
      </c>
      <c r="I584" s="137">
        <v>0.1151685393258427</v>
      </c>
      <c r="J584" s="302">
        <v>275.15152</v>
      </c>
      <c r="K584" s="313">
        <v>-1.9831567508829123E-2</v>
      </c>
      <c r="L584" s="312">
        <v>3607</v>
      </c>
      <c r="M584" s="137">
        <v>0.10234366133242538</v>
      </c>
      <c r="N584" s="312">
        <v>278.18181818181802</v>
      </c>
      <c r="O584" s="312">
        <v>2213</v>
      </c>
      <c r="P584" s="137">
        <v>0.10443605474280321</v>
      </c>
      <c r="Q584" s="302">
        <v>189.09090909090901</v>
      </c>
      <c r="R584" s="312">
        <v>2010</v>
      </c>
      <c r="S584" s="137">
        <v>9.7129602783415481E-2</v>
      </c>
      <c r="T584" s="302">
        <v>242.42424</v>
      </c>
      <c r="U584" s="313">
        <v>-0.44275020792902692</v>
      </c>
      <c r="V584" s="312">
        <v>363</v>
      </c>
      <c r="W584" s="137">
        <v>0.10937029225670383</v>
      </c>
      <c r="X584" s="312">
        <v>94.545454545454504</v>
      </c>
      <c r="Y584" s="312">
        <v>261</v>
      </c>
      <c r="Z584" s="137">
        <v>7.5172811059907835E-2</v>
      </c>
      <c r="AA584" s="302">
        <v>64.848484848484802</v>
      </c>
      <c r="AB584" s="312">
        <v>441</v>
      </c>
      <c r="AC584" s="137">
        <v>9.6944383380962854E-2</v>
      </c>
      <c r="AD584" s="302">
        <v>115.151512</v>
      </c>
      <c r="AE584" s="313">
        <v>0.21487603305785125</v>
      </c>
      <c r="AF584" s="312">
        <v>229</v>
      </c>
      <c r="AG584" s="137">
        <v>7.5428194993412384E-2</v>
      </c>
      <c r="AH584" s="312">
        <v>63.030303030303003</v>
      </c>
      <c r="AI584" s="312">
        <v>120</v>
      </c>
      <c r="AJ584" s="137">
        <v>5.7526366251198467E-2</v>
      </c>
      <c r="AK584" s="302">
        <v>42.424242424242401</v>
      </c>
      <c r="AL584" s="312">
        <v>544</v>
      </c>
      <c r="AM584" s="137">
        <v>8.8025889967637536E-2</v>
      </c>
      <c r="AN584" s="302">
        <v>113.333336</v>
      </c>
      <c r="AO584" s="313">
        <v>1.3755458515283843</v>
      </c>
      <c r="AP584" s="312">
        <v>989</v>
      </c>
      <c r="AQ584" s="137">
        <v>9.0435259692757869E-2</v>
      </c>
      <c r="AR584" s="312">
        <v>155.75757575757501</v>
      </c>
      <c r="AS584" s="312">
        <v>1696</v>
      </c>
      <c r="AT584" s="137">
        <v>0.13407114624505928</v>
      </c>
      <c r="AU584" s="302">
        <v>170.90909090909</v>
      </c>
      <c r="AV584" s="312">
        <v>1876</v>
      </c>
      <c r="AW584" s="137">
        <v>0.11412580605913128</v>
      </c>
      <c r="AX584" s="302">
        <v>201.21212800000001</v>
      </c>
      <c r="AY584" s="303">
        <v>0.89686552072800807</v>
      </c>
      <c r="AZ584" s="311">
        <v>947</v>
      </c>
      <c r="BA584" s="137">
        <v>5.6456420651007512E-2</v>
      </c>
      <c r="BB584" s="312">
        <v>126.666666666666</v>
      </c>
      <c r="BC584" s="312">
        <v>1957</v>
      </c>
      <c r="BD584" s="137">
        <v>0.11136402435554543</v>
      </c>
      <c r="BE584" s="302">
        <v>156.363636363636</v>
      </c>
      <c r="BF584" s="312">
        <v>752</v>
      </c>
      <c r="BG584" s="137">
        <v>5.2576382577081734E-2</v>
      </c>
      <c r="BH584" s="302">
        <v>126.666664</v>
      </c>
      <c r="BI584" s="303">
        <v>-0.20591341077085534</v>
      </c>
      <c r="BJ584" s="311">
        <v>1056</v>
      </c>
      <c r="BK584" s="137">
        <v>7.9589990955682852E-2</v>
      </c>
      <c r="BL584" s="312">
        <v>152.72727272727201</v>
      </c>
      <c r="BM584" s="312">
        <v>998</v>
      </c>
      <c r="BN584" s="137">
        <v>8.7275907302142547E-2</v>
      </c>
      <c r="BO584" s="302">
        <v>148.48484848484799</v>
      </c>
      <c r="BP584" s="312">
        <v>689</v>
      </c>
      <c r="BQ584" s="137">
        <v>6.2234667148405746E-2</v>
      </c>
      <c r="BR584" s="302">
        <v>113.939392</v>
      </c>
      <c r="BS584" s="303">
        <v>-0.34753787878787878</v>
      </c>
      <c r="BT584" s="311">
        <v>1282</v>
      </c>
      <c r="BU584" s="137">
        <v>9.5778856929398581E-2</v>
      </c>
      <c r="BV584" s="312">
        <v>142.42424242424201</v>
      </c>
      <c r="BW584" s="312">
        <v>994</v>
      </c>
      <c r="BX584" s="137">
        <v>0.11178587494376968</v>
      </c>
      <c r="BY584" s="302">
        <v>229.09090909090901</v>
      </c>
      <c r="BZ584" s="312">
        <v>1898</v>
      </c>
      <c r="CA584" s="137">
        <v>0.11023347659426182</v>
      </c>
      <c r="CB584" s="302">
        <v>205.454544</v>
      </c>
      <c r="CC584" s="303">
        <v>0.48049921996879874</v>
      </c>
      <c r="CD584" s="311">
        <v>12154</v>
      </c>
      <c r="CE584" s="137">
        <v>9.161076354865455E-2</v>
      </c>
      <c r="CF584" s="312">
        <v>502.21</v>
      </c>
      <c r="CG584" s="312">
        <v>13592</v>
      </c>
      <c r="CH584" s="137">
        <v>0.11439344207106668</v>
      </c>
      <c r="CI584" s="302">
        <v>521.11</v>
      </c>
      <c r="CJ584" s="312">
        <v>11818</v>
      </c>
      <c r="CK584" s="137">
        <v>9.7043052692948814E-2</v>
      </c>
      <c r="CL584" s="302">
        <v>520.82000000000005</v>
      </c>
      <c r="CM584" s="313">
        <v>-2.7645219680763534E-2</v>
      </c>
    </row>
    <row r="585" spans="1:91" ht="14.4" x14ac:dyDescent="0.3">
      <c r="A585" s="99" t="s">
        <v>546</v>
      </c>
      <c r="B585" s="311">
        <v>483</v>
      </c>
      <c r="C585" s="137">
        <v>1.3157894736842105E-2</v>
      </c>
      <c r="D585" s="312">
        <v>95.757575757575694</v>
      </c>
      <c r="E585" s="312">
        <v>1003</v>
      </c>
      <c r="F585" s="137">
        <v>2.4157032755298652E-2</v>
      </c>
      <c r="G585" s="302">
        <v>152.72727272727201</v>
      </c>
      <c r="H585" s="312">
        <v>648</v>
      </c>
      <c r="I585" s="137">
        <v>2.0684371807967315E-2</v>
      </c>
      <c r="J585" s="302">
        <v>107.878784</v>
      </c>
      <c r="K585" s="313">
        <v>0.34161490683229812</v>
      </c>
      <c r="L585" s="312">
        <v>932</v>
      </c>
      <c r="M585" s="137">
        <v>2.644421745545341E-2</v>
      </c>
      <c r="N585" s="312">
        <v>148.48484848484799</v>
      </c>
      <c r="O585" s="312">
        <v>506</v>
      </c>
      <c r="P585" s="137">
        <v>2.3879188296366212E-2</v>
      </c>
      <c r="Q585" s="302">
        <v>121.212121212121</v>
      </c>
      <c r="R585" s="312">
        <v>415</v>
      </c>
      <c r="S585" s="137">
        <v>2.0054121967720114E-2</v>
      </c>
      <c r="T585" s="302">
        <v>109.090912</v>
      </c>
      <c r="U585" s="313">
        <v>-0.55472103004291851</v>
      </c>
      <c r="V585" s="312">
        <v>22</v>
      </c>
      <c r="W585" s="137">
        <v>6.6285025610123534E-3</v>
      </c>
      <c r="X585" s="312">
        <v>13.3333333333333</v>
      </c>
      <c r="Y585" s="312">
        <v>65</v>
      </c>
      <c r="Z585" s="137">
        <v>1.8721198156682026E-2</v>
      </c>
      <c r="AA585" s="302">
        <v>33.3333333333333</v>
      </c>
      <c r="AB585" s="312">
        <v>56</v>
      </c>
      <c r="AC585" s="137">
        <v>1.2310397889646076E-2</v>
      </c>
      <c r="AD585" s="302">
        <v>55.151516000000001</v>
      </c>
      <c r="AE585" s="313">
        <v>1.5454545454545454</v>
      </c>
      <c r="AF585" s="312">
        <v>39</v>
      </c>
      <c r="AG585" s="137">
        <v>1.2845849802371542E-2</v>
      </c>
      <c r="AH585" s="312">
        <v>20.606060606060598</v>
      </c>
      <c r="AI585" s="312">
        <v>24</v>
      </c>
      <c r="AJ585" s="137">
        <v>1.1505273250239693E-2</v>
      </c>
      <c r="AK585" s="302">
        <v>24.2424242424242</v>
      </c>
      <c r="AL585" s="312">
        <v>67</v>
      </c>
      <c r="AM585" s="137">
        <v>1.0841423948220064E-2</v>
      </c>
      <c r="AN585" s="302">
        <v>33.939392099999999</v>
      </c>
      <c r="AO585" s="313">
        <v>0.71794871794871795</v>
      </c>
      <c r="AP585" s="312">
        <v>186</v>
      </c>
      <c r="AQ585" s="137">
        <v>1.7008046817849305E-2</v>
      </c>
      <c r="AR585" s="312">
        <v>61.212121212121197</v>
      </c>
      <c r="AS585" s="312">
        <v>229</v>
      </c>
      <c r="AT585" s="137">
        <v>1.8102766798418973E-2</v>
      </c>
      <c r="AU585" s="302">
        <v>69.696969696969703</v>
      </c>
      <c r="AV585" s="312">
        <v>203</v>
      </c>
      <c r="AW585" s="137">
        <v>1.2349434237741817E-2</v>
      </c>
      <c r="AX585" s="302">
        <v>63.636364</v>
      </c>
      <c r="AY585" s="303">
        <v>9.1397849462365593E-2</v>
      </c>
      <c r="AZ585" s="311">
        <v>117</v>
      </c>
      <c r="BA585" s="137">
        <v>6.9750804816978654E-3</v>
      </c>
      <c r="BB585" s="312">
        <v>43.030303030303003</v>
      </c>
      <c r="BC585" s="312">
        <v>340</v>
      </c>
      <c r="BD585" s="137">
        <v>1.9347863199226087E-2</v>
      </c>
      <c r="BE585" s="302">
        <v>74.545454545454504</v>
      </c>
      <c r="BF585" s="312">
        <v>127</v>
      </c>
      <c r="BG585" s="137">
        <v>8.8792561001188562E-3</v>
      </c>
      <c r="BH585" s="302">
        <v>53.3333321</v>
      </c>
      <c r="BI585" s="303">
        <v>8.5470085470085472E-2</v>
      </c>
      <c r="BJ585" s="311">
        <v>99</v>
      </c>
      <c r="BK585" s="137">
        <v>7.4615616520952669E-3</v>
      </c>
      <c r="BL585" s="312">
        <v>37.5757575757575</v>
      </c>
      <c r="BM585" s="312">
        <v>124</v>
      </c>
      <c r="BN585" s="137">
        <v>1.0843900306077832E-2</v>
      </c>
      <c r="BO585" s="302">
        <v>52.727272727272698</v>
      </c>
      <c r="BP585" s="312">
        <v>62</v>
      </c>
      <c r="BQ585" s="137">
        <v>5.600216782585132E-3</v>
      </c>
      <c r="BR585" s="302">
        <v>21.818182</v>
      </c>
      <c r="BS585" s="303">
        <v>-0.37373737373737376</v>
      </c>
      <c r="BT585" s="311">
        <v>288</v>
      </c>
      <c r="BU585" s="137">
        <v>2.1516623085543519E-2</v>
      </c>
      <c r="BV585" s="312">
        <v>72.121212121212096</v>
      </c>
      <c r="BW585" s="312">
        <v>319</v>
      </c>
      <c r="BX585" s="137">
        <v>3.587494376968061E-2</v>
      </c>
      <c r="BY585" s="302">
        <v>195.15151515151501</v>
      </c>
      <c r="BZ585" s="312">
        <v>281</v>
      </c>
      <c r="CA585" s="137">
        <v>1.6320130096410732E-2</v>
      </c>
      <c r="CB585" s="302">
        <v>88.484849999999994</v>
      </c>
      <c r="CC585" s="303">
        <v>-2.4305555555555556E-2</v>
      </c>
      <c r="CD585" s="311">
        <v>2166</v>
      </c>
      <c r="CE585" s="137">
        <v>1.632622295922213E-2</v>
      </c>
      <c r="CF585" s="312">
        <v>208.85</v>
      </c>
      <c r="CG585" s="312">
        <v>2610</v>
      </c>
      <c r="CH585" s="137">
        <v>2.1966368732010303E-2</v>
      </c>
      <c r="CI585" s="302">
        <v>300.62</v>
      </c>
      <c r="CJ585" s="312">
        <v>1859</v>
      </c>
      <c r="CK585" s="137">
        <v>1.526510703640141E-2</v>
      </c>
      <c r="CL585" s="302">
        <v>205.92</v>
      </c>
      <c r="CM585" s="313">
        <v>-0.141735918744229</v>
      </c>
    </row>
    <row r="586" spans="1:91" ht="14.4" x14ac:dyDescent="0.3">
      <c r="A586" s="99" t="s">
        <v>547</v>
      </c>
      <c r="B586" s="311">
        <v>1499</v>
      </c>
      <c r="C586" s="137">
        <v>4.0835785114961318E-2</v>
      </c>
      <c r="D586" s="312">
        <v>226.06060606060601</v>
      </c>
      <c r="E586" s="312">
        <v>1927</v>
      </c>
      <c r="F586" s="137">
        <v>4.6411368015414262E-2</v>
      </c>
      <c r="G586" s="302">
        <v>198.78787878787799</v>
      </c>
      <c r="H586" s="312">
        <v>1130</v>
      </c>
      <c r="I586" s="137">
        <v>3.6069969356486209E-2</v>
      </c>
      <c r="J586" s="302">
        <v>161.21212800000001</v>
      </c>
      <c r="K586" s="313">
        <v>-0.24616410940627084</v>
      </c>
      <c r="L586" s="312">
        <v>1119</v>
      </c>
      <c r="M586" s="137">
        <v>3.1750085120871636E-2</v>
      </c>
      <c r="N586" s="312">
        <v>152.12121212121201</v>
      </c>
      <c r="O586" s="312">
        <v>778</v>
      </c>
      <c r="P586" s="137">
        <v>3.6715431807456345E-2</v>
      </c>
      <c r="Q586" s="302">
        <v>118.181818181818</v>
      </c>
      <c r="R586" s="312">
        <v>684</v>
      </c>
      <c r="S586" s="137">
        <v>3.3053058857639893E-2</v>
      </c>
      <c r="T586" s="302">
        <v>166.060608</v>
      </c>
      <c r="U586" s="313">
        <v>-0.38873994638069703</v>
      </c>
      <c r="V586" s="312">
        <v>169</v>
      </c>
      <c r="W586" s="137">
        <v>5.0918951491413074E-2</v>
      </c>
      <c r="X586" s="312">
        <v>88.484848484848399</v>
      </c>
      <c r="Y586" s="312">
        <v>99</v>
      </c>
      <c r="Z586" s="137">
        <v>2.8513824884792628E-2</v>
      </c>
      <c r="AA586" s="302">
        <v>44.2424242424242</v>
      </c>
      <c r="AB586" s="312">
        <v>123</v>
      </c>
      <c r="AC586" s="137">
        <v>2.703890965047263E-2</v>
      </c>
      <c r="AD586" s="302">
        <v>48.484848</v>
      </c>
      <c r="AE586" s="313">
        <v>-0.27218934911242604</v>
      </c>
      <c r="AF586" s="312">
        <v>78</v>
      </c>
      <c r="AG586" s="137">
        <v>2.5691699604743084E-2</v>
      </c>
      <c r="AH586" s="312">
        <v>30.303030303030301</v>
      </c>
      <c r="AI586" s="312">
        <v>23</v>
      </c>
      <c r="AJ586" s="137">
        <v>1.1025886864813039E-2</v>
      </c>
      <c r="AK586" s="302">
        <v>23.030303030302999</v>
      </c>
      <c r="AL586" s="312">
        <v>246</v>
      </c>
      <c r="AM586" s="137">
        <v>3.9805825242718446E-2</v>
      </c>
      <c r="AN586" s="302">
        <v>87.272729999999996</v>
      </c>
      <c r="AO586" s="313">
        <v>2.1538461538461537</v>
      </c>
      <c r="AP586" s="312">
        <v>383</v>
      </c>
      <c r="AQ586" s="137">
        <v>3.5021945866861741E-2</v>
      </c>
      <c r="AR586" s="312">
        <v>93.3333333333333</v>
      </c>
      <c r="AS586" s="312">
        <v>492</v>
      </c>
      <c r="AT586" s="137">
        <v>3.889328063241107E-2</v>
      </c>
      <c r="AU586" s="302">
        <v>104.24242424242399</v>
      </c>
      <c r="AV586" s="312">
        <v>866</v>
      </c>
      <c r="AW586" s="137">
        <v>5.2682808127509431E-2</v>
      </c>
      <c r="AX586" s="302">
        <v>164.84848</v>
      </c>
      <c r="AY586" s="303">
        <v>1.2610966057441253</v>
      </c>
      <c r="AZ586" s="311">
        <v>498</v>
      </c>
      <c r="BA586" s="137">
        <v>2.9688804101585788E-2</v>
      </c>
      <c r="BB586" s="312">
        <v>93.939393939393895</v>
      </c>
      <c r="BC586" s="312">
        <v>670</v>
      </c>
      <c r="BD586" s="137">
        <v>3.812667159847493E-2</v>
      </c>
      <c r="BE586" s="302">
        <v>100.60606060606</v>
      </c>
      <c r="BF586" s="312">
        <v>291</v>
      </c>
      <c r="BG586" s="137">
        <v>2.0345382087673915E-2</v>
      </c>
      <c r="BH586" s="302">
        <v>73.333335899999994</v>
      </c>
      <c r="BI586" s="303">
        <v>-0.41566265060240964</v>
      </c>
      <c r="BJ586" s="311">
        <v>338</v>
      </c>
      <c r="BK586" s="137">
        <v>2.5474826650587881E-2</v>
      </c>
      <c r="BL586" s="312">
        <v>83.030303030303003</v>
      </c>
      <c r="BM586" s="312">
        <v>259</v>
      </c>
      <c r="BN586" s="137">
        <v>2.264975951027547E-2</v>
      </c>
      <c r="BO586" s="302">
        <v>68.484848484848399</v>
      </c>
      <c r="BP586" s="312">
        <v>256</v>
      </c>
      <c r="BQ586" s="137">
        <v>2.3123475747448288E-2</v>
      </c>
      <c r="BR586" s="302">
        <v>76.969695999999999</v>
      </c>
      <c r="BS586" s="303">
        <v>-0.24260355029585798</v>
      </c>
      <c r="BT586" s="311">
        <v>568</v>
      </c>
      <c r="BU586" s="137">
        <v>4.2435562196488606E-2</v>
      </c>
      <c r="BV586" s="312">
        <v>96.969696969696898</v>
      </c>
      <c r="BW586" s="312">
        <v>366</v>
      </c>
      <c r="BX586" s="137">
        <v>4.1160593792172739E-2</v>
      </c>
      <c r="BY586" s="302">
        <v>79.393939393939405</v>
      </c>
      <c r="BZ586" s="312">
        <v>719</v>
      </c>
      <c r="CA586" s="137">
        <v>4.1758624695086538E-2</v>
      </c>
      <c r="CB586" s="302">
        <v>127.272728</v>
      </c>
      <c r="CC586" s="303">
        <v>0.26584507042253519</v>
      </c>
      <c r="CD586" s="311">
        <v>4652</v>
      </c>
      <c r="CE586" s="137">
        <v>3.5064445616944301E-2</v>
      </c>
      <c r="CF586" s="312">
        <v>340.92</v>
      </c>
      <c r="CG586" s="312">
        <v>4614</v>
      </c>
      <c r="CH586" s="137">
        <v>3.8832500126243501E-2</v>
      </c>
      <c r="CI586" s="302">
        <v>295.42</v>
      </c>
      <c r="CJ586" s="312">
        <v>4315</v>
      </c>
      <c r="CK586" s="137">
        <v>3.5432456622954321E-2</v>
      </c>
      <c r="CL586" s="302">
        <v>342.75</v>
      </c>
      <c r="CM586" s="313">
        <v>-7.2441960447119522E-2</v>
      </c>
    </row>
    <row r="587" spans="1:91" ht="14.4" x14ac:dyDescent="0.3">
      <c r="A587" s="99" t="s">
        <v>548</v>
      </c>
      <c r="B587" s="311">
        <v>1699</v>
      </c>
      <c r="C587" s="137">
        <v>4.628418873270132E-2</v>
      </c>
      <c r="D587" s="312">
        <v>167.272727272727</v>
      </c>
      <c r="E587" s="312">
        <v>2423</v>
      </c>
      <c r="F587" s="137">
        <v>5.8357418111753372E-2</v>
      </c>
      <c r="G587" s="302">
        <v>201.81818181818099</v>
      </c>
      <c r="H587" s="312">
        <v>1830</v>
      </c>
      <c r="I587" s="137">
        <v>5.8414198161389173E-2</v>
      </c>
      <c r="J587" s="302">
        <v>203.636368</v>
      </c>
      <c r="K587" s="313">
        <v>7.710417892878163E-2</v>
      </c>
      <c r="L587" s="312">
        <v>1556</v>
      </c>
      <c r="M587" s="137">
        <v>4.4149358756100328E-2</v>
      </c>
      <c r="N587" s="312">
        <v>169.09090909090901</v>
      </c>
      <c r="O587" s="312">
        <v>929</v>
      </c>
      <c r="P587" s="137">
        <v>4.3841434638980652E-2</v>
      </c>
      <c r="Q587" s="302">
        <v>122.424242424242</v>
      </c>
      <c r="R587" s="312">
        <v>911</v>
      </c>
      <c r="S587" s="137">
        <v>4.4022421958055474E-2</v>
      </c>
      <c r="T587" s="302">
        <v>146.060608</v>
      </c>
      <c r="U587" s="313">
        <v>-0.41452442159383035</v>
      </c>
      <c r="V587" s="312">
        <v>172</v>
      </c>
      <c r="W587" s="137">
        <v>5.1822838204278396E-2</v>
      </c>
      <c r="X587" s="312">
        <v>45.454545454545404</v>
      </c>
      <c r="Y587" s="312">
        <v>97</v>
      </c>
      <c r="Z587" s="137">
        <v>2.793778801843318E-2</v>
      </c>
      <c r="AA587" s="302">
        <v>43.636363636363598</v>
      </c>
      <c r="AB587" s="312">
        <v>262</v>
      </c>
      <c r="AC587" s="137">
        <v>5.759507584084414E-2</v>
      </c>
      <c r="AD587" s="302">
        <v>91.515150000000006</v>
      </c>
      <c r="AE587" s="313">
        <v>0.52325581395348841</v>
      </c>
      <c r="AF587" s="312">
        <v>112</v>
      </c>
      <c r="AG587" s="137">
        <v>3.689064558629776E-2</v>
      </c>
      <c r="AH587" s="312">
        <v>50.909090909090899</v>
      </c>
      <c r="AI587" s="312">
        <v>73</v>
      </c>
      <c r="AJ587" s="137">
        <v>3.4995206136145734E-2</v>
      </c>
      <c r="AK587" s="302">
        <v>30.303030303030301</v>
      </c>
      <c r="AL587" s="312">
        <v>231</v>
      </c>
      <c r="AM587" s="137">
        <v>3.7378640776699029E-2</v>
      </c>
      <c r="AN587" s="302">
        <v>59.393940000000001</v>
      </c>
      <c r="AO587" s="313">
        <v>1.0625</v>
      </c>
      <c r="AP587" s="312">
        <v>420</v>
      </c>
      <c r="AQ587" s="137">
        <v>3.840526700804682E-2</v>
      </c>
      <c r="AR587" s="312">
        <v>93.3333333333333</v>
      </c>
      <c r="AS587" s="312">
        <v>975</v>
      </c>
      <c r="AT587" s="137">
        <v>7.7075098814229248E-2</v>
      </c>
      <c r="AU587" s="302">
        <v>148.48484848484799</v>
      </c>
      <c r="AV587" s="312">
        <v>807</v>
      </c>
      <c r="AW587" s="137">
        <v>4.9093563693880037E-2</v>
      </c>
      <c r="AX587" s="302">
        <v>122.42424</v>
      </c>
      <c r="AY587" s="303">
        <v>0.92142857142857137</v>
      </c>
      <c r="AZ587" s="311">
        <v>332</v>
      </c>
      <c r="BA587" s="137">
        <v>1.9792536067723857E-2</v>
      </c>
      <c r="BB587" s="312">
        <v>76.363636363636303</v>
      </c>
      <c r="BC587" s="312">
        <v>947</v>
      </c>
      <c r="BD587" s="137">
        <v>5.3889489557844422E-2</v>
      </c>
      <c r="BE587" s="302">
        <v>141.21212121212099</v>
      </c>
      <c r="BF587" s="312">
        <v>334</v>
      </c>
      <c r="BG587" s="137">
        <v>2.3351744389288959E-2</v>
      </c>
      <c r="BH587" s="302">
        <v>77.575760000000002</v>
      </c>
      <c r="BI587" s="303">
        <v>6.024096385542169E-3</v>
      </c>
      <c r="BJ587" s="311">
        <v>619</v>
      </c>
      <c r="BK587" s="137">
        <v>4.6653602652999698E-2</v>
      </c>
      <c r="BL587" s="312">
        <v>112.121212121212</v>
      </c>
      <c r="BM587" s="312">
        <v>615</v>
      </c>
      <c r="BN587" s="137">
        <v>5.378224748578924E-2</v>
      </c>
      <c r="BO587" s="302">
        <v>109.09090909090899</v>
      </c>
      <c r="BP587" s="312">
        <v>371</v>
      </c>
      <c r="BQ587" s="137">
        <v>3.3510974618372324E-2</v>
      </c>
      <c r="BR587" s="302">
        <v>87.878784199999998</v>
      </c>
      <c r="BS587" s="303">
        <v>-0.40064620355411956</v>
      </c>
      <c r="BT587" s="311">
        <v>426</v>
      </c>
      <c r="BU587" s="137">
        <v>3.1826671647366453E-2</v>
      </c>
      <c r="BV587" s="312">
        <v>75.151515151515099</v>
      </c>
      <c r="BW587" s="312">
        <v>309</v>
      </c>
      <c r="BX587" s="137">
        <v>3.4750337381916331E-2</v>
      </c>
      <c r="BY587" s="302">
        <v>59.393939393939398</v>
      </c>
      <c r="BZ587" s="312">
        <v>898</v>
      </c>
      <c r="CA587" s="137">
        <v>5.215472180276455E-2</v>
      </c>
      <c r="CB587" s="302">
        <v>140.606064</v>
      </c>
      <c r="CC587" s="303">
        <v>1.107981220657277</v>
      </c>
      <c r="CD587" s="311">
        <v>5336</v>
      </c>
      <c r="CE587" s="137">
        <v>4.022009497248813E-2</v>
      </c>
      <c r="CF587" s="312">
        <v>305.89</v>
      </c>
      <c r="CG587" s="312">
        <v>6368</v>
      </c>
      <c r="CH587" s="137">
        <v>5.3594573212812871E-2</v>
      </c>
      <c r="CI587" s="302">
        <v>339.38</v>
      </c>
      <c r="CJ587" s="312">
        <v>5644</v>
      </c>
      <c r="CK587" s="137">
        <v>4.634548903359309E-2</v>
      </c>
      <c r="CL587" s="302">
        <v>349.66</v>
      </c>
      <c r="CM587" s="313">
        <v>5.7721139430284861E-2</v>
      </c>
    </row>
    <row r="588" spans="1:91" ht="14.4" x14ac:dyDescent="0.3">
      <c r="A588" s="99" t="s">
        <v>549</v>
      </c>
      <c r="B588" s="311">
        <v>251</v>
      </c>
      <c r="C588" s="137">
        <v>6.8377465402637031E-3</v>
      </c>
      <c r="D588" s="312">
        <v>55.151515151515099</v>
      </c>
      <c r="E588" s="312">
        <v>791</v>
      </c>
      <c r="F588" s="137">
        <v>1.905105973025048E-2</v>
      </c>
      <c r="G588" s="302">
        <v>144.84848484848399</v>
      </c>
      <c r="H588" s="312">
        <v>402</v>
      </c>
      <c r="I588" s="137">
        <v>1.283197139938713E-2</v>
      </c>
      <c r="J588" s="302">
        <v>83.636359999999996</v>
      </c>
      <c r="K588" s="313">
        <v>0.60159362549800799</v>
      </c>
      <c r="L588" s="312">
        <v>174</v>
      </c>
      <c r="M588" s="137">
        <v>4.9370105549880828E-3</v>
      </c>
      <c r="N588" s="312">
        <v>58.787878787878803</v>
      </c>
      <c r="O588" s="312">
        <v>100</v>
      </c>
      <c r="P588" s="137">
        <v>4.7192071731949033E-3</v>
      </c>
      <c r="Q588" s="302">
        <v>33.939393939393902</v>
      </c>
      <c r="R588" s="312">
        <v>245</v>
      </c>
      <c r="S588" s="137">
        <v>1.1839180438774523E-2</v>
      </c>
      <c r="T588" s="302">
        <v>59.393940000000001</v>
      </c>
      <c r="U588" s="313">
        <v>0.40804597701149425</v>
      </c>
      <c r="V588" s="312">
        <v>32</v>
      </c>
      <c r="W588" s="137">
        <v>9.6414582705634227E-3</v>
      </c>
      <c r="X588" s="312">
        <v>15.757575757575699</v>
      </c>
      <c r="Y588" s="312">
        <v>42</v>
      </c>
      <c r="Z588" s="137">
        <v>1.2096774193548387E-2</v>
      </c>
      <c r="AA588" s="302">
        <v>23.636363636363601</v>
      </c>
      <c r="AB588" s="312">
        <v>28</v>
      </c>
      <c r="AC588" s="137">
        <v>6.1551989448230381E-3</v>
      </c>
      <c r="AD588" s="302">
        <v>19.393940000000001</v>
      </c>
      <c r="AE588" s="313">
        <v>-0.125</v>
      </c>
      <c r="AF588" s="312">
        <v>0</v>
      </c>
      <c r="AG588" s="137">
        <v>0</v>
      </c>
      <c r="AH588" s="312">
        <v>80</v>
      </c>
      <c r="AI588" s="312">
        <v>9</v>
      </c>
      <c r="AJ588" s="137">
        <v>4.314477468839885E-3</v>
      </c>
      <c r="AK588" s="302">
        <v>8.4848484848484809</v>
      </c>
      <c r="AL588" s="312">
        <v>62</v>
      </c>
      <c r="AM588" s="137">
        <v>1.0032362459546926E-2</v>
      </c>
      <c r="AN588" s="302">
        <v>32.727271999999999</v>
      </c>
      <c r="AP588" s="312">
        <v>12</v>
      </c>
      <c r="AQ588" s="137">
        <v>1.0972933430870519E-3</v>
      </c>
      <c r="AR588" s="312">
        <v>10.909090909090899</v>
      </c>
      <c r="AS588" s="312">
        <v>149</v>
      </c>
      <c r="AT588" s="137">
        <v>1.1778656126482214E-2</v>
      </c>
      <c r="AU588" s="302">
        <v>57.5757575757575</v>
      </c>
      <c r="AV588" s="312">
        <v>43</v>
      </c>
      <c r="AW588" s="137">
        <v>2.6158900109502373E-3</v>
      </c>
      <c r="AX588" s="302">
        <v>18.181818</v>
      </c>
      <c r="AY588" s="303">
        <v>2.5833333333333335</v>
      </c>
      <c r="AZ588" s="311">
        <v>112</v>
      </c>
      <c r="BA588" s="137">
        <v>6.6770001192321448E-3</v>
      </c>
      <c r="BB588" s="312">
        <v>38.181818181818102</v>
      </c>
      <c r="BC588" s="312">
        <v>85</v>
      </c>
      <c r="BD588" s="137">
        <v>4.8369657998065217E-3</v>
      </c>
      <c r="BE588" s="302">
        <v>37.5757575757575</v>
      </c>
      <c r="BF588" s="312">
        <v>150</v>
      </c>
      <c r="BG588" s="137">
        <v>1.0487310354471089E-2</v>
      </c>
      <c r="BH588" s="302">
        <v>49.696968099999999</v>
      </c>
      <c r="BI588" s="303">
        <v>0.3392857142857143</v>
      </c>
      <c r="BJ588" s="311">
        <v>43</v>
      </c>
      <c r="BK588" s="137">
        <v>3.2408803135363282E-3</v>
      </c>
      <c r="BL588" s="312">
        <v>23.636363636363601</v>
      </c>
      <c r="BM588" s="312">
        <v>107</v>
      </c>
      <c r="BN588" s="137">
        <v>9.3572365544381288E-3</v>
      </c>
      <c r="BO588" s="302">
        <v>36.363636363636303</v>
      </c>
      <c r="BP588" s="312">
        <v>5</v>
      </c>
      <c r="BQ588" s="137">
        <v>4.5163038569234938E-4</v>
      </c>
      <c r="BR588" s="302">
        <v>6.0606059999999999</v>
      </c>
      <c r="BS588" s="303">
        <v>-0.88372093023255816</v>
      </c>
      <c r="BT588" s="311">
        <v>154</v>
      </c>
      <c r="BU588" s="137">
        <v>1.1505416511019799E-2</v>
      </c>
      <c r="BV588" s="312">
        <v>48.484848484848399</v>
      </c>
      <c r="BW588" s="312">
        <v>70</v>
      </c>
      <c r="BX588" s="137">
        <v>7.8722447143499772E-3</v>
      </c>
      <c r="BY588" s="302">
        <v>21.2121212121212</v>
      </c>
      <c r="BZ588" s="312">
        <v>167</v>
      </c>
      <c r="CA588" s="137">
        <v>9.699152050180045E-3</v>
      </c>
      <c r="CB588" s="302">
        <v>56.969695999999999</v>
      </c>
      <c r="CC588" s="303">
        <v>8.4415584415584416E-2</v>
      </c>
      <c r="CD588" s="311">
        <v>778</v>
      </c>
      <c r="CE588" s="137">
        <v>5.8641742669782162E-3</v>
      </c>
      <c r="CF588" s="312">
        <v>131.87</v>
      </c>
      <c r="CG588" s="312">
        <v>1353</v>
      </c>
      <c r="CH588" s="137">
        <v>1.1387163561076604E-2</v>
      </c>
      <c r="CI588" s="302">
        <v>169.62</v>
      </c>
      <c r="CJ588" s="312">
        <v>1102</v>
      </c>
      <c r="CK588" s="137">
        <v>9.0490306369630739E-3</v>
      </c>
      <c r="CL588" s="302">
        <v>132.86000000000001</v>
      </c>
      <c r="CM588" s="313">
        <v>0.41645244215938304</v>
      </c>
    </row>
    <row r="589" spans="1:91" ht="14.4" x14ac:dyDescent="0.3">
      <c r="A589" s="99" t="s">
        <v>436</v>
      </c>
      <c r="B589" s="311">
        <v>27886</v>
      </c>
      <c r="C589" s="137">
        <v>0.75967091642148854</v>
      </c>
      <c r="D589" s="312">
        <v>618.18181818181802</v>
      </c>
      <c r="E589" s="312">
        <v>27008</v>
      </c>
      <c r="F589" s="137">
        <v>0.65048169556840074</v>
      </c>
      <c r="G589" s="302">
        <v>615.15151515151501</v>
      </c>
      <c r="H589" s="312">
        <v>22925</v>
      </c>
      <c r="I589" s="137">
        <v>0.73177349336057196</v>
      </c>
      <c r="J589" s="302">
        <v>621.21209999999996</v>
      </c>
      <c r="K589" s="313">
        <v>-0.17790289033923834</v>
      </c>
      <c r="L589" s="312">
        <v>26420</v>
      </c>
      <c r="M589" s="137">
        <v>0.74963114288956989</v>
      </c>
      <c r="N589" s="312">
        <v>560</v>
      </c>
      <c r="O589" s="312">
        <v>16074</v>
      </c>
      <c r="P589" s="137">
        <v>0.75856536101934879</v>
      </c>
      <c r="Q589" s="302">
        <v>523.030303030303</v>
      </c>
      <c r="R589" s="312">
        <v>16324</v>
      </c>
      <c r="S589" s="137">
        <v>0.78882767952063404</v>
      </c>
      <c r="T589" s="302">
        <v>589.69695999999999</v>
      </c>
      <c r="U589" s="313">
        <v>-0.38213474640423922</v>
      </c>
      <c r="V589" s="312">
        <v>2446</v>
      </c>
      <c r="W589" s="137">
        <v>0.7369689665561916</v>
      </c>
      <c r="X589" s="312">
        <v>203.030303030303</v>
      </c>
      <c r="Y589" s="312">
        <v>2783</v>
      </c>
      <c r="Z589" s="137">
        <v>0.80155529953917048</v>
      </c>
      <c r="AA589" s="302">
        <v>237.575757575757</v>
      </c>
      <c r="AB589" s="312">
        <v>3657</v>
      </c>
      <c r="AC589" s="137">
        <v>0.8039129479006375</v>
      </c>
      <c r="AD589" s="302">
        <v>255.75756799999999</v>
      </c>
      <c r="AE589" s="313">
        <v>0.49509403107113653</v>
      </c>
      <c r="AF589" s="312">
        <v>2413</v>
      </c>
      <c r="AG589" s="137">
        <v>0.79479578392621875</v>
      </c>
      <c r="AH589" s="312">
        <v>213.333333333333</v>
      </c>
      <c r="AI589" s="312">
        <v>1729</v>
      </c>
      <c r="AJ589" s="137">
        <v>0.82885906040268453</v>
      </c>
      <c r="AK589" s="302">
        <v>159.39393939393901</v>
      </c>
      <c r="AL589" s="312">
        <v>4560</v>
      </c>
      <c r="AM589" s="137">
        <v>0.73786407766990292</v>
      </c>
      <c r="AN589" s="302">
        <v>330.30304000000001</v>
      </c>
      <c r="AO589" s="313">
        <v>0.88976377952755903</v>
      </c>
      <c r="AP589" s="312">
        <v>8419</v>
      </c>
      <c r="AQ589" s="137">
        <v>0.76984272128749087</v>
      </c>
      <c r="AR589" s="312">
        <v>343.636363636363</v>
      </c>
      <c r="AS589" s="312">
        <v>8836</v>
      </c>
      <c r="AT589" s="137">
        <v>0.69849802371541503</v>
      </c>
      <c r="AU589" s="302">
        <v>341.81818181818102</v>
      </c>
      <c r="AV589" s="312">
        <v>12457</v>
      </c>
      <c r="AW589" s="137">
        <v>0.75781725270714195</v>
      </c>
      <c r="AX589" s="302">
        <v>415.15152</v>
      </c>
      <c r="AY589" s="303">
        <v>0.47962940966860673</v>
      </c>
      <c r="AZ589" s="311">
        <v>13816</v>
      </c>
      <c r="BA589" s="137">
        <v>0.82365565756527959</v>
      </c>
      <c r="BB589" s="312">
        <v>496.36363636363598</v>
      </c>
      <c r="BC589" s="312">
        <v>13341</v>
      </c>
      <c r="BD589" s="137">
        <v>0.75917600864963297</v>
      </c>
      <c r="BE589" s="302">
        <v>481.81818181818102</v>
      </c>
      <c r="BF589" s="312">
        <v>12150</v>
      </c>
      <c r="BG589" s="137">
        <v>0.84947213871215832</v>
      </c>
      <c r="BH589" s="302">
        <v>458.78787199999999</v>
      </c>
      <c r="BI589" s="303">
        <v>-0.1205848291835553</v>
      </c>
      <c r="BJ589" s="311">
        <v>10923</v>
      </c>
      <c r="BK589" s="137">
        <v>0.82325896894784445</v>
      </c>
      <c r="BL589" s="312">
        <v>421.81818181818102</v>
      </c>
      <c r="BM589" s="312">
        <v>8588</v>
      </c>
      <c r="BN589" s="137">
        <v>0.75102754700480978</v>
      </c>
      <c r="BO589" s="302">
        <v>400</v>
      </c>
      <c r="BP589" s="312">
        <v>9449</v>
      </c>
      <c r="BQ589" s="137">
        <v>0.85349110288140184</v>
      </c>
      <c r="BR589" s="302">
        <v>427.27273600000001</v>
      </c>
      <c r="BS589" s="303">
        <v>-0.13494461228600202</v>
      </c>
      <c r="BT589" s="311">
        <v>9538</v>
      </c>
      <c r="BU589" s="137">
        <v>0.71258871871497942</v>
      </c>
      <c r="BV589" s="312">
        <v>420.60606060606</v>
      </c>
      <c r="BW589" s="312">
        <v>6410</v>
      </c>
      <c r="BX589" s="137">
        <v>0.72087269455690506</v>
      </c>
      <c r="BY589" s="302">
        <v>313.93939393939303</v>
      </c>
      <c r="BZ589" s="312">
        <v>12831</v>
      </c>
      <c r="CA589" s="137">
        <v>0.74520850272970152</v>
      </c>
      <c r="CB589" s="302">
        <v>564.24243200000001</v>
      </c>
      <c r="CC589" s="303">
        <v>0.34525057664080522</v>
      </c>
      <c r="CD589" s="311">
        <v>101861</v>
      </c>
      <c r="CE589" s="137">
        <v>0.76777719152785107</v>
      </c>
      <c r="CF589" s="312">
        <v>1224.5</v>
      </c>
      <c r="CG589" s="312">
        <v>84769</v>
      </c>
      <c r="CH589" s="137">
        <v>0.71343567472941816</v>
      </c>
      <c r="CI589" s="302">
        <v>1157.07</v>
      </c>
      <c r="CJ589" s="312">
        <v>94353</v>
      </c>
      <c r="CK589" s="137">
        <v>0.77477603238600434</v>
      </c>
      <c r="CL589" s="302">
        <v>1337.49</v>
      </c>
      <c r="CM589" s="313">
        <v>-7.3708288746428957E-2</v>
      </c>
    </row>
    <row r="590" spans="1:91" ht="14.4" x14ac:dyDescent="0.3">
      <c r="A590" s="99" t="s">
        <v>384</v>
      </c>
      <c r="B590" s="311">
        <v>19316</v>
      </c>
      <c r="C590" s="137">
        <v>0.52620682140132946</v>
      </c>
      <c r="D590" s="312">
        <v>544.84848484848396</v>
      </c>
      <c r="E590" s="312">
        <v>16903</v>
      </c>
      <c r="F590" s="137">
        <v>0.40710500963391139</v>
      </c>
      <c r="G590" s="302">
        <v>540.60606060606005</v>
      </c>
      <c r="H590" s="312">
        <v>14976</v>
      </c>
      <c r="I590" s="137">
        <v>0.47803881511746682</v>
      </c>
      <c r="J590" s="302">
        <v>486.06060000000002</v>
      </c>
      <c r="K590" s="313">
        <v>-0.22468419962725203</v>
      </c>
      <c r="L590" s="312">
        <v>18350</v>
      </c>
      <c r="M590" s="137">
        <v>0.52065599818408803</v>
      </c>
      <c r="N590" s="312">
        <v>487.27272727272702</v>
      </c>
      <c r="O590" s="312">
        <v>10977</v>
      </c>
      <c r="P590" s="137">
        <v>0.51802737140160449</v>
      </c>
      <c r="Q590" s="302">
        <v>449.69696969696901</v>
      </c>
      <c r="R590" s="312">
        <v>11301</v>
      </c>
      <c r="S590" s="137">
        <v>0.54610031893302402</v>
      </c>
      <c r="T590" s="302">
        <v>484.24243200000001</v>
      </c>
      <c r="U590" s="313">
        <v>-0.38414168937329701</v>
      </c>
      <c r="V590" s="312">
        <v>1736</v>
      </c>
      <c r="W590" s="137">
        <v>0.52304911117806563</v>
      </c>
      <c r="X590" s="312">
        <v>184.84848484848399</v>
      </c>
      <c r="Y590" s="312">
        <v>1867</v>
      </c>
      <c r="Z590" s="137">
        <v>0.53773041474654382</v>
      </c>
      <c r="AA590" s="302">
        <v>186.06060606060601</v>
      </c>
      <c r="AB590" s="312">
        <v>2286</v>
      </c>
      <c r="AC590" s="137">
        <v>0.50252802813805231</v>
      </c>
      <c r="AD590" s="302">
        <v>224.84848</v>
      </c>
      <c r="AE590" s="313">
        <v>0.31682027649769584</v>
      </c>
      <c r="AF590" s="312">
        <v>1783</v>
      </c>
      <c r="AG590" s="137">
        <v>0.58728590250329382</v>
      </c>
      <c r="AH590" s="312">
        <v>192.72727272727201</v>
      </c>
      <c r="AI590" s="312">
        <v>1311</v>
      </c>
      <c r="AJ590" s="137">
        <v>0.62847555129434329</v>
      </c>
      <c r="AK590" s="302">
        <v>130.90909090909</v>
      </c>
      <c r="AL590" s="312">
        <v>3349</v>
      </c>
      <c r="AM590" s="137">
        <v>0.54190938511326858</v>
      </c>
      <c r="AN590" s="302">
        <v>312.121216</v>
      </c>
      <c r="AO590" s="313">
        <v>0.8782950084127874</v>
      </c>
      <c r="AP590" s="312">
        <v>5950</v>
      </c>
      <c r="AQ590" s="137">
        <v>0.54407461594732986</v>
      </c>
      <c r="AR590" s="312">
        <v>310.90909090909003</v>
      </c>
      <c r="AS590" s="312">
        <v>6226</v>
      </c>
      <c r="AT590" s="137">
        <v>0.49217391304347824</v>
      </c>
      <c r="AU590" s="302">
        <v>311.51515151515099</v>
      </c>
      <c r="AV590" s="312">
        <v>8667</v>
      </c>
      <c r="AW590" s="137">
        <v>0.52725392383501646</v>
      </c>
      <c r="AX590" s="302">
        <v>388.48486300000002</v>
      </c>
      <c r="AY590" s="303">
        <v>0.45663865546218485</v>
      </c>
      <c r="AZ590" s="311">
        <v>10392</v>
      </c>
      <c r="BA590" s="137">
        <v>0.61953022534875402</v>
      </c>
      <c r="BB590" s="312">
        <v>447.87878787878702</v>
      </c>
      <c r="BC590" s="312">
        <v>9819</v>
      </c>
      <c r="BD590" s="137">
        <v>0.55875490809764983</v>
      </c>
      <c r="BE590" s="302">
        <v>452.72727272727201</v>
      </c>
      <c r="BF590" s="312">
        <v>8975</v>
      </c>
      <c r="BG590" s="137">
        <v>0.62749073620918694</v>
      </c>
      <c r="BH590" s="302">
        <v>402.42425500000002</v>
      </c>
      <c r="BI590" s="303">
        <v>-0.13635488837567358</v>
      </c>
      <c r="BJ590" s="311">
        <v>8229</v>
      </c>
      <c r="BK590" s="137">
        <v>0.62021404883931264</v>
      </c>
      <c r="BL590" s="312">
        <v>412.72727272727201</v>
      </c>
      <c r="BM590" s="312">
        <v>6558</v>
      </c>
      <c r="BN590" s="137">
        <v>0.57350240489724535</v>
      </c>
      <c r="BO590" s="302">
        <v>382.42424242424198</v>
      </c>
      <c r="BP590" s="312">
        <v>6886</v>
      </c>
      <c r="BQ590" s="137">
        <v>0.62198536717550357</v>
      </c>
      <c r="BR590" s="302">
        <v>366.06060000000002</v>
      </c>
      <c r="BS590" s="303">
        <v>-0.16320330538340017</v>
      </c>
      <c r="BT590" s="311">
        <v>6707</v>
      </c>
      <c r="BU590" s="137">
        <v>0.50108330220395969</v>
      </c>
      <c r="BV590" s="312">
        <v>330.90909090909003</v>
      </c>
      <c r="BW590" s="312">
        <v>4306</v>
      </c>
      <c r="BX590" s="137">
        <v>0.48425551057130006</v>
      </c>
      <c r="BY590" s="302">
        <v>267.27272727272702</v>
      </c>
      <c r="BZ590" s="312">
        <v>9191</v>
      </c>
      <c r="CA590" s="137">
        <v>0.53380183528865144</v>
      </c>
      <c r="CB590" s="302">
        <v>489.09089999999998</v>
      </c>
      <c r="CC590" s="303">
        <v>0.37035932607723276</v>
      </c>
      <c r="CD590" s="311">
        <v>72463</v>
      </c>
      <c r="CE590" s="137">
        <v>0.54618979422627567</v>
      </c>
      <c r="CF590" s="312">
        <v>1085.53</v>
      </c>
      <c r="CG590" s="312">
        <v>57967</v>
      </c>
      <c r="CH590" s="137">
        <v>0.4878637916813951</v>
      </c>
      <c r="CI590" s="302">
        <v>1030.98</v>
      </c>
      <c r="CJ590" s="312">
        <v>65631</v>
      </c>
      <c r="CK590" s="137">
        <v>0.53892643351590153</v>
      </c>
      <c r="CL590" s="302">
        <v>1141.57</v>
      </c>
      <c r="CM590" s="313">
        <v>-9.4282599395553598E-2</v>
      </c>
    </row>
    <row r="591" spans="1:91" ht="14.4" x14ac:dyDescent="0.3">
      <c r="A591" s="99" t="s">
        <v>540</v>
      </c>
      <c r="B591" s="311">
        <v>12959</v>
      </c>
      <c r="C591" s="137">
        <v>0.35302931241146346</v>
      </c>
      <c r="D591" s="312">
        <v>479.39393939393898</v>
      </c>
      <c r="E591" s="312">
        <v>11070</v>
      </c>
      <c r="F591" s="137">
        <v>0.2666184971098266</v>
      </c>
      <c r="G591" s="302">
        <v>481.81818181818102</v>
      </c>
      <c r="H591" s="312">
        <v>8340</v>
      </c>
      <c r="I591" s="137">
        <v>0.26621552604698673</v>
      </c>
      <c r="J591" s="302">
        <v>389.69695999999999</v>
      </c>
      <c r="K591" s="313">
        <v>-0.35643182344316693</v>
      </c>
      <c r="L591" s="312">
        <v>13488</v>
      </c>
      <c r="M591" s="137">
        <v>0.38270343888321418</v>
      </c>
      <c r="N591" s="312">
        <v>460</v>
      </c>
      <c r="O591" s="312">
        <v>7297</v>
      </c>
      <c r="P591" s="137">
        <v>0.34436054742803207</v>
      </c>
      <c r="Q591" s="302">
        <v>343.030303030303</v>
      </c>
      <c r="R591" s="312">
        <v>7211</v>
      </c>
      <c r="S591" s="137">
        <v>0.34845849038368609</v>
      </c>
      <c r="T591" s="302">
        <v>427.27273600000001</v>
      </c>
      <c r="U591" s="313">
        <v>-0.46537663107947808</v>
      </c>
      <c r="V591" s="312">
        <v>1164</v>
      </c>
      <c r="W591" s="137">
        <v>0.35070804459174448</v>
      </c>
      <c r="X591" s="312">
        <v>154.54545454545399</v>
      </c>
      <c r="Y591" s="312">
        <v>1341</v>
      </c>
      <c r="Z591" s="137">
        <v>0.38623271889400923</v>
      </c>
      <c r="AA591" s="302">
        <v>175.15151515151501</v>
      </c>
      <c r="AB591" s="312">
        <v>1635</v>
      </c>
      <c r="AC591" s="137">
        <v>0.35941965267091669</v>
      </c>
      <c r="AD591" s="302">
        <v>197.57576</v>
      </c>
      <c r="AE591" s="313">
        <v>0.40463917525773196</v>
      </c>
      <c r="AF591" s="312">
        <v>1255</v>
      </c>
      <c r="AG591" s="137">
        <v>0.41337285902503296</v>
      </c>
      <c r="AH591" s="312">
        <v>163.030303030303</v>
      </c>
      <c r="AI591" s="312">
        <v>719</v>
      </c>
      <c r="AJ591" s="137">
        <v>0.34467881112176413</v>
      </c>
      <c r="AK591" s="302">
        <v>90.303030303030297</v>
      </c>
      <c r="AL591" s="312">
        <v>2070</v>
      </c>
      <c r="AM591" s="137">
        <v>0.33495145631067963</v>
      </c>
      <c r="AN591" s="302">
        <v>254.545456</v>
      </c>
      <c r="AO591" s="313">
        <v>0.64940239043824699</v>
      </c>
      <c r="AP591" s="312">
        <v>4308</v>
      </c>
      <c r="AQ591" s="137">
        <v>0.39392831016825164</v>
      </c>
      <c r="AR591" s="312">
        <v>284.84848484848402</v>
      </c>
      <c r="AS591" s="312">
        <v>4305</v>
      </c>
      <c r="AT591" s="137">
        <v>0.34031620553359682</v>
      </c>
      <c r="AU591" s="302">
        <v>276.36363636363598</v>
      </c>
      <c r="AV591" s="312">
        <v>5603</v>
      </c>
      <c r="AW591" s="137">
        <v>0.34085655189195768</v>
      </c>
      <c r="AX591" s="302">
        <v>331.51513699999998</v>
      </c>
      <c r="AY591" s="303">
        <v>0.30060352831940573</v>
      </c>
      <c r="AZ591" s="311">
        <v>7538</v>
      </c>
      <c r="BA591" s="137">
        <v>0.44938595445332064</v>
      </c>
      <c r="BB591" s="312">
        <v>360.60606060606</v>
      </c>
      <c r="BC591" s="312">
        <v>6657</v>
      </c>
      <c r="BD591" s="137">
        <v>0.3788197803448472</v>
      </c>
      <c r="BE591" s="302">
        <v>376.969696969697</v>
      </c>
      <c r="BF591" s="312">
        <v>5696</v>
      </c>
      <c r="BG591" s="137">
        <v>0.39823813186044887</v>
      </c>
      <c r="BH591" s="302">
        <v>341.81817599999999</v>
      </c>
      <c r="BI591" s="303">
        <v>-0.2443618997081454</v>
      </c>
      <c r="BJ591" s="311">
        <v>6192</v>
      </c>
      <c r="BK591" s="137">
        <v>0.46668676514923124</v>
      </c>
      <c r="BL591" s="312">
        <v>379.39393939393898</v>
      </c>
      <c r="BM591" s="312">
        <v>4359</v>
      </c>
      <c r="BN591" s="137">
        <v>0.38119807608220374</v>
      </c>
      <c r="BO591" s="302">
        <v>281.21212121212102</v>
      </c>
      <c r="BP591" s="312">
        <v>4298</v>
      </c>
      <c r="BQ591" s="137">
        <v>0.38822147954114355</v>
      </c>
      <c r="BR591" s="302">
        <v>307.878784</v>
      </c>
      <c r="BS591" s="303">
        <v>-0.30587855297157623</v>
      </c>
      <c r="BT591" s="311">
        <v>4526</v>
      </c>
      <c r="BU591" s="137">
        <v>0.3381397086290624</v>
      </c>
      <c r="BV591" s="312">
        <v>257.575757575757</v>
      </c>
      <c r="BW591" s="312">
        <v>2971</v>
      </c>
      <c r="BX591" s="137">
        <v>0.33412055780476835</v>
      </c>
      <c r="BY591" s="302">
        <v>234.54545454545399</v>
      </c>
      <c r="BZ591" s="312">
        <v>5562</v>
      </c>
      <c r="CA591" s="137">
        <v>0.32303403415030779</v>
      </c>
      <c r="CB591" s="302">
        <v>435.15152</v>
      </c>
      <c r="CC591" s="303">
        <v>0.22889969067609367</v>
      </c>
      <c r="CD591" s="311">
        <v>51430</v>
      </c>
      <c r="CE591" s="137">
        <v>0.38765357654330296</v>
      </c>
      <c r="CF591" s="312">
        <v>954.6</v>
      </c>
      <c r="CG591" s="312">
        <v>38719</v>
      </c>
      <c r="CH591" s="137">
        <v>0.3258681344577421</v>
      </c>
      <c r="CI591" s="302">
        <v>859.65</v>
      </c>
      <c r="CJ591" s="312">
        <v>40415</v>
      </c>
      <c r="CK591" s="137">
        <v>0.33186621886829637</v>
      </c>
      <c r="CL591" s="302">
        <v>972.77</v>
      </c>
      <c r="CM591" s="313">
        <v>-0.21417460626093721</v>
      </c>
    </row>
    <row r="592" spans="1:91" ht="14.4" x14ac:dyDescent="0.3">
      <c r="A592" s="99" t="s">
        <v>541</v>
      </c>
      <c r="B592" s="311">
        <v>2503</v>
      </c>
      <c r="C592" s="137">
        <v>6.8186771276016134E-2</v>
      </c>
      <c r="D592" s="312">
        <v>256.969696969697</v>
      </c>
      <c r="E592" s="312">
        <v>1458</v>
      </c>
      <c r="F592" s="137">
        <v>3.5115606936416188E-2</v>
      </c>
      <c r="G592" s="302">
        <v>201.81818181818099</v>
      </c>
      <c r="H592" s="312">
        <v>1232</v>
      </c>
      <c r="I592" s="137">
        <v>3.9325842696629212E-2</v>
      </c>
      <c r="J592" s="302">
        <v>156.96969999999999</v>
      </c>
      <c r="K592" s="313">
        <v>-0.50779065121853773</v>
      </c>
      <c r="L592" s="312">
        <v>1908</v>
      </c>
      <c r="M592" s="137">
        <v>5.4136874361593465E-2</v>
      </c>
      <c r="N592" s="312">
        <v>186.666666666666</v>
      </c>
      <c r="O592" s="312">
        <v>1389</v>
      </c>
      <c r="P592" s="137">
        <v>6.5549787635677204E-2</v>
      </c>
      <c r="Q592" s="302">
        <v>200</v>
      </c>
      <c r="R592" s="312">
        <v>1195</v>
      </c>
      <c r="S592" s="137">
        <v>5.7746206629941045E-2</v>
      </c>
      <c r="T592" s="302">
        <v>199.393936</v>
      </c>
      <c r="U592" s="313">
        <v>-0.37368972746331236</v>
      </c>
      <c r="V592" s="312">
        <v>118</v>
      </c>
      <c r="W592" s="137">
        <v>3.5552877372702622E-2</v>
      </c>
      <c r="X592" s="312">
        <v>36.363636363636303</v>
      </c>
      <c r="Y592" s="312">
        <v>147</v>
      </c>
      <c r="Z592" s="137">
        <v>4.2338709677419352E-2</v>
      </c>
      <c r="AA592" s="302">
        <v>55.151515151515099</v>
      </c>
      <c r="AB592" s="312">
        <v>281</v>
      </c>
      <c r="AC592" s="137">
        <v>6.1771817981974057E-2</v>
      </c>
      <c r="AD592" s="302">
        <v>74.545455899999993</v>
      </c>
      <c r="AE592" s="313">
        <v>1.3813559322033899</v>
      </c>
      <c r="AF592" s="312">
        <v>83</v>
      </c>
      <c r="AG592" s="137">
        <v>2.7338603425559948E-2</v>
      </c>
      <c r="AH592" s="312">
        <v>29.090909090909101</v>
      </c>
      <c r="AI592" s="312">
        <v>88</v>
      </c>
      <c r="AJ592" s="137">
        <v>4.218600191754554E-2</v>
      </c>
      <c r="AK592" s="302">
        <v>33.3333333333333</v>
      </c>
      <c r="AL592" s="312">
        <v>309</v>
      </c>
      <c r="AM592" s="137">
        <v>0.05</v>
      </c>
      <c r="AN592" s="302">
        <v>118.78788</v>
      </c>
      <c r="AO592" s="313">
        <v>2.7228915662650603</v>
      </c>
      <c r="AP592" s="312">
        <v>686</v>
      </c>
      <c r="AQ592" s="137">
        <v>6.2728602779809808E-2</v>
      </c>
      <c r="AR592" s="312">
        <v>126.06060606060601</v>
      </c>
      <c r="AS592" s="312">
        <v>604</v>
      </c>
      <c r="AT592" s="137">
        <v>4.7747035573122529E-2</v>
      </c>
      <c r="AU592" s="302">
        <v>113.939393939393</v>
      </c>
      <c r="AV592" s="312">
        <v>553</v>
      </c>
      <c r="AW592" s="137">
        <v>3.3641562233848399E-2</v>
      </c>
      <c r="AX592" s="302">
        <v>121.818184</v>
      </c>
      <c r="AY592" s="303">
        <v>-0.19387755102040816</v>
      </c>
      <c r="AZ592" s="311">
        <v>971</v>
      </c>
      <c r="BA592" s="137">
        <v>5.7887206390842973E-2</v>
      </c>
      <c r="BB592" s="312">
        <v>120</v>
      </c>
      <c r="BC592" s="312">
        <v>1037</v>
      </c>
      <c r="BD592" s="137">
        <v>5.9010982757639559E-2</v>
      </c>
      <c r="BE592" s="302">
        <v>144.24242424242399</v>
      </c>
      <c r="BF592" s="312">
        <v>591</v>
      </c>
      <c r="BG592" s="137">
        <v>4.1320002796616094E-2</v>
      </c>
      <c r="BH592" s="302">
        <v>90.909090000000006</v>
      </c>
      <c r="BI592" s="303">
        <v>-0.39134912461380023</v>
      </c>
      <c r="BJ592" s="311">
        <v>942</v>
      </c>
      <c r="BK592" s="137">
        <v>7.0997889659330723E-2</v>
      </c>
      <c r="BL592" s="312">
        <v>141.21212121212099</v>
      </c>
      <c r="BM592" s="312">
        <v>612</v>
      </c>
      <c r="BN592" s="137">
        <v>5.3519895059029293E-2</v>
      </c>
      <c r="BO592" s="302">
        <v>112.121212121212</v>
      </c>
      <c r="BP592" s="312">
        <v>374</v>
      </c>
      <c r="BQ592" s="137">
        <v>3.378195284978773E-2</v>
      </c>
      <c r="BR592" s="302">
        <v>75.151510000000002</v>
      </c>
      <c r="BS592" s="303">
        <v>-0.60297239915074308</v>
      </c>
      <c r="BT592" s="311">
        <v>546</v>
      </c>
      <c r="BU592" s="137">
        <v>4.0791931266342923E-2</v>
      </c>
      <c r="BV592" s="312">
        <v>76.969696969696898</v>
      </c>
      <c r="BW592" s="312">
        <v>422</v>
      </c>
      <c r="BX592" s="137">
        <v>4.7458389563652718E-2</v>
      </c>
      <c r="BY592" s="302">
        <v>90.909090909090907</v>
      </c>
      <c r="BZ592" s="312">
        <v>1042</v>
      </c>
      <c r="CA592" s="137">
        <v>6.0518062492740159E-2</v>
      </c>
      <c r="CB592" s="302">
        <v>203.636368</v>
      </c>
      <c r="CC592" s="303">
        <v>0.90842490842490842</v>
      </c>
      <c r="CD592" s="311">
        <v>7757</v>
      </c>
      <c r="CE592" s="137">
        <v>5.8468380191452479E-2</v>
      </c>
      <c r="CF592" s="312">
        <v>397.74</v>
      </c>
      <c r="CG592" s="312">
        <v>5757</v>
      </c>
      <c r="CH592" s="137">
        <v>4.8452254708882495E-2</v>
      </c>
      <c r="CI592" s="302">
        <v>372.37</v>
      </c>
      <c r="CJ592" s="312">
        <v>5577</v>
      </c>
      <c r="CK592" s="137">
        <v>4.5795321109204229E-2</v>
      </c>
      <c r="CL592" s="302">
        <v>391.03</v>
      </c>
      <c r="CM592" s="313">
        <v>-0.28103648317648577</v>
      </c>
    </row>
    <row r="593" spans="1:91" ht="14.4" x14ac:dyDescent="0.3">
      <c r="A593" s="99" t="s">
        <v>542</v>
      </c>
      <c r="B593" s="311">
        <v>4025</v>
      </c>
      <c r="C593" s="137">
        <v>0.10964912280701754</v>
      </c>
      <c r="D593" s="312">
        <v>233.333333333333</v>
      </c>
      <c r="E593" s="312">
        <v>3237</v>
      </c>
      <c r="F593" s="137">
        <v>7.7962427745664739E-2</v>
      </c>
      <c r="G593" s="302">
        <v>256.36363636363598</v>
      </c>
      <c r="H593" s="312">
        <v>1905</v>
      </c>
      <c r="I593" s="137">
        <v>6.0808222676200202E-2</v>
      </c>
      <c r="J593" s="302">
        <v>190.30302399999999</v>
      </c>
      <c r="K593" s="313">
        <v>-0.52670807453416146</v>
      </c>
      <c r="L593" s="312">
        <v>3933</v>
      </c>
      <c r="M593" s="137">
        <v>0.11159346271705822</v>
      </c>
      <c r="N593" s="312">
        <v>249.69696969696901</v>
      </c>
      <c r="O593" s="312">
        <v>1706</v>
      </c>
      <c r="P593" s="137">
        <v>8.0509674374705048E-2</v>
      </c>
      <c r="Q593" s="302">
        <v>153.333333333333</v>
      </c>
      <c r="R593" s="312">
        <v>2038</v>
      </c>
      <c r="S593" s="137">
        <v>9.8482651976418284E-2</v>
      </c>
      <c r="T593" s="302">
        <v>206.060608</v>
      </c>
      <c r="U593" s="313">
        <v>-0.48182049326214088</v>
      </c>
      <c r="V593" s="312">
        <v>431</v>
      </c>
      <c r="W593" s="137">
        <v>0.12985839108165109</v>
      </c>
      <c r="X593" s="312">
        <v>102.424242424242</v>
      </c>
      <c r="Y593" s="312">
        <v>376</v>
      </c>
      <c r="Z593" s="137">
        <v>0.10829493087557604</v>
      </c>
      <c r="AA593" s="302">
        <v>93.3333333333333</v>
      </c>
      <c r="AB593" s="312">
        <v>362</v>
      </c>
      <c r="AC593" s="137">
        <v>7.9577929215212131E-2</v>
      </c>
      <c r="AD593" s="302">
        <v>89.090909999999994</v>
      </c>
      <c r="AE593" s="313">
        <v>-0.16009280742459397</v>
      </c>
      <c r="AF593" s="312">
        <v>504</v>
      </c>
      <c r="AG593" s="137">
        <v>0.16600790513833993</v>
      </c>
      <c r="AH593" s="312">
        <v>85.454545454545396</v>
      </c>
      <c r="AI593" s="312">
        <v>142</v>
      </c>
      <c r="AJ593" s="137">
        <v>6.8072866730584852E-2</v>
      </c>
      <c r="AK593" s="302">
        <v>33.939393939393902</v>
      </c>
      <c r="AL593" s="312">
        <v>795</v>
      </c>
      <c r="AM593" s="137">
        <v>0.12864077669902912</v>
      </c>
      <c r="AN593" s="302">
        <v>154.545456</v>
      </c>
      <c r="AO593" s="313">
        <v>0.57738095238095233</v>
      </c>
      <c r="AP593" s="312">
        <v>1153</v>
      </c>
      <c r="AQ593" s="137">
        <v>0.10543160204828091</v>
      </c>
      <c r="AR593" s="312">
        <v>159.39393939393901</v>
      </c>
      <c r="AS593" s="312">
        <v>1078</v>
      </c>
      <c r="AT593" s="137">
        <v>8.5217391304347828E-2</v>
      </c>
      <c r="AU593" s="302">
        <v>147.87878787878699</v>
      </c>
      <c r="AV593" s="312">
        <v>1790</v>
      </c>
      <c r="AW593" s="137">
        <v>0.10889402603723081</v>
      </c>
      <c r="AX593" s="302">
        <v>183.636368</v>
      </c>
      <c r="AY593" s="303">
        <v>0.55247181266261924</v>
      </c>
      <c r="AZ593" s="311">
        <v>2293</v>
      </c>
      <c r="BA593" s="137">
        <v>0.13669965422677954</v>
      </c>
      <c r="BB593" s="312">
        <v>181.81818181818099</v>
      </c>
      <c r="BC593" s="312">
        <v>1894</v>
      </c>
      <c r="BD593" s="137">
        <v>0.10777897911568884</v>
      </c>
      <c r="BE593" s="302">
        <v>195.75757575757501</v>
      </c>
      <c r="BF593" s="312">
        <v>1521</v>
      </c>
      <c r="BG593" s="137">
        <v>0.10634132699433685</v>
      </c>
      <c r="BH593" s="302">
        <v>167.27271999999999</v>
      </c>
      <c r="BI593" s="303">
        <v>-0.33667684256432623</v>
      </c>
      <c r="BJ593" s="311">
        <v>2084</v>
      </c>
      <c r="BK593" s="137">
        <v>0.15706964124208622</v>
      </c>
      <c r="BL593" s="312">
        <v>181.81818181818099</v>
      </c>
      <c r="BM593" s="312">
        <v>1138</v>
      </c>
      <c r="BN593" s="137">
        <v>9.9519020550940099E-2</v>
      </c>
      <c r="BO593" s="302">
        <v>169.09090909090901</v>
      </c>
      <c r="BP593" s="312">
        <v>1122</v>
      </c>
      <c r="BQ593" s="137">
        <v>0.1013458585493632</v>
      </c>
      <c r="BR593" s="302">
        <v>132.72728000000001</v>
      </c>
      <c r="BS593" s="303">
        <v>-0.46161228406909788</v>
      </c>
      <c r="BT593" s="311">
        <v>1386</v>
      </c>
      <c r="BU593" s="137">
        <v>0.10354874859917819</v>
      </c>
      <c r="BV593" s="312">
        <v>150.30303030303</v>
      </c>
      <c r="BW593" s="312">
        <v>949</v>
      </c>
      <c r="BX593" s="137">
        <v>0.1067251461988304</v>
      </c>
      <c r="BY593" s="302">
        <v>121.818181818181</v>
      </c>
      <c r="BZ593" s="312">
        <v>1452</v>
      </c>
      <c r="CA593" s="137">
        <v>8.4330351957254038E-2</v>
      </c>
      <c r="CB593" s="302">
        <v>221.81817599999999</v>
      </c>
      <c r="CC593" s="303">
        <v>4.7619047619047616E-2</v>
      </c>
      <c r="CD593" s="311">
        <v>15809</v>
      </c>
      <c r="CE593" s="137">
        <v>0.11916032260495968</v>
      </c>
      <c r="CF593" s="312">
        <v>497.21</v>
      </c>
      <c r="CG593" s="312">
        <v>10520</v>
      </c>
      <c r="CH593" s="137">
        <v>8.8538773586493633E-2</v>
      </c>
      <c r="CI593" s="302">
        <v>448.9</v>
      </c>
      <c r="CJ593" s="312">
        <v>10985</v>
      </c>
      <c r="CK593" s="137">
        <v>9.020290521509923E-2</v>
      </c>
      <c r="CL593" s="302">
        <v>487.66</v>
      </c>
      <c r="CM593" s="313">
        <v>-0.30514264026820165</v>
      </c>
    </row>
    <row r="594" spans="1:91" ht="14.4" x14ac:dyDescent="0.3">
      <c r="A594" s="99" t="s">
        <v>543</v>
      </c>
      <c r="B594" s="311">
        <v>6431</v>
      </c>
      <c r="C594" s="137">
        <v>0.17519341832842977</v>
      </c>
      <c r="D594" s="312">
        <v>321.81818181818102</v>
      </c>
      <c r="E594" s="312">
        <v>6375</v>
      </c>
      <c r="F594" s="137">
        <v>0.15354046242774566</v>
      </c>
      <c r="G594" s="302">
        <v>360.60606060606</v>
      </c>
      <c r="H594" s="312">
        <v>5203</v>
      </c>
      <c r="I594" s="137">
        <v>0.1660814606741573</v>
      </c>
      <c r="J594" s="302">
        <v>294.54544099999998</v>
      </c>
      <c r="K594" s="313">
        <v>-0.19095008552324677</v>
      </c>
      <c r="L594" s="312">
        <v>7647</v>
      </c>
      <c r="M594" s="137">
        <v>0.21697310180456247</v>
      </c>
      <c r="N594" s="312">
        <v>373.93939393939303</v>
      </c>
      <c r="O594" s="312">
        <v>4202</v>
      </c>
      <c r="P594" s="137">
        <v>0.19830108541764985</v>
      </c>
      <c r="Q594" s="302">
        <v>272.12121212121201</v>
      </c>
      <c r="R594" s="312">
        <v>3978</v>
      </c>
      <c r="S594" s="137">
        <v>0.19222963177732677</v>
      </c>
      <c r="T594" s="302">
        <v>312.121216</v>
      </c>
      <c r="U594" s="313">
        <v>-0.47979599843075715</v>
      </c>
      <c r="V594" s="312">
        <v>615</v>
      </c>
      <c r="W594" s="137">
        <v>0.18529677613739079</v>
      </c>
      <c r="X594" s="312">
        <v>104.24242424242399</v>
      </c>
      <c r="Y594" s="312">
        <v>818</v>
      </c>
      <c r="Z594" s="137">
        <v>0.23559907834101382</v>
      </c>
      <c r="AA594" s="302">
        <v>116.969696969697</v>
      </c>
      <c r="AB594" s="312">
        <v>992</v>
      </c>
      <c r="AC594" s="137">
        <v>0.21806990547373048</v>
      </c>
      <c r="AD594" s="302">
        <v>151.515152</v>
      </c>
      <c r="AE594" s="313">
        <v>0.61300813008130084</v>
      </c>
      <c r="AF594" s="312">
        <v>668</v>
      </c>
      <c r="AG594" s="137">
        <v>0.22002635046113306</v>
      </c>
      <c r="AH594" s="312">
        <v>118.181818181818</v>
      </c>
      <c r="AI594" s="312">
        <v>489</v>
      </c>
      <c r="AJ594" s="137">
        <v>0.23441994247363374</v>
      </c>
      <c r="AK594" s="302">
        <v>78.787878787878796</v>
      </c>
      <c r="AL594" s="312">
        <v>966</v>
      </c>
      <c r="AM594" s="137">
        <v>0.15631067961165049</v>
      </c>
      <c r="AN594" s="302">
        <v>152.72728000000001</v>
      </c>
      <c r="AO594" s="313">
        <v>0.44610778443113774</v>
      </c>
      <c r="AP594" s="312">
        <v>2469</v>
      </c>
      <c r="AQ594" s="137">
        <v>0.22576810534016092</v>
      </c>
      <c r="AR594" s="312">
        <v>200</v>
      </c>
      <c r="AS594" s="312">
        <v>2623</v>
      </c>
      <c r="AT594" s="137">
        <v>0.20735177865612647</v>
      </c>
      <c r="AU594" s="302">
        <v>224.84848484848399</v>
      </c>
      <c r="AV594" s="312">
        <v>3260</v>
      </c>
      <c r="AW594" s="137">
        <v>0.19832096362087845</v>
      </c>
      <c r="AX594" s="302">
        <v>293.93939999999998</v>
      </c>
      <c r="AY594" s="303">
        <v>0.32037262049412718</v>
      </c>
      <c r="AZ594" s="311">
        <v>4274</v>
      </c>
      <c r="BA594" s="137">
        <v>0.2547990938356981</v>
      </c>
      <c r="BB594" s="312">
        <v>280.60606060606</v>
      </c>
      <c r="BC594" s="312">
        <v>3726</v>
      </c>
      <c r="BD594" s="137">
        <v>0.21202981847151881</v>
      </c>
      <c r="BE594" s="302">
        <v>272.72727272727201</v>
      </c>
      <c r="BF594" s="312">
        <v>3584</v>
      </c>
      <c r="BG594" s="137">
        <v>0.2505768020694959</v>
      </c>
      <c r="BH594" s="302">
        <v>272.121216</v>
      </c>
      <c r="BI594" s="303">
        <v>-0.16144127281235376</v>
      </c>
      <c r="BJ594" s="311">
        <v>3166</v>
      </c>
      <c r="BK594" s="137">
        <v>0.23861923424781428</v>
      </c>
      <c r="BL594" s="312">
        <v>260.60606060606</v>
      </c>
      <c r="BM594" s="312">
        <v>2609</v>
      </c>
      <c r="BN594" s="137">
        <v>0.22815916047223436</v>
      </c>
      <c r="BO594" s="302">
        <v>206.666666666666</v>
      </c>
      <c r="BP594" s="312">
        <v>2802</v>
      </c>
      <c r="BQ594" s="137">
        <v>0.25309366814199258</v>
      </c>
      <c r="BR594" s="302">
        <v>271.51513699999998</v>
      </c>
      <c r="BS594" s="303">
        <v>-0.114971572962729</v>
      </c>
      <c r="BT594" s="311">
        <v>2594</v>
      </c>
      <c r="BU594" s="137">
        <v>0.19379902876354127</v>
      </c>
      <c r="BV594" s="312">
        <v>185.45454545454501</v>
      </c>
      <c r="BW594" s="312">
        <v>1600</v>
      </c>
      <c r="BX594" s="137">
        <v>0.17993702204228521</v>
      </c>
      <c r="BY594" s="302">
        <v>149.69696969696901</v>
      </c>
      <c r="BZ594" s="312">
        <v>3068</v>
      </c>
      <c r="CA594" s="137">
        <v>0.17818561970031363</v>
      </c>
      <c r="CB594" s="302">
        <v>253.33332799999999</v>
      </c>
      <c r="CC594" s="303">
        <v>0.18272937548188126</v>
      </c>
      <c r="CD594" s="311">
        <v>27864</v>
      </c>
      <c r="CE594" s="137">
        <v>0.21002487374689077</v>
      </c>
      <c r="CF594" s="312">
        <v>697.95</v>
      </c>
      <c r="CG594" s="312">
        <v>22442</v>
      </c>
      <c r="CH594" s="137">
        <v>0.18887710616236597</v>
      </c>
      <c r="CI594" s="302">
        <v>641.80999999999995</v>
      </c>
      <c r="CJ594" s="312">
        <v>23853</v>
      </c>
      <c r="CK594" s="137">
        <v>0.1958679925439929</v>
      </c>
      <c r="CL594" s="302">
        <v>725.92</v>
      </c>
      <c r="CM594" s="313">
        <v>-0.14394918173987942</v>
      </c>
    </row>
    <row r="595" spans="1:91" ht="14.4" x14ac:dyDescent="0.3">
      <c r="A595" s="99" t="s">
        <v>544</v>
      </c>
      <c r="B595" s="311">
        <v>6357</v>
      </c>
      <c r="C595" s="137">
        <v>0.17317750898986597</v>
      </c>
      <c r="D595" s="312">
        <v>336.969696969697</v>
      </c>
      <c r="E595" s="312">
        <v>5833</v>
      </c>
      <c r="F595" s="137">
        <v>0.14048651252408478</v>
      </c>
      <c r="G595" s="302">
        <v>283.636363636363</v>
      </c>
      <c r="H595" s="312">
        <v>6636</v>
      </c>
      <c r="I595" s="137">
        <v>0.21182328907048009</v>
      </c>
      <c r="J595" s="302">
        <v>367.27273600000001</v>
      </c>
      <c r="K595" s="313">
        <v>4.38886267107126E-2</v>
      </c>
      <c r="L595" s="312">
        <v>4862</v>
      </c>
      <c r="M595" s="137">
        <v>0.13795255930087391</v>
      </c>
      <c r="N595" s="312">
        <v>303.030303030303</v>
      </c>
      <c r="O595" s="312">
        <v>3680</v>
      </c>
      <c r="P595" s="137">
        <v>0.17366682397357244</v>
      </c>
      <c r="Q595" s="302">
        <v>260</v>
      </c>
      <c r="R595" s="312">
        <v>4090</v>
      </c>
      <c r="S595" s="137">
        <v>0.19764182854933798</v>
      </c>
      <c r="T595" s="302">
        <v>265.45455900000002</v>
      </c>
      <c r="U595" s="313">
        <v>-0.15878239407651173</v>
      </c>
      <c r="V595" s="312">
        <v>572</v>
      </c>
      <c r="W595" s="137">
        <v>0.17234106658632117</v>
      </c>
      <c r="X595" s="312">
        <v>89.090909090909093</v>
      </c>
      <c r="Y595" s="312">
        <v>526</v>
      </c>
      <c r="Z595" s="137">
        <v>0.15149769585253456</v>
      </c>
      <c r="AA595" s="302">
        <v>87.878787878787904</v>
      </c>
      <c r="AB595" s="312">
        <v>651</v>
      </c>
      <c r="AC595" s="137">
        <v>0.14310837546713565</v>
      </c>
      <c r="AD595" s="302">
        <v>102.42424</v>
      </c>
      <c r="AE595" s="313">
        <v>0.1381118881118881</v>
      </c>
      <c r="AF595" s="312">
        <v>528</v>
      </c>
      <c r="AG595" s="137">
        <v>0.17391304347826086</v>
      </c>
      <c r="AH595" s="312">
        <v>92.121212121212096</v>
      </c>
      <c r="AI595" s="312">
        <v>592</v>
      </c>
      <c r="AJ595" s="137">
        <v>0.28379674017257911</v>
      </c>
      <c r="AK595" s="302">
        <v>95.757575757575694</v>
      </c>
      <c r="AL595" s="312">
        <v>1279</v>
      </c>
      <c r="AM595" s="137">
        <v>0.20695792880258901</v>
      </c>
      <c r="AN595" s="302">
        <v>164.84848</v>
      </c>
      <c r="AO595" s="313">
        <v>1.4223484848484849</v>
      </c>
      <c r="AP595" s="312">
        <v>1642</v>
      </c>
      <c r="AQ595" s="137">
        <v>0.15014630577907828</v>
      </c>
      <c r="AR595" s="312">
        <v>152.12121212121201</v>
      </c>
      <c r="AS595" s="312">
        <v>1921</v>
      </c>
      <c r="AT595" s="137">
        <v>0.15185770750988142</v>
      </c>
      <c r="AU595" s="302">
        <v>149.69696969696901</v>
      </c>
      <c r="AV595" s="312">
        <v>3064</v>
      </c>
      <c r="AW595" s="137">
        <v>0.18639737194305878</v>
      </c>
      <c r="AX595" s="302">
        <v>252.72728000000001</v>
      </c>
      <c r="AY595" s="303">
        <v>0.86601705237515225</v>
      </c>
      <c r="AZ595" s="311">
        <v>2854</v>
      </c>
      <c r="BA595" s="137">
        <v>0.17014427089543341</v>
      </c>
      <c r="BB595" s="312">
        <v>224.84848484848399</v>
      </c>
      <c r="BC595" s="312">
        <v>3162</v>
      </c>
      <c r="BD595" s="137">
        <v>0.1799351277528026</v>
      </c>
      <c r="BE595" s="302">
        <v>240</v>
      </c>
      <c r="BF595" s="312">
        <v>3279</v>
      </c>
      <c r="BG595" s="137">
        <v>0.22925260434873804</v>
      </c>
      <c r="BH595" s="302">
        <v>198.18182400000001</v>
      </c>
      <c r="BI595" s="303">
        <v>0.14891380518570427</v>
      </c>
      <c r="BJ595" s="311">
        <v>2037</v>
      </c>
      <c r="BK595" s="137">
        <v>0.1535272836900814</v>
      </c>
      <c r="BL595" s="312">
        <v>168.48484848484799</v>
      </c>
      <c r="BM595" s="312">
        <v>2199</v>
      </c>
      <c r="BN595" s="137">
        <v>0.19230432881504153</v>
      </c>
      <c r="BO595" s="302">
        <v>193.333333333333</v>
      </c>
      <c r="BP595" s="312">
        <v>2588</v>
      </c>
      <c r="BQ595" s="137">
        <v>0.23376388763436004</v>
      </c>
      <c r="BR595" s="302">
        <v>219.393936</v>
      </c>
      <c r="BS595" s="303">
        <v>0.27049582719685811</v>
      </c>
      <c r="BT595" s="311">
        <v>2181</v>
      </c>
      <c r="BU595" s="137">
        <v>0.16294359357489727</v>
      </c>
      <c r="BV595" s="312">
        <v>196.363636363636</v>
      </c>
      <c r="BW595" s="312">
        <v>1335</v>
      </c>
      <c r="BX595" s="137">
        <v>0.15013495276653172</v>
      </c>
      <c r="BY595" s="302">
        <v>121.212121212121</v>
      </c>
      <c r="BZ595" s="312">
        <v>3629</v>
      </c>
      <c r="CA595" s="137">
        <v>0.21076780113834359</v>
      </c>
      <c r="CB595" s="302">
        <v>289.09089999999998</v>
      </c>
      <c r="CC595" s="303">
        <v>0.66391563502980289</v>
      </c>
      <c r="CD595" s="311">
        <v>21033</v>
      </c>
      <c r="CE595" s="137">
        <v>0.1585362176829728</v>
      </c>
      <c r="CF595" s="312">
        <v>600.84</v>
      </c>
      <c r="CG595" s="312">
        <v>19248</v>
      </c>
      <c r="CH595" s="137">
        <v>0.16199565722365297</v>
      </c>
      <c r="CI595" s="302">
        <v>544.03</v>
      </c>
      <c r="CJ595" s="312">
        <v>25216</v>
      </c>
      <c r="CK595" s="137">
        <v>0.20706021464760513</v>
      </c>
      <c r="CL595" s="302">
        <v>690.22</v>
      </c>
      <c r="CM595" s="313">
        <v>0.19887795369181763</v>
      </c>
    </row>
    <row r="596" spans="1:91" ht="14.4" x14ac:dyDescent="0.3">
      <c r="A596" s="99" t="s">
        <v>385</v>
      </c>
      <c r="B596" s="311">
        <v>8570</v>
      </c>
      <c r="C596" s="137">
        <v>0.23346409502015911</v>
      </c>
      <c r="D596" s="312">
        <v>388.48484848484799</v>
      </c>
      <c r="E596" s="312">
        <v>10105</v>
      </c>
      <c r="F596" s="137">
        <v>0.24337668593448941</v>
      </c>
      <c r="G596" s="302">
        <v>451.51515151515099</v>
      </c>
      <c r="H596" s="312">
        <v>7949</v>
      </c>
      <c r="I596" s="137">
        <v>0.25373467824310519</v>
      </c>
      <c r="J596" s="302">
        <v>424.84848</v>
      </c>
      <c r="K596" s="313">
        <v>-7.2462077012835469E-2</v>
      </c>
      <c r="L596" s="312">
        <v>8070</v>
      </c>
      <c r="M596" s="137">
        <v>0.22897514470548178</v>
      </c>
      <c r="N596" s="312">
        <v>368.48484848484799</v>
      </c>
      <c r="O596" s="312">
        <v>5097</v>
      </c>
      <c r="P596" s="137">
        <v>0.24053798961774422</v>
      </c>
      <c r="Q596" s="302">
        <v>295.75757575757501</v>
      </c>
      <c r="R596" s="312">
        <v>5023</v>
      </c>
      <c r="S596" s="137">
        <v>0.24272736058760994</v>
      </c>
      <c r="T596" s="302">
        <v>343.03030000000001</v>
      </c>
      <c r="U596" s="313">
        <v>-0.37757125154894672</v>
      </c>
      <c r="V596" s="312">
        <v>710</v>
      </c>
      <c r="W596" s="137">
        <v>0.21391985537812594</v>
      </c>
      <c r="X596" s="312">
        <v>93.939393939393895</v>
      </c>
      <c r="Y596" s="312">
        <v>916</v>
      </c>
      <c r="Z596" s="137">
        <v>0.26382488479262672</v>
      </c>
      <c r="AA596" s="302">
        <v>147.87878787878699</v>
      </c>
      <c r="AB596" s="312">
        <v>1371</v>
      </c>
      <c r="AC596" s="137">
        <v>0.30138491976258519</v>
      </c>
      <c r="AD596" s="302">
        <v>157.57576</v>
      </c>
      <c r="AE596" s="313">
        <v>0.93098591549295773</v>
      </c>
      <c r="AF596" s="312">
        <v>630</v>
      </c>
      <c r="AG596" s="137">
        <v>0.2075098814229249</v>
      </c>
      <c r="AH596" s="312">
        <v>79.393939393939405</v>
      </c>
      <c r="AI596" s="312">
        <v>418</v>
      </c>
      <c r="AJ596" s="137">
        <v>0.20038350910834132</v>
      </c>
      <c r="AK596" s="302">
        <v>93.939393939393895</v>
      </c>
      <c r="AL596" s="312">
        <v>1211</v>
      </c>
      <c r="AM596" s="137">
        <v>0.19595469255663431</v>
      </c>
      <c r="AN596" s="302">
        <v>196.363632</v>
      </c>
      <c r="AO596" s="313">
        <v>0.92222222222222228</v>
      </c>
      <c r="AP596" s="312">
        <v>2469</v>
      </c>
      <c r="AQ596" s="137">
        <v>0.22576810534016092</v>
      </c>
      <c r="AR596" s="312">
        <v>223.030303030303</v>
      </c>
      <c r="AS596" s="312">
        <v>2610</v>
      </c>
      <c r="AT596" s="137">
        <v>0.20632411067193676</v>
      </c>
      <c r="AU596" s="302">
        <v>238.78787878787799</v>
      </c>
      <c r="AV596" s="312">
        <v>3790</v>
      </c>
      <c r="AW596" s="137">
        <v>0.23056332887212555</v>
      </c>
      <c r="AX596" s="302">
        <v>300</v>
      </c>
      <c r="AY596" s="303">
        <v>0.53503442689347913</v>
      </c>
      <c r="AZ596" s="311">
        <v>3424</v>
      </c>
      <c r="BA596" s="137">
        <v>0.20412543221652557</v>
      </c>
      <c r="BB596" s="312">
        <v>284.24242424242402</v>
      </c>
      <c r="BC596" s="312">
        <v>3522</v>
      </c>
      <c r="BD596" s="137">
        <v>0.20042110055198314</v>
      </c>
      <c r="BE596" s="302">
        <v>241.21212121212099</v>
      </c>
      <c r="BF596" s="312">
        <v>3175</v>
      </c>
      <c r="BG596" s="137">
        <v>0.22198140250297141</v>
      </c>
      <c r="BH596" s="302">
        <v>243.636368</v>
      </c>
      <c r="BI596" s="303">
        <v>-7.2721962616822428E-2</v>
      </c>
      <c r="BJ596" s="311">
        <v>2694</v>
      </c>
      <c r="BK596" s="137">
        <v>0.20304492010853181</v>
      </c>
      <c r="BL596" s="312">
        <v>196.363636363636</v>
      </c>
      <c r="BM596" s="312">
        <v>2030</v>
      </c>
      <c r="BN596" s="137">
        <v>0.17752514210756448</v>
      </c>
      <c r="BO596" s="302">
        <v>192.12121212121201</v>
      </c>
      <c r="BP596" s="312">
        <v>2563</v>
      </c>
      <c r="BQ596" s="137">
        <v>0.2315057357058983</v>
      </c>
      <c r="BR596" s="302">
        <v>223.03030000000001</v>
      </c>
      <c r="BS596" s="303">
        <v>-4.8626577579806977E-2</v>
      </c>
      <c r="BT596" s="311">
        <v>2831</v>
      </c>
      <c r="BU596" s="137">
        <v>0.21150541651101981</v>
      </c>
      <c r="BV596" s="312">
        <v>197.575757575757</v>
      </c>
      <c r="BW596" s="312">
        <v>2104</v>
      </c>
      <c r="BX596" s="137">
        <v>0.23661718398560505</v>
      </c>
      <c r="BY596" s="302">
        <v>189.09090909090901</v>
      </c>
      <c r="BZ596" s="312">
        <v>3640</v>
      </c>
      <c r="CA596" s="137">
        <v>0.21140666744105005</v>
      </c>
      <c r="CB596" s="302">
        <v>291.51513699999998</v>
      </c>
      <c r="CC596" s="303">
        <v>0.28576474743906749</v>
      </c>
      <c r="CD596" s="311">
        <v>29398</v>
      </c>
      <c r="CE596" s="137">
        <v>0.22158739730157534</v>
      </c>
      <c r="CF596" s="312">
        <v>713.06</v>
      </c>
      <c r="CG596" s="312">
        <v>26802</v>
      </c>
      <c r="CH596" s="137">
        <v>0.22557188304802303</v>
      </c>
      <c r="CI596" s="302">
        <v>712.73</v>
      </c>
      <c r="CJ596" s="312">
        <v>28722</v>
      </c>
      <c r="CK596" s="137">
        <v>0.2358495988701029</v>
      </c>
      <c r="CL596" s="302">
        <v>802.46</v>
      </c>
      <c r="CM596" s="313">
        <v>-2.2994761548404654E-2</v>
      </c>
    </row>
    <row r="597" spans="1:91" ht="14.4" x14ac:dyDescent="0.3">
      <c r="A597" s="99" t="s">
        <v>386</v>
      </c>
      <c r="B597" s="311">
        <v>3456</v>
      </c>
      <c r="C597" s="137">
        <v>9.4148414514547238E-2</v>
      </c>
      <c r="D597" s="312">
        <v>244.24242424242399</v>
      </c>
      <c r="E597" s="312">
        <v>4403</v>
      </c>
      <c r="F597" s="137">
        <v>0.10604527938342967</v>
      </c>
      <c r="G597" s="302">
        <v>257.575757575757</v>
      </c>
      <c r="H597" s="312">
        <v>3365</v>
      </c>
      <c r="I597" s="137">
        <v>0.10741189989785495</v>
      </c>
      <c r="J597" s="302">
        <v>292.121216</v>
      </c>
      <c r="K597" s="313">
        <v>-2.6331018518518517E-2</v>
      </c>
      <c r="L597" s="312">
        <v>3684</v>
      </c>
      <c r="M597" s="137">
        <v>0.104528430371127</v>
      </c>
      <c r="N597" s="312">
        <v>250.30303030303</v>
      </c>
      <c r="O597" s="312">
        <v>2592</v>
      </c>
      <c r="P597" s="137">
        <v>0.1223218499292119</v>
      </c>
      <c r="Q597" s="302">
        <v>230.90909090909</v>
      </c>
      <c r="R597" s="312">
        <v>2332</v>
      </c>
      <c r="S597" s="137">
        <v>0.11268966850294772</v>
      </c>
      <c r="T597" s="302">
        <v>228.484848</v>
      </c>
      <c r="U597" s="313">
        <v>-0.36699239956568946</v>
      </c>
      <c r="V597" s="312">
        <v>339</v>
      </c>
      <c r="W597" s="137">
        <v>0.10213919855378126</v>
      </c>
      <c r="X597" s="312">
        <v>66.060606060606005</v>
      </c>
      <c r="Y597" s="312">
        <v>435</v>
      </c>
      <c r="Z597" s="137">
        <v>0.12528801843317972</v>
      </c>
      <c r="AA597" s="302">
        <v>91.515151515151501</v>
      </c>
      <c r="AB597" s="312">
        <v>546</v>
      </c>
      <c r="AC597" s="137">
        <v>0.12002637942404924</v>
      </c>
      <c r="AD597" s="302">
        <v>85.454544100000007</v>
      </c>
      <c r="AE597" s="313">
        <v>0.61061946902654862</v>
      </c>
      <c r="AF597" s="312">
        <v>187</v>
      </c>
      <c r="AG597" s="137">
        <v>6.1594202898550728E-2</v>
      </c>
      <c r="AH597" s="312">
        <v>46.6666666666666</v>
      </c>
      <c r="AI597" s="312">
        <v>175</v>
      </c>
      <c r="AJ597" s="137">
        <v>8.3892617449664433E-2</v>
      </c>
      <c r="AK597" s="302">
        <v>49.696969696969703</v>
      </c>
      <c r="AL597" s="312">
        <v>558</v>
      </c>
      <c r="AM597" s="137">
        <v>9.0291262135922326E-2</v>
      </c>
      <c r="AN597" s="302">
        <v>122.42424</v>
      </c>
      <c r="AO597" s="313">
        <v>1.9839572192513368</v>
      </c>
      <c r="AP597" s="312">
        <v>988</v>
      </c>
      <c r="AQ597" s="137">
        <v>9.0343818580833943E-2</v>
      </c>
      <c r="AR597" s="312">
        <v>145.45454545454501</v>
      </c>
      <c r="AS597" s="312">
        <v>983</v>
      </c>
      <c r="AT597" s="137">
        <v>7.7707509881422929E-2</v>
      </c>
      <c r="AU597" s="302">
        <v>147.87878787878699</v>
      </c>
      <c r="AV597" s="312">
        <v>1959</v>
      </c>
      <c r="AW597" s="137">
        <v>0.11917508212677941</v>
      </c>
      <c r="AX597" s="302">
        <v>218.78787199999999</v>
      </c>
      <c r="AY597" s="303">
        <v>0.98279352226720651</v>
      </c>
      <c r="AZ597" s="311">
        <v>1493</v>
      </c>
      <c r="BA597" s="137">
        <v>8.9006796232264221E-2</v>
      </c>
      <c r="BB597" s="312">
        <v>207.272727272727</v>
      </c>
      <c r="BC597" s="312">
        <v>1727</v>
      </c>
      <c r="BD597" s="137">
        <v>9.8275763956068976E-2</v>
      </c>
      <c r="BE597" s="302">
        <v>181.21212121212099</v>
      </c>
      <c r="BF597" s="312">
        <v>1345</v>
      </c>
      <c r="BG597" s="137">
        <v>9.4036216178424101E-2</v>
      </c>
      <c r="BH597" s="302">
        <v>160</v>
      </c>
      <c r="BI597" s="303">
        <v>-9.9129269926322844E-2</v>
      </c>
      <c r="BJ597" s="311">
        <v>1241</v>
      </c>
      <c r="BK597" s="137">
        <v>9.3533313234850771E-2</v>
      </c>
      <c r="BL597" s="312">
        <v>143.636363636363</v>
      </c>
      <c r="BM597" s="312">
        <v>789</v>
      </c>
      <c r="BN597" s="137">
        <v>6.8998688237866201E-2</v>
      </c>
      <c r="BO597" s="302">
        <v>115.757575757575</v>
      </c>
      <c r="BP597" s="312">
        <v>1179</v>
      </c>
      <c r="BQ597" s="137">
        <v>0.10649444494625598</v>
      </c>
      <c r="BR597" s="302">
        <v>166.66667200000001</v>
      </c>
      <c r="BS597" s="303">
        <v>-4.9959709911361803E-2</v>
      </c>
      <c r="BT597" s="311">
        <v>1219</v>
      </c>
      <c r="BU597" s="137">
        <v>9.107209562943594E-2</v>
      </c>
      <c r="BV597" s="312">
        <v>121.818181818181</v>
      </c>
      <c r="BW597" s="312">
        <v>906</v>
      </c>
      <c r="BX597" s="137">
        <v>0.101889338731444</v>
      </c>
      <c r="BY597" s="302">
        <v>139.39393939393901</v>
      </c>
      <c r="BZ597" s="312">
        <v>1485</v>
      </c>
      <c r="CA597" s="137">
        <v>8.6246950865373442E-2</v>
      </c>
      <c r="CB597" s="302">
        <v>226.060608</v>
      </c>
      <c r="CC597" s="303">
        <v>0.21821164889253486</v>
      </c>
      <c r="CD597" s="311">
        <v>12607</v>
      </c>
      <c r="CE597" s="137">
        <v>9.5025250621843665E-2</v>
      </c>
      <c r="CF597" s="312">
        <v>476.94</v>
      </c>
      <c r="CG597" s="312">
        <v>12010</v>
      </c>
      <c r="CH597" s="137">
        <v>0.10107896110017001</v>
      </c>
      <c r="CI597" s="302">
        <v>465.34</v>
      </c>
      <c r="CJ597" s="312">
        <v>12769</v>
      </c>
      <c r="CK597" s="137">
        <v>0.10485215263464744</v>
      </c>
      <c r="CL597" s="302">
        <v>557.77</v>
      </c>
      <c r="CM597" s="313">
        <v>1.2850003966050606E-2</v>
      </c>
    </row>
    <row r="598" spans="1:91" ht="14.4" x14ac:dyDescent="0.3">
      <c r="A598" s="99" t="s">
        <v>545</v>
      </c>
      <c r="B598" s="311">
        <v>2328</v>
      </c>
      <c r="C598" s="137">
        <v>6.3419418110493619E-2</v>
      </c>
      <c r="D598" s="312">
        <v>218.18181818181799</v>
      </c>
      <c r="E598" s="312">
        <v>2773</v>
      </c>
      <c r="F598" s="137">
        <v>6.678709055876686E-2</v>
      </c>
      <c r="G598" s="302">
        <v>212.72727272727201</v>
      </c>
      <c r="H598" s="312">
        <v>1812</v>
      </c>
      <c r="I598" s="137">
        <v>5.7839632277834528E-2</v>
      </c>
      <c r="J598" s="302">
        <v>213.33332799999999</v>
      </c>
      <c r="K598" s="313">
        <v>-0.22164948453608246</v>
      </c>
      <c r="L598" s="312">
        <v>2693</v>
      </c>
      <c r="M598" s="137">
        <v>7.641016910679832E-2</v>
      </c>
      <c r="N598" s="312">
        <v>208.48484848484799</v>
      </c>
      <c r="O598" s="312">
        <v>1671</v>
      </c>
      <c r="P598" s="137">
        <v>7.8857951864086839E-2</v>
      </c>
      <c r="Q598" s="302">
        <v>214.54545454545399</v>
      </c>
      <c r="R598" s="312">
        <v>1598</v>
      </c>
      <c r="S598" s="137">
        <v>7.7220450372088523E-2</v>
      </c>
      <c r="T598" s="302">
        <v>193.939392</v>
      </c>
      <c r="U598" s="313">
        <v>-0.40660972892684738</v>
      </c>
      <c r="V598" s="312">
        <v>242</v>
      </c>
      <c r="W598" s="137">
        <v>7.2913528171135888E-2</v>
      </c>
      <c r="X598" s="312">
        <v>66.6666666666666</v>
      </c>
      <c r="Y598" s="312">
        <v>231</v>
      </c>
      <c r="Z598" s="137">
        <v>6.6532258064516125E-2</v>
      </c>
      <c r="AA598" s="302">
        <v>66.060606060606005</v>
      </c>
      <c r="AB598" s="312">
        <v>265</v>
      </c>
      <c r="AC598" s="137">
        <v>5.8254561442075178E-2</v>
      </c>
      <c r="AD598" s="302">
        <v>60.606059999999999</v>
      </c>
      <c r="AE598" s="313">
        <v>9.5041322314049589E-2</v>
      </c>
      <c r="AF598" s="312">
        <v>121</v>
      </c>
      <c r="AG598" s="137">
        <v>3.9855072463768113E-2</v>
      </c>
      <c r="AH598" s="312">
        <v>42.424242424242401</v>
      </c>
      <c r="AI598" s="312">
        <v>99</v>
      </c>
      <c r="AJ598" s="137">
        <v>4.7459252157238736E-2</v>
      </c>
      <c r="AK598" s="302">
        <v>35.151515151515099</v>
      </c>
      <c r="AL598" s="312">
        <v>354</v>
      </c>
      <c r="AM598" s="137">
        <v>5.7281553398058252E-2</v>
      </c>
      <c r="AN598" s="302">
        <v>93.333335899999994</v>
      </c>
      <c r="AO598" s="313">
        <v>1.9256198347107438</v>
      </c>
      <c r="AP598" s="312">
        <v>684</v>
      </c>
      <c r="AQ598" s="137">
        <v>6.2545720555961956E-2</v>
      </c>
      <c r="AR598" s="312">
        <v>115.151515151515</v>
      </c>
      <c r="AS598" s="312">
        <v>713</v>
      </c>
      <c r="AT598" s="137">
        <v>5.6363636363636366E-2</v>
      </c>
      <c r="AU598" s="302">
        <v>118.181818181818</v>
      </c>
      <c r="AV598" s="312">
        <v>1094</v>
      </c>
      <c r="AW598" s="137">
        <v>6.6553108650687434E-2</v>
      </c>
      <c r="AX598" s="302">
        <v>183.03030000000001</v>
      </c>
      <c r="AY598" s="303">
        <v>0.59941520467836262</v>
      </c>
      <c r="AZ598" s="311">
        <v>720</v>
      </c>
      <c r="BA598" s="137">
        <v>4.2923572195063792E-2</v>
      </c>
      <c r="BB598" s="312">
        <v>145.45454545454501</v>
      </c>
      <c r="BC598" s="312">
        <v>1086</v>
      </c>
      <c r="BD598" s="137">
        <v>6.1799351277528024E-2</v>
      </c>
      <c r="BE598" s="302">
        <v>170.90909090909</v>
      </c>
      <c r="BF598" s="312">
        <v>826</v>
      </c>
      <c r="BG598" s="137">
        <v>5.7750122351954133E-2</v>
      </c>
      <c r="BH598" s="302">
        <v>130.30302399999999</v>
      </c>
      <c r="BI598" s="303">
        <v>0.14722222222222223</v>
      </c>
      <c r="BJ598" s="311">
        <v>835</v>
      </c>
      <c r="BK598" s="137">
        <v>6.2933373530298459E-2</v>
      </c>
      <c r="BL598" s="312">
        <v>129.09090909090901</v>
      </c>
      <c r="BM598" s="312">
        <v>517</v>
      </c>
      <c r="BN598" s="137">
        <v>4.5212068211630957E-2</v>
      </c>
      <c r="BO598" s="302">
        <v>95.151515151515099</v>
      </c>
      <c r="BP598" s="312">
        <v>754</v>
      </c>
      <c r="BQ598" s="137">
        <v>6.8105862162406286E-2</v>
      </c>
      <c r="BR598" s="302">
        <v>143.03030000000001</v>
      </c>
      <c r="BS598" s="303">
        <v>-9.7005988023952092E-2</v>
      </c>
      <c r="BT598" s="311">
        <v>805</v>
      </c>
      <c r="BU598" s="137">
        <v>6.0141949943967127E-2</v>
      </c>
      <c r="BV598" s="312">
        <v>104.84848484848401</v>
      </c>
      <c r="BW598" s="312">
        <v>664</v>
      </c>
      <c r="BX598" s="137">
        <v>7.4673864147548355E-2</v>
      </c>
      <c r="BY598" s="302">
        <v>122.424242424242</v>
      </c>
      <c r="BZ598" s="312">
        <v>951</v>
      </c>
      <c r="CA598" s="137">
        <v>5.5232895806713901E-2</v>
      </c>
      <c r="CB598" s="302">
        <v>192.72728000000001</v>
      </c>
      <c r="CC598" s="303">
        <v>0.1813664596273292</v>
      </c>
      <c r="CD598" s="311">
        <v>8428</v>
      </c>
      <c r="CE598" s="137">
        <v>6.3526042059244739E-2</v>
      </c>
      <c r="CF598" s="312">
        <v>398.26</v>
      </c>
      <c r="CG598" s="312">
        <v>7754</v>
      </c>
      <c r="CH598" s="137">
        <v>6.5259472470501109E-2</v>
      </c>
      <c r="CI598" s="302">
        <v>403.79</v>
      </c>
      <c r="CJ598" s="312">
        <v>7654</v>
      </c>
      <c r="CK598" s="137">
        <v>6.2850526765258943E-2</v>
      </c>
      <c r="CL598" s="302">
        <v>450.07</v>
      </c>
      <c r="CM598" s="313">
        <v>-9.1836734693877556E-2</v>
      </c>
    </row>
    <row r="599" spans="1:91" ht="14.4" x14ac:dyDescent="0.3">
      <c r="A599" s="99" t="s">
        <v>546</v>
      </c>
      <c r="B599" s="311">
        <v>612</v>
      </c>
      <c r="C599" s="137">
        <v>1.6672115070284408E-2</v>
      </c>
      <c r="D599" s="312">
        <v>114.54545454545401</v>
      </c>
      <c r="E599" s="312">
        <v>609</v>
      </c>
      <c r="F599" s="137">
        <v>1.4667630057803468E-2</v>
      </c>
      <c r="G599" s="302">
        <v>126.666666666666</v>
      </c>
      <c r="H599" s="312">
        <v>316</v>
      </c>
      <c r="I599" s="137">
        <v>1.0086823289070479E-2</v>
      </c>
      <c r="J599" s="302">
        <v>77.575760000000002</v>
      </c>
      <c r="K599" s="313">
        <v>-0.48366013071895425</v>
      </c>
      <c r="L599" s="312">
        <v>571</v>
      </c>
      <c r="M599" s="137">
        <v>1.6201339235047102E-2</v>
      </c>
      <c r="N599" s="312">
        <v>108.484848484848</v>
      </c>
      <c r="O599" s="312">
        <v>450</v>
      </c>
      <c r="P599" s="137">
        <v>2.1236432279377066E-2</v>
      </c>
      <c r="Q599" s="302">
        <v>120.60606060606</v>
      </c>
      <c r="R599" s="312">
        <v>364</v>
      </c>
      <c r="S599" s="137">
        <v>1.7589639509036435E-2</v>
      </c>
      <c r="T599" s="302">
        <v>104.242424</v>
      </c>
      <c r="U599" s="313">
        <v>-0.36252189141856395</v>
      </c>
      <c r="V599" s="312">
        <v>83</v>
      </c>
      <c r="W599" s="137">
        <v>2.5007532389273876E-2</v>
      </c>
      <c r="X599" s="312">
        <v>46.060606060605998</v>
      </c>
      <c r="Y599" s="312">
        <v>62</v>
      </c>
      <c r="Z599" s="137">
        <v>1.7857142857142856E-2</v>
      </c>
      <c r="AA599" s="302">
        <v>26.6666666666666</v>
      </c>
      <c r="AB599" s="312">
        <v>79</v>
      </c>
      <c r="AC599" s="137">
        <v>1.7366454165750715E-2</v>
      </c>
      <c r="AD599" s="302">
        <v>38.787880000000001</v>
      </c>
      <c r="AE599" s="313">
        <v>-4.8192771084337352E-2</v>
      </c>
      <c r="AF599" s="312">
        <v>0</v>
      </c>
      <c r="AG599" s="137">
        <v>0</v>
      </c>
      <c r="AH599" s="312">
        <v>80</v>
      </c>
      <c r="AI599" s="312">
        <v>15</v>
      </c>
      <c r="AJ599" s="137">
        <v>7.1907957813998084E-3</v>
      </c>
      <c r="AK599" s="302">
        <v>13.9393939393939</v>
      </c>
      <c r="AL599" s="312">
        <v>22</v>
      </c>
      <c r="AM599" s="137">
        <v>3.5598705501618125E-3</v>
      </c>
      <c r="AN599" s="302">
        <v>20</v>
      </c>
      <c r="AP599" s="312">
        <v>361</v>
      </c>
      <c r="AQ599" s="137">
        <v>3.3010241404535477E-2</v>
      </c>
      <c r="AR599" s="312">
        <v>94.545454545454504</v>
      </c>
      <c r="AS599" s="312">
        <v>92</v>
      </c>
      <c r="AT599" s="137">
        <v>7.2727272727272727E-3</v>
      </c>
      <c r="AU599" s="302">
        <v>45.454545454545404</v>
      </c>
      <c r="AV599" s="312">
        <v>125</v>
      </c>
      <c r="AW599" s="137">
        <v>7.6043314271809223E-3</v>
      </c>
      <c r="AX599" s="302">
        <v>73.939390000000003</v>
      </c>
      <c r="AY599" s="303">
        <v>-0.65373961218836563</v>
      </c>
      <c r="AZ599" s="311">
        <v>175</v>
      </c>
      <c r="BA599" s="137">
        <v>1.0432812686300226E-2</v>
      </c>
      <c r="BB599" s="312">
        <v>61.212121212121197</v>
      </c>
      <c r="BC599" s="312">
        <v>208</v>
      </c>
      <c r="BD599" s="137">
        <v>1.1836339839526547E-2</v>
      </c>
      <c r="BE599" s="302">
        <v>84.848484848484802</v>
      </c>
      <c r="BF599" s="312">
        <v>115</v>
      </c>
      <c r="BG599" s="137">
        <v>8.040271271761169E-3</v>
      </c>
      <c r="BH599" s="302">
        <v>50.303031900000001</v>
      </c>
      <c r="BI599" s="303">
        <v>-0.34285714285714286</v>
      </c>
      <c r="BJ599" s="311">
        <v>210</v>
      </c>
      <c r="BK599" s="137">
        <v>1.5827555019596019E-2</v>
      </c>
      <c r="BL599" s="312">
        <v>68.484848484848399</v>
      </c>
      <c r="BM599" s="312">
        <v>59</v>
      </c>
      <c r="BN599" s="137">
        <v>5.1595977262789677E-3</v>
      </c>
      <c r="BO599" s="302">
        <v>40.606060606060602</v>
      </c>
      <c r="BP599" s="312">
        <v>140</v>
      </c>
      <c r="BQ599" s="137">
        <v>1.2645650799385783E-2</v>
      </c>
      <c r="BR599" s="302">
        <v>68.484849999999994</v>
      </c>
      <c r="BS599" s="303">
        <v>-0.33333333333333331</v>
      </c>
      <c r="BT599" s="311">
        <v>163</v>
      </c>
      <c r="BU599" s="137">
        <v>1.2177810982443034E-2</v>
      </c>
      <c r="BV599" s="312">
        <v>41.212121212121197</v>
      </c>
      <c r="BW599" s="312">
        <v>120</v>
      </c>
      <c r="BX599" s="137">
        <v>1.3495276653171391E-2</v>
      </c>
      <c r="BY599" s="302">
        <v>53.939393939393902</v>
      </c>
      <c r="BZ599" s="312">
        <v>186</v>
      </c>
      <c r="CA599" s="137">
        <v>1.0802648391218493E-2</v>
      </c>
      <c r="CB599" s="302">
        <v>79.393936199999999</v>
      </c>
      <c r="CC599" s="303">
        <v>0.1411042944785276</v>
      </c>
      <c r="CD599" s="311">
        <v>2175</v>
      </c>
      <c r="CE599" s="137">
        <v>1.6394060450742445E-2</v>
      </c>
      <c r="CF599" s="312">
        <v>228.11</v>
      </c>
      <c r="CG599" s="312">
        <v>1615</v>
      </c>
      <c r="CH599" s="137">
        <v>1.3592216667508291E-2</v>
      </c>
      <c r="CI599" s="302">
        <v>211.21</v>
      </c>
      <c r="CJ599" s="312">
        <v>1347</v>
      </c>
      <c r="CK599" s="137">
        <v>1.1060838718683538E-2</v>
      </c>
      <c r="CL599" s="302">
        <v>193.08</v>
      </c>
      <c r="CM599" s="313">
        <v>-0.38068965517241377</v>
      </c>
    </row>
    <row r="600" spans="1:91" ht="14.4" x14ac:dyDescent="0.3">
      <c r="A600" s="99" t="s">
        <v>547</v>
      </c>
      <c r="B600" s="311">
        <v>702</v>
      </c>
      <c r="C600" s="137">
        <v>1.9123896698267407E-2</v>
      </c>
      <c r="D600" s="312">
        <v>132.12121212121201</v>
      </c>
      <c r="E600" s="312">
        <v>622</v>
      </c>
      <c r="F600" s="137">
        <v>1.4980732177263969E-2</v>
      </c>
      <c r="G600" s="302">
        <v>107.87878787878699</v>
      </c>
      <c r="H600" s="312">
        <v>437</v>
      </c>
      <c r="I600" s="137">
        <v>1.3949182839632278E-2</v>
      </c>
      <c r="J600" s="302">
        <v>98.787880000000001</v>
      </c>
      <c r="K600" s="313">
        <v>-0.37749287749287747</v>
      </c>
      <c r="L600" s="312">
        <v>778</v>
      </c>
      <c r="M600" s="137">
        <v>2.2074679378050164E-2</v>
      </c>
      <c r="N600" s="312">
        <v>120</v>
      </c>
      <c r="O600" s="312">
        <v>382</v>
      </c>
      <c r="P600" s="137">
        <v>1.8027371401604531E-2</v>
      </c>
      <c r="Q600" s="302">
        <v>97.575757575757606</v>
      </c>
      <c r="R600" s="312">
        <v>356</v>
      </c>
      <c r="S600" s="137">
        <v>1.7203054025321348E-2</v>
      </c>
      <c r="T600" s="302">
        <v>88.484849999999994</v>
      </c>
      <c r="U600" s="313">
        <v>-0.54241645244215941</v>
      </c>
      <c r="V600" s="312">
        <v>51</v>
      </c>
      <c r="W600" s="137">
        <v>1.5366074118710455E-2</v>
      </c>
      <c r="X600" s="312">
        <v>30.303030303030301</v>
      </c>
      <c r="Y600" s="312">
        <v>130</v>
      </c>
      <c r="Z600" s="137">
        <v>3.7442396313364053E-2</v>
      </c>
      <c r="AA600" s="302">
        <v>56.363636363636303</v>
      </c>
      <c r="AB600" s="312">
        <v>25</v>
      </c>
      <c r="AC600" s="137">
        <v>5.4957133435919979E-3</v>
      </c>
      <c r="AD600" s="302">
        <v>17.575758</v>
      </c>
      <c r="AE600" s="313">
        <v>-0.50980392156862742</v>
      </c>
      <c r="AF600" s="312">
        <v>16</v>
      </c>
      <c r="AG600" s="137">
        <v>5.270092226613966E-3</v>
      </c>
      <c r="AH600" s="312">
        <v>15.757575757575699</v>
      </c>
      <c r="AI600" s="312">
        <v>0</v>
      </c>
      <c r="AJ600" s="137">
        <v>0</v>
      </c>
      <c r="AK600" s="302">
        <v>17.5757575757575</v>
      </c>
      <c r="AL600" s="312">
        <v>169</v>
      </c>
      <c r="AM600" s="137">
        <v>2.7346278317152105E-2</v>
      </c>
      <c r="AN600" s="302">
        <v>75.757576</v>
      </c>
      <c r="AO600" s="313">
        <v>9.5625</v>
      </c>
      <c r="AP600" s="312">
        <v>106</v>
      </c>
      <c r="AQ600" s="137">
        <v>9.6927578639356259E-3</v>
      </c>
      <c r="AR600" s="312">
        <v>44.848484848484802</v>
      </c>
      <c r="AS600" s="312">
        <v>152</v>
      </c>
      <c r="AT600" s="137">
        <v>1.2015810276679842E-2</v>
      </c>
      <c r="AU600" s="302">
        <v>40.606060606060602</v>
      </c>
      <c r="AV600" s="312">
        <v>401</v>
      </c>
      <c r="AW600" s="137">
        <v>2.4394695218396399E-2</v>
      </c>
      <c r="AX600" s="302">
        <v>99.393936199999999</v>
      </c>
      <c r="AY600" s="303">
        <v>2.7830188679245285</v>
      </c>
      <c r="AZ600" s="311">
        <v>222</v>
      </c>
      <c r="BA600" s="137">
        <v>1.3234768093478002E-2</v>
      </c>
      <c r="BB600" s="312">
        <v>78.787878787878796</v>
      </c>
      <c r="BC600" s="312">
        <v>262</v>
      </c>
      <c r="BD600" s="137">
        <v>1.490923575940363E-2</v>
      </c>
      <c r="BE600" s="302">
        <v>65.454545454545396</v>
      </c>
      <c r="BF600" s="312">
        <v>175</v>
      </c>
      <c r="BG600" s="137">
        <v>1.2235195413549605E-2</v>
      </c>
      <c r="BH600" s="302">
        <v>53.3333321</v>
      </c>
      <c r="BI600" s="303">
        <v>-0.21171171171171171</v>
      </c>
      <c r="BJ600" s="311">
        <v>254</v>
      </c>
      <c r="BK600" s="137">
        <v>1.9143804642749472E-2</v>
      </c>
      <c r="BL600" s="312">
        <v>69.696969696969703</v>
      </c>
      <c r="BM600" s="312">
        <v>97</v>
      </c>
      <c r="BN600" s="137">
        <v>8.4827284652383029E-3</v>
      </c>
      <c r="BO600" s="302">
        <v>45.454545454545404</v>
      </c>
      <c r="BP600" s="312">
        <v>276</v>
      </c>
      <c r="BQ600" s="137">
        <v>2.4929997290217686E-2</v>
      </c>
      <c r="BR600" s="302">
        <v>91.515150000000006</v>
      </c>
      <c r="BS600" s="303">
        <v>8.6614173228346455E-2</v>
      </c>
      <c r="BT600" s="311">
        <v>285</v>
      </c>
      <c r="BU600" s="137">
        <v>2.1292491595069109E-2</v>
      </c>
      <c r="BV600" s="312">
        <v>60.606060606060602</v>
      </c>
      <c r="BW600" s="312">
        <v>153</v>
      </c>
      <c r="BX600" s="137">
        <v>1.7206477732793522E-2</v>
      </c>
      <c r="BY600" s="302">
        <v>56.969696969696898</v>
      </c>
      <c r="BZ600" s="312">
        <v>160</v>
      </c>
      <c r="CA600" s="137">
        <v>9.2926007666395624E-3</v>
      </c>
      <c r="CB600" s="302">
        <v>50.9090919</v>
      </c>
      <c r="CC600" s="303">
        <v>-0.43859649122807015</v>
      </c>
      <c r="CD600" s="311">
        <v>2414</v>
      </c>
      <c r="CE600" s="137">
        <v>1.819552272555966E-2</v>
      </c>
      <c r="CF600" s="312">
        <v>222.1</v>
      </c>
      <c r="CG600" s="312">
        <v>1798</v>
      </c>
      <c r="CH600" s="137">
        <v>1.5132387348718208E-2</v>
      </c>
      <c r="CI600" s="302">
        <v>187.8</v>
      </c>
      <c r="CJ600" s="312">
        <v>1999</v>
      </c>
      <c r="CK600" s="137">
        <v>1.6414711654527389E-2</v>
      </c>
      <c r="CL600" s="302">
        <v>215.99</v>
      </c>
      <c r="CM600" s="313">
        <v>-0.17191383595691798</v>
      </c>
    </row>
    <row r="601" spans="1:91" ht="14.4" x14ac:dyDescent="0.3">
      <c r="A601" s="99" t="s">
        <v>548</v>
      </c>
      <c r="B601" s="311">
        <v>1014</v>
      </c>
      <c r="C601" s="137">
        <v>2.7623406341941811E-2</v>
      </c>
      <c r="D601" s="312">
        <v>142.42424242424201</v>
      </c>
      <c r="E601" s="312">
        <v>1542</v>
      </c>
      <c r="F601" s="137">
        <v>3.7138728323699424E-2</v>
      </c>
      <c r="G601" s="302">
        <v>169.09090909090901</v>
      </c>
      <c r="H601" s="312">
        <v>1059</v>
      </c>
      <c r="I601" s="137">
        <v>3.3803626149131766E-2</v>
      </c>
      <c r="J601" s="302">
        <v>150.909088</v>
      </c>
      <c r="K601" s="313">
        <v>4.4378698224852069E-2</v>
      </c>
      <c r="L601" s="312">
        <v>1344</v>
      </c>
      <c r="M601" s="137">
        <v>3.8134150493701058E-2</v>
      </c>
      <c r="N601" s="312">
        <v>177.575757575757</v>
      </c>
      <c r="O601" s="312">
        <v>839</v>
      </c>
      <c r="P601" s="137">
        <v>3.9594148183105235E-2</v>
      </c>
      <c r="Q601" s="302">
        <v>143.636363636363</v>
      </c>
      <c r="R601" s="312">
        <v>878</v>
      </c>
      <c r="S601" s="137">
        <v>4.2427756837730743E-2</v>
      </c>
      <c r="T601" s="302">
        <v>153.939392</v>
      </c>
      <c r="U601" s="313">
        <v>-0.34672619047619047</v>
      </c>
      <c r="V601" s="312">
        <v>108</v>
      </c>
      <c r="W601" s="137">
        <v>3.2539921663151554E-2</v>
      </c>
      <c r="X601" s="312">
        <v>40.606060606060602</v>
      </c>
      <c r="Y601" s="312">
        <v>39</v>
      </c>
      <c r="Z601" s="137">
        <v>1.1232718894009217E-2</v>
      </c>
      <c r="AA601" s="302">
        <v>15.757575757575699</v>
      </c>
      <c r="AB601" s="312">
        <v>161</v>
      </c>
      <c r="AC601" s="137">
        <v>3.5392393932732469E-2</v>
      </c>
      <c r="AD601" s="302">
        <v>50.9090919</v>
      </c>
      <c r="AE601" s="313">
        <v>0.49074074074074076</v>
      </c>
      <c r="AF601" s="312">
        <v>105</v>
      </c>
      <c r="AG601" s="137">
        <v>3.4584980237154152E-2</v>
      </c>
      <c r="AH601" s="312">
        <v>37.5757575757575</v>
      </c>
      <c r="AI601" s="312">
        <v>84</v>
      </c>
      <c r="AJ601" s="137">
        <v>4.0268456375838924E-2</v>
      </c>
      <c r="AK601" s="302">
        <v>33.3333333333333</v>
      </c>
      <c r="AL601" s="312">
        <v>163</v>
      </c>
      <c r="AM601" s="137">
        <v>2.6375404530744335E-2</v>
      </c>
      <c r="AN601" s="302">
        <v>59.393940000000001</v>
      </c>
      <c r="AO601" s="313">
        <v>0.55238095238095242</v>
      </c>
      <c r="AP601" s="312">
        <v>217</v>
      </c>
      <c r="AQ601" s="137">
        <v>1.9842721287490855E-2</v>
      </c>
      <c r="AR601" s="312">
        <v>61.212121212121197</v>
      </c>
      <c r="AS601" s="312">
        <v>469</v>
      </c>
      <c r="AT601" s="137">
        <v>3.7075098814229247E-2</v>
      </c>
      <c r="AU601" s="302">
        <v>98.787878787878796</v>
      </c>
      <c r="AV601" s="312">
        <v>568</v>
      </c>
      <c r="AW601" s="137">
        <v>3.4554082005110114E-2</v>
      </c>
      <c r="AX601" s="302">
        <v>123.030304</v>
      </c>
      <c r="AY601" s="303">
        <v>1.6175115207373272</v>
      </c>
      <c r="AZ601" s="311">
        <v>323</v>
      </c>
      <c r="BA601" s="137">
        <v>1.9255991415285559E-2</v>
      </c>
      <c r="BB601" s="312">
        <v>84.848484848484802</v>
      </c>
      <c r="BC601" s="312">
        <v>616</v>
      </c>
      <c r="BD601" s="137">
        <v>3.5053775678597847E-2</v>
      </c>
      <c r="BE601" s="302">
        <v>129.69696969696901</v>
      </c>
      <c r="BF601" s="312">
        <v>536</v>
      </c>
      <c r="BG601" s="137">
        <v>3.7474655666643361E-2</v>
      </c>
      <c r="BH601" s="302">
        <v>107.878784</v>
      </c>
      <c r="BI601" s="303">
        <v>0.65944272445820429</v>
      </c>
      <c r="BJ601" s="311">
        <v>371</v>
      </c>
      <c r="BK601" s="137">
        <v>2.7962013867952971E-2</v>
      </c>
      <c r="BL601" s="312">
        <v>87.272727272727195</v>
      </c>
      <c r="BM601" s="312">
        <v>361</v>
      </c>
      <c r="BN601" s="137">
        <v>3.1569742020113686E-2</v>
      </c>
      <c r="BO601" s="302">
        <v>84.848484848484802</v>
      </c>
      <c r="BP601" s="312">
        <v>338</v>
      </c>
      <c r="BQ601" s="137">
        <v>3.0530214072802819E-2</v>
      </c>
      <c r="BR601" s="302">
        <v>83.030304000000001</v>
      </c>
      <c r="BS601" s="303">
        <v>-8.8948787061994605E-2</v>
      </c>
      <c r="BT601" s="311">
        <v>357</v>
      </c>
      <c r="BU601" s="137">
        <v>2.6671647366454988E-2</v>
      </c>
      <c r="BV601" s="312">
        <v>67.878787878787804</v>
      </c>
      <c r="BW601" s="312">
        <v>391</v>
      </c>
      <c r="BX601" s="137">
        <v>4.3972109761583444E-2</v>
      </c>
      <c r="BY601" s="302">
        <v>89.696969696969703</v>
      </c>
      <c r="BZ601" s="312">
        <v>605</v>
      </c>
      <c r="CA601" s="137">
        <v>3.5137646648855846E-2</v>
      </c>
      <c r="CB601" s="302">
        <v>182.42424</v>
      </c>
      <c r="CC601" s="303">
        <v>0.69467787114845936</v>
      </c>
      <c r="CD601" s="311">
        <v>3839</v>
      </c>
      <c r="CE601" s="137">
        <v>2.8936458882942641E-2</v>
      </c>
      <c r="CF601" s="312">
        <v>278.02</v>
      </c>
      <c r="CG601" s="312">
        <v>4341</v>
      </c>
      <c r="CH601" s="137">
        <v>3.6534868454274602E-2</v>
      </c>
      <c r="CI601" s="302">
        <v>302.56</v>
      </c>
      <c r="CJ601" s="312">
        <v>4308</v>
      </c>
      <c r="CK601" s="137">
        <v>3.5374976392048021E-2</v>
      </c>
      <c r="CL601" s="302">
        <v>344.21</v>
      </c>
      <c r="CM601" s="313">
        <v>0.12216723104975254</v>
      </c>
    </row>
    <row r="602" spans="1:91" ht="14.4" x14ac:dyDescent="0.3">
      <c r="A602" s="99" t="s">
        <v>549</v>
      </c>
      <c r="B602" s="311">
        <v>1128</v>
      </c>
      <c r="C602" s="137">
        <v>3.0728996404053611E-2</v>
      </c>
      <c r="D602" s="312">
        <v>141.81818181818099</v>
      </c>
      <c r="E602" s="312">
        <v>1630</v>
      </c>
      <c r="F602" s="137">
        <v>3.925818882466281E-2</v>
      </c>
      <c r="G602" s="302">
        <v>181.21212121212099</v>
      </c>
      <c r="H602" s="312">
        <v>1553</v>
      </c>
      <c r="I602" s="137">
        <v>4.9572267620020427E-2</v>
      </c>
      <c r="J602" s="302">
        <v>180</v>
      </c>
      <c r="K602" s="313">
        <v>0.37677304964539005</v>
      </c>
      <c r="L602" s="312">
        <v>991</v>
      </c>
      <c r="M602" s="137">
        <v>2.8118261264328679E-2</v>
      </c>
      <c r="N602" s="312">
        <v>141.21212121212099</v>
      </c>
      <c r="O602" s="312">
        <v>921</v>
      </c>
      <c r="P602" s="137">
        <v>4.3463898065125059E-2</v>
      </c>
      <c r="Q602" s="302">
        <v>143.030303030303</v>
      </c>
      <c r="R602" s="312">
        <v>734</v>
      </c>
      <c r="S602" s="137">
        <v>3.5469218130859188E-2</v>
      </c>
      <c r="T602" s="302">
        <v>133.33332799999999</v>
      </c>
      <c r="U602" s="313">
        <v>-0.25933400605449042</v>
      </c>
      <c r="V602" s="312">
        <v>97</v>
      </c>
      <c r="W602" s="137">
        <v>2.9225670382645376E-2</v>
      </c>
      <c r="X602" s="312">
        <v>33.3333333333333</v>
      </c>
      <c r="Y602" s="312">
        <v>204</v>
      </c>
      <c r="Z602" s="137">
        <v>5.8755760368663597E-2</v>
      </c>
      <c r="AA602" s="302">
        <v>67.272727272727195</v>
      </c>
      <c r="AB602" s="312">
        <v>281</v>
      </c>
      <c r="AC602" s="137">
        <v>6.1771817981974057E-2</v>
      </c>
      <c r="AD602" s="302">
        <v>66.666664100000006</v>
      </c>
      <c r="AE602" s="313">
        <v>1.8969072164948453</v>
      </c>
      <c r="AF602" s="312">
        <v>66</v>
      </c>
      <c r="AG602" s="137">
        <v>2.1739130434782608E-2</v>
      </c>
      <c r="AH602" s="312">
        <v>27.878787878787801</v>
      </c>
      <c r="AI602" s="312">
        <v>76</v>
      </c>
      <c r="AJ602" s="137">
        <v>3.6433365292425697E-2</v>
      </c>
      <c r="AK602" s="302">
        <v>39.393939393939398</v>
      </c>
      <c r="AL602" s="312">
        <v>204</v>
      </c>
      <c r="AM602" s="137">
        <v>3.3009708737864081E-2</v>
      </c>
      <c r="AN602" s="302">
        <v>69.696969999999993</v>
      </c>
      <c r="AO602" s="313">
        <v>2.0909090909090908</v>
      </c>
      <c r="AP602" s="312">
        <v>304</v>
      </c>
      <c r="AQ602" s="137">
        <v>2.7798098024871983E-2</v>
      </c>
      <c r="AR602" s="312">
        <v>86.060606060606005</v>
      </c>
      <c r="AS602" s="312">
        <v>270</v>
      </c>
      <c r="AT602" s="137">
        <v>2.1343873517786563E-2</v>
      </c>
      <c r="AU602" s="302">
        <v>83.636363636363598</v>
      </c>
      <c r="AV602" s="312">
        <v>865</v>
      </c>
      <c r="AW602" s="137">
        <v>5.2621973476091981E-2</v>
      </c>
      <c r="AX602" s="302">
        <v>145.454544</v>
      </c>
      <c r="AY602" s="303">
        <v>1.8453947368421053</v>
      </c>
      <c r="AZ602" s="311">
        <v>773</v>
      </c>
      <c r="BA602" s="137">
        <v>4.6083224037200429E-2</v>
      </c>
      <c r="BB602" s="312">
        <v>140</v>
      </c>
      <c r="BC602" s="312">
        <v>641</v>
      </c>
      <c r="BD602" s="137">
        <v>3.6476412678540945E-2</v>
      </c>
      <c r="BE602" s="302">
        <v>104.24242424242399</v>
      </c>
      <c r="BF602" s="312">
        <v>519</v>
      </c>
      <c r="BG602" s="137">
        <v>3.6286093826469974E-2</v>
      </c>
      <c r="BH602" s="302">
        <v>95.151510000000002</v>
      </c>
      <c r="BI602" s="303">
        <v>-0.32858990944372574</v>
      </c>
      <c r="BJ602" s="311">
        <v>406</v>
      </c>
      <c r="BK602" s="137">
        <v>3.0599939704552305E-2</v>
      </c>
      <c r="BL602" s="312">
        <v>79.393939393939405</v>
      </c>
      <c r="BM602" s="312">
        <v>272</v>
      </c>
      <c r="BN602" s="137">
        <v>2.3786620026235241E-2</v>
      </c>
      <c r="BO602" s="302">
        <v>75.151515151515099</v>
      </c>
      <c r="BP602" s="312">
        <v>425</v>
      </c>
      <c r="BQ602" s="137">
        <v>3.8388582783849698E-2</v>
      </c>
      <c r="BR602" s="302">
        <v>77.575760000000002</v>
      </c>
      <c r="BS602" s="303">
        <v>4.6798029556650245E-2</v>
      </c>
      <c r="BT602" s="311">
        <v>414</v>
      </c>
      <c r="BU602" s="137">
        <v>3.0930145685468809E-2</v>
      </c>
      <c r="BV602" s="312">
        <v>83.636363636363598</v>
      </c>
      <c r="BW602" s="312">
        <v>242</v>
      </c>
      <c r="BX602" s="137">
        <v>2.7215474583895637E-2</v>
      </c>
      <c r="BY602" s="302">
        <v>55.757575757575701</v>
      </c>
      <c r="BZ602" s="312">
        <v>534</v>
      </c>
      <c r="CA602" s="137">
        <v>3.1014055058659541E-2</v>
      </c>
      <c r="CB602" s="302">
        <v>107.272728</v>
      </c>
      <c r="CC602" s="303">
        <v>0.28985507246376813</v>
      </c>
      <c r="CD602" s="311">
        <v>4179</v>
      </c>
      <c r="CE602" s="137">
        <v>3.1499208562598927E-2</v>
      </c>
      <c r="CF602" s="312">
        <v>285.83999999999997</v>
      </c>
      <c r="CG602" s="312">
        <v>4256</v>
      </c>
      <c r="CH602" s="137">
        <v>3.5819488629668904E-2</v>
      </c>
      <c r="CI602" s="302">
        <v>292.52999999999997</v>
      </c>
      <c r="CJ602" s="312">
        <v>5115</v>
      </c>
      <c r="CK602" s="137">
        <v>4.2001625869388493E-2</v>
      </c>
      <c r="CL602" s="302">
        <v>326.54000000000002</v>
      </c>
      <c r="CM602" s="313">
        <v>0.22397702799712849</v>
      </c>
    </row>
    <row r="603" spans="1:91" ht="14.4" x14ac:dyDescent="0.3">
      <c r="A603" s="99" t="s">
        <v>387</v>
      </c>
      <c r="B603" s="311">
        <v>5114</v>
      </c>
      <c r="C603" s="137">
        <v>0.13931568050561186</v>
      </c>
      <c r="D603" s="312">
        <v>316.36363636363598</v>
      </c>
      <c r="E603" s="312">
        <v>5702</v>
      </c>
      <c r="F603" s="137">
        <v>0.13733140655105974</v>
      </c>
      <c r="G603" s="302">
        <v>342.42424242424198</v>
      </c>
      <c r="H603" s="312">
        <v>4584</v>
      </c>
      <c r="I603" s="137">
        <v>0.14632277834525026</v>
      </c>
      <c r="J603" s="302">
        <v>261.21212800000001</v>
      </c>
      <c r="K603" s="313">
        <v>-0.10363707469691044</v>
      </c>
      <c r="L603" s="312">
        <v>4386</v>
      </c>
      <c r="M603" s="137">
        <v>0.12444671433435478</v>
      </c>
      <c r="N603" s="312">
        <v>280.60606060606</v>
      </c>
      <c r="O603" s="312">
        <v>2505</v>
      </c>
      <c r="P603" s="137">
        <v>0.11821613968853233</v>
      </c>
      <c r="Q603" s="302">
        <v>194.54545454545399</v>
      </c>
      <c r="R603" s="312">
        <v>2691</v>
      </c>
      <c r="S603" s="137">
        <v>0.13003769208466223</v>
      </c>
      <c r="T603" s="302">
        <v>252.121216</v>
      </c>
      <c r="U603" s="313">
        <v>-0.38645690834473323</v>
      </c>
      <c r="V603" s="312">
        <v>371</v>
      </c>
      <c r="W603" s="137">
        <v>0.11178065682434468</v>
      </c>
      <c r="X603" s="312">
        <v>61.818181818181799</v>
      </c>
      <c r="Y603" s="312">
        <v>481</v>
      </c>
      <c r="Z603" s="137">
        <v>0.13853686635944701</v>
      </c>
      <c r="AA603" s="302">
        <v>116.363636363636</v>
      </c>
      <c r="AB603" s="312">
        <v>825</v>
      </c>
      <c r="AC603" s="137">
        <v>0.18135854033853593</v>
      </c>
      <c r="AD603" s="302">
        <v>144.24243200000001</v>
      </c>
      <c r="AE603" s="313">
        <v>1.2237196765498652</v>
      </c>
      <c r="AF603" s="312">
        <v>443</v>
      </c>
      <c r="AG603" s="137">
        <v>0.14591567852437418</v>
      </c>
      <c r="AH603" s="312">
        <v>67.272727272727195</v>
      </c>
      <c r="AI603" s="312">
        <v>243</v>
      </c>
      <c r="AJ603" s="137">
        <v>0.11649089165867689</v>
      </c>
      <c r="AK603" s="302">
        <v>73.3333333333333</v>
      </c>
      <c r="AL603" s="312">
        <v>653</v>
      </c>
      <c r="AM603" s="137">
        <v>0.10566343042071197</v>
      </c>
      <c r="AN603" s="302">
        <v>131.515152</v>
      </c>
      <c r="AO603" s="313">
        <v>0.47404063205417607</v>
      </c>
      <c r="AP603" s="312">
        <v>1481</v>
      </c>
      <c r="AQ603" s="137">
        <v>0.13542428675932699</v>
      </c>
      <c r="AR603" s="312">
        <v>150.90909090909</v>
      </c>
      <c r="AS603" s="312">
        <v>1627</v>
      </c>
      <c r="AT603" s="137">
        <v>0.12861660079051385</v>
      </c>
      <c r="AU603" s="302">
        <v>187.87878787878699</v>
      </c>
      <c r="AV603" s="312">
        <v>1831</v>
      </c>
      <c r="AW603" s="137">
        <v>0.11138824674534614</v>
      </c>
      <c r="AX603" s="302">
        <v>210.909088</v>
      </c>
      <c r="AY603" s="303">
        <v>0.2363268062120189</v>
      </c>
      <c r="AZ603" s="311">
        <v>1931</v>
      </c>
      <c r="BA603" s="137">
        <v>0.11511863598426136</v>
      </c>
      <c r="BB603" s="312">
        <v>192.12121212121201</v>
      </c>
      <c r="BC603" s="312">
        <v>1795</v>
      </c>
      <c r="BD603" s="137">
        <v>0.10214533659591418</v>
      </c>
      <c r="BE603" s="302">
        <v>178.18181818181799</v>
      </c>
      <c r="BF603" s="312">
        <v>1830</v>
      </c>
      <c r="BG603" s="137">
        <v>0.12794518632454729</v>
      </c>
      <c r="BH603" s="302">
        <v>193.939392</v>
      </c>
      <c r="BI603" s="303">
        <v>-5.2304505437597099E-2</v>
      </c>
      <c r="BJ603" s="311">
        <v>1453</v>
      </c>
      <c r="BK603" s="137">
        <v>0.10951160687368104</v>
      </c>
      <c r="BL603" s="312">
        <v>152.72727272727201</v>
      </c>
      <c r="BM603" s="312">
        <v>1241</v>
      </c>
      <c r="BN603" s="137">
        <v>0.10852645386969829</v>
      </c>
      <c r="BO603" s="302">
        <v>160.60606060606</v>
      </c>
      <c r="BP603" s="312">
        <v>1384</v>
      </c>
      <c r="BQ603" s="137">
        <v>0.12501129075964232</v>
      </c>
      <c r="BR603" s="302">
        <v>167.878784</v>
      </c>
      <c r="BS603" s="303">
        <v>-4.7487955953200274E-2</v>
      </c>
      <c r="BT603" s="311">
        <v>1612</v>
      </c>
      <c r="BU603" s="137">
        <v>0.12043332088158386</v>
      </c>
      <c r="BV603" s="312">
        <v>161.21212121212099</v>
      </c>
      <c r="BW603" s="312">
        <v>1198</v>
      </c>
      <c r="BX603" s="137">
        <v>0.13472784525416104</v>
      </c>
      <c r="BY603" s="302">
        <v>141.21212121212099</v>
      </c>
      <c r="BZ603" s="312">
        <v>2155</v>
      </c>
      <c r="CA603" s="137">
        <v>0.12515971657567662</v>
      </c>
      <c r="CB603" s="302">
        <v>216.96969999999999</v>
      </c>
      <c r="CC603" s="303">
        <v>0.336848635235732</v>
      </c>
      <c r="CD603" s="311">
        <v>16791</v>
      </c>
      <c r="CE603" s="137">
        <v>0.12656214667973167</v>
      </c>
      <c r="CF603" s="312">
        <v>543</v>
      </c>
      <c r="CG603" s="312">
        <v>14792</v>
      </c>
      <c r="CH603" s="137">
        <v>0.12449292194785302</v>
      </c>
      <c r="CI603" s="302">
        <v>534.33000000000004</v>
      </c>
      <c r="CJ603" s="312">
        <v>15953</v>
      </c>
      <c r="CK603" s="137">
        <v>0.13099744623545545</v>
      </c>
      <c r="CL603" s="302">
        <v>570.45000000000005</v>
      </c>
      <c r="CM603" s="313">
        <v>-4.9907688642725268E-2</v>
      </c>
    </row>
    <row r="604" spans="1:91" ht="14.4" x14ac:dyDescent="0.3">
      <c r="A604" s="99" t="s">
        <v>545</v>
      </c>
      <c r="B604" s="311">
        <v>3458</v>
      </c>
      <c r="C604" s="137">
        <v>9.420289855072464E-2</v>
      </c>
      <c r="D604" s="312">
        <v>298.78787878787801</v>
      </c>
      <c r="E604" s="312">
        <v>3862</v>
      </c>
      <c r="F604" s="137">
        <v>9.3015414258188822E-2</v>
      </c>
      <c r="G604" s="302">
        <v>272.12121212121201</v>
      </c>
      <c r="H604" s="312">
        <v>2790</v>
      </c>
      <c r="I604" s="137">
        <v>8.9057711950970384E-2</v>
      </c>
      <c r="J604" s="302">
        <v>209.090912</v>
      </c>
      <c r="K604" s="313">
        <v>-0.19317524580682474</v>
      </c>
      <c r="L604" s="312">
        <v>3042</v>
      </c>
      <c r="M604" s="137">
        <v>8.6312563840653722E-2</v>
      </c>
      <c r="N604" s="312">
        <v>257.575757575757</v>
      </c>
      <c r="O604" s="312">
        <v>1634</v>
      </c>
      <c r="P604" s="137">
        <v>7.711184521000472E-2</v>
      </c>
      <c r="Q604" s="302">
        <v>171.51515151515099</v>
      </c>
      <c r="R604" s="312">
        <v>1584</v>
      </c>
      <c r="S604" s="137">
        <v>7.6543925775587121E-2</v>
      </c>
      <c r="T604" s="302">
        <v>204.24243200000001</v>
      </c>
      <c r="U604" s="313">
        <v>-0.47928994082840237</v>
      </c>
      <c r="V604" s="312">
        <v>213</v>
      </c>
      <c r="W604" s="137">
        <v>6.4175956613437779E-2</v>
      </c>
      <c r="X604" s="312">
        <v>45.454545454545404</v>
      </c>
      <c r="Y604" s="312">
        <v>324</v>
      </c>
      <c r="Z604" s="137">
        <v>9.3317972350230413E-2</v>
      </c>
      <c r="AA604" s="302">
        <v>78.787878787878796</v>
      </c>
      <c r="AB604" s="312">
        <v>629</v>
      </c>
      <c r="AC604" s="137">
        <v>0.13827214772477467</v>
      </c>
      <c r="AD604" s="302">
        <v>129.090912</v>
      </c>
      <c r="AE604" s="313">
        <v>1.9530516431924883</v>
      </c>
      <c r="AF604" s="312">
        <v>300</v>
      </c>
      <c r="AG604" s="137">
        <v>9.8814229249011856E-2</v>
      </c>
      <c r="AH604" s="312">
        <v>61.818181818181799</v>
      </c>
      <c r="AI604" s="312">
        <v>163</v>
      </c>
      <c r="AJ604" s="137">
        <v>7.8139980824544583E-2</v>
      </c>
      <c r="AK604" s="302">
        <v>66.6666666666666</v>
      </c>
      <c r="AL604" s="312">
        <v>479</v>
      </c>
      <c r="AM604" s="137">
        <v>7.7508090614886727E-2</v>
      </c>
      <c r="AN604" s="302">
        <v>116.36364</v>
      </c>
      <c r="AO604" s="313">
        <v>0.59666666666666668</v>
      </c>
      <c r="AP604" s="312">
        <v>1068</v>
      </c>
      <c r="AQ604" s="137">
        <v>9.7659107534747616E-2</v>
      </c>
      <c r="AR604" s="312">
        <v>140</v>
      </c>
      <c r="AS604" s="312">
        <v>971</v>
      </c>
      <c r="AT604" s="137">
        <v>7.6758893280632415E-2</v>
      </c>
      <c r="AU604" s="302">
        <v>140.60606060606</v>
      </c>
      <c r="AV604" s="312">
        <v>1263</v>
      </c>
      <c r="AW604" s="137">
        <v>7.6834164740236036E-2</v>
      </c>
      <c r="AX604" s="302">
        <v>193.939392</v>
      </c>
      <c r="AY604" s="303">
        <v>0.18258426966292135</v>
      </c>
      <c r="AZ604" s="311">
        <v>1520</v>
      </c>
      <c r="BA604" s="137">
        <v>9.0616430189579114E-2</v>
      </c>
      <c r="BB604" s="312">
        <v>172.72727272727201</v>
      </c>
      <c r="BC604" s="312">
        <v>1247</v>
      </c>
      <c r="BD604" s="137">
        <v>7.0961133557161549E-2</v>
      </c>
      <c r="BE604" s="302">
        <v>152.12121212121201</v>
      </c>
      <c r="BF604" s="312">
        <v>1108</v>
      </c>
      <c r="BG604" s="137">
        <v>7.7466265818359789E-2</v>
      </c>
      <c r="BH604" s="302">
        <v>143.636368</v>
      </c>
      <c r="BI604" s="303">
        <v>-0.27105263157894738</v>
      </c>
      <c r="BJ604" s="311">
        <v>1089</v>
      </c>
      <c r="BK604" s="137">
        <v>8.2077178173047938E-2</v>
      </c>
      <c r="BL604" s="312">
        <v>138.18181818181799</v>
      </c>
      <c r="BM604" s="312">
        <v>818</v>
      </c>
      <c r="BN604" s="137">
        <v>7.1534761696545698E-2</v>
      </c>
      <c r="BO604" s="302">
        <v>138.78787878787799</v>
      </c>
      <c r="BP604" s="312">
        <v>869</v>
      </c>
      <c r="BQ604" s="137">
        <v>7.8493361033330322E-2</v>
      </c>
      <c r="BR604" s="302">
        <v>120.606064</v>
      </c>
      <c r="BS604" s="303">
        <v>-0.20202020202020202</v>
      </c>
      <c r="BT604" s="311">
        <v>1229</v>
      </c>
      <c r="BU604" s="137">
        <v>9.1819200597683975E-2</v>
      </c>
      <c r="BV604" s="312">
        <v>137.575757575757</v>
      </c>
      <c r="BW604" s="312">
        <v>753</v>
      </c>
      <c r="BX604" s="137">
        <v>8.4682860998650467E-2</v>
      </c>
      <c r="BY604" s="302">
        <v>118.181818181818</v>
      </c>
      <c r="BZ604" s="312">
        <v>1544</v>
      </c>
      <c r="CA604" s="137">
        <v>8.9673597398071792E-2</v>
      </c>
      <c r="CB604" s="302">
        <v>204.84848</v>
      </c>
      <c r="CC604" s="303">
        <v>0.2563059397884459</v>
      </c>
      <c r="CD604" s="311">
        <v>11919</v>
      </c>
      <c r="CE604" s="137">
        <v>8.9839451270068593E-2</v>
      </c>
      <c r="CF604" s="312">
        <v>497.59</v>
      </c>
      <c r="CG604" s="312">
        <v>9772</v>
      </c>
      <c r="CH604" s="137">
        <v>8.2243431129963476E-2</v>
      </c>
      <c r="CI604" s="302">
        <v>435.12</v>
      </c>
      <c r="CJ604" s="312">
        <v>10266</v>
      </c>
      <c r="CK604" s="137">
        <v>8.4298864354866526E-2</v>
      </c>
      <c r="CL604" s="302">
        <v>478.65</v>
      </c>
      <c r="CM604" s="313">
        <v>-0.13868613138686131</v>
      </c>
    </row>
    <row r="605" spans="1:91" ht="14.4" x14ac:dyDescent="0.3">
      <c r="A605" s="99" t="s">
        <v>546</v>
      </c>
      <c r="B605" s="311">
        <v>510</v>
      </c>
      <c r="C605" s="137">
        <v>1.3893429225237005E-2</v>
      </c>
      <c r="D605" s="312">
        <v>102.424242424242</v>
      </c>
      <c r="E605" s="312">
        <v>309</v>
      </c>
      <c r="F605" s="137">
        <v>7.4421965317919073E-3</v>
      </c>
      <c r="G605" s="302">
        <v>74.545454545454504</v>
      </c>
      <c r="H605" s="312">
        <v>257</v>
      </c>
      <c r="I605" s="137">
        <v>8.2035240040858014E-3</v>
      </c>
      <c r="J605" s="302">
        <v>60</v>
      </c>
      <c r="K605" s="313">
        <v>-0.49607843137254903</v>
      </c>
      <c r="L605" s="312">
        <v>372</v>
      </c>
      <c r="M605" s="137">
        <v>1.0554988083077971E-2</v>
      </c>
      <c r="N605" s="312">
        <v>87.878787878787904</v>
      </c>
      <c r="O605" s="312">
        <v>222</v>
      </c>
      <c r="P605" s="137">
        <v>1.0476639924492685E-2</v>
      </c>
      <c r="Q605" s="302">
        <v>66.060606060606005</v>
      </c>
      <c r="R605" s="312">
        <v>138</v>
      </c>
      <c r="S605" s="137">
        <v>6.6685995940852418E-3</v>
      </c>
      <c r="T605" s="302">
        <v>49.696968099999999</v>
      </c>
      <c r="U605" s="313">
        <v>-0.62903225806451613</v>
      </c>
      <c r="V605" s="312">
        <v>34</v>
      </c>
      <c r="W605" s="137">
        <v>1.0244049412473637E-2</v>
      </c>
      <c r="X605" s="312">
        <v>18.181818181818102</v>
      </c>
      <c r="Y605" s="312">
        <v>7</v>
      </c>
      <c r="Z605" s="137">
        <v>2.0161290322580645E-3</v>
      </c>
      <c r="AA605" s="302">
        <v>6.0606060606060597</v>
      </c>
      <c r="AB605" s="312">
        <v>138</v>
      </c>
      <c r="AC605" s="137">
        <v>3.033633765662783E-2</v>
      </c>
      <c r="AD605" s="302">
        <v>65.454544100000007</v>
      </c>
      <c r="AE605" s="313">
        <v>3.0588235294117645</v>
      </c>
      <c r="AF605" s="312">
        <v>51</v>
      </c>
      <c r="AG605" s="137">
        <v>1.6798418972332016E-2</v>
      </c>
      <c r="AH605" s="312">
        <v>23.636363636363601</v>
      </c>
      <c r="AI605" s="312">
        <v>10</v>
      </c>
      <c r="AJ605" s="137">
        <v>4.7938638542665392E-3</v>
      </c>
      <c r="AK605" s="302">
        <v>10.909090909090899</v>
      </c>
      <c r="AL605" s="312">
        <v>110</v>
      </c>
      <c r="AM605" s="137">
        <v>1.7799352750809062E-2</v>
      </c>
      <c r="AN605" s="302">
        <v>59.393940000000001</v>
      </c>
      <c r="AO605" s="313">
        <v>1.1568627450980393</v>
      </c>
      <c r="AP605" s="312">
        <v>134</v>
      </c>
      <c r="AQ605" s="137">
        <v>1.2253108997805413E-2</v>
      </c>
      <c r="AR605" s="312">
        <v>47.878787878787797</v>
      </c>
      <c r="AS605" s="312">
        <v>84</v>
      </c>
      <c r="AT605" s="137">
        <v>6.6403162055335965E-3</v>
      </c>
      <c r="AU605" s="302">
        <v>33.939393939393902</v>
      </c>
      <c r="AV605" s="312">
        <v>167</v>
      </c>
      <c r="AW605" s="137">
        <v>1.0159386786713713E-2</v>
      </c>
      <c r="AX605" s="302">
        <v>66.666664100000006</v>
      </c>
      <c r="AY605" s="303">
        <v>0.2462686567164179</v>
      </c>
      <c r="AZ605" s="311">
        <v>168</v>
      </c>
      <c r="BA605" s="137">
        <v>1.0015500178848218E-2</v>
      </c>
      <c r="BB605" s="312">
        <v>73.3333333333333</v>
      </c>
      <c r="BC605" s="312">
        <v>169</v>
      </c>
      <c r="BD605" s="137">
        <v>9.6170261196153184E-3</v>
      </c>
      <c r="BE605" s="302">
        <v>41.818181818181799</v>
      </c>
      <c r="BF605" s="312">
        <v>260</v>
      </c>
      <c r="BG605" s="137">
        <v>1.8178004614416557E-2</v>
      </c>
      <c r="BH605" s="302">
        <v>72.727270000000004</v>
      </c>
      <c r="BI605" s="303">
        <v>0.54761904761904767</v>
      </c>
      <c r="BJ605" s="311">
        <v>127</v>
      </c>
      <c r="BK605" s="137">
        <v>9.571902321374736E-3</v>
      </c>
      <c r="BL605" s="312">
        <v>44.2424242424242</v>
      </c>
      <c r="BM605" s="312">
        <v>147</v>
      </c>
      <c r="BN605" s="137">
        <v>1.2855268911237429E-2</v>
      </c>
      <c r="BO605" s="302">
        <v>63.030303030303003</v>
      </c>
      <c r="BP605" s="312">
        <v>131</v>
      </c>
      <c r="BQ605" s="137">
        <v>1.1832716105139553E-2</v>
      </c>
      <c r="BR605" s="302">
        <v>46.060607900000001</v>
      </c>
      <c r="BS605" s="303">
        <v>3.1496062992125984E-2</v>
      </c>
      <c r="BT605" s="311">
        <v>177</v>
      </c>
      <c r="BU605" s="137">
        <v>1.3223757937990287E-2</v>
      </c>
      <c r="BV605" s="312">
        <v>62.424242424242401</v>
      </c>
      <c r="BW605" s="312">
        <v>133</v>
      </c>
      <c r="BX605" s="137">
        <v>1.4957264957264958E-2</v>
      </c>
      <c r="BY605" s="302">
        <v>41.818181818181799</v>
      </c>
      <c r="BZ605" s="312">
        <v>136</v>
      </c>
      <c r="CA605" s="137">
        <v>7.8987106516436294E-3</v>
      </c>
      <c r="CB605" s="302">
        <v>47.272728000000001</v>
      </c>
      <c r="CC605" s="303">
        <v>-0.23163841807909605</v>
      </c>
      <c r="CD605" s="311">
        <v>1573</v>
      </c>
      <c r="CE605" s="137">
        <v>1.1856486017939248E-2</v>
      </c>
      <c r="CF605" s="312">
        <v>179.28</v>
      </c>
      <c r="CG605" s="312">
        <v>1081</v>
      </c>
      <c r="CH605" s="137">
        <v>9.0979481223383667E-3</v>
      </c>
      <c r="CI605" s="302">
        <v>135.6</v>
      </c>
      <c r="CJ605" s="312">
        <v>1337</v>
      </c>
      <c r="CK605" s="137">
        <v>1.0978724103103112E-2</v>
      </c>
      <c r="CL605" s="302">
        <v>166.04</v>
      </c>
      <c r="CM605" s="313">
        <v>-0.15003178639542275</v>
      </c>
    </row>
    <row r="606" spans="1:91" ht="14.4" x14ac:dyDescent="0.3">
      <c r="A606" s="99" t="s">
        <v>547</v>
      </c>
      <c r="B606" s="311">
        <v>406</v>
      </c>
      <c r="C606" s="137">
        <v>1.1060259344012205E-2</v>
      </c>
      <c r="D606" s="312">
        <v>76.363636363636303</v>
      </c>
      <c r="E606" s="312">
        <v>1098</v>
      </c>
      <c r="F606" s="137">
        <v>2.6445086705202313E-2</v>
      </c>
      <c r="G606" s="302">
        <v>143.636363636363</v>
      </c>
      <c r="H606" s="312">
        <v>533</v>
      </c>
      <c r="I606" s="137">
        <v>1.70135342185904E-2</v>
      </c>
      <c r="J606" s="302">
        <v>113.333336</v>
      </c>
      <c r="K606" s="313">
        <v>0.31280788177339902</v>
      </c>
      <c r="L606" s="312">
        <v>756</v>
      </c>
      <c r="M606" s="137">
        <v>2.1450459652706845E-2</v>
      </c>
      <c r="N606" s="312">
        <v>138.18181818181799</v>
      </c>
      <c r="O606" s="312">
        <v>441</v>
      </c>
      <c r="P606" s="137">
        <v>2.0811703633789522E-2</v>
      </c>
      <c r="Q606" s="302">
        <v>76.969696969696898</v>
      </c>
      <c r="R606" s="312">
        <v>273</v>
      </c>
      <c r="S606" s="137">
        <v>1.3192229631777326E-2</v>
      </c>
      <c r="T606" s="302">
        <v>94.545455899999993</v>
      </c>
      <c r="U606" s="313">
        <v>-0.63888888888888884</v>
      </c>
      <c r="V606" s="312">
        <v>34</v>
      </c>
      <c r="W606" s="137">
        <v>1.0244049412473637E-2</v>
      </c>
      <c r="X606" s="312">
        <v>15.151515151515101</v>
      </c>
      <c r="Y606" s="312">
        <v>122</v>
      </c>
      <c r="Z606" s="137">
        <v>3.5138248847926268E-2</v>
      </c>
      <c r="AA606" s="302">
        <v>52.727272727272698</v>
      </c>
      <c r="AB606" s="312">
        <v>189</v>
      </c>
      <c r="AC606" s="137">
        <v>4.1547592877555509E-2</v>
      </c>
      <c r="AD606" s="302">
        <v>63.636364</v>
      </c>
      <c r="AE606" s="313">
        <v>4.5588235294117645</v>
      </c>
      <c r="AF606" s="312">
        <v>78</v>
      </c>
      <c r="AG606" s="137">
        <v>2.5691699604743084E-2</v>
      </c>
      <c r="AH606" s="312">
        <v>34.545454545454497</v>
      </c>
      <c r="AI606" s="312">
        <v>8</v>
      </c>
      <c r="AJ606" s="137">
        <v>3.8350910834132309E-3</v>
      </c>
      <c r="AK606" s="302">
        <v>7.2727272727272698</v>
      </c>
      <c r="AL606" s="312">
        <v>152</v>
      </c>
      <c r="AM606" s="137">
        <v>2.459546925566343E-2</v>
      </c>
      <c r="AN606" s="302">
        <v>81.818183899999994</v>
      </c>
      <c r="AO606" s="313">
        <v>0.94871794871794868</v>
      </c>
      <c r="AP606" s="312">
        <v>235</v>
      </c>
      <c r="AQ606" s="137">
        <v>2.1488661302121435E-2</v>
      </c>
      <c r="AR606" s="312">
        <v>71.515151515151501</v>
      </c>
      <c r="AS606" s="312">
        <v>177</v>
      </c>
      <c r="AT606" s="137">
        <v>1.3992094861660078E-2</v>
      </c>
      <c r="AU606" s="302">
        <v>57.5757575757575</v>
      </c>
      <c r="AV606" s="312">
        <v>246</v>
      </c>
      <c r="AW606" s="137">
        <v>1.4965324248692055E-2</v>
      </c>
      <c r="AX606" s="302">
        <v>69.696969999999993</v>
      </c>
      <c r="AY606" s="303">
        <v>4.6808510638297871E-2</v>
      </c>
      <c r="AZ606" s="311">
        <v>321</v>
      </c>
      <c r="BA606" s="137">
        <v>1.9136759270299272E-2</v>
      </c>
      <c r="BB606" s="312">
        <v>77.575757575757507</v>
      </c>
      <c r="BC606" s="312">
        <v>190</v>
      </c>
      <c r="BD606" s="137">
        <v>1.0812041199567518E-2</v>
      </c>
      <c r="BE606" s="302">
        <v>61.818181818181799</v>
      </c>
      <c r="BF606" s="312">
        <v>232</v>
      </c>
      <c r="BG606" s="137">
        <v>1.6220373348248621E-2</v>
      </c>
      <c r="BH606" s="302">
        <v>57.5757561</v>
      </c>
      <c r="BI606" s="303">
        <v>-0.27725856697819312</v>
      </c>
      <c r="BJ606" s="311">
        <v>191</v>
      </c>
      <c r="BK606" s="137">
        <v>1.4395538136870667E-2</v>
      </c>
      <c r="BL606" s="312">
        <v>60</v>
      </c>
      <c r="BM606" s="312">
        <v>204</v>
      </c>
      <c r="BN606" s="137">
        <v>1.7839965019676433E-2</v>
      </c>
      <c r="BO606" s="302">
        <v>80.606060606060595</v>
      </c>
      <c r="BP606" s="312">
        <v>175</v>
      </c>
      <c r="BQ606" s="137">
        <v>1.5807063499232228E-2</v>
      </c>
      <c r="BR606" s="302">
        <v>61.212119999999999</v>
      </c>
      <c r="BS606" s="303">
        <v>-8.3769633507853408E-2</v>
      </c>
      <c r="BT606" s="311">
        <v>199</v>
      </c>
      <c r="BU606" s="137">
        <v>1.4867388868135973E-2</v>
      </c>
      <c r="BV606" s="312">
        <v>50.303030303030297</v>
      </c>
      <c r="BW606" s="312">
        <v>172</v>
      </c>
      <c r="BX606" s="137">
        <v>1.9343229869545658E-2</v>
      </c>
      <c r="BY606" s="302">
        <v>55.151515151515099</v>
      </c>
      <c r="BZ606" s="312">
        <v>377</v>
      </c>
      <c r="CA606" s="137">
        <v>2.1895690556394471E-2</v>
      </c>
      <c r="CB606" s="302">
        <v>112.727272</v>
      </c>
      <c r="CC606" s="303">
        <v>0.89447236180904521</v>
      </c>
      <c r="CD606" s="311">
        <v>2220</v>
      </c>
      <c r="CE606" s="137">
        <v>1.6733247908344011E-2</v>
      </c>
      <c r="CF606" s="312">
        <v>208.01</v>
      </c>
      <c r="CG606" s="312">
        <v>2412</v>
      </c>
      <c r="CH606" s="137">
        <v>2.0299954552340554E-2</v>
      </c>
      <c r="CI606" s="302">
        <v>213</v>
      </c>
      <c r="CJ606" s="312">
        <v>2177</v>
      </c>
      <c r="CK606" s="137">
        <v>1.7876351811858992E-2</v>
      </c>
      <c r="CL606" s="302">
        <v>237.5</v>
      </c>
      <c r="CM606" s="313">
        <v>-1.9369369369369369E-2</v>
      </c>
    </row>
    <row r="607" spans="1:91" ht="14.4" x14ac:dyDescent="0.3">
      <c r="A607" s="99" t="s">
        <v>548</v>
      </c>
      <c r="B607" s="311">
        <v>2542</v>
      </c>
      <c r="C607" s="137">
        <v>6.9249209981475421E-2</v>
      </c>
      <c r="D607" s="312">
        <v>269.09090909090901</v>
      </c>
      <c r="E607" s="312">
        <v>2455</v>
      </c>
      <c r="F607" s="137">
        <v>5.9128131021194602E-2</v>
      </c>
      <c r="G607" s="302">
        <v>223.636363636363</v>
      </c>
      <c r="H607" s="312">
        <v>2000</v>
      </c>
      <c r="I607" s="137">
        <v>6.3840653728294172E-2</v>
      </c>
      <c r="J607" s="302">
        <v>180</v>
      </c>
      <c r="K607" s="313">
        <v>-0.21321793863099922</v>
      </c>
      <c r="L607" s="312">
        <v>1914</v>
      </c>
      <c r="M607" s="137">
        <v>5.4307116104868915E-2</v>
      </c>
      <c r="N607" s="312">
        <v>192.72727272727201</v>
      </c>
      <c r="O607" s="312">
        <v>971</v>
      </c>
      <c r="P607" s="137">
        <v>4.5823501651722512E-2</v>
      </c>
      <c r="Q607" s="302">
        <v>154.54545454545399</v>
      </c>
      <c r="R607" s="312">
        <v>1173</v>
      </c>
      <c r="S607" s="137">
        <v>5.668309654972456E-2</v>
      </c>
      <c r="T607" s="302">
        <v>171.515152</v>
      </c>
      <c r="U607" s="313">
        <v>-0.38714733542319751</v>
      </c>
      <c r="V607" s="312">
        <v>145</v>
      </c>
      <c r="W607" s="137">
        <v>4.3687857788490513E-2</v>
      </c>
      <c r="X607" s="312">
        <v>40.606060606060602</v>
      </c>
      <c r="Y607" s="312">
        <v>195</v>
      </c>
      <c r="Z607" s="137">
        <v>5.6163594470046083E-2</v>
      </c>
      <c r="AA607" s="302">
        <v>56.969696969696898</v>
      </c>
      <c r="AB607" s="312">
        <v>302</v>
      </c>
      <c r="AC607" s="137">
        <v>6.6388217190591334E-2</v>
      </c>
      <c r="AD607" s="302">
        <v>85.454544100000007</v>
      </c>
      <c r="AE607" s="313">
        <v>1.0827586206896551</v>
      </c>
      <c r="AF607" s="312">
        <v>171</v>
      </c>
      <c r="AG607" s="137">
        <v>5.632411067193676E-2</v>
      </c>
      <c r="AH607" s="312">
        <v>46.060606060605998</v>
      </c>
      <c r="AI607" s="312">
        <v>145</v>
      </c>
      <c r="AJ607" s="137">
        <v>6.9511025886864808E-2</v>
      </c>
      <c r="AK607" s="302">
        <v>66.060606060606005</v>
      </c>
      <c r="AL607" s="312">
        <v>217</v>
      </c>
      <c r="AM607" s="137">
        <v>3.5113268608414239E-2</v>
      </c>
      <c r="AN607" s="302">
        <v>81.212119999999999</v>
      </c>
      <c r="AO607" s="313">
        <v>0.26900584795321636</v>
      </c>
      <c r="AP607" s="312">
        <v>699</v>
      </c>
      <c r="AQ607" s="137">
        <v>6.3917337234820779E-2</v>
      </c>
      <c r="AR607" s="312">
        <v>115.757575757575</v>
      </c>
      <c r="AS607" s="312">
        <v>710</v>
      </c>
      <c r="AT607" s="137">
        <v>5.6126482213438737E-2</v>
      </c>
      <c r="AU607" s="302">
        <v>128.48484848484799</v>
      </c>
      <c r="AV607" s="312">
        <v>850</v>
      </c>
      <c r="AW607" s="137">
        <v>5.1709453704830273E-2</v>
      </c>
      <c r="AX607" s="302">
        <v>147.27271999999999</v>
      </c>
      <c r="AY607" s="303">
        <v>0.21602288984263232</v>
      </c>
      <c r="AZ607" s="311">
        <v>1031</v>
      </c>
      <c r="BA607" s="137">
        <v>6.1464170740431617E-2</v>
      </c>
      <c r="BB607" s="312">
        <v>139.39393939393901</v>
      </c>
      <c r="BC607" s="312">
        <v>888</v>
      </c>
      <c r="BD607" s="137">
        <v>5.0532066237978721E-2</v>
      </c>
      <c r="BE607" s="302">
        <v>139.39393939393901</v>
      </c>
      <c r="BF607" s="312">
        <v>616</v>
      </c>
      <c r="BG607" s="137">
        <v>4.3067887855694612E-2</v>
      </c>
      <c r="BH607" s="302">
        <v>120</v>
      </c>
      <c r="BI607" s="303">
        <v>-0.40252182347235693</v>
      </c>
      <c r="BJ607" s="311">
        <v>771</v>
      </c>
      <c r="BK607" s="137">
        <v>5.8109737714802531E-2</v>
      </c>
      <c r="BL607" s="312">
        <v>113.939393939393</v>
      </c>
      <c r="BM607" s="312">
        <v>467</v>
      </c>
      <c r="BN607" s="137">
        <v>4.0839527765631829E-2</v>
      </c>
      <c r="BO607" s="302">
        <v>83.636363636363598</v>
      </c>
      <c r="BP607" s="312">
        <v>563</v>
      </c>
      <c r="BQ607" s="137">
        <v>5.0853581428958537E-2</v>
      </c>
      <c r="BR607" s="302">
        <v>102.42424</v>
      </c>
      <c r="BS607" s="303">
        <v>-0.26977950713359272</v>
      </c>
      <c r="BT607" s="311">
        <v>853</v>
      </c>
      <c r="BU607" s="137">
        <v>6.3728053791557715E-2</v>
      </c>
      <c r="BV607" s="312">
        <v>122.424242424242</v>
      </c>
      <c r="BW607" s="312">
        <v>448</v>
      </c>
      <c r="BX607" s="137">
        <v>5.0382366171839853E-2</v>
      </c>
      <c r="BY607" s="302">
        <v>83.030303030303003</v>
      </c>
      <c r="BZ607" s="312">
        <v>1031</v>
      </c>
      <c r="CA607" s="137">
        <v>5.9879196190033686E-2</v>
      </c>
      <c r="CB607" s="302">
        <v>164.84848</v>
      </c>
      <c r="CC607" s="303">
        <v>0.20867526377491208</v>
      </c>
      <c r="CD607" s="311">
        <v>8126</v>
      </c>
      <c r="CE607" s="137">
        <v>6.1249717343785329E-2</v>
      </c>
      <c r="CF607" s="312">
        <v>416.1</v>
      </c>
      <c r="CG607" s="312">
        <v>6279</v>
      </c>
      <c r="CH607" s="137">
        <v>5.2845528455284556E-2</v>
      </c>
      <c r="CI607" s="302">
        <v>361.13</v>
      </c>
      <c r="CJ607" s="312">
        <v>6752</v>
      </c>
      <c r="CK607" s="137">
        <v>5.5443788439904419E-2</v>
      </c>
      <c r="CL607" s="302">
        <v>385.66</v>
      </c>
      <c r="CM607" s="313">
        <v>-0.16908688161457053</v>
      </c>
    </row>
    <row r="608" spans="1:91" ht="14.4" x14ac:dyDescent="0.3">
      <c r="A608" s="99" t="s">
        <v>549</v>
      </c>
      <c r="B608" s="311">
        <v>1656</v>
      </c>
      <c r="C608" s="137">
        <v>4.5112781954887216E-2</v>
      </c>
      <c r="D608" s="312">
        <v>161.21212121212099</v>
      </c>
      <c r="E608" s="312">
        <v>1840</v>
      </c>
      <c r="F608" s="137">
        <v>4.4315992292870907E-2</v>
      </c>
      <c r="G608" s="302">
        <v>201.81818181818099</v>
      </c>
      <c r="H608" s="312">
        <v>1794</v>
      </c>
      <c r="I608" s="137">
        <v>5.7265066394279876E-2</v>
      </c>
      <c r="J608" s="302">
        <v>173.939392</v>
      </c>
      <c r="K608" s="313">
        <v>8.3333333333333329E-2</v>
      </c>
      <c r="L608" s="312">
        <v>1344</v>
      </c>
      <c r="M608" s="137">
        <v>3.8134150493701058E-2</v>
      </c>
      <c r="N608" s="312">
        <v>175.15151515151501</v>
      </c>
      <c r="O608" s="312">
        <v>871</v>
      </c>
      <c r="P608" s="137">
        <v>4.1104294478527606E-2</v>
      </c>
      <c r="Q608" s="302">
        <v>116.363636363636</v>
      </c>
      <c r="R608" s="312">
        <v>1107</v>
      </c>
      <c r="S608" s="137">
        <v>5.3493766309075097E-2</v>
      </c>
      <c r="T608" s="302">
        <v>150.30302399999999</v>
      </c>
      <c r="U608" s="313">
        <v>-0.17633928571428573</v>
      </c>
      <c r="V608" s="312">
        <v>158</v>
      </c>
      <c r="W608" s="137">
        <v>4.7604700210906903E-2</v>
      </c>
      <c r="X608" s="312">
        <v>51.515151515151501</v>
      </c>
      <c r="Y608" s="312">
        <v>157</v>
      </c>
      <c r="Z608" s="137">
        <v>4.5218894009216588E-2</v>
      </c>
      <c r="AA608" s="302">
        <v>64.848484848484802</v>
      </c>
      <c r="AB608" s="312">
        <v>196</v>
      </c>
      <c r="AC608" s="137">
        <v>4.3086392613761265E-2</v>
      </c>
      <c r="AD608" s="302">
        <v>60</v>
      </c>
      <c r="AE608" s="313">
        <v>0.24050632911392406</v>
      </c>
      <c r="AF608" s="312">
        <v>143</v>
      </c>
      <c r="AG608" s="137">
        <v>4.710144927536232E-2</v>
      </c>
      <c r="AH608" s="312">
        <v>50.303030303030297</v>
      </c>
      <c r="AI608" s="312">
        <v>80</v>
      </c>
      <c r="AJ608" s="137">
        <v>3.8350910834132314E-2</v>
      </c>
      <c r="AK608" s="302">
        <v>31.515151515151501</v>
      </c>
      <c r="AL608" s="312">
        <v>174</v>
      </c>
      <c r="AM608" s="137">
        <v>2.8155339805825241E-2</v>
      </c>
      <c r="AN608" s="302">
        <v>59.393940000000001</v>
      </c>
      <c r="AO608" s="313">
        <v>0.21678321678321677</v>
      </c>
      <c r="AP608" s="312">
        <v>413</v>
      </c>
      <c r="AQ608" s="137">
        <v>3.7765179224579372E-2</v>
      </c>
      <c r="AR608" s="312">
        <v>87.272727272727195</v>
      </c>
      <c r="AS608" s="312">
        <v>656</v>
      </c>
      <c r="AT608" s="137">
        <v>5.1857707509881425E-2</v>
      </c>
      <c r="AU608" s="302">
        <v>123.636363636363</v>
      </c>
      <c r="AV608" s="312">
        <v>568</v>
      </c>
      <c r="AW608" s="137">
        <v>3.4554082005110114E-2</v>
      </c>
      <c r="AX608" s="302">
        <v>113.333336</v>
      </c>
      <c r="AY608" s="303">
        <v>0.37530266343825663</v>
      </c>
      <c r="AZ608" s="311">
        <v>411</v>
      </c>
      <c r="BA608" s="137">
        <v>2.4502205794682246E-2</v>
      </c>
      <c r="BB608" s="312">
        <v>77.575757575757507</v>
      </c>
      <c r="BC608" s="312">
        <v>548</v>
      </c>
      <c r="BD608" s="137">
        <v>3.118420303875263E-2</v>
      </c>
      <c r="BE608" s="302">
        <v>91.515151515151501</v>
      </c>
      <c r="BF608" s="312">
        <v>722</v>
      </c>
      <c r="BG608" s="137">
        <v>5.0478920506187512E-2</v>
      </c>
      <c r="BH608" s="302">
        <v>120</v>
      </c>
      <c r="BI608" s="303">
        <v>0.75669099756690994</v>
      </c>
      <c r="BJ608" s="311">
        <v>364</v>
      </c>
      <c r="BK608" s="137">
        <v>2.7434428700633104E-2</v>
      </c>
      <c r="BL608" s="312">
        <v>74.545454545454504</v>
      </c>
      <c r="BM608" s="312">
        <v>423</v>
      </c>
      <c r="BN608" s="137">
        <v>3.6991692173152603E-2</v>
      </c>
      <c r="BO608" s="302">
        <v>80</v>
      </c>
      <c r="BP608" s="312">
        <v>515</v>
      </c>
      <c r="BQ608" s="137">
        <v>4.6517929726311989E-2</v>
      </c>
      <c r="BR608" s="302">
        <v>99.393936199999999</v>
      </c>
      <c r="BS608" s="303">
        <v>0.41483516483516486</v>
      </c>
      <c r="BT608" s="311">
        <v>383</v>
      </c>
      <c r="BU608" s="137">
        <v>2.861412028389989E-2</v>
      </c>
      <c r="BV608" s="312">
        <v>69.090909090909093</v>
      </c>
      <c r="BW608" s="312">
        <v>445</v>
      </c>
      <c r="BX608" s="137">
        <v>5.0044984255510572E-2</v>
      </c>
      <c r="BY608" s="302">
        <v>84.848484848484802</v>
      </c>
      <c r="BZ608" s="312">
        <v>611</v>
      </c>
      <c r="CA608" s="137">
        <v>3.548611917760483E-2</v>
      </c>
      <c r="CB608" s="302">
        <v>94.545455899999993</v>
      </c>
      <c r="CC608" s="303">
        <v>0.59530026109660572</v>
      </c>
      <c r="CD608" s="311">
        <v>4872</v>
      </c>
      <c r="CE608" s="137">
        <v>3.6722695409663074E-2</v>
      </c>
      <c r="CF608" s="312">
        <v>292.2</v>
      </c>
      <c r="CG608" s="312">
        <v>5020</v>
      </c>
      <c r="CH608" s="137">
        <v>4.2249490817889548E-2</v>
      </c>
      <c r="CI608" s="302">
        <v>309.48</v>
      </c>
      <c r="CJ608" s="312">
        <v>5687</v>
      </c>
      <c r="CK608" s="137">
        <v>4.6698581880588924E-2</v>
      </c>
      <c r="CL608" s="302">
        <v>324.52</v>
      </c>
      <c r="CM608" s="313">
        <v>0.1672824302134647</v>
      </c>
    </row>
    <row r="609" spans="1:91" ht="14.4" x14ac:dyDescent="0.3">
      <c r="A609" s="432"/>
      <c r="B609" s="432"/>
      <c r="C609" s="432"/>
      <c r="D609" s="432"/>
      <c r="E609" s="432"/>
      <c r="F609" s="432"/>
      <c r="G609" s="432"/>
      <c r="H609" s="432"/>
      <c r="I609" s="432"/>
      <c r="J609" s="432"/>
      <c r="K609" s="432"/>
      <c r="L609" s="432"/>
      <c r="M609" s="432"/>
      <c r="N609" s="432"/>
      <c r="O609" s="432"/>
      <c r="P609" s="432"/>
      <c r="Q609" s="432"/>
      <c r="R609" s="432"/>
      <c r="S609" s="432"/>
      <c r="T609" s="432"/>
      <c r="U609" s="432"/>
      <c r="V609" s="432"/>
      <c r="W609" s="432"/>
      <c r="X609" s="432"/>
      <c r="Y609" s="432"/>
      <c r="Z609" s="432"/>
      <c r="AA609" s="432"/>
      <c r="AB609" s="432"/>
      <c r="AC609" s="432"/>
      <c r="AD609" s="432"/>
      <c r="AE609" s="432"/>
      <c r="AF609" s="432"/>
      <c r="AG609" s="432"/>
      <c r="AH609" s="432"/>
      <c r="AI609" s="432"/>
      <c r="AJ609" s="432"/>
      <c r="AK609" s="432"/>
      <c r="AL609" s="432"/>
      <c r="AM609" s="432"/>
      <c r="AN609" s="432"/>
      <c r="AO609" s="432"/>
      <c r="AP609" s="432"/>
      <c r="AQ609" s="432"/>
      <c r="AR609" s="432"/>
      <c r="AS609" s="432"/>
      <c r="AT609" s="432"/>
      <c r="AU609" s="432"/>
      <c r="AV609" s="432"/>
      <c r="AW609" s="432"/>
      <c r="AX609" s="432"/>
      <c r="AY609" s="432"/>
      <c r="AZ609" s="432"/>
      <c r="BA609" s="432"/>
      <c r="BB609" s="432"/>
      <c r="BC609" s="432"/>
      <c r="BD609" s="432"/>
      <c r="BE609" s="432"/>
      <c r="BF609" s="432"/>
      <c r="BG609" s="432"/>
      <c r="BH609" s="432"/>
      <c r="BI609" s="432"/>
      <c r="BJ609" s="432"/>
      <c r="BK609" s="432"/>
      <c r="BL609" s="432"/>
      <c r="BM609" s="432"/>
      <c r="BN609" s="432"/>
      <c r="BO609" s="432"/>
      <c r="BP609" s="432"/>
      <c r="BQ609" s="432"/>
      <c r="BR609" s="432"/>
      <c r="BS609" s="432"/>
      <c r="BT609" s="432"/>
      <c r="BU609" s="432"/>
      <c r="BV609" s="432"/>
      <c r="BW609" s="432"/>
      <c r="BX609" s="432"/>
      <c r="BY609" s="432"/>
      <c r="BZ609" s="432"/>
      <c r="CA609" s="432"/>
      <c r="CB609" s="432"/>
      <c r="CC609" s="432"/>
      <c r="CD609" s="432"/>
      <c r="CE609" s="432"/>
      <c r="CF609" s="432"/>
      <c r="CG609" s="432"/>
      <c r="CH609" s="432"/>
      <c r="CI609" s="432"/>
      <c r="CJ609" s="432"/>
      <c r="CK609" s="432"/>
      <c r="CL609" s="432"/>
      <c r="CM609" s="432"/>
    </row>
    <row r="610" spans="1:91" ht="14.4" x14ac:dyDescent="0.3">
      <c r="A610" s="472" t="s">
        <v>554</v>
      </c>
      <c r="B610" s="472"/>
      <c r="C610" s="472"/>
      <c r="D610" s="472"/>
      <c r="E610" s="472"/>
      <c r="F610" s="472"/>
      <c r="G610" s="472"/>
      <c r="H610" s="472"/>
      <c r="I610" s="472"/>
      <c r="J610" s="472"/>
      <c r="K610" s="472"/>
      <c r="L610" s="472"/>
      <c r="M610" s="472"/>
      <c r="N610" s="472"/>
      <c r="O610" s="472"/>
      <c r="P610" s="472"/>
      <c r="Q610" s="472"/>
      <c r="R610" s="472"/>
      <c r="S610" s="472"/>
      <c r="T610" s="472"/>
      <c r="U610" s="472"/>
      <c r="V610" s="472"/>
      <c r="W610" s="472"/>
      <c r="X610" s="472"/>
      <c r="Y610" s="472"/>
      <c r="Z610" s="472"/>
      <c r="AA610" s="472"/>
      <c r="AB610" s="472"/>
      <c r="AC610" s="472"/>
      <c r="AD610" s="472"/>
      <c r="AE610" s="472"/>
      <c r="AF610" s="472"/>
      <c r="AG610" s="472"/>
      <c r="AH610" s="472"/>
      <c r="AI610" s="472"/>
      <c r="AJ610" s="472"/>
      <c r="AK610" s="472"/>
      <c r="AL610" s="472"/>
      <c r="AM610" s="472"/>
      <c r="AN610" s="472"/>
      <c r="AO610" s="472"/>
      <c r="AP610" s="472"/>
      <c r="AQ610" s="472"/>
      <c r="AR610" s="472"/>
      <c r="AS610" s="472"/>
      <c r="AT610" s="472"/>
      <c r="AU610" s="472"/>
      <c r="AV610" s="472"/>
      <c r="AW610" s="472"/>
      <c r="AX610" s="472"/>
      <c r="AY610" s="472"/>
      <c r="AZ610" s="472"/>
      <c r="BA610" s="472"/>
      <c r="BB610" s="472"/>
      <c r="BC610" s="472"/>
      <c r="BD610" s="472"/>
      <c r="BE610" s="472"/>
      <c r="BF610" s="472"/>
      <c r="BG610" s="472"/>
      <c r="BH610" s="472"/>
      <c r="BI610" s="472"/>
      <c r="BJ610" s="472"/>
      <c r="BK610" s="472"/>
      <c r="BL610" s="472"/>
      <c r="BM610" s="472"/>
      <c r="BN610" s="472"/>
      <c r="BO610" s="472"/>
      <c r="BP610" s="472"/>
      <c r="BQ610" s="472"/>
      <c r="BR610" s="472"/>
      <c r="BS610" s="472"/>
      <c r="BT610" s="472"/>
      <c r="BU610" s="472"/>
      <c r="BV610" s="472"/>
      <c r="BW610" s="472"/>
      <c r="BX610" s="472"/>
      <c r="BY610" s="472"/>
      <c r="BZ610" s="472"/>
      <c r="CA610" s="472"/>
      <c r="CB610" s="472"/>
      <c r="CC610" s="472"/>
      <c r="CD610" s="472"/>
      <c r="CE610" s="472"/>
      <c r="CF610" s="472"/>
      <c r="CG610" s="472"/>
      <c r="CH610" s="472"/>
      <c r="CI610" s="472"/>
      <c r="CJ610" s="472"/>
      <c r="CK610" s="472"/>
      <c r="CL610" s="472"/>
      <c r="CM610" s="472"/>
    </row>
    <row r="611" spans="1:91" ht="18" customHeight="1" x14ac:dyDescent="0.3">
      <c r="B611" s="473" t="s">
        <v>332</v>
      </c>
      <c r="C611" s="474"/>
      <c r="D611" s="292" t="s">
        <v>333</v>
      </c>
      <c r="E611" s="474" t="s">
        <v>332</v>
      </c>
      <c r="F611" s="474"/>
      <c r="G611" s="292" t="s">
        <v>333</v>
      </c>
      <c r="H611" s="474" t="s">
        <v>332</v>
      </c>
      <c r="I611" s="474"/>
      <c r="J611" s="292" t="s">
        <v>333</v>
      </c>
      <c r="K611" s="310" t="s">
        <v>0</v>
      </c>
      <c r="L611" s="473" t="s">
        <v>332</v>
      </c>
      <c r="M611" s="474"/>
      <c r="N611" s="292" t="s">
        <v>333</v>
      </c>
      <c r="O611" s="474" t="s">
        <v>332</v>
      </c>
      <c r="P611" s="474"/>
      <c r="Q611" s="292" t="s">
        <v>333</v>
      </c>
      <c r="R611" s="474" t="s">
        <v>332</v>
      </c>
      <c r="S611" s="474"/>
      <c r="T611" s="292" t="s">
        <v>333</v>
      </c>
      <c r="U611" s="310" t="s">
        <v>0</v>
      </c>
      <c r="V611" s="473" t="s">
        <v>332</v>
      </c>
      <c r="W611" s="474"/>
      <c r="X611" s="292" t="s">
        <v>333</v>
      </c>
      <c r="Y611" s="474" t="s">
        <v>332</v>
      </c>
      <c r="Z611" s="474"/>
      <c r="AA611" s="292" t="s">
        <v>333</v>
      </c>
      <c r="AB611" s="474" t="s">
        <v>332</v>
      </c>
      <c r="AC611" s="474"/>
      <c r="AD611" s="292" t="s">
        <v>333</v>
      </c>
      <c r="AE611" s="310" t="s">
        <v>0</v>
      </c>
      <c r="AF611" s="473" t="s">
        <v>332</v>
      </c>
      <c r="AG611" s="474"/>
      <c r="AH611" s="292" t="s">
        <v>333</v>
      </c>
      <c r="AI611" s="474" t="s">
        <v>332</v>
      </c>
      <c r="AJ611" s="474"/>
      <c r="AK611" s="292" t="s">
        <v>333</v>
      </c>
      <c r="AL611" s="474" t="s">
        <v>332</v>
      </c>
      <c r="AM611" s="474"/>
      <c r="AN611" s="292" t="s">
        <v>333</v>
      </c>
      <c r="AO611" s="310" t="s">
        <v>0</v>
      </c>
      <c r="AP611" s="473" t="s">
        <v>332</v>
      </c>
      <c r="AQ611" s="474"/>
      <c r="AR611" s="292" t="s">
        <v>333</v>
      </c>
      <c r="AS611" s="474" t="s">
        <v>332</v>
      </c>
      <c r="AT611" s="474"/>
      <c r="AU611" s="292" t="s">
        <v>333</v>
      </c>
      <c r="AV611" s="474" t="s">
        <v>332</v>
      </c>
      <c r="AW611" s="474"/>
      <c r="AX611" s="292" t="s">
        <v>333</v>
      </c>
      <c r="AY611" s="290" t="s">
        <v>0</v>
      </c>
      <c r="AZ611" s="473" t="s">
        <v>332</v>
      </c>
      <c r="BA611" s="474"/>
      <c r="BB611" s="292" t="s">
        <v>333</v>
      </c>
      <c r="BC611" s="474" t="s">
        <v>332</v>
      </c>
      <c r="BD611" s="474"/>
      <c r="BE611" s="292" t="s">
        <v>333</v>
      </c>
      <c r="BF611" s="474" t="s">
        <v>332</v>
      </c>
      <c r="BG611" s="474"/>
      <c r="BH611" s="292" t="s">
        <v>333</v>
      </c>
      <c r="BI611" s="290" t="s">
        <v>0</v>
      </c>
      <c r="BJ611" s="473" t="s">
        <v>332</v>
      </c>
      <c r="BK611" s="474"/>
      <c r="BL611" s="292" t="s">
        <v>333</v>
      </c>
      <c r="BM611" s="474" t="s">
        <v>332</v>
      </c>
      <c r="BN611" s="474"/>
      <c r="BO611" s="292" t="s">
        <v>333</v>
      </c>
      <c r="BP611" s="474" t="s">
        <v>332</v>
      </c>
      <c r="BQ611" s="474"/>
      <c r="BR611" s="292" t="s">
        <v>333</v>
      </c>
      <c r="BS611" s="290" t="s">
        <v>0</v>
      </c>
      <c r="BT611" s="473" t="s">
        <v>332</v>
      </c>
      <c r="BU611" s="474"/>
      <c r="BV611" s="292" t="s">
        <v>333</v>
      </c>
      <c r="BW611" s="474" t="s">
        <v>332</v>
      </c>
      <c r="BX611" s="474"/>
      <c r="BY611" s="292" t="s">
        <v>333</v>
      </c>
      <c r="BZ611" s="474" t="s">
        <v>332</v>
      </c>
      <c r="CA611" s="474"/>
      <c r="CB611" s="292" t="s">
        <v>333</v>
      </c>
      <c r="CC611" s="290" t="s">
        <v>0</v>
      </c>
      <c r="CD611" s="473" t="s">
        <v>332</v>
      </c>
      <c r="CE611" s="474"/>
      <c r="CF611" s="292" t="s">
        <v>333</v>
      </c>
      <c r="CG611" s="474" t="s">
        <v>332</v>
      </c>
      <c r="CH611" s="474"/>
      <c r="CI611" s="292" t="s">
        <v>333</v>
      </c>
      <c r="CJ611" s="474" t="s">
        <v>332</v>
      </c>
      <c r="CK611" s="474"/>
      <c r="CL611" s="292" t="s">
        <v>333</v>
      </c>
      <c r="CM611" s="310" t="s">
        <v>0</v>
      </c>
    </row>
    <row r="612" spans="1:91" ht="14.4" x14ac:dyDescent="0.3">
      <c r="A612" s="99" t="s">
        <v>18</v>
      </c>
      <c r="B612" s="311">
        <v>4474</v>
      </c>
      <c r="C612" s="137"/>
      <c r="D612" s="312">
        <v>273.93939393939303</v>
      </c>
      <c r="E612" s="312">
        <v>6293</v>
      </c>
      <c r="F612" s="137"/>
      <c r="G612" s="302">
        <v>272.12121212121201</v>
      </c>
      <c r="H612" s="312">
        <v>6138</v>
      </c>
      <c r="I612" s="137"/>
      <c r="J612" s="302">
        <v>326.66665599999999</v>
      </c>
      <c r="K612" s="313">
        <v>0.37192668752793923</v>
      </c>
      <c r="L612" s="312">
        <v>3983</v>
      </c>
      <c r="M612" s="137"/>
      <c r="N612" s="312">
        <v>240.60606060606</v>
      </c>
      <c r="O612" s="312">
        <v>4466</v>
      </c>
      <c r="P612" s="137"/>
      <c r="Q612" s="302">
        <v>254.54545454545399</v>
      </c>
      <c r="R612" s="312">
        <v>4930</v>
      </c>
      <c r="S612" s="137"/>
      <c r="T612" s="302">
        <v>324.84848</v>
      </c>
      <c r="U612" s="313">
        <v>0.23776048204870701</v>
      </c>
      <c r="V612" s="312">
        <v>509</v>
      </c>
      <c r="W612" s="137"/>
      <c r="X612" s="312">
        <v>93.939393939393895</v>
      </c>
      <c r="Y612" s="312">
        <v>761</v>
      </c>
      <c r="Z612" s="137"/>
      <c r="AA612" s="302">
        <v>118.181818181818</v>
      </c>
      <c r="AB612" s="312">
        <v>877</v>
      </c>
      <c r="AC612" s="137"/>
      <c r="AD612" s="302">
        <v>110.909088</v>
      </c>
      <c r="AE612" s="313">
        <v>0.72298624754420437</v>
      </c>
      <c r="AF612" s="312">
        <v>804</v>
      </c>
      <c r="AG612" s="137"/>
      <c r="AH612" s="312">
        <v>110.90909090909</v>
      </c>
      <c r="AI612" s="312">
        <v>526</v>
      </c>
      <c r="AJ612" s="137"/>
      <c r="AK612" s="302">
        <v>93.939393939393895</v>
      </c>
      <c r="AL612" s="312">
        <v>744</v>
      </c>
      <c r="AM612" s="137"/>
      <c r="AN612" s="302">
        <v>105.454544</v>
      </c>
      <c r="AO612" s="313">
        <v>-7.4626865671641784E-2</v>
      </c>
      <c r="AP612" s="312">
        <v>1260</v>
      </c>
      <c r="AQ612" s="137"/>
      <c r="AR612" s="312">
        <v>146.06060606060601</v>
      </c>
      <c r="AS612" s="312">
        <v>1101</v>
      </c>
      <c r="AT612" s="137"/>
      <c r="AU612" s="302">
        <v>113.333333333333</v>
      </c>
      <c r="AV612" s="312">
        <v>1477</v>
      </c>
      <c r="AW612" s="137"/>
      <c r="AX612" s="302">
        <v>168.484848</v>
      </c>
      <c r="AY612" s="303">
        <v>0.17222222222222222</v>
      </c>
      <c r="AZ612" s="311">
        <v>4271</v>
      </c>
      <c r="BA612" s="137"/>
      <c r="BB612" s="312">
        <v>267.87878787878702</v>
      </c>
      <c r="BC612" s="312">
        <v>8992</v>
      </c>
      <c r="BD612" s="137"/>
      <c r="BE612" s="302">
        <v>407.27272727272702</v>
      </c>
      <c r="BF612" s="312">
        <v>14793</v>
      </c>
      <c r="BG612" s="137"/>
      <c r="BH612" s="302">
        <v>530.30304000000001</v>
      </c>
      <c r="BI612" s="303">
        <v>2.4635916647155232</v>
      </c>
      <c r="BJ612" s="311">
        <v>2810</v>
      </c>
      <c r="BK612" s="137"/>
      <c r="BL612" s="312">
        <v>214.54545454545399</v>
      </c>
      <c r="BM612" s="312">
        <v>4145</v>
      </c>
      <c r="BN612" s="137"/>
      <c r="BO612" s="302">
        <v>246.666666666666</v>
      </c>
      <c r="BP612" s="312">
        <v>3473</v>
      </c>
      <c r="BQ612" s="137"/>
      <c r="BR612" s="302">
        <v>246.060608</v>
      </c>
      <c r="BS612" s="303">
        <v>0.23594306049822064</v>
      </c>
      <c r="BT612" s="311">
        <v>2064</v>
      </c>
      <c r="BU612" s="137"/>
      <c r="BV612" s="312">
        <v>171.51515151515099</v>
      </c>
      <c r="BW612" s="312">
        <v>2473</v>
      </c>
      <c r="BX612" s="137"/>
      <c r="BY612" s="302">
        <v>212.12121212121201</v>
      </c>
      <c r="BZ612" s="312">
        <v>2710</v>
      </c>
      <c r="CA612" s="137"/>
      <c r="CB612" s="302">
        <v>233.33332799999999</v>
      </c>
      <c r="CC612" s="303">
        <v>0.31298449612403101</v>
      </c>
      <c r="CD612" s="311">
        <v>20175</v>
      </c>
      <c r="CE612" s="137"/>
      <c r="CF612" s="312">
        <v>566.14</v>
      </c>
      <c r="CG612" s="312">
        <v>28757</v>
      </c>
      <c r="CH612" s="137"/>
      <c r="CI612" s="302">
        <v>667.04</v>
      </c>
      <c r="CJ612" s="312">
        <v>35142</v>
      </c>
      <c r="CK612" s="137"/>
      <c r="CL612" s="302">
        <v>811.36</v>
      </c>
      <c r="CM612" s="313">
        <v>0.74185873605947961</v>
      </c>
    </row>
    <row r="613" spans="1:91" ht="14.4" x14ac:dyDescent="0.3">
      <c r="A613" s="99" t="s">
        <v>420</v>
      </c>
      <c r="B613" s="311">
        <v>634</v>
      </c>
      <c r="C613" s="137">
        <v>0.14170764416629414</v>
      </c>
      <c r="D613" s="312">
        <v>124.24242424242399</v>
      </c>
      <c r="E613" s="312">
        <v>1414</v>
      </c>
      <c r="F613" s="137">
        <v>0.22469410456062291</v>
      </c>
      <c r="G613" s="302">
        <v>135.75757575757501</v>
      </c>
      <c r="H613" s="312">
        <v>908</v>
      </c>
      <c r="I613" s="137">
        <v>0.14793092212447051</v>
      </c>
      <c r="J613" s="302">
        <v>111.515152</v>
      </c>
      <c r="K613" s="313">
        <v>0.43217665615141954</v>
      </c>
      <c r="L613" s="312">
        <v>399</v>
      </c>
      <c r="M613" s="137">
        <v>0.10017574692442882</v>
      </c>
      <c r="N613" s="312">
        <v>76.363636363636303</v>
      </c>
      <c r="O613" s="312">
        <v>900</v>
      </c>
      <c r="P613" s="137">
        <v>0.20152261531571877</v>
      </c>
      <c r="Q613" s="302">
        <v>120</v>
      </c>
      <c r="R613" s="312">
        <v>777</v>
      </c>
      <c r="S613" s="137">
        <v>0.15760649087221096</v>
      </c>
      <c r="T613" s="302">
        <v>139.393936</v>
      </c>
      <c r="U613" s="313">
        <v>0.94736842105263153</v>
      </c>
      <c r="V613" s="312">
        <v>14</v>
      </c>
      <c r="W613" s="137">
        <v>2.75049115913556E-2</v>
      </c>
      <c r="X613" s="312">
        <v>14.545454545454501</v>
      </c>
      <c r="Y613" s="312">
        <v>180</v>
      </c>
      <c r="Z613" s="137">
        <v>0.23653088042049936</v>
      </c>
      <c r="AA613" s="302">
        <v>71.515151515151501</v>
      </c>
      <c r="AB613" s="312">
        <v>80</v>
      </c>
      <c r="AC613" s="137">
        <v>9.1220068415051314E-2</v>
      </c>
      <c r="AD613" s="302">
        <v>28.484848</v>
      </c>
      <c r="AE613" s="313">
        <v>4.7142857142857144</v>
      </c>
      <c r="AF613" s="312">
        <v>143</v>
      </c>
      <c r="AG613" s="137">
        <v>0.17786069651741293</v>
      </c>
      <c r="AH613" s="312">
        <v>51.515151515151501</v>
      </c>
      <c r="AI613" s="312">
        <v>41</v>
      </c>
      <c r="AJ613" s="137">
        <v>7.7946768060836502E-2</v>
      </c>
      <c r="AK613" s="302">
        <v>23.030303030302999</v>
      </c>
      <c r="AL613" s="312">
        <v>149</v>
      </c>
      <c r="AM613" s="137">
        <v>0.20026881720430106</v>
      </c>
      <c r="AN613" s="302">
        <v>68.484849999999994</v>
      </c>
      <c r="AO613" s="313">
        <v>4.195804195804196E-2</v>
      </c>
      <c r="AP613" s="312">
        <v>264</v>
      </c>
      <c r="AQ613" s="137">
        <v>0.20952380952380953</v>
      </c>
      <c r="AR613" s="312">
        <v>61.212121212121197</v>
      </c>
      <c r="AS613" s="312">
        <v>233</v>
      </c>
      <c r="AT613" s="137">
        <v>0.21162579473206175</v>
      </c>
      <c r="AU613" s="302">
        <v>47.878787878787797</v>
      </c>
      <c r="AV613" s="312">
        <v>317</v>
      </c>
      <c r="AW613" s="137">
        <v>0.21462423832092078</v>
      </c>
      <c r="AX613" s="302">
        <v>73.333335899999994</v>
      </c>
      <c r="AY613" s="303">
        <v>0.20075757575757575</v>
      </c>
      <c r="AZ613" s="311">
        <v>544</v>
      </c>
      <c r="BA613" s="137">
        <v>0.12737063919456801</v>
      </c>
      <c r="BB613" s="312">
        <v>95.757575757575694</v>
      </c>
      <c r="BC613" s="312">
        <v>1585</v>
      </c>
      <c r="BD613" s="137">
        <v>0.17626779359430605</v>
      </c>
      <c r="BE613" s="302">
        <v>153.939393939393</v>
      </c>
      <c r="BF613" s="312">
        <v>2301</v>
      </c>
      <c r="BG613" s="137">
        <v>0.15554654228351247</v>
      </c>
      <c r="BH613" s="302">
        <v>239.393936</v>
      </c>
      <c r="BI613" s="303">
        <v>3.2297794117647061</v>
      </c>
      <c r="BJ613" s="311">
        <v>521</v>
      </c>
      <c r="BK613" s="137">
        <v>0.18540925266903915</v>
      </c>
      <c r="BL613" s="312">
        <v>103.636363636363</v>
      </c>
      <c r="BM613" s="312">
        <v>634</v>
      </c>
      <c r="BN613" s="137">
        <v>0.15295536791314837</v>
      </c>
      <c r="BO613" s="302">
        <v>118.787878787878</v>
      </c>
      <c r="BP613" s="312">
        <v>654</v>
      </c>
      <c r="BQ613" s="137">
        <v>0.18830981860063345</v>
      </c>
      <c r="BR613" s="302">
        <v>112.121216</v>
      </c>
      <c r="BS613" s="303">
        <v>0.25527831094049902</v>
      </c>
      <c r="BT613" s="311">
        <v>234</v>
      </c>
      <c r="BU613" s="137">
        <v>0.11337209302325581</v>
      </c>
      <c r="BV613" s="312">
        <v>55.151515151515099</v>
      </c>
      <c r="BW613" s="312">
        <v>567</v>
      </c>
      <c r="BX613" s="137">
        <v>0.22927618277395875</v>
      </c>
      <c r="BY613" s="302">
        <v>81.818181818181799</v>
      </c>
      <c r="BZ613" s="312">
        <v>432</v>
      </c>
      <c r="CA613" s="137">
        <v>0.15940959409594097</v>
      </c>
      <c r="CB613" s="302">
        <v>78.181816100000006</v>
      </c>
      <c r="CC613" s="303">
        <v>0.84615384615384615</v>
      </c>
      <c r="CD613" s="311">
        <v>2753</v>
      </c>
      <c r="CE613" s="137">
        <v>0.13645600991325899</v>
      </c>
      <c r="CF613" s="312">
        <v>224.34</v>
      </c>
      <c r="CG613" s="312">
        <v>5554</v>
      </c>
      <c r="CH613" s="137">
        <v>0.19313558437945544</v>
      </c>
      <c r="CI613" s="302">
        <v>290.33999999999997</v>
      </c>
      <c r="CJ613" s="312">
        <v>5618</v>
      </c>
      <c r="CK613" s="137">
        <v>0.1598656877810028</v>
      </c>
      <c r="CL613" s="302">
        <v>343.69</v>
      </c>
      <c r="CM613" s="313">
        <v>1.0406828913912096</v>
      </c>
    </row>
    <row r="614" spans="1:91" ht="14.4" x14ac:dyDescent="0.3">
      <c r="A614" s="99" t="s">
        <v>384</v>
      </c>
      <c r="B614" s="311">
        <v>110</v>
      </c>
      <c r="C614" s="137">
        <v>2.4586499776486366E-2</v>
      </c>
      <c r="D614" s="312">
        <v>35.151515151515099</v>
      </c>
      <c r="E614" s="312">
        <v>335</v>
      </c>
      <c r="F614" s="137">
        <v>5.3233751787700623E-2</v>
      </c>
      <c r="G614" s="302">
        <v>76.363636363636303</v>
      </c>
      <c r="H614" s="312">
        <v>245</v>
      </c>
      <c r="I614" s="137">
        <v>3.9915281850765719E-2</v>
      </c>
      <c r="J614" s="302">
        <v>60</v>
      </c>
      <c r="K614" s="313">
        <v>1.2272727272727273</v>
      </c>
      <c r="L614" s="312">
        <v>85</v>
      </c>
      <c r="M614" s="137">
        <v>2.1340697966357017E-2</v>
      </c>
      <c r="N614" s="312">
        <v>34.545454545454497</v>
      </c>
      <c r="O614" s="312">
        <v>310</v>
      </c>
      <c r="P614" s="137">
        <v>6.9413345275414234E-2</v>
      </c>
      <c r="Q614" s="302">
        <v>70.303030303030297</v>
      </c>
      <c r="R614" s="312">
        <v>294</v>
      </c>
      <c r="S614" s="137">
        <v>5.9634888438133873E-2</v>
      </c>
      <c r="T614" s="302">
        <v>84.242424</v>
      </c>
      <c r="U614" s="313">
        <v>2.4588235294117649</v>
      </c>
      <c r="V614" s="312">
        <v>2</v>
      </c>
      <c r="W614" s="137">
        <v>3.929273084479371E-3</v>
      </c>
      <c r="X614" s="312">
        <v>9.0909090909090899</v>
      </c>
      <c r="Y614" s="312">
        <v>17</v>
      </c>
      <c r="Z614" s="137">
        <v>2.2339027595269383E-2</v>
      </c>
      <c r="AA614" s="302">
        <v>12.1212121212121</v>
      </c>
      <c r="AB614" s="312">
        <v>27</v>
      </c>
      <c r="AC614" s="137">
        <v>3.0786773090079819E-2</v>
      </c>
      <c r="AD614" s="302">
        <v>12.727273</v>
      </c>
      <c r="AE614" s="313">
        <v>12.5</v>
      </c>
      <c r="AF614" s="312">
        <v>84</v>
      </c>
      <c r="AG614" s="137">
        <v>0.1044776119402985</v>
      </c>
      <c r="AH614" s="312">
        <v>44.2424242424242</v>
      </c>
      <c r="AI614" s="312">
        <v>10</v>
      </c>
      <c r="AJ614" s="137">
        <v>1.9011406844106463E-2</v>
      </c>
      <c r="AK614" s="302">
        <v>7.8787878787878798</v>
      </c>
      <c r="AL614" s="312">
        <v>69</v>
      </c>
      <c r="AM614" s="137">
        <v>9.2741935483870969E-2</v>
      </c>
      <c r="AN614" s="302">
        <v>49.0909081</v>
      </c>
      <c r="AO614" s="313">
        <v>-0.17857142857142858</v>
      </c>
      <c r="AP614" s="312">
        <v>161</v>
      </c>
      <c r="AQ614" s="137">
        <v>0.12777777777777777</v>
      </c>
      <c r="AR614" s="312">
        <v>52.121212121212103</v>
      </c>
      <c r="AS614" s="312">
        <v>99</v>
      </c>
      <c r="AT614" s="137">
        <v>8.9918256130790186E-2</v>
      </c>
      <c r="AU614" s="302">
        <v>32.727272727272698</v>
      </c>
      <c r="AV614" s="312">
        <v>85</v>
      </c>
      <c r="AW614" s="137">
        <v>5.7549085985104942E-2</v>
      </c>
      <c r="AX614" s="302">
        <v>36.363636</v>
      </c>
      <c r="AY614" s="303">
        <v>-0.47204968944099379</v>
      </c>
      <c r="AZ614" s="311">
        <v>134</v>
      </c>
      <c r="BA614" s="137">
        <v>3.1374385389838444E-2</v>
      </c>
      <c r="BB614" s="312">
        <v>38.181818181818102</v>
      </c>
      <c r="BC614" s="312">
        <v>524</v>
      </c>
      <c r="BD614" s="137">
        <v>5.8274021352313167E-2</v>
      </c>
      <c r="BE614" s="302">
        <v>88.484848484848399</v>
      </c>
      <c r="BF614" s="312">
        <v>807</v>
      </c>
      <c r="BG614" s="137">
        <v>5.4552829040762522E-2</v>
      </c>
      <c r="BH614" s="302">
        <v>176.96969999999999</v>
      </c>
      <c r="BI614" s="303">
        <v>5.0223880597014929</v>
      </c>
      <c r="BJ614" s="311">
        <v>111</v>
      </c>
      <c r="BK614" s="137">
        <v>3.9501779359430604E-2</v>
      </c>
      <c r="BL614" s="312">
        <v>49.696969696969703</v>
      </c>
      <c r="BM614" s="312">
        <v>214</v>
      </c>
      <c r="BN614" s="137">
        <v>5.1628468033775632E-2</v>
      </c>
      <c r="BO614" s="302">
        <v>69.696969696969703</v>
      </c>
      <c r="BP614" s="312">
        <v>393</v>
      </c>
      <c r="BQ614" s="137">
        <v>0.11315865246184854</v>
      </c>
      <c r="BR614" s="302">
        <v>96.363640000000004</v>
      </c>
      <c r="BS614" s="303">
        <v>2.5405405405405403</v>
      </c>
      <c r="BT614" s="311">
        <v>69</v>
      </c>
      <c r="BU614" s="137">
        <v>3.3430232558139532E-2</v>
      </c>
      <c r="BV614" s="312">
        <v>29.090909090909101</v>
      </c>
      <c r="BW614" s="312">
        <v>242</v>
      </c>
      <c r="BX614" s="137">
        <v>9.7856854023453302E-2</v>
      </c>
      <c r="BY614" s="302">
        <v>52.121212121212103</v>
      </c>
      <c r="BZ614" s="312">
        <v>129</v>
      </c>
      <c r="CA614" s="137">
        <v>4.7601476014760148E-2</v>
      </c>
      <c r="CB614" s="302">
        <v>44.848483999999999</v>
      </c>
      <c r="CC614" s="303">
        <v>0.86956521739130432</v>
      </c>
      <c r="CD614" s="311">
        <v>756</v>
      </c>
      <c r="CE614" s="137">
        <v>3.7472118959107806E-2</v>
      </c>
      <c r="CF614" s="312">
        <v>108.57</v>
      </c>
      <c r="CG614" s="312">
        <v>1751</v>
      </c>
      <c r="CH614" s="137">
        <v>6.0889522551031056E-2</v>
      </c>
      <c r="CI614" s="302">
        <v>164.62</v>
      </c>
      <c r="CJ614" s="312">
        <v>2049</v>
      </c>
      <c r="CK614" s="137">
        <v>5.8306300153662283E-2</v>
      </c>
      <c r="CL614" s="302">
        <v>237.96</v>
      </c>
      <c r="CM614" s="313">
        <v>1.7103174603174602</v>
      </c>
    </row>
    <row r="615" spans="1:91" ht="14.4" x14ac:dyDescent="0.3">
      <c r="A615" s="99" t="s">
        <v>540</v>
      </c>
      <c r="B615" s="311">
        <v>84</v>
      </c>
      <c r="C615" s="137">
        <v>1.8775145283862316E-2</v>
      </c>
      <c r="D615" s="312">
        <v>29.696969696969699</v>
      </c>
      <c r="E615" s="312">
        <v>284</v>
      </c>
      <c r="F615" s="137">
        <v>4.5129508978229781E-2</v>
      </c>
      <c r="G615" s="302">
        <v>73.939393939393895</v>
      </c>
      <c r="H615" s="312">
        <v>135</v>
      </c>
      <c r="I615" s="137">
        <v>2.1994134897360705E-2</v>
      </c>
      <c r="J615" s="302">
        <v>51.515152</v>
      </c>
      <c r="K615" s="313">
        <v>0.6071428571428571</v>
      </c>
      <c r="L615" s="312">
        <v>85</v>
      </c>
      <c r="M615" s="137">
        <v>2.1340697966357017E-2</v>
      </c>
      <c r="N615" s="312">
        <v>34.545454545454497</v>
      </c>
      <c r="O615" s="312">
        <v>213</v>
      </c>
      <c r="P615" s="137">
        <v>4.7693685624720109E-2</v>
      </c>
      <c r="Q615" s="302">
        <v>55.757575757575701</v>
      </c>
      <c r="R615" s="312">
        <v>235</v>
      </c>
      <c r="S615" s="137">
        <v>4.766734279918864E-2</v>
      </c>
      <c r="T615" s="302">
        <v>79.393936199999999</v>
      </c>
      <c r="U615" s="313">
        <v>1.7647058823529411</v>
      </c>
      <c r="V615" s="312">
        <v>0</v>
      </c>
      <c r="W615" s="137">
        <v>0</v>
      </c>
      <c r="X615" s="312">
        <v>80</v>
      </c>
      <c r="Y615" s="312">
        <v>11</v>
      </c>
      <c r="Z615" s="137">
        <v>1.4454664914586071E-2</v>
      </c>
      <c r="AA615" s="302">
        <v>10.909090909090899</v>
      </c>
      <c r="AB615" s="312">
        <v>1</v>
      </c>
      <c r="AC615" s="137">
        <v>1.1402508551881414E-3</v>
      </c>
      <c r="AD615" s="302">
        <v>2.4242425000000001</v>
      </c>
      <c r="AF615" s="312">
        <v>66</v>
      </c>
      <c r="AG615" s="137">
        <v>8.2089552238805971E-2</v>
      </c>
      <c r="AH615" s="312">
        <v>42.424242424242401</v>
      </c>
      <c r="AI615" s="312">
        <v>10</v>
      </c>
      <c r="AJ615" s="137">
        <v>1.9011406844106463E-2</v>
      </c>
      <c r="AK615" s="302">
        <v>7.8787878787878798</v>
      </c>
      <c r="AL615" s="312">
        <v>64</v>
      </c>
      <c r="AM615" s="137">
        <v>8.6021505376344093E-2</v>
      </c>
      <c r="AN615" s="302">
        <v>49.0909081</v>
      </c>
      <c r="AO615" s="313">
        <v>-3.0303030303030304E-2</v>
      </c>
      <c r="AP615" s="312">
        <v>125</v>
      </c>
      <c r="AQ615" s="137">
        <v>9.9206349206349201E-2</v>
      </c>
      <c r="AR615" s="312">
        <v>42.424242424242401</v>
      </c>
      <c r="AS615" s="312">
        <v>84</v>
      </c>
      <c r="AT615" s="137">
        <v>7.6294277929155316E-2</v>
      </c>
      <c r="AU615" s="302">
        <v>30.909090909090899</v>
      </c>
      <c r="AV615" s="312">
        <v>49</v>
      </c>
      <c r="AW615" s="137">
        <v>3.3175355450236969E-2</v>
      </c>
      <c r="AX615" s="302">
        <v>27.272728000000001</v>
      </c>
      <c r="AY615" s="303">
        <v>-0.60799999999999998</v>
      </c>
      <c r="AZ615" s="311">
        <v>77</v>
      </c>
      <c r="BA615" s="137">
        <v>1.8028564738937016E-2</v>
      </c>
      <c r="BB615" s="312">
        <v>30.303030303030301</v>
      </c>
      <c r="BC615" s="312">
        <v>439</v>
      </c>
      <c r="BD615" s="137">
        <v>4.8821174377224198E-2</v>
      </c>
      <c r="BE615" s="302">
        <v>79.393939393939405</v>
      </c>
      <c r="BF615" s="312">
        <v>577</v>
      </c>
      <c r="BG615" s="137">
        <v>3.9004934766443587E-2</v>
      </c>
      <c r="BH615" s="302">
        <v>144.24243200000001</v>
      </c>
      <c r="BI615" s="303">
        <v>6.4935064935064934</v>
      </c>
      <c r="BJ615" s="311">
        <v>89</v>
      </c>
      <c r="BK615" s="137">
        <v>3.1672597864768684E-2</v>
      </c>
      <c r="BL615" s="312">
        <v>44.848484848484802</v>
      </c>
      <c r="BM615" s="312">
        <v>170</v>
      </c>
      <c r="BN615" s="137">
        <v>4.1013268998793727E-2</v>
      </c>
      <c r="BO615" s="302">
        <v>66.6666666666666</v>
      </c>
      <c r="BP615" s="312">
        <v>270</v>
      </c>
      <c r="BQ615" s="137">
        <v>7.7742585660811978E-2</v>
      </c>
      <c r="BR615" s="302">
        <v>75.757576</v>
      </c>
      <c r="BS615" s="303">
        <v>2.0337078651685392</v>
      </c>
      <c r="BT615" s="311">
        <v>64</v>
      </c>
      <c r="BU615" s="137">
        <v>3.1007751937984496E-2</v>
      </c>
      <c r="BV615" s="312">
        <v>29.090909090909101</v>
      </c>
      <c r="BW615" s="312">
        <v>193</v>
      </c>
      <c r="BX615" s="137">
        <v>7.8042862919530928E-2</v>
      </c>
      <c r="BY615" s="302">
        <v>43.030303030303003</v>
      </c>
      <c r="BZ615" s="312">
        <v>112</v>
      </c>
      <c r="CA615" s="137">
        <v>4.1328413284132844E-2</v>
      </c>
      <c r="CB615" s="302">
        <v>44.848483999999999</v>
      </c>
      <c r="CC615" s="303">
        <v>0.75</v>
      </c>
      <c r="CD615" s="311">
        <v>590</v>
      </c>
      <c r="CE615" s="137">
        <v>2.9244114002478314E-2</v>
      </c>
      <c r="CF615" s="312">
        <v>124.9</v>
      </c>
      <c r="CG615" s="312">
        <v>1404</v>
      </c>
      <c r="CH615" s="137">
        <v>4.8822895295058594E-2</v>
      </c>
      <c r="CI615" s="302">
        <v>147.81</v>
      </c>
      <c r="CJ615" s="312">
        <v>1443</v>
      </c>
      <c r="CK615" s="137">
        <v>4.1061977121393207E-2</v>
      </c>
      <c r="CL615" s="302">
        <v>200.68</v>
      </c>
      <c r="CM615" s="313">
        <v>1.4457627118644067</v>
      </c>
    </row>
    <row r="616" spans="1:91" ht="14.4" x14ac:dyDescent="0.3">
      <c r="A616" s="99" t="s">
        <v>541</v>
      </c>
      <c r="B616" s="311">
        <v>17</v>
      </c>
      <c r="C616" s="137">
        <v>3.7997317836388021E-3</v>
      </c>
      <c r="D616" s="312">
        <v>15.151515151515101</v>
      </c>
      <c r="E616" s="312">
        <v>40</v>
      </c>
      <c r="F616" s="137">
        <v>6.3562688701732087E-3</v>
      </c>
      <c r="G616" s="302">
        <v>23.636363636363601</v>
      </c>
      <c r="H616" s="312">
        <v>45</v>
      </c>
      <c r="I616" s="137">
        <v>7.331378299120235E-3</v>
      </c>
      <c r="J616" s="302">
        <v>33.3333321</v>
      </c>
      <c r="K616" s="313">
        <v>1.6470588235294117</v>
      </c>
      <c r="L616" s="312">
        <v>20</v>
      </c>
      <c r="M616" s="137">
        <v>5.0213406979663566E-3</v>
      </c>
      <c r="N616" s="312">
        <v>14.545454545454501</v>
      </c>
      <c r="O616" s="312">
        <v>9</v>
      </c>
      <c r="P616" s="137">
        <v>2.0152261531571876E-3</v>
      </c>
      <c r="Q616" s="302">
        <v>7.8787878787878798</v>
      </c>
      <c r="R616" s="312">
        <v>18</v>
      </c>
      <c r="S616" s="137">
        <v>3.6511156186612576E-3</v>
      </c>
      <c r="T616" s="302">
        <v>14.545455</v>
      </c>
      <c r="U616" s="313">
        <v>-0.1</v>
      </c>
      <c r="V616" s="312">
        <v>0</v>
      </c>
      <c r="W616" s="137">
        <v>0</v>
      </c>
      <c r="X616" s="312">
        <v>80</v>
      </c>
      <c r="Y616" s="312">
        <v>0</v>
      </c>
      <c r="Z616" s="137">
        <v>0</v>
      </c>
      <c r="AA616" s="302">
        <v>17.5757575757575</v>
      </c>
      <c r="AB616" s="312">
        <v>0</v>
      </c>
      <c r="AC616" s="137">
        <v>0</v>
      </c>
      <c r="AD616" s="302">
        <v>17.575758</v>
      </c>
      <c r="AF616" s="312">
        <v>0</v>
      </c>
      <c r="AG616" s="137">
        <v>0</v>
      </c>
      <c r="AH616" s="312">
        <v>80</v>
      </c>
      <c r="AI616" s="312">
        <v>3</v>
      </c>
      <c r="AJ616" s="137">
        <v>5.7034220532319393E-3</v>
      </c>
      <c r="AK616" s="302">
        <v>3.0303030303030298</v>
      </c>
      <c r="AL616" s="312">
        <v>46</v>
      </c>
      <c r="AM616" s="137">
        <v>6.1827956989247312E-2</v>
      </c>
      <c r="AN616" s="302">
        <v>44.848483999999999</v>
      </c>
      <c r="AP616" s="312">
        <v>39</v>
      </c>
      <c r="AQ616" s="137">
        <v>3.0952380952380953E-2</v>
      </c>
      <c r="AR616" s="312">
        <v>28.484848484848399</v>
      </c>
      <c r="AS616" s="312">
        <v>0</v>
      </c>
      <c r="AT616" s="137">
        <v>0</v>
      </c>
      <c r="AU616" s="302">
        <v>17.5757575757575</v>
      </c>
      <c r="AV616" s="312">
        <v>0</v>
      </c>
      <c r="AW616" s="137">
        <v>0</v>
      </c>
      <c r="AX616" s="302">
        <v>17.575758</v>
      </c>
      <c r="AY616" s="303">
        <v>-1</v>
      </c>
      <c r="AZ616" s="311">
        <v>16</v>
      </c>
      <c r="BA616" s="137">
        <v>3.7461952704284712E-3</v>
      </c>
      <c r="BB616" s="312">
        <v>16.363636363636299</v>
      </c>
      <c r="BC616" s="312">
        <v>73</v>
      </c>
      <c r="BD616" s="137">
        <v>8.1183274021352312E-3</v>
      </c>
      <c r="BE616" s="302">
        <v>35.151515151515099</v>
      </c>
      <c r="BF616" s="312">
        <v>22</v>
      </c>
      <c r="BG616" s="137">
        <v>1.4871898871087676E-3</v>
      </c>
      <c r="BH616" s="302">
        <v>12.727273</v>
      </c>
      <c r="BI616" s="303">
        <v>0.375</v>
      </c>
      <c r="BJ616" s="311">
        <v>0</v>
      </c>
      <c r="BK616" s="137">
        <v>0</v>
      </c>
      <c r="BL616" s="312">
        <v>80</v>
      </c>
      <c r="BM616" s="312">
        <v>5</v>
      </c>
      <c r="BN616" s="137">
        <v>1.2062726176115801E-3</v>
      </c>
      <c r="BO616" s="302">
        <v>6.6666666666666599</v>
      </c>
      <c r="BP616" s="312">
        <v>94</v>
      </c>
      <c r="BQ616" s="137">
        <v>2.7065937230060465E-2</v>
      </c>
      <c r="BR616" s="302">
        <v>42.4242439</v>
      </c>
      <c r="BT616" s="311">
        <v>14</v>
      </c>
      <c r="BU616" s="137">
        <v>6.7829457364341084E-3</v>
      </c>
      <c r="BV616" s="312">
        <v>14.545454545454501</v>
      </c>
      <c r="BW616" s="312">
        <v>10</v>
      </c>
      <c r="BX616" s="137">
        <v>4.0436716538617065E-3</v>
      </c>
      <c r="BY616" s="302">
        <v>9.6969696969696901</v>
      </c>
      <c r="BZ616" s="312">
        <v>13</v>
      </c>
      <c r="CA616" s="137">
        <v>4.7970479704797049E-3</v>
      </c>
      <c r="CB616" s="302">
        <v>15.151515</v>
      </c>
      <c r="CC616" s="303">
        <v>-7.1428571428571425E-2</v>
      </c>
      <c r="CD616" s="311">
        <v>106</v>
      </c>
      <c r="CE616" s="137">
        <v>5.2540272614622057E-3</v>
      </c>
      <c r="CF616" s="312">
        <v>144.41</v>
      </c>
      <c r="CG616" s="312">
        <v>140</v>
      </c>
      <c r="CH616" s="137">
        <v>4.8683798727266409E-3</v>
      </c>
      <c r="CI616" s="302">
        <v>50.06</v>
      </c>
      <c r="CJ616" s="312">
        <v>238</v>
      </c>
      <c r="CK616" s="137">
        <v>6.7725229070627743E-3</v>
      </c>
      <c r="CL616" s="302">
        <v>77.010000000000005</v>
      </c>
      <c r="CM616" s="313">
        <v>1.2452830188679245</v>
      </c>
    </row>
    <row r="617" spans="1:91" ht="14.4" x14ac:dyDescent="0.3">
      <c r="A617" s="99" t="s">
        <v>542</v>
      </c>
      <c r="B617" s="311">
        <v>3</v>
      </c>
      <c r="C617" s="137">
        <v>6.7054090299508275E-4</v>
      </c>
      <c r="D617" s="312">
        <v>3.63636363636363</v>
      </c>
      <c r="E617" s="312">
        <v>94</v>
      </c>
      <c r="F617" s="137">
        <v>1.4937231844907039E-2</v>
      </c>
      <c r="G617" s="302">
        <v>33.939393939393902</v>
      </c>
      <c r="H617" s="312">
        <v>7</v>
      </c>
      <c r="I617" s="137">
        <v>1.140436624307592E-3</v>
      </c>
      <c r="J617" s="302">
        <v>6.6666665099999998</v>
      </c>
      <c r="K617" s="313">
        <v>1.3333333333333333</v>
      </c>
      <c r="L617" s="312">
        <v>14</v>
      </c>
      <c r="M617" s="137">
        <v>3.5149384885764497E-3</v>
      </c>
      <c r="N617" s="312">
        <v>13.3333333333333</v>
      </c>
      <c r="O617" s="312">
        <v>92</v>
      </c>
      <c r="P617" s="137">
        <v>2.0600089565606806E-2</v>
      </c>
      <c r="Q617" s="302">
        <v>35.757575757575701</v>
      </c>
      <c r="R617" s="312">
        <v>115</v>
      </c>
      <c r="S617" s="137">
        <v>2.332657200811359E-2</v>
      </c>
      <c r="T617" s="302">
        <v>58.181820000000002</v>
      </c>
      <c r="U617" s="313">
        <v>7.2142857142857144</v>
      </c>
      <c r="V617" s="312">
        <v>0</v>
      </c>
      <c r="W617" s="137">
        <v>0</v>
      </c>
      <c r="X617" s="312">
        <v>80</v>
      </c>
      <c r="Y617" s="312">
        <v>11</v>
      </c>
      <c r="Z617" s="137">
        <v>1.4454664914586071E-2</v>
      </c>
      <c r="AA617" s="302">
        <v>10.909090909090899</v>
      </c>
      <c r="AB617" s="312">
        <v>0</v>
      </c>
      <c r="AC617" s="137">
        <v>0</v>
      </c>
      <c r="AD617" s="302">
        <v>17.575758</v>
      </c>
      <c r="AF617" s="312">
        <v>48</v>
      </c>
      <c r="AG617" s="137">
        <v>5.9701492537313432E-2</v>
      </c>
      <c r="AH617" s="312">
        <v>38.181818181818102</v>
      </c>
      <c r="AI617" s="312">
        <v>7</v>
      </c>
      <c r="AJ617" s="137">
        <v>1.3307984790874524E-2</v>
      </c>
      <c r="AK617" s="302">
        <v>7.2727272727272698</v>
      </c>
      <c r="AL617" s="312">
        <v>6</v>
      </c>
      <c r="AM617" s="137">
        <v>8.0645161290322578E-3</v>
      </c>
      <c r="AN617" s="302">
        <v>6.0606059999999999</v>
      </c>
      <c r="AO617" s="313">
        <v>-0.875</v>
      </c>
      <c r="AP617" s="312">
        <v>34</v>
      </c>
      <c r="AQ617" s="137">
        <v>2.6984126984126985E-2</v>
      </c>
      <c r="AR617" s="312">
        <v>21.818181818181799</v>
      </c>
      <c r="AS617" s="312">
        <v>44</v>
      </c>
      <c r="AT617" s="137">
        <v>3.9963669391462307E-2</v>
      </c>
      <c r="AU617" s="302">
        <v>22.424242424242401</v>
      </c>
      <c r="AV617" s="312">
        <v>17</v>
      </c>
      <c r="AW617" s="137">
        <v>1.1509817197020988E-2</v>
      </c>
      <c r="AX617" s="302">
        <v>13.333333</v>
      </c>
      <c r="AY617" s="303">
        <v>-0.5</v>
      </c>
      <c r="AZ617" s="311">
        <v>34</v>
      </c>
      <c r="BA617" s="137">
        <v>7.9606649496605005E-3</v>
      </c>
      <c r="BB617" s="312">
        <v>21.818181818181799</v>
      </c>
      <c r="BC617" s="312">
        <v>159</v>
      </c>
      <c r="BD617" s="137">
        <v>1.7682384341637009E-2</v>
      </c>
      <c r="BE617" s="302">
        <v>50.909090909090899</v>
      </c>
      <c r="BF617" s="312">
        <v>208</v>
      </c>
      <c r="BG617" s="137">
        <v>1.4060704387210167E-2</v>
      </c>
      <c r="BH617" s="302">
        <v>95.151510000000002</v>
      </c>
      <c r="BI617" s="303">
        <v>5.117647058823529</v>
      </c>
      <c r="BJ617" s="311">
        <v>29</v>
      </c>
      <c r="BK617" s="137">
        <v>1.0320284697508897E-2</v>
      </c>
      <c r="BL617" s="312">
        <v>21.2121212121212</v>
      </c>
      <c r="BM617" s="312">
        <v>92</v>
      </c>
      <c r="BN617" s="137">
        <v>2.2195416164053076E-2</v>
      </c>
      <c r="BO617" s="302">
        <v>55.151515151515099</v>
      </c>
      <c r="BP617" s="312">
        <v>59</v>
      </c>
      <c r="BQ617" s="137">
        <v>1.6988194644399653E-2</v>
      </c>
      <c r="BR617" s="302">
        <v>24.242424</v>
      </c>
      <c r="BS617" s="303">
        <v>1.0344827586206897</v>
      </c>
      <c r="BT617" s="311">
        <v>49</v>
      </c>
      <c r="BU617" s="137">
        <v>2.374031007751938E-2</v>
      </c>
      <c r="BV617" s="312">
        <v>24.2424242424242</v>
      </c>
      <c r="BW617" s="312">
        <v>51</v>
      </c>
      <c r="BX617" s="137">
        <v>2.0622725434694702E-2</v>
      </c>
      <c r="BY617" s="302">
        <v>18.7878787878787</v>
      </c>
      <c r="BZ617" s="312">
        <v>36</v>
      </c>
      <c r="CA617" s="137">
        <v>1.3284132841328414E-2</v>
      </c>
      <c r="CB617" s="302">
        <v>25.454546000000001</v>
      </c>
      <c r="CC617" s="303">
        <v>-0.26530612244897961</v>
      </c>
      <c r="CD617" s="311">
        <v>211</v>
      </c>
      <c r="CE617" s="137">
        <v>1.0458488228004957E-2</v>
      </c>
      <c r="CF617" s="312">
        <v>99.6</v>
      </c>
      <c r="CG617" s="312">
        <v>550</v>
      </c>
      <c r="CH617" s="137">
        <v>1.9125778071426087E-2</v>
      </c>
      <c r="CI617" s="302">
        <v>93.78</v>
      </c>
      <c r="CJ617" s="312">
        <v>448</v>
      </c>
      <c r="CK617" s="137">
        <v>1.2748278413294633E-2</v>
      </c>
      <c r="CL617" s="302">
        <v>118.82</v>
      </c>
      <c r="CM617" s="313">
        <v>1.1232227488151658</v>
      </c>
    </row>
    <row r="618" spans="1:91" ht="14.4" x14ac:dyDescent="0.3">
      <c r="A618" s="99" t="s">
        <v>543</v>
      </c>
      <c r="B618" s="311">
        <v>64</v>
      </c>
      <c r="C618" s="137">
        <v>1.4304872597228431E-2</v>
      </c>
      <c r="D618" s="312">
        <v>30.303030303030301</v>
      </c>
      <c r="E618" s="312">
        <v>150</v>
      </c>
      <c r="F618" s="137">
        <v>2.3836008263149532E-2</v>
      </c>
      <c r="G618" s="302">
        <v>55.151515151515099</v>
      </c>
      <c r="H618" s="312">
        <v>83</v>
      </c>
      <c r="I618" s="137">
        <v>1.3522319973932877E-2</v>
      </c>
      <c r="J618" s="302">
        <v>38.181820000000002</v>
      </c>
      <c r="K618" s="313">
        <v>0.296875</v>
      </c>
      <c r="L618" s="312">
        <v>51</v>
      </c>
      <c r="M618" s="137">
        <v>1.2804418779814211E-2</v>
      </c>
      <c r="N618" s="312">
        <v>24.848484848484802</v>
      </c>
      <c r="O618" s="312">
        <v>112</v>
      </c>
      <c r="P618" s="137">
        <v>2.5078369905956112E-2</v>
      </c>
      <c r="Q618" s="302">
        <v>39.393939393939398</v>
      </c>
      <c r="R618" s="312">
        <v>102</v>
      </c>
      <c r="S618" s="137">
        <v>2.0689655172413793E-2</v>
      </c>
      <c r="T618" s="302">
        <v>53.3333321</v>
      </c>
      <c r="U618" s="313">
        <v>1</v>
      </c>
      <c r="V618" s="312">
        <v>0</v>
      </c>
      <c r="W618" s="137">
        <v>0</v>
      </c>
      <c r="X618" s="312">
        <v>80</v>
      </c>
      <c r="Y618" s="312">
        <v>0</v>
      </c>
      <c r="Z618" s="137">
        <v>0</v>
      </c>
      <c r="AA618" s="302">
        <v>17.5757575757575</v>
      </c>
      <c r="AB618" s="312">
        <v>1</v>
      </c>
      <c r="AC618" s="137">
        <v>1.1402508551881414E-3</v>
      </c>
      <c r="AD618" s="302">
        <v>2.4242425000000001</v>
      </c>
      <c r="AF618" s="312">
        <v>18</v>
      </c>
      <c r="AG618" s="137">
        <v>2.2388059701492536E-2</v>
      </c>
      <c r="AH618" s="312">
        <v>18.181818181818102</v>
      </c>
      <c r="AI618" s="312">
        <v>0</v>
      </c>
      <c r="AJ618" s="137">
        <v>0</v>
      </c>
      <c r="AK618" s="302">
        <v>17.5757575757575</v>
      </c>
      <c r="AL618" s="312">
        <v>12</v>
      </c>
      <c r="AM618" s="137">
        <v>1.6129032258064516E-2</v>
      </c>
      <c r="AN618" s="302">
        <v>12.727273</v>
      </c>
      <c r="AO618" s="313">
        <v>-0.33333333333333331</v>
      </c>
      <c r="AP618" s="312">
        <v>52</v>
      </c>
      <c r="AQ618" s="137">
        <v>4.1269841269841269E-2</v>
      </c>
      <c r="AR618" s="312">
        <v>27.272727272727199</v>
      </c>
      <c r="AS618" s="312">
        <v>40</v>
      </c>
      <c r="AT618" s="137">
        <v>3.6330608537693009E-2</v>
      </c>
      <c r="AU618" s="302">
        <v>18.7878787878787</v>
      </c>
      <c r="AV618" s="312">
        <v>32</v>
      </c>
      <c r="AW618" s="137">
        <v>2.1665538253215978E-2</v>
      </c>
      <c r="AX618" s="302">
        <v>23.030304000000001</v>
      </c>
      <c r="AY618" s="303">
        <v>-0.38461538461538464</v>
      </c>
      <c r="AZ618" s="311">
        <v>27</v>
      </c>
      <c r="BA618" s="137">
        <v>6.3217045188480453E-3</v>
      </c>
      <c r="BB618" s="312">
        <v>20</v>
      </c>
      <c r="BC618" s="312">
        <v>207</v>
      </c>
      <c r="BD618" s="137">
        <v>2.3020462633451956E-2</v>
      </c>
      <c r="BE618" s="302">
        <v>55.757575757575701</v>
      </c>
      <c r="BF618" s="312">
        <v>347</v>
      </c>
      <c r="BG618" s="137">
        <v>2.3457040492124652E-2</v>
      </c>
      <c r="BH618" s="302">
        <v>93.939390000000003</v>
      </c>
      <c r="BI618" s="303">
        <v>11.851851851851851</v>
      </c>
      <c r="BJ618" s="311">
        <v>60</v>
      </c>
      <c r="BK618" s="137">
        <v>2.1352313167259787E-2</v>
      </c>
      <c r="BL618" s="312">
        <v>40</v>
      </c>
      <c r="BM618" s="312">
        <v>73</v>
      </c>
      <c r="BN618" s="137">
        <v>1.761158021712907E-2</v>
      </c>
      <c r="BO618" s="302">
        <v>29.696969696969699</v>
      </c>
      <c r="BP618" s="312">
        <v>117</v>
      </c>
      <c r="BQ618" s="137">
        <v>3.3688453786351859E-2</v>
      </c>
      <c r="BR618" s="302">
        <v>63.030304000000001</v>
      </c>
      <c r="BS618" s="303">
        <v>0.95</v>
      </c>
      <c r="BT618" s="311">
        <v>1</v>
      </c>
      <c r="BU618" s="137">
        <v>4.8449612403100775E-4</v>
      </c>
      <c r="BV618" s="312">
        <v>1.8181818181818099</v>
      </c>
      <c r="BW618" s="312">
        <v>132</v>
      </c>
      <c r="BX618" s="137">
        <v>5.3376465830974523E-2</v>
      </c>
      <c r="BY618" s="302">
        <v>37.5757575757575</v>
      </c>
      <c r="BZ618" s="312">
        <v>63</v>
      </c>
      <c r="CA618" s="137">
        <v>2.3247232472324724E-2</v>
      </c>
      <c r="CB618" s="302">
        <v>27.272728000000001</v>
      </c>
      <c r="CC618" s="303">
        <v>62</v>
      </c>
      <c r="CD618" s="311">
        <v>273</v>
      </c>
      <c r="CE618" s="137">
        <v>1.3531598513011153E-2</v>
      </c>
      <c r="CF618" s="312">
        <v>104.54</v>
      </c>
      <c r="CG618" s="312">
        <v>714</v>
      </c>
      <c r="CH618" s="137">
        <v>2.4828737350905867E-2</v>
      </c>
      <c r="CI618" s="302">
        <v>103.35</v>
      </c>
      <c r="CJ618" s="312">
        <v>757</v>
      </c>
      <c r="CK618" s="137">
        <v>2.1541175801035796E-2</v>
      </c>
      <c r="CL618" s="302">
        <v>135.19</v>
      </c>
      <c r="CM618" s="313">
        <v>1.7728937728937728</v>
      </c>
    </row>
    <row r="619" spans="1:91" ht="14.4" x14ac:dyDescent="0.3">
      <c r="A619" s="99" t="s">
        <v>544</v>
      </c>
      <c r="B619" s="311">
        <v>26</v>
      </c>
      <c r="C619" s="137">
        <v>5.8113544926240504E-3</v>
      </c>
      <c r="D619" s="312">
        <v>17.5757575757575</v>
      </c>
      <c r="E619" s="312">
        <v>51</v>
      </c>
      <c r="F619" s="137">
        <v>8.1042428094708404E-3</v>
      </c>
      <c r="G619" s="302">
        <v>19.393939393939299</v>
      </c>
      <c r="H619" s="312">
        <v>110</v>
      </c>
      <c r="I619" s="137">
        <v>1.7921146953405017E-2</v>
      </c>
      <c r="J619" s="302">
        <v>46.6666679</v>
      </c>
      <c r="K619" s="313">
        <v>3.2307692307692308</v>
      </c>
      <c r="L619" s="312">
        <v>0</v>
      </c>
      <c r="M619" s="137">
        <v>0</v>
      </c>
      <c r="N619" s="312">
        <v>80</v>
      </c>
      <c r="O619" s="312">
        <v>97</v>
      </c>
      <c r="P619" s="137">
        <v>2.1719659650694133E-2</v>
      </c>
      <c r="Q619" s="302">
        <v>35.151515151515099</v>
      </c>
      <c r="R619" s="312">
        <v>59</v>
      </c>
      <c r="S619" s="137">
        <v>1.1967545638945233E-2</v>
      </c>
      <c r="T619" s="302">
        <v>27.272728000000001</v>
      </c>
      <c r="V619" s="312">
        <v>2</v>
      </c>
      <c r="W619" s="137">
        <v>3.929273084479371E-3</v>
      </c>
      <c r="X619" s="312">
        <v>9.0909090909090899</v>
      </c>
      <c r="Y619" s="312">
        <v>6</v>
      </c>
      <c r="Z619" s="137">
        <v>7.8843626806833107E-3</v>
      </c>
      <c r="AA619" s="302">
        <v>5.4545454545454497</v>
      </c>
      <c r="AB619" s="312">
        <v>26</v>
      </c>
      <c r="AC619" s="137">
        <v>2.9646522234891677E-2</v>
      </c>
      <c r="AD619" s="302">
        <v>12.121212</v>
      </c>
      <c r="AE619" s="313">
        <v>12</v>
      </c>
      <c r="AF619" s="312">
        <v>18</v>
      </c>
      <c r="AG619" s="137">
        <v>2.2388059701492536E-2</v>
      </c>
      <c r="AH619" s="312">
        <v>13.3333333333333</v>
      </c>
      <c r="AI619" s="312">
        <v>0</v>
      </c>
      <c r="AJ619" s="137">
        <v>0</v>
      </c>
      <c r="AK619" s="302">
        <v>17.5757575757575</v>
      </c>
      <c r="AL619" s="312">
        <v>5</v>
      </c>
      <c r="AM619" s="137">
        <v>6.7204301075268818E-3</v>
      </c>
      <c r="AN619" s="302">
        <v>4.2424239999999998</v>
      </c>
      <c r="AO619" s="313">
        <v>-0.72222222222222221</v>
      </c>
      <c r="AP619" s="312">
        <v>36</v>
      </c>
      <c r="AQ619" s="137">
        <v>2.8571428571428571E-2</v>
      </c>
      <c r="AR619" s="312">
        <v>19.393939393939299</v>
      </c>
      <c r="AS619" s="312">
        <v>15</v>
      </c>
      <c r="AT619" s="137">
        <v>1.3623978201634877E-2</v>
      </c>
      <c r="AU619" s="302">
        <v>9.6969696969696901</v>
      </c>
      <c r="AV619" s="312">
        <v>36</v>
      </c>
      <c r="AW619" s="137">
        <v>2.4373730534867976E-2</v>
      </c>
      <c r="AX619" s="302">
        <v>25.454546000000001</v>
      </c>
      <c r="AY619" s="303">
        <v>0</v>
      </c>
      <c r="AZ619" s="311">
        <v>57</v>
      </c>
      <c r="BA619" s="137">
        <v>1.3345820650901428E-2</v>
      </c>
      <c r="BB619" s="312">
        <v>23.636363636363601</v>
      </c>
      <c r="BC619" s="312">
        <v>85</v>
      </c>
      <c r="BD619" s="137">
        <v>9.4528469750889688E-3</v>
      </c>
      <c r="BE619" s="302">
        <v>38.181818181818102</v>
      </c>
      <c r="BF619" s="312">
        <v>230</v>
      </c>
      <c r="BG619" s="137">
        <v>1.5547894274318935E-2</v>
      </c>
      <c r="BH619" s="302">
        <v>67.878784199999998</v>
      </c>
      <c r="BI619" s="303">
        <v>3.0350877192982457</v>
      </c>
      <c r="BJ619" s="311">
        <v>22</v>
      </c>
      <c r="BK619" s="137">
        <v>7.8291814946619218E-3</v>
      </c>
      <c r="BL619" s="312">
        <v>16.363636363636299</v>
      </c>
      <c r="BM619" s="312">
        <v>44</v>
      </c>
      <c r="BN619" s="137">
        <v>1.0615199034981907E-2</v>
      </c>
      <c r="BO619" s="302">
        <v>18.7878787878787</v>
      </c>
      <c r="BP619" s="312">
        <v>123</v>
      </c>
      <c r="BQ619" s="137">
        <v>3.5416066801036566E-2</v>
      </c>
      <c r="BR619" s="302">
        <v>50.303031900000001</v>
      </c>
      <c r="BS619" s="303">
        <v>4.5909090909090908</v>
      </c>
      <c r="BT619" s="311">
        <v>5</v>
      </c>
      <c r="BU619" s="137">
        <v>2.4224806201550387E-3</v>
      </c>
      <c r="BV619" s="312">
        <v>3.63636363636363</v>
      </c>
      <c r="BW619" s="312">
        <v>49</v>
      </c>
      <c r="BX619" s="137">
        <v>1.981399110392236E-2</v>
      </c>
      <c r="BY619" s="302">
        <v>24.2424242424242</v>
      </c>
      <c r="BZ619" s="312">
        <v>17</v>
      </c>
      <c r="CA619" s="137">
        <v>6.2730627306273063E-3</v>
      </c>
      <c r="CB619" s="302">
        <v>9.6969700000000003</v>
      </c>
      <c r="CC619" s="303">
        <v>2.4</v>
      </c>
      <c r="CD619" s="311">
        <v>166</v>
      </c>
      <c r="CE619" s="137">
        <v>8.2280049566294915E-3</v>
      </c>
      <c r="CF619" s="312">
        <v>89.96</v>
      </c>
      <c r="CG619" s="312">
        <v>347</v>
      </c>
      <c r="CH619" s="137">
        <v>1.2066627255972458E-2</v>
      </c>
      <c r="CI619" s="302">
        <v>65.760000000000005</v>
      </c>
      <c r="CJ619" s="312">
        <v>606</v>
      </c>
      <c r="CK619" s="137">
        <v>1.7244323032269079E-2</v>
      </c>
      <c r="CL619" s="302">
        <v>103.44</v>
      </c>
      <c r="CM619" s="313">
        <v>2.6506024096385543</v>
      </c>
    </row>
    <row r="620" spans="1:91" ht="14.4" x14ac:dyDescent="0.3">
      <c r="A620" s="99" t="s">
        <v>385</v>
      </c>
      <c r="B620" s="311">
        <v>524</v>
      </c>
      <c r="C620" s="137">
        <v>0.11712114438980778</v>
      </c>
      <c r="D620" s="312">
        <v>122.424242424242</v>
      </c>
      <c r="E620" s="312">
        <v>1079</v>
      </c>
      <c r="F620" s="137">
        <v>0.17146035277292229</v>
      </c>
      <c r="G620" s="302">
        <v>143.030303030303</v>
      </c>
      <c r="H620" s="312">
        <v>663</v>
      </c>
      <c r="I620" s="137">
        <v>0.10801564027370479</v>
      </c>
      <c r="J620" s="302">
        <v>96.969695999999999</v>
      </c>
      <c r="K620" s="313">
        <v>0.26526717557251911</v>
      </c>
      <c r="L620" s="312">
        <v>314</v>
      </c>
      <c r="M620" s="137">
        <v>7.8835048958071807E-2</v>
      </c>
      <c r="N620" s="312">
        <v>65.454545454545396</v>
      </c>
      <c r="O620" s="312">
        <v>590</v>
      </c>
      <c r="P620" s="137">
        <v>0.13210927004030451</v>
      </c>
      <c r="Q620" s="302">
        <v>110.30303030303</v>
      </c>
      <c r="R620" s="312">
        <v>483</v>
      </c>
      <c r="S620" s="137">
        <v>9.7971602434077085E-2</v>
      </c>
      <c r="T620" s="302">
        <v>107.878784</v>
      </c>
      <c r="U620" s="313">
        <v>0.53821656050955413</v>
      </c>
      <c r="V620" s="312">
        <v>12</v>
      </c>
      <c r="W620" s="137">
        <v>2.3575638506876228E-2</v>
      </c>
      <c r="X620" s="312">
        <v>9.6969696969696901</v>
      </c>
      <c r="Y620" s="312">
        <v>163</v>
      </c>
      <c r="Z620" s="137">
        <v>0.21419185282522996</v>
      </c>
      <c r="AA620" s="302">
        <v>70.909090909090907</v>
      </c>
      <c r="AB620" s="312">
        <v>53</v>
      </c>
      <c r="AC620" s="137">
        <v>6.0433295324971492E-2</v>
      </c>
      <c r="AD620" s="302">
        <v>24.242424</v>
      </c>
      <c r="AE620" s="313">
        <v>3.4166666666666665</v>
      </c>
      <c r="AF620" s="312">
        <v>59</v>
      </c>
      <c r="AG620" s="137">
        <v>7.3383084577114427E-2</v>
      </c>
      <c r="AH620" s="312">
        <v>36.363636363636303</v>
      </c>
      <c r="AI620" s="312">
        <v>31</v>
      </c>
      <c r="AJ620" s="137">
        <v>5.8935361216730035E-2</v>
      </c>
      <c r="AK620" s="302">
        <v>20.606060606060598</v>
      </c>
      <c r="AL620" s="312">
        <v>80</v>
      </c>
      <c r="AM620" s="137">
        <v>0.10752688172043011</v>
      </c>
      <c r="AN620" s="302">
        <v>47.878788</v>
      </c>
      <c r="AO620" s="313">
        <v>0.3559322033898305</v>
      </c>
      <c r="AP620" s="312">
        <v>103</v>
      </c>
      <c r="AQ620" s="137">
        <v>8.1746031746031747E-2</v>
      </c>
      <c r="AR620" s="312">
        <v>41.818181818181799</v>
      </c>
      <c r="AS620" s="312">
        <v>134</v>
      </c>
      <c r="AT620" s="137">
        <v>0.12170753860127158</v>
      </c>
      <c r="AU620" s="302">
        <v>38.787878787878697</v>
      </c>
      <c r="AV620" s="312">
        <v>232</v>
      </c>
      <c r="AW620" s="137">
        <v>0.15707515233581584</v>
      </c>
      <c r="AX620" s="302">
        <v>69.696969999999993</v>
      </c>
      <c r="AY620" s="303">
        <v>1.2524271844660195</v>
      </c>
      <c r="AZ620" s="311">
        <v>410</v>
      </c>
      <c r="BA620" s="137">
        <v>9.5996253804729578E-2</v>
      </c>
      <c r="BB620" s="312">
        <v>89.090909090909093</v>
      </c>
      <c r="BC620" s="312">
        <v>1061</v>
      </c>
      <c r="BD620" s="137">
        <v>0.11799377224199288</v>
      </c>
      <c r="BE620" s="302">
        <v>132.72727272727201</v>
      </c>
      <c r="BF620" s="312">
        <v>1494</v>
      </c>
      <c r="BG620" s="137">
        <v>0.10099371324274994</v>
      </c>
      <c r="BH620" s="302">
        <v>156.363632</v>
      </c>
      <c r="BI620" s="303">
        <v>2.6439024390243904</v>
      </c>
      <c r="BJ620" s="311">
        <v>410</v>
      </c>
      <c r="BK620" s="137">
        <v>0.14590747330960854</v>
      </c>
      <c r="BL620" s="312">
        <v>92.121212121212096</v>
      </c>
      <c r="BM620" s="312">
        <v>420</v>
      </c>
      <c r="BN620" s="137">
        <v>0.10132689987937274</v>
      </c>
      <c r="BO620" s="302">
        <v>89.696969696969703</v>
      </c>
      <c r="BP620" s="312">
        <v>261</v>
      </c>
      <c r="BQ620" s="137">
        <v>7.5151166138784906E-2</v>
      </c>
      <c r="BR620" s="302">
        <v>51.515152</v>
      </c>
      <c r="BS620" s="303">
        <v>-0.36341463414634145</v>
      </c>
      <c r="BT620" s="311">
        <v>165</v>
      </c>
      <c r="BU620" s="137">
        <v>7.9941860465116282E-2</v>
      </c>
      <c r="BV620" s="312">
        <v>47.878787878787797</v>
      </c>
      <c r="BW620" s="312">
        <v>325</v>
      </c>
      <c r="BX620" s="137">
        <v>0.13141932875050547</v>
      </c>
      <c r="BY620" s="302">
        <v>68.484848484848399</v>
      </c>
      <c r="BZ620" s="312">
        <v>303</v>
      </c>
      <c r="CA620" s="137">
        <v>0.11180811808118081</v>
      </c>
      <c r="CB620" s="302">
        <v>64.848489999999998</v>
      </c>
      <c r="CC620" s="303">
        <v>0.83636363636363631</v>
      </c>
      <c r="CD620" s="311">
        <v>1997</v>
      </c>
      <c r="CE620" s="137">
        <v>9.898389095415118E-2</v>
      </c>
      <c r="CF620" s="312">
        <v>201.89</v>
      </c>
      <c r="CG620" s="312">
        <v>3803</v>
      </c>
      <c r="CH620" s="137">
        <v>0.13224606182842438</v>
      </c>
      <c r="CI620" s="302">
        <v>263.17</v>
      </c>
      <c r="CJ620" s="312">
        <v>3569</v>
      </c>
      <c r="CK620" s="137">
        <v>0.1015593876273405</v>
      </c>
      <c r="CL620" s="302">
        <v>243.4</v>
      </c>
      <c r="CM620" s="313">
        <v>0.78718077115673513</v>
      </c>
    </row>
    <row r="621" spans="1:91" ht="14.4" x14ac:dyDescent="0.3">
      <c r="A621" s="99" t="s">
        <v>386</v>
      </c>
      <c r="B621" s="311">
        <v>110</v>
      </c>
      <c r="C621" s="137">
        <v>2.4586499776486366E-2</v>
      </c>
      <c r="D621" s="312">
        <v>49.090909090909101</v>
      </c>
      <c r="E621" s="312">
        <v>119</v>
      </c>
      <c r="F621" s="137">
        <v>1.8909899888765295E-2</v>
      </c>
      <c r="G621" s="302">
        <v>38.181818181818102</v>
      </c>
      <c r="H621" s="312">
        <v>116</v>
      </c>
      <c r="I621" s="137">
        <v>1.8898664059954384E-2</v>
      </c>
      <c r="J621" s="302">
        <v>46.060607900000001</v>
      </c>
      <c r="K621" s="313">
        <v>5.4545454545454543E-2</v>
      </c>
      <c r="L621" s="312">
        <v>39</v>
      </c>
      <c r="M621" s="137">
        <v>9.7916143610343957E-3</v>
      </c>
      <c r="N621" s="312">
        <v>22.424242424242401</v>
      </c>
      <c r="O621" s="312">
        <v>77</v>
      </c>
      <c r="P621" s="137">
        <v>1.7241379310344827E-2</v>
      </c>
      <c r="Q621" s="302">
        <v>29.696969696969699</v>
      </c>
      <c r="R621" s="312">
        <v>120</v>
      </c>
      <c r="S621" s="137">
        <v>2.434077079107505E-2</v>
      </c>
      <c r="T621" s="302">
        <v>81.212119999999999</v>
      </c>
      <c r="U621" s="313">
        <v>2.0769230769230771</v>
      </c>
      <c r="V621" s="312">
        <v>3</v>
      </c>
      <c r="W621" s="137">
        <v>5.893909626719057E-3</v>
      </c>
      <c r="X621" s="312">
        <v>3.0303030303030298</v>
      </c>
      <c r="Y621" s="312">
        <v>63</v>
      </c>
      <c r="Z621" s="137">
        <v>8.2785808147174775E-2</v>
      </c>
      <c r="AA621" s="302">
        <v>52.121212121212103</v>
      </c>
      <c r="AB621" s="312">
        <v>1</v>
      </c>
      <c r="AC621" s="137">
        <v>1.1402508551881414E-3</v>
      </c>
      <c r="AD621" s="302">
        <v>1.8181818700000001</v>
      </c>
      <c r="AE621" s="313">
        <v>-0.66666666666666663</v>
      </c>
      <c r="AF621" s="312">
        <v>23</v>
      </c>
      <c r="AG621" s="137">
        <v>2.8606965174129355E-2</v>
      </c>
      <c r="AH621" s="312">
        <v>20</v>
      </c>
      <c r="AI621" s="312">
        <v>21</v>
      </c>
      <c r="AJ621" s="137">
        <v>3.9923954372623575E-2</v>
      </c>
      <c r="AK621" s="302">
        <v>18.7878787878787</v>
      </c>
      <c r="AL621" s="312">
        <v>33</v>
      </c>
      <c r="AM621" s="137">
        <v>4.4354838709677422E-2</v>
      </c>
      <c r="AN621" s="302">
        <v>23.030304000000001</v>
      </c>
      <c r="AO621" s="313">
        <v>0.43478260869565216</v>
      </c>
      <c r="AP621" s="312">
        <v>9</v>
      </c>
      <c r="AQ621" s="137">
        <v>7.1428571428571426E-3</v>
      </c>
      <c r="AR621" s="312">
        <v>8.4848484848484809</v>
      </c>
      <c r="AS621" s="312">
        <v>25</v>
      </c>
      <c r="AT621" s="137">
        <v>2.2706630336058128E-2</v>
      </c>
      <c r="AU621" s="302">
        <v>21.818181818181799</v>
      </c>
      <c r="AV621" s="312">
        <v>88</v>
      </c>
      <c r="AW621" s="137">
        <v>5.9580230196343939E-2</v>
      </c>
      <c r="AX621" s="302">
        <v>48.484848</v>
      </c>
      <c r="AY621" s="303">
        <v>8.7777777777777786</v>
      </c>
      <c r="AZ621" s="311">
        <v>91</v>
      </c>
      <c r="BA621" s="137">
        <v>2.130648560056193E-2</v>
      </c>
      <c r="BB621" s="312">
        <v>38.181818181818102</v>
      </c>
      <c r="BC621" s="312">
        <v>211</v>
      </c>
      <c r="BD621" s="137">
        <v>2.3465302491103204E-2</v>
      </c>
      <c r="BE621" s="302">
        <v>60.606060606060602</v>
      </c>
      <c r="BF621" s="312">
        <v>270</v>
      </c>
      <c r="BG621" s="137">
        <v>1.8251875887243967E-2</v>
      </c>
      <c r="BH621" s="302">
        <v>66.060609999999997</v>
      </c>
      <c r="BI621" s="303">
        <v>1.9670329670329669</v>
      </c>
      <c r="BJ621" s="311">
        <v>80</v>
      </c>
      <c r="BK621" s="137">
        <v>2.8469750889679714E-2</v>
      </c>
      <c r="BL621" s="312">
        <v>32.727272727272698</v>
      </c>
      <c r="BM621" s="312">
        <v>104</v>
      </c>
      <c r="BN621" s="137">
        <v>2.5090470446320869E-2</v>
      </c>
      <c r="BO621" s="302">
        <v>43.030303030303003</v>
      </c>
      <c r="BP621" s="312">
        <v>36</v>
      </c>
      <c r="BQ621" s="137">
        <v>1.0365678088108263E-2</v>
      </c>
      <c r="BR621" s="302">
        <v>19.393940000000001</v>
      </c>
      <c r="BS621" s="303">
        <v>-0.55000000000000004</v>
      </c>
      <c r="BT621" s="311">
        <v>24</v>
      </c>
      <c r="BU621" s="137">
        <v>1.1627906976744186E-2</v>
      </c>
      <c r="BV621" s="312">
        <v>16.969696969696901</v>
      </c>
      <c r="BW621" s="312">
        <v>115</v>
      </c>
      <c r="BX621" s="137">
        <v>4.6502224019409621E-2</v>
      </c>
      <c r="BY621" s="302">
        <v>49.090909090909101</v>
      </c>
      <c r="BZ621" s="312">
        <v>65</v>
      </c>
      <c r="CA621" s="137">
        <v>2.3985239852398525E-2</v>
      </c>
      <c r="CB621" s="302">
        <v>35.151516000000001</v>
      </c>
      <c r="CC621" s="303">
        <v>1.7083333333333333</v>
      </c>
      <c r="CD621" s="311">
        <v>379</v>
      </c>
      <c r="CE621" s="137">
        <v>1.8785625774473357E-2</v>
      </c>
      <c r="CF621" s="312">
        <v>77.98</v>
      </c>
      <c r="CG621" s="312">
        <v>735</v>
      </c>
      <c r="CH621" s="137">
        <v>2.5558994331814862E-2</v>
      </c>
      <c r="CI621" s="302">
        <v>116.63</v>
      </c>
      <c r="CJ621" s="312">
        <v>729</v>
      </c>
      <c r="CK621" s="137">
        <v>2.0744408400204882E-2</v>
      </c>
      <c r="CL621" s="302">
        <v>132.1</v>
      </c>
      <c r="CM621" s="313">
        <v>0.92348284960422167</v>
      </c>
    </row>
    <row r="622" spans="1:91" ht="14.4" x14ac:dyDescent="0.3">
      <c r="A622" s="99" t="s">
        <v>545</v>
      </c>
      <c r="B622" s="311">
        <v>82</v>
      </c>
      <c r="C622" s="137">
        <v>1.8328118015198926E-2</v>
      </c>
      <c r="D622" s="312">
        <v>46.6666666666666</v>
      </c>
      <c r="E622" s="312">
        <v>112</v>
      </c>
      <c r="F622" s="137">
        <v>1.7797552836484983E-2</v>
      </c>
      <c r="G622" s="302">
        <v>38.787878787878697</v>
      </c>
      <c r="H622" s="312">
        <v>82</v>
      </c>
      <c r="I622" s="137">
        <v>1.3359400456174651E-2</v>
      </c>
      <c r="J622" s="302">
        <v>29.090910000000001</v>
      </c>
      <c r="K622" s="313">
        <v>0</v>
      </c>
      <c r="L622" s="312">
        <v>39</v>
      </c>
      <c r="M622" s="137">
        <v>9.7916143610343957E-3</v>
      </c>
      <c r="N622" s="312">
        <v>22.424242424242401</v>
      </c>
      <c r="O622" s="312">
        <v>45</v>
      </c>
      <c r="P622" s="137">
        <v>1.0076130765785939E-2</v>
      </c>
      <c r="Q622" s="302">
        <v>24.2424242424242</v>
      </c>
      <c r="R622" s="312">
        <v>82</v>
      </c>
      <c r="S622" s="137">
        <v>1.6632860040567951E-2</v>
      </c>
      <c r="T622" s="302">
        <v>70.303030000000007</v>
      </c>
      <c r="U622" s="313">
        <v>1.1025641025641026</v>
      </c>
      <c r="V622" s="312">
        <v>0</v>
      </c>
      <c r="W622" s="137">
        <v>0</v>
      </c>
      <c r="X622" s="312">
        <v>80</v>
      </c>
      <c r="Y622" s="312">
        <v>63</v>
      </c>
      <c r="Z622" s="137">
        <v>8.2785808147174775E-2</v>
      </c>
      <c r="AA622" s="302">
        <v>52.121212121212103</v>
      </c>
      <c r="AB622" s="312">
        <v>1</v>
      </c>
      <c r="AC622" s="137">
        <v>1.1402508551881414E-3</v>
      </c>
      <c r="AD622" s="302">
        <v>1.8181818700000001</v>
      </c>
      <c r="AF622" s="312">
        <v>23</v>
      </c>
      <c r="AG622" s="137">
        <v>2.8606965174129355E-2</v>
      </c>
      <c r="AH622" s="312">
        <v>20</v>
      </c>
      <c r="AI622" s="312">
        <v>2</v>
      </c>
      <c r="AJ622" s="137">
        <v>3.8022813688212928E-3</v>
      </c>
      <c r="AK622" s="302">
        <v>3.0303030303030298</v>
      </c>
      <c r="AL622" s="312">
        <v>33</v>
      </c>
      <c r="AM622" s="137">
        <v>4.4354838709677422E-2</v>
      </c>
      <c r="AN622" s="302">
        <v>23.030304000000001</v>
      </c>
      <c r="AO622" s="313">
        <v>0.43478260869565216</v>
      </c>
      <c r="AP622" s="312">
        <v>9</v>
      </c>
      <c r="AQ622" s="137">
        <v>7.1428571428571426E-3</v>
      </c>
      <c r="AR622" s="312">
        <v>8.4848484848484809</v>
      </c>
      <c r="AS622" s="312">
        <v>25</v>
      </c>
      <c r="AT622" s="137">
        <v>2.2706630336058128E-2</v>
      </c>
      <c r="AU622" s="302">
        <v>21.818181818181799</v>
      </c>
      <c r="AV622" s="312">
        <v>29</v>
      </c>
      <c r="AW622" s="137">
        <v>1.963439404197698E-2</v>
      </c>
      <c r="AX622" s="302">
        <v>21.818182</v>
      </c>
      <c r="AY622" s="303">
        <v>2.2222222222222223</v>
      </c>
      <c r="AZ622" s="311">
        <v>91</v>
      </c>
      <c r="BA622" s="137">
        <v>2.130648560056193E-2</v>
      </c>
      <c r="BB622" s="312">
        <v>38.181818181818102</v>
      </c>
      <c r="BC622" s="312">
        <v>151</v>
      </c>
      <c r="BD622" s="137">
        <v>1.6792704626334521E-2</v>
      </c>
      <c r="BE622" s="302">
        <v>55.151515151515099</v>
      </c>
      <c r="BF622" s="312">
        <v>224</v>
      </c>
      <c r="BG622" s="137">
        <v>1.5142297032380179E-2</v>
      </c>
      <c r="BH622" s="302">
        <v>61.212119999999999</v>
      </c>
      <c r="BI622" s="303">
        <v>1.4615384615384615</v>
      </c>
      <c r="BJ622" s="311">
        <v>67</v>
      </c>
      <c r="BK622" s="137">
        <v>2.384341637010676E-2</v>
      </c>
      <c r="BL622" s="312">
        <v>30.909090909090899</v>
      </c>
      <c r="BM622" s="312">
        <v>93</v>
      </c>
      <c r="BN622" s="137">
        <v>2.2436670687575391E-2</v>
      </c>
      <c r="BO622" s="302">
        <v>40.606060606060602</v>
      </c>
      <c r="BP622" s="312">
        <v>29</v>
      </c>
      <c r="BQ622" s="137">
        <v>8.350129570976101E-3</v>
      </c>
      <c r="BR622" s="302">
        <v>18.181818</v>
      </c>
      <c r="BS622" s="303">
        <v>-0.56716417910447758</v>
      </c>
      <c r="BT622" s="311">
        <v>12</v>
      </c>
      <c r="BU622" s="137">
        <v>5.8139534883720929E-3</v>
      </c>
      <c r="BV622" s="312">
        <v>10.909090909090899</v>
      </c>
      <c r="BW622" s="312">
        <v>91</v>
      </c>
      <c r="BX622" s="137">
        <v>3.6797412050141531E-2</v>
      </c>
      <c r="BY622" s="302">
        <v>42.424242424242401</v>
      </c>
      <c r="BZ622" s="312">
        <v>35</v>
      </c>
      <c r="CA622" s="137">
        <v>1.2915129151291513E-2</v>
      </c>
      <c r="CB622" s="302">
        <v>29.69697</v>
      </c>
      <c r="CC622" s="303">
        <v>1.9166666666666667</v>
      </c>
      <c r="CD622" s="311">
        <v>323</v>
      </c>
      <c r="CE622" s="137">
        <v>1.6009913258983891E-2</v>
      </c>
      <c r="CF622" s="312">
        <v>109.12</v>
      </c>
      <c r="CG622" s="312">
        <v>582</v>
      </c>
      <c r="CH622" s="137">
        <v>2.0238550613763607E-2</v>
      </c>
      <c r="CI622" s="302">
        <v>107.53</v>
      </c>
      <c r="CJ622" s="312">
        <v>515</v>
      </c>
      <c r="CK622" s="137">
        <v>1.4654828979568607E-2</v>
      </c>
      <c r="CL622" s="302">
        <v>107.69</v>
      </c>
      <c r="CM622" s="313">
        <v>0.59442724458204332</v>
      </c>
    </row>
    <row r="623" spans="1:91" ht="14.4" x14ac:dyDescent="0.3">
      <c r="A623" s="99" t="s">
        <v>546</v>
      </c>
      <c r="B623" s="311">
        <v>14</v>
      </c>
      <c r="C623" s="137">
        <v>3.1291908806437194E-3</v>
      </c>
      <c r="D623" s="312">
        <v>13.9393939393939</v>
      </c>
      <c r="E623" s="312">
        <v>29</v>
      </c>
      <c r="F623" s="137">
        <v>4.608294930875576E-3</v>
      </c>
      <c r="G623" s="302">
        <v>26.060606060605998</v>
      </c>
      <c r="H623" s="312">
        <v>0</v>
      </c>
      <c r="I623" s="137">
        <v>0</v>
      </c>
      <c r="J623" s="302">
        <v>17.575758</v>
      </c>
      <c r="K623" s="313">
        <v>-1</v>
      </c>
      <c r="L623" s="312">
        <v>13</v>
      </c>
      <c r="M623" s="137">
        <v>3.2638714536781322E-3</v>
      </c>
      <c r="N623" s="312">
        <v>13.3333333333333</v>
      </c>
      <c r="O623" s="312">
        <v>0</v>
      </c>
      <c r="P623" s="137">
        <v>0</v>
      </c>
      <c r="Q623" s="302">
        <v>17.5757575757575</v>
      </c>
      <c r="R623" s="312">
        <v>2</v>
      </c>
      <c r="S623" s="137">
        <v>4.0567951318458417E-4</v>
      </c>
      <c r="T623" s="302">
        <v>2.4242425000000001</v>
      </c>
      <c r="U623" s="313">
        <v>-0.84615384615384615</v>
      </c>
      <c r="V623" s="312">
        <v>0</v>
      </c>
      <c r="W623" s="137">
        <v>0</v>
      </c>
      <c r="X623" s="312">
        <v>80</v>
      </c>
      <c r="Y623" s="312">
        <v>0</v>
      </c>
      <c r="Z623" s="137">
        <v>0</v>
      </c>
      <c r="AA623" s="302">
        <v>17.5757575757575</v>
      </c>
      <c r="AB623" s="312">
        <v>0</v>
      </c>
      <c r="AC623" s="137">
        <v>0</v>
      </c>
      <c r="AD623" s="302">
        <v>17.575758</v>
      </c>
      <c r="AF623" s="312">
        <v>0</v>
      </c>
      <c r="AG623" s="137">
        <v>0</v>
      </c>
      <c r="AH623" s="312">
        <v>80</v>
      </c>
      <c r="AI623" s="312">
        <v>0</v>
      </c>
      <c r="AJ623" s="137">
        <v>0</v>
      </c>
      <c r="AK623" s="302">
        <v>17.5757575757575</v>
      </c>
      <c r="AL623" s="312">
        <v>0</v>
      </c>
      <c r="AM623" s="137">
        <v>0</v>
      </c>
      <c r="AN623" s="302">
        <v>17.575758</v>
      </c>
      <c r="AP623" s="312">
        <v>9</v>
      </c>
      <c r="AQ623" s="137">
        <v>7.1428571428571426E-3</v>
      </c>
      <c r="AR623" s="312">
        <v>8.4848484848484809</v>
      </c>
      <c r="AS623" s="312">
        <v>0</v>
      </c>
      <c r="AT623" s="137">
        <v>0</v>
      </c>
      <c r="AU623" s="302">
        <v>17.5757575757575</v>
      </c>
      <c r="AV623" s="312">
        <v>8</v>
      </c>
      <c r="AW623" s="137">
        <v>5.4163845633039944E-3</v>
      </c>
      <c r="AX623" s="302">
        <v>8.4848479999999995</v>
      </c>
      <c r="AY623" s="303">
        <v>-0.1111111111111111</v>
      </c>
      <c r="AZ623" s="311">
        <v>11</v>
      </c>
      <c r="BA623" s="137">
        <v>2.5755092484195737E-3</v>
      </c>
      <c r="BB623" s="312">
        <v>10.909090909090899</v>
      </c>
      <c r="BC623" s="312">
        <v>34</v>
      </c>
      <c r="BD623" s="137">
        <v>3.7811387900355872E-3</v>
      </c>
      <c r="BE623" s="302">
        <v>27.878787878787801</v>
      </c>
      <c r="BF623" s="312">
        <v>38</v>
      </c>
      <c r="BG623" s="137">
        <v>2.5687825322787804E-3</v>
      </c>
      <c r="BH623" s="302">
        <v>23.030304000000001</v>
      </c>
      <c r="BI623" s="303">
        <v>2.4545454545454546</v>
      </c>
      <c r="BJ623" s="311">
        <v>18</v>
      </c>
      <c r="BK623" s="137">
        <v>6.405693950177936E-3</v>
      </c>
      <c r="BL623" s="312">
        <v>13.9393939393939</v>
      </c>
      <c r="BM623" s="312">
        <v>12</v>
      </c>
      <c r="BN623" s="137">
        <v>2.8950542822677927E-3</v>
      </c>
      <c r="BO623" s="302">
        <v>12.1212121212121</v>
      </c>
      <c r="BP623" s="312">
        <v>0</v>
      </c>
      <c r="BQ623" s="137">
        <v>0</v>
      </c>
      <c r="BR623" s="302">
        <v>17.575758</v>
      </c>
      <c r="BS623" s="303">
        <v>-1</v>
      </c>
      <c r="BT623" s="311">
        <v>0</v>
      </c>
      <c r="BU623" s="137">
        <v>0</v>
      </c>
      <c r="BV623" s="312">
        <v>80</v>
      </c>
      <c r="BW623" s="312">
        <v>54</v>
      </c>
      <c r="BX623" s="137">
        <v>2.1835826930853213E-2</v>
      </c>
      <c r="BY623" s="302">
        <v>31.515151515151501</v>
      </c>
      <c r="BZ623" s="312">
        <v>0</v>
      </c>
      <c r="CA623" s="137">
        <v>0</v>
      </c>
      <c r="CB623" s="302">
        <v>17.575758</v>
      </c>
      <c r="CD623" s="311">
        <v>65</v>
      </c>
      <c r="CE623" s="137">
        <v>3.22180916976456E-3</v>
      </c>
      <c r="CF623" s="312">
        <v>140.96</v>
      </c>
      <c r="CG623" s="312">
        <v>129</v>
      </c>
      <c r="CH623" s="137">
        <v>4.4858643112981184E-3</v>
      </c>
      <c r="CI623" s="302">
        <v>60.54</v>
      </c>
      <c r="CJ623" s="312">
        <v>48</v>
      </c>
      <c r="CK623" s="137">
        <v>1.3658869728529965E-3</v>
      </c>
      <c r="CL623" s="302">
        <v>45.18</v>
      </c>
      <c r="CM623" s="313">
        <v>-0.26153846153846155</v>
      </c>
    </row>
    <row r="624" spans="1:91" ht="14.4" x14ac:dyDescent="0.3">
      <c r="A624" s="99" t="s">
        <v>547</v>
      </c>
      <c r="B624" s="311">
        <v>36</v>
      </c>
      <c r="C624" s="137">
        <v>8.0464908359409917E-3</v>
      </c>
      <c r="D624" s="312">
        <v>35.757575757575701</v>
      </c>
      <c r="E624" s="312">
        <v>45</v>
      </c>
      <c r="F624" s="137">
        <v>7.150802478944859E-3</v>
      </c>
      <c r="G624" s="302">
        <v>24.2424242424242</v>
      </c>
      <c r="H624" s="312">
        <v>51</v>
      </c>
      <c r="I624" s="137">
        <v>8.3088954056695988E-3</v>
      </c>
      <c r="J624" s="302">
        <v>24.242424</v>
      </c>
      <c r="K624" s="313">
        <v>0.41666666666666669</v>
      </c>
      <c r="L624" s="312">
        <v>0</v>
      </c>
      <c r="M624" s="137">
        <v>0</v>
      </c>
      <c r="N624" s="312">
        <v>80</v>
      </c>
      <c r="O624" s="312">
        <v>29</v>
      </c>
      <c r="P624" s="137">
        <v>6.4935064935064939E-3</v>
      </c>
      <c r="Q624" s="302">
        <v>20.606060606060598</v>
      </c>
      <c r="R624" s="312">
        <v>0</v>
      </c>
      <c r="S624" s="137">
        <v>0</v>
      </c>
      <c r="T624" s="302">
        <v>17.575758</v>
      </c>
      <c r="V624" s="312">
        <v>0</v>
      </c>
      <c r="W624" s="137">
        <v>0</v>
      </c>
      <c r="X624" s="312">
        <v>80</v>
      </c>
      <c r="Y624" s="312">
        <v>63</v>
      </c>
      <c r="Z624" s="137">
        <v>8.2785808147174775E-2</v>
      </c>
      <c r="AA624" s="302">
        <v>52.121212121212103</v>
      </c>
      <c r="AB624" s="312">
        <v>1</v>
      </c>
      <c r="AC624" s="137">
        <v>1.1402508551881414E-3</v>
      </c>
      <c r="AD624" s="302">
        <v>1.8181818700000001</v>
      </c>
      <c r="AF624" s="312">
        <v>0</v>
      </c>
      <c r="AG624" s="137">
        <v>0</v>
      </c>
      <c r="AH624" s="312">
        <v>80</v>
      </c>
      <c r="AI624" s="312">
        <v>0</v>
      </c>
      <c r="AJ624" s="137">
        <v>0</v>
      </c>
      <c r="AK624" s="302">
        <v>17.5757575757575</v>
      </c>
      <c r="AL624" s="312">
        <v>0</v>
      </c>
      <c r="AM624" s="137">
        <v>0</v>
      </c>
      <c r="AN624" s="302">
        <v>17.575758</v>
      </c>
      <c r="AP624" s="312">
        <v>0</v>
      </c>
      <c r="AQ624" s="137">
        <v>0</v>
      </c>
      <c r="AR624" s="312">
        <v>80</v>
      </c>
      <c r="AS624" s="312">
        <v>0</v>
      </c>
      <c r="AT624" s="137">
        <v>0</v>
      </c>
      <c r="AU624" s="302">
        <v>17.5757575757575</v>
      </c>
      <c r="AV624" s="312">
        <v>0</v>
      </c>
      <c r="AW624" s="137">
        <v>0</v>
      </c>
      <c r="AX624" s="302">
        <v>17.575758</v>
      </c>
      <c r="AZ624" s="311">
        <v>0</v>
      </c>
      <c r="BA624" s="137">
        <v>0</v>
      </c>
      <c r="BB624" s="312">
        <v>80</v>
      </c>
      <c r="BC624" s="312">
        <v>0</v>
      </c>
      <c r="BD624" s="137">
        <v>0</v>
      </c>
      <c r="BE624" s="302">
        <v>17.5757575757575</v>
      </c>
      <c r="BF624" s="312">
        <v>145</v>
      </c>
      <c r="BG624" s="137">
        <v>9.8019333468532411E-3</v>
      </c>
      <c r="BH624" s="302">
        <v>54.5454559</v>
      </c>
      <c r="BJ624" s="311">
        <v>10</v>
      </c>
      <c r="BK624" s="137">
        <v>3.5587188612099642E-3</v>
      </c>
      <c r="BL624" s="312">
        <v>9.6969696969696901</v>
      </c>
      <c r="BM624" s="312">
        <v>25</v>
      </c>
      <c r="BN624" s="137">
        <v>6.0313630880579009E-3</v>
      </c>
      <c r="BO624" s="302">
        <v>26.060606060605998</v>
      </c>
      <c r="BP624" s="312">
        <v>0</v>
      </c>
      <c r="BQ624" s="137">
        <v>0</v>
      </c>
      <c r="BR624" s="302">
        <v>17.575758</v>
      </c>
      <c r="BS624" s="303">
        <v>-1</v>
      </c>
      <c r="BT624" s="311">
        <v>0</v>
      </c>
      <c r="BU624" s="137">
        <v>0</v>
      </c>
      <c r="BV624" s="312">
        <v>80</v>
      </c>
      <c r="BW624" s="312">
        <v>5</v>
      </c>
      <c r="BX624" s="137">
        <v>2.0218358269308533E-3</v>
      </c>
      <c r="BY624" s="302">
        <v>5.4545454545454497</v>
      </c>
      <c r="BZ624" s="312">
        <v>30</v>
      </c>
      <c r="CA624" s="137">
        <v>1.107011070110701E-2</v>
      </c>
      <c r="CB624" s="302">
        <v>29.090910000000001</v>
      </c>
      <c r="CD624" s="311">
        <v>46</v>
      </c>
      <c r="CE624" s="137">
        <v>2.2800495662949195E-3</v>
      </c>
      <c r="CF624" s="312">
        <v>199.26</v>
      </c>
      <c r="CG624" s="312">
        <v>167</v>
      </c>
      <c r="CH624" s="137">
        <v>5.8072817053239209E-3</v>
      </c>
      <c r="CI624" s="302">
        <v>72.44</v>
      </c>
      <c r="CJ624" s="312">
        <v>227</v>
      </c>
      <c r="CK624" s="137">
        <v>6.4595071424506292E-3</v>
      </c>
      <c r="CL624" s="302">
        <v>74.09</v>
      </c>
      <c r="CM624" s="313">
        <v>3.9347826086956523</v>
      </c>
    </row>
    <row r="625" spans="1:91" ht="14.4" x14ac:dyDescent="0.3">
      <c r="A625" s="99" t="s">
        <v>548</v>
      </c>
      <c r="B625" s="311">
        <v>32</v>
      </c>
      <c r="C625" s="137">
        <v>7.1524362986142157E-3</v>
      </c>
      <c r="D625" s="312">
        <v>29.090909090909101</v>
      </c>
      <c r="E625" s="312">
        <v>38</v>
      </c>
      <c r="F625" s="137">
        <v>6.0384554266645482E-3</v>
      </c>
      <c r="G625" s="302">
        <v>26.6666666666666</v>
      </c>
      <c r="H625" s="312">
        <v>31</v>
      </c>
      <c r="I625" s="137">
        <v>5.0505050505050509E-3</v>
      </c>
      <c r="J625" s="302">
        <v>13.333333</v>
      </c>
      <c r="K625" s="313">
        <v>-3.125E-2</v>
      </c>
      <c r="L625" s="312">
        <v>26</v>
      </c>
      <c r="M625" s="137">
        <v>6.5277429073562643E-3</v>
      </c>
      <c r="N625" s="312">
        <v>17.5757575757575</v>
      </c>
      <c r="O625" s="312">
        <v>16</v>
      </c>
      <c r="P625" s="137">
        <v>3.5826242722794446E-3</v>
      </c>
      <c r="Q625" s="302">
        <v>11.5151515151515</v>
      </c>
      <c r="R625" s="312">
        <v>80</v>
      </c>
      <c r="S625" s="137">
        <v>1.6227180527383367E-2</v>
      </c>
      <c r="T625" s="302">
        <v>70.303030000000007</v>
      </c>
      <c r="U625" s="313">
        <v>2.0769230769230771</v>
      </c>
      <c r="V625" s="312">
        <v>0</v>
      </c>
      <c r="W625" s="137">
        <v>0</v>
      </c>
      <c r="X625" s="312">
        <v>80</v>
      </c>
      <c r="Y625" s="312">
        <v>0</v>
      </c>
      <c r="Z625" s="137">
        <v>0</v>
      </c>
      <c r="AA625" s="302">
        <v>17.5757575757575</v>
      </c>
      <c r="AB625" s="312">
        <v>0</v>
      </c>
      <c r="AC625" s="137">
        <v>0</v>
      </c>
      <c r="AD625" s="302">
        <v>17.575758</v>
      </c>
      <c r="AF625" s="312">
        <v>23</v>
      </c>
      <c r="AG625" s="137">
        <v>2.8606965174129355E-2</v>
      </c>
      <c r="AH625" s="312">
        <v>20</v>
      </c>
      <c r="AI625" s="312">
        <v>2</v>
      </c>
      <c r="AJ625" s="137">
        <v>3.8022813688212928E-3</v>
      </c>
      <c r="AK625" s="302">
        <v>3.0303030303030298</v>
      </c>
      <c r="AL625" s="312">
        <v>33</v>
      </c>
      <c r="AM625" s="137">
        <v>4.4354838709677422E-2</v>
      </c>
      <c r="AN625" s="302">
        <v>23.030304000000001</v>
      </c>
      <c r="AO625" s="313">
        <v>0.43478260869565216</v>
      </c>
      <c r="AP625" s="312">
        <v>0</v>
      </c>
      <c r="AQ625" s="137">
        <v>0</v>
      </c>
      <c r="AR625" s="312">
        <v>80</v>
      </c>
      <c r="AS625" s="312">
        <v>25</v>
      </c>
      <c r="AT625" s="137">
        <v>2.2706630336058128E-2</v>
      </c>
      <c r="AU625" s="302">
        <v>21.818181818181799</v>
      </c>
      <c r="AV625" s="312">
        <v>21</v>
      </c>
      <c r="AW625" s="137">
        <v>1.4218009478672985E-2</v>
      </c>
      <c r="AX625" s="302">
        <v>20.606059999999999</v>
      </c>
      <c r="AZ625" s="311">
        <v>80</v>
      </c>
      <c r="BA625" s="137">
        <v>1.8730976352142357E-2</v>
      </c>
      <c r="BB625" s="312">
        <v>36.969696969696898</v>
      </c>
      <c r="BC625" s="312">
        <v>117</v>
      </c>
      <c r="BD625" s="137">
        <v>1.3011565836298932E-2</v>
      </c>
      <c r="BE625" s="302">
        <v>47.878787878787797</v>
      </c>
      <c r="BF625" s="312">
        <v>41</v>
      </c>
      <c r="BG625" s="137">
        <v>2.771581153248158E-3</v>
      </c>
      <c r="BH625" s="302">
        <v>23.636364</v>
      </c>
      <c r="BI625" s="303">
        <v>-0.48749999999999999</v>
      </c>
      <c r="BJ625" s="311">
        <v>39</v>
      </c>
      <c r="BK625" s="137">
        <v>1.3879003558718862E-2</v>
      </c>
      <c r="BL625" s="312">
        <v>24.848484848484802</v>
      </c>
      <c r="BM625" s="312">
        <v>56</v>
      </c>
      <c r="BN625" s="137">
        <v>1.3510253317249699E-2</v>
      </c>
      <c r="BO625" s="302">
        <v>27.272727272727199</v>
      </c>
      <c r="BP625" s="312">
        <v>29</v>
      </c>
      <c r="BQ625" s="137">
        <v>8.350129570976101E-3</v>
      </c>
      <c r="BR625" s="302">
        <v>18.181818</v>
      </c>
      <c r="BS625" s="303">
        <v>-0.25641025641025639</v>
      </c>
      <c r="BT625" s="311">
        <v>12</v>
      </c>
      <c r="BU625" s="137">
        <v>5.8139534883720929E-3</v>
      </c>
      <c r="BV625" s="312">
        <v>10.909090909090899</v>
      </c>
      <c r="BW625" s="312">
        <v>32</v>
      </c>
      <c r="BX625" s="137">
        <v>1.293974929235746E-2</v>
      </c>
      <c r="BY625" s="302">
        <v>24.848484848484802</v>
      </c>
      <c r="BZ625" s="312">
        <v>5</v>
      </c>
      <c r="CA625" s="137">
        <v>1.8450184501845018E-3</v>
      </c>
      <c r="CB625" s="302">
        <v>4.2424239999999998</v>
      </c>
      <c r="CC625" s="303">
        <v>-0.58333333333333337</v>
      </c>
      <c r="CD625" s="311">
        <v>212</v>
      </c>
      <c r="CE625" s="137">
        <v>1.0508054522924411E-2</v>
      </c>
      <c r="CF625" s="312">
        <v>127.67</v>
      </c>
      <c r="CG625" s="312">
        <v>286</v>
      </c>
      <c r="CH625" s="137">
        <v>9.9454045971415651E-3</v>
      </c>
      <c r="CI625" s="302">
        <v>71.06</v>
      </c>
      <c r="CJ625" s="312">
        <v>240</v>
      </c>
      <c r="CK625" s="137">
        <v>6.8294348642649822E-3</v>
      </c>
      <c r="CL625" s="302">
        <v>84.59</v>
      </c>
      <c r="CM625" s="313">
        <v>0.13207547169811321</v>
      </c>
    </row>
    <row r="626" spans="1:91" ht="14.4" x14ac:dyDescent="0.3">
      <c r="A626" s="99" t="s">
        <v>549</v>
      </c>
      <c r="B626" s="311">
        <v>28</v>
      </c>
      <c r="C626" s="137">
        <v>6.2583817612874388E-3</v>
      </c>
      <c r="D626" s="312">
        <v>21.2121212121212</v>
      </c>
      <c r="E626" s="312">
        <v>7</v>
      </c>
      <c r="F626" s="137">
        <v>1.1123470522803114E-3</v>
      </c>
      <c r="G626" s="302">
        <v>7.2727272727272698</v>
      </c>
      <c r="H626" s="312">
        <v>34</v>
      </c>
      <c r="I626" s="137">
        <v>5.5392636037797328E-3</v>
      </c>
      <c r="J626" s="302">
        <v>23.636364</v>
      </c>
      <c r="K626" s="313">
        <v>0.21428571428571427</v>
      </c>
      <c r="L626" s="312">
        <v>0</v>
      </c>
      <c r="M626" s="137">
        <v>0</v>
      </c>
      <c r="N626" s="312">
        <v>80</v>
      </c>
      <c r="O626" s="312">
        <v>32</v>
      </c>
      <c r="P626" s="137">
        <v>7.1652485445588892E-3</v>
      </c>
      <c r="Q626" s="302">
        <v>23.030303030302999</v>
      </c>
      <c r="R626" s="312">
        <v>38</v>
      </c>
      <c r="S626" s="137">
        <v>7.7079107505070993E-3</v>
      </c>
      <c r="T626" s="302">
        <v>26.666665999999999</v>
      </c>
      <c r="V626" s="312">
        <v>3</v>
      </c>
      <c r="W626" s="137">
        <v>5.893909626719057E-3</v>
      </c>
      <c r="X626" s="312">
        <v>3.0303030303030298</v>
      </c>
      <c r="Y626" s="312">
        <v>0</v>
      </c>
      <c r="Z626" s="137">
        <v>0</v>
      </c>
      <c r="AA626" s="302">
        <v>17.5757575757575</v>
      </c>
      <c r="AB626" s="312">
        <v>0</v>
      </c>
      <c r="AC626" s="137">
        <v>0</v>
      </c>
      <c r="AD626" s="302">
        <v>17.575758</v>
      </c>
      <c r="AE626" s="313">
        <v>-1</v>
      </c>
      <c r="AF626" s="312">
        <v>0</v>
      </c>
      <c r="AG626" s="137">
        <v>0</v>
      </c>
      <c r="AH626" s="312">
        <v>80</v>
      </c>
      <c r="AI626" s="312">
        <v>19</v>
      </c>
      <c r="AJ626" s="137">
        <v>3.6121673003802278E-2</v>
      </c>
      <c r="AK626" s="302">
        <v>18.7878787878787</v>
      </c>
      <c r="AL626" s="312">
        <v>0</v>
      </c>
      <c r="AM626" s="137">
        <v>0</v>
      </c>
      <c r="AN626" s="302">
        <v>17.575758</v>
      </c>
      <c r="AP626" s="312">
        <v>0</v>
      </c>
      <c r="AQ626" s="137">
        <v>0</v>
      </c>
      <c r="AR626" s="312">
        <v>80</v>
      </c>
      <c r="AS626" s="312">
        <v>0</v>
      </c>
      <c r="AT626" s="137">
        <v>0</v>
      </c>
      <c r="AU626" s="302">
        <v>17.5757575757575</v>
      </c>
      <c r="AV626" s="312">
        <v>59</v>
      </c>
      <c r="AW626" s="137">
        <v>3.9945836154366962E-2</v>
      </c>
      <c r="AX626" s="302">
        <v>42.4242439</v>
      </c>
      <c r="AZ626" s="311">
        <v>0</v>
      </c>
      <c r="BA626" s="137">
        <v>0</v>
      </c>
      <c r="BB626" s="312">
        <v>80</v>
      </c>
      <c r="BC626" s="312">
        <v>60</v>
      </c>
      <c r="BD626" s="137">
        <v>6.6725978647686835E-3</v>
      </c>
      <c r="BE626" s="302">
        <v>25.4545454545454</v>
      </c>
      <c r="BF626" s="312">
        <v>46</v>
      </c>
      <c r="BG626" s="137">
        <v>3.109578854863787E-3</v>
      </c>
      <c r="BH626" s="302">
        <v>27.878788</v>
      </c>
      <c r="BJ626" s="311">
        <v>13</v>
      </c>
      <c r="BK626" s="137">
        <v>4.6263345195729534E-3</v>
      </c>
      <c r="BL626" s="312">
        <v>13.3333333333333</v>
      </c>
      <c r="BM626" s="312">
        <v>11</v>
      </c>
      <c r="BN626" s="137">
        <v>2.6537997587454767E-3</v>
      </c>
      <c r="BO626" s="302">
        <v>12.7272727272727</v>
      </c>
      <c r="BP626" s="312">
        <v>7</v>
      </c>
      <c r="BQ626" s="137">
        <v>2.0155485171321624E-3</v>
      </c>
      <c r="BR626" s="302">
        <v>6.6666665099999998</v>
      </c>
      <c r="BS626" s="303">
        <v>-0.46153846153846156</v>
      </c>
      <c r="BT626" s="311">
        <v>12</v>
      </c>
      <c r="BU626" s="137">
        <v>5.8139534883720929E-3</v>
      </c>
      <c r="BV626" s="312">
        <v>12.7272727272727</v>
      </c>
      <c r="BW626" s="312">
        <v>24</v>
      </c>
      <c r="BX626" s="137">
        <v>9.7048119692680953E-3</v>
      </c>
      <c r="BY626" s="302">
        <v>23.030303030302999</v>
      </c>
      <c r="BZ626" s="312">
        <v>30</v>
      </c>
      <c r="CA626" s="137">
        <v>1.107011070110701E-2</v>
      </c>
      <c r="CB626" s="302">
        <v>18.787877999999999</v>
      </c>
      <c r="CC626" s="303">
        <v>1.5</v>
      </c>
      <c r="CD626" s="311">
        <v>56</v>
      </c>
      <c r="CE626" s="137">
        <v>2.7757125154894671E-3</v>
      </c>
      <c r="CF626" s="312">
        <v>162.36000000000001</v>
      </c>
      <c r="CG626" s="312">
        <v>153</v>
      </c>
      <c r="CH626" s="137">
        <v>5.3204437180512567E-3</v>
      </c>
      <c r="CI626" s="302">
        <v>52.7</v>
      </c>
      <c r="CJ626" s="312">
        <v>214</v>
      </c>
      <c r="CK626" s="137">
        <v>6.0895794206362753E-3</v>
      </c>
      <c r="CL626" s="302">
        <v>68.08</v>
      </c>
      <c r="CM626" s="313">
        <v>2.8214285714285716</v>
      </c>
    </row>
    <row r="627" spans="1:91" ht="14.4" x14ac:dyDescent="0.3">
      <c r="A627" s="99" t="s">
        <v>387</v>
      </c>
      <c r="B627" s="311">
        <v>414</v>
      </c>
      <c r="C627" s="137">
        <v>9.2534644613321407E-2</v>
      </c>
      <c r="D627" s="312">
        <v>102.424242424242</v>
      </c>
      <c r="E627" s="312">
        <v>960</v>
      </c>
      <c r="F627" s="137">
        <v>0.152550452884157</v>
      </c>
      <c r="G627" s="302">
        <v>141.21212121212099</v>
      </c>
      <c r="H627" s="312">
        <v>547</v>
      </c>
      <c r="I627" s="137">
        <v>8.9116976213750407E-2</v>
      </c>
      <c r="J627" s="302">
        <v>85.454544100000007</v>
      </c>
      <c r="K627" s="313">
        <v>0.32125603864734298</v>
      </c>
      <c r="L627" s="312">
        <v>275</v>
      </c>
      <c r="M627" s="137">
        <v>6.9043434597037406E-2</v>
      </c>
      <c r="N627" s="312">
        <v>57.5757575757575</v>
      </c>
      <c r="O627" s="312">
        <v>513</v>
      </c>
      <c r="P627" s="137">
        <v>0.11486789072995969</v>
      </c>
      <c r="Q627" s="302">
        <v>98.787878787878796</v>
      </c>
      <c r="R627" s="312">
        <v>363</v>
      </c>
      <c r="S627" s="137">
        <v>7.3630831643002034E-2</v>
      </c>
      <c r="T627" s="302">
        <v>75.757576</v>
      </c>
      <c r="U627" s="313">
        <v>0.32</v>
      </c>
      <c r="V627" s="312">
        <v>9</v>
      </c>
      <c r="W627" s="137">
        <v>1.768172888015717E-2</v>
      </c>
      <c r="X627" s="312">
        <v>9.0909090909090899</v>
      </c>
      <c r="Y627" s="312">
        <v>100</v>
      </c>
      <c r="Z627" s="137">
        <v>0.13140604467805519</v>
      </c>
      <c r="AA627" s="302">
        <v>45.454545454545404</v>
      </c>
      <c r="AB627" s="312">
        <v>52</v>
      </c>
      <c r="AC627" s="137">
        <v>5.9293044469783354E-2</v>
      </c>
      <c r="AD627" s="302">
        <v>24.848483999999999</v>
      </c>
      <c r="AE627" s="313">
        <v>4.7777777777777777</v>
      </c>
      <c r="AF627" s="312">
        <v>36</v>
      </c>
      <c r="AG627" s="137">
        <v>4.4776119402985072E-2</v>
      </c>
      <c r="AH627" s="312">
        <v>27.272727272727199</v>
      </c>
      <c r="AI627" s="312">
        <v>10</v>
      </c>
      <c r="AJ627" s="137">
        <v>1.9011406844106463E-2</v>
      </c>
      <c r="AK627" s="302">
        <v>9.6969696969696901</v>
      </c>
      <c r="AL627" s="312">
        <v>47</v>
      </c>
      <c r="AM627" s="137">
        <v>6.3172043010752688E-2</v>
      </c>
      <c r="AN627" s="302">
        <v>39.393940000000001</v>
      </c>
      <c r="AO627" s="313">
        <v>0.30555555555555558</v>
      </c>
      <c r="AP627" s="312">
        <v>94</v>
      </c>
      <c r="AQ627" s="137">
        <v>7.4603174603174602E-2</v>
      </c>
      <c r="AR627" s="312">
        <v>42.424242424242401</v>
      </c>
      <c r="AS627" s="312">
        <v>109</v>
      </c>
      <c r="AT627" s="137">
        <v>9.9000908265213447E-2</v>
      </c>
      <c r="AU627" s="302">
        <v>29.696969696969699</v>
      </c>
      <c r="AV627" s="312">
        <v>144</v>
      </c>
      <c r="AW627" s="137">
        <v>9.7494922139471904E-2</v>
      </c>
      <c r="AX627" s="302">
        <v>50.9090919</v>
      </c>
      <c r="AY627" s="303">
        <v>0.53191489361702127</v>
      </c>
      <c r="AZ627" s="311">
        <v>319</v>
      </c>
      <c r="BA627" s="137">
        <v>7.4689768204167645E-2</v>
      </c>
      <c r="BB627" s="312">
        <v>75.151515151515099</v>
      </c>
      <c r="BC627" s="312">
        <v>850</v>
      </c>
      <c r="BD627" s="137">
        <v>9.4528469750889674E-2</v>
      </c>
      <c r="BE627" s="302">
        <v>116.969696969697</v>
      </c>
      <c r="BF627" s="312">
        <v>1224</v>
      </c>
      <c r="BG627" s="137">
        <v>8.2741837355505984E-2</v>
      </c>
      <c r="BH627" s="302">
        <v>147.27271999999999</v>
      </c>
      <c r="BI627" s="303">
        <v>2.8369905956112853</v>
      </c>
      <c r="BJ627" s="311">
        <v>330</v>
      </c>
      <c r="BK627" s="137">
        <v>0.11743772241992882</v>
      </c>
      <c r="BL627" s="312">
        <v>87.878787878787904</v>
      </c>
      <c r="BM627" s="312">
        <v>316</v>
      </c>
      <c r="BN627" s="137">
        <v>7.6236429433051867E-2</v>
      </c>
      <c r="BO627" s="302">
        <v>79.393939393939405</v>
      </c>
      <c r="BP627" s="312">
        <v>225</v>
      </c>
      <c r="BQ627" s="137">
        <v>6.4785488050676646E-2</v>
      </c>
      <c r="BR627" s="302">
        <v>46.060607900000001</v>
      </c>
      <c r="BS627" s="303">
        <v>-0.31818181818181818</v>
      </c>
      <c r="BT627" s="311">
        <v>141</v>
      </c>
      <c r="BU627" s="137">
        <v>6.8313953488372089E-2</v>
      </c>
      <c r="BV627" s="312">
        <v>45.454545454545404</v>
      </c>
      <c r="BW627" s="312">
        <v>210</v>
      </c>
      <c r="BX627" s="137">
        <v>8.491710473109583E-2</v>
      </c>
      <c r="BY627" s="302">
        <v>53.939393939393902</v>
      </c>
      <c r="BZ627" s="312">
        <v>238</v>
      </c>
      <c r="CA627" s="137">
        <v>8.7822878228782292E-2</v>
      </c>
      <c r="CB627" s="302">
        <v>55.151516000000001</v>
      </c>
      <c r="CC627" s="303">
        <v>0.68794326241134751</v>
      </c>
      <c r="CD627" s="311">
        <v>1618</v>
      </c>
      <c r="CE627" s="137">
        <v>8.0198265179677819E-2</v>
      </c>
      <c r="CF627" s="312">
        <v>177.33</v>
      </c>
      <c r="CG627" s="312">
        <v>3068</v>
      </c>
      <c r="CH627" s="137">
        <v>0.10668706749660953</v>
      </c>
      <c r="CI627" s="302">
        <v>234.38</v>
      </c>
      <c r="CJ627" s="312">
        <v>2840</v>
      </c>
      <c r="CK627" s="137">
        <v>8.0814979227135625E-2</v>
      </c>
      <c r="CL627" s="302">
        <v>210.23</v>
      </c>
      <c r="CM627" s="313">
        <v>0.75525339925834367</v>
      </c>
    </row>
    <row r="628" spans="1:91" ht="14.4" x14ac:dyDescent="0.3">
      <c r="A628" s="99" t="s">
        <v>545</v>
      </c>
      <c r="B628" s="311">
        <v>399</v>
      </c>
      <c r="C628" s="137">
        <v>8.9181940098345999E-2</v>
      </c>
      <c r="D628" s="312">
        <v>100.60606060606</v>
      </c>
      <c r="E628" s="312">
        <v>787</v>
      </c>
      <c r="F628" s="137">
        <v>0.12505959002065786</v>
      </c>
      <c r="G628" s="302">
        <v>123.030303030303</v>
      </c>
      <c r="H628" s="312">
        <v>487</v>
      </c>
      <c r="I628" s="137">
        <v>7.9341805148256755E-2</v>
      </c>
      <c r="J628" s="302">
        <v>81.818183899999994</v>
      </c>
      <c r="K628" s="313">
        <v>0.22055137844611528</v>
      </c>
      <c r="L628" s="312">
        <v>265</v>
      </c>
      <c r="M628" s="137">
        <v>6.6532764248054224E-2</v>
      </c>
      <c r="N628" s="312">
        <v>55.757575757575701</v>
      </c>
      <c r="O628" s="312">
        <v>458</v>
      </c>
      <c r="P628" s="137">
        <v>0.1025526197939991</v>
      </c>
      <c r="Q628" s="302">
        <v>102.424242424242</v>
      </c>
      <c r="R628" s="312">
        <v>301</v>
      </c>
      <c r="S628" s="137">
        <v>6.1054766734279918E-2</v>
      </c>
      <c r="T628" s="302">
        <v>69.696969999999993</v>
      </c>
      <c r="U628" s="313">
        <v>0.13584905660377358</v>
      </c>
      <c r="V628" s="312">
        <v>9</v>
      </c>
      <c r="W628" s="137">
        <v>1.768172888015717E-2</v>
      </c>
      <c r="X628" s="312">
        <v>9.0909090909090899</v>
      </c>
      <c r="Y628" s="312">
        <v>89</v>
      </c>
      <c r="Z628" s="137">
        <v>0.11695137976346912</v>
      </c>
      <c r="AA628" s="302">
        <v>44.2424242424242</v>
      </c>
      <c r="AB628" s="312">
        <v>52</v>
      </c>
      <c r="AC628" s="137">
        <v>5.9293044469783354E-2</v>
      </c>
      <c r="AD628" s="302">
        <v>24.848483999999999</v>
      </c>
      <c r="AE628" s="313">
        <v>4.7777777777777777</v>
      </c>
      <c r="AF628" s="312">
        <v>36</v>
      </c>
      <c r="AG628" s="137">
        <v>4.4776119402985072E-2</v>
      </c>
      <c r="AH628" s="312">
        <v>27.272727272727199</v>
      </c>
      <c r="AI628" s="312">
        <v>10</v>
      </c>
      <c r="AJ628" s="137">
        <v>1.9011406844106463E-2</v>
      </c>
      <c r="AK628" s="302">
        <v>9.6969696969696901</v>
      </c>
      <c r="AL628" s="312">
        <v>41</v>
      </c>
      <c r="AM628" s="137">
        <v>5.510752688172043E-2</v>
      </c>
      <c r="AN628" s="302">
        <v>38.787880000000001</v>
      </c>
      <c r="AO628" s="313">
        <v>0.1388888888888889</v>
      </c>
      <c r="AP628" s="312">
        <v>94</v>
      </c>
      <c r="AQ628" s="137">
        <v>7.4603174603174602E-2</v>
      </c>
      <c r="AR628" s="312">
        <v>42.424242424242401</v>
      </c>
      <c r="AS628" s="312">
        <v>102</v>
      </c>
      <c r="AT628" s="137">
        <v>9.264305177111716E-2</v>
      </c>
      <c r="AU628" s="302">
        <v>29.090909090909101</v>
      </c>
      <c r="AV628" s="312">
        <v>99</v>
      </c>
      <c r="AW628" s="137">
        <v>6.7027758970886933E-2</v>
      </c>
      <c r="AX628" s="302">
        <v>35.757576</v>
      </c>
      <c r="AY628" s="303">
        <v>5.3191489361702128E-2</v>
      </c>
      <c r="AZ628" s="311">
        <v>281</v>
      </c>
      <c r="BA628" s="137">
        <v>6.5792554436900019E-2</v>
      </c>
      <c r="BB628" s="312">
        <v>70.909090909090907</v>
      </c>
      <c r="BC628" s="312">
        <v>787</v>
      </c>
      <c r="BD628" s="137">
        <v>8.7522241992882568E-2</v>
      </c>
      <c r="BE628" s="302">
        <v>112.72727272727199</v>
      </c>
      <c r="BF628" s="312">
        <v>1127</v>
      </c>
      <c r="BG628" s="137">
        <v>7.618468194416278E-2</v>
      </c>
      <c r="BH628" s="302">
        <v>139.393936</v>
      </c>
      <c r="BI628" s="303">
        <v>3.0106761565836297</v>
      </c>
      <c r="BJ628" s="311">
        <v>317</v>
      </c>
      <c r="BK628" s="137">
        <v>0.11281138790035587</v>
      </c>
      <c r="BL628" s="312">
        <v>90.909090909090907</v>
      </c>
      <c r="BM628" s="312">
        <v>291</v>
      </c>
      <c r="BN628" s="137">
        <v>7.0205066344993974E-2</v>
      </c>
      <c r="BO628" s="302">
        <v>76.969696969696898</v>
      </c>
      <c r="BP628" s="312">
        <v>225</v>
      </c>
      <c r="BQ628" s="137">
        <v>6.4785488050676646E-2</v>
      </c>
      <c r="BR628" s="302">
        <v>46.060607900000001</v>
      </c>
      <c r="BS628" s="303">
        <v>-0.29022082018927448</v>
      </c>
      <c r="BT628" s="311">
        <v>141</v>
      </c>
      <c r="BU628" s="137">
        <v>6.8313953488372089E-2</v>
      </c>
      <c r="BV628" s="312">
        <v>45.454545454545404</v>
      </c>
      <c r="BW628" s="312">
        <v>185</v>
      </c>
      <c r="BX628" s="137">
        <v>7.4807925596441574E-2</v>
      </c>
      <c r="BY628" s="302">
        <v>51.515151515151501</v>
      </c>
      <c r="BZ628" s="312">
        <v>188</v>
      </c>
      <c r="CA628" s="137">
        <v>6.9372693726937273E-2</v>
      </c>
      <c r="CB628" s="302">
        <v>46.060607900000001</v>
      </c>
      <c r="CC628" s="303">
        <v>0.33333333333333331</v>
      </c>
      <c r="CD628" s="311">
        <v>1542</v>
      </c>
      <c r="CE628" s="137">
        <v>7.6431226765799262E-2</v>
      </c>
      <c r="CF628" s="312">
        <v>174.99</v>
      </c>
      <c r="CG628" s="312">
        <v>2709</v>
      </c>
      <c r="CH628" s="137">
        <v>9.4203150537260499E-2</v>
      </c>
      <c r="CI628" s="302">
        <v>222.06</v>
      </c>
      <c r="CJ628" s="312">
        <v>2520</v>
      </c>
      <c r="CK628" s="137">
        <v>7.1709066074782307E-2</v>
      </c>
      <c r="CL628" s="302">
        <v>195.24</v>
      </c>
      <c r="CM628" s="313">
        <v>0.63424124513618674</v>
      </c>
    </row>
    <row r="629" spans="1:91" ht="14.4" x14ac:dyDescent="0.3">
      <c r="A629" s="99" t="s">
        <v>546</v>
      </c>
      <c r="B629" s="311">
        <v>97</v>
      </c>
      <c r="C629" s="137">
        <v>2.1680822530174341E-2</v>
      </c>
      <c r="D629" s="312">
        <v>56.969696969696898</v>
      </c>
      <c r="E629" s="312">
        <v>183</v>
      </c>
      <c r="F629" s="137">
        <v>2.9079930081042427E-2</v>
      </c>
      <c r="G629" s="302">
        <v>69.696969696969703</v>
      </c>
      <c r="H629" s="312">
        <v>70</v>
      </c>
      <c r="I629" s="137">
        <v>1.1404366243075921E-2</v>
      </c>
      <c r="J629" s="302">
        <v>29.090910000000001</v>
      </c>
      <c r="K629" s="313">
        <v>-0.27835051546391754</v>
      </c>
      <c r="L629" s="312">
        <v>60</v>
      </c>
      <c r="M629" s="137">
        <v>1.5064022093899071E-2</v>
      </c>
      <c r="N629" s="312">
        <v>29.696969696969699</v>
      </c>
      <c r="O629" s="312">
        <v>154</v>
      </c>
      <c r="P629" s="137">
        <v>3.4482758620689655E-2</v>
      </c>
      <c r="Q629" s="302">
        <v>51.515151515151501</v>
      </c>
      <c r="R629" s="312">
        <v>47</v>
      </c>
      <c r="S629" s="137">
        <v>9.5334685598377281E-3</v>
      </c>
      <c r="T629" s="302">
        <v>18.787877999999999</v>
      </c>
      <c r="U629" s="313">
        <v>-0.21666666666666667</v>
      </c>
      <c r="V629" s="312">
        <v>0</v>
      </c>
      <c r="W629" s="137">
        <v>0</v>
      </c>
      <c r="X629" s="312">
        <v>80</v>
      </c>
      <c r="Y629" s="312">
        <v>14</v>
      </c>
      <c r="Z629" s="137">
        <v>1.8396846254927726E-2</v>
      </c>
      <c r="AA629" s="302">
        <v>10.303030303030299</v>
      </c>
      <c r="AB629" s="312">
        <v>24</v>
      </c>
      <c r="AC629" s="137">
        <v>2.7366020524515394E-2</v>
      </c>
      <c r="AD629" s="302">
        <v>14.545455</v>
      </c>
      <c r="AF629" s="312">
        <v>9</v>
      </c>
      <c r="AG629" s="137">
        <v>1.1194029850746268E-2</v>
      </c>
      <c r="AH629" s="312">
        <v>8.4848484848484809</v>
      </c>
      <c r="AI629" s="312">
        <v>0</v>
      </c>
      <c r="AJ629" s="137">
        <v>0</v>
      </c>
      <c r="AK629" s="302">
        <v>17.5757575757575</v>
      </c>
      <c r="AL629" s="312">
        <v>0</v>
      </c>
      <c r="AM629" s="137">
        <v>0</v>
      </c>
      <c r="AN629" s="302">
        <v>17.575758</v>
      </c>
      <c r="AO629" s="313">
        <v>-1</v>
      </c>
      <c r="AP629" s="312">
        <v>69</v>
      </c>
      <c r="AQ629" s="137">
        <v>5.4761904761904762E-2</v>
      </c>
      <c r="AR629" s="312">
        <v>41.212121212121197</v>
      </c>
      <c r="AS629" s="312">
        <v>0</v>
      </c>
      <c r="AT629" s="137">
        <v>0</v>
      </c>
      <c r="AU629" s="302">
        <v>17.5757575757575</v>
      </c>
      <c r="AV629" s="312">
        <v>27</v>
      </c>
      <c r="AW629" s="137">
        <v>1.8280297901150981E-2</v>
      </c>
      <c r="AX629" s="302">
        <v>15.151515</v>
      </c>
      <c r="AY629" s="303">
        <v>-0.60869565217391308</v>
      </c>
      <c r="AZ629" s="311">
        <v>37</v>
      </c>
      <c r="BA629" s="137">
        <v>8.6630765628658395E-3</v>
      </c>
      <c r="BB629" s="312">
        <v>24.848484848484802</v>
      </c>
      <c r="BC629" s="312">
        <v>132</v>
      </c>
      <c r="BD629" s="137">
        <v>1.4679715302491103E-2</v>
      </c>
      <c r="BE629" s="302">
        <v>47.272727272727202</v>
      </c>
      <c r="BF629" s="312">
        <v>165</v>
      </c>
      <c r="BG629" s="137">
        <v>1.1153924153315757E-2</v>
      </c>
      <c r="BH629" s="302">
        <v>52.727271999999999</v>
      </c>
      <c r="BI629" s="303">
        <v>3.4594594594594597</v>
      </c>
      <c r="BJ629" s="311">
        <v>57</v>
      </c>
      <c r="BK629" s="137">
        <v>2.0284697508896797E-2</v>
      </c>
      <c r="BL629" s="312">
        <v>27.878787878787801</v>
      </c>
      <c r="BM629" s="312">
        <v>48</v>
      </c>
      <c r="BN629" s="137">
        <v>1.1580217129071171E-2</v>
      </c>
      <c r="BO629" s="302">
        <v>25.4545454545454</v>
      </c>
      <c r="BP629" s="312">
        <v>45</v>
      </c>
      <c r="BQ629" s="137">
        <v>1.295709761013533E-2</v>
      </c>
      <c r="BR629" s="302">
        <v>23.636364</v>
      </c>
      <c r="BS629" s="303">
        <v>-0.21052631578947367</v>
      </c>
      <c r="BT629" s="311">
        <v>8</v>
      </c>
      <c r="BU629" s="137">
        <v>3.875968992248062E-3</v>
      </c>
      <c r="BV629" s="312">
        <v>6.0606060606060597</v>
      </c>
      <c r="BW629" s="312">
        <v>61</v>
      </c>
      <c r="BX629" s="137">
        <v>2.4666397088556408E-2</v>
      </c>
      <c r="BY629" s="302">
        <v>36.969696969696898</v>
      </c>
      <c r="BZ629" s="312">
        <v>25</v>
      </c>
      <c r="CA629" s="137">
        <v>9.2250922509225092E-3</v>
      </c>
      <c r="CB629" s="302">
        <v>18.181818</v>
      </c>
      <c r="CC629" s="303">
        <v>2.125</v>
      </c>
      <c r="CD629" s="311">
        <v>337</v>
      </c>
      <c r="CE629" s="137">
        <v>1.6703841387856258E-2</v>
      </c>
      <c r="CF629" s="312">
        <v>116.03</v>
      </c>
      <c r="CG629" s="312">
        <v>592</v>
      </c>
      <c r="CH629" s="137">
        <v>2.058629203324408E-2</v>
      </c>
      <c r="CI629" s="302">
        <v>110.31</v>
      </c>
      <c r="CJ629" s="312">
        <v>403</v>
      </c>
      <c r="CK629" s="137">
        <v>1.1467759376244949E-2</v>
      </c>
      <c r="CL629" s="302">
        <v>73.7</v>
      </c>
      <c r="CM629" s="313">
        <v>0.19584569732937684</v>
      </c>
    </row>
    <row r="630" spans="1:91" ht="14.4" x14ac:dyDescent="0.3">
      <c r="A630" s="99" t="s">
        <v>547</v>
      </c>
      <c r="B630" s="311">
        <v>88</v>
      </c>
      <c r="C630" s="137">
        <v>1.9669199821189094E-2</v>
      </c>
      <c r="D630" s="312">
        <v>35.757575757575701</v>
      </c>
      <c r="E630" s="312">
        <v>244</v>
      </c>
      <c r="F630" s="137">
        <v>3.8773240108056571E-2</v>
      </c>
      <c r="G630" s="302">
        <v>70.303030303030297</v>
      </c>
      <c r="H630" s="312">
        <v>150</v>
      </c>
      <c r="I630" s="137">
        <v>2.4437927663734114E-2</v>
      </c>
      <c r="J630" s="302">
        <v>41.818179999999998</v>
      </c>
      <c r="K630" s="313">
        <v>0.70454545454545459</v>
      </c>
      <c r="L630" s="312">
        <v>87</v>
      </c>
      <c r="M630" s="137">
        <v>2.1842832036153653E-2</v>
      </c>
      <c r="N630" s="312">
        <v>39.393939393939398</v>
      </c>
      <c r="O630" s="312">
        <v>128</v>
      </c>
      <c r="P630" s="137">
        <v>2.8660994178235557E-2</v>
      </c>
      <c r="Q630" s="302">
        <v>58.787878787878803</v>
      </c>
      <c r="R630" s="312">
        <v>118</v>
      </c>
      <c r="S630" s="137">
        <v>2.3935091277890466E-2</v>
      </c>
      <c r="T630" s="302">
        <v>46.6666679</v>
      </c>
      <c r="U630" s="313">
        <v>0.35632183908045978</v>
      </c>
      <c r="V630" s="312">
        <v>9</v>
      </c>
      <c r="W630" s="137">
        <v>1.768172888015717E-2</v>
      </c>
      <c r="X630" s="312">
        <v>9.0909090909090899</v>
      </c>
      <c r="Y630" s="312">
        <v>58</v>
      </c>
      <c r="Z630" s="137">
        <v>7.6215505913272016E-2</v>
      </c>
      <c r="AA630" s="302">
        <v>41.212121212121197</v>
      </c>
      <c r="AB630" s="312">
        <v>19</v>
      </c>
      <c r="AC630" s="137">
        <v>2.1664766248574687E-2</v>
      </c>
      <c r="AD630" s="302">
        <v>18.181818</v>
      </c>
      <c r="AE630" s="313">
        <v>1.1111111111111112</v>
      </c>
      <c r="AF630" s="312">
        <v>27</v>
      </c>
      <c r="AG630" s="137">
        <v>3.3582089552238806E-2</v>
      </c>
      <c r="AH630" s="312">
        <v>24.848484848484802</v>
      </c>
      <c r="AI630" s="312">
        <v>0</v>
      </c>
      <c r="AJ630" s="137">
        <v>0</v>
      </c>
      <c r="AK630" s="302">
        <v>17.5757575757575</v>
      </c>
      <c r="AL630" s="312">
        <v>0</v>
      </c>
      <c r="AM630" s="137">
        <v>0</v>
      </c>
      <c r="AN630" s="302">
        <v>17.575758</v>
      </c>
      <c r="AO630" s="313">
        <v>-1</v>
      </c>
      <c r="AP630" s="312">
        <v>12</v>
      </c>
      <c r="AQ630" s="137">
        <v>9.5238095238095247E-3</v>
      </c>
      <c r="AR630" s="312">
        <v>12.7272727272727</v>
      </c>
      <c r="AS630" s="312">
        <v>16</v>
      </c>
      <c r="AT630" s="137">
        <v>1.4532243415077202E-2</v>
      </c>
      <c r="AU630" s="302">
        <v>15.151515151515101</v>
      </c>
      <c r="AV630" s="312">
        <v>8</v>
      </c>
      <c r="AW630" s="137">
        <v>5.4163845633039944E-3</v>
      </c>
      <c r="AX630" s="302">
        <v>7.8787880000000001</v>
      </c>
      <c r="AY630" s="303">
        <v>-0.33333333333333331</v>
      </c>
      <c r="AZ630" s="311">
        <v>88</v>
      </c>
      <c r="BA630" s="137">
        <v>2.0604073987356589E-2</v>
      </c>
      <c r="BB630" s="312">
        <v>39.393939393939398</v>
      </c>
      <c r="BC630" s="312">
        <v>220</v>
      </c>
      <c r="BD630" s="137">
        <v>2.4466192170818506E-2</v>
      </c>
      <c r="BE630" s="302">
        <v>58.787878787878803</v>
      </c>
      <c r="BF630" s="312">
        <v>353</v>
      </c>
      <c r="BG630" s="137">
        <v>2.386263773406341E-2</v>
      </c>
      <c r="BH630" s="302">
        <v>69.696969999999993</v>
      </c>
      <c r="BI630" s="303">
        <v>3.0113636363636362</v>
      </c>
      <c r="BJ630" s="311">
        <v>176</v>
      </c>
      <c r="BK630" s="137">
        <v>6.2633451957295375E-2</v>
      </c>
      <c r="BL630" s="312">
        <v>78.181818181818201</v>
      </c>
      <c r="BM630" s="312">
        <v>106</v>
      </c>
      <c r="BN630" s="137">
        <v>2.55729794933655E-2</v>
      </c>
      <c r="BO630" s="302">
        <v>50.303030303030297</v>
      </c>
      <c r="BP630" s="312">
        <v>74</v>
      </c>
      <c r="BQ630" s="137">
        <v>2.1307227181111429E-2</v>
      </c>
      <c r="BR630" s="302">
        <v>30.30303</v>
      </c>
      <c r="BS630" s="303">
        <v>-0.57954545454545459</v>
      </c>
      <c r="BT630" s="311">
        <v>70</v>
      </c>
      <c r="BU630" s="137">
        <v>3.391472868217054E-2</v>
      </c>
      <c r="BV630" s="312">
        <v>43.636363636363598</v>
      </c>
      <c r="BW630" s="312">
        <v>76</v>
      </c>
      <c r="BX630" s="137">
        <v>3.0731904569348968E-2</v>
      </c>
      <c r="BY630" s="302">
        <v>27.272727272727199</v>
      </c>
      <c r="BZ630" s="312">
        <v>86</v>
      </c>
      <c r="CA630" s="137">
        <v>3.1734317343173432E-2</v>
      </c>
      <c r="CB630" s="302">
        <v>35.757576</v>
      </c>
      <c r="CC630" s="303">
        <v>0.22857142857142856</v>
      </c>
      <c r="CD630" s="311">
        <v>557</v>
      </c>
      <c r="CE630" s="137">
        <v>2.7608426270136308E-2</v>
      </c>
      <c r="CF630" s="312">
        <v>114.02</v>
      </c>
      <c r="CG630" s="312">
        <v>848</v>
      </c>
      <c r="CH630" s="137">
        <v>2.9488472371944224E-2</v>
      </c>
      <c r="CI630" s="302">
        <v>130.58000000000001</v>
      </c>
      <c r="CJ630" s="312">
        <v>808</v>
      </c>
      <c r="CK630" s="137">
        <v>2.2992430709692105E-2</v>
      </c>
      <c r="CL630" s="302">
        <v>106.51</v>
      </c>
      <c r="CM630" s="313">
        <v>0.45062836624775582</v>
      </c>
    </row>
    <row r="631" spans="1:91" ht="14.4" x14ac:dyDescent="0.3">
      <c r="A631" s="99" t="s">
        <v>548</v>
      </c>
      <c r="B631" s="311">
        <v>214</v>
      </c>
      <c r="C631" s="137">
        <v>4.7831917746982568E-2</v>
      </c>
      <c r="D631" s="312">
        <v>72.121212121212096</v>
      </c>
      <c r="E631" s="312">
        <v>360</v>
      </c>
      <c r="F631" s="137">
        <v>5.7206419831558872E-2</v>
      </c>
      <c r="G631" s="302">
        <v>84.242424242424207</v>
      </c>
      <c r="H631" s="312">
        <v>267</v>
      </c>
      <c r="I631" s="137">
        <v>4.3499511241446728E-2</v>
      </c>
      <c r="J631" s="302">
        <v>75.757576</v>
      </c>
      <c r="K631" s="313">
        <v>0.24766355140186916</v>
      </c>
      <c r="L631" s="312">
        <v>118</v>
      </c>
      <c r="M631" s="137">
        <v>2.9625910118001506E-2</v>
      </c>
      <c r="N631" s="312">
        <v>40</v>
      </c>
      <c r="O631" s="312">
        <v>176</v>
      </c>
      <c r="P631" s="137">
        <v>3.9408866995073892E-2</v>
      </c>
      <c r="Q631" s="302">
        <v>69.696969696969703</v>
      </c>
      <c r="R631" s="312">
        <v>136</v>
      </c>
      <c r="S631" s="137">
        <v>2.7586206896551724E-2</v>
      </c>
      <c r="T631" s="302">
        <v>54.5454559</v>
      </c>
      <c r="U631" s="313">
        <v>0.15254237288135594</v>
      </c>
      <c r="V631" s="312">
        <v>0</v>
      </c>
      <c r="W631" s="137">
        <v>0</v>
      </c>
      <c r="X631" s="312">
        <v>80</v>
      </c>
      <c r="Y631" s="312">
        <v>17</v>
      </c>
      <c r="Z631" s="137">
        <v>2.2339027595269383E-2</v>
      </c>
      <c r="AA631" s="302">
        <v>13.3333333333333</v>
      </c>
      <c r="AB631" s="312">
        <v>9</v>
      </c>
      <c r="AC631" s="137">
        <v>1.0262257696693273E-2</v>
      </c>
      <c r="AD631" s="302">
        <v>8.4848479999999995</v>
      </c>
      <c r="AF631" s="312">
        <v>0</v>
      </c>
      <c r="AG631" s="137">
        <v>0</v>
      </c>
      <c r="AH631" s="312">
        <v>80</v>
      </c>
      <c r="AI631" s="312">
        <v>10</v>
      </c>
      <c r="AJ631" s="137">
        <v>1.9011406844106463E-2</v>
      </c>
      <c r="AK631" s="302">
        <v>9.6969696969696901</v>
      </c>
      <c r="AL631" s="312">
        <v>41</v>
      </c>
      <c r="AM631" s="137">
        <v>5.510752688172043E-2</v>
      </c>
      <c r="AN631" s="302">
        <v>38.787880000000001</v>
      </c>
      <c r="AP631" s="312">
        <v>13</v>
      </c>
      <c r="AQ631" s="137">
        <v>1.0317460317460317E-2</v>
      </c>
      <c r="AR631" s="312">
        <v>12.7272727272727</v>
      </c>
      <c r="AS631" s="312">
        <v>86</v>
      </c>
      <c r="AT631" s="137">
        <v>7.8110808356039965E-2</v>
      </c>
      <c r="AU631" s="302">
        <v>26.060606060605998</v>
      </c>
      <c r="AV631" s="312">
        <v>64</v>
      </c>
      <c r="AW631" s="137">
        <v>4.3331076506431955E-2</v>
      </c>
      <c r="AX631" s="302">
        <v>27.878788</v>
      </c>
      <c r="AY631" s="303">
        <v>3.9230769230769229</v>
      </c>
      <c r="AZ631" s="311">
        <v>156</v>
      </c>
      <c r="BA631" s="137">
        <v>3.652540388667759E-2</v>
      </c>
      <c r="BB631" s="312">
        <v>50.909090909090899</v>
      </c>
      <c r="BC631" s="312">
        <v>435</v>
      </c>
      <c r="BD631" s="137">
        <v>4.8376334519572954E-2</v>
      </c>
      <c r="BE631" s="302">
        <v>78.787878787878796</v>
      </c>
      <c r="BF631" s="312">
        <v>609</v>
      </c>
      <c r="BG631" s="137">
        <v>4.1168120056783615E-2</v>
      </c>
      <c r="BH631" s="302">
        <v>119.393936</v>
      </c>
      <c r="BI631" s="303">
        <v>2.9038461538461537</v>
      </c>
      <c r="BJ631" s="311">
        <v>84</v>
      </c>
      <c r="BK631" s="137">
        <v>2.9893238434163701E-2</v>
      </c>
      <c r="BL631" s="312">
        <v>43.636363636363598</v>
      </c>
      <c r="BM631" s="312">
        <v>137</v>
      </c>
      <c r="BN631" s="137">
        <v>3.3051869722557296E-2</v>
      </c>
      <c r="BO631" s="302">
        <v>38.181818181818102</v>
      </c>
      <c r="BP631" s="312">
        <v>106</v>
      </c>
      <c r="BQ631" s="137">
        <v>3.0521163259429888E-2</v>
      </c>
      <c r="BR631" s="302">
        <v>41.212119999999999</v>
      </c>
      <c r="BS631" s="303">
        <v>0.26190476190476192</v>
      </c>
      <c r="BT631" s="311">
        <v>63</v>
      </c>
      <c r="BU631" s="137">
        <v>3.0523255813953487E-2</v>
      </c>
      <c r="BV631" s="312">
        <v>28.484848484848399</v>
      </c>
      <c r="BW631" s="312">
        <v>48</v>
      </c>
      <c r="BX631" s="137">
        <v>1.9409623938536191E-2</v>
      </c>
      <c r="BY631" s="302">
        <v>24.848484848484802</v>
      </c>
      <c r="BZ631" s="312">
        <v>77</v>
      </c>
      <c r="CA631" s="137">
        <v>2.8413284132841329E-2</v>
      </c>
      <c r="CB631" s="302">
        <v>29.090910000000001</v>
      </c>
      <c r="CC631" s="303">
        <v>0.22222222222222221</v>
      </c>
      <c r="CD631" s="311">
        <v>648</v>
      </c>
      <c r="CE631" s="137">
        <v>3.211895910780669E-2</v>
      </c>
      <c r="CF631" s="312">
        <v>157.66999999999999</v>
      </c>
      <c r="CG631" s="312">
        <v>1269</v>
      </c>
      <c r="CH631" s="137">
        <v>4.4128386132072192E-2</v>
      </c>
      <c r="CI631" s="302">
        <v>144.38</v>
      </c>
      <c r="CJ631" s="312">
        <v>1309</v>
      </c>
      <c r="CK631" s="137">
        <v>3.7248875988845256E-2</v>
      </c>
      <c r="CL631" s="302">
        <v>165.71</v>
      </c>
      <c r="CM631" s="313">
        <v>1.0200617283950617</v>
      </c>
    </row>
    <row r="632" spans="1:91" ht="14.4" x14ac:dyDescent="0.3">
      <c r="A632" s="99" t="s">
        <v>549</v>
      </c>
      <c r="B632" s="311">
        <v>15</v>
      </c>
      <c r="C632" s="137">
        <v>3.3527045149754136E-3</v>
      </c>
      <c r="D632" s="312">
        <v>15.151515151515101</v>
      </c>
      <c r="E632" s="312">
        <v>173</v>
      </c>
      <c r="F632" s="137">
        <v>2.7490862863499128E-2</v>
      </c>
      <c r="G632" s="302">
        <v>70.303030303030297</v>
      </c>
      <c r="H632" s="312">
        <v>60</v>
      </c>
      <c r="I632" s="137">
        <v>9.7751710654936461E-3</v>
      </c>
      <c r="J632" s="302">
        <v>36.969695999999999</v>
      </c>
      <c r="K632" s="313">
        <v>3</v>
      </c>
      <c r="L632" s="312">
        <v>10</v>
      </c>
      <c r="M632" s="137">
        <v>2.5106703489831783E-3</v>
      </c>
      <c r="N632" s="312">
        <v>9.0909090909090899</v>
      </c>
      <c r="O632" s="312">
        <v>55</v>
      </c>
      <c r="P632" s="137">
        <v>1.2315270935960592E-2</v>
      </c>
      <c r="Q632" s="302">
        <v>25.4545454545454</v>
      </c>
      <c r="R632" s="312">
        <v>62</v>
      </c>
      <c r="S632" s="137">
        <v>1.2576064908722109E-2</v>
      </c>
      <c r="T632" s="302">
        <v>30.30303</v>
      </c>
      <c r="U632" s="313">
        <v>5.2</v>
      </c>
      <c r="V632" s="312">
        <v>0</v>
      </c>
      <c r="W632" s="137">
        <v>0</v>
      </c>
      <c r="X632" s="312">
        <v>80</v>
      </c>
      <c r="Y632" s="312">
        <v>11</v>
      </c>
      <c r="Z632" s="137">
        <v>1.4454664914586071E-2</v>
      </c>
      <c r="AA632" s="302">
        <v>10.303030303030299</v>
      </c>
      <c r="AB632" s="312">
        <v>0</v>
      </c>
      <c r="AC632" s="137">
        <v>0</v>
      </c>
      <c r="AD632" s="302">
        <v>17.575758</v>
      </c>
      <c r="AF632" s="312">
        <v>0</v>
      </c>
      <c r="AG632" s="137">
        <v>0</v>
      </c>
      <c r="AH632" s="312">
        <v>80</v>
      </c>
      <c r="AI632" s="312">
        <v>0</v>
      </c>
      <c r="AJ632" s="137">
        <v>0</v>
      </c>
      <c r="AK632" s="302">
        <v>17.5757575757575</v>
      </c>
      <c r="AL632" s="312">
        <v>6</v>
      </c>
      <c r="AM632" s="137">
        <v>8.0645161290322578E-3</v>
      </c>
      <c r="AN632" s="302">
        <v>5.4545455</v>
      </c>
      <c r="AP632" s="312">
        <v>0</v>
      </c>
      <c r="AQ632" s="137">
        <v>0</v>
      </c>
      <c r="AR632" s="312">
        <v>80</v>
      </c>
      <c r="AS632" s="312">
        <v>7</v>
      </c>
      <c r="AT632" s="137">
        <v>6.3578564940962763E-3</v>
      </c>
      <c r="AU632" s="302">
        <v>6.6666666666666599</v>
      </c>
      <c r="AV632" s="312">
        <v>45</v>
      </c>
      <c r="AW632" s="137">
        <v>3.0467163168584971E-2</v>
      </c>
      <c r="AX632" s="302">
        <v>38.181820000000002</v>
      </c>
      <c r="AZ632" s="311">
        <v>38</v>
      </c>
      <c r="BA632" s="137">
        <v>8.8972137672676185E-3</v>
      </c>
      <c r="BB632" s="312">
        <v>23.030303030302999</v>
      </c>
      <c r="BC632" s="312">
        <v>63</v>
      </c>
      <c r="BD632" s="137">
        <v>7.0062277580071174E-3</v>
      </c>
      <c r="BE632" s="302">
        <v>27.878787878787801</v>
      </c>
      <c r="BF632" s="312">
        <v>97</v>
      </c>
      <c r="BG632" s="137">
        <v>6.5571554113432028E-3</v>
      </c>
      <c r="BH632" s="302">
        <v>41.818179999999998</v>
      </c>
      <c r="BI632" s="303">
        <v>1.5526315789473684</v>
      </c>
      <c r="BJ632" s="311">
        <v>13</v>
      </c>
      <c r="BK632" s="137">
        <v>4.6263345195729534E-3</v>
      </c>
      <c r="BL632" s="312">
        <v>11.5151515151515</v>
      </c>
      <c r="BM632" s="312">
        <v>25</v>
      </c>
      <c r="BN632" s="137">
        <v>6.0313630880579009E-3</v>
      </c>
      <c r="BO632" s="302">
        <v>16.969696969696901</v>
      </c>
      <c r="BP632" s="312">
        <v>0</v>
      </c>
      <c r="BQ632" s="137">
        <v>0</v>
      </c>
      <c r="BR632" s="302">
        <v>17.575758</v>
      </c>
      <c r="BS632" s="303">
        <v>-1</v>
      </c>
      <c r="BT632" s="311">
        <v>0</v>
      </c>
      <c r="BU632" s="137">
        <v>0</v>
      </c>
      <c r="BV632" s="312">
        <v>80</v>
      </c>
      <c r="BW632" s="312">
        <v>25</v>
      </c>
      <c r="BX632" s="137">
        <v>1.0109179134654266E-2</v>
      </c>
      <c r="BY632" s="302">
        <v>15.151515151515101</v>
      </c>
      <c r="BZ632" s="312">
        <v>50</v>
      </c>
      <c r="CA632" s="137">
        <v>1.8450184501845018E-2</v>
      </c>
      <c r="CB632" s="302">
        <v>27.878788</v>
      </c>
      <c r="CD632" s="311">
        <v>76</v>
      </c>
      <c r="CE632" s="137">
        <v>3.7670384138785624E-3</v>
      </c>
      <c r="CF632" s="312">
        <v>162.96</v>
      </c>
      <c r="CG632" s="312">
        <v>359</v>
      </c>
      <c r="CH632" s="137">
        <v>1.2483916959349028E-2</v>
      </c>
      <c r="CI632" s="302">
        <v>84.61</v>
      </c>
      <c r="CJ632" s="312">
        <v>320</v>
      </c>
      <c r="CK632" s="137">
        <v>9.105913152353309E-3</v>
      </c>
      <c r="CL632" s="302">
        <v>81.56</v>
      </c>
      <c r="CM632" s="313">
        <v>3.2105263157894739</v>
      </c>
    </row>
    <row r="633" spans="1:91" ht="14.4" x14ac:dyDescent="0.3">
      <c r="A633" s="99" t="s">
        <v>436</v>
      </c>
      <c r="B633" s="311">
        <v>3840</v>
      </c>
      <c r="C633" s="137">
        <v>0.85829235583370589</v>
      </c>
      <c r="D633" s="312">
        <v>233.93939393939399</v>
      </c>
      <c r="E633" s="312">
        <v>4879</v>
      </c>
      <c r="F633" s="137">
        <v>0.77530589543937711</v>
      </c>
      <c r="G633" s="302">
        <v>231.51515151515099</v>
      </c>
      <c r="H633" s="312">
        <v>5230</v>
      </c>
      <c r="I633" s="137">
        <v>0.85206907787552943</v>
      </c>
      <c r="J633" s="302">
        <v>295.75756799999999</v>
      </c>
      <c r="K633" s="313">
        <v>0.36197916666666669</v>
      </c>
      <c r="L633" s="312">
        <v>3584</v>
      </c>
      <c r="M633" s="137">
        <v>0.89982425307557112</v>
      </c>
      <c r="N633" s="312">
        <v>232.72727272727201</v>
      </c>
      <c r="O633" s="312">
        <v>3566</v>
      </c>
      <c r="P633" s="137">
        <v>0.7984773846842812</v>
      </c>
      <c r="Q633" s="302">
        <v>223.030303030303</v>
      </c>
      <c r="R633" s="312">
        <v>4153</v>
      </c>
      <c r="S633" s="137">
        <v>0.8423935091277891</v>
      </c>
      <c r="T633" s="302">
        <v>304.24243200000001</v>
      </c>
      <c r="U633" s="313">
        <v>0.15876116071428573</v>
      </c>
      <c r="V633" s="312">
        <v>495</v>
      </c>
      <c r="W633" s="137">
        <v>0.9724950884086444</v>
      </c>
      <c r="X633" s="312">
        <v>92.121212121212096</v>
      </c>
      <c r="Y633" s="312">
        <v>581</v>
      </c>
      <c r="Z633" s="137">
        <v>0.7634691195795007</v>
      </c>
      <c r="AA633" s="302">
        <v>86.6666666666666</v>
      </c>
      <c r="AB633" s="312">
        <v>797</v>
      </c>
      <c r="AC633" s="137">
        <v>0.90877993158494874</v>
      </c>
      <c r="AD633" s="302">
        <v>106.060608</v>
      </c>
      <c r="AE633" s="313">
        <v>0.61010101010101014</v>
      </c>
      <c r="AF633" s="312">
        <v>661</v>
      </c>
      <c r="AG633" s="137">
        <v>0.82213930348258701</v>
      </c>
      <c r="AH633" s="312">
        <v>102.424242424242</v>
      </c>
      <c r="AI633" s="312">
        <v>485</v>
      </c>
      <c r="AJ633" s="137">
        <v>0.92205323193916355</v>
      </c>
      <c r="AK633" s="302">
        <v>91.515151515151501</v>
      </c>
      <c r="AL633" s="312">
        <v>595</v>
      </c>
      <c r="AM633" s="137">
        <v>0.79973118279569888</v>
      </c>
      <c r="AN633" s="302">
        <v>84.242424</v>
      </c>
      <c r="AO633" s="313">
        <v>-9.9848714069591532E-2</v>
      </c>
      <c r="AP633" s="312">
        <v>996</v>
      </c>
      <c r="AQ633" s="137">
        <v>0.79047619047619044</v>
      </c>
      <c r="AR633" s="312">
        <v>138.18181818181799</v>
      </c>
      <c r="AS633" s="312">
        <v>868</v>
      </c>
      <c r="AT633" s="137">
        <v>0.78837420526793822</v>
      </c>
      <c r="AU633" s="302">
        <v>107.87878787878699</v>
      </c>
      <c r="AV633" s="312">
        <v>1160</v>
      </c>
      <c r="AW633" s="137">
        <v>0.78537576167907919</v>
      </c>
      <c r="AX633" s="302">
        <v>152.121216</v>
      </c>
      <c r="AY633" s="303">
        <v>0.1646586345381526</v>
      </c>
      <c r="AZ633" s="311">
        <v>3727</v>
      </c>
      <c r="BA633" s="137">
        <v>0.87262936080543196</v>
      </c>
      <c r="BB633" s="312">
        <v>269.69696969696901</v>
      </c>
      <c r="BC633" s="312">
        <v>7407</v>
      </c>
      <c r="BD633" s="137">
        <v>0.823732206405694</v>
      </c>
      <c r="BE633" s="302">
        <v>366.06060606060601</v>
      </c>
      <c r="BF633" s="312">
        <v>12492</v>
      </c>
      <c r="BG633" s="137">
        <v>0.8444534577164875</v>
      </c>
      <c r="BH633" s="302">
        <v>486.66665599999999</v>
      </c>
      <c r="BI633" s="303">
        <v>2.351757445666756</v>
      </c>
      <c r="BJ633" s="311">
        <v>2289</v>
      </c>
      <c r="BK633" s="137">
        <v>0.81459074733096082</v>
      </c>
      <c r="BL633" s="312">
        <v>193.939393939393</v>
      </c>
      <c r="BM633" s="312">
        <v>3511</v>
      </c>
      <c r="BN633" s="137">
        <v>0.84704463208685166</v>
      </c>
      <c r="BO633" s="302">
        <v>216.363636363636</v>
      </c>
      <c r="BP633" s="312">
        <v>2819</v>
      </c>
      <c r="BQ633" s="137">
        <v>0.81169018139936655</v>
      </c>
      <c r="BR633" s="302">
        <v>218.78787199999999</v>
      </c>
      <c r="BS633" s="303">
        <v>0.23154215814766274</v>
      </c>
      <c r="BT633" s="311">
        <v>1830</v>
      </c>
      <c r="BU633" s="137">
        <v>0.88662790697674421</v>
      </c>
      <c r="BV633" s="312">
        <v>165.45454545454501</v>
      </c>
      <c r="BW633" s="312">
        <v>1906</v>
      </c>
      <c r="BX633" s="137">
        <v>0.77072381722604122</v>
      </c>
      <c r="BY633" s="302">
        <v>178.78787878787799</v>
      </c>
      <c r="BZ633" s="312">
        <v>2278</v>
      </c>
      <c r="CA633" s="137">
        <v>0.84059040590405909</v>
      </c>
      <c r="CB633" s="302">
        <v>211.515152</v>
      </c>
      <c r="CC633" s="303">
        <v>0.24480874316939891</v>
      </c>
      <c r="CD633" s="311">
        <v>17422</v>
      </c>
      <c r="CE633" s="137">
        <v>0.86354399008674099</v>
      </c>
      <c r="CF633" s="312">
        <v>531.84</v>
      </c>
      <c r="CG633" s="312">
        <v>23203</v>
      </c>
      <c r="CH633" s="137">
        <v>0.80686441562054456</v>
      </c>
      <c r="CI633" s="302">
        <v>585.24</v>
      </c>
      <c r="CJ633" s="312">
        <v>29524</v>
      </c>
      <c r="CK633" s="137">
        <v>0.84013431221899726</v>
      </c>
      <c r="CL633" s="302">
        <v>740.99</v>
      </c>
      <c r="CM633" s="313">
        <v>0.69463896223166111</v>
      </c>
    </row>
    <row r="634" spans="1:91" ht="14.4" x14ac:dyDescent="0.3">
      <c r="A634" s="99" t="s">
        <v>384</v>
      </c>
      <c r="B634" s="311">
        <v>2429</v>
      </c>
      <c r="C634" s="137">
        <v>0.54291461779168526</v>
      </c>
      <c r="D634" s="312">
        <v>176.969696969696</v>
      </c>
      <c r="E634" s="312">
        <v>3501</v>
      </c>
      <c r="F634" s="137">
        <v>0.55633243286191003</v>
      </c>
      <c r="G634" s="302">
        <v>200.60606060606</v>
      </c>
      <c r="H634" s="312">
        <v>3458</v>
      </c>
      <c r="I634" s="137">
        <v>0.56337569240795049</v>
      </c>
      <c r="J634" s="302">
        <v>248.484848</v>
      </c>
      <c r="K634" s="313">
        <v>0.42363112391930835</v>
      </c>
      <c r="L634" s="312">
        <v>2503</v>
      </c>
      <c r="M634" s="137">
        <v>0.62842078835048953</v>
      </c>
      <c r="N634" s="312">
        <v>184.84848484848399</v>
      </c>
      <c r="O634" s="312">
        <v>2631</v>
      </c>
      <c r="P634" s="137">
        <v>0.58911777877295124</v>
      </c>
      <c r="Q634" s="302">
        <v>203.030303030303</v>
      </c>
      <c r="R634" s="312">
        <v>2730</v>
      </c>
      <c r="S634" s="137">
        <v>0.55375253549695735</v>
      </c>
      <c r="T634" s="302">
        <v>236.363632</v>
      </c>
      <c r="U634" s="313">
        <v>9.0691170595285656E-2</v>
      </c>
      <c r="V634" s="312">
        <v>360</v>
      </c>
      <c r="W634" s="137">
        <v>0.70726915520628686</v>
      </c>
      <c r="X634" s="312">
        <v>80.606060606060595</v>
      </c>
      <c r="Y634" s="312">
        <v>437</v>
      </c>
      <c r="Z634" s="137">
        <v>0.57424441524310121</v>
      </c>
      <c r="AA634" s="302">
        <v>78.181818181818201</v>
      </c>
      <c r="AB634" s="312">
        <v>606</v>
      </c>
      <c r="AC634" s="137">
        <v>0.69099201824401368</v>
      </c>
      <c r="AD634" s="302">
        <v>97.575760000000002</v>
      </c>
      <c r="AE634" s="313">
        <v>0.68333333333333335</v>
      </c>
      <c r="AF634" s="312">
        <v>583</v>
      </c>
      <c r="AG634" s="137">
        <v>0.72512437810945274</v>
      </c>
      <c r="AH634" s="312">
        <v>98.787878787878796</v>
      </c>
      <c r="AI634" s="312">
        <v>309</v>
      </c>
      <c r="AJ634" s="137">
        <v>0.5874524714828897</v>
      </c>
      <c r="AK634" s="302">
        <v>60.606060606060602</v>
      </c>
      <c r="AL634" s="312">
        <v>478</v>
      </c>
      <c r="AM634" s="137">
        <v>0.64247311827956988</v>
      </c>
      <c r="AN634" s="302">
        <v>66.060609999999997</v>
      </c>
      <c r="AO634" s="313">
        <v>-0.18010291595197256</v>
      </c>
      <c r="AP634" s="312">
        <v>661</v>
      </c>
      <c r="AQ634" s="137">
        <v>0.52460317460317463</v>
      </c>
      <c r="AR634" s="312">
        <v>94.545454545454504</v>
      </c>
      <c r="AS634" s="312">
        <v>635</v>
      </c>
      <c r="AT634" s="137">
        <v>0.57674841053587644</v>
      </c>
      <c r="AU634" s="302">
        <v>86.6666666666666</v>
      </c>
      <c r="AV634" s="312">
        <v>880</v>
      </c>
      <c r="AW634" s="137">
        <v>0.59580230196343942</v>
      </c>
      <c r="AX634" s="302">
        <v>124.848488</v>
      </c>
      <c r="AY634" s="303">
        <v>0.33131618759455372</v>
      </c>
      <c r="AZ634" s="311">
        <v>2630</v>
      </c>
      <c r="BA634" s="137">
        <v>0.61578084757667995</v>
      </c>
      <c r="BB634" s="312">
        <v>221.81818181818099</v>
      </c>
      <c r="BC634" s="312">
        <v>4630</v>
      </c>
      <c r="BD634" s="137">
        <v>0.51490213523131667</v>
      </c>
      <c r="BE634" s="302">
        <v>306.06060606060601</v>
      </c>
      <c r="BF634" s="312">
        <v>7999</v>
      </c>
      <c r="BG634" s="137">
        <v>0.54072872304468333</v>
      </c>
      <c r="BH634" s="302">
        <v>360.60604899999998</v>
      </c>
      <c r="BI634" s="303">
        <v>2.0414448669201519</v>
      </c>
      <c r="BJ634" s="311">
        <v>1862</v>
      </c>
      <c r="BK634" s="137">
        <v>0.66263345195729539</v>
      </c>
      <c r="BL634" s="312">
        <v>184.24242424242399</v>
      </c>
      <c r="BM634" s="312">
        <v>2497</v>
      </c>
      <c r="BN634" s="137">
        <v>0.60241254523522314</v>
      </c>
      <c r="BO634" s="302">
        <v>186.06060606060601</v>
      </c>
      <c r="BP634" s="312">
        <v>2143</v>
      </c>
      <c r="BQ634" s="137">
        <v>0.61704578174488911</v>
      </c>
      <c r="BR634" s="302">
        <v>188.484848</v>
      </c>
      <c r="BS634" s="303">
        <v>0.15091299677765843</v>
      </c>
      <c r="BT634" s="311">
        <v>1319</v>
      </c>
      <c r="BU634" s="137">
        <v>0.63905038759689925</v>
      </c>
      <c r="BV634" s="312">
        <v>144.84848484848399</v>
      </c>
      <c r="BW634" s="312">
        <v>1419</v>
      </c>
      <c r="BX634" s="137">
        <v>0.57379700768297615</v>
      </c>
      <c r="BY634" s="302">
        <v>152.72727272727201</v>
      </c>
      <c r="BZ634" s="312">
        <v>1655</v>
      </c>
      <c r="CA634" s="137">
        <v>0.61070110701107017</v>
      </c>
      <c r="CB634" s="302">
        <v>190.30302399999999</v>
      </c>
      <c r="CC634" s="303">
        <v>0.25473843821076575</v>
      </c>
      <c r="CD634" s="311">
        <v>12347</v>
      </c>
      <c r="CE634" s="137">
        <v>0.61199504337050803</v>
      </c>
      <c r="CF634" s="312">
        <v>439.43</v>
      </c>
      <c r="CG634" s="312">
        <v>16059</v>
      </c>
      <c r="CH634" s="137">
        <v>0.55843794554369375</v>
      </c>
      <c r="CI634" s="302">
        <v>499.62</v>
      </c>
      <c r="CJ634" s="312">
        <v>19949</v>
      </c>
      <c r="CK634" s="137">
        <v>0.56766831711342558</v>
      </c>
      <c r="CL634" s="302">
        <v>589.39</v>
      </c>
      <c r="CM634" s="313">
        <v>0.61569612051510492</v>
      </c>
    </row>
    <row r="635" spans="1:91" ht="14.4" x14ac:dyDescent="0.3">
      <c r="A635" s="99" t="s">
        <v>540</v>
      </c>
      <c r="B635" s="311">
        <v>1417</v>
      </c>
      <c r="C635" s="137">
        <v>0.3167188198480107</v>
      </c>
      <c r="D635" s="312">
        <v>135.75757575757501</v>
      </c>
      <c r="E635" s="312">
        <v>1850</v>
      </c>
      <c r="F635" s="137">
        <v>0.2939774352455109</v>
      </c>
      <c r="G635" s="302">
        <v>185.45454545454501</v>
      </c>
      <c r="H635" s="312">
        <v>1750</v>
      </c>
      <c r="I635" s="137">
        <v>0.28510915607689802</v>
      </c>
      <c r="J635" s="302">
        <v>182.42424</v>
      </c>
      <c r="K635" s="313">
        <v>0.23500352858151025</v>
      </c>
      <c r="L635" s="312">
        <v>1350</v>
      </c>
      <c r="M635" s="137">
        <v>0.33894049711272911</v>
      </c>
      <c r="N635" s="312">
        <v>156.363636363636</v>
      </c>
      <c r="O635" s="312">
        <v>1435</v>
      </c>
      <c r="P635" s="137">
        <v>0.32131661442006271</v>
      </c>
      <c r="Q635" s="302">
        <v>136.969696969696</v>
      </c>
      <c r="R635" s="312">
        <v>1364</v>
      </c>
      <c r="S635" s="137">
        <v>0.27667342799188643</v>
      </c>
      <c r="T635" s="302">
        <v>167.878784</v>
      </c>
      <c r="U635" s="313">
        <v>1.037037037037037E-2</v>
      </c>
      <c r="V635" s="312">
        <v>150</v>
      </c>
      <c r="W635" s="137">
        <v>0.29469548133595286</v>
      </c>
      <c r="X635" s="312">
        <v>62.424242424242401</v>
      </c>
      <c r="Y635" s="312">
        <v>248</v>
      </c>
      <c r="Z635" s="137">
        <v>0.32588699080157685</v>
      </c>
      <c r="AA635" s="302">
        <v>66.6666666666666</v>
      </c>
      <c r="AB635" s="312">
        <v>424</v>
      </c>
      <c r="AC635" s="137">
        <v>0.48346636259977194</v>
      </c>
      <c r="AD635" s="302">
        <v>91.515150000000006</v>
      </c>
      <c r="AE635" s="313">
        <v>1.8266666666666667</v>
      </c>
      <c r="AF635" s="312">
        <v>247</v>
      </c>
      <c r="AG635" s="137">
        <v>0.30721393034825872</v>
      </c>
      <c r="AH635" s="312">
        <v>65.454545454545396</v>
      </c>
      <c r="AI635" s="312">
        <v>169</v>
      </c>
      <c r="AJ635" s="137">
        <v>0.32129277566539927</v>
      </c>
      <c r="AK635" s="302">
        <v>44.2424242424242</v>
      </c>
      <c r="AL635" s="312">
        <v>221</v>
      </c>
      <c r="AM635" s="137">
        <v>0.29704301075268819</v>
      </c>
      <c r="AN635" s="302">
        <v>55.757576</v>
      </c>
      <c r="AO635" s="313">
        <v>-0.10526315789473684</v>
      </c>
      <c r="AP635" s="312">
        <v>358</v>
      </c>
      <c r="AQ635" s="137">
        <v>0.28412698412698412</v>
      </c>
      <c r="AR635" s="312">
        <v>75.757575757575694</v>
      </c>
      <c r="AS635" s="312">
        <v>302</v>
      </c>
      <c r="AT635" s="137">
        <v>0.2742960944595822</v>
      </c>
      <c r="AU635" s="302">
        <v>57.5757575757575</v>
      </c>
      <c r="AV635" s="312">
        <v>460</v>
      </c>
      <c r="AW635" s="137">
        <v>0.31144211238997971</v>
      </c>
      <c r="AX635" s="302">
        <v>95.757576</v>
      </c>
      <c r="AY635" s="303">
        <v>0.28491620111731841</v>
      </c>
      <c r="AZ635" s="311">
        <v>1539</v>
      </c>
      <c r="BA635" s="137">
        <v>0.36033715757433854</v>
      </c>
      <c r="BB635" s="312">
        <v>179.39393939393901</v>
      </c>
      <c r="BC635" s="312">
        <v>3038</v>
      </c>
      <c r="BD635" s="137">
        <v>0.33785587188612098</v>
      </c>
      <c r="BE635" s="302">
        <v>273.33333333333297</v>
      </c>
      <c r="BF635" s="312">
        <v>5055</v>
      </c>
      <c r="BG635" s="137">
        <v>0.34171567633340094</v>
      </c>
      <c r="BH635" s="302">
        <v>313.93939999999998</v>
      </c>
      <c r="BI635" s="303">
        <v>2.2846003898635479</v>
      </c>
      <c r="BJ635" s="311">
        <v>1120</v>
      </c>
      <c r="BK635" s="137">
        <v>0.39857651245551601</v>
      </c>
      <c r="BL635" s="312">
        <v>159.39393939393901</v>
      </c>
      <c r="BM635" s="312">
        <v>1353</v>
      </c>
      <c r="BN635" s="137">
        <v>0.32641737032569362</v>
      </c>
      <c r="BO635" s="302">
        <v>149.09090909090901</v>
      </c>
      <c r="BP635" s="312">
        <v>1308</v>
      </c>
      <c r="BQ635" s="137">
        <v>0.3766196372012669</v>
      </c>
      <c r="BR635" s="302">
        <v>145.454544</v>
      </c>
      <c r="BS635" s="303">
        <v>0.16785714285714284</v>
      </c>
      <c r="BT635" s="311">
        <v>783</v>
      </c>
      <c r="BU635" s="137">
        <v>0.37936046511627908</v>
      </c>
      <c r="BV635" s="312">
        <v>104.24242424242399</v>
      </c>
      <c r="BW635" s="312">
        <v>773</v>
      </c>
      <c r="BX635" s="137">
        <v>0.31257581884350993</v>
      </c>
      <c r="BY635" s="302">
        <v>124.84848484848401</v>
      </c>
      <c r="BZ635" s="312">
        <v>1052</v>
      </c>
      <c r="CA635" s="137">
        <v>0.3881918819188192</v>
      </c>
      <c r="CB635" s="302">
        <v>161.21212800000001</v>
      </c>
      <c r="CC635" s="303">
        <v>0.34355044699872284</v>
      </c>
      <c r="CD635" s="311">
        <v>6964</v>
      </c>
      <c r="CE635" s="137">
        <v>0.34517967781908304</v>
      </c>
      <c r="CF635" s="312">
        <v>352.69</v>
      </c>
      <c r="CG635" s="312">
        <v>9168</v>
      </c>
      <c r="CH635" s="137">
        <v>0.31880933337969886</v>
      </c>
      <c r="CI635" s="302">
        <v>417.57</v>
      </c>
      <c r="CJ635" s="312">
        <v>11634</v>
      </c>
      <c r="CK635" s="137">
        <v>0.33105685504524501</v>
      </c>
      <c r="CL635" s="302">
        <v>475.66</v>
      </c>
      <c r="CM635" s="313">
        <v>0.67059161401493395</v>
      </c>
    </row>
    <row r="636" spans="1:91" ht="14.4" x14ac:dyDescent="0.3">
      <c r="A636" s="99" t="s">
        <v>541</v>
      </c>
      <c r="B636" s="311">
        <v>256</v>
      </c>
      <c r="C636" s="137">
        <v>5.7219490388913725E-2</v>
      </c>
      <c r="D636" s="312">
        <v>75.151515151515099</v>
      </c>
      <c r="E636" s="312">
        <v>337</v>
      </c>
      <c r="F636" s="137">
        <v>5.3551565231209283E-2</v>
      </c>
      <c r="G636" s="302">
        <v>74.545454545454504</v>
      </c>
      <c r="H636" s="312">
        <v>358</v>
      </c>
      <c r="I636" s="137">
        <v>5.8325187357445421E-2</v>
      </c>
      <c r="J636" s="302">
        <v>83.030304000000001</v>
      </c>
      <c r="K636" s="313">
        <v>0.3984375</v>
      </c>
      <c r="L636" s="312">
        <v>274</v>
      </c>
      <c r="M636" s="137">
        <v>6.8792367562139092E-2</v>
      </c>
      <c r="N636" s="312">
        <v>80.606060606060595</v>
      </c>
      <c r="O636" s="312">
        <v>171</v>
      </c>
      <c r="P636" s="137">
        <v>3.8289296909986566E-2</v>
      </c>
      <c r="Q636" s="302">
        <v>46.6666666666666</v>
      </c>
      <c r="R636" s="312">
        <v>279</v>
      </c>
      <c r="S636" s="137">
        <v>5.6592292089249492E-2</v>
      </c>
      <c r="T636" s="302">
        <v>103.030304</v>
      </c>
      <c r="U636" s="313">
        <v>1.824817518248175E-2</v>
      </c>
      <c r="V636" s="312">
        <v>86</v>
      </c>
      <c r="W636" s="137">
        <v>0.16895874263261296</v>
      </c>
      <c r="X636" s="312">
        <v>46.6666666666666</v>
      </c>
      <c r="Y636" s="312">
        <v>27</v>
      </c>
      <c r="Z636" s="137">
        <v>3.5479632063074903E-2</v>
      </c>
      <c r="AA636" s="302">
        <v>16.363636363636299</v>
      </c>
      <c r="AB636" s="312">
        <v>87</v>
      </c>
      <c r="AC636" s="137">
        <v>9.9201824401368308E-2</v>
      </c>
      <c r="AD636" s="302">
        <v>38.787880000000001</v>
      </c>
      <c r="AE636" s="313">
        <v>1.1627906976744186E-2</v>
      </c>
      <c r="AF636" s="312">
        <v>29</v>
      </c>
      <c r="AG636" s="137">
        <v>3.6069651741293535E-2</v>
      </c>
      <c r="AH636" s="312">
        <v>17.5757575757575</v>
      </c>
      <c r="AI636" s="312">
        <v>21</v>
      </c>
      <c r="AJ636" s="137">
        <v>3.9923954372623575E-2</v>
      </c>
      <c r="AK636" s="302">
        <v>10.909090909090899</v>
      </c>
      <c r="AL636" s="312">
        <v>7</v>
      </c>
      <c r="AM636" s="137">
        <v>9.4086021505376347E-3</v>
      </c>
      <c r="AN636" s="302">
        <v>8.4848479999999995</v>
      </c>
      <c r="AO636" s="313">
        <v>-0.75862068965517238</v>
      </c>
      <c r="AP636" s="312">
        <v>17</v>
      </c>
      <c r="AQ636" s="137">
        <v>1.3492063492063493E-2</v>
      </c>
      <c r="AR636" s="312">
        <v>12.7272727272727</v>
      </c>
      <c r="AS636" s="312">
        <v>36</v>
      </c>
      <c r="AT636" s="137">
        <v>3.2697547683923703E-2</v>
      </c>
      <c r="AU636" s="302">
        <v>19.393939393939299</v>
      </c>
      <c r="AV636" s="312">
        <v>53</v>
      </c>
      <c r="AW636" s="137">
        <v>3.5883547731888961E-2</v>
      </c>
      <c r="AX636" s="302">
        <v>30.30303</v>
      </c>
      <c r="AY636" s="303">
        <v>2.1176470588235294</v>
      </c>
      <c r="AZ636" s="311">
        <v>269</v>
      </c>
      <c r="BA636" s="137">
        <v>6.298290798407867E-2</v>
      </c>
      <c r="BB636" s="312">
        <v>75.151515151515099</v>
      </c>
      <c r="BC636" s="312">
        <v>345</v>
      </c>
      <c r="BD636" s="137">
        <v>3.8367437722419927E-2</v>
      </c>
      <c r="BE636" s="302">
        <v>83.030303030303003</v>
      </c>
      <c r="BF636" s="312">
        <v>636</v>
      </c>
      <c r="BG636" s="137">
        <v>4.299330764550801E-2</v>
      </c>
      <c r="BH636" s="302">
        <v>106.666664</v>
      </c>
      <c r="BI636" s="303">
        <v>1.3643122676579926</v>
      </c>
      <c r="BJ636" s="311">
        <v>154</v>
      </c>
      <c r="BK636" s="137">
        <v>5.4804270462633455E-2</v>
      </c>
      <c r="BL636" s="312">
        <v>43.636363636363598</v>
      </c>
      <c r="BM636" s="312">
        <v>165</v>
      </c>
      <c r="BN636" s="137">
        <v>3.9806996381182146E-2</v>
      </c>
      <c r="BO636" s="302">
        <v>53.939393939393902</v>
      </c>
      <c r="BP636" s="312">
        <v>295</v>
      </c>
      <c r="BQ636" s="137">
        <v>8.494097322199827E-2</v>
      </c>
      <c r="BR636" s="302">
        <v>81.212119999999999</v>
      </c>
      <c r="BS636" s="303">
        <v>0.91558441558441561</v>
      </c>
      <c r="BT636" s="311">
        <v>194</v>
      </c>
      <c r="BU636" s="137">
        <v>9.3992248062015504E-2</v>
      </c>
      <c r="BV636" s="312">
        <v>63.636363636363598</v>
      </c>
      <c r="BW636" s="312">
        <v>121</v>
      </c>
      <c r="BX636" s="137">
        <v>4.8928427011726651E-2</v>
      </c>
      <c r="BY636" s="302">
        <v>41.818181818181799</v>
      </c>
      <c r="BZ636" s="312">
        <v>132</v>
      </c>
      <c r="CA636" s="137">
        <v>4.8708487084870848E-2</v>
      </c>
      <c r="CB636" s="302">
        <v>46.060607900000001</v>
      </c>
      <c r="CC636" s="303">
        <v>-0.31958762886597936</v>
      </c>
      <c r="CD636" s="311">
        <v>1279</v>
      </c>
      <c r="CE636" s="137">
        <v>6.3395291201982645E-2</v>
      </c>
      <c r="CF636" s="312">
        <v>161.29</v>
      </c>
      <c r="CG636" s="312">
        <v>1223</v>
      </c>
      <c r="CH636" s="137">
        <v>4.2528775602462009E-2</v>
      </c>
      <c r="CI636" s="302">
        <v>140.31</v>
      </c>
      <c r="CJ636" s="312">
        <v>1847</v>
      </c>
      <c r="CK636" s="137">
        <v>5.255819247623926E-2</v>
      </c>
      <c r="CL636" s="302">
        <v>199.54</v>
      </c>
      <c r="CM636" s="313">
        <v>0.44409695074276778</v>
      </c>
    </row>
    <row r="637" spans="1:91" ht="14.4" x14ac:dyDescent="0.3">
      <c r="A637" s="99" t="s">
        <v>542</v>
      </c>
      <c r="B637" s="311">
        <v>330</v>
      </c>
      <c r="C637" s="137">
        <v>7.3759499329459091E-2</v>
      </c>
      <c r="D637" s="312">
        <v>55.757575757575701</v>
      </c>
      <c r="E637" s="312">
        <v>406</v>
      </c>
      <c r="F637" s="137">
        <v>6.4516129032258063E-2</v>
      </c>
      <c r="G637" s="302">
        <v>88.484848484848399</v>
      </c>
      <c r="H637" s="312">
        <v>411</v>
      </c>
      <c r="I637" s="137">
        <v>6.6959921798631472E-2</v>
      </c>
      <c r="J637" s="302">
        <v>70.303030000000007</v>
      </c>
      <c r="K637" s="313">
        <v>0.24545454545454545</v>
      </c>
      <c r="L637" s="312">
        <v>292</v>
      </c>
      <c r="M637" s="137">
        <v>7.3311574190308815E-2</v>
      </c>
      <c r="N637" s="312">
        <v>57.5757575757575</v>
      </c>
      <c r="O637" s="312">
        <v>307</v>
      </c>
      <c r="P637" s="137">
        <v>6.8741603224361847E-2</v>
      </c>
      <c r="Q637" s="302">
        <v>63.030303030303003</v>
      </c>
      <c r="R637" s="312">
        <v>164</v>
      </c>
      <c r="S637" s="137">
        <v>3.3265720081135902E-2</v>
      </c>
      <c r="T637" s="302">
        <v>60</v>
      </c>
      <c r="U637" s="313">
        <v>-0.43835616438356162</v>
      </c>
      <c r="V637" s="312">
        <v>22</v>
      </c>
      <c r="W637" s="137">
        <v>4.3222003929273084E-2</v>
      </c>
      <c r="X637" s="312">
        <v>14.545454545454501</v>
      </c>
      <c r="Y637" s="312">
        <v>107</v>
      </c>
      <c r="Z637" s="137">
        <v>0.14060446780551905</v>
      </c>
      <c r="AA637" s="302">
        <v>49.696969696969703</v>
      </c>
      <c r="AB637" s="312">
        <v>142</v>
      </c>
      <c r="AC637" s="137">
        <v>0.16191562143671609</v>
      </c>
      <c r="AD637" s="302">
        <v>54.5454559</v>
      </c>
      <c r="AE637" s="313">
        <v>5.4545454545454541</v>
      </c>
      <c r="AF637" s="312">
        <v>32</v>
      </c>
      <c r="AG637" s="137">
        <v>3.9800995024875621E-2</v>
      </c>
      <c r="AH637" s="312">
        <v>16.969696969696901</v>
      </c>
      <c r="AI637" s="312">
        <v>85</v>
      </c>
      <c r="AJ637" s="137">
        <v>0.16159695817490494</v>
      </c>
      <c r="AK637" s="302">
        <v>32.727272727272698</v>
      </c>
      <c r="AL637" s="312">
        <v>97</v>
      </c>
      <c r="AM637" s="137">
        <v>0.1303763440860215</v>
      </c>
      <c r="AN637" s="302">
        <v>41.212119999999999</v>
      </c>
      <c r="AO637" s="313">
        <v>2.03125</v>
      </c>
      <c r="AP637" s="312">
        <v>80</v>
      </c>
      <c r="AQ637" s="137">
        <v>6.3492063492063489E-2</v>
      </c>
      <c r="AR637" s="312">
        <v>29.696969696969699</v>
      </c>
      <c r="AS637" s="312">
        <v>116</v>
      </c>
      <c r="AT637" s="137">
        <v>0.10535876475930972</v>
      </c>
      <c r="AU637" s="302">
        <v>41.818181818181799</v>
      </c>
      <c r="AV637" s="312">
        <v>81</v>
      </c>
      <c r="AW637" s="137">
        <v>5.4840893703452943E-2</v>
      </c>
      <c r="AX637" s="302">
        <v>29.69697</v>
      </c>
      <c r="AY637" s="303">
        <v>1.2500000000000001E-2</v>
      </c>
      <c r="AZ637" s="311">
        <v>326</v>
      </c>
      <c r="BA637" s="137">
        <v>7.6328728634980095E-2</v>
      </c>
      <c r="BB637" s="312">
        <v>77.575757575757507</v>
      </c>
      <c r="BC637" s="312">
        <v>878</v>
      </c>
      <c r="BD637" s="137">
        <v>9.7642348754448396E-2</v>
      </c>
      <c r="BE637" s="302">
        <v>120</v>
      </c>
      <c r="BF637" s="312">
        <v>1162</v>
      </c>
      <c r="BG637" s="137">
        <v>7.8550665855472185E-2</v>
      </c>
      <c r="BH637" s="302">
        <v>155.15152</v>
      </c>
      <c r="BI637" s="303">
        <v>2.5644171779141103</v>
      </c>
      <c r="BJ637" s="311">
        <v>246</v>
      </c>
      <c r="BK637" s="137">
        <v>8.7544483985765129E-2</v>
      </c>
      <c r="BL637" s="312">
        <v>68.484848484848399</v>
      </c>
      <c r="BM637" s="312">
        <v>243</v>
      </c>
      <c r="BN637" s="137">
        <v>5.86248492159228E-2</v>
      </c>
      <c r="BO637" s="302">
        <v>57.5757575757575</v>
      </c>
      <c r="BP637" s="312">
        <v>362</v>
      </c>
      <c r="BQ637" s="137">
        <v>0.10423265188597754</v>
      </c>
      <c r="BR637" s="302">
        <v>74.545455899999993</v>
      </c>
      <c r="BS637" s="303">
        <v>0.47154471544715448</v>
      </c>
      <c r="BT637" s="311">
        <v>174</v>
      </c>
      <c r="BU637" s="137">
        <v>8.4302325581395346E-2</v>
      </c>
      <c r="BV637" s="312">
        <v>47.878787878787797</v>
      </c>
      <c r="BW637" s="312">
        <v>161</v>
      </c>
      <c r="BX637" s="137">
        <v>6.510311362717347E-2</v>
      </c>
      <c r="BY637" s="302">
        <v>59.393939393939398</v>
      </c>
      <c r="BZ637" s="312">
        <v>304</v>
      </c>
      <c r="CA637" s="137">
        <v>0.11217712177121771</v>
      </c>
      <c r="CB637" s="302">
        <v>96.969695999999999</v>
      </c>
      <c r="CC637" s="303">
        <v>0.74712643678160917</v>
      </c>
      <c r="CD637" s="311">
        <v>1502</v>
      </c>
      <c r="CE637" s="137">
        <v>7.4448574969021061E-2</v>
      </c>
      <c r="CF637" s="312">
        <v>142.57</v>
      </c>
      <c r="CG637" s="312">
        <v>2303</v>
      </c>
      <c r="CH637" s="137">
        <v>8.0084848906353243E-2</v>
      </c>
      <c r="CI637" s="302">
        <v>194.8</v>
      </c>
      <c r="CJ637" s="312">
        <v>2723</v>
      </c>
      <c r="CK637" s="137">
        <v>7.7485629730806443E-2</v>
      </c>
      <c r="CL637" s="302">
        <v>229.46</v>
      </c>
      <c r="CM637" s="313">
        <v>0.81291611185086554</v>
      </c>
    </row>
    <row r="638" spans="1:91" ht="14.4" x14ac:dyDescent="0.3">
      <c r="A638" s="99" t="s">
        <v>543</v>
      </c>
      <c r="B638" s="311">
        <v>831</v>
      </c>
      <c r="C638" s="137">
        <v>0.18573983012963791</v>
      </c>
      <c r="D638" s="312">
        <v>127.87878787878699</v>
      </c>
      <c r="E638" s="312">
        <v>1107</v>
      </c>
      <c r="F638" s="137">
        <v>0.17590974098204354</v>
      </c>
      <c r="G638" s="302">
        <v>147.272727272727</v>
      </c>
      <c r="H638" s="312">
        <v>981</v>
      </c>
      <c r="I638" s="137">
        <v>0.15982404692082111</v>
      </c>
      <c r="J638" s="302">
        <v>138.78787199999999</v>
      </c>
      <c r="K638" s="313">
        <v>0.18050541516245489</v>
      </c>
      <c r="L638" s="312">
        <v>784</v>
      </c>
      <c r="M638" s="137">
        <v>0.19683655536028119</v>
      </c>
      <c r="N638" s="312">
        <v>109.69696969696901</v>
      </c>
      <c r="O638" s="312">
        <v>957</v>
      </c>
      <c r="P638" s="137">
        <v>0.21428571428571427</v>
      </c>
      <c r="Q638" s="302">
        <v>129.09090909090901</v>
      </c>
      <c r="R638" s="312">
        <v>921</v>
      </c>
      <c r="S638" s="137">
        <v>0.18681541582150102</v>
      </c>
      <c r="T638" s="302">
        <v>126.666664</v>
      </c>
      <c r="U638" s="313">
        <v>0.17474489795918369</v>
      </c>
      <c r="V638" s="312">
        <v>42</v>
      </c>
      <c r="W638" s="137">
        <v>8.2514734774066803E-2</v>
      </c>
      <c r="X638" s="312">
        <v>27.878787878787801</v>
      </c>
      <c r="Y638" s="312">
        <v>114</v>
      </c>
      <c r="Z638" s="137">
        <v>0.14980289093298291</v>
      </c>
      <c r="AA638" s="302">
        <v>43.636363636363598</v>
      </c>
      <c r="AB638" s="312">
        <v>195</v>
      </c>
      <c r="AC638" s="137">
        <v>0.22234891676168758</v>
      </c>
      <c r="AD638" s="302">
        <v>65.454544100000007</v>
      </c>
      <c r="AE638" s="313">
        <v>3.6428571428571428</v>
      </c>
      <c r="AF638" s="312">
        <v>186</v>
      </c>
      <c r="AG638" s="137">
        <v>0.23134328358208955</v>
      </c>
      <c r="AH638" s="312">
        <v>63.636363636363598</v>
      </c>
      <c r="AI638" s="312">
        <v>63</v>
      </c>
      <c r="AJ638" s="137">
        <v>0.11977186311787072</v>
      </c>
      <c r="AK638" s="302">
        <v>24.848484848484802</v>
      </c>
      <c r="AL638" s="312">
        <v>117</v>
      </c>
      <c r="AM638" s="137">
        <v>0.15725806451612903</v>
      </c>
      <c r="AN638" s="302">
        <v>36.969695999999999</v>
      </c>
      <c r="AO638" s="313">
        <v>-0.37096774193548387</v>
      </c>
      <c r="AP638" s="312">
        <v>261</v>
      </c>
      <c r="AQ638" s="137">
        <v>0.20714285714285716</v>
      </c>
      <c r="AR638" s="312">
        <v>64.848484848484802</v>
      </c>
      <c r="AS638" s="312">
        <v>150</v>
      </c>
      <c r="AT638" s="137">
        <v>0.13623978201634879</v>
      </c>
      <c r="AU638" s="302">
        <v>35.757575757575701</v>
      </c>
      <c r="AV638" s="312">
        <v>326</v>
      </c>
      <c r="AW638" s="137">
        <v>0.22071767095463779</v>
      </c>
      <c r="AX638" s="302">
        <v>86.666664100000006</v>
      </c>
      <c r="AY638" s="303">
        <v>0.24904214559386972</v>
      </c>
      <c r="AZ638" s="311">
        <v>944</v>
      </c>
      <c r="BA638" s="137">
        <v>0.2210255209552798</v>
      </c>
      <c r="BB638" s="312">
        <v>129.69696969696901</v>
      </c>
      <c r="BC638" s="312">
        <v>1815</v>
      </c>
      <c r="BD638" s="137">
        <v>0.20184608540925267</v>
      </c>
      <c r="BE638" s="302">
        <v>235.75757575757501</v>
      </c>
      <c r="BF638" s="312">
        <v>3257</v>
      </c>
      <c r="BG638" s="137">
        <v>0.22017170283242074</v>
      </c>
      <c r="BH638" s="302">
        <v>253.939392</v>
      </c>
      <c r="BI638" s="303">
        <v>2.4502118644067798</v>
      </c>
      <c r="BJ638" s="311">
        <v>720</v>
      </c>
      <c r="BK638" s="137">
        <v>0.25622775800711745</v>
      </c>
      <c r="BL638" s="312">
        <v>123.636363636363</v>
      </c>
      <c r="BM638" s="312">
        <v>945</v>
      </c>
      <c r="BN638" s="137">
        <v>0.22798552472858866</v>
      </c>
      <c r="BO638" s="302">
        <v>133.333333333333</v>
      </c>
      <c r="BP638" s="312">
        <v>651</v>
      </c>
      <c r="BQ638" s="137">
        <v>0.18744601209329109</v>
      </c>
      <c r="BR638" s="302">
        <v>116.36364</v>
      </c>
      <c r="BS638" s="303">
        <v>-9.583333333333334E-2</v>
      </c>
      <c r="BT638" s="311">
        <v>415</v>
      </c>
      <c r="BU638" s="137">
        <v>0.20106589147286821</v>
      </c>
      <c r="BV638" s="312">
        <v>68.484848484848399</v>
      </c>
      <c r="BW638" s="312">
        <v>491</v>
      </c>
      <c r="BX638" s="137">
        <v>0.19854427820460979</v>
      </c>
      <c r="BY638" s="302">
        <v>105.454545454545</v>
      </c>
      <c r="BZ638" s="312">
        <v>616</v>
      </c>
      <c r="CA638" s="137">
        <v>0.22730627306273063</v>
      </c>
      <c r="CB638" s="302">
        <v>152.72728000000001</v>
      </c>
      <c r="CC638" s="303">
        <v>0.48433734939759038</v>
      </c>
      <c r="CD638" s="311">
        <v>4183</v>
      </c>
      <c r="CE638" s="137">
        <v>0.20733581164807929</v>
      </c>
      <c r="CF638" s="312">
        <v>270.55</v>
      </c>
      <c r="CG638" s="312">
        <v>5642</v>
      </c>
      <c r="CH638" s="137">
        <v>0.19619570887088361</v>
      </c>
      <c r="CI638" s="302">
        <v>354.73</v>
      </c>
      <c r="CJ638" s="312">
        <v>7064</v>
      </c>
      <c r="CK638" s="137">
        <v>0.2010130328381993</v>
      </c>
      <c r="CL638" s="302">
        <v>385.23</v>
      </c>
      <c r="CM638" s="313">
        <v>0.68874013865646666</v>
      </c>
    </row>
    <row r="639" spans="1:91" ht="14.4" x14ac:dyDescent="0.3">
      <c r="A639" s="99" t="s">
        <v>544</v>
      </c>
      <c r="B639" s="311">
        <v>1012</v>
      </c>
      <c r="C639" s="137">
        <v>0.22619579794367456</v>
      </c>
      <c r="D639" s="312">
        <v>108.484848484848</v>
      </c>
      <c r="E639" s="312">
        <v>1651</v>
      </c>
      <c r="F639" s="137">
        <v>0.26235499761639919</v>
      </c>
      <c r="G639" s="302">
        <v>138.78787878787799</v>
      </c>
      <c r="H639" s="312">
        <v>1708</v>
      </c>
      <c r="I639" s="137">
        <v>0.27826653633105247</v>
      </c>
      <c r="J639" s="302">
        <v>189.69697600000001</v>
      </c>
      <c r="K639" s="313">
        <v>0.68774703557312256</v>
      </c>
      <c r="L639" s="312">
        <v>1153</v>
      </c>
      <c r="M639" s="137">
        <v>0.28948029123776048</v>
      </c>
      <c r="N639" s="312">
        <v>126.666666666666</v>
      </c>
      <c r="O639" s="312">
        <v>1196</v>
      </c>
      <c r="P639" s="137">
        <v>0.26780116435288848</v>
      </c>
      <c r="Q639" s="302">
        <v>143.030303030303</v>
      </c>
      <c r="R639" s="312">
        <v>1366</v>
      </c>
      <c r="S639" s="137">
        <v>0.27707910750507098</v>
      </c>
      <c r="T639" s="302">
        <v>165.454544</v>
      </c>
      <c r="U639" s="313">
        <v>0.18473547267996532</v>
      </c>
      <c r="V639" s="312">
        <v>210</v>
      </c>
      <c r="W639" s="137">
        <v>0.412573673870334</v>
      </c>
      <c r="X639" s="312">
        <v>54.545454545454497</v>
      </c>
      <c r="Y639" s="312">
        <v>189</v>
      </c>
      <c r="Z639" s="137">
        <v>0.24835742444152431</v>
      </c>
      <c r="AA639" s="302">
        <v>39.393939393939398</v>
      </c>
      <c r="AB639" s="312">
        <v>182</v>
      </c>
      <c r="AC639" s="137">
        <v>0.20752565564424175</v>
      </c>
      <c r="AD639" s="302">
        <v>39.393940000000001</v>
      </c>
      <c r="AE639" s="313">
        <v>-0.13333333333333333</v>
      </c>
      <c r="AF639" s="312">
        <v>336</v>
      </c>
      <c r="AG639" s="137">
        <v>0.41791044776119401</v>
      </c>
      <c r="AH639" s="312">
        <v>77.575757575757507</v>
      </c>
      <c r="AI639" s="312">
        <v>140</v>
      </c>
      <c r="AJ639" s="137">
        <v>0.26615969581749049</v>
      </c>
      <c r="AK639" s="302">
        <v>38.181818181818102</v>
      </c>
      <c r="AL639" s="312">
        <v>257</v>
      </c>
      <c r="AM639" s="137">
        <v>0.34543010752688175</v>
      </c>
      <c r="AN639" s="302">
        <v>50.9090919</v>
      </c>
      <c r="AO639" s="313">
        <v>-0.23511904761904762</v>
      </c>
      <c r="AP639" s="312">
        <v>303</v>
      </c>
      <c r="AQ639" s="137">
        <v>0.24047619047619048</v>
      </c>
      <c r="AR639" s="312">
        <v>63.030303030303003</v>
      </c>
      <c r="AS639" s="312">
        <v>333</v>
      </c>
      <c r="AT639" s="137">
        <v>0.3024523160762943</v>
      </c>
      <c r="AU639" s="302">
        <v>63.636363636363598</v>
      </c>
      <c r="AV639" s="312">
        <v>420</v>
      </c>
      <c r="AW639" s="137">
        <v>0.28436018957345971</v>
      </c>
      <c r="AX639" s="302">
        <v>94.545455899999993</v>
      </c>
      <c r="AY639" s="303">
        <v>0.38613861386138615</v>
      </c>
      <c r="AZ639" s="311">
        <v>1091</v>
      </c>
      <c r="BA639" s="137">
        <v>0.25544369000234135</v>
      </c>
      <c r="BB639" s="312">
        <v>133.939393939393</v>
      </c>
      <c r="BC639" s="312">
        <v>1592</v>
      </c>
      <c r="BD639" s="137">
        <v>0.17704626334519574</v>
      </c>
      <c r="BE639" s="302">
        <v>166.06060606060601</v>
      </c>
      <c r="BF639" s="312">
        <v>2944</v>
      </c>
      <c r="BG639" s="137">
        <v>0.19901304671128237</v>
      </c>
      <c r="BH639" s="302">
        <v>208.484848</v>
      </c>
      <c r="BI639" s="303">
        <v>1.6984417965169569</v>
      </c>
      <c r="BJ639" s="311">
        <v>742</v>
      </c>
      <c r="BK639" s="137">
        <v>0.26405693950177939</v>
      </c>
      <c r="BL639" s="312">
        <v>119.39393939393899</v>
      </c>
      <c r="BM639" s="312">
        <v>1144</v>
      </c>
      <c r="BN639" s="137">
        <v>0.27599517490952957</v>
      </c>
      <c r="BO639" s="302">
        <v>147.272727272727</v>
      </c>
      <c r="BP639" s="312">
        <v>835</v>
      </c>
      <c r="BQ639" s="137">
        <v>0.24042614454362224</v>
      </c>
      <c r="BR639" s="302">
        <v>100.606064</v>
      </c>
      <c r="BS639" s="303">
        <v>0.12533692722371967</v>
      </c>
      <c r="BT639" s="311">
        <v>536</v>
      </c>
      <c r="BU639" s="137">
        <v>0.25968992248062017</v>
      </c>
      <c r="BV639" s="312">
        <v>85.454545454545396</v>
      </c>
      <c r="BW639" s="312">
        <v>646</v>
      </c>
      <c r="BX639" s="137">
        <v>0.26122118883946621</v>
      </c>
      <c r="BY639" s="302">
        <v>96.969696969696898</v>
      </c>
      <c r="BZ639" s="312">
        <v>603</v>
      </c>
      <c r="CA639" s="137">
        <v>0.22250922509225093</v>
      </c>
      <c r="CB639" s="302">
        <v>95.151510000000002</v>
      </c>
      <c r="CC639" s="303">
        <v>0.125</v>
      </c>
      <c r="CD639" s="311">
        <v>5383</v>
      </c>
      <c r="CE639" s="137">
        <v>0.26681536555142504</v>
      </c>
      <c r="CF639" s="312">
        <v>281.83</v>
      </c>
      <c r="CG639" s="312">
        <v>6891</v>
      </c>
      <c r="CH639" s="137">
        <v>0.23962861216399486</v>
      </c>
      <c r="CI639" s="302">
        <v>323.74</v>
      </c>
      <c r="CJ639" s="312">
        <v>8315</v>
      </c>
      <c r="CK639" s="137">
        <v>0.23661146206818051</v>
      </c>
      <c r="CL639" s="302">
        <v>371.6</v>
      </c>
      <c r="CM639" s="313">
        <v>0.54467768902099201</v>
      </c>
    </row>
    <row r="640" spans="1:91" ht="14.4" x14ac:dyDescent="0.3">
      <c r="A640" s="99" t="s">
        <v>385</v>
      </c>
      <c r="B640" s="311">
        <v>1411</v>
      </c>
      <c r="C640" s="137">
        <v>0.31537773804202057</v>
      </c>
      <c r="D640" s="312">
        <v>163.030303030303</v>
      </c>
      <c r="E640" s="312">
        <v>1378</v>
      </c>
      <c r="F640" s="137">
        <v>0.21897346257746703</v>
      </c>
      <c r="G640" s="302">
        <v>152.12121212121201</v>
      </c>
      <c r="H640" s="312">
        <v>1772</v>
      </c>
      <c r="I640" s="137">
        <v>0.288693385467579</v>
      </c>
      <c r="J640" s="302">
        <v>193.939392</v>
      </c>
      <c r="K640" s="313">
        <v>0.25584691708008506</v>
      </c>
      <c r="L640" s="312">
        <v>1081</v>
      </c>
      <c r="M640" s="137">
        <v>0.27140346472508159</v>
      </c>
      <c r="N640" s="312">
        <v>135.75757575757501</v>
      </c>
      <c r="O640" s="312">
        <v>935</v>
      </c>
      <c r="P640" s="137">
        <v>0.20935960591133004</v>
      </c>
      <c r="Q640" s="302">
        <v>132.12121212121201</v>
      </c>
      <c r="R640" s="312">
        <v>1423</v>
      </c>
      <c r="S640" s="137">
        <v>0.28864097363083163</v>
      </c>
      <c r="T640" s="302">
        <v>160</v>
      </c>
      <c r="U640" s="313">
        <v>0.31637372802960223</v>
      </c>
      <c r="V640" s="312">
        <v>135</v>
      </c>
      <c r="W640" s="137">
        <v>0.26522593320235754</v>
      </c>
      <c r="X640" s="312">
        <v>41.212121212121197</v>
      </c>
      <c r="Y640" s="312">
        <v>144</v>
      </c>
      <c r="Z640" s="137">
        <v>0.18922470433639949</v>
      </c>
      <c r="AA640" s="302">
        <v>46.6666666666666</v>
      </c>
      <c r="AB640" s="312">
        <v>191</v>
      </c>
      <c r="AC640" s="137">
        <v>0.217787913340935</v>
      </c>
      <c r="AD640" s="302">
        <v>56.363636</v>
      </c>
      <c r="AE640" s="313">
        <v>0.4148148148148148</v>
      </c>
      <c r="AF640" s="312">
        <v>78</v>
      </c>
      <c r="AG640" s="137">
        <v>9.7014925373134331E-2</v>
      </c>
      <c r="AH640" s="312">
        <v>27.272727272727199</v>
      </c>
      <c r="AI640" s="312">
        <v>176</v>
      </c>
      <c r="AJ640" s="137">
        <v>0.33460076045627374</v>
      </c>
      <c r="AK640" s="302">
        <v>58.181818181818201</v>
      </c>
      <c r="AL640" s="312">
        <v>117</v>
      </c>
      <c r="AM640" s="137">
        <v>0.15725806451612903</v>
      </c>
      <c r="AN640" s="302">
        <v>42.4242439</v>
      </c>
      <c r="AO640" s="313">
        <v>0.5</v>
      </c>
      <c r="AP640" s="312">
        <v>335</v>
      </c>
      <c r="AQ640" s="137">
        <v>0.26587301587301587</v>
      </c>
      <c r="AR640" s="312">
        <v>87.878787878787904</v>
      </c>
      <c r="AS640" s="312">
        <v>233</v>
      </c>
      <c r="AT640" s="137">
        <v>0.21162579473206175</v>
      </c>
      <c r="AU640" s="302">
        <v>61.212121212121197</v>
      </c>
      <c r="AV640" s="312">
        <v>280</v>
      </c>
      <c r="AW640" s="137">
        <v>0.1895734597156398</v>
      </c>
      <c r="AX640" s="302">
        <v>61.212119999999999</v>
      </c>
      <c r="AY640" s="303">
        <v>-0.16417910447761194</v>
      </c>
      <c r="AZ640" s="311">
        <v>1097</v>
      </c>
      <c r="BA640" s="137">
        <v>0.25684851322875207</v>
      </c>
      <c r="BB640" s="312">
        <v>151.51515151515099</v>
      </c>
      <c r="BC640" s="312">
        <v>2777</v>
      </c>
      <c r="BD640" s="137">
        <v>0.30883007117437722</v>
      </c>
      <c r="BE640" s="302">
        <v>239.39393939393901</v>
      </c>
      <c r="BF640" s="312">
        <v>4493</v>
      </c>
      <c r="BG640" s="137">
        <v>0.30372473467180422</v>
      </c>
      <c r="BH640" s="302">
        <v>323.03030000000001</v>
      </c>
      <c r="BI640" s="303">
        <v>3.0957155879671832</v>
      </c>
      <c r="BJ640" s="311">
        <v>427</v>
      </c>
      <c r="BK640" s="137">
        <v>0.15195729537366548</v>
      </c>
      <c r="BL640" s="312">
        <v>74.545454545454504</v>
      </c>
      <c r="BM640" s="312">
        <v>1014</v>
      </c>
      <c r="BN640" s="137">
        <v>0.24463208685162846</v>
      </c>
      <c r="BO640" s="302">
        <v>116.969696969697</v>
      </c>
      <c r="BP640" s="312">
        <v>676</v>
      </c>
      <c r="BQ640" s="137">
        <v>0.19464439965447738</v>
      </c>
      <c r="BR640" s="302">
        <v>90.303030000000007</v>
      </c>
      <c r="BS640" s="303">
        <v>0.58313817330210771</v>
      </c>
      <c r="BT640" s="311">
        <v>511</v>
      </c>
      <c r="BU640" s="137">
        <v>0.24757751937984496</v>
      </c>
      <c r="BV640" s="312">
        <v>82.424242424242394</v>
      </c>
      <c r="BW640" s="312">
        <v>487</v>
      </c>
      <c r="BX640" s="137">
        <v>0.1969268095430651</v>
      </c>
      <c r="BY640" s="302">
        <v>88.484848484848399</v>
      </c>
      <c r="BZ640" s="312">
        <v>623</v>
      </c>
      <c r="CA640" s="137">
        <v>0.22988929889298892</v>
      </c>
      <c r="CB640" s="302">
        <v>118.181816</v>
      </c>
      <c r="CC640" s="303">
        <v>0.21917808219178081</v>
      </c>
      <c r="CD640" s="311">
        <v>5075</v>
      </c>
      <c r="CE640" s="137">
        <v>0.25154894671623296</v>
      </c>
      <c r="CF640" s="312">
        <v>299.62</v>
      </c>
      <c r="CG640" s="312">
        <v>7144</v>
      </c>
      <c r="CH640" s="137">
        <v>0.24842647007685084</v>
      </c>
      <c r="CI640" s="302">
        <v>357.84</v>
      </c>
      <c r="CJ640" s="312">
        <v>9575</v>
      </c>
      <c r="CK640" s="137">
        <v>0.27246599510557168</v>
      </c>
      <c r="CL640" s="302">
        <v>444.77</v>
      </c>
      <c r="CM640" s="313">
        <v>0.88669950738916259</v>
      </c>
    </row>
    <row r="641" spans="1:91" ht="14.4" x14ac:dyDescent="0.3">
      <c r="A641" s="99" t="s">
        <v>386</v>
      </c>
      <c r="B641" s="311">
        <v>421</v>
      </c>
      <c r="C641" s="137">
        <v>9.4099240053643271E-2</v>
      </c>
      <c r="D641" s="312">
        <v>87.878787878787904</v>
      </c>
      <c r="E641" s="312">
        <v>414</v>
      </c>
      <c r="F641" s="137">
        <v>6.5787382806292705E-2</v>
      </c>
      <c r="G641" s="302">
        <v>83.636363636363598</v>
      </c>
      <c r="H641" s="312">
        <v>497</v>
      </c>
      <c r="I641" s="137">
        <v>8.0971000325839038E-2</v>
      </c>
      <c r="J641" s="302">
        <v>110.909088</v>
      </c>
      <c r="K641" s="313">
        <v>0.18052256532066507</v>
      </c>
      <c r="L641" s="312">
        <v>358</v>
      </c>
      <c r="M641" s="137">
        <v>8.9881998493597792E-2</v>
      </c>
      <c r="N641" s="312">
        <v>72.121212121212096</v>
      </c>
      <c r="O641" s="312">
        <v>350</v>
      </c>
      <c r="P641" s="137">
        <v>7.8369905956112859E-2</v>
      </c>
      <c r="Q641" s="302">
        <v>78.787878787878796</v>
      </c>
      <c r="R641" s="312">
        <v>642</v>
      </c>
      <c r="S641" s="137">
        <v>0.13022312373225153</v>
      </c>
      <c r="T641" s="302">
        <v>111.515152</v>
      </c>
      <c r="U641" s="313">
        <v>0.79329608938547491</v>
      </c>
      <c r="V641" s="312">
        <v>40</v>
      </c>
      <c r="W641" s="137">
        <v>7.8585461689587424E-2</v>
      </c>
      <c r="X641" s="312">
        <v>27.878787878787801</v>
      </c>
      <c r="Y641" s="312">
        <v>69</v>
      </c>
      <c r="Z641" s="137">
        <v>9.0670170827858082E-2</v>
      </c>
      <c r="AA641" s="302">
        <v>37.5757575757575</v>
      </c>
      <c r="AB641" s="312">
        <v>87</v>
      </c>
      <c r="AC641" s="137">
        <v>9.9201824401368308E-2</v>
      </c>
      <c r="AD641" s="302">
        <v>44.242424</v>
      </c>
      <c r="AE641" s="313">
        <v>1.175</v>
      </c>
      <c r="AF641" s="312">
        <v>18</v>
      </c>
      <c r="AG641" s="137">
        <v>2.2388059701492536E-2</v>
      </c>
      <c r="AH641" s="312">
        <v>12.7272727272727</v>
      </c>
      <c r="AI641" s="312">
        <v>50</v>
      </c>
      <c r="AJ641" s="137">
        <v>9.5057034220532313E-2</v>
      </c>
      <c r="AK641" s="302">
        <v>30.909090909090899</v>
      </c>
      <c r="AL641" s="312">
        <v>47</v>
      </c>
      <c r="AM641" s="137">
        <v>6.3172043010752688E-2</v>
      </c>
      <c r="AN641" s="302">
        <v>19.393940000000001</v>
      </c>
      <c r="AO641" s="313">
        <v>1.6111111111111112</v>
      </c>
      <c r="AP641" s="312">
        <v>139</v>
      </c>
      <c r="AQ641" s="137">
        <v>0.11031746031746031</v>
      </c>
      <c r="AR641" s="312">
        <v>66.6666666666666</v>
      </c>
      <c r="AS641" s="312">
        <v>60</v>
      </c>
      <c r="AT641" s="137">
        <v>5.4495912806539509E-2</v>
      </c>
      <c r="AU641" s="302">
        <v>32.121212121212103</v>
      </c>
      <c r="AV641" s="312">
        <v>62</v>
      </c>
      <c r="AW641" s="137">
        <v>4.1976980365605959E-2</v>
      </c>
      <c r="AX641" s="302">
        <v>26.060606</v>
      </c>
      <c r="AY641" s="303">
        <v>-0.5539568345323741</v>
      </c>
      <c r="AZ641" s="311">
        <v>350</v>
      </c>
      <c r="BA641" s="137">
        <v>8.1948021540622806E-2</v>
      </c>
      <c r="BB641" s="312">
        <v>78.787878787878796</v>
      </c>
      <c r="BC641" s="312">
        <v>989</v>
      </c>
      <c r="BD641" s="137">
        <v>0.10998665480427046</v>
      </c>
      <c r="BE641" s="302">
        <v>193.333333333333</v>
      </c>
      <c r="BF641" s="312">
        <v>1612</v>
      </c>
      <c r="BG641" s="137">
        <v>0.10897045900087879</v>
      </c>
      <c r="BH641" s="302">
        <v>185.454544</v>
      </c>
      <c r="BI641" s="303">
        <v>3.6057142857142859</v>
      </c>
      <c r="BJ641" s="311">
        <v>182</v>
      </c>
      <c r="BK641" s="137">
        <v>6.4768683274021355E-2</v>
      </c>
      <c r="BL641" s="312">
        <v>47.878787878787797</v>
      </c>
      <c r="BM641" s="312">
        <v>234</v>
      </c>
      <c r="BN641" s="137">
        <v>5.6453558504221957E-2</v>
      </c>
      <c r="BO641" s="302">
        <v>60.606060606060602</v>
      </c>
      <c r="BP641" s="312">
        <v>303</v>
      </c>
      <c r="BQ641" s="137">
        <v>8.724445724157788E-2</v>
      </c>
      <c r="BR641" s="302">
        <v>72.121215800000002</v>
      </c>
      <c r="BS641" s="303">
        <v>0.6648351648351648</v>
      </c>
      <c r="BT641" s="311">
        <v>189</v>
      </c>
      <c r="BU641" s="137">
        <v>9.1569767441860461E-2</v>
      </c>
      <c r="BV641" s="312">
        <v>48.484848484848399</v>
      </c>
      <c r="BW641" s="312">
        <v>210</v>
      </c>
      <c r="BX641" s="137">
        <v>8.491710473109583E-2</v>
      </c>
      <c r="BY641" s="302">
        <v>52.727272727272698</v>
      </c>
      <c r="BZ641" s="312">
        <v>237</v>
      </c>
      <c r="CA641" s="137">
        <v>8.7453874538745383E-2</v>
      </c>
      <c r="CB641" s="302">
        <v>81.818183899999994</v>
      </c>
      <c r="CC641" s="303">
        <v>0.25396825396825395</v>
      </c>
      <c r="CD641" s="311">
        <v>1697</v>
      </c>
      <c r="CE641" s="137">
        <v>8.4114002478314742E-2</v>
      </c>
      <c r="CF641" s="312">
        <v>169.05</v>
      </c>
      <c r="CG641" s="312">
        <v>2376</v>
      </c>
      <c r="CH641" s="137">
        <v>8.2623361268560694E-2</v>
      </c>
      <c r="CI641" s="302">
        <v>244.57</v>
      </c>
      <c r="CJ641" s="312">
        <v>3487</v>
      </c>
      <c r="CK641" s="137">
        <v>9.9225997382049971E-2</v>
      </c>
      <c r="CL641" s="302">
        <v>270.85000000000002</v>
      </c>
      <c r="CM641" s="313">
        <v>1.0548025928108427</v>
      </c>
    </row>
    <row r="642" spans="1:91" ht="14.4" x14ac:dyDescent="0.3">
      <c r="A642" s="99" t="s">
        <v>545</v>
      </c>
      <c r="B642" s="311">
        <v>243</v>
      </c>
      <c r="C642" s="137">
        <v>5.4313813142601697E-2</v>
      </c>
      <c r="D642" s="312">
        <v>73.3333333333333</v>
      </c>
      <c r="E642" s="312">
        <v>166</v>
      </c>
      <c r="F642" s="137">
        <v>2.6378515811218816E-2</v>
      </c>
      <c r="G642" s="302">
        <v>57.5757575757575</v>
      </c>
      <c r="H642" s="312">
        <v>223</v>
      </c>
      <c r="I642" s="137">
        <v>3.6331052460084716E-2</v>
      </c>
      <c r="J642" s="302">
        <v>59.393940000000001</v>
      </c>
      <c r="K642" s="313">
        <v>-8.2304526748971193E-2</v>
      </c>
      <c r="L642" s="312">
        <v>188</v>
      </c>
      <c r="M642" s="137">
        <v>4.7200602560883757E-2</v>
      </c>
      <c r="N642" s="312">
        <v>53.939393939393902</v>
      </c>
      <c r="O642" s="312">
        <v>175</v>
      </c>
      <c r="P642" s="137">
        <v>3.918495297805643E-2</v>
      </c>
      <c r="Q642" s="302">
        <v>52.121212121212103</v>
      </c>
      <c r="R642" s="312">
        <v>411</v>
      </c>
      <c r="S642" s="137">
        <v>8.3367139959432054E-2</v>
      </c>
      <c r="T642" s="302">
        <v>93.939390000000003</v>
      </c>
      <c r="U642" s="313">
        <v>1.1861702127659575</v>
      </c>
      <c r="V642" s="312">
        <v>37</v>
      </c>
      <c r="W642" s="137">
        <v>7.269155206286837E-2</v>
      </c>
      <c r="X642" s="312">
        <v>27.878787878787801</v>
      </c>
      <c r="Y642" s="312">
        <v>69</v>
      </c>
      <c r="Z642" s="137">
        <v>9.0670170827858082E-2</v>
      </c>
      <c r="AA642" s="302">
        <v>37.5757575757575</v>
      </c>
      <c r="AB642" s="312">
        <v>10</v>
      </c>
      <c r="AC642" s="137">
        <v>1.1402508551881414E-2</v>
      </c>
      <c r="AD642" s="302">
        <v>9.6969700000000003</v>
      </c>
      <c r="AE642" s="313">
        <v>-0.72972972972972971</v>
      </c>
      <c r="AF642" s="312">
        <v>0</v>
      </c>
      <c r="AG642" s="137">
        <v>0</v>
      </c>
      <c r="AH642" s="312">
        <v>80</v>
      </c>
      <c r="AI642" s="312">
        <v>50</v>
      </c>
      <c r="AJ642" s="137">
        <v>9.5057034220532313E-2</v>
      </c>
      <c r="AK642" s="302">
        <v>30.909090909090899</v>
      </c>
      <c r="AL642" s="312">
        <v>18</v>
      </c>
      <c r="AM642" s="137">
        <v>2.4193548387096774E-2</v>
      </c>
      <c r="AN642" s="302">
        <v>12.121212</v>
      </c>
      <c r="AP642" s="312">
        <v>127</v>
      </c>
      <c r="AQ642" s="137">
        <v>0.1007936507936508</v>
      </c>
      <c r="AR642" s="312">
        <v>65.454545454545396</v>
      </c>
      <c r="AS642" s="312">
        <v>50</v>
      </c>
      <c r="AT642" s="137">
        <v>4.5413260672116255E-2</v>
      </c>
      <c r="AU642" s="302">
        <v>30.909090909090899</v>
      </c>
      <c r="AV642" s="312">
        <v>35</v>
      </c>
      <c r="AW642" s="137">
        <v>2.3696682464454975E-2</v>
      </c>
      <c r="AX642" s="302">
        <v>20</v>
      </c>
      <c r="AY642" s="303">
        <v>-0.72440944881889768</v>
      </c>
      <c r="AZ642" s="311">
        <v>219</v>
      </c>
      <c r="BA642" s="137">
        <v>5.1276047763989696E-2</v>
      </c>
      <c r="BB642" s="312">
        <v>62.424242424242401</v>
      </c>
      <c r="BC642" s="312">
        <v>545</v>
      </c>
      <c r="BD642" s="137">
        <v>6.0609430604982209E-2</v>
      </c>
      <c r="BE642" s="302">
        <v>108.484848484848</v>
      </c>
      <c r="BF642" s="312">
        <v>1127</v>
      </c>
      <c r="BG642" s="137">
        <v>7.618468194416278E-2</v>
      </c>
      <c r="BH642" s="302">
        <v>161.21212800000001</v>
      </c>
      <c r="BI642" s="303">
        <v>4.1461187214611872</v>
      </c>
      <c r="BJ642" s="311">
        <v>111</v>
      </c>
      <c r="BK642" s="137">
        <v>3.9501779359430604E-2</v>
      </c>
      <c r="BL642" s="312">
        <v>33.3333333333333</v>
      </c>
      <c r="BM642" s="312">
        <v>111</v>
      </c>
      <c r="BN642" s="137">
        <v>2.6779252110977082E-2</v>
      </c>
      <c r="BO642" s="302">
        <v>41.818181818181799</v>
      </c>
      <c r="BP642" s="312">
        <v>179</v>
      </c>
      <c r="BQ642" s="137">
        <v>5.1540454938093866E-2</v>
      </c>
      <c r="BR642" s="302">
        <v>54.5454559</v>
      </c>
      <c r="BS642" s="303">
        <v>0.61261261261261257</v>
      </c>
      <c r="BT642" s="311">
        <v>161</v>
      </c>
      <c r="BU642" s="137">
        <v>7.8003875968992248E-2</v>
      </c>
      <c r="BV642" s="312">
        <v>50.303030303030297</v>
      </c>
      <c r="BW642" s="312">
        <v>100</v>
      </c>
      <c r="BX642" s="137">
        <v>4.0436716538617065E-2</v>
      </c>
      <c r="BY642" s="302">
        <v>44.848484848484802</v>
      </c>
      <c r="BZ642" s="312">
        <v>128</v>
      </c>
      <c r="CA642" s="137">
        <v>4.7232472324723246E-2</v>
      </c>
      <c r="CB642" s="302">
        <v>61.212119999999999</v>
      </c>
      <c r="CC642" s="303">
        <v>-0.20496894409937888</v>
      </c>
      <c r="CD642" s="311">
        <v>1086</v>
      </c>
      <c r="CE642" s="137">
        <v>5.382899628252788E-2</v>
      </c>
      <c r="CF642" s="312">
        <v>164.08</v>
      </c>
      <c r="CG642" s="312">
        <v>1266</v>
      </c>
      <c r="CH642" s="137">
        <v>4.402406370622805E-2</v>
      </c>
      <c r="CI642" s="302">
        <v>156.21</v>
      </c>
      <c r="CJ642" s="312">
        <v>2131</v>
      </c>
      <c r="CK642" s="137">
        <v>6.0639690398952818E-2</v>
      </c>
      <c r="CL642" s="302">
        <v>212.86</v>
      </c>
      <c r="CM642" s="313">
        <v>0.96224677716390428</v>
      </c>
    </row>
    <row r="643" spans="1:91" ht="14.4" x14ac:dyDescent="0.3">
      <c r="A643" s="99" t="s">
        <v>546</v>
      </c>
      <c r="B643" s="311">
        <v>22</v>
      </c>
      <c r="C643" s="137">
        <v>4.9172999552972736E-3</v>
      </c>
      <c r="D643" s="312">
        <v>15.757575757575699</v>
      </c>
      <c r="E643" s="312">
        <v>80</v>
      </c>
      <c r="F643" s="137">
        <v>1.2712537740346417E-2</v>
      </c>
      <c r="G643" s="302">
        <v>43.636363636363598</v>
      </c>
      <c r="H643" s="312">
        <v>87</v>
      </c>
      <c r="I643" s="137">
        <v>1.4173998044965786E-2</v>
      </c>
      <c r="J643" s="302">
        <v>40</v>
      </c>
      <c r="K643" s="313">
        <v>2.9545454545454546</v>
      </c>
      <c r="L643" s="312">
        <v>32</v>
      </c>
      <c r="M643" s="137">
        <v>8.0341451167461712E-3</v>
      </c>
      <c r="N643" s="312">
        <v>24.2424242424242</v>
      </c>
      <c r="O643" s="312">
        <v>52</v>
      </c>
      <c r="P643" s="137">
        <v>1.1643528884908196E-2</v>
      </c>
      <c r="Q643" s="302">
        <v>27.878787878787801</v>
      </c>
      <c r="R643" s="312">
        <v>42</v>
      </c>
      <c r="S643" s="137">
        <v>8.5192697768762676E-3</v>
      </c>
      <c r="T643" s="302">
        <v>23.636364</v>
      </c>
      <c r="U643" s="313">
        <v>0.3125</v>
      </c>
      <c r="V643" s="312">
        <v>9</v>
      </c>
      <c r="W643" s="137">
        <v>1.768172888015717E-2</v>
      </c>
      <c r="X643" s="312">
        <v>8.4848484848484809</v>
      </c>
      <c r="Y643" s="312">
        <v>0</v>
      </c>
      <c r="Z643" s="137">
        <v>0</v>
      </c>
      <c r="AA643" s="302">
        <v>17.5757575757575</v>
      </c>
      <c r="AB643" s="312">
        <v>0</v>
      </c>
      <c r="AC643" s="137">
        <v>0</v>
      </c>
      <c r="AD643" s="302">
        <v>17.575758</v>
      </c>
      <c r="AE643" s="313">
        <v>-1</v>
      </c>
      <c r="AF643" s="312">
        <v>0</v>
      </c>
      <c r="AG643" s="137">
        <v>0</v>
      </c>
      <c r="AH643" s="312">
        <v>80</v>
      </c>
      <c r="AI643" s="312">
        <v>10</v>
      </c>
      <c r="AJ643" s="137">
        <v>1.9011406844106463E-2</v>
      </c>
      <c r="AK643" s="302">
        <v>11.5151515151515</v>
      </c>
      <c r="AL643" s="312">
        <v>0</v>
      </c>
      <c r="AM643" s="137">
        <v>0</v>
      </c>
      <c r="AN643" s="302">
        <v>17.575758</v>
      </c>
      <c r="AP643" s="312">
        <v>19</v>
      </c>
      <c r="AQ643" s="137">
        <v>1.507936507936508E-2</v>
      </c>
      <c r="AR643" s="312">
        <v>15.757575757575699</v>
      </c>
      <c r="AS643" s="312">
        <v>0</v>
      </c>
      <c r="AT643" s="137">
        <v>0</v>
      </c>
      <c r="AU643" s="302">
        <v>17.5757575757575</v>
      </c>
      <c r="AV643" s="312">
        <v>8</v>
      </c>
      <c r="AW643" s="137">
        <v>5.4163845633039944E-3</v>
      </c>
      <c r="AX643" s="302">
        <v>8.4848479999999995</v>
      </c>
      <c r="AY643" s="303">
        <v>-0.57894736842105265</v>
      </c>
      <c r="AZ643" s="311">
        <v>75</v>
      </c>
      <c r="BA643" s="137">
        <v>1.7560290330133458E-2</v>
      </c>
      <c r="BB643" s="312">
        <v>36.363636363636303</v>
      </c>
      <c r="BC643" s="312">
        <v>64</v>
      </c>
      <c r="BD643" s="137">
        <v>7.1174377224199285E-3</v>
      </c>
      <c r="BE643" s="302">
        <v>33.3333333333333</v>
      </c>
      <c r="BF643" s="312">
        <v>206</v>
      </c>
      <c r="BG643" s="137">
        <v>1.3925505306563916E-2</v>
      </c>
      <c r="BH643" s="302">
        <v>64.848489999999998</v>
      </c>
      <c r="BI643" s="303">
        <v>1.7466666666666666</v>
      </c>
      <c r="BJ643" s="311">
        <v>36</v>
      </c>
      <c r="BK643" s="137">
        <v>1.2811387900355872E-2</v>
      </c>
      <c r="BL643" s="312">
        <v>19.393939393939299</v>
      </c>
      <c r="BM643" s="312">
        <v>33</v>
      </c>
      <c r="BN643" s="137">
        <v>7.9613992762364288E-3</v>
      </c>
      <c r="BO643" s="302">
        <v>26.060606060605998</v>
      </c>
      <c r="BP643" s="312">
        <v>71</v>
      </c>
      <c r="BQ643" s="137">
        <v>2.0443420673769076E-2</v>
      </c>
      <c r="BR643" s="302">
        <v>34.5454559</v>
      </c>
      <c r="BS643" s="303">
        <v>0.97222222222222221</v>
      </c>
      <c r="BT643" s="311">
        <v>21</v>
      </c>
      <c r="BU643" s="137">
        <v>1.0174418604651164E-2</v>
      </c>
      <c r="BV643" s="312">
        <v>18.181818181818102</v>
      </c>
      <c r="BW643" s="312">
        <v>16</v>
      </c>
      <c r="BX643" s="137">
        <v>6.4698746461787299E-3</v>
      </c>
      <c r="BY643" s="302">
        <v>13.3333333333333</v>
      </c>
      <c r="BZ643" s="312">
        <v>61</v>
      </c>
      <c r="CA643" s="137">
        <v>2.2509225092250923E-2</v>
      </c>
      <c r="CB643" s="302">
        <v>52.121212</v>
      </c>
      <c r="CC643" s="303">
        <v>1.9047619047619047</v>
      </c>
      <c r="CD643" s="311">
        <v>214</v>
      </c>
      <c r="CE643" s="137">
        <v>1.060718711276332E-2</v>
      </c>
      <c r="CF643" s="312">
        <v>97.31</v>
      </c>
      <c r="CG643" s="312">
        <v>255</v>
      </c>
      <c r="CH643" s="137">
        <v>8.8674061967520951E-3</v>
      </c>
      <c r="CI643" s="302">
        <v>72.180000000000007</v>
      </c>
      <c r="CJ643" s="312">
        <v>475</v>
      </c>
      <c r="CK643" s="137">
        <v>1.3516589835524444E-2</v>
      </c>
      <c r="CL643" s="302">
        <v>103.57</v>
      </c>
      <c r="CM643" s="313">
        <v>1.219626168224299</v>
      </c>
    </row>
    <row r="644" spans="1:91" ht="14.4" x14ac:dyDescent="0.3">
      <c r="A644" s="99" t="s">
        <v>547</v>
      </c>
      <c r="B644" s="311">
        <v>81</v>
      </c>
      <c r="C644" s="137">
        <v>1.8104604380867233E-2</v>
      </c>
      <c r="D644" s="312">
        <v>49.090909090909101</v>
      </c>
      <c r="E644" s="312">
        <v>29</v>
      </c>
      <c r="F644" s="137">
        <v>4.608294930875576E-3</v>
      </c>
      <c r="G644" s="302">
        <v>18.181818181818102</v>
      </c>
      <c r="H644" s="312">
        <v>7</v>
      </c>
      <c r="I644" s="137">
        <v>1.140436624307592E-3</v>
      </c>
      <c r="J644" s="302">
        <v>6.0606059999999999</v>
      </c>
      <c r="K644" s="313">
        <v>-0.9135802469135802</v>
      </c>
      <c r="L644" s="312">
        <v>38</v>
      </c>
      <c r="M644" s="137">
        <v>9.5405473261360781E-3</v>
      </c>
      <c r="N644" s="312">
        <v>22.424242424242401</v>
      </c>
      <c r="O644" s="312">
        <v>32</v>
      </c>
      <c r="P644" s="137">
        <v>7.1652485445588892E-3</v>
      </c>
      <c r="Q644" s="302">
        <v>15.151515151515101</v>
      </c>
      <c r="R644" s="312">
        <v>131</v>
      </c>
      <c r="S644" s="137">
        <v>2.6572008113590263E-2</v>
      </c>
      <c r="T644" s="302">
        <v>50.303031900000001</v>
      </c>
      <c r="U644" s="313">
        <v>2.4473684210526314</v>
      </c>
      <c r="V644" s="312">
        <v>25</v>
      </c>
      <c r="W644" s="137">
        <v>4.9115913555992138E-2</v>
      </c>
      <c r="X644" s="312">
        <v>26.060606060605998</v>
      </c>
      <c r="Y644" s="312">
        <v>21</v>
      </c>
      <c r="Z644" s="137">
        <v>2.7595269382391589E-2</v>
      </c>
      <c r="AA644" s="302">
        <v>20</v>
      </c>
      <c r="AB644" s="312">
        <v>0</v>
      </c>
      <c r="AC644" s="137">
        <v>0</v>
      </c>
      <c r="AD644" s="302">
        <v>17.575758</v>
      </c>
      <c r="AE644" s="313">
        <v>-1</v>
      </c>
      <c r="AF644" s="312">
        <v>0</v>
      </c>
      <c r="AG644" s="137">
        <v>0</v>
      </c>
      <c r="AH644" s="312">
        <v>80</v>
      </c>
      <c r="AI644" s="312">
        <v>0</v>
      </c>
      <c r="AJ644" s="137">
        <v>0</v>
      </c>
      <c r="AK644" s="302">
        <v>17.5757575757575</v>
      </c>
      <c r="AL644" s="312">
        <v>0</v>
      </c>
      <c r="AM644" s="137">
        <v>0</v>
      </c>
      <c r="AN644" s="302">
        <v>17.575758</v>
      </c>
      <c r="AP644" s="312">
        <v>0</v>
      </c>
      <c r="AQ644" s="137">
        <v>0</v>
      </c>
      <c r="AR644" s="312">
        <v>80</v>
      </c>
      <c r="AS644" s="312">
        <v>0</v>
      </c>
      <c r="AT644" s="137">
        <v>0</v>
      </c>
      <c r="AU644" s="302">
        <v>17.5757575757575</v>
      </c>
      <c r="AV644" s="312">
        <v>0</v>
      </c>
      <c r="AW644" s="137">
        <v>0</v>
      </c>
      <c r="AX644" s="302">
        <v>17.575758</v>
      </c>
      <c r="AZ644" s="311">
        <v>28</v>
      </c>
      <c r="BA644" s="137">
        <v>6.5558417232498244E-3</v>
      </c>
      <c r="BB644" s="312">
        <v>21.2121212121212</v>
      </c>
      <c r="BC644" s="312">
        <v>82</v>
      </c>
      <c r="BD644" s="137">
        <v>9.1192170818505339E-3</v>
      </c>
      <c r="BE644" s="302">
        <v>39.393939393939398</v>
      </c>
      <c r="BF644" s="312">
        <v>214</v>
      </c>
      <c r="BG644" s="137">
        <v>1.4466301629148921E-2</v>
      </c>
      <c r="BH644" s="302">
        <v>65.454544100000007</v>
      </c>
      <c r="BI644" s="303">
        <v>6.6428571428571432</v>
      </c>
      <c r="BJ644" s="311">
        <v>8</v>
      </c>
      <c r="BK644" s="137">
        <v>2.8469750889679717E-3</v>
      </c>
      <c r="BL644" s="312">
        <v>7.8787878787878798</v>
      </c>
      <c r="BM644" s="312">
        <v>14</v>
      </c>
      <c r="BN644" s="137">
        <v>3.3775633293124246E-3</v>
      </c>
      <c r="BO644" s="302">
        <v>12.7272727272727</v>
      </c>
      <c r="BP644" s="312">
        <v>22</v>
      </c>
      <c r="BQ644" s="137">
        <v>6.3345810538439386E-3</v>
      </c>
      <c r="BR644" s="302">
        <v>15.757576</v>
      </c>
      <c r="BS644" s="303">
        <v>1.75</v>
      </c>
      <c r="BT644" s="311">
        <v>57</v>
      </c>
      <c r="BU644" s="137">
        <v>2.7616279069767442E-2</v>
      </c>
      <c r="BV644" s="312">
        <v>27.878787878787801</v>
      </c>
      <c r="BW644" s="312">
        <v>0</v>
      </c>
      <c r="BX644" s="137">
        <v>0</v>
      </c>
      <c r="BY644" s="302">
        <v>17.5757575757575</v>
      </c>
      <c r="BZ644" s="312">
        <v>20</v>
      </c>
      <c r="CA644" s="137">
        <v>7.3800738007380072E-3</v>
      </c>
      <c r="CB644" s="302">
        <v>13.939394</v>
      </c>
      <c r="CC644" s="303">
        <v>-0.64912280701754388</v>
      </c>
      <c r="CD644" s="311">
        <v>237</v>
      </c>
      <c r="CE644" s="137">
        <v>1.174721189591078E-2</v>
      </c>
      <c r="CF644" s="312">
        <v>132.58000000000001</v>
      </c>
      <c r="CG644" s="312">
        <v>178</v>
      </c>
      <c r="CH644" s="137">
        <v>6.1897972667524425E-3</v>
      </c>
      <c r="CI644" s="302">
        <v>59</v>
      </c>
      <c r="CJ644" s="312">
        <v>394</v>
      </c>
      <c r="CK644" s="137">
        <v>1.1211655568835013E-2</v>
      </c>
      <c r="CL644" s="302">
        <v>89.56</v>
      </c>
      <c r="CM644" s="313">
        <v>0.66244725738396626</v>
      </c>
    </row>
    <row r="645" spans="1:91" ht="14.4" x14ac:dyDescent="0.3">
      <c r="A645" s="99" t="s">
        <v>548</v>
      </c>
      <c r="B645" s="311">
        <v>140</v>
      </c>
      <c r="C645" s="137">
        <v>3.1291908806437195E-2</v>
      </c>
      <c r="D645" s="312">
        <v>48.484848484848399</v>
      </c>
      <c r="E645" s="312">
        <v>57</v>
      </c>
      <c r="F645" s="137">
        <v>9.0576831399968218E-3</v>
      </c>
      <c r="G645" s="302">
        <v>32.727272727272698</v>
      </c>
      <c r="H645" s="312">
        <v>129</v>
      </c>
      <c r="I645" s="137">
        <v>2.1016617790811338E-2</v>
      </c>
      <c r="J645" s="302">
        <v>41.818179999999998</v>
      </c>
      <c r="K645" s="313">
        <v>-7.857142857142857E-2</v>
      </c>
      <c r="L645" s="312">
        <v>118</v>
      </c>
      <c r="M645" s="137">
        <v>2.9625910118001506E-2</v>
      </c>
      <c r="N645" s="312">
        <v>41.818181818181799</v>
      </c>
      <c r="O645" s="312">
        <v>91</v>
      </c>
      <c r="P645" s="137">
        <v>2.037617554858934E-2</v>
      </c>
      <c r="Q645" s="302">
        <v>42.424242424242401</v>
      </c>
      <c r="R645" s="312">
        <v>238</v>
      </c>
      <c r="S645" s="137">
        <v>4.8275862068965517E-2</v>
      </c>
      <c r="T645" s="302">
        <v>76.969695999999999</v>
      </c>
      <c r="U645" s="313">
        <v>1.0169491525423728</v>
      </c>
      <c r="V645" s="312">
        <v>3</v>
      </c>
      <c r="W645" s="137">
        <v>5.893909626719057E-3</v>
      </c>
      <c r="X645" s="312">
        <v>4.8484848484848397</v>
      </c>
      <c r="Y645" s="312">
        <v>48</v>
      </c>
      <c r="Z645" s="137">
        <v>6.3074901445466486E-2</v>
      </c>
      <c r="AA645" s="302">
        <v>30.303030303030301</v>
      </c>
      <c r="AB645" s="312">
        <v>10</v>
      </c>
      <c r="AC645" s="137">
        <v>1.1402508551881414E-2</v>
      </c>
      <c r="AD645" s="302">
        <v>9.6969700000000003</v>
      </c>
      <c r="AE645" s="313">
        <v>2.3333333333333335</v>
      </c>
      <c r="AF645" s="312">
        <v>0</v>
      </c>
      <c r="AG645" s="137">
        <v>0</v>
      </c>
      <c r="AH645" s="312">
        <v>80</v>
      </c>
      <c r="AI645" s="312">
        <v>40</v>
      </c>
      <c r="AJ645" s="137">
        <v>7.6045627376425853E-2</v>
      </c>
      <c r="AK645" s="302">
        <v>29.090909090909101</v>
      </c>
      <c r="AL645" s="312">
        <v>18</v>
      </c>
      <c r="AM645" s="137">
        <v>2.4193548387096774E-2</v>
      </c>
      <c r="AN645" s="302">
        <v>12.121212</v>
      </c>
      <c r="AP645" s="312">
        <v>108</v>
      </c>
      <c r="AQ645" s="137">
        <v>8.5714285714285715E-2</v>
      </c>
      <c r="AR645" s="312">
        <v>63.636363636363598</v>
      </c>
      <c r="AS645" s="312">
        <v>50</v>
      </c>
      <c r="AT645" s="137">
        <v>4.5413260672116255E-2</v>
      </c>
      <c r="AU645" s="302">
        <v>30.909090909090899</v>
      </c>
      <c r="AV645" s="312">
        <v>27</v>
      </c>
      <c r="AW645" s="137">
        <v>1.8280297901150981E-2</v>
      </c>
      <c r="AX645" s="302">
        <v>17.575758</v>
      </c>
      <c r="AY645" s="303">
        <v>-0.75</v>
      </c>
      <c r="AZ645" s="311">
        <v>116</v>
      </c>
      <c r="BA645" s="137">
        <v>2.7159915710606414E-2</v>
      </c>
      <c r="BB645" s="312">
        <v>44.848484848484802</v>
      </c>
      <c r="BC645" s="312">
        <v>399</v>
      </c>
      <c r="BD645" s="137">
        <v>4.4372775800711743E-2</v>
      </c>
      <c r="BE645" s="302">
        <v>99.393939393939405</v>
      </c>
      <c r="BF645" s="312">
        <v>707</v>
      </c>
      <c r="BG645" s="137">
        <v>4.7792875008449941E-2</v>
      </c>
      <c r="BH645" s="302">
        <v>126.060608</v>
      </c>
      <c r="BI645" s="303">
        <v>5.0948275862068968</v>
      </c>
      <c r="BJ645" s="311">
        <v>67</v>
      </c>
      <c r="BK645" s="137">
        <v>2.384341637010676E-2</v>
      </c>
      <c r="BL645" s="312">
        <v>24.848484848484802</v>
      </c>
      <c r="BM645" s="312">
        <v>64</v>
      </c>
      <c r="BN645" s="137">
        <v>1.5440289505428226E-2</v>
      </c>
      <c r="BO645" s="302">
        <v>27.878787878787801</v>
      </c>
      <c r="BP645" s="312">
        <v>86</v>
      </c>
      <c r="BQ645" s="137">
        <v>2.4762453210480852E-2</v>
      </c>
      <c r="BR645" s="302">
        <v>40</v>
      </c>
      <c r="BS645" s="303">
        <v>0.28358208955223879</v>
      </c>
      <c r="BT645" s="311">
        <v>83</v>
      </c>
      <c r="BU645" s="137">
        <v>4.0213178294573645E-2</v>
      </c>
      <c r="BV645" s="312">
        <v>38.181818181818102</v>
      </c>
      <c r="BW645" s="312">
        <v>84</v>
      </c>
      <c r="BX645" s="137">
        <v>3.3966841892438336E-2</v>
      </c>
      <c r="BY645" s="302">
        <v>40.606060606060602</v>
      </c>
      <c r="BZ645" s="312">
        <v>47</v>
      </c>
      <c r="CA645" s="137">
        <v>1.7343173431734318E-2</v>
      </c>
      <c r="CB645" s="302">
        <v>22.424242</v>
      </c>
      <c r="CC645" s="303">
        <v>-0.43373493975903615</v>
      </c>
      <c r="CD645" s="311">
        <v>635</v>
      </c>
      <c r="CE645" s="137">
        <v>3.147459727385378E-2</v>
      </c>
      <c r="CF645" s="312">
        <v>135.37</v>
      </c>
      <c r="CG645" s="312">
        <v>833</v>
      </c>
      <c r="CH645" s="137">
        <v>2.8966860242723512E-2</v>
      </c>
      <c r="CI645" s="302">
        <v>132.51</v>
      </c>
      <c r="CJ645" s="312">
        <v>1262</v>
      </c>
      <c r="CK645" s="137">
        <v>3.5911444994593367E-2</v>
      </c>
      <c r="CL645" s="302">
        <v>161.03</v>
      </c>
      <c r="CM645" s="313">
        <v>0.98740157480314961</v>
      </c>
    </row>
    <row r="646" spans="1:91" ht="14.4" x14ac:dyDescent="0.3">
      <c r="A646" s="99" t="s">
        <v>549</v>
      </c>
      <c r="B646" s="311">
        <v>178</v>
      </c>
      <c r="C646" s="137">
        <v>3.9785426911041574E-2</v>
      </c>
      <c r="D646" s="312">
        <v>48.484848484848399</v>
      </c>
      <c r="E646" s="312">
        <v>248</v>
      </c>
      <c r="F646" s="137">
        <v>3.9408866995073892E-2</v>
      </c>
      <c r="G646" s="302">
        <v>51.515151515151501</v>
      </c>
      <c r="H646" s="312">
        <v>274</v>
      </c>
      <c r="I646" s="137">
        <v>4.4639947865754315E-2</v>
      </c>
      <c r="J646" s="302">
        <v>87.878784199999998</v>
      </c>
      <c r="K646" s="313">
        <v>0.5393258426966292</v>
      </c>
      <c r="L646" s="312">
        <v>170</v>
      </c>
      <c r="M646" s="137">
        <v>4.2681395932714035E-2</v>
      </c>
      <c r="N646" s="312">
        <v>49.090909090909101</v>
      </c>
      <c r="O646" s="312">
        <v>175</v>
      </c>
      <c r="P646" s="137">
        <v>3.918495297805643E-2</v>
      </c>
      <c r="Q646" s="302">
        <v>58.181818181818201</v>
      </c>
      <c r="R646" s="312">
        <v>231</v>
      </c>
      <c r="S646" s="137">
        <v>4.6855983772819472E-2</v>
      </c>
      <c r="T646" s="302">
        <v>67.878784199999998</v>
      </c>
      <c r="U646" s="313">
        <v>0.35882352941176471</v>
      </c>
      <c r="V646" s="312">
        <v>3</v>
      </c>
      <c r="W646" s="137">
        <v>5.893909626719057E-3</v>
      </c>
      <c r="X646" s="312">
        <v>3.63636363636363</v>
      </c>
      <c r="Y646" s="312">
        <v>0</v>
      </c>
      <c r="Z646" s="137">
        <v>0</v>
      </c>
      <c r="AA646" s="302">
        <v>17.5757575757575</v>
      </c>
      <c r="AB646" s="312">
        <v>77</v>
      </c>
      <c r="AC646" s="137">
        <v>8.7799315849486886E-2</v>
      </c>
      <c r="AD646" s="302">
        <v>43.636364</v>
      </c>
      <c r="AE646" s="313">
        <v>24.666666666666668</v>
      </c>
      <c r="AF646" s="312">
        <v>18</v>
      </c>
      <c r="AG646" s="137">
        <v>2.2388059701492536E-2</v>
      </c>
      <c r="AH646" s="312">
        <v>12.7272727272727</v>
      </c>
      <c r="AI646" s="312">
        <v>0</v>
      </c>
      <c r="AJ646" s="137">
        <v>0</v>
      </c>
      <c r="AK646" s="302">
        <v>17.5757575757575</v>
      </c>
      <c r="AL646" s="312">
        <v>29</v>
      </c>
      <c r="AM646" s="137">
        <v>3.8978494623655914E-2</v>
      </c>
      <c r="AN646" s="302">
        <v>14.545455</v>
      </c>
      <c r="AO646" s="313">
        <v>0.61111111111111116</v>
      </c>
      <c r="AP646" s="312">
        <v>12</v>
      </c>
      <c r="AQ646" s="137">
        <v>9.5238095238095247E-3</v>
      </c>
      <c r="AR646" s="312">
        <v>12.1212121212121</v>
      </c>
      <c r="AS646" s="312">
        <v>10</v>
      </c>
      <c r="AT646" s="137">
        <v>9.0826521344232521E-3</v>
      </c>
      <c r="AU646" s="302">
        <v>9.6969696969696901</v>
      </c>
      <c r="AV646" s="312">
        <v>27</v>
      </c>
      <c r="AW646" s="137">
        <v>1.8280297901150981E-2</v>
      </c>
      <c r="AX646" s="302">
        <v>17.575758</v>
      </c>
      <c r="AY646" s="303">
        <v>1.25</v>
      </c>
      <c r="AZ646" s="311">
        <v>131</v>
      </c>
      <c r="BA646" s="137">
        <v>3.0671973776633107E-2</v>
      </c>
      <c r="BB646" s="312">
        <v>50.909090909090899</v>
      </c>
      <c r="BC646" s="312">
        <v>444</v>
      </c>
      <c r="BD646" s="137">
        <v>4.9377224199288257E-2</v>
      </c>
      <c r="BE646" s="302">
        <v>160.60606060606</v>
      </c>
      <c r="BF646" s="312">
        <v>485</v>
      </c>
      <c r="BG646" s="137">
        <v>3.2785777056716016E-2</v>
      </c>
      <c r="BH646" s="302">
        <v>135.15152</v>
      </c>
      <c r="BI646" s="303">
        <v>2.7022900763358777</v>
      </c>
      <c r="BJ646" s="311">
        <v>71</v>
      </c>
      <c r="BK646" s="137">
        <v>2.5266903914590747E-2</v>
      </c>
      <c r="BL646" s="312">
        <v>30.909090909090899</v>
      </c>
      <c r="BM646" s="312">
        <v>123</v>
      </c>
      <c r="BN646" s="137">
        <v>2.9674306393244872E-2</v>
      </c>
      <c r="BO646" s="302">
        <v>38.787878787878697</v>
      </c>
      <c r="BP646" s="312">
        <v>124</v>
      </c>
      <c r="BQ646" s="137">
        <v>3.5704002303484021E-2</v>
      </c>
      <c r="BR646" s="302">
        <v>47.878788</v>
      </c>
      <c r="BS646" s="303">
        <v>0.74647887323943662</v>
      </c>
      <c r="BT646" s="311">
        <v>28</v>
      </c>
      <c r="BU646" s="137">
        <v>1.3565891472868217E-2</v>
      </c>
      <c r="BV646" s="312">
        <v>19.393939393939299</v>
      </c>
      <c r="BW646" s="312">
        <v>110</v>
      </c>
      <c r="BX646" s="137">
        <v>4.4480388192478772E-2</v>
      </c>
      <c r="BY646" s="302">
        <v>32.121212121212103</v>
      </c>
      <c r="BZ646" s="312">
        <v>109</v>
      </c>
      <c r="CA646" s="137">
        <v>4.0221402214022144E-2</v>
      </c>
      <c r="CB646" s="302">
        <v>52.727271999999999</v>
      </c>
      <c r="CC646" s="303">
        <v>2.8928571428571428</v>
      </c>
      <c r="CD646" s="311">
        <v>611</v>
      </c>
      <c r="CE646" s="137">
        <v>3.0285006195786866E-2</v>
      </c>
      <c r="CF646" s="312">
        <v>93.61</v>
      </c>
      <c r="CG646" s="312">
        <v>1110</v>
      </c>
      <c r="CH646" s="137">
        <v>3.859929756233265E-2</v>
      </c>
      <c r="CI646" s="302">
        <v>186.25</v>
      </c>
      <c r="CJ646" s="312">
        <v>1356</v>
      </c>
      <c r="CK646" s="137">
        <v>3.8586306983097146E-2</v>
      </c>
      <c r="CL646" s="302">
        <v>193.72</v>
      </c>
      <c r="CM646" s="313">
        <v>1.2193126022913257</v>
      </c>
    </row>
    <row r="647" spans="1:91" ht="14.4" x14ac:dyDescent="0.3">
      <c r="A647" s="99" t="s">
        <v>387</v>
      </c>
      <c r="B647" s="311">
        <v>990</v>
      </c>
      <c r="C647" s="137">
        <v>0.22127849798837729</v>
      </c>
      <c r="D647" s="312">
        <v>141.21212121212099</v>
      </c>
      <c r="E647" s="312">
        <v>964</v>
      </c>
      <c r="F647" s="137">
        <v>0.15318607977117432</v>
      </c>
      <c r="G647" s="302">
        <v>122.424242424242</v>
      </c>
      <c r="H647" s="312">
        <v>1275</v>
      </c>
      <c r="I647" s="137">
        <v>0.20772238514173999</v>
      </c>
      <c r="J647" s="302">
        <v>160.606064</v>
      </c>
      <c r="K647" s="313">
        <v>0.2878787878787879</v>
      </c>
      <c r="L647" s="312">
        <v>723</v>
      </c>
      <c r="M647" s="137">
        <v>0.1815214662314838</v>
      </c>
      <c r="N647" s="312">
        <v>115.757575757575</v>
      </c>
      <c r="O647" s="312">
        <v>585</v>
      </c>
      <c r="P647" s="137">
        <v>0.1309896999552172</v>
      </c>
      <c r="Q647" s="302">
        <v>113.333333333333</v>
      </c>
      <c r="R647" s="312">
        <v>781</v>
      </c>
      <c r="S647" s="137">
        <v>0.15841784989858013</v>
      </c>
      <c r="T647" s="302">
        <v>113.333336</v>
      </c>
      <c r="U647" s="313">
        <v>8.0221300138312593E-2</v>
      </c>
      <c r="V647" s="312">
        <v>95</v>
      </c>
      <c r="W647" s="137">
        <v>0.18664047151277013</v>
      </c>
      <c r="X647" s="312">
        <v>29.696969696969699</v>
      </c>
      <c r="Y647" s="312">
        <v>75</v>
      </c>
      <c r="Z647" s="137">
        <v>9.8554533508541389E-2</v>
      </c>
      <c r="AA647" s="302">
        <v>35.757575757575701</v>
      </c>
      <c r="AB647" s="312">
        <v>104</v>
      </c>
      <c r="AC647" s="137">
        <v>0.11858608893956671</v>
      </c>
      <c r="AD647" s="302">
        <v>43.030304000000001</v>
      </c>
      <c r="AE647" s="313">
        <v>9.4736842105263161E-2</v>
      </c>
      <c r="AF647" s="312">
        <v>60</v>
      </c>
      <c r="AG647" s="137">
        <v>7.4626865671641784E-2</v>
      </c>
      <c r="AH647" s="312">
        <v>24.2424242424242</v>
      </c>
      <c r="AI647" s="312">
        <v>126</v>
      </c>
      <c r="AJ647" s="137">
        <v>0.23954372623574144</v>
      </c>
      <c r="AK647" s="302">
        <v>44.848484848484802</v>
      </c>
      <c r="AL647" s="312">
        <v>70</v>
      </c>
      <c r="AM647" s="137">
        <v>9.4086021505376344E-2</v>
      </c>
      <c r="AN647" s="302">
        <v>32.727271999999999</v>
      </c>
      <c r="AO647" s="313">
        <v>0.16666666666666666</v>
      </c>
      <c r="AP647" s="312">
        <v>196</v>
      </c>
      <c r="AQ647" s="137">
        <v>0.15555555555555556</v>
      </c>
      <c r="AR647" s="312">
        <v>56.363636363636303</v>
      </c>
      <c r="AS647" s="312">
        <v>173</v>
      </c>
      <c r="AT647" s="137">
        <v>0.15712988192552224</v>
      </c>
      <c r="AU647" s="302">
        <v>47.878787878787797</v>
      </c>
      <c r="AV647" s="312">
        <v>218</v>
      </c>
      <c r="AW647" s="137">
        <v>0.14759647935003387</v>
      </c>
      <c r="AX647" s="302">
        <v>53.939392099999999</v>
      </c>
      <c r="AY647" s="303">
        <v>0.11224489795918367</v>
      </c>
      <c r="AZ647" s="311">
        <v>747</v>
      </c>
      <c r="BA647" s="137">
        <v>0.17490049168812924</v>
      </c>
      <c r="BB647" s="312">
        <v>116.363636363636</v>
      </c>
      <c r="BC647" s="312">
        <v>1788</v>
      </c>
      <c r="BD647" s="137">
        <v>0.19884341637010677</v>
      </c>
      <c r="BE647" s="302">
        <v>165.45454545454501</v>
      </c>
      <c r="BF647" s="312">
        <v>2881</v>
      </c>
      <c r="BG647" s="137">
        <v>0.19475427567092543</v>
      </c>
      <c r="BH647" s="302">
        <v>240.606064</v>
      </c>
      <c r="BI647" s="303">
        <v>2.856760374832664</v>
      </c>
      <c r="BJ647" s="311">
        <v>245</v>
      </c>
      <c r="BK647" s="137">
        <v>8.7188612099644125E-2</v>
      </c>
      <c r="BL647" s="312">
        <v>52.121212121212103</v>
      </c>
      <c r="BM647" s="312">
        <v>780</v>
      </c>
      <c r="BN647" s="137">
        <v>0.1881785283474065</v>
      </c>
      <c r="BO647" s="302">
        <v>106.666666666666</v>
      </c>
      <c r="BP647" s="312">
        <v>373</v>
      </c>
      <c r="BQ647" s="137">
        <v>0.1073999424128995</v>
      </c>
      <c r="BR647" s="302">
        <v>63.030304000000001</v>
      </c>
      <c r="BS647" s="303">
        <v>0.52244897959183678</v>
      </c>
      <c r="BT647" s="311">
        <v>322</v>
      </c>
      <c r="BU647" s="137">
        <v>0.1560077519379845</v>
      </c>
      <c r="BV647" s="312">
        <v>67.272727272727195</v>
      </c>
      <c r="BW647" s="312">
        <v>277</v>
      </c>
      <c r="BX647" s="137">
        <v>0.11200970481196927</v>
      </c>
      <c r="BY647" s="302">
        <v>74.545454545454504</v>
      </c>
      <c r="BZ647" s="312">
        <v>386</v>
      </c>
      <c r="CA647" s="137">
        <v>0.14243542435424356</v>
      </c>
      <c r="CB647" s="302">
        <v>94.545455899999993</v>
      </c>
      <c r="CC647" s="303">
        <v>0.19875776397515527</v>
      </c>
      <c r="CD647" s="311">
        <v>3378</v>
      </c>
      <c r="CE647" s="137">
        <v>0.16743494423791822</v>
      </c>
      <c r="CF647" s="312">
        <v>241.47</v>
      </c>
      <c r="CG647" s="312">
        <v>4768</v>
      </c>
      <c r="CH647" s="137">
        <v>0.16580310880829016</v>
      </c>
      <c r="CI647" s="302">
        <v>277.41000000000003</v>
      </c>
      <c r="CJ647" s="312">
        <v>6088</v>
      </c>
      <c r="CK647" s="137">
        <v>0.17323999772352172</v>
      </c>
      <c r="CL647" s="302">
        <v>338.31</v>
      </c>
      <c r="CM647" s="313">
        <v>0.80224985198342214</v>
      </c>
    </row>
    <row r="648" spans="1:91" ht="14.4" x14ac:dyDescent="0.3">
      <c r="A648" s="99" t="s">
        <v>545</v>
      </c>
      <c r="B648" s="311">
        <v>632</v>
      </c>
      <c r="C648" s="137">
        <v>0.14126061689763075</v>
      </c>
      <c r="D648" s="312">
        <v>91.515151515151501</v>
      </c>
      <c r="E648" s="312">
        <v>515</v>
      </c>
      <c r="F648" s="137">
        <v>8.1836961703480052E-2</v>
      </c>
      <c r="G648" s="302">
        <v>86.060606060606005</v>
      </c>
      <c r="H648" s="312">
        <v>782</v>
      </c>
      <c r="I648" s="137">
        <v>0.12740306288693384</v>
      </c>
      <c r="J648" s="302">
        <v>138.78787199999999</v>
      </c>
      <c r="K648" s="313">
        <v>0.23734177215189872</v>
      </c>
      <c r="L648" s="312">
        <v>527</v>
      </c>
      <c r="M648" s="137">
        <v>0.13231232739141352</v>
      </c>
      <c r="N648" s="312">
        <v>101.212121212121</v>
      </c>
      <c r="O648" s="312">
        <v>392</v>
      </c>
      <c r="P648" s="137">
        <v>8.7774294670846395E-2</v>
      </c>
      <c r="Q648" s="302">
        <v>101.212121212121</v>
      </c>
      <c r="R648" s="312">
        <v>473</v>
      </c>
      <c r="S648" s="137">
        <v>9.5943204868154164E-2</v>
      </c>
      <c r="T648" s="302">
        <v>87.272729999999996</v>
      </c>
      <c r="U648" s="313">
        <v>-0.10246679316888045</v>
      </c>
      <c r="V648" s="312">
        <v>46</v>
      </c>
      <c r="W648" s="137">
        <v>9.0373280943025547E-2</v>
      </c>
      <c r="X648" s="312">
        <v>20.606060606060598</v>
      </c>
      <c r="Y648" s="312">
        <v>36</v>
      </c>
      <c r="Z648" s="137">
        <v>4.7306176084099871E-2</v>
      </c>
      <c r="AA648" s="302">
        <v>21.818181818181799</v>
      </c>
      <c r="AB648" s="312">
        <v>31</v>
      </c>
      <c r="AC648" s="137">
        <v>3.5347776510832381E-2</v>
      </c>
      <c r="AD648" s="302">
        <v>28.484848</v>
      </c>
      <c r="AE648" s="313">
        <v>-0.32608695652173914</v>
      </c>
      <c r="AF648" s="312">
        <v>50</v>
      </c>
      <c r="AG648" s="137">
        <v>6.2189054726368161E-2</v>
      </c>
      <c r="AH648" s="312">
        <v>22.424242424242401</v>
      </c>
      <c r="AI648" s="312">
        <v>118</v>
      </c>
      <c r="AJ648" s="137">
        <v>0.22433460076045628</v>
      </c>
      <c r="AK648" s="302">
        <v>44.2424242424242</v>
      </c>
      <c r="AL648" s="312">
        <v>46</v>
      </c>
      <c r="AM648" s="137">
        <v>6.1827956989247312E-2</v>
      </c>
      <c r="AN648" s="302">
        <v>27.272728000000001</v>
      </c>
      <c r="AO648" s="313">
        <v>-0.08</v>
      </c>
      <c r="AP648" s="312">
        <v>101</v>
      </c>
      <c r="AQ648" s="137">
        <v>8.0158730158730165E-2</v>
      </c>
      <c r="AR648" s="312">
        <v>36.969696969696898</v>
      </c>
      <c r="AS648" s="312">
        <v>118</v>
      </c>
      <c r="AT648" s="137">
        <v>0.10717529518619437</v>
      </c>
      <c r="AU648" s="302">
        <v>41.212121212121197</v>
      </c>
      <c r="AV648" s="312">
        <v>110</v>
      </c>
      <c r="AW648" s="137">
        <v>7.4475287745429927E-2</v>
      </c>
      <c r="AX648" s="302">
        <v>39.393940000000001</v>
      </c>
      <c r="AY648" s="303">
        <v>8.9108910891089105E-2</v>
      </c>
      <c r="AZ648" s="311">
        <v>570</v>
      </c>
      <c r="BA648" s="137">
        <v>0.13345820650901427</v>
      </c>
      <c r="BB648" s="312">
        <v>103.030303030303</v>
      </c>
      <c r="BC648" s="312">
        <v>1197</v>
      </c>
      <c r="BD648" s="137">
        <v>0.13311832740213522</v>
      </c>
      <c r="BE648" s="302">
        <v>129.09090909090901</v>
      </c>
      <c r="BF648" s="312">
        <v>1890</v>
      </c>
      <c r="BG648" s="137">
        <v>0.12776313121070776</v>
      </c>
      <c r="BH648" s="302">
        <v>190.909088</v>
      </c>
      <c r="BI648" s="303">
        <v>2.3157894736842106</v>
      </c>
      <c r="BJ648" s="311">
        <v>135</v>
      </c>
      <c r="BK648" s="137">
        <v>4.8042704626334518E-2</v>
      </c>
      <c r="BL648" s="312">
        <v>40</v>
      </c>
      <c r="BM648" s="312">
        <v>416</v>
      </c>
      <c r="BN648" s="137">
        <v>0.10036188178528348</v>
      </c>
      <c r="BO648" s="302">
        <v>83.030303030303003</v>
      </c>
      <c r="BP648" s="312">
        <v>218</v>
      </c>
      <c r="BQ648" s="137">
        <v>6.2769939533544483E-2</v>
      </c>
      <c r="BR648" s="302">
        <v>45.4545441</v>
      </c>
      <c r="BS648" s="303">
        <v>0.61481481481481481</v>
      </c>
      <c r="BT648" s="311">
        <v>203</v>
      </c>
      <c r="BU648" s="137">
        <v>9.8352713178294568E-2</v>
      </c>
      <c r="BV648" s="312">
        <v>56.969696969696898</v>
      </c>
      <c r="BW648" s="312">
        <v>190</v>
      </c>
      <c r="BX648" s="137">
        <v>7.6829761423372417E-2</v>
      </c>
      <c r="BY648" s="302">
        <v>70.303030303030297</v>
      </c>
      <c r="BZ648" s="312">
        <v>198</v>
      </c>
      <c r="CA648" s="137">
        <v>7.3062730627306269E-2</v>
      </c>
      <c r="CB648" s="302">
        <v>76.969695999999999</v>
      </c>
      <c r="CC648" s="303">
        <v>-2.4630541871921183E-2</v>
      </c>
      <c r="CD648" s="311">
        <v>2264</v>
      </c>
      <c r="CE648" s="137">
        <v>0.1122180916976456</v>
      </c>
      <c r="CF648" s="312">
        <v>189.75</v>
      </c>
      <c r="CG648" s="312">
        <v>2982</v>
      </c>
      <c r="CH648" s="137">
        <v>0.10369649128907744</v>
      </c>
      <c r="CI648" s="302">
        <v>223.79</v>
      </c>
      <c r="CJ648" s="312">
        <v>3748</v>
      </c>
      <c r="CK648" s="137">
        <v>0.10665300779693813</v>
      </c>
      <c r="CL648" s="302">
        <v>271.19</v>
      </c>
      <c r="CM648" s="313">
        <v>0.65547703180212014</v>
      </c>
    </row>
    <row r="649" spans="1:91" ht="14.4" x14ac:dyDescent="0.3">
      <c r="A649" s="99" t="s">
        <v>546</v>
      </c>
      <c r="B649" s="311">
        <v>132</v>
      </c>
      <c r="C649" s="137">
        <v>2.9503799731783638E-2</v>
      </c>
      <c r="D649" s="312">
        <v>44.848484848484802</v>
      </c>
      <c r="E649" s="312">
        <v>21</v>
      </c>
      <c r="F649" s="137">
        <v>3.3370411568409346E-3</v>
      </c>
      <c r="G649" s="302">
        <v>10.909090909090899</v>
      </c>
      <c r="H649" s="312">
        <v>146</v>
      </c>
      <c r="I649" s="137">
        <v>2.3786249592701206E-2</v>
      </c>
      <c r="J649" s="302">
        <v>44.242424</v>
      </c>
      <c r="K649" s="313">
        <v>0.10606060606060606</v>
      </c>
      <c r="L649" s="312">
        <v>155</v>
      </c>
      <c r="M649" s="137">
        <v>3.8915390409239269E-2</v>
      </c>
      <c r="N649" s="312">
        <v>53.3333333333333</v>
      </c>
      <c r="O649" s="312">
        <v>113</v>
      </c>
      <c r="P649" s="137">
        <v>2.5302283922973578E-2</v>
      </c>
      <c r="Q649" s="302">
        <v>53.939393939393902</v>
      </c>
      <c r="R649" s="312">
        <v>148</v>
      </c>
      <c r="S649" s="137">
        <v>3.0020283975659229E-2</v>
      </c>
      <c r="T649" s="302">
        <v>61.212119999999999</v>
      </c>
      <c r="U649" s="313">
        <v>-4.5161290322580643E-2</v>
      </c>
      <c r="V649" s="312">
        <v>0</v>
      </c>
      <c r="W649" s="137">
        <v>0</v>
      </c>
      <c r="X649" s="312">
        <v>80</v>
      </c>
      <c r="Y649" s="312">
        <v>16</v>
      </c>
      <c r="Z649" s="137">
        <v>2.1024967148488831E-2</v>
      </c>
      <c r="AA649" s="302">
        <v>17.5757575757575</v>
      </c>
      <c r="AB649" s="312">
        <v>0</v>
      </c>
      <c r="AC649" s="137">
        <v>0</v>
      </c>
      <c r="AD649" s="302">
        <v>17.575758</v>
      </c>
      <c r="AF649" s="312">
        <v>0</v>
      </c>
      <c r="AG649" s="137">
        <v>0</v>
      </c>
      <c r="AH649" s="312">
        <v>80</v>
      </c>
      <c r="AI649" s="312">
        <v>0</v>
      </c>
      <c r="AJ649" s="137">
        <v>0</v>
      </c>
      <c r="AK649" s="302">
        <v>17.5757575757575</v>
      </c>
      <c r="AL649" s="312">
        <v>21</v>
      </c>
      <c r="AM649" s="137">
        <v>2.8225806451612902E-2</v>
      </c>
      <c r="AN649" s="302">
        <v>19.393940000000001</v>
      </c>
      <c r="AP649" s="312">
        <v>11</v>
      </c>
      <c r="AQ649" s="137">
        <v>8.7301587301587304E-3</v>
      </c>
      <c r="AR649" s="312">
        <v>10.909090909090899</v>
      </c>
      <c r="AS649" s="312">
        <v>11</v>
      </c>
      <c r="AT649" s="137">
        <v>9.9909173478655768E-3</v>
      </c>
      <c r="AU649" s="302">
        <v>9.6969696969696901</v>
      </c>
      <c r="AV649" s="312">
        <v>0</v>
      </c>
      <c r="AW649" s="137">
        <v>0</v>
      </c>
      <c r="AX649" s="302">
        <v>17.575758</v>
      </c>
      <c r="AY649" s="303">
        <v>-1</v>
      </c>
      <c r="AZ649" s="311">
        <v>86</v>
      </c>
      <c r="BA649" s="137">
        <v>2.0135799578553031E-2</v>
      </c>
      <c r="BB649" s="312">
        <v>34.545454545454497</v>
      </c>
      <c r="BC649" s="312">
        <v>143</v>
      </c>
      <c r="BD649" s="137">
        <v>1.5903024911032029E-2</v>
      </c>
      <c r="BE649" s="302">
        <v>49.696969696969703</v>
      </c>
      <c r="BF649" s="312">
        <v>181</v>
      </c>
      <c r="BG649" s="137">
        <v>1.2235516798485771E-2</v>
      </c>
      <c r="BH649" s="302">
        <v>67.272729999999996</v>
      </c>
      <c r="BI649" s="303">
        <v>1.1046511627906976</v>
      </c>
      <c r="BJ649" s="311">
        <v>18</v>
      </c>
      <c r="BK649" s="137">
        <v>6.405693950177936E-3</v>
      </c>
      <c r="BL649" s="312">
        <v>16.969696969696901</v>
      </c>
      <c r="BM649" s="312">
        <v>46</v>
      </c>
      <c r="BN649" s="137">
        <v>1.1097708082026538E-2</v>
      </c>
      <c r="BO649" s="302">
        <v>22.424242424242401</v>
      </c>
      <c r="BP649" s="312">
        <v>54</v>
      </c>
      <c r="BQ649" s="137">
        <v>1.5548517132162395E-2</v>
      </c>
      <c r="BR649" s="302">
        <v>21.212122000000001</v>
      </c>
      <c r="BS649" s="303">
        <v>2</v>
      </c>
      <c r="BT649" s="311">
        <v>79</v>
      </c>
      <c r="BU649" s="137">
        <v>3.8275193798449611E-2</v>
      </c>
      <c r="BV649" s="312">
        <v>42.424242424242401</v>
      </c>
      <c r="BW649" s="312">
        <v>50</v>
      </c>
      <c r="BX649" s="137">
        <v>2.0218358269308533E-2</v>
      </c>
      <c r="BY649" s="302">
        <v>29.090909090909101</v>
      </c>
      <c r="BZ649" s="312">
        <v>6</v>
      </c>
      <c r="CA649" s="137">
        <v>2.2140221402214021E-3</v>
      </c>
      <c r="CB649" s="302">
        <v>6.0606059999999999</v>
      </c>
      <c r="CC649" s="303">
        <v>-0.92405063291139244</v>
      </c>
      <c r="CD649" s="311">
        <v>481</v>
      </c>
      <c r="CE649" s="137">
        <v>2.3841387856257744E-2</v>
      </c>
      <c r="CF649" s="312">
        <v>144.29</v>
      </c>
      <c r="CG649" s="312">
        <v>400</v>
      </c>
      <c r="CH649" s="137">
        <v>1.3909656779218973E-2</v>
      </c>
      <c r="CI649" s="302">
        <v>85.4</v>
      </c>
      <c r="CJ649" s="312">
        <v>556</v>
      </c>
      <c r="CK649" s="137">
        <v>1.5821524102213876E-2</v>
      </c>
      <c r="CL649" s="302">
        <v>107.52</v>
      </c>
      <c r="CM649" s="313">
        <v>0.15592515592515593</v>
      </c>
    </row>
    <row r="650" spans="1:91" ht="14.4" x14ac:dyDescent="0.3">
      <c r="A650" s="99" t="s">
        <v>547</v>
      </c>
      <c r="B650" s="311">
        <v>43</v>
      </c>
      <c r="C650" s="137">
        <v>9.6110862762628525E-3</v>
      </c>
      <c r="D650" s="312">
        <v>21.818181818181799</v>
      </c>
      <c r="E650" s="312">
        <v>95</v>
      </c>
      <c r="F650" s="137">
        <v>1.5096138566661369E-2</v>
      </c>
      <c r="G650" s="302">
        <v>40.606060606060602</v>
      </c>
      <c r="H650" s="312">
        <v>78</v>
      </c>
      <c r="I650" s="137">
        <v>1.2707722385141741E-2</v>
      </c>
      <c r="J650" s="302">
        <v>35.757576</v>
      </c>
      <c r="K650" s="313">
        <v>0.81395348837209303</v>
      </c>
      <c r="L650" s="312">
        <v>113</v>
      </c>
      <c r="M650" s="137">
        <v>2.8370574943509919E-2</v>
      </c>
      <c r="N650" s="312">
        <v>60</v>
      </c>
      <c r="O650" s="312">
        <v>29</v>
      </c>
      <c r="P650" s="137">
        <v>6.4935064935064939E-3</v>
      </c>
      <c r="Q650" s="302">
        <v>24.848484848484802</v>
      </c>
      <c r="R650" s="312">
        <v>81</v>
      </c>
      <c r="S650" s="137">
        <v>1.6430020283975659E-2</v>
      </c>
      <c r="T650" s="302">
        <v>36.363636</v>
      </c>
      <c r="U650" s="313">
        <v>-0.2831858407079646</v>
      </c>
      <c r="V650" s="312">
        <v>0</v>
      </c>
      <c r="W650" s="137">
        <v>0</v>
      </c>
      <c r="X650" s="312">
        <v>80</v>
      </c>
      <c r="Y650" s="312">
        <v>2</v>
      </c>
      <c r="Z650" s="137">
        <v>2.6281208935611039E-3</v>
      </c>
      <c r="AA650" s="302">
        <v>2.4242424242424199</v>
      </c>
      <c r="AB650" s="312">
        <v>28</v>
      </c>
      <c r="AC650" s="137">
        <v>3.192702394526796E-2</v>
      </c>
      <c r="AD650" s="302">
        <v>28.484848</v>
      </c>
      <c r="AF650" s="312">
        <v>11</v>
      </c>
      <c r="AG650" s="137">
        <v>1.3681592039800995E-2</v>
      </c>
      <c r="AH650" s="312">
        <v>12.1212121212121</v>
      </c>
      <c r="AI650" s="312">
        <v>8</v>
      </c>
      <c r="AJ650" s="137">
        <v>1.5209125475285171E-2</v>
      </c>
      <c r="AK650" s="302">
        <v>7.8787878787878798</v>
      </c>
      <c r="AL650" s="312">
        <v>0</v>
      </c>
      <c r="AM650" s="137">
        <v>0</v>
      </c>
      <c r="AN650" s="302">
        <v>17.575758</v>
      </c>
      <c r="AO650" s="313">
        <v>-1</v>
      </c>
      <c r="AP650" s="312">
        <v>31</v>
      </c>
      <c r="AQ650" s="137">
        <v>2.4603174603174603E-2</v>
      </c>
      <c r="AR650" s="312">
        <v>20.606060606060598</v>
      </c>
      <c r="AS650" s="312">
        <v>20</v>
      </c>
      <c r="AT650" s="137">
        <v>1.8165304268846504E-2</v>
      </c>
      <c r="AU650" s="302">
        <v>13.9393939393939</v>
      </c>
      <c r="AV650" s="312">
        <v>39</v>
      </c>
      <c r="AW650" s="137">
        <v>2.6404874746106973E-2</v>
      </c>
      <c r="AX650" s="302">
        <v>27.272728000000001</v>
      </c>
      <c r="AY650" s="303">
        <v>0.25806451612903225</v>
      </c>
      <c r="AZ650" s="311">
        <v>76</v>
      </c>
      <c r="BA650" s="137">
        <v>1.7794427534535237E-2</v>
      </c>
      <c r="BB650" s="312">
        <v>36.969696969696898</v>
      </c>
      <c r="BC650" s="312">
        <v>311</v>
      </c>
      <c r="BD650" s="137">
        <v>3.4586298932384345E-2</v>
      </c>
      <c r="BE650" s="302">
        <v>84.242424242424207</v>
      </c>
      <c r="BF650" s="312">
        <v>387</v>
      </c>
      <c r="BG650" s="137">
        <v>2.6161022105049687E-2</v>
      </c>
      <c r="BH650" s="302">
        <v>103.030304</v>
      </c>
      <c r="BI650" s="303">
        <v>4.0921052631578947</v>
      </c>
      <c r="BJ650" s="311">
        <v>26</v>
      </c>
      <c r="BK650" s="137">
        <v>9.2526690391459068E-3</v>
      </c>
      <c r="BL650" s="312">
        <v>15.151515151515101</v>
      </c>
      <c r="BM650" s="312">
        <v>18</v>
      </c>
      <c r="BN650" s="137">
        <v>4.3425814234016886E-3</v>
      </c>
      <c r="BO650" s="302">
        <v>16.363636363636299</v>
      </c>
      <c r="BP650" s="312">
        <v>55</v>
      </c>
      <c r="BQ650" s="137">
        <v>1.5836452634609848E-2</v>
      </c>
      <c r="BR650" s="302">
        <v>20.606059999999999</v>
      </c>
      <c r="BS650" s="303">
        <v>1.1153846153846154</v>
      </c>
      <c r="BT650" s="311">
        <v>21</v>
      </c>
      <c r="BU650" s="137">
        <v>1.0174418604651164E-2</v>
      </c>
      <c r="BV650" s="312">
        <v>14.545454545454501</v>
      </c>
      <c r="BW650" s="312">
        <v>26</v>
      </c>
      <c r="BX650" s="137">
        <v>1.0513546300040437E-2</v>
      </c>
      <c r="BY650" s="302">
        <v>18.181818181818102</v>
      </c>
      <c r="BZ650" s="312">
        <v>38</v>
      </c>
      <c r="CA650" s="137">
        <v>1.4022140221402213E-2</v>
      </c>
      <c r="CB650" s="302">
        <v>18.181818</v>
      </c>
      <c r="CC650" s="303">
        <v>0.80952380952380953</v>
      </c>
      <c r="CD650" s="311">
        <v>321</v>
      </c>
      <c r="CE650" s="137">
        <v>1.5910780669144982E-2</v>
      </c>
      <c r="CF650" s="312">
        <v>112.7</v>
      </c>
      <c r="CG650" s="312">
        <v>509</v>
      </c>
      <c r="CH650" s="137">
        <v>1.7700038251556142E-2</v>
      </c>
      <c r="CI650" s="302">
        <v>100.16</v>
      </c>
      <c r="CJ650" s="312">
        <v>706</v>
      </c>
      <c r="CK650" s="137">
        <v>2.008992089237949E-2</v>
      </c>
      <c r="CL650" s="302">
        <v>125.12</v>
      </c>
      <c r="CM650" s="313">
        <v>1.1993769470404985</v>
      </c>
    </row>
    <row r="651" spans="1:91" ht="14.4" x14ac:dyDescent="0.3">
      <c r="A651" s="99" t="s">
        <v>548</v>
      </c>
      <c r="B651" s="311">
        <v>457</v>
      </c>
      <c r="C651" s="137">
        <v>0.10214573088958427</v>
      </c>
      <c r="D651" s="312">
        <v>81.818181818181799</v>
      </c>
      <c r="E651" s="312">
        <v>399</v>
      </c>
      <c r="F651" s="137">
        <v>6.3403781979977758E-2</v>
      </c>
      <c r="G651" s="302">
        <v>73.3333333333333</v>
      </c>
      <c r="H651" s="312">
        <v>558</v>
      </c>
      <c r="I651" s="137">
        <v>9.0909090909090912E-2</v>
      </c>
      <c r="J651" s="302">
        <v>120.606064</v>
      </c>
      <c r="K651" s="313">
        <v>0.22100656455142231</v>
      </c>
      <c r="L651" s="312">
        <v>259</v>
      </c>
      <c r="M651" s="137">
        <v>6.5026362038664326E-2</v>
      </c>
      <c r="N651" s="312">
        <v>61.212121212121197</v>
      </c>
      <c r="O651" s="312">
        <v>250</v>
      </c>
      <c r="P651" s="137">
        <v>5.5978504254366325E-2</v>
      </c>
      <c r="Q651" s="302">
        <v>83.636363636363598</v>
      </c>
      <c r="R651" s="312">
        <v>244</v>
      </c>
      <c r="S651" s="137">
        <v>4.9492900608519269E-2</v>
      </c>
      <c r="T651" s="302">
        <v>64.242424</v>
      </c>
      <c r="U651" s="313">
        <v>-5.7915057915057917E-2</v>
      </c>
      <c r="V651" s="312">
        <v>46</v>
      </c>
      <c r="W651" s="137">
        <v>9.0373280943025547E-2</v>
      </c>
      <c r="X651" s="312">
        <v>20.606060606060598</v>
      </c>
      <c r="Y651" s="312">
        <v>18</v>
      </c>
      <c r="Z651" s="137">
        <v>2.3653088042049936E-2</v>
      </c>
      <c r="AA651" s="302">
        <v>14.545454545454501</v>
      </c>
      <c r="AB651" s="312">
        <v>3</v>
      </c>
      <c r="AC651" s="137">
        <v>3.4207525655644243E-3</v>
      </c>
      <c r="AD651" s="302">
        <v>2.4242425000000001</v>
      </c>
      <c r="AE651" s="313">
        <v>-0.93478260869565222</v>
      </c>
      <c r="AF651" s="312">
        <v>39</v>
      </c>
      <c r="AG651" s="137">
        <v>4.8507462686567165E-2</v>
      </c>
      <c r="AH651" s="312">
        <v>20</v>
      </c>
      <c r="AI651" s="312">
        <v>110</v>
      </c>
      <c r="AJ651" s="137">
        <v>0.20912547528517111</v>
      </c>
      <c r="AK651" s="302">
        <v>43.636363636363598</v>
      </c>
      <c r="AL651" s="312">
        <v>25</v>
      </c>
      <c r="AM651" s="137">
        <v>3.3602150537634407E-2</v>
      </c>
      <c r="AN651" s="302">
        <v>20</v>
      </c>
      <c r="AO651" s="313">
        <v>-0.35897435897435898</v>
      </c>
      <c r="AP651" s="312">
        <v>59</v>
      </c>
      <c r="AQ651" s="137">
        <v>4.6825396825396826E-2</v>
      </c>
      <c r="AR651" s="312">
        <v>29.696969696969699</v>
      </c>
      <c r="AS651" s="312">
        <v>87</v>
      </c>
      <c r="AT651" s="137">
        <v>7.901907356948229E-2</v>
      </c>
      <c r="AU651" s="302">
        <v>35.757575757575701</v>
      </c>
      <c r="AV651" s="312">
        <v>71</v>
      </c>
      <c r="AW651" s="137">
        <v>4.8070412999322951E-2</v>
      </c>
      <c r="AX651" s="302">
        <v>39.393940000000001</v>
      </c>
      <c r="AY651" s="303">
        <v>0.20338983050847459</v>
      </c>
      <c r="AZ651" s="311">
        <v>408</v>
      </c>
      <c r="BA651" s="137">
        <v>9.5527979395926013E-2</v>
      </c>
      <c r="BB651" s="312">
        <v>86.060606060606005</v>
      </c>
      <c r="BC651" s="312">
        <v>743</v>
      </c>
      <c r="BD651" s="137">
        <v>8.2629003558718855E-2</v>
      </c>
      <c r="BE651" s="302">
        <v>103.030303030303</v>
      </c>
      <c r="BF651" s="312">
        <v>1322</v>
      </c>
      <c r="BG651" s="137">
        <v>8.936659230717231E-2</v>
      </c>
      <c r="BH651" s="302">
        <v>150.30302399999999</v>
      </c>
      <c r="BI651" s="303">
        <v>2.2401960784313726</v>
      </c>
      <c r="BJ651" s="311">
        <v>91</v>
      </c>
      <c r="BK651" s="137">
        <v>3.2384341637010677E-2</v>
      </c>
      <c r="BL651" s="312">
        <v>32.121212121212103</v>
      </c>
      <c r="BM651" s="312">
        <v>352</v>
      </c>
      <c r="BN651" s="137">
        <v>8.4921592279855254E-2</v>
      </c>
      <c r="BO651" s="302">
        <v>76.969696969696898</v>
      </c>
      <c r="BP651" s="312">
        <v>109</v>
      </c>
      <c r="BQ651" s="137">
        <v>3.1384969766772242E-2</v>
      </c>
      <c r="BR651" s="302">
        <v>36.363636</v>
      </c>
      <c r="BS651" s="303">
        <v>0.19780219780219779</v>
      </c>
      <c r="BT651" s="311">
        <v>103</v>
      </c>
      <c r="BU651" s="137">
        <v>4.9903100775193797E-2</v>
      </c>
      <c r="BV651" s="312">
        <v>39.393939393939398</v>
      </c>
      <c r="BW651" s="312">
        <v>114</v>
      </c>
      <c r="BX651" s="137">
        <v>4.6097856854023456E-2</v>
      </c>
      <c r="BY651" s="302">
        <v>58.787878787878803</v>
      </c>
      <c r="BZ651" s="312">
        <v>154</v>
      </c>
      <c r="CA651" s="137">
        <v>5.6826568265682657E-2</v>
      </c>
      <c r="CB651" s="302">
        <v>73.939390000000003</v>
      </c>
      <c r="CC651" s="303">
        <v>0.49514563106796117</v>
      </c>
      <c r="CD651" s="311">
        <v>1462</v>
      </c>
      <c r="CE651" s="137">
        <v>7.2465923172242874E-2</v>
      </c>
      <c r="CF651" s="312">
        <v>147.86000000000001</v>
      </c>
      <c r="CG651" s="312">
        <v>2073</v>
      </c>
      <c r="CH651" s="137">
        <v>7.2086796258302333E-2</v>
      </c>
      <c r="CI651" s="302">
        <v>187.71</v>
      </c>
      <c r="CJ651" s="312">
        <v>2486</v>
      </c>
      <c r="CK651" s="137">
        <v>7.0741562802344768E-2</v>
      </c>
      <c r="CL651" s="302">
        <v>222.58</v>
      </c>
      <c r="CM651" s="313">
        <v>0.70041039671682626</v>
      </c>
    </row>
    <row r="652" spans="1:91" ht="14.4" x14ac:dyDescent="0.3">
      <c r="A652" s="99" t="s">
        <v>549</v>
      </c>
      <c r="B652" s="311">
        <v>358</v>
      </c>
      <c r="C652" s="137">
        <v>8.0017881090746534E-2</v>
      </c>
      <c r="D652" s="312">
        <v>92.727272727272705</v>
      </c>
      <c r="E652" s="312">
        <v>449</v>
      </c>
      <c r="F652" s="137">
        <v>7.134911806769427E-2</v>
      </c>
      <c r="G652" s="302">
        <v>75.757575757575694</v>
      </c>
      <c r="H652" s="312">
        <v>493</v>
      </c>
      <c r="I652" s="137">
        <v>8.0319322254806119E-2</v>
      </c>
      <c r="J652" s="302">
        <v>96.363640000000004</v>
      </c>
      <c r="K652" s="313">
        <v>0.37709497206703912</v>
      </c>
      <c r="L652" s="312">
        <v>196</v>
      </c>
      <c r="M652" s="137">
        <v>4.9209138840070298E-2</v>
      </c>
      <c r="N652" s="312">
        <v>56.363636363636303</v>
      </c>
      <c r="O652" s="312">
        <v>193</v>
      </c>
      <c r="P652" s="137">
        <v>4.3215405284370803E-2</v>
      </c>
      <c r="Q652" s="302">
        <v>48.484848484848399</v>
      </c>
      <c r="R652" s="312">
        <v>308</v>
      </c>
      <c r="S652" s="137">
        <v>6.2474645030425963E-2</v>
      </c>
      <c r="T652" s="302">
        <v>73.939390000000003</v>
      </c>
      <c r="U652" s="313">
        <v>0.5714285714285714</v>
      </c>
      <c r="V652" s="312">
        <v>49</v>
      </c>
      <c r="W652" s="137">
        <v>9.6267190569744601E-2</v>
      </c>
      <c r="X652" s="312">
        <v>22.424242424242401</v>
      </c>
      <c r="Y652" s="312">
        <v>39</v>
      </c>
      <c r="Z652" s="137">
        <v>5.1248357424441525E-2</v>
      </c>
      <c r="AA652" s="302">
        <v>27.878787878787801</v>
      </c>
      <c r="AB652" s="312">
        <v>73</v>
      </c>
      <c r="AC652" s="137">
        <v>8.3238312428734321E-2</v>
      </c>
      <c r="AD652" s="302">
        <v>33.3333321</v>
      </c>
      <c r="AE652" s="313">
        <v>0.48979591836734693</v>
      </c>
      <c r="AF652" s="312">
        <v>10</v>
      </c>
      <c r="AG652" s="137">
        <v>1.2437810945273632E-2</v>
      </c>
      <c r="AH652" s="312">
        <v>9.6969696969696901</v>
      </c>
      <c r="AI652" s="312">
        <v>8</v>
      </c>
      <c r="AJ652" s="137">
        <v>1.5209125475285171E-2</v>
      </c>
      <c r="AK652" s="302">
        <v>7.8787878787878798</v>
      </c>
      <c r="AL652" s="312">
        <v>24</v>
      </c>
      <c r="AM652" s="137">
        <v>3.2258064516129031E-2</v>
      </c>
      <c r="AN652" s="302">
        <v>16.969695999999999</v>
      </c>
      <c r="AO652" s="313">
        <v>1.4</v>
      </c>
      <c r="AP652" s="312">
        <v>95</v>
      </c>
      <c r="AQ652" s="137">
        <v>7.5396825396825393E-2</v>
      </c>
      <c r="AR652" s="312">
        <v>40.606060606060602</v>
      </c>
      <c r="AS652" s="312">
        <v>55</v>
      </c>
      <c r="AT652" s="137">
        <v>4.9954586739327886E-2</v>
      </c>
      <c r="AU652" s="302">
        <v>23.636363636363601</v>
      </c>
      <c r="AV652" s="312">
        <v>108</v>
      </c>
      <c r="AW652" s="137">
        <v>7.3121191604603925E-2</v>
      </c>
      <c r="AX652" s="302">
        <v>45.4545441</v>
      </c>
      <c r="AY652" s="303">
        <v>0.1368421052631579</v>
      </c>
      <c r="AZ652" s="311">
        <v>177</v>
      </c>
      <c r="BA652" s="137">
        <v>4.1442285179114961E-2</v>
      </c>
      <c r="BB652" s="312">
        <v>50.909090909090899</v>
      </c>
      <c r="BC652" s="312">
        <v>591</v>
      </c>
      <c r="BD652" s="137">
        <v>6.5725088967971523E-2</v>
      </c>
      <c r="BE652" s="302">
        <v>93.3333333333333</v>
      </c>
      <c r="BF652" s="312">
        <v>991</v>
      </c>
      <c r="BG652" s="137">
        <v>6.6991144460217672E-2</v>
      </c>
      <c r="BH652" s="302">
        <v>158.18182400000001</v>
      </c>
      <c r="BI652" s="303">
        <v>4.5988700564971747</v>
      </c>
      <c r="BJ652" s="311">
        <v>110</v>
      </c>
      <c r="BK652" s="137">
        <v>3.9145907473309607E-2</v>
      </c>
      <c r="BL652" s="312">
        <v>32.121212121212103</v>
      </c>
      <c r="BM652" s="312">
        <v>364</v>
      </c>
      <c r="BN652" s="137">
        <v>8.7816646562123041E-2</v>
      </c>
      <c r="BO652" s="302">
        <v>81.818181818181799</v>
      </c>
      <c r="BP652" s="312">
        <v>155</v>
      </c>
      <c r="BQ652" s="137">
        <v>4.4630002879355021E-2</v>
      </c>
      <c r="BR652" s="302">
        <v>46.6666679</v>
      </c>
      <c r="BS652" s="303">
        <v>0.40909090909090912</v>
      </c>
      <c r="BT652" s="311">
        <v>119</v>
      </c>
      <c r="BU652" s="137">
        <v>5.7655038759689921E-2</v>
      </c>
      <c r="BV652" s="312">
        <v>37.5757575757575</v>
      </c>
      <c r="BW652" s="312">
        <v>87</v>
      </c>
      <c r="BX652" s="137">
        <v>3.5179943388596847E-2</v>
      </c>
      <c r="BY652" s="302">
        <v>29.696969696969699</v>
      </c>
      <c r="BZ652" s="312">
        <v>188</v>
      </c>
      <c r="CA652" s="137">
        <v>6.9372693726937273E-2</v>
      </c>
      <c r="CB652" s="302">
        <v>52.727271999999999</v>
      </c>
      <c r="CC652" s="303">
        <v>0.57983193277310929</v>
      </c>
      <c r="CD652" s="311">
        <v>1114</v>
      </c>
      <c r="CE652" s="137">
        <v>5.5216852540272615E-2</v>
      </c>
      <c r="CF652" s="312">
        <v>136.59</v>
      </c>
      <c r="CG652" s="312">
        <v>1786</v>
      </c>
      <c r="CH652" s="137">
        <v>6.210661751921271E-2</v>
      </c>
      <c r="CI652" s="302">
        <v>159.01</v>
      </c>
      <c r="CJ652" s="312">
        <v>2340</v>
      </c>
      <c r="CK652" s="137">
        <v>6.6586989926583573E-2</v>
      </c>
      <c r="CL652" s="302">
        <v>218.4</v>
      </c>
      <c r="CM652" s="313">
        <v>1.1005385996409336</v>
      </c>
    </row>
    <row r="653" spans="1:91" ht="14.4" x14ac:dyDescent="0.3">
      <c r="A653" s="432"/>
      <c r="B653" s="432"/>
      <c r="C653" s="432"/>
      <c r="D653" s="432"/>
      <c r="E653" s="432"/>
      <c r="F653" s="432"/>
      <c r="G653" s="432"/>
      <c r="H653" s="432"/>
      <c r="I653" s="432"/>
      <c r="J653" s="432"/>
      <c r="K653" s="432"/>
      <c r="L653" s="432"/>
      <c r="M653" s="432"/>
      <c r="N653" s="432"/>
      <c r="O653" s="432"/>
      <c r="P653" s="432"/>
      <c r="Q653" s="432"/>
      <c r="R653" s="432"/>
      <c r="S653" s="432"/>
      <c r="T653" s="432"/>
      <c r="U653" s="432"/>
      <c r="V653" s="432"/>
      <c r="W653" s="432"/>
      <c r="X653" s="432"/>
      <c r="Y653" s="432"/>
      <c r="Z653" s="432"/>
      <c r="AA653" s="432"/>
      <c r="AB653" s="432"/>
      <c r="AC653" s="432"/>
      <c r="AD653" s="432"/>
      <c r="AE653" s="432"/>
      <c r="AF653" s="432"/>
      <c r="AG653" s="432"/>
      <c r="AH653" s="432"/>
      <c r="AI653" s="432"/>
      <c r="AJ653" s="432"/>
      <c r="AK653" s="432"/>
      <c r="AL653" s="432"/>
      <c r="AM653" s="432"/>
      <c r="AN653" s="432"/>
      <c r="AO653" s="432"/>
      <c r="AP653" s="432"/>
      <c r="AQ653" s="432"/>
      <c r="AR653" s="432"/>
      <c r="AS653" s="432"/>
      <c r="AT653" s="432"/>
      <c r="AU653" s="432"/>
      <c r="AV653" s="432"/>
      <c r="AW653" s="432"/>
      <c r="AX653" s="432"/>
      <c r="AY653" s="432"/>
      <c r="AZ653" s="432"/>
      <c r="BA653" s="432"/>
      <c r="BB653" s="432"/>
      <c r="BC653" s="432"/>
      <c r="BD653" s="432"/>
      <c r="BE653" s="432"/>
      <c r="BF653" s="432"/>
      <c r="BG653" s="432"/>
      <c r="BH653" s="432"/>
      <c r="BI653" s="432"/>
      <c r="BJ653" s="432"/>
      <c r="BK653" s="432"/>
      <c r="BL653" s="432"/>
      <c r="BM653" s="432"/>
      <c r="BN653" s="432"/>
      <c r="BO653" s="432"/>
      <c r="BP653" s="432"/>
      <c r="BQ653" s="432"/>
      <c r="BR653" s="432"/>
      <c r="BS653" s="432"/>
      <c r="BT653" s="432"/>
      <c r="BU653" s="432"/>
      <c r="BV653" s="432"/>
      <c r="BW653" s="432"/>
      <c r="BX653" s="432"/>
      <c r="BY653" s="432"/>
      <c r="BZ653" s="432"/>
      <c r="CA653" s="432"/>
      <c r="CB653" s="432"/>
      <c r="CC653" s="432"/>
      <c r="CD653" s="432"/>
      <c r="CE653" s="432"/>
      <c r="CF653" s="432"/>
      <c r="CG653" s="432"/>
      <c r="CH653" s="432"/>
      <c r="CI653" s="432"/>
      <c r="CJ653" s="432"/>
      <c r="CK653" s="432"/>
      <c r="CL653" s="432"/>
      <c r="CM653" s="432"/>
    </row>
    <row r="654" spans="1:91" ht="14.4" x14ac:dyDescent="0.3">
      <c r="A654" s="472" t="s">
        <v>555</v>
      </c>
      <c r="B654" s="472"/>
      <c r="C654" s="472"/>
      <c r="D654" s="472"/>
      <c r="E654" s="472"/>
      <c r="F654" s="472"/>
      <c r="G654" s="472"/>
      <c r="H654" s="472"/>
      <c r="I654" s="472"/>
      <c r="J654" s="472"/>
      <c r="K654" s="472"/>
      <c r="L654" s="472"/>
      <c r="M654" s="472"/>
      <c r="N654" s="472"/>
      <c r="O654" s="472"/>
      <c r="P654" s="472"/>
      <c r="Q654" s="472"/>
      <c r="R654" s="472"/>
      <c r="S654" s="472"/>
      <c r="T654" s="472"/>
      <c r="U654" s="472"/>
      <c r="V654" s="472"/>
      <c r="W654" s="472"/>
      <c r="X654" s="472"/>
      <c r="Y654" s="472"/>
      <c r="Z654" s="472"/>
      <c r="AA654" s="472"/>
      <c r="AB654" s="472"/>
      <c r="AC654" s="472"/>
      <c r="AD654" s="472"/>
      <c r="AE654" s="472"/>
      <c r="AF654" s="472"/>
      <c r="AG654" s="472"/>
      <c r="AH654" s="472"/>
      <c r="AI654" s="472"/>
      <c r="AJ654" s="472"/>
      <c r="AK654" s="472"/>
      <c r="AL654" s="472"/>
      <c r="AM654" s="472"/>
      <c r="AN654" s="472"/>
      <c r="AO654" s="472"/>
      <c r="AP654" s="472"/>
      <c r="AQ654" s="472"/>
      <c r="AR654" s="472"/>
      <c r="AS654" s="472"/>
      <c r="AT654" s="472"/>
      <c r="AU654" s="472"/>
      <c r="AV654" s="472"/>
      <c r="AW654" s="472"/>
      <c r="AX654" s="472"/>
      <c r="AY654" s="472"/>
      <c r="AZ654" s="472"/>
      <c r="BA654" s="472"/>
      <c r="BB654" s="472"/>
      <c r="BC654" s="472"/>
      <c r="BD654" s="472"/>
      <c r="BE654" s="472"/>
      <c r="BF654" s="472"/>
      <c r="BG654" s="472"/>
      <c r="BH654" s="472"/>
      <c r="BI654" s="472"/>
      <c r="BJ654" s="472"/>
      <c r="BK654" s="472"/>
      <c r="BL654" s="472"/>
      <c r="BM654" s="472"/>
      <c r="BN654" s="472"/>
      <c r="BO654" s="472"/>
      <c r="BP654" s="472"/>
      <c r="BQ654" s="472"/>
      <c r="BR654" s="472"/>
      <c r="BS654" s="472"/>
      <c r="BT654" s="472"/>
      <c r="BU654" s="472"/>
      <c r="BV654" s="472"/>
      <c r="BW654" s="472"/>
      <c r="BX654" s="472"/>
      <c r="BY654" s="472"/>
      <c r="BZ654" s="472"/>
      <c r="CA654" s="472"/>
      <c r="CB654" s="472"/>
      <c r="CC654" s="472"/>
      <c r="CD654" s="472"/>
      <c r="CE654" s="472"/>
      <c r="CF654" s="472"/>
      <c r="CG654" s="472"/>
      <c r="CH654" s="472"/>
      <c r="CI654" s="472"/>
      <c r="CJ654" s="472"/>
      <c r="CK654" s="472"/>
      <c r="CL654" s="472"/>
      <c r="CM654" s="472"/>
    </row>
    <row r="655" spans="1:91" ht="18" customHeight="1" x14ac:dyDescent="0.3">
      <c r="B655" s="473" t="s">
        <v>332</v>
      </c>
      <c r="C655" s="474"/>
      <c r="D655" s="292" t="s">
        <v>333</v>
      </c>
      <c r="E655" s="474" t="s">
        <v>332</v>
      </c>
      <c r="F655" s="474"/>
      <c r="G655" s="292" t="s">
        <v>333</v>
      </c>
      <c r="H655" s="474" t="s">
        <v>332</v>
      </c>
      <c r="I655" s="474"/>
      <c r="J655" s="292" t="s">
        <v>333</v>
      </c>
      <c r="K655" s="310" t="s">
        <v>0</v>
      </c>
      <c r="L655" s="473" t="s">
        <v>332</v>
      </c>
      <c r="M655" s="474"/>
      <c r="N655" s="292" t="s">
        <v>333</v>
      </c>
      <c r="O655" s="474" t="s">
        <v>332</v>
      </c>
      <c r="P655" s="474"/>
      <c r="Q655" s="292" t="s">
        <v>333</v>
      </c>
      <c r="R655" s="474" t="s">
        <v>332</v>
      </c>
      <c r="S655" s="474"/>
      <c r="T655" s="292" t="s">
        <v>333</v>
      </c>
      <c r="U655" s="310" t="s">
        <v>0</v>
      </c>
      <c r="V655" s="473" t="s">
        <v>332</v>
      </c>
      <c r="W655" s="474"/>
      <c r="X655" s="292" t="s">
        <v>333</v>
      </c>
      <c r="Y655" s="474" t="s">
        <v>332</v>
      </c>
      <c r="Z655" s="474"/>
      <c r="AA655" s="292" t="s">
        <v>333</v>
      </c>
      <c r="AB655" s="474" t="s">
        <v>332</v>
      </c>
      <c r="AC655" s="474"/>
      <c r="AD655" s="292" t="s">
        <v>333</v>
      </c>
      <c r="AE655" s="310" t="s">
        <v>0</v>
      </c>
      <c r="AF655" s="473" t="s">
        <v>332</v>
      </c>
      <c r="AG655" s="474"/>
      <c r="AH655" s="292" t="s">
        <v>333</v>
      </c>
      <c r="AI655" s="474" t="s">
        <v>332</v>
      </c>
      <c r="AJ655" s="474"/>
      <c r="AK655" s="292" t="s">
        <v>333</v>
      </c>
      <c r="AL655" s="474" t="s">
        <v>332</v>
      </c>
      <c r="AM655" s="474"/>
      <c r="AN655" s="292" t="s">
        <v>333</v>
      </c>
      <c r="AO655" s="310" t="s">
        <v>0</v>
      </c>
      <c r="AP655" s="473" t="s">
        <v>332</v>
      </c>
      <c r="AQ655" s="474"/>
      <c r="AR655" s="292" t="s">
        <v>333</v>
      </c>
      <c r="AS655" s="474" t="s">
        <v>332</v>
      </c>
      <c r="AT655" s="474"/>
      <c r="AU655" s="292" t="s">
        <v>333</v>
      </c>
      <c r="AV655" s="474" t="s">
        <v>332</v>
      </c>
      <c r="AW655" s="474"/>
      <c r="AX655" s="292" t="s">
        <v>333</v>
      </c>
      <c r="AY655" s="290" t="s">
        <v>0</v>
      </c>
      <c r="AZ655" s="473" t="s">
        <v>332</v>
      </c>
      <c r="BA655" s="474"/>
      <c r="BB655" s="292" t="s">
        <v>333</v>
      </c>
      <c r="BC655" s="474" t="s">
        <v>332</v>
      </c>
      <c r="BD655" s="474"/>
      <c r="BE655" s="292" t="s">
        <v>333</v>
      </c>
      <c r="BF655" s="474" t="s">
        <v>332</v>
      </c>
      <c r="BG655" s="474"/>
      <c r="BH655" s="292" t="s">
        <v>333</v>
      </c>
      <c r="BI655" s="290" t="s">
        <v>0</v>
      </c>
      <c r="BJ655" s="473" t="s">
        <v>332</v>
      </c>
      <c r="BK655" s="474"/>
      <c r="BL655" s="292" t="s">
        <v>333</v>
      </c>
      <c r="BM655" s="474" t="s">
        <v>332</v>
      </c>
      <c r="BN655" s="474"/>
      <c r="BO655" s="292" t="s">
        <v>333</v>
      </c>
      <c r="BP655" s="474" t="s">
        <v>332</v>
      </c>
      <c r="BQ655" s="474"/>
      <c r="BR655" s="292" t="s">
        <v>333</v>
      </c>
      <c r="BS655" s="290" t="s">
        <v>0</v>
      </c>
      <c r="BT655" s="473" t="s">
        <v>332</v>
      </c>
      <c r="BU655" s="474"/>
      <c r="BV655" s="292" t="s">
        <v>333</v>
      </c>
      <c r="BW655" s="474" t="s">
        <v>332</v>
      </c>
      <c r="BX655" s="474"/>
      <c r="BY655" s="292" t="s">
        <v>333</v>
      </c>
      <c r="BZ655" s="474" t="s">
        <v>332</v>
      </c>
      <c r="CA655" s="474"/>
      <c r="CB655" s="292" t="s">
        <v>333</v>
      </c>
      <c r="CC655" s="290" t="s">
        <v>0</v>
      </c>
      <c r="CD655" s="473" t="s">
        <v>332</v>
      </c>
      <c r="CE655" s="474"/>
      <c r="CF655" s="292" t="s">
        <v>333</v>
      </c>
      <c r="CG655" s="474" t="s">
        <v>332</v>
      </c>
      <c r="CH655" s="474"/>
      <c r="CI655" s="292" t="s">
        <v>333</v>
      </c>
      <c r="CJ655" s="474" t="s">
        <v>332</v>
      </c>
      <c r="CK655" s="474"/>
      <c r="CL655" s="292" t="s">
        <v>333</v>
      </c>
      <c r="CM655" s="310" t="s">
        <v>0</v>
      </c>
    </row>
    <row r="656" spans="1:91" ht="14.4" x14ac:dyDescent="0.3">
      <c r="A656" s="99" t="s">
        <v>18</v>
      </c>
      <c r="B656" s="311">
        <v>84465</v>
      </c>
      <c r="C656" s="137"/>
      <c r="D656" s="312">
        <v>710.90909090909099</v>
      </c>
      <c r="E656" s="312">
        <v>81042</v>
      </c>
      <c r="F656" s="137"/>
      <c r="G656" s="302">
        <v>605.45454545454504</v>
      </c>
      <c r="H656" s="312">
        <v>77580</v>
      </c>
      <c r="I656" s="137"/>
      <c r="J656" s="302">
        <v>623.63635299999999</v>
      </c>
      <c r="K656" s="313">
        <v>-8.1513052743740017E-2</v>
      </c>
      <c r="L656" s="312">
        <v>85390</v>
      </c>
      <c r="M656" s="137"/>
      <c r="N656" s="312">
        <v>673.93939393939399</v>
      </c>
      <c r="O656" s="312">
        <v>84854</v>
      </c>
      <c r="P656" s="137"/>
      <c r="Q656" s="302">
        <v>820.60606060606005</v>
      </c>
      <c r="R656" s="312">
        <v>79674</v>
      </c>
      <c r="S656" s="137"/>
      <c r="T656" s="302">
        <v>824.24243200000001</v>
      </c>
      <c r="U656" s="313">
        <v>-6.6939922707576996E-2</v>
      </c>
      <c r="V656" s="312">
        <v>14173</v>
      </c>
      <c r="W656" s="137"/>
      <c r="X656" s="312">
        <v>304.24242424242402</v>
      </c>
      <c r="Y656" s="312">
        <v>13544</v>
      </c>
      <c r="Z656" s="137"/>
      <c r="AA656" s="302">
        <v>286.06060606060601</v>
      </c>
      <c r="AB656" s="312">
        <v>12480</v>
      </c>
      <c r="AC656" s="137"/>
      <c r="AD656" s="302">
        <v>275.15152</v>
      </c>
      <c r="AE656" s="313">
        <v>-0.11945248006773443</v>
      </c>
      <c r="AF656" s="312">
        <v>16483</v>
      </c>
      <c r="AG656" s="137"/>
      <c r="AH656" s="312">
        <v>328.48484848484799</v>
      </c>
      <c r="AI656" s="312">
        <v>15271</v>
      </c>
      <c r="AJ656" s="137"/>
      <c r="AK656" s="302">
        <v>264.24242424242402</v>
      </c>
      <c r="AL656" s="312">
        <v>15008</v>
      </c>
      <c r="AM656" s="137"/>
      <c r="AN656" s="302">
        <v>282.42425500000002</v>
      </c>
      <c r="AO656" s="313">
        <v>-8.948613723229995E-2</v>
      </c>
      <c r="AP656" s="312">
        <v>23432</v>
      </c>
      <c r="AQ656" s="137"/>
      <c r="AR656" s="312">
        <v>355.15151515151501</v>
      </c>
      <c r="AS656" s="312">
        <v>21561</v>
      </c>
      <c r="AT656" s="137"/>
      <c r="AU656" s="302">
        <v>352.12121212121201</v>
      </c>
      <c r="AV656" s="312">
        <v>20831</v>
      </c>
      <c r="AW656" s="137"/>
      <c r="AX656" s="302">
        <v>309.69695999999999</v>
      </c>
      <c r="AY656" s="303">
        <v>-0.11100204848071014</v>
      </c>
      <c r="AZ656" s="311">
        <v>70746</v>
      </c>
      <c r="BA656" s="137"/>
      <c r="BB656" s="312">
        <v>792.72727272727195</v>
      </c>
      <c r="BC656" s="312">
        <v>66518</v>
      </c>
      <c r="BD656" s="137"/>
      <c r="BE656" s="302">
        <v>675.75757575757495</v>
      </c>
      <c r="BF656" s="312">
        <v>64786</v>
      </c>
      <c r="BG656" s="137"/>
      <c r="BH656" s="302">
        <v>592.12120000000004</v>
      </c>
      <c r="BI656" s="303">
        <v>-8.4245045656291526E-2</v>
      </c>
      <c r="BJ656" s="311">
        <v>66395</v>
      </c>
      <c r="BK656" s="137"/>
      <c r="BL656" s="312">
        <v>633.33333333333303</v>
      </c>
      <c r="BM656" s="312">
        <v>64428</v>
      </c>
      <c r="BN656" s="137"/>
      <c r="BO656" s="302">
        <v>600.60606060606005</v>
      </c>
      <c r="BP656" s="312">
        <v>61884</v>
      </c>
      <c r="BQ656" s="137"/>
      <c r="BR656" s="302">
        <v>638.18179999999995</v>
      </c>
      <c r="BS656" s="303">
        <v>-6.7941863092100305E-2</v>
      </c>
      <c r="BT656" s="311">
        <v>41431</v>
      </c>
      <c r="BU656" s="137"/>
      <c r="BV656" s="312">
        <v>441.21212121212102</v>
      </c>
      <c r="BW656" s="312">
        <v>39519</v>
      </c>
      <c r="BX656" s="137"/>
      <c r="BY656" s="302">
        <v>439.39393939393898</v>
      </c>
      <c r="BZ656" s="312">
        <v>35343</v>
      </c>
      <c r="CA656" s="137"/>
      <c r="CB656" s="302">
        <v>475.75756799999999</v>
      </c>
      <c r="CC656" s="303">
        <v>-0.14694311023146919</v>
      </c>
      <c r="CD656" s="311">
        <v>402515</v>
      </c>
      <c r="CE656" s="137"/>
      <c r="CF656" s="312">
        <v>1582.87</v>
      </c>
      <c r="CG656" s="312">
        <v>386737</v>
      </c>
      <c r="CH656" s="137"/>
      <c r="CI656" s="302">
        <v>1523.86</v>
      </c>
      <c r="CJ656" s="312">
        <v>367586</v>
      </c>
      <c r="CK656" s="137"/>
      <c r="CL656" s="302">
        <v>1516.86</v>
      </c>
      <c r="CM656" s="313">
        <v>-8.6776890302224768E-2</v>
      </c>
    </row>
    <row r="657" spans="1:91" ht="14.4" x14ac:dyDescent="0.3">
      <c r="A657" s="99" t="s">
        <v>420</v>
      </c>
      <c r="B657" s="311">
        <v>5207</v>
      </c>
      <c r="C657" s="137">
        <v>6.1646835967560529E-2</v>
      </c>
      <c r="D657" s="312">
        <v>301.81818181818102</v>
      </c>
      <c r="E657" s="312">
        <v>7369</v>
      </c>
      <c r="F657" s="137">
        <v>9.0928160706794006E-2</v>
      </c>
      <c r="G657" s="302">
        <v>383.636363636363</v>
      </c>
      <c r="H657" s="312">
        <v>5926</v>
      </c>
      <c r="I657" s="137">
        <v>7.6385666408868264E-2</v>
      </c>
      <c r="J657" s="302">
        <v>347.878784</v>
      </c>
      <c r="K657" s="313">
        <v>0.13808334933743038</v>
      </c>
      <c r="L657" s="312">
        <v>6966</v>
      </c>
      <c r="M657" s="137">
        <v>8.1578639184916271E-2</v>
      </c>
      <c r="N657" s="312">
        <v>359.39393939393898</v>
      </c>
      <c r="O657" s="312">
        <v>9010</v>
      </c>
      <c r="P657" s="137">
        <v>0.10618238385933486</v>
      </c>
      <c r="Q657" s="302">
        <v>460.60606060606</v>
      </c>
      <c r="R657" s="312">
        <v>7815</v>
      </c>
      <c r="S657" s="137">
        <v>9.8087205361849533E-2</v>
      </c>
      <c r="T657" s="302">
        <v>473.93939999999998</v>
      </c>
      <c r="U657" s="313">
        <v>0.12187769164513351</v>
      </c>
      <c r="V657" s="312">
        <v>1129</v>
      </c>
      <c r="W657" s="137">
        <v>7.9658505609257038E-2</v>
      </c>
      <c r="X657" s="312">
        <v>130.30303030303</v>
      </c>
      <c r="Y657" s="312">
        <v>1406</v>
      </c>
      <c r="Z657" s="137">
        <v>0.10380980507974011</v>
      </c>
      <c r="AA657" s="302">
        <v>161.81818181818099</v>
      </c>
      <c r="AB657" s="312">
        <v>731</v>
      </c>
      <c r="AC657" s="137">
        <v>5.8573717948717949E-2</v>
      </c>
      <c r="AD657" s="302">
        <v>100</v>
      </c>
      <c r="AE657" s="313">
        <v>-0.35252435783879538</v>
      </c>
      <c r="AF657" s="312">
        <v>887</v>
      </c>
      <c r="AG657" s="137">
        <v>5.3813019474610202E-2</v>
      </c>
      <c r="AH657" s="312">
        <v>138.78787878787799</v>
      </c>
      <c r="AI657" s="312">
        <v>1494</v>
      </c>
      <c r="AJ657" s="137">
        <v>9.7832492960513398E-2</v>
      </c>
      <c r="AK657" s="302">
        <v>169.09090909090901</v>
      </c>
      <c r="AL657" s="312">
        <v>1100</v>
      </c>
      <c r="AM657" s="137">
        <v>7.3294243070362475E-2</v>
      </c>
      <c r="AN657" s="302">
        <v>158.78787199999999</v>
      </c>
      <c r="AO657" s="313">
        <v>0.24013528748590757</v>
      </c>
      <c r="AP657" s="312">
        <v>2220</v>
      </c>
      <c r="AQ657" s="137">
        <v>9.4742232843974053E-2</v>
      </c>
      <c r="AR657" s="312">
        <v>200.60606060606</v>
      </c>
      <c r="AS657" s="312">
        <v>2750</v>
      </c>
      <c r="AT657" s="137">
        <v>0.12754510458698576</v>
      </c>
      <c r="AU657" s="302">
        <v>195.15151515151501</v>
      </c>
      <c r="AV657" s="312">
        <v>2129</v>
      </c>
      <c r="AW657" s="137">
        <v>0.10220344678604004</v>
      </c>
      <c r="AX657" s="302">
        <v>204.84848</v>
      </c>
      <c r="AY657" s="303">
        <v>-4.0990990990990989E-2</v>
      </c>
      <c r="AZ657" s="311">
        <v>3598</v>
      </c>
      <c r="BA657" s="137">
        <v>5.0857999038814918E-2</v>
      </c>
      <c r="BB657" s="312">
        <v>271.51515151515099</v>
      </c>
      <c r="BC657" s="312">
        <v>4952</v>
      </c>
      <c r="BD657" s="137">
        <v>7.444601461258607E-2</v>
      </c>
      <c r="BE657" s="302">
        <v>299.39393939393898</v>
      </c>
      <c r="BF657" s="312">
        <v>4082</v>
      </c>
      <c r="BG657" s="137">
        <v>6.3007439878986202E-2</v>
      </c>
      <c r="BH657" s="302">
        <v>258.18182400000001</v>
      </c>
      <c r="BI657" s="303">
        <v>0.13451917732073373</v>
      </c>
      <c r="BJ657" s="311">
        <v>4546</v>
      </c>
      <c r="BK657" s="137">
        <v>6.8469011220724449E-2</v>
      </c>
      <c r="BL657" s="312">
        <v>269.69696969696901</v>
      </c>
      <c r="BM657" s="312">
        <v>6184</v>
      </c>
      <c r="BN657" s="137">
        <v>9.5983112932265469E-2</v>
      </c>
      <c r="BO657" s="302">
        <v>293.33333333333297</v>
      </c>
      <c r="BP657" s="312">
        <v>4789</v>
      </c>
      <c r="BQ657" s="137">
        <v>7.7386723547282016E-2</v>
      </c>
      <c r="BR657" s="302">
        <v>318.18182400000001</v>
      </c>
      <c r="BS657" s="303">
        <v>5.3453585569731635E-2</v>
      </c>
      <c r="BT657" s="311">
        <v>3295</v>
      </c>
      <c r="BU657" s="137">
        <v>7.9529820665685119E-2</v>
      </c>
      <c r="BV657" s="312">
        <v>231.51515151515099</v>
      </c>
      <c r="BW657" s="312">
        <v>3854</v>
      </c>
      <c r="BX657" s="137">
        <v>9.7522710594903722E-2</v>
      </c>
      <c r="BY657" s="302">
        <v>239.39393939393901</v>
      </c>
      <c r="BZ657" s="312">
        <v>3067</v>
      </c>
      <c r="CA657" s="137">
        <v>8.6778145601675016E-2</v>
      </c>
      <c r="CB657" s="302">
        <v>218.18182400000001</v>
      </c>
      <c r="CC657" s="303">
        <v>-6.9195751138088013E-2</v>
      </c>
      <c r="CD657" s="311">
        <v>27848</v>
      </c>
      <c r="CE657" s="137">
        <v>6.9184999316795642E-2</v>
      </c>
      <c r="CF657" s="312">
        <v>703.27</v>
      </c>
      <c r="CG657" s="312">
        <v>37019</v>
      </c>
      <c r="CH657" s="137">
        <v>9.5721381714188189E-2</v>
      </c>
      <c r="CI657" s="302">
        <v>826.53</v>
      </c>
      <c r="CJ657" s="312">
        <v>29639</v>
      </c>
      <c r="CK657" s="137">
        <v>8.0631471274749317E-2</v>
      </c>
      <c r="CL657" s="302">
        <v>797.45</v>
      </c>
      <c r="CM657" s="313">
        <v>6.4313415685147951E-2</v>
      </c>
    </row>
    <row r="658" spans="1:91" ht="14.4" x14ac:dyDescent="0.3">
      <c r="A658" s="99" t="s">
        <v>384</v>
      </c>
      <c r="B658" s="311">
        <v>1919</v>
      </c>
      <c r="C658" s="137">
        <v>2.2719469602794057E-2</v>
      </c>
      <c r="D658" s="312">
        <v>177.575757575757</v>
      </c>
      <c r="E658" s="312">
        <v>2946</v>
      </c>
      <c r="F658" s="137">
        <v>3.6351521433330869E-2</v>
      </c>
      <c r="G658" s="302">
        <v>273.33333333333297</v>
      </c>
      <c r="H658" s="312">
        <v>2182</v>
      </c>
      <c r="I658" s="137">
        <v>2.8125805620005155E-2</v>
      </c>
      <c r="J658" s="302">
        <v>201.81817599999999</v>
      </c>
      <c r="K658" s="313">
        <v>0.13705054715997916</v>
      </c>
      <c r="L658" s="312">
        <v>2739</v>
      </c>
      <c r="M658" s="137">
        <v>3.2076355545145804E-2</v>
      </c>
      <c r="N658" s="312">
        <v>231.51515151515099</v>
      </c>
      <c r="O658" s="312">
        <v>3088</v>
      </c>
      <c r="P658" s="137">
        <v>3.6391920239470146E-2</v>
      </c>
      <c r="Q658" s="302">
        <v>242.42424242424201</v>
      </c>
      <c r="R658" s="312">
        <v>2633</v>
      </c>
      <c r="S658" s="137">
        <v>3.3047167206365941E-2</v>
      </c>
      <c r="T658" s="302">
        <v>250.30302399999999</v>
      </c>
      <c r="U658" s="313">
        <v>-3.8700255567725446E-2</v>
      </c>
      <c r="V658" s="312">
        <v>329</v>
      </c>
      <c r="W658" s="137">
        <v>2.3213151767445143E-2</v>
      </c>
      <c r="X658" s="312">
        <v>64.848484848484802</v>
      </c>
      <c r="Y658" s="312">
        <v>526</v>
      </c>
      <c r="Z658" s="137">
        <v>3.8836385115180151E-2</v>
      </c>
      <c r="AA658" s="302">
        <v>82.424242424242394</v>
      </c>
      <c r="AB658" s="312">
        <v>290</v>
      </c>
      <c r="AC658" s="137">
        <v>2.3237179487179488E-2</v>
      </c>
      <c r="AD658" s="302">
        <v>72.727270000000004</v>
      </c>
      <c r="AE658" s="313">
        <v>-0.11854103343465046</v>
      </c>
      <c r="AF658" s="312">
        <v>589</v>
      </c>
      <c r="AG658" s="137">
        <v>3.5733786325304863E-2</v>
      </c>
      <c r="AH658" s="312">
        <v>117.575757575757</v>
      </c>
      <c r="AI658" s="312">
        <v>929</v>
      </c>
      <c r="AJ658" s="137">
        <v>6.0834261017615091E-2</v>
      </c>
      <c r="AK658" s="302">
        <v>147.272727272727</v>
      </c>
      <c r="AL658" s="312">
        <v>470</v>
      </c>
      <c r="AM658" s="137">
        <v>3.1316631130063964E-2</v>
      </c>
      <c r="AN658" s="302">
        <v>93.333335899999994</v>
      </c>
      <c r="AO658" s="313">
        <v>-0.20203735144312393</v>
      </c>
      <c r="AP658" s="312">
        <v>784</v>
      </c>
      <c r="AQ658" s="137">
        <v>3.3458518265619665E-2</v>
      </c>
      <c r="AR658" s="312">
        <v>138.18181818181799</v>
      </c>
      <c r="AS658" s="312">
        <v>966</v>
      </c>
      <c r="AT658" s="137">
        <v>4.4803116738555727E-2</v>
      </c>
      <c r="AU658" s="302">
        <v>112.72727272727199</v>
      </c>
      <c r="AV658" s="312">
        <v>816</v>
      </c>
      <c r="AW658" s="137">
        <v>3.9172387307378424E-2</v>
      </c>
      <c r="AX658" s="302">
        <v>124.242424</v>
      </c>
      <c r="AY658" s="303">
        <v>4.0816326530612242E-2</v>
      </c>
      <c r="AZ658" s="311">
        <v>1418</v>
      </c>
      <c r="BA658" s="137">
        <v>2.0043536030305599E-2</v>
      </c>
      <c r="BB658" s="312">
        <v>165.45454545454501</v>
      </c>
      <c r="BC658" s="312">
        <v>1804</v>
      </c>
      <c r="BD658" s="137">
        <v>2.7120478667428366E-2</v>
      </c>
      <c r="BE658" s="302">
        <v>179.39393939393901</v>
      </c>
      <c r="BF658" s="312">
        <v>1828</v>
      </c>
      <c r="BG658" s="137">
        <v>2.8215972586669958E-2</v>
      </c>
      <c r="BH658" s="302">
        <v>162.42424</v>
      </c>
      <c r="BI658" s="303">
        <v>0.28913963328631875</v>
      </c>
      <c r="BJ658" s="311">
        <v>1618</v>
      </c>
      <c r="BK658" s="137">
        <v>2.436930491753897E-2</v>
      </c>
      <c r="BL658" s="312">
        <v>181.21212121212099</v>
      </c>
      <c r="BM658" s="312">
        <v>2565</v>
      </c>
      <c r="BN658" s="137">
        <v>3.9811883032222016E-2</v>
      </c>
      <c r="BO658" s="302">
        <v>202.42424242424201</v>
      </c>
      <c r="BP658" s="312">
        <v>2049</v>
      </c>
      <c r="BQ658" s="137">
        <v>3.311033546635641E-2</v>
      </c>
      <c r="BR658" s="302">
        <v>196.363632</v>
      </c>
      <c r="BS658" s="303">
        <v>0.26637824474660077</v>
      </c>
      <c r="BT658" s="311">
        <v>1269</v>
      </c>
      <c r="BU658" s="137">
        <v>3.0629238975646254E-2</v>
      </c>
      <c r="BV658" s="312">
        <v>123.636363636363</v>
      </c>
      <c r="BW658" s="312">
        <v>1533</v>
      </c>
      <c r="BX658" s="137">
        <v>3.8791467395430046E-2</v>
      </c>
      <c r="BY658" s="302">
        <v>186.06060606060601</v>
      </c>
      <c r="BZ658" s="312">
        <v>1197</v>
      </c>
      <c r="CA658" s="137">
        <v>3.3868092691622102E-2</v>
      </c>
      <c r="CB658" s="302">
        <v>135.15152</v>
      </c>
      <c r="CC658" s="303">
        <v>-5.6737588652482268E-2</v>
      </c>
      <c r="CD658" s="311">
        <v>10665</v>
      </c>
      <c r="CE658" s="137">
        <v>2.6495906984832864E-2</v>
      </c>
      <c r="CF658" s="312">
        <v>443.43</v>
      </c>
      <c r="CG658" s="312">
        <v>14357</v>
      </c>
      <c r="CH658" s="137">
        <v>3.7123419791744779E-2</v>
      </c>
      <c r="CI658" s="302">
        <v>530.48</v>
      </c>
      <c r="CJ658" s="312">
        <v>11465</v>
      </c>
      <c r="CK658" s="137">
        <v>3.1189980031883696E-2</v>
      </c>
      <c r="CL658" s="302">
        <v>463.67</v>
      </c>
      <c r="CM658" s="313">
        <v>7.5011720581340841E-2</v>
      </c>
    </row>
    <row r="659" spans="1:91" ht="14.4" x14ac:dyDescent="0.3">
      <c r="A659" s="99" t="s">
        <v>540</v>
      </c>
      <c r="B659" s="311">
        <v>1028</v>
      </c>
      <c r="C659" s="137">
        <v>1.2170721600662996E-2</v>
      </c>
      <c r="D659" s="312">
        <v>143.636363636363</v>
      </c>
      <c r="E659" s="312">
        <v>1750</v>
      </c>
      <c r="F659" s="137">
        <v>2.1593741516744404E-2</v>
      </c>
      <c r="G659" s="302">
        <v>203.636363636363</v>
      </c>
      <c r="H659" s="312">
        <v>1162</v>
      </c>
      <c r="I659" s="137">
        <v>1.4978087135859759E-2</v>
      </c>
      <c r="J659" s="302">
        <v>166.060608</v>
      </c>
      <c r="K659" s="313">
        <v>0.13035019455252919</v>
      </c>
      <c r="L659" s="312">
        <v>1371</v>
      </c>
      <c r="M659" s="137">
        <v>1.6055744232345709E-2</v>
      </c>
      <c r="N659" s="312">
        <v>146.666666666666</v>
      </c>
      <c r="O659" s="312">
        <v>1756</v>
      </c>
      <c r="P659" s="137">
        <v>2.0694369151719422E-2</v>
      </c>
      <c r="Q659" s="302">
        <v>192.12121212121201</v>
      </c>
      <c r="R659" s="312">
        <v>1243</v>
      </c>
      <c r="S659" s="137">
        <v>1.560107437809072E-2</v>
      </c>
      <c r="T659" s="302">
        <v>174.545456</v>
      </c>
      <c r="U659" s="313">
        <v>-9.3362509117432532E-2</v>
      </c>
      <c r="V659" s="312">
        <v>203</v>
      </c>
      <c r="W659" s="137">
        <v>1.4323008537359768E-2</v>
      </c>
      <c r="X659" s="312">
        <v>46.6666666666666</v>
      </c>
      <c r="Y659" s="312">
        <v>385</v>
      </c>
      <c r="Z659" s="137">
        <v>2.8425871234494981E-2</v>
      </c>
      <c r="AA659" s="302">
        <v>80.606060606060595</v>
      </c>
      <c r="AB659" s="312">
        <v>164</v>
      </c>
      <c r="AC659" s="137">
        <v>1.3141025641025641E-2</v>
      </c>
      <c r="AD659" s="302">
        <v>60</v>
      </c>
      <c r="AE659" s="313">
        <v>-0.19211822660098521</v>
      </c>
      <c r="AF659" s="312">
        <v>287</v>
      </c>
      <c r="AG659" s="137">
        <v>1.7411878905539042E-2</v>
      </c>
      <c r="AH659" s="312">
        <v>78.787878787878796</v>
      </c>
      <c r="AI659" s="312">
        <v>442</v>
      </c>
      <c r="AJ659" s="137">
        <v>2.8943749590727524E-2</v>
      </c>
      <c r="AK659" s="302">
        <v>110.90909090909</v>
      </c>
      <c r="AL659" s="312">
        <v>282</v>
      </c>
      <c r="AM659" s="137">
        <v>1.8789978678038381E-2</v>
      </c>
      <c r="AN659" s="302">
        <v>73.939390000000003</v>
      </c>
      <c r="AO659" s="313">
        <v>-1.7421602787456445E-2</v>
      </c>
      <c r="AP659" s="312">
        <v>478</v>
      </c>
      <c r="AQ659" s="137">
        <v>2.0399453738477295E-2</v>
      </c>
      <c r="AR659" s="312">
        <v>108.484848484848</v>
      </c>
      <c r="AS659" s="312">
        <v>556</v>
      </c>
      <c r="AT659" s="137">
        <v>2.578730114558694E-2</v>
      </c>
      <c r="AU659" s="302">
        <v>91.515151515151501</v>
      </c>
      <c r="AV659" s="312">
        <v>374</v>
      </c>
      <c r="AW659" s="137">
        <v>1.7954010849215111E-2</v>
      </c>
      <c r="AX659" s="302">
        <v>90.303030000000007</v>
      </c>
      <c r="AY659" s="303">
        <v>-0.21757322175732219</v>
      </c>
      <c r="AZ659" s="311">
        <v>756</v>
      </c>
      <c r="BA659" s="137">
        <v>1.0686116529556441E-2</v>
      </c>
      <c r="BB659" s="312">
        <v>130.30303030303</v>
      </c>
      <c r="BC659" s="312">
        <v>885</v>
      </c>
      <c r="BD659" s="137">
        <v>1.3304669412790522E-2</v>
      </c>
      <c r="BE659" s="302">
        <v>151.51515151515099</v>
      </c>
      <c r="BF659" s="312">
        <v>870</v>
      </c>
      <c r="BG659" s="137">
        <v>1.342882721575649E-2</v>
      </c>
      <c r="BH659" s="302">
        <v>102.42424</v>
      </c>
      <c r="BI659" s="303">
        <v>0.15079365079365079</v>
      </c>
      <c r="BJ659" s="311">
        <v>929</v>
      </c>
      <c r="BK659" s="137">
        <v>1.399201747119512E-2</v>
      </c>
      <c r="BL659" s="312">
        <v>148.48484848484799</v>
      </c>
      <c r="BM659" s="312">
        <v>1505</v>
      </c>
      <c r="BN659" s="137">
        <v>2.3359408952629293E-2</v>
      </c>
      <c r="BO659" s="302">
        <v>174.54545454545399</v>
      </c>
      <c r="BP659" s="312">
        <v>1293</v>
      </c>
      <c r="BQ659" s="137">
        <v>2.0893930579794454E-2</v>
      </c>
      <c r="BR659" s="302">
        <v>152.72728000000001</v>
      </c>
      <c r="BS659" s="303">
        <v>0.39181916038751347</v>
      </c>
      <c r="BT659" s="311">
        <v>814</v>
      </c>
      <c r="BU659" s="137">
        <v>1.9647124134102485E-2</v>
      </c>
      <c r="BV659" s="312">
        <v>100</v>
      </c>
      <c r="BW659" s="312">
        <v>940</v>
      </c>
      <c r="BX659" s="137">
        <v>2.3786026974366759E-2</v>
      </c>
      <c r="BY659" s="302">
        <v>165.45454545454501</v>
      </c>
      <c r="BZ659" s="312">
        <v>631</v>
      </c>
      <c r="CA659" s="137">
        <v>1.7853606088900208E-2</v>
      </c>
      <c r="CB659" s="302">
        <v>106.060608</v>
      </c>
      <c r="CC659" s="303">
        <v>-0.22481572481572482</v>
      </c>
      <c r="CD659" s="311">
        <v>5866</v>
      </c>
      <c r="CE659" s="137">
        <v>1.4573369936524104E-2</v>
      </c>
      <c r="CF659" s="312">
        <v>332.31</v>
      </c>
      <c r="CG659" s="312">
        <v>8219</v>
      </c>
      <c r="CH659" s="137">
        <v>2.1252168786539689E-2</v>
      </c>
      <c r="CI659" s="302">
        <v>430.29</v>
      </c>
      <c r="CJ659" s="312">
        <v>6019</v>
      </c>
      <c r="CK659" s="137">
        <v>1.6374399460262361E-2</v>
      </c>
      <c r="CL659" s="302">
        <v>345.83</v>
      </c>
      <c r="CM659" s="313">
        <v>2.608250937606546E-2</v>
      </c>
    </row>
    <row r="660" spans="1:91" ht="14.4" x14ac:dyDescent="0.3">
      <c r="A660" s="99" t="s">
        <v>541</v>
      </c>
      <c r="B660" s="311">
        <v>237</v>
      </c>
      <c r="C660" s="137">
        <v>2.8058959332267802E-3</v>
      </c>
      <c r="D660" s="312">
        <v>66.6666666666666</v>
      </c>
      <c r="E660" s="312">
        <v>478</v>
      </c>
      <c r="F660" s="137">
        <v>5.8981762542879004E-3</v>
      </c>
      <c r="G660" s="302">
        <v>99.393939393939405</v>
      </c>
      <c r="H660" s="312">
        <v>215</v>
      </c>
      <c r="I660" s="137">
        <v>2.77133281773653E-3</v>
      </c>
      <c r="J660" s="302">
        <v>84.242424</v>
      </c>
      <c r="K660" s="313">
        <v>-9.2827004219409287E-2</v>
      </c>
      <c r="L660" s="312">
        <v>397</v>
      </c>
      <c r="M660" s="137">
        <v>4.6492563532029513E-3</v>
      </c>
      <c r="N660" s="312">
        <v>89.696969696969703</v>
      </c>
      <c r="O660" s="312">
        <v>316</v>
      </c>
      <c r="P660" s="137">
        <v>3.7240436514483703E-3</v>
      </c>
      <c r="Q660" s="302">
        <v>98.181818181818201</v>
      </c>
      <c r="R660" s="312">
        <v>258</v>
      </c>
      <c r="S660" s="137">
        <v>3.2381956472625952E-3</v>
      </c>
      <c r="T660" s="302">
        <v>96.969695999999999</v>
      </c>
      <c r="U660" s="313">
        <v>-0.3501259445843829</v>
      </c>
      <c r="V660" s="312">
        <v>72</v>
      </c>
      <c r="W660" s="137">
        <v>5.0800818457630709E-3</v>
      </c>
      <c r="X660" s="312">
        <v>32.121212121212103</v>
      </c>
      <c r="Y660" s="312">
        <v>23</v>
      </c>
      <c r="Z660" s="137">
        <v>1.6981689308919079E-3</v>
      </c>
      <c r="AA660" s="302">
        <v>15.757575757575699</v>
      </c>
      <c r="AB660" s="312">
        <v>37</v>
      </c>
      <c r="AC660" s="137">
        <v>2.9647435897435896E-3</v>
      </c>
      <c r="AD660" s="302">
        <v>27.272728000000001</v>
      </c>
      <c r="AE660" s="313">
        <v>-0.4861111111111111</v>
      </c>
      <c r="AF660" s="312">
        <v>0</v>
      </c>
      <c r="AG660" s="137">
        <v>0</v>
      </c>
      <c r="AH660" s="312">
        <v>80</v>
      </c>
      <c r="AI660" s="312">
        <v>104</v>
      </c>
      <c r="AJ660" s="137">
        <v>6.8102940213476525E-3</v>
      </c>
      <c r="AK660" s="302">
        <v>58.181818181818201</v>
      </c>
      <c r="AL660" s="312">
        <v>64</v>
      </c>
      <c r="AM660" s="137">
        <v>4.2643923240938165E-3</v>
      </c>
      <c r="AN660" s="302">
        <v>49.0909081</v>
      </c>
      <c r="AP660" s="312">
        <v>194</v>
      </c>
      <c r="AQ660" s="137">
        <v>8.279276203482417E-3</v>
      </c>
      <c r="AR660" s="312">
        <v>72.727272727272705</v>
      </c>
      <c r="AS660" s="312">
        <v>86</v>
      </c>
      <c r="AT660" s="137">
        <v>3.9886832707202819E-3</v>
      </c>
      <c r="AU660" s="302">
        <v>36.363636363636303</v>
      </c>
      <c r="AV660" s="312">
        <v>0</v>
      </c>
      <c r="AW660" s="137">
        <v>0</v>
      </c>
      <c r="AX660" s="302">
        <v>17.575758</v>
      </c>
      <c r="AY660" s="303">
        <v>-1</v>
      </c>
      <c r="AZ660" s="311">
        <v>78</v>
      </c>
      <c r="BA660" s="137">
        <v>1.1025358324145535E-3</v>
      </c>
      <c r="BB660" s="312">
        <v>32.121212121212103</v>
      </c>
      <c r="BC660" s="312">
        <v>140</v>
      </c>
      <c r="BD660" s="137">
        <v>2.1046934664301392E-3</v>
      </c>
      <c r="BE660" s="302">
        <v>64.242424242424207</v>
      </c>
      <c r="BF660" s="312">
        <v>106</v>
      </c>
      <c r="BG660" s="137">
        <v>1.6361559596209058E-3</v>
      </c>
      <c r="BH660" s="302">
        <v>47.878788</v>
      </c>
      <c r="BI660" s="303">
        <v>0.35897435897435898</v>
      </c>
      <c r="BJ660" s="311">
        <v>115</v>
      </c>
      <c r="BK660" s="137">
        <v>1.7320581369078996E-3</v>
      </c>
      <c r="BL660" s="312">
        <v>43.636363636363598</v>
      </c>
      <c r="BM660" s="312">
        <v>206</v>
      </c>
      <c r="BN660" s="137">
        <v>3.1973676041472652E-3</v>
      </c>
      <c r="BO660" s="302">
        <v>63.030303030303003</v>
      </c>
      <c r="BP660" s="312">
        <v>91</v>
      </c>
      <c r="BQ660" s="137">
        <v>1.4704931807898649E-3</v>
      </c>
      <c r="BR660" s="302">
        <v>30.30303</v>
      </c>
      <c r="BS660" s="303">
        <v>-0.20869565217391303</v>
      </c>
      <c r="BT660" s="311">
        <v>165</v>
      </c>
      <c r="BU660" s="137">
        <v>3.9825251623180711E-3</v>
      </c>
      <c r="BV660" s="312">
        <v>60.606060606060602</v>
      </c>
      <c r="BW660" s="312">
        <v>265</v>
      </c>
      <c r="BX660" s="137">
        <v>6.7056352640502033E-3</v>
      </c>
      <c r="BY660" s="302">
        <v>117.575757575757</v>
      </c>
      <c r="BZ660" s="312">
        <v>26</v>
      </c>
      <c r="CA660" s="137">
        <v>7.3564779447132388E-4</v>
      </c>
      <c r="CB660" s="302">
        <v>14.545455</v>
      </c>
      <c r="CC660" s="303">
        <v>-0.84242424242424241</v>
      </c>
      <c r="CD660" s="311">
        <v>1258</v>
      </c>
      <c r="CE660" s="137">
        <v>3.1253493658621417E-3</v>
      </c>
      <c r="CF660" s="312">
        <v>177.08</v>
      </c>
      <c r="CG660" s="312">
        <v>1618</v>
      </c>
      <c r="CH660" s="137">
        <v>4.1837217540602531E-3</v>
      </c>
      <c r="CI660" s="302">
        <v>214.57</v>
      </c>
      <c r="CJ660" s="312">
        <v>797</v>
      </c>
      <c r="CK660" s="137">
        <v>2.1682000946717231E-3</v>
      </c>
      <c r="CL660" s="302">
        <v>151.63999999999999</v>
      </c>
      <c r="CM660" s="313">
        <v>-0.36645468998410174</v>
      </c>
    </row>
    <row r="661" spans="1:91" ht="14.4" x14ac:dyDescent="0.3">
      <c r="A661" s="99" t="s">
        <v>542</v>
      </c>
      <c r="B661" s="311">
        <v>279</v>
      </c>
      <c r="C661" s="137">
        <v>3.3031433137986148E-3</v>
      </c>
      <c r="D661" s="312">
        <v>76.363636363636303</v>
      </c>
      <c r="E661" s="312">
        <v>555</v>
      </c>
      <c r="F661" s="137">
        <v>6.8483008810246541E-3</v>
      </c>
      <c r="G661" s="302">
        <v>113.939393939393</v>
      </c>
      <c r="H661" s="312">
        <v>478</v>
      </c>
      <c r="I661" s="137">
        <v>6.1613817994328433E-3</v>
      </c>
      <c r="J661" s="302">
        <v>98.787880000000001</v>
      </c>
      <c r="K661" s="313">
        <v>0.71326164874551967</v>
      </c>
      <c r="L661" s="312">
        <v>430</v>
      </c>
      <c r="M661" s="137">
        <v>5.0357184682047074E-3</v>
      </c>
      <c r="N661" s="312">
        <v>77.575757575757507</v>
      </c>
      <c r="O661" s="312">
        <v>638</v>
      </c>
      <c r="P661" s="137">
        <v>7.5187969924812026E-3</v>
      </c>
      <c r="Q661" s="302">
        <v>115.757575757575</v>
      </c>
      <c r="R661" s="312">
        <v>446</v>
      </c>
      <c r="S661" s="137">
        <v>5.5978110801516183E-3</v>
      </c>
      <c r="T661" s="302">
        <v>93.333335899999994</v>
      </c>
      <c r="U661" s="313">
        <v>3.7209302325581395E-2</v>
      </c>
      <c r="V661" s="312">
        <v>68</v>
      </c>
      <c r="W661" s="137">
        <v>4.7978550765540116E-3</v>
      </c>
      <c r="X661" s="312">
        <v>30.909090909090899</v>
      </c>
      <c r="Y661" s="312">
        <v>224</v>
      </c>
      <c r="Z661" s="137">
        <v>1.6538688718251624E-2</v>
      </c>
      <c r="AA661" s="302">
        <v>65.454545454545396</v>
      </c>
      <c r="AB661" s="312">
        <v>30</v>
      </c>
      <c r="AC661" s="137">
        <v>2.403846153846154E-3</v>
      </c>
      <c r="AD661" s="302">
        <v>22.424242</v>
      </c>
      <c r="AE661" s="313">
        <v>-0.55882352941176472</v>
      </c>
      <c r="AF661" s="312">
        <v>35</v>
      </c>
      <c r="AG661" s="137">
        <v>2.1233998665291512E-3</v>
      </c>
      <c r="AH661" s="312">
        <v>23.030303030302999</v>
      </c>
      <c r="AI661" s="312">
        <v>201</v>
      </c>
      <c r="AJ661" s="137">
        <v>1.3162202868181521E-2</v>
      </c>
      <c r="AK661" s="302">
        <v>70.303030303030297</v>
      </c>
      <c r="AL661" s="312">
        <v>9</v>
      </c>
      <c r="AM661" s="137">
        <v>5.9968017057569301E-4</v>
      </c>
      <c r="AN661" s="302">
        <v>8.4848479999999995</v>
      </c>
      <c r="AO661" s="313">
        <v>-0.74285714285714288</v>
      </c>
      <c r="AP661" s="312">
        <v>37</v>
      </c>
      <c r="AQ661" s="137">
        <v>1.5790372140662343E-3</v>
      </c>
      <c r="AR661" s="312">
        <v>27.272727272727199</v>
      </c>
      <c r="AS661" s="312">
        <v>185</v>
      </c>
      <c r="AT661" s="137">
        <v>8.58030703585177E-3</v>
      </c>
      <c r="AU661" s="302">
        <v>61.818181818181799</v>
      </c>
      <c r="AV661" s="312">
        <v>180</v>
      </c>
      <c r="AW661" s="137">
        <v>8.6409677883923005E-3</v>
      </c>
      <c r="AX661" s="302">
        <v>63.030304000000001</v>
      </c>
      <c r="AY661" s="303">
        <v>3.8648648648648649</v>
      </c>
      <c r="AZ661" s="311">
        <v>261</v>
      </c>
      <c r="BA661" s="137">
        <v>3.6892545161563905E-3</v>
      </c>
      <c r="BB661" s="312">
        <v>82.424242424242394</v>
      </c>
      <c r="BC661" s="312">
        <v>294</v>
      </c>
      <c r="BD661" s="137">
        <v>4.4198562795032927E-3</v>
      </c>
      <c r="BE661" s="302">
        <v>73.939393939393895</v>
      </c>
      <c r="BF661" s="312">
        <v>287</v>
      </c>
      <c r="BG661" s="137">
        <v>4.4299694378415093E-3</v>
      </c>
      <c r="BH661" s="302">
        <v>62.4242439</v>
      </c>
      <c r="BI661" s="303">
        <v>9.9616858237547887E-2</v>
      </c>
      <c r="BJ661" s="311">
        <v>268</v>
      </c>
      <c r="BK661" s="137">
        <v>4.0364485277505835E-3</v>
      </c>
      <c r="BL661" s="312">
        <v>87.878787878787904</v>
      </c>
      <c r="BM661" s="312">
        <v>437</v>
      </c>
      <c r="BN661" s="137">
        <v>6.7827652573415288E-3</v>
      </c>
      <c r="BO661" s="302">
        <v>76.969696969696898</v>
      </c>
      <c r="BP661" s="312">
        <v>447</v>
      </c>
      <c r="BQ661" s="137">
        <v>7.2231917781656E-3</v>
      </c>
      <c r="BR661" s="302">
        <v>95.757576</v>
      </c>
      <c r="BS661" s="303">
        <v>0.66791044776119401</v>
      </c>
      <c r="BT661" s="311">
        <v>175</v>
      </c>
      <c r="BU661" s="137">
        <v>4.2238903236706815E-3</v>
      </c>
      <c r="BV661" s="312">
        <v>52.727272727272698</v>
      </c>
      <c r="BW661" s="312">
        <v>182</v>
      </c>
      <c r="BX661" s="137">
        <v>4.6053796907816495E-3</v>
      </c>
      <c r="BY661" s="302">
        <v>52.727272727272698</v>
      </c>
      <c r="BZ661" s="312">
        <v>176</v>
      </c>
      <c r="CA661" s="137">
        <v>4.9797696856520388E-3</v>
      </c>
      <c r="CB661" s="302">
        <v>52.121212</v>
      </c>
      <c r="CC661" s="303">
        <v>5.7142857142857143E-3</v>
      </c>
      <c r="CD661" s="311">
        <v>1553</v>
      </c>
      <c r="CE661" s="137">
        <v>3.8582413077773497E-3</v>
      </c>
      <c r="CF661" s="312">
        <v>175.67</v>
      </c>
      <c r="CG661" s="312">
        <v>2716</v>
      </c>
      <c r="CH661" s="137">
        <v>7.0228604969268518E-3</v>
      </c>
      <c r="CI661" s="302">
        <v>229.45</v>
      </c>
      <c r="CJ661" s="312">
        <v>2053</v>
      </c>
      <c r="CK661" s="137">
        <v>5.5850875713438488E-3</v>
      </c>
      <c r="CL661" s="302">
        <v>195.81</v>
      </c>
      <c r="CM661" s="313">
        <v>0.32195750160978753</v>
      </c>
    </row>
    <row r="662" spans="1:91" ht="14.4" x14ac:dyDescent="0.3">
      <c r="A662" s="99" t="s">
        <v>543</v>
      </c>
      <c r="B662" s="311">
        <v>512</v>
      </c>
      <c r="C662" s="137">
        <v>6.0616823536376015E-3</v>
      </c>
      <c r="D662" s="312">
        <v>84.242424242424207</v>
      </c>
      <c r="E662" s="312">
        <v>717</v>
      </c>
      <c r="F662" s="137">
        <v>8.8472643814318502E-3</v>
      </c>
      <c r="G662" s="302">
        <v>117.575757575757</v>
      </c>
      <c r="H662" s="312">
        <v>469</v>
      </c>
      <c r="I662" s="137">
        <v>6.0453725186903843E-3</v>
      </c>
      <c r="J662" s="302">
        <v>102.42424</v>
      </c>
      <c r="K662" s="313">
        <v>-8.3984375E-2</v>
      </c>
      <c r="L662" s="312">
        <v>544</v>
      </c>
      <c r="M662" s="137">
        <v>6.3707694109380493E-3</v>
      </c>
      <c r="N662" s="312">
        <v>92.121212121212096</v>
      </c>
      <c r="O662" s="312">
        <v>802</v>
      </c>
      <c r="P662" s="137">
        <v>9.4515285077898508E-3</v>
      </c>
      <c r="Q662" s="302">
        <v>117.575757575757</v>
      </c>
      <c r="R662" s="312">
        <v>539</v>
      </c>
      <c r="S662" s="137">
        <v>6.7650676506765071E-3</v>
      </c>
      <c r="T662" s="302">
        <v>118.78788</v>
      </c>
      <c r="U662" s="313">
        <v>-9.1911764705882356E-3</v>
      </c>
      <c r="V662" s="312">
        <v>63</v>
      </c>
      <c r="W662" s="137">
        <v>4.445071615042687E-3</v>
      </c>
      <c r="X662" s="312">
        <v>24.2424242424242</v>
      </c>
      <c r="Y662" s="312">
        <v>138</v>
      </c>
      <c r="Z662" s="137">
        <v>1.0189013585351446E-2</v>
      </c>
      <c r="AA662" s="302">
        <v>47.878787878787797</v>
      </c>
      <c r="AB662" s="312">
        <v>97</v>
      </c>
      <c r="AC662" s="137">
        <v>7.7724358974358976E-3</v>
      </c>
      <c r="AD662" s="302">
        <v>45.4545441</v>
      </c>
      <c r="AE662" s="313">
        <v>0.53968253968253965</v>
      </c>
      <c r="AF662" s="312">
        <v>252</v>
      </c>
      <c r="AG662" s="137">
        <v>1.528847903900989E-2</v>
      </c>
      <c r="AH662" s="312">
        <v>76.363636363636303</v>
      </c>
      <c r="AI662" s="312">
        <v>137</v>
      </c>
      <c r="AJ662" s="137">
        <v>8.9712527011983501E-3</v>
      </c>
      <c r="AK662" s="302">
        <v>56.969696969696898</v>
      </c>
      <c r="AL662" s="312">
        <v>209</v>
      </c>
      <c r="AM662" s="137">
        <v>1.392590618336887E-2</v>
      </c>
      <c r="AN662" s="302">
        <v>61.212119999999999</v>
      </c>
      <c r="AO662" s="313">
        <v>-0.17063492063492064</v>
      </c>
      <c r="AP662" s="312">
        <v>247</v>
      </c>
      <c r="AQ662" s="137">
        <v>1.0541140320928644E-2</v>
      </c>
      <c r="AR662" s="312">
        <v>73.939393939393895</v>
      </c>
      <c r="AS662" s="312">
        <v>285</v>
      </c>
      <c r="AT662" s="137">
        <v>1.3218310839014888E-2</v>
      </c>
      <c r="AU662" s="302">
        <v>61.212121212121197</v>
      </c>
      <c r="AV662" s="312">
        <v>194</v>
      </c>
      <c r="AW662" s="137">
        <v>9.3130430608228121E-3</v>
      </c>
      <c r="AX662" s="302">
        <v>61.212119999999999</v>
      </c>
      <c r="AY662" s="303">
        <v>-0.2145748987854251</v>
      </c>
      <c r="AZ662" s="311">
        <v>417</v>
      </c>
      <c r="BA662" s="137">
        <v>5.8943261809854975E-3</v>
      </c>
      <c r="BB662" s="312">
        <v>85.454545454545396</v>
      </c>
      <c r="BC662" s="312">
        <v>451</v>
      </c>
      <c r="BD662" s="137">
        <v>6.7801196668570915E-3</v>
      </c>
      <c r="BE662" s="302">
        <v>98.181818181818201</v>
      </c>
      <c r="BF662" s="312">
        <v>477</v>
      </c>
      <c r="BG662" s="137">
        <v>7.3627018182940759E-3</v>
      </c>
      <c r="BH662" s="302">
        <v>78.181816100000006</v>
      </c>
      <c r="BI662" s="303">
        <v>0.14388489208633093</v>
      </c>
      <c r="BJ662" s="311">
        <v>546</v>
      </c>
      <c r="BK662" s="137">
        <v>8.2235108065366359E-3</v>
      </c>
      <c r="BL662" s="312">
        <v>109.09090909090899</v>
      </c>
      <c r="BM662" s="312">
        <v>862</v>
      </c>
      <c r="BN662" s="137">
        <v>1.3379276091140499E-2</v>
      </c>
      <c r="BO662" s="302">
        <v>127.87878787878699</v>
      </c>
      <c r="BP662" s="312">
        <v>755</v>
      </c>
      <c r="BQ662" s="137">
        <v>1.220024562083899E-2</v>
      </c>
      <c r="BR662" s="302">
        <v>124.848488</v>
      </c>
      <c r="BS662" s="303">
        <v>0.38278388278388276</v>
      </c>
      <c r="BT662" s="311">
        <v>474</v>
      </c>
      <c r="BU662" s="137">
        <v>1.1440708648113732E-2</v>
      </c>
      <c r="BV662" s="312">
        <v>77.575757575757507</v>
      </c>
      <c r="BW662" s="312">
        <v>493</v>
      </c>
      <c r="BX662" s="137">
        <v>1.2475012019534907E-2</v>
      </c>
      <c r="BY662" s="302">
        <v>95.151515151515099</v>
      </c>
      <c r="BZ662" s="312">
        <v>429</v>
      </c>
      <c r="CA662" s="137">
        <v>1.2138188608776844E-2</v>
      </c>
      <c r="CB662" s="302">
        <v>95.757576</v>
      </c>
      <c r="CC662" s="303">
        <v>-9.49367088607595E-2</v>
      </c>
      <c r="CD662" s="311">
        <v>3055</v>
      </c>
      <c r="CE662" s="137">
        <v>7.589779262884613E-3</v>
      </c>
      <c r="CF662" s="312">
        <v>228.55</v>
      </c>
      <c r="CG662" s="312">
        <v>3885</v>
      </c>
      <c r="CH662" s="137">
        <v>1.0045586535552585E-2</v>
      </c>
      <c r="CI662" s="302">
        <v>266.83</v>
      </c>
      <c r="CJ662" s="312">
        <v>3169</v>
      </c>
      <c r="CK662" s="137">
        <v>8.6211117942467889E-3</v>
      </c>
      <c r="CL662" s="302">
        <v>253.53</v>
      </c>
      <c r="CM662" s="313">
        <v>3.7315875613747954E-2</v>
      </c>
    </row>
    <row r="663" spans="1:91" ht="14.4" x14ac:dyDescent="0.3">
      <c r="A663" s="99" t="s">
        <v>544</v>
      </c>
      <c r="B663" s="311">
        <v>891</v>
      </c>
      <c r="C663" s="137">
        <v>1.0548748002131059E-2</v>
      </c>
      <c r="D663" s="312">
        <v>110.90909090909</v>
      </c>
      <c r="E663" s="312">
        <v>1196</v>
      </c>
      <c r="F663" s="137">
        <v>1.4757779916586462E-2</v>
      </c>
      <c r="G663" s="302">
        <v>144.84848484848399</v>
      </c>
      <c r="H663" s="312">
        <v>1020</v>
      </c>
      <c r="I663" s="137">
        <v>1.3147718484145398E-2</v>
      </c>
      <c r="J663" s="302">
        <v>116.969696</v>
      </c>
      <c r="K663" s="313">
        <v>0.14478114478114479</v>
      </c>
      <c r="L663" s="312">
        <v>1368</v>
      </c>
      <c r="M663" s="137">
        <v>1.6020611312800092E-2</v>
      </c>
      <c r="N663" s="312">
        <v>160</v>
      </c>
      <c r="O663" s="312">
        <v>1332</v>
      </c>
      <c r="P663" s="137">
        <v>1.5697551087750724E-2</v>
      </c>
      <c r="Q663" s="302">
        <v>155.15151515151501</v>
      </c>
      <c r="R663" s="312">
        <v>1390</v>
      </c>
      <c r="S663" s="137">
        <v>1.7446092828275223E-2</v>
      </c>
      <c r="T663" s="302">
        <v>185.454544</v>
      </c>
      <c r="U663" s="313">
        <v>1.6081871345029239E-2</v>
      </c>
      <c r="V663" s="312">
        <v>126</v>
      </c>
      <c r="W663" s="137">
        <v>8.890143230085374E-3</v>
      </c>
      <c r="X663" s="312">
        <v>44.848484848484802</v>
      </c>
      <c r="Y663" s="312">
        <v>141</v>
      </c>
      <c r="Z663" s="137">
        <v>1.0410513880685174E-2</v>
      </c>
      <c r="AA663" s="302">
        <v>41.212121212121197</v>
      </c>
      <c r="AB663" s="312">
        <v>126</v>
      </c>
      <c r="AC663" s="137">
        <v>1.0096153846153847E-2</v>
      </c>
      <c r="AD663" s="302">
        <v>44.242424</v>
      </c>
      <c r="AE663" s="313">
        <v>0</v>
      </c>
      <c r="AF663" s="312">
        <v>302</v>
      </c>
      <c r="AG663" s="137">
        <v>1.8321907419765818E-2</v>
      </c>
      <c r="AH663" s="312">
        <v>69.696969696969703</v>
      </c>
      <c r="AI663" s="312">
        <v>487</v>
      </c>
      <c r="AJ663" s="137">
        <v>3.1890511426887563E-2</v>
      </c>
      <c r="AK663" s="302">
        <v>96.363636363636402</v>
      </c>
      <c r="AL663" s="312">
        <v>188</v>
      </c>
      <c r="AM663" s="137">
        <v>1.2526652452025586E-2</v>
      </c>
      <c r="AN663" s="302">
        <v>49.696968099999999</v>
      </c>
      <c r="AO663" s="313">
        <v>-0.37748344370860926</v>
      </c>
      <c r="AP663" s="312">
        <v>306</v>
      </c>
      <c r="AQ663" s="137">
        <v>1.305906452714237E-2</v>
      </c>
      <c r="AR663" s="312">
        <v>64.848484848484802</v>
      </c>
      <c r="AS663" s="312">
        <v>410</v>
      </c>
      <c r="AT663" s="137">
        <v>1.9015815592968787E-2</v>
      </c>
      <c r="AU663" s="302">
        <v>65.454545454545396</v>
      </c>
      <c r="AV663" s="312">
        <v>442</v>
      </c>
      <c r="AW663" s="137">
        <v>2.1218376458163313E-2</v>
      </c>
      <c r="AX663" s="302">
        <v>78.787880000000001</v>
      </c>
      <c r="AY663" s="303">
        <v>0.44444444444444442</v>
      </c>
      <c r="AZ663" s="311">
        <v>662</v>
      </c>
      <c r="BA663" s="137">
        <v>9.3574195007491597E-3</v>
      </c>
      <c r="BB663" s="312">
        <v>100</v>
      </c>
      <c r="BC663" s="312">
        <v>919</v>
      </c>
      <c r="BD663" s="137">
        <v>1.3815809254637842E-2</v>
      </c>
      <c r="BE663" s="302">
        <v>108.484848484848</v>
      </c>
      <c r="BF663" s="312">
        <v>958</v>
      </c>
      <c r="BG663" s="137">
        <v>1.4787145370913468E-2</v>
      </c>
      <c r="BH663" s="302">
        <v>138.18182400000001</v>
      </c>
      <c r="BI663" s="303">
        <v>0.44712990936555891</v>
      </c>
      <c r="BJ663" s="311">
        <v>689</v>
      </c>
      <c r="BK663" s="137">
        <v>1.0377287446343851E-2</v>
      </c>
      <c r="BL663" s="312">
        <v>95.757575757575694</v>
      </c>
      <c r="BM663" s="312">
        <v>1060</v>
      </c>
      <c r="BN663" s="137">
        <v>1.6452474079592723E-2</v>
      </c>
      <c r="BO663" s="302">
        <v>127.272727272727</v>
      </c>
      <c r="BP663" s="312">
        <v>756</v>
      </c>
      <c r="BQ663" s="137">
        <v>1.2216404886561954E-2</v>
      </c>
      <c r="BR663" s="302">
        <v>120</v>
      </c>
      <c r="BS663" s="303">
        <v>9.7242380261248179E-2</v>
      </c>
      <c r="BT663" s="311">
        <v>455</v>
      </c>
      <c r="BU663" s="137">
        <v>1.0982114841543772E-2</v>
      </c>
      <c r="BV663" s="312">
        <v>70.303030303030297</v>
      </c>
      <c r="BW663" s="312">
        <v>593</v>
      </c>
      <c r="BX663" s="137">
        <v>1.5005440421063287E-2</v>
      </c>
      <c r="BY663" s="302">
        <v>96.363636363636402</v>
      </c>
      <c r="BZ663" s="312">
        <v>566</v>
      </c>
      <c r="CA663" s="137">
        <v>1.6014486602721898E-2</v>
      </c>
      <c r="CB663" s="302">
        <v>84.848489999999998</v>
      </c>
      <c r="CC663" s="303">
        <v>0.24395604395604395</v>
      </c>
      <c r="CD663" s="311">
        <v>4799</v>
      </c>
      <c r="CE663" s="137">
        <v>1.1922537048308758E-2</v>
      </c>
      <c r="CF663" s="312">
        <v>269.10000000000002</v>
      </c>
      <c r="CG663" s="312">
        <v>6138</v>
      </c>
      <c r="CH663" s="137">
        <v>1.5871251005205089E-2</v>
      </c>
      <c r="CI663" s="302">
        <v>311.27</v>
      </c>
      <c r="CJ663" s="312">
        <v>5446</v>
      </c>
      <c r="CK663" s="137">
        <v>1.4815580571621335E-2</v>
      </c>
      <c r="CL663" s="302">
        <v>314</v>
      </c>
      <c r="CM663" s="313">
        <v>0.13481975411544073</v>
      </c>
    </row>
    <row r="664" spans="1:91" ht="14.4" x14ac:dyDescent="0.3">
      <c r="A664" s="99" t="s">
        <v>385</v>
      </c>
      <c r="B664" s="311">
        <v>3288</v>
      </c>
      <c r="C664" s="137">
        <v>3.8927366364766472E-2</v>
      </c>
      <c r="D664" s="312">
        <v>254.54545454545399</v>
      </c>
      <c r="E664" s="312">
        <v>4423</v>
      </c>
      <c r="F664" s="137">
        <v>5.4576639273463144E-2</v>
      </c>
      <c r="G664" s="302">
        <v>294.54545454545399</v>
      </c>
      <c r="H664" s="312">
        <v>3744</v>
      </c>
      <c r="I664" s="137">
        <v>4.8259860788863108E-2</v>
      </c>
      <c r="J664" s="302">
        <v>274.54544099999998</v>
      </c>
      <c r="K664" s="313">
        <v>0.13868613138686131</v>
      </c>
      <c r="L664" s="312">
        <v>4227</v>
      </c>
      <c r="M664" s="137">
        <v>4.9502283639770467E-2</v>
      </c>
      <c r="N664" s="312">
        <v>286.06060606060601</v>
      </c>
      <c r="O664" s="312">
        <v>5922</v>
      </c>
      <c r="P664" s="137">
        <v>6.9790463619864712E-2</v>
      </c>
      <c r="Q664" s="302">
        <v>347.27272727272702</v>
      </c>
      <c r="R664" s="312">
        <v>5182</v>
      </c>
      <c r="S664" s="137">
        <v>6.5040038155483593E-2</v>
      </c>
      <c r="T664" s="302">
        <v>397.57574499999998</v>
      </c>
      <c r="U664" s="313">
        <v>0.22592855453039981</v>
      </c>
      <c r="V664" s="312">
        <v>800</v>
      </c>
      <c r="W664" s="137">
        <v>5.6445353841811895E-2</v>
      </c>
      <c r="X664" s="312">
        <v>115.757575757575</v>
      </c>
      <c r="Y664" s="312">
        <v>880</v>
      </c>
      <c r="Z664" s="137">
        <v>6.497341996455995E-2</v>
      </c>
      <c r="AA664" s="302">
        <v>135.15151515151501</v>
      </c>
      <c r="AB664" s="312">
        <v>441</v>
      </c>
      <c r="AC664" s="137">
        <v>3.5336538461538461E-2</v>
      </c>
      <c r="AD664" s="302">
        <v>73.939390000000003</v>
      </c>
      <c r="AE664" s="313">
        <v>-0.44874999999999998</v>
      </c>
      <c r="AF664" s="312">
        <v>298</v>
      </c>
      <c r="AG664" s="137">
        <v>1.8079233149305346E-2</v>
      </c>
      <c r="AH664" s="312">
        <v>71.515151515151501</v>
      </c>
      <c r="AI664" s="312">
        <v>565</v>
      </c>
      <c r="AJ664" s="137">
        <v>3.6998231942898301E-2</v>
      </c>
      <c r="AK664" s="302">
        <v>119.39393939393899</v>
      </c>
      <c r="AL664" s="312">
        <v>630</v>
      </c>
      <c r="AM664" s="137">
        <v>4.1977611940298511E-2</v>
      </c>
      <c r="AN664" s="302">
        <v>125.454544</v>
      </c>
      <c r="AO664" s="313">
        <v>1.1140939597315436</v>
      </c>
      <c r="AP664" s="312">
        <v>1436</v>
      </c>
      <c r="AQ664" s="137">
        <v>6.1283714578354388E-2</v>
      </c>
      <c r="AR664" s="312">
        <v>160.60606060606</v>
      </c>
      <c r="AS664" s="312">
        <v>1784</v>
      </c>
      <c r="AT664" s="137">
        <v>8.2741987848430038E-2</v>
      </c>
      <c r="AU664" s="302">
        <v>169.69696969696901</v>
      </c>
      <c r="AV664" s="312">
        <v>1313</v>
      </c>
      <c r="AW664" s="137">
        <v>6.3031059478661611E-2</v>
      </c>
      <c r="AX664" s="302">
        <v>156.96969999999999</v>
      </c>
      <c r="AY664" s="303">
        <v>-8.5654596100278549E-2</v>
      </c>
      <c r="AZ664" s="311">
        <v>2180</v>
      </c>
      <c r="BA664" s="137">
        <v>3.0814463008509315E-2</v>
      </c>
      <c r="BB664" s="312">
        <v>205.45454545454501</v>
      </c>
      <c r="BC664" s="312">
        <v>3148</v>
      </c>
      <c r="BD664" s="137">
        <v>4.7325535945157704E-2</v>
      </c>
      <c r="BE664" s="302">
        <v>239.39393939393901</v>
      </c>
      <c r="BF664" s="312">
        <v>2254</v>
      </c>
      <c r="BG664" s="137">
        <v>3.479146729231624E-2</v>
      </c>
      <c r="BH664" s="302">
        <v>182.42424</v>
      </c>
      <c r="BI664" s="303">
        <v>3.3944954128440369E-2</v>
      </c>
      <c r="BJ664" s="311">
        <v>2928</v>
      </c>
      <c r="BK664" s="137">
        <v>4.4099706303185479E-2</v>
      </c>
      <c r="BL664" s="312">
        <v>264.24242424242402</v>
      </c>
      <c r="BM664" s="312">
        <v>3619</v>
      </c>
      <c r="BN664" s="137">
        <v>5.617122990004346E-2</v>
      </c>
      <c r="BO664" s="302">
        <v>244.84848484848399</v>
      </c>
      <c r="BP664" s="312">
        <v>2740</v>
      </c>
      <c r="BQ664" s="137">
        <v>4.4276388080925599E-2</v>
      </c>
      <c r="BR664" s="302">
        <v>222.42424</v>
      </c>
      <c r="BS664" s="303">
        <v>-6.4207650273224046E-2</v>
      </c>
      <c r="BT664" s="311">
        <v>2026</v>
      </c>
      <c r="BU664" s="137">
        <v>4.8900581690038858E-2</v>
      </c>
      <c r="BV664" s="312">
        <v>203.636363636363</v>
      </c>
      <c r="BW664" s="312">
        <v>2321</v>
      </c>
      <c r="BX664" s="137">
        <v>5.8731243199473669E-2</v>
      </c>
      <c r="BY664" s="302">
        <v>176.969696969696</v>
      </c>
      <c r="BZ664" s="312">
        <v>1870</v>
      </c>
      <c r="CA664" s="137">
        <v>5.2910052910052907E-2</v>
      </c>
      <c r="CB664" s="302">
        <v>187.27271999999999</v>
      </c>
      <c r="CC664" s="303">
        <v>-7.6999012833168803E-2</v>
      </c>
      <c r="CD664" s="311">
        <v>17183</v>
      </c>
      <c r="CE664" s="137">
        <v>4.2689092331962782E-2</v>
      </c>
      <c r="CF664" s="312">
        <v>585.75</v>
      </c>
      <c r="CG664" s="312">
        <v>22662</v>
      </c>
      <c r="CH664" s="137">
        <v>5.8597961922443417E-2</v>
      </c>
      <c r="CI664" s="302">
        <v>644.53</v>
      </c>
      <c r="CJ664" s="312">
        <v>18174</v>
      </c>
      <c r="CK664" s="137">
        <v>4.9441491242865614E-2</v>
      </c>
      <c r="CL664" s="302">
        <v>628.77</v>
      </c>
      <c r="CM664" s="313">
        <v>5.7673281731944366E-2</v>
      </c>
    </row>
    <row r="665" spans="1:91" ht="14.4" x14ac:dyDescent="0.3">
      <c r="A665" s="99" t="s">
        <v>386</v>
      </c>
      <c r="B665" s="311">
        <v>507</v>
      </c>
      <c r="C665" s="137">
        <v>6.0024862369028589E-3</v>
      </c>
      <c r="D665" s="312">
        <v>98.787878787878796</v>
      </c>
      <c r="E665" s="312">
        <v>1255</v>
      </c>
      <c r="F665" s="137">
        <v>1.5485797487722415E-2</v>
      </c>
      <c r="G665" s="302">
        <v>159.39393939393901</v>
      </c>
      <c r="H665" s="312">
        <v>938</v>
      </c>
      <c r="I665" s="137">
        <v>1.2090745037380769E-2</v>
      </c>
      <c r="J665" s="302">
        <v>144.24243200000001</v>
      </c>
      <c r="K665" s="313">
        <v>0.85009861932938857</v>
      </c>
      <c r="L665" s="312">
        <v>466</v>
      </c>
      <c r="M665" s="137">
        <v>5.4573135027520788E-3</v>
      </c>
      <c r="N665" s="312">
        <v>90.303030303030297</v>
      </c>
      <c r="O665" s="312">
        <v>1397</v>
      </c>
      <c r="P665" s="137">
        <v>1.6463572724915738E-2</v>
      </c>
      <c r="Q665" s="302">
        <v>155.15151515151501</v>
      </c>
      <c r="R665" s="312">
        <v>1354</v>
      </c>
      <c r="S665" s="137">
        <v>1.6994251575168814E-2</v>
      </c>
      <c r="T665" s="302">
        <v>195.15152</v>
      </c>
      <c r="U665" s="313">
        <v>1.905579399141631</v>
      </c>
      <c r="V665" s="312">
        <v>170</v>
      </c>
      <c r="W665" s="137">
        <v>1.1994637691385028E-2</v>
      </c>
      <c r="X665" s="312">
        <v>53.3333333333333</v>
      </c>
      <c r="Y665" s="312">
        <v>135</v>
      </c>
      <c r="Z665" s="137">
        <v>9.9675132900177207E-3</v>
      </c>
      <c r="AA665" s="302">
        <v>56.969696969696898</v>
      </c>
      <c r="AB665" s="312">
        <v>74</v>
      </c>
      <c r="AC665" s="137">
        <v>5.9294871794871792E-3</v>
      </c>
      <c r="AD665" s="302">
        <v>35.757576</v>
      </c>
      <c r="AE665" s="313">
        <v>-0.56470588235294117</v>
      </c>
      <c r="AF665" s="312">
        <v>75</v>
      </c>
      <c r="AG665" s="137">
        <v>4.5501425711338955E-3</v>
      </c>
      <c r="AH665" s="312">
        <v>33.939393939393902</v>
      </c>
      <c r="AI665" s="312">
        <v>95</v>
      </c>
      <c r="AJ665" s="137">
        <v>6.2209416541156443E-3</v>
      </c>
      <c r="AK665" s="302">
        <v>38.787878787878697</v>
      </c>
      <c r="AL665" s="312">
        <v>152</v>
      </c>
      <c r="AM665" s="137">
        <v>1.0127931769722815E-2</v>
      </c>
      <c r="AN665" s="302">
        <v>54.5454559</v>
      </c>
      <c r="AO665" s="313">
        <v>1.0266666666666666</v>
      </c>
      <c r="AP665" s="312">
        <v>231</v>
      </c>
      <c r="AQ665" s="137">
        <v>9.8583134175486507E-3</v>
      </c>
      <c r="AR665" s="312">
        <v>67.878787878787804</v>
      </c>
      <c r="AS665" s="312">
        <v>378</v>
      </c>
      <c r="AT665" s="137">
        <v>1.7531654375956589E-2</v>
      </c>
      <c r="AU665" s="302">
        <v>80.606060606060595</v>
      </c>
      <c r="AV665" s="312">
        <v>186</v>
      </c>
      <c r="AW665" s="137">
        <v>8.9290000480053769E-3</v>
      </c>
      <c r="AX665" s="302">
        <v>70.909090000000006</v>
      </c>
      <c r="AY665" s="303">
        <v>-0.19480519480519481</v>
      </c>
      <c r="AZ665" s="311">
        <v>328</v>
      </c>
      <c r="BA665" s="137">
        <v>4.6363045260509432E-3</v>
      </c>
      <c r="BB665" s="312">
        <v>76.363636363636303</v>
      </c>
      <c r="BC665" s="312">
        <v>522</v>
      </c>
      <c r="BD665" s="137">
        <v>7.8474999248323764E-3</v>
      </c>
      <c r="BE665" s="302">
        <v>91.515151515151501</v>
      </c>
      <c r="BF665" s="312">
        <v>595</v>
      </c>
      <c r="BG665" s="137">
        <v>9.1840829808909324E-3</v>
      </c>
      <c r="BH665" s="302">
        <v>116.36364</v>
      </c>
      <c r="BI665" s="303">
        <v>0.81402439024390238</v>
      </c>
      <c r="BJ665" s="311">
        <v>465</v>
      </c>
      <c r="BK665" s="137">
        <v>7.0035394231493337E-3</v>
      </c>
      <c r="BL665" s="312">
        <v>110.30303030303</v>
      </c>
      <c r="BM665" s="312">
        <v>750</v>
      </c>
      <c r="BN665" s="137">
        <v>1.1640901471409946E-2</v>
      </c>
      <c r="BO665" s="302">
        <v>149.69696969696901</v>
      </c>
      <c r="BP665" s="312">
        <v>551</v>
      </c>
      <c r="BQ665" s="137">
        <v>8.903755413354017E-3</v>
      </c>
      <c r="BR665" s="302">
        <v>115.151512</v>
      </c>
      <c r="BS665" s="303">
        <v>0.18494623655913978</v>
      </c>
      <c r="BT665" s="311">
        <v>590</v>
      </c>
      <c r="BU665" s="137">
        <v>1.4240544519804011E-2</v>
      </c>
      <c r="BV665" s="312">
        <v>93.3333333333333</v>
      </c>
      <c r="BW665" s="312">
        <v>446</v>
      </c>
      <c r="BX665" s="137">
        <v>1.128571067081657E-2</v>
      </c>
      <c r="BY665" s="302">
        <v>88.484848484848399</v>
      </c>
      <c r="BZ665" s="312">
        <v>506</v>
      </c>
      <c r="CA665" s="137">
        <v>1.4316837846249611E-2</v>
      </c>
      <c r="CB665" s="302">
        <v>84.848489999999998</v>
      </c>
      <c r="CC665" s="303">
        <v>-0.14237288135593221</v>
      </c>
      <c r="CD665" s="311">
        <v>2832</v>
      </c>
      <c r="CE665" s="137">
        <v>7.0357626423859978E-3</v>
      </c>
      <c r="CF665" s="312">
        <v>229.38</v>
      </c>
      <c r="CG665" s="312">
        <v>4978</v>
      </c>
      <c r="CH665" s="137">
        <v>1.2871796595619244E-2</v>
      </c>
      <c r="CI665" s="302">
        <v>313.86</v>
      </c>
      <c r="CJ665" s="312">
        <v>4356</v>
      </c>
      <c r="CK665" s="137">
        <v>1.1850288095846958E-2</v>
      </c>
      <c r="CL665" s="302">
        <v>318.64999999999998</v>
      </c>
      <c r="CM665" s="313">
        <v>0.53813559322033899</v>
      </c>
    </row>
    <row r="666" spans="1:91" ht="14.4" x14ac:dyDescent="0.3">
      <c r="A666" s="99" t="s">
        <v>545</v>
      </c>
      <c r="B666" s="311">
        <v>362</v>
      </c>
      <c r="C666" s="137">
        <v>4.2857988515953354E-3</v>
      </c>
      <c r="D666" s="312">
        <v>93.939393939393895</v>
      </c>
      <c r="E666" s="312">
        <v>954</v>
      </c>
      <c r="F666" s="137">
        <v>1.1771673946842379E-2</v>
      </c>
      <c r="G666" s="302">
        <v>160</v>
      </c>
      <c r="H666" s="312">
        <v>694</v>
      </c>
      <c r="I666" s="137">
        <v>8.9456045372518691E-3</v>
      </c>
      <c r="J666" s="302">
        <v>126.666664</v>
      </c>
      <c r="K666" s="313">
        <v>0.91712707182320441</v>
      </c>
      <c r="L666" s="312">
        <v>281</v>
      </c>
      <c r="M666" s="137">
        <v>3.2907834641058673E-3</v>
      </c>
      <c r="N666" s="312">
        <v>76.969696969696898</v>
      </c>
      <c r="O666" s="312">
        <v>970</v>
      </c>
      <c r="P666" s="137">
        <v>1.1431399816154807E-2</v>
      </c>
      <c r="Q666" s="302">
        <v>145.45454545454501</v>
      </c>
      <c r="R666" s="312">
        <v>881</v>
      </c>
      <c r="S666" s="137">
        <v>1.1057559555187389E-2</v>
      </c>
      <c r="T666" s="302">
        <v>141.21212800000001</v>
      </c>
      <c r="U666" s="313">
        <v>2.1352313167259784</v>
      </c>
      <c r="V666" s="312">
        <v>153</v>
      </c>
      <c r="W666" s="137">
        <v>1.0795173922246526E-2</v>
      </c>
      <c r="X666" s="312">
        <v>54.545454545454497</v>
      </c>
      <c r="Y666" s="312">
        <v>100</v>
      </c>
      <c r="Z666" s="137">
        <v>7.3833431777909041E-3</v>
      </c>
      <c r="AA666" s="302">
        <v>53.3333333333333</v>
      </c>
      <c r="AB666" s="312">
        <v>55</v>
      </c>
      <c r="AC666" s="137">
        <v>4.407051282051282E-3</v>
      </c>
      <c r="AD666" s="302">
        <v>31.515152</v>
      </c>
      <c r="AE666" s="313">
        <v>-0.64052287581699341</v>
      </c>
      <c r="AF666" s="312">
        <v>56</v>
      </c>
      <c r="AG666" s="137">
        <v>3.3974397864466421E-3</v>
      </c>
      <c r="AH666" s="312">
        <v>33.939393939393902</v>
      </c>
      <c r="AI666" s="312">
        <v>73</v>
      </c>
      <c r="AJ666" s="137">
        <v>4.7803025342151792E-3</v>
      </c>
      <c r="AK666" s="302">
        <v>34.545454545454497</v>
      </c>
      <c r="AL666" s="312">
        <v>79</v>
      </c>
      <c r="AM666" s="137">
        <v>5.2638592750533049E-3</v>
      </c>
      <c r="AN666" s="302">
        <v>39.393940000000001</v>
      </c>
      <c r="AO666" s="313">
        <v>0.4107142857142857</v>
      </c>
      <c r="AP666" s="312">
        <v>116</v>
      </c>
      <c r="AQ666" s="137">
        <v>4.9504950495049506E-3</v>
      </c>
      <c r="AR666" s="312">
        <v>48.484848484848399</v>
      </c>
      <c r="AS666" s="312">
        <v>305</v>
      </c>
      <c r="AT666" s="137">
        <v>1.4145911599647511E-2</v>
      </c>
      <c r="AU666" s="302">
        <v>78.181818181818201</v>
      </c>
      <c r="AV666" s="312">
        <v>168</v>
      </c>
      <c r="AW666" s="137">
        <v>8.064903269166146E-3</v>
      </c>
      <c r="AX666" s="302">
        <v>71.515150000000006</v>
      </c>
      <c r="AY666" s="303">
        <v>0.44827586206896552</v>
      </c>
      <c r="AZ666" s="311">
        <v>268</v>
      </c>
      <c r="BA666" s="137">
        <v>3.7882000395782094E-3</v>
      </c>
      <c r="BB666" s="312">
        <v>69.696969696969703</v>
      </c>
      <c r="BC666" s="312">
        <v>408</v>
      </c>
      <c r="BD666" s="137">
        <v>6.1336781021678341E-3</v>
      </c>
      <c r="BE666" s="302">
        <v>87.272727272727195</v>
      </c>
      <c r="BF666" s="312">
        <v>430</v>
      </c>
      <c r="BG666" s="137">
        <v>6.6372364399715986E-3</v>
      </c>
      <c r="BH666" s="302">
        <v>103.63636</v>
      </c>
      <c r="BI666" s="303">
        <v>0.60447761194029848</v>
      </c>
      <c r="BJ666" s="311">
        <v>391</v>
      </c>
      <c r="BK666" s="137">
        <v>5.8889976654868592E-3</v>
      </c>
      <c r="BL666" s="312">
        <v>103.636363636363</v>
      </c>
      <c r="BM666" s="312">
        <v>510</v>
      </c>
      <c r="BN666" s="137">
        <v>7.9158130005587638E-3</v>
      </c>
      <c r="BO666" s="302">
        <v>123.636363636363</v>
      </c>
      <c r="BP666" s="312">
        <v>411</v>
      </c>
      <c r="BQ666" s="137">
        <v>6.6414582121388406E-3</v>
      </c>
      <c r="BR666" s="302">
        <v>106.666664</v>
      </c>
      <c r="BS666" s="303">
        <v>5.1150895140664961E-2</v>
      </c>
      <c r="BT666" s="311">
        <v>442</v>
      </c>
      <c r="BU666" s="137">
        <v>1.0668340131785378E-2</v>
      </c>
      <c r="BV666" s="312">
        <v>89.696969696969703</v>
      </c>
      <c r="BW666" s="312">
        <v>342</v>
      </c>
      <c r="BX666" s="137">
        <v>8.6540651332270551E-3</v>
      </c>
      <c r="BY666" s="302">
        <v>73.3333333333333</v>
      </c>
      <c r="BZ666" s="312">
        <v>283</v>
      </c>
      <c r="CA666" s="137">
        <v>8.007243301360949E-3</v>
      </c>
      <c r="CB666" s="302">
        <v>69.090909999999994</v>
      </c>
      <c r="CC666" s="303">
        <v>-0.35972850678733032</v>
      </c>
      <c r="CD666" s="311">
        <v>2069</v>
      </c>
      <c r="CE666" s="137">
        <v>5.1401811112629344E-3</v>
      </c>
      <c r="CF666" s="312">
        <v>209.82</v>
      </c>
      <c r="CG666" s="312">
        <v>3662</v>
      </c>
      <c r="CH666" s="137">
        <v>9.4689672826753068E-3</v>
      </c>
      <c r="CI666" s="302">
        <v>291.02999999999997</v>
      </c>
      <c r="CJ666" s="312">
        <v>3001</v>
      </c>
      <c r="CK666" s="137">
        <v>8.164075889723765E-3</v>
      </c>
      <c r="CL666" s="302">
        <v>264.35000000000002</v>
      </c>
      <c r="CM666" s="313">
        <v>0.45045915901401645</v>
      </c>
    </row>
    <row r="667" spans="1:91" ht="14.4" x14ac:dyDescent="0.3">
      <c r="A667" s="99" t="s">
        <v>546</v>
      </c>
      <c r="B667" s="311">
        <v>66</v>
      </c>
      <c r="C667" s="137">
        <v>7.8138874089859708E-4</v>
      </c>
      <c r="D667" s="312">
        <v>33.3333333333333</v>
      </c>
      <c r="E667" s="312">
        <v>358</v>
      </c>
      <c r="F667" s="137">
        <v>4.4174625502825691E-3</v>
      </c>
      <c r="G667" s="302">
        <v>87.878787878787904</v>
      </c>
      <c r="H667" s="312">
        <v>179</v>
      </c>
      <c r="I667" s="137">
        <v>2.3072956947666925E-3</v>
      </c>
      <c r="J667" s="302">
        <v>79.393936199999999</v>
      </c>
      <c r="K667" s="313">
        <v>1.7121212121212122</v>
      </c>
      <c r="L667" s="312">
        <v>134</v>
      </c>
      <c r="M667" s="137">
        <v>1.5692704063707695E-3</v>
      </c>
      <c r="N667" s="312">
        <v>60.606060606060602</v>
      </c>
      <c r="O667" s="312">
        <v>200</v>
      </c>
      <c r="P667" s="137">
        <v>2.356989652815424E-3</v>
      </c>
      <c r="Q667" s="302">
        <v>69.090909090909093</v>
      </c>
      <c r="R667" s="312">
        <v>111</v>
      </c>
      <c r="S667" s="137">
        <v>1.3931771970780932E-3</v>
      </c>
      <c r="T667" s="302">
        <v>67.878784199999998</v>
      </c>
      <c r="U667" s="313">
        <v>-0.17164179104477612</v>
      </c>
      <c r="V667" s="312">
        <v>12</v>
      </c>
      <c r="W667" s="137">
        <v>8.4668030762717844E-4</v>
      </c>
      <c r="X667" s="312">
        <v>12.7272727272727</v>
      </c>
      <c r="Y667" s="312">
        <v>22</v>
      </c>
      <c r="Z667" s="137">
        <v>1.6243354991139988E-3</v>
      </c>
      <c r="AA667" s="302">
        <v>16.969696969696901</v>
      </c>
      <c r="AB667" s="312">
        <v>0</v>
      </c>
      <c r="AC667" s="137">
        <v>0</v>
      </c>
      <c r="AD667" s="302">
        <v>17.575758</v>
      </c>
      <c r="AE667" s="313">
        <v>-1</v>
      </c>
      <c r="AF667" s="312">
        <v>13</v>
      </c>
      <c r="AG667" s="137">
        <v>7.8869137899654194E-4</v>
      </c>
      <c r="AH667" s="312">
        <v>12.7272727272727</v>
      </c>
      <c r="AI667" s="312">
        <v>8</v>
      </c>
      <c r="AJ667" s="137">
        <v>5.2386877087289637E-4</v>
      </c>
      <c r="AK667" s="302">
        <v>7.8787878787878798</v>
      </c>
      <c r="AL667" s="312">
        <v>21</v>
      </c>
      <c r="AM667" s="137">
        <v>1.3992537313432835E-3</v>
      </c>
      <c r="AN667" s="302">
        <v>23.636364</v>
      </c>
      <c r="AO667" s="313">
        <v>0.61538461538461542</v>
      </c>
      <c r="AP667" s="312">
        <v>12</v>
      </c>
      <c r="AQ667" s="137">
        <v>5.1212017753499487E-4</v>
      </c>
      <c r="AR667" s="312">
        <v>10.909090909090899</v>
      </c>
      <c r="AS667" s="312">
        <v>90</v>
      </c>
      <c r="AT667" s="137">
        <v>4.1742034228468066E-3</v>
      </c>
      <c r="AU667" s="302">
        <v>49.090909090909101</v>
      </c>
      <c r="AV667" s="312">
        <v>13</v>
      </c>
      <c r="AW667" s="137">
        <v>6.2406989582833273E-4</v>
      </c>
      <c r="AX667" s="302">
        <v>12.121212</v>
      </c>
      <c r="AY667" s="303">
        <v>8.3333333333333329E-2</v>
      </c>
      <c r="AZ667" s="311">
        <v>8</v>
      </c>
      <c r="BA667" s="137">
        <v>1.1308059819636445E-4</v>
      </c>
      <c r="BB667" s="312">
        <v>11.5151515151515</v>
      </c>
      <c r="BC667" s="312">
        <v>70</v>
      </c>
      <c r="BD667" s="137">
        <v>1.0523467332150696E-3</v>
      </c>
      <c r="BE667" s="302">
        <v>29.696969696969699</v>
      </c>
      <c r="BF667" s="312">
        <v>65</v>
      </c>
      <c r="BG667" s="137">
        <v>1.0033031827864044E-3</v>
      </c>
      <c r="BH667" s="302">
        <v>33.3333321</v>
      </c>
      <c r="BI667" s="303">
        <v>7.125</v>
      </c>
      <c r="BJ667" s="311">
        <v>71</v>
      </c>
      <c r="BK667" s="137">
        <v>1.0693576323518338E-3</v>
      </c>
      <c r="BL667" s="312">
        <v>43.636363636363598</v>
      </c>
      <c r="BM667" s="312">
        <v>100</v>
      </c>
      <c r="BN667" s="137">
        <v>1.5521201961879929E-3</v>
      </c>
      <c r="BO667" s="302">
        <v>55.151515151515099</v>
      </c>
      <c r="BP667" s="312">
        <v>141</v>
      </c>
      <c r="BQ667" s="137">
        <v>2.2784564669381421E-3</v>
      </c>
      <c r="BR667" s="302">
        <v>58.181820000000002</v>
      </c>
      <c r="BS667" s="303">
        <v>0.9859154929577465</v>
      </c>
      <c r="BT667" s="311">
        <v>90</v>
      </c>
      <c r="BU667" s="137">
        <v>2.1722864521734934E-3</v>
      </c>
      <c r="BV667" s="312">
        <v>43.636363636363598</v>
      </c>
      <c r="BW667" s="312">
        <v>103</v>
      </c>
      <c r="BX667" s="137">
        <v>2.6063412535742301E-3</v>
      </c>
      <c r="BY667" s="302">
        <v>41.212121212121197</v>
      </c>
      <c r="BZ667" s="312">
        <v>124</v>
      </c>
      <c r="CA667" s="137">
        <v>3.5084740967093906E-3</v>
      </c>
      <c r="CB667" s="302">
        <v>50.303031900000001</v>
      </c>
      <c r="CC667" s="303">
        <v>0.37777777777777777</v>
      </c>
      <c r="CD667" s="311">
        <v>406</v>
      </c>
      <c r="CE667" s="137">
        <v>1.0086580624324559E-3</v>
      </c>
      <c r="CF667" s="312">
        <v>94.31</v>
      </c>
      <c r="CG667" s="312">
        <v>951</v>
      </c>
      <c r="CH667" s="137">
        <v>2.4590354685483933E-3</v>
      </c>
      <c r="CI667" s="302">
        <v>143.46</v>
      </c>
      <c r="CJ667" s="312">
        <v>654</v>
      </c>
      <c r="CK667" s="137">
        <v>1.779175485464626E-3</v>
      </c>
      <c r="CL667" s="302">
        <v>136.54</v>
      </c>
      <c r="CM667" s="313">
        <v>0.61083743842364535</v>
      </c>
    </row>
    <row r="668" spans="1:91" ht="14.4" x14ac:dyDescent="0.3">
      <c r="A668" s="99" t="s">
        <v>547</v>
      </c>
      <c r="B668" s="311">
        <v>110</v>
      </c>
      <c r="C668" s="137">
        <v>1.3023145681643285E-3</v>
      </c>
      <c r="D668" s="312">
        <v>52.727272727272698</v>
      </c>
      <c r="E668" s="312">
        <v>261</v>
      </c>
      <c r="F668" s="137">
        <v>3.2205523062115941E-3</v>
      </c>
      <c r="G668" s="302">
        <v>74.545454545454504</v>
      </c>
      <c r="H668" s="312">
        <v>138</v>
      </c>
      <c r="I668" s="137">
        <v>1.7788089713843774E-3</v>
      </c>
      <c r="J668" s="302">
        <v>52.727271999999999</v>
      </c>
      <c r="K668" s="313">
        <v>0.25454545454545452</v>
      </c>
      <c r="L668" s="312">
        <v>9</v>
      </c>
      <c r="M668" s="137">
        <v>1.0539875863684273E-4</v>
      </c>
      <c r="N668" s="312">
        <v>8.4848484848484809</v>
      </c>
      <c r="O668" s="312">
        <v>338</v>
      </c>
      <c r="P668" s="137">
        <v>3.9833125132580664E-3</v>
      </c>
      <c r="Q668" s="302">
        <v>100</v>
      </c>
      <c r="R668" s="312">
        <v>201</v>
      </c>
      <c r="S668" s="137">
        <v>2.5227803298441148E-3</v>
      </c>
      <c r="T668" s="302">
        <v>100.606064</v>
      </c>
      <c r="U668" s="313">
        <v>21.333333333333332</v>
      </c>
      <c r="V668" s="312">
        <v>0</v>
      </c>
      <c r="W668" s="137">
        <v>0</v>
      </c>
      <c r="X668" s="312">
        <v>80</v>
      </c>
      <c r="Y668" s="312">
        <v>10</v>
      </c>
      <c r="Z668" s="137">
        <v>7.3833431777909036E-4</v>
      </c>
      <c r="AA668" s="302">
        <v>9.0909090909090899</v>
      </c>
      <c r="AB668" s="312">
        <v>0</v>
      </c>
      <c r="AC668" s="137">
        <v>0</v>
      </c>
      <c r="AD668" s="302">
        <v>17.575758</v>
      </c>
      <c r="AF668" s="312">
        <v>0</v>
      </c>
      <c r="AG668" s="137">
        <v>0</v>
      </c>
      <c r="AH668" s="312">
        <v>80</v>
      </c>
      <c r="AI668" s="312">
        <v>20</v>
      </c>
      <c r="AJ668" s="137">
        <v>1.3096719271822408E-3</v>
      </c>
      <c r="AK668" s="302">
        <v>21.818181818181799</v>
      </c>
      <c r="AL668" s="312">
        <v>0</v>
      </c>
      <c r="AM668" s="137">
        <v>0</v>
      </c>
      <c r="AN668" s="302">
        <v>17.575758</v>
      </c>
      <c r="AP668" s="312">
        <v>9</v>
      </c>
      <c r="AQ668" s="137">
        <v>3.8409013315124618E-4</v>
      </c>
      <c r="AR668" s="312">
        <v>9.0909090909090899</v>
      </c>
      <c r="AS668" s="312">
        <v>3</v>
      </c>
      <c r="AT668" s="137">
        <v>1.3914011409489355E-4</v>
      </c>
      <c r="AU668" s="302">
        <v>3.63636363636363</v>
      </c>
      <c r="AV668" s="312">
        <v>11</v>
      </c>
      <c r="AW668" s="137">
        <v>5.2805914262397393E-4</v>
      </c>
      <c r="AX668" s="302">
        <v>12.121212</v>
      </c>
      <c r="AY668" s="303">
        <v>0.22222222222222221</v>
      </c>
      <c r="AZ668" s="311">
        <v>19</v>
      </c>
      <c r="BA668" s="137">
        <v>2.6856642071636558E-4</v>
      </c>
      <c r="BB668" s="312">
        <v>12.7272727272727</v>
      </c>
      <c r="BC668" s="312">
        <v>74</v>
      </c>
      <c r="BD668" s="137">
        <v>1.1124808322559307E-3</v>
      </c>
      <c r="BE668" s="302">
        <v>42.424242424242401</v>
      </c>
      <c r="BF668" s="312">
        <v>42</v>
      </c>
      <c r="BG668" s="137">
        <v>6.482882104158306E-4</v>
      </c>
      <c r="BH668" s="302">
        <v>21.818182</v>
      </c>
      <c r="BI668" s="303">
        <v>1.2105263157894737</v>
      </c>
      <c r="BJ668" s="311">
        <v>100</v>
      </c>
      <c r="BK668" s="137">
        <v>1.5061375103546954E-3</v>
      </c>
      <c r="BL668" s="312">
        <v>56.363636363636303</v>
      </c>
      <c r="BM668" s="312">
        <v>240</v>
      </c>
      <c r="BN668" s="137">
        <v>3.7250884708511828E-3</v>
      </c>
      <c r="BO668" s="302">
        <v>78.787878787878796</v>
      </c>
      <c r="BP668" s="312">
        <v>159</v>
      </c>
      <c r="BQ668" s="137">
        <v>2.5693232499515222E-3</v>
      </c>
      <c r="BR668" s="302">
        <v>67.272729999999996</v>
      </c>
      <c r="BS668" s="303">
        <v>0.59</v>
      </c>
      <c r="BT668" s="311">
        <v>45</v>
      </c>
      <c r="BU668" s="137">
        <v>1.0861432260867467E-3</v>
      </c>
      <c r="BV668" s="312">
        <v>23.030303030302999</v>
      </c>
      <c r="BW668" s="312">
        <v>30</v>
      </c>
      <c r="BX668" s="137">
        <v>7.5912852045851361E-4</v>
      </c>
      <c r="BY668" s="302">
        <v>17.5757575757575</v>
      </c>
      <c r="BZ668" s="312">
        <v>80</v>
      </c>
      <c r="CA668" s="137">
        <v>2.2635316752963814E-3</v>
      </c>
      <c r="CB668" s="302">
        <v>38.181820000000002</v>
      </c>
      <c r="CC668" s="303">
        <v>0.77777777777777779</v>
      </c>
      <c r="CD668" s="311">
        <v>292</v>
      </c>
      <c r="CE668" s="137">
        <v>7.2543880352285005E-4</v>
      </c>
      <c r="CF668" s="312">
        <v>139.49</v>
      </c>
      <c r="CG668" s="312">
        <v>976</v>
      </c>
      <c r="CH668" s="137">
        <v>2.5236788825480881E-3</v>
      </c>
      <c r="CI668" s="302">
        <v>155.38</v>
      </c>
      <c r="CJ668" s="312">
        <v>631</v>
      </c>
      <c r="CK668" s="137">
        <v>1.716605093773974E-3</v>
      </c>
      <c r="CL668" s="302">
        <v>140.71</v>
      </c>
      <c r="CM668" s="313">
        <v>1.1609589041095891</v>
      </c>
    </row>
    <row r="669" spans="1:91" ht="14.4" x14ac:dyDescent="0.3">
      <c r="A669" s="99" t="s">
        <v>548</v>
      </c>
      <c r="B669" s="311">
        <v>186</v>
      </c>
      <c r="C669" s="137">
        <v>2.2020955425324099E-3</v>
      </c>
      <c r="D669" s="312">
        <v>68.484848484848399</v>
      </c>
      <c r="E669" s="312">
        <v>335</v>
      </c>
      <c r="F669" s="137">
        <v>4.1336590903482146E-3</v>
      </c>
      <c r="G669" s="302">
        <v>80</v>
      </c>
      <c r="H669" s="312">
        <v>377</v>
      </c>
      <c r="I669" s="137">
        <v>4.8594998711007989E-3</v>
      </c>
      <c r="J669" s="302">
        <v>89.696969999999993</v>
      </c>
      <c r="K669" s="313">
        <v>1.0268817204301075</v>
      </c>
      <c r="L669" s="312">
        <v>138</v>
      </c>
      <c r="M669" s="137">
        <v>1.6161142990982552E-3</v>
      </c>
      <c r="N669" s="312">
        <v>46.6666666666666</v>
      </c>
      <c r="O669" s="312">
        <v>432</v>
      </c>
      <c r="P669" s="137">
        <v>5.0910976500813162E-3</v>
      </c>
      <c r="Q669" s="302">
        <v>82.424242424242394</v>
      </c>
      <c r="R669" s="312">
        <v>569</v>
      </c>
      <c r="S669" s="137">
        <v>7.1416020282651805E-3</v>
      </c>
      <c r="T669" s="302">
        <v>97.575760000000002</v>
      </c>
      <c r="U669" s="313">
        <v>3.1231884057971016</v>
      </c>
      <c r="V669" s="312">
        <v>141</v>
      </c>
      <c r="W669" s="137">
        <v>9.948493614619346E-3</v>
      </c>
      <c r="X669" s="312">
        <v>53.3333333333333</v>
      </c>
      <c r="Y669" s="312">
        <v>68</v>
      </c>
      <c r="Z669" s="137">
        <v>5.0206733608978149E-3</v>
      </c>
      <c r="AA669" s="302">
        <v>49.090909090909101</v>
      </c>
      <c r="AB669" s="312">
        <v>55</v>
      </c>
      <c r="AC669" s="137">
        <v>4.407051282051282E-3</v>
      </c>
      <c r="AD669" s="302">
        <v>31.515152</v>
      </c>
      <c r="AE669" s="313">
        <v>-0.60992907801418439</v>
      </c>
      <c r="AF669" s="312">
        <v>43</v>
      </c>
      <c r="AG669" s="137">
        <v>2.6087484074501003E-3</v>
      </c>
      <c r="AH669" s="312">
        <v>32.121212121212103</v>
      </c>
      <c r="AI669" s="312">
        <v>45</v>
      </c>
      <c r="AJ669" s="137">
        <v>2.9467618361600418E-3</v>
      </c>
      <c r="AK669" s="302">
        <v>30.303030303030301</v>
      </c>
      <c r="AL669" s="312">
        <v>58</v>
      </c>
      <c r="AM669" s="137">
        <v>3.8646055437100211E-3</v>
      </c>
      <c r="AN669" s="302">
        <v>30.909089999999999</v>
      </c>
      <c r="AO669" s="313">
        <v>0.34883720930232559</v>
      </c>
      <c r="AP669" s="312">
        <v>95</v>
      </c>
      <c r="AQ669" s="137">
        <v>4.0542847388187093E-3</v>
      </c>
      <c r="AR669" s="312">
        <v>46.6666666666666</v>
      </c>
      <c r="AS669" s="312">
        <v>212</v>
      </c>
      <c r="AT669" s="137">
        <v>9.8325680627058109E-3</v>
      </c>
      <c r="AU669" s="302">
        <v>58.181818181818201</v>
      </c>
      <c r="AV669" s="312">
        <v>144</v>
      </c>
      <c r="AW669" s="137">
        <v>6.9127742307138395E-3</v>
      </c>
      <c r="AX669" s="302">
        <v>68.484849999999994</v>
      </c>
      <c r="AY669" s="303">
        <v>0.51578947368421058</v>
      </c>
      <c r="AZ669" s="311">
        <v>241</v>
      </c>
      <c r="BA669" s="137">
        <v>3.4065530206654794E-3</v>
      </c>
      <c r="BB669" s="312">
        <v>64.848484848484802</v>
      </c>
      <c r="BC669" s="312">
        <v>264</v>
      </c>
      <c r="BD669" s="137">
        <v>3.968850536696834E-3</v>
      </c>
      <c r="BE669" s="302">
        <v>73.939393939393895</v>
      </c>
      <c r="BF669" s="312">
        <v>323</v>
      </c>
      <c r="BG669" s="137">
        <v>4.9856450467693639E-3</v>
      </c>
      <c r="BH669" s="302">
        <v>99.393936199999999</v>
      </c>
      <c r="BI669" s="303">
        <v>0.34024896265560167</v>
      </c>
      <c r="BJ669" s="311">
        <v>220</v>
      </c>
      <c r="BK669" s="137">
        <v>3.3135025227803297E-3</v>
      </c>
      <c r="BL669" s="312">
        <v>69.696969696969703</v>
      </c>
      <c r="BM669" s="312">
        <v>170</v>
      </c>
      <c r="BN669" s="137">
        <v>2.6386043335195879E-3</v>
      </c>
      <c r="BO669" s="302">
        <v>55.757575757575701</v>
      </c>
      <c r="BP669" s="312">
        <v>111</v>
      </c>
      <c r="BQ669" s="137">
        <v>1.7936784952491758E-3</v>
      </c>
      <c r="BR669" s="302">
        <v>44.848483999999999</v>
      </c>
      <c r="BS669" s="303">
        <v>-0.49545454545454548</v>
      </c>
      <c r="BT669" s="311">
        <v>307</v>
      </c>
      <c r="BU669" s="137">
        <v>7.409910453525138E-3</v>
      </c>
      <c r="BV669" s="312">
        <v>79.393939393939405</v>
      </c>
      <c r="BW669" s="312">
        <v>209</v>
      </c>
      <c r="BX669" s="137">
        <v>5.2885953591943115E-3</v>
      </c>
      <c r="BY669" s="302">
        <v>58.181818181818201</v>
      </c>
      <c r="BZ669" s="312">
        <v>79</v>
      </c>
      <c r="CA669" s="137">
        <v>2.2352375293551766E-3</v>
      </c>
      <c r="CB669" s="302">
        <v>26.666665999999999</v>
      </c>
      <c r="CC669" s="303">
        <v>-0.74267100977198697</v>
      </c>
      <c r="CD669" s="311">
        <v>1371</v>
      </c>
      <c r="CE669" s="137">
        <v>3.4060842453076281E-3</v>
      </c>
      <c r="CF669" s="312">
        <v>166.69</v>
      </c>
      <c r="CG669" s="312">
        <v>1735</v>
      </c>
      <c r="CH669" s="137">
        <v>4.486252931578825E-3</v>
      </c>
      <c r="CI669" s="302">
        <v>177.5</v>
      </c>
      <c r="CJ669" s="312">
        <v>1716</v>
      </c>
      <c r="CK669" s="137">
        <v>4.6682953104851656E-3</v>
      </c>
      <c r="CL669" s="302">
        <v>190.33</v>
      </c>
      <c r="CM669" s="313">
        <v>0.25164113785557984</v>
      </c>
    </row>
    <row r="670" spans="1:91" ht="14.4" x14ac:dyDescent="0.3">
      <c r="A670" s="99" t="s">
        <v>549</v>
      </c>
      <c r="B670" s="311">
        <v>145</v>
      </c>
      <c r="C670" s="137">
        <v>1.7166873853075239E-3</v>
      </c>
      <c r="D670" s="312">
        <v>53.939393939393902</v>
      </c>
      <c r="E670" s="312">
        <v>301</v>
      </c>
      <c r="F670" s="137">
        <v>3.7141235408800375E-3</v>
      </c>
      <c r="G670" s="302">
        <v>62.424242424242401</v>
      </c>
      <c r="H670" s="312">
        <v>244</v>
      </c>
      <c r="I670" s="137">
        <v>3.1451405001288991E-3</v>
      </c>
      <c r="J670" s="302">
        <v>76.363640000000004</v>
      </c>
      <c r="K670" s="313">
        <v>0.6827586206896552</v>
      </c>
      <c r="L670" s="312">
        <v>185</v>
      </c>
      <c r="M670" s="137">
        <v>2.1665300386462115E-3</v>
      </c>
      <c r="N670" s="312">
        <v>55.757575757575701</v>
      </c>
      <c r="O670" s="312">
        <v>427</v>
      </c>
      <c r="P670" s="137">
        <v>5.0321729087609308E-3</v>
      </c>
      <c r="Q670" s="302">
        <v>103.636363636363</v>
      </c>
      <c r="R670" s="312">
        <v>473</v>
      </c>
      <c r="S670" s="137">
        <v>5.936692019981424E-3</v>
      </c>
      <c r="T670" s="302">
        <v>140</v>
      </c>
      <c r="U670" s="313">
        <v>1.5567567567567568</v>
      </c>
      <c r="V670" s="312">
        <v>17</v>
      </c>
      <c r="W670" s="137">
        <v>1.1994637691385029E-3</v>
      </c>
      <c r="X670" s="312">
        <v>12.7272727272727</v>
      </c>
      <c r="Y670" s="312">
        <v>35</v>
      </c>
      <c r="Z670" s="137">
        <v>2.5841701122268162E-3</v>
      </c>
      <c r="AA670" s="302">
        <v>17.5757575757575</v>
      </c>
      <c r="AB670" s="312">
        <v>19</v>
      </c>
      <c r="AC670" s="137">
        <v>1.5224358974358974E-3</v>
      </c>
      <c r="AD670" s="302">
        <v>12.727273</v>
      </c>
      <c r="AE670" s="313">
        <v>0.11764705882352941</v>
      </c>
      <c r="AF670" s="312">
        <v>19</v>
      </c>
      <c r="AG670" s="137">
        <v>1.1527027846872536E-3</v>
      </c>
      <c r="AH670" s="312">
        <v>13.9393939393939</v>
      </c>
      <c r="AI670" s="312">
        <v>22</v>
      </c>
      <c r="AJ670" s="137">
        <v>1.4406391199004648E-3</v>
      </c>
      <c r="AK670" s="302">
        <v>15.757575757575699</v>
      </c>
      <c r="AL670" s="312">
        <v>73</v>
      </c>
      <c r="AM670" s="137">
        <v>4.8640724946695099E-3</v>
      </c>
      <c r="AN670" s="302">
        <v>36.363636</v>
      </c>
      <c r="AO670" s="313">
        <v>2.8421052631578947</v>
      </c>
      <c r="AP670" s="312">
        <v>115</v>
      </c>
      <c r="AQ670" s="137">
        <v>4.907818368043701E-3</v>
      </c>
      <c r="AR670" s="312">
        <v>47.272727272727202</v>
      </c>
      <c r="AS670" s="312">
        <v>73</v>
      </c>
      <c r="AT670" s="137">
        <v>3.3857427763090767E-3</v>
      </c>
      <c r="AU670" s="302">
        <v>28.484848484848399</v>
      </c>
      <c r="AV670" s="312">
        <v>18</v>
      </c>
      <c r="AW670" s="137">
        <v>8.6409677883922994E-4</v>
      </c>
      <c r="AX670" s="302">
        <v>12.121212</v>
      </c>
      <c r="AY670" s="303">
        <v>-0.84347826086956523</v>
      </c>
      <c r="AZ670" s="311">
        <v>60</v>
      </c>
      <c r="BA670" s="137">
        <v>8.4810448647273343E-4</v>
      </c>
      <c r="BB670" s="312">
        <v>24.2424242424242</v>
      </c>
      <c r="BC670" s="312">
        <v>114</v>
      </c>
      <c r="BD670" s="137">
        <v>1.7138218226645419E-3</v>
      </c>
      <c r="BE670" s="302">
        <v>36.363636363636303</v>
      </c>
      <c r="BF670" s="312">
        <v>165</v>
      </c>
      <c r="BG670" s="137">
        <v>2.5468465409193342E-3</v>
      </c>
      <c r="BH670" s="302">
        <v>51.515152</v>
      </c>
      <c r="BI670" s="303">
        <v>1.75</v>
      </c>
      <c r="BJ670" s="311">
        <v>74</v>
      </c>
      <c r="BK670" s="137">
        <v>1.1145417576624746E-3</v>
      </c>
      <c r="BL670" s="312">
        <v>31.515151515151501</v>
      </c>
      <c r="BM670" s="312">
        <v>240</v>
      </c>
      <c r="BN670" s="137">
        <v>3.7250884708511828E-3</v>
      </c>
      <c r="BO670" s="302">
        <v>62.424242424242401</v>
      </c>
      <c r="BP670" s="312">
        <v>140</v>
      </c>
      <c r="BQ670" s="137">
        <v>2.2622972012151768E-3</v>
      </c>
      <c r="BR670" s="302">
        <v>49.0909081</v>
      </c>
      <c r="BS670" s="303">
        <v>0.89189189189189189</v>
      </c>
      <c r="BT670" s="311">
        <v>148</v>
      </c>
      <c r="BU670" s="137">
        <v>3.5722043880186335E-3</v>
      </c>
      <c r="BV670" s="312">
        <v>40</v>
      </c>
      <c r="BW670" s="312">
        <v>104</v>
      </c>
      <c r="BX670" s="137">
        <v>2.6316455375895139E-3</v>
      </c>
      <c r="BY670" s="302">
        <v>50.909090909090899</v>
      </c>
      <c r="BZ670" s="312">
        <v>223</v>
      </c>
      <c r="CA670" s="137">
        <v>6.3095945448886628E-3</v>
      </c>
      <c r="CB670" s="302">
        <v>55.151516000000001</v>
      </c>
      <c r="CC670" s="303">
        <v>0.5067567567567568</v>
      </c>
      <c r="CD670" s="311">
        <v>763</v>
      </c>
      <c r="CE670" s="137">
        <v>1.8955815311230636E-3</v>
      </c>
      <c r="CF670" s="312">
        <v>107.2</v>
      </c>
      <c r="CG670" s="312">
        <v>1316</v>
      </c>
      <c r="CH670" s="137">
        <v>3.4028293129439386E-3</v>
      </c>
      <c r="CI670" s="302">
        <v>152.94</v>
      </c>
      <c r="CJ670" s="312">
        <v>1355</v>
      </c>
      <c r="CK670" s="137">
        <v>3.6862122061231931E-3</v>
      </c>
      <c r="CL670" s="302">
        <v>187.04</v>
      </c>
      <c r="CM670" s="313">
        <v>0.7758846657929227</v>
      </c>
    </row>
    <row r="671" spans="1:91" ht="14.4" x14ac:dyDescent="0.3">
      <c r="A671" s="99" t="s">
        <v>387</v>
      </c>
      <c r="B671" s="311">
        <v>2781</v>
      </c>
      <c r="C671" s="137">
        <v>3.2924880127863612E-2</v>
      </c>
      <c r="D671" s="312">
        <v>244.24242424242399</v>
      </c>
      <c r="E671" s="312">
        <v>3168</v>
      </c>
      <c r="F671" s="137">
        <v>3.9090841785740724E-2</v>
      </c>
      <c r="G671" s="302">
        <v>241.21212121212099</v>
      </c>
      <c r="H671" s="312">
        <v>2806</v>
      </c>
      <c r="I671" s="137">
        <v>3.6169115751482343E-2</v>
      </c>
      <c r="J671" s="302">
        <v>227.878784</v>
      </c>
      <c r="K671" s="313">
        <v>8.9895720963682132E-3</v>
      </c>
      <c r="L671" s="312">
        <v>3761</v>
      </c>
      <c r="M671" s="137">
        <v>4.4044970137018385E-2</v>
      </c>
      <c r="N671" s="312">
        <v>262.42424242424198</v>
      </c>
      <c r="O671" s="312">
        <v>4525</v>
      </c>
      <c r="P671" s="137">
        <v>5.3326890894948971E-2</v>
      </c>
      <c r="Q671" s="302">
        <v>327.87878787878702</v>
      </c>
      <c r="R671" s="312">
        <v>3828</v>
      </c>
      <c r="S671" s="137">
        <v>4.8045786580314782E-2</v>
      </c>
      <c r="T671" s="302">
        <v>355.15152</v>
      </c>
      <c r="U671" s="313">
        <v>1.7814411060888061E-2</v>
      </c>
      <c r="V671" s="312">
        <v>630</v>
      </c>
      <c r="W671" s="137">
        <v>4.4450716150426867E-2</v>
      </c>
      <c r="X671" s="312">
        <v>99.393939393939405</v>
      </c>
      <c r="Y671" s="312">
        <v>745</v>
      </c>
      <c r="Z671" s="137">
        <v>5.5005906674542235E-2</v>
      </c>
      <c r="AA671" s="302">
        <v>124.84848484848401</v>
      </c>
      <c r="AB671" s="312">
        <v>367</v>
      </c>
      <c r="AC671" s="137">
        <v>2.9407051282051282E-2</v>
      </c>
      <c r="AD671" s="302">
        <v>67.878784199999998</v>
      </c>
      <c r="AE671" s="313">
        <v>-0.41746031746031748</v>
      </c>
      <c r="AF671" s="312">
        <v>223</v>
      </c>
      <c r="AG671" s="137">
        <v>1.3529090578171449E-2</v>
      </c>
      <c r="AH671" s="312">
        <v>60</v>
      </c>
      <c r="AI671" s="312">
        <v>470</v>
      </c>
      <c r="AJ671" s="137">
        <v>3.077729028878266E-2</v>
      </c>
      <c r="AK671" s="302">
        <v>107.87878787878699</v>
      </c>
      <c r="AL671" s="312">
        <v>478</v>
      </c>
      <c r="AM671" s="137">
        <v>3.1849680170575691E-2</v>
      </c>
      <c r="AN671" s="302">
        <v>112.121216</v>
      </c>
      <c r="AO671" s="313">
        <v>1.1434977578475336</v>
      </c>
      <c r="AP671" s="312">
        <v>1205</v>
      </c>
      <c r="AQ671" s="137">
        <v>5.1425401160805732E-2</v>
      </c>
      <c r="AR671" s="312">
        <v>148.48484848484799</v>
      </c>
      <c r="AS671" s="312">
        <v>1406</v>
      </c>
      <c r="AT671" s="137">
        <v>6.5210333472473445E-2</v>
      </c>
      <c r="AU671" s="302">
        <v>149.09090909090901</v>
      </c>
      <c r="AV671" s="312">
        <v>1127</v>
      </c>
      <c r="AW671" s="137">
        <v>5.4102059430656234E-2</v>
      </c>
      <c r="AX671" s="302">
        <v>155.75756799999999</v>
      </c>
      <c r="AY671" s="303">
        <v>-6.4730290456431541E-2</v>
      </c>
      <c r="AZ671" s="311">
        <v>1852</v>
      </c>
      <c r="BA671" s="137">
        <v>2.6178158482458372E-2</v>
      </c>
      <c r="BB671" s="312">
        <v>181.21212121212099</v>
      </c>
      <c r="BC671" s="312">
        <v>2626</v>
      </c>
      <c r="BD671" s="137">
        <v>3.9478036020325326E-2</v>
      </c>
      <c r="BE671" s="302">
        <v>221.21212121212099</v>
      </c>
      <c r="BF671" s="312">
        <v>1659</v>
      </c>
      <c r="BG671" s="137">
        <v>2.560738431142531E-2</v>
      </c>
      <c r="BH671" s="302">
        <v>146.060608</v>
      </c>
      <c r="BI671" s="303">
        <v>-0.10421166306695465</v>
      </c>
      <c r="BJ671" s="311">
        <v>2463</v>
      </c>
      <c r="BK671" s="137">
        <v>3.7096166880036148E-2</v>
      </c>
      <c r="BL671" s="312">
        <v>232.72727272727201</v>
      </c>
      <c r="BM671" s="312">
        <v>2869</v>
      </c>
      <c r="BN671" s="137">
        <v>4.4530328428633512E-2</v>
      </c>
      <c r="BO671" s="302">
        <v>215.15151515151501</v>
      </c>
      <c r="BP671" s="312">
        <v>2189</v>
      </c>
      <c r="BQ671" s="137">
        <v>3.5372632667571582E-2</v>
      </c>
      <c r="BR671" s="302">
        <v>200</v>
      </c>
      <c r="BS671" s="303">
        <v>-0.11124644742184328</v>
      </c>
      <c r="BT671" s="311">
        <v>1436</v>
      </c>
      <c r="BU671" s="137">
        <v>3.4660037170234852E-2</v>
      </c>
      <c r="BV671" s="312">
        <v>168.48484848484799</v>
      </c>
      <c r="BW671" s="312">
        <v>1875</v>
      </c>
      <c r="BX671" s="137">
        <v>4.7445532528657103E-2</v>
      </c>
      <c r="BY671" s="302">
        <v>153.939393939393</v>
      </c>
      <c r="BZ671" s="312">
        <v>1364</v>
      </c>
      <c r="CA671" s="137">
        <v>3.8593215063803296E-2</v>
      </c>
      <c r="CB671" s="302">
        <v>170.909088</v>
      </c>
      <c r="CC671" s="303">
        <v>-5.0139275766016712E-2</v>
      </c>
      <c r="CD671" s="311">
        <v>14351</v>
      </c>
      <c r="CE671" s="137">
        <v>3.5653329689576789E-2</v>
      </c>
      <c r="CF671" s="312">
        <v>527.53</v>
      </c>
      <c r="CG671" s="312">
        <v>17684</v>
      </c>
      <c r="CH671" s="137">
        <v>4.5726165326824171E-2</v>
      </c>
      <c r="CI671" s="302">
        <v>576.63</v>
      </c>
      <c r="CJ671" s="312">
        <v>13818</v>
      </c>
      <c r="CK671" s="137">
        <v>3.7591203147018658E-2</v>
      </c>
      <c r="CL671" s="302">
        <v>555.72</v>
      </c>
      <c r="CM671" s="313">
        <v>-3.7140268970803428E-2</v>
      </c>
    </row>
    <row r="672" spans="1:91" ht="14.4" x14ac:dyDescent="0.3">
      <c r="A672" s="99" t="s">
        <v>545</v>
      </c>
      <c r="B672" s="311">
        <v>2502</v>
      </c>
      <c r="C672" s="137">
        <v>2.9621736814064999E-2</v>
      </c>
      <c r="D672" s="312">
        <v>235.75757575757501</v>
      </c>
      <c r="E672" s="312">
        <v>2604</v>
      </c>
      <c r="F672" s="137">
        <v>3.2131487376915673E-2</v>
      </c>
      <c r="G672" s="302">
        <v>208.48484848484799</v>
      </c>
      <c r="H672" s="312">
        <v>2186</v>
      </c>
      <c r="I672" s="137">
        <v>2.8177365300335138E-2</v>
      </c>
      <c r="J672" s="302">
        <v>207.27271999999999</v>
      </c>
      <c r="K672" s="313">
        <v>-0.12629896083133493</v>
      </c>
      <c r="L672" s="312">
        <v>3441</v>
      </c>
      <c r="M672" s="137">
        <v>4.0297458718819533E-2</v>
      </c>
      <c r="N672" s="312">
        <v>241.21212121212099</v>
      </c>
      <c r="O672" s="312">
        <v>3814</v>
      </c>
      <c r="P672" s="137">
        <v>4.4947792679190135E-2</v>
      </c>
      <c r="Q672" s="302">
        <v>315.15151515151501</v>
      </c>
      <c r="R672" s="312">
        <v>3080</v>
      </c>
      <c r="S672" s="137">
        <v>3.8657529432437179E-2</v>
      </c>
      <c r="T672" s="302">
        <v>332.121216</v>
      </c>
      <c r="U672" s="313">
        <v>-0.10491136297587911</v>
      </c>
      <c r="V672" s="312">
        <v>521</v>
      </c>
      <c r="W672" s="137">
        <v>3.6760036689479997E-2</v>
      </c>
      <c r="X672" s="312">
        <v>98.787878787878796</v>
      </c>
      <c r="Y672" s="312">
        <v>604</v>
      </c>
      <c r="Z672" s="137">
        <v>4.4595392793857061E-2</v>
      </c>
      <c r="AA672" s="302">
        <v>111.515151515151</v>
      </c>
      <c r="AB672" s="312">
        <v>259</v>
      </c>
      <c r="AC672" s="137">
        <v>2.0753205128205127E-2</v>
      </c>
      <c r="AD672" s="302">
        <v>64.242424</v>
      </c>
      <c r="AE672" s="313">
        <v>-0.50287907869481763</v>
      </c>
      <c r="AF672" s="312">
        <v>194</v>
      </c>
      <c r="AG672" s="137">
        <v>1.176970211733301E-2</v>
      </c>
      <c r="AH672" s="312">
        <v>57.5757575757575</v>
      </c>
      <c r="AI672" s="312">
        <v>351</v>
      </c>
      <c r="AJ672" s="137">
        <v>2.2984742322048328E-2</v>
      </c>
      <c r="AK672" s="302">
        <v>93.939393939393895</v>
      </c>
      <c r="AL672" s="312">
        <v>423</v>
      </c>
      <c r="AM672" s="137">
        <v>2.8184968017057568E-2</v>
      </c>
      <c r="AN672" s="302">
        <v>108.484848</v>
      </c>
      <c r="AO672" s="313">
        <v>1.1804123711340206</v>
      </c>
      <c r="AP672" s="312">
        <v>1126</v>
      </c>
      <c r="AQ672" s="137">
        <v>4.805394332536702E-2</v>
      </c>
      <c r="AR672" s="312">
        <v>148.48484848484799</v>
      </c>
      <c r="AS672" s="312">
        <v>1103</v>
      </c>
      <c r="AT672" s="137">
        <v>5.1157181948889199E-2</v>
      </c>
      <c r="AU672" s="302">
        <v>129.69696969696901</v>
      </c>
      <c r="AV672" s="312">
        <v>993</v>
      </c>
      <c r="AW672" s="137">
        <v>4.7669338965964189E-2</v>
      </c>
      <c r="AX672" s="302">
        <v>152.121216</v>
      </c>
      <c r="AY672" s="303">
        <v>-0.11811722912966252</v>
      </c>
      <c r="AZ672" s="311">
        <v>1710</v>
      </c>
      <c r="BA672" s="137">
        <v>2.4170977864472903E-2</v>
      </c>
      <c r="BB672" s="312">
        <v>177.575757575757</v>
      </c>
      <c r="BC672" s="312">
        <v>2059</v>
      </c>
      <c r="BD672" s="137">
        <v>3.0954027481283262E-2</v>
      </c>
      <c r="BE672" s="302">
        <v>203.030303030303</v>
      </c>
      <c r="BF672" s="312">
        <v>1238</v>
      </c>
      <c r="BG672" s="137">
        <v>1.9109066773685672E-2</v>
      </c>
      <c r="BH672" s="302">
        <v>125.454544</v>
      </c>
      <c r="BI672" s="303">
        <v>-0.2760233918128655</v>
      </c>
      <c r="BJ672" s="311">
        <v>2070</v>
      </c>
      <c r="BK672" s="137">
        <v>3.1177046464342193E-2</v>
      </c>
      <c r="BL672" s="312">
        <v>210.30303030303</v>
      </c>
      <c r="BM672" s="312">
        <v>2334</v>
      </c>
      <c r="BN672" s="137">
        <v>3.6226485379027749E-2</v>
      </c>
      <c r="BO672" s="302">
        <v>203.030303030303</v>
      </c>
      <c r="BP672" s="312">
        <v>1619</v>
      </c>
      <c r="BQ672" s="137">
        <v>2.6161851205481222E-2</v>
      </c>
      <c r="BR672" s="302">
        <v>157.57576</v>
      </c>
      <c r="BS672" s="303">
        <v>-0.21787439613526571</v>
      </c>
      <c r="BT672" s="311">
        <v>1246</v>
      </c>
      <c r="BU672" s="137">
        <v>3.0074099104535252E-2</v>
      </c>
      <c r="BV672" s="312">
        <v>160</v>
      </c>
      <c r="BW672" s="312">
        <v>1553</v>
      </c>
      <c r="BX672" s="137">
        <v>3.9297553075735722E-2</v>
      </c>
      <c r="BY672" s="302">
        <v>149.69696969696901</v>
      </c>
      <c r="BZ672" s="312">
        <v>923</v>
      </c>
      <c r="CA672" s="137">
        <v>2.6115496703731998E-2</v>
      </c>
      <c r="CB672" s="302">
        <v>134.545456</v>
      </c>
      <c r="CC672" s="303">
        <v>-0.2592295345104334</v>
      </c>
      <c r="CD672" s="311">
        <v>12810</v>
      </c>
      <c r="CE672" s="137">
        <v>3.1824900935368869E-2</v>
      </c>
      <c r="CF672" s="312">
        <v>499.09</v>
      </c>
      <c r="CG672" s="312">
        <v>14422</v>
      </c>
      <c r="CH672" s="137">
        <v>3.7291492668143987E-2</v>
      </c>
      <c r="CI672" s="302">
        <v>533.59</v>
      </c>
      <c r="CJ672" s="312">
        <v>10721</v>
      </c>
      <c r="CK672" s="137">
        <v>2.9165963883281736E-2</v>
      </c>
      <c r="CL672" s="302">
        <v>500.16</v>
      </c>
      <c r="CM672" s="313">
        <v>-0.16307572209211554</v>
      </c>
    </row>
    <row r="673" spans="1:91" ht="14.4" x14ac:dyDescent="0.3">
      <c r="A673" s="99" t="s">
        <v>546</v>
      </c>
      <c r="B673" s="311">
        <v>671</v>
      </c>
      <c r="C673" s="137">
        <v>7.9441188658024037E-3</v>
      </c>
      <c r="D673" s="312">
        <v>117.575757575757</v>
      </c>
      <c r="E673" s="312">
        <v>570</v>
      </c>
      <c r="F673" s="137">
        <v>7.0333900940253201E-3</v>
      </c>
      <c r="G673" s="302">
        <v>107.272727272727</v>
      </c>
      <c r="H673" s="312">
        <v>448</v>
      </c>
      <c r="I673" s="137">
        <v>5.774684196957979E-3</v>
      </c>
      <c r="J673" s="302">
        <v>104.848488</v>
      </c>
      <c r="K673" s="313">
        <v>-0.3323397913561848</v>
      </c>
      <c r="L673" s="312">
        <v>1022</v>
      </c>
      <c r="M673" s="137">
        <v>1.1968614591872585E-2</v>
      </c>
      <c r="N673" s="312">
        <v>159.39393939393901</v>
      </c>
      <c r="O673" s="312">
        <v>771</v>
      </c>
      <c r="P673" s="137">
        <v>9.0861951116034609E-3</v>
      </c>
      <c r="Q673" s="302">
        <v>144.84848484848399</v>
      </c>
      <c r="R673" s="312">
        <v>453</v>
      </c>
      <c r="S673" s="137">
        <v>5.685669101588975E-3</v>
      </c>
      <c r="T673" s="302">
        <v>92.727270000000004</v>
      </c>
      <c r="U673" s="313">
        <v>-0.55675146771037187</v>
      </c>
      <c r="V673" s="312">
        <v>73</v>
      </c>
      <c r="W673" s="137">
        <v>5.1506385380653353E-3</v>
      </c>
      <c r="X673" s="312">
        <v>28.484848484848399</v>
      </c>
      <c r="Y673" s="312">
        <v>55</v>
      </c>
      <c r="Z673" s="137">
        <v>4.0608387477849969E-3</v>
      </c>
      <c r="AA673" s="302">
        <v>26.060606060605998</v>
      </c>
      <c r="AB673" s="312">
        <v>78</v>
      </c>
      <c r="AC673" s="137">
        <v>6.2500000000000003E-3</v>
      </c>
      <c r="AD673" s="302">
        <v>38.787880000000001</v>
      </c>
      <c r="AE673" s="313">
        <v>6.8493150684931503E-2</v>
      </c>
      <c r="AF673" s="312">
        <v>33</v>
      </c>
      <c r="AG673" s="137">
        <v>2.002062731298914E-3</v>
      </c>
      <c r="AH673" s="312">
        <v>21.2121212121212</v>
      </c>
      <c r="AI673" s="312">
        <v>32</v>
      </c>
      <c r="AJ673" s="137">
        <v>2.0954750834915855E-3</v>
      </c>
      <c r="AK673" s="302">
        <v>23.030303030302999</v>
      </c>
      <c r="AL673" s="312">
        <v>140</v>
      </c>
      <c r="AM673" s="137">
        <v>9.3283582089552231E-3</v>
      </c>
      <c r="AN673" s="302">
        <v>70.303030000000007</v>
      </c>
      <c r="AO673" s="313">
        <v>3.2424242424242422</v>
      </c>
      <c r="AP673" s="312">
        <v>246</v>
      </c>
      <c r="AQ673" s="137">
        <v>1.0498463639467395E-2</v>
      </c>
      <c r="AR673" s="312">
        <v>76.363636363636303</v>
      </c>
      <c r="AS673" s="312">
        <v>296</v>
      </c>
      <c r="AT673" s="137">
        <v>1.3728491257362831E-2</v>
      </c>
      <c r="AU673" s="302">
        <v>85.454545454545396</v>
      </c>
      <c r="AV673" s="312">
        <v>118</v>
      </c>
      <c r="AW673" s="137">
        <v>5.6646344390571743E-3</v>
      </c>
      <c r="AX673" s="302">
        <v>40.606059999999999</v>
      </c>
      <c r="AY673" s="303">
        <v>-0.52032520325203258</v>
      </c>
      <c r="AZ673" s="311">
        <v>297</v>
      </c>
      <c r="BA673" s="137">
        <v>4.1981172080400309E-3</v>
      </c>
      <c r="BB673" s="312">
        <v>75.757575757575694</v>
      </c>
      <c r="BC673" s="312">
        <v>385</v>
      </c>
      <c r="BD673" s="137">
        <v>5.7879070326828826E-3</v>
      </c>
      <c r="BE673" s="302">
        <v>71.515151515151501</v>
      </c>
      <c r="BF673" s="312">
        <v>385</v>
      </c>
      <c r="BG673" s="137">
        <v>5.9426419288117803E-3</v>
      </c>
      <c r="BH673" s="302">
        <v>81.212119999999999</v>
      </c>
      <c r="BI673" s="303">
        <v>0.29629629629629628</v>
      </c>
      <c r="BJ673" s="311">
        <v>556</v>
      </c>
      <c r="BK673" s="137">
        <v>8.3741245575721067E-3</v>
      </c>
      <c r="BL673" s="312">
        <v>124.84848484848401</v>
      </c>
      <c r="BM673" s="312">
        <v>425</v>
      </c>
      <c r="BN673" s="137">
        <v>6.596510833798969E-3</v>
      </c>
      <c r="BO673" s="302">
        <v>81.818181818181799</v>
      </c>
      <c r="BP673" s="312">
        <v>296</v>
      </c>
      <c r="BQ673" s="137">
        <v>4.7831426539978027E-3</v>
      </c>
      <c r="BR673" s="302">
        <v>84.242424</v>
      </c>
      <c r="BS673" s="303">
        <v>-0.46762589928057552</v>
      </c>
      <c r="BT673" s="311">
        <v>262</v>
      </c>
      <c r="BU673" s="137">
        <v>6.3237672274383911E-3</v>
      </c>
      <c r="BV673" s="312">
        <v>64.848484848484802</v>
      </c>
      <c r="BW673" s="312">
        <v>350</v>
      </c>
      <c r="BX673" s="137">
        <v>8.8564994053493256E-3</v>
      </c>
      <c r="BY673" s="302">
        <v>78.181818181818201</v>
      </c>
      <c r="BZ673" s="312">
        <v>190</v>
      </c>
      <c r="CA673" s="137">
        <v>5.3758877288289054E-3</v>
      </c>
      <c r="CB673" s="302">
        <v>58.181820000000002</v>
      </c>
      <c r="CC673" s="303">
        <v>-0.27480916030534353</v>
      </c>
      <c r="CD673" s="311">
        <v>3160</v>
      </c>
      <c r="CE673" s="137">
        <v>7.8506391066171452E-3</v>
      </c>
      <c r="CF673" s="312">
        <v>266.58</v>
      </c>
      <c r="CG673" s="312">
        <v>2884</v>
      </c>
      <c r="CH673" s="137">
        <v>7.457264239004802E-3</v>
      </c>
      <c r="CI673" s="302">
        <v>241.45</v>
      </c>
      <c r="CJ673" s="312">
        <v>2108</v>
      </c>
      <c r="CK673" s="137">
        <v>5.7347124210388864E-3</v>
      </c>
      <c r="CL673" s="302">
        <v>210.24</v>
      </c>
      <c r="CM673" s="313">
        <v>-0.33291139240506329</v>
      </c>
    </row>
    <row r="674" spans="1:91" ht="14.4" x14ac:dyDescent="0.3">
      <c r="A674" s="99" t="s">
        <v>547</v>
      </c>
      <c r="B674" s="311">
        <v>591</v>
      </c>
      <c r="C674" s="137">
        <v>6.9969809980465281E-3</v>
      </c>
      <c r="D674" s="312">
        <v>121.818181818181</v>
      </c>
      <c r="E674" s="312">
        <v>582</v>
      </c>
      <c r="F674" s="137">
        <v>7.1814614644258529E-3</v>
      </c>
      <c r="G674" s="302">
        <v>105.454545454545</v>
      </c>
      <c r="H674" s="312">
        <v>460</v>
      </c>
      <c r="I674" s="137">
        <v>5.9293632379479244E-3</v>
      </c>
      <c r="J674" s="302">
        <v>101.818184</v>
      </c>
      <c r="K674" s="313">
        <v>-0.22165820642978004</v>
      </c>
      <c r="L674" s="312">
        <v>732</v>
      </c>
      <c r="M674" s="137">
        <v>8.5724323691298739E-3</v>
      </c>
      <c r="N674" s="312">
        <v>109.09090909090899</v>
      </c>
      <c r="O674" s="312">
        <v>1327</v>
      </c>
      <c r="P674" s="137">
        <v>1.5638626346430338E-2</v>
      </c>
      <c r="Q674" s="302">
        <v>196.969696969697</v>
      </c>
      <c r="R674" s="312">
        <v>805</v>
      </c>
      <c r="S674" s="137">
        <v>1.0103672465296082E-2</v>
      </c>
      <c r="T674" s="302">
        <v>178.18182400000001</v>
      </c>
      <c r="U674" s="313">
        <v>9.9726775956284153E-2</v>
      </c>
      <c r="V674" s="312">
        <v>117</v>
      </c>
      <c r="W674" s="137">
        <v>8.2551329993649902E-3</v>
      </c>
      <c r="X674" s="312">
        <v>44.848484848484802</v>
      </c>
      <c r="Y674" s="312">
        <v>101</v>
      </c>
      <c r="Z674" s="137">
        <v>7.4571766095688123E-3</v>
      </c>
      <c r="AA674" s="302">
        <v>38.787878787878697</v>
      </c>
      <c r="AB674" s="312">
        <v>44</v>
      </c>
      <c r="AC674" s="137">
        <v>3.5256410256410257E-3</v>
      </c>
      <c r="AD674" s="302">
        <v>18.181818</v>
      </c>
      <c r="AE674" s="313">
        <v>-0.62393162393162394</v>
      </c>
      <c r="AF674" s="312">
        <v>31</v>
      </c>
      <c r="AG674" s="137">
        <v>1.8807255960686768E-3</v>
      </c>
      <c r="AH674" s="312">
        <v>29.090909090909101</v>
      </c>
      <c r="AI674" s="312">
        <v>121</v>
      </c>
      <c r="AJ674" s="137">
        <v>7.9235151594525578E-3</v>
      </c>
      <c r="AK674" s="302">
        <v>64.848484848484802</v>
      </c>
      <c r="AL674" s="312">
        <v>66</v>
      </c>
      <c r="AM674" s="137">
        <v>4.3976545842217482E-3</v>
      </c>
      <c r="AN674" s="302">
        <v>35.151516000000001</v>
      </c>
      <c r="AO674" s="313">
        <v>1.1290322580645162</v>
      </c>
      <c r="AP674" s="312">
        <v>392</v>
      </c>
      <c r="AQ674" s="137">
        <v>1.6729259132809832E-2</v>
      </c>
      <c r="AR674" s="312">
        <v>102.424242424242</v>
      </c>
      <c r="AS674" s="312">
        <v>319</v>
      </c>
      <c r="AT674" s="137">
        <v>1.4795232132090348E-2</v>
      </c>
      <c r="AU674" s="302">
        <v>78.787878787878796</v>
      </c>
      <c r="AV674" s="312">
        <v>449</v>
      </c>
      <c r="AW674" s="137">
        <v>2.1554414094378572E-2</v>
      </c>
      <c r="AX674" s="302">
        <v>97.575760000000002</v>
      </c>
      <c r="AY674" s="303">
        <v>0.14540816326530612</v>
      </c>
      <c r="AZ674" s="311">
        <v>495</v>
      </c>
      <c r="BA674" s="137">
        <v>6.9968620134000506E-3</v>
      </c>
      <c r="BB674" s="312">
        <v>106.666666666666</v>
      </c>
      <c r="BC674" s="312">
        <v>438</v>
      </c>
      <c r="BD674" s="137">
        <v>6.5846838449742928E-3</v>
      </c>
      <c r="BE674" s="302">
        <v>95.757575757575694</v>
      </c>
      <c r="BF674" s="312">
        <v>270</v>
      </c>
      <c r="BG674" s="137">
        <v>4.1675670669589111E-3</v>
      </c>
      <c r="BH674" s="302">
        <v>56.363636</v>
      </c>
      <c r="BI674" s="303">
        <v>-0.45454545454545453</v>
      </c>
      <c r="BJ674" s="311">
        <v>363</v>
      </c>
      <c r="BK674" s="137">
        <v>5.4672791625875444E-3</v>
      </c>
      <c r="BL674" s="312">
        <v>82.424242424242394</v>
      </c>
      <c r="BM674" s="312">
        <v>674</v>
      </c>
      <c r="BN674" s="137">
        <v>1.0461290122307072E-2</v>
      </c>
      <c r="BO674" s="302">
        <v>108.484848484848</v>
      </c>
      <c r="BP674" s="312">
        <v>443</v>
      </c>
      <c r="BQ674" s="137">
        <v>7.1585547152737379E-3</v>
      </c>
      <c r="BR674" s="302">
        <v>104.848488</v>
      </c>
      <c r="BS674" s="303">
        <v>0.22038567493112948</v>
      </c>
      <c r="BT674" s="311">
        <v>289</v>
      </c>
      <c r="BU674" s="137">
        <v>6.9754531630904391E-3</v>
      </c>
      <c r="BV674" s="312">
        <v>91.515151515151501</v>
      </c>
      <c r="BW674" s="312">
        <v>324</v>
      </c>
      <c r="BX674" s="137">
        <v>8.1985880209519465E-3</v>
      </c>
      <c r="BY674" s="302">
        <v>71.515151515151501</v>
      </c>
      <c r="BZ674" s="312">
        <v>173</v>
      </c>
      <c r="CA674" s="137">
        <v>4.8948872478284241E-3</v>
      </c>
      <c r="CB674" s="302">
        <v>49.0909081</v>
      </c>
      <c r="CC674" s="303">
        <v>-0.40138408304498269</v>
      </c>
      <c r="CD674" s="311">
        <v>3010</v>
      </c>
      <c r="CE674" s="137">
        <v>7.4779821869992427E-3</v>
      </c>
      <c r="CF674" s="312">
        <v>256.79000000000002</v>
      </c>
      <c r="CG674" s="312">
        <v>3886</v>
      </c>
      <c r="CH674" s="137">
        <v>1.0048172272112573E-2</v>
      </c>
      <c r="CI674" s="302">
        <v>294.60000000000002</v>
      </c>
      <c r="CJ674" s="312">
        <v>2710</v>
      </c>
      <c r="CK674" s="137">
        <v>7.3724244122463862E-3</v>
      </c>
      <c r="CL674" s="302">
        <v>263.05</v>
      </c>
      <c r="CM674" s="313">
        <v>-9.9667774086378738E-2</v>
      </c>
    </row>
    <row r="675" spans="1:91" ht="14.4" x14ac:dyDescent="0.3">
      <c r="A675" s="99" t="s">
        <v>548</v>
      </c>
      <c r="B675" s="311">
        <v>1240</v>
      </c>
      <c r="C675" s="137">
        <v>1.4680636950216066E-2</v>
      </c>
      <c r="D675" s="312">
        <v>149.09090909090901</v>
      </c>
      <c r="E675" s="312">
        <v>1452</v>
      </c>
      <c r="F675" s="137">
        <v>1.7916635818464501E-2</v>
      </c>
      <c r="G675" s="302">
        <v>162.42424242424201</v>
      </c>
      <c r="H675" s="312">
        <v>1278</v>
      </c>
      <c r="I675" s="137">
        <v>1.6473317865429233E-2</v>
      </c>
      <c r="J675" s="302">
        <v>163.03030000000001</v>
      </c>
      <c r="K675" s="313">
        <v>3.0645161290322579E-2</v>
      </c>
      <c r="L675" s="312">
        <v>1687</v>
      </c>
      <c r="M675" s="137">
        <v>1.9756411757817074E-2</v>
      </c>
      <c r="N675" s="312">
        <v>163.030303030303</v>
      </c>
      <c r="O675" s="312">
        <v>1716</v>
      </c>
      <c r="P675" s="137">
        <v>2.0222971221156339E-2</v>
      </c>
      <c r="Q675" s="302">
        <v>195.75757575757501</v>
      </c>
      <c r="R675" s="312">
        <v>1822</v>
      </c>
      <c r="S675" s="137">
        <v>2.2868187865552125E-2</v>
      </c>
      <c r="T675" s="302">
        <v>227.878784</v>
      </c>
      <c r="U675" s="313">
        <v>8.0023710729104913E-2</v>
      </c>
      <c r="V675" s="312">
        <v>331</v>
      </c>
      <c r="W675" s="137">
        <v>2.3354265152049671E-2</v>
      </c>
      <c r="X675" s="312">
        <v>90.303030303030297</v>
      </c>
      <c r="Y675" s="312">
        <v>448</v>
      </c>
      <c r="Z675" s="137">
        <v>3.3077377436503248E-2</v>
      </c>
      <c r="AA675" s="302">
        <v>106.06060606060601</v>
      </c>
      <c r="AB675" s="312">
        <v>137</v>
      </c>
      <c r="AC675" s="137">
        <v>1.0977564102564102E-2</v>
      </c>
      <c r="AD675" s="302">
        <v>47.272728000000001</v>
      </c>
      <c r="AE675" s="313">
        <v>-0.58610271903323263</v>
      </c>
      <c r="AF675" s="312">
        <v>130</v>
      </c>
      <c r="AG675" s="137">
        <v>7.8869137899654183E-3</v>
      </c>
      <c r="AH675" s="312">
        <v>42.424242424242401</v>
      </c>
      <c r="AI675" s="312">
        <v>198</v>
      </c>
      <c r="AJ675" s="137">
        <v>1.2965752079104184E-2</v>
      </c>
      <c r="AK675" s="302">
        <v>66.6666666666666</v>
      </c>
      <c r="AL675" s="312">
        <v>217</v>
      </c>
      <c r="AM675" s="137">
        <v>1.4458955223880597E-2</v>
      </c>
      <c r="AN675" s="302">
        <v>90.909090000000006</v>
      </c>
      <c r="AO675" s="313">
        <v>0.66923076923076918</v>
      </c>
      <c r="AP675" s="312">
        <v>488</v>
      </c>
      <c r="AQ675" s="137">
        <v>2.0826220553089792E-2</v>
      </c>
      <c r="AR675" s="312">
        <v>111.515151515151</v>
      </c>
      <c r="AS675" s="312">
        <v>488</v>
      </c>
      <c r="AT675" s="137">
        <v>2.2633458559436017E-2</v>
      </c>
      <c r="AU675" s="302">
        <v>91.515151515151501</v>
      </c>
      <c r="AV675" s="312">
        <v>426</v>
      </c>
      <c r="AW675" s="137">
        <v>2.0450290432528443E-2</v>
      </c>
      <c r="AX675" s="302">
        <v>100</v>
      </c>
      <c r="AY675" s="303">
        <v>-0.12704918032786885</v>
      </c>
      <c r="AZ675" s="311">
        <v>918</v>
      </c>
      <c r="BA675" s="137">
        <v>1.2975998643032822E-2</v>
      </c>
      <c r="BB675" s="312">
        <v>119.39393939393899</v>
      </c>
      <c r="BC675" s="312">
        <v>1236</v>
      </c>
      <c r="BD675" s="137">
        <v>1.8581436603626086E-2</v>
      </c>
      <c r="BE675" s="302">
        <v>183.030303030303</v>
      </c>
      <c r="BF675" s="312">
        <v>583</v>
      </c>
      <c r="BG675" s="137">
        <v>8.9988577779149814E-3</v>
      </c>
      <c r="BH675" s="302">
        <v>80.606063800000001</v>
      </c>
      <c r="BI675" s="303">
        <v>-0.36492374727668847</v>
      </c>
      <c r="BJ675" s="311">
        <v>1151</v>
      </c>
      <c r="BK675" s="137">
        <v>1.7335642744182544E-2</v>
      </c>
      <c r="BL675" s="312">
        <v>149.69696969696901</v>
      </c>
      <c r="BM675" s="312">
        <v>1235</v>
      </c>
      <c r="BN675" s="137">
        <v>1.916868442292171E-2</v>
      </c>
      <c r="BO675" s="302">
        <v>131.51515151515099</v>
      </c>
      <c r="BP675" s="312">
        <v>880</v>
      </c>
      <c r="BQ675" s="137">
        <v>1.4220153836209682E-2</v>
      </c>
      <c r="BR675" s="302">
        <v>120</v>
      </c>
      <c r="BS675" s="303">
        <v>-0.23544743701129453</v>
      </c>
      <c r="BT675" s="311">
        <v>695</v>
      </c>
      <c r="BU675" s="137">
        <v>1.677487871400642E-2</v>
      </c>
      <c r="BV675" s="312">
        <v>112.72727272727199</v>
      </c>
      <c r="BW675" s="312">
        <v>879</v>
      </c>
      <c r="BX675" s="137">
        <v>2.224246564943445E-2</v>
      </c>
      <c r="BY675" s="302">
        <v>119.39393939393899</v>
      </c>
      <c r="BZ675" s="312">
        <v>560</v>
      </c>
      <c r="CA675" s="137">
        <v>1.5844721727074667E-2</v>
      </c>
      <c r="CB675" s="302">
        <v>115.151512</v>
      </c>
      <c r="CC675" s="303">
        <v>-0.19424460431654678</v>
      </c>
      <c r="CD675" s="311">
        <v>6640</v>
      </c>
      <c r="CE675" s="137">
        <v>1.649627964175248E-2</v>
      </c>
      <c r="CF675" s="312">
        <v>346.2</v>
      </c>
      <c r="CG675" s="312">
        <v>7652</v>
      </c>
      <c r="CH675" s="137">
        <v>1.978605615702661E-2</v>
      </c>
      <c r="CI675" s="302">
        <v>391.09</v>
      </c>
      <c r="CJ675" s="312">
        <v>5903</v>
      </c>
      <c r="CK675" s="137">
        <v>1.6058827049996463E-2</v>
      </c>
      <c r="CL675" s="302">
        <v>363.91</v>
      </c>
      <c r="CM675" s="313">
        <v>-0.11099397590361446</v>
      </c>
    </row>
    <row r="676" spans="1:91" ht="14.4" x14ac:dyDescent="0.3">
      <c r="A676" s="99" t="s">
        <v>549</v>
      </c>
      <c r="B676" s="311">
        <v>279</v>
      </c>
      <c r="C676" s="137">
        <v>3.3031433137986148E-3</v>
      </c>
      <c r="D676" s="312">
        <v>55.151515151515099</v>
      </c>
      <c r="E676" s="312">
        <v>564</v>
      </c>
      <c r="F676" s="137">
        <v>6.9593544088250537E-3</v>
      </c>
      <c r="G676" s="302">
        <v>87.272727272727195</v>
      </c>
      <c r="H676" s="312">
        <v>620</v>
      </c>
      <c r="I676" s="137">
        <v>7.9917504511472035E-3</v>
      </c>
      <c r="J676" s="302">
        <v>100</v>
      </c>
      <c r="K676" s="313">
        <v>1.2222222222222223</v>
      </c>
      <c r="L676" s="312">
        <v>320</v>
      </c>
      <c r="M676" s="137">
        <v>3.7475114181988525E-3</v>
      </c>
      <c r="N676" s="312">
        <v>66.060606060606005</v>
      </c>
      <c r="O676" s="312">
        <v>711</v>
      </c>
      <c r="P676" s="137">
        <v>8.3790982157588324E-3</v>
      </c>
      <c r="Q676" s="302">
        <v>106.06060606060601</v>
      </c>
      <c r="R676" s="312">
        <v>748</v>
      </c>
      <c r="S676" s="137">
        <v>9.3882571478776013E-3</v>
      </c>
      <c r="T676" s="302">
        <v>130.909088</v>
      </c>
      <c r="U676" s="313">
        <v>1.3374999999999999</v>
      </c>
      <c r="V676" s="312">
        <v>109</v>
      </c>
      <c r="W676" s="137">
        <v>7.6906794609468707E-3</v>
      </c>
      <c r="X676" s="312">
        <v>35.757575757575701</v>
      </c>
      <c r="Y676" s="312">
        <v>141</v>
      </c>
      <c r="Z676" s="137">
        <v>1.0410513880685174E-2</v>
      </c>
      <c r="AA676" s="302">
        <v>47.272727272727202</v>
      </c>
      <c r="AB676" s="312">
        <v>108</v>
      </c>
      <c r="AC676" s="137">
        <v>8.6538461538461543E-3</v>
      </c>
      <c r="AD676" s="302">
        <v>33.939392099999999</v>
      </c>
      <c r="AE676" s="313">
        <v>-9.1743119266055051E-3</v>
      </c>
      <c r="AF676" s="312">
        <v>29</v>
      </c>
      <c r="AG676" s="137">
        <v>1.7593884608384396E-3</v>
      </c>
      <c r="AH676" s="312">
        <v>20.606060606060598</v>
      </c>
      <c r="AI676" s="312">
        <v>119</v>
      </c>
      <c r="AJ676" s="137">
        <v>7.7925479667343327E-3</v>
      </c>
      <c r="AK676" s="302">
        <v>49.696969696969703</v>
      </c>
      <c r="AL676" s="312">
        <v>55</v>
      </c>
      <c r="AM676" s="137">
        <v>3.6647121535181237E-3</v>
      </c>
      <c r="AN676" s="302">
        <v>25.454546000000001</v>
      </c>
      <c r="AO676" s="313">
        <v>0.89655172413793105</v>
      </c>
      <c r="AP676" s="312">
        <v>79</v>
      </c>
      <c r="AQ676" s="137">
        <v>3.3714578354387165E-3</v>
      </c>
      <c r="AR676" s="312">
        <v>33.3333333333333</v>
      </c>
      <c r="AS676" s="312">
        <v>303</v>
      </c>
      <c r="AT676" s="137">
        <v>1.4053151523584249E-2</v>
      </c>
      <c r="AU676" s="302">
        <v>73.3333333333333</v>
      </c>
      <c r="AV676" s="312">
        <v>134</v>
      </c>
      <c r="AW676" s="137">
        <v>6.4327204646920455E-3</v>
      </c>
      <c r="AX676" s="302">
        <v>43.636364</v>
      </c>
      <c r="AY676" s="303">
        <v>0.69620253164556967</v>
      </c>
      <c r="AZ676" s="311">
        <v>142</v>
      </c>
      <c r="BA676" s="137">
        <v>2.0071806179854691E-3</v>
      </c>
      <c r="BB676" s="312">
        <v>49.090909090909101</v>
      </c>
      <c r="BC676" s="312">
        <v>567</v>
      </c>
      <c r="BD676" s="137">
        <v>8.524008539042064E-3</v>
      </c>
      <c r="BE676" s="302">
        <v>90.303030303030297</v>
      </c>
      <c r="BF676" s="312">
        <v>421</v>
      </c>
      <c r="BG676" s="137">
        <v>6.4983175377396349E-3</v>
      </c>
      <c r="BH676" s="302">
        <v>64.848489999999998</v>
      </c>
      <c r="BI676" s="303">
        <v>1.9647887323943662</v>
      </c>
      <c r="BJ676" s="311">
        <v>393</v>
      </c>
      <c r="BK676" s="137">
        <v>5.9191204156939532E-3</v>
      </c>
      <c r="BL676" s="312">
        <v>97.575757575757606</v>
      </c>
      <c r="BM676" s="312">
        <v>535</v>
      </c>
      <c r="BN676" s="137">
        <v>8.3038430496057622E-3</v>
      </c>
      <c r="BO676" s="302">
        <v>89.696969696969703</v>
      </c>
      <c r="BP676" s="312">
        <v>570</v>
      </c>
      <c r="BQ676" s="137">
        <v>9.210781462090362E-3</v>
      </c>
      <c r="BR676" s="302">
        <v>97.575760000000002</v>
      </c>
      <c r="BS676" s="303">
        <v>0.45038167938931295</v>
      </c>
      <c r="BT676" s="311">
        <v>190</v>
      </c>
      <c r="BU676" s="137">
        <v>4.5859380656995971E-3</v>
      </c>
      <c r="BV676" s="312">
        <v>51.515151515151501</v>
      </c>
      <c r="BW676" s="312">
        <v>322</v>
      </c>
      <c r="BX676" s="137">
        <v>8.1479794529213789E-3</v>
      </c>
      <c r="BY676" s="302">
        <v>78.181818181818201</v>
      </c>
      <c r="BZ676" s="312">
        <v>441</v>
      </c>
      <c r="CA676" s="137">
        <v>1.2477718360071301E-2</v>
      </c>
      <c r="CB676" s="302">
        <v>90.909090000000006</v>
      </c>
      <c r="CC676" s="303">
        <v>1.3210526315789475</v>
      </c>
      <c r="CD676" s="311">
        <v>1541</v>
      </c>
      <c r="CE676" s="137">
        <v>3.8284287542079175E-3</v>
      </c>
      <c r="CF676" s="312">
        <v>156.54</v>
      </c>
      <c r="CG676" s="312">
        <v>3262</v>
      </c>
      <c r="CH676" s="137">
        <v>8.4346726586801875E-3</v>
      </c>
      <c r="CI676" s="302">
        <v>225.49</v>
      </c>
      <c r="CJ676" s="312">
        <v>3097</v>
      </c>
      <c r="CK676" s="137">
        <v>8.4252392637369222E-3</v>
      </c>
      <c r="CL676" s="302">
        <v>228.18</v>
      </c>
      <c r="CM676" s="313">
        <v>1.009733939000649</v>
      </c>
    </row>
    <row r="677" spans="1:91" ht="14.4" x14ac:dyDescent="0.3">
      <c r="A677" s="99" t="s">
        <v>436</v>
      </c>
      <c r="B677" s="311">
        <v>79258</v>
      </c>
      <c r="C677" s="137">
        <v>0.93835316403243951</v>
      </c>
      <c r="D677" s="312">
        <v>721.81818181818096</v>
      </c>
      <c r="E677" s="312">
        <v>73673</v>
      </c>
      <c r="F677" s="137">
        <v>0.90907183929320601</v>
      </c>
      <c r="G677" s="302">
        <v>654.54545454545405</v>
      </c>
      <c r="H677" s="312">
        <v>71654</v>
      </c>
      <c r="I677" s="137">
        <v>0.92361433359113176</v>
      </c>
      <c r="J677" s="302">
        <v>677.57574499999998</v>
      </c>
      <c r="K677" s="313">
        <v>-9.5939842034873449E-2</v>
      </c>
      <c r="L677" s="312">
        <v>78424</v>
      </c>
      <c r="M677" s="137">
        <v>0.91842136081508374</v>
      </c>
      <c r="N677" s="312">
        <v>696.36363636363603</v>
      </c>
      <c r="O677" s="312">
        <v>75844</v>
      </c>
      <c r="P677" s="137">
        <v>0.89381761614066513</v>
      </c>
      <c r="Q677" s="302">
        <v>807.27272727272702</v>
      </c>
      <c r="R677" s="312">
        <v>71859</v>
      </c>
      <c r="S677" s="137">
        <v>0.90191279463815044</v>
      </c>
      <c r="T677" s="302">
        <v>868.48486300000002</v>
      </c>
      <c r="U677" s="313">
        <v>-8.3711618892175862E-2</v>
      </c>
      <c r="V677" s="312">
        <v>13044</v>
      </c>
      <c r="W677" s="137">
        <v>0.92034149439074298</v>
      </c>
      <c r="X677" s="312">
        <v>307.87878787878702</v>
      </c>
      <c r="Y677" s="312">
        <v>12138</v>
      </c>
      <c r="Z677" s="137">
        <v>0.89619019492025986</v>
      </c>
      <c r="AA677" s="302">
        <v>284.84848484848402</v>
      </c>
      <c r="AB677" s="312">
        <v>11749</v>
      </c>
      <c r="AC677" s="137">
        <v>0.94142628205128209</v>
      </c>
      <c r="AD677" s="302">
        <v>266.66665599999999</v>
      </c>
      <c r="AE677" s="313">
        <v>-9.9279362158846973E-2</v>
      </c>
      <c r="AF677" s="312">
        <v>15596</v>
      </c>
      <c r="AG677" s="137">
        <v>0.94618698052538974</v>
      </c>
      <c r="AH677" s="312">
        <v>359.39393939393898</v>
      </c>
      <c r="AI677" s="312">
        <v>13777</v>
      </c>
      <c r="AJ677" s="137">
        <v>0.90216750703948656</v>
      </c>
      <c r="AK677" s="302">
        <v>286.666666666666</v>
      </c>
      <c r="AL677" s="312">
        <v>13908</v>
      </c>
      <c r="AM677" s="137">
        <v>0.92670575692963753</v>
      </c>
      <c r="AN677" s="302">
        <v>302.42425500000002</v>
      </c>
      <c r="AO677" s="313">
        <v>-0.10823288022569889</v>
      </c>
      <c r="AP677" s="312">
        <v>21212</v>
      </c>
      <c r="AQ677" s="137">
        <v>0.90525776715602591</v>
      </c>
      <c r="AR677" s="312">
        <v>371.51515151515099</v>
      </c>
      <c r="AS677" s="312">
        <v>18811</v>
      </c>
      <c r="AT677" s="137">
        <v>0.87245489541301424</v>
      </c>
      <c r="AU677" s="302">
        <v>363.030303030303</v>
      </c>
      <c r="AV677" s="312">
        <v>18702</v>
      </c>
      <c r="AW677" s="137">
        <v>0.89779655321396001</v>
      </c>
      <c r="AX677" s="302">
        <v>343.03030000000001</v>
      </c>
      <c r="AY677" s="303">
        <v>-0.11832924759570054</v>
      </c>
      <c r="AZ677" s="311">
        <v>67148</v>
      </c>
      <c r="BA677" s="137">
        <v>0.94914200096118506</v>
      </c>
      <c r="BB677" s="312">
        <v>774.54545454545405</v>
      </c>
      <c r="BC677" s="312">
        <v>61566</v>
      </c>
      <c r="BD677" s="137">
        <v>0.92555398538741396</v>
      </c>
      <c r="BE677" s="302">
        <v>674.54545454545405</v>
      </c>
      <c r="BF677" s="312">
        <v>60704</v>
      </c>
      <c r="BG677" s="137">
        <v>0.93699256012101384</v>
      </c>
      <c r="BH677" s="302">
        <v>658.18179999999995</v>
      </c>
      <c r="BI677" s="303">
        <v>-9.5967117412283309E-2</v>
      </c>
      <c r="BJ677" s="311">
        <v>61849</v>
      </c>
      <c r="BK677" s="137">
        <v>0.93153098877927554</v>
      </c>
      <c r="BL677" s="312">
        <v>659.39393939393904</v>
      </c>
      <c r="BM677" s="312">
        <v>58244</v>
      </c>
      <c r="BN677" s="137">
        <v>0.90401688706773453</v>
      </c>
      <c r="BO677" s="302">
        <v>599.39393939393904</v>
      </c>
      <c r="BP677" s="312">
        <v>57095</v>
      </c>
      <c r="BQ677" s="137">
        <v>0.92261327645271796</v>
      </c>
      <c r="BR677" s="302">
        <v>664.24243200000001</v>
      </c>
      <c r="BS677" s="303">
        <v>-7.6864621901728408E-2</v>
      </c>
      <c r="BT677" s="311">
        <v>38136</v>
      </c>
      <c r="BU677" s="137">
        <v>0.92047017933431485</v>
      </c>
      <c r="BV677" s="312">
        <v>447.27272727272702</v>
      </c>
      <c r="BW677" s="312">
        <v>35665</v>
      </c>
      <c r="BX677" s="137">
        <v>0.90247728940509631</v>
      </c>
      <c r="BY677" s="302">
        <v>480.60606060606</v>
      </c>
      <c r="BZ677" s="312">
        <v>32276</v>
      </c>
      <c r="CA677" s="137">
        <v>0.91322185439832504</v>
      </c>
      <c r="CB677" s="302">
        <v>478.18182400000001</v>
      </c>
      <c r="CC677" s="303">
        <v>-0.15366058317600167</v>
      </c>
      <c r="CD677" s="311">
        <v>374667</v>
      </c>
      <c r="CE677" s="137">
        <v>0.93081500068320433</v>
      </c>
      <c r="CF677" s="312">
        <v>1611.89</v>
      </c>
      <c r="CG677" s="312">
        <v>349718</v>
      </c>
      <c r="CH677" s="137">
        <v>0.9042786182858118</v>
      </c>
      <c r="CI677" s="302">
        <v>1554.56</v>
      </c>
      <c r="CJ677" s="312">
        <v>337947</v>
      </c>
      <c r="CK677" s="137">
        <v>0.91936852872525066</v>
      </c>
      <c r="CL677" s="302">
        <v>1610.49</v>
      </c>
      <c r="CM677" s="313">
        <v>-9.8007030242855661E-2</v>
      </c>
    </row>
    <row r="678" spans="1:91" ht="14.4" x14ac:dyDescent="0.3">
      <c r="A678" s="99" t="s">
        <v>384</v>
      </c>
      <c r="B678" s="311">
        <v>64538</v>
      </c>
      <c r="C678" s="137">
        <v>0.76407979636535839</v>
      </c>
      <c r="D678" s="312">
        <v>750.90909090909099</v>
      </c>
      <c r="E678" s="312">
        <v>58918</v>
      </c>
      <c r="F678" s="137">
        <v>0.72700575010488389</v>
      </c>
      <c r="G678" s="302">
        <v>662.42424242424204</v>
      </c>
      <c r="H678" s="312">
        <v>56759</v>
      </c>
      <c r="I678" s="137">
        <v>0.73161897396236142</v>
      </c>
      <c r="J678" s="302">
        <v>766.06060000000002</v>
      </c>
      <c r="K678" s="313">
        <v>-0.12053363909634633</v>
      </c>
      <c r="L678" s="312">
        <v>63046</v>
      </c>
      <c r="M678" s="137">
        <v>0.73833001522426511</v>
      </c>
      <c r="N678" s="312">
        <v>778.18181818181802</v>
      </c>
      <c r="O678" s="312">
        <v>60954</v>
      </c>
      <c r="P678" s="137">
        <v>0.71833973648855687</v>
      </c>
      <c r="Q678" s="302">
        <v>720</v>
      </c>
      <c r="R678" s="312">
        <v>56684</v>
      </c>
      <c r="S678" s="137">
        <v>0.71144915530787955</v>
      </c>
      <c r="T678" s="302">
        <v>793.93939999999998</v>
      </c>
      <c r="U678" s="313">
        <v>-0.10091044634076705</v>
      </c>
      <c r="V678" s="312">
        <v>10566</v>
      </c>
      <c r="W678" s="137">
        <v>0.74550201086573065</v>
      </c>
      <c r="X678" s="312">
        <v>298.78787878787801</v>
      </c>
      <c r="Y678" s="312">
        <v>9954</v>
      </c>
      <c r="Z678" s="137">
        <v>0.73493797991730658</v>
      </c>
      <c r="AA678" s="302">
        <v>272.72727272727201</v>
      </c>
      <c r="AB678" s="312">
        <v>9354</v>
      </c>
      <c r="AC678" s="137">
        <v>0.74951923076923077</v>
      </c>
      <c r="AD678" s="302">
        <v>267.878784</v>
      </c>
      <c r="AE678" s="313">
        <v>-0.11470755252697332</v>
      </c>
      <c r="AF678" s="312">
        <v>13256</v>
      </c>
      <c r="AG678" s="137">
        <v>0.80422253230601226</v>
      </c>
      <c r="AH678" s="312">
        <v>348.48484848484799</v>
      </c>
      <c r="AI678" s="312">
        <v>11605</v>
      </c>
      <c r="AJ678" s="137">
        <v>0.75993713574749522</v>
      </c>
      <c r="AK678" s="302">
        <v>278.18181818181802</v>
      </c>
      <c r="AL678" s="312">
        <v>11782</v>
      </c>
      <c r="AM678" s="137">
        <v>0.78504797441364604</v>
      </c>
      <c r="AN678" s="302">
        <v>283.03030000000001</v>
      </c>
      <c r="AO678" s="313">
        <v>-0.1111949305974653</v>
      </c>
      <c r="AP678" s="312">
        <v>17241</v>
      </c>
      <c r="AQ678" s="137">
        <v>0.7357886650734039</v>
      </c>
      <c r="AR678" s="312">
        <v>364.24242424242402</v>
      </c>
      <c r="AS678" s="312">
        <v>15167</v>
      </c>
      <c r="AT678" s="137">
        <v>0.70344603682575024</v>
      </c>
      <c r="AU678" s="302">
        <v>369.09090909090901</v>
      </c>
      <c r="AV678" s="312">
        <v>14415</v>
      </c>
      <c r="AW678" s="137">
        <v>0.69199750372041668</v>
      </c>
      <c r="AX678" s="302">
        <v>367.27273600000001</v>
      </c>
      <c r="AY678" s="303">
        <v>-0.16391160605533323</v>
      </c>
      <c r="AZ678" s="311">
        <v>52858</v>
      </c>
      <c r="BA678" s="137">
        <v>0.74715178243292912</v>
      </c>
      <c r="BB678" s="312">
        <v>806.66666666666595</v>
      </c>
      <c r="BC678" s="312">
        <v>48717</v>
      </c>
      <c r="BD678" s="137">
        <v>0.73238822574340778</v>
      </c>
      <c r="BE678" s="302">
        <v>627.27272727272702</v>
      </c>
      <c r="BF678" s="312">
        <v>48291</v>
      </c>
      <c r="BG678" s="137">
        <v>0.74539252307597326</v>
      </c>
      <c r="BH678" s="302">
        <v>586.06060000000002</v>
      </c>
      <c r="BI678" s="303">
        <v>-8.6401301600514582E-2</v>
      </c>
      <c r="BJ678" s="311">
        <v>49229</v>
      </c>
      <c r="BK678" s="137">
        <v>0.74145643497251301</v>
      </c>
      <c r="BL678" s="312">
        <v>627.27272727272702</v>
      </c>
      <c r="BM678" s="312">
        <v>45155</v>
      </c>
      <c r="BN678" s="137">
        <v>0.70085987458868815</v>
      </c>
      <c r="BO678" s="302">
        <v>579.39393939393904</v>
      </c>
      <c r="BP678" s="312">
        <v>44440</v>
      </c>
      <c r="BQ678" s="137">
        <v>0.71811776872858901</v>
      </c>
      <c r="BR678" s="302">
        <v>519.39390000000003</v>
      </c>
      <c r="BS678" s="303">
        <v>-9.7280058502102418E-2</v>
      </c>
      <c r="BT678" s="311">
        <v>30661</v>
      </c>
      <c r="BU678" s="137">
        <v>0.74004972122323864</v>
      </c>
      <c r="BV678" s="312">
        <v>483.030303030303</v>
      </c>
      <c r="BW678" s="312">
        <v>28726</v>
      </c>
      <c r="BX678" s="137">
        <v>0.72689086262304203</v>
      </c>
      <c r="BY678" s="302">
        <v>503.636363636363</v>
      </c>
      <c r="BZ678" s="312">
        <v>26088</v>
      </c>
      <c r="CA678" s="137">
        <v>0.73813767931414986</v>
      </c>
      <c r="CB678" s="302">
        <v>480</v>
      </c>
      <c r="CC678" s="303">
        <v>-0.14914712501223051</v>
      </c>
      <c r="CD678" s="311">
        <v>301395</v>
      </c>
      <c r="CE678" s="137">
        <v>0.74877954858825135</v>
      </c>
      <c r="CF678" s="312">
        <v>1669.2</v>
      </c>
      <c r="CG678" s="312">
        <v>279196</v>
      </c>
      <c r="CH678" s="137">
        <v>0.72192730460235255</v>
      </c>
      <c r="CI678" s="302">
        <v>1491.79</v>
      </c>
      <c r="CJ678" s="312">
        <v>267813</v>
      </c>
      <c r="CK678" s="137">
        <v>0.72857236129776437</v>
      </c>
      <c r="CL678" s="302">
        <v>1531.28</v>
      </c>
      <c r="CM678" s="313">
        <v>-0.11142188821977803</v>
      </c>
    </row>
    <row r="679" spans="1:91" ht="14.4" x14ac:dyDescent="0.3">
      <c r="A679" s="99" t="s">
        <v>540</v>
      </c>
      <c r="B679" s="311">
        <v>27052</v>
      </c>
      <c r="C679" s="137">
        <v>0.32027466998164922</v>
      </c>
      <c r="D679" s="312">
        <v>539.39393939393904</v>
      </c>
      <c r="E679" s="312">
        <v>21059</v>
      </c>
      <c r="F679" s="137">
        <v>0.25985291577206882</v>
      </c>
      <c r="G679" s="302">
        <v>543.030303030303</v>
      </c>
      <c r="H679" s="312">
        <v>19859</v>
      </c>
      <c r="I679" s="137">
        <v>0.2559809229182779</v>
      </c>
      <c r="J679" s="302">
        <v>564.24243200000001</v>
      </c>
      <c r="K679" s="313">
        <v>-0.2658953127310365</v>
      </c>
      <c r="L679" s="312">
        <v>26541</v>
      </c>
      <c r="M679" s="137">
        <v>0.31082093922004916</v>
      </c>
      <c r="N679" s="312">
        <v>613.33333333333303</v>
      </c>
      <c r="O679" s="312">
        <v>23893</v>
      </c>
      <c r="P679" s="137">
        <v>0.28157776887359465</v>
      </c>
      <c r="Q679" s="302">
        <v>482.42424242424198</v>
      </c>
      <c r="R679" s="312">
        <v>21160</v>
      </c>
      <c r="S679" s="137">
        <v>0.26558224765921129</v>
      </c>
      <c r="T679" s="302">
        <v>524.84849999999994</v>
      </c>
      <c r="U679" s="313">
        <v>-0.2027429260389586</v>
      </c>
      <c r="V679" s="312">
        <v>5035</v>
      </c>
      <c r="W679" s="137">
        <v>0.35525294574190364</v>
      </c>
      <c r="X679" s="312">
        <v>227.272727272727</v>
      </c>
      <c r="Y679" s="312">
        <v>4351</v>
      </c>
      <c r="Z679" s="137">
        <v>0.32124926166568224</v>
      </c>
      <c r="AA679" s="302">
        <v>213.939393939393</v>
      </c>
      <c r="AB679" s="312">
        <v>4209</v>
      </c>
      <c r="AC679" s="137">
        <v>0.33725961538461541</v>
      </c>
      <c r="AD679" s="302">
        <v>192.121216</v>
      </c>
      <c r="AE679" s="313">
        <v>-0.16405163853028798</v>
      </c>
      <c r="AF679" s="312">
        <v>4712</v>
      </c>
      <c r="AG679" s="137">
        <v>0.2858702906024389</v>
      </c>
      <c r="AH679" s="312">
        <v>220</v>
      </c>
      <c r="AI679" s="312">
        <v>3450</v>
      </c>
      <c r="AJ679" s="137">
        <v>0.22591840743893654</v>
      </c>
      <c r="AK679" s="302">
        <v>206.666666666666</v>
      </c>
      <c r="AL679" s="312">
        <v>3810</v>
      </c>
      <c r="AM679" s="137">
        <v>0.25386460554371004</v>
      </c>
      <c r="AN679" s="302">
        <v>226.060608</v>
      </c>
      <c r="AO679" s="313">
        <v>-0.19142614601018676</v>
      </c>
      <c r="AP679" s="312">
        <v>6900</v>
      </c>
      <c r="AQ679" s="137">
        <v>0.29446910208262206</v>
      </c>
      <c r="AR679" s="312">
        <v>291.51515151515099</v>
      </c>
      <c r="AS679" s="312">
        <v>5462</v>
      </c>
      <c r="AT679" s="137">
        <v>0.25332776772876953</v>
      </c>
      <c r="AU679" s="302">
        <v>315.15151515151501</v>
      </c>
      <c r="AV679" s="312">
        <v>4779</v>
      </c>
      <c r="AW679" s="137">
        <v>0.22941769478181556</v>
      </c>
      <c r="AX679" s="302">
        <v>256.96969999999999</v>
      </c>
      <c r="AY679" s="303">
        <v>-0.30739130434782608</v>
      </c>
      <c r="AZ679" s="311">
        <v>23620</v>
      </c>
      <c r="BA679" s="137">
        <v>0.33387046617476607</v>
      </c>
      <c r="BB679" s="312">
        <v>506.06060606060601</v>
      </c>
      <c r="BC679" s="312">
        <v>18439</v>
      </c>
      <c r="BD679" s="137">
        <v>0.27720316305360954</v>
      </c>
      <c r="BE679" s="302">
        <v>538.18181818181802</v>
      </c>
      <c r="BF679" s="312">
        <v>18334</v>
      </c>
      <c r="BG679" s="137">
        <v>0.2829932392800914</v>
      </c>
      <c r="BH679" s="302">
        <v>465.45455900000002</v>
      </c>
      <c r="BI679" s="303">
        <v>-0.22379339542760374</v>
      </c>
      <c r="BJ679" s="311">
        <v>20789</v>
      </c>
      <c r="BK679" s="137">
        <v>0.3131109270276376</v>
      </c>
      <c r="BL679" s="312">
        <v>501.81818181818102</v>
      </c>
      <c r="BM679" s="312">
        <v>17676</v>
      </c>
      <c r="BN679" s="137">
        <v>0.27435276587818963</v>
      </c>
      <c r="BO679" s="302">
        <v>478.78787878787801</v>
      </c>
      <c r="BP679" s="312">
        <v>16458</v>
      </c>
      <c r="BQ679" s="137">
        <v>0.26594919526856697</v>
      </c>
      <c r="BR679" s="302">
        <v>373.93939999999998</v>
      </c>
      <c r="BS679" s="303">
        <v>-0.20833132906825724</v>
      </c>
      <c r="BT679" s="311">
        <v>12191</v>
      </c>
      <c r="BU679" s="137">
        <v>0.2942482682049673</v>
      </c>
      <c r="BV679" s="312">
        <v>346.666666666666</v>
      </c>
      <c r="BW679" s="312">
        <v>10315</v>
      </c>
      <c r="BX679" s="137">
        <v>0.26101368961765226</v>
      </c>
      <c r="BY679" s="302">
        <v>389.69696969696901</v>
      </c>
      <c r="BZ679" s="312">
        <v>9605</v>
      </c>
      <c r="CA679" s="137">
        <v>0.27176527176527177</v>
      </c>
      <c r="CB679" s="302">
        <v>404.24243200000001</v>
      </c>
      <c r="CC679" s="303">
        <v>-0.21212369780985973</v>
      </c>
      <c r="CD679" s="311">
        <v>126840</v>
      </c>
      <c r="CE679" s="137">
        <v>0.3151186912288983</v>
      </c>
      <c r="CF679" s="312">
        <v>1215.58</v>
      </c>
      <c r="CG679" s="312">
        <v>104645</v>
      </c>
      <c r="CH679" s="137">
        <v>0.27058440231992287</v>
      </c>
      <c r="CI679" s="302">
        <v>1176.2</v>
      </c>
      <c r="CJ679" s="312">
        <v>98214</v>
      </c>
      <c r="CK679" s="137">
        <v>0.26718645432633453</v>
      </c>
      <c r="CL679" s="302">
        <v>1124.5899999999999</v>
      </c>
      <c r="CM679" s="313">
        <v>-0.22568590350047305</v>
      </c>
    </row>
    <row r="680" spans="1:91" ht="14.4" x14ac:dyDescent="0.3">
      <c r="A680" s="99" t="s">
        <v>541</v>
      </c>
      <c r="B680" s="311">
        <v>5522</v>
      </c>
      <c r="C680" s="137">
        <v>6.5376191321849283E-2</v>
      </c>
      <c r="D680" s="312">
        <v>347.87878787878702</v>
      </c>
      <c r="E680" s="312">
        <v>3734</v>
      </c>
      <c r="F680" s="137">
        <v>4.6074874756299206E-2</v>
      </c>
      <c r="G680" s="302">
        <v>250.30303030303</v>
      </c>
      <c r="H680" s="312">
        <v>3981</v>
      </c>
      <c r="I680" s="137">
        <v>5.1314771848414542E-2</v>
      </c>
      <c r="J680" s="302">
        <v>251.515152</v>
      </c>
      <c r="K680" s="313">
        <v>-0.27906555595798621</v>
      </c>
      <c r="L680" s="312">
        <v>4883</v>
      </c>
      <c r="M680" s="137">
        <v>5.7184682047078113E-2</v>
      </c>
      <c r="N680" s="312">
        <v>256.36363636363598</v>
      </c>
      <c r="O680" s="312">
        <v>4714</v>
      </c>
      <c r="P680" s="137">
        <v>5.5554246116859544E-2</v>
      </c>
      <c r="Q680" s="302">
        <v>300.60606060606</v>
      </c>
      <c r="R680" s="312">
        <v>4316</v>
      </c>
      <c r="S680" s="137">
        <v>5.4170745789090542E-2</v>
      </c>
      <c r="T680" s="302">
        <v>296.96969999999999</v>
      </c>
      <c r="U680" s="313">
        <v>-0.11611714110178169</v>
      </c>
      <c r="V680" s="312">
        <v>1033</v>
      </c>
      <c r="W680" s="137">
        <v>7.2885063148239615E-2</v>
      </c>
      <c r="X680" s="312">
        <v>117.575757575757</v>
      </c>
      <c r="Y680" s="312">
        <v>1070</v>
      </c>
      <c r="Z680" s="137">
        <v>7.9001772002362664E-2</v>
      </c>
      <c r="AA680" s="302">
        <v>130.30303030303</v>
      </c>
      <c r="AB680" s="312">
        <v>1030</v>
      </c>
      <c r="AC680" s="137">
        <v>8.253205128205128E-2</v>
      </c>
      <c r="AD680" s="302">
        <v>132.72728000000001</v>
      </c>
      <c r="AE680" s="313">
        <v>-2.9041626331074541E-3</v>
      </c>
      <c r="AF680" s="312">
        <v>617</v>
      </c>
      <c r="AG680" s="137">
        <v>3.7432506218528179E-2</v>
      </c>
      <c r="AH680" s="312">
        <v>116.969696969697</v>
      </c>
      <c r="AI680" s="312">
        <v>555</v>
      </c>
      <c r="AJ680" s="137">
        <v>3.6343395979307185E-2</v>
      </c>
      <c r="AK680" s="302">
        <v>95.151515151515099</v>
      </c>
      <c r="AL680" s="312">
        <v>684</v>
      </c>
      <c r="AM680" s="137">
        <v>4.5575692963752662E-2</v>
      </c>
      <c r="AN680" s="302">
        <v>104.848488</v>
      </c>
      <c r="AO680" s="313">
        <v>0.10858995137763371</v>
      </c>
      <c r="AP680" s="312">
        <v>1228</v>
      </c>
      <c r="AQ680" s="137">
        <v>5.2406964834414475E-2</v>
      </c>
      <c r="AR680" s="312">
        <v>141.21212121212099</v>
      </c>
      <c r="AS680" s="312">
        <v>825</v>
      </c>
      <c r="AT680" s="137">
        <v>3.8263531376095727E-2</v>
      </c>
      <c r="AU680" s="302">
        <v>120.60606060606</v>
      </c>
      <c r="AV680" s="312">
        <v>738</v>
      </c>
      <c r="AW680" s="137">
        <v>3.5427967932408433E-2</v>
      </c>
      <c r="AX680" s="302">
        <v>113.939392</v>
      </c>
      <c r="AY680" s="303">
        <v>-0.39902280130293161</v>
      </c>
      <c r="AZ680" s="311">
        <v>3823</v>
      </c>
      <c r="BA680" s="137">
        <v>5.4038390863087662E-2</v>
      </c>
      <c r="BB680" s="312">
        <v>265.45454545454498</v>
      </c>
      <c r="BC680" s="312">
        <v>2930</v>
      </c>
      <c r="BD680" s="137">
        <v>4.404822754743077E-2</v>
      </c>
      <c r="BE680" s="302">
        <v>229.69696969696901</v>
      </c>
      <c r="BF680" s="312">
        <v>2933</v>
      </c>
      <c r="BG680" s="137">
        <v>4.5272126694038836E-2</v>
      </c>
      <c r="BH680" s="302">
        <v>245.454544</v>
      </c>
      <c r="BI680" s="303">
        <v>-0.2328014648182056</v>
      </c>
      <c r="BJ680" s="311">
        <v>4045</v>
      </c>
      <c r="BK680" s="137">
        <v>6.0923262293847431E-2</v>
      </c>
      <c r="BL680" s="312">
        <v>263.030303030303</v>
      </c>
      <c r="BM680" s="312">
        <v>3374</v>
      </c>
      <c r="BN680" s="137">
        <v>5.2368535419382876E-2</v>
      </c>
      <c r="BO680" s="302">
        <v>261.21212121212102</v>
      </c>
      <c r="BP680" s="312">
        <v>2732</v>
      </c>
      <c r="BQ680" s="137">
        <v>4.4147113955141877E-2</v>
      </c>
      <c r="BR680" s="302">
        <v>210.30302399999999</v>
      </c>
      <c r="BS680" s="303">
        <v>-0.32459826946847958</v>
      </c>
      <c r="BT680" s="311">
        <v>1998</v>
      </c>
      <c r="BU680" s="137">
        <v>4.8224759238251549E-2</v>
      </c>
      <c r="BV680" s="312">
        <v>148.48484848484799</v>
      </c>
      <c r="BW680" s="312">
        <v>1818</v>
      </c>
      <c r="BX680" s="137">
        <v>4.6003188339785929E-2</v>
      </c>
      <c r="BY680" s="302">
        <v>216.363636363636</v>
      </c>
      <c r="BZ680" s="312">
        <v>1845</v>
      </c>
      <c r="CA680" s="137">
        <v>5.2202699261522788E-2</v>
      </c>
      <c r="CB680" s="302">
        <v>221.21212800000001</v>
      </c>
      <c r="CC680" s="303">
        <v>-7.6576576576576572E-2</v>
      </c>
      <c r="CD680" s="311">
        <v>23149</v>
      </c>
      <c r="CE680" s="137">
        <v>5.7510900214898825E-2</v>
      </c>
      <c r="CF680" s="312">
        <v>627.9</v>
      </c>
      <c r="CG680" s="312">
        <v>19020</v>
      </c>
      <c r="CH680" s="137">
        <v>4.9180709370967864E-2</v>
      </c>
      <c r="CI680" s="302">
        <v>600.03</v>
      </c>
      <c r="CJ680" s="312">
        <v>18259</v>
      </c>
      <c r="CK680" s="137">
        <v>4.9672729646939764E-2</v>
      </c>
      <c r="CL680" s="302">
        <v>587.01</v>
      </c>
      <c r="CM680" s="313">
        <v>-0.21124022635966996</v>
      </c>
    </row>
    <row r="681" spans="1:91" ht="14.4" x14ac:dyDescent="0.3">
      <c r="A681" s="99" t="s">
        <v>542</v>
      </c>
      <c r="B681" s="311">
        <v>4592</v>
      </c>
      <c r="C681" s="137">
        <v>5.4365713609187238E-2</v>
      </c>
      <c r="D681" s="312">
        <v>271.51515151515099</v>
      </c>
      <c r="E681" s="312">
        <v>3955</v>
      </c>
      <c r="F681" s="137">
        <v>4.8801855827842355E-2</v>
      </c>
      <c r="G681" s="302">
        <v>266.06060606060601</v>
      </c>
      <c r="H681" s="312">
        <v>3561</v>
      </c>
      <c r="I681" s="137">
        <v>4.5901005413766433E-2</v>
      </c>
      <c r="J681" s="302">
        <v>235.75756799999999</v>
      </c>
      <c r="K681" s="313">
        <v>-0.22452090592334495</v>
      </c>
      <c r="L681" s="312">
        <v>4790</v>
      </c>
      <c r="M681" s="137">
        <v>5.6095561541164074E-2</v>
      </c>
      <c r="N681" s="312">
        <v>281.81818181818102</v>
      </c>
      <c r="O681" s="312">
        <v>4571</v>
      </c>
      <c r="P681" s="137">
        <v>5.3868998515096515E-2</v>
      </c>
      <c r="Q681" s="302">
        <v>280</v>
      </c>
      <c r="R681" s="312">
        <v>4315</v>
      </c>
      <c r="S681" s="137">
        <v>5.4158194643170919E-2</v>
      </c>
      <c r="T681" s="302">
        <v>275.15152</v>
      </c>
      <c r="U681" s="313">
        <v>-9.916492693110647E-2</v>
      </c>
      <c r="V681" s="312">
        <v>1073</v>
      </c>
      <c r="W681" s="137">
        <v>7.5707330840330211E-2</v>
      </c>
      <c r="X681" s="312">
        <v>127.272727272727</v>
      </c>
      <c r="Y681" s="312">
        <v>923</v>
      </c>
      <c r="Z681" s="137">
        <v>6.8148257531010045E-2</v>
      </c>
      <c r="AA681" s="302">
        <v>127.272727272727</v>
      </c>
      <c r="AB681" s="312">
        <v>838</v>
      </c>
      <c r="AC681" s="137">
        <v>6.7147435897435895E-2</v>
      </c>
      <c r="AD681" s="302">
        <v>122.42424</v>
      </c>
      <c r="AE681" s="313">
        <v>-0.2190121155638397</v>
      </c>
      <c r="AF681" s="312">
        <v>879</v>
      </c>
      <c r="AG681" s="137">
        <v>5.3327670933689258E-2</v>
      </c>
      <c r="AH681" s="312">
        <v>132.12121212121201</v>
      </c>
      <c r="AI681" s="312">
        <v>520</v>
      </c>
      <c r="AJ681" s="137">
        <v>3.4051470106738264E-2</v>
      </c>
      <c r="AK681" s="302">
        <v>88.484848484848399</v>
      </c>
      <c r="AL681" s="312">
        <v>719</v>
      </c>
      <c r="AM681" s="137">
        <v>4.7907782515991468E-2</v>
      </c>
      <c r="AN681" s="302">
        <v>123.63636</v>
      </c>
      <c r="AO681" s="313">
        <v>-0.18202502844141069</v>
      </c>
      <c r="AP681" s="312">
        <v>1147</v>
      </c>
      <c r="AQ681" s="137">
        <v>4.8950153636053262E-2</v>
      </c>
      <c r="AR681" s="312">
        <v>127.87878787878699</v>
      </c>
      <c r="AS681" s="312">
        <v>1102</v>
      </c>
      <c r="AT681" s="137">
        <v>5.1110801910857567E-2</v>
      </c>
      <c r="AU681" s="302">
        <v>169.69696969696901</v>
      </c>
      <c r="AV681" s="312">
        <v>1104</v>
      </c>
      <c r="AW681" s="137">
        <v>5.2997935768806105E-2</v>
      </c>
      <c r="AX681" s="302">
        <v>156.363632</v>
      </c>
      <c r="AY681" s="303">
        <v>-3.7489102005231034E-2</v>
      </c>
      <c r="AZ681" s="311">
        <v>3983</v>
      </c>
      <c r="BA681" s="137">
        <v>5.6300002827014958E-2</v>
      </c>
      <c r="BB681" s="312">
        <v>200</v>
      </c>
      <c r="BC681" s="312">
        <v>3477</v>
      </c>
      <c r="BD681" s="137">
        <v>5.2271565591268526E-2</v>
      </c>
      <c r="BE681" s="302">
        <v>226.666666666666</v>
      </c>
      <c r="BF681" s="312">
        <v>4183</v>
      </c>
      <c r="BG681" s="137">
        <v>6.4566418670700454E-2</v>
      </c>
      <c r="BH681" s="302">
        <v>300</v>
      </c>
      <c r="BI681" s="303">
        <v>5.0213406979663568E-2</v>
      </c>
      <c r="BJ681" s="311">
        <v>3752</v>
      </c>
      <c r="BK681" s="137">
        <v>5.6510279388508174E-2</v>
      </c>
      <c r="BL681" s="312">
        <v>248.48484848484799</v>
      </c>
      <c r="BM681" s="312">
        <v>3444</v>
      </c>
      <c r="BN681" s="137">
        <v>5.3455019556714473E-2</v>
      </c>
      <c r="BO681" s="302">
        <v>241.21212121212099</v>
      </c>
      <c r="BP681" s="312">
        <v>3265</v>
      </c>
      <c r="BQ681" s="137">
        <v>5.2760002585482517E-2</v>
      </c>
      <c r="BR681" s="302">
        <v>222.42424</v>
      </c>
      <c r="BS681" s="303">
        <v>-0.12979744136460555</v>
      </c>
      <c r="BT681" s="311">
        <v>2656</v>
      </c>
      <c r="BU681" s="137">
        <v>6.4106586855253306E-2</v>
      </c>
      <c r="BV681" s="312">
        <v>209.09090909090901</v>
      </c>
      <c r="BW681" s="312">
        <v>2038</v>
      </c>
      <c r="BX681" s="137">
        <v>5.1570130823148361E-2</v>
      </c>
      <c r="BY681" s="302">
        <v>207.87878787878699</v>
      </c>
      <c r="BZ681" s="312">
        <v>1959</v>
      </c>
      <c r="CA681" s="137">
        <v>5.5428231898820131E-2</v>
      </c>
      <c r="CB681" s="302">
        <v>218.18182400000001</v>
      </c>
      <c r="CC681" s="303">
        <v>-0.26242469879518071</v>
      </c>
      <c r="CD681" s="311">
        <v>22872</v>
      </c>
      <c r="CE681" s="137">
        <v>5.6822727103337765E-2</v>
      </c>
      <c r="CF681" s="312">
        <v>589.29</v>
      </c>
      <c r="CG681" s="312">
        <v>20030</v>
      </c>
      <c r="CH681" s="137">
        <v>5.1792303296555542E-2</v>
      </c>
      <c r="CI681" s="302">
        <v>594.63</v>
      </c>
      <c r="CJ681" s="312">
        <v>19944</v>
      </c>
      <c r="CK681" s="137">
        <v>5.4256690951233179E-2</v>
      </c>
      <c r="CL681" s="302">
        <v>609.91999999999996</v>
      </c>
      <c r="CM681" s="313">
        <v>-0.12801678908709338</v>
      </c>
    </row>
    <row r="682" spans="1:91" ht="14.4" x14ac:dyDescent="0.3">
      <c r="A682" s="99" t="s">
        <v>543</v>
      </c>
      <c r="B682" s="311">
        <v>16938</v>
      </c>
      <c r="C682" s="137">
        <v>0.20053276505061268</v>
      </c>
      <c r="D682" s="312">
        <v>415.75757575757501</v>
      </c>
      <c r="E682" s="312">
        <v>13370</v>
      </c>
      <c r="F682" s="137">
        <v>0.16497618518792725</v>
      </c>
      <c r="G682" s="302">
        <v>433.33333333333297</v>
      </c>
      <c r="H682" s="312">
        <v>12317</v>
      </c>
      <c r="I682" s="137">
        <v>0.15876514565609692</v>
      </c>
      <c r="J682" s="302">
        <v>500</v>
      </c>
      <c r="K682" s="313">
        <v>-0.27281851458259537</v>
      </c>
      <c r="L682" s="312">
        <v>16868</v>
      </c>
      <c r="M682" s="137">
        <v>0.19754069563180701</v>
      </c>
      <c r="N682" s="312">
        <v>501.81818181818102</v>
      </c>
      <c r="O682" s="312">
        <v>14608</v>
      </c>
      <c r="P682" s="137">
        <v>0.17215452424163857</v>
      </c>
      <c r="Q682" s="302">
        <v>429.09090909090901</v>
      </c>
      <c r="R682" s="312">
        <v>12529</v>
      </c>
      <c r="S682" s="137">
        <v>0.15725330722694983</v>
      </c>
      <c r="T682" s="302">
        <v>404.24243200000001</v>
      </c>
      <c r="U682" s="313">
        <v>-0.25723262983163386</v>
      </c>
      <c r="V682" s="312">
        <v>2929</v>
      </c>
      <c r="W682" s="137">
        <v>0.20666055175333381</v>
      </c>
      <c r="X682" s="312">
        <v>190.90909090909</v>
      </c>
      <c r="Y682" s="312">
        <v>2358</v>
      </c>
      <c r="Z682" s="137">
        <v>0.17409923213230952</v>
      </c>
      <c r="AA682" s="302">
        <v>182.42424242424201</v>
      </c>
      <c r="AB682" s="312">
        <v>2341</v>
      </c>
      <c r="AC682" s="137">
        <v>0.1875801282051282</v>
      </c>
      <c r="AD682" s="302">
        <v>178.18182400000001</v>
      </c>
      <c r="AE682" s="313">
        <v>-0.200751109593718</v>
      </c>
      <c r="AF682" s="312">
        <v>3216</v>
      </c>
      <c r="AG682" s="137">
        <v>0.19511011345022145</v>
      </c>
      <c r="AH682" s="312">
        <v>203.636363636363</v>
      </c>
      <c r="AI682" s="312">
        <v>2375</v>
      </c>
      <c r="AJ682" s="137">
        <v>0.15552354135289109</v>
      </c>
      <c r="AK682" s="302">
        <v>188.48484848484799</v>
      </c>
      <c r="AL682" s="312">
        <v>2407</v>
      </c>
      <c r="AM682" s="137">
        <v>0.16038113006396587</v>
      </c>
      <c r="AN682" s="302">
        <v>206.66667200000001</v>
      </c>
      <c r="AO682" s="313">
        <v>-0.25155472636815923</v>
      </c>
      <c r="AP682" s="312">
        <v>4525</v>
      </c>
      <c r="AQ682" s="137">
        <v>0.19311198361215431</v>
      </c>
      <c r="AR682" s="312">
        <v>230.30303030303</v>
      </c>
      <c r="AS682" s="312">
        <v>3535</v>
      </c>
      <c r="AT682" s="137">
        <v>0.16395343444181623</v>
      </c>
      <c r="AU682" s="302">
        <v>224.84848484848399</v>
      </c>
      <c r="AV682" s="312">
        <v>2937</v>
      </c>
      <c r="AW682" s="137">
        <v>0.14099179108060103</v>
      </c>
      <c r="AX682" s="302">
        <v>201.21212800000001</v>
      </c>
      <c r="AY682" s="303">
        <v>-0.35093922651933701</v>
      </c>
      <c r="AZ682" s="311">
        <v>15814</v>
      </c>
      <c r="BA682" s="137">
        <v>0.22353207248466345</v>
      </c>
      <c r="BB682" s="312">
        <v>437.575757575757</v>
      </c>
      <c r="BC682" s="312">
        <v>12032</v>
      </c>
      <c r="BD682" s="137">
        <v>0.18088336991491025</v>
      </c>
      <c r="BE682" s="302">
        <v>465.45454545454498</v>
      </c>
      <c r="BF682" s="312">
        <v>11218</v>
      </c>
      <c r="BG682" s="137">
        <v>0.17315469391535207</v>
      </c>
      <c r="BH682" s="302">
        <v>364.24243200000001</v>
      </c>
      <c r="BI682" s="303">
        <v>-0.29062855697483242</v>
      </c>
      <c r="BJ682" s="311">
        <v>12992</v>
      </c>
      <c r="BK682" s="137">
        <v>0.19567738534528203</v>
      </c>
      <c r="BL682" s="312">
        <v>423.030303030303</v>
      </c>
      <c r="BM682" s="312">
        <v>10858</v>
      </c>
      <c r="BN682" s="137">
        <v>0.16852921090209225</v>
      </c>
      <c r="BO682" s="302">
        <v>407.27272727272702</v>
      </c>
      <c r="BP682" s="312">
        <v>10461</v>
      </c>
      <c r="BQ682" s="137">
        <v>0.16904207872794261</v>
      </c>
      <c r="BR682" s="302">
        <v>384.24243200000001</v>
      </c>
      <c r="BS682" s="303">
        <v>-0.19481219211822659</v>
      </c>
      <c r="BT682" s="311">
        <v>7537</v>
      </c>
      <c r="BU682" s="137">
        <v>0.18191692211146243</v>
      </c>
      <c r="BV682" s="312">
        <v>268.48484848484799</v>
      </c>
      <c r="BW682" s="312">
        <v>6459</v>
      </c>
      <c r="BX682" s="137">
        <v>0.16344037045471799</v>
      </c>
      <c r="BY682" s="302">
        <v>338.18181818181802</v>
      </c>
      <c r="BZ682" s="312">
        <v>5801</v>
      </c>
      <c r="CA682" s="137">
        <v>0.16413434060492885</v>
      </c>
      <c r="CB682" s="302">
        <v>316.36364700000001</v>
      </c>
      <c r="CC682" s="303">
        <v>-0.2303303701738092</v>
      </c>
      <c r="CD682" s="311">
        <v>80819</v>
      </c>
      <c r="CE682" s="137">
        <v>0.20078506391066173</v>
      </c>
      <c r="CF682" s="312">
        <v>997.57</v>
      </c>
      <c r="CG682" s="312">
        <v>65595</v>
      </c>
      <c r="CH682" s="137">
        <v>0.16961138965239944</v>
      </c>
      <c r="CI682" s="302">
        <v>993.12</v>
      </c>
      <c r="CJ682" s="312">
        <v>60011</v>
      </c>
      <c r="CK682" s="137">
        <v>0.16325703372816158</v>
      </c>
      <c r="CL682" s="302">
        <v>952.65</v>
      </c>
      <c r="CM682" s="313">
        <v>-0.25746421014860366</v>
      </c>
    </row>
    <row r="683" spans="1:91" ht="14.4" x14ac:dyDescent="0.3">
      <c r="A683" s="99" t="s">
        <v>544</v>
      </c>
      <c r="B683" s="311">
        <v>37486</v>
      </c>
      <c r="C683" s="137">
        <v>0.44380512638370923</v>
      </c>
      <c r="D683" s="312">
        <v>561.81818181818096</v>
      </c>
      <c r="E683" s="312">
        <v>37859</v>
      </c>
      <c r="F683" s="137">
        <v>0.46715283433281507</v>
      </c>
      <c r="G683" s="302">
        <v>463.636363636363</v>
      </c>
      <c r="H683" s="312">
        <v>36900</v>
      </c>
      <c r="I683" s="137">
        <v>0.47563805104408352</v>
      </c>
      <c r="J683" s="302">
        <v>686.66669999999999</v>
      </c>
      <c r="K683" s="313">
        <v>-1.5632502801045722E-2</v>
      </c>
      <c r="L683" s="312">
        <v>36505</v>
      </c>
      <c r="M683" s="137">
        <v>0.42750907600421595</v>
      </c>
      <c r="N683" s="312">
        <v>496.969696969697</v>
      </c>
      <c r="O683" s="312">
        <v>37061</v>
      </c>
      <c r="P683" s="137">
        <v>0.43676196761496217</v>
      </c>
      <c r="Q683" s="302">
        <v>663.030303030303</v>
      </c>
      <c r="R683" s="312">
        <v>35524</v>
      </c>
      <c r="S683" s="137">
        <v>0.44586690764866832</v>
      </c>
      <c r="T683" s="302">
        <v>630.30304000000001</v>
      </c>
      <c r="U683" s="313">
        <v>-2.6873031091631285E-2</v>
      </c>
      <c r="V683" s="312">
        <v>5531</v>
      </c>
      <c r="W683" s="137">
        <v>0.39024906512382701</v>
      </c>
      <c r="X683" s="312">
        <v>243.030303030303</v>
      </c>
      <c r="Y683" s="312">
        <v>5603</v>
      </c>
      <c r="Z683" s="137">
        <v>0.41368871825162434</v>
      </c>
      <c r="AA683" s="302">
        <v>221.81818181818099</v>
      </c>
      <c r="AB683" s="312">
        <v>5145</v>
      </c>
      <c r="AC683" s="137">
        <v>0.41225961538461536</v>
      </c>
      <c r="AD683" s="302">
        <v>230.909088</v>
      </c>
      <c r="AE683" s="313">
        <v>-6.9788465015367923E-2</v>
      </c>
      <c r="AF683" s="312">
        <v>8544</v>
      </c>
      <c r="AG683" s="137">
        <v>0.51835224170357341</v>
      </c>
      <c r="AH683" s="312">
        <v>321.81818181818102</v>
      </c>
      <c r="AI683" s="312">
        <v>8155</v>
      </c>
      <c r="AJ683" s="137">
        <v>0.53401872830855868</v>
      </c>
      <c r="AK683" s="302">
        <v>231.51515151515099</v>
      </c>
      <c r="AL683" s="312">
        <v>7972</v>
      </c>
      <c r="AM683" s="137">
        <v>0.531183368869936</v>
      </c>
      <c r="AN683" s="302">
        <v>238.18182400000001</v>
      </c>
      <c r="AO683" s="313">
        <v>-6.6947565543071158E-2</v>
      </c>
      <c r="AP683" s="312">
        <v>10341</v>
      </c>
      <c r="AQ683" s="137">
        <v>0.44131956299078184</v>
      </c>
      <c r="AR683" s="312">
        <v>303.636363636363</v>
      </c>
      <c r="AS683" s="312">
        <v>9705</v>
      </c>
      <c r="AT683" s="137">
        <v>0.45011826909698066</v>
      </c>
      <c r="AU683" s="302">
        <v>269.69696969696901</v>
      </c>
      <c r="AV683" s="312">
        <v>9636</v>
      </c>
      <c r="AW683" s="137">
        <v>0.46257980893860112</v>
      </c>
      <c r="AX683" s="302">
        <v>316.36364700000001</v>
      </c>
      <c r="AY683" s="303">
        <v>-6.8175224833188275E-2</v>
      </c>
      <c r="AZ683" s="311">
        <v>29238</v>
      </c>
      <c r="BA683" s="137">
        <v>0.413281316258163</v>
      </c>
      <c r="BB683" s="312">
        <v>606.66666666666595</v>
      </c>
      <c r="BC683" s="312">
        <v>30278</v>
      </c>
      <c r="BD683" s="137">
        <v>0.45518506268979825</v>
      </c>
      <c r="BE683" s="302">
        <v>449.69696969696901</v>
      </c>
      <c r="BF683" s="312">
        <v>29957</v>
      </c>
      <c r="BG683" s="137">
        <v>0.4623992837958818</v>
      </c>
      <c r="BH683" s="302">
        <v>538.18179999999995</v>
      </c>
      <c r="BI683" s="303">
        <v>2.4591285313632943E-2</v>
      </c>
      <c r="BJ683" s="311">
        <v>28440</v>
      </c>
      <c r="BK683" s="137">
        <v>0.42834550794487536</v>
      </c>
      <c r="BL683" s="312">
        <v>480.60606060606</v>
      </c>
      <c r="BM683" s="312">
        <v>27479</v>
      </c>
      <c r="BN683" s="137">
        <v>0.42650710871049852</v>
      </c>
      <c r="BO683" s="302">
        <v>471.51515151515099</v>
      </c>
      <c r="BP683" s="312">
        <v>27982</v>
      </c>
      <c r="BQ683" s="137">
        <v>0.45216857346002198</v>
      </c>
      <c r="BR683" s="302">
        <v>467.878784</v>
      </c>
      <c r="BS683" s="303">
        <v>-1.6104078762306611E-2</v>
      </c>
      <c r="BT683" s="311">
        <v>18470</v>
      </c>
      <c r="BU683" s="137">
        <v>0.44580145301827134</v>
      </c>
      <c r="BV683" s="312">
        <v>358.18181818181802</v>
      </c>
      <c r="BW683" s="312">
        <v>18411</v>
      </c>
      <c r="BX683" s="137">
        <v>0.46587717300538983</v>
      </c>
      <c r="BY683" s="302">
        <v>387.87878787878702</v>
      </c>
      <c r="BZ683" s="312">
        <v>16483</v>
      </c>
      <c r="CA683" s="137">
        <v>0.46637240754887815</v>
      </c>
      <c r="CB683" s="302">
        <v>372.72726399999999</v>
      </c>
      <c r="CC683" s="303">
        <v>-0.10757985923118571</v>
      </c>
      <c r="CD683" s="311">
        <v>174555</v>
      </c>
      <c r="CE683" s="137">
        <v>0.43366085735935306</v>
      </c>
      <c r="CF683" s="312">
        <v>1241.1400000000001</v>
      </c>
      <c r="CG683" s="312">
        <v>174551</v>
      </c>
      <c r="CH683" s="137">
        <v>0.45134290228242968</v>
      </c>
      <c r="CI683" s="302">
        <v>1183.93</v>
      </c>
      <c r="CJ683" s="312">
        <v>169599</v>
      </c>
      <c r="CK683" s="137">
        <v>0.46138590697142984</v>
      </c>
      <c r="CL683" s="302">
        <v>1312.55</v>
      </c>
      <c r="CM683" s="313">
        <v>-2.8392197301710064E-2</v>
      </c>
    </row>
    <row r="684" spans="1:91" ht="14.4" x14ac:dyDescent="0.3">
      <c r="A684" s="99" t="s">
        <v>385</v>
      </c>
      <c r="B684" s="311">
        <v>14720</v>
      </c>
      <c r="C684" s="137">
        <v>0.17427336766708104</v>
      </c>
      <c r="D684" s="312">
        <v>476.969696969697</v>
      </c>
      <c r="E684" s="312">
        <v>14755</v>
      </c>
      <c r="F684" s="137">
        <v>0.18206608918832209</v>
      </c>
      <c r="G684" s="302">
        <v>503.636363636363</v>
      </c>
      <c r="H684" s="312">
        <v>14895</v>
      </c>
      <c r="I684" s="137">
        <v>0.19199535962877029</v>
      </c>
      <c r="J684" s="302">
        <v>432.72726399999999</v>
      </c>
      <c r="K684" s="313">
        <v>1.188858695652174E-2</v>
      </c>
      <c r="L684" s="312">
        <v>15378</v>
      </c>
      <c r="M684" s="137">
        <v>0.1800913455908186</v>
      </c>
      <c r="N684" s="312">
        <v>501.21212121212102</v>
      </c>
      <c r="O684" s="312">
        <v>14890</v>
      </c>
      <c r="P684" s="137">
        <v>0.17547787965210832</v>
      </c>
      <c r="Q684" s="302">
        <v>526.06060606060601</v>
      </c>
      <c r="R684" s="312">
        <v>15175</v>
      </c>
      <c r="S684" s="137">
        <v>0.19046363933027086</v>
      </c>
      <c r="T684" s="302">
        <v>614.54549999999995</v>
      </c>
      <c r="U684" s="313">
        <v>-1.3200676290805046E-2</v>
      </c>
      <c r="V684" s="312">
        <v>2478</v>
      </c>
      <c r="W684" s="137">
        <v>0.17483948352501236</v>
      </c>
      <c r="X684" s="312">
        <v>202.42424242424201</v>
      </c>
      <c r="Y684" s="312">
        <v>2184</v>
      </c>
      <c r="Z684" s="137">
        <v>0.16125221500295334</v>
      </c>
      <c r="AA684" s="302">
        <v>179.39393939393901</v>
      </c>
      <c r="AB684" s="312">
        <v>2395</v>
      </c>
      <c r="AC684" s="137">
        <v>0.19190705128205129</v>
      </c>
      <c r="AD684" s="302">
        <v>202.42424</v>
      </c>
      <c r="AE684" s="313">
        <v>-3.3494753833736887E-2</v>
      </c>
      <c r="AF684" s="312">
        <v>2340</v>
      </c>
      <c r="AG684" s="137">
        <v>0.14196444821937754</v>
      </c>
      <c r="AH684" s="312">
        <v>204.24242424242399</v>
      </c>
      <c r="AI684" s="312">
        <v>2172</v>
      </c>
      <c r="AJ684" s="137">
        <v>0.14223037129199137</v>
      </c>
      <c r="AK684" s="302">
        <v>188.48484848484799</v>
      </c>
      <c r="AL684" s="312">
        <v>2126</v>
      </c>
      <c r="AM684" s="137">
        <v>0.14165778251599148</v>
      </c>
      <c r="AN684" s="302">
        <v>182.42424</v>
      </c>
      <c r="AO684" s="313">
        <v>-9.1452991452991447E-2</v>
      </c>
      <c r="AP684" s="312">
        <v>3971</v>
      </c>
      <c r="AQ684" s="137">
        <v>0.16946910208262206</v>
      </c>
      <c r="AR684" s="312">
        <v>247.87878787878699</v>
      </c>
      <c r="AS684" s="312">
        <v>3644</v>
      </c>
      <c r="AT684" s="137">
        <v>0.16900885858726405</v>
      </c>
      <c r="AU684" s="302">
        <v>218.18181818181799</v>
      </c>
      <c r="AV684" s="312">
        <v>4287</v>
      </c>
      <c r="AW684" s="137">
        <v>0.20579904949354327</v>
      </c>
      <c r="AX684" s="302">
        <v>284.24243200000001</v>
      </c>
      <c r="AY684" s="303">
        <v>7.9576932762528335E-2</v>
      </c>
      <c r="AZ684" s="311">
        <v>14290</v>
      </c>
      <c r="BA684" s="137">
        <v>0.20199021852825602</v>
      </c>
      <c r="BB684" s="312">
        <v>478.78787878787801</v>
      </c>
      <c r="BC684" s="312">
        <v>12849</v>
      </c>
      <c r="BD684" s="137">
        <v>0.19316575964400615</v>
      </c>
      <c r="BE684" s="302">
        <v>438.78787878787801</v>
      </c>
      <c r="BF684" s="312">
        <v>12413</v>
      </c>
      <c r="BG684" s="137">
        <v>0.19160003704504058</v>
      </c>
      <c r="BH684" s="302">
        <v>452.72726399999999</v>
      </c>
      <c r="BI684" s="303">
        <v>-0.13135059482155353</v>
      </c>
      <c r="BJ684" s="311">
        <v>12620</v>
      </c>
      <c r="BK684" s="137">
        <v>0.19007455380676255</v>
      </c>
      <c r="BL684" s="312">
        <v>491.51515151515099</v>
      </c>
      <c r="BM684" s="312">
        <v>13089</v>
      </c>
      <c r="BN684" s="137">
        <v>0.20315701247904638</v>
      </c>
      <c r="BO684" s="302">
        <v>455.75757575757501</v>
      </c>
      <c r="BP684" s="312">
        <v>12655</v>
      </c>
      <c r="BQ684" s="137">
        <v>0.20449550772412903</v>
      </c>
      <c r="BR684" s="302">
        <v>515.15150000000006</v>
      </c>
      <c r="BS684" s="303">
        <v>2.7733755942947703E-3</v>
      </c>
      <c r="BT684" s="311">
        <v>7475</v>
      </c>
      <c r="BU684" s="137">
        <v>0.18042045811107624</v>
      </c>
      <c r="BV684" s="312">
        <v>307.27272727272702</v>
      </c>
      <c r="BW684" s="312">
        <v>6939</v>
      </c>
      <c r="BX684" s="137">
        <v>0.17558642678205419</v>
      </c>
      <c r="BY684" s="302">
        <v>349.09090909090901</v>
      </c>
      <c r="BZ684" s="312">
        <v>6188</v>
      </c>
      <c r="CA684" s="137">
        <v>0.17508417508417509</v>
      </c>
      <c r="CB684" s="302">
        <v>323.03030000000001</v>
      </c>
      <c r="CC684" s="303">
        <v>-0.17217391304347826</v>
      </c>
      <c r="CD684" s="311">
        <v>73272</v>
      </c>
      <c r="CE684" s="137">
        <v>0.18203545209495298</v>
      </c>
      <c r="CF684" s="312">
        <v>1088.49</v>
      </c>
      <c r="CG684" s="312">
        <v>70522</v>
      </c>
      <c r="CH684" s="137">
        <v>0.1823513136834593</v>
      </c>
      <c r="CI684" s="302">
        <v>1079.47</v>
      </c>
      <c r="CJ684" s="312">
        <v>70134</v>
      </c>
      <c r="CK684" s="137">
        <v>0.19079616742748637</v>
      </c>
      <c r="CL684" s="302">
        <v>1136.68</v>
      </c>
      <c r="CM684" s="313">
        <v>-4.2826727808712745E-2</v>
      </c>
    </row>
    <row r="685" spans="1:91" ht="14.4" x14ac:dyDescent="0.3">
      <c r="A685" s="99" t="s">
        <v>386</v>
      </c>
      <c r="B685" s="311">
        <v>4541</v>
      </c>
      <c r="C685" s="137">
        <v>5.3761913218492864E-2</v>
      </c>
      <c r="D685" s="312">
        <v>319.39393939393898</v>
      </c>
      <c r="E685" s="312">
        <v>4852</v>
      </c>
      <c r="F685" s="137">
        <v>5.9870190765282202E-2</v>
      </c>
      <c r="G685" s="302">
        <v>320</v>
      </c>
      <c r="H685" s="312">
        <v>4881</v>
      </c>
      <c r="I685" s="137">
        <v>6.2915699922660481E-2</v>
      </c>
      <c r="J685" s="302">
        <v>281.81817599999999</v>
      </c>
      <c r="K685" s="313">
        <v>7.4873375908390216E-2</v>
      </c>
      <c r="L685" s="312">
        <v>4992</v>
      </c>
      <c r="M685" s="137">
        <v>5.8461178123902099E-2</v>
      </c>
      <c r="N685" s="312">
        <v>357.575757575757</v>
      </c>
      <c r="O685" s="312">
        <v>5211</v>
      </c>
      <c r="P685" s="137">
        <v>6.1411365404105876E-2</v>
      </c>
      <c r="Q685" s="302">
        <v>349.69696969696901</v>
      </c>
      <c r="R685" s="312">
        <v>5218</v>
      </c>
      <c r="S685" s="137">
        <v>6.5491879408589998E-2</v>
      </c>
      <c r="T685" s="302">
        <v>341.81817599999999</v>
      </c>
      <c r="U685" s="313">
        <v>4.5272435897435896E-2</v>
      </c>
      <c r="V685" s="312">
        <v>948</v>
      </c>
      <c r="W685" s="137">
        <v>6.6887744302547097E-2</v>
      </c>
      <c r="X685" s="312">
        <v>133.939393939393</v>
      </c>
      <c r="Y685" s="312">
        <v>804</v>
      </c>
      <c r="Z685" s="137">
        <v>5.9362079149438869E-2</v>
      </c>
      <c r="AA685" s="302">
        <v>120</v>
      </c>
      <c r="AB685" s="312">
        <v>761</v>
      </c>
      <c r="AC685" s="137">
        <v>6.0977564102564101E-2</v>
      </c>
      <c r="AD685" s="302">
        <v>123.030304</v>
      </c>
      <c r="AE685" s="313">
        <v>-0.19725738396624473</v>
      </c>
      <c r="AF685" s="312">
        <v>756</v>
      </c>
      <c r="AG685" s="137">
        <v>4.5865437117029666E-2</v>
      </c>
      <c r="AH685" s="312">
        <v>122.424242424242</v>
      </c>
      <c r="AI685" s="312">
        <v>669</v>
      </c>
      <c r="AJ685" s="137">
        <v>4.3808525964245955E-2</v>
      </c>
      <c r="AK685" s="302">
        <v>112.72727272727199</v>
      </c>
      <c r="AL685" s="312">
        <v>697</v>
      </c>
      <c r="AM685" s="137">
        <v>4.6441897654584223E-2</v>
      </c>
      <c r="AN685" s="302">
        <v>95.151510000000002</v>
      </c>
      <c r="AO685" s="313">
        <v>-7.8042328042328038E-2</v>
      </c>
      <c r="AP685" s="312">
        <v>1163</v>
      </c>
      <c r="AQ685" s="137">
        <v>4.9632980539433255E-2</v>
      </c>
      <c r="AR685" s="312">
        <v>136.969696969696</v>
      </c>
      <c r="AS685" s="312">
        <v>1008</v>
      </c>
      <c r="AT685" s="137">
        <v>4.6751078335884239E-2</v>
      </c>
      <c r="AU685" s="302">
        <v>130.30303030303</v>
      </c>
      <c r="AV685" s="312">
        <v>1606</v>
      </c>
      <c r="AW685" s="137">
        <v>7.7096634823100182E-2</v>
      </c>
      <c r="AX685" s="302">
        <v>163.03030000000001</v>
      </c>
      <c r="AY685" s="303">
        <v>0.38091143594153054</v>
      </c>
      <c r="AZ685" s="311">
        <v>4503</v>
      </c>
      <c r="BA685" s="137">
        <v>6.3650241709778649E-2</v>
      </c>
      <c r="BB685" s="312">
        <v>303.636363636363</v>
      </c>
      <c r="BC685" s="312">
        <v>4166</v>
      </c>
      <c r="BD685" s="137">
        <v>6.2629664151056863E-2</v>
      </c>
      <c r="BE685" s="302">
        <v>256.969696969697</v>
      </c>
      <c r="BF685" s="312">
        <v>4261</v>
      </c>
      <c r="BG685" s="137">
        <v>6.5770382490044146E-2</v>
      </c>
      <c r="BH685" s="302">
        <v>252.121216</v>
      </c>
      <c r="BI685" s="303">
        <v>-5.374194981123695E-2</v>
      </c>
      <c r="BJ685" s="311">
        <v>4242</v>
      </c>
      <c r="BK685" s="137">
        <v>6.3890353189246171E-2</v>
      </c>
      <c r="BL685" s="312">
        <v>284.24242424242402</v>
      </c>
      <c r="BM685" s="312">
        <v>4034</v>
      </c>
      <c r="BN685" s="137">
        <v>6.2612528714223625E-2</v>
      </c>
      <c r="BO685" s="302">
        <v>245.45454545454501</v>
      </c>
      <c r="BP685" s="312">
        <v>3960</v>
      </c>
      <c r="BQ685" s="137">
        <v>6.3990692262943571E-2</v>
      </c>
      <c r="BR685" s="302">
        <v>289.09089999999998</v>
      </c>
      <c r="BS685" s="303">
        <v>-6.6478076379066484E-2</v>
      </c>
      <c r="BT685" s="311">
        <v>2795</v>
      </c>
      <c r="BU685" s="137">
        <v>6.7461562598054595E-2</v>
      </c>
      <c r="BV685" s="312">
        <v>227.87878787878699</v>
      </c>
      <c r="BW685" s="312">
        <v>2265</v>
      </c>
      <c r="BX685" s="137">
        <v>5.7314203294617776E-2</v>
      </c>
      <c r="BY685" s="302">
        <v>196.969696969697</v>
      </c>
      <c r="BZ685" s="312">
        <v>1962</v>
      </c>
      <c r="CA685" s="137">
        <v>5.551311433664375E-2</v>
      </c>
      <c r="CB685" s="302">
        <v>208.484848</v>
      </c>
      <c r="CC685" s="303">
        <v>-0.29803220035778177</v>
      </c>
      <c r="CD685" s="311">
        <v>23940</v>
      </c>
      <c r="CE685" s="137">
        <v>5.947604437101723E-2</v>
      </c>
      <c r="CF685" s="312">
        <v>710.12</v>
      </c>
      <c r="CG685" s="312">
        <v>23009</v>
      </c>
      <c r="CH685" s="137">
        <v>5.9495212508759179E-2</v>
      </c>
      <c r="CI685" s="302">
        <v>657.28</v>
      </c>
      <c r="CJ685" s="312">
        <v>23346</v>
      </c>
      <c r="CK685" s="137">
        <v>6.3511668017824402E-2</v>
      </c>
      <c r="CL685" s="302">
        <v>660.49</v>
      </c>
      <c r="CM685" s="313">
        <v>-2.4812030075187969E-2</v>
      </c>
    </row>
    <row r="686" spans="1:91" ht="14.4" x14ac:dyDescent="0.3">
      <c r="A686" s="99" t="s">
        <v>545</v>
      </c>
      <c r="B686" s="311">
        <v>2607</v>
      </c>
      <c r="C686" s="137">
        <v>3.0864855265494585E-2</v>
      </c>
      <c r="D686" s="312">
        <v>256.36363636363598</v>
      </c>
      <c r="E686" s="312">
        <v>2548</v>
      </c>
      <c r="F686" s="137">
        <v>3.1440487648379853E-2</v>
      </c>
      <c r="G686" s="302">
        <v>219.39393939393901</v>
      </c>
      <c r="H686" s="312">
        <v>2383</v>
      </c>
      <c r="I686" s="137">
        <v>3.0716679556586749E-2</v>
      </c>
      <c r="J686" s="302">
        <v>227.27271999999999</v>
      </c>
      <c r="K686" s="313">
        <v>-8.5922516302263136E-2</v>
      </c>
      <c r="L686" s="312">
        <v>3064</v>
      </c>
      <c r="M686" s="137">
        <v>3.588242182925401E-2</v>
      </c>
      <c r="N686" s="312">
        <v>253.333333333333</v>
      </c>
      <c r="O686" s="312">
        <v>2824</v>
      </c>
      <c r="P686" s="137">
        <v>3.3280693897753788E-2</v>
      </c>
      <c r="Q686" s="302">
        <v>290.30303030303003</v>
      </c>
      <c r="R686" s="312">
        <v>2948</v>
      </c>
      <c r="S686" s="137">
        <v>3.7000778171047015E-2</v>
      </c>
      <c r="T686" s="302">
        <v>265.45455900000002</v>
      </c>
      <c r="U686" s="313">
        <v>-3.7859007832898174E-2</v>
      </c>
      <c r="V686" s="312">
        <v>638</v>
      </c>
      <c r="W686" s="137">
        <v>4.5015169688844989E-2</v>
      </c>
      <c r="X686" s="312">
        <v>118.787878787878</v>
      </c>
      <c r="Y686" s="312">
        <v>481</v>
      </c>
      <c r="Z686" s="137">
        <v>3.5513880685174248E-2</v>
      </c>
      <c r="AA686" s="302">
        <v>105.454545454545</v>
      </c>
      <c r="AB686" s="312">
        <v>421</v>
      </c>
      <c r="AC686" s="137">
        <v>3.3733974358974357E-2</v>
      </c>
      <c r="AD686" s="302">
        <v>105.454544</v>
      </c>
      <c r="AE686" s="313">
        <v>-0.34012539184952978</v>
      </c>
      <c r="AF686" s="312">
        <v>390</v>
      </c>
      <c r="AG686" s="137">
        <v>2.3660741369896258E-2</v>
      </c>
      <c r="AH686" s="312">
        <v>83.030303030303003</v>
      </c>
      <c r="AI686" s="312">
        <v>246</v>
      </c>
      <c r="AJ686" s="137">
        <v>1.6108964704341564E-2</v>
      </c>
      <c r="AK686" s="302">
        <v>66.060606060606005</v>
      </c>
      <c r="AL686" s="312">
        <v>366</v>
      </c>
      <c r="AM686" s="137">
        <v>2.4386993603411514E-2</v>
      </c>
      <c r="AN686" s="302">
        <v>83.636359999999996</v>
      </c>
      <c r="AO686" s="313">
        <v>-6.1538461538461542E-2</v>
      </c>
      <c r="AP686" s="312">
        <v>660</v>
      </c>
      <c r="AQ686" s="137">
        <v>2.8166609764424717E-2</v>
      </c>
      <c r="AR686" s="312">
        <v>111.515151515151</v>
      </c>
      <c r="AS686" s="312">
        <v>386</v>
      </c>
      <c r="AT686" s="137">
        <v>1.7902694680209639E-2</v>
      </c>
      <c r="AU686" s="302">
        <v>78.181818181818201</v>
      </c>
      <c r="AV686" s="312">
        <v>872</v>
      </c>
      <c r="AW686" s="137">
        <v>4.1860688397100478E-2</v>
      </c>
      <c r="AX686" s="302">
        <v>120.606064</v>
      </c>
      <c r="AY686" s="303">
        <v>0.32121212121212123</v>
      </c>
      <c r="AZ686" s="311">
        <v>2641</v>
      </c>
      <c r="BA686" s="137">
        <v>3.7330732479574816E-2</v>
      </c>
      <c r="BB686" s="312">
        <v>218.18181818181799</v>
      </c>
      <c r="BC686" s="312">
        <v>2276</v>
      </c>
      <c r="BD686" s="137">
        <v>3.4216302354249981E-2</v>
      </c>
      <c r="BE686" s="302">
        <v>252.12121212121201</v>
      </c>
      <c r="BF686" s="312">
        <v>1961</v>
      </c>
      <c r="BG686" s="137">
        <v>3.0268885252986755E-2</v>
      </c>
      <c r="BH686" s="302">
        <v>192.72728000000001</v>
      </c>
      <c r="BI686" s="303">
        <v>-0.25747822794396064</v>
      </c>
      <c r="BJ686" s="311">
        <v>2219</v>
      </c>
      <c r="BK686" s="137">
        <v>3.3421191354770688E-2</v>
      </c>
      <c r="BL686" s="312">
        <v>196.969696969697</v>
      </c>
      <c r="BM686" s="312">
        <v>2003</v>
      </c>
      <c r="BN686" s="137">
        <v>3.1088967529645496E-2</v>
      </c>
      <c r="BO686" s="302">
        <v>198.78787878787799</v>
      </c>
      <c r="BP686" s="312">
        <v>1795</v>
      </c>
      <c r="BQ686" s="137">
        <v>2.900588197272316E-2</v>
      </c>
      <c r="BR686" s="302">
        <v>181.21212800000001</v>
      </c>
      <c r="BS686" s="303">
        <v>-0.1910770617395223</v>
      </c>
      <c r="BT686" s="311">
        <v>1549</v>
      </c>
      <c r="BU686" s="137">
        <v>3.7387463493519346E-2</v>
      </c>
      <c r="BV686" s="312">
        <v>179.39393939393901</v>
      </c>
      <c r="BW686" s="312">
        <v>1257</v>
      </c>
      <c r="BX686" s="137">
        <v>3.1807485007211721E-2</v>
      </c>
      <c r="BY686" s="302">
        <v>144.84848484848399</v>
      </c>
      <c r="BZ686" s="312">
        <v>964</v>
      </c>
      <c r="CA686" s="137">
        <v>2.7275556687321394E-2</v>
      </c>
      <c r="CB686" s="302">
        <v>140</v>
      </c>
      <c r="CC686" s="303">
        <v>-0.37766300839251132</v>
      </c>
      <c r="CD686" s="311">
        <v>13768</v>
      </c>
      <c r="CE686" s="137">
        <v>3.4204936461995204E-2</v>
      </c>
      <c r="CF686" s="312">
        <v>529.77</v>
      </c>
      <c r="CG686" s="312">
        <v>12021</v>
      </c>
      <c r="CH686" s="137">
        <v>3.1083139187613289E-2</v>
      </c>
      <c r="CI686" s="302">
        <v>526.27</v>
      </c>
      <c r="CJ686" s="312">
        <v>11710</v>
      </c>
      <c r="CK686" s="137">
        <v>3.1856490725979771E-2</v>
      </c>
      <c r="CL686" s="302">
        <v>493.24</v>
      </c>
      <c r="CM686" s="313">
        <v>-0.14947704822777455</v>
      </c>
    </row>
    <row r="687" spans="1:91" ht="14.4" x14ac:dyDescent="0.3">
      <c r="A687" s="99" t="s">
        <v>546</v>
      </c>
      <c r="B687" s="311">
        <v>290</v>
      </c>
      <c r="C687" s="137">
        <v>3.4333747706150478E-3</v>
      </c>
      <c r="D687" s="312">
        <v>85.454545454545396</v>
      </c>
      <c r="E687" s="312">
        <v>595</v>
      </c>
      <c r="F687" s="137">
        <v>7.3418721156930976E-3</v>
      </c>
      <c r="G687" s="302">
        <v>133.939393939393</v>
      </c>
      <c r="H687" s="312">
        <v>403</v>
      </c>
      <c r="I687" s="137">
        <v>5.194637793245682E-3</v>
      </c>
      <c r="J687" s="302">
        <v>93.939390000000003</v>
      </c>
      <c r="K687" s="313">
        <v>0.3896551724137931</v>
      </c>
      <c r="L687" s="312">
        <v>559</v>
      </c>
      <c r="M687" s="137">
        <v>6.5464340086661202E-3</v>
      </c>
      <c r="N687" s="312">
        <v>96.969696969696898</v>
      </c>
      <c r="O687" s="312">
        <v>803</v>
      </c>
      <c r="P687" s="137">
        <v>9.4633134560539282E-3</v>
      </c>
      <c r="Q687" s="302">
        <v>145.45454545454501</v>
      </c>
      <c r="R687" s="312">
        <v>479</v>
      </c>
      <c r="S687" s="137">
        <v>6.0119988954991594E-3</v>
      </c>
      <c r="T687" s="302">
        <v>91.515150000000006</v>
      </c>
      <c r="U687" s="313">
        <v>-0.14311270125223613</v>
      </c>
      <c r="V687" s="312">
        <v>128</v>
      </c>
      <c r="W687" s="137">
        <v>9.0312566146899028E-3</v>
      </c>
      <c r="X687" s="312">
        <v>59.393939393939398</v>
      </c>
      <c r="Y687" s="312">
        <v>175</v>
      </c>
      <c r="Z687" s="137">
        <v>1.2920850561134081E-2</v>
      </c>
      <c r="AA687" s="302">
        <v>63.030303030303003</v>
      </c>
      <c r="AB687" s="312">
        <v>193</v>
      </c>
      <c r="AC687" s="137">
        <v>1.546474358974359E-2</v>
      </c>
      <c r="AD687" s="302">
        <v>86.666664100000006</v>
      </c>
      <c r="AE687" s="313">
        <v>0.5078125</v>
      </c>
      <c r="AF687" s="312">
        <v>40</v>
      </c>
      <c r="AG687" s="137">
        <v>2.4267427046047443E-3</v>
      </c>
      <c r="AH687" s="312">
        <v>28.484848484848399</v>
      </c>
      <c r="AI687" s="312">
        <v>45</v>
      </c>
      <c r="AJ687" s="137">
        <v>2.9467618361600418E-3</v>
      </c>
      <c r="AK687" s="302">
        <v>27.272727272727199</v>
      </c>
      <c r="AL687" s="312">
        <v>25</v>
      </c>
      <c r="AM687" s="137">
        <v>1.665778251599147E-3</v>
      </c>
      <c r="AN687" s="302">
        <v>17.575758</v>
      </c>
      <c r="AO687" s="313">
        <v>-0.375</v>
      </c>
      <c r="AP687" s="312">
        <v>82</v>
      </c>
      <c r="AQ687" s="137">
        <v>3.4994878798224648E-3</v>
      </c>
      <c r="AR687" s="312">
        <v>29.090909090909101</v>
      </c>
      <c r="AS687" s="312">
        <v>63</v>
      </c>
      <c r="AT687" s="137">
        <v>2.9219423959927649E-3</v>
      </c>
      <c r="AU687" s="302">
        <v>40</v>
      </c>
      <c r="AV687" s="312">
        <v>168</v>
      </c>
      <c r="AW687" s="137">
        <v>8.064903269166146E-3</v>
      </c>
      <c r="AX687" s="302">
        <v>52.727271999999999</v>
      </c>
      <c r="AY687" s="303">
        <v>1.0487804878048781</v>
      </c>
      <c r="AZ687" s="311">
        <v>596</v>
      </c>
      <c r="BA687" s="137">
        <v>8.4245045656291522E-3</v>
      </c>
      <c r="BB687" s="312">
        <v>129.09090909090901</v>
      </c>
      <c r="BC687" s="312">
        <v>440</v>
      </c>
      <c r="BD687" s="137">
        <v>6.6147508944947231E-3</v>
      </c>
      <c r="BE687" s="302">
        <v>83.030303030303003</v>
      </c>
      <c r="BF687" s="312">
        <v>300</v>
      </c>
      <c r="BG687" s="137">
        <v>4.6306300743987902E-3</v>
      </c>
      <c r="BH687" s="302">
        <v>78.181816100000006</v>
      </c>
      <c r="BI687" s="303">
        <v>-0.49664429530201343</v>
      </c>
      <c r="BJ687" s="311">
        <v>325</v>
      </c>
      <c r="BK687" s="137">
        <v>4.8949469086527597E-3</v>
      </c>
      <c r="BL687" s="312">
        <v>82.424242424242394</v>
      </c>
      <c r="BM687" s="312">
        <v>486</v>
      </c>
      <c r="BN687" s="137">
        <v>7.5433041534736451E-3</v>
      </c>
      <c r="BO687" s="302">
        <v>100.60606060606</v>
      </c>
      <c r="BP687" s="312">
        <v>334</v>
      </c>
      <c r="BQ687" s="137">
        <v>5.3971947514704936E-3</v>
      </c>
      <c r="BR687" s="302">
        <v>66.666664100000006</v>
      </c>
      <c r="BS687" s="303">
        <v>2.7692307692307693E-2</v>
      </c>
      <c r="BT687" s="311">
        <v>333</v>
      </c>
      <c r="BU687" s="137">
        <v>8.0374598730419255E-3</v>
      </c>
      <c r="BV687" s="312">
        <v>93.3333333333333</v>
      </c>
      <c r="BW687" s="312">
        <v>286</v>
      </c>
      <c r="BX687" s="137">
        <v>7.2370252283711634E-3</v>
      </c>
      <c r="BY687" s="302">
        <v>79.393939393939405</v>
      </c>
      <c r="BZ687" s="312">
        <v>153</v>
      </c>
      <c r="CA687" s="137">
        <v>4.329004329004329E-3</v>
      </c>
      <c r="CB687" s="302">
        <v>50.303031900000001</v>
      </c>
      <c r="CC687" s="303">
        <v>-0.54054054054054057</v>
      </c>
      <c r="CD687" s="311">
        <v>2353</v>
      </c>
      <c r="CE687" s="137">
        <v>5.8457448790728292E-3</v>
      </c>
      <c r="CF687" s="312">
        <v>231.43</v>
      </c>
      <c r="CG687" s="312">
        <v>2893</v>
      </c>
      <c r="CH687" s="137">
        <v>7.4805358680446916E-3</v>
      </c>
      <c r="CI687" s="302">
        <v>261.04000000000002</v>
      </c>
      <c r="CJ687" s="312">
        <v>2055</v>
      </c>
      <c r="CK687" s="137">
        <v>5.5905284749691231E-3</v>
      </c>
      <c r="CL687" s="302">
        <v>200.64</v>
      </c>
      <c r="CM687" s="313">
        <v>-0.12664683382915426</v>
      </c>
    </row>
    <row r="688" spans="1:91" ht="14.4" x14ac:dyDescent="0.3">
      <c r="A688" s="99" t="s">
        <v>547</v>
      </c>
      <c r="B688" s="311">
        <v>284</v>
      </c>
      <c r="C688" s="137">
        <v>3.362339430533357E-3</v>
      </c>
      <c r="D688" s="312">
        <v>75.151515151515099</v>
      </c>
      <c r="E688" s="312">
        <v>217</v>
      </c>
      <c r="F688" s="137">
        <v>2.6776239480763059E-3</v>
      </c>
      <c r="G688" s="302">
        <v>64.848484848484802</v>
      </c>
      <c r="H688" s="312">
        <v>166</v>
      </c>
      <c r="I688" s="137">
        <v>2.139726733694251E-3</v>
      </c>
      <c r="J688" s="302">
        <v>51.515152</v>
      </c>
      <c r="K688" s="313">
        <v>-0.41549295774647887</v>
      </c>
      <c r="L688" s="312">
        <v>461</v>
      </c>
      <c r="M688" s="137">
        <v>5.3987586368427218E-3</v>
      </c>
      <c r="N688" s="312">
        <v>95.151515151515099</v>
      </c>
      <c r="O688" s="312">
        <v>345</v>
      </c>
      <c r="P688" s="137">
        <v>4.0658071511066067E-3</v>
      </c>
      <c r="Q688" s="302">
        <v>98.181818181818201</v>
      </c>
      <c r="R688" s="312">
        <v>488</v>
      </c>
      <c r="S688" s="137">
        <v>6.1249592087757616E-3</v>
      </c>
      <c r="T688" s="302">
        <v>143.03030000000001</v>
      </c>
      <c r="U688" s="313">
        <v>5.8568329718004339E-2</v>
      </c>
      <c r="V688" s="312">
        <v>9</v>
      </c>
      <c r="W688" s="137">
        <v>6.3501023072038386E-4</v>
      </c>
      <c r="X688" s="312">
        <v>9.6969696969696901</v>
      </c>
      <c r="Y688" s="312">
        <v>51</v>
      </c>
      <c r="Z688" s="137">
        <v>3.7655050206733607E-3</v>
      </c>
      <c r="AA688" s="302">
        <v>34.545454545454497</v>
      </c>
      <c r="AB688" s="312">
        <v>31</v>
      </c>
      <c r="AC688" s="137">
        <v>2.4839743589743588E-3</v>
      </c>
      <c r="AD688" s="302">
        <v>24.242424</v>
      </c>
      <c r="AE688" s="313">
        <v>2.4444444444444446</v>
      </c>
      <c r="AF688" s="312">
        <v>16</v>
      </c>
      <c r="AG688" s="137">
        <v>9.706970818418977E-4</v>
      </c>
      <c r="AH688" s="312">
        <v>12.7272727272727</v>
      </c>
      <c r="AI688" s="312">
        <v>43</v>
      </c>
      <c r="AJ688" s="137">
        <v>2.815794643441818E-3</v>
      </c>
      <c r="AK688" s="302">
        <v>33.3333333333333</v>
      </c>
      <c r="AL688" s="312">
        <v>79</v>
      </c>
      <c r="AM688" s="137">
        <v>5.2638592750533049E-3</v>
      </c>
      <c r="AN688" s="302">
        <v>33.3333321</v>
      </c>
      <c r="AO688" s="313">
        <v>3.9375</v>
      </c>
      <c r="AP688" s="312">
        <v>72</v>
      </c>
      <c r="AQ688" s="137">
        <v>3.0727210652099694E-3</v>
      </c>
      <c r="AR688" s="312">
        <v>30.303030303030301</v>
      </c>
      <c r="AS688" s="312">
        <v>88</v>
      </c>
      <c r="AT688" s="137">
        <v>4.0814433467835443E-3</v>
      </c>
      <c r="AU688" s="302">
        <v>39.393939393939398</v>
      </c>
      <c r="AV688" s="312">
        <v>124</v>
      </c>
      <c r="AW688" s="137">
        <v>5.9526666986702507E-3</v>
      </c>
      <c r="AX688" s="302">
        <v>59.393940000000001</v>
      </c>
      <c r="AY688" s="303">
        <v>0.72222222222222221</v>
      </c>
      <c r="AZ688" s="311">
        <v>237</v>
      </c>
      <c r="BA688" s="137">
        <v>3.3500127215672971E-3</v>
      </c>
      <c r="BB688" s="312">
        <v>60</v>
      </c>
      <c r="BC688" s="312">
        <v>284</v>
      </c>
      <c r="BD688" s="137">
        <v>4.2695210319011398E-3</v>
      </c>
      <c r="BE688" s="302">
        <v>85.454545454545396</v>
      </c>
      <c r="BF688" s="312">
        <v>328</v>
      </c>
      <c r="BG688" s="137">
        <v>5.0628222146760103E-3</v>
      </c>
      <c r="BH688" s="302">
        <v>79.393936199999999</v>
      </c>
      <c r="BI688" s="303">
        <v>0.38396624472573837</v>
      </c>
      <c r="BJ688" s="311">
        <v>157</v>
      </c>
      <c r="BK688" s="137">
        <v>2.3646358912568716E-3</v>
      </c>
      <c r="BL688" s="312">
        <v>53.3333333333333</v>
      </c>
      <c r="BM688" s="312">
        <v>187</v>
      </c>
      <c r="BN688" s="137">
        <v>2.9024647668715467E-3</v>
      </c>
      <c r="BO688" s="302">
        <v>73.3333333333333</v>
      </c>
      <c r="BP688" s="312">
        <v>144</v>
      </c>
      <c r="BQ688" s="137">
        <v>2.3269342641070389E-3</v>
      </c>
      <c r="BR688" s="302">
        <v>50.303031900000001</v>
      </c>
      <c r="BS688" s="303">
        <v>-8.2802547770700632E-2</v>
      </c>
      <c r="BT688" s="311">
        <v>256</v>
      </c>
      <c r="BU688" s="137">
        <v>6.1789481306268254E-3</v>
      </c>
      <c r="BV688" s="312">
        <v>67.878787878787804</v>
      </c>
      <c r="BW688" s="312">
        <v>153</v>
      </c>
      <c r="BX688" s="137">
        <v>3.8715554543384194E-3</v>
      </c>
      <c r="BY688" s="302">
        <v>66.060606060606005</v>
      </c>
      <c r="BZ688" s="312">
        <v>69</v>
      </c>
      <c r="CA688" s="137">
        <v>1.9522960699431288E-3</v>
      </c>
      <c r="CB688" s="302">
        <v>31.515152</v>
      </c>
      <c r="CC688" s="303">
        <v>-0.73046875</v>
      </c>
      <c r="CD688" s="311">
        <v>1492</v>
      </c>
      <c r="CE688" s="137">
        <v>3.7066941604660696E-3</v>
      </c>
      <c r="CF688" s="312">
        <v>163.31</v>
      </c>
      <c r="CG688" s="312">
        <v>1368</v>
      </c>
      <c r="CH688" s="137">
        <v>3.5372876140633042E-3</v>
      </c>
      <c r="CI688" s="302">
        <v>185.4</v>
      </c>
      <c r="CJ688" s="312">
        <v>1429</v>
      </c>
      <c r="CK688" s="137">
        <v>3.8875256402583339E-3</v>
      </c>
      <c r="CL688" s="302">
        <v>194.67</v>
      </c>
      <c r="CM688" s="313">
        <v>-4.2225201072386059E-2</v>
      </c>
    </row>
    <row r="689" spans="1:91" ht="14.4" x14ac:dyDescent="0.3">
      <c r="A689" s="99" t="s">
        <v>548</v>
      </c>
      <c r="B689" s="311">
        <v>2033</v>
      </c>
      <c r="C689" s="137">
        <v>2.406914106434618E-2</v>
      </c>
      <c r="D689" s="312">
        <v>228.48484848484799</v>
      </c>
      <c r="E689" s="312">
        <v>1736</v>
      </c>
      <c r="F689" s="137">
        <v>2.1420991584610447E-2</v>
      </c>
      <c r="G689" s="302">
        <v>174.54545454545399</v>
      </c>
      <c r="H689" s="312">
        <v>1814</v>
      </c>
      <c r="I689" s="137">
        <v>2.3382315029646817E-2</v>
      </c>
      <c r="J689" s="302">
        <v>209.69697600000001</v>
      </c>
      <c r="K689" s="313">
        <v>-0.10772257747171668</v>
      </c>
      <c r="L689" s="312">
        <v>2044</v>
      </c>
      <c r="M689" s="137">
        <v>2.3937229183745169E-2</v>
      </c>
      <c r="N689" s="312">
        <v>206.666666666666</v>
      </c>
      <c r="O689" s="312">
        <v>1676</v>
      </c>
      <c r="P689" s="137">
        <v>1.9751573290593256E-2</v>
      </c>
      <c r="Q689" s="302">
        <v>190.30303030303</v>
      </c>
      <c r="R689" s="312">
        <v>1981</v>
      </c>
      <c r="S689" s="137">
        <v>2.4863820066772097E-2</v>
      </c>
      <c r="T689" s="302">
        <v>205.454544</v>
      </c>
      <c r="U689" s="313">
        <v>-3.0821917808219176E-2</v>
      </c>
      <c r="V689" s="312">
        <v>501</v>
      </c>
      <c r="W689" s="137">
        <v>3.5348902843434699E-2</v>
      </c>
      <c r="X689" s="312">
        <v>109.69696969696901</v>
      </c>
      <c r="Y689" s="312">
        <v>255</v>
      </c>
      <c r="Z689" s="137">
        <v>1.8827525103366806E-2</v>
      </c>
      <c r="AA689" s="302">
        <v>73.3333333333333</v>
      </c>
      <c r="AB689" s="312">
        <v>197</v>
      </c>
      <c r="AC689" s="137">
        <v>1.578525641025641E-2</v>
      </c>
      <c r="AD689" s="302">
        <v>58.181820000000002</v>
      </c>
      <c r="AE689" s="313">
        <v>-0.60678642714570863</v>
      </c>
      <c r="AF689" s="312">
        <v>334</v>
      </c>
      <c r="AG689" s="137">
        <v>2.0263301583449616E-2</v>
      </c>
      <c r="AH689" s="312">
        <v>77.575757575757507</v>
      </c>
      <c r="AI689" s="312">
        <v>158</v>
      </c>
      <c r="AJ689" s="137">
        <v>1.0346408224739702E-2</v>
      </c>
      <c r="AK689" s="302">
        <v>47.878787878787797</v>
      </c>
      <c r="AL689" s="312">
        <v>262</v>
      </c>
      <c r="AM689" s="137">
        <v>1.7457356076759061E-2</v>
      </c>
      <c r="AN689" s="302">
        <v>73.333335899999994</v>
      </c>
      <c r="AO689" s="313">
        <v>-0.21556886227544911</v>
      </c>
      <c r="AP689" s="312">
        <v>506</v>
      </c>
      <c r="AQ689" s="137">
        <v>2.1594400819392283E-2</v>
      </c>
      <c r="AR689" s="312">
        <v>95.151515151515099</v>
      </c>
      <c r="AS689" s="312">
        <v>235</v>
      </c>
      <c r="AT689" s="137">
        <v>1.0899308937433329E-2</v>
      </c>
      <c r="AU689" s="302">
        <v>58.181818181818201</v>
      </c>
      <c r="AV689" s="312">
        <v>580</v>
      </c>
      <c r="AW689" s="137">
        <v>2.7843118429264079E-2</v>
      </c>
      <c r="AX689" s="302">
        <v>100.606064</v>
      </c>
      <c r="AY689" s="303">
        <v>0.14624505928853754</v>
      </c>
      <c r="AZ689" s="311">
        <v>1808</v>
      </c>
      <c r="BA689" s="137">
        <v>2.5556215192378367E-2</v>
      </c>
      <c r="BB689" s="312">
        <v>184.24242424242399</v>
      </c>
      <c r="BC689" s="312">
        <v>1552</v>
      </c>
      <c r="BD689" s="137">
        <v>2.3332030427854113E-2</v>
      </c>
      <c r="BE689" s="302">
        <v>190.90909090909</v>
      </c>
      <c r="BF689" s="312">
        <v>1333</v>
      </c>
      <c r="BG689" s="137">
        <v>2.0575432963911955E-2</v>
      </c>
      <c r="BH689" s="302">
        <v>154.545456</v>
      </c>
      <c r="BI689" s="303">
        <v>-0.2627212389380531</v>
      </c>
      <c r="BJ689" s="311">
        <v>1737</v>
      </c>
      <c r="BK689" s="137">
        <v>2.6161608554861059E-2</v>
      </c>
      <c r="BL689" s="312">
        <v>186.06060606060601</v>
      </c>
      <c r="BM689" s="312">
        <v>1330</v>
      </c>
      <c r="BN689" s="137">
        <v>2.0643198609300303E-2</v>
      </c>
      <c r="BO689" s="302">
        <v>165.45454545454501</v>
      </c>
      <c r="BP689" s="312">
        <v>1317</v>
      </c>
      <c r="BQ689" s="137">
        <v>2.1281752957145628E-2</v>
      </c>
      <c r="BR689" s="302">
        <v>165.454544</v>
      </c>
      <c r="BS689" s="303">
        <v>-0.24179620034542315</v>
      </c>
      <c r="BT689" s="311">
        <v>960</v>
      </c>
      <c r="BU689" s="137">
        <v>2.3171055489850594E-2</v>
      </c>
      <c r="BV689" s="312">
        <v>141.21212121212099</v>
      </c>
      <c r="BW689" s="312">
        <v>818</v>
      </c>
      <c r="BX689" s="137">
        <v>2.0698904324502138E-2</v>
      </c>
      <c r="BY689" s="302">
        <v>124.24242424242399</v>
      </c>
      <c r="BZ689" s="312">
        <v>742</v>
      </c>
      <c r="CA689" s="137">
        <v>2.0994256288373935E-2</v>
      </c>
      <c r="CB689" s="302">
        <v>131.515152</v>
      </c>
      <c r="CC689" s="303">
        <v>-0.22708333333333333</v>
      </c>
      <c r="CD689" s="311">
        <v>9923</v>
      </c>
      <c r="CE689" s="137">
        <v>2.4652497422456305E-2</v>
      </c>
      <c r="CF689" s="312">
        <v>457.8</v>
      </c>
      <c r="CG689" s="312">
        <v>7760</v>
      </c>
      <c r="CH689" s="137">
        <v>2.0065315705505293E-2</v>
      </c>
      <c r="CI689" s="302">
        <v>394.94</v>
      </c>
      <c r="CJ689" s="312">
        <v>8226</v>
      </c>
      <c r="CK689" s="137">
        <v>2.2378436610752315E-2</v>
      </c>
      <c r="CL689" s="302">
        <v>415.33</v>
      </c>
      <c r="CM689" s="313">
        <v>-0.17101682958782627</v>
      </c>
    </row>
    <row r="690" spans="1:91" ht="14.4" x14ac:dyDescent="0.3">
      <c r="A690" s="99" t="s">
        <v>549</v>
      </c>
      <c r="B690" s="311">
        <v>1934</v>
      </c>
      <c r="C690" s="137">
        <v>2.2897057952998283E-2</v>
      </c>
      <c r="D690" s="312">
        <v>200.60606060606</v>
      </c>
      <c r="E690" s="312">
        <v>2304</v>
      </c>
      <c r="F690" s="137">
        <v>2.8429703116902346E-2</v>
      </c>
      <c r="G690" s="302">
        <v>208.48484848484799</v>
      </c>
      <c r="H690" s="312">
        <v>2498</v>
      </c>
      <c r="I690" s="137">
        <v>3.2199020366073729E-2</v>
      </c>
      <c r="J690" s="302">
        <v>175.15152</v>
      </c>
      <c r="K690" s="313">
        <v>0.29162357807652534</v>
      </c>
      <c r="L690" s="312">
        <v>1928</v>
      </c>
      <c r="M690" s="137">
        <v>2.2578756294648086E-2</v>
      </c>
      <c r="N690" s="312">
        <v>196.969696969697</v>
      </c>
      <c r="O690" s="312">
        <v>2387</v>
      </c>
      <c r="P690" s="137">
        <v>2.8130671506352088E-2</v>
      </c>
      <c r="Q690" s="302">
        <v>228.48484848484799</v>
      </c>
      <c r="R690" s="312">
        <v>2270</v>
      </c>
      <c r="S690" s="137">
        <v>2.8491101237542987E-2</v>
      </c>
      <c r="T690" s="302">
        <v>214.545456</v>
      </c>
      <c r="U690" s="313">
        <v>0.17738589211618258</v>
      </c>
      <c r="V690" s="312">
        <v>310</v>
      </c>
      <c r="W690" s="137">
        <v>2.1872574613702109E-2</v>
      </c>
      <c r="X690" s="312">
        <v>68.484848484848399</v>
      </c>
      <c r="Y690" s="312">
        <v>323</v>
      </c>
      <c r="Z690" s="137">
        <v>2.3848198464264617E-2</v>
      </c>
      <c r="AA690" s="302">
        <v>77.575757575757507</v>
      </c>
      <c r="AB690" s="312">
        <v>340</v>
      </c>
      <c r="AC690" s="137">
        <v>2.7243589743589744E-2</v>
      </c>
      <c r="AD690" s="302">
        <v>69.090909999999994</v>
      </c>
      <c r="AE690" s="313">
        <v>9.6774193548387094E-2</v>
      </c>
      <c r="AF690" s="312">
        <v>366</v>
      </c>
      <c r="AG690" s="137">
        <v>2.2204695747133411E-2</v>
      </c>
      <c r="AH690" s="312">
        <v>82.424242424242394</v>
      </c>
      <c r="AI690" s="312">
        <v>423</v>
      </c>
      <c r="AJ690" s="137">
        <v>2.7699561259904394E-2</v>
      </c>
      <c r="AK690" s="302">
        <v>96.363636363636402</v>
      </c>
      <c r="AL690" s="312">
        <v>331</v>
      </c>
      <c r="AM690" s="137">
        <v>2.2054904051172709E-2</v>
      </c>
      <c r="AN690" s="302">
        <v>70.303030000000007</v>
      </c>
      <c r="AO690" s="313">
        <v>-9.5628415300546443E-2</v>
      </c>
      <c r="AP690" s="312">
        <v>503</v>
      </c>
      <c r="AQ690" s="137">
        <v>2.1466370775008535E-2</v>
      </c>
      <c r="AR690" s="312">
        <v>90.909090909090907</v>
      </c>
      <c r="AS690" s="312">
        <v>622</v>
      </c>
      <c r="AT690" s="137">
        <v>2.8848383655674596E-2</v>
      </c>
      <c r="AU690" s="302">
        <v>105.454545454545</v>
      </c>
      <c r="AV690" s="312">
        <v>734</v>
      </c>
      <c r="AW690" s="137">
        <v>3.5235946425999712E-2</v>
      </c>
      <c r="AX690" s="302">
        <v>108.484848</v>
      </c>
      <c r="AY690" s="303">
        <v>0.45924453280318089</v>
      </c>
      <c r="AZ690" s="311">
        <v>1862</v>
      </c>
      <c r="BA690" s="137">
        <v>2.6319509230203826E-2</v>
      </c>
      <c r="BB690" s="312">
        <v>220</v>
      </c>
      <c r="BC690" s="312">
        <v>1890</v>
      </c>
      <c r="BD690" s="137">
        <v>2.8413361796806879E-2</v>
      </c>
      <c r="BE690" s="302">
        <v>177.575757575757</v>
      </c>
      <c r="BF690" s="312">
        <v>2300</v>
      </c>
      <c r="BG690" s="137">
        <v>3.5501497237057388E-2</v>
      </c>
      <c r="BH690" s="302">
        <v>196.363632</v>
      </c>
      <c r="BI690" s="303">
        <v>0.23523093447905477</v>
      </c>
      <c r="BJ690" s="311">
        <v>2023</v>
      </c>
      <c r="BK690" s="137">
        <v>3.0469161834475487E-2</v>
      </c>
      <c r="BL690" s="312">
        <v>194.54545454545399</v>
      </c>
      <c r="BM690" s="312">
        <v>2031</v>
      </c>
      <c r="BN690" s="137">
        <v>3.1523561184578136E-2</v>
      </c>
      <c r="BO690" s="302">
        <v>173.333333333333</v>
      </c>
      <c r="BP690" s="312">
        <v>2165</v>
      </c>
      <c r="BQ690" s="137">
        <v>3.4984810290220415E-2</v>
      </c>
      <c r="BR690" s="302">
        <v>215.15152</v>
      </c>
      <c r="BS690" s="303">
        <v>7.0192782995551165E-2</v>
      </c>
      <c r="BT690" s="311">
        <v>1246</v>
      </c>
      <c r="BU690" s="137">
        <v>3.0074099104535252E-2</v>
      </c>
      <c r="BV690" s="312">
        <v>150.30303030303</v>
      </c>
      <c r="BW690" s="312">
        <v>1008</v>
      </c>
      <c r="BX690" s="137">
        <v>2.5506718287406058E-2</v>
      </c>
      <c r="BY690" s="302">
        <v>120</v>
      </c>
      <c r="BZ690" s="312">
        <v>998</v>
      </c>
      <c r="CA690" s="137">
        <v>2.8237557649322356E-2</v>
      </c>
      <c r="CB690" s="302">
        <v>134.545456</v>
      </c>
      <c r="CC690" s="303">
        <v>-0.19903691813804172</v>
      </c>
      <c r="CD690" s="311">
        <v>10172</v>
      </c>
      <c r="CE690" s="137">
        <v>2.5271107909022025E-2</v>
      </c>
      <c r="CF690" s="312">
        <v>454.31</v>
      </c>
      <c r="CG690" s="312">
        <v>10988</v>
      </c>
      <c r="CH690" s="137">
        <v>2.8412073321145894E-2</v>
      </c>
      <c r="CI690" s="302">
        <v>443.93</v>
      </c>
      <c r="CJ690" s="312">
        <v>11636</v>
      </c>
      <c r="CK690" s="137">
        <v>3.1655177291844631E-2</v>
      </c>
      <c r="CL690" s="302">
        <v>447.59</v>
      </c>
      <c r="CM690" s="313">
        <v>0.14392449862367282</v>
      </c>
    </row>
    <row r="691" spans="1:91" ht="14.4" x14ac:dyDescent="0.3">
      <c r="A691" s="99" t="s">
        <v>387</v>
      </c>
      <c r="B691" s="311">
        <v>10179</v>
      </c>
      <c r="C691" s="137">
        <v>0.12051145444858817</v>
      </c>
      <c r="D691" s="312">
        <v>359.39393939393898</v>
      </c>
      <c r="E691" s="312">
        <v>9903</v>
      </c>
      <c r="F691" s="137">
        <v>0.12219589842303991</v>
      </c>
      <c r="G691" s="302">
        <v>408.48484848484799</v>
      </c>
      <c r="H691" s="312">
        <v>10014</v>
      </c>
      <c r="I691" s="137">
        <v>0.12907965970610982</v>
      </c>
      <c r="J691" s="302">
        <v>368.48486300000002</v>
      </c>
      <c r="K691" s="313">
        <v>-1.6209843796050692E-2</v>
      </c>
      <c r="L691" s="312">
        <v>10386</v>
      </c>
      <c r="M691" s="137">
        <v>0.1216301674669165</v>
      </c>
      <c r="N691" s="312">
        <v>413.93939393939399</v>
      </c>
      <c r="O691" s="312">
        <v>9679</v>
      </c>
      <c r="P691" s="137">
        <v>0.11406651424800245</v>
      </c>
      <c r="Q691" s="302">
        <v>407.27272727272702</v>
      </c>
      <c r="R691" s="312">
        <v>9957</v>
      </c>
      <c r="S691" s="137">
        <v>0.12497175992168084</v>
      </c>
      <c r="T691" s="302">
        <v>464.24243200000001</v>
      </c>
      <c r="U691" s="313">
        <v>-4.130560369728481E-2</v>
      </c>
      <c r="V691" s="312">
        <v>1530</v>
      </c>
      <c r="W691" s="137">
        <v>0.10795173922246525</v>
      </c>
      <c r="X691" s="312">
        <v>147.272727272727</v>
      </c>
      <c r="Y691" s="312">
        <v>1380</v>
      </c>
      <c r="Z691" s="137">
        <v>0.10189013585351447</v>
      </c>
      <c r="AA691" s="302">
        <v>142.42424242424201</v>
      </c>
      <c r="AB691" s="312">
        <v>1634</v>
      </c>
      <c r="AC691" s="137">
        <v>0.13092948717948719</v>
      </c>
      <c r="AD691" s="302">
        <v>161.21212800000001</v>
      </c>
      <c r="AE691" s="313">
        <v>6.7973856209150321E-2</v>
      </c>
      <c r="AF691" s="312">
        <v>1584</v>
      </c>
      <c r="AG691" s="137">
        <v>9.6099011102347878E-2</v>
      </c>
      <c r="AH691" s="312">
        <v>169.09090909090901</v>
      </c>
      <c r="AI691" s="312">
        <v>1503</v>
      </c>
      <c r="AJ691" s="137">
        <v>9.8421845327745394E-2</v>
      </c>
      <c r="AK691" s="302">
        <v>143.636363636363</v>
      </c>
      <c r="AL691" s="312">
        <v>1429</v>
      </c>
      <c r="AM691" s="137">
        <v>9.5215884861407252E-2</v>
      </c>
      <c r="AN691" s="302">
        <v>162.42424</v>
      </c>
      <c r="AO691" s="313">
        <v>-9.7853535353535359E-2</v>
      </c>
      <c r="AP691" s="312">
        <v>2808</v>
      </c>
      <c r="AQ691" s="137">
        <v>0.1198361215431888</v>
      </c>
      <c r="AR691" s="312">
        <v>205.45454545454501</v>
      </c>
      <c r="AS691" s="312">
        <v>2636</v>
      </c>
      <c r="AT691" s="137">
        <v>0.1222577802513798</v>
      </c>
      <c r="AU691" s="302">
        <v>183.636363636363</v>
      </c>
      <c r="AV691" s="312">
        <v>2681</v>
      </c>
      <c r="AW691" s="137">
        <v>0.12870241467044308</v>
      </c>
      <c r="AX691" s="302">
        <v>216.363632</v>
      </c>
      <c r="AY691" s="303">
        <v>-4.5227920227920229E-2</v>
      </c>
      <c r="AZ691" s="311">
        <v>9787</v>
      </c>
      <c r="BA691" s="137">
        <v>0.13833997681847737</v>
      </c>
      <c r="BB691" s="312">
        <v>380</v>
      </c>
      <c r="BC691" s="312">
        <v>8683</v>
      </c>
      <c r="BD691" s="137">
        <v>0.13053609549294928</v>
      </c>
      <c r="BE691" s="302">
        <v>376.36363636363598</v>
      </c>
      <c r="BF691" s="312">
        <v>8152</v>
      </c>
      <c r="BG691" s="137">
        <v>0.12582965455499645</v>
      </c>
      <c r="BH691" s="302">
        <v>376.36364700000001</v>
      </c>
      <c r="BI691" s="303">
        <v>-0.16705834269949935</v>
      </c>
      <c r="BJ691" s="311">
        <v>8378</v>
      </c>
      <c r="BK691" s="137">
        <v>0.12618420061751637</v>
      </c>
      <c r="BL691" s="312">
        <v>341.81818181818102</v>
      </c>
      <c r="BM691" s="312">
        <v>9055</v>
      </c>
      <c r="BN691" s="137">
        <v>0.14054448376482276</v>
      </c>
      <c r="BO691" s="302">
        <v>376.36363636363598</v>
      </c>
      <c r="BP691" s="312">
        <v>8695</v>
      </c>
      <c r="BQ691" s="137">
        <v>0.14050481546118546</v>
      </c>
      <c r="BR691" s="302">
        <v>410.30304000000001</v>
      </c>
      <c r="BS691" s="303">
        <v>3.7837192647409881E-2</v>
      </c>
      <c r="BT691" s="311">
        <v>4680</v>
      </c>
      <c r="BU691" s="137">
        <v>0.11295889551302166</v>
      </c>
      <c r="BV691" s="312">
        <v>266.666666666666</v>
      </c>
      <c r="BW691" s="312">
        <v>4674</v>
      </c>
      <c r="BX691" s="137">
        <v>0.11827222348743642</v>
      </c>
      <c r="BY691" s="302">
        <v>290.90909090909003</v>
      </c>
      <c r="BZ691" s="312">
        <v>4226</v>
      </c>
      <c r="CA691" s="137">
        <v>0.11957106074753134</v>
      </c>
      <c r="CB691" s="302">
        <v>260.60604899999998</v>
      </c>
      <c r="CC691" s="303">
        <v>-9.7008547008547011E-2</v>
      </c>
      <c r="CD691" s="311">
        <v>49332</v>
      </c>
      <c r="CE691" s="137">
        <v>0.12255940772393575</v>
      </c>
      <c r="CF691" s="312">
        <v>850.34</v>
      </c>
      <c r="CG691" s="312">
        <v>47513</v>
      </c>
      <c r="CH691" s="137">
        <v>0.12285610117470012</v>
      </c>
      <c r="CI691" s="302">
        <v>879.24</v>
      </c>
      <c r="CJ691" s="312">
        <v>46788</v>
      </c>
      <c r="CK691" s="137">
        <v>0.12728449940966197</v>
      </c>
      <c r="CL691" s="302">
        <v>909.18</v>
      </c>
      <c r="CM691" s="313">
        <v>-5.1568961323279004E-2</v>
      </c>
    </row>
    <row r="692" spans="1:91" ht="14.4" x14ac:dyDescent="0.3">
      <c r="A692" s="99" t="s">
        <v>545</v>
      </c>
      <c r="B692" s="311">
        <v>5353</v>
      </c>
      <c r="C692" s="137">
        <v>6.3375362576214997E-2</v>
      </c>
      <c r="D692" s="312">
        <v>299.39393939393898</v>
      </c>
      <c r="E692" s="312">
        <v>4715</v>
      </c>
      <c r="F692" s="137">
        <v>5.8179709286542779E-2</v>
      </c>
      <c r="G692" s="302">
        <v>287.27272727272702</v>
      </c>
      <c r="H692" s="312">
        <v>4486</v>
      </c>
      <c r="I692" s="137">
        <v>5.7824181490074761E-2</v>
      </c>
      <c r="J692" s="302">
        <v>308.48486300000002</v>
      </c>
      <c r="K692" s="313">
        <v>-0.16196525312908649</v>
      </c>
      <c r="L692" s="312">
        <v>5953</v>
      </c>
      <c r="M692" s="137">
        <v>6.9715423351680531E-2</v>
      </c>
      <c r="N692" s="312">
        <v>321.21212121212102</v>
      </c>
      <c r="O692" s="312">
        <v>5331</v>
      </c>
      <c r="P692" s="137">
        <v>6.2825559195795133E-2</v>
      </c>
      <c r="Q692" s="302">
        <v>294.54545454545399</v>
      </c>
      <c r="R692" s="312">
        <v>4965</v>
      </c>
      <c r="S692" s="137">
        <v>6.2316439490925524E-2</v>
      </c>
      <c r="T692" s="302">
        <v>340.60604899999998</v>
      </c>
      <c r="U692" s="313">
        <v>-0.16596673945909626</v>
      </c>
      <c r="V692" s="312">
        <v>987</v>
      </c>
      <c r="W692" s="137">
        <v>6.9639455302335423E-2</v>
      </c>
      <c r="X692" s="312">
        <v>128.48484848484799</v>
      </c>
      <c r="Y692" s="312">
        <v>668</v>
      </c>
      <c r="Z692" s="137">
        <v>4.9320732427643239E-2</v>
      </c>
      <c r="AA692" s="302">
        <v>98.181818181818201</v>
      </c>
      <c r="AB692" s="312">
        <v>980</v>
      </c>
      <c r="AC692" s="137">
        <v>7.8525641025641024E-2</v>
      </c>
      <c r="AD692" s="302">
        <v>131.515152</v>
      </c>
      <c r="AE692" s="313">
        <v>-7.0921985815602835E-3</v>
      </c>
      <c r="AF692" s="312">
        <v>939</v>
      </c>
      <c r="AG692" s="137">
        <v>5.6967784990596369E-2</v>
      </c>
      <c r="AH692" s="312">
        <v>138.78787878787799</v>
      </c>
      <c r="AI692" s="312">
        <v>657</v>
      </c>
      <c r="AJ692" s="137">
        <v>4.3022722807936613E-2</v>
      </c>
      <c r="AK692" s="302">
        <v>108.484848484848</v>
      </c>
      <c r="AL692" s="312">
        <v>589</v>
      </c>
      <c r="AM692" s="137">
        <v>3.9245735607675906E-2</v>
      </c>
      <c r="AN692" s="302">
        <v>106.666664</v>
      </c>
      <c r="AO692" s="313">
        <v>-0.37273695420660274</v>
      </c>
      <c r="AP692" s="312">
        <v>1524</v>
      </c>
      <c r="AQ692" s="137">
        <v>6.5039262546944351E-2</v>
      </c>
      <c r="AR692" s="312">
        <v>148.48484848484799</v>
      </c>
      <c r="AS692" s="312">
        <v>1463</v>
      </c>
      <c r="AT692" s="137">
        <v>6.7853995640276429E-2</v>
      </c>
      <c r="AU692" s="302">
        <v>142.42424242424201</v>
      </c>
      <c r="AV692" s="312">
        <v>1551</v>
      </c>
      <c r="AW692" s="137">
        <v>7.4456339109980313E-2</v>
      </c>
      <c r="AX692" s="302">
        <v>160.606064</v>
      </c>
      <c r="AY692" s="303">
        <v>1.7716535433070866E-2</v>
      </c>
      <c r="AZ692" s="311">
        <v>5769</v>
      </c>
      <c r="BA692" s="137">
        <v>8.1545246374353314E-2</v>
      </c>
      <c r="BB692" s="312">
        <v>290.30303030303003</v>
      </c>
      <c r="BC692" s="312">
        <v>4343</v>
      </c>
      <c r="BD692" s="137">
        <v>6.5290598033614963E-2</v>
      </c>
      <c r="BE692" s="302">
        <v>270.30303030303003</v>
      </c>
      <c r="BF692" s="312">
        <v>4122</v>
      </c>
      <c r="BG692" s="137">
        <v>6.3624857222239373E-2</v>
      </c>
      <c r="BH692" s="302">
        <v>262.42425500000002</v>
      </c>
      <c r="BI692" s="303">
        <v>-0.28549141965678626</v>
      </c>
      <c r="BJ692" s="311">
        <v>4552</v>
      </c>
      <c r="BK692" s="137">
        <v>6.855937947134573E-2</v>
      </c>
      <c r="BL692" s="312">
        <v>275.15151515151501</v>
      </c>
      <c r="BM692" s="312">
        <v>4552</v>
      </c>
      <c r="BN692" s="137">
        <v>7.0652511330477438E-2</v>
      </c>
      <c r="BO692" s="302">
        <v>267.27272727272702</v>
      </c>
      <c r="BP692" s="312">
        <v>4023</v>
      </c>
      <c r="BQ692" s="137">
        <v>6.5008726003490405E-2</v>
      </c>
      <c r="BR692" s="302">
        <v>262.42425500000002</v>
      </c>
      <c r="BS692" s="303">
        <v>-0.11621265377855887</v>
      </c>
      <c r="BT692" s="311">
        <v>2752</v>
      </c>
      <c r="BU692" s="137">
        <v>6.6423692404238371E-2</v>
      </c>
      <c r="BV692" s="312">
        <v>221.81818181818099</v>
      </c>
      <c r="BW692" s="312">
        <v>2425</v>
      </c>
      <c r="BX692" s="137">
        <v>6.1362888737063186E-2</v>
      </c>
      <c r="BY692" s="302">
        <v>227.87878787878699</v>
      </c>
      <c r="BZ692" s="312">
        <v>1876</v>
      </c>
      <c r="CA692" s="137">
        <v>5.3079817785700138E-2</v>
      </c>
      <c r="CB692" s="302">
        <v>174.545456</v>
      </c>
      <c r="CC692" s="303">
        <v>-0.3183139534883721</v>
      </c>
      <c r="CD692" s="311">
        <v>27829</v>
      </c>
      <c r="CE692" s="137">
        <v>6.9137796106977387E-2</v>
      </c>
      <c r="CF692" s="312">
        <v>677</v>
      </c>
      <c r="CG692" s="312">
        <v>24154</v>
      </c>
      <c r="CH692" s="137">
        <v>6.2455880869945211E-2</v>
      </c>
      <c r="CI692" s="302">
        <v>637.14</v>
      </c>
      <c r="CJ692" s="312">
        <v>22592</v>
      </c>
      <c r="CK692" s="137">
        <v>6.146044735109607E-2</v>
      </c>
      <c r="CL692" s="302">
        <v>657.28</v>
      </c>
      <c r="CM692" s="313">
        <v>-0.18818498688418556</v>
      </c>
    </row>
    <row r="693" spans="1:91" ht="14.4" x14ac:dyDescent="0.3">
      <c r="A693" s="99" t="s">
        <v>546</v>
      </c>
      <c r="B693" s="311">
        <v>598</v>
      </c>
      <c r="C693" s="137">
        <v>7.0798555614751671E-3</v>
      </c>
      <c r="D693" s="312">
        <v>91.515151515151501</v>
      </c>
      <c r="E693" s="312">
        <v>611</v>
      </c>
      <c r="F693" s="137">
        <v>7.5393006095604747E-3</v>
      </c>
      <c r="G693" s="302">
        <v>116.363636363636</v>
      </c>
      <c r="H693" s="312">
        <v>498</v>
      </c>
      <c r="I693" s="137">
        <v>6.4191802010827529E-3</v>
      </c>
      <c r="J693" s="302">
        <v>96.969695999999999</v>
      </c>
      <c r="K693" s="313">
        <v>-0.16722408026755853</v>
      </c>
      <c r="L693" s="312">
        <v>947</v>
      </c>
      <c r="M693" s="137">
        <v>1.1090291603232228E-2</v>
      </c>
      <c r="N693" s="312">
        <v>138.78787878787799</v>
      </c>
      <c r="O693" s="312">
        <v>1044</v>
      </c>
      <c r="P693" s="137">
        <v>1.2303485987696514E-2</v>
      </c>
      <c r="Q693" s="302">
        <v>138.78787878787799</v>
      </c>
      <c r="R693" s="312">
        <v>563</v>
      </c>
      <c r="S693" s="137">
        <v>7.066295152747446E-3</v>
      </c>
      <c r="T693" s="302">
        <v>87.878784199999998</v>
      </c>
      <c r="U693" s="313">
        <v>-0.40549102428722283</v>
      </c>
      <c r="V693" s="312">
        <v>161</v>
      </c>
      <c r="W693" s="137">
        <v>1.1359627460664644E-2</v>
      </c>
      <c r="X693" s="312">
        <v>41.212121212121197</v>
      </c>
      <c r="Y693" s="312">
        <v>200</v>
      </c>
      <c r="Z693" s="137">
        <v>1.4766686355581808E-2</v>
      </c>
      <c r="AA693" s="302">
        <v>65.454545454545396</v>
      </c>
      <c r="AB693" s="312">
        <v>133</v>
      </c>
      <c r="AC693" s="137">
        <v>1.0657051282051282E-2</v>
      </c>
      <c r="AD693" s="302">
        <v>51.515152</v>
      </c>
      <c r="AE693" s="313">
        <v>-0.17391304347826086</v>
      </c>
      <c r="AF693" s="312">
        <v>76</v>
      </c>
      <c r="AG693" s="137">
        <v>4.6108111387490143E-3</v>
      </c>
      <c r="AH693" s="312">
        <v>36.363636363636303</v>
      </c>
      <c r="AI693" s="312">
        <v>46</v>
      </c>
      <c r="AJ693" s="137">
        <v>3.0122454325191539E-3</v>
      </c>
      <c r="AK693" s="302">
        <v>23.030303030302999</v>
      </c>
      <c r="AL693" s="312">
        <v>63</v>
      </c>
      <c r="AM693" s="137">
        <v>4.1977611940298507E-3</v>
      </c>
      <c r="AN693" s="302">
        <v>29.69697</v>
      </c>
      <c r="AO693" s="313">
        <v>-0.17105263157894737</v>
      </c>
      <c r="AP693" s="312">
        <v>164</v>
      </c>
      <c r="AQ693" s="137">
        <v>6.9989757596449296E-3</v>
      </c>
      <c r="AR693" s="312">
        <v>56.363636363636303</v>
      </c>
      <c r="AS693" s="312">
        <v>147</v>
      </c>
      <c r="AT693" s="137">
        <v>6.8178655906497845E-3</v>
      </c>
      <c r="AU693" s="302">
        <v>44.848484848484802</v>
      </c>
      <c r="AV693" s="312">
        <v>359</v>
      </c>
      <c r="AW693" s="137">
        <v>1.7233930200182421E-2</v>
      </c>
      <c r="AX693" s="302">
        <v>91.515150000000006</v>
      </c>
      <c r="AY693" s="303">
        <v>1.1890243902439024</v>
      </c>
      <c r="AZ693" s="311">
        <v>798</v>
      </c>
      <c r="BA693" s="137">
        <v>1.1279789670087356E-2</v>
      </c>
      <c r="BB693" s="312">
        <v>124.84848484848401</v>
      </c>
      <c r="BC693" s="312">
        <v>499</v>
      </c>
      <c r="BD693" s="137">
        <v>7.5017288553474249E-3</v>
      </c>
      <c r="BE693" s="302">
        <v>96.969696969696898</v>
      </c>
      <c r="BF693" s="312">
        <v>602</v>
      </c>
      <c r="BG693" s="137">
        <v>9.2921310159602387E-3</v>
      </c>
      <c r="BH693" s="302">
        <v>110.303032</v>
      </c>
      <c r="BI693" s="303">
        <v>-0.24561403508771928</v>
      </c>
      <c r="BJ693" s="311">
        <v>366</v>
      </c>
      <c r="BK693" s="137">
        <v>5.5124632878981849E-3</v>
      </c>
      <c r="BL693" s="312">
        <v>78.787878787878796</v>
      </c>
      <c r="BM693" s="312">
        <v>686</v>
      </c>
      <c r="BN693" s="137">
        <v>1.0647544545849631E-2</v>
      </c>
      <c r="BO693" s="302">
        <v>113.333333333333</v>
      </c>
      <c r="BP693" s="312">
        <v>807</v>
      </c>
      <c r="BQ693" s="137">
        <v>1.3040527438433197E-2</v>
      </c>
      <c r="BR693" s="302">
        <v>158.18182400000001</v>
      </c>
      <c r="BS693" s="303">
        <v>1.2049180327868851</v>
      </c>
      <c r="BT693" s="311">
        <v>500</v>
      </c>
      <c r="BU693" s="137">
        <v>1.2068258067630518E-2</v>
      </c>
      <c r="BV693" s="312">
        <v>88.484848484848399</v>
      </c>
      <c r="BW693" s="312">
        <v>441</v>
      </c>
      <c r="BX693" s="137">
        <v>1.1159189250740151E-2</v>
      </c>
      <c r="BY693" s="302">
        <v>86.6666666666666</v>
      </c>
      <c r="BZ693" s="312">
        <v>249</v>
      </c>
      <c r="CA693" s="137">
        <v>7.0452423393599865E-3</v>
      </c>
      <c r="CB693" s="302">
        <v>45.4545441</v>
      </c>
      <c r="CC693" s="303">
        <v>-0.502</v>
      </c>
      <c r="CD693" s="311">
        <v>3610</v>
      </c>
      <c r="CE693" s="137">
        <v>8.9686098654708519E-3</v>
      </c>
      <c r="CF693" s="312">
        <v>250.28</v>
      </c>
      <c r="CG693" s="312">
        <v>3674</v>
      </c>
      <c r="CH693" s="137">
        <v>9.4999961213951597E-3</v>
      </c>
      <c r="CI693" s="302">
        <v>261.86</v>
      </c>
      <c r="CJ693" s="312">
        <v>3274</v>
      </c>
      <c r="CK693" s="137">
        <v>8.9067592345736784E-3</v>
      </c>
      <c r="CL693" s="302">
        <v>259.99</v>
      </c>
      <c r="CM693" s="313">
        <v>-9.3074792243767315E-2</v>
      </c>
    </row>
    <row r="694" spans="1:91" ht="14.4" x14ac:dyDescent="0.3">
      <c r="A694" s="99" t="s">
        <v>547</v>
      </c>
      <c r="B694" s="311">
        <v>594</v>
      </c>
      <c r="C694" s="137">
        <v>7.0324986680873735E-3</v>
      </c>
      <c r="D694" s="312">
        <v>117.575757575757</v>
      </c>
      <c r="E694" s="312">
        <v>500</v>
      </c>
      <c r="F694" s="137">
        <v>6.1696404333555438E-3</v>
      </c>
      <c r="G694" s="302">
        <v>110.30303030303</v>
      </c>
      <c r="H694" s="312">
        <v>467</v>
      </c>
      <c r="I694" s="137">
        <v>6.0195926785253928E-3</v>
      </c>
      <c r="J694" s="302">
        <v>106.060608</v>
      </c>
      <c r="K694" s="313">
        <v>-0.2138047138047138</v>
      </c>
      <c r="L694" s="312">
        <v>677</v>
      </c>
      <c r="M694" s="137">
        <v>7.9283288441269473E-3</v>
      </c>
      <c r="N694" s="312">
        <v>115.151515151515</v>
      </c>
      <c r="O694" s="312">
        <v>579</v>
      </c>
      <c r="P694" s="137">
        <v>6.8234850449006533E-3</v>
      </c>
      <c r="Q694" s="302">
        <v>90.303030303030297</v>
      </c>
      <c r="R694" s="312">
        <v>325</v>
      </c>
      <c r="S694" s="137">
        <v>4.0791224238772997E-3</v>
      </c>
      <c r="T694" s="302">
        <v>88.484849999999994</v>
      </c>
      <c r="U694" s="313">
        <v>-0.51994091580502211</v>
      </c>
      <c r="V694" s="312">
        <v>144</v>
      </c>
      <c r="W694" s="137">
        <v>1.0160163691526142E-2</v>
      </c>
      <c r="X694" s="312">
        <v>75.151515151515099</v>
      </c>
      <c r="Y694" s="312">
        <v>52</v>
      </c>
      <c r="Z694" s="137">
        <v>3.8393384524512699E-3</v>
      </c>
      <c r="AA694" s="302">
        <v>26.6666666666666</v>
      </c>
      <c r="AB694" s="312">
        <v>108</v>
      </c>
      <c r="AC694" s="137">
        <v>8.6538461538461543E-3</v>
      </c>
      <c r="AD694" s="302">
        <v>42.4242439</v>
      </c>
      <c r="AE694" s="313">
        <v>-0.25</v>
      </c>
      <c r="AF694" s="312">
        <v>193</v>
      </c>
      <c r="AG694" s="137">
        <v>1.1709033549717892E-2</v>
      </c>
      <c r="AH694" s="312">
        <v>75.151515151515099</v>
      </c>
      <c r="AI694" s="312">
        <v>62</v>
      </c>
      <c r="AJ694" s="137">
        <v>4.0599829742649467E-3</v>
      </c>
      <c r="AK694" s="302">
        <v>31.515151515151501</v>
      </c>
      <c r="AL694" s="312">
        <v>74</v>
      </c>
      <c r="AM694" s="137">
        <v>4.9307036247334757E-3</v>
      </c>
      <c r="AN694" s="302">
        <v>45.4545441</v>
      </c>
      <c r="AO694" s="313">
        <v>-0.61658031088082899</v>
      </c>
      <c r="AP694" s="312">
        <v>207</v>
      </c>
      <c r="AQ694" s="137">
        <v>8.8340730624786624E-3</v>
      </c>
      <c r="AR694" s="312">
        <v>48.484848484848399</v>
      </c>
      <c r="AS694" s="312">
        <v>138</v>
      </c>
      <c r="AT694" s="137">
        <v>6.4004452483651039E-3</v>
      </c>
      <c r="AU694" s="302">
        <v>45.454545454545404</v>
      </c>
      <c r="AV694" s="312">
        <v>232</v>
      </c>
      <c r="AW694" s="137">
        <v>1.1137247371705631E-2</v>
      </c>
      <c r="AX694" s="302">
        <v>64.242424</v>
      </c>
      <c r="AY694" s="303">
        <v>0.12077294685990338</v>
      </c>
      <c r="AZ694" s="311">
        <v>630</v>
      </c>
      <c r="BA694" s="137">
        <v>8.9050971079637012E-3</v>
      </c>
      <c r="BB694" s="312">
        <v>109.09090909090899</v>
      </c>
      <c r="BC694" s="312">
        <v>360</v>
      </c>
      <c r="BD694" s="137">
        <v>5.4120689136775008E-3</v>
      </c>
      <c r="BE694" s="302">
        <v>80</v>
      </c>
      <c r="BF694" s="312">
        <v>686</v>
      </c>
      <c r="BG694" s="137">
        <v>1.0588707436791899E-2</v>
      </c>
      <c r="BH694" s="302">
        <v>118.181816</v>
      </c>
      <c r="BI694" s="303">
        <v>8.8888888888888892E-2</v>
      </c>
      <c r="BJ694" s="311">
        <v>723</v>
      </c>
      <c r="BK694" s="137">
        <v>1.0889374199864448E-2</v>
      </c>
      <c r="BL694" s="312">
        <v>116.969696969697</v>
      </c>
      <c r="BM694" s="312">
        <v>641</v>
      </c>
      <c r="BN694" s="137">
        <v>9.9490904575650334E-3</v>
      </c>
      <c r="BO694" s="302">
        <v>120</v>
      </c>
      <c r="BP694" s="312">
        <v>490</v>
      </c>
      <c r="BQ694" s="137">
        <v>7.9180402042531191E-3</v>
      </c>
      <c r="BR694" s="302">
        <v>106.060608</v>
      </c>
      <c r="BS694" s="303">
        <v>-0.32226832641770403</v>
      </c>
      <c r="BT694" s="311">
        <v>338</v>
      </c>
      <c r="BU694" s="137">
        <v>8.1581424537182298E-3</v>
      </c>
      <c r="BV694" s="312">
        <v>71.515151515151501</v>
      </c>
      <c r="BW694" s="312">
        <v>325</v>
      </c>
      <c r="BX694" s="137">
        <v>8.2238923049672303E-3</v>
      </c>
      <c r="BY694" s="302">
        <v>76.363636363636303</v>
      </c>
      <c r="BZ694" s="312">
        <v>189</v>
      </c>
      <c r="CA694" s="137">
        <v>5.3475935828877002E-3</v>
      </c>
      <c r="CB694" s="302">
        <v>57.5757561</v>
      </c>
      <c r="CC694" s="303">
        <v>-0.44082840236686388</v>
      </c>
      <c r="CD694" s="311">
        <v>3506</v>
      </c>
      <c r="CE694" s="137">
        <v>8.7102344012024401E-3</v>
      </c>
      <c r="CF694" s="312">
        <v>266.16000000000003</v>
      </c>
      <c r="CG694" s="312">
        <v>2657</v>
      </c>
      <c r="CH694" s="137">
        <v>6.8703020398875724E-3</v>
      </c>
      <c r="CI694" s="302">
        <v>224.58</v>
      </c>
      <c r="CJ694" s="312">
        <v>2571</v>
      </c>
      <c r="CK694" s="137">
        <v>6.9942816102898367E-3</v>
      </c>
      <c r="CL694" s="302">
        <v>235.1</v>
      </c>
      <c r="CM694" s="313">
        <v>-0.26668568168853396</v>
      </c>
    </row>
    <row r="695" spans="1:91" ht="14.4" x14ac:dyDescent="0.3">
      <c r="A695" s="99" t="s">
        <v>548</v>
      </c>
      <c r="B695" s="311">
        <v>4161</v>
      </c>
      <c r="C695" s="137">
        <v>4.9263008346652461E-2</v>
      </c>
      <c r="D695" s="312">
        <v>278.18181818181802</v>
      </c>
      <c r="E695" s="312">
        <v>3604</v>
      </c>
      <c r="F695" s="137">
        <v>4.4470768243626758E-2</v>
      </c>
      <c r="G695" s="302">
        <v>235.75757575757501</v>
      </c>
      <c r="H695" s="312">
        <v>3521</v>
      </c>
      <c r="I695" s="137">
        <v>4.5385408610466617E-2</v>
      </c>
      <c r="J695" s="302">
        <v>271.51513699999998</v>
      </c>
      <c r="K695" s="313">
        <v>-0.15380918048546022</v>
      </c>
      <c r="L695" s="312">
        <v>4329</v>
      </c>
      <c r="M695" s="137">
        <v>5.0696802904321346E-2</v>
      </c>
      <c r="N695" s="312">
        <v>278.78787878787801</v>
      </c>
      <c r="O695" s="312">
        <v>3708</v>
      </c>
      <c r="P695" s="137">
        <v>4.3698588163197966E-2</v>
      </c>
      <c r="Q695" s="302">
        <v>277.575757575757</v>
      </c>
      <c r="R695" s="312">
        <v>4077</v>
      </c>
      <c r="S695" s="137">
        <v>5.1171021914300778E-2</v>
      </c>
      <c r="T695" s="302">
        <v>304.24243200000001</v>
      </c>
      <c r="U695" s="313">
        <v>-5.8212058212058215E-2</v>
      </c>
      <c r="V695" s="312">
        <v>682</v>
      </c>
      <c r="W695" s="137">
        <v>4.8119664150144639E-2</v>
      </c>
      <c r="X695" s="312">
        <v>101.212121212121</v>
      </c>
      <c r="Y695" s="312">
        <v>416</v>
      </c>
      <c r="Z695" s="137">
        <v>3.0714707619610159E-2</v>
      </c>
      <c r="AA695" s="302">
        <v>76.363636363636303</v>
      </c>
      <c r="AB695" s="312">
        <v>739</v>
      </c>
      <c r="AC695" s="137">
        <v>5.9214743589743588E-2</v>
      </c>
      <c r="AD695" s="302">
        <v>117.57576</v>
      </c>
      <c r="AE695" s="313">
        <v>8.357771260997067E-2</v>
      </c>
      <c r="AF695" s="312">
        <v>670</v>
      </c>
      <c r="AG695" s="137">
        <v>4.0647940302129468E-2</v>
      </c>
      <c r="AH695" s="312">
        <v>118.181818181818</v>
      </c>
      <c r="AI695" s="312">
        <v>549</v>
      </c>
      <c r="AJ695" s="137">
        <v>3.5950494401152513E-2</v>
      </c>
      <c r="AK695" s="302">
        <v>97.575757575757606</v>
      </c>
      <c r="AL695" s="312">
        <v>452</v>
      </c>
      <c r="AM695" s="137">
        <v>3.0117270788912579E-2</v>
      </c>
      <c r="AN695" s="302">
        <v>99.393936199999999</v>
      </c>
      <c r="AO695" s="313">
        <v>-0.32537313432835818</v>
      </c>
      <c r="AP695" s="312">
        <v>1153</v>
      </c>
      <c r="AQ695" s="137">
        <v>4.9206213724820758E-2</v>
      </c>
      <c r="AR695" s="312">
        <v>136.363636363636</v>
      </c>
      <c r="AS695" s="312">
        <v>1178</v>
      </c>
      <c r="AT695" s="137">
        <v>5.463568480126154E-2</v>
      </c>
      <c r="AU695" s="302">
        <v>148.48484848484799</v>
      </c>
      <c r="AV695" s="312">
        <v>960</v>
      </c>
      <c r="AW695" s="137">
        <v>4.6085161538092265E-2</v>
      </c>
      <c r="AX695" s="302">
        <v>121.818184</v>
      </c>
      <c r="AY695" s="303">
        <v>-0.16738941890719861</v>
      </c>
      <c r="AZ695" s="311">
        <v>4341</v>
      </c>
      <c r="BA695" s="137">
        <v>6.1360359596302268E-2</v>
      </c>
      <c r="BB695" s="312">
        <v>249.69696969696901</v>
      </c>
      <c r="BC695" s="312">
        <v>3484</v>
      </c>
      <c r="BD695" s="137">
        <v>5.2376800264590039E-2</v>
      </c>
      <c r="BE695" s="302">
        <v>228.48484848484799</v>
      </c>
      <c r="BF695" s="312">
        <v>2834</v>
      </c>
      <c r="BG695" s="137">
        <v>4.3744018769487233E-2</v>
      </c>
      <c r="BH695" s="302">
        <v>206.66667200000001</v>
      </c>
      <c r="BI695" s="303">
        <v>-0.34715503340244186</v>
      </c>
      <c r="BJ695" s="311">
        <v>3463</v>
      </c>
      <c r="BK695" s="137">
        <v>5.2157541983583099E-2</v>
      </c>
      <c r="BL695" s="312">
        <v>213.939393939393</v>
      </c>
      <c r="BM695" s="312">
        <v>3225</v>
      </c>
      <c r="BN695" s="137">
        <v>5.0055876327062765E-2</v>
      </c>
      <c r="BO695" s="302">
        <v>209.69696969696901</v>
      </c>
      <c r="BP695" s="312">
        <v>2726</v>
      </c>
      <c r="BQ695" s="137">
        <v>4.4050158360804087E-2</v>
      </c>
      <c r="BR695" s="302">
        <v>199.393936</v>
      </c>
      <c r="BS695" s="303">
        <v>-0.21282125324862836</v>
      </c>
      <c r="BT695" s="311">
        <v>1914</v>
      </c>
      <c r="BU695" s="137">
        <v>4.6197291882889624E-2</v>
      </c>
      <c r="BV695" s="312">
        <v>170.30303030303</v>
      </c>
      <c r="BW695" s="312">
        <v>1659</v>
      </c>
      <c r="BX695" s="137">
        <v>4.1979807181355806E-2</v>
      </c>
      <c r="BY695" s="302">
        <v>203.030303030303</v>
      </c>
      <c r="BZ695" s="312">
        <v>1438</v>
      </c>
      <c r="CA695" s="137">
        <v>4.0686981863452452E-2</v>
      </c>
      <c r="CB695" s="302">
        <v>153.939392</v>
      </c>
      <c r="CC695" s="303">
        <v>-0.24869383490073146</v>
      </c>
      <c r="CD695" s="311">
        <v>20713</v>
      </c>
      <c r="CE695" s="137">
        <v>5.1458951840304086E-2</v>
      </c>
      <c r="CF695" s="312">
        <v>577.45000000000005</v>
      </c>
      <c r="CG695" s="312">
        <v>17823</v>
      </c>
      <c r="CH695" s="137">
        <v>4.6085582708662476E-2</v>
      </c>
      <c r="CI695" s="302">
        <v>553.09</v>
      </c>
      <c r="CJ695" s="312">
        <v>16747</v>
      </c>
      <c r="CK695" s="137">
        <v>4.5559406506232553E-2</v>
      </c>
      <c r="CL695" s="302">
        <v>556.26</v>
      </c>
      <c r="CM695" s="313">
        <v>-0.19147395355573793</v>
      </c>
    </row>
    <row r="696" spans="1:91" ht="14.4" x14ac:dyDescent="0.3">
      <c r="A696" s="99" t="s">
        <v>549</v>
      </c>
      <c r="B696" s="311">
        <v>4826</v>
      </c>
      <c r="C696" s="137">
        <v>5.7136091872373174E-2</v>
      </c>
      <c r="D696" s="312">
        <v>243.030303030303</v>
      </c>
      <c r="E696" s="312">
        <v>5188</v>
      </c>
      <c r="F696" s="137">
        <v>6.401618913649712E-2</v>
      </c>
      <c r="G696" s="302">
        <v>229.69696969696901</v>
      </c>
      <c r="H696" s="312">
        <v>5528</v>
      </c>
      <c r="I696" s="137">
        <v>7.1255478216035062E-2</v>
      </c>
      <c r="J696" s="302">
        <v>267.878784</v>
      </c>
      <c r="K696" s="313">
        <v>0.145462080397845</v>
      </c>
      <c r="L696" s="312">
        <v>4433</v>
      </c>
      <c r="M696" s="137">
        <v>5.1914744115235979E-2</v>
      </c>
      <c r="N696" s="312">
        <v>289.09090909090901</v>
      </c>
      <c r="O696" s="312">
        <v>4348</v>
      </c>
      <c r="P696" s="137">
        <v>5.124095505220732E-2</v>
      </c>
      <c r="Q696" s="302">
        <v>319.39393939393898</v>
      </c>
      <c r="R696" s="312">
        <v>4992</v>
      </c>
      <c r="S696" s="137">
        <v>6.2655320430755335E-2</v>
      </c>
      <c r="T696" s="302">
        <v>281.21212800000001</v>
      </c>
      <c r="U696" s="313">
        <v>0.12609970674486803</v>
      </c>
      <c r="V696" s="312">
        <v>543</v>
      </c>
      <c r="W696" s="137">
        <v>3.8312283920129822E-2</v>
      </c>
      <c r="X696" s="312">
        <v>89.696969696969703</v>
      </c>
      <c r="Y696" s="312">
        <v>712</v>
      </c>
      <c r="Z696" s="137">
        <v>5.2569403425871235E-2</v>
      </c>
      <c r="AA696" s="302">
        <v>116.363636363636</v>
      </c>
      <c r="AB696" s="312">
        <v>654</v>
      </c>
      <c r="AC696" s="137">
        <v>5.2403846153846155E-2</v>
      </c>
      <c r="AD696" s="302">
        <v>86.060609999999997</v>
      </c>
      <c r="AE696" s="313">
        <v>0.20441988950276244</v>
      </c>
      <c r="AF696" s="312">
        <v>645</v>
      </c>
      <c r="AG696" s="137">
        <v>3.9131226111751502E-2</v>
      </c>
      <c r="AH696" s="312">
        <v>91.515151515151501</v>
      </c>
      <c r="AI696" s="312">
        <v>846</v>
      </c>
      <c r="AJ696" s="137">
        <v>5.5399122519808788E-2</v>
      </c>
      <c r="AK696" s="302">
        <v>105.454545454545</v>
      </c>
      <c r="AL696" s="312">
        <v>840</v>
      </c>
      <c r="AM696" s="137">
        <v>5.5970149253731345E-2</v>
      </c>
      <c r="AN696" s="302">
        <v>127.272728</v>
      </c>
      <c r="AO696" s="313">
        <v>0.30232558139534882</v>
      </c>
      <c r="AP696" s="312">
        <v>1284</v>
      </c>
      <c r="AQ696" s="137">
        <v>5.4796858996244452E-2</v>
      </c>
      <c r="AR696" s="312">
        <v>150.30303030303</v>
      </c>
      <c r="AS696" s="312">
        <v>1173</v>
      </c>
      <c r="AT696" s="137">
        <v>5.440378461110338E-2</v>
      </c>
      <c r="AU696" s="302">
        <v>132.72727272727201</v>
      </c>
      <c r="AV696" s="312">
        <v>1130</v>
      </c>
      <c r="AW696" s="137">
        <v>5.4246075560462771E-2</v>
      </c>
      <c r="AX696" s="302">
        <v>144.24243200000001</v>
      </c>
      <c r="AY696" s="303">
        <v>-0.11993769470404984</v>
      </c>
      <c r="AZ696" s="311">
        <v>4018</v>
      </c>
      <c r="BA696" s="137">
        <v>5.6794730444124052E-2</v>
      </c>
      <c r="BB696" s="312">
        <v>255.75757575757501</v>
      </c>
      <c r="BC696" s="312">
        <v>4340</v>
      </c>
      <c r="BD696" s="137">
        <v>6.524549745933432E-2</v>
      </c>
      <c r="BE696" s="302">
        <v>236.363636363636</v>
      </c>
      <c r="BF696" s="312">
        <v>4030</v>
      </c>
      <c r="BG696" s="137">
        <v>6.2204797332757078E-2</v>
      </c>
      <c r="BH696" s="302">
        <v>266.66665599999999</v>
      </c>
      <c r="BI696" s="303">
        <v>2.9865604778496766E-3</v>
      </c>
      <c r="BJ696" s="311">
        <v>3826</v>
      </c>
      <c r="BK696" s="137">
        <v>5.7624821146170645E-2</v>
      </c>
      <c r="BL696" s="312">
        <v>224.24242424242399</v>
      </c>
      <c r="BM696" s="312">
        <v>4503</v>
      </c>
      <c r="BN696" s="137">
        <v>6.989197243434532E-2</v>
      </c>
      <c r="BO696" s="302">
        <v>260</v>
      </c>
      <c r="BP696" s="312">
        <v>4672</v>
      </c>
      <c r="BQ696" s="137">
        <v>7.5496089457695037E-2</v>
      </c>
      <c r="BR696" s="302">
        <v>291.51513699999998</v>
      </c>
      <c r="BS696" s="303">
        <v>0.2211186617877679</v>
      </c>
      <c r="BT696" s="311">
        <v>1928</v>
      </c>
      <c r="BU696" s="137">
        <v>4.6535203108783278E-2</v>
      </c>
      <c r="BV696" s="312">
        <v>168.48484848484799</v>
      </c>
      <c r="BW696" s="312">
        <v>2249</v>
      </c>
      <c r="BX696" s="137">
        <v>5.6909334750373242E-2</v>
      </c>
      <c r="BY696" s="302">
        <v>159.39393939393901</v>
      </c>
      <c r="BZ696" s="312">
        <v>2350</v>
      </c>
      <c r="CA696" s="137">
        <v>6.6491242961831204E-2</v>
      </c>
      <c r="CB696" s="302">
        <v>196.363632</v>
      </c>
      <c r="CC696" s="303">
        <v>0.21887966804979253</v>
      </c>
      <c r="CD696" s="311">
        <v>21503</v>
      </c>
      <c r="CE696" s="137">
        <v>5.3421611616958374E-2</v>
      </c>
      <c r="CF696" s="312">
        <v>569.82000000000005</v>
      </c>
      <c r="CG696" s="312">
        <v>23359</v>
      </c>
      <c r="CH696" s="137">
        <v>6.0400220304754913E-2</v>
      </c>
      <c r="CI696" s="302">
        <v>587.09</v>
      </c>
      <c r="CJ696" s="312">
        <v>24196</v>
      </c>
      <c r="CK696" s="137">
        <v>6.5824052058565882E-2</v>
      </c>
      <c r="CL696" s="302">
        <v>623.17999999999995</v>
      </c>
      <c r="CM696" s="313">
        <v>0.12523833883644142</v>
      </c>
    </row>
    <row r="697" spans="1:91" ht="14.4" x14ac:dyDescent="0.3">
      <c r="A697" s="432"/>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432"/>
      <c r="AF697" s="432"/>
      <c r="AG697" s="432"/>
      <c r="AH697" s="432"/>
      <c r="AI697" s="432"/>
      <c r="AJ697" s="432"/>
      <c r="AK697" s="432"/>
      <c r="AL697" s="432"/>
      <c r="AM697" s="432"/>
      <c r="AN697" s="432"/>
      <c r="AO697" s="432"/>
      <c r="AP697" s="432"/>
      <c r="AQ697" s="432"/>
      <c r="AR697" s="432"/>
      <c r="AS697" s="432"/>
      <c r="AT697" s="432"/>
      <c r="AU697" s="432"/>
      <c r="AV697" s="432"/>
      <c r="AW697" s="432"/>
      <c r="AX697" s="432"/>
      <c r="AY697" s="432"/>
      <c r="AZ697" s="432"/>
      <c r="BA697" s="432"/>
      <c r="BB697" s="432"/>
      <c r="BC697" s="432"/>
      <c r="BD697" s="432"/>
      <c r="BE697" s="432"/>
      <c r="BF697" s="432"/>
      <c r="BG697" s="432"/>
      <c r="BH697" s="432"/>
      <c r="BI697" s="432"/>
      <c r="BJ697" s="432"/>
      <c r="BK697" s="432"/>
      <c r="BL697" s="432"/>
      <c r="BM697" s="432"/>
      <c r="BN697" s="432"/>
      <c r="BO697" s="432"/>
      <c r="BP697" s="432"/>
      <c r="BQ697" s="432"/>
      <c r="BR697" s="432"/>
      <c r="BS697" s="432"/>
      <c r="BT697" s="432"/>
      <c r="BU697" s="432"/>
      <c r="BV697" s="432"/>
      <c r="BW697" s="432"/>
      <c r="BX697" s="432"/>
      <c r="BY697" s="432"/>
      <c r="BZ697" s="432"/>
      <c r="CA697" s="432"/>
      <c r="CB697" s="432"/>
      <c r="CC697" s="432"/>
      <c r="CD697" s="432"/>
      <c r="CE697" s="432"/>
      <c r="CF697" s="432"/>
      <c r="CG697" s="432"/>
      <c r="CH697" s="432"/>
      <c r="CI697" s="432"/>
      <c r="CJ697" s="432"/>
      <c r="CK697" s="432"/>
      <c r="CL697" s="432"/>
      <c r="CM697" s="432"/>
    </row>
    <row r="698" spans="1:91" ht="14.4" x14ac:dyDescent="0.3">
      <c r="A698" s="472" t="s">
        <v>556</v>
      </c>
      <c r="B698" s="472"/>
      <c r="C698" s="472"/>
      <c r="D698" s="472"/>
      <c r="E698" s="472"/>
      <c r="F698" s="472"/>
      <c r="G698" s="472"/>
      <c r="H698" s="472"/>
      <c r="I698" s="472"/>
      <c r="J698" s="472"/>
      <c r="K698" s="472"/>
      <c r="L698" s="472"/>
      <c r="M698" s="472"/>
      <c r="N698" s="472"/>
      <c r="O698" s="472"/>
      <c r="P698" s="472"/>
      <c r="Q698" s="472"/>
      <c r="R698" s="472"/>
      <c r="S698" s="472"/>
      <c r="T698" s="472"/>
      <c r="U698" s="472"/>
      <c r="V698" s="472"/>
      <c r="W698" s="472"/>
      <c r="X698" s="472"/>
      <c r="Y698" s="472"/>
      <c r="Z698" s="472"/>
      <c r="AA698" s="472"/>
      <c r="AB698" s="472"/>
      <c r="AC698" s="472"/>
      <c r="AD698" s="472"/>
      <c r="AE698" s="472"/>
      <c r="AF698" s="472"/>
      <c r="AG698" s="472"/>
      <c r="AH698" s="472"/>
      <c r="AI698" s="472"/>
      <c r="AJ698" s="472"/>
      <c r="AK698" s="472"/>
      <c r="AL698" s="472"/>
      <c r="AM698" s="472"/>
      <c r="AN698" s="472"/>
      <c r="AO698" s="472"/>
      <c r="AP698" s="472"/>
      <c r="AQ698" s="472"/>
      <c r="AR698" s="472"/>
      <c r="AS698" s="472"/>
      <c r="AT698" s="472"/>
      <c r="AU698" s="472"/>
      <c r="AV698" s="472"/>
      <c r="AW698" s="472"/>
      <c r="AX698" s="472"/>
      <c r="AY698" s="472"/>
      <c r="AZ698" s="472"/>
      <c r="BA698" s="472"/>
      <c r="BB698" s="472"/>
      <c r="BC698" s="472"/>
      <c r="BD698" s="472"/>
      <c r="BE698" s="472"/>
      <c r="BF698" s="472"/>
      <c r="BG698" s="472"/>
      <c r="BH698" s="472"/>
      <c r="BI698" s="472"/>
      <c r="BJ698" s="472"/>
      <c r="BK698" s="472"/>
      <c r="BL698" s="472"/>
      <c r="BM698" s="472"/>
      <c r="BN698" s="472"/>
      <c r="BO698" s="472"/>
      <c r="BP698" s="472"/>
      <c r="BQ698" s="472"/>
      <c r="BR698" s="472"/>
      <c r="BS698" s="472"/>
      <c r="BT698" s="472"/>
      <c r="BU698" s="472"/>
      <c r="BV698" s="472"/>
      <c r="BW698" s="472"/>
      <c r="BX698" s="472"/>
      <c r="BY698" s="472"/>
      <c r="BZ698" s="472"/>
      <c r="CA698" s="472"/>
      <c r="CB698" s="472"/>
      <c r="CC698" s="472"/>
      <c r="CD698" s="472"/>
      <c r="CE698" s="472"/>
      <c r="CF698" s="472"/>
      <c r="CG698" s="472"/>
      <c r="CH698" s="472"/>
      <c r="CI698" s="472"/>
      <c r="CJ698" s="472"/>
      <c r="CK698" s="472"/>
      <c r="CL698" s="472"/>
      <c r="CM698" s="472"/>
    </row>
    <row r="699" spans="1:91" ht="18" customHeight="1" x14ac:dyDescent="0.3">
      <c r="B699" s="473" t="s">
        <v>332</v>
      </c>
      <c r="C699" s="474"/>
      <c r="D699" s="292" t="s">
        <v>333</v>
      </c>
      <c r="E699" s="474" t="s">
        <v>332</v>
      </c>
      <c r="F699" s="474"/>
      <c r="G699" s="292" t="s">
        <v>333</v>
      </c>
      <c r="H699" s="474" t="s">
        <v>332</v>
      </c>
      <c r="I699" s="474"/>
      <c r="J699" s="292" t="s">
        <v>333</v>
      </c>
      <c r="K699" s="310" t="s">
        <v>0</v>
      </c>
      <c r="L699" s="473" t="s">
        <v>332</v>
      </c>
      <c r="M699" s="474"/>
      <c r="N699" s="292" t="s">
        <v>333</v>
      </c>
      <c r="O699" s="474" t="s">
        <v>332</v>
      </c>
      <c r="P699" s="474"/>
      <c r="Q699" s="292" t="s">
        <v>333</v>
      </c>
      <c r="R699" s="474" t="s">
        <v>332</v>
      </c>
      <c r="S699" s="474"/>
      <c r="T699" s="292" t="s">
        <v>333</v>
      </c>
      <c r="U699" s="310" t="s">
        <v>0</v>
      </c>
      <c r="V699" s="473" t="s">
        <v>332</v>
      </c>
      <c r="W699" s="474"/>
      <c r="X699" s="292" t="s">
        <v>333</v>
      </c>
      <c r="Y699" s="474" t="s">
        <v>332</v>
      </c>
      <c r="Z699" s="474"/>
      <c r="AA699" s="292" t="s">
        <v>333</v>
      </c>
      <c r="AB699" s="474" t="s">
        <v>332</v>
      </c>
      <c r="AC699" s="474"/>
      <c r="AD699" s="292" t="s">
        <v>333</v>
      </c>
      <c r="AE699" s="310" t="s">
        <v>0</v>
      </c>
      <c r="AF699" s="473" t="s">
        <v>332</v>
      </c>
      <c r="AG699" s="474"/>
      <c r="AH699" s="292" t="s">
        <v>333</v>
      </c>
      <c r="AI699" s="474" t="s">
        <v>332</v>
      </c>
      <c r="AJ699" s="474"/>
      <c r="AK699" s="292" t="s">
        <v>333</v>
      </c>
      <c r="AL699" s="474" t="s">
        <v>332</v>
      </c>
      <c r="AM699" s="474"/>
      <c r="AN699" s="292" t="s">
        <v>333</v>
      </c>
      <c r="AO699" s="310" t="s">
        <v>0</v>
      </c>
      <c r="AP699" s="473" t="s">
        <v>332</v>
      </c>
      <c r="AQ699" s="474"/>
      <c r="AR699" s="292" t="s">
        <v>333</v>
      </c>
      <c r="AS699" s="474" t="s">
        <v>332</v>
      </c>
      <c r="AT699" s="474"/>
      <c r="AU699" s="292" t="s">
        <v>333</v>
      </c>
      <c r="AV699" s="474" t="s">
        <v>332</v>
      </c>
      <c r="AW699" s="474"/>
      <c r="AX699" s="292" t="s">
        <v>333</v>
      </c>
      <c r="AY699" s="290" t="s">
        <v>0</v>
      </c>
      <c r="AZ699" s="473" t="s">
        <v>332</v>
      </c>
      <c r="BA699" s="474"/>
      <c r="BB699" s="292" t="s">
        <v>333</v>
      </c>
      <c r="BC699" s="474" t="s">
        <v>332</v>
      </c>
      <c r="BD699" s="474"/>
      <c r="BE699" s="292" t="s">
        <v>333</v>
      </c>
      <c r="BF699" s="474" t="s">
        <v>332</v>
      </c>
      <c r="BG699" s="474"/>
      <c r="BH699" s="292" t="s">
        <v>333</v>
      </c>
      <c r="BI699" s="290" t="s">
        <v>0</v>
      </c>
      <c r="BJ699" s="473" t="s">
        <v>332</v>
      </c>
      <c r="BK699" s="474"/>
      <c r="BL699" s="292" t="s">
        <v>333</v>
      </c>
      <c r="BM699" s="474" t="s">
        <v>332</v>
      </c>
      <c r="BN699" s="474"/>
      <c r="BO699" s="292" t="s">
        <v>333</v>
      </c>
      <c r="BP699" s="474" t="s">
        <v>332</v>
      </c>
      <c r="BQ699" s="474"/>
      <c r="BR699" s="292" t="s">
        <v>333</v>
      </c>
      <c r="BS699" s="290" t="s">
        <v>0</v>
      </c>
      <c r="BT699" s="473" t="s">
        <v>332</v>
      </c>
      <c r="BU699" s="474"/>
      <c r="BV699" s="292" t="s">
        <v>333</v>
      </c>
      <c r="BW699" s="474" t="s">
        <v>332</v>
      </c>
      <c r="BX699" s="474"/>
      <c r="BY699" s="292" t="s">
        <v>333</v>
      </c>
      <c r="BZ699" s="474" t="s">
        <v>332</v>
      </c>
      <c r="CA699" s="474"/>
      <c r="CB699" s="292" t="s">
        <v>333</v>
      </c>
      <c r="CC699" s="290" t="s">
        <v>0</v>
      </c>
      <c r="CD699" s="473" t="s">
        <v>332</v>
      </c>
      <c r="CE699" s="474"/>
      <c r="CF699" s="292" t="s">
        <v>333</v>
      </c>
      <c r="CG699" s="474" t="s">
        <v>332</v>
      </c>
      <c r="CH699" s="474"/>
      <c r="CI699" s="292" t="s">
        <v>333</v>
      </c>
      <c r="CJ699" s="474" t="s">
        <v>332</v>
      </c>
      <c r="CK699" s="474"/>
      <c r="CL699" s="292" t="s">
        <v>333</v>
      </c>
      <c r="CM699" s="310" t="s">
        <v>0</v>
      </c>
    </row>
    <row r="700" spans="1:91" ht="14.4" x14ac:dyDescent="0.3">
      <c r="A700" s="99" t="s">
        <v>18</v>
      </c>
      <c r="B700" s="311">
        <v>88281</v>
      </c>
      <c r="C700" s="137"/>
      <c r="D700" s="312">
        <v>838.18181818181802</v>
      </c>
      <c r="E700" s="312">
        <v>99633</v>
      </c>
      <c r="F700" s="137"/>
      <c r="G700" s="302">
        <v>706.66666666666595</v>
      </c>
      <c r="H700" s="312">
        <v>108665</v>
      </c>
      <c r="I700" s="137"/>
      <c r="J700" s="302">
        <v>724.24243200000001</v>
      </c>
      <c r="K700" s="313">
        <v>0.23089906095309295</v>
      </c>
      <c r="L700" s="312">
        <v>73440</v>
      </c>
      <c r="M700" s="137"/>
      <c r="N700" s="312">
        <v>733.93939393939399</v>
      </c>
      <c r="O700" s="312">
        <v>88510</v>
      </c>
      <c r="P700" s="137"/>
      <c r="Q700" s="302">
        <v>729.09090909090901</v>
      </c>
      <c r="R700" s="312">
        <v>97665</v>
      </c>
      <c r="S700" s="137"/>
      <c r="T700" s="302">
        <v>833.93939999999998</v>
      </c>
      <c r="U700" s="313">
        <v>0.3298611111111111</v>
      </c>
      <c r="V700" s="312">
        <v>12569</v>
      </c>
      <c r="W700" s="137"/>
      <c r="X700" s="312">
        <v>324.24242424242402</v>
      </c>
      <c r="Y700" s="312">
        <v>14815</v>
      </c>
      <c r="Z700" s="137"/>
      <c r="AA700" s="302">
        <v>336.36363636363598</v>
      </c>
      <c r="AB700" s="312">
        <v>17108</v>
      </c>
      <c r="AC700" s="137"/>
      <c r="AD700" s="302">
        <v>345.45455900000002</v>
      </c>
      <c r="AE700" s="313">
        <v>0.36112658127138197</v>
      </c>
      <c r="AF700" s="312">
        <v>13366</v>
      </c>
      <c r="AG700" s="137"/>
      <c r="AH700" s="312">
        <v>361.81818181818102</v>
      </c>
      <c r="AI700" s="312">
        <v>15740</v>
      </c>
      <c r="AJ700" s="137"/>
      <c r="AK700" s="302">
        <v>289.09090909090901</v>
      </c>
      <c r="AL700" s="312">
        <v>17940</v>
      </c>
      <c r="AM700" s="137"/>
      <c r="AN700" s="302">
        <v>350.30304000000001</v>
      </c>
      <c r="AO700" s="313">
        <v>0.34221158162501869</v>
      </c>
      <c r="AP700" s="312">
        <v>27301</v>
      </c>
      <c r="AQ700" s="137"/>
      <c r="AR700" s="312">
        <v>420</v>
      </c>
      <c r="AS700" s="312">
        <v>30446</v>
      </c>
      <c r="AT700" s="137"/>
      <c r="AU700" s="302">
        <v>432.72727272727201</v>
      </c>
      <c r="AV700" s="312">
        <v>33666</v>
      </c>
      <c r="AW700" s="137"/>
      <c r="AX700" s="302">
        <v>473.33334400000001</v>
      </c>
      <c r="AY700" s="303">
        <v>0.23314164316325409</v>
      </c>
      <c r="AZ700" s="311">
        <v>48066</v>
      </c>
      <c r="BA700" s="137"/>
      <c r="BB700" s="312">
        <v>1085.45454545454</v>
      </c>
      <c r="BC700" s="312">
        <v>57151</v>
      </c>
      <c r="BD700" s="137"/>
      <c r="BE700" s="302">
        <v>461.81818181818102</v>
      </c>
      <c r="BF700" s="312">
        <v>62990</v>
      </c>
      <c r="BG700" s="137"/>
      <c r="BH700" s="302">
        <v>568.48486300000002</v>
      </c>
      <c r="BI700" s="303">
        <v>0.31048974326967088</v>
      </c>
      <c r="BJ700" s="311">
        <v>39999</v>
      </c>
      <c r="BK700" s="137"/>
      <c r="BL700" s="312">
        <v>510.90909090909099</v>
      </c>
      <c r="BM700" s="312">
        <v>46771</v>
      </c>
      <c r="BN700" s="137"/>
      <c r="BO700" s="302">
        <v>473.93939393939399</v>
      </c>
      <c r="BP700" s="312">
        <v>53203</v>
      </c>
      <c r="BQ700" s="137"/>
      <c r="BR700" s="302">
        <v>468.48486300000002</v>
      </c>
      <c r="BS700" s="303">
        <v>0.33010825270631766</v>
      </c>
      <c r="BT700" s="311">
        <v>48990</v>
      </c>
      <c r="BU700" s="137"/>
      <c r="BV700" s="312">
        <v>509.09090909090901</v>
      </c>
      <c r="BW700" s="312">
        <v>57874</v>
      </c>
      <c r="BX700" s="137"/>
      <c r="BY700" s="302">
        <v>520.60606060606005</v>
      </c>
      <c r="BZ700" s="312">
        <v>64057</v>
      </c>
      <c r="CA700" s="137"/>
      <c r="CB700" s="302">
        <v>601.21209999999996</v>
      </c>
      <c r="CC700" s="303">
        <v>0.30755256174729534</v>
      </c>
      <c r="CD700" s="311">
        <v>352012</v>
      </c>
      <c r="CE700" s="137"/>
      <c r="CF700" s="312">
        <v>1829.65</v>
      </c>
      <c r="CG700" s="312">
        <v>410940</v>
      </c>
      <c r="CH700" s="137"/>
      <c r="CI700" s="302">
        <v>1455.87</v>
      </c>
      <c r="CJ700" s="312">
        <v>455294</v>
      </c>
      <c r="CK700" s="137"/>
      <c r="CL700" s="302">
        <v>1608.15</v>
      </c>
      <c r="CM700" s="313">
        <v>0.29340477029192186</v>
      </c>
    </row>
    <row r="701" spans="1:91" ht="14.4" x14ac:dyDescent="0.3">
      <c r="A701" s="99" t="s">
        <v>420</v>
      </c>
      <c r="B701" s="311">
        <v>21640</v>
      </c>
      <c r="C701" s="137">
        <v>0.24512635787995152</v>
      </c>
      <c r="D701" s="312">
        <v>623.030303030303</v>
      </c>
      <c r="E701" s="312">
        <v>31341</v>
      </c>
      <c r="F701" s="137">
        <v>0.3145644515371413</v>
      </c>
      <c r="G701" s="302">
        <v>636.36363636363603</v>
      </c>
      <c r="H701" s="312">
        <v>27616</v>
      </c>
      <c r="I701" s="137">
        <v>0.25413886716053929</v>
      </c>
      <c r="J701" s="302">
        <v>658.18179999999995</v>
      </c>
      <c r="K701" s="313">
        <v>0.27615526802218116</v>
      </c>
      <c r="L701" s="312">
        <v>18941</v>
      </c>
      <c r="M701" s="137">
        <v>0.25791122004357298</v>
      </c>
      <c r="N701" s="312">
        <v>638.78787878787796</v>
      </c>
      <c r="O701" s="312">
        <v>23989</v>
      </c>
      <c r="P701" s="137">
        <v>0.27103152186193652</v>
      </c>
      <c r="Q701" s="302">
        <v>587.27272727272702</v>
      </c>
      <c r="R701" s="312">
        <v>22127</v>
      </c>
      <c r="S701" s="137">
        <v>0.22656018020785337</v>
      </c>
      <c r="T701" s="302">
        <v>730.30304000000001</v>
      </c>
      <c r="U701" s="313">
        <v>0.16820653608573993</v>
      </c>
      <c r="V701" s="312">
        <v>3181</v>
      </c>
      <c r="W701" s="137">
        <v>0.25308298193969292</v>
      </c>
      <c r="X701" s="312">
        <v>256.36363636363598</v>
      </c>
      <c r="Y701" s="312">
        <v>4018</v>
      </c>
      <c r="Z701" s="137">
        <v>0.2712116098548768</v>
      </c>
      <c r="AA701" s="302">
        <v>307.87878787878702</v>
      </c>
      <c r="AB701" s="312">
        <v>3564</v>
      </c>
      <c r="AC701" s="137">
        <v>0.2083235913023147</v>
      </c>
      <c r="AD701" s="302">
        <v>244.24243200000001</v>
      </c>
      <c r="AE701" s="313">
        <v>0.12040238918579063</v>
      </c>
      <c r="AF701" s="312">
        <v>3038</v>
      </c>
      <c r="AG701" s="137">
        <v>0.22729313182702379</v>
      </c>
      <c r="AH701" s="312">
        <v>216.969696969697</v>
      </c>
      <c r="AI701" s="312">
        <v>4200</v>
      </c>
      <c r="AJ701" s="137">
        <v>0.26683608640406609</v>
      </c>
      <c r="AK701" s="302">
        <v>283.636363636363</v>
      </c>
      <c r="AL701" s="312">
        <v>4179</v>
      </c>
      <c r="AM701" s="137">
        <v>0.23294314381270903</v>
      </c>
      <c r="AN701" s="302">
        <v>277.57574499999998</v>
      </c>
      <c r="AO701" s="313">
        <v>0.37557603686635943</v>
      </c>
      <c r="AP701" s="312">
        <v>6367</v>
      </c>
      <c r="AQ701" s="137">
        <v>0.2332149005530933</v>
      </c>
      <c r="AR701" s="312">
        <v>322.42424242424198</v>
      </c>
      <c r="AS701" s="312">
        <v>8489</v>
      </c>
      <c r="AT701" s="137">
        <v>0.27882152006831767</v>
      </c>
      <c r="AU701" s="302">
        <v>342.42424242424198</v>
      </c>
      <c r="AV701" s="312">
        <v>7269</v>
      </c>
      <c r="AW701" s="137">
        <v>0.21591516663696311</v>
      </c>
      <c r="AX701" s="302">
        <v>324.84848</v>
      </c>
      <c r="AY701" s="303">
        <v>0.141667975498665</v>
      </c>
      <c r="AZ701" s="311">
        <v>8292</v>
      </c>
      <c r="BA701" s="137">
        <v>0.17251279490700286</v>
      </c>
      <c r="BB701" s="312">
        <v>398.18181818181802</v>
      </c>
      <c r="BC701" s="312">
        <v>12749</v>
      </c>
      <c r="BD701" s="137">
        <v>0.22307571171108118</v>
      </c>
      <c r="BE701" s="302">
        <v>426.666666666666</v>
      </c>
      <c r="BF701" s="312">
        <v>10192</v>
      </c>
      <c r="BG701" s="137">
        <v>0.16180346086680425</v>
      </c>
      <c r="BH701" s="302">
        <v>394.54544099999998</v>
      </c>
      <c r="BI701" s="303">
        <v>0.22913651712493971</v>
      </c>
      <c r="BJ701" s="311">
        <v>7523</v>
      </c>
      <c r="BK701" s="137">
        <v>0.18807970199254981</v>
      </c>
      <c r="BL701" s="312">
        <v>374.54545454545399</v>
      </c>
      <c r="BM701" s="312">
        <v>11632</v>
      </c>
      <c r="BN701" s="137">
        <v>0.24870111821427807</v>
      </c>
      <c r="BO701" s="302">
        <v>475.15151515151501</v>
      </c>
      <c r="BP701" s="312">
        <v>8367</v>
      </c>
      <c r="BQ701" s="137">
        <v>0.15726556773114297</v>
      </c>
      <c r="BR701" s="302">
        <v>390.30304000000001</v>
      </c>
      <c r="BS701" s="303">
        <v>0.11218928618902034</v>
      </c>
      <c r="BT701" s="311">
        <v>13671</v>
      </c>
      <c r="BU701" s="137">
        <v>0.2790569503980404</v>
      </c>
      <c r="BV701" s="312">
        <v>456.36363636363598</v>
      </c>
      <c r="BW701" s="312">
        <v>18309</v>
      </c>
      <c r="BX701" s="137">
        <v>0.31635967792100078</v>
      </c>
      <c r="BY701" s="302">
        <v>595.15151515151501</v>
      </c>
      <c r="BZ701" s="312">
        <v>17534</v>
      </c>
      <c r="CA701" s="137">
        <v>0.27372496370420096</v>
      </c>
      <c r="CB701" s="302">
        <v>623.03030000000001</v>
      </c>
      <c r="CC701" s="303">
        <v>0.28256894155511669</v>
      </c>
      <c r="CD701" s="311">
        <v>82653</v>
      </c>
      <c r="CE701" s="137">
        <v>0.23480165448905152</v>
      </c>
      <c r="CF701" s="312">
        <v>1231.77</v>
      </c>
      <c r="CG701" s="312">
        <v>114727</v>
      </c>
      <c r="CH701" s="137">
        <v>0.2791818756996155</v>
      </c>
      <c r="CI701" s="302">
        <v>1342.19</v>
      </c>
      <c r="CJ701" s="312">
        <v>100848</v>
      </c>
      <c r="CK701" s="137">
        <v>0.22150083242915566</v>
      </c>
      <c r="CL701" s="302">
        <v>1379.33</v>
      </c>
      <c r="CM701" s="313">
        <v>0.22013720010162971</v>
      </c>
    </row>
    <row r="702" spans="1:91" ht="14.4" x14ac:dyDescent="0.3">
      <c r="A702" s="99" t="s">
        <v>384</v>
      </c>
      <c r="B702" s="311">
        <v>9169</v>
      </c>
      <c r="C702" s="137">
        <v>0.10386153305920866</v>
      </c>
      <c r="D702" s="312">
        <v>396.36363636363598</v>
      </c>
      <c r="E702" s="312">
        <v>12980</v>
      </c>
      <c r="F702" s="137">
        <v>0.13027812070297995</v>
      </c>
      <c r="G702" s="302">
        <v>510.30303030303003</v>
      </c>
      <c r="H702" s="312">
        <v>10458</v>
      </c>
      <c r="I702" s="137">
        <v>9.6240739888648605E-2</v>
      </c>
      <c r="J702" s="302">
        <v>472.121216</v>
      </c>
      <c r="K702" s="313">
        <v>0.14058239720798343</v>
      </c>
      <c r="L702" s="312">
        <v>8604</v>
      </c>
      <c r="M702" s="137">
        <v>0.11715686274509804</v>
      </c>
      <c r="N702" s="312">
        <v>446.06060606060601</v>
      </c>
      <c r="O702" s="312">
        <v>9811</v>
      </c>
      <c r="P702" s="137">
        <v>0.11084623206417354</v>
      </c>
      <c r="Q702" s="302">
        <v>404.24242424242402</v>
      </c>
      <c r="R702" s="312">
        <v>9550</v>
      </c>
      <c r="S702" s="137">
        <v>9.7783238621819479E-2</v>
      </c>
      <c r="T702" s="302">
        <v>485.45455900000002</v>
      </c>
      <c r="U702" s="313">
        <v>0.1099488609948861</v>
      </c>
      <c r="V702" s="312">
        <v>1765</v>
      </c>
      <c r="W702" s="137">
        <v>0.14042485480149575</v>
      </c>
      <c r="X702" s="312">
        <v>228.48484848484799</v>
      </c>
      <c r="Y702" s="312">
        <v>1619</v>
      </c>
      <c r="Z702" s="137">
        <v>0.10928113398582517</v>
      </c>
      <c r="AA702" s="302">
        <v>197.575757575757</v>
      </c>
      <c r="AB702" s="312">
        <v>1474</v>
      </c>
      <c r="AC702" s="137">
        <v>8.6158522328735096E-2</v>
      </c>
      <c r="AD702" s="302">
        <v>174.545456</v>
      </c>
      <c r="AE702" s="313">
        <v>-0.16487252124645893</v>
      </c>
      <c r="AF702" s="312">
        <v>1665</v>
      </c>
      <c r="AG702" s="137">
        <v>0.12456980398024839</v>
      </c>
      <c r="AH702" s="312">
        <v>149.09090909090901</v>
      </c>
      <c r="AI702" s="312">
        <v>1708</v>
      </c>
      <c r="AJ702" s="137">
        <v>0.10851334180432021</v>
      </c>
      <c r="AK702" s="302">
        <v>174.54545454545399</v>
      </c>
      <c r="AL702" s="312">
        <v>2099</v>
      </c>
      <c r="AM702" s="137">
        <v>0.11700111482720178</v>
      </c>
      <c r="AN702" s="302">
        <v>211.515152</v>
      </c>
      <c r="AO702" s="313">
        <v>0.26066066066066068</v>
      </c>
      <c r="AP702" s="312">
        <v>3282</v>
      </c>
      <c r="AQ702" s="137">
        <v>0.12021537672612725</v>
      </c>
      <c r="AR702" s="312">
        <v>263.636363636363</v>
      </c>
      <c r="AS702" s="312">
        <v>3785</v>
      </c>
      <c r="AT702" s="137">
        <v>0.124318465479866</v>
      </c>
      <c r="AU702" s="302">
        <v>254.54545454545399</v>
      </c>
      <c r="AV702" s="312">
        <v>2801</v>
      </c>
      <c r="AW702" s="137">
        <v>8.3199667320144957E-2</v>
      </c>
      <c r="AX702" s="302">
        <v>215.75756799999999</v>
      </c>
      <c r="AY702" s="303">
        <v>-0.14655697745277271</v>
      </c>
      <c r="AZ702" s="311">
        <v>4086</v>
      </c>
      <c r="BA702" s="137">
        <v>8.5008113843465238E-2</v>
      </c>
      <c r="BB702" s="312">
        <v>270.30303030303003</v>
      </c>
      <c r="BC702" s="312">
        <v>5383</v>
      </c>
      <c r="BD702" s="137">
        <v>9.4189078056376968E-2</v>
      </c>
      <c r="BE702" s="302">
        <v>284.84848484848402</v>
      </c>
      <c r="BF702" s="312">
        <v>4228</v>
      </c>
      <c r="BG702" s="137">
        <v>6.7121765359580893E-2</v>
      </c>
      <c r="BH702" s="302">
        <v>287.878784</v>
      </c>
      <c r="BI702" s="303">
        <v>3.4752814488497305E-2</v>
      </c>
      <c r="BJ702" s="311">
        <v>3349</v>
      </c>
      <c r="BK702" s="137">
        <v>8.3727093177329431E-2</v>
      </c>
      <c r="BL702" s="312">
        <v>238.18181818181799</v>
      </c>
      <c r="BM702" s="312">
        <v>5105</v>
      </c>
      <c r="BN702" s="137">
        <v>0.10914883154091211</v>
      </c>
      <c r="BO702" s="302">
        <v>349.09090909090901</v>
      </c>
      <c r="BP702" s="312">
        <v>3253</v>
      </c>
      <c r="BQ702" s="137">
        <v>6.1143168618310997E-2</v>
      </c>
      <c r="BR702" s="302">
        <v>229.69697600000001</v>
      </c>
      <c r="BS702" s="303">
        <v>-2.8665273215885339E-2</v>
      </c>
      <c r="BT702" s="311">
        <v>7523</v>
      </c>
      <c r="BU702" s="137">
        <v>0.15356195141865686</v>
      </c>
      <c r="BV702" s="312">
        <v>388.48484848484799</v>
      </c>
      <c r="BW702" s="312">
        <v>8987</v>
      </c>
      <c r="BX702" s="137">
        <v>0.15528562048588312</v>
      </c>
      <c r="BY702" s="302">
        <v>418.18181818181802</v>
      </c>
      <c r="BZ702" s="312">
        <v>8057</v>
      </c>
      <c r="CA702" s="137">
        <v>0.12577860343131897</v>
      </c>
      <c r="CB702" s="302">
        <v>455.15152</v>
      </c>
      <c r="CC702" s="303">
        <v>7.0982320882626612E-2</v>
      </c>
      <c r="CD702" s="311">
        <v>39443</v>
      </c>
      <c r="CE702" s="137">
        <v>0.11205015738099837</v>
      </c>
      <c r="CF702" s="312">
        <v>882.7</v>
      </c>
      <c r="CG702" s="312">
        <v>49378</v>
      </c>
      <c r="CH702" s="137">
        <v>0.1201586606317224</v>
      </c>
      <c r="CI702" s="302">
        <v>966.48</v>
      </c>
      <c r="CJ702" s="312">
        <v>41920</v>
      </c>
      <c r="CK702" s="137">
        <v>9.2072375212500057E-2</v>
      </c>
      <c r="CL702" s="302">
        <v>959.61</v>
      </c>
      <c r="CM702" s="313">
        <v>6.2799482797961617E-2</v>
      </c>
    </row>
    <row r="703" spans="1:91" ht="14.4" x14ac:dyDescent="0.3">
      <c r="A703" s="99" t="s">
        <v>540</v>
      </c>
      <c r="B703" s="311">
        <v>8110</v>
      </c>
      <c r="C703" s="137">
        <v>9.1865746876451326E-2</v>
      </c>
      <c r="D703" s="312">
        <v>363.636363636363</v>
      </c>
      <c r="E703" s="312">
        <v>11412</v>
      </c>
      <c r="F703" s="137">
        <v>0.114540363132697</v>
      </c>
      <c r="G703" s="302">
        <v>492.12121212121201</v>
      </c>
      <c r="H703" s="312">
        <v>8433</v>
      </c>
      <c r="I703" s="137">
        <v>7.7605484746698566E-2</v>
      </c>
      <c r="J703" s="302">
        <v>440.60604899999998</v>
      </c>
      <c r="K703" s="313">
        <v>3.9827373612823673E-2</v>
      </c>
      <c r="L703" s="312">
        <v>7521</v>
      </c>
      <c r="M703" s="137">
        <v>0.10241013071895425</v>
      </c>
      <c r="N703" s="312">
        <v>432.12121212121201</v>
      </c>
      <c r="O703" s="312">
        <v>8567</v>
      </c>
      <c r="P703" s="137">
        <v>9.679132301434866E-2</v>
      </c>
      <c r="Q703" s="302">
        <v>371.51515151515099</v>
      </c>
      <c r="R703" s="312">
        <v>7551</v>
      </c>
      <c r="S703" s="137">
        <v>7.7315312547995702E-2</v>
      </c>
      <c r="T703" s="302">
        <v>416.96969999999999</v>
      </c>
      <c r="U703" s="313">
        <v>3.9888312724371761E-3</v>
      </c>
      <c r="V703" s="312">
        <v>1553</v>
      </c>
      <c r="W703" s="137">
        <v>0.12355796006046622</v>
      </c>
      <c r="X703" s="312">
        <v>206.666666666666</v>
      </c>
      <c r="Y703" s="312">
        <v>1375</v>
      </c>
      <c r="Z703" s="137">
        <v>9.2811339858251768E-2</v>
      </c>
      <c r="AA703" s="302">
        <v>175.75757575757501</v>
      </c>
      <c r="AB703" s="312">
        <v>1272</v>
      </c>
      <c r="AC703" s="137">
        <v>7.4351180734159458E-2</v>
      </c>
      <c r="AD703" s="302">
        <v>162.42424</v>
      </c>
      <c r="AE703" s="313">
        <v>-0.18094011590470058</v>
      </c>
      <c r="AF703" s="312">
        <v>1429</v>
      </c>
      <c r="AG703" s="137">
        <v>0.10691306299566063</v>
      </c>
      <c r="AH703" s="312">
        <v>141.21212121212099</v>
      </c>
      <c r="AI703" s="312">
        <v>1448</v>
      </c>
      <c r="AJ703" s="137">
        <v>9.1994917407878019E-2</v>
      </c>
      <c r="AK703" s="302">
        <v>155.75757575757501</v>
      </c>
      <c r="AL703" s="312">
        <v>1670</v>
      </c>
      <c r="AM703" s="137">
        <v>9.3088071348940912E-2</v>
      </c>
      <c r="AN703" s="302">
        <v>190.30302399999999</v>
      </c>
      <c r="AO703" s="313">
        <v>0.16864940517844645</v>
      </c>
      <c r="AP703" s="312">
        <v>2961</v>
      </c>
      <c r="AQ703" s="137">
        <v>0.10845756565693564</v>
      </c>
      <c r="AR703" s="312">
        <v>260.60606060606</v>
      </c>
      <c r="AS703" s="312">
        <v>3355</v>
      </c>
      <c r="AT703" s="137">
        <v>0.11019509952046246</v>
      </c>
      <c r="AU703" s="302">
        <v>220</v>
      </c>
      <c r="AV703" s="312">
        <v>2303</v>
      </c>
      <c r="AW703" s="137">
        <v>6.840729519396424E-2</v>
      </c>
      <c r="AX703" s="302">
        <v>200.606064</v>
      </c>
      <c r="AY703" s="303">
        <v>-0.22222222222222221</v>
      </c>
      <c r="AZ703" s="311">
        <v>3560</v>
      </c>
      <c r="BA703" s="137">
        <v>7.4064827528814547E-2</v>
      </c>
      <c r="BB703" s="312">
        <v>251.51515151515099</v>
      </c>
      <c r="BC703" s="312">
        <v>4819</v>
      </c>
      <c r="BD703" s="137">
        <v>8.4320484330982839E-2</v>
      </c>
      <c r="BE703" s="302">
        <v>280</v>
      </c>
      <c r="BF703" s="312">
        <v>3514</v>
      </c>
      <c r="BG703" s="137">
        <v>5.5786632798856962E-2</v>
      </c>
      <c r="BH703" s="302">
        <v>256.96969999999999</v>
      </c>
      <c r="BI703" s="303">
        <v>-1.2921348314606741E-2</v>
      </c>
      <c r="BJ703" s="311">
        <v>3054</v>
      </c>
      <c r="BK703" s="137">
        <v>7.6351908797719942E-2</v>
      </c>
      <c r="BL703" s="312">
        <v>229.09090909090901</v>
      </c>
      <c r="BM703" s="312">
        <v>4407</v>
      </c>
      <c r="BN703" s="137">
        <v>9.4225053986444596E-2</v>
      </c>
      <c r="BO703" s="302">
        <v>330.30303030303003</v>
      </c>
      <c r="BP703" s="312">
        <v>2676</v>
      </c>
      <c r="BQ703" s="137">
        <v>5.0297915531079075E-2</v>
      </c>
      <c r="BR703" s="302">
        <v>208.484848</v>
      </c>
      <c r="BS703" s="303">
        <v>-0.1237721021611002</v>
      </c>
      <c r="BT703" s="311">
        <v>6751</v>
      </c>
      <c r="BU703" s="137">
        <v>0.13780363339457033</v>
      </c>
      <c r="BV703" s="312">
        <v>387.27272727272702</v>
      </c>
      <c r="BW703" s="312">
        <v>8039</v>
      </c>
      <c r="BX703" s="137">
        <v>0.13890520786536267</v>
      </c>
      <c r="BY703" s="302">
        <v>386.06060606060601</v>
      </c>
      <c r="BZ703" s="312">
        <v>6332</v>
      </c>
      <c r="CA703" s="137">
        <v>9.8849462197730151E-2</v>
      </c>
      <c r="CB703" s="302">
        <v>392.72726399999999</v>
      </c>
      <c r="CC703" s="303">
        <v>-6.2064879277144124E-2</v>
      </c>
      <c r="CD703" s="311">
        <v>34939</v>
      </c>
      <c r="CE703" s="137">
        <v>9.9255139029351278E-2</v>
      </c>
      <c r="CF703" s="312">
        <v>844.7</v>
      </c>
      <c r="CG703" s="312">
        <v>43422</v>
      </c>
      <c r="CH703" s="137">
        <v>0.10566506059278727</v>
      </c>
      <c r="CI703" s="302">
        <v>905.01</v>
      </c>
      <c r="CJ703" s="312">
        <v>33751</v>
      </c>
      <c r="CK703" s="137">
        <v>7.4130122514243543E-2</v>
      </c>
      <c r="CL703" s="302">
        <v>855.25</v>
      </c>
      <c r="CM703" s="313">
        <v>-3.4002117977045707E-2</v>
      </c>
    </row>
    <row r="704" spans="1:91" ht="14.4" x14ac:dyDescent="0.3">
      <c r="A704" s="99" t="s">
        <v>541</v>
      </c>
      <c r="B704" s="311">
        <v>1069</v>
      </c>
      <c r="C704" s="137">
        <v>1.2109060839818308E-2</v>
      </c>
      <c r="D704" s="312">
        <v>145.45454545454501</v>
      </c>
      <c r="E704" s="312">
        <v>1168</v>
      </c>
      <c r="F704" s="137">
        <v>1.1723023496231168E-2</v>
      </c>
      <c r="G704" s="302">
        <v>144.84848484848399</v>
      </c>
      <c r="H704" s="312">
        <v>905</v>
      </c>
      <c r="I704" s="137">
        <v>8.3283485943035935E-3</v>
      </c>
      <c r="J704" s="302">
        <v>148.484848</v>
      </c>
      <c r="K704" s="313">
        <v>-0.15341440598690365</v>
      </c>
      <c r="L704" s="312">
        <v>797</v>
      </c>
      <c r="M704" s="137">
        <v>1.0852396514161221E-2</v>
      </c>
      <c r="N704" s="312">
        <v>142.42424242424201</v>
      </c>
      <c r="O704" s="312">
        <v>783</v>
      </c>
      <c r="P704" s="137">
        <v>8.8464580273415437E-3</v>
      </c>
      <c r="Q704" s="302">
        <v>109.69696969696901</v>
      </c>
      <c r="R704" s="312">
        <v>765</v>
      </c>
      <c r="S704" s="137">
        <v>7.832898172323759E-3</v>
      </c>
      <c r="T704" s="302">
        <v>163.03030000000001</v>
      </c>
      <c r="U704" s="313">
        <v>-4.0150564617314928E-2</v>
      </c>
      <c r="V704" s="312">
        <v>114</v>
      </c>
      <c r="W704" s="137">
        <v>9.0699339645158722E-3</v>
      </c>
      <c r="X704" s="312">
        <v>56.969696969696898</v>
      </c>
      <c r="Y704" s="312">
        <v>104</v>
      </c>
      <c r="Z704" s="137">
        <v>7.0199122510968609E-3</v>
      </c>
      <c r="AA704" s="302">
        <v>47.272727272727202</v>
      </c>
      <c r="AB704" s="312">
        <v>80</v>
      </c>
      <c r="AC704" s="137">
        <v>4.6761748889408462E-3</v>
      </c>
      <c r="AD704" s="302">
        <v>47.272728000000001</v>
      </c>
      <c r="AE704" s="313">
        <v>-0.2982456140350877</v>
      </c>
      <c r="AF704" s="312">
        <v>94</v>
      </c>
      <c r="AG704" s="137">
        <v>7.0327697142002097E-3</v>
      </c>
      <c r="AH704" s="312">
        <v>35.151515151515099</v>
      </c>
      <c r="AI704" s="312">
        <v>174</v>
      </c>
      <c r="AJ704" s="137">
        <v>1.105463786531131E-2</v>
      </c>
      <c r="AK704" s="302">
        <v>50.303030303030297</v>
      </c>
      <c r="AL704" s="312">
        <v>139</v>
      </c>
      <c r="AM704" s="137">
        <v>7.7480490523968784E-3</v>
      </c>
      <c r="AN704" s="302">
        <v>55.151516000000001</v>
      </c>
      <c r="AO704" s="313">
        <v>0.47872340425531917</v>
      </c>
      <c r="AP704" s="312">
        <v>404</v>
      </c>
      <c r="AQ704" s="137">
        <v>1.4797992747518406E-2</v>
      </c>
      <c r="AR704" s="312">
        <v>110.30303030303</v>
      </c>
      <c r="AS704" s="312">
        <v>328</v>
      </c>
      <c r="AT704" s="137">
        <v>1.0773172173684556E-2</v>
      </c>
      <c r="AU704" s="302">
        <v>63.636363636363598</v>
      </c>
      <c r="AV704" s="312">
        <v>184</v>
      </c>
      <c r="AW704" s="137">
        <v>5.4654547614804254E-3</v>
      </c>
      <c r="AX704" s="302">
        <v>53.939392099999999</v>
      </c>
      <c r="AY704" s="303">
        <v>-0.54455445544554459</v>
      </c>
      <c r="AZ704" s="311">
        <v>530</v>
      </c>
      <c r="BA704" s="137">
        <v>1.1026505221986435E-2</v>
      </c>
      <c r="BB704" s="312">
        <v>103.030303030303</v>
      </c>
      <c r="BC704" s="312">
        <v>621</v>
      </c>
      <c r="BD704" s="137">
        <v>1.0865951601896729E-2</v>
      </c>
      <c r="BE704" s="302">
        <v>121.818181818181</v>
      </c>
      <c r="BF704" s="312">
        <v>225</v>
      </c>
      <c r="BG704" s="137">
        <v>3.571995554849976E-3</v>
      </c>
      <c r="BH704" s="302">
        <v>61.212119999999999</v>
      </c>
      <c r="BI704" s="303">
        <v>-0.57547169811320753</v>
      </c>
      <c r="BJ704" s="311">
        <v>427</v>
      </c>
      <c r="BK704" s="137">
        <v>1.0675266881672042E-2</v>
      </c>
      <c r="BL704" s="312">
        <v>99.393939393939405</v>
      </c>
      <c r="BM704" s="312">
        <v>347</v>
      </c>
      <c r="BN704" s="137">
        <v>7.4191272369630752E-3</v>
      </c>
      <c r="BO704" s="302">
        <v>90.909090909090907</v>
      </c>
      <c r="BP704" s="312">
        <v>81</v>
      </c>
      <c r="BQ704" s="137">
        <v>1.5224705373757118E-3</v>
      </c>
      <c r="BR704" s="302">
        <v>35.757576</v>
      </c>
      <c r="BS704" s="303">
        <v>-0.81030444964871196</v>
      </c>
      <c r="BT704" s="311">
        <v>1031</v>
      </c>
      <c r="BU704" s="137">
        <v>2.1045111247193306E-2</v>
      </c>
      <c r="BV704" s="312">
        <v>143.636363636363</v>
      </c>
      <c r="BW704" s="312">
        <v>666</v>
      </c>
      <c r="BX704" s="137">
        <v>1.15077582334036E-2</v>
      </c>
      <c r="BY704" s="302">
        <v>117.575757575757</v>
      </c>
      <c r="BZ704" s="312">
        <v>846</v>
      </c>
      <c r="CA704" s="137">
        <v>1.3206987526734002E-2</v>
      </c>
      <c r="CB704" s="302">
        <v>153.33332799999999</v>
      </c>
      <c r="CC704" s="303">
        <v>-0.17943743937924345</v>
      </c>
      <c r="CD704" s="311">
        <v>4466</v>
      </c>
      <c r="CE704" s="137">
        <v>1.2687067486335694E-2</v>
      </c>
      <c r="CF704" s="312">
        <v>313.86</v>
      </c>
      <c r="CG704" s="312">
        <v>4191</v>
      </c>
      <c r="CH704" s="137">
        <v>1.0198569134180172E-2</v>
      </c>
      <c r="CI704" s="302">
        <v>278.79000000000002</v>
      </c>
      <c r="CJ704" s="312">
        <v>3225</v>
      </c>
      <c r="CK704" s="137">
        <v>7.0833351636524974E-3</v>
      </c>
      <c r="CL704" s="302">
        <v>291.32</v>
      </c>
      <c r="CM704" s="313">
        <v>-0.27787729511867443</v>
      </c>
    </row>
    <row r="705" spans="1:91" ht="14.4" x14ac:dyDescent="0.3">
      <c r="A705" s="99" t="s">
        <v>542</v>
      </c>
      <c r="B705" s="311">
        <v>3700</v>
      </c>
      <c r="C705" s="137">
        <v>4.1911623112561025E-2</v>
      </c>
      <c r="D705" s="312">
        <v>275.15151515151501</v>
      </c>
      <c r="E705" s="312">
        <v>5444</v>
      </c>
      <c r="F705" s="137">
        <v>5.4640530747844591E-2</v>
      </c>
      <c r="G705" s="302">
        <v>282.42424242424198</v>
      </c>
      <c r="H705" s="312">
        <v>3494</v>
      </c>
      <c r="I705" s="137">
        <v>3.2153867390604149E-2</v>
      </c>
      <c r="J705" s="302">
        <v>288.48486300000002</v>
      </c>
      <c r="K705" s="313">
        <v>-5.5675675675675676E-2</v>
      </c>
      <c r="L705" s="312">
        <v>3664</v>
      </c>
      <c r="M705" s="137">
        <v>4.989106753812636E-2</v>
      </c>
      <c r="N705" s="312">
        <v>296.36363636363598</v>
      </c>
      <c r="O705" s="312">
        <v>4061</v>
      </c>
      <c r="P705" s="137">
        <v>4.5881821263134108E-2</v>
      </c>
      <c r="Q705" s="302">
        <v>336.36363636363598</v>
      </c>
      <c r="R705" s="312">
        <v>3471</v>
      </c>
      <c r="S705" s="137">
        <v>3.5539855628935649E-2</v>
      </c>
      <c r="T705" s="302">
        <v>261.81817599999999</v>
      </c>
      <c r="U705" s="313">
        <v>-5.2674672489082967E-2</v>
      </c>
      <c r="V705" s="312">
        <v>795</v>
      </c>
      <c r="W705" s="137">
        <v>6.3250855278860693E-2</v>
      </c>
      <c r="X705" s="312">
        <v>151.51515151515099</v>
      </c>
      <c r="Y705" s="312">
        <v>639</v>
      </c>
      <c r="Z705" s="137">
        <v>4.313196085048937E-2</v>
      </c>
      <c r="AA705" s="302">
        <v>91.515151515151501</v>
      </c>
      <c r="AB705" s="312">
        <v>635</v>
      </c>
      <c r="AC705" s="137">
        <v>3.7117138180967971E-2</v>
      </c>
      <c r="AD705" s="302">
        <v>132.72728000000001</v>
      </c>
      <c r="AE705" s="313">
        <v>-0.20125786163522014</v>
      </c>
      <c r="AF705" s="312">
        <v>720</v>
      </c>
      <c r="AG705" s="137">
        <v>5.3868023342810115E-2</v>
      </c>
      <c r="AH705" s="312">
        <v>111.515151515151</v>
      </c>
      <c r="AI705" s="312">
        <v>613</v>
      </c>
      <c r="AJ705" s="137">
        <v>3.8945362134688688E-2</v>
      </c>
      <c r="AK705" s="302">
        <v>115.757575757575</v>
      </c>
      <c r="AL705" s="312">
        <v>940</v>
      </c>
      <c r="AM705" s="137">
        <v>5.2396878483835008E-2</v>
      </c>
      <c r="AN705" s="302">
        <v>161.81817599999999</v>
      </c>
      <c r="AO705" s="313">
        <v>0.30555555555555558</v>
      </c>
      <c r="AP705" s="312">
        <v>1198</v>
      </c>
      <c r="AQ705" s="137">
        <v>4.3881176513680821E-2</v>
      </c>
      <c r="AR705" s="312">
        <v>163.636363636363</v>
      </c>
      <c r="AS705" s="312">
        <v>1323</v>
      </c>
      <c r="AT705" s="137">
        <v>4.3453984103002039E-2</v>
      </c>
      <c r="AU705" s="302">
        <v>128.48484848484799</v>
      </c>
      <c r="AV705" s="312">
        <v>1129</v>
      </c>
      <c r="AW705" s="137">
        <v>3.3535317531040221E-2</v>
      </c>
      <c r="AX705" s="302">
        <v>146.060608</v>
      </c>
      <c r="AY705" s="303">
        <v>-5.7595993322203672E-2</v>
      </c>
      <c r="AZ705" s="311">
        <v>1660</v>
      </c>
      <c r="BA705" s="137">
        <v>3.4535846544334871E-2</v>
      </c>
      <c r="BB705" s="312">
        <v>183.030303030303</v>
      </c>
      <c r="BC705" s="312">
        <v>1972</v>
      </c>
      <c r="BD705" s="137">
        <v>3.4505083025668841E-2</v>
      </c>
      <c r="BE705" s="302">
        <v>193.333333333333</v>
      </c>
      <c r="BF705" s="312">
        <v>1365</v>
      </c>
      <c r="BG705" s="137">
        <v>2.1670106366089854E-2</v>
      </c>
      <c r="BH705" s="302">
        <v>165.454544</v>
      </c>
      <c r="BI705" s="303">
        <v>-0.17771084337349397</v>
      </c>
      <c r="BJ705" s="311">
        <v>1171</v>
      </c>
      <c r="BK705" s="137">
        <v>2.9275731893297331E-2</v>
      </c>
      <c r="BL705" s="312">
        <v>133.939393939393</v>
      </c>
      <c r="BM705" s="312">
        <v>1712</v>
      </c>
      <c r="BN705" s="137">
        <v>3.6603878471702551E-2</v>
      </c>
      <c r="BO705" s="302">
        <v>161.21212121212099</v>
      </c>
      <c r="BP705" s="312">
        <v>1080</v>
      </c>
      <c r="BQ705" s="137">
        <v>2.0299607165009493E-2</v>
      </c>
      <c r="BR705" s="302">
        <v>153.939392</v>
      </c>
      <c r="BS705" s="303">
        <v>-7.7711357813834328E-2</v>
      </c>
      <c r="BT705" s="311">
        <v>3352</v>
      </c>
      <c r="BU705" s="137">
        <v>6.8422126964686678E-2</v>
      </c>
      <c r="BV705" s="312">
        <v>218.78787878787799</v>
      </c>
      <c r="BW705" s="312">
        <v>3513</v>
      </c>
      <c r="BX705" s="137">
        <v>6.0700832843764041E-2</v>
      </c>
      <c r="BY705" s="302">
        <v>312.12121212121201</v>
      </c>
      <c r="BZ705" s="312">
        <v>2382</v>
      </c>
      <c r="CA705" s="137">
        <v>3.718563154690354E-2</v>
      </c>
      <c r="CB705" s="302">
        <v>250.909088</v>
      </c>
      <c r="CC705" s="303">
        <v>-0.28937947494033411</v>
      </c>
      <c r="CD705" s="311">
        <v>16260</v>
      </c>
      <c r="CE705" s="137">
        <v>4.6191607104303263E-2</v>
      </c>
      <c r="CF705" s="312">
        <v>568.88</v>
      </c>
      <c r="CG705" s="312">
        <v>19277</v>
      </c>
      <c r="CH705" s="137">
        <v>4.6909524504793888E-2</v>
      </c>
      <c r="CI705" s="302">
        <v>625.15</v>
      </c>
      <c r="CJ705" s="312">
        <v>14496</v>
      </c>
      <c r="CK705" s="137">
        <v>3.1838767916994297E-2</v>
      </c>
      <c r="CL705" s="302">
        <v>573.46</v>
      </c>
      <c r="CM705" s="313">
        <v>-0.10848708487084871</v>
      </c>
    </row>
    <row r="706" spans="1:91" ht="14.4" x14ac:dyDescent="0.3">
      <c r="A706" s="99" t="s">
        <v>543</v>
      </c>
      <c r="B706" s="311">
        <v>3341</v>
      </c>
      <c r="C706" s="137">
        <v>3.7845062924071998E-2</v>
      </c>
      <c r="D706" s="312">
        <v>272.72727272727201</v>
      </c>
      <c r="E706" s="312">
        <v>4800</v>
      </c>
      <c r="F706" s="137">
        <v>4.8176808888621241E-2</v>
      </c>
      <c r="G706" s="302">
        <v>346.666666666666</v>
      </c>
      <c r="H706" s="312">
        <v>4034</v>
      </c>
      <c r="I706" s="137">
        <v>3.7123268761790826E-2</v>
      </c>
      <c r="J706" s="302">
        <v>310.30304000000001</v>
      </c>
      <c r="K706" s="313">
        <v>0.20742292726728526</v>
      </c>
      <c r="L706" s="312">
        <v>3060</v>
      </c>
      <c r="M706" s="137">
        <v>4.1666666666666664E-2</v>
      </c>
      <c r="N706" s="312">
        <v>263.030303030303</v>
      </c>
      <c r="O706" s="312">
        <v>3723</v>
      </c>
      <c r="P706" s="137">
        <v>4.2063043723873011E-2</v>
      </c>
      <c r="Q706" s="302">
        <v>232.12121212121201</v>
      </c>
      <c r="R706" s="312">
        <v>3315</v>
      </c>
      <c r="S706" s="137">
        <v>3.3942558746736295E-2</v>
      </c>
      <c r="T706" s="302">
        <v>307.878784</v>
      </c>
      <c r="U706" s="313">
        <v>8.3333333333333329E-2</v>
      </c>
      <c r="V706" s="312">
        <v>644</v>
      </c>
      <c r="W706" s="137">
        <v>5.1237170817089665E-2</v>
      </c>
      <c r="X706" s="312">
        <v>127.87878787878699</v>
      </c>
      <c r="Y706" s="312">
        <v>632</v>
      </c>
      <c r="Z706" s="137">
        <v>4.2659466756665543E-2</v>
      </c>
      <c r="AA706" s="302">
        <v>124.24242424242399</v>
      </c>
      <c r="AB706" s="312">
        <v>557</v>
      </c>
      <c r="AC706" s="137">
        <v>3.2557867664250645E-2</v>
      </c>
      <c r="AD706" s="302">
        <v>115.757576</v>
      </c>
      <c r="AE706" s="313">
        <v>-0.13509316770186336</v>
      </c>
      <c r="AF706" s="312">
        <v>615</v>
      </c>
      <c r="AG706" s="137">
        <v>4.6012269938650305E-2</v>
      </c>
      <c r="AH706" s="312">
        <v>103.030303030303</v>
      </c>
      <c r="AI706" s="312">
        <v>661</v>
      </c>
      <c r="AJ706" s="137">
        <v>4.1994917407878016E-2</v>
      </c>
      <c r="AK706" s="302">
        <v>124.24242424242399</v>
      </c>
      <c r="AL706" s="312">
        <v>591</v>
      </c>
      <c r="AM706" s="137">
        <v>3.2943143812709033E-2</v>
      </c>
      <c r="AN706" s="302">
        <v>83.636359999999996</v>
      </c>
      <c r="AO706" s="313">
        <v>-3.9024390243902439E-2</v>
      </c>
      <c r="AP706" s="312">
        <v>1359</v>
      </c>
      <c r="AQ706" s="137">
        <v>4.9778396395736418E-2</v>
      </c>
      <c r="AR706" s="312">
        <v>152.12121212121201</v>
      </c>
      <c r="AS706" s="312">
        <v>1704</v>
      </c>
      <c r="AT706" s="137">
        <v>5.5967943243775867E-2</v>
      </c>
      <c r="AU706" s="302">
        <v>173.939393939393</v>
      </c>
      <c r="AV706" s="312">
        <v>990</v>
      </c>
      <c r="AW706" s="137">
        <v>2.9406522901443594E-2</v>
      </c>
      <c r="AX706" s="302">
        <v>142.42424</v>
      </c>
      <c r="AY706" s="303">
        <v>-0.27152317880794702</v>
      </c>
      <c r="AZ706" s="311">
        <v>1370</v>
      </c>
      <c r="BA706" s="137">
        <v>2.8502475762493238E-2</v>
      </c>
      <c r="BB706" s="312">
        <v>151.51515151515099</v>
      </c>
      <c r="BC706" s="312">
        <v>2226</v>
      </c>
      <c r="BD706" s="137">
        <v>3.8949449703417266E-2</v>
      </c>
      <c r="BE706" s="302">
        <v>178.78787878787799</v>
      </c>
      <c r="BF706" s="312">
        <v>1924</v>
      </c>
      <c r="BG706" s="137">
        <v>3.0544530877917128E-2</v>
      </c>
      <c r="BH706" s="302">
        <v>193.939392</v>
      </c>
      <c r="BI706" s="303">
        <v>0.4043795620437956</v>
      </c>
      <c r="BJ706" s="311">
        <v>1456</v>
      </c>
      <c r="BK706" s="137">
        <v>3.6400910022750567E-2</v>
      </c>
      <c r="BL706" s="312">
        <v>178.78787878787799</v>
      </c>
      <c r="BM706" s="312">
        <v>2348</v>
      </c>
      <c r="BN706" s="137">
        <v>5.0202048277778966E-2</v>
      </c>
      <c r="BO706" s="302">
        <v>229.69696969696901</v>
      </c>
      <c r="BP706" s="312">
        <v>1515</v>
      </c>
      <c r="BQ706" s="137">
        <v>2.8475837828693871E-2</v>
      </c>
      <c r="BR706" s="302">
        <v>160</v>
      </c>
      <c r="BS706" s="303">
        <v>4.0521978021978024E-2</v>
      </c>
      <c r="BT706" s="311">
        <v>2368</v>
      </c>
      <c r="BU706" s="137">
        <v>4.8336395182690346E-2</v>
      </c>
      <c r="BV706" s="312">
        <v>226.06060606060601</v>
      </c>
      <c r="BW706" s="312">
        <v>3860</v>
      </c>
      <c r="BX706" s="137">
        <v>6.6696616788195051E-2</v>
      </c>
      <c r="BY706" s="302">
        <v>221.21212121212099</v>
      </c>
      <c r="BZ706" s="312">
        <v>3104</v>
      </c>
      <c r="CA706" s="137">
        <v>4.8456843124092604E-2</v>
      </c>
      <c r="CB706" s="302">
        <v>255.15152</v>
      </c>
      <c r="CC706" s="303">
        <v>0.3108108108108108</v>
      </c>
      <c r="CD706" s="311">
        <v>14213</v>
      </c>
      <c r="CE706" s="137">
        <v>4.0376464438712317E-2</v>
      </c>
      <c r="CF706" s="312">
        <v>546.4</v>
      </c>
      <c r="CG706" s="312">
        <v>19954</v>
      </c>
      <c r="CH706" s="137">
        <v>4.8556966953813209E-2</v>
      </c>
      <c r="CI706" s="302">
        <v>605.95000000000005</v>
      </c>
      <c r="CJ706" s="312">
        <v>16030</v>
      </c>
      <c r="CK706" s="137">
        <v>3.5208019433596756E-2</v>
      </c>
      <c r="CL706" s="302">
        <v>598.74</v>
      </c>
      <c r="CM706" s="313">
        <v>0.12784070920987828</v>
      </c>
    </row>
    <row r="707" spans="1:91" ht="14.4" x14ac:dyDescent="0.3">
      <c r="A707" s="99" t="s">
        <v>544</v>
      </c>
      <c r="B707" s="311">
        <v>1059</v>
      </c>
      <c r="C707" s="137">
        <v>1.1995786182757331E-2</v>
      </c>
      <c r="D707" s="312">
        <v>146.666666666666</v>
      </c>
      <c r="E707" s="312">
        <v>1568</v>
      </c>
      <c r="F707" s="137">
        <v>1.5737757570282937E-2</v>
      </c>
      <c r="G707" s="302">
        <v>151.51515151515099</v>
      </c>
      <c r="H707" s="312">
        <v>2025</v>
      </c>
      <c r="I707" s="137">
        <v>1.8635255141950031E-2</v>
      </c>
      <c r="J707" s="302">
        <v>187.27271999999999</v>
      </c>
      <c r="K707" s="313">
        <v>0.91218130311614731</v>
      </c>
      <c r="L707" s="312">
        <v>1083</v>
      </c>
      <c r="M707" s="137">
        <v>1.4746732026143791E-2</v>
      </c>
      <c r="N707" s="312">
        <v>140</v>
      </c>
      <c r="O707" s="312">
        <v>1244</v>
      </c>
      <c r="P707" s="137">
        <v>1.4054909049824878E-2</v>
      </c>
      <c r="Q707" s="302">
        <v>154.54545454545399</v>
      </c>
      <c r="R707" s="312">
        <v>1999</v>
      </c>
      <c r="S707" s="137">
        <v>2.0467926073823785E-2</v>
      </c>
      <c r="T707" s="302">
        <v>198.78787199999999</v>
      </c>
      <c r="U707" s="313">
        <v>0.8457987072945522</v>
      </c>
      <c r="V707" s="312">
        <v>212</v>
      </c>
      <c r="W707" s="137">
        <v>1.6866894741029516E-2</v>
      </c>
      <c r="X707" s="312">
        <v>83.636363636363598</v>
      </c>
      <c r="Y707" s="312">
        <v>244</v>
      </c>
      <c r="Z707" s="137">
        <v>1.6469794127573406E-2</v>
      </c>
      <c r="AA707" s="302">
        <v>76.363636363636303</v>
      </c>
      <c r="AB707" s="312">
        <v>202</v>
      </c>
      <c r="AC707" s="137">
        <v>1.1807341594575638E-2</v>
      </c>
      <c r="AD707" s="302">
        <v>68.484849999999994</v>
      </c>
      <c r="AE707" s="313">
        <v>-4.716981132075472E-2</v>
      </c>
      <c r="AF707" s="312">
        <v>236</v>
      </c>
      <c r="AG707" s="137">
        <v>1.7656740984587759E-2</v>
      </c>
      <c r="AH707" s="312">
        <v>66.6666666666666</v>
      </c>
      <c r="AI707" s="312">
        <v>260</v>
      </c>
      <c r="AJ707" s="137">
        <v>1.6518424396442185E-2</v>
      </c>
      <c r="AK707" s="302">
        <v>67.272727272727195</v>
      </c>
      <c r="AL707" s="312">
        <v>429</v>
      </c>
      <c r="AM707" s="137">
        <v>2.391304347826087E-2</v>
      </c>
      <c r="AN707" s="302">
        <v>73.333335899999994</v>
      </c>
      <c r="AO707" s="313">
        <v>0.81779661016949157</v>
      </c>
      <c r="AP707" s="312">
        <v>321</v>
      </c>
      <c r="AQ707" s="137">
        <v>1.1757811069191606E-2</v>
      </c>
      <c r="AR707" s="312">
        <v>69.696969696969703</v>
      </c>
      <c r="AS707" s="312">
        <v>430</v>
      </c>
      <c r="AT707" s="137">
        <v>1.4123365959403535E-2</v>
      </c>
      <c r="AU707" s="302">
        <v>101.212121212121</v>
      </c>
      <c r="AV707" s="312">
        <v>498</v>
      </c>
      <c r="AW707" s="137">
        <v>1.4792372126180717E-2</v>
      </c>
      <c r="AX707" s="302">
        <v>93.333335899999994</v>
      </c>
      <c r="AY707" s="303">
        <v>0.55140186915887845</v>
      </c>
      <c r="AZ707" s="311">
        <v>526</v>
      </c>
      <c r="BA707" s="137">
        <v>1.0943286314650689E-2</v>
      </c>
      <c r="BB707" s="312">
        <v>103.030303030303</v>
      </c>
      <c r="BC707" s="312">
        <v>564</v>
      </c>
      <c r="BD707" s="137">
        <v>9.8685937253941321E-3</v>
      </c>
      <c r="BE707" s="302">
        <v>104.24242424242399</v>
      </c>
      <c r="BF707" s="312">
        <v>714</v>
      </c>
      <c r="BG707" s="137">
        <v>1.1335132560723925E-2</v>
      </c>
      <c r="BH707" s="302">
        <v>106.666664</v>
      </c>
      <c r="BI707" s="303">
        <v>0.35741444866920152</v>
      </c>
      <c r="BJ707" s="311">
        <v>295</v>
      </c>
      <c r="BK707" s="137">
        <v>7.3751843796094904E-3</v>
      </c>
      <c r="BL707" s="312">
        <v>72.121212121212096</v>
      </c>
      <c r="BM707" s="312">
        <v>698</v>
      </c>
      <c r="BN707" s="137">
        <v>1.4923777554467513E-2</v>
      </c>
      <c r="BO707" s="302">
        <v>124.24242424242399</v>
      </c>
      <c r="BP707" s="312">
        <v>577</v>
      </c>
      <c r="BQ707" s="137">
        <v>1.0845253087231922E-2</v>
      </c>
      <c r="BR707" s="302">
        <v>100.606064</v>
      </c>
      <c r="BS707" s="303">
        <v>0.95593220338983054</v>
      </c>
      <c r="BT707" s="311">
        <v>772</v>
      </c>
      <c r="BU707" s="137">
        <v>1.5758318024086549E-2</v>
      </c>
      <c r="BV707" s="312">
        <v>124.24242424242399</v>
      </c>
      <c r="BW707" s="312">
        <v>948</v>
      </c>
      <c r="BX707" s="137">
        <v>1.6380412620520441E-2</v>
      </c>
      <c r="BY707" s="302">
        <v>117.575757575757</v>
      </c>
      <c r="BZ707" s="312">
        <v>1725</v>
      </c>
      <c r="CA707" s="137">
        <v>2.6929141233588836E-2</v>
      </c>
      <c r="CB707" s="302">
        <v>221.21212800000001</v>
      </c>
      <c r="CC707" s="303">
        <v>1.2344559585492227</v>
      </c>
      <c r="CD707" s="311">
        <v>4504</v>
      </c>
      <c r="CE707" s="137">
        <v>1.2795018351647102E-2</v>
      </c>
      <c r="CF707" s="312">
        <v>296.8</v>
      </c>
      <c r="CG707" s="312">
        <v>5956</v>
      </c>
      <c r="CH707" s="137">
        <v>1.4493600038935125E-2</v>
      </c>
      <c r="CI707" s="302">
        <v>326.89999999999998</v>
      </c>
      <c r="CJ707" s="312">
        <v>8169</v>
      </c>
      <c r="CK707" s="137">
        <v>1.794225269825651E-2</v>
      </c>
      <c r="CL707" s="302">
        <v>403.54</v>
      </c>
      <c r="CM707" s="313">
        <v>0.81372113676731794</v>
      </c>
    </row>
    <row r="708" spans="1:91" ht="14.4" x14ac:dyDescent="0.3">
      <c r="A708" s="99" t="s">
        <v>385</v>
      </c>
      <c r="B708" s="311">
        <v>12471</v>
      </c>
      <c r="C708" s="137">
        <v>0.14126482482074285</v>
      </c>
      <c r="D708" s="312">
        <v>460.60606060606</v>
      </c>
      <c r="E708" s="312">
        <v>18361</v>
      </c>
      <c r="F708" s="137">
        <v>0.18428633083416138</v>
      </c>
      <c r="G708" s="302">
        <v>492.72727272727201</v>
      </c>
      <c r="H708" s="312">
        <v>17158</v>
      </c>
      <c r="I708" s="137">
        <v>0.15789812727189068</v>
      </c>
      <c r="J708" s="302">
        <v>545.45450000000005</v>
      </c>
      <c r="K708" s="313">
        <v>0.37583193007778043</v>
      </c>
      <c r="L708" s="312">
        <v>10337</v>
      </c>
      <c r="M708" s="137">
        <v>0.14075435729847494</v>
      </c>
      <c r="N708" s="312">
        <v>494.54545454545399</v>
      </c>
      <c r="O708" s="312">
        <v>14178</v>
      </c>
      <c r="P708" s="137">
        <v>0.16018528979776298</v>
      </c>
      <c r="Q708" s="302">
        <v>524.24242424242402</v>
      </c>
      <c r="R708" s="312">
        <v>12577</v>
      </c>
      <c r="S708" s="137">
        <v>0.12877694158603389</v>
      </c>
      <c r="T708" s="302">
        <v>531.51513699999998</v>
      </c>
      <c r="U708" s="313">
        <v>0.21669730095772469</v>
      </c>
      <c r="V708" s="312">
        <v>1416</v>
      </c>
      <c r="W708" s="137">
        <v>0.11265812713819714</v>
      </c>
      <c r="X708" s="312">
        <v>189.69696969696901</v>
      </c>
      <c r="Y708" s="312">
        <v>2399</v>
      </c>
      <c r="Z708" s="137">
        <v>0.16193047586905163</v>
      </c>
      <c r="AA708" s="302">
        <v>218.78787878787799</v>
      </c>
      <c r="AB708" s="312">
        <v>2090</v>
      </c>
      <c r="AC708" s="137">
        <v>0.12216506897357961</v>
      </c>
      <c r="AD708" s="302">
        <v>211.515152</v>
      </c>
      <c r="AE708" s="313">
        <v>0.47598870056497178</v>
      </c>
      <c r="AF708" s="312">
        <v>1373</v>
      </c>
      <c r="AG708" s="137">
        <v>0.1027233278467754</v>
      </c>
      <c r="AH708" s="312">
        <v>168.48484848484799</v>
      </c>
      <c r="AI708" s="312">
        <v>2492</v>
      </c>
      <c r="AJ708" s="137">
        <v>0.15832274459974588</v>
      </c>
      <c r="AK708" s="302">
        <v>221.21212121212099</v>
      </c>
      <c r="AL708" s="312">
        <v>2080</v>
      </c>
      <c r="AM708" s="137">
        <v>0.11594202898550725</v>
      </c>
      <c r="AN708" s="302">
        <v>230.30302399999999</v>
      </c>
      <c r="AO708" s="313">
        <v>0.51493080844865258</v>
      </c>
      <c r="AP708" s="312">
        <v>3085</v>
      </c>
      <c r="AQ708" s="137">
        <v>0.11299952382696604</v>
      </c>
      <c r="AR708" s="312">
        <v>243.030303030303</v>
      </c>
      <c r="AS708" s="312">
        <v>4704</v>
      </c>
      <c r="AT708" s="137">
        <v>0.15450305458845168</v>
      </c>
      <c r="AU708" s="302">
        <v>287.27272727272702</v>
      </c>
      <c r="AV708" s="312">
        <v>4468</v>
      </c>
      <c r="AW708" s="137">
        <v>0.13271549931681814</v>
      </c>
      <c r="AX708" s="302">
        <v>285.45455900000002</v>
      </c>
      <c r="AY708" s="303">
        <v>0.44829821717990276</v>
      </c>
      <c r="AZ708" s="311">
        <v>4206</v>
      </c>
      <c r="BA708" s="137">
        <v>8.7504681063537634E-2</v>
      </c>
      <c r="BB708" s="312">
        <v>313.93939393939303</v>
      </c>
      <c r="BC708" s="312">
        <v>7366</v>
      </c>
      <c r="BD708" s="137">
        <v>0.12888663365470421</v>
      </c>
      <c r="BE708" s="302">
        <v>298.18181818181802</v>
      </c>
      <c r="BF708" s="312">
        <v>5964</v>
      </c>
      <c r="BG708" s="137">
        <v>9.4681695507223371E-2</v>
      </c>
      <c r="BH708" s="302">
        <v>321.81817599999999</v>
      </c>
      <c r="BI708" s="303">
        <v>0.41797432239657634</v>
      </c>
      <c r="BJ708" s="311">
        <v>4174</v>
      </c>
      <c r="BK708" s="137">
        <v>0.10435260881522038</v>
      </c>
      <c r="BL708" s="312">
        <v>281.21212121212102</v>
      </c>
      <c r="BM708" s="312">
        <v>6527</v>
      </c>
      <c r="BN708" s="137">
        <v>0.13955228667336597</v>
      </c>
      <c r="BO708" s="302">
        <v>338.78787878787801</v>
      </c>
      <c r="BP708" s="312">
        <v>5114</v>
      </c>
      <c r="BQ708" s="137">
        <v>9.6122399112831977E-2</v>
      </c>
      <c r="BR708" s="302">
        <v>321.81817599999999</v>
      </c>
      <c r="BS708" s="303">
        <v>0.2252036415908002</v>
      </c>
      <c r="BT708" s="311">
        <v>6148</v>
      </c>
      <c r="BU708" s="137">
        <v>0.12549499897938354</v>
      </c>
      <c r="BV708" s="312">
        <v>357.575757575757</v>
      </c>
      <c r="BW708" s="312">
        <v>9322</v>
      </c>
      <c r="BX708" s="137">
        <v>0.16107405743511766</v>
      </c>
      <c r="BY708" s="302">
        <v>490.90909090909099</v>
      </c>
      <c r="BZ708" s="312">
        <v>9477</v>
      </c>
      <c r="CA708" s="137">
        <v>0.14794636027288197</v>
      </c>
      <c r="CB708" s="302">
        <v>488.48486300000002</v>
      </c>
      <c r="CC708" s="303">
        <v>0.54147690305790497</v>
      </c>
      <c r="CD708" s="311">
        <v>43210</v>
      </c>
      <c r="CE708" s="137">
        <v>0.12275149710805314</v>
      </c>
      <c r="CF708" s="312">
        <v>939.68</v>
      </c>
      <c r="CG708" s="312">
        <v>65349</v>
      </c>
      <c r="CH708" s="137">
        <v>0.15902321506789313</v>
      </c>
      <c r="CI708" s="302">
        <v>1067.01</v>
      </c>
      <c r="CJ708" s="312">
        <v>58928</v>
      </c>
      <c r="CK708" s="137">
        <v>0.12942845721665561</v>
      </c>
      <c r="CL708" s="302">
        <v>1096.29</v>
      </c>
      <c r="CM708" s="313">
        <v>0.36375838926174497</v>
      </c>
    </row>
    <row r="709" spans="1:91" ht="14.4" x14ac:dyDescent="0.3">
      <c r="A709" s="99" t="s">
        <v>386</v>
      </c>
      <c r="B709" s="311">
        <v>2310</v>
      </c>
      <c r="C709" s="137">
        <v>2.6166445781085398E-2</v>
      </c>
      <c r="D709" s="312">
        <v>212.72727272727201</v>
      </c>
      <c r="E709" s="312">
        <v>4130</v>
      </c>
      <c r="F709" s="137">
        <v>4.1452129314584522E-2</v>
      </c>
      <c r="G709" s="302">
        <v>274.54545454545399</v>
      </c>
      <c r="H709" s="312">
        <v>3338</v>
      </c>
      <c r="I709" s="137">
        <v>3.0718262550039111E-2</v>
      </c>
      <c r="J709" s="302">
        <v>278.18182400000001</v>
      </c>
      <c r="K709" s="313">
        <v>0.44502164502164504</v>
      </c>
      <c r="L709" s="312">
        <v>2212</v>
      </c>
      <c r="M709" s="137">
        <v>3.0119825708061002E-2</v>
      </c>
      <c r="N709" s="312">
        <v>192.72727272727201</v>
      </c>
      <c r="O709" s="312">
        <v>3272</v>
      </c>
      <c r="P709" s="137">
        <v>3.6967574285391484E-2</v>
      </c>
      <c r="Q709" s="302">
        <v>238.18181818181799</v>
      </c>
      <c r="R709" s="312">
        <v>1823</v>
      </c>
      <c r="S709" s="137">
        <v>1.8665847540060409E-2</v>
      </c>
      <c r="T709" s="302">
        <v>244.24243200000001</v>
      </c>
      <c r="U709" s="313">
        <v>-0.17585895117540687</v>
      </c>
      <c r="V709" s="312">
        <v>554</v>
      </c>
      <c r="W709" s="137">
        <v>4.4076696634577132E-2</v>
      </c>
      <c r="X709" s="312">
        <v>153.939393939393</v>
      </c>
      <c r="Y709" s="312">
        <v>454</v>
      </c>
      <c r="Z709" s="137">
        <v>3.0644616942288223E-2</v>
      </c>
      <c r="AA709" s="302">
        <v>123.030303030303</v>
      </c>
      <c r="AB709" s="312">
        <v>359</v>
      </c>
      <c r="AC709" s="137">
        <v>2.0984334814122048E-2</v>
      </c>
      <c r="AD709" s="302">
        <v>115.151512</v>
      </c>
      <c r="AE709" s="313">
        <v>-0.35198555956678701</v>
      </c>
      <c r="AF709" s="312">
        <v>186</v>
      </c>
      <c r="AG709" s="137">
        <v>1.3915906030225947E-2</v>
      </c>
      <c r="AH709" s="312">
        <v>61.212121212121197</v>
      </c>
      <c r="AI709" s="312">
        <v>486</v>
      </c>
      <c r="AJ709" s="137">
        <v>3.0876747141041931E-2</v>
      </c>
      <c r="AK709" s="302">
        <v>90.303030303030297</v>
      </c>
      <c r="AL709" s="312">
        <v>448</v>
      </c>
      <c r="AM709" s="137">
        <v>2.4972129319955409E-2</v>
      </c>
      <c r="AN709" s="302">
        <v>99.393936199999999</v>
      </c>
      <c r="AO709" s="313">
        <v>1.4086021505376345</v>
      </c>
      <c r="AP709" s="312">
        <v>584</v>
      </c>
      <c r="AQ709" s="137">
        <v>2.1391157833046407E-2</v>
      </c>
      <c r="AR709" s="312">
        <v>123.030303030303</v>
      </c>
      <c r="AS709" s="312">
        <v>685</v>
      </c>
      <c r="AT709" s="137">
        <v>2.2498850423700978E-2</v>
      </c>
      <c r="AU709" s="302">
        <v>107.87878787878699</v>
      </c>
      <c r="AV709" s="312">
        <v>682</v>
      </c>
      <c r="AW709" s="137">
        <v>2.0257826887661142E-2</v>
      </c>
      <c r="AX709" s="302">
        <v>100.606064</v>
      </c>
      <c r="AY709" s="303">
        <v>0.1678082191780822</v>
      </c>
      <c r="AZ709" s="311">
        <v>978</v>
      </c>
      <c r="BA709" s="137">
        <v>2.0347022843590065E-2</v>
      </c>
      <c r="BB709" s="312">
        <v>160.60606060606</v>
      </c>
      <c r="BC709" s="312">
        <v>1516</v>
      </c>
      <c r="BD709" s="137">
        <v>2.6526220013648055E-2</v>
      </c>
      <c r="BE709" s="302">
        <v>170.30303030303</v>
      </c>
      <c r="BF709" s="312">
        <v>1065</v>
      </c>
      <c r="BG709" s="137">
        <v>1.6907445626289888E-2</v>
      </c>
      <c r="BH709" s="302">
        <v>147.878784</v>
      </c>
      <c r="BI709" s="303">
        <v>8.8957055214723926E-2</v>
      </c>
      <c r="BJ709" s="311">
        <v>731</v>
      </c>
      <c r="BK709" s="137">
        <v>1.827545688642216E-2</v>
      </c>
      <c r="BL709" s="312">
        <v>127.272727272727</v>
      </c>
      <c r="BM709" s="312">
        <v>1488</v>
      </c>
      <c r="BN709" s="137">
        <v>3.1814585961386331E-2</v>
      </c>
      <c r="BO709" s="302">
        <v>154.54545454545399</v>
      </c>
      <c r="BP709" s="312">
        <v>772</v>
      </c>
      <c r="BQ709" s="137">
        <v>1.4510459936469747E-2</v>
      </c>
      <c r="BR709" s="302">
        <v>143.636368</v>
      </c>
      <c r="BS709" s="303">
        <v>5.6087551299589603E-2</v>
      </c>
      <c r="BT709" s="311">
        <v>1300</v>
      </c>
      <c r="BU709" s="137">
        <v>2.6536027760767505E-2</v>
      </c>
      <c r="BV709" s="312">
        <v>161.21212121212099</v>
      </c>
      <c r="BW709" s="312">
        <v>2560</v>
      </c>
      <c r="BX709" s="137">
        <v>4.4234025641911742E-2</v>
      </c>
      <c r="BY709" s="302">
        <v>218.18181818181799</v>
      </c>
      <c r="BZ709" s="312">
        <v>2173</v>
      </c>
      <c r="CA709" s="137">
        <v>3.3922912406138282E-2</v>
      </c>
      <c r="CB709" s="302">
        <v>269.09089999999998</v>
      </c>
      <c r="CC709" s="303">
        <v>0.67153846153846153</v>
      </c>
      <c r="CD709" s="311">
        <v>8855</v>
      </c>
      <c r="CE709" s="137">
        <v>2.5155392429803528E-2</v>
      </c>
      <c r="CF709" s="312">
        <v>437.85</v>
      </c>
      <c r="CG709" s="312">
        <v>14591</v>
      </c>
      <c r="CH709" s="137">
        <v>3.5506399961064875E-2</v>
      </c>
      <c r="CI709" s="302">
        <v>516.27</v>
      </c>
      <c r="CJ709" s="312">
        <v>10660</v>
      </c>
      <c r="CK709" s="137">
        <v>2.3413442742491665E-2</v>
      </c>
      <c r="CL709" s="302">
        <v>533.16</v>
      </c>
      <c r="CM709" s="313">
        <v>0.20383963862224733</v>
      </c>
    </row>
    <row r="710" spans="1:91" ht="14.4" x14ac:dyDescent="0.3">
      <c r="A710" s="99" t="s">
        <v>545</v>
      </c>
      <c r="B710" s="311">
        <v>2086</v>
      </c>
      <c r="C710" s="137">
        <v>2.362909346291954E-2</v>
      </c>
      <c r="D710" s="312">
        <v>202.42424242424201</v>
      </c>
      <c r="E710" s="312">
        <v>3554</v>
      </c>
      <c r="F710" s="137">
        <v>3.5670912247949979E-2</v>
      </c>
      <c r="G710" s="302">
        <v>252.12121212121201</v>
      </c>
      <c r="H710" s="312">
        <v>2653</v>
      </c>
      <c r="I710" s="137">
        <v>2.4414484884737495E-2</v>
      </c>
      <c r="J710" s="302">
        <v>242.42424</v>
      </c>
      <c r="K710" s="313">
        <v>0.27181208053691275</v>
      </c>
      <c r="L710" s="312">
        <v>2104</v>
      </c>
      <c r="M710" s="137">
        <v>2.8649237472766886E-2</v>
      </c>
      <c r="N710" s="312">
        <v>188.48484848484799</v>
      </c>
      <c r="O710" s="312">
        <v>2809</v>
      </c>
      <c r="P710" s="137">
        <v>3.1736526946107783E-2</v>
      </c>
      <c r="Q710" s="302">
        <v>241.21212121212099</v>
      </c>
      <c r="R710" s="312">
        <v>1460</v>
      </c>
      <c r="S710" s="137">
        <v>1.4949060564173449E-2</v>
      </c>
      <c r="T710" s="302">
        <v>173.33332799999999</v>
      </c>
      <c r="U710" s="313">
        <v>-0.30608365019011408</v>
      </c>
      <c r="V710" s="312">
        <v>524</v>
      </c>
      <c r="W710" s="137">
        <v>4.1689871907072955E-2</v>
      </c>
      <c r="X710" s="312">
        <v>152.72727272727201</v>
      </c>
      <c r="Y710" s="312">
        <v>364</v>
      </c>
      <c r="Z710" s="137">
        <v>2.4569692878839016E-2</v>
      </c>
      <c r="AA710" s="302">
        <v>96.969696969696898</v>
      </c>
      <c r="AB710" s="312">
        <v>323</v>
      </c>
      <c r="AC710" s="137">
        <v>1.8880056114098667E-2</v>
      </c>
      <c r="AD710" s="302">
        <v>118.78788</v>
      </c>
      <c r="AE710" s="313">
        <v>-0.38358778625954199</v>
      </c>
      <c r="AF710" s="312">
        <v>173</v>
      </c>
      <c r="AG710" s="137">
        <v>1.2943288942091876E-2</v>
      </c>
      <c r="AH710" s="312">
        <v>61.818181818181799</v>
      </c>
      <c r="AI710" s="312">
        <v>423</v>
      </c>
      <c r="AJ710" s="137">
        <v>2.6874205844980941E-2</v>
      </c>
      <c r="AK710" s="302">
        <v>84.242424242424207</v>
      </c>
      <c r="AL710" s="312">
        <v>418</v>
      </c>
      <c r="AM710" s="137">
        <v>2.3299888517279821E-2</v>
      </c>
      <c r="AN710" s="302">
        <v>98.181816100000006</v>
      </c>
      <c r="AO710" s="313">
        <v>1.4161849710982659</v>
      </c>
      <c r="AP710" s="312">
        <v>504</v>
      </c>
      <c r="AQ710" s="137">
        <v>1.8460862239478407E-2</v>
      </c>
      <c r="AR710" s="312">
        <v>118.181818181818</v>
      </c>
      <c r="AS710" s="312">
        <v>642</v>
      </c>
      <c r="AT710" s="137">
        <v>2.1086513827760625E-2</v>
      </c>
      <c r="AU710" s="302">
        <v>103.636363636363</v>
      </c>
      <c r="AV710" s="312">
        <v>481</v>
      </c>
      <c r="AW710" s="137">
        <v>1.4287411631913504E-2</v>
      </c>
      <c r="AX710" s="302">
        <v>97.575760000000002</v>
      </c>
      <c r="AY710" s="303">
        <v>-4.5634920634920632E-2</v>
      </c>
      <c r="AZ710" s="311">
        <v>893</v>
      </c>
      <c r="BA710" s="137">
        <v>1.8578621062705445E-2</v>
      </c>
      <c r="BB710" s="312">
        <v>151.51515151515099</v>
      </c>
      <c r="BC710" s="312">
        <v>1259</v>
      </c>
      <c r="BD710" s="137">
        <v>2.2029360816083709E-2</v>
      </c>
      <c r="BE710" s="302">
        <v>158.18181818181799</v>
      </c>
      <c r="BF710" s="312">
        <v>823</v>
      </c>
      <c r="BG710" s="137">
        <v>1.3065565962851246E-2</v>
      </c>
      <c r="BH710" s="302">
        <v>129.69697600000001</v>
      </c>
      <c r="BI710" s="303">
        <v>-7.8387458006718924E-2</v>
      </c>
      <c r="BJ710" s="311">
        <v>647</v>
      </c>
      <c r="BK710" s="137">
        <v>1.6175404385109629E-2</v>
      </c>
      <c r="BL710" s="312">
        <v>123.030303030303</v>
      </c>
      <c r="BM710" s="312">
        <v>1383</v>
      </c>
      <c r="BN710" s="137">
        <v>2.95696050971756E-2</v>
      </c>
      <c r="BO710" s="302">
        <v>146.06060606060601</v>
      </c>
      <c r="BP710" s="312">
        <v>629</v>
      </c>
      <c r="BQ710" s="137">
        <v>1.182264158036201E-2</v>
      </c>
      <c r="BR710" s="302">
        <v>127.272728</v>
      </c>
      <c r="BS710" s="303">
        <v>-2.7820710973724884E-2</v>
      </c>
      <c r="BT710" s="311">
        <v>1213</v>
      </c>
      <c r="BU710" s="137">
        <v>2.4760155133700754E-2</v>
      </c>
      <c r="BV710" s="312">
        <v>149.69696969696901</v>
      </c>
      <c r="BW710" s="312">
        <v>2267</v>
      </c>
      <c r="BX710" s="137">
        <v>3.9171303175864806E-2</v>
      </c>
      <c r="BY710" s="302">
        <v>205.45454545454501</v>
      </c>
      <c r="BZ710" s="312">
        <v>1706</v>
      </c>
      <c r="CA710" s="137">
        <v>2.6632530402610176E-2</v>
      </c>
      <c r="CB710" s="302">
        <v>215.75756799999999</v>
      </c>
      <c r="CC710" s="303">
        <v>0.40643033800494643</v>
      </c>
      <c r="CD710" s="311">
        <v>8144</v>
      </c>
      <c r="CE710" s="137">
        <v>2.3135574923582151E-2</v>
      </c>
      <c r="CF710" s="312">
        <v>420.74</v>
      </c>
      <c r="CG710" s="312">
        <v>12701</v>
      </c>
      <c r="CH710" s="137">
        <v>3.0907188397332943E-2</v>
      </c>
      <c r="CI710" s="302">
        <v>486.59</v>
      </c>
      <c r="CJ710" s="312">
        <v>8493</v>
      </c>
      <c r="CK710" s="137">
        <v>1.8653880789116482E-2</v>
      </c>
      <c r="CL710" s="302">
        <v>447.68</v>
      </c>
      <c r="CM710" s="313">
        <v>4.285363457760314E-2</v>
      </c>
    </row>
    <row r="711" spans="1:91" ht="14.4" x14ac:dyDescent="0.3">
      <c r="A711" s="99" t="s">
        <v>546</v>
      </c>
      <c r="B711" s="311">
        <v>512</v>
      </c>
      <c r="C711" s="137">
        <v>5.7996624415219585E-3</v>
      </c>
      <c r="D711" s="312">
        <v>97.575757575757606</v>
      </c>
      <c r="E711" s="312">
        <v>928</v>
      </c>
      <c r="F711" s="137">
        <v>9.3141830518001061E-3</v>
      </c>
      <c r="G711" s="302">
        <v>121.818181818181</v>
      </c>
      <c r="H711" s="312">
        <v>572</v>
      </c>
      <c r="I711" s="137">
        <v>5.2638844154051442E-3</v>
      </c>
      <c r="J711" s="302">
        <v>104.242424</v>
      </c>
      <c r="K711" s="313">
        <v>0.1171875</v>
      </c>
      <c r="L711" s="312">
        <v>659</v>
      </c>
      <c r="M711" s="137">
        <v>8.9733115468409591E-3</v>
      </c>
      <c r="N711" s="312">
        <v>118.181818181818</v>
      </c>
      <c r="O711" s="312">
        <v>657</v>
      </c>
      <c r="P711" s="137">
        <v>7.4228900689187662E-3</v>
      </c>
      <c r="Q711" s="302">
        <v>123.030303030303</v>
      </c>
      <c r="R711" s="312">
        <v>261</v>
      </c>
      <c r="S711" s="137">
        <v>2.6724005529104593E-3</v>
      </c>
      <c r="T711" s="302">
        <v>68.484849999999994</v>
      </c>
      <c r="U711" s="313">
        <v>-0.60394537177541729</v>
      </c>
      <c r="V711" s="312">
        <v>182</v>
      </c>
      <c r="W711" s="137">
        <v>1.448007001352534E-2</v>
      </c>
      <c r="X711" s="312">
        <v>84.242424242424207</v>
      </c>
      <c r="Y711" s="312">
        <v>69</v>
      </c>
      <c r="Z711" s="137">
        <v>4.6574417819777256E-3</v>
      </c>
      <c r="AA711" s="302">
        <v>40.606060606060602</v>
      </c>
      <c r="AB711" s="312">
        <v>136</v>
      </c>
      <c r="AC711" s="137">
        <v>7.9494973111994393E-3</v>
      </c>
      <c r="AD711" s="302">
        <v>87.272729999999996</v>
      </c>
      <c r="AE711" s="313">
        <v>-0.25274725274725274</v>
      </c>
      <c r="AF711" s="312">
        <v>6</v>
      </c>
      <c r="AG711" s="137">
        <v>4.4890019452341763E-4</v>
      </c>
      <c r="AH711" s="312">
        <v>6.6666666666666599</v>
      </c>
      <c r="AI711" s="312">
        <v>78</v>
      </c>
      <c r="AJ711" s="137">
        <v>4.9555273189326558E-3</v>
      </c>
      <c r="AK711" s="302">
        <v>42.424242424242401</v>
      </c>
      <c r="AL711" s="312">
        <v>56</v>
      </c>
      <c r="AM711" s="137">
        <v>3.1215161649944261E-3</v>
      </c>
      <c r="AN711" s="302">
        <v>33.939392099999999</v>
      </c>
      <c r="AO711" s="313">
        <v>8.3333333333333339</v>
      </c>
      <c r="AP711" s="312">
        <v>105</v>
      </c>
      <c r="AQ711" s="137">
        <v>3.8460129665580014E-3</v>
      </c>
      <c r="AR711" s="312">
        <v>43.030303030303003</v>
      </c>
      <c r="AS711" s="312">
        <v>95</v>
      </c>
      <c r="AT711" s="137">
        <v>3.1202785259147343E-3</v>
      </c>
      <c r="AU711" s="302">
        <v>24.848484848484802</v>
      </c>
      <c r="AV711" s="312">
        <v>112</v>
      </c>
      <c r="AW711" s="137">
        <v>3.3267985504663459E-3</v>
      </c>
      <c r="AX711" s="302">
        <v>35.757576</v>
      </c>
      <c r="AY711" s="303">
        <v>6.6666666666666666E-2</v>
      </c>
      <c r="AZ711" s="311">
        <v>119</v>
      </c>
      <c r="BA711" s="137">
        <v>2.4757624932384638E-3</v>
      </c>
      <c r="BB711" s="312">
        <v>45.454545454545404</v>
      </c>
      <c r="BC711" s="312">
        <v>311</v>
      </c>
      <c r="BD711" s="137">
        <v>5.4417245542510194E-3</v>
      </c>
      <c r="BE711" s="302">
        <v>81.818181818181799</v>
      </c>
      <c r="BF711" s="312">
        <v>100</v>
      </c>
      <c r="BG711" s="137">
        <v>1.5875535799333227E-3</v>
      </c>
      <c r="BH711" s="302">
        <v>38.787880000000001</v>
      </c>
      <c r="BI711" s="303">
        <v>-0.15966386554621848</v>
      </c>
      <c r="BJ711" s="311">
        <v>195</v>
      </c>
      <c r="BK711" s="137">
        <v>4.8751218780469507E-3</v>
      </c>
      <c r="BL711" s="312">
        <v>68.484848484848399</v>
      </c>
      <c r="BM711" s="312">
        <v>397</v>
      </c>
      <c r="BN711" s="137">
        <v>8.4881657437300886E-3</v>
      </c>
      <c r="BO711" s="302">
        <v>116.969696969697</v>
      </c>
      <c r="BP711" s="312">
        <v>88</v>
      </c>
      <c r="BQ711" s="137">
        <v>1.6540420652970697E-3</v>
      </c>
      <c r="BR711" s="302">
        <v>33.3333321</v>
      </c>
      <c r="BS711" s="303">
        <v>-0.54871794871794877</v>
      </c>
      <c r="BT711" s="311">
        <v>244</v>
      </c>
      <c r="BU711" s="137">
        <v>4.9806082874055933E-3</v>
      </c>
      <c r="BV711" s="312">
        <v>70.303030303030297</v>
      </c>
      <c r="BW711" s="312">
        <v>541</v>
      </c>
      <c r="BX711" s="137">
        <v>9.3478937001071297E-3</v>
      </c>
      <c r="BY711" s="302">
        <v>103.636363636363</v>
      </c>
      <c r="BZ711" s="312">
        <v>194</v>
      </c>
      <c r="CA711" s="137">
        <v>3.0285526952557877E-3</v>
      </c>
      <c r="CB711" s="302">
        <v>75.757576</v>
      </c>
      <c r="CC711" s="303">
        <v>-0.20491803278688525</v>
      </c>
      <c r="CD711" s="311">
        <v>2022</v>
      </c>
      <c r="CE711" s="137">
        <v>5.7441223594650185E-3</v>
      </c>
      <c r="CF711" s="312">
        <v>209.33</v>
      </c>
      <c r="CG711" s="312">
        <v>3076</v>
      </c>
      <c r="CH711" s="137">
        <v>7.4852776561055139E-3</v>
      </c>
      <c r="CI711" s="302">
        <v>253.64</v>
      </c>
      <c r="CJ711" s="312">
        <v>1519</v>
      </c>
      <c r="CK711" s="137">
        <v>3.3363057716552383E-3</v>
      </c>
      <c r="CL711" s="302">
        <v>182.97</v>
      </c>
      <c r="CM711" s="313">
        <v>-0.24876360039564788</v>
      </c>
    </row>
    <row r="712" spans="1:91" ht="14.4" x14ac:dyDescent="0.3">
      <c r="A712" s="99" t="s">
        <v>547</v>
      </c>
      <c r="B712" s="311">
        <v>689</v>
      </c>
      <c r="C712" s="137">
        <v>7.8046238715012289E-3</v>
      </c>
      <c r="D712" s="312">
        <v>123.636363636363</v>
      </c>
      <c r="E712" s="312">
        <v>1397</v>
      </c>
      <c r="F712" s="137">
        <v>1.4021458753625806E-2</v>
      </c>
      <c r="G712" s="302">
        <v>156.969696969696</v>
      </c>
      <c r="H712" s="312">
        <v>789</v>
      </c>
      <c r="I712" s="137">
        <v>7.2608475590116416E-3</v>
      </c>
      <c r="J712" s="302">
        <v>144.24243200000001</v>
      </c>
      <c r="K712" s="313">
        <v>0.14513788098693758</v>
      </c>
      <c r="L712" s="312">
        <v>723</v>
      </c>
      <c r="M712" s="137">
        <v>9.8447712418300651E-3</v>
      </c>
      <c r="N712" s="312">
        <v>126.666666666666</v>
      </c>
      <c r="O712" s="312">
        <v>887</v>
      </c>
      <c r="P712" s="137">
        <v>1.0021466500960344E-2</v>
      </c>
      <c r="Q712" s="302">
        <v>133.939393939393</v>
      </c>
      <c r="R712" s="312">
        <v>462</v>
      </c>
      <c r="S712" s="137">
        <v>4.7304561511288586E-3</v>
      </c>
      <c r="T712" s="302">
        <v>100</v>
      </c>
      <c r="U712" s="313">
        <v>-0.36099585062240663</v>
      </c>
      <c r="V712" s="312">
        <v>231</v>
      </c>
      <c r="W712" s="137">
        <v>1.8378550401782164E-2</v>
      </c>
      <c r="X712" s="312">
        <v>99.393939393939405</v>
      </c>
      <c r="Y712" s="312">
        <v>111</v>
      </c>
      <c r="Z712" s="137">
        <v>7.4924063449206884E-3</v>
      </c>
      <c r="AA712" s="302">
        <v>43.636363636363598</v>
      </c>
      <c r="AB712" s="312">
        <v>89</v>
      </c>
      <c r="AC712" s="137">
        <v>5.2022445639466914E-3</v>
      </c>
      <c r="AD712" s="302">
        <v>52.121212</v>
      </c>
      <c r="AE712" s="313">
        <v>-0.61471861471861466</v>
      </c>
      <c r="AF712" s="312">
        <v>22</v>
      </c>
      <c r="AG712" s="137">
        <v>1.645967379919198E-3</v>
      </c>
      <c r="AH712" s="312">
        <v>15.757575757575699</v>
      </c>
      <c r="AI712" s="312">
        <v>75</v>
      </c>
      <c r="AJ712" s="137">
        <v>4.7649301143583228E-3</v>
      </c>
      <c r="AK712" s="302">
        <v>36.969696969696898</v>
      </c>
      <c r="AL712" s="312">
        <v>145</v>
      </c>
      <c r="AM712" s="137">
        <v>8.0824972129319959E-3</v>
      </c>
      <c r="AN712" s="302">
        <v>56.969695999999999</v>
      </c>
      <c r="AO712" s="313">
        <v>5.5909090909090908</v>
      </c>
      <c r="AP712" s="312">
        <v>251</v>
      </c>
      <c r="AQ712" s="137">
        <v>9.193802424819604E-3</v>
      </c>
      <c r="AR712" s="312">
        <v>85.454545454545396</v>
      </c>
      <c r="AS712" s="312">
        <v>276</v>
      </c>
      <c r="AT712" s="137">
        <v>9.0652302437101758E-3</v>
      </c>
      <c r="AU712" s="302">
        <v>75.757575757575694</v>
      </c>
      <c r="AV712" s="312">
        <v>176</v>
      </c>
      <c r="AW712" s="137">
        <v>5.2278262935899723E-3</v>
      </c>
      <c r="AX712" s="302">
        <v>56.363636</v>
      </c>
      <c r="AY712" s="303">
        <v>-0.29880478087649404</v>
      </c>
      <c r="AZ712" s="311">
        <v>399</v>
      </c>
      <c r="BA712" s="137">
        <v>8.3010860067407322E-3</v>
      </c>
      <c r="BB712" s="312">
        <v>95.757575757575694</v>
      </c>
      <c r="BC712" s="312">
        <v>285</v>
      </c>
      <c r="BD712" s="137">
        <v>4.9867893825129919E-3</v>
      </c>
      <c r="BE712" s="302">
        <v>71.515151515151501</v>
      </c>
      <c r="BF712" s="312">
        <v>293</v>
      </c>
      <c r="BG712" s="137">
        <v>4.6515319892046353E-3</v>
      </c>
      <c r="BH712" s="302">
        <v>69.696969999999993</v>
      </c>
      <c r="BI712" s="303">
        <v>-0.26566416040100249</v>
      </c>
      <c r="BJ712" s="311">
        <v>197</v>
      </c>
      <c r="BK712" s="137">
        <v>4.9251231280782017E-3</v>
      </c>
      <c r="BL712" s="312">
        <v>83.030303030303003</v>
      </c>
      <c r="BM712" s="312">
        <v>280</v>
      </c>
      <c r="BN712" s="137">
        <v>5.9866156378952772E-3</v>
      </c>
      <c r="BO712" s="302">
        <v>75.151515151515099</v>
      </c>
      <c r="BP712" s="312">
        <v>363</v>
      </c>
      <c r="BQ712" s="137">
        <v>6.8229235193504123E-3</v>
      </c>
      <c r="BR712" s="302">
        <v>100.606064</v>
      </c>
      <c r="BS712" s="303">
        <v>0.84263959390862941</v>
      </c>
      <c r="BT712" s="311">
        <v>536</v>
      </c>
      <c r="BU712" s="137">
        <v>1.0941008369054908E-2</v>
      </c>
      <c r="BV712" s="312">
        <v>100.60606060606</v>
      </c>
      <c r="BW712" s="312">
        <v>698</v>
      </c>
      <c r="BX712" s="137">
        <v>1.2060683553927498E-2</v>
      </c>
      <c r="BY712" s="302">
        <v>106.666666666666</v>
      </c>
      <c r="BZ712" s="312">
        <v>642</v>
      </c>
      <c r="CA712" s="137">
        <v>1.0022323867805235E-2</v>
      </c>
      <c r="CB712" s="302">
        <v>141.21212800000001</v>
      </c>
      <c r="CC712" s="303">
        <v>0.19776119402985073</v>
      </c>
      <c r="CD712" s="311">
        <v>3048</v>
      </c>
      <c r="CE712" s="137">
        <v>8.6587957228730847E-3</v>
      </c>
      <c r="CF712" s="312">
        <v>272.33999999999997</v>
      </c>
      <c r="CG712" s="312">
        <v>4009</v>
      </c>
      <c r="CH712" s="137">
        <v>9.7556820947096896E-3</v>
      </c>
      <c r="CI712" s="302">
        <v>269.62</v>
      </c>
      <c r="CJ712" s="312">
        <v>2959</v>
      </c>
      <c r="CK712" s="137">
        <v>6.4990972865884462E-3</v>
      </c>
      <c r="CL712" s="302">
        <v>272.67</v>
      </c>
      <c r="CM712" s="313">
        <v>-2.9199475065616799E-2</v>
      </c>
    </row>
    <row r="713" spans="1:91" ht="14.4" x14ac:dyDescent="0.3">
      <c r="A713" s="99" t="s">
        <v>548</v>
      </c>
      <c r="B713" s="311">
        <v>885</v>
      </c>
      <c r="C713" s="137">
        <v>1.0024807149896354E-2</v>
      </c>
      <c r="D713" s="312">
        <v>147.272727272727</v>
      </c>
      <c r="E713" s="312">
        <v>1229</v>
      </c>
      <c r="F713" s="137">
        <v>1.2335270442524063E-2</v>
      </c>
      <c r="G713" s="302">
        <v>153.333333333333</v>
      </c>
      <c r="H713" s="312">
        <v>1292</v>
      </c>
      <c r="I713" s="137">
        <v>1.1889752910320711E-2</v>
      </c>
      <c r="J713" s="302">
        <v>156.96969999999999</v>
      </c>
      <c r="K713" s="313">
        <v>0.45988700564971752</v>
      </c>
      <c r="L713" s="312">
        <v>722</v>
      </c>
      <c r="M713" s="137">
        <v>9.8311546840958598E-3</v>
      </c>
      <c r="N713" s="312">
        <v>125.454545454545</v>
      </c>
      <c r="O713" s="312">
        <v>1265</v>
      </c>
      <c r="P713" s="137">
        <v>1.4292170376228675E-2</v>
      </c>
      <c r="Q713" s="302">
        <v>154.54545454545399</v>
      </c>
      <c r="R713" s="312">
        <v>737</v>
      </c>
      <c r="S713" s="137">
        <v>7.5462038601341319E-3</v>
      </c>
      <c r="T713" s="302">
        <v>126.666664</v>
      </c>
      <c r="U713" s="313">
        <v>2.077562326869806E-2</v>
      </c>
      <c r="V713" s="312">
        <v>111</v>
      </c>
      <c r="W713" s="137">
        <v>8.8312514917654548E-3</v>
      </c>
      <c r="X713" s="312">
        <v>68.484848484848399</v>
      </c>
      <c r="Y713" s="312">
        <v>184</v>
      </c>
      <c r="Z713" s="137">
        <v>1.2419844751940601E-2</v>
      </c>
      <c r="AA713" s="302">
        <v>68.484848484848399</v>
      </c>
      <c r="AB713" s="312">
        <v>98</v>
      </c>
      <c r="AC713" s="137">
        <v>5.7283142389525366E-3</v>
      </c>
      <c r="AD713" s="302">
        <v>38.181820000000002</v>
      </c>
      <c r="AE713" s="313">
        <v>-0.11711711711711711</v>
      </c>
      <c r="AF713" s="312">
        <v>145</v>
      </c>
      <c r="AG713" s="137">
        <v>1.0848421367649259E-2</v>
      </c>
      <c r="AH713" s="312">
        <v>60.606060606060602</v>
      </c>
      <c r="AI713" s="312">
        <v>270</v>
      </c>
      <c r="AJ713" s="137">
        <v>1.7153748411689963E-2</v>
      </c>
      <c r="AK713" s="302">
        <v>72.727272727272705</v>
      </c>
      <c r="AL713" s="312">
        <v>217</v>
      </c>
      <c r="AM713" s="137">
        <v>1.2095875139353401E-2</v>
      </c>
      <c r="AN713" s="302">
        <v>75.757576</v>
      </c>
      <c r="AO713" s="313">
        <v>0.49655172413793103</v>
      </c>
      <c r="AP713" s="312">
        <v>148</v>
      </c>
      <c r="AQ713" s="137">
        <v>5.4210468481008019E-3</v>
      </c>
      <c r="AR713" s="312">
        <v>52.121212121212103</v>
      </c>
      <c r="AS713" s="312">
        <v>271</v>
      </c>
      <c r="AT713" s="137">
        <v>8.901005058135715E-3</v>
      </c>
      <c r="AU713" s="302">
        <v>67.878787878787804</v>
      </c>
      <c r="AV713" s="312">
        <v>193</v>
      </c>
      <c r="AW713" s="137">
        <v>5.732786787857185E-3</v>
      </c>
      <c r="AX713" s="302">
        <v>62.4242439</v>
      </c>
      <c r="AY713" s="303">
        <v>0.30405405405405406</v>
      </c>
      <c r="AZ713" s="311">
        <v>375</v>
      </c>
      <c r="BA713" s="137">
        <v>7.8017725627262512E-3</v>
      </c>
      <c r="BB713" s="312">
        <v>102.424242424242</v>
      </c>
      <c r="BC713" s="312">
        <v>663</v>
      </c>
      <c r="BD713" s="137">
        <v>1.1600846879319697E-2</v>
      </c>
      <c r="BE713" s="302">
        <v>110.90909090909</v>
      </c>
      <c r="BF713" s="312">
        <v>430</v>
      </c>
      <c r="BG713" s="137">
        <v>6.8264803937132879E-3</v>
      </c>
      <c r="BH713" s="302">
        <v>106.666664</v>
      </c>
      <c r="BI713" s="303">
        <v>0.14666666666666667</v>
      </c>
      <c r="BJ713" s="311">
        <v>255</v>
      </c>
      <c r="BK713" s="137">
        <v>6.3751593789844749E-3</v>
      </c>
      <c r="BL713" s="312">
        <v>65.454545454545396</v>
      </c>
      <c r="BM713" s="312">
        <v>706</v>
      </c>
      <c r="BN713" s="137">
        <v>1.5094823715550234E-2</v>
      </c>
      <c r="BO713" s="302">
        <v>111.515151515151</v>
      </c>
      <c r="BP713" s="312">
        <v>178</v>
      </c>
      <c r="BQ713" s="137">
        <v>3.3456759957145275E-3</v>
      </c>
      <c r="BR713" s="302">
        <v>69.696969999999993</v>
      </c>
      <c r="BS713" s="303">
        <v>-0.30196078431372547</v>
      </c>
      <c r="BT713" s="311">
        <v>433</v>
      </c>
      <c r="BU713" s="137">
        <v>8.8385384772402525E-3</v>
      </c>
      <c r="BV713" s="312">
        <v>94.545454545454504</v>
      </c>
      <c r="BW713" s="312">
        <v>1028</v>
      </c>
      <c r="BX713" s="137">
        <v>1.7762725921830182E-2</v>
      </c>
      <c r="BY713" s="302">
        <v>135.75757575757501</v>
      </c>
      <c r="BZ713" s="312">
        <v>870</v>
      </c>
      <c r="CA713" s="137">
        <v>1.3581653839549152E-2</v>
      </c>
      <c r="CB713" s="302">
        <v>159.393936</v>
      </c>
      <c r="CC713" s="303">
        <v>1.0092378752886837</v>
      </c>
      <c r="CD713" s="311">
        <v>3074</v>
      </c>
      <c r="CE713" s="137">
        <v>8.7326568412440485E-3</v>
      </c>
      <c r="CF713" s="312">
        <v>267.63</v>
      </c>
      <c r="CG713" s="312">
        <v>5616</v>
      </c>
      <c r="CH713" s="137">
        <v>1.3666228646517739E-2</v>
      </c>
      <c r="CI713" s="302">
        <v>322.58999999999997</v>
      </c>
      <c r="CJ713" s="312">
        <v>4015</v>
      </c>
      <c r="CK713" s="137">
        <v>8.818477730872798E-3</v>
      </c>
      <c r="CL713" s="302">
        <v>303.97000000000003</v>
      </c>
      <c r="CM713" s="313">
        <v>0.30611581001951854</v>
      </c>
    </row>
    <row r="714" spans="1:91" ht="14.4" x14ac:dyDescent="0.3">
      <c r="A714" s="99" t="s">
        <v>549</v>
      </c>
      <c r="B714" s="311">
        <v>224</v>
      </c>
      <c r="C714" s="137">
        <v>2.5373523181658566E-3</v>
      </c>
      <c r="D714" s="312">
        <v>67.272727272727195</v>
      </c>
      <c r="E714" s="312">
        <v>576</v>
      </c>
      <c r="F714" s="137">
        <v>5.7812170666345485E-3</v>
      </c>
      <c r="G714" s="302">
        <v>110.90909090909</v>
      </c>
      <c r="H714" s="312">
        <v>685</v>
      </c>
      <c r="I714" s="137">
        <v>6.303777665301615E-3</v>
      </c>
      <c r="J714" s="302">
        <v>123.63636</v>
      </c>
      <c r="K714" s="313">
        <v>2.0580357142857144</v>
      </c>
      <c r="L714" s="312">
        <v>108</v>
      </c>
      <c r="M714" s="137">
        <v>1.4705882352941176E-3</v>
      </c>
      <c r="N714" s="312">
        <v>44.2424242424242</v>
      </c>
      <c r="O714" s="312">
        <v>463</v>
      </c>
      <c r="P714" s="137">
        <v>5.2310473392836966E-3</v>
      </c>
      <c r="Q714" s="302">
        <v>101.212121212121</v>
      </c>
      <c r="R714" s="312">
        <v>363</v>
      </c>
      <c r="S714" s="137">
        <v>3.7167869758869604E-3</v>
      </c>
      <c r="T714" s="302">
        <v>127.272728</v>
      </c>
      <c r="U714" s="313">
        <v>2.3611111111111112</v>
      </c>
      <c r="V714" s="312">
        <v>30</v>
      </c>
      <c r="W714" s="137">
        <v>2.3868247275041768E-3</v>
      </c>
      <c r="X714" s="312">
        <v>17.5757575757575</v>
      </c>
      <c r="Y714" s="312">
        <v>90</v>
      </c>
      <c r="Z714" s="137">
        <v>6.0749240634492066E-3</v>
      </c>
      <c r="AA714" s="302">
        <v>54.545454545454497</v>
      </c>
      <c r="AB714" s="312">
        <v>36</v>
      </c>
      <c r="AC714" s="137">
        <v>2.1042787000233811E-3</v>
      </c>
      <c r="AD714" s="302">
        <v>20.606059999999999</v>
      </c>
      <c r="AE714" s="313">
        <v>0.2</v>
      </c>
      <c r="AF714" s="312">
        <v>13</v>
      </c>
      <c r="AG714" s="137">
        <v>9.7261708813407149E-4</v>
      </c>
      <c r="AH714" s="312">
        <v>12.7272727272727</v>
      </c>
      <c r="AI714" s="312">
        <v>63</v>
      </c>
      <c r="AJ714" s="137">
        <v>4.0025412960609909E-3</v>
      </c>
      <c r="AK714" s="302">
        <v>36.969696969696898</v>
      </c>
      <c r="AL714" s="312">
        <v>30</v>
      </c>
      <c r="AM714" s="137">
        <v>1.6722408026755853E-3</v>
      </c>
      <c r="AN714" s="302">
        <v>21.212122000000001</v>
      </c>
      <c r="AO714" s="313">
        <v>1.3076923076923077</v>
      </c>
      <c r="AP714" s="312">
        <v>80</v>
      </c>
      <c r="AQ714" s="137">
        <v>2.930295593568001E-3</v>
      </c>
      <c r="AR714" s="312">
        <v>44.848484848484802</v>
      </c>
      <c r="AS714" s="312">
        <v>43</v>
      </c>
      <c r="AT714" s="137">
        <v>1.4123365959403534E-3</v>
      </c>
      <c r="AU714" s="302">
        <v>23.030303030302999</v>
      </c>
      <c r="AV714" s="312">
        <v>201</v>
      </c>
      <c r="AW714" s="137">
        <v>5.970415255747639E-3</v>
      </c>
      <c r="AX714" s="302">
        <v>54.5454559</v>
      </c>
      <c r="AY714" s="303">
        <v>1.5125</v>
      </c>
      <c r="AZ714" s="311">
        <v>85</v>
      </c>
      <c r="BA714" s="137">
        <v>1.7684017808846169E-3</v>
      </c>
      <c r="BB714" s="312">
        <v>43.636363636363598</v>
      </c>
      <c r="BC714" s="312">
        <v>257</v>
      </c>
      <c r="BD714" s="137">
        <v>4.4968591975643474E-3</v>
      </c>
      <c r="BE714" s="302">
        <v>76.969696969696898</v>
      </c>
      <c r="BF714" s="312">
        <v>242</v>
      </c>
      <c r="BG714" s="137">
        <v>3.8418796634386411E-3</v>
      </c>
      <c r="BH714" s="302">
        <v>63.636364</v>
      </c>
      <c r="BI714" s="303">
        <v>1.8470588235294119</v>
      </c>
      <c r="BJ714" s="311">
        <v>84</v>
      </c>
      <c r="BK714" s="137">
        <v>2.100052501312533E-3</v>
      </c>
      <c r="BL714" s="312">
        <v>41.212121212121197</v>
      </c>
      <c r="BM714" s="312">
        <v>105</v>
      </c>
      <c r="BN714" s="137">
        <v>2.2449808642107287E-3</v>
      </c>
      <c r="BO714" s="302">
        <v>41.212121212121197</v>
      </c>
      <c r="BP714" s="312">
        <v>143</v>
      </c>
      <c r="BQ714" s="137">
        <v>2.6878183561077382E-3</v>
      </c>
      <c r="BR714" s="302">
        <v>62.4242439</v>
      </c>
      <c r="BS714" s="303">
        <v>0.70238095238095233</v>
      </c>
      <c r="BT714" s="311">
        <v>87</v>
      </c>
      <c r="BU714" s="137">
        <v>1.7758726270667483E-3</v>
      </c>
      <c r="BV714" s="312">
        <v>38.181818181818102</v>
      </c>
      <c r="BW714" s="312">
        <v>293</v>
      </c>
      <c r="BX714" s="137">
        <v>5.0627224660469297E-3</v>
      </c>
      <c r="BY714" s="302">
        <v>75.757575757575694</v>
      </c>
      <c r="BZ714" s="312">
        <v>467</v>
      </c>
      <c r="CA714" s="137">
        <v>7.2903820035281081E-3</v>
      </c>
      <c r="CB714" s="302">
        <v>126.060608</v>
      </c>
      <c r="CC714" s="303">
        <v>4.3678160919540234</v>
      </c>
      <c r="CD714" s="311">
        <v>711</v>
      </c>
      <c r="CE714" s="137">
        <v>2.0198175062213788E-3</v>
      </c>
      <c r="CF714" s="312">
        <v>117.33</v>
      </c>
      <c r="CG714" s="312">
        <v>1890</v>
      </c>
      <c r="CH714" s="137">
        <v>4.5992115637319315E-3</v>
      </c>
      <c r="CI714" s="302">
        <v>200.3</v>
      </c>
      <c r="CJ714" s="312">
        <v>2167</v>
      </c>
      <c r="CK714" s="137">
        <v>4.7595619533751816E-3</v>
      </c>
      <c r="CL714" s="302">
        <v>242.28</v>
      </c>
      <c r="CM714" s="313">
        <v>2.0478199718706049</v>
      </c>
    </row>
    <row r="715" spans="1:91" ht="14.4" x14ac:dyDescent="0.3">
      <c r="A715" s="99" t="s">
        <v>387</v>
      </c>
      <c r="B715" s="311">
        <v>10161</v>
      </c>
      <c r="C715" s="137">
        <v>0.11509837903965746</v>
      </c>
      <c r="D715" s="312">
        <v>429.69696969696901</v>
      </c>
      <c r="E715" s="312">
        <v>14231</v>
      </c>
      <c r="F715" s="137">
        <v>0.14283420151957685</v>
      </c>
      <c r="G715" s="302">
        <v>440.60606060606</v>
      </c>
      <c r="H715" s="312">
        <v>13820</v>
      </c>
      <c r="I715" s="137">
        <v>0.12717986472185155</v>
      </c>
      <c r="J715" s="302">
        <v>455.75756799999999</v>
      </c>
      <c r="K715" s="313">
        <v>0.3601023521306958</v>
      </c>
      <c r="L715" s="312">
        <v>8125</v>
      </c>
      <c r="M715" s="137">
        <v>0.11063453159041395</v>
      </c>
      <c r="N715" s="312">
        <v>415.75757575757501</v>
      </c>
      <c r="O715" s="312">
        <v>10906</v>
      </c>
      <c r="P715" s="137">
        <v>0.12321771551237148</v>
      </c>
      <c r="Q715" s="302">
        <v>453.93939393939399</v>
      </c>
      <c r="R715" s="312">
        <v>10754</v>
      </c>
      <c r="S715" s="137">
        <v>0.11011109404597348</v>
      </c>
      <c r="T715" s="302">
        <v>479.39395100000002</v>
      </c>
      <c r="U715" s="313">
        <v>0.32356923076923078</v>
      </c>
      <c r="V715" s="312">
        <v>862</v>
      </c>
      <c r="W715" s="137">
        <v>6.8581430503620019E-2</v>
      </c>
      <c r="X715" s="312">
        <v>119.39393939393899</v>
      </c>
      <c r="Y715" s="312">
        <v>1945</v>
      </c>
      <c r="Z715" s="137">
        <v>0.13128585892676342</v>
      </c>
      <c r="AA715" s="302">
        <v>177.575757575757</v>
      </c>
      <c r="AB715" s="312">
        <v>1731</v>
      </c>
      <c r="AC715" s="137">
        <v>0.10118073415945757</v>
      </c>
      <c r="AD715" s="302">
        <v>182.42424</v>
      </c>
      <c r="AE715" s="313">
        <v>1.0081206496519721</v>
      </c>
      <c r="AF715" s="312">
        <v>1187</v>
      </c>
      <c r="AG715" s="137">
        <v>8.8807421816549451E-2</v>
      </c>
      <c r="AH715" s="312">
        <v>148.48484848484799</v>
      </c>
      <c r="AI715" s="312">
        <v>2006</v>
      </c>
      <c r="AJ715" s="137">
        <v>0.12744599745870394</v>
      </c>
      <c r="AK715" s="302">
        <v>210.90909090909</v>
      </c>
      <c r="AL715" s="312">
        <v>1632</v>
      </c>
      <c r="AM715" s="137">
        <v>9.0969899665551843E-2</v>
      </c>
      <c r="AN715" s="302">
        <v>189.090912</v>
      </c>
      <c r="AO715" s="313">
        <v>0.37489469250210616</v>
      </c>
      <c r="AP715" s="312">
        <v>2501</v>
      </c>
      <c r="AQ715" s="137">
        <v>9.1608365993919638E-2</v>
      </c>
      <c r="AR715" s="312">
        <v>218.78787878787799</v>
      </c>
      <c r="AS715" s="312">
        <v>4019</v>
      </c>
      <c r="AT715" s="137">
        <v>0.1320042041647507</v>
      </c>
      <c r="AU715" s="302">
        <v>263.030303030303</v>
      </c>
      <c r="AV715" s="312">
        <v>3786</v>
      </c>
      <c r="AW715" s="137">
        <v>0.11245767242915701</v>
      </c>
      <c r="AX715" s="302">
        <v>276.96969999999999</v>
      </c>
      <c r="AY715" s="303">
        <v>0.5137944822071171</v>
      </c>
      <c r="AZ715" s="311">
        <v>3228</v>
      </c>
      <c r="BA715" s="137">
        <v>6.7157658219947569E-2</v>
      </c>
      <c r="BB715" s="312">
        <v>258.78787878787801</v>
      </c>
      <c r="BC715" s="312">
        <v>5850</v>
      </c>
      <c r="BD715" s="137">
        <v>0.10236041364105615</v>
      </c>
      <c r="BE715" s="302">
        <v>253.93939393939399</v>
      </c>
      <c r="BF715" s="312">
        <v>4899</v>
      </c>
      <c r="BG715" s="137">
        <v>7.7774249880933483E-2</v>
      </c>
      <c r="BH715" s="302">
        <v>290.30304000000001</v>
      </c>
      <c r="BI715" s="303">
        <v>0.51765799256505574</v>
      </c>
      <c r="BJ715" s="311">
        <v>3443</v>
      </c>
      <c r="BK715" s="137">
        <v>8.6077151928798223E-2</v>
      </c>
      <c r="BL715" s="312">
        <v>273.93939393939303</v>
      </c>
      <c r="BM715" s="312">
        <v>5039</v>
      </c>
      <c r="BN715" s="137">
        <v>0.10773770071197965</v>
      </c>
      <c r="BO715" s="302">
        <v>300.60606060606</v>
      </c>
      <c r="BP715" s="312">
        <v>4342</v>
      </c>
      <c r="BQ715" s="137">
        <v>8.1611939176362239E-2</v>
      </c>
      <c r="BR715" s="302">
        <v>299.39395100000002</v>
      </c>
      <c r="BS715" s="303">
        <v>0.26110949753122276</v>
      </c>
      <c r="BT715" s="311">
        <v>4848</v>
      </c>
      <c r="BU715" s="137">
        <v>9.8958971218616049E-2</v>
      </c>
      <c r="BV715" s="312">
        <v>324.84848484848402</v>
      </c>
      <c r="BW715" s="312">
        <v>6762</v>
      </c>
      <c r="BX715" s="137">
        <v>0.11684003179320593</v>
      </c>
      <c r="BY715" s="302">
        <v>421.21212121212102</v>
      </c>
      <c r="BZ715" s="312">
        <v>7304</v>
      </c>
      <c r="CA715" s="137">
        <v>0.11402344786674368</v>
      </c>
      <c r="CB715" s="302">
        <v>389.69695999999999</v>
      </c>
      <c r="CC715" s="303">
        <v>0.50660066006600657</v>
      </c>
      <c r="CD715" s="311">
        <v>34355</v>
      </c>
      <c r="CE715" s="137">
        <v>9.7596104678249598E-2</v>
      </c>
      <c r="CF715" s="312">
        <v>828.2</v>
      </c>
      <c r="CG715" s="312">
        <v>50758</v>
      </c>
      <c r="CH715" s="137">
        <v>0.12351681510682824</v>
      </c>
      <c r="CI715" s="302">
        <v>935.23</v>
      </c>
      <c r="CJ715" s="312">
        <v>48268</v>
      </c>
      <c r="CK715" s="137">
        <v>0.10601501447416395</v>
      </c>
      <c r="CL715" s="302">
        <v>952</v>
      </c>
      <c r="CM715" s="313">
        <v>0.40497744142046282</v>
      </c>
    </row>
    <row r="716" spans="1:91" ht="14.4" x14ac:dyDescent="0.3">
      <c r="A716" s="99" t="s">
        <v>545</v>
      </c>
      <c r="B716" s="311">
        <v>9715</v>
      </c>
      <c r="C716" s="137">
        <v>0.11004632933473794</v>
      </c>
      <c r="D716" s="312">
        <v>418.78787878787801</v>
      </c>
      <c r="E716" s="312">
        <v>12758</v>
      </c>
      <c r="F716" s="137">
        <v>0.12804994329188121</v>
      </c>
      <c r="G716" s="302">
        <v>466.06060606060601</v>
      </c>
      <c r="H716" s="312">
        <v>12497</v>
      </c>
      <c r="I716" s="137">
        <v>0.11500483136244422</v>
      </c>
      <c r="J716" s="302">
        <v>421.81817599999999</v>
      </c>
      <c r="K716" s="313">
        <v>0.28636129696345858</v>
      </c>
      <c r="L716" s="312">
        <v>7660</v>
      </c>
      <c r="M716" s="137">
        <v>0.10430283224400871</v>
      </c>
      <c r="N716" s="312">
        <v>406.666666666666</v>
      </c>
      <c r="O716" s="312">
        <v>10338</v>
      </c>
      <c r="P716" s="137">
        <v>0.11680036154106881</v>
      </c>
      <c r="Q716" s="302">
        <v>439.39393939393898</v>
      </c>
      <c r="R716" s="312">
        <v>9765</v>
      </c>
      <c r="S716" s="137">
        <v>9.9984641376132694E-2</v>
      </c>
      <c r="T716" s="302">
        <v>446.66665599999999</v>
      </c>
      <c r="U716" s="313">
        <v>0.27480417754569192</v>
      </c>
      <c r="V716" s="312">
        <v>781</v>
      </c>
      <c r="W716" s="137">
        <v>6.2137003739358737E-2</v>
      </c>
      <c r="X716" s="312">
        <v>115.151515151515</v>
      </c>
      <c r="Y716" s="312">
        <v>1793</v>
      </c>
      <c r="Z716" s="137">
        <v>0.1210259871751603</v>
      </c>
      <c r="AA716" s="302">
        <v>178.18181818181799</v>
      </c>
      <c r="AB716" s="312">
        <v>1491</v>
      </c>
      <c r="AC716" s="137">
        <v>8.7152209492635024E-2</v>
      </c>
      <c r="AD716" s="302">
        <v>178.78787199999999</v>
      </c>
      <c r="AE716" s="313">
        <v>0.90909090909090906</v>
      </c>
      <c r="AF716" s="312">
        <v>1104</v>
      </c>
      <c r="AG716" s="137">
        <v>8.2597635792308846E-2</v>
      </c>
      <c r="AH716" s="312">
        <v>143.030303030303</v>
      </c>
      <c r="AI716" s="312">
        <v>1913</v>
      </c>
      <c r="AJ716" s="137">
        <v>0.12153748411689962</v>
      </c>
      <c r="AK716" s="302">
        <v>206.06060606060601</v>
      </c>
      <c r="AL716" s="312">
        <v>1491</v>
      </c>
      <c r="AM716" s="137">
        <v>8.3110367892976586E-2</v>
      </c>
      <c r="AN716" s="302">
        <v>190.909088</v>
      </c>
      <c r="AO716" s="313">
        <v>0.35054347826086957</v>
      </c>
      <c r="AP716" s="312">
        <v>2411</v>
      </c>
      <c r="AQ716" s="137">
        <v>8.8311783451155632E-2</v>
      </c>
      <c r="AR716" s="312">
        <v>214.54545454545399</v>
      </c>
      <c r="AS716" s="312">
        <v>3713</v>
      </c>
      <c r="AT716" s="137">
        <v>0.12195362280759377</v>
      </c>
      <c r="AU716" s="302">
        <v>243.030303030303</v>
      </c>
      <c r="AV716" s="312">
        <v>3602</v>
      </c>
      <c r="AW716" s="137">
        <v>0.10699221766767658</v>
      </c>
      <c r="AX716" s="302">
        <v>276.36364700000001</v>
      </c>
      <c r="AY716" s="303">
        <v>0.4939858979676483</v>
      </c>
      <c r="AZ716" s="311">
        <v>2999</v>
      </c>
      <c r="BA716" s="137">
        <v>6.2393375774976077E-2</v>
      </c>
      <c r="BB716" s="312">
        <v>261.21212121212102</v>
      </c>
      <c r="BC716" s="312">
        <v>5454</v>
      </c>
      <c r="BD716" s="137">
        <v>9.5431401025353885E-2</v>
      </c>
      <c r="BE716" s="302">
        <v>249.69696969696901</v>
      </c>
      <c r="BF716" s="312">
        <v>4336</v>
      </c>
      <c r="BG716" s="137">
        <v>6.883632322590888E-2</v>
      </c>
      <c r="BH716" s="302">
        <v>286.06060000000002</v>
      </c>
      <c r="BI716" s="303">
        <v>0.44581527175725244</v>
      </c>
      <c r="BJ716" s="311">
        <v>3177</v>
      </c>
      <c r="BK716" s="137">
        <v>7.9426985674641862E-2</v>
      </c>
      <c r="BL716" s="312">
        <v>266.666666666666</v>
      </c>
      <c r="BM716" s="312">
        <v>4717</v>
      </c>
      <c r="BN716" s="137">
        <v>0.10085309272840008</v>
      </c>
      <c r="BO716" s="302">
        <v>285.45454545454498</v>
      </c>
      <c r="BP716" s="312">
        <v>3904</v>
      </c>
      <c r="BQ716" s="137">
        <v>7.3379320714997281E-2</v>
      </c>
      <c r="BR716" s="302">
        <v>273.33334400000001</v>
      </c>
      <c r="BS716" s="303">
        <v>0.22883223166509287</v>
      </c>
      <c r="BT716" s="311">
        <v>4400</v>
      </c>
      <c r="BU716" s="137">
        <v>8.9814247805674624E-2</v>
      </c>
      <c r="BV716" s="312">
        <v>311.51515151515099</v>
      </c>
      <c r="BW716" s="312">
        <v>6112</v>
      </c>
      <c r="BX716" s="137">
        <v>0.10560873622006428</v>
      </c>
      <c r="BY716" s="302">
        <v>416.36363636363598</v>
      </c>
      <c r="BZ716" s="312">
        <v>6650</v>
      </c>
      <c r="CA716" s="137">
        <v>0.10381379084253087</v>
      </c>
      <c r="CB716" s="302">
        <v>401.21212800000001</v>
      </c>
      <c r="CC716" s="303">
        <v>0.51136363636363635</v>
      </c>
      <c r="CD716" s="311">
        <v>32247</v>
      </c>
      <c r="CE716" s="137">
        <v>9.1607672465711401E-2</v>
      </c>
      <c r="CF716" s="312">
        <v>809.09</v>
      </c>
      <c r="CG716" s="312">
        <v>46798</v>
      </c>
      <c r="CH716" s="137">
        <v>0.11388037183043753</v>
      </c>
      <c r="CI716" s="302">
        <v>926.99</v>
      </c>
      <c r="CJ716" s="312">
        <v>43736</v>
      </c>
      <c r="CK716" s="137">
        <v>9.6061006734110263E-2</v>
      </c>
      <c r="CL716" s="302">
        <v>915</v>
      </c>
      <c r="CM716" s="313">
        <v>0.35628120445312744</v>
      </c>
    </row>
    <row r="717" spans="1:91" ht="14.4" x14ac:dyDescent="0.3">
      <c r="A717" s="99" t="s">
        <v>546</v>
      </c>
      <c r="B717" s="311">
        <v>1638</v>
      </c>
      <c r="C717" s="137">
        <v>1.8554388826587827E-2</v>
      </c>
      <c r="D717" s="312">
        <v>178.18181818181799</v>
      </c>
      <c r="E717" s="312">
        <v>2019</v>
      </c>
      <c r="F717" s="137">
        <v>2.0264370238776308E-2</v>
      </c>
      <c r="G717" s="302">
        <v>192.12121212121201</v>
      </c>
      <c r="H717" s="312">
        <v>1877</v>
      </c>
      <c r="I717" s="137">
        <v>1.7273271062439609E-2</v>
      </c>
      <c r="J717" s="302">
        <v>211.515152</v>
      </c>
      <c r="K717" s="313">
        <v>0.14590964590964592</v>
      </c>
      <c r="L717" s="312">
        <v>1512</v>
      </c>
      <c r="M717" s="137">
        <v>2.0588235294117647E-2</v>
      </c>
      <c r="N717" s="312">
        <v>190.30303030303</v>
      </c>
      <c r="O717" s="312">
        <v>1526</v>
      </c>
      <c r="P717" s="137">
        <v>1.7240989718675857E-2</v>
      </c>
      <c r="Q717" s="302">
        <v>201.81818181818099</v>
      </c>
      <c r="R717" s="312">
        <v>1439</v>
      </c>
      <c r="S717" s="137">
        <v>1.4734039830031229E-2</v>
      </c>
      <c r="T717" s="302">
        <v>189.090912</v>
      </c>
      <c r="U717" s="313">
        <v>-4.8280423280423278E-2</v>
      </c>
      <c r="V717" s="312">
        <v>91</v>
      </c>
      <c r="W717" s="137">
        <v>7.24003500676267E-3</v>
      </c>
      <c r="X717" s="312">
        <v>41.818181818181799</v>
      </c>
      <c r="Y717" s="312">
        <v>434</v>
      </c>
      <c r="Z717" s="137">
        <v>2.9294633817077288E-2</v>
      </c>
      <c r="AA717" s="302">
        <v>106.06060606060601</v>
      </c>
      <c r="AB717" s="312">
        <v>237</v>
      </c>
      <c r="AC717" s="137">
        <v>1.3853168108487258E-2</v>
      </c>
      <c r="AD717" s="302">
        <v>95.151510000000002</v>
      </c>
      <c r="AE717" s="313">
        <v>1.6043956043956045</v>
      </c>
      <c r="AF717" s="312">
        <v>230</v>
      </c>
      <c r="AG717" s="137">
        <v>1.7207840790064342E-2</v>
      </c>
      <c r="AH717" s="312">
        <v>76.969696969696898</v>
      </c>
      <c r="AI717" s="312">
        <v>436</v>
      </c>
      <c r="AJ717" s="137">
        <v>2.770012706480305E-2</v>
      </c>
      <c r="AK717" s="302">
        <v>109.69696969696901</v>
      </c>
      <c r="AL717" s="312">
        <v>231</v>
      </c>
      <c r="AM717" s="137">
        <v>1.2876254180602007E-2</v>
      </c>
      <c r="AN717" s="302">
        <v>74.545455899999993</v>
      </c>
      <c r="AO717" s="313">
        <v>4.3478260869565218E-3</v>
      </c>
      <c r="AP717" s="312">
        <v>395</v>
      </c>
      <c r="AQ717" s="137">
        <v>1.4468334493242006E-2</v>
      </c>
      <c r="AR717" s="312">
        <v>90.909090909090907</v>
      </c>
      <c r="AS717" s="312">
        <v>581</v>
      </c>
      <c r="AT717" s="137">
        <v>1.9082966563752218E-2</v>
      </c>
      <c r="AU717" s="302">
        <v>101.818181818181</v>
      </c>
      <c r="AV717" s="312">
        <v>541</v>
      </c>
      <c r="AW717" s="137">
        <v>1.6069625141091903E-2</v>
      </c>
      <c r="AX717" s="302">
        <v>120.606064</v>
      </c>
      <c r="AY717" s="303">
        <v>0.36962025316455699</v>
      </c>
      <c r="AZ717" s="311">
        <v>581</v>
      </c>
      <c r="BA717" s="137">
        <v>1.2087546290517205E-2</v>
      </c>
      <c r="BB717" s="312">
        <v>115.757575757575</v>
      </c>
      <c r="BC717" s="312">
        <v>791</v>
      </c>
      <c r="BD717" s="137">
        <v>1.3840527724799215E-2</v>
      </c>
      <c r="BE717" s="302">
        <v>109.09090909090899</v>
      </c>
      <c r="BF717" s="312">
        <v>477</v>
      </c>
      <c r="BG717" s="137">
        <v>7.5726305762819496E-3</v>
      </c>
      <c r="BH717" s="302">
        <v>88.484849999999994</v>
      </c>
      <c r="BI717" s="303">
        <v>-0.17900172117039587</v>
      </c>
      <c r="BJ717" s="311">
        <v>535</v>
      </c>
      <c r="BK717" s="137">
        <v>1.3375334383359585E-2</v>
      </c>
      <c r="BL717" s="312">
        <v>109.69696969696901</v>
      </c>
      <c r="BM717" s="312">
        <v>871</v>
      </c>
      <c r="BN717" s="137">
        <v>1.8622650787881379E-2</v>
      </c>
      <c r="BO717" s="302">
        <v>142.42424242424201</v>
      </c>
      <c r="BP717" s="312">
        <v>372</v>
      </c>
      <c r="BQ717" s="137">
        <v>6.9920869123921581E-3</v>
      </c>
      <c r="BR717" s="302">
        <v>84.242424</v>
      </c>
      <c r="BS717" s="303">
        <v>-0.30467289719626167</v>
      </c>
      <c r="BT717" s="311">
        <v>794</v>
      </c>
      <c r="BU717" s="137">
        <v>1.6207389263114921E-2</v>
      </c>
      <c r="BV717" s="312">
        <v>124.24242424242399</v>
      </c>
      <c r="BW717" s="312">
        <v>1012</v>
      </c>
      <c r="BX717" s="137">
        <v>1.7486263261568234E-2</v>
      </c>
      <c r="BY717" s="302">
        <v>227.272727272727</v>
      </c>
      <c r="BZ717" s="312">
        <v>790</v>
      </c>
      <c r="CA717" s="137">
        <v>1.2332766130165321E-2</v>
      </c>
      <c r="CB717" s="302">
        <v>123.63636</v>
      </c>
      <c r="CC717" s="303">
        <v>-5.0377833753148613E-3</v>
      </c>
      <c r="CD717" s="311">
        <v>5776</v>
      </c>
      <c r="CE717" s="137">
        <v>1.6408531527334295E-2</v>
      </c>
      <c r="CF717" s="312">
        <v>351.88</v>
      </c>
      <c r="CG717" s="312">
        <v>7670</v>
      </c>
      <c r="CH717" s="137">
        <v>1.8664525234827468E-2</v>
      </c>
      <c r="CI717" s="302">
        <v>440.63</v>
      </c>
      <c r="CJ717" s="312">
        <v>5964</v>
      </c>
      <c r="CK717" s="137">
        <v>1.3099228191015036E-2</v>
      </c>
      <c r="CL717" s="302">
        <v>372.92</v>
      </c>
      <c r="CM717" s="313">
        <v>3.254847645429363E-2</v>
      </c>
    </row>
    <row r="718" spans="1:91" ht="14.4" x14ac:dyDescent="0.3">
      <c r="A718" s="99" t="s">
        <v>547</v>
      </c>
      <c r="B718" s="311">
        <v>3551</v>
      </c>
      <c r="C718" s="137">
        <v>4.0223830722352485E-2</v>
      </c>
      <c r="D718" s="312">
        <v>273.93939393939303</v>
      </c>
      <c r="E718" s="312">
        <v>4937</v>
      </c>
      <c r="F718" s="137">
        <v>4.9551855308983969E-2</v>
      </c>
      <c r="G718" s="302">
        <v>300</v>
      </c>
      <c r="H718" s="312">
        <v>4835</v>
      </c>
      <c r="I718" s="137">
        <v>4.449454746238439E-2</v>
      </c>
      <c r="J718" s="302">
        <v>303.63635299999999</v>
      </c>
      <c r="K718" s="313">
        <v>0.36158828499014362</v>
      </c>
      <c r="L718" s="312">
        <v>2453</v>
      </c>
      <c r="M718" s="137">
        <v>3.3401416122004354E-2</v>
      </c>
      <c r="N718" s="312">
        <v>226.666666666666</v>
      </c>
      <c r="O718" s="312">
        <v>3797</v>
      </c>
      <c r="P718" s="137">
        <v>4.2899107445486383E-2</v>
      </c>
      <c r="Q718" s="302">
        <v>303.030303030303</v>
      </c>
      <c r="R718" s="312">
        <v>3420</v>
      </c>
      <c r="S718" s="137">
        <v>3.5017662417447394E-2</v>
      </c>
      <c r="T718" s="302">
        <v>267.27273600000001</v>
      </c>
      <c r="U718" s="313">
        <v>0.39421116999592337</v>
      </c>
      <c r="V718" s="312">
        <v>345</v>
      </c>
      <c r="W718" s="137">
        <v>2.7448484366298036E-2</v>
      </c>
      <c r="X718" s="312">
        <v>102.424242424242</v>
      </c>
      <c r="Y718" s="312">
        <v>642</v>
      </c>
      <c r="Z718" s="137">
        <v>4.3334458319271012E-2</v>
      </c>
      <c r="AA718" s="302">
        <v>117.575757575757</v>
      </c>
      <c r="AB718" s="312">
        <v>506</v>
      </c>
      <c r="AC718" s="137">
        <v>2.9576806172550853E-2</v>
      </c>
      <c r="AD718" s="302">
        <v>95.757576</v>
      </c>
      <c r="AE718" s="313">
        <v>0.46666666666666667</v>
      </c>
      <c r="AF718" s="312">
        <v>405</v>
      </c>
      <c r="AG718" s="137">
        <v>3.0300763130330689E-2</v>
      </c>
      <c r="AH718" s="312">
        <v>83.636363636363598</v>
      </c>
      <c r="AI718" s="312">
        <v>717</v>
      </c>
      <c r="AJ718" s="137">
        <v>4.5552731893265565E-2</v>
      </c>
      <c r="AK718" s="302">
        <v>125.454545454545</v>
      </c>
      <c r="AL718" s="312">
        <v>513</v>
      </c>
      <c r="AM718" s="137">
        <v>2.8595317725752509E-2</v>
      </c>
      <c r="AN718" s="302">
        <v>121.818184</v>
      </c>
      <c r="AO718" s="313">
        <v>0.26666666666666666</v>
      </c>
      <c r="AP718" s="312">
        <v>1131</v>
      </c>
      <c r="AQ718" s="137">
        <v>4.1427053954067615E-2</v>
      </c>
      <c r="AR718" s="312">
        <v>143.030303030303</v>
      </c>
      <c r="AS718" s="312">
        <v>1203</v>
      </c>
      <c r="AT718" s="137">
        <v>3.9512579649215E-2</v>
      </c>
      <c r="AU718" s="302">
        <v>146.06060606060601</v>
      </c>
      <c r="AV718" s="312">
        <v>1464</v>
      </c>
      <c r="AW718" s="137">
        <v>4.3486009623952951E-2</v>
      </c>
      <c r="AX718" s="302">
        <v>195.15152</v>
      </c>
      <c r="AY718" s="303">
        <v>0.29442970822281167</v>
      </c>
      <c r="AZ718" s="311">
        <v>1175</v>
      </c>
      <c r="BA718" s="137">
        <v>2.4445554029875589E-2</v>
      </c>
      <c r="BB718" s="312">
        <v>166.666666666666</v>
      </c>
      <c r="BC718" s="312">
        <v>1948</v>
      </c>
      <c r="BD718" s="137">
        <v>3.4085142867141434E-2</v>
      </c>
      <c r="BE718" s="302">
        <v>187.87878787878699</v>
      </c>
      <c r="BF718" s="312">
        <v>1697</v>
      </c>
      <c r="BG718" s="137">
        <v>2.6940784251468487E-2</v>
      </c>
      <c r="BH718" s="302">
        <v>172.121216</v>
      </c>
      <c r="BI718" s="303">
        <v>0.44425531914893618</v>
      </c>
      <c r="BJ718" s="311">
        <v>1425</v>
      </c>
      <c r="BK718" s="137">
        <v>3.5625890647266178E-2</v>
      </c>
      <c r="BL718" s="312">
        <v>188.48484848484799</v>
      </c>
      <c r="BM718" s="312">
        <v>1673</v>
      </c>
      <c r="BN718" s="137">
        <v>3.5770028436424281E-2</v>
      </c>
      <c r="BO718" s="302">
        <v>184.84848484848399</v>
      </c>
      <c r="BP718" s="312">
        <v>1610</v>
      </c>
      <c r="BQ718" s="137">
        <v>3.0261451421912298E-2</v>
      </c>
      <c r="BR718" s="302">
        <v>183.03030000000001</v>
      </c>
      <c r="BS718" s="303">
        <v>0.12982456140350876</v>
      </c>
      <c r="BT718" s="311">
        <v>1800</v>
      </c>
      <c r="BU718" s="137">
        <v>3.6742192284139621E-2</v>
      </c>
      <c r="BV718" s="312">
        <v>187.87878787878699</v>
      </c>
      <c r="BW718" s="312">
        <v>2586</v>
      </c>
      <c r="BX718" s="137">
        <v>4.4683277464837405E-2</v>
      </c>
      <c r="BY718" s="302">
        <v>226.666666666666</v>
      </c>
      <c r="BZ718" s="312">
        <v>2520</v>
      </c>
      <c r="CA718" s="137">
        <v>3.9339962845590645E-2</v>
      </c>
      <c r="CB718" s="302">
        <v>245.454544</v>
      </c>
      <c r="CC718" s="303">
        <v>0.4</v>
      </c>
      <c r="CD718" s="311">
        <v>12285</v>
      </c>
      <c r="CE718" s="137">
        <v>3.4899378430280785E-2</v>
      </c>
      <c r="CF718" s="312">
        <v>511.09</v>
      </c>
      <c r="CG718" s="312">
        <v>17503</v>
      </c>
      <c r="CH718" s="137">
        <v>4.2592592592592592E-2</v>
      </c>
      <c r="CI718" s="302">
        <v>593.58000000000004</v>
      </c>
      <c r="CJ718" s="312">
        <v>16565</v>
      </c>
      <c r="CK718" s="137">
        <v>3.6383084336714298E-2</v>
      </c>
      <c r="CL718" s="302">
        <v>589.80999999999995</v>
      </c>
      <c r="CM718" s="313">
        <v>0.34839234839234839</v>
      </c>
    </row>
    <row r="719" spans="1:91" ht="14.4" x14ac:dyDescent="0.3">
      <c r="A719" s="99" t="s">
        <v>548</v>
      </c>
      <c r="B719" s="311">
        <v>4526</v>
      </c>
      <c r="C719" s="137">
        <v>5.1268109785797621E-2</v>
      </c>
      <c r="D719" s="312">
        <v>289.09090909090901</v>
      </c>
      <c r="E719" s="312">
        <v>5802</v>
      </c>
      <c r="F719" s="137">
        <v>5.8233717744120922E-2</v>
      </c>
      <c r="G719" s="302">
        <v>328.48484848484799</v>
      </c>
      <c r="H719" s="312">
        <v>5785</v>
      </c>
      <c r="I719" s="137">
        <v>5.323701283762021E-2</v>
      </c>
      <c r="J719" s="302">
        <v>319.39395100000002</v>
      </c>
      <c r="K719" s="313">
        <v>0.27817057003977019</v>
      </c>
      <c r="L719" s="312">
        <v>3695</v>
      </c>
      <c r="M719" s="137">
        <v>5.031318082788671E-2</v>
      </c>
      <c r="N719" s="312">
        <v>307.87878787878702</v>
      </c>
      <c r="O719" s="312">
        <v>5015</v>
      </c>
      <c r="P719" s="137">
        <v>5.6660264376906563E-2</v>
      </c>
      <c r="Q719" s="302">
        <v>310.90909090909003</v>
      </c>
      <c r="R719" s="312">
        <v>4906</v>
      </c>
      <c r="S719" s="137">
        <v>5.0232939128654071E-2</v>
      </c>
      <c r="T719" s="302">
        <v>343.63635299999999</v>
      </c>
      <c r="U719" s="313">
        <v>0.32774018944519623</v>
      </c>
      <c r="V719" s="312">
        <v>345</v>
      </c>
      <c r="W719" s="137">
        <v>2.7448484366298036E-2</v>
      </c>
      <c r="X719" s="312">
        <v>63.030303030303003</v>
      </c>
      <c r="Y719" s="312">
        <v>717</v>
      </c>
      <c r="Z719" s="137">
        <v>4.8396895038812011E-2</v>
      </c>
      <c r="AA719" s="302">
        <v>109.69696969696901</v>
      </c>
      <c r="AB719" s="312">
        <v>748</v>
      </c>
      <c r="AC719" s="137">
        <v>4.3722235211596912E-2</v>
      </c>
      <c r="AD719" s="302">
        <v>144.84848</v>
      </c>
      <c r="AE719" s="313">
        <v>1.1681159420289855</v>
      </c>
      <c r="AF719" s="312">
        <v>469</v>
      </c>
      <c r="AG719" s="137">
        <v>3.5089031871913812E-2</v>
      </c>
      <c r="AH719" s="312">
        <v>93.939393939393895</v>
      </c>
      <c r="AI719" s="312">
        <v>760</v>
      </c>
      <c r="AJ719" s="137">
        <v>4.8284625158831002E-2</v>
      </c>
      <c r="AK719" s="302">
        <v>125.454545454545</v>
      </c>
      <c r="AL719" s="312">
        <v>747</v>
      </c>
      <c r="AM719" s="137">
        <v>4.1638795986622075E-2</v>
      </c>
      <c r="AN719" s="302">
        <v>120.606064</v>
      </c>
      <c r="AO719" s="313">
        <v>0.59275053304904046</v>
      </c>
      <c r="AP719" s="312">
        <v>885</v>
      </c>
      <c r="AQ719" s="137">
        <v>3.2416395003846014E-2</v>
      </c>
      <c r="AR719" s="312">
        <v>128.48484848484799</v>
      </c>
      <c r="AS719" s="312">
        <v>1929</v>
      </c>
      <c r="AT719" s="137">
        <v>6.3358076594626556E-2</v>
      </c>
      <c r="AU719" s="302">
        <v>189.09090909090901</v>
      </c>
      <c r="AV719" s="312">
        <v>1597</v>
      </c>
      <c r="AW719" s="137">
        <v>4.7436582902631738E-2</v>
      </c>
      <c r="AX719" s="302">
        <v>171.515152</v>
      </c>
      <c r="AY719" s="303">
        <v>0.80451977401129948</v>
      </c>
      <c r="AZ719" s="311">
        <v>1243</v>
      </c>
      <c r="BA719" s="137">
        <v>2.5860275454583283E-2</v>
      </c>
      <c r="BB719" s="312">
        <v>156.363636363636</v>
      </c>
      <c r="BC719" s="312">
        <v>2715</v>
      </c>
      <c r="BD719" s="137">
        <v>4.7505730433413239E-2</v>
      </c>
      <c r="BE719" s="302">
        <v>210.90909090909</v>
      </c>
      <c r="BF719" s="312">
        <v>2162</v>
      </c>
      <c r="BG719" s="137">
        <v>3.4322908398158436E-2</v>
      </c>
      <c r="BH719" s="302">
        <v>220</v>
      </c>
      <c r="BI719" s="303">
        <v>0.73934030571198717</v>
      </c>
      <c r="BJ719" s="311">
        <v>1217</v>
      </c>
      <c r="BK719" s="137">
        <v>3.04257606440161E-2</v>
      </c>
      <c r="BL719" s="312">
        <v>173.939393939393</v>
      </c>
      <c r="BM719" s="312">
        <v>2173</v>
      </c>
      <c r="BN719" s="137">
        <v>4.6460413504094418E-2</v>
      </c>
      <c r="BO719" s="302">
        <v>223.636363636363</v>
      </c>
      <c r="BP719" s="312">
        <v>1922</v>
      </c>
      <c r="BQ719" s="137">
        <v>3.612578238069282E-2</v>
      </c>
      <c r="BR719" s="302">
        <v>211.515152</v>
      </c>
      <c r="BS719" s="303">
        <v>0.57929334428923585</v>
      </c>
      <c r="BT719" s="311">
        <v>1806</v>
      </c>
      <c r="BU719" s="137">
        <v>3.6864666258420088E-2</v>
      </c>
      <c r="BV719" s="312">
        <v>212.12121212121201</v>
      </c>
      <c r="BW719" s="312">
        <v>2514</v>
      </c>
      <c r="BX719" s="137">
        <v>4.3439195493658635E-2</v>
      </c>
      <c r="BY719" s="302">
        <v>230.30303030303</v>
      </c>
      <c r="BZ719" s="312">
        <v>3340</v>
      </c>
      <c r="CA719" s="137">
        <v>5.2141061866774904E-2</v>
      </c>
      <c r="CB719" s="302">
        <v>310.90910000000002</v>
      </c>
      <c r="CC719" s="303">
        <v>0.84939091915836107</v>
      </c>
      <c r="CD719" s="311">
        <v>14186</v>
      </c>
      <c r="CE719" s="137">
        <v>4.0299762508096318E-2</v>
      </c>
      <c r="CF719" s="312">
        <v>553.15</v>
      </c>
      <c r="CG719" s="312">
        <v>21625</v>
      </c>
      <c r="CH719" s="137">
        <v>5.2623254003017469E-2</v>
      </c>
      <c r="CI719" s="302">
        <v>643.14</v>
      </c>
      <c r="CJ719" s="312">
        <v>21207</v>
      </c>
      <c r="CK719" s="137">
        <v>4.657869420638093E-2</v>
      </c>
      <c r="CL719" s="302">
        <v>687.61</v>
      </c>
      <c r="CM719" s="313">
        <v>0.49492457352319186</v>
      </c>
    </row>
    <row r="720" spans="1:91" ht="14.4" x14ac:dyDescent="0.3">
      <c r="A720" s="99" t="s">
        <v>549</v>
      </c>
      <c r="B720" s="311">
        <v>446</v>
      </c>
      <c r="C720" s="137">
        <v>5.052049704919518E-3</v>
      </c>
      <c r="D720" s="312">
        <v>73.939393939393895</v>
      </c>
      <c r="E720" s="312">
        <v>1473</v>
      </c>
      <c r="F720" s="137">
        <v>1.4784258227695643E-2</v>
      </c>
      <c r="G720" s="302">
        <v>146.06060606060601</v>
      </c>
      <c r="H720" s="312">
        <v>1323</v>
      </c>
      <c r="I720" s="137">
        <v>1.2175033359407353E-2</v>
      </c>
      <c r="J720" s="302">
        <v>196.363632</v>
      </c>
      <c r="K720" s="313">
        <v>1.9663677130044843</v>
      </c>
      <c r="L720" s="312">
        <v>465</v>
      </c>
      <c r="M720" s="137">
        <v>6.3316993464052288E-3</v>
      </c>
      <c r="N720" s="312">
        <v>96.969696969696898</v>
      </c>
      <c r="O720" s="312">
        <v>568</v>
      </c>
      <c r="P720" s="137">
        <v>6.4173539713026778E-3</v>
      </c>
      <c r="Q720" s="302">
        <v>89.090909090909093</v>
      </c>
      <c r="R720" s="312">
        <v>989</v>
      </c>
      <c r="S720" s="137">
        <v>1.0126452669840783E-2</v>
      </c>
      <c r="T720" s="302">
        <v>170.30302399999999</v>
      </c>
      <c r="U720" s="313">
        <v>1.1268817204301076</v>
      </c>
      <c r="V720" s="312">
        <v>81</v>
      </c>
      <c r="W720" s="137">
        <v>6.444426764261278E-3</v>
      </c>
      <c r="X720" s="312">
        <v>34.545454545454497</v>
      </c>
      <c r="Y720" s="312">
        <v>152</v>
      </c>
      <c r="Z720" s="137">
        <v>1.0259871751603105E-2</v>
      </c>
      <c r="AA720" s="302">
        <v>42.424242424242401</v>
      </c>
      <c r="AB720" s="312">
        <v>240</v>
      </c>
      <c r="AC720" s="137">
        <v>1.4028524666822539E-2</v>
      </c>
      <c r="AD720" s="302">
        <v>75.757576</v>
      </c>
      <c r="AE720" s="313">
        <v>1.962962962962963</v>
      </c>
      <c r="AF720" s="312">
        <v>83</v>
      </c>
      <c r="AG720" s="137">
        <v>6.2097860242406105E-3</v>
      </c>
      <c r="AH720" s="312">
        <v>35.757575757575701</v>
      </c>
      <c r="AI720" s="312">
        <v>93</v>
      </c>
      <c r="AJ720" s="137">
        <v>5.9085133418043199E-3</v>
      </c>
      <c r="AK720" s="302">
        <v>43.636363636363598</v>
      </c>
      <c r="AL720" s="312">
        <v>141</v>
      </c>
      <c r="AM720" s="137">
        <v>7.8595317725752515E-3</v>
      </c>
      <c r="AN720" s="302">
        <v>49.696968099999999</v>
      </c>
      <c r="AO720" s="313">
        <v>0.6987951807228916</v>
      </c>
      <c r="AP720" s="312">
        <v>90</v>
      </c>
      <c r="AQ720" s="137">
        <v>3.2965825427640014E-3</v>
      </c>
      <c r="AR720" s="312">
        <v>35.151515151515099</v>
      </c>
      <c r="AS720" s="312">
        <v>306</v>
      </c>
      <c r="AT720" s="137">
        <v>1.0050581357156934E-2</v>
      </c>
      <c r="AU720" s="302">
        <v>88.484848484848399</v>
      </c>
      <c r="AV720" s="312">
        <v>184</v>
      </c>
      <c r="AW720" s="137">
        <v>5.4654547614804254E-3</v>
      </c>
      <c r="AX720" s="302">
        <v>55.151516000000001</v>
      </c>
      <c r="AY720" s="303">
        <v>1.0444444444444445</v>
      </c>
      <c r="AZ720" s="311">
        <v>229</v>
      </c>
      <c r="BA720" s="137">
        <v>4.7642824449714979E-3</v>
      </c>
      <c r="BB720" s="312">
        <v>59.393939393939398</v>
      </c>
      <c r="BC720" s="312">
        <v>396</v>
      </c>
      <c r="BD720" s="137">
        <v>6.9290126157022626E-3</v>
      </c>
      <c r="BE720" s="302">
        <v>64.242424242424207</v>
      </c>
      <c r="BF720" s="312">
        <v>563</v>
      </c>
      <c r="BG720" s="137">
        <v>8.9379266550246063E-3</v>
      </c>
      <c r="BH720" s="302">
        <v>106.666664</v>
      </c>
      <c r="BI720" s="303">
        <v>1.4585152838427948</v>
      </c>
      <c r="BJ720" s="311">
        <v>266</v>
      </c>
      <c r="BK720" s="137">
        <v>6.6501662541563538E-3</v>
      </c>
      <c r="BL720" s="312">
        <v>72.727272727272705</v>
      </c>
      <c r="BM720" s="312">
        <v>322</v>
      </c>
      <c r="BN720" s="137">
        <v>6.8846079835795685E-3</v>
      </c>
      <c r="BO720" s="302">
        <v>97.575757575757606</v>
      </c>
      <c r="BP720" s="312">
        <v>438</v>
      </c>
      <c r="BQ720" s="137">
        <v>8.2326184613649607E-3</v>
      </c>
      <c r="BR720" s="302">
        <v>100.606064</v>
      </c>
      <c r="BS720" s="303">
        <v>0.64661654135338342</v>
      </c>
      <c r="BT720" s="311">
        <v>448</v>
      </c>
      <c r="BU720" s="137">
        <v>9.1447234129414159E-3</v>
      </c>
      <c r="BV720" s="312">
        <v>84.242424242424207</v>
      </c>
      <c r="BW720" s="312">
        <v>650</v>
      </c>
      <c r="BX720" s="137">
        <v>1.1231295573141653E-2</v>
      </c>
      <c r="BY720" s="302">
        <v>111.515151515151</v>
      </c>
      <c r="BZ720" s="312">
        <v>654</v>
      </c>
      <c r="CA720" s="137">
        <v>1.0209657024212811E-2</v>
      </c>
      <c r="CB720" s="302">
        <v>110.303032</v>
      </c>
      <c r="CC720" s="303">
        <v>0.45982142857142855</v>
      </c>
      <c r="CD720" s="311">
        <v>2108</v>
      </c>
      <c r="CE720" s="137">
        <v>5.9884322125382085E-3</v>
      </c>
      <c r="CF720" s="312">
        <v>184.04</v>
      </c>
      <c r="CG720" s="312">
        <v>3960</v>
      </c>
      <c r="CH720" s="137">
        <v>9.6364432763907139E-3</v>
      </c>
      <c r="CI720" s="302">
        <v>257.72000000000003</v>
      </c>
      <c r="CJ720" s="312">
        <v>4532</v>
      </c>
      <c r="CK720" s="137">
        <v>9.9540077400536789E-3</v>
      </c>
      <c r="CL720" s="302">
        <v>334.21</v>
      </c>
      <c r="CM720" s="313">
        <v>1.1499051233396584</v>
      </c>
    </row>
    <row r="721" spans="1:91" ht="14.4" x14ac:dyDescent="0.3">
      <c r="A721" s="99" t="s">
        <v>436</v>
      </c>
      <c r="B721" s="311">
        <v>66641</v>
      </c>
      <c r="C721" s="137">
        <v>0.75487364212004848</v>
      </c>
      <c r="D721" s="312">
        <v>775.15151515151501</v>
      </c>
      <c r="E721" s="312">
        <v>68292</v>
      </c>
      <c r="F721" s="137">
        <v>0.6854355484628587</v>
      </c>
      <c r="G721" s="302">
        <v>779.39393939393904</v>
      </c>
      <c r="H721" s="312">
        <v>81049</v>
      </c>
      <c r="I721" s="137">
        <v>0.74586113283946076</v>
      </c>
      <c r="J721" s="302">
        <v>816.96969999999999</v>
      </c>
      <c r="K721" s="313">
        <v>0.21620323824672499</v>
      </c>
      <c r="L721" s="312">
        <v>54499</v>
      </c>
      <c r="M721" s="137">
        <v>0.74208877995642697</v>
      </c>
      <c r="N721" s="312">
        <v>623.63636363636294</v>
      </c>
      <c r="O721" s="312">
        <v>64521</v>
      </c>
      <c r="P721" s="137">
        <v>0.72896847813806354</v>
      </c>
      <c r="Q721" s="302">
        <v>687.27272727272702</v>
      </c>
      <c r="R721" s="312">
        <v>75538</v>
      </c>
      <c r="S721" s="137">
        <v>0.7734398197921466</v>
      </c>
      <c r="T721" s="302">
        <v>854.54549999999995</v>
      </c>
      <c r="U721" s="313">
        <v>0.38604378061982791</v>
      </c>
      <c r="V721" s="312">
        <v>9388</v>
      </c>
      <c r="W721" s="137">
        <v>0.74691701806030708</v>
      </c>
      <c r="X721" s="312">
        <v>320.60606060606</v>
      </c>
      <c r="Y721" s="312">
        <v>10797</v>
      </c>
      <c r="Z721" s="137">
        <v>0.7287883901451232</v>
      </c>
      <c r="AA721" s="302">
        <v>317.575757575757</v>
      </c>
      <c r="AB721" s="312">
        <v>13544</v>
      </c>
      <c r="AC721" s="137">
        <v>0.7916764086976853</v>
      </c>
      <c r="AD721" s="302">
        <v>336.96969999999999</v>
      </c>
      <c r="AE721" s="313">
        <v>0.44269279931827865</v>
      </c>
      <c r="AF721" s="312">
        <v>10328</v>
      </c>
      <c r="AG721" s="137">
        <v>0.77270686817297618</v>
      </c>
      <c r="AH721" s="312">
        <v>330.90909090909003</v>
      </c>
      <c r="AI721" s="312">
        <v>11540</v>
      </c>
      <c r="AJ721" s="137">
        <v>0.73316391359593391</v>
      </c>
      <c r="AK721" s="302">
        <v>289.69696969696901</v>
      </c>
      <c r="AL721" s="312">
        <v>13761</v>
      </c>
      <c r="AM721" s="137">
        <v>0.76705685618729103</v>
      </c>
      <c r="AN721" s="302">
        <v>370.90910000000002</v>
      </c>
      <c r="AO721" s="313">
        <v>0.33239736638264911</v>
      </c>
      <c r="AP721" s="312">
        <v>20934</v>
      </c>
      <c r="AQ721" s="137">
        <v>0.76678509944690676</v>
      </c>
      <c r="AR721" s="312">
        <v>453.33333333333297</v>
      </c>
      <c r="AS721" s="312">
        <v>21957</v>
      </c>
      <c r="AT721" s="137">
        <v>0.72117847993168227</v>
      </c>
      <c r="AU721" s="302">
        <v>447.27272727272702</v>
      </c>
      <c r="AV721" s="312">
        <v>26397</v>
      </c>
      <c r="AW721" s="137">
        <v>0.78408483336303691</v>
      </c>
      <c r="AX721" s="302">
        <v>463.63635299999999</v>
      </c>
      <c r="AY721" s="303">
        <v>0.26096302665520205</v>
      </c>
      <c r="AZ721" s="311">
        <v>39774</v>
      </c>
      <c r="BA721" s="137">
        <v>0.82748720509299711</v>
      </c>
      <c r="BB721" s="312">
        <v>958.78787878787898</v>
      </c>
      <c r="BC721" s="312">
        <v>44402</v>
      </c>
      <c r="BD721" s="137">
        <v>0.7769242882889188</v>
      </c>
      <c r="BE721" s="302">
        <v>583.63636363636294</v>
      </c>
      <c r="BF721" s="312">
        <v>52798</v>
      </c>
      <c r="BG721" s="137">
        <v>0.83819653913319569</v>
      </c>
      <c r="BH721" s="302">
        <v>562.42425500000002</v>
      </c>
      <c r="BI721" s="303">
        <v>0.32745009302559464</v>
      </c>
      <c r="BJ721" s="311">
        <v>32476</v>
      </c>
      <c r="BK721" s="137">
        <v>0.81192029800745014</v>
      </c>
      <c r="BL721" s="312">
        <v>553.93939393939399</v>
      </c>
      <c r="BM721" s="312">
        <v>35139</v>
      </c>
      <c r="BN721" s="137">
        <v>0.75129888178572191</v>
      </c>
      <c r="BO721" s="302">
        <v>617.57575757575705</v>
      </c>
      <c r="BP721" s="312">
        <v>44836</v>
      </c>
      <c r="BQ721" s="137">
        <v>0.84273443226885703</v>
      </c>
      <c r="BR721" s="302">
        <v>582.42425500000002</v>
      </c>
      <c r="BS721" s="303">
        <v>0.38058874245596747</v>
      </c>
      <c r="BT721" s="311">
        <v>35319</v>
      </c>
      <c r="BU721" s="137">
        <v>0.72094304960195954</v>
      </c>
      <c r="BV721" s="312">
        <v>542.42424242424204</v>
      </c>
      <c r="BW721" s="312">
        <v>39565</v>
      </c>
      <c r="BX721" s="137">
        <v>0.68364032207899916</v>
      </c>
      <c r="BY721" s="302">
        <v>656.36363636363603</v>
      </c>
      <c r="BZ721" s="312">
        <v>46523</v>
      </c>
      <c r="CA721" s="137">
        <v>0.72627503629579904</v>
      </c>
      <c r="CB721" s="302">
        <v>731.51513699999998</v>
      </c>
      <c r="CC721" s="303">
        <v>0.31722302443444039</v>
      </c>
      <c r="CD721" s="311">
        <v>269359</v>
      </c>
      <c r="CE721" s="137">
        <v>0.76519834551094845</v>
      </c>
      <c r="CF721" s="312">
        <v>1709.56</v>
      </c>
      <c r="CG721" s="312">
        <v>296213</v>
      </c>
      <c r="CH721" s="137">
        <v>0.7208181243003845</v>
      </c>
      <c r="CI721" s="302">
        <v>1616.64</v>
      </c>
      <c r="CJ721" s="312">
        <v>354446</v>
      </c>
      <c r="CK721" s="137">
        <v>0.77849916757084436</v>
      </c>
      <c r="CL721" s="302">
        <v>1745.92</v>
      </c>
      <c r="CM721" s="313">
        <v>0.31588697611737493</v>
      </c>
    </row>
    <row r="722" spans="1:91" ht="14.4" x14ac:dyDescent="0.3">
      <c r="A722" s="99" t="s">
        <v>384</v>
      </c>
      <c r="B722" s="311">
        <v>45932</v>
      </c>
      <c r="C722" s="137">
        <v>0.52029315481247385</v>
      </c>
      <c r="D722" s="312">
        <v>698.18181818181802</v>
      </c>
      <c r="E722" s="312">
        <v>44816</v>
      </c>
      <c r="F722" s="137">
        <v>0.44981080565676029</v>
      </c>
      <c r="G722" s="302">
        <v>752.72727272727195</v>
      </c>
      <c r="H722" s="312">
        <v>53466</v>
      </c>
      <c r="I722" s="137">
        <v>0.49202595131827176</v>
      </c>
      <c r="J722" s="302">
        <v>783.63635299999999</v>
      </c>
      <c r="K722" s="313">
        <v>0.16402508055386222</v>
      </c>
      <c r="L722" s="312">
        <v>38170</v>
      </c>
      <c r="M722" s="137">
        <v>0.51974400871459692</v>
      </c>
      <c r="N722" s="312">
        <v>668.48484848484804</v>
      </c>
      <c r="O722" s="312">
        <v>45532</v>
      </c>
      <c r="P722" s="137">
        <v>0.51442774827703086</v>
      </c>
      <c r="Q722" s="302">
        <v>724.84848484848396</v>
      </c>
      <c r="R722" s="312">
        <v>54581</v>
      </c>
      <c r="S722" s="137">
        <v>0.55885936620078835</v>
      </c>
      <c r="T722" s="302">
        <v>857.57574499999998</v>
      </c>
      <c r="U722" s="313">
        <v>0.4299449829709196</v>
      </c>
      <c r="V722" s="312">
        <v>6813</v>
      </c>
      <c r="W722" s="137">
        <v>0.54204789561619859</v>
      </c>
      <c r="X722" s="312">
        <v>287.27272727272702</v>
      </c>
      <c r="Y722" s="312">
        <v>7266</v>
      </c>
      <c r="Z722" s="137">
        <v>0.49044886938913262</v>
      </c>
      <c r="AA722" s="302">
        <v>256.969696969697</v>
      </c>
      <c r="AB722" s="312">
        <v>9107</v>
      </c>
      <c r="AC722" s="137">
        <v>0.53232405891980361</v>
      </c>
      <c r="AD722" s="302">
        <v>347.27273600000001</v>
      </c>
      <c r="AE722" s="313">
        <v>0.33670923234991929</v>
      </c>
      <c r="AF722" s="312">
        <v>7743</v>
      </c>
      <c r="AG722" s="137">
        <v>0.57930570103247048</v>
      </c>
      <c r="AH722" s="312">
        <v>320.60606060606</v>
      </c>
      <c r="AI722" s="312">
        <v>8356</v>
      </c>
      <c r="AJ722" s="137">
        <v>0.53087674714104194</v>
      </c>
      <c r="AK722" s="302">
        <v>311.51515151515099</v>
      </c>
      <c r="AL722" s="312">
        <v>10343</v>
      </c>
      <c r="AM722" s="137">
        <v>0.57653288740245257</v>
      </c>
      <c r="AN722" s="302">
        <v>392.72726399999999</v>
      </c>
      <c r="AO722" s="313">
        <v>0.33578716259847602</v>
      </c>
      <c r="AP722" s="312">
        <v>14792</v>
      </c>
      <c r="AQ722" s="137">
        <v>0.54181165525072339</v>
      </c>
      <c r="AR722" s="312">
        <v>436.36363636363598</v>
      </c>
      <c r="AS722" s="312">
        <v>15652</v>
      </c>
      <c r="AT722" s="137">
        <v>0.51409052092228869</v>
      </c>
      <c r="AU722" s="302">
        <v>422.42424242424198</v>
      </c>
      <c r="AV722" s="312">
        <v>18737</v>
      </c>
      <c r="AW722" s="137">
        <v>0.55655557535792788</v>
      </c>
      <c r="AX722" s="302">
        <v>482.42425500000002</v>
      </c>
      <c r="AY722" s="303">
        <v>0.26669821525148729</v>
      </c>
      <c r="AZ722" s="311">
        <v>28858</v>
      </c>
      <c r="BA722" s="137">
        <v>0.60038280697374447</v>
      </c>
      <c r="BB722" s="312">
        <v>801.81818181818198</v>
      </c>
      <c r="BC722" s="312">
        <v>31103</v>
      </c>
      <c r="BD722" s="137">
        <v>0.54422494794491783</v>
      </c>
      <c r="BE722" s="302">
        <v>552.12121212121201</v>
      </c>
      <c r="BF722" s="312">
        <v>37246</v>
      </c>
      <c r="BG722" s="137">
        <v>0.59130020638196534</v>
      </c>
      <c r="BH722" s="302">
        <v>663.03030000000001</v>
      </c>
      <c r="BI722" s="303">
        <v>0.29066463372375079</v>
      </c>
      <c r="BJ722" s="311">
        <v>23975</v>
      </c>
      <c r="BK722" s="137">
        <v>0.59938998474961869</v>
      </c>
      <c r="BL722" s="312">
        <v>594.54545454545405</v>
      </c>
      <c r="BM722" s="312">
        <v>25771</v>
      </c>
      <c r="BN722" s="137">
        <v>0.55100382715785423</v>
      </c>
      <c r="BO722" s="302">
        <v>590.90909090909099</v>
      </c>
      <c r="BP722" s="312">
        <v>30944</v>
      </c>
      <c r="BQ722" s="137">
        <v>0.5816213371426423</v>
      </c>
      <c r="BR722" s="302">
        <v>679.39390000000003</v>
      </c>
      <c r="BS722" s="303">
        <v>0.29067778936392075</v>
      </c>
      <c r="BT722" s="311">
        <v>25235</v>
      </c>
      <c r="BU722" s="137">
        <v>0.5151051234945907</v>
      </c>
      <c r="BV722" s="312">
        <v>536.969696969697</v>
      </c>
      <c r="BW722" s="312">
        <v>27360</v>
      </c>
      <c r="BX722" s="137">
        <v>0.4727511490479317</v>
      </c>
      <c r="BY722" s="302">
        <v>574.54545454545405</v>
      </c>
      <c r="BZ722" s="312">
        <v>32400</v>
      </c>
      <c r="CA722" s="137">
        <v>0.50579952230045111</v>
      </c>
      <c r="CB722" s="302">
        <v>704.84849999999994</v>
      </c>
      <c r="CC722" s="303">
        <v>0.28393104814741432</v>
      </c>
      <c r="CD722" s="311">
        <v>191518</v>
      </c>
      <c r="CE722" s="137">
        <v>0.54406667954501553</v>
      </c>
      <c r="CF722" s="312">
        <v>1609.35</v>
      </c>
      <c r="CG722" s="312">
        <v>205856</v>
      </c>
      <c r="CH722" s="137">
        <v>0.50093930987492097</v>
      </c>
      <c r="CI722" s="302">
        <v>1553.15</v>
      </c>
      <c r="CJ722" s="312">
        <v>246824</v>
      </c>
      <c r="CK722" s="137">
        <v>0.54212003672352371</v>
      </c>
      <c r="CL722" s="302">
        <v>1802.82</v>
      </c>
      <c r="CM722" s="313">
        <v>0.28877703401246879</v>
      </c>
    </row>
    <row r="723" spans="1:91" ht="14.4" x14ac:dyDescent="0.3">
      <c r="A723" s="99" t="s">
        <v>540</v>
      </c>
      <c r="B723" s="311">
        <v>30877</v>
      </c>
      <c r="C723" s="137">
        <v>0.3497581586071748</v>
      </c>
      <c r="D723" s="312">
        <v>586.06060606060601</v>
      </c>
      <c r="E723" s="312">
        <v>27568</v>
      </c>
      <c r="F723" s="137">
        <v>0.276695472383648</v>
      </c>
      <c r="G723" s="302">
        <v>623.030303030303</v>
      </c>
      <c r="H723" s="312">
        <v>31602</v>
      </c>
      <c r="I723" s="137">
        <v>0.2908204113560024</v>
      </c>
      <c r="J723" s="302">
        <v>715.75756799999999</v>
      </c>
      <c r="K723" s="313">
        <v>2.3480260387991062E-2</v>
      </c>
      <c r="L723" s="312">
        <v>27376</v>
      </c>
      <c r="M723" s="137">
        <v>0.3727668845315904</v>
      </c>
      <c r="N723" s="312">
        <v>530.30303030303003</v>
      </c>
      <c r="O723" s="312">
        <v>30473</v>
      </c>
      <c r="P723" s="137">
        <v>0.34428878092870863</v>
      </c>
      <c r="Q723" s="302">
        <v>632.72727272727195</v>
      </c>
      <c r="R723" s="312">
        <v>36273</v>
      </c>
      <c r="S723" s="137">
        <v>0.37140224235908464</v>
      </c>
      <c r="T723" s="302">
        <v>733.93939999999998</v>
      </c>
      <c r="U723" s="313">
        <v>0.32499269433080069</v>
      </c>
      <c r="V723" s="312">
        <v>4645</v>
      </c>
      <c r="W723" s="137">
        <v>0.36956002864189674</v>
      </c>
      <c r="X723" s="312">
        <v>310.30303030303003</v>
      </c>
      <c r="Y723" s="312">
        <v>4901</v>
      </c>
      <c r="Z723" s="137">
        <v>0.3308133648329396</v>
      </c>
      <c r="AA723" s="302">
        <v>260.60606060606</v>
      </c>
      <c r="AB723" s="312">
        <v>6054</v>
      </c>
      <c r="AC723" s="137">
        <v>0.35386953472059857</v>
      </c>
      <c r="AD723" s="302">
        <v>296.36364700000001</v>
      </c>
      <c r="AE723" s="313">
        <v>0.30333692142088264</v>
      </c>
      <c r="AF723" s="312">
        <v>5705</v>
      </c>
      <c r="AG723" s="137">
        <v>0.42682926829268292</v>
      </c>
      <c r="AH723" s="312">
        <v>296.969696969697</v>
      </c>
      <c r="AI723" s="312">
        <v>5536</v>
      </c>
      <c r="AJ723" s="137">
        <v>0.35171537484116899</v>
      </c>
      <c r="AK723" s="302">
        <v>272.72727272727201</v>
      </c>
      <c r="AL723" s="312">
        <v>6455</v>
      </c>
      <c r="AM723" s="137">
        <v>0.35981047937569677</v>
      </c>
      <c r="AN723" s="302">
        <v>327.878784</v>
      </c>
      <c r="AO723" s="313">
        <v>0.13146362839614373</v>
      </c>
      <c r="AP723" s="312">
        <v>10681</v>
      </c>
      <c r="AQ723" s="137">
        <v>0.39123109043624776</v>
      </c>
      <c r="AR723" s="312">
        <v>411.51515151515099</v>
      </c>
      <c r="AS723" s="312">
        <v>10595</v>
      </c>
      <c r="AT723" s="137">
        <v>0.3479931682322801</v>
      </c>
      <c r="AU723" s="302">
        <v>395.75757575757501</v>
      </c>
      <c r="AV723" s="312">
        <v>11646</v>
      </c>
      <c r="AW723" s="137">
        <v>0.34592764213152738</v>
      </c>
      <c r="AX723" s="302">
        <v>419.39395100000002</v>
      </c>
      <c r="AY723" s="303">
        <v>9.0347345754142869E-2</v>
      </c>
      <c r="AZ723" s="311">
        <v>20364</v>
      </c>
      <c r="BA723" s="137">
        <v>0.42366745724628635</v>
      </c>
      <c r="BB723" s="312">
        <v>571.51515151515105</v>
      </c>
      <c r="BC723" s="312">
        <v>20647</v>
      </c>
      <c r="BD723" s="137">
        <v>0.36127101887980961</v>
      </c>
      <c r="BE723" s="302">
        <v>507.87878787878799</v>
      </c>
      <c r="BF723" s="312">
        <v>23907</v>
      </c>
      <c r="BG723" s="137">
        <v>0.37953643435465945</v>
      </c>
      <c r="BH723" s="302">
        <v>583.63635299999999</v>
      </c>
      <c r="BI723" s="303">
        <v>0.17398350029463761</v>
      </c>
      <c r="BJ723" s="311">
        <v>17168</v>
      </c>
      <c r="BK723" s="137">
        <v>0.42921073026825668</v>
      </c>
      <c r="BL723" s="312">
        <v>536.36363636363603</v>
      </c>
      <c r="BM723" s="312">
        <v>17366</v>
      </c>
      <c r="BN723" s="137">
        <v>0.3712984541703192</v>
      </c>
      <c r="BO723" s="302">
        <v>531.51515151515105</v>
      </c>
      <c r="BP723" s="312">
        <v>20206</v>
      </c>
      <c r="BQ723" s="137">
        <v>0.37979061331127945</v>
      </c>
      <c r="BR723" s="302">
        <v>608.48486300000002</v>
      </c>
      <c r="BS723" s="303">
        <v>0.17695712954333645</v>
      </c>
      <c r="BT723" s="311">
        <v>17046</v>
      </c>
      <c r="BU723" s="137">
        <v>0.34794856093080223</v>
      </c>
      <c r="BV723" s="312">
        <v>520.60606060606005</v>
      </c>
      <c r="BW723" s="312">
        <v>18224</v>
      </c>
      <c r="BX723" s="137">
        <v>0.3148909700383592</v>
      </c>
      <c r="BY723" s="302">
        <v>526.66666666666595</v>
      </c>
      <c r="BZ723" s="312">
        <v>20693</v>
      </c>
      <c r="CA723" s="137">
        <v>0.32304041712849496</v>
      </c>
      <c r="CB723" s="302">
        <v>610.30304000000001</v>
      </c>
      <c r="CC723" s="303">
        <v>0.21395048691775195</v>
      </c>
      <c r="CD723" s="311">
        <v>133862</v>
      </c>
      <c r="CE723" s="137">
        <v>0.3802768087451564</v>
      </c>
      <c r="CF723" s="312">
        <v>1364.06</v>
      </c>
      <c r="CG723" s="312">
        <v>135310</v>
      </c>
      <c r="CH723" s="137">
        <v>0.3292694797294009</v>
      </c>
      <c r="CI723" s="302">
        <v>1378.71</v>
      </c>
      <c r="CJ723" s="312">
        <v>156836</v>
      </c>
      <c r="CK723" s="137">
        <v>0.34447192363615597</v>
      </c>
      <c r="CL723" s="302">
        <v>1581.22</v>
      </c>
      <c r="CM723" s="313">
        <v>0.1716245088225187</v>
      </c>
    </row>
    <row r="724" spans="1:91" ht="14.4" x14ac:dyDescent="0.3">
      <c r="A724" s="99" t="s">
        <v>541</v>
      </c>
      <c r="B724" s="311">
        <v>5155</v>
      </c>
      <c r="C724" s="137">
        <v>5.8393085714932999E-2</v>
      </c>
      <c r="D724" s="312">
        <v>319.39393939393898</v>
      </c>
      <c r="E724" s="312">
        <v>3894</v>
      </c>
      <c r="F724" s="137">
        <v>3.9083436210893982E-2</v>
      </c>
      <c r="G724" s="302">
        <v>286.666666666666</v>
      </c>
      <c r="H724" s="312">
        <v>4335</v>
      </c>
      <c r="I724" s="137">
        <v>3.9893249896470806E-2</v>
      </c>
      <c r="J724" s="302">
        <v>294.54544099999998</v>
      </c>
      <c r="K724" s="313">
        <v>-0.15906886517943744</v>
      </c>
      <c r="L724" s="312">
        <v>3828</v>
      </c>
      <c r="M724" s="137">
        <v>5.212418300653595E-2</v>
      </c>
      <c r="N724" s="312">
        <v>252.12121212121201</v>
      </c>
      <c r="O724" s="312">
        <v>4497</v>
      </c>
      <c r="P724" s="137">
        <v>5.0807818325612923E-2</v>
      </c>
      <c r="Q724" s="302">
        <v>333.33333333333297</v>
      </c>
      <c r="R724" s="312">
        <v>5189</v>
      </c>
      <c r="S724" s="137">
        <v>5.3130599498284956E-2</v>
      </c>
      <c r="T724" s="302">
        <v>340.60604899999998</v>
      </c>
      <c r="U724" s="313">
        <v>0.35553814002089862</v>
      </c>
      <c r="V724" s="312">
        <v>556</v>
      </c>
      <c r="W724" s="137">
        <v>4.4235818283077412E-2</v>
      </c>
      <c r="X724" s="312">
        <v>90.909090909090907</v>
      </c>
      <c r="Y724" s="312">
        <v>708</v>
      </c>
      <c r="Z724" s="137">
        <v>4.7789402632467094E-2</v>
      </c>
      <c r="AA724" s="302">
        <v>110.90909090909</v>
      </c>
      <c r="AB724" s="312">
        <v>1223</v>
      </c>
      <c r="AC724" s="137">
        <v>7.148702361468319E-2</v>
      </c>
      <c r="AD724" s="302">
        <v>156.363632</v>
      </c>
      <c r="AE724" s="313">
        <v>1.1996402877697843</v>
      </c>
      <c r="AF724" s="312">
        <v>903</v>
      </c>
      <c r="AG724" s="137">
        <v>6.7559479275774353E-2</v>
      </c>
      <c r="AH724" s="312">
        <v>147.272727272727</v>
      </c>
      <c r="AI724" s="312">
        <v>560</v>
      </c>
      <c r="AJ724" s="137">
        <v>3.5578144853875476E-2</v>
      </c>
      <c r="AK724" s="302">
        <v>104.84848484848401</v>
      </c>
      <c r="AL724" s="312">
        <v>786</v>
      </c>
      <c r="AM724" s="137">
        <v>4.3812709030100337E-2</v>
      </c>
      <c r="AN724" s="302">
        <v>163.03030000000001</v>
      </c>
      <c r="AO724" s="313">
        <v>-0.12956810631229235</v>
      </c>
      <c r="AP724" s="312">
        <v>1563</v>
      </c>
      <c r="AQ724" s="137">
        <v>5.7250650159334823E-2</v>
      </c>
      <c r="AR724" s="312">
        <v>183.030303030303</v>
      </c>
      <c r="AS724" s="312">
        <v>1651</v>
      </c>
      <c r="AT724" s="137">
        <v>5.4227156276686596E-2</v>
      </c>
      <c r="AU724" s="302">
        <v>186.666666666666</v>
      </c>
      <c r="AV724" s="312">
        <v>1159</v>
      </c>
      <c r="AW724" s="137">
        <v>3.442642428562942E-2</v>
      </c>
      <c r="AX724" s="302">
        <v>142.42424</v>
      </c>
      <c r="AY724" s="303">
        <v>-0.25847728726807423</v>
      </c>
      <c r="AZ724" s="311">
        <v>3215</v>
      </c>
      <c r="BA724" s="137">
        <v>6.6887196771106397E-2</v>
      </c>
      <c r="BB724" s="312">
        <v>292.12121212121201</v>
      </c>
      <c r="BC724" s="312">
        <v>3068</v>
      </c>
      <c r="BD724" s="137">
        <v>5.3682350265087227E-2</v>
      </c>
      <c r="BE724" s="302">
        <v>243.636363636363</v>
      </c>
      <c r="BF724" s="312">
        <v>2560</v>
      </c>
      <c r="BG724" s="137">
        <v>4.0641371646293063E-2</v>
      </c>
      <c r="BH724" s="302">
        <v>213.939392</v>
      </c>
      <c r="BI724" s="303">
        <v>-0.20373250388802489</v>
      </c>
      <c r="BJ724" s="311">
        <v>2288</v>
      </c>
      <c r="BK724" s="137">
        <v>5.7201430035750893E-2</v>
      </c>
      <c r="BL724" s="312">
        <v>224.84848484848399</v>
      </c>
      <c r="BM724" s="312">
        <v>2673</v>
      </c>
      <c r="BN724" s="137">
        <v>5.7150798571764555E-2</v>
      </c>
      <c r="BO724" s="302">
        <v>217.575757575757</v>
      </c>
      <c r="BP724" s="312">
        <v>2385</v>
      </c>
      <c r="BQ724" s="137">
        <v>4.482829915606263E-2</v>
      </c>
      <c r="BR724" s="302">
        <v>223.03030000000001</v>
      </c>
      <c r="BS724" s="303">
        <v>4.2395104895104896E-2</v>
      </c>
      <c r="BT724" s="311">
        <v>2295</v>
      </c>
      <c r="BU724" s="137">
        <v>4.6846295162278014E-2</v>
      </c>
      <c r="BV724" s="312">
        <v>205.45454545454501</v>
      </c>
      <c r="BW724" s="312">
        <v>2317</v>
      </c>
      <c r="BX724" s="137">
        <v>4.0035248989183397E-2</v>
      </c>
      <c r="BY724" s="302">
        <v>213.333333333333</v>
      </c>
      <c r="BZ724" s="312">
        <v>3113</v>
      </c>
      <c r="CA724" s="137">
        <v>4.8597342991398285E-2</v>
      </c>
      <c r="CB724" s="302">
        <v>313.33334400000001</v>
      </c>
      <c r="CC724" s="303">
        <v>0.35642701525054465</v>
      </c>
      <c r="CD724" s="311">
        <v>19803</v>
      </c>
      <c r="CE724" s="137">
        <v>5.6256604888469709E-2</v>
      </c>
      <c r="CF724" s="312">
        <v>637.12</v>
      </c>
      <c r="CG724" s="312">
        <v>19368</v>
      </c>
      <c r="CH724" s="137">
        <v>4.7130968024529131E-2</v>
      </c>
      <c r="CI724" s="302">
        <v>633.79999999999995</v>
      </c>
      <c r="CJ724" s="312">
        <v>20750</v>
      </c>
      <c r="CK724" s="137">
        <v>4.5574947176988935E-2</v>
      </c>
      <c r="CL724" s="302">
        <v>682.76</v>
      </c>
      <c r="CM724" s="313">
        <v>4.7821037216583345E-2</v>
      </c>
    </row>
    <row r="725" spans="1:91" ht="14.4" x14ac:dyDescent="0.3">
      <c r="A725" s="99" t="s">
        <v>542</v>
      </c>
      <c r="B725" s="311">
        <v>9548</v>
      </c>
      <c r="C725" s="137">
        <v>0.10815464256181964</v>
      </c>
      <c r="D725" s="312">
        <v>448.48484848484799</v>
      </c>
      <c r="E725" s="312">
        <v>7869</v>
      </c>
      <c r="F725" s="137">
        <v>7.8979856071783441E-2</v>
      </c>
      <c r="G725" s="302">
        <v>358.78787878787801</v>
      </c>
      <c r="H725" s="312">
        <v>8257</v>
      </c>
      <c r="I725" s="137">
        <v>7.5985828003496986E-2</v>
      </c>
      <c r="J725" s="302">
        <v>340</v>
      </c>
      <c r="K725" s="313">
        <v>-0.13521156263091746</v>
      </c>
      <c r="L725" s="312">
        <v>8599</v>
      </c>
      <c r="M725" s="137">
        <v>0.11708877995642701</v>
      </c>
      <c r="N725" s="312">
        <v>393.33333333333297</v>
      </c>
      <c r="O725" s="312">
        <v>8724</v>
      </c>
      <c r="P725" s="137">
        <v>9.8565133883177045E-2</v>
      </c>
      <c r="Q725" s="302">
        <v>396.36363636363598</v>
      </c>
      <c r="R725" s="312">
        <v>10268</v>
      </c>
      <c r="S725" s="137">
        <v>0.1051348999129678</v>
      </c>
      <c r="T725" s="302">
        <v>530.30304000000001</v>
      </c>
      <c r="U725" s="313">
        <v>0.19409233631817654</v>
      </c>
      <c r="V725" s="312">
        <v>1518</v>
      </c>
      <c r="W725" s="137">
        <v>0.12077333121171135</v>
      </c>
      <c r="X725" s="312">
        <v>162.42424242424201</v>
      </c>
      <c r="Y725" s="312">
        <v>1335</v>
      </c>
      <c r="Z725" s="137">
        <v>9.0111373607829906E-2</v>
      </c>
      <c r="AA725" s="302">
        <v>149.09090909090901</v>
      </c>
      <c r="AB725" s="312">
        <v>1368</v>
      </c>
      <c r="AC725" s="137">
        <v>7.9962590600888478E-2</v>
      </c>
      <c r="AD725" s="302">
        <v>163.03030000000001</v>
      </c>
      <c r="AE725" s="313">
        <v>-9.8814229249011856E-2</v>
      </c>
      <c r="AF725" s="312">
        <v>1748</v>
      </c>
      <c r="AG725" s="137">
        <v>0.13077959000448899</v>
      </c>
      <c r="AH725" s="312">
        <v>178.18181818181799</v>
      </c>
      <c r="AI725" s="312">
        <v>1543</v>
      </c>
      <c r="AJ725" s="137">
        <v>9.8030495552731897E-2</v>
      </c>
      <c r="AK725" s="302">
        <v>174.54545454545399</v>
      </c>
      <c r="AL725" s="312">
        <v>1859</v>
      </c>
      <c r="AM725" s="137">
        <v>0.1036231884057971</v>
      </c>
      <c r="AN725" s="302">
        <v>246.060608</v>
      </c>
      <c r="AO725" s="313">
        <v>6.3501144164759729E-2</v>
      </c>
      <c r="AP725" s="312">
        <v>2940</v>
      </c>
      <c r="AQ725" s="137">
        <v>0.10768836306362405</v>
      </c>
      <c r="AR725" s="312">
        <v>244.84848484848399</v>
      </c>
      <c r="AS725" s="312">
        <v>2538</v>
      </c>
      <c r="AT725" s="137">
        <v>8.3360704197595739E-2</v>
      </c>
      <c r="AU725" s="302">
        <v>238.78787878787799</v>
      </c>
      <c r="AV725" s="312">
        <v>3398</v>
      </c>
      <c r="AW725" s="137">
        <v>0.10093269173647003</v>
      </c>
      <c r="AX725" s="302">
        <v>261.81817599999999</v>
      </c>
      <c r="AY725" s="303">
        <v>0.15578231292517006</v>
      </c>
      <c r="AZ725" s="311">
        <v>6080</v>
      </c>
      <c r="BA725" s="137">
        <v>0.12649273915033496</v>
      </c>
      <c r="BB725" s="312">
        <v>264.84848484848402</v>
      </c>
      <c r="BC725" s="312">
        <v>5948</v>
      </c>
      <c r="BD725" s="137">
        <v>0.1040751692883764</v>
      </c>
      <c r="BE725" s="302">
        <v>341.81818181818102</v>
      </c>
      <c r="BF725" s="312">
        <v>5960</v>
      </c>
      <c r="BG725" s="137">
        <v>9.4618193364026035E-2</v>
      </c>
      <c r="BH725" s="302">
        <v>363.03030000000001</v>
      </c>
      <c r="BI725" s="303">
        <v>-1.9736842105263157E-2</v>
      </c>
      <c r="BJ725" s="311">
        <v>5481</v>
      </c>
      <c r="BK725" s="137">
        <v>0.13702842571064278</v>
      </c>
      <c r="BL725" s="312">
        <v>330.90909090909003</v>
      </c>
      <c r="BM725" s="312">
        <v>4503</v>
      </c>
      <c r="BN725" s="137">
        <v>9.6277607919437264E-2</v>
      </c>
      <c r="BO725" s="302">
        <v>294.54545454545399</v>
      </c>
      <c r="BP725" s="312">
        <v>5160</v>
      </c>
      <c r="BQ725" s="137">
        <v>9.6987012010600906E-2</v>
      </c>
      <c r="BR725" s="302">
        <v>315.15152</v>
      </c>
      <c r="BS725" s="303">
        <v>-5.8565955117679258E-2</v>
      </c>
      <c r="BT725" s="311">
        <v>5561</v>
      </c>
      <c r="BU725" s="137">
        <v>0.11351296182894469</v>
      </c>
      <c r="BV725" s="312">
        <v>396.969696969697</v>
      </c>
      <c r="BW725" s="312">
        <v>5740</v>
      </c>
      <c r="BX725" s="137">
        <v>9.9180979368973979E-2</v>
      </c>
      <c r="BY725" s="302">
        <v>301.81818181818102</v>
      </c>
      <c r="BZ725" s="312">
        <v>5409</v>
      </c>
      <c r="CA725" s="137">
        <v>8.4440420250714202E-2</v>
      </c>
      <c r="CB725" s="302">
        <v>300.60604899999998</v>
      </c>
      <c r="CC725" s="303">
        <v>-2.7333213450818197E-2</v>
      </c>
      <c r="CD725" s="311">
        <v>41475</v>
      </c>
      <c r="CE725" s="137">
        <v>0.11782268786291376</v>
      </c>
      <c r="CF725" s="312">
        <v>898.9</v>
      </c>
      <c r="CG725" s="312">
        <v>38200</v>
      </c>
      <c r="CH725" s="137">
        <v>9.2957609383364961E-2</v>
      </c>
      <c r="CI725" s="302">
        <v>829.1</v>
      </c>
      <c r="CJ725" s="312">
        <v>41679</v>
      </c>
      <c r="CK725" s="137">
        <v>9.1543046910348036E-2</v>
      </c>
      <c r="CL725" s="302">
        <v>934.18</v>
      </c>
      <c r="CM725" s="313">
        <v>4.9186256781193491E-3</v>
      </c>
    </row>
    <row r="726" spans="1:91" ht="14.4" x14ac:dyDescent="0.3">
      <c r="A726" s="99" t="s">
        <v>543</v>
      </c>
      <c r="B726" s="311">
        <v>16174</v>
      </c>
      <c r="C726" s="137">
        <v>0.18321043033042217</v>
      </c>
      <c r="D726" s="312">
        <v>492.12121212121201</v>
      </c>
      <c r="E726" s="312">
        <v>15805</v>
      </c>
      <c r="F726" s="137">
        <v>0.15863218010097055</v>
      </c>
      <c r="G726" s="302">
        <v>490.30303030303003</v>
      </c>
      <c r="H726" s="312">
        <v>19010</v>
      </c>
      <c r="I726" s="137">
        <v>0.1749413334560346</v>
      </c>
      <c r="J726" s="302">
        <v>557.57574499999998</v>
      </c>
      <c r="K726" s="313">
        <v>0.17534314331643377</v>
      </c>
      <c r="L726" s="312">
        <v>14949</v>
      </c>
      <c r="M726" s="137">
        <v>0.20355392156862745</v>
      </c>
      <c r="N726" s="312">
        <v>398.18181818181802</v>
      </c>
      <c r="O726" s="312">
        <v>17252</v>
      </c>
      <c r="P726" s="137">
        <v>0.19491582871991867</v>
      </c>
      <c r="Q726" s="302">
        <v>540</v>
      </c>
      <c r="R726" s="312">
        <v>20816</v>
      </c>
      <c r="S726" s="137">
        <v>0.21313674294783189</v>
      </c>
      <c r="T726" s="302">
        <v>656.96969999999999</v>
      </c>
      <c r="U726" s="313">
        <v>0.39246772359355142</v>
      </c>
      <c r="V726" s="312">
        <v>2571</v>
      </c>
      <c r="W726" s="137">
        <v>0.20455087914710796</v>
      </c>
      <c r="X726" s="312">
        <v>210.30303030303</v>
      </c>
      <c r="Y726" s="312">
        <v>2858</v>
      </c>
      <c r="Z726" s="137">
        <v>0.1929125885926426</v>
      </c>
      <c r="AA726" s="302">
        <v>209.09090909090901</v>
      </c>
      <c r="AB726" s="312">
        <v>3463</v>
      </c>
      <c r="AC726" s="137">
        <v>0.20241992050502688</v>
      </c>
      <c r="AD726" s="302">
        <v>234.545456</v>
      </c>
      <c r="AE726" s="313">
        <v>0.34694671334111243</v>
      </c>
      <c r="AF726" s="312">
        <v>3054</v>
      </c>
      <c r="AG726" s="137">
        <v>0.22849019901241957</v>
      </c>
      <c r="AH726" s="312">
        <v>210.30303030303</v>
      </c>
      <c r="AI726" s="312">
        <v>3433</v>
      </c>
      <c r="AJ726" s="137">
        <v>0.21810673443456163</v>
      </c>
      <c r="AK726" s="302">
        <v>233.333333333333</v>
      </c>
      <c r="AL726" s="312">
        <v>3810</v>
      </c>
      <c r="AM726" s="137">
        <v>0.21237458193979933</v>
      </c>
      <c r="AN726" s="302">
        <v>284.84848</v>
      </c>
      <c r="AO726" s="313">
        <v>0.2475442043222004</v>
      </c>
      <c r="AP726" s="312">
        <v>6178</v>
      </c>
      <c r="AQ726" s="137">
        <v>0.22629207721328889</v>
      </c>
      <c r="AR726" s="312">
        <v>306.666666666666</v>
      </c>
      <c r="AS726" s="312">
        <v>6406</v>
      </c>
      <c r="AT726" s="137">
        <v>0.21040530775799776</v>
      </c>
      <c r="AU726" s="302">
        <v>322.42424242424198</v>
      </c>
      <c r="AV726" s="312">
        <v>7089</v>
      </c>
      <c r="AW726" s="137">
        <v>0.21056852610942792</v>
      </c>
      <c r="AX726" s="302">
        <v>393.93939999999998</v>
      </c>
      <c r="AY726" s="303">
        <v>0.14745872450631273</v>
      </c>
      <c r="AZ726" s="311">
        <v>11069</v>
      </c>
      <c r="BA726" s="137">
        <v>0.23028752132484501</v>
      </c>
      <c r="BB726" s="312">
        <v>443.030303030303</v>
      </c>
      <c r="BC726" s="312">
        <v>11631</v>
      </c>
      <c r="BD726" s="137">
        <v>0.20351349932634599</v>
      </c>
      <c r="BE726" s="302">
        <v>405.45454545454498</v>
      </c>
      <c r="BF726" s="312">
        <v>15387</v>
      </c>
      <c r="BG726" s="137">
        <v>0.24427686934434037</v>
      </c>
      <c r="BH726" s="302">
        <v>453.33334400000001</v>
      </c>
      <c r="BI726" s="303">
        <v>0.39009847321347907</v>
      </c>
      <c r="BJ726" s="311">
        <v>9399</v>
      </c>
      <c r="BK726" s="137">
        <v>0.23498087452186306</v>
      </c>
      <c r="BL726" s="312">
        <v>384.24242424242402</v>
      </c>
      <c r="BM726" s="312">
        <v>10190</v>
      </c>
      <c r="BN726" s="137">
        <v>0.21787004767911741</v>
      </c>
      <c r="BO726" s="302">
        <v>361.21212121212102</v>
      </c>
      <c r="BP726" s="312">
        <v>12661</v>
      </c>
      <c r="BQ726" s="137">
        <v>0.2379753021446159</v>
      </c>
      <c r="BR726" s="302">
        <v>516.96969999999999</v>
      </c>
      <c r="BS726" s="303">
        <v>0.34705819768060431</v>
      </c>
      <c r="BT726" s="311">
        <v>9190</v>
      </c>
      <c r="BU726" s="137">
        <v>0.18758930393957951</v>
      </c>
      <c r="BV726" s="312">
        <v>372.12121212121201</v>
      </c>
      <c r="BW726" s="312">
        <v>10167</v>
      </c>
      <c r="BX726" s="137">
        <v>0.17567474168020181</v>
      </c>
      <c r="BY726" s="302">
        <v>404.84848484848402</v>
      </c>
      <c r="BZ726" s="312">
        <v>12171</v>
      </c>
      <c r="CA726" s="137">
        <v>0.19000265388638243</v>
      </c>
      <c r="CB726" s="302">
        <v>473.33334400000001</v>
      </c>
      <c r="CC726" s="303">
        <v>0.32437431991294885</v>
      </c>
      <c r="CD726" s="311">
        <v>72584</v>
      </c>
      <c r="CE726" s="137">
        <v>0.20619751599377295</v>
      </c>
      <c r="CF726" s="312">
        <v>1031.69</v>
      </c>
      <c r="CG726" s="312">
        <v>77742</v>
      </c>
      <c r="CH726" s="137">
        <v>0.18918090232150678</v>
      </c>
      <c r="CI726" s="302">
        <v>1091.29</v>
      </c>
      <c r="CJ726" s="312">
        <v>94407</v>
      </c>
      <c r="CK726" s="137">
        <v>0.20735392954881901</v>
      </c>
      <c r="CL726" s="302">
        <v>1313.63</v>
      </c>
      <c r="CM726" s="313">
        <v>0.30065854733825637</v>
      </c>
    </row>
    <row r="727" spans="1:91" ht="14.4" x14ac:dyDescent="0.3">
      <c r="A727" s="99" t="s">
        <v>544</v>
      </c>
      <c r="B727" s="311">
        <v>15055</v>
      </c>
      <c r="C727" s="137">
        <v>0.17053499620529899</v>
      </c>
      <c r="D727" s="312">
        <v>436.969696969697</v>
      </c>
      <c r="E727" s="312">
        <v>17248</v>
      </c>
      <c r="F727" s="137">
        <v>0.17311533327311232</v>
      </c>
      <c r="G727" s="302">
        <v>458.78787878787801</v>
      </c>
      <c r="H727" s="312">
        <v>21864</v>
      </c>
      <c r="I727" s="137">
        <v>0.20120553996226936</v>
      </c>
      <c r="J727" s="302">
        <v>527.87879999999996</v>
      </c>
      <c r="K727" s="313">
        <v>0.45227499169711061</v>
      </c>
      <c r="L727" s="312">
        <v>10794</v>
      </c>
      <c r="M727" s="137">
        <v>0.14697712418300654</v>
      </c>
      <c r="N727" s="312">
        <v>438.78787878787801</v>
      </c>
      <c r="O727" s="312">
        <v>15059</v>
      </c>
      <c r="P727" s="137">
        <v>0.17013896734832223</v>
      </c>
      <c r="Q727" s="302">
        <v>421.21212121212102</v>
      </c>
      <c r="R727" s="312">
        <v>18308</v>
      </c>
      <c r="S727" s="137">
        <v>0.18745712384170379</v>
      </c>
      <c r="T727" s="302">
        <v>659.39390000000003</v>
      </c>
      <c r="U727" s="313">
        <v>0.69612747822864551</v>
      </c>
      <c r="V727" s="312">
        <v>2168</v>
      </c>
      <c r="W727" s="137">
        <v>0.17248786697430185</v>
      </c>
      <c r="X727" s="312">
        <v>211.51515151515099</v>
      </c>
      <c r="Y727" s="312">
        <v>2365</v>
      </c>
      <c r="Z727" s="137">
        <v>0.15963550455619305</v>
      </c>
      <c r="AA727" s="302">
        <v>168.48484848484799</v>
      </c>
      <c r="AB727" s="312">
        <v>3053</v>
      </c>
      <c r="AC727" s="137">
        <v>0.17845452419920504</v>
      </c>
      <c r="AD727" s="302">
        <v>193.939392</v>
      </c>
      <c r="AE727" s="313">
        <v>0.40821033210332103</v>
      </c>
      <c r="AF727" s="312">
        <v>2038</v>
      </c>
      <c r="AG727" s="137">
        <v>0.15247643273978753</v>
      </c>
      <c r="AH727" s="312">
        <v>166.666666666666</v>
      </c>
      <c r="AI727" s="312">
        <v>2820</v>
      </c>
      <c r="AJ727" s="137">
        <v>0.17916137229987295</v>
      </c>
      <c r="AK727" s="302">
        <v>170.30303030303</v>
      </c>
      <c r="AL727" s="312">
        <v>3888</v>
      </c>
      <c r="AM727" s="137">
        <v>0.21672240802675585</v>
      </c>
      <c r="AN727" s="302">
        <v>258.78787199999999</v>
      </c>
      <c r="AO727" s="313">
        <v>0.90775269872423947</v>
      </c>
      <c r="AP727" s="312">
        <v>4111</v>
      </c>
      <c r="AQ727" s="137">
        <v>0.15058056481447565</v>
      </c>
      <c r="AR727" s="312">
        <v>242.42424242424201</v>
      </c>
      <c r="AS727" s="312">
        <v>5057</v>
      </c>
      <c r="AT727" s="137">
        <v>0.16609735269000853</v>
      </c>
      <c r="AU727" s="302">
        <v>242.42424242424201</v>
      </c>
      <c r="AV727" s="312">
        <v>7091</v>
      </c>
      <c r="AW727" s="137">
        <v>0.21062793322640053</v>
      </c>
      <c r="AX727" s="302">
        <v>363.03030000000001</v>
      </c>
      <c r="AY727" s="303">
        <v>0.72488445633665777</v>
      </c>
      <c r="AZ727" s="311">
        <v>8494</v>
      </c>
      <c r="BA727" s="137">
        <v>0.17671534972745809</v>
      </c>
      <c r="BB727" s="312">
        <v>435.75757575757501</v>
      </c>
      <c r="BC727" s="312">
        <v>10456</v>
      </c>
      <c r="BD727" s="137">
        <v>0.18295392906510821</v>
      </c>
      <c r="BE727" s="302">
        <v>379.39393939393898</v>
      </c>
      <c r="BF727" s="312">
        <v>13339</v>
      </c>
      <c r="BG727" s="137">
        <v>0.21176377202730592</v>
      </c>
      <c r="BH727" s="302">
        <v>446.66665599999999</v>
      </c>
      <c r="BI727" s="303">
        <v>0.57040263715563932</v>
      </c>
      <c r="BJ727" s="311">
        <v>6807</v>
      </c>
      <c r="BK727" s="137">
        <v>0.17017925448136204</v>
      </c>
      <c r="BL727" s="312">
        <v>344.24242424242402</v>
      </c>
      <c r="BM727" s="312">
        <v>8405</v>
      </c>
      <c r="BN727" s="137">
        <v>0.179705372987535</v>
      </c>
      <c r="BO727" s="302">
        <v>279.39393939393898</v>
      </c>
      <c r="BP727" s="312">
        <v>10738</v>
      </c>
      <c r="BQ727" s="137">
        <v>0.20183072383136288</v>
      </c>
      <c r="BR727" s="302">
        <v>426.66665599999999</v>
      </c>
      <c r="BS727" s="303">
        <v>0.57749375642720724</v>
      </c>
      <c r="BT727" s="311">
        <v>8189</v>
      </c>
      <c r="BU727" s="137">
        <v>0.16715656256378852</v>
      </c>
      <c r="BV727" s="312">
        <v>342.42424242424198</v>
      </c>
      <c r="BW727" s="312">
        <v>9136</v>
      </c>
      <c r="BX727" s="137">
        <v>0.15786017900957253</v>
      </c>
      <c r="BY727" s="302">
        <v>349.69696969696901</v>
      </c>
      <c r="BZ727" s="312">
        <v>11707</v>
      </c>
      <c r="CA727" s="137">
        <v>0.18275910517195623</v>
      </c>
      <c r="CB727" s="302">
        <v>448.48486300000002</v>
      </c>
      <c r="CC727" s="303">
        <v>0.42960068384418121</v>
      </c>
      <c r="CD727" s="311">
        <v>57656</v>
      </c>
      <c r="CE727" s="137">
        <v>0.1637898707998591</v>
      </c>
      <c r="CF727" s="312">
        <v>968.04</v>
      </c>
      <c r="CG727" s="312">
        <v>70546</v>
      </c>
      <c r="CH727" s="137">
        <v>0.17166983014552004</v>
      </c>
      <c r="CI727" s="302">
        <v>919.76</v>
      </c>
      <c r="CJ727" s="312">
        <v>89988</v>
      </c>
      <c r="CK727" s="137">
        <v>0.19764811308736771</v>
      </c>
      <c r="CL727" s="302">
        <v>1236.4000000000001</v>
      </c>
      <c r="CM727" s="313">
        <v>0.56077424725960867</v>
      </c>
    </row>
    <row r="728" spans="1:91" ht="14.4" x14ac:dyDescent="0.3">
      <c r="A728" s="99" t="s">
        <v>385</v>
      </c>
      <c r="B728" s="311">
        <v>20709</v>
      </c>
      <c r="C728" s="137">
        <v>0.23458048730757466</v>
      </c>
      <c r="D728" s="312">
        <v>596.969696969697</v>
      </c>
      <c r="E728" s="312">
        <v>23476</v>
      </c>
      <c r="F728" s="137">
        <v>0.23562474280609838</v>
      </c>
      <c r="G728" s="302">
        <v>613.33333333333303</v>
      </c>
      <c r="H728" s="312">
        <v>27583</v>
      </c>
      <c r="I728" s="137">
        <v>0.253835181521189</v>
      </c>
      <c r="J728" s="302">
        <v>717.57574499999998</v>
      </c>
      <c r="K728" s="313">
        <v>0.33193297600077259</v>
      </c>
      <c r="L728" s="312">
        <v>16329</v>
      </c>
      <c r="M728" s="137">
        <v>0.22234477124183005</v>
      </c>
      <c r="N728" s="312">
        <v>451.51515151515099</v>
      </c>
      <c r="O728" s="312">
        <v>18989</v>
      </c>
      <c r="P728" s="137">
        <v>0.21454072986103265</v>
      </c>
      <c r="Q728" s="302">
        <v>519.39393939393904</v>
      </c>
      <c r="R728" s="312">
        <v>20957</v>
      </c>
      <c r="S728" s="137">
        <v>0.21458045359135822</v>
      </c>
      <c r="T728" s="302">
        <v>615.15150000000006</v>
      </c>
      <c r="U728" s="313">
        <v>0.2834221324024741</v>
      </c>
      <c r="V728" s="312">
        <v>2575</v>
      </c>
      <c r="W728" s="137">
        <v>0.20486912244410851</v>
      </c>
      <c r="X728" s="312">
        <v>221.81818181818099</v>
      </c>
      <c r="Y728" s="312">
        <v>3531</v>
      </c>
      <c r="Z728" s="137">
        <v>0.23833952075599055</v>
      </c>
      <c r="AA728" s="302">
        <v>229.09090909090901</v>
      </c>
      <c r="AB728" s="312">
        <v>4437</v>
      </c>
      <c r="AC728" s="137">
        <v>0.25935234977788169</v>
      </c>
      <c r="AD728" s="302">
        <v>293.33334400000001</v>
      </c>
      <c r="AE728" s="313">
        <v>0.72310679611650486</v>
      </c>
      <c r="AF728" s="312">
        <v>2585</v>
      </c>
      <c r="AG728" s="137">
        <v>0.19340116714050576</v>
      </c>
      <c r="AH728" s="312">
        <v>238.78787878787799</v>
      </c>
      <c r="AI728" s="312">
        <v>3184</v>
      </c>
      <c r="AJ728" s="137">
        <v>0.202287166454892</v>
      </c>
      <c r="AK728" s="302">
        <v>218.18181818181799</v>
      </c>
      <c r="AL728" s="312">
        <v>3418</v>
      </c>
      <c r="AM728" s="137">
        <v>0.19052396878483835</v>
      </c>
      <c r="AN728" s="302">
        <v>263.63635299999999</v>
      </c>
      <c r="AO728" s="313">
        <v>0.32224371373307542</v>
      </c>
      <c r="AP728" s="312">
        <v>6142</v>
      </c>
      <c r="AQ728" s="137">
        <v>0.22497344419618329</v>
      </c>
      <c r="AR728" s="312">
        <v>312.12121212121201</v>
      </c>
      <c r="AS728" s="312">
        <v>6305</v>
      </c>
      <c r="AT728" s="137">
        <v>0.20708795900939367</v>
      </c>
      <c r="AU728" s="302">
        <v>330.30303030303003</v>
      </c>
      <c r="AV728" s="312">
        <v>7660</v>
      </c>
      <c r="AW728" s="137">
        <v>0.22752925800510901</v>
      </c>
      <c r="AX728" s="302">
        <v>402.42425500000002</v>
      </c>
      <c r="AY728" s="303">
        <v>0.24715076522305438</v>
      </c>
      <c r="AZ728" s="311">
        <v>10916</v>
      </c>
      <c r="BA728" s="137">
        <v>0.2271043981192527</v>
      </c>
      <c r="BB728" s="312">
        <v>475.75757575757501</v>
      </c>
      <c r="BC728" s="312">
        <v>13299</v>
      </c>
      <c r="BD728" s="137">
        <v>0.23269934034400097</v>
      </c>
      <c r="BE728" s="302">
        <v>455.75757575757501</v>
      </c>
      <c r="BF728" s="312">
        <v>15552</v>
      </c>
      <c r="BG728" s="137">
        <v>0.24689633275123035</v>
      </c>
      <c r="BH728" s="302">
        <v>462.42425500000002</v>
      </c>
      <c r="BI728" s="303">
        <v>0.42469769146207403</v>
      </c>
      <c r="BJ728" s="311">
        <v>8501</v>
      </c>
      <c r="BK728" s="137">
        <v>0.21253031325783145</v>
      </c>
      <c r="BL728" s="312">
        <v>367.27272727272702</v>
      </c>
      <c r="BM728" s="312">
        <v>9368</v>
      </c>
      <c r="BN728" s="137">
        <v>0.2002950546278677</v>
      </c>
      <c r="BO728" s="302">
        <v>407.87878787878702</v>
      </c>
      <c r="BP728" s="312">
        <v>13892</v>
      </c>
      <c r="BQ728" s="137">
        <v>0.26111309512621467</v>
      </c>
      <c r="BR728" s="302">
        <v>546.66669999999999</v>
      </c>
      <c r="BS728" s="303">
        <v>0.63416068697800254</v>
      </c>
      <c r="BT728" s="311">
        <v>10084</v>
      </c>
      <c r="BU728" s="137">
        <v>0.20583792610736884</v>
      </c>
      <c r="BV728" s="312">
        <v>428.48484848484799</v>
      </c>
      <c r="BW728" s="312">
        <v>12205</v>
      </c>
      <c r="BX728" s="137">
        <v>0.2108891730310675</v>
      </c>
      <c r="BY728" s="302">
        <v>483.030303030303</v>
      </c>
      <c r="BZ728" s="312">
        <v>14123</v>
      </c>
      <c r="CA728" s="137">
        <v>0.2204755139953479</v>
      </c>
      <c r="CB728" s="302">
        <v>564.24243200000001</v>
      </c>
      <c r="CC728" s="303">
        <v>0.40053550178500597</v>
      </c>
      <c r="CD728" s="311">
        <v>77841</v>
      </c>
      <c r="CE728" s="137">
        <v>0.22113166596593298</v>
      </c>
      <c r="CF728" s="312">
        <v>1142.3399999999999</v>
      </c>
      <c r="CG728" s="312">
        <v>90357</v>
      </c>
      <c r="CH728" s="137">
        <v>0.21987881442546356</v>
      </c>
      <c r="CI728" s="302">
        <v>1208.28</v>
      </c>
      <c r="CJ728" s="312">
        <v>107622</v>
      </c>
      <c r="CK728" s="137">
        <v>0.23637913084732062</v>
      </c>
      <c r="CL728" s="302">
        <v>1427.79</v>
      </c>
      <c r="CM728" s="313">
        <v>0.38258758237946583</v>
      </c>
    </row>
    <row r="729" spans="1:91" ht="14.4" x14ac:dyDescent="0.3">
      <c r="A729" s="99" t="s">
        <v>386</v>
      </c>
      <c r="B729" s="311">
        <v>7740</v>
      </c>
      <c r="C729" s="137">
        <v>8.7674584565195224E-2</v>
      </c>
      <c r="D729" s="312">
        <v>313.33333333333297</v>
      </c>
      <c r="E729" s="312">
        <v>9319</v>
      </c>
      <c r="F729" s="137">
        <v>9.3533267090221112E-2</v>
      </c>
      <c r="G729" s="302">
        <v>372.12121212121201</v>
      </c>
      <c r="H729" s="312">
        <v>10751</v>
      </c>
      <c r="I729" s="137">
        <v>9.8937100262273966E-2</v>
      </c>
      <c r="J729" s="302">
        <v>533.93939999999998</v>
      </c>
      <c r="K729" s="313">
        <v>0.38901808785529718</v>
      </c>
      <c r="L729" s="312">
        <v>6915</v>
      </c>
      <c r="M729" s="137">
        <v>9.4158496732026142E-2</v>
      </c>
      <c r="N729" s="312">
        <v>332.12121212121201</v>
      </c>
      <c r="O729" s="312">
        <v>8519</v>
      </c>
      <c r="P729" s="137">
        <v>9.6249011411139979E-2</v>
      </c>
      <c r="Q729" s="302">
        <v>414.54545454545399</v>
      </c>
      <c r="R729" s="312">
        <v>8626</v>
      </c>
      <c r="S729" s="137">
        <v>8.8322326319561772E-2</v>
      </c>
      <c r="T729" s="302">
        <v>437.57574499999998</v>
      </c>
      <c r="U729" s="313">
        <v>0.24743311641359364</v>
      </c>
      <c r="V729" s="312">
        <v>1209</v>
      </c>
      <c r="W729" s="137">
        <v>9.6189036518418328E-2</v>
      </c>
      <c r="X729" s="312">
        <v>164.24242424242399</v>
      </c>
      <c r="Y729" s="312">
        <v>1420</v>
      </c>
      <c r="Z729" s="137">
        <v>9.5848801889976382E-2</v>
      </c>
      <c r="AA729" s="302">
        <v>158.78787878787799</v>
      </c>
      <c r="AB729" s="312">
        <v>1683</v>
      </c>
      <c r="AC729" s="137">
        <v>9.837502922609305E-2</v>
      </c>
      <c r="AD729" s="302">
        <v>180</v>
      </c>
      <c r="AE729" s="313">
        <v>0.39205955334987591</v>
      </c>
      <c r="AF729" s="312">
        <v>1168</v>
      </c>
      <c r="AG729" s="137">
        <v>8.7385904533891959E-2</v>
      </c>
      <c r="AH729" s="312">
        <v>151.51515151515099</v>
      </c>
      <c r="AI729" s="312">
        <v>1153</v>
      </c>
      <c r="AJ729" s="137">
        <v>7.3252858958068615E-2</v>
      </c>
      <c r="AK729" s="302">
        <v>149.69696969696901</v>
      </c>
      <c r="AL729" s="312">
        <v>1462</v>
      </c>
      <c r="AM729" s="137">
        <v>8.1493868450390194E-2</v>
      </c>
      <c r="AN729" s="302">
        <v>184.84848</v>
      </c>
      <c r="AO729" s="313">
        <v>0.25171232876712329</v>
      </c>
      <c r="AP729" s="312">
        <v>2528</v>
      </c>
      <c r="AQ729" s="137">
        <v>9.259734075674883E-2</v>
      </c>
      <c r="AR729" s="312">
        <v>212.72727272727201</v>
      </c>
      <c r="AS729" s="312">
        <v>2353</v>
      </c>
      <c r="AT729" s="137">
        <v>7.7284372331340737E-2</v>
      </c>
      <c r="AU729" s="302">
        <v>214.54545454545399</v>
      </c>
      <c r="AV729" s="312">
        <v>3589</v>
      </c>
      <c r="AW729" s="137">
        <v>0.10660607140735461</v>
      </c>
      <c r="AX729" s="302">
        <v>247.878784</v>
      </c>
      <c r="AY729" s="303">
        <v>0.41969936708860761</v>
      </c>
      <c r="AZ729" s="311">
        <v>4959</v>
      </c>
      <c r="BA729" s="137">
        <v>0.10317064036949194</v>
      </c>
      <c r="BB729" s="312">
        <v>354.54545454545399</v>
      </c>
      <c r="BC729" s="312">
        <v>5597</v>
      </c>
      <c r="BD729" s="137">
        <v>9.7933544469913036E-2</v>
      </c>
      <c r="BE729" s="302">
        <v>354.54545454545399</v>
      </c>
      <c r="BF729" s="312">
        <v>6246</v>
      </c>
      <c r="BG729" s="137">
        <v>9.9158596602635332E-2</v>
      </c>
      <c r="BH729" s="302">
        <v>289.69695999999999</v>
      </c>
      <c r="BI729" s="303">
        <v>0.25952813067150637</v>
      </c>
      <c r="BJ729" s="311">
        <v>3739</v>
      </c>
      <c r="BK729" s="137">
        <v>9.3477336933423333E-2</v>
      </c>
      <c r="BL729" s="312">
        <v>260</v>
      </c>
      <c r="BM729" s="312">
        <v>3595</v>
      </c>
      <c r="BN729" s="137">
        <v>7.6863868636548288E-2</v>
      </c>
      <c r="BO729" s="302">
        <v>291.51515151515099</v>
      </c>
      <c r="BP729" s="312">
        <v>6244</v>
      </c>
      <c r="BQ729" s="137">
        <v>0.11736180290585117</v>
      </c>
      <c r="BR729" s="302">
        <v>387.878784</v>
      </c>
      <c r="BS729" s="303">
        <v>0.66996523134527952</v>
      </c>
      <c r="BT729" s="311">
        <v>4485</v>
      </c>
      <c r="BU729" s="137">
        <v>9.154929577464789E-2</v>
      </c>
      <c r="BV729" s="312">
        <v>304.84848484848402</v>
      </c>
      <c r="BW729" s="312">
        <v>5072</v>
      </c>
      <c r="BX729" s="137">
        <v>8.7638663303037628E-2</v>
      </c>
      <c r="BY729" s="302">
        <v>299.39393939393898</v>
      </c>
      <c r="BZ729" s="312">
        <v>6055</v>
      </c>
      <c r="CA729" s="137">
        <v>9.4525188503988639E-2</v>
      </c>
      <c r="CB729" s="302">
        <v>393.93939999999998</v>
      </c>
      <c r="CC729" s="303">
        <v>0.35005574136008921</v>
      </c>
      <c r="CD729" s="311">
        <v>32743</v>
      </c>
      <c r="CE729" s="137">
        <v>9.3016715339249795E-2</v>
      </c>
      <c r="CF729" s="312">
        <v>766.91</v>
      </c>
      <c r="CG729" s="312">
        <v>37028</v>
      </c>
      <c r="CH729" s="137">
        <v>9.0105611524796805E-2</v>
      </c>
      <c r="CI729" s="302">
        <v>837.93</v>
      </c>
      <c r="CJ729" s="312">
        <v>44656</v>
      </c>
      <c r="CK729" s="137">
        <v>9.8081679090873147E-2</v>
      </c>
      <c r="CL729" s="302">
        <v>995.01</v>
      </c>
      <c r="CM729" s="313">
        <v>0.36383349112787466</v>
      </c>
    </row>
    <row r="730" spans="1:91" ht="14.4" x14ac:dyDescent="0.3">
      <c r="A730" s="99" t="s">
        <v>545</v>
      </c>
      <c r="B730" s="311">
        <v>4958</v>
      </c>
      <c r="C730" s="137">
        <v>5.6161574970831775E-2</v>
      </c>
      <c r="D730" s="312">
        <v>308.48484848484799</v>
      </c>
      <c r="E730" s="312">
        <v>5584</v>
      </c>
      <c r="F730" s="137">
        <v>5.6045687673762709E-2</v>
      </c>
      <c r="G730" s="302">
        <v>324.84848484848402</v>
      </c>
      <c r="H730" s="312">
        <v>6402</v>
      </c>
      <c r="I730" s="137">
        <v>5.8915014033957575E-2</v>
      </c>
      <c r="J730" s="302">
        <v>415.15152</v>
      </c>
      <c r="K730" s="313">
        <v>0.29124647035094797</v>
      </c>
      <c r="L730" s="312">
        <v>4834</v>
      </c>
      <c r="M730" s="137">
        <v>6.5822440087145967E-2</v>
      </c>
      <c r="N730" s="312">
        <v>272.72727272727201</v>
      </c>
      <c r="O730" s="312">
        <v>5556</v>
      </c>
      <c r="P730" s="137">
        <v>6.2772568071404355E-2</v>
      </c>
      <c r="Q730" s="302">
        <v>297.575757575757</v>
      </c>
      <c r="R730" s="312">
        <v>5109</v>
      </c>
      <c r="S730" s="137">
        <v>5.2311472892028872E-2</v>
      </c>
      <c r="T730" s="302">
        <v>404.24243200000001</v>
      </c>
      <c r="U730" s="313">
        <v>5.688870500620604E-2</v>
      </c>
      <c r="V730" s="312">
        <v>773</v>
      </c>
      <c r="W730" s="137">
        <v>6.1500517145357626E-2</v>
      </c>
      <c r="X730" s="312">
        <v>136.363636363636</v>
      </c>
      <c r="Y730" s="312">
        <v>924</v>
      </c>
      <c r="Z730" s="137">
        <v>6.236922038474519E-2</v>
      </c>
      <c r="AA730" s="302">
        <v>131.51515151515099</v>
      </c>
      <c r="AB730" s="312">
        <v>882</v>
      </c>
      <c r="AC730" s="137">
        <v>5.1554828150572829E-2</v>
      </c>
      <c r="AD730" s="302">
        <v>138.78787199999999</v>
      </c>
      <c r="AE730" s="313">
        <v>0.14100905562742561</v>
      </c>
      <c r="AF730" s="312">
        <v>689</v>
      </c>
      <c r="AG730" s="137">
        <v>5.1548705671105789E-2</v>
      </c>
      <c r="AH730" s="312">
        <v>112.72727272727199</v>
      </c>
      <c r="AI730" s="312">
        <v>610</v>
      </c>
      <c r="AJ730" s="137">
        <v>3.8754764930114358E-2</v>
      </c>
      <c r="AK730" s="302">
        <v>104.84848484848401</v>
      </c>
      <c r="AL730" s="312">
        <v>1001</v>
      </c>
      <c r="AM730" s="137">
        <v>5.5797101449275362E-2</v>
      </c>
      <c r="AN730" s="302">
        <v>138.78787199999999</v>
      </c>
      <c r="AO730" s="313">
        <v>0.45283018867924529</v>
      </c>
      <c r="AP730" s="312">
        <v>1592</v>
      </c>
      <c r="AQ730" s="137">
        <v>5.8312882312003225E-2</v>
      </c>
      <c r="AR730" s="312">
        <v>164.84848484848399</v>
      </c>
      <c r="AS730" s="312">
        <v>1613</v>
      </c>
      <c r="AT730" s="137">
        <v>5.2979044866320699E-2</v>
      </c>
      <c r="AU730" s="302">
        <v>181.81818181818099</v>
      </c>
      <c r="AV730" s="312">
        <v>2109</v>
      </c>
      <c r="AW730" s="137">
        <v>6.264480484762075E-2</v>
      </c>
      <c r="AX730" s="302">
        <v>206.66667200000001</v>
      </c>
      <c r="AY730" s="303">
        <v>0.32474874371859297</v>
      </c>
      <c r="AZ730" s="311">
        <v>3080</v>
      </c>
      <c r="BA730" s="137">
        <v>6.407855864852495E-2</v>
      </c>
      <c r="BB730" s="312">
        <v>287.87878787878702</v>
      </c>
      <c r="BC730" s="312">
        <v>3463</v>
      </c>
      <c r="BD730" s="137">
        <v>6.059386537418418E-2</v>
      </c>
      <c r="BE730" s="302">
        <v>256.36363636363598</v>
      </c>
      <c r="BF730" s="312">
        <v>3653</v>
      </c>
      <c r="BG730" s="137">
        <v>5.7993332274964282E-2</v>
      </c>
      <c r="BH730" s="302">
        <v>276.36364700000001</v>
      </c>
      <c r="BI730" s="303">
        <v>0.18603896103896103</v>
      </c>
      <c r="BJ730" s="311">
        <v>2353</v>
      </c>
      <c r="BK730" s="137">
        <v>5.8826470661766543E-2</v>
      </c>
      <c r="BL730" s="312">
        <v>210.30303030303</v>
      </c>
      <c r="BM730" s="312">
        <v>2332</v>
      </c>
      <c r="BN730" s="137">
        <v>4.9859955955613523E-2</v>
      </c>
      <c r="BO730" s="302">
        <v>227.272727272727</v>
      </c>
      <c r="BP730" s="312">
        <v>4001</v>
      </c>
      <c r="BQ730" s="137">
        <v>7.5202526173336087E-2</v>
      </c>
      <c r="BR730" s="302">
        <v>373.93939999999998</v>
      </c>
      <c r="BS730" s="303">
        <v>0.70038249043773904</v>
      </c>
      <c r="BT730" s="311">
        <v>2926</v>
      </c>
      <c r="BU730" s="137">
        <v>5.9726474790773629E-2</v>
      </c>
      <c r="BV730" s="312">
        <v>240</v>
      </c>
      <c r="BW730" s="312">
        <v>3358</v>
      </c>
      <c r="BX730" s="137">
        <v>5.8022600822476414E-2</v>
      </c>
      <c r="BY730" s="302">
        <v>256.969696969697</v>
      </c>
      <c r="BZ730" s="312">
        <v>3858</v>
      </c>
      <c r="CA730" s="137">
        <v>6.0227609785035205E-2</v>
      </c>
      <c r="CB730" s="302">
        <v>341.81817599999999</v>
      </c>
      <c r="CC730" s="303">
        <v>0.31852358168147643</v>
      </c>
      <c r="CD730" s="311">
        <v>21205</v>
      </c>
      <c r="CE730" s="137">
        <v>6.0239423656011724E-2</v>
      </c>
      <c r="CF730" s="312">
        <v>640.97</v>
      </c>
      <c r="CG730" s="312">
        <v>23440</v>
      </c>
      <c r="CH730" s="137">
        <v>5.7039957171363218E-2</v>
      </c>
      <c r="CI730" s="302">
        <v>660.69</v>
      </c>
      <c r="CJ730" s="312">
        <v>27015</v>
      </c>
      <c r="CK730" s="137">
        <v>5.933528664994487E-2</v>
      </c>
      <c r="CL730" s="302">
        <v>864.61</v>
      </c>
      <c r="CM730" s="313">
        <v>0.27399198302287198</v>
      </c>
    </row>
    <row r="731" spans="1:91" ht="14.4" x14ac:dyDescent="0.3">
      <c r="A731" s="99" t="s">
        <v>546</v>
      </c>
      <c r="B731" s="311">
        <v>1125</v>
      </c>
      <c r="C731" s="137">
        <v>1.2743398919359772E-2</v>
      </c>
      <c r="D731" s="312">
        <v>147.87878787878699</v>
      </c>
      <c r="E731" s="312">
        <v>1325</v>
      </c>
      <c r="F731" s="137">
        <v>1.3298806620296488E-2</v>
      </c>
      <c r="G731" s="302">
        <v>181.81818181818099</v>
      </c>
      <c r="H731" s="312">
        <v>1343</v>
      </c>
      <c r="I731" s="137">
        <v>1.2359085262043896E-2</v>
      </c>
      <c r="J731" s="302">
        <v>157.57576</v>
      </c>
      <c r="K731" s="313">
        <v>0.19377777777777777</v>
      </c>
      <c r="L731" s="312">
        <v>1254</v>
      </c>
      <c r="M731" s="137">
        <v>1.7075163398692809E-2</v>
      </c>
      <c r="N731" s="312">
        <v>196.969696969697</v>
      </c>
      <c r="O731" s="312">
        <v>1480</v>
      </c>
      <c r="P731" s="137">
        <v>1.6721274432267539E-2</v>
      </c>
      <c r="Q731" s="302">
        <v>201.81818181818099</v>
      </c>
      <c r="R731" s="312">
        <v>1192</v>
      </c>
      <c r="S731" s="137">
        <v>1.2204986433215584E-2</v>
      </c>
      <c r="T731" s="302">
        <v>193.939392</v>
      </c>
      <c r="U731" s="313">
        <v>-4.9441786283891544E-2</v>
      </c>
      <c r="V731" s="312">
        <v>354</v>
      </c>
      <c r="W731" s="137">
        <v>2.8164531784549286E-2</v>
      </c>
      <c r="X731" s="312">
        <v>115.151515151515</v>
      </c>
      <c r="Y731" s="312">
        <v>146</v>
      </c>
      <c r="Z731" s="137">
        <v>9.8548768140398237E-3</v>
      </c>
      <c r="AA731" s="302">
        <v>40</v>
      </c>
      <c r="AB731" s="312">
        <v>205</v>
      </c>
      <c r="AC731" s="137">
        <v>1.1982698152910918E-2</v>
      </c>
      <c r="AD731" s="302">
        <v>58.181820000000002</v>
      </c>
      <c r="AE731" s="313">
        <v>-0.42090395480225989</v>
      </c>
      <c r="AF731" s="312">
        <v>159</v>
      </c>
      <c r="AG731" s="137">
        <v>1.1895855154870566E-2</v>
      </c>
      <c r="AH731" s="312">
        <v>52.727272727272698</v>
      </c>
      <c r="AI731" s="312">
        <v>97</v>
      </c>
      <c r="AJ731" s="137">
        <v>6.1626429479034305E-3</v>
      </c>
      <c r="AK731" s="302">
        <v>36.969696969696898</v>
      </c>
      <c r="AL731" s="312">
        <v>141</v>
      </c>
      <c r="AM731" s="137">
        <v>7.8595317725752515E-3</v>
      </c>
      <c r="AN731" s="302">
        <v>60.606059999999999</v>
      </c>
      <c r="AO731" s="313">
        <v>-0.11320754716981132</v>
      </c>
      <c r="AP731" s="312">
        <v>646</v>
      </c>
      <c r="AQ731" s="137">
        <v>2.366213691806161E-2</v>
      </c>
      <c r="AR731" s="312">
        <v>134.54545454545399</v>
      </c>
      <c r="AS731" s="312">
        <v>181</v>
      </c>
      <c r="AT731" s="137">
        <v>5.9449517177954407E-3</v>
      </c>
      <c r="AU731" s="302">
        <v>63.030303030303003</v>
      </c>
      <c r="AV731" s="312">
        <v>350</v>
      </c>
      <c r="AW731" s="137">
        <v>1.0396245470207332E-2</v>
      </c>
      <c r="AX731" s="302">
        <v>95.151510000000002</v>
      </c>
      <c r="AY731" s="303">
        <v>-0.45820433436532509</v>
      </c>
      <c r="AZ731" s="311">
        <v>937</v>
      </c>
      <c r="BA731" s="137">
        <v>1.9494029043398659E-2</v>
      </c>
      <c r="BB731" s="312">
        <v>140</v>
      </c>
      <c r="BC731" s="312">
        <v>708</v>
      </c>
      <c r="BD731" s="137">
        <v>1.238823467655859E-2</v>
      </c>
      <c r="BE731" s="302">
        <v>129.69696969696901</v>
      </c>
      <c r="BF731" s="312">
        <v>582</v>
      </c>
      <c r="BG731" s="137">
        <v>9.2395618352119381E-3</v>
      </c>
      <c r="BH731" s="302">
        <v>106.060608</v>
      </c>
      <c r="BI731" s="303">
        <v>-0.37886872998932764</v>
      </c>
      <c r="BJ731" s="311">
        <v>507</v>
      </c>
      <c r="BK731" s="137">
        <v>1.2675316882922073E-2</v>
      </c>
      <c r="BL731" s="312">
        <v>113.939393939393</v>
      </c>
      <c r="BM731" s="312">
        <v>528</v>
      </c>
      <c r="BN731" s="137">
        <v>1.1289046631459665E-2</v>
      </c>
      <c r="BO731" s="302">
        <v>126.666666666666</v>
      </c>
      <c r="BP731" s="312">
        <v>711</v>
      </c>
      <c r="BQ731" s="137">
        <v>1.3363908050297916E-2</v>
      </c>
      <c r="BR731" s="302">
        <v>141.21212800000001</v>
      </c>
      <c r="BS731" s="303">
        <v>0.40236686390532544</v>
      </c>
      <c r="BT731" s="311">
        <v>620</v>
      </c>
      <c r="BU731" s="137">
        <v>1.2655644008981426E-2</v>
      </c>
      <c r="BV731" s="312">
        <v>107.272727272727</v>
      </c>
      <c r="BW731" s="312">
        <v>936</v>
      </c>
      <c r="BX731" s="137">
        <v>1.617306562532398E-2</v>
      </c>
      <c r="BY731" s="302">
        <v>156.363636363636</v>
      </c>
      <c r="BZ731" s="312">
        <v>783</v>
      </c>
      <c r="CA731" s="137">
        <v>1.2223488455594237E-2</v>
      </c>
      <c r="CB731" s="302">
        <v>131.515152</v>
      </c>
      <c r="CC731" s="303">
        <v>0.26290322580645159</v>
      </c>
      <c r="CD731" s="311">
        <v>5602</v>
      </c>
      <c r="CE731" s="137">
        <v>1.591423019669784E-2</v>
      </c>
      <c r="CF731" s="312">
        <v>371.11</v>
      </c>
      <c r="CG731" s="312">
        <v>5401</v>
      </c>
      <c r="CH731" s="137">
        <v>1.3143037913077336E-2</v>
      </c>
      <c r="CI731" s="302">
        <v>369.97</v>
      </c>
      <c r="CJ731" s="312">
        <v>5307</v>
      </c>
      <c r="CK731" s="137">
        <v>1.165620456232676E-2</v>
      </c>
      <c r="CL731" s="302">
        <v>355.19</v>
      </c>
      <c r="CM731" s="313">
        <v>-5.2659764369867905E-2</v>
      </c>
    </row>
    <row r="732" spans="1:91" ht="14.4" x14ac:dyDescent="0.3">
      <c r="A732" s="99" t="s">
        <v>547</v>
      </c>
      <c r="B732" s="311">
        <v>1251</v>
      </c>
      <c r="C732" s="137">
        <v>1.4170659598328066E-2</v>
      </c>
      <c r="D732" s="312">
        <v>163.030303030303</v>
      </c>
      <c r="E732" s="312">
        <v>1322</v>
      </c>
      <c r="F732" s="137">
        <v>1.32686961147411E-2</v>
      </c>
      <c r="G732" s="302">
        <v>178.18181818181799</v>
      </c>
      <c r="H732" s="312">
        <v>1426</v>
      </c>
      <c r="I732" s="137">
        <v>1.3122900657985551E-2</v>
      </c>
      <c r="J732" s="302">
        <v>195.15152</v>
      </c>
      <c r="K732" s="313">
        <v>0.13988808952837731</v>
      </c>
      <c r="L732" s="312">
        <v>1181</v>
      </c>
      <c r="M732" s="137">
        <v>1.608115468409586E-2</v>
      </c>
      <c r="N732" s="312">
        <v>151.51515151515099</v>
      </c>
      <c r="O732" s="312">
        <v>1424</v>
      </c>
      <c r="P732" s="137">
        <v>1.6088577561857418E-2</v>
      </c>
      <c r="Q732" s="302">
        <v>218.78787878787799</v>
      </c>
      <c r="R732" s="312">
        <v>1072</v>
      </c>
      <c r="S732" s="137">
        <v>1.0976296523831464E-2</v>
      </c>
      <c r="T732" s="302">
        <v>169.090912</v>
      </c>
      <c r="U732" s="313">
        <v>-9.2294665537679926E-2</v>
      </c>
      <c r="V732" s="312">
        <v>204</v>
      </c>
      <c r="W732" s="137">
        <v>1.6230408147028402E-2</v>
      </c>
      <c r="X732" s="312">
        <v>67.272727272727195</v>
      </c>
      <c r="Y732" s="312">
        <v>177</v>
      </c>
      <c r="Z732" s="137">
        <v>1.1947350658116774E-2</v>
      </c>
      <c r="AA732" s="302">
        <v>64.848484848484802</v>
      </c>
      <c r="AB732" s="312">
        <v>106</v>
      </c>
      <c r="AC732" s="137">
        <v>6.1959317278466215E-3</v>
      </c>
      <c r="AD732" s="302">
        <v>44.848483999999999</v>
      </c>
      <c r="AE732" s="313">
        <v>-0.48039215686274511</v>
      </c>
      <c r="AF732" s="312">
        <v>173</v>
      </c>
      <c r="AG732" s="137">
        <v>1.2943288942091876E-2</v>
      </c>
      <c r="AH732" s="312">
        <v>58.181818181818201</v>
      </c>
      <c r="AI732" s="312">
        <v>48</v>
      </c>
      <c r="AJ732" s="137">
        <v>3.0495552731893264E-3</v>
      </c>
      <c r="AK732" s="302">
        <v>30.909090909090899</v>
      </c>
      <c r="AL732" s="312">
        <v>345</v>
      </c>
      <c r="AM732" s="137">
        <v>1.9230769230769232E-2</v>
      </c>
      <c r="AN732" s="302">
        <v>83.636359999999996</v>
      </c>
      <c r="AO732" s="313">
        <v>0.9942196531791907</v>
      </c>
      <c r="AP732" s="312">
        <v>162</v>
      </c>
      <c r="AQ732" s="137">
        <v>5.9338485769752022E-3</v>
      </c>
      <c r="AR732" s="312">
        <v>59.393939393939398</v>
      </c>
      <c r="AS732" s="312">
        <v>314</v>
      </c>
      <c r="AT732" s="137">
        <v>1.031334165407607E-2</v>
      </c>
      <c r="AU732" s="302">
        <v>75.757575757575694</v>
      </c>
      <c r="AV732" s="312">
        <v>603</v>
      </c>
      <c r="AW732" s="137">
        <v>1.7911245767242914E-2</v>
      </c>
      <c r="AX732" s="302">
        <v>118.181816</v>
      </c>
      <c r="AY732" s="303">
        <v>2.7222222222222223</v>
      </c>
      <c r="AZ732" s="311">
        <v>710</v>
      </c>
      <c r="BA732" s="137">
        <v>1.4771356052095036E-2</v>
      </c>
      <c r="BB732" s="312">
        <v>124.84848484848401</v>
      </c>
      <c r="BC732" s="312">
        <v>769</v>
      </c>
      <c r="BD732" s="137">
        <v>1.3455582579482425E-2</v>
      </c>
      <c r="BE732" s="302">
        <v>119.39393939393899</v>
      </c>
      <c r="BF732" s="312">
        <v>828</v>
      </c>
      <c r="BG732" s="137">
        <v>1.3144943641847913E-2</v>
      </c>
      <c r="BH732" s="302">
        <v>122.42424</v>
      </c>
      <c r="BI732" s="303">
        <v>0.16619718309859155</v>
      </c>
      <c r="BJ732" s="311">
        <v>663</v>
      </c>
      <c r="BK732" s="137">
        <v>1.6575414385359633E-2</v>
      </c>
      <c r="BL732" s="312">
        <v>115.151515151515</v>
      </c>
      <c r="BM732" s="312">
        <v>521</v>
      </c>
      <c r="BN732" s="137">
        <v>1.1139381240512284E-2</v>
      </c>
      <c r="BO732" s="302">
        <v>99.393939393939405</v>
      </c>
      <c r="BP732" s="312">
        <v>1069</v>
      </c>
      <c r="BQ732" s="137">
        <v>2.0092851906847359E-2</v>
      </c>
      <c r="BR732" s="302">
        <v>207.27271999999999</v>
      </c>
      <c r="BS732" s="303">
        <v>0.61236802413273006</v>
      </c>
      <c r="BT732" s="311">
        <v>754</v>
      </c>
      <c r="BU732" s="137">
        <v>1.5390896101245152E-2</v>
      </c>
      <c r="BV732" s="312">
        <v>119.39393939393899</v>
      </c>
      <c r="BW732" s="312">
        <v>880</v>
      </c>
      <c r="BX732" s="137">
        <v>1.5205446314407161E-2</v>
      </c>
      <c r="BY732" s="302">
        <v>155.75757575757501</v>
      </c>
      <c r="BZ732" s="312">
        <v>820</v>
      </c>
      <c r="CA732" s="137">
        <v>1.2801099021184257E-2</v>
      </c>
      <c r="CB732" s="302">
        <v>162.42424</v>
      </c>
      <c r="CC732" s="303">
        <v>8.7533156498673742E-2</v>
      </c>
      <c r="CD732" s="311">
        <v>5098</v>
      </c>
      <c r="CE732" s="137">
        <v>1.4482460825199141E-2</v>
      </c>
      <c r="CF732" s="312">
        <v>321.66000000000003</v>
      </c>
      <c r="CG732" s="312">
        <v>5455</v>
      </c>
      <c r="CH732" s="137">
        <v>1.3274443957755389E-2</v>
      </c>
      <c r="CI732" s="302">
        <v>371.23</v>
      </c>
      <c r="CJ732" s="312">
        <v>6269</v>
      </c>
      <c r="CK732" s="137">
        <v>1.3769125004941861E-2</v>
      </c>
      <c r="CL732" s="302">
        <v>416.3</v>
      </c>
      <c r="CM732" s="313">
        <v>0.22969792075323656</v>
      </c>
    </row>
    <row r="733" spans="1:91" ht="14.4" x14ac:dyDescent="0.3">
      <c r="A733" s="99" t="s">
        <v>548</v>
      </c>
      <c r="B733" s="311">
        <v>2582</v>
      </c>
      <c r="C733" s="137">
        <v>2.9247516453143937E-2</v>
      </c>
      <c r="D733" s="312">
        <v>246.666666666666</v>
      </c>
      <c r="E733" s="312">
        <v>2937</v>
      </c>
      <c r="F733" s="137">
        <v>2.9478184938725119E-2</v>
      </c>
      <c r="G733" s="302">
        <v>216.363636363636</v>
      </c>
      <c r="H733" s="312">
        <v>3633</v>
      </c>
      <c r="I733" s="137">
        <v>3.3433028113928127E-2</v>
      </c>
      <c r="J733" s="302">
        <v>309.69695999999999</v>
      </c>
      <c r="K733" s="313">
        <v>0.40704879938032534</v>
      </c>
      <c r="L733" s="312">
        <v>2399</v>
      </c>
      <c r="M733" s="137">
        <v>3.2666122004357298E-2</v>
      </c>
      <c r="N733" s="312">
        <v>207.272727272727</v>
      </c>
      <c r="O733" s="312">
        <v>2652</v>
      </c>
      <c r="P733" s="137">
        <v>2.9962716077279402E-2</v>
      </c>
      <c r="Q733" s="302">
        <v>232.72727272727201</v>
      </c>
      <c r="R733" s="312">
        <v>2845</v>
      </c>
      <c r="S733" s="137">
        <v>2.9130189934981825E-2</v>
      </c>
      <c r="T733" s="302">
        <v>288.48486300000002</v>
      </c>
      <c r="U733" s="313">
        <v>0.18591079616506878</v>
      </c>
      <c r="V733" s="312">
        <v>215</v>
      </c>
      <c r="W733" s="137">
        <v>1.7105577213779935E-2</v>
      </c>
      <c r="X733" s="312">
        <v>53.939393939393902</v>
      </c>
      <c r="Y733" s="312">
        <v>601</v>
      </c>
      <c r="Z733" s="137">
        <v>4.0566992912588591E-2</v>
      </c>
      <c r="AA733" s="302">
        <v>111.515151515151</v>
      </c>
      <c r="AB733" s="312">
        <v>571</v>
      </c>
      <c r="AC733" s="137">
        <v>3.3376198269815291E-2</v>
      </c>
      <c r="AD733" s="302">
        <v>123.63636</v>
      </c>
      <c r="AE733" s="313">
        <v>1.655813953488372</v>
      </c>
      <c r="AF733" s="312">
        <v>357</v>
      </c>
      <c r="AG733" s="137">
        <v>2.6709561574143347E-2</v>
      </c>
      <c r="AH733" s="312">
        <v>86.060606060606005</v>
      </c>
      <c r="AI733" s="312">
        <v>465</v>
      </c>
      <c r="AJ733" s="137">
        <v>2.9542566709021601E-2</v>
      </c>
      <c r="AK733" s="302">
        <v>103.636363636363</v>
      </c>
      <c r="AL733" s="312">
        <v>515</v>
      </c>
      <c r="AM733" s="137">
        <v>2.870680044593088E-2</v>
      </c>
      <c r="AN733" s="302">
        <v>100.606064</v>
      </c>
      <c r="AO733" s="313">
        <v>0.44257703081232491</v>
      </c>
      <c r="AP733" s="312">
        <v>784</v>
      </c>
      <c r="AQ733" s="137">
        <v>2.871689681696641E-2</v>
      </c>
      <c r="AR733" s="312">
        <v>113.333333333333</v>
      </c>
      <c r="AS733" s="312">
        <v>1118</v>
      </c>
      <c r="AT733" s="137">
        <v>3.6720751494449186E-2</v>
      </c>
      <c r="AU733" s="302">
        <v>150.90909090909</v>
      </c>
      <c r="AV733" s="312">
        <v>1156</v>
      </c>
      <c r="AW733" s="137">
        <v>3.4337313610170499E-2</v>
      </c>
      <c r="AX733" s="302">
        <v>159.393936</v>
      </c>
      <c r="AY733" s="303">
        <v>0.47448979591836737</v>
      </c>
      <c r="AZ733" s="311">
        <v>1433</v>
      </c>
      <c r="BA733" s="137">
        <v>2.9813173553031248E-2</v>
      </c>
      <c r="BB733" s="312">
        <v>202.42424242424201</v>
      </c>
      <c r="BC733" s="312">
        <v>1986</v>
      </c>
      <c r="BD733" s="137">
        <v>3.4750048118143168E-2</v>
      </c>
      <c r="BE733" s="302">
        <v>187.87878787878699</v>
      </c>
      <c r="BF733" s="312">
        <v>2243</v>
      </c>
      <c r="BG733" s="137">
        <v>3.5608826797904426E-2</v>
      </c>
      <c r="BH733" s="302">
        <v>218.18182400000001</v>
      </c>
      <c r="BI733" s="303">
        <v>0.56524773203070477</v>
      </c>
      <c r="BJ733" s="311">
        <v>1183</v>
      </c>
      <c r="BK733" s="137">
        <v>2.9575739393484839E-2</v>
      </c>
      <c r="BL733" s="312">
        <v>140.60606060606</v>
      </c>
      <c r="BM733" s="312">
        <v>1283</v>
      </c>
      <c r="BN733" s="137">
        <v>2.7431528083641573E-2</v>
      </c>
      <c r="BO733" s="302">
        <v>149.69696969696901</v>
      </c>
      <c r="BP733" s="312">
        <v>2221</v>
      </c>
      <c r="BQ733" s="137">
        <v>4.1745766216190819E-2</v>
      </c>
      <c r="BR733" s="302">
        <v>278.18182400000001</v>
      </c>
      <c r="BS733" s="303">
        <v>0.87743026204564667</v>
      </c>
      <c r="BT733" s="311">
        <v>1552</v>
      </c>
      <c r="BU733" s="137">
        <v>3.1679934680547049E-2</v>
      </c>
      <c r="BV733" s="312">
        <v>186.06060606060601</v>
      </c>
      <c r="BW733" s="312">
        <v>1542</v>
      </c>
      <c r="BX733" s="137">
        <v>2.6644088882745273E-2</v>
      </c>
      <c r="BY733" s="302">
        <v>201.21212121212099</v>
      </c>
      <c r="BZ733" s="312">
        <v>2255</v>
      </c>
      <c r="CA733" s="137">
        <v>3.5203022308256712E-2</v>
      </c>
      <c r="CB733" s="302">
        <v>329.69695999999999</v>
      </c>
      <c r="CC733" s="303">
        <v>0.4529639175257732</v>
      </c>
      <c r="CD733" s="311">
        <v>10505</v>
      </c>
      <c r="CE733" s="137">
        <v>2.9842732634114747E-2</v>
      </c>
      <c r="CF733" s="312">
        <v>470.46</v>
      </c>
      <c r="CG733" s="312">
        <v>12584</v>
      </c>
      <c r="CH733" s="137">
        <v>3.0622475300530493E-2</v>
      </c>
      <c r="CI733" s="302">
        <v>493.43</v>
      </c>
      <c r="CJ733" s="312">
        <v>15439</v>
      </c>
      <c r="CK733" s="137">
        <v>3.3909957082676245E-2</v>
      </c>
      <c r="CL733" s="302">
        <v>679.62</v>
      </c>
      <c r="CM733" s="313">
        <v>0.46968110423607806</v>
      </c>
    </row>
    <row r="734" spans="1:91" ht="14.4" x14ac:dyDescent="0.3">
      <c r="A734" s="99" t="s">
        <v>549</v>
      </c>
      <c r="B734" s="311">
        <v>2782</v>
      </c>
      <c r="C734" s="137">
        <v>3.1513009594363456E-2</v>
      </c>
      <c r="D734" s="312">
        <v>255.75757575757501</v>
      </c>
      <c r="E734" s="312">
        <v>3735</v>
      </c>
      <c r="F734" s="137">
        <v>3.7487579416458403E-2</v>
      </c>
      <c r="G734" s="302">
        <v>229.69696969696901</v>
      </c>
      <c r="H734" s="312">
        <v>4349</v>
      </c>
      <c r="I734" s="137">
        <v>4.0022086228316385E-2</v>
      </c>
      <c r="J734" s="302">
        <v>293.93939999999998</v>
      </c>
      <c r="K734" s="313">
        <v>0.5632638389647735</v>
      </c>
      <c r="L734" s="312">
        <v>2081</v>
      </c>
      <c r="M734" s="137">
        <v>2.8336056644880175E-2</v>
      </c>
      <c r="N734" s="312">
        <v>191.51515151515099</v>
      </c>
      <c r="O734" s="312">
        <v>2963</v>
      </c>
      <c r="P734" s="137">
        <v>3.3476443339735623E-2</v>
      </c>
      <c r="Q734" s="302">
        <v>240.60606060606</v>
      </c>
      <c r="R734" s="312">
        <v>3517</v>
      </c>
      <c r="S734" s="137">
        <v>3.6010853427532893E-2</v>
      </c>
      <c r="T734" s="302">
        <v>271.51513699999998</v>
      </c>
      <c r="U734" s="313">
        <v>0.69005285920230663</v>
      </c>
      <c r="V734" s="312">
        <v>436</v>
      </c>
      <c r="W734" s="137">
        <v>3.4688519373060708E-2</v>
      </c>
      <c r="X734" s="312">
        <v>85.454545454545396</v>
      </c>
      <c r="Y734" s="312">
        <v>496</v>
      </c>
      <c r="Z734" s="137">
        <v>3.3479581505231185E-2</v>
      </c>
      <c r="AA734" s="302">
        <v>97.575757575757606</v>
      </c>
      <c r="AB734" s="312">
        <v>801</v>
      </c>
      <c r="AC734" s="137">
        <v>4.6820201075520228E-2</v>
      </c>
      <c r="AD734" s="302">
        <v>130.909088</v>
      </c>
      <c r="AE734" s="313">
        <v>0.83715596330275233</v>
      </c>
      <c r="AF734" s="312">
        <v>479</v>
      </c>
      <c r="AG734" s="137">
        <v>3.5837198862786177E-2</v>
      </c>
      <c r="AH734" s="312">
        <v>96.363636363636402</v>
      </c>
      <c r="AI734" s="312">
        <v>543</v>
      </c>
      <c r="AJ734" s="137">
        <v>3.4498094027954257E-2</v>
      </c>
      <c r="AK734" s="302">
        <v>102.424242424242</v>
      </c>
      <c r="AL734" s="312">
        <v>461</v>
      </c>
      <c r="AM734" s="137">
        <v>2.5696767001114826E-2</v>
      </c>
      <c r="AN734" s="302">
        <v>111.515152</v>
      </c>
      <c r="AO734" s="313">
        <v>-3.7578288100208766E-2</v>
      </c>
      <c r="AP734" s="312">
        <v>936</v>
      </c>
      <c r="AQ734" s="137">
        <v>3.4284458444745612E-2</v>
      </c>
      <c r="AR734" s="312">
        <v>150.90909090909</v>
      </c>
      <c r="AS734" s="312">
        <v>740</v>
      </c>
      <c r="AT734" s="137">
        <v>2.4305327465020034E-2</v>
      </c>
      <c r="AU734" s="302">
        <v>129.69696969696901</v>
      </c>
      <c r="AV734" s="312">
        <v>1480</v>
      </c>
      <c r="AW734" s="137">
        <v>4.3961266559733855E-2</v>
      </c>
      <c r="AX734" s="302">
        <v>160.606064</v>
      </c>
      <c r="AY734" s="303">
        <v>0.58119658119658124</v>
      </c>
      <c r="AZ734" s="311">
        <v>1879</v>
      </c>
      <c r="BA734" s="137">
        <v>3.9092081720967002E-2</v>
      </c>
      <c r="BB734" s="312">
        <v>207.272727272727</v>
      </c>
      <c r="BC734" s="312">
        <v>2134</v>
      </c>
      <c r="BD734" s="137">
        <v>3.7339679095728856E-2</v>
      </c>
      <c r="BE734" s="302">
        <v>272.12121212121201</v>
      </c>
      <c r="BF734" s="312">
        <v>2593</v>
      </c>
      <c r="BG734" s="137">
        <v>4.1165264327671057E-2</v>
      </c>
      <c r="BH734" s="302">
        <v>223.636368</v>
      </c>
      <c r="BI734" s="303">
        <v>0.37998935604044703</v>
      </c>
      <c r="BJ734" s="311">
        <v>1386</v>
      </c>
      <c r="BK734" s="137">
        <v>3.465086627165679E-2</v>
      </c>
      <c r="BL734" s="312">
        <v>155.15151515151501</v>
      </c>
      <c r="BM734" s="312">
        <v>1263</v>
      </c>
      <c r="BN734" s="137">
        <v>2.7003912680934768E-2</v>
      </c>
      <c r="BO734" s="302">
        <v>177.575757575757</v>
      </c>
      <c r="BP734" s="312">
        <v>2243</v>
      </c>
      <c r="BQ734" s="137">
        <v>4.2159276732515086E-2</v>
      </c>
      <c r="BR734" s="302">
        <v>184.24243200000001</v>
      </c>
      <c r="BS734" s="303">
        <v>0.61832611832611828</v>
      </c>
      <c r="BT734" s="311">
        <v>1559</v>
      </c>
      <c r="BU734" s="137">
        <v>3.1822820983874262E-2</v>
      </c>
      <c r="BV734" s="312">
        <v>189.69696969696901</v>
      </c>
      <c r="BW734" s="312">
        <v>1714</v>
      </c>
      <c r="BX734" s="137">
        <v>2.9616062480561218E-2</v>
      </c>
      <c r="BY734" s="302">
        <v>166.06060606060601</v>
      </c>
      <c r="BZ734" s="312">
        <v>2197</v>
      </c>
      <c r="CA734" s="137">
        <v>3.4297578718953434E-2</v>
      </c>
      <c r="CB734" s="302">
        <v>211.515152</v>
      </c>
      <c r="CC734" s="303">
        <v>0.40923669018601666</v>
      </c>
      <c r="CD734" s="311">
        <v>11538</v>
      </c>
      <c r="CE734" s="137">
        <v>3.277729168323807E-2</v>
      </c>
      <c r="CF734" s="312">
        <v>492.99</v>
      </c>
      <c r="CG734" s="312">
        <v>13588</v>
      </c>
      <c r="CH734" s="137">
        <v>3.3065654353433588E-2</v>
      </c>
      <c r="CI734" s="302">
        <v>528.54</v>
      </c>
      <c r="CJ734" s="312">
        <v>17641</v>
      </c>
      <c r="CK734" s="137">
        <v>3.8746392440928278E-2</v>
      </c>
      <c r="CL734" s="302">
        <v>584.99</v>
      </c>
      <c r="CM734" s="313">
        <v>0.52894782457964984</v>
      </c>
    </row>
    <row r="735" spans="1:91" ht="14.4" x14ac:dyDescent="0.3">
      <c r="A735" s="99" t="s">
        <v>387</v>
      </c>
      <c r="B735" s="311">
        <v>12969</v>
      </c>
      <c r="C735" s="137">
        <v>0.14690590274237944</v>
      </c>
      <c r="D735" s="312">
        <v>496.969696969697</v>
      </c>
      <c r="E735" s="312">
        <v>14157</v>
      </c>
      <c r="F735" s="137">
        <v>0.14209147571587727</v>
      </c>
      <c r="G735" s="302">
        <v>503.030303030303</v>
      </c>
      <c r="H735" s="312">
        <v>16832</v>
      </c>
      <c r="I735" s="137">
        <v>0.15489808125891502</v>
      </c>
      <c r="J735" s="302">
        <v>497.57574499999998</v>
      </c>
      <c r="K735" s="313">
        <v>0.29786413755879404</v>
      </c>
      <c r="L735" s="312">
        <v>9414</v>
      </c>
      <c r="M735" s="137">
        <v>0.12818627450980391</v>
      </c>
      <c r="N735" s="312">
        <v>360</v>
      </c>
      <c r="O735" s="312">
        <v>10470</v>
      </c>
      <c r="P735" s="137">
        <v>0.11829171844989267</v>
      </c>
      <c r="Q735" s="302">
        <v>381.81818181818102</v>
      </c>
      <c r="R735" s="312">
        <v>12331</v>
      </c>
      <c r="S735" s="137">
        <v>0.12625812727179644</v>
      </c>
      <c r="T735" s="302">
        <v>456.96969999999999</v>
      </c>
      <c r="U735" s="313">
        <v>0.30985765880603355</v>
      </c>
      <c r="V735" s="312">
        <v>1366</v>
      </c>
      <c r="W735" s="137">
        <v>0.10868008592569019</v>
      </c>
      <c r="X735" s="312">
        <v>156.969696969696</v>
      </c>
      <c r="Y735" s="312">
        <v>2111</v>
      </c>
      <c r="Z735" s="137">
        <v>0.14249071886601417</v>
      </c>
      <c r="AA735" s="302">
        <v>167.87878787878699</v>
      </c>
      <c r="AB735" s="312">
        <v>2754</v>
      </c>
      <c r="AC735" s="137">
        <v>0.16097732055178865</v>
      </c>
      <c r="AD735" s="302">
        <v>260</v>
      </c>
      <c r="AE735" s="313">
        <v>1.0161054172767203</v>
      </c>
      <c r="AF735" s="312">
        <v>1417</v>
      </c>
      <c r="AG735" s="137">
        <v>0.1060152626066138</v>
      </c>
      <c r="AH735" s="312">
        <v>170.30303030303</v>
      </c>
      <c r="AI735" s="312">
        <v>2031</v>
      </c>
      <c r="AJ735" s="137">
        <v>0.12903430749682337</v>
      </c>
      <c r="AK735" s="302">
        <v>174.54545454545399</v>
      </c>
      <c r="AL735" s="312">
        <v>1956</v>
      </c>
      <c r="AM735" s="137">
        <v>0.10903010033444815</v>
      </c>
      <c r="AN735" s="302">
        <v>202.42424</v>
      </c>
      <c r="AO735" s="313">
        <v>0.38038108680310517</v>
      </c>
      <c r="AP735" s="312">
        <v>3614</v>
      </c>
      <c r="AQ735" s="137">
        <v>0.13237610343943446</v>
      </c>
      <c r="AR735" s="312">
        <v>206.666666666666</v>
      </c>
      <c r="AS735" s="312">
        <v>3952</v>
      </c>
      <c r="AT735" s="137">
        <v>0.12980358667805295</v>
      </c>
      <c r="AU735" s="302">
        <v>264.84848484848402</v>
      </c>
      <c r="AV735" s="312">
        <v>4071</v>
      </c>
      <c r="AW735" s="137">
        <v>0.12092318659775442</v>
      </c>
      <c r="AX735" s="302">
        <v>313.93939999999998</v>
      </c>
      <c r="AY735" s="303">
        <v>0.12645268400664084</v>
      </c>
      <c r="AZ735" s="311">
        <v>5957</v>
      </c>
      <c r="BA735" s="137">
        <v>0.12393375774976075</v>
      </c>
      <c r="BB735" s="312">
        <v>347.27272727272702</v>
      </c>
      <c r="BC735" s="312">
        <v>7702</v>
      </c>
      <c r="BD735" s="137">
        <v>0.13476579587408793</v>
      </c>
      <c r="BE735" s="302">
        <v>283.030303030303</v>
      </c>
      <c r="BF735" s="312">
        <v>9306</v>
      </c>
      <c r="BG735" s="137">
        <v>0.14773773614859501</v>
      </c>
      <c r="BH735" s="302">
        <v>364.24243200000001</v>
      </c>
      <c r="BI735" s="303">
        <v>0.5621957361087796</v>
      </c>
      <c r="BJ735" s="311">
        <v>4762</v>
      </c>
      <c r="BK735" s="137">
        <v>0.11905297632440812</v>
      </c>
      <c r="BL735" s="312">
        <v>296.969696969697</v>
      </c>
      <c r="BM735" s="312">
        <v>5773</v>
      </c>
      <c r="BN735" s="137">
        <v>0.12343118599131941</v>
      </c>
      <c r="BO735" s="302">
        <v>341.81818181818102</v>
      </c>
      <c r="BP735" s="312">
        <v>7648</v>
      </c>
      <c r="BQ735" s="137">
        <v>0.14375129222036351</v>
      </c>
      <c r="BR735" s="302">
        <v>384.24243200000001</v>
      </c>
      <c r="BS735" s="303">
        <v>0.60604787904241919</v>
      </c>
      <c r="BT735" s="311">
        <v>5599</v>
      </c>
      <c r="BU735" s="137">
        <v>0.11428863033272096</v>
      </c>
      <c r="BV735" s="312">
        <v>295.15151515151501</v>
      </c>
      <c r="BW735" s="312">
        <v>7133</v>
      </c>
      <c r="BX735" s="137">
        <v>0.12325050972802985</v>
      </c>
      <c r="BY735" s="302">
        <v>355.75757575757501</v>
      </c>
      <c r="BZ735" s="312">
        <v>8068</v>
      </c>
      <c r="CA735" s="137">
        <v>0.12595032549135926</v>
      </c>
      <c r="CB735" s="302">
        <v>429.09089999999998</v>
      </c>
      <c r="CC735" s="303">
        <v>0.44097160207179853</v>
      </c>
      <c r="CD735" s="311">
        <v>45098</v>
      </c>
      <c r="CE735" s="137">
        <v>0.12811495062668318</v>
      </c>
      <c r="CF735" s="312">
        <v>875.4</v>
      </c>
      <c r="CG735" s="312">
        <v>53329</v>
      </c>
      <c r="CH735" s="137">
        <v>0.12977320290066677</v>
      </c>
      <c r="CI735" s="302">
        <v>921.1</v>
      </c>
      <c r="CJ735" s="312">
        <v>62966</v>
      </c>
      <c r="CK735" s="137">
        <v>0.13829745175644748</v>
      </c>
      <c r="CL735" s="302">
        <v>1060.8</v>
      </c>
      <c r="CM735" s="313">
        <v>0.39620382278593286</v>
      </c>
    </row>
    <row r="736" spans="1:91" ht="14.4" x14ac:dyDescent="0.3">
      <c r="A736" s="99" t="s">
        <v>545</v>
      </c>
      <c r="B736" s="311">
        <v>8813</v>
      </c>
      <c r="C736" s="137">
        <v>9.9828955267837929E-2</v>
      </c>
      <c r="D736" s="312">
        <v>431.51515151515099</v>
      </c>
      <c r="E736" s="312">
        <v>9596</v>
      </c>
      <c r="F736" s="137">
        <v>9.6313470436501958E-2</v>
      </c>
      <c r="G736" s="302">
        <v>415.15151515151501</v>
      </c>
      <c r="H736" s="312">
        <v>10566</v>
      </c>
      <c r="I736" s="137">
        <v>9.7234620162885935E-2</v>
      </c>
      <c r="J736" s="302">
        <v>409.69695999999999</v>
      </c>
      <c r="K736" s="313">
        <v>0.19891070010212186</v>
      </c>
      <c r="L736" s="312">
        <v>6905</v>
      </c>
      <c r="M736" s="137">
        <v>9.40223311546841E-2</v>
      </c>
      <c r="N736" s="312">
        <v>311.51515151515099</v>
      </c>
      <c r="O736" s="312">
        <v>6775</v>
      </c>
      <c r="P736" s="137">
        <v>7.6545023161224718E-2</v>
      </c>
      <c r="Q736" s="302">
        <v>346.666666666666</v>
      </c>
      <c r="R736" s="312">
        <v>7833</v>
      </c>
      <c r="S736" s="137">
        <v>8.0202733835048376E-2</v>
      </c>
      <c r="T736" s="302">
        <v>375.75756799999999</v>
      </c>
      <c r="U736" s="313">
        <v>0.13439536567704563</v>
      </c>
      <c r="V736" s="312">
        <v>881</v>
      </c>
      <c r="W736" s="137">
        <v>7.0093086164372667E-2</v>
      </c>
      <c r="X736" s="312">
        <v>124.84848484848401</v>
      </c>
      <c r="Y736" s="312">
        <v>1413</v>
      </c>
      <c r="Z736" s="137">
        <v>9.5376307796152554E-2</v>
      </c>
      <c r="AA736" s="302">
        <v>148.48484848484799</v>
      </c>
      <c r="AB736" s="312">
        <v>1966</v>
      </c>
      <c r="AC736" s="137">
        <v>0.1149169978957213</v>
      </c>
      <c r="AD736" s="302">
        <v>227.27271999999999</v>
      </c>
      <c r="AE736" s="313">
        <v>1.2315550510783202</v>
      </c>
      <c r="AF736" s="312">
        <v>1122</v>
      </c>
      <c r="AG736" s="137">
        <v>8.39443363758791E-2</v>
      </c>
      <c r="AH736" s="312">
        <v>166.666666666666</v>
      </c>
      <c r="AI736" s="312">
        <v>1391</v>
      </c>
      <c r="AJ736" s="137">
        <v>8.8373570520965686E-2</v>
      </c>
      <c r="AK736" s="302">
        <v>165.45454545454501</v>
      </c>
      <c r="AL736" s="312">
        <v>1411</v>
      </c>
      <c r="AM736" s="137">
        <v>7.865105908584169E-2</v>
      </c>
      <c r="AN736" s="302">
        <v>187.878784</v>
      </c>
      <c r="AO736" s="313">
        <v>0.25757575757575757</v>
      </c>
      <c r="AP736" s="312">
        <v>2535</v>
      </c>
      <c r="AQ736" s="137">
        <v>9.2853741621186037E-2</v>
      </c>
      <c r="AR736" s="312">
        <v>210.30303030303</v>
      </c>
      <c r="AS736" s="312">
        <v>2503</v>
      </c>
      <c r="AT736" s="137">
        <v>8.2211127898574529E-2</v>
      </c>
      <c r="AU736" s="302">
        <v>209.69696969696901</v>
      </c>
      <c r="AV736" s="312">
        <v>2621</v>
      </c>
      <c r="AW736" s="137">
        <v>7.7853026792609761E-2</v>
      </c>
      <c r="AX736" s="302">
        <v>258.78787199999999</v>
      </c>
      <c r="AY736" s="303">
        <v>3.3925049309664695E-2</v>
      </c>
      <c r="AZ736" s="311">
        <v>4573</v>
      </c>
      <c r="BA736" s="137">
        <v>9.5140015811592399E-2</v>
      </c>
      <c r="BB736" s="312">
        <v>301.81818181818102</v>
      </c>
      <c r="BC736" s="312">
        <v>5439</v>
      </c>
      <c r="BD736" s="137">
        <v>9.516893842627426E-2</v>
      </c>
      <c r="BE736" s="302">
        <v>294.54545454545399</v>
      </c>
      <c r="BF736" s="312">
        <v>5893</v>
      </c>
      <c r="BG736" s="137">
        <v>9.3554532465470713E-2</v>
      </c>
      <c r="BH736" s="302">
        <v>305.45455900000002</v>
      </c>
      <c r="BI736" s="303">
        <v>0.28865077629564839</v>
      </c>
      <c r="BJ736" s="311">
        <v>3539</v>
      </c>
      <c r="BK736" s="137">
        <v>8.8477211930298255E-2</v>
      </c>
      <c r="BL736" s="312">
        <v>270.30303030303003</v>
      </c>
      <c r="BM736" s="312">
        <v>3564</v>
      </c>
      <c r="BN736" s="137">
        <v>7.6201064762352735E-2</v>
      </c>
      <c r="BO736" s="302">
        <v>297.575757575757</v>
      </c>
      <c r="BP736" s="312">
        <v>5191</v>
      </c>
      <c r="BQ736" s="137">
        <v>9.7569685919966925E-2</v>
      </c>
      <c r="BR736" s="302">
        <v>341.21212800000001</v>
      </c>
      <c r="BS736" s="303">
        <v>0.46679853065837806</v>
      </c>
      <c r="BT736" s="311">
        <v>4265</v>
      </c>
      <c r="BU736" s="137">
        <v>8.705858338436416E-2</v>
      </c>
      <c r="BV736" s="312">
        <v>255.15151515151501</v>
      </c>
      <c r="BW736" s="312">
        <v>4997</v>
      </c>
      <c r="BX736" s="137">
        <v>8.6342744583059752E-2</v>
      </c>
      <c r="BY736" s="302">
        <v>318.78787878787801</v>
      </c>
      <c r="BZ736" s="312">
        <v>5471</v>
      </c>
      <c r="CA736" s="137">
        <v>8.5408308225486673E-2</v>
      </c>
      <c r="CB736" s="302">
        <v>373.93939999999998</v>
      </c>
      <c r="CC736" s="303">
        <v>0.28276670574443141</v>
      </c>
      <c r="CD736" s="311">
        <v>32633</v>
      </c>
      <c r="CE736" s="137">
        <v>9.2704225992295719E-2</v>
      </c>
      <c r="CF736" s="312">
        <v>773.33</v>
      </c>
      <c r="CG736" s="312">
        <v>35678</v>
      </c>
      <c r="CH736" s="137">
        <v>8.6820460407845426E-2</v>
      </c>
      <c r="CI736" s="302">
        <v>812.72</v>
      </c>
      <c r="CJ736" s="312">
        <v>40952</v>
      </c>
      <c r="CK736" s="137">
        <v>8.9946276471906061E-2</v>
      </c>
      <c r="CL736" s="302">
        <v>899.66</v>
      </c>
      <c r="CM736" s="313">
        <v>0.25492599515827535</v>
      </c>
    </row>
    <row r="737" spans="1:91" ht="14.4" x14ac:dyDescent="0.3">
      <c r="A737" s="99" t="s">
        <v>546</v>
      </c>
      <c r="B737" s="311">
        <v>1409</v>
      </c>
      <c r="C737" s="137">
        <v>1.5960399179891484E-2</v>
      </c>
      <c r="D737" s="312">
        <v>181.21212121212099</v>
      </c>
      <c r="E737" s="312">
        <v>1235</v>
      </c>
      <c r="F737" s="137">
        <v>1.239549145363484E-2</v>
      </c>
      <c r="G737" s="302">
        <v>147.87878787878699</v>
      </c>
      <c r="H737" s="312">
        <v>1437</v>
      </c>
      <c r="I737" s="137">
        <v>1.322412920443565E-2</v>
      </c>
      <c r="J737" s="302">
        <v>204.84848</v>
      </c>
      <c r="K737" s="313">
        <v>1.9872249822569198E-2</v>
      </c>
      <c r="L737" s="312">
        <v>894</v>
      </c>
      <c r="M737" s="137">
        <v>1.2173202614379085E-2</v>
      </c>
      <c r="N737" s="312">
        <v>129.09090909090901</v>
      </c>
      <c r="O737" s="312">
        <v>920</v>
      </c>
      <c r="P737" s="137">
        <v>1.039430572816631E-2</v>
      </c>
      <c r="Q737" s="302">
        <v>133.939393939393</v>
      </c>
      <c r="R737" s="312">
        <v>1280</v>
      </c>
      <c r="S737" s="137">
        <v>1.3106025700097272E-2</v>
      </c>
      <c r="T737" s="302">
        <v>179.393936</v>
      </c>
      <c r="U737" s="313">
        <v>0.43176733780760629</v>
      </c>
      <c r="V737" s="312">
        <v>163</v>
      </c>
      <c r="W737" s="137">
        <v>1.2968414352772694E-2</v>
      </c>
      <c r="X737" s="312">
        <v>53.3333333333333</v>
      </c>
      <c r="Y737" s="312">
        <v>282</v>
      </c>
      <c r="Z737" s="137">
        <v>1.9034762065474182E-2</v>
      </c>
      <c r="AA737" s="302">
        <v>92.727272727272705</v>
      </c>
      <c r="AB737" s="312">
        <v>405</v>
      </c>
      <c r="AC737" s="137">
        <v>2.3673135375263034E-2</v>
      </c>
      <c r="AD737" s="302">
        <v>113.333336</v>
      </c>
      <c r="AE737" s="313">
        <v>1.4846625766871167</v>
      </c>
      <c r="AF737" s="312">
        <v>313</v>
      </c>
      <c r="AG737" s="137">
        <v>2.3417626814304954E-2</v>
      </c>
      <c r="AH737" s="312">
        <v>77.575757575757507</v>
      </c>
      <c r="AI737" s="312">
        <v>206</v>
      </c>
      <c r="AJ737" s="137">
        <v>1.3087674714104193E-2</v>
      </c>
      <c r="AK737" s="302">
        <v>71.515151515151501</v>
      </c>
      <c r="AL737" s="312">
        <v>292</v>
      </c>
      <c r="AM737" s="137">
        <v>1.6276477146042363E-2</v>
      </c>
      <c r="AN737" s="302">
        <v>82.424239999999998</v>
      </c>
      <c r="AO737" s="313">
        <v>-6.7092651757188496E-2</v>
      </c>
      <c r="AP737" s="312">
        <v>300</v>
      </c>
      <c r="AQ737" s="137">
        <v>1.0988608475880004E-2</v>
      </c>
      <c r="AR737" s="312">
        <v>83.030303030303003</v>
      </c>
      <c r="AS737" s="312">
        <v>295</v>
      </c>
      <c r="AT737" s="137">
        <v>9.6892859488931227E-3</v>
      </c>
      <c r="AU737" s="302">
        <v>70.303030303030297</v>
      </c>
      <c r="AV737" s="312">
        <v>262</v>
      </c>
      <c r="AW737" s="137">
        <v>7.782332323412345E-3</v>
      </c>
      <c r="AX737" s="302">
        <v>70.909090000000006</v>
      </c>
      <c r="AY737" s="303">
        <v>-0.12666666666666668</v>
      </c>
      <c r="AZ737" s="311">
        <v>572</v>
      </c>
      <c r="BA737" s="137">
        <v>1.1900303749011775E-2</v>
      </c>
      <c r="BB737" s="312">
        <v>113.939393939393</v>
      </c>
      <c r="BC737" s="312">
        <v>855</v>
      </c>
      <c r="BD737" s="137">
        <v>1.4960368147538976E-2</v>
      </c>
      <c r="BE737" s="302">
        <v>147.87878787878699</v>
      </c>
      <c r="BF737" s="312">
        <v>815</v>
      </c>
      <c r="BG737" s="137">
        <v>1.2938561676456581E-2</v>
      </c>
      <c r="BH737" s="302">
        <v>143.636368</v>
      </c>
      <c r="BI737" s="303">
        <v>0.42482517482517484</v>
      </c>
      <c r="BJ737" s="311">
        <v>568</v>
      </c>
      <c r="BK737" s="137">
        <v>1.4200355008875221E-2</v>
      </c>
      <c r="BL737" s="312">
        <v>123.636363636363</v>
      </c>
      <c r="BM737" s="312">
        <v>586</v>
      </c>
      <c r="BN737" s="137">
        <v>1.2529131299309401E-2</v>
      </c>
      <c r="BO737" s="302">
        <v>122.424242424242</v>
      </c>
      <c r="BP737" s="312">
        <v>755</v>
      </c>
      <c r="BQ737" s="137">
        <v>1.419092908294645E-2</v>
      </c>
      <c r="BR737" s="302">
        <v>115.151512</v>
      </c>
      <c r="BS737" s="303">
        <v>0.32922535211267606</v>
      </c>
      <c r="BT737" s="311">
        <v>700</v>
      </c>
      <c r="BU737" s="137">
        <v>1.4288630332720964E-2</v>
      </c>
      <c r="BV737" s="312">
        <v>116.969696969697</v>
      </c>
      <c r="BW737" s="312">
        <v>880</v>
      </c>
      <c r="BX737" s="137">
        <v>1.5205446314407161E-2</v>
      </c>
      <c r="BY737" s="302">
        <v>151.51515151515099</v>
      </c>
      <c r="BZ737" s="312">
        <v>634</v>
      </c>
      <c r="CA737" s="137">
        <v>9.8974350968668526E-3</v>
      </c>
      <c r="CB737" s="302">
        <v>109.090912</v>
      </c>
      <c r="CC737" s="303">
        <v>-9.4285714285714292E-2</v>
      </c>
      <c r="CD737" s="311">
        <v>4919</v>
      </c>
      <c r="CE737" s="137">
        <v>1.3973955433337499E-2</v>
      </c>
      <c r="CF737" s="312">
        <v>326.16000000000003</v>
      </c>
      <c r="CG737" s="312">
        <v>5259</v>
      </c>
      <c r="CH737" s="137">
        <v>1.2797488684479486E-2</v>
      </c>
      <c r="CI737" s="302">
        <v>342.04</v>
      </c>
      <c r="CJ737" s="312">
        <v>5880</v>
      </c>
      <c r="CK737" s="137">
        <v>1.29147320193106E-2</v>
      </c>
      <c r="CL737" s="302">
        <v>378.95</v>
      </c>
      <c r="CM737" s="313">
        <v>0.19536491156739175</v>
      </c>
    </row>
    <row r="738" spans="1:91" ht="14.4" x14ac:dyDescent="0.3">
      <c r="A738" s="99" t="s">
        <v>547</v>
      </c>
      <c r="B738" s="311">
        <v>1366</v>
      </c>
      <c r="C738" s="137">
        <v>1.5473318154529287E-2</v>
      </c>
      <c r="D738" s="312">
        <v>158.18181818181799</v>
      </c>
      <c r="E738" s="312">
        <v>2116</v>
      </c>
      <c r="F738" s="137">
        <v>2.1237943251733862E-2</v>
      </c>
      <c r="G738" s="302">
        <v>209.69696969696901</v>
      </c>
      <c r="H738" s="312">
        <v>2295</v>
      </c>
      <c r="I738" s="137">
        <v>2.1119955827543366E-2</v>
      </c>
      <c r="J738" s="302">
        <v>226.060608</v>
      </c>
      <c r="K738" s="313">
        <v>0.68008784773060027</v>
      </c>
      <c r="L738" s="312">
        <v>1679</v>
      </c>
      <c r="M738" s="137">
        <v>2.2862200435729847E-2</v>
      </c>
      <c r="N738" s="312">
        <v>202.42424242424201</v>
      </c>
      <c r="O738" s="312">
        <v>1606</v>
      </c>
      <c r="P738" s="137">
        <v>1.8144842390690318E-2</v>
      </c>
      <c r="Q738" s="302">
        <v>153.333333333333</v>
      </c>
      <c r="R738" s="312">
        <v>1526</v>
      </c>
      <c r="S738" s="137">
        <v>1.5624840014334715E-2</v>
      </c>
      <c r="T738" s="302">
        <v>214.545456</v>
      </c>
      <c r="U738" s="313">
        <v>-9.1125670041691489E-2</v>
      </c>
      <c r="V738" s="312">
        <v>162</v>
      </c>
      <c r="W738" s="137">
        <v>1.2888853528522556E-2</v>
      </c>
      <c r="X738" s="312">
        <v>43.636363636363598</v>
      </c>
      <c r="Y738" s="312">
        <v>320</v>
      </c>
      <c r="Z738" s="137">
        <v>2.1599730003374958E-2</v>
      </c>
      <c r="AA738" s="302">
        <v>80</v>
      </c>
      <c r="AB738" s="312">
        <v>561</v>
      </c>
      <c r="AC738" s="137">
        <v>3.2791676408697686E-2</v>
      </c>
      <c r="AD738" s="302">
        <v>113.939392</v>
      </c>
      <c r="AE738" s="313">
        <v>2.4629629629629628</v>
      </c>
      <c r="AF738" s="312">
        <v>202</v>
      </c>
      <c r="AG738" s="137">
        <v>1.5112973215621727E-2</v>
      </c>
      <c r="AH738" s="312">
        <v>60.606060606060602</v>
      </c>
      <c r="AI738" s="312">
        <v>256</v>
      </c>
      <c r="AJ738" s="137">
        <v>1.6264294790343074E-2</v>
      </c>
      <c r="AK738" s="302">
        <v>71.515151515151501</v>
      </c>
      <c r="AL738" s="312">
        <v>426</v>
      </c>
      <c r="AM738" s="137">
        <v>2.374581939799331E-2</v>
      </c>
      <c r="AN738" s="302">
        <v>118.78788</v>
      </c>
      <c r="AO738" s="313">
        <v>1.108910891089109</v>
      </c>
      <c r="AP738" s="312">
        <v>611</v>
      </c>
      <c r="AQ738" s="137">
        <v>2.238013259587561E-2</v>
      </c>
      <c r="AR738" s="312">
        <v>112.72727272727199</v>
      </c>
      <c r="AS738" s="312">
        <v>630</v>
      </c>
      <c r="AT738" s="137">
        <v>2.0692373382381921E-2</v>
      </c>
      <c r="AU738" s="302">
        <v>119.39393939393899</v>
      </c>
      <c r="AV738" s="312">
        <v>597</v>
      </c>
      <c r="AW738" s="137">
        <v>1.7733024416325075E-2</v>
      </c>
      <c r="AX738" s="302">
        <v>103.030304</v>
      </c>
      <c r="AY738" s="303">
        <v>-2.2913256955810146E-2</v>
      </c>
      <c r="AZ738" s="311">
        <v>898</v>
      </c>
      <c r="BA738" s="137">
        <v>1.8682644696875129E-2</v>
      </c>
      <c r="BB738" s="312">
        <v>130.30303030303</v>
      </c>
      <c r="BC738" s="312">
        <v>1333</v>
      </c>
      <c r="BD738" s="137">
        <v>2.3324176304876557E-2</v>
      </c>
      <c r="BE738" s="302">
        <v>146.666666666666</v>
      </c>
      <c r="BF738" s="312">
        <v>1135</v>
      </c>
      <c r="BG738" s="137">
        <v>1.8018733132243211E-2</v>
      </c>
      <c r="BH738" s="302">
        <v>149.69697600000001</v>
      </c>
      <c r="BI738" s="303">
        <v>0.2639198218262806</v>
      </c>
      <c r="BJ738" s="311">
        <v>475</v>
      </c>
      <c r="BK738" s="137">
        <v>1.1875296882422061E-2</v>
      </c>
      <c r="BL738" s="312">
        <v>91.515151515151501</v>
      </c>
      <c r="BM738" s="312">
        <v>645</v>
      </c>
      <c r="BN738" s="137">
        <v>1.3790596737294478E-2</v>
      </c>
      <c r="BO738" s="302">
        <v>124.24242424242399</v>
      </c>
      <c r="BP738" s="312">
        <v>1101</v>
      </c>
      <c r="BQ738" s="137">
        <v>2.0694321748773566E-2</v>
      </c>
      <c r="BR738" s="302">
        <v>149.69697600000001</v>
      </c>
      <c r="BS738" s="303">
        <v>1.3178947368421052</v>
      </c>
      <c r="BT738" s="311">
        <v>921</v>
      </c>
      <c r="BU738" s="137">
        <v>1.8799755052051437E-2</v>
      </c>
      <c r="BV738" s="312">
        <v>110.30303030303</v>
      </c>
      <c r="BW738" s="312">
        <v>1240</v>
      </c>
      <c r="BX738" s="137">
        <v>2.1425856170300999E-2</v>
      </c>
      <c r="BY738" s="302">
        <v>160</v>
      </c>
      <c r="BZ738" s="312">
        <v>1299</v>
      </c>
      <c r="CA738" s="137">
        <v>2.0278814181119941E-2</v>
      </c>
      <c r="CB738" s="302">
        <v>181.21212800000001</v>
      </c>
      <c r="CC738" s="303">
        <v>0.41042345276872966</v>
      </c>
      <c r="CD738" s="311">
        <v>6314</v>
      </c>
      <c r="CE738" s="137">
        <v>1.7936888515164257E-2</v>
      </c>
      <c r="CF738" s="312">
        <v>347.91</v>
      </c>
      <c r="CG738" s="312">
        <v>8146</v>
      </c>
      <c r="CH738" s="137">
        <v>1.9822845184211808E-2</v>
      </c>
      <c r="CI738" s="302">
        <v>393.68</v>
      </c>
      <c r="CJ738" s="312">
        <v>8940</v>
      </c>
      <c r="CK738" s="137">
        <v>1.9635663988543665E-2</v>
      </c>
      <c r="CL738" s="302">
        <v>459.71</v>
      </c>
      <c r="CM738" s="313">
        <v>0.415901171998733</v>
      </c>
    </row>
    <row r="739" spans="1:91" ht="14.4" x14ac:dyDescent="0.3">
      <c r="A739" s="99" t="s">
        <v>548</v>
      </c>
      <c r="B739" s="311">
        <v>6038</v>
      </c>
      <c r="C739" s="137">
        <v>6.8395237933417161E-2</v>
      </c>
      <c r="D739" s="312">
        <v>353.33333333333297</v>
      </c>
      <c r="E739" s="312">
        <v>6245</v>
      </c>
      <c r="F739" s="137">
        <v>6.268003573113326E-2</v>
      </c>
      <c r="G739" s="302">
        <v>354.54545454545399</v>
      </c>
      <c r="H739" s="312">
        <v>6834</v>
      </c>
      <c r="I739" s="137">
        <v>6.2890535130906922E-2</v>
      </c>
      <c r="J739" s="302">
        <v>361.21212800000001</v>
      </c>
      <c r="K739" s="313">
        <v>0.13183173236170917</v>
      </c>
      <c r="L739" s="312">
        <v>4332</v>
      </c>
      <c r="M739" s="137">
        <v>5.8986928104575162E-2</v>
      </c>
      <c r="N739" s="312">
        <v>258.78787878787801</v>
      </c>
      <c r="O739" s="312">
        <v>4249</v>
      </c>
      <c r="P739" s="137">
        <v>4.8005875042368092E-2</v>
      </c>
      <c r="Q739" s="302">
        <v>280</v>
      </c>
      <c r="R739" s="312">
        <v>5027</v>
      </c>
      <c r="S739" s="137">
        <v>5.1471868120616396E-2</v>
      </c>
      <c r="T739" s="302">
        <v>306.66665599999999</v>
      </c>
      <c r="U739" s="313">
        <v>0.16043397968605724</v>
      </c>
      <c r="V739" s="312">
        <v>556</v>
      </c>
      <c r="W739" s="137">
        <v>4.4235818283077412E-2</v>
      </c>
      <c r="X739" s="312">
        <v>93.939393939393895</v>
      </c>
      <c r="Y739" s="312">
        <v>811</v>
      </c>
      <c r="Z739" s="137">
        <v>5.4741815727303411E-2</v>
      </c>
      <c r="AA739" s="302">
        <v>114.54545454545401</v>
      </c>
      <c r="AB739" s="312">
        <v>1000</v>
      </c>
      <c r="AC739" s="137">
        <v>5.8452186111760583E-2</v>
      </c>
      <c r="AD739" s="302">
        <v>147.27271999999999</v>
      </c>
      <c r="AE739" s="313">
        <v>0.79856115107913672</v>
      </c>
      <c r="AF739" s="312">
        <v>607</v>
      </c>
      <c r="AG739" s="137">
        <v>4.5413736345952416E-2</v>
      </c>
      <c r="AH739" s="312">
        <v>130.90909090909</v>
      </c>
      <c r="AI739" s="312">
        <v>929</v>
      </c>
      <c r="AJ739" s="137">
        <v>5.9021601016518425E-2</v>
      </c>
      <c r="AK739" s="302">
        <v>143.030303030303</v>
      </c>
      <c r="AL739" s="312">
        <v>693</v>
      </c>
      <c r="AM739" s="137">
        <v>3.8628762541806021E-2</v>
      </c>
      <c r="AN739" s="302">
        <v>110.909088</v>
      </c>
      <c r="AO739" s="313">
        <v>0.14168039538714991</v>
      </c>
      <c r="AP739" s="312">
        <v>1624</v>
      </c>
      <c r="AQ739" s="137">
        <v>5.9485000549430421E-2</v>
      </c>
      <c r="AR739" s="312">
        <v>183.030303030303</v>
      </c>
      <c r="AS739" s="312">
        <v>1578</v>
      </c>
      <c r="AT739" s="137">
        <v>5.1829468567299482E-2</v>
      </c>
      <c r="AU739" s="302">
        <v>155.75757575757501</v>
      </c>
      <c r="AV739" s="312">
        <v>1762</v>
      </c>
      <c r="AW739" s="137">
        <v>5.2337670052872334E-2</v>
      </c>
      <c r="AX739" s="302">
        <v>196.96969999999999</v>
      </c>
      <c r="AY739" s="303">
        <v>8.4975369458128072E-2</v>
      </c>
      <c r="AZ739" s="311">
        <v>3103</v>
      </c>
      <c r="BA739" s="137">
        <v>6.4557067365705489E-2</v>
      </c>
      <c r="BB739" s="312">
        <v>253.333333333333</v>
      </c>
      <c r="BC739" s="312">
        <v>3251</v>
      </c>
      <c r="BD739" s="137">
        <v>5.6884393973858728E-2</v>
      </c>
      <c r="BE739" s="302">
        <v>236.969696969697</v>
      </c>
      <c r="BF739" s="312">
        <v>3943</v>
      </c>
      <c r="BG739" s="137">
        <v>6.2597237656770915E-2</v>
      </c>
      <c r="BH739" s="302">
        <v>247.27271999999999</v>
      </c>
      <c r="BI739" s="303">
        <v>0.27070576861102158</v>
      </c>
      <c r="BJ739" s="311">
        <v>2496</v>
      </c>
      <c r="BK739" s="137">
        <v>6.2401560039000978E-2</v>
      </c>
      <c r="BL739" s="312">
        <v>217.575757575757</v>
      </c>
      <c r="BM739" s="312">
        <v>2333</v>
      </c>
      <c r="BN739" s="137">
        <v>4.9881336725748862E-2</v>
      </c>
      <c r="BO739" s="302">
        <v>220.60606060606</v>
      </c>
      <c r="BP739" s="312">
        <v>3335</v>
      </c>
      <c r="BQ739" s="137">
        <v>6.2684435088246906E-2</v>
      </c>
      <c r="BR739" s="302">
        <v>273.33334400000001</v>
      </c>
      <c r="BS739" s="303">
        <v>0.33613782051282054</v>
      </c>
      <c r="BT739" s="311">
        <v>2644</v>
      </c>
      <c r="BU739" s="137">
        <v>5.3970197999591754E-2</v>
      </c>
      <c r="BV739" s="312">
        <v>229.69696969696901</v>
      </c>
      <c r="BW739" s="312">
        <v>2877</v>
      </c>
      <c r="BX739" s="137">
        <v>4.9711442098351592E-2</v>
      </c>
      <c r="BY739" s="302">
        <v>236.969696969697</v>
      </c>
      <c r="BZ739" s="312">
        <v>3538</v>
      </c>
      <c r="CA739" s="137">
        <v>5.5232058947499885E-2</v>
      </c>
      <c r="CB739" s="302">
        <v>298.18182400000001</v>
      </c>
      <c r="CC739" s="303">
        <v>0.33812405446293492</v>
      </c>
      <c r="CD739" s="311">
        <v>21400</v>
      </c>
      <c r="CE739" s="137">
        <v>6.0793382043793961E-2</v>
      </c>
      <c r="CF739" s="312">
        <v>643.23</v>
      </c>
      <c r="CG739" s="312">
        <v>22273</v>
      </c>
      <c r="CH739" s="137">
        <v>5.4200126539154132E-2</v>
      </c>
      <c r="CI739" s="302">
        <v>648.82000000000005</v>
      </c>
      <c r="CJ739" s="312">
        <v>26132</v>
      </c>
      <c r="CK739" s="137">
        <v>5.73958804640518E-2</v>
      </c>
      <c r="CL739" s="302">
        <v>721.4</v>
      </c>
      <c r="CM739" s="313">
        <v>0.22112149532710279</v>
      </c>
    </row>
    <row r="740" spans="1:91" ht="14.4" x14ac:dyDescent="0.3">
      <c r="A740" s="99" t="s">
        <v>549</v>
      </c>
      <c r="B740" s="311">
        <v>4156</v>
      </c>
      <c r="C740" s="137">
        <v>4.7076947474541518E-2</v>
      </c>
      <c r="D740" s="312">
        <v>279.39393939393898</v>
      </c>
      <c r="E740" s="312">
        <v>4561</v>
      </c>
      <c r="F740" s="137">
        <v>4.5778005279375304E-2</v>
      </c>
      <c r="G740" s="302">
        <v>318.78787878787801</v>
      </c>
      <c r="H740" s="312">
        <v>6266</v>
      </c>
      <c r="I740" s="137">
        <v>5.766346109602908E-2</v>
      </c>
      <c r="J740" s="302">
        <v>266.66665599999999</v>
      </c>
      <c r="K740" s="313">
        <v>0.50769971126082769</v>
      </c>
      <c r="L740" s="312">
        <v>2509</v>
      </c>
      <c r="M740" s="137">
        <v>3.4163943355119825E-2</v>
      </c>
      <c r="N740" s="312">
        <v>230.90909090909</v>
      </c>
      <c r="O740" s="312">
        <v>3695</v>
      </c>
      <c r="P740" s="137">
        <v>4.1746695288667944E-2</v>
      </c>
      <c r="Q740" s="302">
        <v>242.42424242424201</v>
      </c>
      <c r="R740" s="312">
        <v>4498</v>
      </c>
      <c r="S740" s="137">
        <v>4.6055393436748068E-2</v>
      </c>
      <c r="T740" s="302">
        <v>308.48486300000002</v>
      </c>
      <c r="U740" s="313">
        <v>0.79274611398963735</v>
      </c>
      <c r="V740" s="312">
        <v>485</v>
      </c>
      <c r="W740" s="137">
        <v>3.8586999761317527E-2</v>
      </c>
      <c r="X740" s="312">
        <v>100.60606060606</v>
      </c>
      <c r="Y740" s="312">
        <v>698</v>
      </c>
      <c r="Z740" s="137">
        <v>4.7114411069861625E-2</v>
      </c>
      <c r="AA740" s="302">
        <v>106.06060606060601</v>
      </c>
      <c r="AB740" s="312">
        <v>788</v>
      </c>
      <c r="AC740" s="137">
        <v>4.606032265606734E-2</v>
      </c>
      <c r="AD740" s="302">
        <v>121.21212</v>
      </c>
      <c r="AE740" s="313">
        <v>0.62474226804123711</v>
      </c>
      <c r="AF740" s="312">
        <v>295</v>
      </c>
      <c r="AG740" s="137">
        <v>2.20709262307347E-2</v>
      </c>
      <c r="AH740" s="312">
        <v>72.121212121212096</v>
      </c>
      <c r="AI740" s="312">
        <v>640</v>
      </c>
      <c r="AJ740" s="137">
        <v>4.0660736975857689E-2</v>
      </c>
      <c r="AK740" s="302">
        <v>99.393939393939405</v>
      </c>
      <c r="AL740" s="312">
        <v>545</v>
      </c>
      <c r="AM740" s="137">
        <v>3.0379041248606464E-2</v>
      </c>
      <c r="AN740" s="302">
        <v>93.333335899999994</v>
      </c>
      <c r="AO740" s="313">
        <v>0.84745762711864403</v>
      </c>
      <c r="AP740" s="312">
        <v>1079</v>
      </c>
      <c r="AQ740" s="137">
        <v>3.9522361818248412E-2</v>
      </c>
      <c r="AR740" s="312">
        <v>135.15151515151501</v>
      </c>
      <c r="AS740" s="312">
        <v>1449</v>
      </c>
      <c r="AT740" s="137">
        <v>4.7592458779478423E-2</v>
      </c>
      <c r="AU740" s="302">
        <v>156.969696969696</v>
      </c>
      <c r="AV740" s="312">
        <v>1450</v>
      </c>
      <c r="AW740" s="137">
        <v>4.3070159805144656E-2</v>
      </c>
      <c r="AX740" s="302">
        <v>201.21212800000001</v>
      </c>
      <c r="AY740" s="303">
        <v>0.34383688600556073</v>
      </c>
      <c r="AZ740" s="311">
        <v>1384</v>
      </c>
      <c r="BA740" s="137">
        <v>2.8793741938168353E-2</v>
      </c>
      <c r="BB740" s="312">
        <v>169.69696969696901</v>
      </c>
      <c r="BC740" s="312">
        <v>2263</v>
      </c>
      <c r="BD740" s="137">
        <v>3.9596857447813688E-2</v>
      </c>
      <c r="BE740" s="302">
        <v>175.75757575757501</v>
      </c>
      <c r="BF740" s="312">
        <v>3413</v>
      </c>
      <c r="BG740" s="137">
        <v>5.4183203683124306E-2</v>
      </c>
      <c r="BH740" s="302">
        <v>232.121216</v>
      </c>
      <c r="BI740" s="303">
        <v>1.4660404624277457</v>
      </c>
      <c r="BJ740" s="311">
        <v>1223</v>
      </c>
      <c r="BK740" s="137">
        <v>3.0575764394109854E-2</v>
      </c>
      <c r="BL740" s="312">
        <v>149.09090909090901</v>
      </c>
      <c r="BM740" s="312">
        <v>2209</v>
      </c>
      <c r="BN740" s="137">
        <v>4.7230121228966665E-2</v>
      </c>
      <c r="BO740" s="302">
        <v>215.15151515151501</v>
      </c>
      <c r="BP740" s="312">
        <v>2457</v>
      </c>
      <c r="BQ740" s="137">
        <v>4.6181606300396597E-2</v>
      </c>
      <c r="BR740" s="302">
        <v>218.78787199999999</v>
      </c>
      <c r="BS740" s="303">
        <v>1.0089942763695829</v>
      </c>
      <c r="BT740" s="311">
        <v>1334</v>
      </c>
      <c r="BU740" s="137">
        <v>2.7230046948356807E-2</v>
      </c>
      <c r="BV740" s="312">
        <v>143.636363636363</v>
      </c>
      <c r="BW740" s="312">
        <v>2136</v>
      </c>
      <c r="BX740" s="137">
        <v>3.6907765144970107E-2</v>
      </c>
      <c r="BY740" s="302">
        <v>166.06060606060601</v>
      </c>
      <c r="BZ740" s="312">
        <v>2597</v>
      </c>
      <c r="CA740" s="137">
        <v>4.0542017265872581E-2</v>
      </c>
      <c r="CB740" s="302">
        <v>227.878784</v>
      </c>
      <c r="CC740" s="303">
        <v>0.94677661169415295</v>
      </c>
      <c r="CD740" s="311">
        <v>12465</v>
      </c>
      <c r="CE740" s="137">
        <v>3.5410724634387464E-2</v>
      </c>
      <c r="CF740" s="312">
        <v>485.14</v>
      </c>
      <c r="CG740" s="312">
        <v>17651</v>
      </c>
      <c r="CH740" s="137">
        <v>4.2952742492821334E-2</v>
      </c>
      <c r="CI740" s="302">
        <v>556.29</v>
      </c>
      <c r="CJ740" s="312">
        <v>22014</v>
      </c>
      <c r="CK740" s="137">
        <v>4.8351175284541414E-2</v>
      </c>
      <c r="CL740" s="302">
        <v>618.21</v>
      </c>
      <c r="CM740" s="313">
        <v>0.76606498194945849</v>
      </c>
    </row>
    <row r="741" spans="1:91" ht="14.4" x14ac:dyDescent="0.3">
      <c r="A741" s="432"/>
      <c r="B741" s="432"/>
      <c r="C741" s="432"/>
      <c r="D741" s="432"/>
      <c r="E741" s="432"/>
      <c r="F741" s="432"/>
      <c r="G741" s="432"/>
      <c r="H741" s="432"/>
      <c r="I741" s="432"/>
      <c r="J741" s="432"/>
      <c r="K741" s="432"/>
      <c r="L741" s="432"/>
      <c r="M741" s="432"/>
      <c r="N741" s="432"/>
      <c r="O741" s="432"/>
      <c r="P741" s="432"/>
      <c r="Q741" s="432"/>
      <c r="R741" s="432"/>
      <c r="S741" s="432"/>
      <c r="T741" s="432"/>
      <c r="U741" s="432"/>
      <c r="V741" s="432"/>
      <c r="W741" s="432"/>
      <c r="X741" s="432"/>
      <c r="Y741" s="432"/>
      <c r="Z741" s="432"/>
      <c r="AA741" s="432"/>
      <c r="AB741" s="432"/>
      <c r="AC741" s="432"/>
      <c r="AD741" s="432"/>
      <c r="AE741" s="432"/>
      <c r="AF741" s="432"/>
      <c r="AG741" s="432"/>
      <c r="AH741" s="432"/>
      <c r="AI741" s="432"/>
      <c r="AJ741" s="432"/>
      <c r="AK741" s="432"/>
      <c r="AL741" s="432"/>
      <c r="AM741" s="432"/>
      <c r="AN741" s="432"/>
      <c r="AO741" s="432"/>
      <c r="AP741" s="432"/>
      <c r="AQ741" s="432"/>
      <c r="AR741" s="432"/>
      <c r="AS741" s="432"/>
      <c r="AT741" s="432"/>
      <c r="AU741" s="432"/>
      <c r="AV741" s="432"/>
      <c r="AW741" s="432"/>
      <c r="AX741" s="432"/>
      <c r="AY741" s="432"/>
      <c r="AZ741" s="432"/>
      <c r="BA741" s="432"/>
      <c r="BB741" s="432"/>
      <c r="BC741" s="432"/>
      <c r="BD741" s="432"/>
      <c r="BE741" s="432"/>
      <c r="BF741" s="432"/>
      <c r="BG741" s="432"/>
      <c r="BH741" s="432"/>
      <c r="BI741" s="432"/>
      <c r="BJ741" s="432"/>
      <c r="BK741" s="432"/>
      <c r="BL741" s="432"/>
      <c r="BM741" s="432"/>
      <c r="BN741" s="432"/>
      <c r="BO741" s="432"/>
      <c r="BP741" s="432"/>
      <c r="BQ741" s="432"/>
      <c r="BR741" s="432"/>
      <c r="BS741" s="432"/>
      <c r="BT741" s="432"/>
      <c r="BU741" s="432"/>
      <c r="BV741" s="432"/>
      <c r="BW741" s="432"/>
      <c r="BX741" s="432"/>
      <c r="BY741" s="432"/>
      <c r="BZ741" s="432"/>
      <c r="CA741" s="432"/>
      <c r="CB741" s="432"/>
      <c r="CC741" s="432"/>
      <c r="CD741" s="432"/>
      <c r="CE741" s="432"/>
      <c r="CF741" s="432"/>
      <c r="CG741" s="432"/>
      <c r="CH741" s="432"/>
      <c r="CI741" s="432"/>
      <c r="CJ741" s="432"/>
      <c r="CK741" s="432"/>
      <c r="CL741" s="432"/>
      <c r="CM741" s="432"/>
    </row>
    <row r="742" spans="1:91" ht="14.4" x14ac:dyDescent="0.3">
      <c r="A742" s="472" t="s">
        <v>437</v>
      </c>
      <c r="B742" s="472"/>
      <c r="C742" s="472"/>
      <c r="D742" s="472"/>
      <c r="E742" s="472"/>
      <c r="F742" s="472"/>
      <c r="G742" s="472"/>
      <c r="H742" s="472"/>
      <c r="I742" s="472"/>
      <c r="J742" s="472"/>
      <c r="K742" s="472"/>
      <c r="L742" s="472"/>
      <c r="M742" s="472"/>
      <c r="N742" s="472"/>
      <c r="O742" s="472"/>
      <c r="P742" s="472"/>
      <c r="Q742" s="472"/>
      <c r="R742" s="472"/>
      <c r="S742" s="472"/>
      <c r="T742" s="472"/>
      <c r="U742" s="472"/>
      <c r="V742" s="472"/>
      <c r="W742" s="472"/>
      <c r="X742" s="472"/>
      <c r="Y742" s="472"/>
      <c r="Z742" s="472"/>
      <c r="AA742" s="472"/>
      <c r="AB742" s="472"/>
      <c r="AC742" s="472"/>
      <c r="AD742" s="472"/>
      <c r="AE742" s="472"/>
      <c r="AF742" s="472"/>
      <c r="AG742" s="472"/>
      <c r="AH742" s="472"/>
      <c r="AI742" s="472"/>
      <c r="AJ742" s="472"/>
      <c r="AK742" s="472"/>
      <c r="AL742" s="472"/>
      <c r="AM742" s="472"/>
      <c r="AN742" s="472"/>
      <c r="AO742" s="472"/>
      <c r="AP742" s="472"/>
      <c r="AQ742" s="472"/>
      <c r="AR742" s="472"/>
      <c r="AS742" s="472"/>
      <c r="AT742" s="472"/>
      <c r="AU742" s="472"/>
      <c r="AV742" s="472"/>
      <c r="AW742" s="472"/>
      <c r="AX742" s="472"/>
      <c r="AY742" s="472"/>
      <c r="AZ742" s="472"/>
      <c r="BA742" s="472"/>
      <c r="BB742" s="472"/>
      <c r="BC742" s="472"/>
      <c r="BD742" s="472"/>
      <c r="BE742" s="472"/>
      <c r="BF742" s="472"/>
      <c r="BG742" s="472"/>
      <c r="BH742" s="472"/>
      <c r="BI742" s="472"/>
      <c r="BJ742" s="472"/>
      <c r="BK742" s="472"/>
      <c r="BL742" s="472"/>
      <c r="BM742" s="472"/>
      <c r="BN742" s="472"/>
      <c r="BO742" s="472"/>
      <c r="BP742" s="472"/>
      <c r="BQ742" s="472"/>
      <c r="BR742" s="472"/>
      <c r="BS742" s="472"/>
      <c r="BT742" s="472"/>
      <c r="BU742" s="472"/>
      <c r="BV742" s="472"/>
      <c r="BW742" s="472"/>
      <c r="BX742" s="472"/>
      <c r="BY742" s="472"/>
      <c r="BZ742" s="472"/>
      <c r="CA742" s="472"/>
      <c r="CB742" s="472"/>
      <c r="CC742" s="472"/>
      <c r="CD742" s="472"/>
      <c r="CE742" s="472"/>
      <c r="CF742" s="472"/>
      <c r="CG742" s="472"/>
      <c r="CH742" s="472"/>
      <c r="CI742" s="472"/>
      <c r="CJ742" s="472"/>
      <c r="CK742" s="472"/>
      <c r="CL742" s="472"/>
      <c r="CM742" s="472"/>
    </row>
    <row r="743" spans="1:91" ht="18" customHeight="1" x14ac:dyDescent="0.3">
      <c r="B743" s="473" t="s">
        <v>332</v>
      </c>
      <c r="C743" s="474"/>
      <c r="D743" s="292" t="s">
        <v>333</v>
      </c>
      <c r="E743" s="474" t="s">
        <v>332</v>
      </c>
      <c r="F743" s="474"/>
      <c r="G743" s="292" t="s">
        <v>333</v>
      </c>
      <c r="H743" s="474" t="s">
        <v>332</v>
      </c>
      <c r="I743" s="474"/>
      <c r="J743" s="292" t="s">
        <v>333</v>
      </c>
      <c r="K743" s="310" t="s">
        <v>0</v>
      </c>
      <c r="L743" s="473" t="s">
        <v>332</v>
      </c>
      <c r="M743" s="474"/>
      <c r="N743" s="292" t="s">
        <v>333</v>
      </c>
      <c r="O743" s="474" t="s">
        <v>332</v>
      </c>
      <c r="P743" s="474"/>
      <c r="Q743" s="292" t="s">
        <v>333</v>
      </c>
      <c r="R743" s="474" t="s">
        <v>332</v>
      </c>
      <c r="S743" s="474"/>
      <c r="T743" s="292" t="s">
        <v>333</v>
      </c>
      <c r="U743" s="310" t="s">
        <v>0</v>
      </c>
      <c r="V743" s="473" t="s">
        <v>332</v>
      </c>
      <c r="W743" s="474"/>
      <c r="X743" s="292" t="s">
        <v>333</v>
      </c>
      <c r="Y743" s="474" t="s">
        <v>332</v>
      </c>
      <c r="Z743" s="474"/>
      <c r="AA743" s="292" t="s">
        <v>333</v>
      </c>
      <c r="AB743" s="474" t="s">
        <v>332</v>
      </c>
      <c r="AC743" s="474"/>
      <c r="AD743" s="292" t="s">
        <v>333</v>
      </c>
      <c r="AE743" s="310" t="s">
        <v>0</v>
      </c>
      <c r="AF743" s="473" t="s">
        <v>332</v>
      </c>
      <c r="AG743" s="474"/>
      <c r="AH743" s="292" t="s">
        <v>333</v>
      </c>
      <c r="AI743" s="474" t="s">
        <v>332</v>
      </c>
      <c r="AJ743" s="474"/>
      <c r="AK743" s="292" t="s">
        <v>333</v>
      </c>
      <c r="AL743" s="474" t="s">
        <v>332</v>
      </c>
      <c r="AM743" s="474"/>
      <c r="AN743" s="292" t="s">
        <v>333</v>
      </c>
      <c r="AO743" s="310" t="s">
        <v>0</v>
      </c>
      <c r="AP743" s="473" t="s">
        <v>332</v>
      </c>
      <c r="AQ743" s="474"/>
      <c r="AR743" s="292" t="s">
        <v>333</v>
      </c>
      <c r="AS743" s="474" t="s">
        <v>332</v>
      </c>
      <c r="AT743" s="474"/>
      <c r="AU743" s="292" t="s">
        <v>333</v>
      </c>
      <c r="AV743" s="474" t="s">
        <v>332</v>
      </c>
      <c r="AW743" s="474"/>
      <c r="AX743" s="292" t="s">
        <v>333</v>
      </c>
      <c r="AY743" s="290" t="s">
        <v>0</v>
      </c>
      <c r="AZ743" s="473" t="s">
        <v>332</v>
      </c>
      <c r="BA743" s="474"/>
      <c r="BB743" s="292" t="s">
        <v>333</v>
      </c>
      <c r="BC743" s="474" t="s">
        <v>332</v>
      </c>
      <c r="BD743" s="474"/>
      <c r="BE743" s="292" t="s">
        <v>333</v>
      </c>
      <c r="BF743" s="474" t="s">
        <v>332</v>
      </c>
      <c r="BG743" s="474"/>
      <c r="BH743" s="292" t="s">
        <v>333</v>
      </c>
      <c r="BI743" s="290" t="s">
        <v>0</v>
      </c>
      <c r="BJ743" s="473" t="s">
        <v>332</v>
      </c>
      <c r="BK743" s="474"/>
      <c r="BL743" s="292" t="s">
        <v>333</v>
      </c>
      <c r="BM743" s="474" t="s">
        <v>332</v>
      </c>
      <c r="BN743" s="474"/>
      <c r="BO743" s="292" t="s">
        <v>333</v>
      </c>
      <c r="BP743" s="474" t="s">
        <v>332</v>
      </c>
      <c r="BQ743" s="474"/>
      <c r="BR743" s="292" t="s">
        <v>333</v>
      </c>
      <c r="BS743" s="290" t="s">
        <v>0</v>
      </c>
      <c r="BT743" s="473" t="s">
        <v>332</v>
      </c>
      <c r="BU743" s="474"/>
      <c r="BV743" s="292" t="s">
        <v>333</v>
      </c>
      <c r="BW743" s="474" t="s">
        <v>332</v>
      </c>
      <c r="BX743" s="474"/>
      <c r="BY743" s="292" t="s">
        <v>333</v>
      </c>
      <c r="BZ743" s="474" t="s">
        <v>332</v>
      </c>
      <c r="CA743" s="474"/>
      <c r="CB743" s="292" t="s">
        <v>333</v>
      </c>
      <c r="CC743" s="290" t="s">
        <v>0</v>
      </c>
      <c r="CD743" s="473" t="s">
        <v>332</v>
      </c>
      <c r="CE743" s="474"/>
      <c r="CF743" s="292" t="s">
        <v>333</v>
      </c>
      <c r="CG743" s="474" t="s">
        <v>332</v>
      </c>
      <c r="CH743" s="474"/>
      <c r="CI743" s="292" t="s">
        <v>333</v>
      </c>
      <c r="CJ743" s="474" t="s">
        <v>332</v>
      </c>
      <c r="CK743" s="474"/>
      <c r="CL743" s="292" t="s">
        <v>333</v>
      </c>
      <c r="CM743" s="310" t="s">
        <v>0</v>
      </c>
    </row>
    <row r="744" spans="1:91" ht="14.4" x14ac:dyDescent="0.3">
      <c r="A744" s="99" t="s">
        <v>18</v>
      </c>
      <c r="B744" s="311">
        <v>201585</v>
      </c>
      <c r="C744" s="137"/>
      <c r="D744" s="312">
        <v>1142.42424242424</v>
      </c>
      <c r="E744" s="312">
        <v>214330</v>
      </c>
      <c r="F744" s="137"/>
      <c r="G744" s="302">
        <v>900.60606060606005</v>
      </c>
      <c r="H744" s="312">
        <v>222417</v>
      </c>
      <c r="I744" s="137"/>
      <c r="J744" s="302">
        <v>1030.9090000000001</v>
      </c>
      <c r="K744" s="313">
        <v>0.10334102239749982</v>
      </c>
      <c r="L744" s="312">
        <v>177929</v>
      </c>
      <c r="M744" s="137"/>
      <c r="N744" s="312">
        <v>1043.0303030303</v>
      </c>
      <c r="O744" s="312">
        <v>194671</v>
      </c>
      <c r="P744" s="137"/>
      <c r="Q744" s="302">
        <v>1090.30303030303</v>
      </c>
      <c r="R744" s="312">
        <v>200426</v>
      </c>
      <c r="S744" s="137"/>
      <c r="T744" s="302">
        <v>1256.96973</v>
      </c>
      <c r="U744" s="313">
        <v>0.12643807361363241</v>
      </c>
      <c r="V744" s="312">
        <v>30460</v>
      </c>
      <c r="W744" s="137"/>
      <c r="X744" s="312">
        <v>440.60606060606</v>
      </c>
      <c r="Y744" s="312">
        <v>31998</v>
      </c>
      <c r="Z744" s="137"/>
      <c r="AA744" s="302">
        <v>426.666666666666</v>
      </c>
      <c r="AB744" s="312">
        <v>33431</v>
      </c>
      <c r="AC744" s="137"/>
      <c r="AD744" s="302">
        <v>471.51513699999998</v>
      </c>
      <c r="AE744" s="313">
        <v>9.7537754432042018E-2</v>
      </c>
      <c r="AF744" s="312">
        <v>32455</v>
      </c>
      <c r="AG744" s="137"/>
      <c r="AH744" s="312">
        <v>533.33333333333303</v>
      </c>
      <c r="AI744" s="312">
        <v>33265</v>
      </c>
      <c r="AJ744" s="137"/>
      <c r="AK744" s="302">
        <v>422.42424242424198</v>
      </c>
      <c r="AL744" s="312">
        <v>35233</v>
      </c>
      <c r="AM744" s="137"/>
      <c r="AN744" s="302">
        <v>448.48486300000002</v>
      </c>
      <c r="AO744" s="313">
        <v>8.5595439839778159E-2</v>
      </c>
      <c r="AP744" s="312">
        <v>56977</v>
      </c>
      <c r="AQ744" s="137"/>
      <c r="AR744" s="312">
        <v>553.93939393939399</v>
      </c>
      <c r="AS744" s="312">
        <v>59029</v>
      </c>
      <c r="AT744" s="137"/>
      <c r="AU744" s="302">
        <v>522.42424242424204</v>
      </c>
      <c r="AV744" s="312">
        <v>61049</v>
      </c>
      <c r="AW744" s="137"/>
      <c r="AX744" s="302">
        <v>596.36364700000001</v>
      </c>
      <c r="AY744" s="303">
        <v>7.1467434227846321E-2</v>
      </c>
      <c r="AZ744" s="311">
        <v>154434</v>
      </c>
      <c r="BA744" s="137"/>
      <c r="BB744" s="312">
        <v>1163.0303030303</v>
      </c>
      <c r="BC744" s="312">
        <v>162293</v>
      </c>
      <c r="BD744" s="137"/>
      <c r="BE744" s="302">
        <v>945.45454545454504</v>
      </c>
      <c r="BF744" s="312">
        <v>170529</v>
      </c>
      <c r="BG744" s="137"/>
      <c r="BH744" s="302">
        <v>859.39390000000003</v>
      </c>
      <c r="BI744" s="303">
        <v>0.10421927813823381</v>
      </c>
      <c r="BJ744" s="311">
        <v>118902</v>
      </c>
      <c r="BK744" s="137"/>
      <c r="BL744" s="312">
        <v>804.24242424242402</v>
      </c>
      <c r="BM744" s="312">
        <v>124916</v>
      </c>
      <c r="BN744" s="137"/>
      <c r="BO744" s="302">
        <v>684.24242424242402</v>
      </c>
      <c r="BP744" s="312">
        <v>128904</v>
      </c>
      <c r="BQ744" s="137"/>
      <c r="BR744" s="302">
        <v>843.03030000000001</v>
      </c>
      <c r="BS744" s="303">
        <v>8.4119695211182316E-2</v>
      </c>
      <c r="BT744" s="311">
        <v>96747</v>
      </c>
      <c r="BU744" s="137"/>
      <c r="BV744" s="312">
        <v>700</v>
      </c>
      <c r="BW744" s="312">
        <v>104044</v>
      </c>
      <c r="BX744" s="137"/>
      <c r="BY744" s="302">
        <v>678.18181818181802</v>
      </c>
      <c r="BZ744" s="312">
        <v>106450</v>
      </c>
      <c r="CA744" s="137"/>
      <c r="CB744" s="302">
        <v>779.39390000000003</v>
      </c>
      <c r="CC744" s="303">
        <v>0.10029251553019732</v>
      </c>
      <c r="CD744" s="311">
        <v>869489</v>
      </c>
      <c r="CE744" s="137"/>
      <c r="CF744" s="312">
        <v>2380.02</v>
      </c>
      <c r="CG744" s="312">
        <v>924546</v>
      </c>
      <c r="CH744" s="137"/>
      <c r="CI744" s="302">
        <v>2109.67</v>
      </c>
      <c r="CJ744" s="312">
        <v>958439</v>
      </c>
      <c r="CK744" s="137"/>
      <c r="CL744" s="302">
        <v>2339.13</v>
      </c>
      <c r="CM744" s="313">
        <v>0.10230146672355832</v>
      </c>
    </row>
    <row r="745" spans="1:91" ht="14.4" x14ac:dyDescent="0.3">
      <c r="A745" s="99" t="s">
        <v>420</v>
      </c>
      <c r="B745" s="311">
        <v>32951</v>
      </c>
      <c r="C745" s="137">
        <v>0.16345958280626038</v>
      </c>
      <c r="D745" s="312">
        <v>786.06060606060601</v>
      </c>
      <c r="E745" s="312">
        <v>47616</v>
      </c>
      <c r="F745" s="137">
        <v>0.22216208650212291</v>
      </c>
      <c r="G745" s="302">
        <v>787.87878787878799</v>
      </c>
      <c r="H745" s="312">
        <v>40713</v>
      </c>
      <c r="I745" s="137">
        <v>0.18304805837683272</v>
      </c>
      <c r="J745" s="302">
        <v>810.30304000000001</v>
      </c>
      <c r="K745" s="313">
        <v>0.23556189493490334</v>
      </c>
      <c r="L745" s="312">
        <v>29760</v>
      </c>
      <c r="M745" s="137">
        <v>0.16725772639648398</v>
      </c>
      <c r="N745" s="312">
        <v>833.93939393939399</v>
      </c>
      <c r="O745" s="312">
        <v>37545</v>
      </c>
      <c r="P745" s="137">
        <v>0.19286385748262452</v>
      </c>
      <c r="Q745" s="302">
        <v>724.84848484848396</v>
      </c>
      <c r="R745" s="312">
        <v>34430</v>
      </c>
      <c r="S745" s="137">
        <v>0.17178409986728269</v>
      </c>
      <c r="T745" s="302">
        <v>1066.6666299999999</v>
      </c>
      <c r="U745" s="313">
        <v>0.15692204301075269</v>
      </c>
      <c r="V745" s="312">
        <v>4601</v>
      </c>
      <c r="W745" s="137">
        <v>0.1510505581089954</v>
      </c>
      <c r="X745" s="312">
        <v>332.12121212121201</v>
      </c>
      <c r="Y745" s="312">
        <v>5969</v>
      </c>
      <c r="Z745" s="137">
        <v>0.18654290893180825</v>
      </c>
      <c r="AA745" s="302">
        <v>352.12121212121201</v>
      </c>
      <c r="AB745" s="312">
        <v>4890</v>
      </c>
      <c r="AC745" s="137">
        <v>0.14627142472555413</v>
      </c>
      <c r="AD745" s="302">
        <v>297.57574499999998</v>
      </c>
      <c r="AE745" s="313">
        <v>6.2812432079982619E-2</v>
      </c>
      <c r="AF745" s="312">
        <v>4281</v>
      </c>
      <c r="AG745" s="137">
        <v>0.13190571560622399</v>
      </c>
      <c r="AH745" s="312">
        <v>261.81818181818102</v>
      </c>
      <c r="AI745" s="312">
        <v>6106</v>
      </c>
      <c r="AJ745" s="137">
        <v>0.18355629039531038</v>
      </c>
      <c r="AK745" s="302">
        <v>322.42424242424198</v>
      </c>
      <c r="AL745" s="312">
        <v>5578</v>
      </c>
      <c r="AM745" s="137">
        <v>0.15831748644736468</v>
      </c>
      <c r="AN745" s="302">
        <v>316.36364700000001</v>
      </c>
      <c r="AO745" s="313">
        <v>0.30296659658958186</v>
      </c>
      <c r="AP745" s="312">
        <v>9852</v>
      </c>
      <c r="AQ745" s="137">
        <v>0.17291187672218614</v>
      </c>
      <c r="AR745" s="312">
        <v>389.69696969696901</v>
      </c>
      <c r="AS745" s="312">
        <v>12651</v>
      </c>
      <c r="AT745" s="137">
        <v>0.21431838587812771</v>
      </c>
      <c r="AU745" s="302">
        <v>390.30303030303003</v>
      </c>
      <c r="AV745" s="312">
        <v>10518</v>
      </c>
      <c r="AW745" s="137">
        <v>0.17228783436256123</v>
      </c>
      <c r="AX745" s="302">
        <v>387.27273600000001</v>
      </c>
      <c r="AY745" s="303">
        <v>6.7600487210718638E-2</v>
      </c>
      <c r="AZ745" s="311">
        <v>17443</v>
      </c>
      <c r="BA745" s="137">
        <v>0.11294792597485009</v>
      </c>
      <c r="BB745" s="312">
        <v>552.12121212121201</v>
      </c>
      <c r="BC745" s="312">
        <v>24793</v>
      </c>
      <c r="BD745" s="137">
        <v>0.15276690923206793</v>
      </c>
      <c r="BE745" s="302">
        <v>544.84848484848396</v>
      </c>
      <c r="BF745" s="312">
        <v>19741</v>
      </c>
      <c r="BG745" s="137">
        <v>0.11576330125667775</v>
      </c>
      <c r="BH745" s="302">
        <v>602.42425500000002</v>
      </c>
      <c r="BI745" s="303">
        <v>0.13174339276500602</v>
      </c>
      <c r="BJ745" s="311">
        <v>13824</v>
      </c>
      <c r="BK745" s="137">
        <v>0.11626381389715901</v>
      </c>
      <c r="BL745" s="312">
        <v>506.06060606060601</v>
      </c>
      <c r="BM745" s="312">
        <v>20479</v>
      </c>
      <c r="BN745" s="137">
        <v>0.16394216913766052</v>
      </c>
      <c r="BO745" s="302">
        <v>584.84848484848396</v>
      </c>
      <c r="BP745" s="312">
        <v>14954</v>
      </c>
      <c r="BQ745" s="137">
        <v>0.11600881275988333</v>
      </c>
      <c r="BR745" s="302">
        <v>556.36364700000001</v>
      </c>
      <c r="BS745" s="303">
        <v>8.1741898148148154E-2</v>
      </c>
      <c r="BT745" s="311">
        <v>17858</v>
      </c>
      <c r="BU745" s="137">
        <v>0.18458453492097945</v>
      </c>
      <c r="BV745" s="312">
        <v>525.45454545454504</v>
      </c>
      <c r="BW745" s="312">
        <v>23425</v>
      </c>
      <c r="BX745" s="137">
        <v>0.22514513090615509</v>
      </c>
      <c r="BY745" s="302">
        <v>612.72727272727195</v>
      </c>
      <c r="BZ745" s="312">
        <v>21746</v>
      </c>
      <c r="CA745" s="137">
        <v>0.20428370126820103</v>
      </c>
      <c r="CB745" s="302">
        <v>693.33330000000001</v>
      </c>
      <c r="CC745" s="303">
        <v>0.21771754955762124</v>
      </c>
      <c r="CD745" s="311">
        <v>130570</v>
      </c>
      <c r="CE745" s="137">
        <v>0.15016866228324913</v>
      </c>
      <c r="CF745" s="312">
        <v>1574.07</v>
      </c>
      <c r="CG745" s="312">
        <v>178584</v>
      </c>
      <c r="CH745" s="137">
        <v>0.19315858810702766</v>
      </c>
      <c r="CI745" s="302">
        <v>1592.09</v>
      </c>
      <c r="CJ745" s="312">
        <v>152570</v>
      </c>
      <c r="CK745" s="137">
        <v>0.15918592628221515</v>
      </c>
      <c r="CL745" s="302">
        <v>1811.65</v>
      </c>
      <c r="CM745" s="313">
        <v>0.16849199663016007</v>
      </c>
    </row>
    <row r="746" spans="1:91" ht="14.4" x14ac:dyDescent="0.3">
      <c r="A746" s="99" t="s">
        <v>384</v>
      </c>
      <c r="B746" s="311">
        <v>12900</v>
      </c>
      <c r="C746" s="137">
        <v>6.3992856611355009E-2</v>
      </c>
      <c r="D746" s="312">
        <v>472.12121212121201</v>
      </c>
      <c r="E746" s="312">
        <v>19035</v>
      </c>
      <c r="F746" s="137">
        <v>8.881164559324406E-2</v>
      </c>
      <c r="G746" s="302">
        <v>600</v>
      </c>
      <c r="H746" s="312">
        <v>15116</v>
      </c>
      <c r="I746" s="137">
        <v>6.7962430929290482E-2</v>
      </c>
      <c r="J746" s="302">
        <v>592.12120000000004</v>
      </c>
      <c r="K746" s="313">
        <v>0.1717829457364341</v>
      </c>
      <c r="L746" s="312">
        <v>12399</v>
      </c>
      <c r="M746" s="137">
        <v>6.9685099112567372E-2</v>
      </c>
      <c r="N746" s="312">
        <v>555.15151515151501</v>
      </c>
      <c r="O746" s="312">
        <v>13856</v>
      </c>
      <c r="P746" s="137">
        <v>7.1176497783439749E-2</v>
      </c>
      <c r="Q746" s="302">
        <v>450.90909090909099</v>
      </c>
      <c r="R746" s="312">
        <v>13554</v>
      </c>
      <c r="S746" s="137">
        <v>6.7625956712203006E-2</v>
      </c>
      <c r="T746" s="302">
        <v>653.33330000000001</v>
      </c>
      <c r="U746" s="313">
        <v>9.3152673602709901E-2</v>
      </c>
      <c r="V746" s="312">
        <v>2197</v>
      </c>
      <c r="W746" s="137">
        <v>7.2127380170715696E-2</v>
      </c>
      <c r="X746" s="312">
        <v>259.39393939393898</v>
      </c>
      <c r="Y746" s="312">
        <v>2320</v>
      </c>
      <c r="Z746" s="137">
        <v>7.2504531533220826E-2</v>
      </c>
      <c r="AA746" s="302">
        <v>216.969696969697</v>
      </c>
      <c r="AB746" s="312">
        <v>1985</v>
      </c>
      <c r="AC746" s="137">
        <v>5.9376028237264816E-2</v>
      </c>
      <c r="AD746" s="302">
        <v>208.484848</v>
      </c>
      <c r="AE746" s="313">
        <v>-9.6495220755575789E-2</v>
      </c>
      <c r="AF746" s="312">
        <v>2363</v>
      </c>
      <c r="AG746" s="137">
        <v>7.2808504082575873E-2</v>
      </c>
      <c r="AH746" s="312">
        <v>212.12121212121201</v>
      </c>
      <c r="AI746" s="312">
        <v>2712</v>
      </c>
      <c r="AJ746" s="137">
        <v>8.1527130617766425E-2</v>
      </c>
      <c r="AK746" s="302">
        <v>233.93939393939399</v>
      </c>
      <c r="AL746" s="312">
        <v>2706</v>
      </c>
      <c r="AM746" s="137">
        <v>7.6802997190134253E-2</v>
      </c>
      <c r="AN746" s="302">
        <v>231.515152</v>
      </c>
      <c r="AO746" s="313">
        <v>0.14515446466356327</v>
      </c>
      <c r="AP746" s="312">
        <v>4569</v>
      </c>
      <c r="AQ746" s="137">
        <v>8.019025220703091E-2</v>
      </c>
      <c r="AR746" s="312">
        <v>320.60606060606</v>
      </c>
      <c r="AS746" s="312">
        <v>5301</v>
      </c>
      <c r="AT746" s="137">
        <v>8.9803317013671252E-2</v>
      </c>
      <c r="AU746" s="302">
        <v>270.30303030303003</v>
      </c>
      <c r="AV746" s="312">
        <v>3951</v>
      </c>
      <c r="AW746" s="137">
        <v>6.4718504807613556E-2</v>
      </c>
      <c r="AX746" s="302">
        <v>270.90910000000002</v>
      </c>
      <c r="AY746" s="303">
        <v>-0.13525935653315824</v>
      </c>
      <c r="AZ746" s="311">
        <v>7153</v>
      </c>
      <c r="BA746" s="137">
        <v>4.6317520753202016E-2</v>
      </c>
      <c r="BB746" s="312">
        <v>324.84848484848402</v>
      </c>
      <c r="BC746" s="312">
        <v>9602</v>
      </c>
      <c r="BD746" s="137">
        <v>5.9164597364026794E-2</v>
      </c>
      <c r="BE746" s="302">
        <v>321.81818181818102</v>
      </c>
      <c r="BF746" s="312">
        <v>7979</v>
      </c>
      <c r="BG746" s="137">
        <v>4.6789695594297742E-2</v>
      </c>
      <c r="BH746" s="302">
        <v>388.48486300000002</v>
      </c>
      <c r="BI746" s="303">
        <v>0.11547602404585489</v>
      </c>
      <c r="BJ746" s="311">
        <v>5620</v>
      </c>
      <c r="BK746" s="137">
        <v>4.7265815545575345E-2</v>
      </c>
      <c r="BL746" s="312">
        <v>298.18181818181802</v>
      </c>
      <c r="BM746" s="312">
        <v>8526</v>
      </c>
      <c r="BN746" s="137">
        <v>6.8253866598354099E-2</v>
      </c>
      <c r="BO746" s="302">
        <v>426.666666666666</v>
      </c>
      <c r="BP746" s="312">
        <v>6263</v>
      </c>
      <c r="BQ746" s="137">
        <v>4.8586545025755601E-2</v>
      </c>
      <c r="BR746" s="302">
        <v>338.18182400000001</v>
      </c>
      <c r="BS746" s="303">
        <v>0.11441281138790035</v>
      </c>
      <c r="BT746" s="311">
        <v>9250</v>
      </c>
      <c r="BU746" s="137">
        <v>9.5610199799476991E-2</v>
      </c>
      <c r="BV746" s="312">
        <v>418.18181818181802</v>
      </c>
      <c r="BW746" s="312">
        <v>10923</v>
      </c>
      <c r="BX746" s="137">
        <v>0.10498442966437277</v>
      </c>
      <c r="BY746" s="302">
        <v>432.12121212121201</v>
      </c>
      <c r="BZ746" s="312">
        <v>9636</v>
      </c>
      <c r="CA746" s="137">
        <v>9.0521371535932357E-2</v>
      </c>
      <c r="CB746" s="302">
        <v>503.63635299999999</v>
      </c>
      <c r="CC746" s="303">
        <v>4.1729729729729728E-2</v>
      </c>
      <c r="CD746" s="311">
        <v>56451</v>
      </c>
      <c r="CE746" s="137">
        <v>6.4924340618455201E-2</v>
      </c>
      <c r="CF746" s="312">
        <v>1055.33</v>
      </c>
      <c r="CG746" s="312">
        <v>72275</v>
      </c>
      <c r="CH746" s="137">
        <v>7.817350353578946E-2</v>
      </c>
      <c r="CI746" s="302">
        <v>1098.8499999999999</v>
      </c>
      <c r="CJ746" s="312">
        <v>61190</v>
      </c>
      <c r="CK746" s="137">
        <v>6.3843395354320931E-2</v>
      </c>
      <c r="CL746" s="302">
        <v>1210.03</v>
      </c>
      <c r="CM746" s="313">
        <v>8.3948911445324265E-2</v>
      </c>
    </row>
    <row r="747" spans="1:91" ht="14.4" x14ac:dyDescent="0.3">
      <c r="A747" s="99" t="s">
        <v>438</v>
      </c>
      <c r="B747" s="311">
        <v>3767</v>
      </c>
      <c r="C747" s="137">
        <v>1.8686906267827468E-2</v>
      </c>
      <c r="D747" s="312">
        <v>224.84848484848399</v>
      </c>
      <c r="E747" s="312">
        <v>5328</v>
      </c>
      <c r="F747" s="137">
        <v>2.4858862501749637E-2</v>
      </c>
      <c r="G747" s="302">
        <v>327.27272727272702</v>
      </c>
      <c r="H747" s="312">
        <v>4934</v>
      </c>
      <c r="I747" s="137">
        <v>2.2183556113066896E-2</v>
      </c>
      <c r="J747" s="302">
        <v>329.09089999999998</v>
      </c>
      <c r="K747" s="313">
        <v>0.30979559331032652</v>
      </c>
      <c r="L747" s="312">
        <v>5321</v>
      </c>
      <c r="M747" s="137">
        <v>2.9905186900392854E-2</v>
      </c>
      <c r="N747" s="312">
        <v>315.75757575757501</v>
      </c>
      <c r="O747" s="312">
        <v>5004</v>
      </c>
      <c r="P747" s="137">
        <v>2.5704907253776884E-2</v>
      </c>
      <c r="Q747" s="302">
        <v>275.75757575757501</v>
      </c>
      <c r="R747" s="312">
        <v>5454</v>
      </c>
      <c r="S747" s="137">
        <v>2.7212038358296827E-2</v>
      </c>
      <c r="T747" s="302">
        <v>389.69695999999999</v>
      </c>
      <c r="U747" s="313">
        <v>2.4995301635031008E-2</v>
      </c>
      <c r="V747" s="312">
        <v>596</v>
      </c>
      <c r="W747" s="137">
        <v>1.9566644780039395E-2</v>
      </c>
      <c r="X747" s="312">
        <v>112.121212121212</v>
      </c>
      <c r="Y747" s="312">
        <v>698</v>
      </c>
      <c r="Z747" s="137">
        <v>2.1813863366460403E-2</v>
      </c>
      <c r="AA747" s="302">
        <v>92.727272727272705</v>
      </c>
      <c r="AB747" s="312">
        <v>710</v>
      </c>
      <c r="AC747" s="137">
        <v>2.1237773324160211E-2</v>
      </c>
      <c r="AD747" s="302">
        <v>104.242424</v>
      </c>
      <c r="AE747" s="313">
        <v>0.1912751677852349</v>
      </c>
      <c r="AF747" s="312">
        <v>956</v>
      </c>
      <c r="AG747" s="137">
        <v>2.9456170081651519E-2</v>
      </c>
      <c r="AH747" s="312">
        <v>133.939393939393</v>
      </c>
      <c r="AI747" s="312">
        <v>1084</v>
      </c>
      <c r="AJ747" s="137">
        <v>3.2586802946039384E-2</v>
      </c>
      <c r="AK747" s="302">
        <v>141.81818181818099</v>
      </c>
      <c r="AL747" s="312">
        <v>900</v>
      </c>
      <c r="AM747" s="137">
        <v>2.5544234098714272E-2</v>
      </c>
      <c r="AN747" s="302">
        <v>128.484848</v>
      </c>
      <c r="AO747" s="313">
        <v>-5.8577405857740586E-2</v>
      </c>
      <c r="AP747" s="312">
        <v>1338</v>
      </c>
      <c r="AQ747" s="137">
        <v>2.3483159871527107E-2</v>
      </c>
      <c r="AR747" s="312">
        <v>147.272727272727</v>
      </c>
      <c r="AS747" s="312">
        <v>1649</v>
      </c>
      <c r="AT747" s="137">
        <v>2.7935421572447442E-2</v>
      </c>
      <c r="AU747" s="302">
        <v>142.42424242424201</v>
      </c>
      <c r="AV747" s="312">
        <v>1297</v>
      </c>
      <c r="AW747" s="137">
        <v>2.1245229242084229E-2</v>
      </c>
      <c r="AX747" s="302">
        <v>143.636368</v>
      </c>
      <c r="AY747" s="303">
        <v>-3.0642750373692077E-2</v>
      </c>
      <c r="AZ747" s="311">
        <v>2698</v>
      </c>
      <c r="BA747" s="137">
        <v>1.7470246189310645E-2</v>
      </c>
      <c r="BB747" s="312">
        <v>224.84848484848399</v>
      </c>
      <c r="BC747" s="312">
        <v>3278</v>
      </c>
      <c r="BD747" s="137">
        <v>2.0198036883907502E-2</v>
      </c>
      <c r="BE747" s="302">
        <v>226.666666666666</v>
      </c>
      <c r="BF747" s="312">
        <v>2858</v>
      </c>
      <c r="BG747" s="137">
        <v>1.6759612734490909E-2</v>
      </c>
      <c r="BH747" s="302">
        <v>258.78787199999999</v>
      </c>
      <c r="BI747" s="303">
        <v>5.9303187546330613E-2</v>
      </c>
      <c r="BJ747" s="311">
        <v>2214</v>
      </c>
      <c r="BK747" s="137">
        <v>1.8620376444466871E-2</v>
      </c>
      <c r="BL747" s="312">
        <v>203.636363636363</v>
      </c>
      <c r="BM747" s="312">
        <v>2785</v>
      </c>
      <c r="BN747" s="137">
        <v>2.2294982228057255E-2</v>
      </c>
      <c r="BO747" s="302">
        <v>219.39393939393901</v>
      </c>
      <c r="BP747" s="312">
        <v>1754</v>
      </c>
      <c r="BQ747" s="137">
        <v>1.3607025383230931E-2</v>
      </c>
      <c r="BR747" s="302">
        <v>170.30302399999999</v>
      </c>
      <c r="BS747" s="303">
        <v>-0.20776874435411022</v>
      </c>
      <c r="BT747" s="311">
        <v>3046</v>
      </c>
      <c r="BU747" s="137">
        <v>3.1484180388022365E-2</v>
      </c>
      <c r="BV747" s="312">
        <v>238.18181818181799</v>
      </c>
      <c r="BW747" s="312">
        <v>3835</v>
      </c>
      <c r="BX747" s="137">
        <v>3.6859405636077043E-2</v>
      </c>
      <c r="BY747" s="302">
        <v>233.93939393939399</v>
      </c>
      <c r="BZ747" s="312">
        <v>3252</v>
      </c>
      <c r="CA747" s="137">
        <v>3.0549553781117896E-2</v>
      </c>
      <c r="CB747" s="302">
        <v>269.69695999999999</v>
      </c>
      <c r="CC747" s="303">
        <v>6.7629678266579119E-2</v>
      </c>
      <c r="CD747" s="311">
        <v>19936</v>
      </c>
      <c r="CE747" s="137">
        <v>2.2928409675108022E-2</v>
      </c>
      <c r="CF747" s="312">
        <v>590.99</v>
      </c>
      <c r="CG747" s="312">
        <v>23661</v>
      </c>
      <c r="CH747" s="137">
        <v>2.5592020299693038E-2</v>
      </c>
      <c r="CI747" s="302">
        <v>619.99</v>
      </c>
      <c r="CJ747" s="312">
        <v>21159</v>
      </c>
      <c r="CK747" s="137">
        <v>2.2076522345188376E-2</v>
      </c>
      <c r="CL747" s="302">
        <v>689.22</v>
      </c>
      <c r="CM747" s="313">
        <v>6.1346308186195825E-2</v>
      </c>
    </row>
    <row r="748" spans="1:91" ht="14.4" x14ac:dyDescent="0.3">
      <c r="A748" s="99" t="s">
        <v>439</v>
      </c>
      <c r="B748" s="311">
        <v>9133</v>
      </c>
      <c r="C748" s="137">
        <v>4.5305950343527544E-2</v>
      </c>
      <c r="D748" s="312">
        <v>455.15151515151501</v>
      </c>
      <c r="E748" s="312">
        <v>13707</v>
      </c>
      <c r="F748" s="137">
        <v>6.3952783091494422E-2</v>
      </c>
      <c r="G748" s="302">
        <v>523.030303030303</v>
      </c>
      <c r="H748" s="312">
        <v>10182</v>
      </c>
      <c r="I748" s="137">
        <v>4.5778874816223579E-2</v>
      </c>
      <c r="J748" s="302">
        <v>429.09089999999998</v>
      </c>
      <c r="K748" s="313">
        <v>0.11485820650388701</v>
      </c>
      <c r="L748" s="312">
        <v>7078</v>
      </c>
      <c r="M748" s="137">
        <v>3.9779912212174522E-2</v>
      </c>
      <c r="N748" s="312">
        <v>396.969696969697</v>
      </c>
      <c r="O748" s="312">
        <v>8852</v>
      </c>
      <c r="P748" s="137">
        <v>4.5471590529662868E-2</v>
      </c>
      <c r="Q748" s="302">
        <v>379.39393939393898</v>
      </c>
      <c r="R748" s="312">
        <v>8100</v>
      </c>
      <c r="S748" s="137">
        <v>4.0413918353906182E-2</v>
      </c>
      <c r="T748" s="302">
        <v>469.69695999999999</v>
      </c>
      <c r="U748" s="313">
        <v>0.14439107092398984</v>
      </c>
      <c r="V748" s="312">
        <v>1601</v>
      </c>
      <c r="W748" s="137">
        <v>5.2560735390676294E-2</v>
      </c>
      <c r="X748" s="312">
        <v>210.30303030303</v>
      </c>
      <c r="Y748" s="312">
        <v>1622</v>
      </c>
      <c r="Z748" s="137">
        <v>5.0690668166760419E-2</v>
      </c>
      <c r="AA748" s="302">
        <v>193.333333333333</v>
      </c>
      <c r="AB748" s="312">
        <v>1275</v>
      </c>
      <c r="AC748" s="137">
        <v>3.8138254913104602E-2</v>
      </c>
      <c r="AD748" s="302">
        <v>170.909088</v>
      </c>
      <c r="AE748" s="313">
        <v>-0.20362273579013118</v>
      </c>
      <c r="AF748" s="312">
        <v>1407</v>
      </c>
      <c r="AG748" s="137">
        <v>4.3352334000924357E-2</v>
      </c>
      <c r="AH748" s="312">
        <v>175.15151515151501</v>
      </c>
      <c r="AI748" s="312">
        <v>1628</v>
      </c>
      <c r="AJ748" s="137">
        <v>4.8940327671727041E-2</v>
      </c>
      <c r="AK748" s="302">
        <v>180</v>
      </c>
      <c r="AL748" s="312">
        <v>1806</v>
      </c>
      <c r="AM748" s="137">
        <v>5.1258763091419975E-2</v>
      </c>
      <c r="AN748" s="302">
        <v>212.72728000000001</v>
      </c>
      <c r="AO748" s="313">
        <v>0.28358208955223879</v>
      </c>
      <c r="AP748" s="312">
        <v>3231</v>
      </c>
      <c r="AQ748" s="137">
        <v>5.6707092335503799E-2</v>
      </c>
      <c r="AR748" s="312">
        <v>271.51515151515099</v>
      </c>
      <c r="AS748" s="312">
        <v>3652</v>
      </c>
      <c r="AT748" s="137">
        <v>6.1867895441223807E-2</v>
      </c>
      <c r="AU748" s="302">
        <v>255.75757575757501</v>
      </c>
      <c r="AV748" s="312">
        <v>2654</v>
      </c>
      <c r="AW748" s="137">
        <v>4.347327556552933E-2</v>
      </c>
      <c r="AX748" s="302">
        <v>203.03030000000001</v>
      </c>
      <c r="AY748" s="303">
        <v>-0.17858248220365211</v>
      </c>
      <c r="AZ748" s="311">
        <v>4455</v>
      </c>
      <c r="BA748" s="137">
        <v>2.884727456389137E-2</v>
      </c>
      <c r="BB748" s="312">
        <v>267.87878787878702</v>
      </c>
      <c r="BC748" s="312">
        <v>6324</v>
      </c>
      <c r="BD748" s="137">
        <v>3.8966560480119289E-2</v>
      </c>
      <c r="BE748" s="302">
        <v>303.030303030303</v>
      </c>
      <c r="BF748" s="312">
        <v>5121</v>
      </c>
      <c r="BG748" s="137">
        <v>3.0030082859806836E-2</v>
      </c>
      <c r="BH748" s="302">
        <v>309.69695999999999</v>
      </c>
      <c r="BI748" s="303">
        <v>0.14949494949494949</v>
      </c>
      <c r="BJ748" s="311">
        <v>3406</v>
      </c>
      <c r="BK748" s="137">
        <v>2.8645439101108477E-2</v>
      </c>
      <c r="BL748" s="312">
        <v>236.969696969697</v>
      </c>
      <c r="BM748" s="312">
        <v>5741</v>
      </c>
      <c r="BN748" s="137">
        <v>4.595888437029684E-2</v>
      </c>
      <c r="BO748" s="302">
        <v>329.09090909090901</v>
      </c>
      <c r="BP748" s="312">
        <v>4509</v>
      </c>
      <c r="BQ748" s="137">
        <v>3.4979519642524673E-2</v>
      </c>
      <c r="BR748" s="302">
        <v>280.60604899999998</v>
      </c>
      <c r="BS748" s="303">
        <v>0.32384028185554903</v>
      </c>
      <c r="BT748" s="311">
        <v>6204</v>
      </c>
      <c r="BU748" s="137">
        <v>6.4126019411454613E-2</v>
      </c>
      <c r="BV748" s="312">
        <v>335.75757575757501</v>
      </c>
      <c r="BW748" s="312">
        <v>7088</v>
      </c>
      <c r="BX748" s="137">
        <v>6.8125024028295719E-2</v>
      </c>
      <c r="BY748" s="302">
        <v>377.575757575757</v>
      </c>
      <c r="BZ748" s="312">
        <v>6384</v>
      </c>
      <c r="CA748" s="137">
        <v>5.9971817754814465E-2</v>
      </c>
      <c r="CB748" s="302">
        <v>388.48486300000002</v>
      </c>
      <c r="CC748" s="303">
        <v>2.9013539651837523E-2</v>
      </c>
      <c r="CD748" s="311">
        <v>36515</v>
      </c>
      <c r="CE748" s="137">
        <v>4.1995930943347186E-2</v>
      </c>
      <c r="CF748" s="312">
        <v>866.72</v>
      </c>
      <c r="CG748" s="312">
        <v>48614</v>
      </c>
      <c r="CH748" s="137">
        <v>5.2581483236096418E-2</v>
      </c>
      <c r="CI748" s="302">
        <v>945.52</v>
      </c>
      <c r="CJ748" s="312">
        <v>40031</v>
      </c>
      <c r="CK748" s="137">
        <v>4.1766873009132559E-2</v>
      </c>
      <c r="CL748" s="302">
        <v>918.41</v>
      </c>
      <c r="CM748" s="313">
        <v>9.6289196220731205E-2</v>
      </c>
    </row>
    <row r="749" spans="1:91" ht="14.4" x14ac:dyDescent="0.3">
      <c r="A749" s="99" t="s">
        <v>440</v>
      </c>
      <c r="B749" s="311">
        <v>20051</v>
      </c>
      <c r="C749" s="137">
        <v>9.9466726194905375E-2</v>
      </c>
      <c r="D749" s="312">
        <v>573.33333333333303</v>
      </c>
      <c r="E749" s="312">
        <v>28581</v>
      </c>
      <c r="F749" s="137">
        <v>0.13335044090887882</v>
      </c>
      <c r="G749" s="302">
        <v>678.18181818181802</v>
      </c>
      <c r="H749" s="312">
        <v>25597</v>
      </c>
      <c r="I749" s="137">
        <v>0.11508562744754224</v>
      </c>
      <c r="J749" s="302">
        <v>715.75756799999999</v>
      </c>
      <c r="K749" s="313">
        <v>0.27659468355692984</v>
      </c>
      <c r="L749" s="312">
        <v>17361</v>
      </c>
      <c r="M749" s="137">
        <v>9.7572627283916621E-2</v>
      </c>
      <c r="N749" s="312">
        <v>607.87878787878697</v>
      </c>
      <c r="O749" s="312">
        <v>23689</v>
      </c>
      <c r="P749" s="137">
        <v>0.12168735969918477</v>
      </c>
      <c r="Q749" s="302">
        <v>629.69696969696895</v>
      </c>
      <c r="R749" s="312">
        <v>20876</v>
      </c>
      <c r="S749" s="137">
        <v>0.10415814315507968</v>
      </c>
      <c r="T749" s="302">
        <v>855.75756799999999</v>
      </c>
      <c r="U749" s="313">
        <v>0.20246529577789299</v>
      </c>
      <c r="V749" s="312">
        <v>2404</v>
      </c>
      <c r="W749" s="137">
        <v>7.8923177938279715E-2</v>
      </c>
      <c r="X749" s="312">
        <v>231.51515151515099</v>
      </c>
      <c r="Y749" s="312">
        <v>3649</v>
      </c>
      <c r="Z749" s="137">
        <v>0.11403837739858741</v>
      </c>
      <c r="AA749" s="302">
        <v>255.75757575757501</v>
      </c>
      <c r="AB749" s="312">
        <v>2905</v>
      </c>
      <c r="AC749" s="137">
        <v>8.6895396488289312E-2</v>
      </c>
      <c r="AD749" s="302">
        <v>261.21212800000001</v>
      </c>
      <c r="AE749" s="313">
        <v>0.20840266222961731</v>
      </c>
      <c r="AF749" s="312">
        <v>1918</v>
      </c>
      <c r="AG749" s="137">
        <v>5.9097211523648129E-2</v>
      </c>
      <c r="AH749" s="312">
        <v>196.969696969697</v>
      </c>
      <c r="AI749" s="312">
        <v>3394</v>
      </c>
      <c r="AJ749" s="137">
        <v>0.10202915977754397</v>
      </c>
      <c r="AK749" s="302">
        <v>261.81818181818102</v>
      </c>
      <c r="AL749" s="312">
        <v>2872</v>
      </c>
      <c r="AM749" s="137">
        <v>8.1514489257230441E-2</v>
      </c>
      <c r="AN749" s="302">
        <v>263.03030000000001</v>
      </c>
      <c r="AO749" s="313">
        <v>0.49739311783107404</v>
      </c>
      <c r="AP749" s="312">
        <v>5283</v>
      </c>
      <c r="AQ749" s="137">
        <v>9.272162451515524E-2</v>
      </c>
      <c r="AR749" s="312">
        <v>335.15151515151501</v>
      </c>
      <c r="AS749" s="312">
        <v>7350</v>
      </c>
      <c r="AT749" s="137">
        <v>0.12451506886445646</v>
      </c>
      <c r="AU749" s="302">
        <v>376.969696969697</v>
      </c>
      <c r="AV749" s="312">
        <v>6567</v>
      </c>
      <c r="AW749" s="137">
        <v>0.10756932955494766</v>
      </c>
      <c r="AX749" s="302">
        <v>325.45455900000002</v>
      </c>
      <c r="AY749" s="303">
        <v>0.24304372515616127</v>
      </c>
      <c r="AZ749" s="311">
        <v>10290</v>
      </c>
      <c r="BA749" s="137">
        <v>6.6630405221648079E-2</v>
      </c>
      <c r="BB749" s="312">
        <v>447.27272727272702</v>
      </c>
      <c r="BC749" s="312">
        <v>15191</v>
      </c>
      <c r="BD749" s="137">
        <v>9.3602311868041133E-2</v>
      </c>
      <c r="BE749" s="302">
        <v>458.78787878787801</v>
      </c>
      <c r="BF749" s="312">
        <v>11762</v>
      </c>
      <c r="BG749" s="137">
        <v>6.8973605662380005E-2</v>
      </c>
      <c r="BH749" s="302">
        <v>438.18182400000001</v>
      </c>
      <c r="BI749" s="303">
        <v>0.14305150631681243</v>
      </c>
      <c r="BJ749" s="311">
        <v>8204</v>
      </c>
      <c r="BK749" s="137">
        <v>6.8997998351583656E-2</v>
      </c>
      <c r="BL749" s="312">
        <v>418.18181818181802</v>
      </c>
      <c r="BM749" s="312">
        <v>11953</v>
      </c>
      <c r="BN749" s="137">
        <v>9.5688302539306408E-2</v>
      </c>
      <c r="BO749" s="302">
        <v>444.24242424242402</v>
      </c>
      <c r="BP749" s="312">
        <v>8691</v>
      </c>
      <c r="BQ749" s="137">
        <v>6.7422267734127725E-2</v>
      </c>
      <c r="BR749" s="302">
        <v>386.66665599999999</v>
      </c>
      <c r="BS749" s="303">
        <v>5.9361287176986834E-2</v>
      </c>
      <c r="BT749" s="311">
        <v>8608</v>
      </c>
      <c r="BU749" s="137">
        <v>8.8974335121502476E-2</v>
      </c>
      <c r="BV749" s="312">
        <v>405.45454545454498</v>
      </c>
      <c r="BW749" s="312">
        <v>12502</v>
      </c>
      <c r="BX749" s="137">
        <v>0.12016070124178233</v>
      </c>
      <c r="BY749" s="302">
        <v>503.636363636363</v>
      </c>
      <c r="BZ749" s="312">
        <v>12110</v>
      </c>
      <c r="CA749" s="137">
        <v>0.11376232973226867</v>
      </c>
      <c r="CB749" s="302">
        <v>542.42425500000002</v>
      </c>
      <c r="CC749" s="303">
        <v>0.40683085501858735</v>
      </c>
      <c r="CD749" s="311">
        <v>74119</v>
      </c>
      <c r="CE749" s="137">
        <v>8.5244321664793912E-2</v>
      </c>
      <c r="CF749" s="312">
        <v>1199.72</v>
      </c>
      <c r="CG749" s="312">
        <v>106309</v>
      </c>
      <c r="CH749" s="137">
        <v>0.11498508457123821</v>
      </c>
      <c r="CI749" s="302">
        <v>1337.81</v>
      </c>
      <c r="CJ749" s="312">
        <v>91380</v>
      </c>
      <c r="CK749" s="137">
        <v>9.5342530927894215E-2</v>
      </c>
      <c r="CL749" s="302">
        <v>1455.94</v>
      </c>
      <c r="CM749" s="313">
        <v>0.23288225691118336</v>
      </c>
    </row>
    <row r="750" spans="1:91" ht="14.4" x14ac:dyDescent="0.3">
      <c r="A750" s="99" t="s">
        <v>386</v>
      </c>
      <c r="B750" s="311">
        <v>3611</v>
      </c>
      <c r="C750" s="137">
        <v>1.7913039164620382E-2</v>
      </c>
      <c r="D750" s="312">
        <v>254.54545454545399</v>
      </c>
      <c r="E750" s="312">
        <v>6684</v>
      </c>
      <c r="F750" s="137">
        <v>3.1185554985303038E-2</v>
      </c>
      <c r="G750" s="302">
        <v>363.636363636363</v>
      </c>
      <c r="H750" s="312">
        <v>5240</v>
      </c>
      <c r="I750" s="137">
        <v>2.3559350229523823E-2</v>
      </c>
      <c r="J750" s="302">
        <v>320</v>
      </c>
      <c r="K750" s="313">
        <v>0.45112157297147604</v>
      </c>
      <c r="L750" s="312">
        <v>3390</v>
      </c>
      <c r="M750" s="137">
        <v>1.9052543430244647E-2</v>
      </c>
      <c r="N750" s="312">
        <v>269.69696969696901</v>
      </c>
      <c r="O750" s="312">
        <v>5154</v>
      </c>
      <c r="P750" s="137">
        <v>2.6475438046755808E-2</v>
      </c>
      <c r="Q750" s="302">
        <v>320.60606060606</v>
      </c>
      <c r="R750" s="312">
        <v>3759</v>
      </c>
      <c r="S750" s="137">
        <v>1.8755051739794238E-2</v>
      </c>
      <c r="T750" s="302">
        <v>342.42425500000002</v>
      </c>
      <c r="U750" s="313">
        <v>0.1088495575221239</v>
      </c>
      <c r="V750" s="312">
        <v>732</v>
      </c>
      <c r="W750" s="137">
        <v>2.4031516743269862E-2</v>
      </c>
      <c r="X750" s="312">
        <v>166.06060606060601</v>
      </c>
      <c r="Y750" s="312">
        <v>724</v>
      </c>
      <c r="Z750" s="137">
        <v>2.2626414150884431E-2</v>
      </c>
      <c r="AA750" s="302">
        <v>150.30303030303</v>
      </c>
      <c r="AB750" s="312">
        <v>484</v>
      </c>
      <c r="AC750" s="137">
        <v>1.4477580688582454E-2</v>
      </c>
      <c r="AD750" s="302">
        <v>130.909088</v>
      </c>
      <c r="AE750" s="313">
        <v>-0.33879781420765026</v>
      </c>
      <c r="AF750" s="312">
        <v>400</v>
      </c>
      <c r="AG750" s="137">
        <v>1.2324757356339547E-2</v>
      </c>
      <c r="AH750" s="312">
        <v>93.939393939393895</v>
      </c>
      <c r="AI750" s="312">
        <v>629</v>
      </c>
      <c r="AJ750" s="137">
        <v>1.8908762964076356E-2</v>
      </c>
      <c r="AK750" s="302">
        <v>104.84848484848401</v>
      </c>
      <c r="AL750" s="312">
        <v>642</v>
      </c>
      <c r="AM750" s="137">
        <v>1.8221553657082848E-2</v>
      </c>
      <c r="AN750" s="302">
        <v>120.606064</v>
      </c>
      <c r="AO750" s="313">
        <v>0.60499999999999998</v>
      </c>
      <c r="AP750" s="312">
        <v>970</v>
      </c>
      <c r="AQ750" s="137">
        <v>1.7024413359776752E-2</v>
      </c>
      <c r="AR750" s="312">
        <v>150.30303030303</v>
      </c>
      <c r="AS750" s="312">
        <v>1252</v>
      </c>
      <c r="AT750" s="137">
        <v>2.1209913771197207E-2</v>
      </c>
      <c r="AU750" s="302">
        <v>149.09090909090901</v>
      </c>
      <c r="AV750" s="312">
        <v>1073</v>
      </c>
      <c r="AW750" s="137">
        <v>1.7576045471670299E-2</v>
      </c>
      <c r="AX750" s="302">
        <v>137.57576</v>
      </c>
      <c r="AY750" s="303">
        <v>0.10618556701030928</v>
      </c>
      <c r="AZ750" s="311">
        <v>2199</v>
      </c>
      <c r="BA750" s="137">
        <v>1.423909242783325E-2</v>
      </c>
      <c r="BB750" s="312">
        <v>200.60606060606</v>
      </c>
      <c r="BC750" s="312">
        <v>3210</v>
      </c>
      <c r="BD750" s="137">
        <v>1.9779041609927724E-2</v>
      </c>
      <c r="BE750" s="302">
        <v>249.09090909090901</v>
      </c>
      <c r="BF750" s="312">
        <v>2258</v>
      </c>
      <c r="BG750" s="137">
        <v>1.3241149599188408E-2</v>
      </c>
      <c r="BH750" s="302">
        <v>207.878784</v>
      </c>
      <c r="BI750" s="303">
        <v>2.6830377444292862E-2</v>
      </c>
      <c r="BJ750" s="311">
        <v>1452</v>
      </c>
      <c r="BK750" s="137">
        <v>1.2211737397184235E-2</v>
      </c>
      <c r="BL750" s="312">
        <v>189.69696969696901</v>
      </c>
      <c r="BM750" s="312">
        <v>2598</v>
      </c>
      <c r="BN750" s="137">
        <v>2.0797976240033302E-2</v>
      </c>
      <c r="BO750" s="302">
        <v>241.21212121212099</v>
      </c>
      <c r="BP750" s="312">
        <v>1474</v>
      </c>
      <c r="BQ750" s="137">
        <v>1.1434866257059518E-2</v>
      </c>
      <c r="BR750" s="302">
        <v>179.393936</v>
      </c>
      <c r="BS750" s="303">
        <v>1.5151515151515152E-2</v>
      </c>
      <c r="BT750" s="311">
        <v>1986</v>
      </c>
      <c r="BU750" s="137">
        <v>2.0527768302893112E-2</v>
      </c>
      <c r="BV750" s="312">
        <v>200</v>
      </c>
      <c r="BW750" s="312">
        <v>3269</v>
      </c>
      <c r="BX750" s="137">
        <v>3.1419399484833341E-2</v>
      </c>
      <c r="BY750" s="302">
        <v>244.84848484848399</v>
      </c>
      <c r="BZ750" s="312">
        <v>2783</v>
      </c>
      <c r="CA750" s="137">
        <v>2.6143729450446219E-2</v>
      </c>
      <c r="CB750" s="302">
        <v>290.30304000000001</v>
      </c>
      <c r="CC750" s="303">
        <v>0.40130916414904333</v>
      </c>
      <c r="CD750" s="311">
        <v>14740</v>
      </c>
      <c r="CE750" s="137">
        <v>1.6952485885387853E-2</v>
      </c>
      <c r="CF750" s="312">
        <v>557.94000000000005</v>
      </c>
      <c r="CG750" s="312">
        <v>23520</v>
      </c>
      <c r="CH750" s="137">
        <v>2.543951301503657E-2</v>
      </c>
      <c r="CI750" s="302">
        <v>685.05</v>
      </c>
      <c r="CJ750" s="312">
        <v>17713</v>
      </c>
      <c r="CK750" s="137">
        <v>1.8481092693431716E-2</v>
      </c>
      <c r="CL750" s="302">
        <v>654.54</v>
      </c>
      <c r="CM750" s="313">
        <v>0.20169606512890095</v>
      </c>
    </row>
    <row r="751" spans="1:91" ht="14.4" x14ac:dyDescent="0.3">
      <c r="A751" s="99" t="s">
        <v>438</v>
      </c>
      <c r="B751" s="311">
        <v>749</v>
      </c>
      <c r="C751" s="137">
        <v>3.7155542327058067E-3</v>
      </c>
      <c r="D751" s="312">
        <v>135.15151515151501</v>
      </c>
      <c r="E751" s="312">
        <v>1419</v>
      </c>
      <c r="F751" s="137">
        <v>6.6206317361078709E-3</v>
      </c>
      <c r="G751" s="302">
        <v>163.636363636363</v>
      </c>
      <c r="H751" s="312">
        <v>1104</v>
      </c>
      <c r="I751" s="137">
        <v>4.9636493613347899E-3</v>
      </c>
      <c r="J751" s="302">
        <v>166.66667200000001</v>
      </c>
      <c r="K751" s="313">
        <v>0.47396528704939922</v>
      </c>
      <c r="L751" s="312">
        <v>751</v>
      </c>
      <c r="M751" s="137">
        <v>4.2207846950187995E-3</v>
      </c>
      <c r="N751" s="312">
        <v>116.363636363636</v>
      </c>
      <c r="O751" s="312">
        <v>1179</v>
      </c>
      <c r="P751" s="137">
        <v>6.056372032814338E-3</v>
      </c>
      <c r="Q751" s="302">
        <v>147.87878787878699</v>
      </c>
      <c r="R751" s="312">
        <v>1178</v>
      </c>
      <c r="S751" s="137">
        <v>5.8774809655433927E-3</v>
      </c>
      <c r="T751" s="302">
        <v>169.69697600000001</v>
      </c>
      <c r="U751" s="313">
        <v>0.56857523302263646</v>
      </c>
      <c r="V751" s="312">
        <v>131</v>
      </c>
      <c r="W751" s="137">
        <v>4.3007222586999346E-3</v>
      </c>
      <c r="X751" s="312">
        <v>50.909090909090899</v>
      </c>
      <c r="Y751" s="312">
        <v>85</v>
      </c>
      <c r="Z751" s="137">
        <v>2.6564160260016253E-3</v>
      </c>
      <c r="AA751" s="302">
        <v>34.545454545454497</v>
      </c>
      <c r="AB751" s="312">
        <v>68</v>
      </c>
      <c r="AC751" s="137">
        <v>2.0340402620322457E-3</v>
      </c>
      <c r="AD751" s="302">
        <v>29.090910000000001</v>
      </c>
      <c r="AE751" s="313">
        <v>-0.48091603053435117</v>
      </c>
      <c r="AF751" s="312">
        <v>172</v>
      </c>
      <c r="AG751" s="137">
        <v>5.2996456632260049E-3</v>
      </c>
      <c r="AH751" s="312">
        <v>56.363636363636303</v>
      </c>
      <c r="AI751" s="312">
        <v>158</v>
      </c>
      <c r="AJ751" s="137">
        <v>4.7497369607695777E-3</v>
      </c>
      <c r="AK751" s="302">
        <v>57.5757575757575</v>
      </c>
      <c r="AL751" s="312">
        <v>180</v>
      </c>
      <c r="AM751" s="137">
        <v>5.1088468197428545E-3</v>
      </c>
      <c r="AN751" s="302">
        <v>71.515150000000006</v>
      </c>
      <c r="AO751" s="313">
        <v>4.6511627906976744E-2</v>
      </c>
      <c r="AP751" s="312">
        <v>254</v>
      </c>
      <c r="AQ751" s="137">
        <v>4.4579391684363865E-3</v>
      </c>
      <c r="AR751" s="312">
        <v>78.181818181818201</v>
      </c>
      <c r="AS751" s="312">
        <v>288</v>
      </c>
      <c r="AT751" s="137">
        <v>4.8789578004031914E-3</v>
      </c>
      <c r="AU751" s="302">
        <v>69.090909090909093</v>
      </c>
      <c r="AV751" s="312">
        <v>319</v>
      </c>
      <c r="AW751" s="137">
        <v>5.22531081590198E-3</v>
      </c>
      <c r="AX751" s="302">
        <v>90.303030000000007</v>
      </c>
      <c r="AY751" s="303">
        <v>0.25590551181102361</v>
      </c>
      <c r="AZ751" s="311">
        <v>531</v>
      </c>
      <c r="BA751" s="137">
        <v>3.4383620187264461E-3</v>
      </c>
      <c r="BB751" s="312">
        <v>104.84848484848401</v>
      </c>
      <c r="BC751" s="312">
        <v>792</v>
      </c>
      <c r="BD751" s="137">
        <v>4.8800626028232888E-3</v>
      </c>
      <c r="BE751" s="302">
        <v>144.24242424242399</v>
      </c>
      <c r="BF751" s="312">
        <v>589</v>
      </c>
      <c r="BG751" s="137">
        <v>3.4539579778219542E-3</v>
      </c>
      <c r="BH751" s="302">
        <v>115.757576</v>
      </c>
      <c r="BI751" s="303">
        <v>0.10922787193973635</v>
      </c>
      <c r="BJ751" s="311">
        <v>264</v>
      </c>
      <c r="BK751" s="137">
        <v>2.2203158903971337E-3</v>
      </c>
      <c r="BL751" s="312">
        <v>56.363636363636303</v>
      </c>
      <c r="BM751" s="312">
        <v>550</v>
      </c>
      <c r="BN751" s="137">
        <v>4.4029587883057412E-3</v>
      </c>
      <c r="BO751" s="302">
        <v>101.212121212121</v>
      </c>
      <c r="BP751" s="312">
        <v>306</v>
      </c>
      <c r="BQ751" s="137">
        <v>2.3738596164587602E-3</v>
      </c>
      <c r="BR751" s="302">
        <v>83.030304000000001</v>
      </c>
      <c r="BS751" s="303">
        <v>0.15909090909090909</v>
      </c>
      <c r="BT751" s="311">
        <v>554</v>
      </c>
      <c r="BU751" s="137">
        <v>5.7262757501524595E-3</v>
      </c>
      <c r="BV751" s="312">
        <v>87.878787878787904</v>
      </c>
      <c r="BW751" s="312">
        <v>807</v>
      </c>
      <c r="BX751" s="137">
        <v>7.7563338587520667E-3</v>
      </c>
      <c r="BY751" s="302">
        <v>113.333333333333</v>
      </c>
      <c r="BZ751" s="312">
        <v>705</v>
      </c>
      <c r="CA751" s="137">
        <v>6.6228276186002816E-3</v>
      </c>
      <c r="CB751" s="302">
        <v>108.484848</v>
      </c>
      <c r="CC751" s="303">
        <v>0.27256317689530685</v>
      </c>
      <c r="CD751" s="311">
        <v>3406</v>
      </c>
      <c r="CE751" s="137">
        <v>3.9172433463793097E-3</v>
      </c>
      <c r="CF751" s="312">
        <v>254.79</v>
      </c>
      <c r="CG751" s="312">
        <v>5278</v>
      </c>
      <c r="CH751" s="137">
        <v>5.7087478611123734E-3</v>
      </c>
      <c r="CI751" s="302">
        <v>317.88</v>
      </c>
      <c r="CJ751" s="312">
        <v>4449</v>
      </c>
      <c r="CK751" s="137">
        <v>4.6419229601466555E-3</v>
      </c>
      <c r="CL751" s="302">
        <v>319.18</v>
      </c>
      <c r="CM751" s="313">
        <v>0.30622431004110395</v>
      </c>
    </row>
    <row r="752" spans="1:91" ht="14.4" x14ac:dyDescent="0.3">
      <c r="A752" s="99" t="s">
        <v>439</v>
      </c>
      <c r="B752" s="311">
        <v>2862</v>
      </c>
      <c r="C752" s="137">
        <v>1.4197484931914577E-2</v>
      </c>
      <c r="D752" s="312">
        <v>200</v>
      </c>
      <c r="E752" s="312">
        <v>5265</v>
      </c>
      <c r="F752" s="137">
        <v>2.4564923249195167E-2</v>
      </c>
      <c r="G752" s="302">
        <v>324.24242424242402</v>
      </c>
      <c r="H752" s="312">
        <v>4136</v>
      </c>
      <c r="I752" s="137">
        <v>1.8595700868189031E-2</v>
      </c>
      <c r="J752" s="302">
        <v>320</v>
      </c>
      <c r="K752" s="313">
        <v>0.44514325646401121</v>
      </c>
      <c r="L752" s="312">
        <v>2639</v>
      </c>
      <c r="M752" s="137">
        <v>1.4831758735225848E-2</v>
      </c>
      <c r="N752" s="312">
        <v>227.87878787878699</v>
      </c>
      <c r="O752" s="312">
        <v>3975</v>
      </c>
      <c r="P752" s="137">
        <v>2.0419066013941469E-2</v>
      </c>
      <c r="Q752" s="302">
        <v>300</v>
      </c>
      <c r="R752" s="312">
        <v>2581</v>
      </c>
      <c r="S752" s="137">
        <v>1.2877570774250845E-2</v>
      </c>
      <c r="T752" s="302">
        <v>270.30304000000001</v>
      </c>
      <c r="U752" s="313">
        <v>-2.197802197802198E-2</v>
      </c>
      <c r="V752" s="312">
        <v>601</v>
      </c>
      <c r="W752" s="137">
        <v>1.9730794484569929E-2</v>
      </c>
      <c r="X752" s="312">
        <v>160</v>
      </c>
      <c r="Y752" s="312">
        <v>639</v>
      </c>
      <c r="Z752" s="137">
        <v>1.9969998124882805E-2</v>
      </c>
      <c r="AA752" s="302">
        <v>146.666666666666</v>
      </c>
      <c r="AB752" s="312">
        <v>416</v>
      </c>
      <c r="AC752" s="137">
        <v>1.2443540426550208E-2</v>
      </c>
      <c r="AD752" s="302">
        <v>124.242424</v>
      </c>
      <c r="AE752" s="313">
        <v>-0.30782029950083195</v>
      </c>
      <c r="AF752" s="312">
        <v>228</v>
      </c>
      <c r="AG752" s="137">
        <v>7.0251116931135419E-3</v>
      </c>
      <c r="AH752" s="312">
        <v>70.303030303030297</v>
      </c>
      <c r="AI752" s="312">
        <v>471</v>
      </c>
      <c r="AJ752" s="137">
        <v>1.4159026003306778E-2</v>
      </c>
      <c r="AK752" s="302">
        <v>92.727272727272705</v>
      </c>
      <c r="AL752" s="312">
        <v>462</v>
      </c>
      <c r="AM752" s="137">
        <v>1.3112706837339994E-2</v>
      </c>
      <c r="AN752" s="302">
        <v>105.454544</v>
      </c>
      <c r="AO752" s="313">
        <v>1.0263157894736843</v>
      </c>
      <c r="AP752" s="312">
        <v>716</v>
      </c>
      <c r="AQ752" s="137">
        <v>1.2566474191340365E-2</v>
      </c>
      <c r="AR752" s="312">
        <v>125.454545454545</v>
      </c>
      <c r="AS752" s="312">
        <v>964</v>
      </c>
      <c r="AT752" s="137">
        <v>1.6330955970794016E-2</v>
      </c>
      <c r="AU752" s="302">
        <v>133.333333333333</v>
      </c>
      <c r="AV752" s="312">
        <v>754</v>
      </c>
      <c r="AW752" s="137">
        <v>1.2350734655768317E-2</v>
      </c>
      <c r="AX752" s="302">
        <v>108.484848</v>
      </c>
      <c r="AY752" s="303">
        <v>5.3072625698324022E-2</v>
      </c>
      <c r="AZ752" s="311">
        <v>1668</v>
      </c>
      <c r="BA752" s="137">
        <v>1.0800730409106804E-2</v>
      </c>
      <c r="BB752" s="312">
        <v>193.333333333333</v>
      </c>
      <c r="BC752" s="312">
        <v>2418</v>
      </c>
      <c r="BD752" s="137">
        <v>1.4898979007104435E-2</v>
      </c>
      <c r="BE752" s="302">
        <v>227.272727272727</v>
      </c>
      <c r="BF752" s="312">
        <v>1669</v>
      </c>
      <c r="BG752" s="137">
        <v>9.7871916213664537E-3</v>
      </c>
      <c r="BH752" s="302">
        <v>178.18182400000001</v>
      </c>
      <c r="BI752" s="303">
        <v>5.9952038369304552E-4</v>
      </c>
      <c r="BJ752" s="311">
        <v>1188</v>
      </c>
      <c r="BK752" s="137">
        <v>9.9914215067871022E-3</v>
      </c>
      <c r="BL752" s="312">
        <v>184.84848484848399</v>
      </c>
      <c r="BM752" s="312">
        <v>2048</v>
      </c>
      <c r="BN752" s="137">
        <v>1.6395017451727559E-2</v>
      </c>
      <c r="BO752" s="302">
        <v>213.333333333333</v>
      </c>
      <c r="BP752" s="312">
        <v>1168</v>
      </c>
      <c r="BQ752" s="137">
        <v>9.0610066406007564E-3</v>
      </c>
      <c r="BR752" s="302">
        <v>177.57576</v>
      </c>
      <c r="BS752" s="303">
        <v>-1.6835016835016835E-2</v>
      </c>
      <c r="BT752" s="311">
        <v>1432</v>
      </c>
      <c r="BU752" s="137">
        <v>1.4801492552740653E-2</v>
      </c>
      <c r="BV752" s="312">
        <v>172.72727272727201</v>
      </c>
      <c r="BW752" s="312">
        <v>2462</v>
      </c>
      <c r="BX752" s="137">
        <v>2.3663065626081274E-2</v>
      </c>
      <c r="BY752" s="302">
        <v>233.333333333333</v>
      </c>
      <c r="BZ752" s="312">
        <v>2078</v>
      </c>
      <c r="CA752" s="137">
        <v>1.9520901831845936E-2</v>
      </c>
      <c r="CB752" s="302">
        <v>266.66665599999999</v>
      </c>
      <c r="CC752" s="303">
        <v>0.4511173184357542</v>
      </c>
      <c r="CD752" s="311">
        <v>11334</v>
      </c>
      <c r="CE752" s="137">
        <v>1.3035242539008543E-2</v>
      </c>
      <c r="CF752" s="312">
        <v>488.2</v>
      </c>
      <c r="CG752" s="312">
        <v>18242</v>
      </c>
      <c r="CH752" s="137">
        <v>1.9730765153924197E-2</v>
      </c>
      <c r="CI752" s="302">
        <v>627.4</v>
      </c>
      <c r="CJ752" s="312">
        <v>13264</v>
      </c>
      <c r="CK752" s="137">
        <v>1.383916973328506E-2</v>
      </c>
      <c r="CL752" s="302">
        <v>589.17999999999995</v>
      </c>
      <c r="CM752" s="313">
        <v>0.1702841009352391</v>
      </c>
    </row>
    <row r="753" spans="1:91" ht="14.4" x14ac:dyDescent="0.3">
      <c r="A753" s="99" t="s">
        <v>387</v>
      </c>
      <c r="B753" s="311">
        <v>16440</v>
      </c>
      <c r="C753" s="137">
        <v>8.1553687030284996E-2</v>
      </c>
      <c r="D753" s="312">
        <v>551.51515151515105</v>
      </c>
      <c r="E753" s="312">
        <v>21897</v>
      </c>
      <c r="F753" s="137">
        <v>0.1021648859235758</v>
      </c>
      <c r="G753" s="302">
        <v>568.48484848484804</v>
      </c>
      <c r="H753" s="312">
        <v>20357</v>
      </c>
      <c r="I753" s="137">
        <v>9.1526277218018412E-2</v>
      </c>
      <c r="J753" s="302">
        <v>583.03030000000001</v>
      </c>
      <c r="K753" s="313">
        <v>0.2382603406326034</v>
      </c>
      <c r="L753" s="312">
        <v>13971</v>
      </c>
      <c r="M753" s="137">
        <v>7.8520083853671971E-2</v>
      </c>
      <c r="N753" s="312">
        <v>491.51515151515099</v>
      </c>
      <c r="O753" s="312">
        <v>18535</v>
      </c>
      <c r="P753" s="137">
        <v>9.5211921652428963E-2</v>
      </c>
      <c r="Q753" s="302">
        <v>576.36363636363603</v>
      </c>
      <c r="R753" s="312">
        <v>17117</v>
      </c>
      <c r="S753" s="137">
        <v>8.5403091415285445E-2</v>
      </c>
      <c r="T753" s="302">
        <v>792.72730000000001</v>
      </c>
      <c r="U753" s="313">
        <v>0.22518073151528165</v>
      </c>
      <c r="V753" s="312">
        <v>1672</v>
      </c>
      <c r="W753" s="137">
        <v>5.489166119500985E-2</v>
      </c>
      <c r="X753" s="312">
        <v>163.636363636363</v>
      </c>
      <c r="Y753" s="312">
        <v>2925</v>
      </c>
      <c r="Z753" s="137">
        <v>9.1411963247702982E-2</v>
      </c>
      <c r="AA753" s="302">
        <v>210.90909090909</v>
      </c>
      <c r="AB753" s="312">
        <v>2421</v>
      </c>
      <c r="AC753" s="137">
        <v>7.2417815799706853E-2</v>
      </c>
      <c r="AD753" s="302">
        <v>216.96969999999999</v>
      </c>
      <c r="AE753" s="313">
        <v>0.44796650717703351</v>
      </c>
      <c r="AF753" s="312">
        <v>1518</v>
      </c>
      <c r="AG753" s="137">
        <v>4.6772454167308582E-2</v>
      </c>
      <c r="AH753" s="312">
        <v>172.72727272727201</v>
      </c>
      <c r="AI753" s="312">
        <v>2765</v>
      </c>
      <c r="AJ753" s="137">
        <v>8.3120396813467612E-2</v>
      </c>
      <c r="AK753" s="302">
        <v>241.81818181818099</v>
      </c>
      <c r="AL753" s="312">
        <v>2230</v>
      </c>
      <c r="AM753" s="137">
        <v>6.3292935600147593E-2</v>
      </c>
      <c r="AN753" s="302">
        <v>220.606064</v>
      </c>
      <c r="AO753" s="313">
        <v>0.46903820816864294</v>
      </c>
      <c r="AP753" s="312">
        <v>4313</v>
      </c>
      <c r="AQ753" s="137">
        <v>7.5697211155378488E-2</v>
      </c>
      <c r="AR753" s="312">
        <v>302.42424242424198</v>
      </c>
      <c r="AS753" s="312">
        <v>6098</v>
      </c>
      <c r="AT753" s="137">
        <v>0.10330515509325924</v>
      </c>
      <c r="AU753" s="302">
        <v>331.51515151515099</v>
      </c>
      <c r="AV753" s="312">
        <v>5494</v>
      </c>
      <c r="AW753" s="137">
        <v>8.9993284083277364E-2</v>
      </c>
      <c r="AX753" s="302">
        <v>332.72726399999999</v>
      </c>
      <c r="AY753" s="303">
        <v>0.27382332483190353</v>
      </c>
      <c r="AZ753" s="311">
        <v>8091</v>
      </c>
      <c r="BA753" s="137">
        <v>5.2391312793814836E-2</v>
      </c>
      <c r="BB753" s="312">
        <v>424.24242424242402</v>
      </c>
      <c r="BC753" s="312">
        <v>11981</v>
      </c>
      <c r="BD753" s="137">
        <v>7.3823270258113416E-2</v>
      </c>
      <c r="BE753" s="302">
        <v>395.15151515151501</v>
      </c>
      <c r="BF753" s="312">
        <v>9504</v>
      </c>
      <c r="BG753" s="137">
        <v>5.5732456063191597E-2</v>
      </c>
      <c r="BH753" s="302">
        <v>404.24243200000001</v>
      </c>
      <c r="BI753" s="303">
        <v>0.1746384872080089</v>
      </c>
      <c r="BJ753" s="311">
        <v>6752</v>
      </c>
      <c r="BK753" s="137">
        <v>5.6786260954399419E-2</v>
      </c>
      <c r="BL753" s="312">
        <v>373.33333333333297</v>
      </c>
      <c r="BM753" s="312">
        <v>9355</v>
      </c>
      <c r="BN753" s="137">
        <v>7.4890326299273113E-2</v>
      </c>
      <c r="BO753" s="302">
        <v>376.36363636363598</v>
      </c>
      <c r="BP753" s="312">
        <v>7217</v>
      </c>
      <c r="BQ753" s="137">
        <v>5.5987401477068204E-2</v>
      </c>
      <c r="BR753" s="302">
        <v>329.69695999999999</v>
      </c>
      <c r="BS753" s="303">
        <v>6.8868483412322282E-2</v>
      </c>
      <c r="BT753" s="311">
        <v>6622</v>
      </c>
      <c r="BU753" s="137">
        <v>6.8446566818609361E-2</v>
      </c>
      <c r="BV753" s="312">
        <v>341.81818181818102</v>
      </c>
      <c r="BW753" s="312">
        <v>9233</v>
      </c>
      <c r="BX753" s="137">
        <v>8.8741301756948984E-2</v>
      </c>
      <c r="BY753" s="302">
        <v>436.969696969697</v>
      </c>
      <c r="BZ753" s="312">
        <v>9327</v>
      </c>
      <c r="CA753" s="137">
        <v>8.7618600281822445E-2</v>
      </c>
      <c r="CB753" s="302">
        <v>424.24243200000001</v>
      </c>
      <c r="CC753" s="303">
        <v>0.40848686197523409</v>
      </c>
      <c r="CD753" s="311">
        <v>59379</v>
      </c>
      <c r="CE753" s="137">
        <v>6.8291835779406063E-2</v>
      </c>
      <c r="CF753" s="312">
        <v>1061.7</v>
      </c>
      <c r="CG753" s="312">
        <v>82789</v>
      </c>
      <c r="CH753" s="137">
        <v>8.9545571556201645E-2</v>
      </c>
      <c r="CI753" s="302">
        <v>1163.45</v>
      </c>
      <c r="CJ753" s="312">
        <v>73667</v>
      </c>
      <c r="CK753" s="137">
        <v>7.6861438234462495E-2</v>
      </c>
      <c r="CL753" s="302">
        <v>1274.23</v>
      </c>
      <c r="CM753" s="313">
        <v>0.24062378955522995</v>
      </c>
    </row>
    <row r="754" spans="1:91" ht="14.4" x14ac:dyDescent="0.3">
      <c r="A754" s="99" t="s">
        <v>438</v>
      </c>
      <c r="B754" s="311">
        <v>2140</v>
      </c>
      <c r="C754" s="137">
        <v>1.0615869236302304E-2</v>
      </c>
      <c r="D754" s="312">
        <v>146.666666666666</v>
      </c>
      <c r="E754" s="312">
        <v>2707</v>
      </c>
      <c r="F754" s="137">
        <v>1.2630056454999301E-2</v>
      </c>
      <c r="G754" s="302">
        <v>203.030303030303</v>
      </c>
      <c r="H754" s="312">
        <v>2910</v>
      </c>
      <c r="I754" s="137">
        <v>1.3083532283953115E-2</v>
      </c>
      <c r="J754" s="302">
        <v>218.78787199999999</v>
      </c>
      <c r="K754" s="313">
        <v>0.35981308411214952</v>
      </c>
      <c r="L754" s="312">
        <v>2904</v>
      </c>
      <c r="M754" s="137">
        <v>1.6321116849979486E-2</v>
      </c>
      <c r="N754" s="312">
        <v>240.60606060606</v>
      </c>
      <c r="O754" s="312">
        <v>3247</v>
      </c>
      <c r="P754" s="137">
        <v>1.6679423232017095E-2</v>
      </c>
      <c r="Q754" s="302">
        <v>251.51515151515099</v>
      </c>
      <c r="R754" s="312">
        <v>3189</v>
      </c>
      <c r="S754" s="137">
        <v>1.5911109337111953E-2</v>
      </c>
      <c r="T754" s="302">
        <v>265.45455900000002</v>
      </c>
      <c r="U754" s="313">
        <v>9.8140495867768601E-2</v>
      </c>
      <c r="V754" s="312">
        <v>317</v>
      </c>
      <c r="W754" s="137">
        <v>1.0407091267235718E-2</v>
      </c>
      <c r="X754" s="312">
        <v>64.242424242424207</v>
      </c>
      <c r="Y754" s="312">
        <v>492</v>
      </c>
      <c r="Z754" s="137">
        <v>1.5375960997562348E-2</v>
      </c>
      <c r="AA754" s="302">
        <v>74.545454545454504</v>
      </c>
      <c r="AB754" s="312">
        <v>442</v>
      </c>
      <c r="AC754" s="137">
        <v>1.3221261703209596E-2</v>
      </c>
      <c r="AD754" s="302">
        <v>100</v>
      </c>
      <c r="AE754" s="313">
        <v>0.39432176656151419</v>
      </c>
      <c r="AF754" s="312">
        <v>194</v>
      </c>
      <c r="AG754" s="137">
        <v>5.9775073178246806E-3</v>
      </c>
      <c r="AH754" s="312">
        <v>57.5757575757575</v>
      </c>
      <c r="AI754" s="312">
        <v>547</v>
      </c>
      <c r="AJ754" s="137">
        <v>1.6443709604689615E-2</v>
      </c>
      <c r="AK754" s="302">
        <v>115.757575757575</v>
      </c>
      <c r="AL754" s="312">
        <v>447</v>
      </c>
      <c r="AM754" s="137">
        <v>1.2686969602361422E-2</v>
      </c>
      <c r="AN754" s="302">
        <v>86.666664100000006</v>
      </c>
      <c r="AO754" s="313">
        <v>1.3041237113402062</v>
      </c>
      <c r="AP754" s="312">
        <v>622</v>
      </c>
      <c r="AQ754" s="137">
        <v>1.0916685680186743E-2</v>
      </c>
      <c r="AR754" s="312">
        <v>118.787878787878</v>
      </c>
      <c r="AS754" s="312">
        <v>946</v>
      </c>
      <c r="AT754" s="137">
        <v>1.6026021108268815E-2</v>
      </c>
      <c r="AU754" s="302">
        <v>138.18181818181799</v>
      </c>
      <c r="AV754" s="312">
        <v>592</v>
      </c>
      <c r="AW754" s="137">
        <v>9.6971285360939567E-3</v>
      </c>
      <c r="AX754" s="302">
        <v>116.969696</v>
      </c>
      <c r="AY754" s="303">
        <v>-4.8231511254019289E-2</v>
      </c>
      <c r="AZ754" s="311">
        <v>978</v>
      </c>
      <c r="BA754" s="137">
        <v>6.3328023621741329E-3</v>
      </c>
      <c r="BB754" s="312">
        <v>138.18181818181799</v>
      </c>
      <c r="BC754" s="312">
        <v>1844</v>
      </c>
      <c r="BD754" s="137">
        <v>1.1362165959098667E-2</v>
      </c>
      <c r="BE754" s="302">
        <v>184.24242424242399</v>
      </c>
      <c r="BF754" s="312">
        <v>1311</v>
      </c>
      <c r="BG754" s="137">
        <v>7.6878419506359623E-3</v>
      </c>
      <c r="BH754" s="302">
        <v>153.939392</v>
      </c>
      <c r="BI754" s="303">
        <v>0.34049079754601225</v>
      </c>
      <c r="BJ754" s="311">
        <v>1109</v>
      </c>
      <c r="BK754" s="137">
        <v>9.3270087971606876E-3</v>
      </c>
      <c r="BL754" s="312">
        <v>135.75757575757501</v>
      </c>
      <c r="BM754" s="312">
        <v>1276</v>
      </c>
      <c r="BN754" s="137">
        <v>1.0214864388869321E-2</v>
      </c>
      <c r="BO754" s="302">
        <v>153.939393939393</v>
      </c>
      <c r="BP754" s="312">
        <v>1578</v>
      </c>
      <c r="BQ754" s="137">
        <v>1.22416682182089E-2</v>
      </c>
      <c r="BR754" s="302">
        <v>183.636368</v>
      </c>
      <c r="BS754" s="303">
        <v>0.42290351668169524</v>
      </c>
      <c r="BT754" s="311">
        <v>1410</v>
      </c>
      <c r="BU754" s="137">
        <v>1.457409532078514E-2</v>
      </c>
      <c r="BV754" s="312">
        <v>176.363636363636</v>
      </c>
      <c r="BW754" s="312">
        <v>2017</v>
      </c>
      <c r="BX754" s="137">
        <v>1.9386028987735959E-2</v>
      </c>
      <c r="BY754" s="302">
        <v>255.15151515151501</v>
      </c>
      <c r="BZ754" s="312">
        <v>1822</v>
      </c>
      <c r="CA754" s="137">
        <v>1.7116016909347113E-2</v>
      </c>
      <c r="CB754" s="302">
        <v>195.75756799999999</v>
      </c>
      <c r="CC754" s="303">
        <v>0.29219858156028367</v>
      </c>
      <c r="CD754" s="311">
        <v>9674</v>
      </c>
      <c r="CE754" s="137">
        <v>1.1126075200491322E-2</v>
      </c>
      <c r="CF754" s="312">
        <v>410.4</v>
      </c>
      <c r="CG754" s="312">
        <v>13076</v>
      </c>
      <c r="CH754" s="137">
        <v>1.4143157830978664E-2</v>
      </c>
      <c r="CI754" s="302">
        <v>514.04</v>
      </c>
      <c r="CJ754" s="312">
        <v>12291</v>
      </c>
      <c r="CK754" s="137">
        <v>1.2823977321457078E-2</v>
      </c>
      <c r="CL754" s="302">
        <v>493.48</v>
      </c>
      <c r="CM754" s="313">
        <v>0.27051891668389499</v>
      </c>
    </row>
    <row r="755" spans="1:91" ht="14.4" x14ac:dyDescent="0.3">
      <c r="A755" s="99" t="s">
        <v>439</v>
      </c>
      <c r="B755" s="311">
        <v>14300</v>
      </c>
      <c r="C755" s="137">
        <v>7.0937817793982685E-2</v>
      </c>
      <c r="D755" s="312">
        <v>536.969696969697</v>
      </c>
      <c r="E755" s="312">
        <v>19190</v>
      </c>
      <c r="F755" s="137">
        <v>8.9534829468576493E-2</v>
      </c>
      <c r="G755" s="302">
        <v>528.48484848484804</v>
      </c>
      <c r="H755" s="312">
        <v>17447</v>
      </c>
      <c r="I755" s="137">
        <v>7.8442744934065292E-2</v>
      </c>
      <c r="J755" s="302">
        <v>536.96969999999999</v>
      </c>
      <c r="K755" s="313">
        <v>0.22006993006993006</v>
      </c>
      <c r="L755" s="312">
        <v>11067</v>
      </c>
      <c r="M755" s="137">
        <v>6.2198967003692485E-2</v>
      </c>
      <c r="N755" s="312">
        <v>413.93939393939399</v>
      </c>
      <c r="O755" s="312">
        <v>15288</v>
      </c>
      <c r="P755" s="137">
        <v>7.8532498420411878E-2</v>
      </c>
      <c r="Q755" s="302">
        <v>511.51515151515099</v>
      </c>
      <c r="R755" s="312">
        <v>13928</v>
      </c>
      <c r="S755" s="137">
        <v>6.9491982078173489E-2</v>
      </c>
      <c r="T755" s="302">
        <v>700.60609999999997</v>
      </c>
      <c r="U755" s="313">
        <v>0.25851630974970635</v>
      </c>
      <c r="V755" s="312">
        <v>1355</v>
      </c>
      <c r="W755" s="137">
        <v>4.448456992777413E-2</v>
      </c>
      <c r="X755" s="312">
        <v>156.363636363636</v>
      </c>
      <c r="Y755" s="312">
        <v>2433</v>
      </c>
      <c r="Z755" s="137">
        <v>7.6036002250140636E-2</v>
      </c>
      <c r="AA755" s="302">
        <v>200</v>
      </c>
      <c r="AB755" s="312">
        <v>1979</v>
      </c>
      <c r="AC755" s="137">
        <v>5.919655409649726E-2</v>
      </c>
      <c r="AD755" s="302">
        <v>195.15152</v>
      </c>
      <c r="AE755" s="313">
        <v>0.46051660516605164</v>
      </c>
      <c r="AF755" s="312">
        <v>1324</v>
      </c>
      <c r="AG755" s="137">
        <v>4.0794946849483898E-2</v>
      </c>
      <c r="AH755" s="312">
        <v>169.09090909090901</v>
      </c>
      <c r="AI755" s="312">
        <v>2218</v>
      </c>
      <c r="AJ755" s="137">
        <v>6.6676687208777993E-2</v>
      </c>
      <c r="AK755" s="302">
        <v>213.939393939393</v>
      </c>
      <c r="AL755" s="312">
        <v>1783</v>
      </c>
      <c r="AM755" s="137">
        <v>5.0605965997786169E-2</v>
      </c>
      <c r="AN755" s="302">
        <v>192.72728000000001</v>
      </c>
      <c r="AO755" s="313">
        <v>0.34667673716012087</v>
      </c>
      <c r="AP755" s="312">
        <v>3691</v>
      </c>
      <c r="AQ755" s="137">
        <v>6.4780525475191739E-2</v>
      </c>
      <c r="AR755" s="312">
        <v>266.666666666666</v>
      </c>
      <c r="AS755" s="312">
        <v>5152</v>
      </c>
      <c r="AT755" s="137">
        <v>8.7279133984990431E-2</v>
      </c>
      <c r="AU755" s="302">
        <v>298.18181818181802</v>
      </c>
      <c r="AV755" s="312">
        <v>4902</v>
      </c>
      <c r="AW755" s="137">
        <v>8.0296155547183404E-2</v>
      </c>
      <c r="AX755" s="302">
        <v>303.03030000000001</v>
      </c>
      <c r="AY755" s="303">
        <v>0.32809536710918452</v>
      </c>
      <c r="AZ755" s="311">
        <v>7113</v>
      </c>
      <c r="BA755" s="137">
        <v>4.6058510431640699E-2</v>
      </c>
      <c r="BB755" s="312">
        <v>401.81818181818102</v>
      </c>
      <c r="BC755" s="312">
        <v>10137</v>
      </c>
      <c r="BD755" s="137">
        <v>6.2461104299014747E-2</v>
      </c>
      <c r="BE755" s="302">
        <v>351.51515151515099</v>
      </c>
      <c r="BF755" s="312">
        <v>8193</v>
      </c>
      <c r="BG755" s="137">
        <v>4.8044614112555638E-2</v>
      </c>
      <c r="BH755" s="302">
        <v>371.51513699999998</v>
      </c>
      <c r="BI755" s="303">
        <v>0.15183466891606917</v>
      </c>
      <c r="BJ755" s="311">
        <v>5643</v>
      </c>
      <c r="BK755" s="137">
        <v>4.7459252157238736E-2</v>
      </c>
      <c r="BL755" s="312">
        <v>343.030303030303</v>
      </c>
      <c r="BM755" s="312">
        <v>8079</v>
      </c>
      <c r="BN755" s="137">
        <v>6.4675461910403798E-2</v>
      </c>
      <c r="BO755" s="302">
        <v>338.18181818181802</v>
      </c>
      <c r="BP755" s="312">
        <v>5639</v>
      </c>
      <c r="BQ755" s="137">
        <v>4.3745733258859304E-2</v>
      </c>
      <c r="BR755" s="302">
        <v>254.545456</v>
      </c>
      <c r="BS755" s="303">
        <v>-7.0884281410597198E-4</v>
      </c>
      <c r="BT755" s="311">
        <v>5212</v>
      </c>
      <c r="BU755" s="137">
        <v>5.3872471497824224E-2</v>
      </c>
      <c r="BV755" s="312">
        <v>318.18181818181802</v>
      </c>
      <c r="BW755" s="312">
        <v>7216</v>
      </c>
      <c r="BX755" s="137">
        <v>6.9355272769213022E-2</v>
      </c>
      <c r="BY755" s="302">
        <v>350.30303030303003</v>
      </c>
      <c r="BZ755" s="312">
        <v>7505</v>
      </c>
      <c r="CA755" s="137">
        <v>7.0502583372475336E-2</v>
      </c>
      <c r="CB755" s="302">
        <v>403.63635299999999</v>
      </c>
      <c r="CC755" s="303">
        <v>0.43994627782041446</v>
      </c>
      <c r="CD755" s="311">
        <v>49705</v>
      </c>
      <c r="CE755" s="137">
        <v>5.7165760578914739E-2</v>
      </c>
      <c r="CF755" s="312">
        <v>980.35</v>
      </c>
      <c r="CG755" s="312">
        <v>69713</v>
      </c>
      <c r="CH755" s="137">
        <v>7.540241372522298E-2</v>
      </c>
      <c r="CI755" s="302">
        <v>1036.3499999999999</v>
      </c>
      <c r="CJ755" s="312">
        <v>61376</v>
      </c>
      <c r="CK755" s="137">
        <v>6.4037460913005412E-2</v>
      </c>
      <c r="CL755" s="302">
        <v>1143.92</v>
      </c>
      <c r="CM755" s="313">
        <v>0.23480535157428831</v>
      </c>
    </row>
    <row r="756" spans="1:91" ht="14.4" x14ac:dyDescent="0.3">
      <c r="A756" s="99" t="s">
        <v>436</v>
      </c>
      <c r="B756" s="311">
        <v>168634</v>
      </c>
      <c r="C756" s="137">
        <v>0.83654041719373962</v>
      </c>
      <c r="D756" s="312">
        <v>1220.6060606060601</v>
      </c>
      <c r="E756" s="312">
        <v>166714</v>
      </c>
      <c r="F756" s="137">
        <v>0.77783791349787712</v>
      </c>
      <c r="G756" s="302">
        <v>988.48484848484804</v>
      </c>
      <c r="H756" s="312">
        <v>181704</v>
      </c>
      <c r="I756" s="137">
        <v>0.81695194162316731</v>
      </c>
      <c r="J756" s="302">
        <v>1186.6666299999999</v>
      </c>
      <c r="K756" s="313">
        <v>7.7505129451949192E-2</v>
      </c>
      <c r="L756" s="312">
        <v>148169</v>
      </c>
      <c r="M756" s="137">
        <v>0.83274227360351605</v>
      </c>
      <c r="N756" s="312">
        <v>979.39393939393904</v>
      </c>
      <c r="O756" s="312">
        <v>157126</v>
      </c>
      <c r="P756" s="137">
        <v>0.80713614251737542</v>
      </c>
      <c r="Q756" s="302">
        <v>1076.3636363636299</v>
      </c>
      <c r="R756" s="312">
        <v>165996</v>
      </c>
      <c r="S756" s="137">
        <v>0.82821590013271729</v>
      </c>
      <c r="T756" s="302">
        <v>1287.87878</v>
      </c>
      <c r="U756" s="313">
        <v>0.12031531561932658</v>
      </c>
      <c r="V756" s="312">
        <v>25859</v>
      </c>
      <c r="W756" s="137">
        <v>0.84894944189100463</v>
      </c>
      <c r="X756" s="312">
        <v>429.69696969696901</v>
      </c>
      <c r="Y756" s="312">
        <v>26029</v>
      </c>
      <c r="Z756" s="137">
        <v>0.81345709106819175</v>
      </c>
      <c r="AA756" s="302">
        <v>468.48484848484799</v>
      </c>
      <c r="AB756" s="312">
        <v>28541</v>
      </c>
      <c r="AC756" s="137">
        <v>0.8537285752744459</v>
      </c>
      <c r="AD756" s="302">
        <v>406.06060000000002</v>
      </c>
      <c r="AE756" s="313">
        <v>0.10371630766850999</v>
      </c>
      <c r="AF756" s="312">
        <v>28174</v>
      </c>
      <c r="AG756" s="137">
        <v>0.86809428439377601</v>
      </c>
      <c r="AH756" s="312">
        <v>498.18181818181802</v>
      </c>
      <c r="AI756" s="312">
        <v>27159</v>
      </c>
      <c r="AJ756" s="137">
        <v>0.81644370960468959</v>
      </c>
      <c r="AK756" s="302">
        <v>456.36363636363598</v>
      </c>
      <c r="AL756" s="312">
        <v>29655</v>
      </c>
      <c r="AM756" s="137">
        <v>0.84168251355263535</v>
      </c>
      <c r="AN756" s="302">
        <v>453.33334400000001</v>
      </c>
      <c r="AO756" s="313">
        <v>5.2566195783346349E-2</v>
      </c>
      <c r="AP756" s="312">
        <v>47125</v>
      </c>
      <c r="AQ756" s="137">
        <v>0.82708812327781389</v>
      </c>
      <c r="AR756" s="312">
        <v>616.36363636363603</v>
      </c>
      <c r="AS756" s="312">
        <v>46378</v>
      </c>
      <c r="AT756" s="137">
        <v>0.78568161412187232</v>
      </c>
      <c r="AU756" s="302">
        <v>610.90909090909099</v>
      </c>
      <c r="AV756" s="312">
        <v>50531</v>
      </c>
      <c r="AW756" s="137">
        <v>0.82771216563743877</v>
      </c>
      <c r="AX756" s="302">
        <v>656.36364700000001</v>
      </c>
      <c r="AY756" s="303">
        <v>7.2275862068965524E-2</v>
      </c>
      <c r="AZ756" s="311">
        <v>136991</v>
      </c>
      <c r="BA756" s="137">
        <v>0.88705207402514985</v>
      </c>
      <c r="BB756" s="312">
        <v>1150.9090909090901</v>
      </c>
      <c r="BC756" s="312">
        <v>137500</v>
      </c>
      <c r="BD756" s="137">
        <v>0.84723309076793207</v>
      </c>
      <c r="BE756" s="302">
        <v>1018.1818181818099</v>
      </c>
      <c r="BF756" s="312">
        <v>150788</v>
      </c>
      <c r="BG756" s="137">
        <v>0.88423669874332222</v>
      </c>
      <c r="BH756" s="302">
        <v>949.09090000000003</v>
      </c>
      <c r="BI756" s="303">
        <v>0.10071464548765978</v>
      </c>
      <c r="BJ756" s="311">
        <v>105078</v>
      </c>
      <c r="BK756" s="137">
        <v>0.88373618610284099</v>
      </c>
      <c r="BL756" s="312">
        <v>830.30303030303003</v>
      </c>
      <c r="BM756" s="312">
        <v>104437</v>
      </c>
      <c r="BN756" s="137">
        <v>0.83605783086233953</v>
      </c>
      <c r="BO756" s="302">
        <v>838.18181818181802</v>
      </c>
      <c r="BP756" s="312">
        <v>113950</v>
      </c>
      <c r="BQ756" s="137">
        <v>0.88399118724011672</v>
      </c>
      <c r="BR756" s="302">
        <v>978.18179999999995</v>
      </c>
      <c r="BS756" s="303">
        <v>8.4432516797045998E-2</v>
      </c>
      <c r="BT756" s="311">
        <v>78889</v>
      </c>
      <c r="BU756" s="137">
        <v>0.81541546507902052</v>
      </c>
      <c r="BV756" s="312">
        <v>740</v>
      </c>
      <c r="BW756" s="312">
        <v>80619</v>
      </c>
      <c r="BX756" s="137">
        <v>0.77485486909384493</v>
      </c>
      <c r="BY756" s="302">
        <v>863.63636363636294</v>
      </c>
      <c r="BZ756" s="312">
        <v>84704</v>
      </c>
      <c r="CA756" s="137">
        <v>0.79571629873179894</v>
      </c>
      <c r="CB756" s="302">
        <v>998.78790000000004</v>
      </c>
      <c r="CC756" s="303">
        <v>7.3711163787093262E-2</v>
      </c>
      <c r="CD756" s="311">
        <v>738919</v>
      </c>
      <c r="CE756" s="137">
        <v>0.8498313377167509</v>
      </c>
      <c r="CF756" s="312">
        <v>2411.91</v>
      </c>
      <c r="CG756" s="312">
        <v>745962</v>
      </c>
      <c r="CH756" s="137">
        <v>0.80684141189297232</v>
      </c>
      <c r="CI756" s="302">
        <v>2327.29</v>
      </c>
      <c r="CJ756" s="312">
        <v>805869</v>
      </c>
      <c r="CK756" s="137">
        <v>0.84081407371778483</v>
      </c>
      <c r="CL756" s="302">
        <v>2591.6</v>
      </c>
      <c r="CM756" s="313">
        <v>9.0605330218873792E-2</v>
      </c>
    </row>
    <row r="757" spans="1:91" ht="14.4" x14ac:dyDescent="0.3">
      <c r="A757" s="99" t="s">
        <v>384</v>
      </c>
      <c r="B757" s="311">
        <v>125804</v>
      </c>
      <c r="C757" s="137">
        <v>0.62407421187092293</v>
      </c>
      <c r="D757" s="312">
        <v>1066.6666666666599</v>
      </c>
      <c r="E757" s="312">
        <v>120604</v>
      </c>
      <c r="F757" s="137">
        <v>0.56270237484253249</v>
      </c>
      <c r="G757" s="302">
        <v>1011.51515151515</v>
      </c>
      <c r="H757" s="312">
        <v>128870</v>
      </c>
      <c r="I757" s="137">
        <v>0.57940714963334639</v>
      </c>
      <c r="J757" s="302">
        <v>1343.03027</v>
      </c>
      <c r="K757" s="313">
        <v>2.4371244157578454E-2</v>
      </c>
      <c r="L757" s="312">
        <v>111802</v>
      </c>
      <c r="M757" s="137">
        <v>0.6283517582856083</v>
      </c>
      <c r="N757" s="312">
        <v>1011.51515151515</v>
      </c>
      <c r="O757" s="312">
        <v>117761</v>
      </c>
      <c r="P757" s="137">
        <v>0.60492317807994</v>
      </c>
      <c r="Q757" s="302">
        <v>1028.4848484848401</v>
      </c>
      <c r="R757" s="312">
        <v>123651</v>
      </c>
      <c r="S757" s="137">
        <v>0.61694091584924116</v>
      </c>
      <c r="T757" s="302">
        <v>1311.51514</v>
      </c>
      <c r="U757" s="313">
        <v>0.10598200389975135</v>
      </c>
      <c r="V757" s="312">
        <v>19924</v>
      </c>
      <c r="W757" s="137">
        <v>0.65410374261326332</v>
      </c>
      <c r="X757" s="312">
        <v>403.030303030303</v>
      </c>
      <c r="Y757" s="312">
        <v>19367</v>
      </c>
      <c r="Z757" s="137">
        <v>0.60525657853615855</v>
      </c>
      <c r="AA757" s="302">
        <v>360</v>
      </c>
      <c r="AB757" s="312">
        <v>20553</v>
      </c>
      <c r="AC757" s="137">
        <v>0.61478866919924624</v>
      </c>
      <c r="AD757" s="302">
        <v>416.96969999999999</v>
      </c>
      <c r="AE757" s="313">
        <v>3.1569965870307165E-2</v>
      </c>
      <c r="AF757" s="312">
        <v>22505</v>
      </c>
      <c r="AG757" s="137">
        <v>0.69342166076105372</v>
      </c>
      <c r="AH757" s="312">
        <v>478.18181818181802</v>
      </c>
      <c r="AI757" s="312">
        <v>21390</v>
      </c>
      <c r="AJ757" s="137">
        <v>0.64301818728393201</v>
      </c>
      <c r="AK757" s="302">
        <v>438.78787878787801</v>
      </c>
      <c r="AL757" s="312">
        <v>23440</v>
      </c>
      <c r="AM757" s="137">
        <v>0.66528538585984731</v>
      </c>
      <c r="AN757" s="302">
        <v>463.63635299999999</v>
      </c>
      <c r="AO757" s="313">
        <v>4.1546323039324595E-2</v>
      </c>
      <c r="AP757" s="312">
        <v>35699</v>
      </c>
      <c r="AQ757" s="137">
        <v>0.62655106446460851</v>
      </c>
      <c r="AR757" s="312">
        <v>593.93939393939399</v>
      </c>
      <c r="AS757" s="312">
        <v>34742</v>
      </c>
      <c r="AT757" s="137">
        <v>0.58855816632502667</v>
      </c>
      <c r="AU757" s="302">
        <v>578.78787878787796</v>
      </c>
      <c r="AV757" s="312">
        <v>37019</v>
      </c>
      <c r="AW757" s="137">
        <v>0.60638175891496993</v>
      </c>
      <c r="AX757" s="302">
        <v>636.96969999999999</v>
      </c>
      <c r="AY757" s="303">
        <v>3.6975825653379646E-2</v>
      </c>
      <c r="AZ757" s="311">
        <v>102573</v>
      </c>
      <c r="BA757" s="137">
        <v>0.66418664283771711</v>
      </c>
      <c r="BB757" s="312">
        <v>1012.12121212121</v>
      </c>
      <c r="BC757" s="312">
        <v>102107</v>
      </c>
      <c r="BD757" s="137">
        <v>0.62915221235666352</v>
      </c>
      <c r="BE757" s="302">
        <v>914.54545454545405</v>
      </c>
      <c r="BF757" s="312">
        <v>111767</v>
      </c>
      <c r="BG757" s="137">
        <v>0.65541344873892415</v>
      </c>
      <c r="BH757" s="302">
        <v>983.63635299999999</v>
      </c>
      <c r="BI757" s="303">
        <v>8.9633724274419194E-2</v>
      </c>
      <c r="BJ757" s="311">
        <v>80893</v>
      </c>
      <c r="BK757" s="137">
        <v>0.68033338379505814</v>
      </c>
      <c r="BL757" s="312">
        <v>810.30303030303003</v>
      </c>
      <c r="BM757" s="312">
        <v>78782</v>
      </c>
      <c r="BN757" s="137">
        <v>0.63067981683691443</v>
      </c>
      <c r="BO757" s="302">
        <v>780.60606060606005</v>
      </c>
      <c r="BP757" s="312">
        <v>83771</v>
      </c>
      <c r="BQ757" s="137">
        <v>0.64987122199466274</v>
      </c>
      <c r="BR757" s="302">
        <v>1036.36365</v>
      </c>
      <c r="BS757" s="303">
        <v>3.5577862114150795E-2</v>
      </c>
      <c r="BT757" s="311">
        <v>59639</v>
      </c>
      <c r="BU757" s="137">
        <v>0.61644288711794681</v>
      </c>
      <c r="BV757" s="312">
        <v>766.06060606060601</v>
      </c>
      <c r="BW757" s="312">
        <v>59836</v>
      </c>
      <c r="BX757" s="137">
        <v>0.5751028411056861</v>
      </c>
      <c r="BY757" s="302">
        <v>884.24242424242402</v>
      </c>
      <c r="BZ757" s="312">
        <v>62975</v>
      </c>
      <c r="CA757" s="137">
        <v>0.59159229685298265</v>
      </c>
      <c r="CB757" s="302">
        <v>872.12120000000004</v>
      </c>
      <c r="CC757" s="303">
        <v>5.5936551585371988E-2</v>
      </c>
      <c r="CD757" s="311">
        <v>558839</v>
      </c>
      <c r="CE757" s="137">
        <v>0.64272118451182247</v>
      </c>
      <c r="CF757" s="312">
        <v>2273.3200000000002</v>
      </c>
      <c r="CG757" s="312">
        <v>554589</v>
      </c>
      <c r="CH757" s="137">
        <v>0.59985008858401856</v>
      </c>
      <c r="CI757" s="302">
        <v>2227.0300000000002</v>
      </c>
      <c r="CJ757" s="312">
        <v>592046</v>
      </c>
      <c r="CK757" s="137">
        <v>0.61771902019846858</v>
      </c>
      <c r="CL757" s="302">
        <v>2667.25</v>
      </c>
      <c r="CM757" s="313">
        <v>5.9421407596821268E-2</v>
      </c>
    </row>
    <row r="758" spans="1:91" ht="14.4" x14ac:dyDescent="0.3">
      <c r="A758" s="99" t="s">
        <v>438</v>
      </c>
      <c r="B758" s="311">
        <v>93513</v>
      </c>
      <c r="C758" s="137">
        <v>0.46388868219361562</v>
      </c>
      <c r="D758" s="312">
        <v>924.24242424242402</v>
      </c>
      <c r="E758" s="312">
        <v>89059</v>
      </c>
      <c r="F758" s="137">
        <v>0.41552279195632902</v>
      </c>
      <c r="G758" s="302">
        <v>1001.8181818181801</v>
      </c>
      <c r="H758" s="312">
        <v>93523</v>
      </c>
      <c r="I758" s="137">
        <v>0.42048494494575506</v>
      </c>
      <c r="J758" s="302">
        <v>1111.51514</v>
      </c>
      <c r="K758" s="313">
        <v>1.0693700341129041E-4</v>
      </c>
      <c r="L758" s="312">
        <v>87760</v>
      </c>
      <c r="M758" s="137">
        <v>0.49323044585199716</v>
      </c>
      <c r="N758" s="312">
        <v>841.81818181818198</v>
      </c>
      <c r="O758" s="312">
        <v>86942</v>
      </c>
      <c r="P758" s="137">
        <v>0.4466099213544904</v>
      </c>
      <c r="Q758" s="302">
        <v>967.87878787878799</v>
      </c>
      <c r="R758" s="312">
        <v>90859</v>
      </c>
      <c r="S758" s="137">
        <v>0.45332940836019281</v>
      </c>
      <c r="T758" s="302">
        <v>1134.5454099999999</v>
      </c>
      <c r="U758" s="313">
        <v>3.5312215132178672E-2</v>
      </c>
      <c r="V758" s="312">
        <v>13804</v>
      </c>
      <c r="W758" s="137">
        <v>0.45318450426789231</v>
      </c>
      <c r="X758" s="312">
        <v>347.87878787878702</v>
      </c>
      <c r="Y758" s="312">
        <v>13199</v>
      </c>
      <c r="Z758" s="137">
        <v>0.41249453090818178</v>
      </c>
      <c r="AA758" s="302">
        <v>376.969696969697</v>
      </c>
      <c r="AB758" s="312">
        <v>13667</v>
      </c>
      <c r="AC758" s="137">
        <v>0.40881218031168676</v>
      </c>
      <c r="AD758" s="302">
        <v>407.27273600000001</v>
      </c>
      <c r="AE758" s="313">
        <v>-9.9246595189800054E-3</v>
      </c>
      <c r="AF758" s="312">
        <v>17283</v>
      </c>
      <c r="AG758" s="137">
        <v>0.53252195347404097</v>
      </c>
      <c r="AH758" s="312">
        <v>396.36363636363598</v>
      </c>
      <c r="AI758" s="312">
        <v>16015</v>
      </c>
      <c r="AJ758" s="137">
        <v>0.48143694573876444</v>
      </c>
      <c r="AK758" s="302">
        <v>404.84848484848402</v>
      </c>
      <c r="AL758" s="312">
        <v>18109</v>
      </c>
      <c r="AM758" s="137">
        <v>0.51397837254846312</v>
      </c>
      <c r="AN758" s="302">
        <v>485.45455900000002</v>
      </c>
      <c r="AO758" s="313">
        <v>4.77926285945727E-2</v>
      </c>
      <c r="AP758" s="312">
        <v>26428</v>
      </c>
      <c r="AQ758" s="137">
        <v>0.46383628481668043</v>
      </c>
      <c r="AR758" s="312">
        <v>522.42424242424204</v>
      </c>
      <c r="AS758" s="312">
        <v>24023</v>
      </c>
      <c r="AT758" s="137">
        <v>0.40696945569127041</v>
      </c>
      <c r="AU758" s="302">
        <v>461.21212121212102</v>
      </c>
      <c r="AV758" s="312">
        <v>24703</v>
      </c>
      <c r="AW758" s="137">
        <v>0.4046421726809612</v>
      </c>
      <c r="AX758" s="302">
        <v>567.87879999999996</v>
      </c>
      <c r="AY758" s="303">
        <v>-6.5271681549871355E-2</v>
      </c>
      <c r="AZ758" s="311">
        <v>80922</v>
      </c>
      <c r="BA758" s="137">
        <v>0.52399083103461674</v>
      </c>
      <c r="BB758" s="312">
        <v>926.66666666666595</v>
      </c>
      <c r="BC758" s="312">
        <v>73662</v>
      </c>
      <c r="BD758" s="137">
        <v>0.45388279223379935</v>
      </c>
      <c r="BE758" s="302">
        <v>861.81818181818198</v>
      </c>
      <c r="BF758" s="312">
        <v>78535</v>
      </c>
      <c r="BG758" s="137">
        <v>0.46053750388496972</v>
      </c>
      <c r="BH758" s="302">
        <v>920.60609999999997</v>
      </c>
      <c r="BI758" s="303">
        <v>-2.9497540841798276E-2</v>
      </c>
      <c r="BJ758" s="311">
        <v>63418</v>
      </c>
      <c r="BK758" s="137">
        <v>0.53336361036820235</v>
      </c>
      <c r="BL758" s="312">
        <v>827.87878787878799</v>
      </c>
      <c r="BM758" s="312">
        <v>57683</v>
      </c>
      <c r="BN758" s="137">
        <v>0.46177431233789107</v>
      </c>
      <c r="BO758" s="302">
        <v>740.60606060606005</v>
      </c>
      <c r="BP758" s="312">
        <v>60321</v>
      </c>
      <c r="BQ758" s="137">
        <v>0.46795289517780675</v>
      </c>
      <c r="BR758" s="302">
        <v>941.81820000000005</v>
      </c>
      <c r="BS758" s="303">
        <v>-4.8834715695859218E-2</v>
      </c>
      <c r="BT758" s="311">
        <v>45189</v>
      </c>
      <c r="BU758" s="137">
        <v>0.46708425067443954</v>
      </c>
      <c r="BV758" s="312">
        <v>640.60606060606005</v>
      </c>
      <c r="BW758" s="312">
        <v>44361</v>
      </c>
      <c r="BX758" s="137">
        <v>0.42636769059244167</v>
      </c>
      <c r="BY758" s="302">
        <v>764.84848484848396</v>
      </c>
      <c r="BZ758" s="312">
        <v>45263</v>
      </c>
      <c r="CA758" s="137">
        <v>0.42520432127759511</v>
      </c>
      <c r="CB758" s="302">
        <v>730.90909999999997</v>
      </c>
      <c r="CC758" s="303">
        <v>1.6375666644537388E-3</v>
      </c>
      <c r="CD758" s="311">
        <v>428317</v>
      </c>
      <c r="CE758" s="137">
        <v>0.49260772706727746</v>
      </c>
      <c r="CF758" s="312">
        <v>2015.38</v>
      </c>
      <c r="CG758" s="312">
        <v>404944</v>
      </c>
      <c r="CH758" s="137">
        <v>0.43799226863779628</v>
      </c>
      <c r="CI758" s="302">
        <v>2080.1</v>
      </c>
      <c r="CJ758" s="312">
        <v>424980</v>
      </c>
      <c r="CK758" s="137">
        <v>0.44340850069748833</v>
      </c>
      <c r="CL758" s="302">
        <v>2346.7800000000002</v>
      </c>
      <c r="CM758" s="313">
        <v>-7.7909585657351911E-3</v>
      </c>
    </row>
    <row r="759" spans="1:91" ht="14.4" x14ac:dyDescent="0.3">
      <c r="A759" s="99" t="s">
        <v>439</v>
      </c>
      <c r="B759" s="311">
        <v>32291</v>
      </c>
      <c r="C759" s="137">
        <v>0.16018552967730734</v>
      </c>
      <c r="D759" s="312">
        <v>677.57575757575705</v>
      </c>
      <c r="E759" s="312">
        <v>31545</v>
      </c>
      <c r="F759" s="137">
        <v>0.14717958288620353</v>
      </c>
      <c r="G759" s="302">
        <v>681.81818181818096</v>
      </c>
      <c r="H759" s="312">
        <v>35347</v>
      </c>
      <c r="I759" s="137">
        <v>0.15892220468759133</v>
      </c>
      <c r="J759" s="302">
        <v>735.15150000000006</v>
      </c>
      <c r="K759" s="313">
        <v>9.4639373199962837E-2</v>
      </c>
      <c r="L759" s="312">
        <v>24042</v>
      </c>
      <c r="M759" s="137">
        <v>0.13512131243361117</v>
      </c>
      <c r="N759" s="312">
        <v>706.66666666666595</v>
      </c>
      <c r="O759" s="312">
        <v>30819</v>
      </c>
      <c r="P759" s="137">
        <v>0.1583132567254496</v>
      </c>
      <c r="Q759" s="302">
        <v>749.69696969696895</v>
      </c>
      <c r="R759" s="312">
        <v>32792</v>
      </c>
      <c r="S759" s="137">
        <v>0.16361150748904832</v>
      </c>
      <c r="T759" s="302">
        <v>998.18179999999995</v>
      </c>
      <c r="U759" s="313">
        <v>0.36394642708593294</v>
      </c>
      <c r="V759" s="312">
        <v>6120</v>
      </c>
      <c r="W759" s="137">
        <v>0.20091923834537098</v>
      </c>
      <c r="X759" s="312">
        <v>329.69696969696901</v>
      </c>
      <c r="Y759" s="312">
        <v>6168</v>
      </c>
      <c r="Z759" s="137">
        <v>0.19276204762797675</v>
      </c>
      <c r="AA759" s="302">
        <v>301.21212121212102</v>
      </c>
      <c r="AB759" s="312">
        <v>6886</v>
      </c>
      <c r="AC759" s="137">
        <v>0.20597648888755946</v>
      </c>
      <c r="AD759" s="302">
        <v>320.60604899999998</v>
      </c>
      <c r="AE759" s="313">
        <v>0.12516339869281046</v>
      </c>
      <c r="AF759" s="312">
        <v>5222</v>
      </c>
      <c r="AG759" s="137">
        <v>0.16089970728701278</v>
      </c>
      <c r="AH759" s="312">
        <v>332.12121212121201</v>
      </c>
      <c r="AI759" s="312">
        <v>5375</v>
      </c>
      <c r="AJ759" s="137">
        <v>0.16158124154516759</v>
      </c>
      <c r="AK759" s="302">
        <v>303.030303030303</v>
      </c>
      <c r="AL759" s="312">
        <v>5331</v>
      </c>
      <c r="AM759" s="137">
        <v>0.15130701331138421</v>
      </c>
      <c r="AN759" s="302">
        <v>316.36364700000001</v>
      </c>
      <c r="AO759" s="313">
        <v>2.0873228648027577E-2</v>
      </c>
      <c r="AP759" s="312">
        <v>9271</v>
      </c>
      <c r="AQ759" s="137">
        <v>0.1627147796479281</v>
      </c>
      <c r="AR759" s="312">
        <v>412.12121212121201</v>
      </c>
      <c r="AS759" s="312">
        <v>10719</v>
      </c>
      <c r="AT759" s="137">
        <v>0.18158871063375628</v>
      </c>
      <c r="AU759" s="302">
        <v>476.36363636363598</v>
      </c>
      <c r="AV759" s="312">
        <v>12316</v>
      </c>
      <c r="AW759" s="137">
        <v>0.20173958623400876</v>
      </c>
      <c r="AX759" s="302">
        <v>484.24243200000001</v>
      </c>
      <c r="AY759" s="303">
        <v>0.32844353359939599</v>
      </c>
      <c r="AZ759" s="311">
        <v>21651</v>
      </c>
      <c r="BA759" s="137">
        <v>0.14019581180310034</v>
      </c>
      <c r="BB759" s="312">
        <v>585.45454545454504</v>
      </c>
      <c r="BC759" s="312">
        <v>28445</v>
      </c>
      <c r="BD759" s="137">
        <v>0.1752694201228642</v>
      </c>
      <c r="BE759" s="302">
        <v>706.06060606060601</v>
      </c>
      <c r="BF759" s="312">
        <v>33232</v>
      </c>
      <c r="BG759" s="137">
        <v>0.19487594485395446</v>
      </c>
      <c r="BH759" s="302">
        <v>761.21209999999996</v>
      </c>
      <c r="BI759" s="303">
        <v>0.53489446214955427</v>
      </c>
      <c r="BJ759" s="311">
        <v>17475</v>
      </c>
      <c r="BK759" s="137">
        <v>0.14696977342685574</v>
      </c>
      <c r="BL759" s="312">
        <v>498.78787878787801</v>
      </c>
      <c r="BM759" s="312">
        <v>21099</v>
      </c>
      <c r="BN759" s="137">
        <v>0.16890550449902333</v>
      </c>
      <c r="BO759" s="302">
        <v>643.63636363636294</v>
      </c>
      <c r="BP759" s="312">
        <v>23450</v>
      </c>
      <c r="BQ759" s="137">
        <v>0.18191832681685596</v>
      </c>
      <c r="BR759" s="302">
        <v>773.33330000000001</v>
      </c>
      <c r="BS759" s="303">
        <v>0.34191702432045779</v>
      </c>
      <c r="BT759" s="311">
        <v>14450</v>
      </c>
      <c r="BU759" s="137">
        <v>0.1493586364435073</v>
      </c>
      <c r="BV759" s="312">
        <v>543.030303030303</v>
      </c>
      <c r="BW759" s="312">
        <v>15475</v>
      </c>
      <c r="BX759" s="137">
        <v>0.1487351505132444</v>
      </c>
      <c r="BY759" s="302">
        <v>599.39393939393904</v>
      </c>
      <c r="BZ759" s="312">
        <v>17712</v>
      </c>
      <c r="CA759" s="137">
        <v>0.16638797557538751</v>
      </c>
      <c r="CB759" s="302">
        <v>528.48486300000002</v>
      </c>
      <c r="CC759" s="303">
        <v>0.22574394463667821</v>
      </c>
      <c r="CD759" s="311">
        <v>130522</v>
      </c>
      <c r="CE759" s="137">
        <v>0.15011345744454502</v>
      </c>
      <c r="CF759" s="312">
        <v>1493.33</v>
      </c>
      <c r="CG759" s="312">
        <v>149645</v>
      </c>
      <c r="CH759" s="137">
        <v>0.16185781994622225</v>
      </c>
      <c r="CI759" s="302">
        <v>1644.51</v>
      </c>
      <c r="CJ759" s="312">
        <v>167066</v>
      </c>
      <c r="CK759" s="137">
        <v>0.17431051950098023</v>
      </c>
      <c r="CL759" s="302">
        <v>1851.53</v>
      </c>
      <c r="CM759" s="313">
        <v>0.2799834510657207</v>
      </c>
    </row>
    <row r="760" spans="1:91" ht="14.4" x14ac:dyDescent="0.3">
      <c r="A760" s="99" t="s">
        <v>440</v>
      </c>
      <c r="B760" s="311">
        <v>42830</v>
      </c>
      <c r="C760" s="137">
        <v>0.21246620532281668</v>
      </c>
      <c r="D760" s="312">
        <v>826.06060606060601</v>
      </c>
      <c r="E760" s="312">
        <v>46110</v>
      </c>
      <c r="F760" s="137">
        <v>0.21513553865534457</v>
      </c>
      <c r="G760" s="302">
        <v>876.36363636363603</v>
      </c>
      <c r="H760" s="312">
        <v>52834</v>
      </c>
      <c r="I760" s="137">
        <v>0.23754479198982092</v>
      </c>
      <c r="J760" s="302">
        <v>1030.3030000000001</v>
      </c>
      <c r="K760" s="313">
        <v>0.23357459724492177</v>
      </c>
      <c r="L760" s="312">
        <v>36367</v>
      </c>
      <c r="M760" s="137">
        <v>0.2043905153179077</v>
      </c>
      <c r="N760" s="312">
        <v>743.63636363636294</v>
      </c>
      <c r="O760" s="312">
        <v>39365</v>
      </c>
      <c r="P760" s="137">
        <v>0.20221296443743547</v>
      </c>
      <c r="Q760" s="302">
        <v>793.33333333333303</v>
      </c>
      <c r="R760" s="312">
        <v>42345</v>
      </c>
      <c r="S760" s="137">
        <v>0.21127498428347619</v>
      </c>
      <c r="T760" s="302">
        <v>910.30304000000001</v>
      </c>
      <c r="U760" s="313">
        <v>0.16437979486897461</v>
      </c>
      <c r="V760" s="312">
        <v>5935</v>
      </c>
      <c r="W760" s="137">
        <v>0.19484569927774131</v>
      </c>
      <c r="X760" s="312">
        <v>310.30303030303003</v>
      </c>
      <c r="Y760" s="312">
        <v>6662</v>
      </c>
      <c r="Z760" s="137">
        <v>0.20820051253203326</v>
      </c>
      <c r="AA760" s="302">
        <v>356.36363636363598</v>
      </c>
      <c r="AB760" s="312">
        <v>7988</v>
      </c>
      <c r="AC760" s="137">
        <v>0.23893990607519966</v>
      </c>
      <c r="AD760" s="302">
        <v>395.15152</v>
      </c>
      <c r="AE760" s="313">
        <v>0.34591406908171862</v>
      </c>
      <c r="AF760" s="312">
        <v>5669</v>
      </c>
      <c r="AG760" s="137">
        <v>0.17467262363272223</v>
      </c>
      <c r="AH760" s="312">
        <v>326.06060606060601</v>
      </c>
      <c r="AI760" s="312">
        <v>5769</v>
      </c>
      <c r="AJ760" s="137">
        <v>0.17342552232075756</v>
      </c>
      <c r="AK760" s="302">
        <v>303.030303030303</v>
      </c>
      <c r="AL760" s="312">
        <v>6215</v>
      </c>
      <c r="AM760" s="137">
        <v>0.17639712769278801</v>
      </c>
      <c r="AN760" s="302">
        <v>367.27273600000001</v>
      </c>
      <c r="AO760" s="313">
        <v>9.6313282765919911E-2</v>
      </c>
      <c r="AP760" s="312">
        <v>11426</v>
      </c>
      <c r="AQ760" s="137">
        <v>0.20053705881320533</v>
      </c>
      <c r="AR760" s="312">
        <v>395.15151515151501</v>
      </c>
      <c r="AS760" s="312">
        <v>11636</v>
      </c>
      <c r="AT760" s="137">
        <v>0.19712344779684562</v>
      </c>
      <c r="AU760" s="302">
        <v>386.666666666666</v>
      </c>
      <c r="AV760" s="312">
        <v>13512</v>
      </c>
      <c r="AW760" s="137">
        <v>0.22133040672246884</v>
      </c>
      <c r="AX760" s="302">
        <v>517.57574499999998</v>
      </c>
      <c r="AY760" s="303">
        <v>0.18256607736740765</v>
      </c>
      <c r="AZ760" s="311">
        <v>34418</v>
      </c>
      <c r="BA760" s="137">
        <v>0.22286543118743282</v>
      </c>
      <c r="BB760" s="312">
        <v>727.27272727272702</v>
      </c>
      <c r="BC760" s="312">
        <v>35393</v>
      </c>
      <c r="BD760" s="137">
        <v>0.2180808784112685</v>
      </c>
      <c r="BE760" s="302">
        <v>698.78787878787796</v>
      </c>
      <c r="BF760" s="312">
        <v>39021</v>
      </c>
      <c r="BG760" s="137">
        <v>0.22882325000439807</v>
      </c>
      <c r="BH760" s="302">
        <v>725.45450000000005</v>
      </c>
      <c r="BI760" s="303">
        <v>0.13373816026497762</v>
      </c>
      <c r="BJ760" s="311">
        <v>24185</v>
      </c>
      <c r="BK760" s="137">
        <v>0.20340280230778288</v>
      </c>
      <c r="BL760" s="312">
        <v>683.63636363636294</v>
      </c>
      <c r="BM760" s="312">
        <v>25655</v>
      </c>
      <c r="BN760" s="137">
        <v>0.20537801402542508</v>
      </c>
      <c r="BO760" s="302">
        <v>637.57575757575705</v>
      </c>
      <c r="BP760" s="312">
        <v>30179</v>
      </c>
      <c r="BQ760" s="137">
        <v>0.23411996524545398</v>
      </c>
      <c r="BR760" s="302">
        <v>807.87879999999996</v>
      </c>
      <c r="BS760" s="303">
        <v>0.24783956998139342</v>
      </c>
      <c r="BT760" s="311">
        <v>19250</v>
      </c>
      <c r="BU760" s="137">
        <v>0.19897257796107373</v>
      </c>
      <c r="BV760" s="312">
        <v>567.27272727272702</v>
      </c>
      <c r="BW760" s="312">
        <v>20783</v>
      </c>
      <c r="BX760" s="137">
        <v>0.19975202798815886</v>
      </c>
      <c r="BY760" s="302">
        <v>581.81818181818096</v>
      </c>
      <c r="BZ760" s="312">
        <v>21729</v>
      </c>
      <c r="CA760" s="137">
        <v>0.20412400187881635</v>
      </c>
      <c r="CB760" s="302">
        <v>701.21209999999996</v>
      </c>
      <c r="CC760" s="303">
        <v>0.12877922077922077</v>
      </c>
      <c r="CD760" s="311">
        <v>180080</v>
      </c>
      <c r="CE760" s="137">
        <v>0.2071101532049284</v>
      </c>
      <c r="CF760" s="312">
        <v>1705.64</v>
      </c>
      <c r="CG760" s="312">
        <v>191373</v>
      </c>
      <c r="CH760" s="137">
        <v>0.20699132330895381</v>
      </c>
      <c r="CI760" s="302">
        <v>1730.4</v>
      </c>
      <c r="CJ760" s="312">
        <v>213823</v>
      </c>
      <c r="CK760" s="137">
        <v>0.2230950535193163</v>
      </c>
      <c r="CL760" s="302">
        <v>2028.61</v>
      </c>
      <c r="CM760" s="313">
        <v>0.18737783207463349</v>
      </c>
    </row>
    <row r="761" spans="1:91" ht="14.4" x14ac:dyDescent="0.3">
      <c r="A761" s="99" t="s">
        <v>386</v>
      </c>
      <c r="B761" s="311">
        <v>14448</v>
      </c>
      <c r="C761" s="137">
        <v>7.1671999404717607E-2</v>
      </c>
      <c r="D761" s="312">
        <v>495.15151515151501</v>
      </c>
      <c r="E761" s="312">
        <v>16755</v>
      </c>
      <c r="F761" s="137">
        <v>7.8173844072225079E-2</v>
      </c>
      <c r="G761" s="302">
        <v>481.81818181818102</v>
      </c>
      <c r="H761" s="312">
        <v>18871</v>
      </c>
      <c r="I761" s="137">
        <v>8.4845133240714507E-2</v>
      </c>
      <c r="J761" s="302">
        <v>690.30304000000001</v>
      </c>
      <c r="K761" s="313">
        <v>0.30613233665559247</v>
      </c>
      <c r="L761" s="312">
        <v>13086</v>
      </c>
      <c r="M761" s="137">
        <v>7.354618977232491E-2</v>
      </c>
      <c r="N761" s="312">
        <v>489.09090909090901</v>
      </c>
      <c r="O761" s="312">
        <v>15192</v>
      </c>
      <c r="P761" s="137">
        <v>7.8039358712905363E-2</v>
      </c>
      <c r="Q761" s="302">
        <v>599.39393939393904</v>
      </c>
      <c r="R761" s="312">
        <v>15738</v>
      </c>
      <c r="S761" s="137">
        <v>7.8522746549848824E-2</v>
      </c>
      <c r="T761" s="302">
        <v>658.18179999999995</v>
      </c>
      <c r="U761" s="313">
        <v>0.20265933058230171</v>
      </c>
      <c r="V761" s="312">
        <v>2497</v>
      </c>
      <c r="W761" s="137">
        <v>8.1976362442547607E-2</v>
      </c>
      <c r="X761" s="312">
        <v>261.21212121212102</v>
      </c>
      <c r="Y761" s="312">
        <v>2514</v>
      </c>
      <c r="Z761" s="137">
        <v>7.856741046315395E-2</v>
      </c>
      <c r="AA761" s="302">
        <v>244.24242424242399</v>
      </c>
      <c r="AB761" s="312">
        <v>2928</v>
      </c>
      <c r="AC761" s="137">
        <v>8.7583380694564922E-2</v>
      </c>
      <c r="AD761" s="302">
        <v>250.909088</v>
      </c>
      <c r="AE761" s="313">
        <v>0.1726071285542651</v>
      </c>
      <c r="AF761" s="312">
        <v>2154</v>
      </c>
      <c r="AG761" s="137">
        <v>6.6368818363888457E-2</v>
      </c>
      <c r="AH761" s="312">
        <v>200.60606060606</v>
      </c>
      <c r="AI761" s="312">
        <v>1909</v>
      </c>
      <c r="AJ761" s="137">
        <v>5.7387644671576733E-2</v>
      </c>
      <c r="AK761" s="302">
        <v>152.72727272727201</v>
      </c>
      <c r="AL761" s="312">
        <v>2249</v>
      </c>
      <c r="AM761" s="137">
        <v>6.3832202764453783E-2</v>
      </c>
      <c r="AN761" s="302">
        <v>204.84848</v>
      </c>
      <c r="AO761" s="313">
        <v>4.4103992571959148E-2</v>
      </c>
      <c r="AP761" s="312">
        <v>4277</v>
      </c>
      <c r="AQ761" s="137">
        <v>7.5065377257489865E-2</v>
      </c>
      <c r="AR761" s="312">
        <v>256.969696969697</v>
      </c>
      <c r="AS761" s="312">
        <v>3831</v>
      </c>
      <c r="AT761" s="137">
        <v>6.4900303240779958E-2</v>
      </c>
      <c r="AU761" s="302">
        <v>260</v>
      </c>
      <c r="AV761" s="312">
        <v>5729</v>
      </c>
      <c r="AW761" s="137">
        <v>9.3842650985274126E-2</v>
      </c>
      <c r="AX761" s="302">
        <v>306.06060000000002</v>
      </c>
      <c r="AY761" s="303">
        <v>0.33949029693710547</v>
      </c>
      <c r="AZ761" s="311">
        <v>12388</v>
      </c>
      <c r="BA761" s="137">
        <v>8.0215496587539015E-2</v>
      </c>
      <c r="BB761" s="312">
        <v>541.21212121212102</v>
      </c>
      <c r="BC761" s="312">
        <v>12604</v>
      </c>
      <c r="BD761" s="137">
        <v>7.7662006371192846E-2</v>
      </c>
      <c r="BE761" s="302">
        <v>523.63636363636294</v>
      </c>
      <c r="BF761" s="312">
        <v>14102</v>
      </c>
      <c r="BG761" s="137">
        <v>8.269561189005975E-2</v>
      </c>
      <c r="BH761" s="302">
        <v>424.24243200000001</v>
      </c>
      <c r="BI761" s="303">
        <v>0.13835970293832742</v>
      </c>
      <c r="BJ761" s="311">
        <v>9085</v>
      </c>
      <c r="BK761" s="137">
        <v>7.6407461607037735E-2</v>
      </c>
      <c r="BL761" s="312">
        <v>375.75757575757501</v>
      </c>
      <c r="BM761" s="312">
        <v>8606</v>
      </c>
      <c r="BN761" s="137">
        <v>6.8894296967562205E-2</v>
      </c>
      <c r="BO761" s="302">
        <v>366.06060606060601</v>
      </c>
      <c r="BP761" s="312">
        <v>11668</v>
      </c>
      <c r="BQ761" s="137">
        <v>9.0516973872028797E-2</v>
      </c>
      <c r="BR761" s="302">
        <v>506.06060000000002</v>
      </c>
      <c r="BS761" s="303">
        <v>0.28431480462300496</v>
      </c>
      <c r="BT761" s="311">
        <v>8032</v>
      </c>
      <c r="BU761" s="137">
        <v>8.3020662139394505E-2</v>
      </c>
      <c r="BV761" s="312">
        <v>375.15151515151501</v>
      </c>
      <c r="BW761" s="312">
        <v>7871</v>
      </c>
      <c r="BX761" s="137">
        <v>7.5650686248125792E-2</v>
      </c>
      <c r="BY761" s="302">
        <v>344.24242424242402</v>
      </c>
      <c r="BZ761" s="312">
        <v>8325</v>
      </c>
      <c r="CA761" s="137">
        <v>7.8205730389854386E-2</v>
      </c>
      <c r="CB761" s="302">
        <v>436.96969999999999</v>
      </c>
      <c r="CC761" s="303">
        <v>3.6479083665338648E-2</v>
      </c>
      <c r="CD761" s="311">
        <v>65967</v>
      </c>
      <c r="CE761" s="137">
        <v>7.5868699891545488E-2</v>
      </c>
      <c r="CF761" s="312">
        <v>1109.83</v>
      </c>
      <c r="CG761" s="312">
        <v>69282</v>
      </c>
      <c r="CH761" s="137">
        <v>7.4936238975670227E-2</v>
      </c>
      <c r="CI761" s="302">
        <v>1125.26</v>
      </c>
      <c r="CJ761" s="312">
        <v>79610</v>
      </c>
      <c r="CK761" s="137">
        <v>8.3062145843397439E-2</v>
      </c>
      <c r="CL761" s="302">
        <v>1316.32</v>
      </c>
      <c r="CM761" s="313">
        <v>0.20681552897660951</v>
      </c>
    </row>
    <row r="762" spans="1:91" ht="14.4" x14ac:dyDescent="0.3">
      <c r="A762" s="99" t="s">
        <v>438</v>
      </c>
      <c r="B762" s="311">
        <v>7156</v>
      </c>
      <c r="C762" s="137">
        <v>3.5498673016345461E-2</v>
      </c>
      <c r="D762" s="312">
        <v>410.90909090909099</v>
      </c>
      <c r="E762" s="312">
        <v>7935</v>
      </c>
      <c r="F762" s="137">
        <v>3.7022348714598981E-2</v>
      </c>
      <c r="G762" s="302">
        <v>367.87878787878702</v>
      </c>
      <c r="H762" s="312">
        <v>8906</v>
      </c>
      <c r="I762" s="137">
        <v>4.0041903271782281E-2</v>
      </c>
      <c r="J762" s="302">
        <v>423.63635299999999</v>
      </c>
      <c r="K762" s="313">
        <v>0.24455002794857461</v>
      </c>
      <c r="L762" s="312">
        <v>7046</v>
      </c>
      <c r="M762" s="137">
        <v>3.9600065194543892E-2</v>
      </c>
      <c r="N762" s="312">
        <v>391.51515151515099</v>
      </c>
      <c r="O762" s="312">
        <v>6992</v>
      </c>
      <c r="P762" s="137">
        <v>3.5917008696724213E-2</v>
      </c>
      <c r="Q762" s="302">
        <v>444.24242424242402</v>
      </c>
      <c r="R762" s="312">
        <v>8992</v>
      </c>
      <c r="S762" s="137">
        <v>4.4864438745472142E-2</v>
      </c>
      <c r="T762" s="302">
        <v>490.30304000000001</v>
      </c>
      <c r="U762" s="313">
        <v>0.27618506954300315</v>
      </c>
      <c r="V762" s="312">
        <v>1143</v>
      </c>
      <c r="W762" s="137">
        <v>3.7524622455679578E-2</v>
      </c>
      <c r="X762" s="312">
        <v>125.454545454545</v>
      </c>
      <c r="Y762" s="312">
        <v>1298</v>
      </c>
      <c r="Z762" s="137">
        <v>4.0565035314707169E-2</v>
      </c>
      <c r="AA762" s="302">
        <v>172.72727272727201</v>
      </c>
      <c r="AB762" s="312">
        <v>1305</v>
      </c>
      <c r="AC762" s="137">
        <v>3.9035625616942356E-2</v>
      </c>
      <c r="AD762" s="302">
        <v>165.454544</v>
      </c>
      <c r="AE762" s="313">
        <v>0.14173228346456693</v>
      </c>
      <c r="AF762" s="312">
        <v>1190</v>
      </c>
      <c r="AG762" s="137">
        <v>3.6666153135110152E-2</v>
      </c>
      <c r="AH762" s="312">
        <v>144.24242424242399</v>
      </c>
      <c r="AI762" s="312">
        <v>851</v>
      </c>
      <c r="AJ762" s="137">
        <v>2.5582444010220952E-2</v>
      </c>
      <c r="AK762" s="302">
        <v>113.333333333333</v>
      </c>
      <c r="AL762" s="312">
        <v>1243</v>
      </c>
      <c r="AM762" s="137">
        <v>3.5279425538557604E-2</v>
      </c>
      <c r="AN762" s="302">
        <v>153.33332799999999</v>
      </c>
      <c r="AO762" s="313">
        <v>4.4537815126050422E-2</v>
      </c>
      <c r="AP762" s="312">
        <v>1890</v>
      </c>
      <c r="AQ762" s="137">
        <v>3.3171279639152638E-2</v>
      </c>
      <c r="AR762" s="312">
        <v>167.272727272727</v>
      </c>
      <c r="AS762" s="312">
        <v>1878</v>
      </c>
      <c r="AT762" s="137">
        <v>3.1814870656795814E-2</v>
      </c>
      <c r="AU762" s="302">
        <v>181.21212121212099</v>
      </c>
      <c r="AV762" s="312">
        <v>2884</v>
      </c>
      <c r="AW762" s="137">
        <v>4.7240741044079347E-2</v>
      </c>
      <c r="AX762" s="302">
        <v>255.75756799999999</v>
      </c>
      <c r="AY762" s="303">
        <v>0.52592592592592591</v>
      </c>
      <c r="AZ762" s="311">
        <v>6864</v>
      </c>
      <c r="BA762" s="137">
        <v>4.4446171179921522E-2</v>
      </c>
      <c r="BB762" s="312">
        <v>411.51515151515099</v>
      </c>
      <c r="BC762" s="312">
        <v>6198</v>
      </c>
      <c r="BD762" s="137">
        <v>3.8190186884215584E-2</v>
      </c>
      <c r="BE762" s="302">
        <v>367.87878787878702</v>
      </c>
      <c r="BF762" s="312">
        <v>6299</v>
      </c>
      <c r="BG762" s="137">
        <v>3.6937998815450741E-2</v>
      </c>
      <c r="BH762" s="302">
        <v>301.21212800000001</v>
      </c>
      <c r="BI762" s="303">
        <v>-8.2313519813519809E-2</v>
      </c>
      <c r="BJ762" s="311">
        <v>4630</v>
      </c>
      <c r="BK762" s="137">
        <v>3.8939630956586098E-2</v>
      </c>
      <c r="BL762" s="312">
        <v>301.81818181818102</v>
      </c>
      <c r="BM762" s="312">
        <v>4243</v>
      </c>
      <c r="BN762" s="137">
        <v>3.3966825706875023E-2</v>
      </c>
      <c r="BO762" s="302">
        <v>243.636363636363</v>
      </c>
      <c r="BP762" s="312">
        <v>5730</v>
      </c>
      <c r="BQ762" s="137">
        <v>4.4451684974865013E-2</v>
      </c>
      <c r="BR762" s="302">
        <v>393.33334400000001</v>
      </c>
      <c r="BS762" s="303">
        <v>0.23758099352051837</v>
      </c>
      <c r="BT762" s="311">
        <v>4129</v>
      </c>
      <c r="BU762" s="137">
        <v>4.2678325942923298E-2</v>
      </c>
      <c r="BV762" s="312">
        <v>264.24242424242402</v>
      </c>
      <c r="BW762" s="312">
        <v>3546</v>
      </c>
      <c r="BX762" s="137">
        <v>3.4081734650724692E-2</v>
      </c>
      <c r="BY762" s="302">
        <v>255.75757575757501</v>
      </c>
      <c r="BZ762" s="312">
        <v>4525</v>
      </c>
      <c r="CA762" s="137">
        <v>4.2508219821512448E-2</v>
      </c>
      <c r="CB762" s="302">
        <v>381.21212800000001</v>
      </c>
      <c r="CC762" s="303">
        <v>9.5906999273431826E-2</v>
      </c>
      <c r="CD762" s="311">
        <v>34048</v>
      </c>
      <c r="CE762" s="137">
        <v>3.9158632254117073E-2</v>
      </c>
      <c r="CF762" s="312">
        <v>845.25</v>
      </c>
      <c r="CG762" s="312">
        <v>32941</v>
      </c>
      <c r="CH762" s="137">
        <v>3.5629379176374133E-2</v>
      </c>
      <c r="CI762" s="302">
        <v>815.9</v>
      </c>
      <c r="CJ762" s="312">
        <v>39884</v>
      </c>
      <c r="CK762" s="137">
        <v>4.161349861597869E-2</v>
      </c>
      <c r="CL762" s="302">
        <v>961.71</v>
      </c>
      <c r="CM762" s="313">
        <v>0.17140507518796994</v>
      </c>
    </row>
    <row r="763" spans="1:91" ht="14.4" x14ac:dyDescent="0.3">
      <c r="A763" s="99" t="s">
        <v>439</v>
      </c>
      <c r="B763" s="311">
        <v>7292</v>
      </c>
      <c r="C763" s="137">
        <v>3.6173326388372153E-2</v>
      </c>
      <c r="D763" s="312">
        <v>322.42424242424198</v>
      </c>
      <c r="E763" s="312">
        <v>8820</v>
      </c>
      <c r="F763" s="137">
        <v>4.1151495357626092E-2</v>
      </c>
      <c r="G763" s="302">
        <v>398.18181818181802</v>
      </c>
      <c r="H763" s="312">
        <v>9965</v>
      </c>
      <c r="I763" s="137">
        <v>4.4803229968932233E-2</v>
      </c>
      <c r="J763" s="302">
        <v>515.75756799999999</v>
      </c>
      <c r="K763" s="313">
        <v>0.36656609983543609</v>
      </c>
      <c r="L763" s="312">
        <v>6040</v>
      </c>
      <c r="M763" s="137">
        <v>3.3946124577781026E-2</v>
      </c>
      <c r="N763" s="312">
        <v>304.84848484848402</v>
      </c>
      <c r="O763" s="312">
        <v>8200</v>
      </c>
      <c r="P763" s="137">
        <v>4.212235001618115E-2</v>
      </c>
      <c r="Q763" s="302">
        <v>429.69696969696901</v>
      </c>
      <c r="R763" s="312">
        <v>6746</v>
      </c>
      <c r="S763" s="137">
        <v>3.3658307804376675E-2</v>
      </c>
      <c r="T763" s="302">
        <v>445.45455900000002</v>
      </c>
      <c r="U763" s="313">
        <v>0.11688741721854305</v>
      </c>
      <c r="V763" s="312">
        <v>1354</v>
      </c>
      <c r="W763" s="137">
        <v>4.4451739986868022E-2</v>
      </c>
      <c r="X763" s="312">
        <v>216.969696969697</v>
      </c>
      <c r="Y763" s="312">
        <v>1216</v>
      </c>
      <c r="Z763" s="137">
        <v>3.8002375148446781E-2</v>
      </c>
      <c r="AA763" s="302">
        <v>149.69696969696901</v>
      </c>
      <c r="AB763" s="312">
        <v>1623</v>
      </c>
      <c r="AC763" s="137">
        <v>4.8547755077622566E-2</v>
      </c>
      <c r="AD763" s="302">
        <v>186.060608</v>
      </c>
      <c r="AE763" s="313">
        <v>0.19867060561299851</v>
      </c>
      <c r="AF763" s="312">
        <v>964</v>
      </c>
      <c r="AG763" s="137">
        <v>2.9702665228778308E-2</v>
      </c>
      <c r="AH763" s="312">
        <v>134.54545454545399</v>
      </c>
      <c r="AI763" s="312">
        <v>1058</v>
      </c>
      <c r="AJ763" s="137">
        <v>3.1805200661355781E-2</v>
      </c>
      <c r="AK763" s="302">
        <v>129.09090909090901</v>
      </c>
      <c r="AL763" s="312">
        <v>1006</v>
      </c>
      <c r="AM763" s="137">
        <v>2.8552777225896178E-2</v>
      </c>
      <c r="AN763" s="302">
        <v>141.81817599999999</v>
      </c>
      <c r="AO763" s="313">
        <v>4.3568464730290454E-2</v>
      </c>
      <c r="AP763" s="312">
        <v>2387</v>
      </c>
      <c r="AQ763" s="137">
        <v>4.1894097618337227E-2</v>
      </c>
      <c r="AR763" s="312">
        <v>240</v>
      </c>
      <c r="AS763" s="312">
        <v>1953</v>
      </c>
      <c r="AT763" s="137">
        <v>3.3085432583984144E-2</v>
      </c>
      <c r="AU763" s="302">
        <v>205.45454545454501</v>
      </c>
      <c r="AV763" s="312">
        <v>2845</v>
      </c>
      <c r="AW763" s="137">
        <v>4.6601909941194779E-2</v>
      </c>
      <c r="AX763" s="302">
        <v>234.545456</v>
      </c>
      <c r="AY763" s="303">
        <v>0.19187264348554672</v>
      </c>
      <c r="AZ763" s="311">
        <v>5524</v>
      </c>
      <c r="BA763" s="137">
        <v>3.5769325407617493E-2</v>
      </c>
      <c r="BB763" s="312">
        <v>364.24242424242402</v>
      </c>
      <c r="BC763" s="312">
        <v>6406</v>
      </c>
      <c r="BD763" s="137">
        <v>3.9471819486977255E-2</v>
      </c>
      <c r="BE763" s="302">
        <v>391.51515151515099</v>
      </c>
      <c r="BF763" s="312">
        <v>7803</v>
      </c>
      <c r="BG763" s="137">
        <v>4.5757613074609009E-2</v>
      </c>
      <c r="BH763" s="302">
        <v>402.42425500000002</v>
      </c>
      <c r="BI763" s="303">
        <v>0.41256335988414194</v>
      </c>
      <c r="BJ763" s="311">
        <v>4455</v>
      </c>
      <c r="BK763" s="137">
        <v>3.7467830650451631E-2</v>
      </c>
      <c r="BL763" s="312">
        <v>321.21212121212102</v>
      </c>
      <c r="BM763" s="312">
        <v>4363</v>
      </c>
      <c r="BN763" s="137">
        <v>3.4927471260687182E-2</v>
      </c>
      <c r="BO763" s="302">
        <v>289.09090909090901</v>
      </c>
      <c r="BP763" s="312">
        <v>5938</v>
      </c>
      <c r="BQ763" s="137">
        <v>4.6065288897163784E-2</v>
      </c>
      <c r="BR763" s="302">
        <v>373.33334400000001</v>
      </c>
      <c r="BS763" s="303">
        <v>0.33288439955106619</v>
      </c>
      <c r="BT763" s="311">
        <v>3903</v>
      </c>
      <c r="BU763" s="137">
        <v>4.0342336196471207E-2</v>
      </c>
      <c r="BV763" s="312">
        <v>309.09090909090901</v>
      </c>
      <c r="BW763" s="312">
        <v>4325</v>
      </c>
      <c r="BX763" s="137">
        <v>4.1568951597401101E-2</v>
      </c>
      <c r="BY763" s="302">
        <v>290.30303030303003</v>
      </c>
      <c r="BZ763" s="312">
        <v>3800</v>
      </c>
      <c r="CA763" s="137">
        <v>3.5697510568341945E-2</v>
      </c>
      <c r="CB763" s="302">
        <v>287.27273600000001</v>
      </c>
      <c r="CC763" s="303">
        <v>-2.6389956443761211E-2</v>
      </c>
      <c r="CD763" s="311">
        <v>31919</v>
      </c>
      <c r="CE763" s="137">
        <v>3.6710067637428422E-2</v>
      </c>
      <c r="CF763" s="312">
        <v>805.81</v>
      </c>
      <c r="CG763" s="312">
        <v>36341</v>
      </c>
      <c r="CH763" s="137">
        <v>3.9306859799296087E-2</v>
      </c>
      <c r="CI763" s="302">
        <v>862.44</v>
      </c>
      <c r="CJ763" s="312">
        <v>39726</v>
      </c>
      <c r="CK763" s="137">
        <v>4.1448647227418749E-2</v>
      </c>
      <c r="CL763" s="302">
        <v>977.54</v>
      </c>
      <c r="CM763" s="313">
        <v>0.24458786302829036</v>
      </c>
    </row>
    <row r="764" spans="1:91" ht="14.4" x14ac:dyDescent="0.3">
      <c r="A764" s="99" t="s">
        <v>387</v>
      </c>
      <c r="B764" s="311">
        <v>28382</v>
      </c>
      <c r="C764" s="137">
        <v>0.14079420591809907</v>
      </c>
      <c r="D764" s="312">
        <v>687.87878787878697</v>
      </c>
      <c r="E764" s="312">
        <v>29355</v>
      </c>
      <c r="F764" s="137">
        <v>0.13696169458311949</v>
      </c>
      <c r="G764" s="302">
        <v>714.54545454545405</v>
      </c>
      <c r="H764" s="312">
        <v>33963</v>
      </c>
      <c r="I764" s="137">
        <v>0.1526996587491064</v>
      </c>
      <c r="J764" s="302">
        <v>662.42425500000002</v>
      </c>
      <c r="K764" s="313">
        <v>0.19663871467831726</v>
      </c>
      <c r="L764" s="312">
        <v>23281</v>
      </c>
      <c r="M764" s="137">
        <v>0.13084432554558278</v>
      </c>
      <c r="N764" s="312">
        <v>635.75757575757495</v>
      </c>
      <c r="O764" s="312">
        <v>24173</v>
      </c>
      <c r="P764" s="137">
        <v>0.12417360572453011</v>
      </c>
      <c r="Q764" s="302">
        <v>629.69696969696895</v>
      </c>
      <c r="R764" s="312">
        <v>26607</v>
      </c>
      <c r="S764" s="137">
        <v>0.13275223773362738</v>
      </c>
      <c r="T764" s="302">
        <v>660</v>
      </c>
      <c r="U764" s="313">
        <v>0.14286327906876853</v>
      </c>
      <c r="V764" s="312">
        <v>3438</v>
      </c>
      <c r="W764" s="137">
        <v>0.11286933683519369</v>
      </c>
      <c r="X764" s="312">
        <v>196.969696969697</v>
      </c>
      <c r="Y764" s="312">
        <v>4148</v>
      </c>
      <c r="Z764" s="137">
        <v>0.12963310206887929</v>
      </c>
      <c r="AA764" s="302">
        <v>254.54545454545399</v>
      </c>
      <c r="AB764" s="312">
        <v>5060</v>
      </c>
      <c r="AC764" s="137">
        <v>0.15135652538063474</v>
      </c>
      <c r="AD764" s="302">
        <v>320</v>
      </c>
      <c r="AE764" s="313">
        <v>0.47178592204770214</v>
      </c>
      <c r="AF764" s="312">
        <v>3515</v>
      </c>
      <c r="AG764" s="137">
        <v>0.10830380526883376</v>
      </c>
      <c r="AH764" s="312">
        <v>268.48484848484799</v>
      </c>
      <c r="AI764" s="312">
        <v>3860</v>
      </c>
      <c r="AJ764" s="137">
        <v>0.11603787764918082</v>
      </c>
      <c r="AK764" s="302">
        <v>249.09090909090901</v>
      </c>
      <c r="AL764" s="312">
        <v>3966</v>
      </c>
      <c r="AM764" s="137">
        <v>0.11256492492833423</v>
      </c>
      <c r="AN764" s="302">
        <v>342.42425500000002</v>
      </c>
      <c r="AO764" s="313">
        <v>0.1283072546230441</v>
      </c>
      <c r="AP764" s="312">
        <v>7149</v>
      </c>
      <c r="AQ764" s="137">
        <v>0.12547168155571548</v>
      </c>
      <c r="AR764" s="312">
        <v>287.27272727272702</v>
      </c>
      <c r="AS764" s="312">
        <v>7805</v>
      </c>
      <c r="AT764" s="137">
        <v>0.13222314455606565</v>
      </c>
      <c r="AU764" s="302">
        <v>340.60606060606</v>
      </c>
      <c r="AV764" s="312">
        <v>7783</v>
      </c>
      <c r="AW764" s="137">
        <v>0.1274877557371947</v>
      </c>
      <c r="AX764" s="302">
        <v>384.84848</v>
      </c>
      <c r="AY764" s="303">
        <v>8.8683731990488179E-2</v>
      </c>
      <c r="AZ764" s="311">
        <v>22030</v>
      </c>
      <c r="BA764" s="137">
        <v>0.14264993459989381</v>
      </c>
      <c r="BB764" s="312">
        <v>593.93939393939399</v>
      </c>
      <c r="BC764" s="312">
        <v>22789</v>
      </c>
      <c r="BD764" s="137">
        <v>0.14041887204007567</v>
      </c>
      <c r="BE764" s="302">
        <v>546.06060606060601</v>
      </c>
      <c r="BF764" s="312">
        <v>24919</v>
      </c>
      <c r="BG764" s="137">
        <v>0.14612763811433832</v>
      </c>
      <c r="BH764" s="302">
        <v>566.66669999999999</v>
      </c>
      <c r="BI764" s="303">
        <v>0.13113935542442123</v>
      </c>
      <c r="BJ764" s="311">
        <v>15100</v>
      </c>
      <c r="BK764" s="137">
        <v>0.12699534070074514</v>
      </c>
      <c r="BL764" s="312">
        <v>503.636363636363</v>
      </c>
      <c r="BM764" s="312">
        <v>17049</v>
      </c>
      <c r="BN764" s="137">
        <v>0.13648371705786289</v>
      </c>
      <c r="BO764" s="302">
        <v>540</v>
      </c>
      <c r="BP764" s="312">
        <v>18511</v>
      </c>
      <c r="BQ764" s="137">
        <v>0.14360299137342519</v>
      </c>
      <c r="BR764" s="302">
        <v>614.54549999999995</v>
      </c>
      <c r="BS764" s="303">
        <v>0.22589403973509933</v>
      </c>
      <c r="BT764" s="311">
        <v>11218</v>
      </c>
      <c r="BU764" s="137">
        <v>0.11595191582167923</v>
      </c>
      <c r="BV764" s="312">
        <v>393.93939393939399</v>
      </c>
      <c r="BW764" s="312">
        <v>12912</v>
      </c>
      <c r="BX764" s="137">
        <v>0.12410134174003307</v>
      </c>
      <c r="BY764" s="302">
        <v>458.18181818181802</v>
      </c>
      <c r="BZ764" s="312">
        <v>13404</v>
      </c>
      <c r="CA764" s="137">
        <v>0.12591827148896195</v>
      </c>
      <c r="CB764" s="302">
        <v>541.81820000000005</v>
      </c>
      <c r="CC764" s="303">
        <v>0.19486539490105187</v>
      </c>
      <c r="CD764" s="311">
        <v>114113</v>
      </c>
      <c r="CE764" s="137">
        <v>0.13124145331338291</v>
      </c>
      <c r="CF764" s="312">
        <v>1351.63</v>
      </c>
      <c r="CG764" s="312">
        <v>122091</v>
      </c>
      <c r="CH764" s="137">
        <v>0.13205508433328358</v>
      </c>
      <c r="CI764" s="302">
        <v>1395.36</v>
      </c>
      <c r="CJ764" s="312">
        <v>134213</v>
      </c>
      <c r="CK764" s="137">
        <v>0.14003290767591886</v>
      </c>
      <c r="CL764" s="302">
        <v>1493.55</v>
      </c>
      <c r="CM764" s="313">
        <v>0.17614119337849324</v>
      </c>
    </row>
    <row r="765" spans="1:91" ht="14.4" x14ac:dyDescent="0.3">
      <c r="A765" s="99" t="s">
        <v>438</v>
      </c>
      <c r="B765" s="311">
        <v>13315</v>
      </c>
      <c r="C765" s="137">
        <v>6.6051541533348218E-2</v>
      </c>
      <c r="D765" s="312">
        <v>439.39393939393898</v>
      </c>
      <c r="E765" s="312">
        <v>13419</v>
      </c>
      <c r="F765" s="137">
        <v>6.2609060794102556E-2</v>
      </c>
      <c r="G765" s="302">
        <v>464.84848484848402</v>
      </c>
      <c r="H765" s="312">
        <v>15584</v>
      </c>
      <c r="I765" s="137">
        <v>7.0066586636812839E-2</v>
      </c>
      <c r="J765" s="302">
        <v>546.06060000000002</v>
      </c>
      <c r="K765" s="313">
        <v>0.17040931280510702</v>
      </c>
      <c r="L765" s="312">
        <v>12255</v>
      </c>
      <c r="M765" s="137">
        <v>6.8875787533229552E-2</v>
      </c>
      <c r="N765" s="312">
        <v>452.12121212121201</v>
      </c>
      <c r="O765" s="312">
        <v>12101</v>
      </c>
      <c r="P765" s="137">
        <v>6.2161287505586346E-2</v>
      </c>
      <c r="Q765" s="302">
        <v>465.45454545454498</v>
      </c>
      <c r="R765" s="312">
        <v>13189</v>
      </c>
      <c r="S765" s="137">
        <v>6.5804835699959083E-2</v>
      </c>
      <c r="T765" s="302">
        <v>484.24243200000001</v>
      </c>
      <c r="U765" s="313">
        <v>7.6213790289677688E-2</v>
      </c>
      <c r="V765" s="312">
        <v>1619</v>
      </c>
      <c r="W765" s="137">
        <v>5.3151674326986212E-2</v>
      </c>
      <c r="X765" s="312">
        <v>141.21212121212099</v>
      </c>
      <c r="Y765" s="312">
        <v>1764</v>
      </c>
      <c r="Z765" s="137">
        <v>5.5128445527845488E-2</v>
      </c>
      <c r="AA765" s="302">
        <v>172.12121212121201</v>
      </c>
      <c r="AB765" s="312">
        <v>2074</v>
      </c>
      <c r="AC765" s="137">
        <v>6.203822799198349E-2</v>
      </c>
      <c r="AD765" s="302">
        <v>193.33332799999999</v>
      </c>
      <c r="AE765" s="313">
        <v>0.28103767757875231</v>
      </c>
      <c r="AF765" s="312">
        <v>1777</v>
      </c>
      <c r="AG765" s="137">
        <v>5.4752734555538439E-2</v>
      </c>
      <c r="AH765" s="312">
        <v>191.51515151515099</v>
      </c>
      <c r="AI765" s="312">
        <v>1966</v>
      </c>
      <c r="AJ765" s="137">
        <v>5.9101157372613858E-2</v>
      </c>
      <c r="AK765" s="302">
        <v>170.30303030303</v>
      </c>
      <c r="AL765" s="312">
        <v>2113</v>
      </c>
      <c r="AM765" s="137">
        <v>5.9972185167314736E-2</v>
      </c>
      <c r="AN765" s="302">
        <v>237.57576</v>
      </c>
      <c r="AO765" s="313">
        <v>0.18908272369161508</v>
      </c>
      <c r="AP765" s="312">
        <v>3023</v>
      </c>
      <c r="AQ765" s="137">
        <v>5.3056496481036206E-2</v>
      </c>
      <c r="AR765" s="312">
        <v>221.21212121212099</v>
      </c>
      <c r="AS765" s="312">
        <v>3498</v>
      </c>
      <c r="AT765" s="137">
        <v>5.9259008284063767E-2</v>
      </c>
      <c r="AU765" s="302">
        <v>218.78787878787799</v>
      </c>
      <c r="AV765" s="312">
        <v>3292</v>
      </c>
      <c r="AW765" s="137">
        <v>5.3923897197333287E-2</v>
      </c>
      <c r="AX765" s="302">
        <v>276.36364700000001</v>
      </c>
      <c r="AY765" s="303">
        <v>8.8984452530598737E-2</v>
      </c>
      <c r="AZ765" s="311">
        <v>10792</v>
      </c>
      <c r="BA765" s="137">
        <v>6.9880984757242581E-2</v>
      </c>
      <c r="BB765" s="312">
        <v>409.69696969696901</v>
      </c>
      <c r="BC765" s="312">
        <v>11184</v>
      </c>
      <c r="BD765" s="137">
        <v>6.8912399179262201E-2</v>
      </c>
      <c r="BE765" s="302">
        <v>360</v>
      </c>
      <c r="BF765" s="312">
        <v>11288</v>
      </c>
      <c r="BG765" s="137">
        <v>6.6194019785491026E-2</v>
      </c>
      <c r="BH765" s="302">
        <v>456.96969999999999</v>
      </c>
      <c r="BI765" s="303">
        <v>4.595997034840623E-2</v>
      </c>
      <c r="BJ765" s="311">
        <v>8287</v>
      </c>
      <c r="BK765" s="137">
        <v>6.9696052211064577E-2</v>
      </c>
      <c r="BL765" s="312">
        <v>387.87878787878702</v>
      </c>
      <c r="BM765" s="312">
        <v>8663</v>
      </c>
      <c r="BN765" s="137">
        <v>6.9350603605622979E-2</v>
      </c>
      <c r="BO765" s="302">
        <v>395.15151515151501</v>
      </c>
      <c r="BP765" s="312">
        <v>8927</v>
      </c>
      <c r="BQ765" s="137">
        <v>6.9253087569043623E-2</v>
      </c>
      <c r="BR765" s="302">
        <v>383.63635299999999</v>
      </c>
      <c r="BS765" s="303">
        <v>7.7229395438638826E-2</v>
      </c>
      <c r="BT765" s="311">
        <v>5961</v>
      </c>
      <c r="BU765" s="137">
        <v>6.1614313622127818E-2</v>
      </c>
      <c r="BV765" s="312">
        <v>345.45454545454498</v>
      </c>
      <c r="BW765" s="312">
        <v>6755</v>
      </c>
      <c r="BX765" s="137">
        <v>6.4924455038253046E-2</v>
      </c>
      <c r="BY765" s="302">
        <v>341.81818181818102</v>
      </c>
      <c r="BZ765" s="312">
        <v>6705</v>
      </c>
      <c r="CA765" s="137">
        <v>6.2987317989666516E-2</v>
      </c>
      <c r="CB765" s="302">
        <v>323.63635299999999</v>
      </c>
      <c r="CC765" s="303">
        <v>0.12481127327629592</v>
      </c>
      <c r="CD765" s="311">
        <v>57029</v>
      </c>
      <c r="CE765" s="137">
        <v>6.5589098884517222E-2</v>
      </c>
      <c r="CF765" s="312">
        <v>968.66</v>
      </c>
      <c r="CG765" s="312">
        <v>59350</v>
      </c>
      <c r="CH765" s="137">
        <v>6.4193669108946444E-2</v>
      </c>
      <c r="CI765" s="302">
        <v>969.24</v>
      </c>
      <c r="CJ765" s="312">
        <v>63172</v>
      </c>
      <c r="CK765" s="137">
        <v>6.5911341253851313E-2</v>
      </c>
      <c r="CL765" s="302">
        <v>1077.45</v>
      </c>
      <c r="CM765" s="313">
        <v>0.1077171263743008</v>
      </c>
    </row>
    <row r="766" spans="1:91" ht="14.4" x14ac:dyDescent="0.3">
      <c r="A766" s="99" t="s">
        <v>439</v>
      </c>
      <c r="B766" s="311">
        <v>15067</v>
      </c>
      <c r="C766" s="137">
        <v>7.4742664384750843E-2</v>
      </c>
      <c r="D766" s="312">
        <v>524.84848484848396</v>
      </c>
      <c r="E766" s="312">
        <v>15936</v>
      </c>
      <c r="F766" s="137">
        <v>7.4352633789016936E-2</v>
      </c>
      <c r="G766" s="302">
        <v>549.69696969696895</v>
      </c>
      <c r="H766" s="312">
        <v>18379</v>
      </c>
      <c r="I766" s="137">
        <v>8.2633072112293579E-2</v>
      </c>
      <c r="J766" s="302">
        <v>647.27269999999999</v>
      </c>
      <c r="K766" s="313">
        <v>0.21981814561624743</v>
      </c>
      <c r="L766" s="312">
        <v>11026</v>
      </c>
      <c r="M766" s="137">
        <v>6.196853801235324E-2</v>
      </c>
      <c r="N766" s="312">
        <v>421.21212121212102</v>
      </c>
      <c r="O766" s="312">
        <v>12072</v>
      </c>
      <c r="P766" s="137">
        <v>6.2012318218943756E-2</v>
      </c>
      <c r="Q766" s="302">
        <v>440</v>
      </c>
      <c r="R766" s="312">
        <v>13418</v>
      </c>
      <c r="S766" s="137">
        <v>6.6947402033668293E-2</v>
      </c>
      <c r="T766" s="302">
        <v>489.69695999999999</v>
      </c>
      <c r="U766" s="313">
        <v>0.21694177398875386</v>
      </c>
      <c r="V766" s="312">
        <v>1819</v>
      </c>
      <c r="W766" s="137">
        <v>5.9717662508207488E-2</v>
      </c>
      <c r="X766" s="312">
        <v>173.939393939393</v>
      </c>
      <c r="Y766" s="312">
        <v>2384</v>
      </c>
      <c r="Z766" s="137">
        <v>7.4504656541033817E-2</v>
      </c>
      <c r="AA766" s="302">
        <v>202.42424242424201</v>
      </c>
      <c r="AB766" s="312">
        <v>2986</v>
      </c>
      <c r="AC766" s="137">
        <v>8.9318297388651255E-2</v>
      </c>
      <c r="AD766" s="302">
        <v>249.69697600000001</v>
      </c>
      <c r="AE766" s="313">
        <v>0.64156129741616275</v>
      </c>
      <c r="AF766" s="312">
        <v>1738</v>
      </c>
      <c r="AG766" s="137">
        <v>5.3551070713295332E-2</v>
      </c>
      <c r="AH766" s="312">
        <v>195.15151515151501</v>
      </c>
      <c r="AI766" s="312">
        <v>1894</v>
      </c>
      <c r="AJ766" s="137">
        <v>5.693672027656696E-2</v>
      </c>
      <c r="AK766" s="302">
        <v>197.575757575757</v>
      </c>
      <c r="AL766" s="312">
        <v>1853</v>
      </c>
      <c r="AM766" s="137">
        <v>5.2592739761019497E-2</v>
      </c>
      <c r="AN766" s="302">
        <v>257.57574499999998</v>
      </c>
      <c r="AO766" s="313">
        <v>6.6168009205983896E-2</v>
      </c>
      <c r="AP766" s="312">
        <v>4126</v>
      </c>
      <c r="AQ766" s="137">
        <v>7.2415185074679256E-2</v>
      </c>
      <c r="AR766" s="312">
        <v>264.24242424242402</v>
      </c>
      <c r="AS766" s="312">
        <v>4307</v>
      </c>
      <c r="AT766" s="137">
        <v>7.2964136272001892E-2</v>
      </c>
      <c r="AU766" s="302">
        <v>268.48484848484799</v>
      </c>
      <c r="AV766" s="312">
        <v>4491</v>
      </c>
      <c r="AW766" s="137">
        <v>7.3563858539861429E-2</v>
      </c>
      <c r="AX766" s="302">
        <v>272.121216</v>
      </c>
      <c r="AY766" s="303">
        <v>8.8463402811439648E-2</v>
      </c>
      <c r="AZ766" s="311">
        <v>11238</v>
      </c>
      <c r="BA766" s="137">
        <v>7.2768949842651226E-2</v>
      </c>
      <c r="BB766" s="312">
        <v>516.969696969697</v>
      </c>
      <c r="BC766" s="312">
        <v>11605</v>
      </c>
      <c r="BD766" s="137">
        <v>7.1506472860813464E-2</v>
      </c>
      <c r="BE766" s="302">
        <v>433.33333333333297</v>
      </c>
      <c r="BF766" s="312">
        <v>13631</v>
      </c>
      <c r="BG766" s="137">
        <v>7.9933618328847295E-2</v>
      </c>
      <c r="BH766" s="302">
        <v>442.42425500000002</v>
      </c>
      <c r="BI766" s="303">
        <v>0.21293824523936644</v>
      </c>
      <c r="BJ766" s="311">
        <v>6813</v>
      </c>
      <c r="BK766" s="137">
        <v>5.7299288489680578E-2</v>
      </c>
      <c r="BL766" s="312">
        <v>398.78787878787801</v>
      </c>
      <c r="BM766" s="312">
        <v>8386</v>
      </c>
      <c r="BN766" s="137">
        <v>6.7133113452239906E-2</v>
      </c>
      <c r="BO766" s="302">
        <v>375.15151515151501</v>
      </c>
      <c r="BP766" s="312">
        <v>9584</v>
      </c>
      <c r="BQ766" s="137">
        <v>7.4349903804381556E-2</v>
      </c>
      <c r="BR766" s="302">
        <v>460.60604899999998</v>
      </c>
      <c r="BS766" s="303">
        <v>0.40672244238954941</v>
      </c>
      <c r="BT766" s="311">
        <v>5257</v>
      </c>
      <c r="BU766" s="137">
        <v>5.4337602199551409E-2</v>
      </c>
      <c r="BV766" s="312">
        <v>275.75757575757501</v>
      </c>
      <c r="BW766" s="312">
        <v>6157</v>
      </c>
      <c r="BX766" s="137">
        <v>5.9176886701780014E-2</v>
      </c>
      <c r="BY766" s="302">
        <v>347.27272727272702</v>
      </c>
      <c r="BZ766" s="312">
        <v>6699</v>
      </c>
      <c r="CA766" s="137">
        <v>6.293095349929545E-2</v>
      </c>
      <c r="CB766" s="302">
        <v>384.24243200000001</v>
      </c>
      <c r="CC766" s="303">
        <v>0.27430093209054596</v>
      </c>
      <c r="CD766" s="311">
        <v>57084</v>
      </c>
      <c r="CE766" s="137">
        <v>6.5652354428865689E-2</v>
      </c>
      <c r="CF766" s="312">
        <v>1043.9100000000001</v>
      </c>
      <c r="CG766" s="312">
        <v>62741</v>
      </c>
      <c r="CH766" s="137">
        <v>6.786141522433714E-2</v>
      </c>
      <c r="CI766" s="302">
        <v>1046.4000000000001</v>
      </c>
      <c r="CJ766" s="312">
        <v>71041</v>
      </c>
      <c r="CK766" s="137">
        <v>7.4121566422067547E-2</v>
      </c>
      <c r="CL766" s="302">
        <v>1189.19</v>
      </c>
      <c r="CM766" s="313">
        <v>0.24449933431434379</v>
      </c>
    </row>
    <row r="767" spans="1:91" ht="14.4" x14ac:dyDescent="0.3">
      <c r="A767" s="432"/>
      <c r="B767" s="432"/>
      <c r="C767" s="432"/>
      <c r="D767" s="432"/>
      <c r="E767" s="432"/>
      <c r="F767" s="432"/>
      <c r="G767" s="432"/>
      <c r="H767" s="432"/>
      <c r="I767" s="432"/>
      <c r="J767" s="432"/>
      <c r="K767" s="432"/>
      <c r="L767" s="432"/>
      <c r="M767" s="432"/>
      <c r="N767" s="432"/>
      <c r="O767" s="432"/>
      <c r="P767" s="432"/>
      <c r="Q767" s="432"/>
      <c r="R767" s="432"/>
      <c r="S767" s="432"/>
      <c r="T767" s="432"/>
      <c r="U767" s="432"/>
      <c r="V767" s="432"/>
      <c r="W767" s="432"/>
      <c r="X767" s="432"/>
      <c r="Y767" s="432"/>
      <c r="Z767" s="432"/>
      <c r="AA767" s="432"/>
      <c r="AB767" s="432"/>
      <c r="AC767" s="432"/>
      <c r="AD767" s="432"/>
      <c r="AE767" s="432"/>
      <c r="AF767" s="432"/>
      <c r="AG767" s="432"/>
      <c r="AH767" s="432"/>
      <c r="AI767" s="432"/>
      <c r="AJ767" s="432"/>
      <c r="AK767" s="432"/>
      <c r="AL767" s="432"/>
      <c r="AM767" s="432"/>
      <c r="AN767" s="432"/>
      <c r="AO767" s="432"/>
      <c r="AP767" s="432"/>
      <c r="AQ767" s="432"/>
      <c r="AR767" s="432"/>
      <c r="AS767" s="432"/>
      <c r="AT767" s="432"/>
      <c r="AU767" s="432"/>
      <c r="AV767" s="432"/>
      <c r="AW767" s="432"/>
      <c r="AX767" s="432"/>
      <c r="AY767" s="432"/>
      <c r="AZ767" s="432"/>
      <c r="BA767" s="432"/>
      <c r="BB767" s="432"/>
      <c r="BC767" s="432"/>
      <c r="BD767" s="432"/>
      <c r="BE767" s="432"/>
      <c r="BF767" s="432"/>
      <c r="BG767" s="432"/>
      <c r="BH767" s="432"/>
      <c r="BI767" s="432"/>
      <c r="BJ767" s="432"/>
      <c r="BK767" s="432"/>
      <c r="BL767" s="432"/>
      <c r="BM767" s="432"/>
      <c r="BN767" s="432"/>
      <c r="BO767" s="432"/>
      <c r="BP767" s="432"/>
      <c r="BQ767" s="432"/>
      <c r="BR767" s="432"/>
      <c r="BS767" s="432"/>
      <c r="BT767" s="432"/>
      <c r="BU767" s="432"/>
      <c r="BV767" s="432"/>
      <c r="BW767" s="432"/>
      <c r="BX767" s="432"/>
      <c r="BY767" s="432"/>
      <c r="BZ767" s="432"/>
      <c r="CA767" s="432"/>
      <c r="CB767" s="432"/>
      <c r="CC767" s="432"/>
      <c r="CD767" s="432"/>
      <c r="CE767" s="432"/>
      <c r="CF767" s="432"/>
      <c r="CG767" s="432"/>
      <c r="CH767" s="432"/>
      <c r="CI767" s="432"/>
      <c r="CJ767" s="432"/>
      <c r="CK767" s="432"/>
      <c r="CL767" s="432"/>
      <c r="CM767" s="432"/>
    </row>
    <row r="768" spans="1:91" ht="14.4" x14ac:dyDescent="0.3">
      <c r="A768" s="472" t="s">
        <v>497</v>
      </c>
      <c r="B768" s="472"/>
      <c r="C768" s="472"/>
      <c r="D768" s="472"/>
      <c r="E768" s="472"/>
      <c r="F768" s="472"/>
      <c r="G768" s="472"/>
      <c r="H768" s="472"/>
      <c r="I768" s="472"/>
      <c r="J768" s="472"/>
      <c r="K768" s="472"/>
      <c r="L768" s="472"/>
      <c r="M768" s="472"/>
      <c r="N768" s="472"/>
      <c r="O768" s="472"/>
      <c r="P768" s="472"/>
      <c r="Q768" s="472"/>
      <c r="R768" s="472"/>
      <c r="S768" s="472"/>
      <c r="T768" s="472"/>
      <c r="U768" s="472"/>
      <c r="V768" s="472"/>
      <c r="W768" s="472"/>
      <c r="X768" s="472"/>
      <c r="Y768" s="472"/>
      <c r="Z768" s="472"/>
      <c r="AA768" s="472"/>
      <c r="AB768" s="472"/>
      <c r="AC768" s="472"/>
      <c r="AD768" s="472"/>
      <c r="AE768" s="472"/>
      <c r="AF768" s="472"/>
      <c r="AG768" s="472"/>
      <c r="AH768" s="472"/>
      <c r="AI768" s="472"/>
      <c r="AJ768" s="472"/>
      <c r="AK768" s="472"/>
      <c r="AL768" s="472"/>
      <c r="AM768" s="472"/>
      <c r="AN768" s="472"/>
      <c r="AO768" s="472"/>
      <c r="AP768" s="472"/>
      <c r="AQ768" s="472"/>
      <c r="AR768" s="472"/>
      <c r="AS768" s="472"/>
      <c r="AT768" s="472"/>
      <c r="AU768" s="472"/>
      <c r="AV768" s="472"/>
      <c r="AW768" s="472"/>
      <c r="AX768" s="472"/>
      <c r="AY768" s="472"/>
      <c r="AZ768" s="472"/>
      <c r="BA768" s="472"/>
      <c r="BB768" s="472"/>
      <c r="BC768" s="472"/>
      <c r="BD768" s="472"/>
      <c r="BE768" s="472"/>
      <c r="BF768" s="472"/>
      <c r="BG768" s="472"/>
      <c r="BH768" s="472"/>
      <c r="BI768" s="472"/>
      <c r="BJ768" s="472"/>
      <c r="BK768" s="472"/>
      <c r="BL768" s="472"/>
      <c r="BM768" s="472"/>
      <c r="BN768" s="472"/>
      <c r="BO768" s="472"/>
      <c r="BP768" s="472"/>
      <c r="BQ768" s="472"/>
      <c r="BR768" s="472"/>
      <c r="BS768" s="472"/>
      <c r="BT768" s="472"/>
      <c r="BU768" s="472"/>
      <c r="BV768" s="472"/>
      <c r="BW768" s="472"/>
      <c r="BX768" s="472"/>
      <c r="BY768" s="472"/>
      <c r="BZ768" s="472"/>
      <c r="CA768" s="472"/>
      <c r="CB768" s="472"/>
      <c r="CC768" s="472"/>
      <c r="CD768" s="472"/>
      <c r="CE768" s="472"/>
      <c r="CF768" s="472"/>
      <c r="CG768" s="472"/>
      <c r="CH768" s="472"/>
      <c r="CI768" s="472"/>
      <c r="CJ768" s="472"/>
      <c r="CK768" s="472"/>
      <c r="CL768" s="472"/>
      <c r="CM768" s="472"/>
    </row>
    <row r="769" spans="1:91" ht="18" customHeight="1" x14ac:dyDescent="0.3">
      <c r="B769" s="473" t="s">
        <v>332</v>
      </c>
      <c r="C769" s="474"/>
      <c r="D769" s="292" t="s">
        <v>333</v>
      </c>
      <c r="E769" s="474" t="s">
        <v>332</v>
      </c>
      <c r="F769" s="474"/>
      <c r="G769" s="292" t="s">
        <v>333</v>
      </c>
      <c r="H769" s="474" t="s">
        <v>332</v>
      </c>
      <c r="I769" s="474"/>
      <c r="J769" s="292" t="s">
        <v>333</v>
      </c>
      <c r="K769" s="310" t="s">
        <v>0</v>
      </c>
      <c r="L769" s="473" t="s">
        <v>332</v>
      </c>
      <c r="M769" s="474"/>
      <c r="N769" s="292" t="s">
        <v>333</v>
      </c>
      <c r="O769" s="474" t="s">
        <v>332</v>
      </c>
      <c r="P769" s="474"/>
      <c r="Q769" s="292" t="s">
        <v>333</v>
      </c>
      <c r="R769" s="474" t="s">
        <v>332</v>
      </c>
      <c r="S769" s="474"/>
      <c r="T769" s="292" t="s">
        <v>333</v>
      </c>
      <c r="U769" s="310" t="s">
        <v>0</v>
      </c>
      <c r="V769" s="473" t="s">
        <v>332</v>
      </c>
      <c r="W769" s="474"/>
      <c r="X769" s="292" t="s">
        <v>333</v>
      </c>
      <c r="Y769" s="474" t="s">
        <v>332</v>
      </c>
      <c r="Z769" s="474"/>
      <c r="AA769" s="292" t="s">
        <v>333</v>
      </c>
      <c r="AB769" s="474" t="s">
        <v>332</v>
      </c>
      <c r="AC769" s="474"/>
      <c r="AD769" s="292" t="s">
        <v>333</v>
      </c>
      <c r="AE769" s="310" t="s">
        <v>0</v>
      </c>
      <c r="AF769" s="473" t="s">
        <v>332</v>
      </c>
      <c r="AG769" s="474"/>
      <c r="AH769" s="292" t="s">
        <v>333</v>
      </c>
      <c r="AI769" s="474" t="s">
        <v>332</v>
      </c>
      <c r="AJ769" s="474"/>
      <c r="AK769" s="292" t="s">
        <v>333</v>
      </c>
      <c r="AL769" s="474" t="s">
        <v>332</v>
      </c>
      <c r="AM769" s="474"/>
      <c r="AN769" s="292" t="s">
        <v>333</v>
      </c>
      <c r="AO769" s="310" t="s">
        <v>0</v>
      </c>
      <c r="AP769" s="473" t="s">
        <v>332</v>
      </c>
      <c r="AQ769" s="474"/>
      <c r="AR769" s="292" t="s">
        <v>333</v>
      </c>
      <c r="AS769" s="474" t="s">
        <v>332</v>
      </c>
      <c r="AT769" s="474"/>
      <c r="AU769" s="292" t="s">
        <v>333</v>
      </c>
      <c r="AV769" s="474" t="s">
        <v>332</v>
      </c>
      <c r="AW769" s="474"/>
      <c r="AX769" s="292" t="s">
        <v>333</v>
      </c>
      <c r="AY769" s="290" t="s">
        <v>0</v>
      </c>
      <c r="AZ769" s="473" t="s">
        <v>332</v>
      </c>
      <c r="BA769" s="474"/>
      <c r="BB769" s="292" t="s">
        <v>333</v>
      </c>
      <c r="BC769" s="474" t="s">
        <v>332</v>
      </c>
      <c r="BD769" s="474"/>
      <c r="BE769" s="292" t="s">
        <v>333</v>
      </c>
      <c r="BF769" s="474" t="s">
        <v>332</v>
      </c>
      <c r="BG769" s="474"/>
      <c r="BH769" s="292" t="s">
        <v>333</v>
      </c>
      <c r="BI769" s="290" t="s">
        <v>0</v>
      </c>
      <c r="BJ769" s="473" t="s">
        <v>332</v>
      </c>
      <c r="BK769" s="474"/>
      <c r="BL769" s="292" t="s">
        <v>333</v>
      </c>
      <c r="BM769" s="474" t="s">
        <v>332</v>
      </c>
      <c r="BN769" s="474"/>
      <c r="BO769" s="292" t="s">
        <v>333</v>
      </c>
      <c r="BP769" s="474" t="s">
        <v>332</v>
      </c>
      <c r="BQ769" s="474"/>
      <c r="BR769" s="292" t="s">
        <v>333</v>
      </c>
      <c r="BS769" s="290" t="s">
        <v>0</v>
      </c>
      <c r="BT769" s="473" t="s">
        <v>332</v>
      </c>
      <c r="BU769" s="474"/>
      <c r="BV769" s="292" t="s">
        <v>333</v>
      </c>
      <c r="BW769" s="474" t="s">
        <v>332</v>
      </c>
      <c r="BX769" s="474"/>
      <c r="BY769" s="292" t="s">
        <v>333</v>
      </c>
      <c r="BZ769" s="474" t="s">
        <v>332</v>
      </c>
      <c r="CA769" s="474"/>
      <c r="CB769" s="292" t="s">
        <v>333</v>
      </c>
      <c r="CC769" s="290" t="s">
        <v>0</v>
      </c>
      <c r="CD769" s="473" t="s">
        <v>332</v>
      </c>
      <c r="CE769" s="474"/>
      <c r="CF769" s="292" t="s">
        <v>333</v>
      </c>
      <c r="CG769" s="474" t="s">
        <v>332</v>
      </c>
      <c r="CH769" s="474"/>
      <c r="CI769" s="292" t="s">
        <v>333</v>
      </c>
      <c r="CJ769" s="474" t="s">
        <v>332</v>
      </c>
      <c r="CK769" s="474"/>
      <c r="CL769" s="292" t="s">
        <v>333</v>
      </c>
      <c r="CM769" s="310" t="s">
        <v>0</v>
      </c>
    </row>
    <row r="770" spans="1:91" ht="14.4" x14ac:dyDescent="0.3">
      <c r="A770" s="99" t="s">
        <v>18</v>
      </c>
      <c r="B770" s="311">
        <v>201585</v>
      </c>
      <c r="C770" s="137"/>
      <c r="D770" s="312">
        <v>1142.42424242424</v>
      </c>
      <c r="E770" s="312">
        <v>214330</v>
      </c>
      <c r="F770" s="137"/>
      <c r="G770" s="302">
        <v>900.60606060606005</v>
      </c>
      <c r="H770" s="312">
        <v>222417</v>
      </c>
      <c r="I770" s="137"/>
      <c r="J770" s="302">
        <v>1030.9090000000001</v>
      </c>
      <c r="K770" s="313">
        <v>0.10334102239749982</v>
      </c>
      <c r="L770" s="312">
        <v>177929</v>
      </c>
      <c r="M770" s="137"/>
      <c r="N770" s="312">
        <v>1043.0303030303</v>
      </c>
      <c r="O770" s="312">
        <v>194671</v>
      </c>
      <c r="P770" s="137"/>
      <c r="Q770" s="302">
        <v>1090.30303030303</v>
      </c>
      <c r="R770" s="312">
        <v>200426</v>
      </c>
      <c r="S770" s="137"/>
      <c r="T770" s="302">
        <v>1256.96973</v>
      </c>
      <c r="U770" s="313">
        <v>0.12643807361363241</v>
      </c>
      <c r="V770" s="312">
        <v>30460</v>
      </c>
      <c r="W770" s="137"/>
      <c r="X770" s="312">
        <v>440.60606060606</v>
      </c>
      <c r="Y770" s="312">
        <v>31998</v>
      </c>
      <c r="Z770" s="137"/>
      <c r="AA770" s="302">
        <v>426.666666666666</v>
      </c>
      <c r="AB770" s="312">
        <v>33431</v>
      </c>
      <c r="AC770" s="137"/>
      <c r="AD770" s="302">
        <v>471.51513699999998</v>
      </c>
      <c r="AE770" s="313">
        <v>9.7537754432042018E-2</v>
      </c>
      <c r="AF770" s="312">
        <v>32455</v>
      </c>
      <c r="AG770" s="137"/>
      <c r="AH770" s="312">
        <v>533.33333333333303</v>
      </c>
      <c r="AI770" s="312">
        <v>33265</v>
      </c>
      <c r="AJ770" s="137"/>
      <c r="AK770" s="302">
        <v>422.42424242424198</v>
      </c>
      <c r="AL770" s="312">
        <v>35233</v>
      </c>
      <c r="AM770" s="137"/>
      <c r="AN770" s="302">
        <v>448.48486300000002</v>
      </c>
      <c r="AO770" s="313">
        <v>8.5595439839778159E-2</v>
      </c>
      <c r="AP770" s="312">
        <v>56977</v>
      </c>
      <c r="AQ770" s="137"/>
      <c r="AR770" s="312">
        <v>553.93939393939399</v>
      </c>
      <c r="AS770" s="312">
        <v>59029</v>
      </c>
      <c r="AT770" s="137"/>
      <c r="AU770" s="302">
        <v>522.42424242424204</v>
      </c>
      <c r="AV770" s="312">
        <v>61049</v>
      </c>
      <c r="AW770" s="137"/>
      <c r="AX770" s="302">
        <v>596.36364700000001</v>
      </c>
      <c r="AY770" s="303">
        <v>7.1467434227846321E-2</v>
      </c>
      <c r="AZ770" s="311">
        <v>154434</v>
      </c>
      <c r="BA770" s="137"/>
      <c r="BB770" s="312">
        <v>1163.0303030303</v>
      </c>
      <c r="BC770" s="312">
        <v>162293</v>
      </c>
      <c r="BD770" s="137"/>
      <c r="BE770" s="302">
        <v>945.45454545454504</v>
      </c>
      <c r="BF770" s="312">
        <v>170529</v>
      </c>
      <c r="BG770" s="137"/>
      <c r="BH770" s="302">
        <v>859.39390000000003</v>
      </c>
      <c r="BI770" s="303">
        <v>0.10421927813823381</v>
      </c>
      <c r="BJ770" s="311">
        <v>118902</v>
      </c>
      <c r="BK770" s="137"/>
      <c r="BL770" s="312">
        <v>804.24242424242402</v>
      </c>
      <c r="BM770" s="312">
        <v>124916</v>
      </c>
      <c r="BN770" s="137"/>
      <c r="BO770" s="302">
        <v>684.24242424242402</v>
      </c>
      <c r="BP770" s="312">
        <v>128904</v>
      </c>
      <c r="BQ770" s="137"/>
      <c r="BR770" s="302">
        <v>843.03030000000001</v>
      </c>
      <c r="BS770" s="303">
        <v>8.4119695211182316E-2</v>
      </c>
      <c r="BT770" s="311">
        <v>96747</v>
      </c>
      <c r="BU770" s="137"/>
      <c r="BV770" s="312">
        <v>700</v>
      </c>
      <c r="BW770" s="312">
        <v>104044</v>
      </c>
      <c r="BX770" s="137"/>
      <c r="BY770" s="302">
        <v>678.18181818181802</v>
      </c>
      <c r="BZ770" s="312">
        <v>106450</v>
      </c>
      <c r="CA770" s="137"/>
      <c r="CB770" s="302">
        <v>779.39390000000003</v>
      </c>
      <c r="CC770" s="303">
        <v>0.10029251553019732</v>
      </c>
      <c r="CD770" s="311">
        <v>869489</v>
      </c>
      <c r="CE770" s="137"/>
      <c r="CF770" s="312">
        <v>2380.02</v>
      </c>
      <c r="CG770" s="312">
        <v>924546</v>
      </c>
      <c r="CH770" s="137"/>
      <c r="CI770" s="302">
        <v>2109.67</v>
      </c>
      <c r="CJ770" s="312">
        <v>958439</v>
      </c>
      <c r="CK770" s="137"/>
      <c r="CL770" s="302">
        <v>2339.13</v>
      </c>
      <c r="CM770" s="313">
        <v>0.10230146672355832</v>
      </c>
    </row>
    <row r="771" spans="1:91" ht="14.4" x14ac:dyDescent="0.3">
      <c r="A771" s="99" t="s">
        <v>420</v>
      </c>
      <c r="B771" s="311">
        <v>32951</v>
      </c>
      <c r="C771" s="137">
        <v>0.16345958280626038</v>
      </c>
      <c r="D771" s="312">
        <v>786.06060606060601</v>
      </c>
      <c r="E771" s="312">
        <v>47616</v>
      </c>
      <c r="F771" s="137">
        <v>0.22216208650212291</v>
      </c>
      <c r="G771" s="302">
        <v>787.87878787878799</v>
      </c>
      <c r="H771" s="312">
        <v>40713</v>
      </c>
      <c r="I771" s="137">
        <v>0.18304805837683272</v>
      </c>
      <c r="J771" s="302">
        <v>810.30304000000001</v>
      </c>
      <c r="K771" s="313">
        <v>0.23556189493490334</v>
      </c>
      <c r="L771" s="312">
        <v>29760</v>
      </c>
      <c r="M771" s="137">
        <v>0.16725772639648398</v>
      </c>
      <c r="N771" s="312">
        <v>833.93939393939399</v>
      </c>
      <c r="O771" s="312">
        <v>37545</v>
      </c>
      <c r="P771" s="137">
        <v>0.19286385748262452</v>
      </c>
      <c r="Q771" s="302">
        <v>724.84848484848396</v>
      </c>
      <c r="R771" s="312">
        <v>34430</v>
      </c>
      <c r="S771" s="137">
        <v>0.17178409986728269</v>
      </c>
      <c r="T771" s="302">
        <v>1066.6666299999999</v>
      </c>
      <c r="U771" s="313">
        <v>0.15692204301075269</v>
      </c>
      <c r="V771" s="312">
        <v>4601</v>
      </c>
      <c r="W771" s="137">
        <v>0.1510505581089954</v>
      </c>
      <c r="X771" s="312">
        <v>332.12121212121201</v>
      </c>
      <c r="Y771" s="312">
        <v>5969</v>
      </c>
      <c r="Z771" s="137">
        <v>0.18654290893180825</v>
      </c>
      <c r="AA771" s="302">
        <v>352.12121212121201</v>
      </c>
      <c r="AB771" s="312">
        <v>4890</v>
      </c>
      <c r="AC771" s="137">
        <v>0.14627142472555413</v>
      </c>
      <c r="AD771" s="302">
        <v>297.57574499999998</v>
      </c>
      <c r="AE771" s="313">
        <v>6.2812432079982619E-2</v>
      </c>
      <c r="AF771" s="312">
        <v>4281</v>
      </c>
      <c r="AG771" s="137">
        <v>0.13190571560622399</v>
      </c>
      <c r="AH771" s="312">
        <v>261.81818181818102</v>
      </c>
      <c r="AI771" s="312">
        <v>6106</v>
      </c>
      <c r="AJ771" s="137">
        <v>0.18355629039531038</v>
      </c>
      <c r="AK771" s="302">
        <v>322.42424242424198</v>
      </c>
      <c r="AL771" s="312">
        <v>5578</v>
      </c>
      <c r="AM771" s="137">
        <v>0.15831748644736468</v>
      </c>
      <c r="AN771" s="302">
        <v>316.36364700000001</v>
      </c>
      <c r="AO771" s="313">
        <v>0.30296659658958186</v>
      </c>
      <c r="AP771" s="312">
        <v>9852</v>
      </c>
      <c r="AQ771" s="137">
        <v>0.17291187672218614</v>
      </c>
      <c r="AR771" s="312">
        <v>389.69696969696901</v>
      </c>
      <c r="AS771" s="312">
        <v>12651</v>
      </c>
      <c r="AT771" s="137">
        <v>0.21431838587812771</v>
      </c>
      <c r="AU771" s="302">
        <v>390.30303030303003</v>
      </c>
      <c r="AV771" s="312">
        <v>10518</v>
      </c>
      <c r="AW771" s="137">
        <v>0.17228783436256123</v>
      </c>
      <c r="AX771" s="302">
        <v>387.27273600000001</v>
      </c>
      <c r="AY771" s="303">
        <v>6.7600487210718638E-2</v>
      </c>
      <c r="AZ771" s="311">
        <v>17443</v>
      </c>
      <c r="BA771" s="137">
        <v>0.11294792597485009</v>
      </c>
      <c r="BB771" s="312">
        <v>552.12121212121201</v>
      </c>
      <c r="BC771" s="312">
        <v>24793</v>
      </c>
      <c r="BD771" s="137">
        <v>0.15276690923206793</v>
      </c>
      <c r="BE771" s="302">
        <v>544.84848484848396</v>
      </c>
      <c r="BF771" s="312">
        <v>19741</v>
      </c>
      <c r="BG771" s="137">
        <v>0.11576330125667775</v>
      </c>
      <c r="BH771" s="302">
        <v>602.42425500000002</v>
      </c>
      <c r="BI771" s="303">
        <v>0.13174339276500602</v>
      </c>
      <c r="BJ771" s="311">
        <v>13824</v>
      </c>
      <c r="BK771" s="137">
        <v>0.11626381389715901</v>
      </c>
      <c r="BL771" s="312">
        <v>506.06060606060601</v>
      </c>
      <c r="BM771" s="312">
        <v>20479</v>
      </c>
      <c r="BN771" s="137">
        <v>0.16394216913766052</v>
      </c>
      <c r="BO771" s="302">
        <v>584.84848484848396</v>
      </c>
      <c r="BP771" s="312">
        <v>14954</v>
      </c>
      <c r="BQ771" s="137">
        <v>0.11600881275988333</v>
      </c>
      <c r="BR771" s="302">
        <v>556.36364700000001</v>
      </c>
      <c r="BS771" s="303">
        <v>8.1741898148148154E-2</v>
      </c>
      <c r="BT771" s="311">
        <v>17858</v>
      </c>
      <c r="BU771" s="137">
        <v>0.18458453492097945</v>
      </c>
      <c r="BV771" s="312">
        <v>525.45454545454504</v>
      </c>
      <c r="BW771" s="312">
        <v>23425</v>
      </c>
      <c r="BX771" s="137">
        <v>0.22514513090615509</v>
      </c>
      <c r="BY771" s="302">
        <v>612.72727272727195</v>
      </c>
      <c r="BZ771" s="312">
        <v>21746</v>
      </c>
      <c r="CA771" s="137">
        <v>0.20428370126820103</v>
      </c>
      <c r="CB771" s="302">
        <v>693.33330000000001</v>
      </c>
      <c r="CC771" s="303">
        <v>0.21771754955762124</v>
      </c>
      <c r="CD771" s="311">
        <v>130570</v>
      </c>
      <c r="CE771" s="137">
        <v>0.15016866228324913</v>
      </c>
      <c r="CF771" s="312">
        <v>1574.07</v>
      </c>
      <c r="CG771" s="312">
        <v>178584</v>
      </c>
      <c r="CH771" s="137">
        <v>0.19315858810702766</v>
      </c>
      <c r="CI771" s="302">
        <v>1592.09</v>
      </c>
      <c r="CJ771" s="312">
        <v>152570</v>
      </c>
      <c r="CK771" s="137">
        <v>0.15918592628221515</v>
      </c>
      <c r="CL771" s="302">
        <v>1811.65</v>
      </c>
      <c r="CM771" s="313">
        <v>0.16849199663016007</v>
      </c>
    </row>
    <row r="772" spans="1:91" ht="14.4" x14ac:dyDescent="0.3">
      <c r="A772" s="99" t="s">
        <v>384</v>
      </c>
      <c r="B772" s="311">
        <v>12900</v>
      </c>
      <c r="C772" s="137">
        <v>6.3992856611355009E-2</v>
      </c>
      <c r="D772" s="312">
        <v>472.12121212121201</v>
      </c>
      <c r="E772" s="312">
        <v>19035</v>
      </c>
      <c r="F772" s="137">
        <v>8.881164559324406E-2</v>
      </c>
      <c r="G772" s="302">
        <v>600</v>
      </c>
      <c r="H772" s="312">
        <v>15116</v>
      </c>
      <c r="I772" s="137">
        <v>6.7962430929290482E-2</v>
      </c>
      <c r="J772" s="302">
        <v>592.12120000000004</v>
      </c>
      <c r="K772" s="313">
        <v>0.1717829457364341</v>
      </c>
      <c r="L772" s="312">
        <v>12399</v>
      </c>
      <c r="M772" s="137">
        <v>6.9685099112567372E-2</v>
      </c>
      <c r="N772" s="312">
        <v>555.15151515151501</v>
      </c>
      <c r="O772" s="312">
        <v>13856</v>
      </c>
      <c r="P772" s="137">
        <v>7.1176497783439749E-2</v>
      </c>
      <c r="Q772" s="302">
        <v>450.90909090909099</v>
      </c>
      <c r="R772" s="312">
        <v>13554</v>
      </c>
      <c r="S772" s="137">
        <v>6.7625956712203006E-2</v>
      </c>
      <c r="T772" s="302">
        <v>653.33330000000001</v>
      </c>
      <c r="U772" s="313">
        <v>9.3152673602709901E-2</v>
      </c>
      <c r="V772" s="312">
        <v>2197</v>
      </c>
      <c r="W772" s="137">
        <v>7.2127380170715696E-2</v>
      </c>
      <c r="X772" s="312">
        <v>259.39393939393898</v>
      </c>
      <c r="Y772" s="312">
        <v>2320</v>
      </c>
      <c r="Z772" s="137">
        <v>7.2504531533220826E-2</v>
      </c>
      <c r="AA772" s="302">
        <v>216.969696969697</v>
      </c>
      <c r="AB772" s="312">
        <v>1985</v>
      </c>
      <c r="AC772" s="137">
        <v>5.9376028237264816E-2</v>
      </c>
      <c r="AD772" s="302">
        <v>208.484848</v>
      </c>
      <c r="AE772" s="313">
        <v>-9.6495220755575789E-2</v>
      </c>
      <c r="AF772" s="312">
        <v>2363</v>
      </c>
      <c r="AG772" s="137">
        <v>7.2808504082575873E-2</v>
      </c>
      <c r="AH772" s="312">
        <v>212.12121212121201</v>
      </c>
      <c r="AI772" s="312">
        <v>2712</v>
      </c>
      <c r="AJ772" s="137">
        <v>8.1527130617766425E-2</v>
      </c>
      <c r="AK772" s="302">
        <v>233.93939393939399</v>
      </c>
      <c r="AL772" s="312">
        <v>2706</v>
      </c>
      <c r="AM772" s="137">
        <v>7.6802997190134253E-2</v>
      </c>
      <c r="AN772" s="302">
        <v>231.515152</v>
      </c>
      <c r="AO772" s="313">
        <v>0.14515446466356327</v>
      </c>
      <c r="AP772" s="312">
        <v>4569</v>
      </c>
      <c r="AQ772" s="137">
        <v>8.019025220703091E-2</v>
      </c>
      <c r="AR772" s="312">
        <v>320.60606060606</v>
      </c>
      <c r="AS772" s="312">
        <v>5301</v>
      </c>
      <c r="AT772" s="137">
        <v>8.9803317013671252E-2</v>
      </c>
      <c r="AU772" s="302">
        <v>270.30303030303003</v>
      </c>
      <c r="AV772" s="312">
        <v>3951</v>
      </c>
      <c r="AW772" s="137">
        <v>6.4718504807613556E-2</v>
      </c>
      <c r="AX772" s="302">
        <v>270.90910000000002</v>
      </c>
      <c r="AY772" s="303">
        <v>-0.13525935653315824</v>
      </c>
      <c r="AZ772" s="311">
        <v>7153</v>
      </c>
      <c r="BA772" s="137">
        <v>4.6317520753202016E-2</v>
      </c>
      <c r="BB772" s="312">
        <v>324.84848484848402</v>
      </c>
      <c r="BC772" s="312">
        <v>9602</v>
      </c>
      <c r="BD772" s="137">
        <v>5.9164597364026794E-2</v>
      </c>
      <c r="BE772" s="302">
        <v>321.81818181818102</v>
      </c>
      <c r="BF772" s="312">
        <v>7979</v>
      </c>
      <c r="BG772" s="137">
        <v>4.6789695594297742E-2</v>
      </c>
      <c r="BH772" s="302">
        <v>388.48486300000002</v>
      </c>
      <c r="BI772" s="303">
        <v>0.11547602404585489</v>
      </c>
      <c r="BJ772" s="311">
        <v>5620</v>
      </c>
      <c r="BK772" s="137">
        <v>4.7265815545575345E-2</v>
      </c>
      <c r="BL772" s="312">
        <v>298.18181818181802</v>
      </c>
      <c r="BM772" s="312">
        <v>8526</v>
      </c>
      <c r="BN772" s="137">
        <v>6.8253866598354099E-2</v>
      </c>
      <c r="BO772" s="302">
        <v>426.666666666666</v>
      </c>
      <c r="BP772" s="312">
        <v>6263</v>
      </c>
      <c r="BQ772" s="137">
        <v>4.8586545025755601E-2</v>
      </c>
      <c r="BR772" s="302">
        <v>338.18182400000001</v>
      </c>
      <c r="BS772" s="303">
        <v>0.11441281138790035</v>
      </c>
      <c r="BT772" s="311">
        <v>9250</v>
      </c>
      <c r="BU772" s="137">
        <v>9.5610199799476991E-2</v>
      </c>
      <c r="BV772" s="312">
        <v>418.18181818181802</v>
      </c>
      <c r="BW772" s="312">
        <v>10923</v>
      </c>
      <c r="BX772" s="137">
        <v>0.10498442966437277</v>
      </c>
      <c r="BY772" s="302">
        <v>432.12121212121201</v>
      </c>
      <c r="BZ772" s="312">
        <v>9636</v>
      </c>
      <c r="CA772" s="137">
        <v>9.0521371535932357E-2</v>
      </c>
      <c r="CB772" s="302">
        <v>503.63635299999999</v>
      </c>
      <c r="CC772" s="303">
        <v>4.1729729729729728E-2</v>
      </c>
      <c r="CD772" s="311">
        <v>56451</v>
      </c>
      <c r="CE772" s="137">
        <v>6.4924340618455201E-2</v>
      </c>
      <c r="CF772" s="312">
        <v>1055.33</v>
      </c>
      <c r="CG772" s="312">
        <v>72275</v>
      </c>
      <c r="CH772" s="137">
        <v>7.817350353578946E-2</v>
      </c>
      <c r="CI772" s="302">
        <v>1098.8499999999999</v>
      </c>
      <c r="CJ772" s="312">
        <v>61190</v>
      </c>
      <c r="CK772" s="137">
        <v>6.3843395354320931E-2</v>
      </c>
      <c r="CL772" s="302">
        <v>1210.03</v>
      </c>
      <c r="CM772" s="313">
        <v>8.3948911445324265E-2</v>
      </c>
    </row>
    <row r="773" spans="1:91" ht="14.4" x14ac:dyDescent="0.3">
      <c r="A773" s="99" t="s">
        <v>498</v>
      </c>
      <c r="B773" s="311">
        <v>2644</v>
      </c>
      <c r="C773" s="137">
        <v>1.3116055262048268E-2</v>
      </c>
      <c r="D773" s="312">
        <v>198.78787878787799</v>
      </c>
      <c r="E773" s="312">
        <v>4515</v>
      </c>
      <c r="F773" s="137">
        <v>2.10656464330705E-2</v>
      </c>
      <c r="G773" s="302">
        <v>260</v>
      </c>
      <c r="H773" s="312">
        <v>4487</v>
      </c>
      <c r="I773" s="137">
        <v>2.0173817648830798E-2</v>
      </c>
      <c r="J773" s="302">
        <v>282.42425500000002</v>
      </c>
      <c r="K773" s="313">
        <v>0.69704992435703483</v>
      </c>
      <c r="L773" s="312">
        <v>3413</v>
      </c>
      <c r="M773" s="137">
        <v>1.9181808474166662E-2</v>
      </c>
      <c r="N773" s="312">
        <v>256.36363636363598</v>
      </c>
      <c r="O773" s="312">
        <v>3665</v>
      </c>
      <c r="P773" s="137">
        <v>1.8826635708451694E-2</v>
      </c>
      <c r="Q773" s="302">
        <v>287.87878787878702</v>
      </c>
      <c r="R773" s="312">
        <v>4361</v>
      </c>
      <c r="S773" s="137">
        <v>2.1758654066837635E-2</v>
      </c>
      <c r="T773" s="302">
        <v>327.878784</v>
      </c>
      <c r="U773" s="313">
        <v>0.2777615001464987</v>
      </c>
      <c r="V773" s="312">
        <v>444</v>
      </c>
      <c r="W773" s="137">
        <v>1.4576493762311227E-2</v>
      </c>
      <c r="X773" s="312">
        <v>112.121212121212</v>
      </c>
      <c r="Y773" s="312">
        <v>513</v>
      </c>
      <c r="Z773" s="137">
        <v>1.6032252015750984E-2</v>
      </c>
      <c r="AA773" s="302">
        <v>80</v>
      </c>
      <c r="AB773" s="312">
        <v>501</v>
      </c>
      <c r="AC773" s="137">
        <v>1.4986090754090515E-2</v>
      </c>
      <c r="AD773" s="302">
        <v>92.121215800000002</v>
      </c>
      <c r="AE773" s="313">
        <v>0.12837837837837837</v>
      </c>
      <c r="AF773" s="312">
        <v>656</v>
      </c>
      <c r="AG773" s="137">
        <v>2.0212602064396856E-2</v>
      </c>
      <c r="AH773" s="312">
        <v>104.84848484848401</v>
      </c>
      <c r="AI773" s="312">
        <v>889</v>
      </c>
      <c r="AJ773" s="137">
        <v>2.6724785810912369E-2</v>
      </c>
      <c r="AK773" s="302">
        <v>127.87878787878699</v>
      </c>
      <c r="AL773" s="312">
        <v>881</v>
      </c>
      <c r="AM773" s="137">
        <v>2.5004966934408082E-2</v>
      </c>
      <c r="AN773" s="302">
        <v>118.181816</v>
      </c>
      <c r="AO773" s="313">
        <v>0.34298780487804881</v>
      </c>
      <c r="AP773" s="312">
        <v>813</v>
      </c>
      <c r="AQ773" s="137">
        <v>1.426891552731804E-2</v>
      </c>
      <c r="AR773" s="312">
        <v>118.787878787878</v>
      </c>
      <c r="AS773" s="312">
        <v>1119</v>
      </c>
      <c r="AT773" s="137">
        <v>1.89567839536499E-2</v>
      </c>
      <c r="AU773" s="302">
        <v>115.151515151515</v>
      </c>
      <c r="AV773" s="312">
        <v>1193</v>
      </c>
      <c r="AW773" s="137">
        <v>1.9541679634392045E-2</v>
      </c>
      <c r="AX773" s="302">
        <v>158.78787199999999</v>
      </c>
      <c r="AY773" s="303">
        <v>0.46740467404674046</v>
      </c>
      <c r="AZ773" s="311">
        <v>1974</v>
      </c>
      <c r="BA773" s="137">
        <v>1.2782159369050857E-2</v>
      </c>
      <c r="BB773" s="312">
        <v>215.75757575757501</v>
      </c>
      <c r="BC773" s="312">
        <v>2546</v>
      </c>
      <c r="BD773" s="137">
        <v>1.568767599341931E-2</v>
      </c>
      <c r="BE773" s="302">
        <v>186.06060606060601</v>
      </c>
      <c r="BF773" s="312">
        <v>2427</v>
      </c>
      <c r="BG773" s="137">
        <v>1.4232183382298612E-2</v>
      </c>
      <c r="BH773" s="302">
        <v>206.060608</v>
      </c>
      <c r="BI773" s="303">
        <v>0.22948328267477203</v>
      </c>
      <c r="BJ773" s="311">
        <v>1399</v>
      </c>
      <c r="BK773" s="137">
        <v>1.1765992161612084E-2</v>
      </c>
      <c r="BL773" s="312">
        <v>134.54545454545399</v>
      </c>
      <c r="BM773" s="312">
        <v>2442</v>
      </c>
      <c r="BN773" s="137">
        <v>1.9549137020077493E-2</v>
      </c>
      <c r="BO773" s="302">
        <v>205.45454545454501</v>
      </c>
      <c r="BP773" s="312">
        <v>1985</v>
      </c>
      <c r="BQ773" s="137">
        <v>1.5399056662322349E-2</v>
      </c>
      <c r="BR773" s="302">
        <v>193.33332799999999</v>
      </c>
      <c r="BS773" s="303">
        <v>0.41887062187276625</v>
      </c>
      <c r="BT773" s="311">
        <v>1796</v>
      </c>
      <c r="BU773" s="137">
        <v>1.8563883117822776E-2</v>
      </c>
      <c r="BV773" s="312">
        <v>147.272727272727</v>
      </c>
      <c r="BW773" s="312">
        <v>2230</v>
      </c>
      <c r="BX773" s="137">
        <v>2.1433239783168658E-2</v>
      </c>
      <c r="BY773" s="302">
        <v>167.272727272727</v>
      </c>
      <c r="BZ773" s="312">
        <v>3204</v>
      </c>
      <c r="CA773" s="137">
        <v>3.0098637858149365E-2</v>
      </c>
      <c r="CB773" s="302">
        <v>286.06060000000002</v>
      </c>
      <c r="CC773" s="303">
        <v>0.78396436525612467</v>
      </c>
      <c r="CD773" s="311">
        <v>13139</v>
      </c>
      <c r="CE773" s="137">
        <v>1.5111174494444438E-2</v>
      </c>
      <c r="CF773" s="312">
        <v>477.29</v>
      </c>
      <c r="CG773" s="312">
        <v>17919</v>
      </c>
      <c r="CH773" s="137">
        <v>1.938140449474661E-2</v>
      </c>
      <c r="CI773" s="302">
        <v>538.73</v>
      </c>
      <c r="CJ773" s="312">
        <v>19039</v>
      </c>
      <c r="CK773" s="137">
        <v>1.9864592321472727E-2</v>
      </c>
      <c r="CL773" s="302">
        <v>628.71</v>
      </c>
      <c r="CM773" s="313">
        <v>0.44904482837354442</v>
      </c>
    </row>
    <row r="774" spans="1:91" ht="14.4" x14ac:dyDescent="0.3">
      <c r="A774" s="99" t="s">
        <v>499</v>
      </c>
      <c r="B774" s="311">
        <v>4746</v>
      </c>
      <c r="C774" s="137">
        <v>2.3543418409107821E-2</v>
      </c>
      <c r="D774" s="312">
        <v>276.36363636363598</v>
      </c>
      <c r="E774" s="312">
        <v>6890</v>
      </c>
      <c r="F774" s="137">
        <v>3.2146689684131945E-2</v>
      </c>
      <c r="G774" s="302">
        <v>426.06060606060601</v>
      </c>
      <c r="H774" s="312">
        <v>5403</v>
      </c>
      <c r="I774" s="137">
        <v>2.4292207879793363E-2</v>
      </c>
      <c r="J774" s="302">
        <v>341.81817599999999</v>
      </c>
      <c r="K774" s="313">
        <v>0.13843236409608092</v>
      </c>
      <c r="L774" s="312">
        <v>4157</v>
      </c>
      <c r="M774" s="137">
        <v>2.3363251634078763E-2</v>
      </c>
      <c r="N774" s="312">
        <v>267.87878787878702</v>
      </c>
      <c r="O774" s="312">
        <v>4956</v>
      </c>
      <c r="P774" s="137">
        <v>2.545833740002363E-2</v>
      </c>
      <c r="Q774" s="302">
        <v>289.09090909090901</v>
      </c>
      <c r="R774" s="312">
        <v>4441</v>
      </c>
      <c r="S774" s="137">
        <v>2.2157803877740412E-2</v>
      </c>
      <c r="T774" s="302">
        <v>347.27273600000001</v>
      </c>
      <c r="U774" s="313">
        <v>6.8318498917488577E-2</v>
      </c>
      <c r="V774" s="312">
        <v>913</v>
      </c>
      <c r="W774" s="137">
        <v>2.9973736047275115E-2</v>
      </c>
      <c r="X774" s="312">
        <v>170.90909090909</v>
      </c>
      <c r="Y774" s="312">
        <v>845</v>
      </c>
      <c r="Z774" s="137">
        <v>2.6407900493780861E-2</v>
      </c>
      <c r="AA774" s="302">
        <v>155.75757575757501</v>
      </c>
      <c r="AB774" s="312">
        <v>551</v>
      </c>
      <c r="AC774" s="137">
        <v>1.6481708593820105E-2</v>
      </c>
      <c r="AD774" s="302">
        <v>104.242424</v>
      </c>
      <c r="AE774" s="313">
        <v>-0.3964950711938664</v>
      </c>
      <c r="AF774" s="312">
        <v>636</v>
      </c>
      <c r="AG774" s="137">
        <v>1.9596364196579879E-2</v>
      </c>
      <c r="AH774" s="312">
        <v>111.515151515151</v>
      </c>
      <c r="AI774" s="312">
        <v>929</v>
      </c>
      <c r="AJ774" s="137">
        <v>2.7927250864271756E-2</v>
      </c>
      <c r="AK774" s="302">
        <v>143.636363636363</v>
      </c>
      <c r="AL774" s="312">
        <v>639</v>
      </c>
      <c r="AM774" s="137">
        <v>1.8136406210087136E-2</v>
      </c>
      <c r="AN774" s="302">
        <v>101.818184</v>
      </c>
      <c r="AO774" s="313">
        <v>4.7169811320754715E-3</v>
      </c>
      <c r="AP774" s="312">
        <v>2076</v>
      </c>
      <c r="AQ774" s="137">
        <v>3.6435754778243852E-2</v>
      </c>
      <c r="AR774" s="312">
        <v>266.666666666666</v>
      </c>
      <c r="AS774" s="312">
        <v>1989</v>
      </c>
      <c r="AT774" s="137">
        <v>3.3695302309034544E-2</v>
      </c>
      <c r="AU774" s="302">
        <v>183.030303030303</v>
      </c>
      <c r="AV774" s="312">
        <v>1152</v>
      </c>
      <c r="AW774" s="137">
        <v>1.887008796212878E-2</v>
      </c>
      <c r="AX774" s="302">
        <v>121.21212</v>
      </c>
      <c r="AY774" s="303">
        <v>-0.44508670520231214</v>
      </c>
      <c r="AZ774" s="311">
        <v>2733</v>
      </c>
      <c r="BA774" s="137">
        <v>1.7696880220676794E-2</v>
      </c>
      <c r="BB774" s="312">
        <v>213.939393939393</v>
      </c>
      <c r="BC774" s="312">
        <v>3803</v>
      </c>
      <c r="BD774" s="137">
        <v>2.3432926866839603E-2</v>
      </c>
      <c r="BE774" s="302">
        <v>249.69696969696901</v>
      </c>
      <c r="BF774" s="312">
        <v>2912</v>
      </c>
      <c r="BG774" s="137">
        <v>1.7076274416668133E-2</v>
      </c>
      <c r="BH774" s="302">
        <v>192.72728000000001</v>
      </c>
      <c r="BI774" s="303">
        <v>6.5495792169776801E-2</v>
      </c>
      <c r="BJ774" s="311">
        <v>2331</v>
      </c>
      <c r="BK774" s="137">
        <v>1.9604380077711057E-2</v>
      </c>
      <c r="BL774" s="312">
        <v>213.939393939393</v>
      </c>
      <c r="BM774" s="312">
        <v>3484</v>
      </c>
      <c r="BN774" s="137">
        <v>2.7890742579013098E-2</v>
      </c>
      <c r="BO774" s="302">
        <v>293.33333333333297</v>
      </c>
      <c r="BP774" s="312">
        <v>2386</v>
      </c>
      <c r="BQ774" s="137">
        <v>1.8509898839446409E-2</v>
      </c>
      <c r="BR774" s="302">
        <v>204.84848</v>
      </c>
      <c r="BS774" s="303">
        <v>2.3595023595023596E-2</v>
      </c>
      <c r="BT774" s="311">
        <v>3957</v>
      </c>
      <c r="BU774" s="137">
        <v>4.0900493038543831E-2</v>
      </c>
      <c r="BV774" s="312">
        <v>331.51515151515099</v>
      </c>
      <c r="BW774" s="312">
        <v>4359</v>
      </c>
      <c r="BX774" s="137">
        <v>4.1895736419207255E-2</v>
      </c>
      <c r="BY774" s="302">
        <v>275.15151515151501</v>
      </c>
      <c r="BZ774" s="312">
        <v>3400</v>
      </c>
      <c r="CA774" s="137">
        <v>3.1939877876937528E-2</v>
      </c>
      <c r="CB774" s="302">
        <v>298.78787199999999</v>
      </c>
      <c r="CC774" s="303">
        <v>-0.14076320444781401</v>
      </c>
      <c r="CD774" s="311">
        <v>21549</v>
      </c>
      <c r="CE774" s="137">
        <v>2.4783522275727467E-2</v>
      </c>
      <c r="CF774" s="312">
        <v>678.04</v>
      </c>
      <c r="CG774" s="312">
        <v>27255</v>
      </c>
      <c r="CH774" s="137">
        <v>2.9479333640511127E-2</v>
      </c>
      <c r="CI774" s="302">
        <v>752.61</v>
      </c>
      <c r="CJ774" s="312">
        <v>20884</v>
      </c>
      <c r="CK774" s="137">
        <v>2.1789597460036579E-2</v>
      </c>
      <c r="CL774" s="302">
        <v>663.04</v>
      </c>
      <c r="CM774" s="313">
        <v>-3.0859900691447398E-2</v>
      </c>
    </row>
    <row r="775" spans="1:91" ht="14.4" x14ac:dyDescent="0.3">
      <c r="A775" s="99" t="s">
        <v>500</v>
      </c>
      <c r="B775" s="311">
        <v>4511</v>
      </c>
      <c r="C775" s="137">
        <v>2.2377657067738175E-2</v>
      </c>
      <c r="D775" s="312">
        <v>298.78787878787801</v>
      </c>
      <c r="E775" s="312">
        <v>6101</v>
      </c>
      <c r="F775" s="137">
        <v>2.8465450473568795E-2</v>
      </c>
      <c r="G775" s="302">
        <v>333.93939393939303</v>
      </c>
      <c r="H775" s="312">
        <v>4352</v>
      </c>
      <c r="I775" s="137">
        <v>1.9566849656276274E-2</v>
      </c>
      <c r="J775" s="302">
        <v>298.18182400000001</v>
      </c>
      <c r="K775" s="313">
        <v>-3.5247173575703838E-2</v>
      </c>
      <c r="L775" s="312">
        <v>3998</v>
      </c>
      <c r="M775" s="137">
        <v>2.2469636765226578E-2</v>
      </c>
      <c r="N775" s="312">
        <v>336.36363636363598</v>
      </c>
      <c r="O775" s="312">
        <v>4513</v>
      </c>
      <c r="P775" s="137">
        <v>2.3182703124759209E-2</v>
      </c>
      <c r="Q775" s="302">
        <v>287.87878787878702</v>
      </c>
      <c r="R775" s="312">
        <v>4125</v>
      </c>
      <c r="S775" s="137">
        <v>2.0581162124674444E-2</v>
      </c>
      <c r="T775" s="302">
        <v>361.21212800000001</v>
      </c>
      <c r="U775" s="313">
        <v>3.1765882941470737E-2</v>
      </c>
      <c r="V775" s="312">
        <v>772</v>
      </c>
      <c r="W775" s="137">
        <v>2.5344714379514115E-2</v>
      </c>
      <c r="X775" s="312">
        <v>150.30303030303</v>
      </c>
      <c r="Y775" s="312">
        <v>818</v>
      </c>
      <c r="Z775" s="137">
        <v>2.5564097756109756E-2</v>
      </c>
      <c r="AA775" s="302">
        <v>116.363636363636</v>
      </c>
      <c r="AB775" s="312">
        <v>843</v>
      </c>
      <c r="AC775" s="137">
        <v>2.5216116777840927E-2</v>
      </c>
      <c r="AD775" s="302">
        <v>133.33332799999999</v>
      </c>
      <c r="AE775" s="313">
        <v>9.1968911917098439E-2</v>
      </c>
      <c r="AF775" s="312">
        <v>871</v>
      </c>
      <c r="AG775" s="137">
        <v>2.6837159143429365E-2</v>
      </c>
      <c r="AH775" s="312">
        <v>130.90909090909</v>
      </c>
      <c r="AI775" s="312">
        <v>764</v>
      </c>
      <c r="AJ775" s="137">
        <v>2.2967082519164288E-2</v>
      </c>
      <c r="AK775" s="302">
        <v>104.84848484848401</v>
      </c>
      <c r="AL775" s="312">
        <v>1128</v>
      </c>
      <c r="AM775" s="137">
        <v>3.2015440070388555E-2</v>
      </c>
      <c r="AN775" s="302">
        <v>164.84848</v>
      </c>
      <c r="AO775" s="313">
        <v>0.29506314580941445</v>
      </c>
      <c r="AP775" s="312">
        <v>1439</v>
      </c>
      <c r="AQ775" s="137">
        <v>2.5255804973936851E-2</v>
      </c>
      <c r="AR775" s="312">
        <v>156.969696969696</v>
      </c>
      <c r="AS775" s="312">
        <v>1994</v>
      </c>
      <c r="AT775" s="137">
        <v>3.3780006437513763E-2</v>
      </c>
      <c r="AU775" s="302">
        <v>168.48484848484799</v>
      </c>
      <c r="AV775" s="312">
        <v>1353</v>
      </c>
      <c r="AW775" s="137">
        <v>2.2162525184687708E-2</v>
      </c>
      <c r="AX775" s="302">
        <v>175.15152</v>
      </c>
      <c r="AY775" s="303">
        <v>-5.9763724808895066E-2</v>
      </c>
      <c r="AZ775" s="311">
        <v>1879</v>
      </c>
      <c r="BA775" s="137">
        <v>1.2167009855342735E-2</v>
      </c>
      <c r="BB775" s="312">
        <v>189.09090909090901</v>
      </c>
      <c r="BC775" s="312">
        <v>2742</v>
      </c>
      <c r="BD775" s="137">
        <v>1.689536825371396E-2</v>
      </c>
      <c r="BE775" s="302">
        <v>192.12121212121201</v>
      </c>
      <c r="BF775" s="312">
        <v>2240</v>
      </c>
      <c r="BG775" s="137">
        <v>1.3135595705129333E-2</v>
      </c>
      <c r="BH775" s="302">
        <v>227.878784</v>
      </c>
      <c r="BI775" s="303">
        <v>0.19212346993081425</v>
      </c>
      <c r="BJ775" s="311">
        <v>1557</v>
      </c>
      <c r="BK775" s="137">
        <v>1.3094817580864913E-2</v>
      </c>
      <c r="BL775" s="312">
        <v>204.24242424242399</v>
      </c>
      <c r="BM775" s="312">
        <v>2366</v>
      </c>
      <c r="BN775" s="137">
        <v>1.894072816932979E-2</v>
      </c>
      <c r="BO775" s="302">
        <v>245.45454545454501</v>
      </c>
      <c r="BP775" s="312">
        <v>1685</v>
      </c>
      <c r="BQ775" s="137">
        <v>1.3071743312852976E-2</v>
      </c>
      <c r="BR775" s="302">
        <v>161.21212800000001</v>
      </c>
      <c r="BS775" s="303">
        <v>8.2209377007064863E-2</v>
      </c>
      <c r="BT775" s="311">
        <v>2968</v>
      </c>
      <c r="BU775" s="137">
        <v>3.0677953838361912E-2</v>
      </c>
      <c r="BV775" s="312">
        <v>240.60606060606</v>
      </c>
      <c r="BW775" s="312">
        <v>3617</v>
      </c>
      <c r="BX775" s="137">
        <v>3.4764138249202263E-2</v>
      </c>
      <c r="BY775" s="302">
        <v>218.18181818181799</v>
      </c>
      <c r="BZ775" s="312">
        <v>2543</v>
      </c>
      <c r="CA775" s="137">
        <v>2.3889149835603571E-2</v>
      </c>
      <c r="CB775" s="302">
        <v>231.515152</v>
      </c>
      <c r="CC775" s="303">
        <v>-0.14319407008086255</v>
      </c>
      <c r="CD775" s="311">
        <v>17995</v>
      </c>
      <c r="CE775" s="137">
        <v>2.0696064010010479E-2</v>
      </c>
      <c r="CF775" s="312">
        <v>632.75</v>
      </c>
      <c r="CG775" s="312">
        <v>22915</v>
      </c>
      <c r="CH775" s="137">
        <v>2.4785137786546046E-2</v>
      </c>
      <c r="CI775" s="302">
        <v>624.63</v>
      </c>
      <c r="CJ775" s="312">
        <v>18269</v>
      </c>
      <c r="CK775" s="137">
        <v>1.9061202643047705E-2</v>
      </c>
      <c r="CL775" s="302">
        <v>652.03</v>
      </c>
      <c r="CM775" s="313">
        <v>1.522645179216449E-2</v>
      </c>
    </row>
    <row r="776" spans="1:91" ht="14.4" x14ac:dyDescent="0.3">
      <c r="A776" s="99" t="s">
        <v>501</v>
      </c>
      <c r="B776" s="311">
        <v>999</v>
      </c>
      <c r="C776" s="137">
        <v>4.9557258724607488E-3</v>
      </c>
      <c r="D776" s="312">
        <v>108.484848484848</v>
      </c>
      <c r="E776" s="312">
        <v>1529</v>
      </c>
      <c r="F776" s="137">
        <v>7.1338590024728225E-3</v>
      </c>
      <c r="G776" s="302">
        <v>157.575757575757</v>
      </c>
      <c r="H776" s="312">
        <v>874</v>
      </c>
      <c r="I776" s="137">
        <v>3.9295557443900422E-3</v>
      </c>
      <c r="J776" s="302">
        <v>140</v>
      </c>
      <c r="K776" s="313">
        <v>-0.12512512512512514</v>
      </c>
      <c r="L776" s="312">
        <v>831</v>
      </c>
      <c r="M776" s="137">
        <v>4.6704022390953691E-3</v>
      </c>
      <c r="N776" s="312">
        <v>133.333333333333</v>
      </c>
      <c r="O776" s="312">
        <v>722</v>
      </c>
      <c r="P776" s="137">
        <v>3.7088215502052179E-3</v>
      </c>
      <c r="Q776" s="302">
        <v>117.575757575757</v>
      </c>
      <c r="R776" s="312">
        <v>627</v>
      </c>
      <c r="S776" s="137">
        <v>3.1283366429505155E-3</v>
      </c>
      <c r="T776" s="302">
        <v>133.939392</v>
      </c>
      <c r="U776" s="313">
        <v>-0.24548736462093862</v>
      </c>
      <c r="V776" s="312">
        <v>68</v>
      </c>
      <c r="W776" s="137">
        <v>2.2324359816152332E-3</v>
      </c>
      <c r="X776" s="312">
        <v>36.969696969696898</v>
      </c>
      <c r="Y776" s="312">
        <v>144</v>
      </c>
      <c r="Z776" s="137">
        <v>4.5002812675792236E-3</v>
      </c>
      <c r="AA776" s="302">
        <v>50.909090909090899</v>
      </c>
      <c r="AB776" s="312">
        <v>90</v>
      </c>
      <c r="AC776" s="137">
        <v>2.692112111513266E-3</v>
      </c>
      <c r="AD776" s="302">
        <v>44.848483999999999</v>
      </c>
      <c r="AE776" s="313">
        <v>0.3235294117647059</v>
      </c>
      <c r="AF776" s="312">
        <v>200</v>
      </c>
      <c r="AG776" s="137">
        <v>6.1623786781697734E-3</v>
      </c>
      <c r="AH776" s="312">
        <v>47.272727272727202</v>
      </c>
      <c r="AI776" s="312">
        <v>130</v>
      </c>
      <c r="AJ776" s="137">
        <v>3.9080114234180067E-3</v>
      </c>
      <c r="AK776" s="302">
        <v>55.151515151515099</v>
      </c>
      <c r="AL776" s="312">
        <v>58</v>
      </c>
      <c r="AM776" s="137">
        <v>1.6461839752504755E-3</v>
      </c>
      <c r="AN776" s="302">
        <v>27.878788</v>
      </c>
      <c r="AO776" s="313">
        <v>-0.71</v>
      </c>
      <c r="AP776" s="312">
        <v>241</v>
      </c>
      <c r="AQ776" s="137">
        <v>4.2297769275321624E-3</v>
      </c>
      <c r="AR776" s="312">
        <v>57.5757575757575</v>
      </c>
      <c r="AS776" s="312">
        <v>199</v>
      </c>
      <c r="AT776" s="137">
        <v>3.3712243134730387E-3</v>
      </c>
      <c r="AU776" s="302">
        <v>52.121212121212103</v>
      </c>
      <c r="AV776" s="312">
        <v>253</v>
      </c>
      <c r="AW776" s="137">
        <v>4.1442120264050192E-3</v>
      </c>
      <c r="AX776" s="302">
        <v>84.848489999999998</v>
      </c>
      <c r="AY776" s="303">
        <v>4.9792531120331947E-2</v>
      </c>
      <c r="AZ776" s="311">
        <v>567</v>
      </c>
      <c r="BA776" s="137">
        <v>3.6714713081316291E-3</v>
      </c>
      <c r="BB776" s="312">
        <v>99.393939393939405</v>
      </c>
      <c r="BC776" s="312">
        <v>511</v>
      </c>
      <c r="BD776" s="137">
        <v>3.1486262500539149E-3</v>
      </c>
      <c r="BE776" s="302">
        <v>102.424242424242</v>
      </c>
      <c r="BF776" s="312">
        <v>400</v>
      </c>
      <c r="BG776" s="137">
        <v>2.3456420902016667E-3</v>
      </c>
      <c r="BH776" s="302">
        <v>98.181816100000006</v>
      </c>
      <c r="BI776" s="303">
        <v>-0.29453262786596118</v>
      </c>
      <c r="BJ776" s="311">
        <v>333</v>
      </c>
      <c r="BK776" s="137">
        <v>2.8006257253872938E-3</v>
      </c>
      <c r="BL776" s="312">
        <v>83.030303030303003</v>
      </c>
      <c r="BM776" s="312">
        <v>234</v>
      </c>
      <c r="BN776" s="137">
        <v>1.8732588299337155E-3</v>
      </c>
      <c r="BO776" s="302">
        <v>55.151515151515099</v>
      </c>
      <c r="BP776" s="312">
        <v>207</v>
      </c>
      <c r="BQ776" s="137">
        <v>1.6058462111338671E-3</v>
      </c>
      <c r="BR776" s="302">
        <v>49.696968099999999</v>
      </c>
      <c r="BS776" s="303">
        <v>-0.3783783783783784</v>
      </c>
      <c r="BT776" s="311">
        <v>529</v>
      </c>
      <c r="BU776" s="137">
        <v>5.4678698047484677E-3</v>
      </c>
      <c r="BV776" s="312">
        <v>83.636363636363598</v>
      </c>
      <c r="BW776" s="312">
        <v>717</v>
      </c>
      <c r="BX776" s="137">
        <v>6.8913152127945869E-3</v>
      </c>
      <c r="BY776" s="302">
        <v>145.45454545454501</v>
      </c>
      <c r="BZ776" s="312">
        <v>489</v>
      </c>
      <c r="CA776" s="137">
        <v>4.5937059652418977E-3</v>
      </c>
      <c r="CB776" s="302">
        <v>98.181816100000006</v>
      </c>
      <c r="CC776" s="303">
        <v>-7.5614366729678639E-2</v>
      </c>
      <c r="CD776" s="311">
        <v>3768</v>
      </c>
      <c r="CE776" s="137">
        <v>4.333579838272825E-3</v>
      </c>
      <c r="CF776" s="312">
        <v>244.3</v>
      </c>
      <c r="CG776" s="312">
        <v>4186</v>
      </c>
      <c r="CH776" s="137">
        <v>4.527627613985675E-3</v>
      </c>
      <c r="CI776" s="302">
        <v>284.64</v>
      </c>
      <c r="CJ776" s="312">
        <v>2998</v>
      </c>
      <c r="CK776" s="137">
        <v>3.1280029297639182E-3</v>
      </c>
      <c r="CL776" s="302">
        <v>261.95</v>
      </c>
      <c r="CM776" s="313">
        <v>-0.20435244161358812</v>
      </c>
    </row>
    <row r="777" spans="1:91" ht="14.4" x14ac:dyDescent="0.3">
      <c r="A777" s="99" t="s">
        <v>440</v>
      </c>
      <c r="B777" s="311">
        <v>20051</v>
      </c>
      <c r="C777" s="137">
        <v>9.9466726194905375E-2</v>
      </c>
      <c r="D777" s="312">
        <v>573.33333333333303</v>
      </c>
      <c r="E777" s="312">
        <v>28581</v>
      </c>
      <c r="F777" s="137">
        <v>0.13335044090887882</v>
      </c>
      <c r="G777" s="302">
        <v>678.18181818181802</v>
      </c>
      <c r="H777" s="312">
        <v>25597</v>
      </c>
      <c r="I777" s="137">
        <v>0.11508562744754224</v>
      </c>
      <c r="J777" s="302">
        <v>715.75756799999999</v>
      </c>
      <c r="K777" s="313">
        <v>0.27659468355692984</v>
      </c>
      <c r="L777" s="312">
        <v>17361</v>
      </c>
      <c r="M777" s="137">
        <v>9.7572627283916621E-2</v>
      </c>
      <c r="N777" s="312">
        <v>607.87878787878697</v>
      </c>
      <c r="O777" s="312">
        <v>23689</v>
      </c>
      <c r="P777" s="137">
        <v>0.12168735969918477</v>
      </c>
      <c r="Q777" s="302">
        <v>629.69696969696895</v>
      </c>
      <c r="R777" s="312">
        <v>20876</v>
      </c>
      <c r="S777" s="137">
        <v>0.10415814315507968</v>
      </c>
      <c r="T777" s="302">
        <v>855.75756799999999</v>
      </c>
      <c r="U777" s="313">
        <v>0.20246529577789299</v>
      </c>
      <c r="V777" s="312">
        <v>2404</v>
      </c>
      <c r="W777" s="137">
        <v>7.8923177938279715E-2</v>
      </c>
      <c r="X777" s="312">
        <v>231.51515151515099</v>
      </c>
      <c r="Y777" s="312">
        <v>3649</v>
      </c>
      <c r="Z777" s="137">
        <v>0.11403837739858741</v>
      </c>
      <c r="AA777" s="302">
        <v>255.75757575757501</v>
      </c>
      <c r="AB777" s="312">
        <v>2905</v>
      </c>
      <c r="AC777" s="137">
        <v>8.6895396488289312E-2</v>
      </c>
      <c r="AD777" s="302">
        <v>261.21212800000001</v>
      </c>
      <c r="AE777" s="313">
        <v>0.20840266222961731</v>
      </c>
      <c r="AF777" s="312">
        <v>1918</v>
      </c>
      <c r="AG777" s="137">
        <v>5.9097211523648129E-2</v>
      </c>
      <c r="AH777" s="312">
        <v>196.969696969697</v>
      </c>
      <c r="AI777" s="312">
        <v>3394</v>
      </c>
      <c r="AJ777" s="137">
        <v>0.10202915977754397</v>
      </c>
      <c r="AK777" s="302">
        <v>261.81818181818102</v>
      </c>
      <c r="AL777" s="312">
        <v>2872</v>
      </c>
      <c r="AM777" s="137">
        <v>8.1514489257230441E-2</v>
      </c>
      <c r="AN777" s="302">
        <v>263.03030000000001</v>
      </c>
      <c r="AO777" s="313">
        <v>0.49739311783107404</v>
      </c>
      <c r="AP777" s="312">
        <v>5283</v>
      </c>
      <c r="AQ777" s="137">
        <v>9.272162451515524E-2</v>
      </c>
      <c r="AR777" s="312">
        <v>335.15151515151501</v>
      </c>
      <c r="AS777" s="312">
        <v>7350</v>
      </c>
      <c r="AT777" s="137">
        <v>0.12451506886445646</v>
      </c>
      <c r="AU777" s="302">
        <v>376.969696969697</v>
      </c>
      <c r="AV777" s="312">
        <v>6567</v>
      </c>
      <c r="AW777" s="137">
        <v>0.10756932955494766</v>
      </c>
      <c r="AX777" s="302">
        <v>325.45455900000002</v>
      </c>
      <c r="AY777" s="303">
        <v>0.24304372515616127</v>
      </c>
      <c r="AZ777" s="311">
        <v>10290</v>
      </c>
      <c r="BA777" s="137">
        <v>6.6630405221648079E-2</v>
      </c>
      <c r="BB777" s="312">
        <v>447.27272727272702</v>
      </c>
      <c r="BC777" s="312">
        <v>15191</v>
      </c>
      <c r="BD777" s="137">
        <v>9.3602311868041133E-2</v>
      </c>
      <c r="BE777" s="302">
        <v>458.78787878787801</v>
      </c>
      <c r="BF777" s="312">
        <v>11762</v>
      </c>
      <c r="BG777" s="137">
        <v>6.8973605662380005E-2</v>
      </c>
      <c r="BH777" s="302">
        <v>438.18182400000001</v>
      </c>
      <c r="BI777" s="303">
        <v>0.14305150631681243</v>
      </c>
      <c r="BJ777" s="311">
        <v>8204</v>
      </c>
      <c r="BK777" s="137">
        <v>6.8997998351583656E-2</v>
      </c>
      <c r="BL777" s="312">
        <v>418.18181818181802</v>
      </c>
      <c r="BM777" s="312">
        <v>11953</v>
      </c>
      <c r="BN777" s="137">
        <v>9.5688302539306408E-2</v>
      </c>
      <c r="BO777" s="302">
        <v>444.24242424242402</v>
      </c>
      <c r="BP777" s="312">
        <v>8691</v>
      </c>
      <c r="BQ777" s="137">
        <v>6.7422267734127725E-2</v>
      </c>
      <c r="BR777" s="302">
        <v>386.66665599999999</v>
      </c>
      <c r="BS777" s="303">
        <v>5.9361287176986834E-2</v>
      </c>
      <c r="BT777" s="311">
        <v>8608</v>
      </c>
      <c r="BU777" s="137">
        <v>8.8974335121502476E-2</v>
      </c>
      <c r="BV777" s="312">
        <v>405.45454545454498</v>
      </c>
      <c r="BW777" s="312">
        <v>12502</v>
      </c>
      <c r="BX777" s="137">
        <v>0.12016070124178233</v>
      </c>
      <c r="BY777" s="302">
        <v>503.636363636363</v>
      </c>
      <c r="BZ777" s="312">
        <v>12110</v>
      </c>
      <c r="CA777" s="137">
        <v>0.11376232973226867</v>
      </c>
      <c r="CB777" s="302">
        <v>542.42425500000002</v>
      </c>
      <c r="CC777" s="303">
        <v>0.40683085501858735</v>
      </c>
      <c r="CD777" s="311">
        <v>74119</v>
      </c>
      <c r="CE777" s="137">
        <v>8.5244321664793912E-2</v>
      </c>
      <c r="CF777" s="312">
        <v>1199.72</v>
      </c>
      <c r="CG777" s="312">
        <v>106309</v>
      </c>
      <c r="CH777" s="137">
        <v>0.11498508457123821</v>
      </c>
      <c r="CI777" s="302">
        <v>1337.81</v>
      </c>
      <c r="CJ777" s="312">
        <v>91380</v>
      </c>
      <c r="CK777" s="137">
        <v>9.5342530927894215E-2</v>
      </c>
      <c r="CL777" s="302">
        <v>1455.94</v>
      </c>
      <c r="CM777" s="313">
        <v>0.23288225691118336</v>
      </c>
    </row>
    <row r="778" spans="1:91" ht="14.4" x14ac:dyDescent="0.3">
      <c r="A778" s="99" t="s">
        <v>386</v>
      </c>
      <c r="B778" s="311">
        <v>3611</v>
      </c>
      <c r="C778" s="137">
        <v>1.7913039164620382E-2</v>
      </c>
      <c r="D778" s="312">
        <v>254.54545454545399</v>
      </c>
      <c r="E778" s="312">
        <v>6684</v>
      </c>
      <c r="F778" s="137">
        <v>3.1185554985303038E-2</v>
      </c>
      <c r="G778" s="302">
        <v>363.636363636363</v>
      </c>
      <c r="H778" s="312">
        <v>5240</v>
      </c>
      <c r="I778" s="137">
        <v>2.3559350229523823E-2</v>
      </c>
      <c r="J778" s="302">
        <v>320</v>
      </c>
      <c r="K778" s="313">
        <v>0.45112157297147604</v>
      </c>
      <c r="L778" s="312">
        <v>3390</v>
      </c>
      <c r="M778" s="137">
        <v>1.9052543430244647E-2</v>
      </c>
      <c r="N778" s="312">
        <v>269.69696969696901</v>
      </c>
      <c r="O778" s="312">
        <v>5154</v>
      </c>
      <c r="P778" s="137">
        <v>2.6475438046755808E-2</v>
      </c>
      <c r="Q778" s="302">
        <v>320.60606060606</v>
      </c>
      <c r="R778" s="312">
        <v>3759</v>
      </c>
      <c r="S778" s="137">
        <v>1.8755051739794238E-2</v>
      </c>
      <c r="T778" s="302">
        <v>342.42425500000002</v>
      </c>
      <c r="U778" s="313">
        <v>0.1088495575221239</v>
      </c>
      <c r="V778" s="312">
        <v>732</v>
      </c>
      <c r="W778" s="137">
        <v>2.4031516743269862E-2</v>
      </c>
      <c r="X778" s="312">
        <v>166.06060606060601</v>
      </c>
      <c r="Y778" s="312">
        <v>724</v>
      </c>
      <c r="Z778" s="137">
        <v>2.2626414150884431E-2</v>
      </c>
      <c r="AA778" s="302">
        <v>150.30303030303</v>
      </c>
      <c r="AB778" s="312">
        <v>484</v>
      </c>
      <c r="AC778" s="137">
        <v>1.4477580688582454E-2</v>
      </c>
      <c r="AD778" s="302">
        <v>130.909088</v>
      </c>
      <c r="AE778" s="313">
        <v>-0.33879781420765026</v>
      </c>
      <c r="AF778" s="312">
        <v>400</v>
      </c>
      <c r="AG778" s="137">
        <v>1.2324757356339547E-2</v>
      </c>
      <c r="AH778" s="312">
        <v>93.939393939393895</v>
      </c>
      <c r="AI778" s="312">
        <v>629</v>
      </c>
      <c r="AJ778" s="137">
        <v>1.8908762964076356E-2</v>
      </c>
      <c r="AK778" s="302">
        <v>104.84848484848401</v>
      </c>
      <c r="AL778" s="312">
        <v>642</v>
      </c>
      <c r="AM778" s="137">
        <v>1.8221553657082848E-2</v>
      </c>
      <c r="AN778" s="302">
        <v>120.606064</v>
      </c>
      <c r="AO778" s="313">
        <v>0.60499999999999998</v>
      </c>
      <c r="AP778" s="312">
        <v>970</v>
      </c>
      <c r="AQ778" s="137">
        <v>1.7024413359776752E-2</v>
      </c>
      <c r="AR778" s="312">
        <v>150.30303030303</v>
      </c>
      <c r="AS778" s="312">
        <v>1252</v>
      </c>
      <c r="AT778" s="137">
        <v>2.1209913771197207E-2</v>
      </c>
      <c r="AU778" s="302">
        <v>149.09090909090901</v>
      </c>
      <c r="AV778" s="312">
        <v>1073</v>
      </c>
      <c r="AW778" s="137">
        <v>1.7576045471670299E-2</v>
      </c>
      <c r="AX778" s="302">
        <v>137.57576</v>
      </c>
      <c r="AY778" s="303">
        <v>0.10618556701030928</v>
      </c>
      <c r="AZ778" s="311">
        <v>2199</v>
      </c>
      <c r="BA778" s="137">
        <v>1.423909242783325E-2</v>
      </c>
      <c r="BB778" s="312">
        <v>200.60606060606</v>
      </c>
      <c r="BC778" s="312">
        <v>3210</v>
      </c>
      <c r="BD778" s="137">
        <v>1.9779041609927724E-2</v>
      </c>
      <c r="BE778" s="302">
        <v>249.09090909090901</v>
      </c>
      <c r="BF778" s="312">
        <v>2258</v>
      </c>
      <c r="BG778" s="137">
        <v>1.3241149599188408E-2</v>
      </c>
      <c r="BH778" s="302">
        <v>207.878784</v>
      </c>
      <c r="BI778" s="303">
        <v>2.6830377444292862E-2</v>
      </c>
      <c r="BJ778" s="311">
        <v>1452</v>
      </c>
      <c r="BK778" s="137">
        <v>1.2211737397184235E-2</v>
      </c>
      <c r="BL778" s="312">
        <v>189.69696969696901</v>
      </c>
      <c r="BM778" s="312">
        <v>2598</v>
      </c>
      <c r="BN778" s="137">
        <v>2.0797976240033302E-2</v>
      </c>
      <c r="BO778" s="302">
        <v>241.21212121212099</v>
      </c>
      <c r="BP778" s="312">
        <v>1474</v>
      </c>
      <c r="BQ778" s="137">
        <v>1.1434866257059518E-2</v>
      </c>
      <c r="BR778" s="302">
        <v>179.393936</v>
      </c>
      <c r="BS778" s="303">
        <v>1.5151515151515152E-2</v>
      </c>
      <c r="BT778" s="311">
        <v>1986</v>
      </c>
      <c r="BU778" s="137">
        <v>2.0527768302893112E-2</v>
      </c>
      <c r="BV778" s="312">
        <v>200</v>
      </c>
      <c r="BW778" s="312">
        <v>3269</v>
      </c>
      <c r="BX778" s="137">
        <v>3.1419399484833341E-2</v>
      </c>
      <c r="BY778" s="302">
        <v>244.84848484848399</v>
      </c>
      <c r="BZ778" s="312">
        <v>2783</v>
      </c>
      <c r="CA778" s="137">
        <v>2.6143729450446219E-2</v>
      </c>
      <c r="CB778" s="302">
        <v>290.30304000000001</v>
      </c>
      <c r="CC778" s="303">
        <v>0.40130916414904333</v>
      </c>
      <c r="CD778" s="311">
        <v>14740</v>
      </c>
      <c r="CE778" s="137">
        <v>1.6952485885387853E-2</v>
      </c>
      <c r="CF778" s="312">
        <v>557.94000000000005</v>
      </c>
      <c r="CG778" s="312">
        <v>23520</v>
      </c>
      <c r="CH778" s="137">
        <v>2.543951301503657E-2</v>
      </c>
      <c r="CI778" s="302">
        <v>685.05</v>
      </c>
      <c r="CJ778" s="312">
        <v>17713</v>
      </c>
      <c r="CK778" s="137">
        <v>1.8481092693431716E-2</v>
      </c>
      <c r="CL778" s="302">
        <v>654.54</v>
      </c>
      <c r="CM778" s="313">
        <v>0.20169606512890095</v>
      </c>
    </row>
    <row r="779" spans="1:91" ht="14.4" x14ac:dyDescent="0.3">
      <c r="A779" s="99" t="s">
        <v>498</v>
      </c>
      <c r="B779" s="311">
        <v>1103</v>
      </c>
      <c r="C779" s="137">
        <v>5.4716372745988043E-3</v>
      </c>
      <c r="D779" s="312">
        <v>146.06060606060601</v>
      </c>
      <c r="E779" s="312">
        <v>1576</v>
      </c>
      <c r="F779" s="137">
        <v>7.3531470162833011E-3</v>
      </c>
      <c r="G779" s="302">
        <v>179.39393939393901</v>
      </c>
      <c r="H779" s="312">
        <v>1757</v>
      </c>
      <c r="I779" s="137">
        <v>7.8995760216170521E-3</v>
      </c>
      <c r="J779" s="302">
        <v>187.878784</v>
      </c>
      <c r="K779" s="313">
        <v>0.59292837715321844</v>
      </c>
      <c r="L779" s="312">
        <v>616</v>
      </c>
      <c r="M779" s="137">
        <v>3.4620550893895881E-3</v>
      </c>
      <c r="N779" s="312">
        <v>105.454545454545</v>
      </c>
      <c r="O779" s="312">
        <v>1487</v>
      </c>
      <c r="P779" s="137">
        <v>7.6385285943977276E-3</v>
      </c>
      <c r="Q779" s="302">
        <v>180</v>
      </c>
      <c r="R779" s="312">
        <v>1383</v>
      </c>
      <c r="S779" s="137">
        <v>6.9003023559817585E-3</v>
      </c>
      <c r="T779" s="302">
        <v>213.939392</v>
      </c>
      <c r="U779" s="313">
        <v>1.2451298701298701</v>
      </c>
      <c r="V779" s="312">
        <v>171</v>
      </c>
      <c r="W779" s="137">
        <v>5.6139198949441893E-3</v>
      </c>
      <c r="X779" s="312">
        <v>75.757575757575694</v>
      </c>
      <c r="Y779" s="312">
        <v>154</v>
      </c>
      <c r="Z779" s="137">
        <v>4.8128008000500027E-3</v>
      </c>
      <c r="AA779" s="302">
        <v>60.606060606060602</v>
      </c>
      <c r="AB779" s="312">
        <v>55</v>
      </c>
      <c r="AC779" s="137">
        <v>1.6451796237025515E-3</v>
      </c>
      <c r="AD779" s="302">
        <v>24.848483999999999</v>
      </c>
      <c r="AE779" s="313">
        <v>-0.67836257309941517</v>
      </c>
      <c r="AF779" s="312">
        <v>163</v>
      </c>
      <c r="AG779" s="137">
        <v>5.0223386227083652E-3</v>
      </c>
      <c r="AH779" s="312">
        <v>55.757575757575701</v>
      </c>
      <c r="AI779" s="312">
        <v>112</v>
      </c>
      <c r="AJ779" s="137">
        <v>3.3669021494062831E-3</v>
      </c>
      <c r="AK779" s="302">
        <v>45.454545454545404</v>
      </c>
      <c r="AL779" s="312">
        <v>242</v>
      </c>
      <c r="AM779" s="137">
        <v>6.8685607243209488E-3</v>
      </c>
      <c r="AN779" s="302">
        <v>64.848489999999998</v>
      </c>
      <c r="AO779" s="313">
        <v>0.48466257668711654</v>
      </c>
      <c r="AP779" s="312">
        <v>229</v>
      </c>
      <c r="AQ779" s="137">
        <v>4.0191656282359545E-3</v>
      </c>
      <c r="AR779" s="312">
        <v>67.878787878787804</v>
      </c>
      <c r="AS779" s="312">
        <v>327</v>
      </c>
      <c r="AT779" s="137">
        <v>5.5396500025411237E-3</v>
      </c>
      <c r="AU779" s="302">
        <v>66.6666666666666</v>
      </c>
      <c r="AV779" s="312">
        <v>524</v>
      </c>
      <c r="AW779" s="137">
        <v>8.5832691772183001E-3</v>
      </c>
      <c r="AX779" s="302">
        <v>111.515152</v>
      </c>
      <c r="AY779" s="303">
        <v>1.2882096069868996</v>
      </c>
      <c r="AZ779" s="311">
        <v>675</v>
      </c>
      <c r="BA779" s="137">
        <v>4.3707991763471772E-3</v>
      </c>
      <c r="BB779" s="312">
        <v>108.484848484848</v>
      </c>
      <c r="BC779" s="312">
        <v>902</v>
      </c>
      <c r="BD779" s="137">
        <v>5.5578490754376346E-3</v>
      </c>
      <c r="BE779" s="302">
        <v>130.30303030303</v>
      </c>
      <c r="BF779" s="312">
        <v>764</v>
      </c>
      <c r="BG779" s="137">
        <v>4.4801763922851833E-3</v>
      </c>
      <c r="BH779" s="302">
        <v>112.121216</v>
      </c>
      <c r="BI779" s="303">
        <v>0.13185185185185186</v>
      </c>
      <c r="BJ779" s="311">
        <v>344</v>
      </c>
      <c r="BK779" s="137">
        <v>2.8931388874871744E-3</v>
      </c>
      <c r="BL779" s="312">
        <v>80.606060606060595</v>
      </c>
      <c r="BM779" s="312">
        <v>815</v>
      </c>
      <c r="BN779" s="137">
        <v>6.524384386307599E-3</v>
      </c>
      <c r="BO779" s="302">
        <v>124.24242424242399</v>
      </c>
      <c r="BP779" s="312">
        <v>399</v>
      </c>
      <c r="BQ779" s="137">
        <v>3.0953267547942655E-3</v>
      </c>
      <c r="BR779" s="302">
        <v>83.636359999999996</v>
      </c>
      <c r="BS779" s="303">
        <v>0.15988372093023256</v>
      </c>
      <c r="BT779" s="311">
        <v>360</v>
      </c>
      <c r="BU779" s="137">
        <v>3.7210456138174826E-3</v>
      </c>
      <c r="BV779" s="312">
        <v>70.909090909090907</v>
      </c>
      <c r="BW779" s="312">
        <v>896</v>
      </c>
      <c r="BX779" s="137">
        <v>8.6117411864211294E-3</v>
      </c>
      <c r="BY779" s="302">
        <v>127.272727272727</v>
      </c>
      <c r="BZ779" s="312">
        <v>1012</v>
      </c>
      <c r="CA779" s="137">
        <v>9.506810709253171E-3</v>
      </c>
      <c r="CB779" s="302">
        <v>164.24243200000001</v>
      </c>
      <c r="CC779" s="303">
        <v>1.8111111111111111</v>
      </c>
      <c r="CD779" s="311">
        <v>3661</v>
      </c>
      <c r="CE779" s="137">
        <v>4.2105190519949078E-3</v>
      </c>
      <c r="CF779" s="312">
        <v>261.61</v>
      </c>
      <c r="CG779" s="312">
        <v>6269</v>
      </c>
      <c r="CH779" s="137">
        <v>6.7806253014993309E-3</v>
      </c>
      <c r="CI779" s="302">
        <v>350.46</v>
      </c>
      <c r="CJ779" s="312">
        <v>6136</v>
      </c>
      <c r="CK779" s="137">
        <v>6.4020767101505682E-3</v>
      </c>
      <c r="CL779" s="302">
        <v>379.02</v>
      </c>
      <c r="CM779" s="313">
        <v>0.67604479650368754</v>
      </c>
    </row>
    <row r="780" spans="1:91" ht="14.4" x14ac:dyDescent="0.3">
      <c r="A780" s="99" t="s">
        <v>499</v>
      </c>
      <c r="B780" s="311">
        <v>1599</v>
      </c>
      <c r="C780" s="137">
        <v>7.9321378078726096E-3</v>
      </c>
      <c r="D780" s="312">
        <v>190.30303030303</v>
      </c>
      <c r="E780" s="312">
        <v>3140</v>
      </c>
      <c r="F780" s="137">
        <v>1.4650305603508608E-2</v>
      </c>
      <c r="G780" s="302">
        <v>230.30303030303</v>
      </c>
      <c r="H780" s="312">
        <v>2494</v>
      </c>
      <c r="I780" s="137">
        <v>1.1213171655044353E-2</v>
      </c>
      <c r="J780" s="302">
        <v>225.454544</v>
      </c>
      <c r="K780" s="313">
        <v>0.55972482801751089</v>
      </c>
      <c r="L780" s="312">
        <v>1926</v>
      </c>
      <c r="M780" s="137">
        <v>1.082454237364342E-2</v>
      </c>
      <c r="N780" s="312">
        <v>187.272727272727</v>
      </c>
      <c r="O780" s="312">
        <v>2324</v>
      </c>
      <c r="P780" s="137">
        <v>1.1938090419220121E-2</v>
      </c>
      <c r="Q780" s="302">
        <v>212.12121212121201</v>
      </c>
      <c r="R780" s="312">
        <v>1743</v>
      </c>
      <c r="S780" s="137">
        <v>8.6964765050442563E-3</v>
      </c>
      <c r="T780" s="302">
        <v>198.18182400000001</v>
      </c>
      <c r="U780" s="313">
        <v>-9.5015576323987536E-2</v>
      </c>
      <c r="V780" s="312">
        <v>461</v>
      </c>
      <c r="W780" s="137">
        <v>1.5134602757715035E-2</v>
      </c>
      <c r="X780" s="312">
        <v>130.90909090909</v>
      </c>
      <c r="Y780" s="312">
        <v>355</v>
      </c>
      <c r="Z780" s="137">
        <v>1.1094443402712669E-2</v>
      </c>
      <c r="AA780" s="302">
        <v>98.181818181818201</v>
      </c>
      <c r="AB780" s="312">
        <v>309</v>
      </c>
      <c r="AC780" s="137">
        <v>9.2429182495288812E-3</v>
      </c>
      <c r="AD780" s="302">
        <v>117.57576</v>
      </c>
      <c r="AE780" s="313">
        <v>-0.32971800433839482</v>
      </c>
      <c r="AF780" s="312">
        <v>114</v>
      </c>
      <c r="AG780" s="137">
        <v>3.512555846556771E-3</v>
      </c>
      <c r="AH780" s="312">
        <v>53.939393939393902</v>
      </c>
      <c r="AI780" s="312">
        <v>346</v>
      </c>
      <c r="AJ780" s="137">
        <v>1.0401322711558695E-2</v>
      </c>
      <c r="AK780" s="302">
        <v>75.757575757575694</v>
      </c>
      <c r="AL780" s="312">
        <v>202</v>
      </c>
      <c r="AM780" s="137">
        <v>5.7332614310447588E-3</v>
      </c>
      <c r="AN780" s="302">
        <v>72.121215800000002</v>
      </c>
      <c r="AO780" s="313">
        <v>0.77192982456140347</v>
      </c>
      <c r="AP780" s="312">
        <v>598</v>
      </c>
      <c r="AQ780" s="137">
        <v>1.0495463081594327E-2</v>
      </c>
      <c r="AR780" s="312">
        <v>140.60606060606</v>
      </c>
      <c r="AS780" s="312">
        <v>564</v>
      </c>
      <c r="AT780" s="137">
        <v>9.5546256924562509E-3</v>
      </c>
      <c r="AU780" s="302">
        <v>106.06060606060601</v>
      </c>
      <c r="AV780" s="312">
        <v>418</v>
      </c>
      <c r="AW780" s="137">
        <v>6.8469590001474226E-3</v>
      </c>
      <c r="AX780" s="302">
        <v>84.242424</v>
      </c>
      <c r="AY780" s="303">
        <v>-0.30100334448160537</v>
      </c>
      <c r="AZ780" s="311">
        <v>845</v>
      </c>
      <c r="BA780" s="137">
        <v>5.4715930429827626E-3</v>
      </c>
      <c r="BB780" s="312">
        <v>129.09090909090901</v>
      </c>
      <c r="BC780" s="312">
        <v>1513</v>
      </c>
      <c r="BD780" s="137">
        <v>9.3226448460500457E-3</v>
      </c>
      <c r="BE780" s="302">
        <v>184.24242424242399</v>
      </c>
      <c r="BF780" s="312">
        <v>913</v>
      </c>
      <c r="BG780" s="137">
        <v>5.3539280708853037E-3</v>
      </c>
      <c r="BH780" s="302">
        <v>124.848488</v>
      </c>
      <c r="BI780" s="303">
        <v>8.0473372781065089E-2</v>
      </c>
      <c r="BJ780" s="311">
        <v>790</v>
      </c>
      <c r="BK780" s="137">
        <v>6.64412709626415E-3</v>
      </c>
      <c r="BL780" s="312">
        <v>155.15151515151501</v>
      </c>
      <c r="BM780" s="312">
        <v>1251</v>
      </c>
      <c r="BN780" s="137">
        <v>1.0014729898491786E-2</v>
      </c>
      <c r="BO780" s="302">
        <v>174.54545454545399</v>
      </c>
      <c r="BP780" s="312">
        <v>644</v>
      </c>
      <c r="BQ780" s="137">
        <v>4.9959659901942528E-3</v>
      </c>
      <c r="BR780" s="302">
        <v>112.121216</v>
      </c>
      <c r="BS780" s="303">
        <v>-0.18481012658227849</v>
      </c>
      <c r="BT780" s="311">
        <v>1038</v>
      </c>
      <c r="BU780" s="137">
        <v>1.0729014853173742E-2</v>
      </c>
      <c r="BV780" s="312">
        <v>143.030303030303</v>
      </c>
      <c r="BW780" s="312">
        <v>1642</v>
      </c>
      <c r="BX780" s="137">
        <v>1.5781784629579795E-2</v>
      </c>
      <c r="BY780" s="302">
        <v>197.575757575757</v>
      </c>
      <c r="BZ780" s="312">
        <v>1193</v>
      </c>
      <c r="CA780" s="137">
        <v>1.1207139502113668E-2</v>
      </c>
      <c r="CB780" s="302">
        <v>181.81817599999999</v>
      </c>
      <c r="CC780" s="303">
        <v>0.14932562620423892</v>
      </c>
      <c r="CD780" s="311">
        <v>7371</v>
      </c>
      <c r="CE780" s="137">
        <v>8.4773930435002622E-3</v>
      </c>
      <c r="CF780" s="312">
        <v>414.11</v>
      </c>
      <c r="CG780" s="312">
        <v>11135</v>
      </c>
      <c r="CH780" s="137">
        <v>1.2043749040069397E-2</v>
      </c>
      <c r="CI780" s="302">
        <v>476.7</v>
      </c>
      <c r="CJ780" s="312">
        <v>7916</v>
      </c>
      <c r="CK780" s="137">
        <v>8.2592632394967239E-3</v>
      </c>
      <c r="CL780" s="302">
        <v>420.04</v>
      </c>
      <c r="CM780" s="313">
        <v>7.39384072717406E-2</v>
      </c>
    </row>
    <row r="781" spans="1:91" ht="14.4" x14ac:dyDescent="0.3">
      <c r="A781" s="99" t="s">
        <v>500</v>
      </c>
      <c r="B781" s="311">
        <v>756</v>
      </c>
      <c r="C781" s="137">
        <v>3.7502790386189449E-3</v>
      </c>
      <c r="D781" s="312">
        <v>131.51515151515099</v>
      </c>
      <c r="E781" s="312">
        <v>1682</v>
      </c>
      <c r="F781" s="137">
        <v>7.8477114729622547E-3</v>
      </c>
      <c r="G781" s="302">
        <v>184.24242424242399</v>
      </c>
      <c r="H781" s="312">
        <v>833</v>
      </c>
      <c r="I781" s="137">
        <v>3.7452173170216306E-3</v>
      </c>
      <c r="J781" s="302">
        <v>130.30302399999999</v>
      </c>
      <c r="K781" s="313">
        <v>0.10185185185185185</v>
      </c>
      <c r="L781" s="312">
        <v>734</v>
      </c>
      <c r="M781" s="137">
        <v>4.1252409669025282E-3</v>
      </c>
      <c r="N781" s="312">
        <v>129.09090909090901</v>
      </c>
      <c r="O781" s="312">
        <v>1157</v>
      </c>
      <c r="P781" s="137">
        <v>5.9433608498440961E-3</v>
      </c>
      <c r="Q781" s="302">
        <v>156.969696969696</v>
      </c>
      <c r="R781" s="312">
        <v>546</v>
      </c>
      <c r="S781" s="137">
        <v>2.7241974594114536E-3</v>
      </c>
      <c r="T781" s="302">
        <v>143.636368</v>
      </c>
      <c r="U781" s="313">
        <v>-0.2561307901907357</v>
      </c>
      <c r="V781" s="312">
        <v>100</v>
      </c>
      <c r="W781" s="137">
        <v>3.2829940906106371E-3</v>
      </c>
      <c r="X781" s="312">
        <v>46.6666666666666</v>
      </c>
      <c r="Y781" s="312">
        <v>182</v>
      </c>
      <c r="Z781" s="137">
        <v>5.6878554909681857E-3</v>
      </c>
      <c r="AA781" s="302">
        <v>75.151515151515099</v>
      </c>
      <c r="AB781" s="312">
        <v>110</v>
      </c>
      <c r="AC781" s="137">
        <v>3.290359247405103E-3</v>
      </c>
      <c r="AD781" s="302">
        <v>53.939392099999999</v>
      </c>
      <c r="AE781" s="313">
        <v>0.1</v>
      </c>
      <c r="AF781" s="312">
        <v>83</v>
      </c>
      <c r="AG781" s="137">
        <v>2.557387151440456E-3</v>
      </c>
      <c r="AH781" s="312">
        <v>43.030303030303003</v>
      </c>
      <c r="AI781" s="312">
        <v>171</v>
      </c>
      <c r="AJ781" s="137">
        <v>5.140538103111378E-3</v>
      </c>
      <c r="AK781" s="302">
        <v>51.515151515151501</v>
      </c>
      <c r="AL781" s="312">
        <v>164</v>
      </c>
      <c r="AM781" s="137">
        <v>4.6547271024323785E-3</v>
      </c>
      <c r="AN781" s="302">
        <v>77.575760000000002</v>
      </c>
      <c r="AO781" s="313">
        <v>0.97590361445783136</v>
      </c>
      <c r="AP781" s="312">
        <v>115</v>
      </c>
      <c r="AQ781" s="137">
        <v>2.0183582849219862E-3</v>
      </c>
      <c r="AR781" s="312">
        <v>46.6666666666666</v>
      </c>
      <c r="AS781" s="312">
        <v>277</v>
      </c>
      <c r="AT781" s="137">
        <v>4.6926087177489029E-3</v>
      </c>
      <c r="AU781" s="302">
        <v>69.696969696969703</v>
      </c>
      <c r="AV781" s="312">
        <v>129</v>
      </c>
      <c r="AW781" s="137">
        <v>2.1130567249258792E-3</v>
      </c>
      <c r="AX781" s="302">
        <v>44.242424</v>
      </c>
      <c r="AY781" s="303">
        <v>0.12173913043478261</v>
      </c>
      <c r="AZ781" s="311">
        <v>596</v>
      </c>
      <c r="BA781" s="137">
        <v>3.859253791263582E-3</v>
      </c>
      <c r="BB781" s="312">
        <v>95.757575757575694</v>
      </c>
      <c r="BC781" s="312">
        <v>660</v>
      </c>
      <c r="BD781" s="137">
        <v>4.0667188356860737E-3</v>
      </c>
      <c r="BE781" s="302">
        <v>108.484848484848</v>
      </c>
      <c r="BF781" s="312">
        <v>471</v>
      </c>
      <c r="BG781" s="137">
        <v>2.7619935612124623E-3</v>
      </c>
      <c r="BH781" s="302">
        <v>122.42424</v>
      </c>
      <c r="BI781" s="303">
        <v>-0.20973154362416108</v>
      </c>
      <c r="BJ781" s="311">
        <v>318</v>
      </c>
      <c r="BK781" s="137">
        <v>2.674471413432911E-3</v>
      </c>
      <c r="BL781" s="312">
        <v>80</v>
      </c>
      <c r="BM781" s="312">
        <v>532</v>
      </c>
      <c r="BN781" s="137">
        <v>4.2588619552339172E-3</v>
      </c>
      <c r="BO781" s="302">
        <v>104.24242424242399</v>
      </c>
      <c r="BP781" s="312">
        <v>355</v>
      </c>
      <c r="BQ781" s="137">
        <v>2.7539874635387576E-3</v>
      </c>
      <c r="BR781" s="302">
        <v>115.151512</v>
      </c>
      <c r="BS781" s="303">
        <v>0.11635220125786164</v>
      </c>
      <c r="BT781" s="311">
        <v>478</v>
      </c>
      <c r="BU781" s="137">
        <v>4.9407216761243244E-3</v>
      </c>
      <c r="BV781" s="312">
        <v>85.454545454545396</v>
      </c>
      <c r="BW781" s="312">
        <v>684</v>
      </c>
      <c r="BX781" s="137">
        <v>6.5741417092768442E-3</v>
      </c>
      <c r="BY781" s="302">
        <v>89.090909090909093</v>
      </c>
      <c r="BZ781" s="312">
        <v>504</v>
      </c>
      <c r="CA781" s="137">
        <v>4.7346171911695628E-3</v>
      </c>
      <c r="CB781" s="302">
        <v>109.696968</v>
      </c>
      <c r="CC781" s="303">
        <v>5.4393305439330547E-2</v>
      </c>
      <c r="CD781" s="311">
        <v>3180</v>
      </c>
      <c r="CE781" s="137">
        <v>3.6573205641474474E-3</v>
      </c>
      <c r="CF781" s="312">
        <v>250.06</v>
      </c>
      <c r="CG781" s="312">
        <v>5345</v>
      </c>
      <c r="CH781" s="137">
        <v>5.7812158616228938E-3</v>
      </c>
      <c r="CI781" s="302">
        <v>318.70999999999998</v>
      </c>
      <c r="CJ781" s="312">
        <v>3112</v>
      </c>
      <c r="CK781" s="137">
        <v>3.2469463366995707E-3</v>
      </c>
      <c r="CL781" s="302">
        <v>296.66000000000003</v>
      </c>
      <c r="CM781" s="313">
        <v>-2.1383647798742137E-2</v>
      </c>
    </row>
    <row r="782" spans="1:91" ht="14.4" x14ac:dyDescent="0.3">
      <c r="A782" s="99" t="s">
        <v>501</v>
      </c>
      <c r="B782" s="311">
        <v>153</v>
      </c>
      <c r="C782" s="137">
        <v>7.5898504353002453E-4</v>
      </c>
      <c r="D782" s="312">
        <v>60.606060606060602</v>
      </c>
      <c r="E782" s="312">
        <v>286</v>
      </c>
      <c r="F782" s="137">
        <v>1.3343908925488733E-3</v>
      </c>
      <c r="G782" s="302">
        <v>76.363636363636303</v>
      </c>
      <c r="H782" s="312">
        <v>156</v>
      </c>
      <c r="I782" s="137">
        <v>7.013852358407856E-4</v>
      </c>
      <c r="J782" s="302">
        <v>53.939392099999999</v>
      </c>
      <c r="K782" s="313">
        <v>1.9607843137254902E-2</v>
      </c>
      <c r="L782" s="312">
        <v>114</v>
      </c>
      <c r="M782" s="137">
        <v>6.407050003091121E-4</v>
      </c>
      <c r="N782" s="312">
        <v>50.303030303030297</v>
      </c>
      <c r="O782" s="312">
        <v>186</v>
      </c>
      <c r="P782" s="137">
        <v>9.5545818329386507E-4</v>
      </c>
      <c r="Q782" s="302">
        <v>70.909090909090907</v>
      </c>
      <c r="R782" s="312">
        <v>87</v>
      </c>
      <c r="S782" s="137">
        <v>4.3407541935677009E-4</v>
      </c>
      <c r="T782" s="302">
        <v>58.181820000000002</v>
      </c>
      <c r="U782" s="313">
        <v>-0.23684210526315788</v>
      </c>
      <c r="V782" s="312">
        <v>0</v>
      </c>
      <c r="W782" s="137">
        <v>0</v>
      </c>
      <c r="X782" s="312">
        <v>80</v>
      </c>
      <c r="Y782" s="312">
        <v>33</v>
      </c>
      <c r="Z782" s="137">
        <v>1.0313144571535721E-3</v>
      </c>
      <c r="AA782" s="302">
        <v>23.636363636363601</v>
      </c>
      <c r="AB782" s="312">
        <v>10</v>
      </c>
      <c r="AC782" s="137">
        <v>2.9912356794591847E-4</v>
      </c>
      <c r="AD782" s="302">
        <v>9.6969700000000003</v>
      </c>
      <c r="AF782" s="312">
        <v>40</v>
      </c>
      <c r="AG782" s="137">
        <v>1.2324757356339548E-3</v>
      </c>
      <c r="AH782" s="312">
        <v>32.121212121212103</v>
      </c>
      <c r="AI782" s="312">
        <v>0</v>
      </c>
      <c r="AJ782" s="137">
        <v>0</v>
      </c>
      <c r="AK782" s="302">
        <v>17.5757575757575</v>
      </c>
      <c r="AL782" s="312">
        <v>34</v>
      </c>
      <c r="AM782" s="137">
        <v>9.650043992847615E-4</v>
      </c>
      <c r="AN782" s="302">
        <v>22.424242</v>
      </c>
      <c r="AO782" s="313">
        <v>-0.15</v>
      </c>
      <c r="AP782" s="312">
        <v>28</v>
      </c>
      <c r="AQ782" s="137">
        <v>4.9142636502448362E-4</v>
      </c>
      <c r="AR782" s="312">
        <v>20</v>
      </c>
      <c r="AS782" s="312">
        <v>84</v>
      </c>
      <c r="AT782" s="137">
        <v>1.423029358450931E-3</v>
      </c>
      <c r="AU782" s="302">
        <v>38.787878787878697</v>
      </c>
      <c r="AV782" s="312">
        <v>2</v>
      </c>
      <c r="AW782" s="137">
        <v>3.2760569378695801E-5</v>
      </c>
      <c r="AX782" s="302">
        <v>3.6363637400000002</v>
      </c>
      <c r="AY782" s="303">
        <v>-0.9285714285714286</v>
      </c>
      <c r="AZ782" s="311">
        <v>83</v>
      </c>
      <c r="BA782" s="137">
        <v>5.3744641723972705E-4</v>
      </c>
      <c r="BB782" s="312">
        <v>43.636363636363598</v>
      </c>
      <c r="BC782" s="312">
        <v>135</v>
      </c>
      <c r="BD782" s="137">
        <v>8.3182885275396971E-4</v>
      </c>
      <c r="BE782" s="302">
        <v>59.393939393939398</v>
      </c>
      <c r="BF782" s="312">
        <v>110</v>
      </c>
      <c r="BG782" s="137">
        <v>6.4505157480545833E-4</v>
      </c>
      <c r="BH782" s="302">
        <v>41.212119999999999</v>
      </c>
      <c r="BI782" s="303">
        <v>0.3253012048192771</v>
      </c>
      <c r="BJ782" s="311">
        <v>0</v>
      </c>
      <c r="BK782" s="137">
        <v>0</v>
      </c>
      <c r="BL782" s="312">
        <v>80</v>
      </c>
      <c r="BM782" s="312">
        <v>0</v>
      </c>
      <c r="BN782" s="137">
        <v>0</v>
      </c>
      <c r="BO782" s="302">
        <v>17.5757575757575</v>
      </c>
      <c r="BP782" s="312">
        <v>76</v>
      </c>
      <c r="BQ782" s="137">
        <v>5.8958604853224107E-4</v>
      </c>
      <c r="BR782" s="302">
        <v>38.181820000000002</v>
      </c>
      <c r="BT782" s="311">
        <v>110</v>
      </c>
      <c r="BU782" s="137">
        <v>1.1369861597775642E-3</v>
      </c>
      <c r="BV782" s="312">
        <v>39.393939393939398</v>
      </c>
      <c r="BW782" s="312">
        <v>47</v>
      </c>
      <c r="BX782" s="137">
        <v>4.5173195955557262E-4</v>
      </c>
      <c r="BY782" s="302">
        <v>21.2121212121212</v>
      </c>
      <c r="BZ782" s="312">
        <v>74</v>
      </c>
      <c r="CA782" s="137">
        <v>6.9516204790981678E-4</v>
      </c>
      <c r="CB782" s="302">
        <v>34.5454559</v>
      </c>
      <c r="CC782" s="303">
        <v>-0.32727272727272727</v>
      </c>
      <c r="CD782" s="311">
        <v>528</v>
      </c>
      <c r="CE782" s="137">
        <v>6.0725322574523661E-4</v>
      </c>
      <c r="CF782" s="312">
        <v>153.91999999999999</v>
      </c>
      <c r="CG782" s="312">
        <v>771</v>
      </c>
      <c r="CH782" s="137">
        <v>8.3392281184494876E-4</v>
      </c>
      <c r="CI782" s="302">
        <v>130.94999999999999</v>
      </c>
      <c r="CJ782" s="312">
        <v>549</v>
      </c>
      <c r="CK782" s="137">
        <v>5.728064070848536E-4</v>
      </c>
      <c r="CL782" s="302">
        <v>105.01</v>
      </c>
      <c r="CM782" s="313">
        <v>3.9772727272727272E-2</v>
      </c>
    </row>
    <row r="783" spans="1:91" ht="14.4" x14ac:dyDescent="0.3">
      <c r="A783" s="99" t="s">
        <v>387</v>
      </c>
      <c r="B783" s="311">
        <v>16440</v>
      </c>
      <c r="C783" s="137">
        <v>8.1553687030284996E-2</v>
      </c>
      <c r="D783" s="312">
        <v>551.51515151515105</v>
      </c>
      <c r="E783" s="312">
        <v>21897</v>
      </c>
      <c r="F783" s="137">
        <v>0.1021648859235758</v>
      </c>
      <c r="G783" s="302">
        <v>568.48484848484804</v>
      </c>
      <c r="H783" s="312">
        <v>20357</v>
      </c>
      <c r="I783" s="137">
        <v>9.1526277218018412E-2</v>
      </c>
      <c r="J783" s="302">
        <v>583.03030000000001</v>
      </c>
      <c r="K783" s="313">
        <v>0.2382603406326034</v>
      </c>
      <c r="L783" s="312">
        <v>13971</v>
      </c>
      <c r="M783" s="137">
        <v>7.8520083853671971E-2</v>
      </c>
      <c r="N783" s="312">
        <v>491.51515151515099</v>
      </c>
      <c r="O783" s="312">
        <v>18535</v>
      </c>
      <c r="P783" s="137">
        <v>9.5211921652428963E-2</v>
      </c>
      <c r="Q783" s="302">
        <v>576.36363636363603</v>
      </c>
      <c r="R783" s="312">
        <v>17117</v>
      </c>
      <c r="S783" s="137">
        <v>8.5403091415285445E-2</v>
      </c>
      <c r="T783" s="302">
        <v>792.72730000000001</v>
      </c>
      <c r="U783" s="313">
        <v>0.22518073151528165</v>
      </c>
      <c r="V783" s="312">
        <v>1672</v>
      </c>
      <c r="W783" s="137">
        <v>5.489166119500985E-2</v>
      </c>
      <c r="X783" s="312">
        <v>163.636363636363</v>
      </c>
      <c r="Y783" s="312">
        <v>2925</v>
      </c>
      <c r="Z783" s="137">
        <v>9.1411963247702982E-2</v>
      </c>
      <c r="AA783" s="302">
        <v>210.90909090909</v>
      </c>
      <c r="AB783" s="312">
        <v>2421</v>
      </c>
      <c r="AC783" s="137">
        <v>7.2417815799706853E-2</v>
      </c>
      <c r="AD783" s="302">
        <v>216.96969999999999</v>
      </c>
      <c r="AE783" s="313">
        <v>0.44796650717703351</v>
      </c>
      <c r="AF783" s="312">
        <v>1518</v>
      </c>
      <c r="AG783" s="137">
        <v>4.6772454167308582E-2</v>
      </c>
      <c r="AH783" s="312">
        <v>172.72727272727201</v>
      </c>
      <c r="AI783" s="312">
        <v>2765</v>
      </c>
      <c r="AJ783" s="137">
        <v>8.3120396813467612E-2</v>
      </c>
      <c r="AK783" s="302">
        <v>241.81818181818099</v>
      </c>
      <c r="AL783" s="312">
        <v>2230</v>
      </c>
      <c r="AM783" s="137">
        <v>6.3292935600147593E-2</v>
      </c>
      <c r="AN783" s="302">
        <v>220.606064</v>
      </c>
      <c r="AO783" s="313">
        <v>0.46903820816864294</v>
      </c>
      <c r="AP783" s="312">
        <v>4313</v>
      </c>
      <c r="AQ783" s="137">
        <v>7.5697211155378488E-2</v>
      </c>
      <c r="AR783" s="312">
        <v>302.42424242424198</v>
      </c>
      <c r="AS783" s="312">
        <v>6098</v>
      </c>
      <c r="AT783" s="137">
        <v>0.10330515509325924</v>
      </c>
      <c r="AU783" s="302">
        <v>331.51515151515099</v>
      </c>
      <c r="AV783" s="312">
        <v>5494</v>
      </c>
      <c r="AW783" s="137">
        <v>8.9993284083277364E-2</v>
      </c>
      <c r="AX783" s="302">
        <v>332.72726399999999</v>
      </c>
      <c r="AY783" s="303">
        <v>0.27382332483190353</v>
      </c>
      <c r="AZ783" s="311">
        <v>8091</v>
      </c>
      <c r="BA783" s="137">
        <v>5.2391312793814836E-2</v>
      </c>
      <c r="BB783" s="312">
        <v>424.24242424242402</v>
      </c>
      <c r="BC783" s="312">
        <v>11981</v>
      </c>
      <c r="BD783" s="137">
        <v>7.3823270258113416E-2</v>
      </c>
      <c r="BE783" s="302">
        <v>395.15151515151501</v>
      </c>
      <c r="BF783" s="312">
        <v>9504</v>
      </c>
      <c r="BG783" s="137">
        <v>5.5732456063191597E-2</v>
      </c>
      <c r="BH783" s="302">
        <v>404.24243200000001</v>
      </c>
      <c r="BI783" s="303">
        <v>0.1746384872080089</v>
      </c>
      <c r="BJ783" s="311">
        <v>6752</v>
      </c>
      <c r="BK783" s="137">
        <v>5.6786260954399419E-2</v>
      </c>
      <c r="BL783" s="312">
        <v>373.33333333333297</v>
      </c>
      <c r="BM783" s="312">
        <v>9355</v>
      </c>
      <c r="BN783" s="137">
        <v>7.4890326299273113E-2</v>
      </c>
      <c r="BO783" s="302">
        <v>376.36363636363598</v>
      </c>
      <c r="BP783" s="312">
        <v>7217</v>
      </c>
      <c r="BQ783" s="137">
        <v>5.5987401477068204E-2</v>
      </c>
      <c r="BR783" s="302">
        <v>329.69695999999999</v>
      </c>
      <c r="BS783" s="303">
        <v>6.8868483412322282E-2</v>
      </c>
      <c r="BT783" s="311">
        <v>6622</v>
      </c>
      <c r="BU783" s="137">
        <v>6.8446566818609361E-2</v>
      </c>
      <c r="BV783" s="312">
        <v>341.81818181818102</v>
      </c>
      <c r="BW783" s="312">
        <v>9233</v>
      </c>
      <c r="BX783" s="137">
        <v>8.8741301756948984E-2</v>
      </c>
      <c r="BY783" s="302">
        <v>436.969696969697</v>
      </c>
      <c r="BZ783" s="312">
        <v>9327</v>
      </c>
      <c r="CA783" s="137">
        <v>8.7618600281822445E-2</v>
      </c>
      <c r="CB783" s="302">
        <v>424.24243200000001</v>
      </c>
      <c r="CC783" s="303">
        <v>0.40848686197523409</v>
      </c>
      <c r="CD783" s="311">
        <v>59379</v>
      </c>
      <c r="CE783" s="137">
        <v>6.8291835779406063E-2</v>
      </c>
      <c r="CF783" s="312">
        <v>1061.7</v>
      </c>
      <c r="CG783" s="312">
        <v>82789</v>
      </c>
      <c r="CH783" s="137">
        <v>8.9545571556201645E-2</v>
      </c>
      <c r="CI783" s="302">
        <v>1163.45</v>
      </c>
      <c r="CJ783" s="312">
        <v>73667</v>
      </c>
      <c r="CK783" s="137">
        <v>7.6861438234462495E-2</v>
      </c>
      <c r="CL783" s="302">
        <v>1274.23</v>
      </c>
      <c r="CM783" s="313">
        <v>0.24062378955522995</v>
      </c>
    </row>
    <row r="784" spans="1:91" ht="14.4" x14ac:dyDescent="0.3">
      <c r="A784" s="99" t="s">
        <v>498</v>
      </c>
      <c r="B784" s="311">
        <v>2279</v>
      </c>
      <c r="C784" s="137">
        <v>1.1305404668006051E-2</v>
      </c>
      <c r="D784" s="312">
        <v>211.51515151515099</v>
      </c>
      <c r="E784" s="312">
        <v>4218</v>
      </c>
      <c r="F784" s="137">
        <v>1.967993281388513E-2</v>
      </c>
      <c r="G784" s="302">
        <v>252.12121212121201</v>
      </c>
      <c r="H784" s="312">
        <v>4122</v>
      </c>
      <c r="I784" s="137">
        <v>1.8532756039331525E-2</v>
      </c>
      <c r="J784" s="302">
        <v>277.57574499999998</v>
      </c>
      <c r="K784" s="313">
        <v>0.80868802106186921</v>
      </c>
      <c r="L784" s="312">
        <v>2185</v>
      </c>
      <c r="M784" s="137">
        <v>1.2280179172591315E-2</v>
      </c>
      <c r="N784" s="312">
        <v>209.09090909090901</v>
      </c>
      <c r="O784" s="312">
        <v>3532</v>
      </c>
      <c r="P784" s="137">
        <v>1.8143431738677052E-2</v>
      </c>
      <c r="Q784" s="302">
        <v>277.575757575757</v>
      </c>
      <c r="R784" s="312">
        <v>3734</v>
      </c>
      <c r="S784" s="137">
        <v>1.863031742388712E-2</v>
      </c>
      <c r="T784" s="302">
        <v>345.45455900000002</v>
      </c>
      <c r="U784" s="313">
        <v>0.70892448512585815</v>
      </c>
      <c r="V784" s="312">
        <v>376</v>
      </c>
      <c r="W784" s="137">
        <v>1.2344057780695994E-2</v>
      </c>
      <c r="X784" s="312">
        <v>73.939393939393895</v>
      </c>
      <c r="Y784" s="312">
        <v>605</v>
      </c>
      <c r="Z784" s="137">
        <v>1.8907431714482156E-2</v>
      </c>
      <c r="AA784" s="302">
        <v>101.818181818181</v>
      </c>
      <c r="AB784" s="312">
        <v>676</v>
      </c>
      <c r="AC784" s="137">
        <v>2.0220753193144089E-2</v>
      </c>
      <c r="AD784" s="302">
        <v>110.303032</v>
      </c>
      <c r="AE784" s="313">
        <v>0.7978723404255319</v>
      </c>
      <c r="AF784" s="312">
        <v>201</v>
      </c>
      <c r="AG784" s="137">
        <v>6.1931905715606221E-3</v>
      </c>
      <c r="AH784" s="312">
        <v>62.424242424242401</v>
      </c>
      <c r="AI784" s="312">
        <v>398</v>
      </c>
      <c r="AJ784" s="137">
        <v>1.1964527280925898E-2</v>
      </c>
      <c r="AK784" s="302">
        <v>90.909090909090907</v>
      </c>
      <c r="AL784" s="312">
        <v>374</v>
      </c>
      <c r="AM784" s="137">
        <v>1.0615048392132375E-2</v>
      </c>
      <c r="AN784" s="302">
        <v>86.060609999999997</v>
      </c>
      <c r="AO784" s="313">
        <v>0.86069651741293529</v>
      </c>
      <c r="AP784" s="312">
        <v>549</v>
      </c>
      <c r="AQ784" s="137">
        <v>9.6354669428014815E-3</v>
      </c>
      <c r="AR784" s="312">
        <v>101.212121212121</v>
      </c>
      <c r="AS784" s="312">
        <v>1176</v>
      </c>
      <c r="AT784" s="137">
        <v>1.9922411018313033E-2</v>
      </c>
      <c r="AU784" s="302">
        <v>147.87878787878699</v>
      </c>
      <c r="AV784" s="312">
        <v>712</v>
      </c>
      <c r="AW784" s="137">
        <v>1.1662762698815705E-2</v>
      </c>
      <c r="AX784" s="302">
        <v>104.242424</v>
      </c>
      <c r="AY784" s="303">
        <v>0.29690346083788705</v>
      </c>
      <c r="AZ784" s="311">
        <v>1690</v>
      </c>
      <c r="BA784" s="137">
        <v>1.0943186085965525E-2</v>
      </c>
      <c r="BB784" s="312">
        <v>189.69696969696901</v>
      </c>
      <c r="BC784" s="312">
        <v>2342</v>
      </c>
      <c r="BD784" s="137">
        <v>1.4430690171479977E-2</v>
      </c>
      <c r="BE784" s="302">
        <v>184.24242424242399</v>
      </c>
      <c r="BF784" s="312">
        <v>2216</v>
      </c>
      <c r="BG784" s="137">
        <v>1.2994857179717233E-2</v>
      </c>
      <c r="BH784" s="302">
        <v>192.72728000000001</v>
      </c>
      <c r="BI784" s="303">
        <v>0.31124260355029587</v>
      </c>
      <c r="BJ784" s="311">
        <v>1147</v>
      </c>
      <c r="BK784" s="137">
        <v>9.6465997207784565E-3</v>
      </c>
      <c r="BL784" s="312">
        <v>130.30303030303</v>
      </c>
      <c r="BM784" s="312">
        <v>1734</v>
      </c>
      <c r="BN784" s="137">
        <v>1.3881328252585737E-2</v>
      </c>
      <c r="BO784" s="302">
        <v>188.48484848484799</v>
      </c>
      <c r="BP784" s="312">
        <v>1561</v>
      </c>
      <c r="BQ784" s="137">
        <v>1.2109787128405635E-2</v>
      </c>
      <c r="BR784" s="302">
        <v>174.545456</v>
      </c>
      <c r="BS784" s="303">
        <v>0.36094158674803833</v>
      </c>
      <c r="BT784" s="311">
        <v>1256</v>
      </c>
      <c r="BU784" s="137">
        <v>1.2982314697096551E-2</v>
      </c>
      <c r="BV784" s="312">
        <v>139.39393939393901</v>
      </c>
      <c r="BW784" s="312">
        <v>1715</v>
      </c>
      <c r="BX784" s="137">
        <v>1.6483410864634195E-2</v>
      </c>
      <c r="BY784" s="302">
        <v>156.969696969696</v>
      </c>
      <c r="BZ784" s="312">
        <v>2124</v>
      </c>
      <c r="CA784" s="137">
        <v>1.9953029591357446E-2</v>
      </c>
      <c r="CB784" s="302">
        <v>179.393936</v>
      </c>
      <c r="CC784" s="303">
        <v>0.69108280254777066</v>
      </c>
      <c r="CD784" s="311">
        <v>9683</v>
      </c>
      <c r="CE784" s="137">
        <v>1.1136426107748345E-2</v>
      </c>
      <c r="CF784" s="312">
        <v>423.69</v>
      </c>
      <c r="CG784" s="312">
        <v>15720</v>
      </c>
      <c r="CH784" s="137">
        <v>1.7002939821274442E-2</v>
      </c>
      <c r="CI784" s="302">
        <v>523.14</v>
      </c>
      <c r="CJ784" s="312">
        <v>15519</v>
      </c>
      <c r="CK784" s="137">
        <v>1.6191953791529767E-2</v>
      </c>
      <c r="CL784" s="302">
        <v>570.29999999999995</v>
      </c>
      <c r="CM784" s="313">
        <v>0.60270577300423422</v>
      </c>
    </row>
    <row r="785" spans="1:91" ht="14.4" x14ac:dyDescent="0.3">
      <c r="A785" s="99" t="s">
        <v>499</v>
      </c>
      <c r="B785" s="311">
        <v>8615</v>
      </c>
      <c r="C785" s="137">
        <v>4.2736314705955306E-2</v>
      </c>
      <c r="D785" s="312">
        <v>503.030303030303</v>
      </c>
      <c r="E785" s="312">
        <v>11317</v>
      </c>
      <c r="F785" s="137">
        <v>5.2801754304110486E-2</v>
      </c>
      <c r="G785" s="302">
        <v>413.33333333333297</v>
      </c>
      <c r="H785" s="312">
        <v>9517</v>
      </c>
      <c r="I785" s="137">
        <v>4.2788995445492028E-2</v>
      </c>
      <c r="J785" s="302">
        <v>475.15152</v>
      </c>
      <c r="K785" s="313">
        <v>0.10470110272780035</v>
      </c>
      <c r="L785" s="312">
        <v>7576</v>
      </c>
      <c r="M785" s="137">
        <v>4.2578781424051165E-2</v>
      </c>
      <c r="N785" s="312">
        <v>382.42424242424198</v>
      </c>
      <c r="O785" s="312">
        <v>8944</v>
      </c>
      <c r="P785" s="137">
        <v>4.5944182749356605E-2</v>
      </c>
      <c r="Q785" s="302">
        <v>400.60606060606</v>
      </c>
      <c r="R785" s="312">
        <v>7692</v>
      </c>
      <c r="S785" s="137">
        <v>3.8378254318302017E-2</v>
      </c>
      <c r="T785" s="302">
        <v>483.03030000000001</v>
      </c>
      <c r="U785" s="313">
        <v>1.5311510031678986E-2</v>
      </c>
      <c r="V785" s="312">
        <v>804</v>
      </c>
      <c r="W785" s="137">
        <v>2.6395272488509522E-2</v>
      </c>
      <c r="X785" s="312">
        <v>118.181818181818</v>
      </c>
      <c r="Y785" s="312">
        <v>1269</v>
      </c>
      <c r="Z785" s="137">
        <v>3.9658728670541911E-2</v>
      </c>
      <c r="AA785" s="302">
        <v>158.18181818181799</v>
      </c>
      <c r="AB785" s="312">
        <v>913</v>
      </c>
      <c r="AC785" s="137">
        <v>2.7309981753462356E-2</v>
      </c>
      <c r="AD785" s="302">
        <v>157.57576</v>
      </c>
      <c r="AE785" s="313">
        <v>0.13557213930348258</v>
      </c>
      <c r="AF785" s="312">
        <v>816</v>
      </c>
      <c r="AG785" s="137">
        <v>2.5142505006932676E-2</v>
      </c>
      <c r="AH785" s="312">
        <v>132.72727272727201</v>
      </c>
      <c r="AI785" s="312">
        <v>1545</v>
      </c>
      <c r="AJ785" s="137">
        <v>4.6445212686006314E-2</v>
      </c>
      <c r="AK785" s="302">
        <v>188.48484848484799</v>
      </c>
      <c r="AL785" s="312">
        <v>939</v>
      </c>
      <c r="AM785" s="137">
        <v>2.6651150909658559E-2</v>
      </c>
      <c r="AN785" s="302">
        <v>134.545456</v>
      </c>
      <c r="AO785" s="313">
        <v>0.15073529411764705</v>
      </c>
      <c r="AP785" s="312">
        <v>2261</v>
      </c>
      <c r="AQ785" s="137">
        <v>3.9682678975727047E-2</v>
      </c>
      <c r="AR785" s="312">
        <v>233.93939393939399</v>
      </c>
      <c r="AS785" s="312">
        <v>2961</v>
      </c>
      <c r="AT785" s="137">
        <v>5.0161784885395314E-2</v>
      </c>
      <c r="AU785" s="302">
        <v>236.969696969697</v>
      </c>
      <c r="AV785" s="312">
        <v>2666</v>
      </c>
      <c r="AW785" s="137">
        <v>4.3669838981801504E-2</v>
      </c>
      <c r="AX785" s="302">
        <v>236.96969999999999</v>
      </c>
      <c r="AY785" s="303">
        <v>0.17912428129146396</v>
      </c>
      <c r="AZ785" s="311">
        <v>3848</v>
      </c>
      <c r="BA785" s="137">
        <v>2.4916792934198427E-2</v>
      </c>
      <c r="BB785" s="312">
        <v>289.69696969696901</v>
      </c>
      <c r="BC785" s="312">
        <v>6506</v>
      </c>
      <c r="BD785" s="137">
        <v>4.0087989007535754E-2</v>
      </c>
      <c r="BE785" s="302">
        <v>327.27272727272702</v>
      </c>
      <c r="BF785" s="312">
        <v>4732</v>
      </c>
      <c r="BG785" s="137">
        <v>2.7748945927085714E-2</v>
      </c>
      <c r="BH785" s="302">
        <v>302.42425500000002</v>
      </c>
      <c r="BI785" s="303">
        <v>0.22972972972972974</v>
      </c>
      <c r="BJ785" s="311">
        <v>3601</v>
      </c>
      <c r="BK785" s="137">
        <v>3.0285445156515451E-2</v>
      </c>
      <c r="BL785" s="312">
        <v>281.81818181818102</v>
      </c>
      <c r="BM785" s="312">
        <v>5300</v>
      </c>
      <c r="BN785" s="137">
        <v>4.2428511960037142E-2</v>
      </c>
      <c r="BO785" s="302">
        <v>310.30303030303003</v>
      </c>
      <c r="BP785" s="312">
        <v>3574</v>
      </c>
      <c r="BQ785" s="137">
        <v>2.7726059703345126E-2</v>
      </c>
      <c r="BR785" s="302">
        <v>264.24243200000001</v>
      </c>
      <c r="BS785" s="303">
        <v>-7.497917245209664E-3</v>
      </c>
      <c r="BT785" s="311">
        <v>3196</v>
      </c>
      <c r="BU785" s="137">
        <v>3.3034616060446317E-2</v>
      </c>
      <c r="BV785" s="312">
        <v>250.30303030303</v>
      </c>
      <c r="BW785" s="312">
        <v>4377</v>
      </c>
      <c r="BX785" s="137">
        <v>4.2068740148398752E-2</v>
      </c>
      <c r="BY785" s="302">
        <v>338.78787878787801</v>
      </c>
      <c r="BZ785" s="312">
        <v>4358</v>
      </c>
      <c r="CA785" s="137">
        <v>4.0939408172851105E-2</v>
      </c>
      <c r="CB785" s="302">
        <v>309.09089999999998</v>
      </c>
      <c r="CC785" s="303">
        <v>0.36357947434292864</v>
      </c>
      <c r="CD785" s="311">
        <v>30717</v>
      </c>
      <c r="CE785" s="137">
        <v>3.5327646468212938E-2</v>
      </c>
      <c r="CF785" s="312">
        <v>842.34</v>
      </c>
      <c r="CG785" s="312">
        <v>42219</v>
      </c>
      <c r="CH785" s="137">
        <v>4.5664574829159393E-2</v>
      </c>
      <c r="CI785" s="302">
        <v>873.98</v>
      </c>
      <c r="CJ785" s="312">
        <v>34391</v>
      </c>
      <c r="CK785" s="137">
        <v>3.5882304455473954E-2</v>
      </c>
      <c r="CL785" s="302">
        <v>901.99</v>
      </c>
      <c r="CM785" s="313">
        <v>0.11960803463879936</v>
      </c>
    </row>
    <row r="786" spans="1:91" ht="14.4" x14ac:dyDescent="0.3">
      <c r="A786" s="99" t="s">
        <v>500</v>
      </c>
      <c r="B786" s="311">
        <v>4691</v>
      </c>
      <c r="C786" s="137">
        <v>2.3270580648361735E-2</v>
      </c>
      <c r="D786" s="312">
        <v>273.33333333333297</v>
      </c>
      <c r="E786" s="312">
        <v>5428</v>
      </c>
      <c r="F786" s="137">
        <v>2.5325432743899593E-2</v>
      </c>
      <c r="G786" s="302">
        <v>284.84848484848402</v>
      </c>
      <c r="H786" s="312">
        <v>5663</v>
      </c>
      <c r="I786" s="137">
        <v>2.5461183272861336E-2</v>
      </c>
      <c r="J786" s="302">
        <v>351.51513699999998</v>
      </c>
      <c r="K786" s="313">
        <v>0.20720528671924962</v>
      </c>
      <c r="L786" s="312">
        <v>3656</v>
      </c>
      <c r="M786" s="137">
        <v>2.0547521764299245E-2</v>
      </c>
      <c r="N786" s="312">
        <v>298.18181818181802</v>
      </c>
      <c r="O786" s="312">
        <v>5333</v>
      </c>
      <c r="P786" s="137">
        <v>2.7394938126377322E-2</v>
      </c>
      <c r="Q786" s="302">
        <v>356.36363636363598</v>
      </c>
      <c r="R786" s="312">
        <v>4850</v>
      </c>
      <c r="S786" s="137">
        <v>2.419845728598086E-2</v>
      </c>
      <c r="T786" s="302">
        <v>320</v>
      </c>
      <c r="U786" s="313">
        <v>0.32658643326039388</v>
      </c>
      <c r="V786" s="312">
        <v>432</v>
      </c>
      <c r="W786" s="137">
        <v>1.4182534471437951E-2</v>
      </c>
      <c r="X786" s="312">
        <v>104.24242424242399</v>
      </c>
      <c r="Y786" s="312">
        <v>986</v>
      </c>
      <c r="Z786" s="137">
        <v>3.0814425901618852E-2</v>
      </c>
      <c r="AA786" s="302">
        <v>138.78787878787799</v>
      </c>
      <c r="AB786" s="312">
        <v>768</v>
      </c>
      <c r="AC786" s="137">
        <v>2.2972690018246537E-2</v>
      </c>
      <c r="AD786" s="302">
        <v>124.242424</v>
      </c>
      <c r="AE786" s="313">
        <v>0.77777777777777779</v>
      </c>
      <c r="AF786" s="312">
        <v>443</v>
      </c>
      <c r="AG786" s="137">
        <v>1.3649668772146049E-2</v>
      </c>
      <c r="AH786" s="312">
        <v>89.696969696969703</v>
      </c>
      <c r="AI786" s="312">
        <v>741</v>
      </c>
      <c r="AJ786" s="137">
        <v>2.227566511348264E-2</v>
      </c>
      <c r="AK786" s="302">
        <v>140</v>
      </c>
      <c r="AL786" s="312">
        <v>842</v>
      </c>
      <c r="AM786" s="137">
        <v>2.3898050123463799E-2</v>
      </c>
      <c r="AN786" s="302">
        <v>143.03030000000001</v>
      </c>
      <c r="AO786" s="313">
        <v>0.90067720090293457</v>
      </c>
      <c r="AP786" s="312">
        <v>1231</v>
      </c>
      <c r="AQ786" s="137">
        <v>2.1605209119469261E-2</v>
      </c>
      <c r="AR786" s="312">
        <v>156.363636363636</v>
      </c>
      <c r="AS786" s="312">
        <v>1764</v>
      </c>
      <c r="AT786" s="137">
        <v>2.9883616527469549E-2</v>
      </c>
      <c r="AU786" s="302">
        <v>170.90909090909</v>
      </c>
      <c r="AV786" s="312">
        <v>1924</v>
      </c>
      <c r="AW786" s="137">
        <v>3.151566774230536E-2</v>
      </c>
      <c r="AX786" s="302">
        <v>197.57576</v>
      </c>
      <c r="AY786" s="303">
        <v>0.56295694557270515</v>
      </c>
      <c r="AZ786" s="311">
        <v>1988</v>
      </c>
      <c r="BA786" s="137">
        <v>1.2872812981597316E-2</v>
      </c>
      <c r="BB786" s="312">
        <v>204.24242424242399</v>
      </c>
      <c r="BC786" s="312">
        <v>2708</v>
      </c>
      <c r="BD786" s="137">
        <v>1.6685870616724073E-2</v>
      </c>
      <c r="BE786" s="302">
        <v>206.666666666666</v>
      </c>
      <c r="BF786" s="312">
        <v>2169</v>
      </c>
      <c r="BG786" s="137">
        <v>1.2719244234118536E-2</v>
      </c>
      <c r="BH786" s="302">
        <v>209.69697600000001</v>
      </c>
      <c r="BI786" s="303">
        <v>9.1046277665995975E-2</v>
      </c>
      <c r="BJ786" s="311">
        <v>1748</v>
      </c>
      <c r="BK786" s="137">
        <v>1.4701182486417386E-2</v>
      </c>
      <c r="BL786" s="312">
        <v>196.969696969697</v>
      </c>
      <c r="BM786" s="312">
        <v>1989</v>
      </c>
      <c r="BN786" s="137">
        <v>1.5922700054436582E-2</v>
      </c>
      <c r="BO786" s="302">
        <v>166.666666666666</v>
      </c>
      <c r="BP786" s="312">
        <v>1894</v>
      </c>
      <c r="BQ786" s="137">
        <v>1.4693104946316638E-2</v>
      </c>
      <c r="BR786" s="302">
        <v>218.78787199999999</v>
      </c>
      <c r="BS786" s="303">
        <v>8.3524027459954228E-2</v>
      </c>
      <c r="BT786" s="311">
        <v>1757</v>
      </c>
      <c r="BU786" s="137">
        <v>1.8160769842992548E-2</v>
      </c>
      <c r="BV786" s="312">
        <v>176.969696969696</v>
      </c>
      <c r="BW786" s="312">
        <v>2736</v>
      </c>
      <c r="BX786" s="137">
        <v>2.6296566837107377E-2</v>
      </c>
      <c r="BY786" s="302">
        <v>249.09090909090901</v>
      </c>
      <c r="BZ786" s="312">
        <v>2594</v>
      </c>
      <c r="CA786" s="137">
        <v>2.4368248003757632E-2</v>
      </c>
      <c r="CB786" s="302">
        <v>253.939392</v>
      </c>
      <c r="CC786" s="303">
        <v>0.4763801935116676</v>
      </c>
      <c r="CD786" s="311">
        <v>15946</v>
      </c>
      <c r="CE786" s="137">
        <v>1.8339507457828679E-2</v>
      </c>
      <c r="CF786" s="312">
        <v>563.39</v>
      </c>
      <c r="CG786" s="312">
        <v>21685</v>
      </c>
      <c r="CH786" s="137">
        <v>2.3454755090606634E-2</v>
      </c>
      <c r="CI786" s="302">
        <v>637.9</v>
      </c>
      <c r="CJ786" s="312">
        <v>20704</v>
      </c>
      <c r="CK786" s="137">
        <v>2.1601792080664498E-2</v>
      </c>
      <c r="CL786" s="302">
        <v>674.86</v>
      </c>
      <c r="CM786" s="313">
        <v>0.29838203938291735</v>
      </c>
    </row>
    <row r="787" spans="1:91" ht="14.4" x14ac:dyDescent="0.3">
      <c r="A787" s="99" t="s">
        <v>501</v>
      </c>
      <c r="B787" s="311">
        <v>855</v>
      </c>
      <c r="C787" s="137">
        <v>4.2413870079619021E-3</v>
      </c>
      <c r="D787" s="312">
        <v>150.90909090909</v>
      </c>
      <c r="E787" s="312">
        <v>934</v>
      </c>
      <c r="F787" s="137">
        <v>4.3577660616805859E-3</v>
      </c>
      <c r="G787" s="302">
        <v>116.363636363636</v>
      </c>
      <c r="H787" s="312">
        <v>1055</v>
      </c>
      <c r="I787" s="137">
        <v>4.743342460333518E-3</v>
      </c>
      <c r="J787" s="302">
        <v>158.18182400000001</v>
      </c>
      <c r="K787" s="313">
        <v>0.23391812865497075</v>
      </c>
      <c r="L787" s="312">
        <v>554</v>
      </c>
      <c r="M787" s="137">
        <v>3.1136014927302465E-3</v>
      </c>
      <c r="N787" s="312">
        <v>117.575757575757</v>
      </c>
      <c r="O787" s="312">
        <v>726</v>
      </c>
      <c r="P787" s="137">
        <v>3.7293690380179895E-3</v>
      </c>
      <c r="Q787" s="302">
        <v>108.484848484848</v>
      </c>
      <c r="R787" s="312">
        <v>841</v>
      </c>
      <c r="S787" s="137">
        <v>4.1960623871154443E-3</v>
      </c>
      <c r="T787" s="302">
        <v>151.515152</v>
      </c>
      <c r="U787" s="313">
        <v>0.51805054151624552</v>
      </c>
      <c r="V787" s="312">
        <v>60</v>
      </c>
      <c r="W787" s="137">
        <v>1.969796454366382E-3</v>
      </c>
      <c r="X787" s="312">
        <v>38.181818181818102</v>
      </c>
      <c r="Y787" s="312">
        <v>65</v>
      </c>
      <c r="Z787" s="137">
        <v>2.0313769610600663E-3</v>
      </c>
      <c r="AA787" s="302">
        <v>29.090909090909101</v>
      </c>
      <c r="AB787" s="312">
        <v>64</v>
      </c>
      <c r="AC787" s="137">
        <v>1.9143908348538781E-3</v>
      </c>
      <c r="AD787" s="302">
        <v>26.666665999999999</v>
      </c>
      <c r="AE787" s="313">
        <v>6.6666666666666666E-2</v>
      </c>
      <c r="AF787" s="312">
        <v>58</v>
      </c>
      <c r="AG787" s="137">
        <v>1.7870898166692344E-3</v>
      </c>
      <c r="AH787" s="312">
        <v>30.303030303030301</v>
      </c>
      <c r="AI787" s="312">
        <v>81</v>
      </c>
      <c r="AJ787" s="137">
        <v>2.4349917330527583E-3</v>
      </c>
      <c r="AK787" s="302">
        <v>40.606060606060602</v>
      </c>
      <c r="AL787" s="312">
        <v>75</v>
      </c>
      <c r="AM787" s="137">
        <v>2.1286861748928561E-3</v>
      </c>
      <c r="AN787" s="302">
        <v>38.181820000000002</v>
      </c>
      <c r="AO787" s="313">
        <v>0.29310344827586204</v>
      </c>
      <c r="AP787" s="312">
        <v>272</v>
      </c>
      <c r="AQ787" s="137">
        <v>4.7738561173806971E-3</v>
      </c>
      <c r="AR787" s="312">
        <v>82.424242424242394</v>
      </c>
      <c r="AS787" s="312">
        <v>197</v>
      </c>
      <c r="AT787" s="137">
        <v>3.3373426620813499E-3</v>
      </c>
      <c r="AU787" s="302">
        <v>56.363636363636303</v>
      </c>
      <c r="AV787" s="312">
        <v>192</v>
      </c>
      <c r="AW787" s="137">
        <v>3.1450146603547971E-3</v>
      </c>
      <c r="AX787" s="302">
        <v>63.030304000000001</v>
      </c>
      <c r="AY787" s="303">
        <v>-0.29411764705882354</v>
      </c>
      <c r="AZ787" s="311">
        <v>565</v>
      </c>
      <c r="BA787" s="137">
        <v>3.6585207920535635E-3</v>
      </c>
      <c r="BB787" s="312">
        <v>120.60606060606</v>
      </c>
      <c r="BC787" s="312">
        <v>425</v>
      </c>
      <c r="BD787" s="137">
        <v>2.6187204623736083E-3</v>
      </c>
      <c r="BE787" s="302">
        <v>89.090909090909093</v>
      </c>
      <c r="BF787" s="312">
        <v>387</v>
      </c>
      <c r="BG787" s="137">
        <v>2.2694087222701123E-3</v>
      </c>
      <c r="BH787" s="302">
        <v>83.636359999999996</v>
      </c>
      <c r="BI787" s="303">
        <v>-0.31504424778761064</v>
      </c>
      <c r="BJ787" s="311">
        <v>256</v>
      </c>
      <c r="BK787" s="137">
        <v>2.1530335906881299E-3</v>
      </c>
      <c r="BL787" s="312">
        <v>88.484848484848399</v>
      </c>
      <c r="BM787" s="312">
        <v>332</v>
      </c>
      <c r="BN787" s="137">
        <v>2.6577860322136476E-3</v>
      </c>
      <c r="BO787" s="302">
        <v>71.515151515151501</v>
      </c>
      <c r="BP787" s="312">
        <v>188</v>
      </c>
      <c r="BQ787" s="137">
        <v>1.4584496990008068E-3</v>
      </c>
      <c r="BR787" s="302">
        <v>65.454544100000007</v>
      </c>
      <c r="BS787" s="303">
        <v>-0.265625</v>
      </c>
      <c r="BT787" s="311">
        <v>413</v>
      </c>
      <c r="BU787" s="137">
        <v>4.2688662180739457E-3</v>
      </c>
      <c r="BV787" s="312">
        <v>88.484848484848399</v>
      </c>
      <c r="BW787" s="312">
        <v>405</v>
      </c>
      <c r="BX787" s="137">
        <v>3.8925839068086579E-3</v>
      </c>
      <c r="BY787" s="302">
        <v>83.636363636363598</v>
      </c>
      <c r="BZ787" s="312">
        <v>251</v>
      </c>
      <c r="CA787" s="137">
        <v>2.3579145138562705E-3</v>
      </c>
      <c r="CB787" s="302">
        <v>65.454544100000007</v>
      </c>
      <c r="CC787" s="303">
        <v>-0.39225181598062953</v>
      </c>
      <c r="CD787" s="311">
        <v>3033</v>
      </c>
      <c r="CE787" s="137">
        <v>3.4882557456161031E-3</v>
      </c>
      <c r="CF787" s="312">
        <v>274.12</v>
      </c>
      <c r="CG787" s="312">
        <v>3165</v>
      </c>
      <c r="CH787" s="137">
        <v>3.4233018151611709E-3</v>
      </c>
      <c r="CI787" s="302">
        <v>224.82</v>
      </c>
      <c r="CJ787" s="312">
        <v>3053</v>
      </c>
      <c r="CK787" s="137">
        <v>3.1853879067942768E-3</v>
      </c>
      <c r="CL787" s="302">
        <v>263.04000000000002</v>
      </c>
      <c r="CM787" s="313">
        <v>6.5941312232113422E-3</v>
      </c>
    </row>
    <row r="788" spans="1:91" ht="14.4" x14ac:dyDescent="0.3">
      <c r="A788" s="99" t="s">
        <v>436</v>
      </c>
      <c r="B788" s="311">
        <v>168634</v>
      </c>
      <c r="C788" s="137">
        <v>0.83654041719373962</v>
      </c>
      <c r="D788" s="312">
        <v>1220.6060606060601</v>
      </c>
      <c r="E788" s="312">
        <v>166714</v>
      </c>
      <c r="F788" s="137">
        <v>0.77783791349787712</v>
      </c>
      <c r="G788" s="302">
        <v>988.48484848484804</v>
      </c>
      <c r="H788" s="312">
        <v>181704</v>
      </c>
      <c r="I788" s="137">
        <v>0.81695194162316731</v>
      </c>
      <c r="J788" s="302">
        <v>1186.6666299999999</v>
      </c>
      <c r="K788" s="313">
        <v>7.7505129451949192E-2</v>
      </c>
      <c r="L788" s="312">
        <v>148169</v>
      </c>
      <c r="M788" s="137">
        <v>0.83274227360351605</v>
      </c>
      <c r="N788" s="312">
        <v>979.39393939393904</v>
      </c>
      <c r="O788" s="312">
        <v>157126</v>
      </c>
      <c r="P788" s="137">
        <v>0.80713614251737542</v>
      </c>
      <c r="Q788" s="302">
        <v>1076.3636363636299</v>
      </c>
      <c r="R788" s="312">
        <v>165996</v>
      </c>
      <c r="S788" s="137">
        <v>0.82821590013271729</v>
      </c>
      <c r="T788" s="302">
        <v>1287.87878</v>
      </c>
      <c r="U788" s="313">
        <v>0.12031531561932658</v>
      </c>
      <c r="V788" s="312">
        <v>25859</v>
      </c>
      <c r="W788" s="137">
        <v>0.84894944189100463</v>
      </c>
      <c r="X788" s="312">
        <v>429.69696969696901</v>
      </c>
      <c r="Y788" s="312">
        <v>26029</v>
      </c>
      <c r="Z788" s="137">
        <v>0.81345709106819175</v>
      </c>
      <c r="AA788" s="302">
        <v>468.48484848484799</v>
      </c>
      <c r="AB788" s="312">
        <v>28541</v>
      </c>
      <c r="AC788" s="137">
        <v>0.8537285752744459</v>
      </c>
      <c r="AD788" s="302">
        <v>406.06060000000002</v>
      </c>
      <c r="AE788" s="313">
        <v>0.10371630766850999</v>
      </c>
      <c r="AF788" s="312">
        <v>28174</v>
      </c>
      <c r="AG788" s="137">
        <v>0.86809428439377601</v>
      </c>
      <c r="AH788" s="312">
        <v>498.18181818181802</v>
      </c>
      <c r="AI788" s="312">
        <v>27159</v>
      </c>
      <c r="AJ788" s="137">
        <v>0.81644370960468959</v>
      </c>
      <c r="AK788" s="302">
        <v>456.36363636363598</v>
      </c>
      <c r="AL788" s="312">
        <v>29655</v>
      </c>
      <c r="AM788" s="137">
        <v>0.84168251355263535</v>
      </c>
      <c r="AN788" s="302">
        <v>453.33334400000001</v>
      </c>
      <c r="AO788" s="313">
        <v>5.2566195783346349E-2</v>
      </c>
      <c r="AP788" s="312">
        <v>47125</v>
      </c>
      <c r="AQ788" s="137">
        <v>0.82708812327781389</v>
      </c>
      <c r="AR788" s="312">
        <v>616.36363636363603</v>
      </c>
      <c r="AS788" s="312">
        <v>46378</v>
      </c>
      <c r="AT788" s="137">
        <v>0.78568161412187232</v>
      </c>
      <c r="AU788" s="302">
        <v>610.90909090909099</v>
      </c>
      <c r="AV788" s="312">
        <v>50531</v>
      </c>
      <c r="AW788" s="137">
        <v>0.82771216563743877</v>
      </c>
      <c r="AX788" s="302">
        <v>656.36364700000001</v>
      </c>
      <c r="AY788" s="303">
        <v>7.2275862068965524E-2</v>
      </c>
      <c r="AZ788" s="311">
        <v>136991</v>
      </c>
      <c r="BA788" s="137">
        <v>0.88705207402514985</v>
      </c>
      <c r="BB788" s="312">
        <v>1150.9090909090901</v>
      </c>
      <c r="BC788" s="312">
        <v>137500</v>
      </c>
      <c r="BD788" s="137">
        <v>0.84723309076793207</v>
      </c>
      <c r="BE788" s="302">
        <v>1018.1818181818099</v>
      </c>
      <c r="BF788" s="312">
        <v>150788</v>
      </c>
      <c r="BG788" s="137">
        <v>0.88423669874332222</v>
      </c>
      <c r="BH788" s="302">
        <v>949.09090000000003</v>
      </c>
      <c r="BI788" s="303">
        <v>0.10071464548765978</v>
      </c>
      <c r="BJ788" s="311">
        <v>105078</v>
      </c>
      <c r="BK788" s="137">
        <v>0.88373618610284099</v>
      </c>
      <c r="BL788" s="312">
        <v>830.30303030303003</v>
      </c>
      <c r="BM788" s="312">
        <v>104437</v>
      </c>
      <c r="BN788" s="137">
        <v>0.83605783086233953</v>
      </c>
      <c r="BO788" s="302">
        <v>838.18181818181802</v>
      </c>
      <c r="BP788" s="312">
        <v>113950</v>
      </c>
      <c r="BQ788" s="137">
        <v>0.88399118724011672</v>
      </c>
      <c r="BR788" s="302">
        <v>978.18179999999995</v>
      </c>
      <c r="BS788" s="303">
        <v>8.4432516797045998E-2</v>
      </c>
      <c r="BT788" s="311">
        <v>78889</v>
      </c>
      <c r="BU788" s="137">
        <v>0.81541546507902052</v>
      </c>
      <c r="BV788" s="312">
        <v>740</v>
      </c>
      <c r="BW788" s="312">
        <v>80619</v>
      </c>
      <c r="BX788" s="137">
        <v>0.77485486909384493</v>
      </c>
      <c r="BY788" s="302">
        <v>863.63636363636294</v>
      </c>
      <c r="BZ788" s="312">
        <v>84704</v>
      </c>
      <c r="CA788" s="137">
        <v>0.79571629873179894</v>
      </c>
      <c r="CB788" s="302">
        <v>998.78790000000004</v>
      </c>
      <c r="CC788" s="303">
        <v>7.3711163787093262E-2</v>
      </c>
      <c r="CD788" s="311">
        <v>738919</v>
      </c>
      <c r="CE788" s="137">
        <v>0.8498313377167509</v>
      </c>
      <c r="CF788" s="312">
        <v>2411.91</v>
      </c>
      <c r="CG788" s="312">
        <v>745962</v>
      </c>
      <c r="CH788" s="137">
        <v>0.80684141189297232</v>
      </c>
      <c r="CI788" s="302">
        <v>2327.29</v>
      </c>
      <c r="CJ788" s="312">
        <v>805869</v>
      </c>
      <c r="CK788" s="137">
        <v>0.84081407371778483</v>
      </c>
      <c r="CL788" s="302">
        <v>2591.6</v>
      </c>
      <c r="CM788" s="313">
        <v>9.0605330218873792E-2</v>
      </c>
    </row>
    <row r="789" spans="1:91" ht="14.4" x14ac:dyDescent="0.3">
      <c r="A789" s="99" t="s">
        <v>502</v>
      </c>
      <c r="B789" s="311">
        <v>125804</v>
      </c>
      <c r="C789" s="137">
        <v>0.62407421187092293</v>
      </c>
      <c r="D789" s="312">
        <v>1066.6666666666599</v>
      </c>
      <c r="E789" s="312">
        <v>120604</v>
      </c>
      <c r="F789" s="137">
        <v>0.56270237484253249</v>
      </c>
      <c r="G789" s="302">
        <v>1011.51515151515</v>
      </c>
      <c r="H789" s="312">
        <v>128870</v>
      </c>
      <c r="I789" s="137">
        <v>0.57940714963334639</v>
      </c>
      <c r="J789" s="302">
        <v>1343.03027</v>
      </c>
      <c r="K789" s="313">
        <v>2.4371244157578454E-2</v>
      </c>
      <c r="L789" s="312">
        <v>111802</v>
      </c>
      <c r="M789" s="137">
        <v>0.6283517582856083</v>
      </c>
      <c r="N789" s="312">
        <v>1011.51515151515</v>
      </c>
      <c r="O789" s="312">
        <v>117761</v>
      </c>
      <c r="P789" s="137">
        <v>0.60492317807994</v>
      </c>
      <c r="Q789" s="302">
        <v>1028.4848484848401</v>
      </c>
      <c r="R789" s="312">
        <v>123651</v>
      </c>
      <c r="S789" s="137">
        <v>0.61694091584924116</v>
      </c>
      <c r="T789" s="302">
        <v>1311.51514</v>
      </c>
      <c r="U789" s="313">
        <v>0.10598200389975135</v>
      </c>
      <c r="V789" s="312">
        <v>19924</v>
      </c>
      <c r="W789" s="137">
        <v>0.65410374261326332</v>
      </c>
      <c r="X789" s="312">
        <v>403.030303030303</v>
      </c>
      <c r="Y789" s="312">
        <v>19367</v>
      </c>
      <c r="Z789" s="137">
        <v>0.60525657853615855</v>
      </c>
      <c r="AA789" s="302">
        <v>360</v>
      </c>
      <c r="AB789" s="312">
        <v>20553</v>
      </c>
      <c r="AC789" s="137">
        <v>0.61478866919924624</v>
      </c>
      <c r="AD789" s="302">
        <v>416.96969999999999</v>
      </c>
      <c r="AE789" s="313">
        <v>3.1569965870307165E-2</v>
      </c>
      <c r="AF789" s="312">
        <v>22505</v>
      </c>
      <c r="AG789" s="137">
        <v>0.69342166076105372</v>
      </c>
      <c r="AH789" s="312">
        <v>478.18181818181802</v>
      </c>
      <c r="AI789" s="312">
        <v>21390</v>
      </c>
      <c r="AJ789" s="137">
        <v>0.64301818728393201</v>
      </c>
      <c r="AK789" s="302">
        <v>438.78787878787801</v>
      </c>
      <c r="AL789" s="312">
        <v>23440</v>
      </c>
      <c r="AM789" s="137">
        <v>0.66528538585984731</v>
      </c>
      <c r="AN789" s="302">
        <v>463.63635299999999</v>
      </c>
      <c r="AO789" s="313">
        <v>4.1546323039324595E-2</v>
      </c>
      <c r="AP789" s="312">
        <v>35699</v>
      </c>
      <c r="AQ789" s="137">
        <v>0.62655106446460851</v>
      </c>
      <c r="AR789" s="312">
        <v>593.93939393939399</v>
      </c>
      <c r="AS789" s="312">
        <v>34742</v>
      </c>
      <c r="AT789" s="137">
        <v>0.58855816632502667</v>
      </c>
      <c r="AU789" s="302">
        <v>578.78787878787796</v>
      </c>
      <c r="AV789" s="312">
        <v>37019</v>
      </c>
      <c r="AW789" s="137">
        <v>0.60638175891496993</v>
      </c>
      <c r="AX789" s="302">
        <v>636.96969999999999</v>
      </c>
      <c r="AY789" s="303">
        <v>3.6975825653379646E-2</v>
      </c>
      <c r="AZ789" s="311">
        <v>102573</v>
      </c>
      <c r="BA789" s="137">
        <v>0.66418664283771711</v>
      </c>
      <c r="BB789" s="312">
        <v>1012.12121212121</v>
      </c>
      <c r="BC789" s="312">
        <v>102107</v>
      </c>
      <c r="BD789" s="137">
        <v>0.62915221235666352</v>
      </c>
      <c r="BE789" s="302">
        <v>914.54545454545405</v>
      </c>
      <c r="BF789" s="312">
        <v>111767</v>
      </c>
      <c r="BG789" s="137">
        <v>0.65541344873892415</v>
      </c>
      <c r="BH789" s="302">
        <v>983.63635299999999</v>
      </c>
      <c r="BI789" s="303">
        <v>8.9633724274419194E-2</v>
      </c>
      <c r="BJ789" s="311">
        <v>80893</v>
      </c>
      <c r="BK789" s="137">
        <v>0.68033338379505814</v>
      </c>
      <c r="BL789" s="312">
        <v>810.30303030303003</v>
      </c>
      <c r="BM789" s="312">
        <v>78782</v>
      </c>
      <c r="BN789" s="137">
        <v>0.63067981683691443</v>
      </c>
      <c r="BO789" s="302">
        <v>780.60606060606005</v>
      </c>
      <c r="BP789" s="312">
        <v>83771</v>
      </c>
      <c r="BQ789" s="137">
        <v>0.64987122199466274</v>
      </c>
      <c r="BR789" s="302">
        <v>1036.36365</v>
      </c>
      <c r="BS789" s="303">
        <v>3.5577862114150795E-2</v>
      </c>
      <c r="BT789" s="311">
        <v>59639</v>
      </c>
      <c r="BU789" s="137">
        <v>0.61644288711794681</v>
      </c>
      <c r="BV789" s="312">
        <v>766.06060606060601</v>
      </c>
      <c r="BW789" s="312">
        <v>59836</v>
      </c>
      <c r="BX789" s="137">
        <v>0.5751028411056861</v>
      </c>
      <c r="BY789" s="302">
        <v>884.24242424242402</v>
      </c>
      <c r="BZ789" s="312">
        <v>62975</v>
      </c>
      <c r="CA789" s="137">
        <v>0.59159229685298265</v>
      </c>
      <c r="CB789" s="302">
        <v>872.12120000000004</v>
      </c>
      <c r="CC789" s="303">
        <v>5.5936551585371988E-2</v>
      </c>
      <c r="CD789" s="311">
        <v>558839</v>
      </c>
      <c r="CE789" s="137">
        <v>0.64272118451182247</v>
      </c>
      <c r="CF789" s="312">
        <v>2273.3200000000002</v>
      </c>
      <c r="CG789" s="312">
        <v>554589</v>
      </c>
      <c r="CH789" s="137">
        <v>0.59985008858401856</v>
      </c>
      <c r="CI789" s="302">
        <v>2227.0300000000002</v>
      </c>
      <c r="CJ789" s="312">
        <v>592046</v>
      </c>
      <c r="CK789" s="137">
        <v>0.61771902019846858</v>
      </c>
      <c r="CL789" s="302">
        <v>2667.25</v>
      </c>
      <c r="CM789" s="313">
        <v>5.9421407596821268E-2</v>
      </c>
    </row>
    <row r="790" spans="1:91" ht="14.4" x14ac:dyDescent="0.3">
      <c r="A790" s="99" t="s">
        <v>498</v>
      </c>
      <c r="B790" s="311">
        <v>63481</v>
      </c>
      <c r="C790" s="137">
        <v>0.31490934345313393</v>
      </c>
      <c r="D790" s="312">
        <v>717.57575757575705</v>
      </c>
      <c r="E790" s="312">
        <v>67662</v>
      </c>
      <c r="F790" s="137">
        <v>0.31569075724350298</v>
      </c>
      <c r="G790" s="302">
        <v>643.030303030303</v>
      </c>
      <c r="H790" s="312">
        <v>73265</v>
      </c>
      <c r="I790" s="137">
        <v>0.32940377758894329</v>
      </c>
      <c r="J790" s="302">
        <v>944.84849999999994</v>
      </c>
      <c r="K790" s="313">
        <v>0.15412485625620265</v>
      </c>
      <c r="L790" s="312">
        <v>56179</v>
      </c>
      <c r="M790" s="137">
        <v>0.31573830010847026</v>
      </c>
      <c r="N790" s="312">
        <v>691.51515151515105</v>
      </c>
      <c r="O790" s="312">
        <v>62443</v>
      </c>
      <c r="P790" s="137">
        <v>0.32076169537321941</v>
      </c>
      <c r="Q790" s="302">
        <v>903.030303030303</v>
      </c>
      <c r="R790" s="312">
        <v>65236</v>
      </c>
      <c r="S790" s="137">
        <v>0.32548671330066958</v>
      </c>
      <c r="T790" s="302">
        <v>1094.5454099999999</v>
      </c>
      <c r="U790" s="313">
        <v>0.16121682479218213</v>
      </c>
      <c r="V790" s="312">
        <v>9197</v>
      </c>
      <c r="W790" s="137">
        <v>0.3019369665134603</v>
      </c>
      <c r="X790" s="312">
        <v>296.36363636363598</v>
      </c>
      <c r="Y790" s="312">
        <v>9733</v>
      </c>
      <c r="Z790" s="137">
        <v>0.30417526095380959</v>
      </c>
      <c r="AA790" s="302">
        <v>313.93939393939303</v>
      </c>
      <c r="AB790" s="312">
        <v>10116</v>
      </c>
      <c r="AC790" s="137">
        <v>0.30259340133409113</v>
      </c>
      <c r="AD790" s="302">
        <v>340</v>
      </c>
      <c r="AE790" s="313">
        <v>9.9923888224421012E-2</v>
      </c>
      <c r="AF790" s="312">
        <v>12416</v>
      </c>
      <c r="AG790" s="137">
        <v>0.38256046834077956</v>
      </c>
      <c r="AH790" s="312">
        <v>361.81818181818102</v>
      </c>
      <c r="AI790" s="312">
        <v>12711</v>
      </c>
      <c r="AJ790" s="137">
        <v>0.38211333233127914</v>
      </c>
      <c r="AK790" s="302">
        <v>348.48484848484799</v>
      </c>
      <c r="AL790" s="312">
        <v>14035</v>
      </c>
      <c r="AM790" s="137">
        <v>0.39834813952828313</v>
      </c>
      <c r="AN790" s="302">
        <v>379.39395100000002</v>
      </c>
      <c r="AO790" s="313">
        <v>0.13039626288659795</v>
      </c>
      <c r="AP790" s="312">
        <v>17313</v>
      </c>
      <c r="AQ790" s="137">
        <v>0.30385945205960302</v>
      </c>
      <c r="AR790" s="312">
        <v>417.575757575757</v>
      </c>
      <c r="AS790" s="312">
        <v>17661</v>
      </c>
      <c r="AT790" s="137">
        <v>0.29919192261430821</v>
      </c>
      <c r="AU790" s="302">
        <v>400</v>
      </c>
      <c r="AV790" s="312">
        <v>20077</v>
      </c>
      <c r="AW790" s="137">
        <v>0.3288669757080378</v>
      </c>
      <c r="AX790" s="302">
        <v>491.51513699999998</v>
      </c>
      <c r="AY790" s="303">
        <v>0.15964881880667706</v>
      </c>
      <c r="AZ790" s="311">
        <v>49910</v>
      </c>
      <c r="BA790" s="137">
        <v>0.32318012872812979</v>
      </c>
      <c r="BB790" s="312">
        <v>690.30303030303003</v>
      </c>
      <c r="BC790" s="312">
        <v>54372</v>
      </c>
      <c r="BD790" s="137">
        <v>0.33502369171806545</v>
      </c>
      <c r="BE790" s="302">
        <v>721.21212121212102</v>
      </c>
      <c r="BF790" s="312">
        <v>60005</v>
      </c>
      <c r="BG790" s="137">
        <v>0.35187563405637751</v>
      </c>
      <c r="BH790" s="302">
        <v>809.09090000000003</v>
      </c>
      <c r="BI790" s="303">
        <v>0.20226407533560409</v>
      </c>
      <c r="BJ790" s="311">
        <v>41260</v>
      </c>
      <c r="BK790" s="137">
        <v>0.3470084607491884</v>
      </c>
      <c r="BL790" s="312">
        <v>543.63636363636294</v>
      </c>
      <c r="BM790" s="312">
        <v>43150</v>
      </c>
      <c r="BN790" s="137">
        <v>0.34543213039162318</v>
      </c>
      <c r="BO790" s="302">
        <v>607.27272727272702</v>
      </c>
      <c r="BP790" s="312">
        <v>45961</v>
      </c>
      <c r="BQ790" s="137">
        <v>0.35655216284987279</v>
      </c>
      <c r="BR790" s="302">
        <v>787.27269999999999</v>
      </c>
      <c r="BS790" s="303">
        <v>0.11393601551139118</v>
      </c>
      <c r="BT790" s="311">
        <v>30192</v>
      </c>
      <c r="BU790" s="137">
        <v>0.31207169214549291</v>
      </c>
      <c r="BV790" s="312">
        <v>505.45454545454498</v>
      </c>
      <c r="BW790" s="312">
        <v>32163</v>
      </c>
      <c r="BX790" s="137">
        <v>0.30912883011033793</v>
      </c>
      <c r="BY790" s="302">
        <v>611.51515151515105</v>
      </c>
      <c r="BZ790" s="312">
        <v>33009</v>
      </c>
      <c r="CA790" s="137">
        <v>0.31008924377642083</v>
      </c>
      <c r="CB790" s="302">
        <v>627.27269999999999</v>
      </c>
      <c r="CC790" s="303">
        <v>9.3302861685214622E-2</v>
      </c>
      <c r="CD790" s="311">
        <v>279948</v>
      </c>
      <c r="CE790" s="137">
        <v>0.32196842053205965</v>
      </c>
      <c r="CF790" s="312">
        <v>1552.21</v>
      </c>
      <c r="CG790" s="312">
        <v>299895</v>
      </c>
      <c r="CH790" s="137">
        <v>0.32437001512093505</v>
      </c>
      <c r="CI790" s="302">
        <v>1693.97</v>
      </c>
      <c r="CJ790" s="312">
        <v>321704</v>
      </c>
      <c r="CK790" s="137">
        <v>0.33565412091953689</v>
      </c>
      <c r="CL790" s="302">
        <v>2062.83</v>
      </c>
      <c r="CM790" s="313">
        <v>0.14915627187906325</v>
      </c>
    </row>
    <row r="791" spans="1:91" ht="14.4" x14ac:dyDescent="0.3">
      <c r="A791" s="99" t="s">
        <v>499</v>
      </c>
      <c r="B791" s="311">
        <v>47109</v>
      </c>
      <c r="C791" s="137">
        <v>0.23369298310886227</v>
      </c>
      <c r="D791" s="312">
        <v>837.57575757575705</v>
      </c>
      <c r="E791" s="312">
        <v>40120</v>
      </c>
      <c r="F791" s="137">
        <v>0.1871879811505622</v>
      </c>
      <c r="G791" s="302">
        <v>673.33333333333303</v>
      </c>
      <c r="H791" s="312">
        <v>40783</v>
      </c>
      <c r="I791" s="137">
        <v>0.18336278252112023</v>
      </c>
      <c r="J791" s="302">
        <v>996.96969999999999</v>
      </c>
      <c r="K791" s="313">
        <v>-0.13428431934449891</v>
      </c>
      <c r="L791" s="312">
        <v>39656</v>
      </c>
      <c r="M791" s="137">
        <v>0.22287541659875568</v>
      </c>
      <c r="N791" s="312">
        <v>738.18181818181802</v>
      </c>
      <c r="O791" s="312">
        <v>40749</v>
      </c>
      <c r="P791" s="137">
        <v>0.20932239522065432</v>
      </c>
      <c r="Q791" s="302">
        <v>776.969696969697</v>
      </c>
      <c r="R791" s="312">
        <v>44443</v>
      </c>
      <c r="S791" s="137">
        <v>0.22174268807440153</v>
      </c>
      <c r="T791" s="302">
        <v>924.84849999999994</v>
      </c>
      <c r="U791" s="313">
        <v>0.12071313294331248</v>
      </c>
      <c r="V791" s="312">
        <v>7747</v>
      </c>
      <c r="W791" s="137">
        <v>0.25433355219960602</v>
      </c>
      <c r="X791" s="312">
        <v>359.39393939393898</v>
      </c>
      <c r="Y791" s="312">
        <v>7087</v>
      </c>
      <c r="Z791" s="137">
        <v>0.22148259266204137</v>
      </c>
      <c r="AA791" s="302">
        <v>278.18181818181802</v>
      </c>
      <c r="AB791" s="312">
        <v>7950</v>
      </c>
      <c r="AC791" s="137">
        <v>0.23780323651700516</v>
      </c>
      <c r="AD791" s="302">
        <v>358.78787199999999</v>
      </c>
      <c r="AE791" s="313">
        <v>2.6203691751645799E-2</v>
      </c>
      <c r="AF791" s="312">
        <v>7408</v>
      </c>
      <c r="AG791" s="137">
        <v>0.22825450623940841</v>
      </c>
      <c r="AH791" s="312">
        <v>314.54545454545399</v>
      </c>
      <c r="AI791" s="312">
        <v>5988</v>
      </c>
      <c r="AJ791" s="137">
        <v>0.18000901848790019</v>
      </c>
      <c r="AK791" s="302">
        <v>332.72727272727201</v>
      </c>
      <c r="AL791" s="312">
        <v>6695</v>
      </c>
      <c r="AM791" s="137">
        <v>0.19002071921210228</v>
      </c>
      <c r="AN791" s="302">
        <v>404.24243200000001</v>
      </c>
      <c r="AO791" s="313">
        <v>-9.6247300215982726E-2</v>
      </c>
      <c r="AP791" s="312">
        <v>12669</v>
      </c>
      <c r="AQ791" s="137">
        <v>0.22235287923197081</v>
      </c>
      <c r="AR791" s="312">
        <v>441.21212121212102</v>
      </c>
      <c r="AS791" s="312">
        <v>12600</v>
      </c>
      <c r="AT791" s="137">
        <v>0.21345440376763963</v>
      </c>
      <c r="AU791" s="302">
        <v>473.93939393939399</v>
      </c>
      <c r="AV791" s="312">
        <v>11730</v>
      </c>
      <c r="AW791" s="137">
        <v>0.19214073940605086</v>
      </c>
      <c r="AX791" s="302">
        <v>466.66665599999999</v>
      </c>
      <c r="AY791" s="303">
        <v>-7.4117925645275876E-2</v>
      </c>
      <c r="AZ791" s="311">
        <v>40075</v>
      </c>
      <c r="BA791" s="137">
        <v>0.25949596591424168</v>
      </c>
      <c r="BB791" s="312">
        <v>709.09090909090901</v>
      </c>
      <c r="BC791" s="312">
        <v>35753</v>
      </c>
      <c r="BD791" s="137">
        <v>0.22029908868527909</v>
      </c>
      <c r="BE791" s="302">
        <v>718.78787878787796</v>
      </c>
      <c r="BF791" s="312">
        <v>38098</v>
      </c>
      <c r="BG791" s="137">
        <v>0.22341068088125773</v>
      </c>
      <c r="BH791" s="302">
        <v>832.12120000000004</v>
      </c>
      <c r="BI791" s="303">
        <v>-4.9332501559575796E-2</v>
      </c>
      <c r="BJ791" s="311">
        <v>29402</v>
      </c>
      <c r="BK791" s="137">
        <v>0.24727927200551714</v>
      </c>
      <c r="BL791" s="312">
        <v>628.48484848484804</v>
      </c>
      <c r="BM791" s="312">
        <v>27332</v>
      </c>
      <c r="BN791" s="137">
        <v>0.21880303563995004</v>
      </c>
      <c r="BO791" s="302">
        <v>544.24242424242402</v>
      </c>
      <c r="BP791" s="312">
        <v>28767</v>
      </c>
      <c r="BQ791" s="137">
        <v>0.22316607708061814</v>
      </c>
      <c r="BR791" s="302">
        <v>808.48486300000002</v>
      </c>
      <c r="BS791" s="303">
        <v>-2.1597170260526495E-2</v>
      </c>
      <c r="BT791" s="311">
        <v>20367</v>
      </c>
      <c r="BU791" s="137">
        <v>0.21051815560172407</v>
      </c>
      <c r="BV791" s="312">
        <v>563.030303030303</v>
      </c>
      <c r="BW791" s="312">
        <v>19880</v>
      </c>
      <c r="BX791" s="137">
        <v>0.19107300757371881</v>
      </c>
      <c r="BY791" s="302">
        <v>569.69696969696895</v>
      </c>
      <c r="BZ791" s="312">
        <v>21915</v>
      </c>
      <c r="CA791" s="137">
        <v>0.2058713010803194</v>
      </c>
      <c r="CB791" s="302">
        <v>750.90909999999997</v>
      </c>
      <c r="CC791" s="303">
        <v>7.6005302695536903E-2</v>
      </c>
      <c r="CD791" s="311">
        <v>204433</v>
      </c>
      <c r="CE791" s="137">
        <v>0.23511855814162111</v>
      </c>
      <c r="CF791" s="312">
        <v>1697.41</v>
      </c>
      <c r="CG791" s="312">
        <v>189509</v>
      </c>
      <c r="CH791" s="137">
        <v>0.20497519863803423</v>
      </c>
      <c r="CI791" s="302">
        <v>1612.93</v>
      </c>
      <c r="CJ791" s="312">
        <v>200381</v>
      </c>
      <c r="CK791" s="137">
        <v>0.20907016513309662</v>
      </c>
      <c r="CL791" s="302">
        <v>2064.44</v>
      </c>
      <c r="CM791" s="313">
        <v>-1.9820674744292752E-2</v>
      </c>
    </row>
    <row r="792" spans="1:91" ht="14.4" x14ac:dyDescent="0.3">
      <c r="A792" s="99" t="s">
        <v>500</v>
      </c>
      <c r="B792" s="311">
        <v>13908</v>
      </c>
      <c r="C792" s="137">
        <v>6.8993228662846934E-2</v>
      </c>
      <c r="D792" s="312">
        <v>490.30303030303003</v>
      </c>
      <c r="E792" s="312">
        <v>11740</v>
      </c>
      <c r="F792" s="137">
        <v>5.4775346428404793E-2</v>
      </c>
      <c r="G792" s="302">
        <v>422.42424242424198</v>
      </c>
      <c r="H792" s="312">
        <v>13772</v>
      </c>
      <c r="I792" s="137">
        <v>6.1919727358969862E-2</v>
      </c>
      <c r="J792" s="302">
        <v>466.66665599999999</v>
      </c>
      <c r="K792" s="313">
        <v>-9.7785447224618925E-3</v>
      </c>
      <c r="L792" s="312">
        <v>14923</v>
      </c>
      <c r="M792" s="137">
        <v>8.3870532628183156E-2</v>
      </c>
      <c r="N792" s="312">
        <v>455.75757575757501</v>
      </c>
      <c r="O792" s="312">
        <v>13511</v>
      </c>
      <c r="P792" s="137">
        <v>6.9404276959588229E-2</v>
      </c>
      <c r="Q792" s="302">
        <v>430.90909090909099</v>
      </c>
      <c r="R792" s="312">
        <v>12621</v>
      </c>
      <c r="S792" s="137">
        <v>6.2970872042549364E-2</v>
      </c>
      <c r="T792" s="302">
        <v>426.66665599999999</v>
      </c>
      <c r="U792" s="313">
        <v>-0.15425852710580981</v>
      </c>
      <c r="V792" s="312">
        <v>2723</v>
      </c>
      <c r="W792" s="137">
        <v>8.9395929087327644E-2</v>
      </c>
      <c r="X792" s="312">
        <v>218.18181818181799</v>
      </c>
      <c r="Y792" s="312">
        <v>2221</v>
      </c>
      <c r="Z792" s="137">
        <v>6.9410588161760114E-2</v>
      </c>
      <c r="AA792" s="302">
        <v>186.666666666666</v>
      </c>
      <c r="AB792" s="312">
        <v>2295</v>
      </c>
      <c r="AC792" s="137">
        <v>6.864885884358829E-2</v>
      </c>
      <c r="AD792" s="302">
        <v>188.484848</v>
      </c>
      <c r="AE792" s="313">
        <v>-0.15717958134410576</v>
      </c>
      <c r="AF792" s="312">
        <v>2437</v>
      </c>
      <c r="AG792" s="137">
        <v>7.5088584193498689E-2</v>
      </c>
      <c r="AH792" s="312">
        <v>195.75757575757501</v>
      </c>
      <c r="AI792" s="312">
        <v>2498</v>
      </c>
      <c r="AJ792" s="137">
        <v>7.5093942582293696E-2</v>
      </c>
      <c r="AK792" s="302">
        <v>238.18181818181799</v>
      </c>
      <c r="AL792" s="312">
        <v>2533</v>
      </c>
      <c r="AM792" s="137">
        <v>7.1892827746714724E-2</v>
      </c>
      <c r="AN792" s="302">
        <v>228.484848</v>
      </c>
      <c r="AO792" s="313">
        <v>3.939269593762823E-2</v>
      </c>
      <c r="AP792" s="312">
        <v>5348</v>
      </c>
      <c r="AQ792" s="137">
        <v>9.3862435719676354E-2</v>
      </c>
      <c r="AR792" s="312">
        <v>300</v>
      </c>
      <c r="AS792" s="312">
        <v>4253</v>
      </c>
      <c r="AT792" s="137">
        <v>7.2049331684426302E-2</v>
      </c>
      <c r="AU792" s="302">
        <v>237.575757575757</v>
      </c>
      <c r="AV792" s="312">
        <v>4695</v>
      </c>
      <c r="AW792" s="137">
        <v>7.6905436616488396E-2</v>
      </c>
      <c r="AX792" s="302">
        <v>310.90910000000002</v>
      </c>
      <c r="AY792" s="303">
        <v>-0.12210172026925954</v>
      </c>
      <c r="AZ792" s="311">
        <v>12015</v>
      </c>
      <c r="BA792" s="137">
        <v>7.7800225338979762E-2</v>
      </c>
      <c r="BB792" s="312">
        <v>346.06060606060601</v>
      </c>
      <c r="BC792" s="312">
        <v>11359</v>
      </c>
      <c r="BD792" s="137">
        <v>6.9990695840239564E-2</v>
      </c>
      <c r="BE792" s="302">
        <v>428.48484848484799</v>
      </c>
      <c r="BF792" s="312">
        <v>13053</v>
      </c>
      <c r="BG792" s="137">
        <v>7.6544165508505888E-2</v>
      </c>
      <c r="BH792" s="302">
        <v>541.81820000000005</v>
      </c>
      <c r="BI792" s="303">
        <v>8.6392009987515603E-2</v>
      </c>
      <c r="BJ792" s="311">
        <v>9630</v>
      </c>
      <c r="BK792" s="137">
        <v>8.0991068274713626E-2</v>
      </c>
      <c r="BL792" s="312">
        <v>380.60606060606</v>
      </c>
      <c r="BM792" s="312">
        <v>7932</v>
      </c>
      <c r="BN792" s="137">
        <v>6.3498671106983887E-2</v>
      </c>
      <c r="BO792" s="302">
        <v>369.69696969696901</v>
      </c>
      <c r="BP792" s="312">
        <v>8157</v>
      </c>
      <c r="BQ792" s="137">
        <v>6.3279649972072236E-2</v>
      </c>
      <c r="BR792" s="302">
        <v>390.30304000000001</v>
      </c>
      <c r="BS792" s="303">
        <v>-0.15295950155763241</v>
      </c>
      <c r="BT792" s="311">
        <v>8360</v>
      </c>
      <c r="BU792" s="137">
        <v>8.6410948143094871E-2</v>
      </c>
      <c r="BV792" s="312">
        <v>407.27272727272702</v>
      </c>
      <c r="BW792" s="312">
        <v>7063</v>
      </c>
      <c r="BX792" s="137">
        <v>6.7884741071085317E-2</v>
      </c>
      <c r="BY792" s="302">
        <v>345.45454545454498</v>
      </c>
      <c r="BZ792" s="312">
        <v>7405</v>
      </c>
      <c r="CA792" s="137">
        <v>6.9563175199624239E-2</v>
      </c>
      <c r="CB792" s="302">
        <v>339.39395100000002</v>
      </c>
      <c r="CC792" s="303">
        <v>-0.11423444976076555</v>
      </c>
      <c r="CD792" s="311">
        <v>69344</v>
      </c>
      <c r="CE792" s="137">
        <v>7.9752590314541072E-2</v>
      </c>
      <c r="CF792" s="312">
        <v>1025.8800000000001</v>
      </c>
      <c r="CG792" s="312">
        <v>60577</v>
      </c>
      <c r="CH792" s="137">
        <v>6.5520806969042097E-2</v>
      </c>
      <c r="CI792" s="302">
        <v>974.04</v>
      </c>
      <c r="CJ792" s="312">
        <v>64531</v>
      </c>
      <c r="CK792" s="137">
        <v>6.7329271868110538E-2</v>
      </c>
      <c r="CL792" s="302">
        <v>1068.53</v>
      </c>
      <c r="CM792" s="313">
        <v>-6.9407591139824643E-2</v>
      </c>
    </row>
    <row r="793" spans="1:91" ht="14.4" x14ac:dyDescent="0.3">
      <c r="A793" s="99" t="s">
        <v>501</v>
      </c>
      <c r="B793" s="311">
        <v>1306</v>
      </c>
      <c r="C793" s="137">
        <v>6.4786566460798174E-3</v>
      </c>
      <c r="D793" s="312">
        <v>151.51515151515099</v>
      </c>
      <c r="E793" s="312">
        <v>1082</v>
      </c>
      <c r="F793" s="137">
        <v>5.0482900200625206E-3</v>
      </c>
      <c r="G793" s="302">
        <v>139.39393939393901</v>
      </c>
      <c r="H793" s="312">
        <v>1050</v>
      </c>
      <c r="I793" s="137">
        <v>4.72086216431298E-3</v>
      </c>
      <c r="J793" s="302">
        <v>178.78787199999999</v>
      </c>
      <c r="K793" s="313">
        <v>-0.19601837672281777</v>
      </c>
      <c r="L793" s="312">
        <v>1044</v>
      </c>
      <c r="M793" s="137">
        <v>5.8675089501992366E-3</v>
      </c>
      <c r="N793" s="312">
        <v>139.39393939393901</v>
      </c>
      <c r="O793" s="312">
        <v>1058</v>
      </c>
      <c r="P793" s="137">
        <v>5.4348105264780061E-3</v>
      </c>
      <c r="Q793" s="302">
        <v>136.363636363636</v>
      </c>
      <c r="R793" s="312">
        <v>1351</v>
      </c>
      <c r="S793" s="137">
        <v>6.7406424316206479E-3</v>
      </c>
      <c r="T793" s="302">
        <v>211.515152</v>
      </c>
      <c r="U793" s="313">
        <v>0.29406130268199232</v>
      </c>
      <c r="V793" s="312">
        <v>257</v>
      </c>
      <c r="W793" s="137">
        <v>8.4372948128693375E-3</v>
      </c>
      <c r="X793" s="312">
        <v>79.393939393939405</v>
      </c>
      <c r="Y793" s="312">
        <v>326</v>
      </c>
      <c r="Z793" s="137">
        <v>1.0188136758547409E-2</v>
      </c>
      <c r="AA793" s="302">
        <v>90.303030303030297</v>
      </c>
      <c r="AB793" s="312">
        <v>192</v>
      </c>
      <c r="AC793" s="137">
        <v>5.7431725045616342E-3</v>
      </c>
      <c r="AD793" s="302">
        <v>71.515150000000006</v>
      </c>
      <c r="AE793" s="313">
        <v>-0.25291828793774318</v>
      </c>
      <c r="AF793" s="312">
        <v>244</v>
      </c>
      <c r="AG793" s="137">
        <v>7.5181019873671239E-3</v>
      </c>
      <c r="AH793" s="312">
        <v>61.212121212121197</v>
      </c>
      <c r="AI793" s="312">
        <v>193</v>
      </c>
      <c r="AJ793" s="137">
        <v>5.8018938824590414E-3</v>
      </c>
      <c r="AK793" s="302">
        <v>60</v>
      </c>
      <c r="AL793" s="312">
        <v>177</v>
      </c>
      <c r="AM793" s="137">
        <v>5.0236993727471408E-3</v>
      </c>
      <c r="AN793" s="302">
        <v>67.272729999999996</v>
      </c>
      <c r="AO793" s="313">
        <v>-0.27459016393442626</v>
      </c>
      <c r="AP793" s="312">
        <v>369</v>
      </c>
      <c r="AQ793" s="137">
        <v>6.4762974533583723E-3</v>
      </c>
      <c r="AR793" s="312">
        <v>105.454545454545</v>
      </c>
      <c r="AS793" s="312">
        <v>228</v>
      </c>
      <c r="AT793" s="137">
        <v>3.8625082586525267E-3</v>
      </c>
      <c r="AU793" s="302">
        <v>53.939393939393902</v>
      </c>
      <c r="AV793" s="312">
        <v>517</v>
      </c>
      <c r="AW793" s="137">
        <v>8.4686071843928651E-3</v>
      </c>
      <c r="AX793" s="302">
        <v>110.909088</v>
      </c>
      <c r="AY793" s="303">
        <v>0.40108401084010842</v>
      </c>
      <c r="AZ793" s="311">
        <v>573</v>
      </c>
      <c r="BA793" s="137">
        <v>3.7103228563658262E-3</v>
      </c>
      <c r="BB793" s="312">
        <v>103.636363636363</v>
      </c>
      <c r="BC793" s="312">
        <v>623</v>
      </c>
      <c r="BD793" s="137">
        <v>3.8387361130794305E-3</v>
      </c>
      <c r="BE793" s="302">
        <v>116.363636363636</v>
      </c>
      <c r="BF793" s="312">
        <v>611</v>
      </c>
      <c r="BG793" s="137">
        <v>3.5829682927830458E-3</v>
      </c>
      <c r="BH793" s="302">
        <v>113.333336</v>
      </c>
      <c r="BI793" s="303">
        <v>6.6317626527050616E-2</v>
      </c>
      <c r="BJ793" s="311">
        <v>601</v>
      </c>
      <c r="BK793" s="137">
        <v>5.0545827656389292E-3</v>
      </c>
      <c r="BL793" s="312">
        <v>107.87878787878699</v>
      </c>
      <c r="BM793" s="312">
        <v>368</v>
      </c>
      <c r="BN793" s="137">
        <v>2.9459796983572961E-3</v>
      </c>
      <c r="BO793" s="302">
        <v>72.121212121212096</v>
      </c>
      <c r="BP793" s="312">
        <v>886</v>
      </c>
      <c r="BQ793" s="137">
        <v>6.873332092099547E-3</v>
      </c>
      <c r="BR793" s="302">
        <v>161.21212800000001</v>
      </c>
      <c r="BS793" s="303">
        <v>0.47420965058236275</v>
      </c>
      <c r="BT793" s="311">
        <v>720</v>
      </c>
      <c r="BU793" s="137">
        <v>7.4420912276349652E-3</v>
      </c>
      <c r="BV793" s="312">
        <v>125.454545454545</v>
      </c>
      <c r="BW793" s="312">
        <v>730</v>
      </c>
      <c r="BX793" s="137">
        <v>7.0162623505440006E-3</v>
      </c>
      <c r="BY793" s="302">
        <v>103.636363636363</v>
      </c>
      <c r="BZ793" s="312">
        <v>646</v>
      </c>
      <c r="CA793" s="137">
        <v>6.0685767966181308E-3</v>
      </c>
      <c r="CB793" s="302">
        <v>121.21212</v>
      </c>
      <c r="CC793" s="303">
        <v>-0.10277777777777777</v>
      </c>
      <c r="CD793" s="311">
        <v>5114</v>
      </c>
      <c r="CE793" s="137">
        <v>5.8816155236006435E-3</v>
      </c>
      <c r="CF793" s="312">
        <v>317.47000000000003</v>
      </c>
      <c r="CG793" s="312">
        <v>4608</v>
      </c>
      <c r="CH793" s="137">
        <v>4.9840678560071645E-3</v>
      </c>
      <c r="CI793" s="302">
        <v>285.61</v>
      </c>
      <c r="CJ793" s="312">
        <v>5430</v>
      </c>
      <c r="CK793" s="137">
        <v>5.6654622777245079E-3</v>
      </c>
      <c r="CL793" s="302">
        <v>388.8</v>
      </c>
      <c r="CM793" s="313">
        <v>6.1791161517403208E-2</v>
      </c>
    </row>
    <row r="794" spans="1:91" ht="14.4" x14ac:dyDescent="0.3">
      <c r="A794" s="99" t="s">
        <v>440</v>
      </c>
      <c r="B794" s="311">
        <v>42830</v>
      </c>
      <c r="C794" s="137">
        <v>0.21246620532281668</v>
      </c>
      <c r="D794" s="312">
        <v>826.06060606060601</v>
      </c>
      <c r="E794" s="312">
        <v>46110</v>
      </c>
      <c r="F794" s="137">
        <v>0.21513553865534457</v>
      </c>
      <c r="G794" s="302">
        <v>876.36363636363603</v>
      </c>
      <c r="H794" s="312">
        <v>52834</v>
      </c>
      <c r="I794" s="137">
        <v>0.23754479198982092</v>
      </c>
      <c r="J794" s="302">
        <v>1030.3030000000001</v>
      </c>
      <c r="K794" s="313">
        <v>0.23357459724492177</v>
      </c>
      <c r="L794" s="312">
        <v>36367</v>
      </c>
      <c r="M794" s="137">
        <v>0.2043905153179077</v>
      </c>
      <c r="N794" s="312">
        <v>743.63636363636294</v>
      </c>
      <c r="O794" s="312">
        <v>39365</v>
      </c>
      <c r="P794" s="137">
        <v>0.20221296443743547</v>
      </c>
      <c r="Q794" s="302">
        <v>793.33333333333303</v>
      </c>
      <c r="R794" s="312">
        <v>42345</v>
      </c>
      <c r="S794" s="137">
        <v>0.21127498428347619</v>
      </c>
      <c r="T794" s="302">
        <v>910.30304000000001</v>
      </c>
      <c r="U794" s="313">
        <v>0.16437979486897461</v>
      </c>
      <c r="V794" s="312">
        <v>5935</v>
      </c>
      <c r="W794" s="137">
        <v>0.19484569927774131</v>
      </c>
      <c r="X794" s="312">
        <v>310.30303030303003</v>
      </c>
      <c r="Y794" s="312">
        <v>6662</v>
      </c>
      <c r="Z794" s="137">
        <v>0.20820051253203326</v>
      </c>
      <c r="AA794" s="302">
        <v>356.36363636363598</v>
      </c>
      <c r="AB794" s="312">
        <v>7988</v>
      </c>
      <c r="AC794" s="137">
        <v>0.23893990607519966</v>
      </c>
      <c r="AD794" s="302">
        <v>395.15152</v>
      </c>
      <c r="AE794" s="313">
        <v>0.34591406908171862</v>
      </c>
      <c r="AF794" s="312">
        <v>5669</v>
      </c>
      <c r="AG794" s="137">
        <v>0.17467262363272223</v>
      </c>
      <c r="AH794" s="312">
        <v>326.06060606060601</v>
      </c>
      <c r="AI794" s="312">
        <v>5769</v>
      </c>
      <c r="AJ794" s="137">
        <v>0.17342552232075756</v>
      </c>
      <c r="AK794" s="302">
        <v>303.030303030303</v>
      </c>
      <c r="AL794" s="312">
        <v>6215</v>
      </c>
      <c r="AM794" s="137">
        <v>0.17639712769278801</v>
      </c>
      <c r="AN794" s="302">
        <v>367.27273600000001</v>
      </c>
      <c r="AO794" s="313">
        <v>9.6313282765919911E-2</v>
      </c>
      <c r="AP794" s="312">
        <v>11426</v>
      </c>
      <c r="AQ794" s="137">
        <v>0.20053705881320533</v>
      </c>
      <c r="AR794" s="312">
        <v>395.15151515151501</v>
      </c>
      <c r="AS794" s="312">
        <v>11636</v>
      </c>
      <c r="AT794" s="137">
        <v>0.19712344779684562</v>
      </c>
      <c r="AU794" s="302">
        <v>386.666666666666</v>
      </c>
      <c r="AV794" s="312">
        <v>13512</v>
      </c>
      <c r="AW794" s="137">
        <v>0.22133040672246884</v>
      </c>
      <c r="AX794" s="302">
        <v>517.57574499999998</v>
      </c>
      <c r="AY794" s="303">
        <v>0.18256607736740765</v>
      </c>
      <c r="AZ794" s="311">
        <v>34418</v>
      </c>
      <c r="BA794" s="137">
        <v>0.22286543118743282</v>
      </c>
      <c r="BB794" s="312">
        <v>727.27272727272702</v>
      </c>
      <c r="BC794" s="312">
        <v>35393</v>
      </c>
      <c r="BD794" s="137">
        <v>0.2180808784112685</v>
      </c>
      <c r="BE794" s="302">
        <v>698.78787878787796</v>
      </c>
      <c r="BF794" s="312">
        <v>39021</v>
      </c>
      <c r="BG794" s="137">
        <v>0.22882325000439807</v>
      </c>
      <c r="BH794" s="302">
        <v>725.45450000000005</v>
      </c>
      <c r="BI794" s="303">
        <v>0.13373816026497762</v>
      </c>
      <c r="BJ794" s="311">
        <v>24185</v>
      </c>
      <c r="BK794" s="137">
        <v>0.20340280230778288</v>
      </c>
      <c r="BL794" s="312">
        <v>683.63636363636294</v>
      </c>
      <c r="BM794" s="312">
        <v>25655</v>
      </c>
      <c r="BN794" s="137">
        <v>0.20537801402542508</v>
      </c>
      <c r="BO794" s="302">
        <v>637.57575757575705</v>
      </c>
      <c r="BP794" s="312">
        <v>30179</v>
      </c>
      <c r="BQ794" s="137">
        <v>0.23411996524545398</v>
      </c>
      <c r="BR794" s="302">
        <v>807.87879999999996</v>
      </c>
      <c r="BS794" s="303">
        <v>0.24783956998139342</v>
      </c>
      <c r="BT794" s="311">
        <v>19250</v>
      </c>
      <c r="BU794" s="137">
        <v>0.19897257796107373</v>
      </c>
      <c r="BV794" s="312">
        <v>567.27272727272702</v>
      </c>
      <c r="BW794" s="312">
        <v>20783</v>
      </c>
      <c r="BX794" s="137">
        <v>0.19975202798815886</v>
      </c>
      <c r="BY794" s="302">
        <v>581.81818181818096</v>
      </c>
      <c r="BZ794" s="312">
        <v>21729</v>
      </c>
      <c r="CA794" s="137">
        <v>0.20412400187881635</v>
      </c>
      <c r="CB794" s="302">
        <v>701.21209999999996</v>
      </c>
      <c r="CC794" s="303">
        <v>0.12877922077922077</v>
      </c>
      <c r="CD794" s="311">
        <v>180080</v>
      </c>
      <c r="CE794" s="137">
        <v>0.2071101532049284</v>
      </c>
      <c r="CF794" s="312">
        <v>1705.64</v>
      </c>
      <c r="CG794" s="312">
        <v>191373</v>
      </c>
      <c r="CH794" s="137">
        <v>0.20699132330895381</v>
      </c>
      <c r="CI794" s="302">
        <v>1730.4</v>
      </c>
      <c r="CJ794" s="312">
        <v>213823</v>
      </c>
      <c r="CK794" s="137">
        <v>0.2230950535193163</v>
      </c>
      <c r="CL794" s="302">
        <v>2028.61</v>
      </c>
      <c r="CM794" s="313">
        <v>0.18737783207463349</v>
      </c>
    </row>
    <row r="795" spans="1:91" ht="14.4" x14ac:dyDescent="0.3">
      <c r="A795" s="99" t="s">
        <v>386</v>
      </c>
      <c r="B795" s="311">
        <v>14448</v>
      </c>
      <c r="C795" s="137">
        <v>7.1671999404717607E-2</v>
      </c>
      <c r="D795" s="312">
        <v>495.15151515151501</v>
      </c>
      <c r="E795" s="312">
        <v>16755</v>
      </c>
      <c r="F795" s="137">
        <v>7.8173844072225079E-2</v>
      </c>
      <c r="G795" s="302">
        <v>481.81818181818102</v>
      </c>
      <c r="H795" s="312">
        <v>18871</v>
      </c>
      <c r="I795" s="137">
        <v>8.4845133240714507E-2</v>
      </c>
      <c r="J795" s="302">
        <v>690.30304000000001</v>
      </c>
      <c r="K795" s="313">
        <v>0.30613233665559247</v>
      </c>
      <c r="L795" s="312">
        <v>13086</v>
      </c>
      <c r="M795" s="137">
        <v>7.354618977232491E-2</v>
      </c>
      <c r="N795" s="312">
        <v>489.09090909090901</v>
      </c>
      <c r="O795" s="312">
        <v>15192</v>
      </c>
      <c r="P795" s="137">
        <v>7.8039358712905363E-2</v>
      </c>
      <c r="Q795" s="302">
        <v>599.39393939393904</v>
      </c>
      <c r="R795" s="312">
        <v>15738</v>
      </c>
      <c r="S795" s="137">
        <v>7.8522746549848824E-2</v>
      </c>
      <c r="T795" s="302">
        <v>658.18179999999995</v>
      </c>
      <c r="U795" s="313">
        <v>0.20265933058230171</v>
      </c>
      <c r="V795" s="312">
        <v>2497</v>
      </c>
      <c r="W795" s="137">
        <v>8.1976362442547607E-2</v>
      </c>
      <c r="X795" s="312">
        <v>261.21212121212102</v>
      </c>
      <c r="Y795" s="312">
        <v>2514</v>
      </c>
      <c r="Z795" s="137">
        <v>7.856741046315395E-2</v>
      </c>
      <c r="AA795" s="302">
        <v>244.24242424242399</v>
      </c>
      <c r="AB795" s="312">
        <v>2928</v>
      </c>
      <c r="AC795" s="137">
        <v>8.7583380694564922E-2</v>
      </c>
      <c r="AD795" s="302">
        <v>250.909088</v>
      </c>
      <c r="AE795" s="313">
        <v>0.1726071285542651</v>
      </c>
      <c r="AF795" s="312">
        <v>2154</v>
      </c>
      <c r="AG795" s="137">
        <v>6.6368818363888457E-2</v>
      </c>
      <c r="AH795" s="312">
        <v>200.60606060606</v>
      </c>
      <c r="AI795" s="312">
        <v>1909</v>
      </c>
      <c r="AJ795" s="137">
        <v>5.7387644671576733E-2</v>
      </c>
      <c r="AK795" s="302">
        <v>152.72727272727201</v>
      </c>
      <c r="AL795" s="312">
        <v>2249</v>
      </c>
      <c r="AM795" s="137">
        <v>6.3832202764453783E-2</v>
      </c>
      <c r="AN795" s="302">
        <v>204.84848</v>
      </c>
      <c r="AO795" s="313">
        <v>4.4103992571959148E-2</v>
      </c>
      <c r="AP795" s="312">
        <v>4277</v>
      </c>
      <c r="AQ795" s="137">
        <v>7.5065377257489865E-2</v>
      </c>
      <c r="AR795" s="312">
        <v>256.969696969697</v>
      </c>
      <c r="AS795" s="312">
        <v>3831</v>
      </c>
      <c r="AT795" s="137">
        <v>6.4900303240779958E-2</v>
      </c>
      <c r="AU795" s="302">
        <v>260</v>
      </c>
      <c r="AV795" s="312">
        <v>5729</v>
      </c>
      <c r="AW795" s="137">
        <v>9.3842650985274126E-2</v>
      </c>
      <c r="AX795" s="302">
        <v>306.06060000000002</v>
      </c>
      <c r="AY795" s="303">
        <v>0.33949029693710547</v>
      </c>
      <c r="AZ795" s="311">
        <v>12388</v>
      </c>
      <c r="BA795" s="137">
        <v>8.0215496587539015E-2</v>
      </c>
      <c r="BB795" s="312">
        <v>541.21212121212102</v>
      </c>
      <c r="BC795" s="312">
        <v>12604</v>
      </c>
      <c r="BD795" s="137">
        <v>7.7662006371192846E-2</v>
      </c>
      <c r="BE795" s="302">
        <v>523.63636363636294</v>
      </c>
      <c r="BF795" s="312">
        <v>14102</v>
      </c>
      <c r="BG795" s="137">
        <v>8.269561189005975E-2</v>
      </c>
      <c r="BH795" s="302">
        <v>424.24243200000001</v>
      </c>
      <c r="BI795" s="303">
        <v>0.13835970293832742</v>
      </c>
      <c r="BJ795" s="311">
        <v>9085</v>
      </c>
      <c r="BK795" s="137">
        <v>7.6407461607037735E-2</v>
      </c>
      <c r="BL795" s="312">
        <v>375.75757575757501</v>
      </c>
      <c r="BM795" s="312">
        <v>8606</v>
      </c>
      <c r="BN795" s="137">
        <v>6.8894296967562205E-2</v>
      </c>
      <c r="BO795" s="302">
        <v>366.06060606060601</v>
      </c>
      <c r="BP795" s="312">
        <v>11668</v>
      </c>
      <c r="BQ795" s="137">
        <v>9.0516973872028797E-2</v>
      </c>
      <c r="BR795" s="302">
        <v>506.06060000000002</v>
      </c>
      <c r="BS795" s="303">
        <v>0.28431480462300496</v>
      </c>
      <c r="BT795" s="311">
        <v>8032</v>
      </c>
      <c r="BU795" s="137">
        <v>8.3020662139394505E-2</v>
      </c>
      <c r="BV795" s="312">
        <v>375.15151515151501</v>
      </c>
      <c r="BW795" s="312">
        <v>7871</v>
      </c>
      <c r="BX795" s="137">
        <v>7.5650686248125792E-2</v>
      </c>
      <c r="BY795" s="302">
        <v>344.24242424242402</v>
      </c>
      <c r="BZ795" s="312">
        <v>8325</v>
      </c>
      <c r="CA795" s="137">
        <v>7.8205730389854386E-2</v>
      </c>
      <c r="CB795" s="302">
        <v>436.96969999999999</v>
      </c>
      <c r="CC795" s="303">
        <v>3.6479083665338648E-2</v>
      </c>
      <c r="CD795" s="311">
        <v>65967</v>
      </c>
      <c r="CE795" s="137">
        <v>7.5868699891545488E-2</v>
      </c>
      <c r="CF795" s="312">
        <v>1109.83</v>
      </c>
      <c r="CG795" s="312">
        <v>69282</v>
      </c>
      <c r="CH795" s="137">
        <v>7.4936238975670227E-2</v>
      </c>
      <c r="CI795" s="302">
        <v>1125.26</v>
      </c>
      <c r="CJ795" s="312">
        <v>79610</v>
      </c>
      <c r="CK795" s="137">
        <v>8.3062145843397439E-2</v>
      </c>
      <c r="CL795" s="302">
        <v>1316.32</v>
      </c>
      <c r="CM795" s="313">
        <v>0.20681552897660951</v>
      </c>
    </row>
    <row r="796" spans="1:91" ht="14.4" x14ac:dyDescent="0.3">
      <c r="A796" s="99" t="s">
        <v>498</v>
      </c>
      <c r="B796" s="311">
        <v>7556</v>
      </c>
      <c r="C796" s="137">
        <v>3.7482947639953371E-2</v>
      </c>
      <c r="D796" s="312">
        <v>362.42424242424198</v>
      </c>
      <c r="E796" s="312">
        <v>8612</v>
      </c>
      <c r="F796" s="137">
        <v>4.0181029253954184E-2</v>
      </c>
      <c r="G796" s="302">
        <v>360</v>
      </c>
      <c r="H796" s="312">
        <v>10355</v>
      </c>
      <c r="I796" s="137">
        <v>4.6556693058534195E-2</v>
      </c>
      <c r="J796" s="302">
        <v>499.39395100000002</v>
      </c>
      <c r="K796" s="313">
        <v>0.37043409211222872</v>
      </c>
      <c r="L796" s="312">
        <v>5841</v>
      </c>
      <c r="M796" s="137">
        <v>3.282770093689056E-2</v>
      </c>
      <c r="N796" s="312">
        <v>300</v>
      </c>
      <c r="O796" s="312">
        <v>7537</v>
      </c>
      <c r="P796" s="137">
        <v>3.8716603911214308E-2</v>
      </c>
      <c r="Q796" s="302">
        <v>432.12121212121201</v>
      </c>
      <c r="R796" s="312">
        <v>8315</v>
      </c>
      <c r="S796" s="137">
        <v>4.1486633470707392E-2</v>
      </c>
      <c r="T796" s="302">
        <v>490.90910000000002</v>
      </c>
      <c r="U796" s="313">
        <v>0.42355760999828795</v>
      </c>
      <c r="V796" s="312">
        <v>1122</v>
      </c>
      <c r="W796" s="137">
        <v>3.6835193696651343E-2</v>
      </c>
      <c r="X796" s="312">
        <v>152.72727272727201</v>
      </c>
      <c r="Y796" s="312">
        <v>1201</v>
      </c>
      <c r="Z796" s="137">
        <v>3.7533595849740607E-2</v>
      </c>
      <c r="AA796" s="302">
        <v>164.24242424242399</v>
      </c>
      <c r="AB796" s="312">
        <v>1455</v>
      </c>
      <c r="AC796" s="137">
        <v>4.3522479136131137E-2</v>
      </c>
      <c r="AD796" s="302">
        <v>167.878784</v>
      </c>
      <c r="AE796" s="313">
        <v>0.2967914438502674</v>
      </c>
      <c r="AF796" s="312">
        <v>1117</v>
      </c>
      <c r="AG796" s="137">
        <v>3.4416884917578182E-2</v>
      </c>
      <c r="AH796" s="312">
        <v>144.84848484848399</v>
      </c>
      <c r="AI796" s="312">
        <v>1243</v>
      </c>
      <c r="AJ796" s="137">
        <v>3.7366601533142946E-2</v>
      </c>
      <c r="AK796" s="302">
        <v>142.42424242424201</v>
      </c>
      <c r="AL796" s="312">
        <v>1172</v>
      </c>
      <c r="AM796" s="137">
        <v>3.3264269292992366E-2</v>
      </c>
      <c r="AN796" s="302">
        <v>165.454544</v>
      </c>
      <c r="AO796" s="313">
        <v>4.9239033124440466E-2</v>
      </c>
      <c r="AP796" s="312">
        <v>1887</v>
      </c>
      <c r="AQ796" s="137">
        <v>3.3118626814328589E-2</v>
      </c>
      <c r="AR796" s="312">
        <v>169.69696969696901</v>
      </c>
      <c r="AS796" s="312">
        <v>2027</v>
      </c>
      <c r="AT796" s="137">
        <v>3.4339053685476628E-2</v>
      </c>
      <c r="AU796" s="302">
        <v>196.969696969697</v>
      </c>
      <c r="AV796" s="312">
        <v>3166</v>
      </c>
      <c r="AW796" s="137">
        <v>5.1859981326475457E-2</v>
      </c>
      <c r="AX796" s="302">
        <v>219.393936</v>
      </c>
      <c r="AY796" s="303">
        <v>0.67779544250132484</v>
      </c>
      <c r="AZ796" s="311">
        <v>6271</v>
      </c>
      <c r="BA796" s="137">
        <v>4.060634316277504E-2</v>
      </c>
      <c r="BB796" s="312">
        <v>438.18181818181802</v>
      </c>
      <c r="BC796" s="312">
        <v>6615</v>
      </c>
      <c r="BD796" s="137">
        <v>4.0759613784944512E-2</v>
      </c>
      <c r="BE796" s="302">
        <v>376.36363636363598</v>
      </c>
      <c r="BF796" s="312">
        <v>8228</v>
      </c>
      <c r="BG796" s="137">
        <v>4.8249857795448284E-2</v>
      </c>
      <c r="BH796" s="302">
        <v>376.36364700000001</v>
      </c>
      <c r="BI796" s="303">
        <v>0.31207143996172859</v>
      </c>
      <c r="BJ796" s="311">
        <v>5013</v>
      </c>
      <c r="BK796" s="137">
        <v>4.2160771055154665E-2</v>
      </c>
      <c r="BL796" s="312">
        <v>304.24242424242402</v>
      </c>
      <c r="BM796" s="312">
        <v>4752</v>
      </c>
      <c r="BN796" s="137">
        <v>3.8041563930961607E-2</v>
      </c>
      <c r="BO796" s="302">
        <v>262.42424242424198</v>
      </c>
      <c r="BP796" s="312">
        <v>6174</v>
      </c>
      <c r="BQ796" s="137">
        <v>4.7896108732079688E-2</v>
      </c>
      <c r="BR796" s="302">
        <v>312.121216</v>
      </c>
      <c r="BS796" s="303">
        <v>0.23159784560143626</v>
      </c>
      <c r="BT796" s="311">
        <v>3706</v>
      </c>
      <c r="BU796" s="137">
        <v>3.8306097346687752E-2</v>
      </c>
      <c r="BV796" s="312">
        <v>261.81818181818102</v>
      </c>
      <c r="BW796" s="312">
        <v>3995</v>
      </c>
      <c r="BX796" s="137">
        <v>3.8397216562223675E-2</v>
      </c>
      <c r="BY796" s="302">
        <v>270.90909090909003</v>
      </c>
      <c r="BZ796" s="312">
        <v>4196</v>
      </c>
      <c r="CA796" s="137">
        <v>3.9417566932832312E-2</v>
      </c>
      <c r="CB796" s="302">
        <v>297.57574499999998</v>
      </c>
      <c r="CC796" s="303">
        <v>0.13221802482460873</v>
      </c>
      <c r="CD796" s="311">
        <v>32513</v>
      </c>
      <c r="CE796" s="137">
        <v>3.7393227516391812E-2</v>
      </c>
      <c r="CF796" s="312">
        <v>803.63</v>
      </c>
      <c r="CG796" s="312">
        <v>35982</v>
      </c>
      <c r="CH796" s="137">
        <v>3.8918561109993442E-2</v>
      </c>
      <c r="CI796" s="302">
        <v>827.41</v>
      </c>
      <c r="CJ796" s="312">
        <v>43061</v>
      </c>
      <c r="CK796" s="137">
        <v>4.4928263561895956E-2</v>
      </c>
      <c r="CL796" s="302">
        <v>958.69</v>
      </c>
      <c r="CM796" s="313">
        <v>0.32442407652323685</v>
      </c>
    </row>
    <row r="797" spans="1:91" ht="14.4" x14ac:dyDescent="0.3">
      <c r="A797" s="99" t="s">
        <v>499</v>
      </c>
      <c r="B797" s="311">
        <v>5708</v>
      </c>
      <c r="C797" s="137">
        <v>2.8315598878884837E-2</v>
      </c>
      <c r="D797" s="312">
        <v>375.15151515151501</v>
      </c>
      <c r="E797" s="312">
        <v>6500</v>
      </c>
      <c r="F797" s="137">
        <v>3.0327065739747118E-2</v>
      </c>
      <c r="G797" s="302">
        <v>317.575757575757</v>
      </c>
      <c r="H797" s="312">
        <v>7235</v>
      </c>
      <c r="I797" s="137">
        <v>3.2528988341718482E-2</v>
      </c>
      <c r="J797" s="302">
        <v>427.878784</v>
      </c>
      <c r="K797" s="313">
        <v>0.26751927119831814</v>
      </c>
      <c r="L797" s="312">
        <v>5928</v>
      </c>
      <c r="M797" s="137">
        <v>3.3316660016073828E-2</v>
      </c>
      <c r="N797" s="312">
        <v>379.39393939393898</v>
      </c>
      <c r="O797" s="312">
        <v>6221</v>
      </c>
      <c r="P797" s="137">
        <v>3.1956480420812554E-2</v>
      </c>
      <c r="Q797" s="302">
        <v>355.15151515151501</v>
      </c>
      <c r="R797" s="312">
        <v>6007</v>
      </c>
      <c r="S797" s="137">
        <v>2.9971161426162275E-2</v>
      </c>
      <c r="T797" s="302">
        <v>434.54544099999998</v>
      </c>
      <c r="U797" s="313">
        <v>1.3326585695006748E-2</v>
      </c>
      <c r="V797" s="312">
        <v>1224</v>
      </c>
      <c r="W797" s="137">
        <v>4.0183847669074194E-2</v>
      </c>
      <c r="X797" s="312">
        <v>195.15151515151501</v>
      </c>
      <c r="Y797" s="312">
        <v>1068</v>
      </c>
      <c r="Z797" s="137">
        <v>3.3377086067879244E-2</v>
      </c>
      <c r="AA797" s="302">
        <v>138.18181818181799</v>
      </c>
      <c r="AB797" s="312">
        <v>1289</v>
      </c>
      <c r="AC797" s="137">
        <v>3.8557027908228889E-2</v>
      </c>
      <c r="AD797" s="302">
        <v>209.090912</v>
      </c>
      <c r="AE797" s="313">
        <v>5.3104575163398691E-2</v>
      </c>
      <c r="AF797" s="312">
        <v>835</v>
      </c>
      <c r="AG797" s="137">
        <v>2.5727930981358803E-2</v>
      </c>
      <c r="AH797" s="312">
        <v>135.75757575757501</v>
      </c>
      <c r="AI797" s="312">
        <v>602</v>
      </c>
      <c r="AJ797" s="137">
        <v>1.8097099053058771E-2</v>
      </c>
      <c r="AK797" s="302">
        <v>108.484848484848</v>
      </c>
      <c r="AL797" s="312">
        <v>856</v>
      </c>
      <c r="AM797" s="137">
        <v>2.4295404876110465E-2</v>
      </c>
      <c r="AN797" s="302">
        <v>138.18182400000001</v>
      </c>
      <c r="AO797" s="313">
        <v>2.5149700598802394E-2</v>
      </c>
      <c r="AP797" s="312">
        <v>2018</v>
      </c>
      <c r="AQ797" s="137">
        <v>3.5417800164978849E-2</v>
      </c>
      <c r="AR797" s="312">
        <v>179.39393939393901</v>
      </c>
      <c r="AS797" s="312">
        <v>1248</v>
      </c>
      <c r="AT797" s="137">
        <v>2.114215046841383E-2</v>
      </c>
      <c r="AU797" s="302">
        <v>141.21212121212099</v>
      </c>
      <c r="AV797" s="312">
        <v>2010</v>
      </c>
      <c r="AW797" s="137">
        <v>3.2924372225589284E-2</v>
      </c>
      <c r="AX797" s="302">
        <v>199.393936</v>
      </c>
      <c r="AY797" s="303">
        <v>-3.9643211100099107E-3</v>
      </c>
      <c r="AZ797" s="311">
        <v>5261</v>
      </c>
      <c r="BA797" s="137">
        <v>3.4066332543351854E-2</v>
      </c>
      <c r="BB797" s="312">
        <v>333.93939393939303</v>
      </c>
      <c r="BC797" s="312">
        <v>5191</v>
      </c>
      <c r="BD797" s="137">
        <v>3.1985359812191527E-2</v>
      </c>
      <c r="BE797" s="302">
        <v>349.09090909090901</v>
      </c>
      <c r="BF797" s="312">
        <v>4806</v>
      </c>
      <c r="BG797" s="137">
        <v>2.8182889713773022E-2</v>
      </c>
      <c r="BH797" s="302">
        <v>275.15152</v>
      </c>
      <c r="BI797" s="303">
        <v>-8.6485459038205661E-2</v>
      </c>
      <c r="BJ797" s="311">
        <v>3281</v>
      </c>
      <c r="BK797" s="137">
        <v>2.7594153168155288E-2</v>
      </c>
      <c r="BL797" s="312">
        <v>250.30303030303</v>
      </c>
      <c r="BM797" s="312">
        <v>3203</v>
      </c>
      <c r="BN797" s="137">
        <v>2.5641230907169618E-2</v>
      </c>
      <c r="BO797" s="302">
        <v>251.51515151515099</v>
      </c>
      <c r="BP797" s="312">
        <v>4688</v>
      </c>
      <c r="BQ797" s="137">
        <v>3.6368149941041393E-2</v>
      </c>
      <c r="BR797" s="302">
        <v>367.27273600000001</v>
      </c>
      <c r="BS797" s="303">
        <v>0.42883267296555927</v>
      </c>
      <c r="BT797" s="311">
        <v>3411</v>
      </c>
      <c r="BU797" s="137">
        <v>3.5256907190920651E-2</v>
      </c>
      <c r="BV797" s="312">
        <v>264.84848484848402</v>
      </c>
      <c r="BW797" s="312">
        <v>2881</v>
      </c>
      <c r="BX797" s="137">
        <v>2.7690207988927761E-2</v>
      </c>
      <c r="BY797" s="302">
        <v>223.030303030303</v>
      </c>
      <c r="BZ797" s="312">
        <v>3339</v>
      </c>
      <c r="CA797" s="137">
        <v>3.1366838891498355E-2</v>
      </c>
      <c r="CB797" s="302">
        <v>320</v>
      </c>
      <c r="CC797" s="303">
        <v>-2.1108179419525065E-2</v>
      </c>
      <c r="CD797" s="311">
        <v>27666</v>
      </c>
      <c r="CE797" s="137">
        <v>3.1818688908082794E-2</v>
      </c>
      <c r="CF797" s="312">
        <v>784.62</v>
      </c>
      <c r="CG797" s="312">
        <v>26914</v>
      </c>
      <c r="CH797" s="137">
        <v>2.9110503966271014E-2</v>
      </c>
      <c r="CI797" s="302">
        <v>715.28</v>
      </c>
      <c r="CJ797" s="312">
        <v>30230</v>
      </c>
      <c r="CK797" s="137">
        <v>3.1540870102322628E-2</v>
      </c>
      <c r="CL797" s="302">
        <v>886.41</v>
      </c>
      <c r="CM797" s="313">
        <v>9.2676931974264437E-2</v>
      </c>
    </row>
    <row r="798" spans="1:91" ht="14.4" x14ac:dyDescent="0.3">
      <c r="A798" s="99" t="s">
        <v>500</v>
      </c>
      <c r="B798" s="311">
        <v>1138</v>
      </c>
      <c r="C798" s="137">
        <v>5.645261304164496E-3</v>
      </c>
      <c r="D798" s="312">
        <v>163.636363636363</v>
      </c>
      <c r="E798" s="312">
        <v>1559</v>
      </c>
      <c r="F798" s="137">
        <v>7.2738300751178089E-3</v>
      </c>
      <c r="G798" s="302">
        <v>180.60606060606</v>
      </c>
      <c r="H798" s="312">
        <v>1169</v>
      </c>
      <c r="I798" s="137">
        <v>5.255893209601784E-3</v>
      </c>
      <c r="J798" s="302">
        <v>147.27271999999999</v>
      </c>
      <c r="K798" s="313">
        <v>2.7240773286467488E-2</v>
      </c>
      <c r="L798" s="312">
        <v>1203</v>
      </c>
      <c r="M798" s="137">
        <v>6.7611238190514195E-3</v>
      </c>
      <c r="N798" s="312">
        <v>158.78787878787799</v>
      </c>
      <c r="O798" s="312">
        <v>1335</v>
      </c>
      <c r="P798" s="137">
        <v>6.8577240575124184E-3</v>
      </c>
      <c r="Q798" s="302">
        <v>221.21212121212099</v>
      </c>
      <c r="R798" s="312">
        <v>1353</v>
      </c>
      <c r="S798" s="137">
        <v>6.7506211768932171E-3</v>
      </c>
      <c r="T798" s="302">
        <v>203.03030000000001</v>
      </c>
      <c r="U798" s="313">
        <v>0.12468827930174564</v>
      </c>
      <c r="V798" s="312">
        <v>151</v>
      </c>
      <c r="W798" s="137">
        <v>4.9573210768220615E-3</v>
      </c>
      <c r="X798" s="312">
        <v>49.090909090909101</v>
      </c>
      <c r="Y798" s="312">
        <v>244</v>
      </c>
      <c r="Z798" s="137">
        <v>7.625476592287018E-3</v>
      </c>
      <c r="AA798" s="302">
        <v>90.303030303030297</v>
      </c>
      <c r="AB798" s="312">
        <v>182</v>
      </c>
      <c r="AC798" s="137">
        <v>5.4440489366157164E-3</v>
      </c>
      <c r="AD798" s="302">
        <v>70.909090000000006</v>
      </c>
      <c r="AE798" s="313">
        <v>0.20529801324503311</v>
      </c>
      <c r="AF798" s="312">
        <v>202</v>
      </c>
      <c r="AG798" s="137">
        <v>6.2240024649514716E-3</v>
      </c>
      <c r="AH798" s="312">
        <v>58.787878787878803</v>
      </c>
      <c r="AI798" s="312">
        <v>64</v>
      </c>
      <c r="AJ798" s="137">
        <v>1.9239440853750188E-3</v>
      </c>
      <c r="AK798" s="302">
        <v>38.787878787878697</v>
      </c>
      <c r="AL798" s="312">
        <v>164</v>
      </c>
      <c r="AM798" s="137">
        <v>4.6547271024323785E-3</v>
      </c>
      <c r="AN798" s="302">
        <v>65.454544100000007</v>
      </c>
      <c r="AO798" s="313">
        <v>-0.18811881188118812</v>
      </c>
      <c r="AP798" s="312">
        <v>334</v>
      </c>
      <c r="AQ798" s="137">
        <v>5.8620144970777683E-3</v>
      </c>
      <c r="AR798" s="312">
        <v>81.818181818181799</v>
      </c>
      <c r="AS798" s="312">
        <v>554</v>
      </c>
      <c r="AT798" s="137">
        <v>9.3852174354978057E-3</v>
      </c>
      <c r="AU798" s="302">
        <v>124.24242424242399</v>
      </c>
      <c r="AV798" s="312">
        <v>515</v>
      </c>
      <c r="AW798" s="137">
        <v>8.4358466150141684E-3</v>
      </c>
      <c r="AX798" s="302">
        <v>100.606064</v>
      </c>
      <c r="AY798" s="303">
        <v>0.54191616766467066</v>
      </c>
      <c r="AZ798" s="311">
        <v>733</v>
      </c>
      <c r="BA798" s="137">
        <v>4.746364142611083E-3</v>
      </c>
      <c r="BB798" s="312">
        <v>130.30303030303</v>
      </c>
      <c r="BC798" s="312">
        <v>763</v>
      </c>
      <c r="BD798" s="137">
        <v>4.7013734418613253E-3</v>
      </c>
      <c r="BE798" s="302">
        <v>140.60606060606</v>
      </c>
      <c r="BF798" s="312">
        <v>1020</v>
      </c>
      <c r="BG798" s="137">
        <v>5.9813873300142498E-3</v>
      </c>
      <c r="BH798" s="302">
        <v>150.30302399999999</v>
      </c>
      <c r="BI798" s="303">
        <v>0.39154160982264663</v>
      </c>
      <c r="BJ798" s="311">
        <v>741</v>
      </c>
      <c r="BK798" s="137">
        <v>6.2320230105465009E-3</v>
      </c>
      <c r="BL798" s="312">
        <v>129.69696969696901</v>
      </c>
      <c r="BM798" s="312">
        <v>651</v>
      </c>
      <c r="BN798" s="137">
        <v>5.2115021294309779E-3</v>
      </c>
      <c r="BO798" s="302">
        <v>116.363636363636</v>
      </c>
      <c r="BP798" s="312">
        <v>763</v>
      </c>
      <c r="BQ798" s="137">
        <v>5.9191336188171044E-3</v>
      </c>
      <c r="BR798" s="302">
        <v>140</v>
      </c>
      <c r="BS798" s="303">
        <v>2.9689608636977057E-2</v>
      </c>
      <c r="BT798" s="311">
        <v>814</v>
      </c>
      <c r="BU798" s="137">
        <v>8.4136975823539753E-3</v>
      </c>
      <c r="BV798" s="312">
        <v>116.363636363636</v>
      </c>
      <c r="BW798" s="312">
        <v>958</v>
      </c>
      <c r="BX798" s="137">
        <v>9.2076429203029487E-3</v>
      </c>
      <c r="BY798" s="302">
        <v>152.12121212121201</v>
      </c>
      <c r="BZ798" s="312">
        <v>744</v>
      </c>
      <c r="CA798" s="137">
        <v>6.9891968060122123E-3</v>
      </c>
      <c r="CB798" s="302">
        <v>120.606064</v>
      </c>
      <c r="CC798" s="303">
        <v>-8.5995085995085999E-2</v>
      </c>
      <c r="CD798" s="311">
        <v>5316</v>
      </c>
      <c r="CE798" s="137">
        <v>6.1139358864804498E-3</v>
      </c>
      <c r="CF798" s="312">
        <v>332.95</v>
      </c>
      <c r="CG798" s="312">
        <v>6128</v>
      </c>
      <c r="CH798" s="137">
        <v>6.628118016842861E-3</v>
      </c>
      <c r="CI798" s="302">
        <v>402.89</v>
      </c>
      <c r="CJ798" s="312">
        <v>5910</v>
      </c>
      <c r="CK798" s="137">
        <v>6.1662766227167298E-3</v>
      </c>
      <c r="CL798" s="302">
        <v>372.07</v>
      </c>
      <c r="CM798" s="313">
        <v>0.11173814898419865</v>
      </c>
    </row>
    <row r="799" spans="1:91" ht="14.4" x14ac:dyDescent="0.3">
      <c r="A799" s="99" t="s">
        <v>501</v>
      </c>
      <c r="B799" s="311">
        <v>46</v>
      </c>
      <c r="C799" s="137">
        <v>2.2819158171490935E-4</v>
      </c>
      <c r="D799" s="312">
        <v>25.4545454545454</v>
      </c>
      <c r="E799" s="312">
        <v>84</v>
      </c>
      <c r="F799" s="137">
        <v>3.9191900340596275E-4</v>
      </c>
      <c r="G799" s="302">
        <v>50.909090909090899</v>
      </c>
      <c r="H799" s="312">
        <v>112</v>
      </c>
      <c r="I799" s="137">
        <v>5.0355863086005113E-4</v>
      </c>
      <c r="J799" s="302">
        <v>29.69697</v>
      </c>
      <c r="K799" s="313">
        <v>1.4347826086956521</v>
      </c>
      <c r="L799" s="312">
        <v>114</v>
      </c>
      <c r="M799" s="137">
        <v>6.407050003091121E-4</v>
      </c>
      <c r="N799" s="312">
        <v>63.030303030303003</v>
      </c>
      <c r="O799" s="312">
        <v>99</v>
      </c>
      <c r="P799" s="137">
        <v>5.0855032336608941E-4</v>
      </c>
      <c r="Q799" s="302">
        <v>54.545454545454497</v>
      </c>
      <c r="R799" s="312">
        <v>63</v>
      </c>
      <c r="S799" s="137">
        <v>3.1433047608593693E-4</v>
      </c>
      <c r="T799" s="302">
        <v>44.848483999999999</v>
      </c>
      <c r="U799" s="313">
        <v>-0.44736842105263158</v>
      </c>
      <c r="V799" s="312">
        <v>0</v>
      </c>
      <c r="W799" s="137">
        <v>0</v>
      </c>
      <c r="X799" s="312">
        <v>80</v>
      </c>
      <c r="Y799" s="312">
        <v>1</v>
      </c>
      <c r="Z799" s="137">
        <v>3.1251953247077942E-5</v>
      </c>
      <c r="AA799" s="302">
        <v>1.8181818181818099</v>
      </c>
      <c r="AB799" s="312">
        <v>2</v>
      </c>
      <c r="AC799" s="137">
        <v>5.9824713589183689E-5</v>
      </c>
      <c r="AD799" s="302">
        <v>2.4242425000000001</v>
      </c>
      <c r="AF799" s="312">
        <v>0</v>
      </c>
      <c r="AG799" s="137">
        <v>0</v>
      </c>
      <c r="AH799" s="312">
        <v>80</v>
      </c>
      <c r="AI799" s="312">
        <v>0</v>
      </c>
      <c r="AJ799" s="137">
        <v>0</v>
      </c>
      <c r="AK799" s="302">
        <v>17.5757575757575</v>
      </c>
      <c r="AL799" s="312">
        <v>57</v>
      </c>
      <c r="AM799" s="137">
        <v>1.6178014929185706E-3</v>
      </c>
      <c r="AN799" s="302">
        <v>53.939392099999999</v>
      </c>
      <c r="AP799" s="312">
        <v>38</v>
      </c>
      <c r="AQ799" s="137">
        <v>6.6693578110465623E-4</v>
      </c>
      <c r="AR799" s="312">
        <v>26.060606060605998</v>
      </c>
      <c r="AS799" s="312">
        <v>2</v>
      </c>
      <c r="AT799" s="137">
        <v>3.3881651391688828E-5</v>
      </c>
      <c r="AU799" s="302">
        <v>1.8181818181818099</v>
      </c>
      <c r="AV799" s="312">
        <v>38</v>
      </c>
      <c r="AW799" s="137">
        <v>6.2245081819522021E-4</v>
      </c>
      <c r="AX799" s="302">
        <v>28.484848</v>
      </c>
      <c r="AY799" s="303">
        <v>0</v>
      </c>
      <c r="AZ799" s="311">
        <v>123</v>
      </c>
      <c r="BA799" s="137">
        <v>7.9645673880104125E-4</v>
      </c>
      <c r="BB799" s="312">
        <v>63.030303030303003</v>
      </c>
      <c r="BC799" s="312">
        <v>35</v>
      </c>
      <c r="BD799" s="137">
        <v>2.1565933219547362E-4</v>
      </c>
      <c r="BE799" s="302">
        <v>20.606060606060598</v>
      </c>
      <c r="BF799" s="312">
        <v>48</v>
      </c>
      <c r="BG799" s="137">
        <v>2.8147705082419997E-4</v>
      </c>
      <c r="BH799" s="302">
        <v>26.666665999999999</v>
      </c>
      <c r="BI799" s="303">
        <v>-0.6097560975609756</v>
      </c>
      <c r="BJ799" s="311">
        <v>50</v>
      </c>
      <c r="BK799" s="137">
        <v>4.2051437318127536E-4</v>
      </c>
      <c r="BL799" s="312">
        <v>26.060606060605998</v>
      </c>
      <c r="BM799" s="312">
        <v>0</v>
      </c>
      <c r="BN799" s="137">
        <v>0</v>
      </c>
      <c r="BO799" s="302">
        <v>17.5757575757575</v>
      </c>
      <c r="BP799" s="312">
        <v>43</v>
      </c>
      <c r="BQ799" s="137">
        <v>3.3358158009061005E-4</v>
      </c>
      <c r="BR799" s="302">
        <v>24.242424</v>
      </c>
      <c r="BS799" s="303">
        <v>-0.14000000000000001</v>
      </c>
      <c r="BT799" s="311">
        <v>101</v>
      </c>
      <c r="BU799" s="137">
        <v>1.0439600194321272E-3</v>
      </c>
      <c r="BV799" s="312">
        <v>51.515151515151501</v>
      </c>
      <c r="BW799" s="312">
        <v>37</v>
      </c>
      <c r="BX799" s="137">
        <v>3.5561877667140827E-4</v>
      </c>
      <c r="BY799" s="302">
        <v>22.424242424242401</v>
      </c>
      <c r="BZ799" s="312">
        <v>46</v>
      </c>
      <c r="CA799" s="137">
        <v>4.3212775951150775E-4</v>
      </c>
      <c r="CB799" s="302">
        <v>27.272728000000001</v>
      </c>
      <c r="CC799" s="303">
        <v>-0.54455445544554459</v>
      </c>
      <c r="CD799" s="311">
        <v>472</v>
      </c>
      <c r="CE799" s="137">
        <v>5.4284758059043874E-4</v>
      </c>
      <c r="CF799" s="312">
        <v>159.11000000000001</v>
      </c>
      <c r="CG799" s="312">
        <v>258</v>
      </c>
      <c r="CH799" s="137">
        <v>2.7905588256290113E-4</v>
      </c>
      <c r="CI799" s="302">
        <v>82.94</v>
      </c>
      <c r="CJ799" s="312">
        <v>409</v>
      </c>
      <c r="CK799" s="137">
        <v>4.2673555646212228E-4</v>
      </c>
      <c r="CL799" s="302">
        <v>91.4</v>
      </c>
      <c r="CM799" s="313">
        <v>-0.13347457627118645</v>
      </c>
    </row>
    <row r="800" spans="1:91" ht="14.4" x14ac:dyDescent="0.3">
      <c r="A800" s="99" t="s">
        <v>387</v>
      </c>
      <c r="B800" s="311">
        <v>28382</v>
      </c>
      <c r="C800" s="137">
        <v>0.14079420591809907</v>
      </c>
      <c r="D800" s="312">
        <v>687.87878787878697</v>
      </c>
      <c r="E800" s="312">
        <v>29355</v>
      </c>
      <c r="F800" s="137">
        <v>0.13696169458311949</v>
      </c>
      <c r="G800" s="302">
        <v>714.54545454545405</v>
      </c>
      <c r="H800" s="312">
        <v>33963</v>
      </c>
      <c r="I800" s="137">
        <v>0.1526996587491064</v>
      </c>
      <c r="J800" s="302">
        <v>662.42425500000002</v>
      </c>
      <c r="K800" s="313">
        <v>0.19663871467831726</v>
      </c>
      <c r="L800" s="312">
        <v>23281</v>
      </c>
      <c r="M800" s="137">
        <v>0.13084432554558278</v>
      </c>
      <c r="N800" s="312">
        <v>635.75757575757495</v>
      </c>
      <c r="O800" s="312">
        <v>24173</v>
      </c>
      <c r="P800" s="137">
        <v>0.12417360572453011</v>
      </c>
      <c r="Q800" s="302">
        <v>629.69696969696895</v>
      </c>
      <c r="R800" s="312">
        <v>26607</v>
      </c>
      <c r="S800" s="137">
        <v>0.13275223773362738</v>
      </c>
      <c r="T800" s="302">
        <v>660</v>
      </c>
      <c r="U800" s="313">
        <v>0.14286327906876853</v>
      </c>
      <c r="V800" s="312">
        <v>3438</v>
      </c>
      <c r="W800" s="137">
        <v>0.11286933683519369</v>
      </c>
      <c r="X800" s="312">
        <v>196.969696969697</v>
      </c>
      <c r="Y800" s="312">
        <v>4148</v>
      </c>
      <c r="Z800" s="137">
        <v>0.12963310206887929</v>
      </c>
      <c r="AA800" s="302">
        <v>254.54545454545399</v>
      </c>
      <c r="AB800" s="312">
        <v>5060</v>
      </c>
      <c r="AC800" s="137">
        <v>0.15135652538063474</v>
      </c>
      <c r="AD800" s="302">
        <v>320</v>
      </c>
      <c r="AE800" s="313">
        <v>0.47178592204770214</v>
      </c>
      <c r="AF800" s="312">
        <v>3515</v>
      </c>
      <c r="AG800" s="137">
        <v>0.10830380526883376</v>
      </c>
      <c r="AH800" s="312">
        <v>268.48484848484799</v>
      </c>
      <c r="AI800" s="312">
        <v>3860</v>
      </c>
      <c r="AJ800" s="137">
        <v>0.11603787764918082</v>
      </c>
      <c r="AK800" s="302">
        <v>249.09090909090901</v>
      </c>
      <c r="AL800" s="312">
        <v>3966</v>
      </c>
      <c r="AM800" s="137">
        <v>0.11256492492833423</v>
      </c>
      <c r="AN800" s="302">
        <v>342.42425500000002</v>
      </c>
      <c r="AO800" s="313">
        <v>0.1283072546230441</v>
      </c>
      <c r="AP800" s="312">
        <v>7149</v>
      </c>
      <c r="AQ800" s="137">
        <v>0.12547168155571548</v>
      </c>
      <c r="AR800" s="312">
        <v>287.27272727272702</v>
      </c>
      <c r="AS800" s="312">
        <v>7805</v>
      </c>
      <c r="AT800" s="137">
        <v>0.13222314455606565</v>
      </c>
      <c r="AU800" s="302">
        <v>340.60606060606</v>
      </c>
      <c r="AV800" s="312">
        <v>7783</v>
      </c>
      <c r="AW800" s="137">
        <v>0.1274877557371947</v>
      </c>
      <c r="AX800" s="302">
        <v>384.84848</v>
      </c>
      <c r="AY800" s="303">
        <v>8.8683731990488179E-2</v>
      </c>
      <c r="AZ800" s="311">
        <v>22030</v>
      </c>
      <c r="BA800" s="137">
        <v>0.14264993459989381</v>
      </c>
      <c r="BB800" s="312">
        <v>593.93939393939399</v>
      </c>
      <c r="BC800" s="312">
        <v>22789</v>
      </c>
      <c r="BD800" s="137">
        <v>0.14041887204007567</v>
      </c>
      <c r="BE800" s="302">
        <v>546.06060606060601</v>
      </c>
      <c r="BF800" s="312">
        <v>24919</v>
      </c>
      <c r="BG800" s="137">
        <v>0.14612763811433832</v>
      </c>
      <c r="BH800" s="302">
        <v>566.66669999999999</v>
      </c>
      <c r="BI800" s="303">
        <v>0.13113935542442123</v>
      </c>
      <c r="BJ800" s="311">
        <v>15100</v>
      </c>
      <c r="BK800" s="137">
        <v>0.12699534070074514</v>
      </c>
      <c r="BL800" s="312">
        <v>503.636363636363</v>
      </c>
      <c r="BM800" s="312">
        <v>17049</v>
      </c>
      <c r="BN800" s="137">
        <v>0.13648371705786289</v>
      </c>
      <c r="BO800" s="302">
        <v>540</v>
      </c>
      <c r="BP800" s="312">
        <v>18511</v>
      </c>
      <c r="BQ800" s="137">
        <v>0.14360299137342519</v>
      </c>
      <c r="BR800" s="302">
        <v>614.54549999999995</v>
      </c>
      <c r="BS800" s="303">
        <v>0.22589403973509933</v>
      </c>
      <c r="BT800" s="311">
        <v>11218</v>
      </c>
      <c r="BU800" s="137">
        <v>0.11595191582167923</v>
      </c>
      <c r="BV800" s="312">
        <v>393.93939393939399</v>
      </c>
      <c r="BW800" s="312">
        <v>12912</v>
      </c>
      <c r="BX800" s="137">
        <v>0.12410134174003307</v>
      </c>
      <c r="BY800" s="302">
        <v>458.18181818181802</v>
      </c>
      <c r="BZ800" s="312">
        <v>13404</v>
      </c>
      <c r="CA800" s="137">
        <v>0.12591827148896195</v>
      </c>
      <c r="CB800" s="302">
        <v>541.81820000000005</v>
      </c>
      <c r="CC800" s="303">
        <v>0.19486539490105187</v>
      </c>
      <c r="CD800" s="311">
        <v>114113</v>
      </c>
      <c r="CE800" s="137">
        <v>0.13124145331338291</v>
      </c>
      <c r="CF800" s="312">
        <v>1351.63</v>
      </c>
      <c r="CG800" s="312">
        <v>122091</v>
      </c>
      <c r="CH800" s="137">
        <v>0.13205508433328358</v>
      </c>
      <c r="CI800" s="302">
        <v>1395.36</v>
      </c>
      <c r="CJ800" s="312">
        <v>134213</v>
      </c>
      <c r="CK800" s="137">
        <v>0.14003290767591886</v>
      </c>
      <c r="CL800" s="302">
        <v>1493.55</v>
      </c>
      <c r="CM800" s="313">
        <v>0.17614119337849324</v>
      </c>
    </row>
    <row r="801" spans="1:91" ht="14.4" x14ac:dyDescent="0.3">
      <c r="A801" s="99" t="s">
        <v>498</v>
      </c>
      <c r="B801" s="311">
        <v>13841</v>
      </c>
      <c r="C801" s="137">
        <v>6.8660862663392608E-2</v>
      </c>
      <c r="D801" s="312">
        <v>485.45454545454498</v>
      </c>
      <c r="E801" s="312">
        <v>15642</v>
      </c>
      <c r="F801" s="137">
        <v>7.2980917277096061E-2</v>
      </c>
      <c r="G801" s="302">
        <v>484.84848484848402</v>
      </c>
      <c r="H801" s="312">
        <v>18622</v>
      </c>
      <c r="I801" s="137">
        <v>8.3725614498891723E-2</v>
      </c>
      <c r="J801" s="302">
        <v>529.09090000000003</v>
      </c>
      <c r="K801" s="313">
        <v>0.34542301856802254</v>
      </c>
      <c r="L801" s="312">
        <v>10922</v>
      </c>
      <c r="M801" s="137">
        <v>6.13840352050537E-2</v>
      </c>
      <c r="N801" s="312">
        <v>435.15151515151501</v>
      </c>
      <c r="O801" s="312">
        <v>12568</v>
      </c>
      <c r="P801" s="137">
        <v>6.4560206707727399E-2</v>
      </c>
      <c r="Q801" s="302">
        <v>444.24242424242402</v>
      </c>
      <c r="R801" s="312">
        <v>14768</v>
      </c>
      <c r="S801" s="137">
        <v>7.3683055092652647E-2</v>
      </c>
      <c r="T801" s="302">
        <v>487.878784</v>
      </c>
      <c r="U801" s="313">
        <v>0.35213330891778061</v>
      </c>
      <c r="V801" s="312">
        <v>1828</v>
      </c>
      <c r="W801" s="137">
        <v>6.001313197636244E-2</v>
      </c>
      <c r="X801" s="312">
        <v>149.09090909090901</v>
      </c>
      <c r="Y801" s="312">
        <v>2291</v>
      </c>
      <c r="Z801" s="137">
        <v>7.1598224889055567E-2</v>
      </c>
      <c r="AA801" s="302">
        <v>198.18181818181799</v>
      </c>
      <c r="AB801" s="312">
        <v>2348</v>
      </c>
      <c r="AC801" s="137">
        <v>7.023421375370166E-2</v>
      </c>
      <c r="AD801" s="302">
        <v>186.060608</v>
      </c>
      <c r="AE801" s="313">
        <v>0.28446389496717722</v>
      </c>
      <c r="AF801" s="312">
        <v>1666</v>
      </c>
      <c r="AG801" s="137">
        <v>5.1332614389154214E-2</v>
      </c>
      <c r="AH801" s="312">
        <v>180</v>
      </c>
      <c r="AI801" s="312">
        <v>2128</v>
      </c>
      <c r="AJ801" s="137">
        <v>6.3971140838719381E-2</v>
      </c>
      <c r="AK801" s="302">
        <v>170.90909090909</v>
      </c>
      <c r="AL801" s="312">
        <v>2026</v>
      </c>
      <c r="AM801" s="137">
        <v>5.7502909204439019E-2</v>
      </c>
      <c r="AN801" s="302">
        <v>197.57576</v>
      </c>
      <c r="AO801" s="313">
        <v>0.21608643457382953</v>
      </c>
      <c r="AP801" s="312">
        <v>3550</v>
      </c>
      <c r="AQ801" s="137">
        <v>6.2305842708461311E-2</v>
      </c>
      <c r="AR801" s="312">
        <v>206.666666666666</v>
      </c>
      <c r="AS801" s="312">
        <v>4115</v>
      </c>
      <c r="AT801" s="137">
        <v>6.9711497738399769E-2</v>
      </c>
      <c r="AU801" s="302">
        <v>289.09090909090901</v>
      </c>
      <c r="AV801" s="312">
        <v>4323</v>
      </c>
      <c r="AW801" s="137">
        <v>7.0811970712050976E-2</v>
      </c>
      <c r="AX801" s="302">
        <v>350.90910000000002</v>
      </c>
      <c r="AY801" s="303">
        <v>0.21774647887323945</v>
      </c>
      <c r="AZ801" s="311">
        <v>10045</v>
      </c>
      <c r="BA801" s="137">
        <v>6.5043967002085035E-2</v>
      </c>
      <c r="BB801" s="312">
        <v>392.72727272727201</v>
      </c>
      <c r="BC801" s="312">
        <v>12106</v>
      </c>
      <c r="BD801" s="137">
        <v>7.4593482158811536E-2</v>
      </c>
      <c r="BE801" s="302">
        <v>385.45454545454498</v>
      </c>
      <c r="BF801" s="312">
        <v>13982</v>
      </c>
      <c r="BG801" s="137">
        <v>8.1991919262999258E-2</v>
      </c>
      <c r="BH801" s="302">
        <v>460</v>
      </c>
      <c r="BI801" s="303">
        <v>0.39193628670980585</v>
      </c>
      <c r="BJ801" s="311">
        <v>7582</v>
      </c>
      <c r="BK801" s="137">
        <v>6.3766799549208594E-2</v>
      </c>
      <c r="BL801" s="312">
        <v>355.15151515151501</v>
      </c>
      <c r="BM801" s="312">
        <v>9504</v>
      </c>
      <c r="BN801" s="137">
        <v>7.6083127861923214E-2</v>
      </c>
      <c r="BO801" s="302">
        <v>417.575757575757</v>
      </c>
      <c r="BP801" s="312">
        <v>10476</v>
      </c>
      <c r="BQ801" s="137">
        <v>8.1269782163470486E-2</v>
      </c>
      <c r="BR801" s="302">
        <v>408.48486300000002</v>
      </c>
      <c r="BS801" s="303">
        <v>0.38169348456871538</v>
      </c>
      <c r="BT801" s="311">
        <v>5152</v>
      </c>
      <c r="BU801" s="137">
        <v>5.3252297228854641E-2</v>
      </c>
      <c r="BV801" s="312">
        <v>255.75757575757501</v>
      </c>
      <c r="BW801" s="312">
        <v>6665</v>
      </c>
      <c r="BX801" s="137">
        <v>6.4059436392295568E-2</v>
      </c>
      <c r="BY801" s="302">
        <v>253.333333333333</v>
      </c>
      <c r="BZ801" s="312">
        <v>7230</v>
      </c>
      <c r="CA801" s="137">
        <v>6.7919210897134805E-2</v>
      </c>
      <c r="CB801" s="302">
        <v>378.18182400000001</v>
      </c>
      <c r="CC801" s="303">
        <v>0.40333850931677018</v>
      </c>
      <c r="CD801" s="311">
        <v>54586</v>
      </c>
      <c r="CE801" s="137">
        <v>6.2779402614639171E-2</v>
      </c>
      <c r="CF801" s="312">
        <v>930.69</v>
      </c>
      <c r="CG801" s="312">
        <v>65019</v>
      </c>
      <c r="CH801" s="137">
        <v>7.0325327241694838E-2</v>
      </c>
      <c r="CI801" s="302">
        <v>984.44</v>
      </c>
      <c r="CJ801" s="312">
        <v>73775</v>
      </c>
      <c r="CK801" s="137">
        <v>7.6974121462085751E-2</v>
      </c>
      <c r="CL801" s="302">
        <v>1110.79</v>
      </c>
      <c r="CM801" s="313">
        <v>0.35153702414538529</v>
      </c>
    </row>
    <row r="802" spans="1:91" ht="14.4" x14ac:dyDescent="0.3">
      <c r="A802" s="99" t="s">
        <v>499</v>
      </c>
      <c r="B802" s="311">
        <v>12012</v>
      </c>
      <c r="C802" s="137">
        <v>5.958776694694546E-2</v>
      </c>
      <c r="D802" s="312">
        <v>462.42424242424198</v>
      </c>
      <c r="E802" s="312">
        <v>11848</v>
      </c>
      <c r="F802" s="137">
        <v>5.5279242289926749E-2</v>
      </c>
      <c r="G802" s="302">
        <v>518.18181818181802</v>
      </c>
      <c r="H802" s="312">
        <v>12674</v>
      </c>
      <c r="I802" s="137">
        <v>5.6983054352859719E-2</v>
      </c>
      <c r="J802" s="302">
        <v>442.42425500000002</v>
      </c>
      <c r="K802" s="313">
        <v>5.5111555111555112E-2</v>
      </c>
      <c r="L802" s="312">
        <v>10413</v>
      </c>
      <c r="M802" s="137">
        <v>5.8523343580866527E-2</v>
      </c>
      <c r="N802" s="312">
        <v>500</v>
      </c>
      <c r="O802" s="312">
        <v>9775</v>
      </c>
      <c r="P802" s="137">
        <v>5.0212923342459845E-2</v>
      </c>
      <c r="Q802" s="302">
        <v>419.39393939393898</v>
      </c>
      <c r="R802" s="312">
        <v>9663</v>
      </c>
      <c r="S802" s="137">
        <v>4.8212307784419185E-2</v>
      </c>
      <c r="T802" s="302">
        <v>507.27273600000001</v>
      </c>
      <c r="U802" s="313">
        <v>-7.2025352924229333E-2</v>
      </c>
      <c r="V802" s="312">
        <v>1424</v>
      </c>
      <c r="W802" s="137">
        <v>4.6749835850295469E-2</v>
      </c>
      <c r="X802" s="312">
        <v>152.72727272727201</v>
      </c>
      <c r="Y802" s="312">
        <v>1497</v>
      </c>
      <c r="Z802" s="137">
        <v>4.678417401087568E-2</v>
      </c>
      <c r="AA802" s="302">
        <v>160.60606060606</v>
      </c>
      <c r="AB802" s="312">
        <v>2242</v>
      </c>
      <c r="AC802" s="137">
        <v>6.7063503933474919E-2</v>
      </c>
      <c r="AD802" s="302">
        <v>233.33332799999999</v>
      </c>
      <c r="AE802" s="313">
        <v>0.574438202247191</v>
      </c>
      <c r="AF802" s="312">
        <v>1684</v>
      </c>
      <c r="AG802" s="137">
        <v>5.1887228470189492E-2</v>
      </c>
      <c r="AH802" s="312">
        <v>184.24242424242399</v>
      </c>
      <c r="AI802" s="312">
        <v>1381</v>
      </c>
      <c r="AJ802" s="137">
        <v>4.1515105967232825E-2</v>
      </c>
      <c r="AK802" s="302">
        <v>161.21212121212099</v>
      </c>
      <c r="AL802" s="312">
        <v>1712</v>
      </c>
      <c r="AM802" s="137">
        <v>4.859080975222093E-2</v>
      </c>
      <c r="AN802" s="302">
        <v>278.78787199999999</v>
      </c>
      <c r="AO802" s="313">
        <v>1.66270783847981E-2</v>
      </c>
      <c r="AP802" s="312">
        <v>3055</v>
      </c>
      <c r="AQ802" s="137">
        <v>5.361812661249276E-2</v>
      </c>
      <c r="AR802" s="312">
        <v>232.72727272727201</v>
      </c>
      <c r="AS802" s="312">
        <v>3310</v>
      </c>
      <c r="AT802" s="137">
        <v>5.6074133053245018E-2</v>
      </c>
      <c r="AU802" s="302">
        <v>236.363636363636</v>
      </c>
      <c r="AV802" s="312">
        <v>2799</v>
      </c>
      <c r="AW802" s="137">
        <v>4.5848416845484775E-2</v>
      </c>
      <c r="AX802" s="302">
        <v>250.909088</v>
      </c>
      <c r="AY802" s="303">
        <v>-8.3797054009819974E-2</v>
      </c>
      <c r="AZ802" s="311">
        <v>10028</v>
      </c>
      <c r="BA802" s="137">
        <v>6.4933887615421473E-2</v>
      </c>
      <c r="BB802" s="312">
        <v>398.78787878787801</v>
      </c>
      <c r="BC802" s="312">
        <v>9069</v>
      </c>
      <c r="BD802" s="137">
        <v>5.5880413819450005E-2</v>
      </c>
      <c r="BE802" s="302">
        <v>355.15151515151501</v>
      </c>
      <c r="BF802" s="312">
        <v>9671</v>
      </c>
      <c r="BG802" s="137">
        <v>5.6711761635850795E-2</v>
      </c>
      <c r="BH802" s="302">
        <v>450.30304000000001</v>
      </c>
      <c r="BI802" s="303">
        <v>-3.5600319106501792E-2</v>
      </c>
      <c r="BJ802" s="311">
        <v>6416</v>
      </c>
      <c r="BK802" s="137">
        <v>5.3960404366621251E-2</v>
      </c>
      <c r="BL802" s="312">
        <v>380</v>
      </c>
      <c r="BM802" s="312">
        <v>6614</v>
      </c>
      <c r="BN802" s="137">
        <v>5.2947580774280315E-2</v>
      </c>
      <c r="BO802" s="302">
        <v>360</v>
      </c>
      <c r="BP802" s="312">
        <v>6787</v>
      </c>
      <c r="BQ802" s="137">
        <v>5.2651585676162106E-2</v>
      </c>
      <c r="BR802" s="302">
        <v>389.69695999999999</v>
      </c>
      <c r="BS802" s="303">
        <v>5.7824189526184538E-2</v>
      </c>
      <c r="BT802" s="311">
        <v>5179</v>
      </c>
      <c r="BU802" s="137">
        <v>5.3531375649890953E-2</v>
      </c>
      <c r="BV802" s="312">
        <v>289.69696969696901</v>
      </c>
      <c r="BW802" s="312">
        <v>5286</v>
      </c>
      <c r="BX802" s="137">
        <v>5.0805428472569296E-2</v>
      </c>
      <c r="BY802" s="302">
        <v>348.48484848484799</v>
      </c>
      <c r="BZ802" s="312">
        <v>5228</v>
      </c>
      <c r="CA802" s="137">
        <v>4.9112259276655704E-2</v>
      </c>
      <c r="CB802" s="302">
        <v>353.93939999999998</v>
      </c>
      <c r="CC802" s="303">
        <v>9.4612859625410311E-3</v>
      </c>
      <c r="CD802" s="311">
        <v>50211</v>
      </c>
      <c r="CE802" s="137">
        <v>5.7747711586920596E-2</v>
      </c>
      <c r="CF802" s="312">
        <v>980.07</v>
      </c>
      <c r="CG802" s="312">
        <v>48780</v>
      </c>
      <c r="CH802" s="137">
        <v>5.2761030819450841E-2</v>
      </c>
      <c r="CI802" s="302">
        <v>963.23</v>
      </c>
      <c r="CJ802" s="312">
        <v>50776</v>
      </c>
      <c r="CK802" s="137">
        <v>5.2977810794427191E-2</v>
      </c>
      <c r="CL802" s="302">
        <v>1060.6199999999999</v>
      </c>
      <c r="CM802" s="313">
        <v>1.1252514389277249E-2</v>
      </c>
    </row>
    <row r="803" spans="1:91" ht="14.4" x14ac:dyDescent="0.3">
      <c r="A803" s="99" t="s">
        <v>500</v>
      </c>
      <c r="B803" s="311">
        <v>2369</v>
      </c>
      <c r="C803" s="137">
        <v>1.1751866458317831E-2</v>
      </c>
      <c r="D803" s="312">
        <v>236.969696969697</v>
      </c>
      <c r="E803" s="312">
        <v>1698</v>
      </c>
      <c r="F803" s="137">
        <v>7.9223627117062465E-3</v>
      </c>
      <c r="G803" s="302">
        <v>173.333333333333</v>
      </c>
      <c r="H803" s="312">
        <v>2473</v>
      </c>
      <c r="I803" s="137">
        <v>1.1118754411758094E-2</v>
      </c>
      <c r="J803" s="302">
        <v>233.939392</v>
      </c>
      <c r="K803" s="313">
        <v>4.3900379907133809E-2</v>
      </c>
      <c r="L803" s="312">
        <v>1889</v>
      </c>
      <c r="M803" s="137">
        <v>1.0616594259508005E-2</v>
      </c>
      <c r="N803" s="312">
        <v>205.45454545454501</v>
      </c>
      <c r="O803" s="312">
        <v>1745</v>
      </c>
      <c r="P803" s="137">
        <v>8.963841558321476E-3</v>
      </c>
      <c r="Q803" s="302">
        <v>178.18181818181799</v>
      </c>
      <c r="R803" s="312">
        <v>1944</v>
      </c>
      <c r="S803" s="137">
        <v>9.6993404049374836E-3</v>
      </c>
      <c r="T803" s="302">
        <v>233.33332799999999</v>
      </c>
      <c r="U803" s="313">
        <v>2.9115934356802542E-2</v>
      </c>
      <c r="V803" s="312">
        <v>186</v>
      </c>
      <c r="W803" s="137">
        <v>6.1063690085357844E-3</v>
      </c>
      <c r="X803" s="312">
        <v>49.090909090909101</v>
      </c>
      <c r="Y803" s="312">
        <v>328</v>
      </c>
      <c r="Z803" s="137">
        <v>1.0250640665041565E-2</v>
      </c>
      <c r="AA803" s="302">
        <v>71.515151515151501</v>
      </c>
      <c r="AB803" s="312">
        <v>450</v>
      </c>
      <c r="AC803" s="137">
        <v>1.346056055756633E-2</v>
      </c>
      <c r="AD803" s="302">
        <v>101.818184</v>
      </c>
      <c r="AE803" s="313">
        <v>1.4193548387096775</v>
      </c>
      <c r="AF803" s="312">
        <v>134</v>
      </c>
      <c r="AG803" s="137">
        <v>4.128793714373748E-3</v>
      </c>
      <c r="AH803" s="312">
        <v>56.969696969696898</v>
      </c>
      <c r="AI803" s="312">
        <v>351</v>
      </c>
      <c r="AJ803" s="137">
        <v>1.0551630843228618E-2</v>
      </c>
      <c r="AK803" s="302">
        <v>98.181818181818201</v>
      </c>
      <c r="AL803" s="312">
        <v>220</v>
      </c>
      <c r="AM803" s="137">
        <v>6.2441461130190445E-3</v>
      </c>
      <c r="AN803" s="302">
        <v>99.393936199999999</v>
      </c>
      <c r="AO803" s="313">
        <v>0.64179104477611937</v>
      </c>
      <c r="AP803" s="312">
        <v>511</v>
      </c>
      <c r="AQ803" s="137">
        <v>8.9685311616968244E-3</v>
      </c>
      <c r="AR803" s="312">
        <v>121.818181818181</v>
      </c>
      <c r="AS803" s="312">
        <v>355</v>
      </c>
      <c r="AT803" s="137">
        <v>6.0139931220247675E-3</v>
      </c>
      <c r="AU803" s="302">
        <v>73.939393939393895</v>
      </c>
      <c r="AV803" s="312">
        <v>647</v>
      </c>
      <c r="AW803" s="137">
        <v>1.0598044194008092E-2</v>
      </c>
      <c r="AX803" s="302">
        <v>107.272728</v>
      </c>
      <c r="AY803" s="303">
        <v>0.26614481409001955</v>
      </c>
      <c r="AZ803" s="311">
        <v>1838</v>
      </c>
      <c r="BA803" s="137">
        <v>1.1901524275742389E-2</v>
      </c>
      <c r="BB803" s="312">
        <v>244.84848484848399</v>
      </c>
      <c r="BC803" s="312">
        <v>1471</v>
      </c>
      <c r="BD803" s="137">
        <v>9.0638536474154773E-3</v>
      </c>
      <c r="BE803" s="302">
        <v>167.272727272727</v>
      </c>
      <c r="BF803" s="312">
        <v>1216</v>
      </c>
      <c r="BG803" s="137">
        <v>7.1307519542130665E-3</v>
      </c>
      <c r="BH803" s="302">
        <v>147.27271999999999</v>
      </c>
      <c r="BI803" s="303">
        <v>-0.33841131664853102</v>
      </c>
      <c r="BJ803" s="311">
        <v>1080</v>
      </c>
      <c r="BK803" s="137">
        <v>9.0831104607155475E-3</v>
      </c>
      <c r="BL803" s="312">
        <v>136.363636363636</v>
      </c>
      <c r="BM803" s="312">
        <v>893</v>
      </c>
      <c r="BN803" s="137">
        <v>7.1488039962855042E-3</v>
      </c>
      <c r="BO803" s="302">
        <v>154.54545454545399</v>
      </c>
      <c r="BP803" s="312">
        <v>1217</v>
      </c>
      <c r="BQ803" s="137">
        <v>9.4411344876807555E-3</v>
      </c>
      <c r="BR803" s="302">
        <v>165.454544</v>
      </c>
      <c r="BS803" s="303">
        <v>0.12685185185185185</v>
      </c>
      <c r="BT803" s="311">
        <v>833</v>
      </c>
      <c r="BU803" s="137">
        <v>8.6100861008610082E-3</v>
      </c>
      <c r="BV803" s="312">
        <v>109.69696969696901</v>
      </c>
      <c r="BW803" s="312">
        <v>867</v>
      </c>
      <c r="BX803" s="137">
        <v>8.333012956057052E-3</v>
      </c>
      <c r="BY803" s="302">
        <v>123.030303030303</v>
      </c>
      <c r="BZ803" s="312">
        <v>917</v>
      </c>
      <c r="CA803" s="137">
        <v>8.614372945044621E-3</v>
      </c>
      <c r="CB803" s="302">
        <v>166.060608</v>
      </c>
      <c r="CC803" s="303">
        <v>0.10084033613445378</v>
      </c>
      <c r="CD803" s="311">
        <v>8840</v>
      </c>
      <c r="CE803" s="137">
        <v>1.0166891128007369E-2</v>
      </c>
      <c r="CF803" s="312">
        <v>455.86</v>
      </c>
      <c r="CG803" s="312">
        <v>7708</v>
      </c>
      <c r="CH803" s="137">
        <v>8.3370648945536516E-3</v>
      </c>
      <c r="CI803" s="302">
        <v>385.12</v>
      </c>
      <c r="CJ803" s="312">
        <v>9084</v>
      </c>
      <c r="CK803" s="137">
        <v>9.477911478977797E-3</v>
      </c>
      <c r="CL803" s="302">
        <v>465.2</v>
      </c>
      <c r="CM803" s="313">
        <v>2.760180995475113E-2</v>
      </c>
    </row>
    <row r="804" spans="1:91" ht="14.4" x14ac:dyDescent="0.3">
      <c r="A804" s="99" t="s">
        <v>501</v>
      </c>
      <c r="B804" s="311">
        <v>160</v>
      </c>
      <c r="C804" s="137">
        <v>7.9370984944316292E-4</v>
      </c>
      <c r="D804" s="312">
        <v>51.515151515151501</v>
      </c>
      <c r="E804" s="312">
        <v>167</v>
      </c>
      <c r="F804" s="137">
        <v>7.7917230439042602E-4</v>
      </c>
      <c r="G804" s="302">
        <v>60.606060606060602</v>
      </c>
      <c r="H804" s="312">
        <v>194</v>
      </c>
      <c r="I804" s="137">
        <v>8.722354855968743E-4</v>
      </c>
      <c r="J804" s="302">
        <v>61.212119999999999</v>
      </c>
      <c r="K804" s="313">
        <v>0.21249999999999999</v>
      </c>
      <c r="L804" s="312">
        <v>57</v>
      </c>
      <c r="M804" s="137">
        <v>3.2035250015455605E-4</v>
      </c>
      <c r="N804" s="312">
        <v>26.060606060605998</v>
      </c>
      <c r="O804" s="312">
        <v>85</v>
      </c>
      <c r="P804" s="137">
        <v>4.3663411602138996E-4</v>
      </c>
      <c r="Q804" s="302">
        <v>39.393939393939398</v>
      </c>
      <c r="R804" s="312">
        <v>232</v>
      </c>
      <c r="S804" s="137">
        <v>1.1575344516180535E-3</v>
      </c>
      <c r="T804" s="302">
        <v>97.575760000000002</v>
      </c>
      <c r="U804" s="313">
        <v>3.0701754385964914</v>
      </c>
      <c r="V804" s="312">
        <v>0</v>
      </c>
      <c r="W804" s="137">
        <v>0</v>
      </c>
      <c r="X804" s="312">
        <v>80</v>
      </c>
      <c r="Y804" s="312">
        <v>32</v>
      </c>
      <c r="Z804" s="137">
        <v>1.0000625039064941E-3</v>
      </c>
      <c r="AA804" s="302">
        <v>23.030303030302999</v>
      </c>
      <c r="AB804" s="312">
        <v>20</v>
      </c>
      <c r="AC804" s="137">
        <v>5.9824713589183695E-4</v>
      </c>
      <c r="AD804" s="302">
        <v>15.757576</v>
      </c>
      <c r="AF804" s="312">
        <v>31</v>
      </c>
      <c r="AG804" s="137">
        <v>9.5516869511631493E-4</v>
      </c>
      <c r="AH804" s="312">
        <v>19.393939393939299</v>
      </c>
      <c r="AI804" s="312">
        <v>0</v>
      </c>
      <c r="AJ804" s="137">
        <v>0</v>
      </c>
      <c r="AK804" s="302">
        <v>17.5757575757575</v>
      </c>
      <c r="AL804" s="312">
        <v>8</v>
      </c>
      <c r="AM804" s="137">
        <v>2.27059858655238E-4</v>
      </c>
      <c r="AN804" s="302">
        <v>11.515152</v>
      </c>
      <c r="AO804" s="313">
        <v>-0.74193548387096775</v>
      </c>
      <c r="AP804" s="312">
        <v>33</v>
      </c>
      <c r="AQ804" s="137">
        <v>5.7918107306456992E-4</v>
      </c>
      <c r="AR804" s="312">
        <v>27.272727272727199</v>
      </c>
      <c r="AS804" s="312">
        <v>25</v>
      </c>
      <c r="AT804" s="137">
        <v>4.2352064239611041E-4</v>
      </c>
      <c r="AU804" s="302">
        <v>18.7878787878787</v>
      </c>
      <c r="AV804" s="312">
        <v>14</v>
      </c>
      <c r="AW804" s="137">
        <v>2.293239856508706E-4</v>
      </c>
      <c r="AX804" s="302">
        <v>13.333333</v>
      </c>
      <c r="AY804" s="303">
        <v>-0.5757575757575758</v>
      </c>
      <c r="AZ804" s="311">
        <v>119</v>
      </c>
      <c r="BA804" s="137">
        <v>7.7055570664490982E-4</v>
      </c>
      <c r="BB804" s="312">
        <v>58.787878787878803</v>
      </c>
      <c r="BC804" s="312">
        <v>143</v>
      </c>
      <c r="BD804" s="137">
        <v>8.8112241439864932E-4</v>
      </c>
      <c r="BE804" s="302">
        <v>47.878787878787797</v>
      </c>
      <c r="BF804" s="312">
        <v>50</v>
      </c>
      <c r="BG804" s="137">
        <v>2.9320526127520833E-4</v>
      </c>
      <c r="BH804" s="302">
        <v>44.242424</v>
      </c>
      <c r="BI804" s="303">
        <v>-0.57983193277310929</v>
      </c>
      <c r="BJ804" s="311">
        <v>22</v>
      </c>
      <c r="BK804" s="137">
        <v>1.8502632419976114E-4</v>
      </c>
      <c r="BL804" s="312">
        <v>18.7878787878787</v>
      </c>
      <c r="BM804" s="312">
        <v>38</v>
      </c>
      <c r="BN804" s="137">
        <v>3.0420442537385124E-4</v>
      </c>
      <c r="BO804" s="302">
        <v>20.606060606060598</v>
      </c>
      <c r="BP804" s="312">
        <v>31</v>
      </c>
      <c r="BQ804" s="137">
        <v>2.4048904611183517E-4</v>
      </c>
      <c r="BR804" s="302">
        <v>20.606059999999999</v>
      </c>
      <c r="BS804" s="303">
        <v>0.40909090909090912</v>
      </c>
      <c r="BT804" s="311">
        <v>54</v>
      </c>
      <c r="BU804" s="137">
        <v>5.5815684207262243E-4</v>
      </c>
      <c r="BV804" s="312">
        <v>31.515151515151501</v>
      </c>
      <c r="BW804" s="312">
        <v>94</v>
      </c>
      <c r="BX804" s="137">
        <v>9.0346391911114523E-4</v>
      </c>
      <c r="BY804" s="302">
        <v>60</v>
      </c>
      <c r="BZ804" s="312">
        <v>29</v>
      </c>
      <c r="CA804" s="137">
        <v>2.724283701268201E-4</v>
      </c>
      <c r="CB804" s="302">
        <v>20</v>
      </c>
      <c r="CC804" s="303">
        <v>-0.46296296296296297</v>
      </c>
      <c r="CD804" s="311">
        <v>476</v>
      </c>
      <c r="CE804" s="137">
        <v>5.474479838157815E-4</v>
      </c>
      <c r="CF804" s="312">
        <v>124.16</v>
      </c>
      <c r="CG804" s="312">
        <v>584</v>
      </c>
      <c r="CH804" s="137">
        <v>6.3166137758424138E-4</v>
      </c>
      <c r="CI804" s="302">
        <v>111.67</v>
      </c>
      <c r="CJ804" s="312">
        <v>578</v>
      </c>
      <c r="CK804" s="137">
        <v>6.0306394042813362E-4</v>
      </c>
      <c r="CL804" s="302">
        <v>127.98</v>
      </c>
      <c r="CM804" s="313">
        <v>0.21428571428571427</v>
      </c>
    </row>
    <row r="805" spans="1:91" ht="14.4" x14ac:dyDescent="0.3">
      <c r="A805" s="432"/>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432"/>
      <c r="AF805" s="432"/>
      <c r="AG805" s="432"/>
      <c r="AH805" s="432"/>
      <c r="AI805" s="432"/>
      <c r="AJ805" s="432"/>
      <c r="AK805" s="432"/>
      <c r="AL805" s="432"/>
      <c r="AM805" s="432"/>
      <c r="AN805" s="432"/>
      <c r="AO805" s="432"/>
      <c r="AP805" s="432"/>
      <c r="AQ805" s="432"/>
      <c r="AR805" s="432"/>
      <c r="AS805" s="432"/>
      <c r="AT805" s="432"/>
      <c r="AU805" s="432"/>
      <c r="AV805" s="432"/>
      <c r="AW805" s="432"/>
      <c r="AX805" s="432"/>
      <c r="AY805" s="432"/>
      <c r="AZ805" s="432"/>
      <c r="BA805" s="432"/>
      <c r="BB805" s="432"/>
      <c r="BC805" s="432"/>
      <c r="BD805" s="432"/>
      <c r="BE805" s="432"/>
      <c r="BF805" s="432"/>
      <c r="BG805" s="432"/>
      <c r="BH805" s="432"/>
      <c r="BI805" s="432"/>
      <c r="BJ805" s="432"/>
      <c r="BK805" s="432"/>
      <c r="BL805" s="432"/>
      <c r="BM805" s="432"/>
      <c r="BN805" s="432"/>
      <c r="BO805" s="432"/>
      <c r="BP805" s="432"/>
      <c r="BQ805" s="432"/>
      <c r="BR805" s="432"/>
      <c r="BS805" s="432"/>
      <c r="BT805" s="432"/>
      <c r="BU805" s="432"/>
      <c r="BV805" s="432"/>
      <c r="BW805" s="432"/>
      <c r="BX805" s="432"/>
      <c r="BY805" s="432"/>
      <c r="BZ805" s="432"/>
      <c r="CA805" s="432"/>
      <c r="CB805" s="432"/>
      <c r="CC805" s="432"/>
      <c r="CD805" s="432"/>
      <c r="CE805" s="432"/>
      <c r="CF805" s="432"/>
      <c r="CG805" s="432"/>
      <c r="CH805" s="432"/>
      <c r="CI805" s="432"/>
      <c r="CJ805" s="432"/>
      <c r="CK805" s="432"/>
      <c r="CL805" s="432"/>
      <c r="CM805" s="432"/>
    </row>
    <row r="806" spans="1:91" ht="14.4" x14ac:dyDescent="0.3">
      <c r="A806" s="475" t="s">
        <v>1504</v>
      </c>
      <c r="B806" s="472"/>
      <c r="C806" s="472"/>
      <c r="D806" s="472"/>
      <c r="E806" s="472"/>
      <c r="F806" s="472"/>
      <c r="G806" s="472"/>
      <c r="H806" s="472"/>
      <c r="I806" s="472"/>
      <c r="J806" s="472"/>
      <c r="K806" s="472"/>
      <c r="L806" s="472"/>
      <c r="M806" s="472"/>
      <c r="N806" s="472"/>
      <c r="O806" s="472"/>
      <c r="P806" s="472"/>
      <c r="Q806" s="472"/>
      <c r="R806" s="472"/>
      <c r="S806" s="472"/>
      <c r="T806" s="472"/>
      <c r="U806" s="472"/>
      <c r="V806" s="472"/>
      <c r="W806" s="472"/>
      <c r="X806" s="472"/>
      <c r="Y806" s="472"/>
      <c r="Z806" s="472"/>
      <c r="AA806" s="472"/>
      <c r="AB806" s="472"/>
      <c r="AC806" s="472"/>
      <c r="AD806" s="472"/>
      <c r="AE806" s="472"/>
      <c r="AF806" s="472"/>
      <c r="AG806" s="472"/>
      <c r="AH806" s="472"/>
      <c r="AI806" s="472"/>
      <c r="AJ806" s="472"/>
      <c r="AK806" s="472"/>
      <c r="AL806" s="472"/>
      <c r="AM806" s="472"/>
      <c r="AN806" s="472"/>
      <c r="AO806" s="472"/>
      <c r="AP806" s="472"/>
      <c r="AQ806" s="472"/>
      <c r="AR806" s="472"/>
      <c r="AS806" s="472"/>
      <c r="AT806" s="472"/>
      <c r="AU806" s="472"/>
      <c r="AV806" s="472"/>
      <c r="AW806" s="472"/>
      <c r="AX806" s="472"/>
      <c r="AY806" s="472"/>
      <c r="AZ806" s="472"/>
      <c r="BA806" s="472"/>
      <c r="BB806" s="472"/>
      <c r="BC806" s="472"/>
      <c r="BD806" s="472"/>
      <c r="BE806" s="472"/>
      <c r="BF806" s="472"/>
      <c r="BG806" s="472"/>
      <c r="BH806" s="472"/>
      <c r="BI806" s="472"/>
      <c r="BJ806" s="472"/>
      <c r="BK806" s="472"/>
      <c r="BL806" s="472"/>
      <c r="BM806" s="472"/>
      <c r="BN806" s="472"/>
      <c r="BO806" s="472"/>
      <c r="BP806" s="472"/>
      <c r="BQ806" s="472"/>
      <c r="BR806" s="472"/>
      <c r="BS806" s="472"/>
      <c r="BT806" s="472"/>
      <c r="BU806" s="472"/>
      <c r="BV806" s="472"/>
      <c r="BW806" s="472"/>
      <c r="BX806" s="472"/>
      <c r="BY806" s="472"/>
      <c r="BZ806" s="472"/>
      <c r="CA806" s="472"/>
      <c r="CB806" s="472"/>
      <c r="CC806" s="472"/>
      <c r="CD806" s="472"/>
      <c r="CE806" s="472"/>
      <c r="CF806" s="472"/>
      <c r="CG806" s="472"/>
      <c r="CH806" s="472"/>
      <c r="CI806" s="472"/>
      <c r="CJ806" s="472"/>
      <c r="CK806" s="472"/>
      <c r="CL806" s="472"/>
      <c r="CM806" s="472"/>
    </row>
    <row r="807" spans="1:91" ht="18" customHeight="1" x14ac:dyDescent="0.3">
      <c r="B807" s="473" t="s">
        <v>332</v>
      </c>
      <c r="C807" s="474"/>
      <c r="D807" s="292" t="s">
        <v>333</v>
      </c>
      <c r="E807" s="474" t="s">
        <v>332</v>
      </c>
      <c r="F807" s="474"/>
      <c r="G807" s="292" t="s">
        <v>333</v>
      </c>
      <c r="H807" s="474" t="s">
        <v>332</v>
      </c>
      <c r="I807" s="474"/>
      <c r="J807" s="292" t="s">
        <v>333</v>
      </c>
      <c r="K807" s="310" t="s">
        <v>0</v>
      </c>
      <c r="L807" s="473" t="s">
        <v>332</v>
      </c>
      <c r="M807" s="474"/>
      <c r="N807" s="292" t="s">
        <v>333</v>
      </c>
      <c r="O807" s="474" t="s">
        <v>332</v>
      </c>
      <c r="P807" s="474"/>
      <c r="Q807" s="292" t="s">
        <v>333</v>
      </c>
      <c r="R807" s="474" t="s">
        <v>332</v>
      </c>
      <c r="S807" s="474"/>
      <c r="T807" s="292" t="s">
        <v>333</v>
      </c>
      <c r="U807" s="310" t="s">
        <v>0</v>
      </c>
      <c r="V807" s="473" t="s">
        <v>332</v>
      </c>
      <c r="W807" s="474"/>
      <c r="X807" s="292" t="s">
        <v>333</v>
      </c>
      <c r="Y807" s="474" t="s">
        <v>332</v>
      </c>
      <c r="Z807" s="474"/>
      <c r="AA807" s="292" t="s">
        <v>333</v>
      </c>
      <c r="AB807" s="474" t="s">
        <v>332</v>
      </c>
      <c r="AC807" s="474"/>
      <c r="AD807" s="292" t="s">
        <v>333</v>
      </c>
      <c r="AE807" s="310" t="s">
        <v>0</v>
      </c>
      <c r="AF807" s="473" t="s">
        <v>332</v>
      </c>
      <c r="AG807" s="474"/>
      <c r="AH807" s="292" t="s">
        <v>333</v>
      </c>
      <c r="AI807" s="474" t="s">
        <v>332</v>
      </c>
      <c r="AJ807" s="474"/>
      <c r="AK807" s="292" t="s">
        <v>333</v>
      </c>
      <c r="AL807" s="474" t="s">
        <v>332</v>
      </c>
      <c r="AM807" s="474"/>
      <c r="AN807" s="292" t="s">
        <v>333</v>
      </c>
      <c r="AO807" s="310" t="s">
        <v>0</v>
      </c>
      <c r="AP807" s="473" t="s">
        <v>332</v>
      </c>
      <c r="AQ807" s="474"/>
      <c r="AR807" s="292" t="s">
        <v>333</v>
      </c>
      <c r="AS807" s="474" t="s">
        <v>332</v>
      </c>
      <c r="AT807" s="474"/>
      <c r="AU807" s="292" t="s">
        <v>333</v>
      </c>
      <c r="AV807" s="474" t="s">
        <v>332</v>
      </c>
      <c r="AW807" s="474"/>
      <c r="AX807" s="292" t="s">
        <v>333</v>
      </c>
      <c r="AY807" s="290" t="s">
        <v>0</v>
      </c>
      <c r="AZ807" s="473" t="s">
        <v>332</v>
      </c>
      <c r="BA807" s="474"/>
      <c r="BB807" s="292" t="s">
        <v>333</v>
      </c>
      <c r="BC807" s="474" t="s">
        <v>332</v>
      </c>
      <c r="BD807" s="474"/>
      <c r="BE807" s="292" t="s">
        <v>333</v>
      </c>
      <c r="BF807" s="474" t="s">
        <v>332</v>
      </c>
      <c r="BG807" s="474"/>
      <c r="BH807" s="292" t="s">
        <v>333</v>
      </c>
      <c r="BI807" s="290" t="s">
        <v>0</v>
      </c>
      <c r="BJ807" s="473" t="s">
        <v>332</v>
      </c>
      <c r="BK807" s="474"/>
      <c r="BL807" s="292" t="s">
        <v>333</v>
      </c>
      <c r="BM807" s="474" t="s">
        <v>332</v>
      </c>
      <c r="BN807" s="474"/>
      <c r="BO807" s="292" t="s">
        <v>333</v>
      </c>
      <c r="BP807" s="474" t="s">
        <v>332</v>
      </c>
      <c r="BQ807" s="474"/>
      <c r="BR807" s="292" t="s">
        <v>333</v>
      </c>
      <c r="BS807" s="290" t="s">
        <v>0</v>
      </c>
      <c r="BT807" s="473" t="s">
        <v>332</v>
      </c>
      <c r="BU807" s="474"/>
      <c r="BV807" s="292" t="s">
        <v>333</v>
      </c>
      <c r="BW807" s="474" t="s">
        <v>332</v>
      </c>
      <c r="BX807" s="474"/>
      <c r="BY807" s="292" t="s">
        <v>333</v>
      </c>
      <c r="BZ807" s="474" t="s">
        <v>332</v>
      </c>
      <c r="CA807" s="474"/>
      <c r="CB807" s="292" t="s">
        <v>333</v>
      </c>
      <c r="CC807" s="290" t="s">
        <v>0</v>
      </c>
      <c r="CD807" s="473" t="s">
        <v>332</v>
      </c>
      <c r="CE807" s="474"/>
      <c r="CF807" s="292" t="s">
        <v>333</v>
      </c>
      <c r="CG807" s="474" t="s">
        <v>332</v>
      </c>
      <c r="CH807" s="474"/>
      <c r="CI807" s="292" t="s">
        <v>333</v>
      </c>
      <c r="CJ807" s="474" t="s">
        <v>332</v>
      </c>
      <c r="CK807" s="474"/>
      <c r="CL807" s="292" t="s">
        <v>333</v>
      </c>
      <c r="CM807" s="310" t="s">
        <v>0</v>
      </c>
    </row>
    <row r="808" spans="1:91" ht="14.4" x14ac:dyDescent="0.3">
      <c r="A808" s="99" t="s">
        <v>1505</v>
      </c>
      <c r="B808" s="315">
        <v>46230</v>
      </c>
      <c r="C808" s="137"/>
      <c r="D808" s="316">
        <v>361.81818181818102</v>
      </c>
      <c r="E808" s="316">
        <v>45201</v>
      </c>
      <c r="F808" s="137"/>
      <c r="G808" s="302">
        <v>432.12121212121201</v>
      </c>
      <c r="H808" s="312">
        <v>53969</v>
      </c>
      <c r="I808" s="137"/>
      <c r="J808" s="302">
        <v>481.21212121212125</v>
      </c>
      <c r="K808" s="313">
        <v>0.16740211983560457</v>
      </c>
      <c r="L808" s="316">
        <v>46216</v>
      </c>
      <c r="M808" s="137"/>
      <c r="N808" s="316">
        <v>468.48484848484799</v>
      </c>
      <c r="O808" s="316">
        <v>48574</v>
      </c>
      <c r="P808" s="137"/>
      <c r="Q808" s="302">
        <v>553.33333333333303</v>
      </c>
      <c r="R808" s="312">
        <v>53350</v>
      </c>
      <c r="S808" s="137"/>
      <c r="T808" s="302">
        <v>550.90909090909099</v>
      </c>
      <c r="U808" s="313">
        <v>0.15436212567076338</v>
      </c>
      <c r="V808" s="316">
        <v>46595</v>
      </c>
      <c r="W808" s="137"/>
      <c r="X808" s="316">
        <v>993.33333333333303</v>
      </c>
      <c r="Y808" s="316">
        <v>47341</v>
      </c>
      <c r="Z808" s="137"/>
      <c r="AA808" s="302">
        <v>939.39393939393904</v>
      </c>
      <c r="AB808" s="312">
        <v>57848</v>
      </c>
      <c r="AC808" s="137"/>
      <c r="AD808" s="302">
        <v>1038.7878787878788</v>
      </c>
      <c r="AE808" s="313">
        <v>0.24150659942053868</v>
      </c>
      <c r="AF808" s="316">
        <v>46083</v>
      </c>
      <c r="AG808" s="137"/>
      <c r="AH808" s="316">
        <v>1056.9696969696899</v>
      </c>
      <c r="AI808" s="316">
        <v>45490</v>
      </c>
      <c r="AJ808" s="137"/>
      <c r="AK808" s="302">
        <v>1158.7878787878701</v>
      </c>
      <c r="AL808" s="312">
        <v>57585</v>
      </c>
      <c r="AM808" s="137"/>
      <c r="AN808" s="302">
        <v>1424.848484848485</v>
      </c>
      <c r="AO808" s="313">
        <v>0.24959312544756201</v>
      </c>
      <c r="AP808" s="316">
        <v>43848</v>
      </c>
      <c r="AQ808" s="137"/>
      <c r="AR808" s="316">
        <v>802.42424242424204</v>
      </c>
      <c r="AS808" s="316">
        <v>43066</v>
      </c>
      <c r="AT808" s="137"/>
      <c r="AU808" s="302">
        <v>836.969696969697</v>
      </c>
      <c r="AV808" s="312">
        <v>53672</v>
      </c>
      <c r="AW808" s="137"/>
      <c r="AX808" s="302">
        <v>1173.3333333333335</v>
      </c>
      <c r="AY808" s="303">
        <v>0.22404670680532748</v>
      </c>
      <c r="AZ808" s="315">
        <v>54540</v>
      </c>
      <c r="BA808" s="137"/>
      <c r="BB808" s="316">
        <v>444.84848484848402</v>
      </c>
      <c r="BC808" s="316">
        <v>53253</v>
      </c>
      <c r="BD808" s="137"/>
      <c r="BE808" s="302">
        <v>411.51515151515099</v>
      </c>
      <c r="BF808" s="312">
        <v>64432</v>
      </c>
      <c r="BG808" s="137"/>
      <c r="BH808" s="302">
        <v>451.51515151515156</v>
      </c>
      <c r="BI808" s="303">
        <v>0.18137147048038138</v>
      </c>
      <c r="BJ808" s="315">
        <v>51529</v>
      </c>
      <c r="BK808" s="137"/>
      <c r="BL808" s="316">
        <v>592.72727272727195</v>
      </c>
      <c r="BM808" s="316">
        <v>49573</v>
      </c>
      <c r="BN808" s="137"/>
      <c r="BO808" s="302">
        <v>672.72727272727195</v>
      </c>
      <c r="BP808" s="312">
        <v>60704</v>
      </c>
      <c r="BQ808" s="137"/>
      <c r="BR808" s="302">
        <v>633.33333333333337</v>
      </c>
      <c r="BS808" s="303">
        <v>0.17805507578256904</v>
      </c>
      <c r="BT808" s="315">
        <v>43164</v>
      </c>
      <c r="BU808" s="137"/>
      <c r="BV808" s="316">
        <v>535.75757575757495</v>
      </c>
      <c r="BW808" s="316">
        <v>42863</v>
      </c>
      <c r="BX808" s="137"/>
      <c r="BY808" s="302">
        <v>546.06060606060601</v>
      </c>
      <c r="BZ808" s="312">
        <v>49687</v>
      </c>
      <c r="CA808" s="137"/>
      <c r="CB808" s="302">
        <v>709.69696969696975</v>
      </c>
      <c r="CC808" s="303">
        <v>0.15112130479102956</v>
      </c>
      <c r="CD808" s="315">
        <v>47776</v>
      </c>
      <c r="CE808" s="137"/>
      <c r="CF808" s="316">
        <v>1981.8</v>
      </c>
      <c r="CG808" s="316">
        <v>47499</v>
      </c>
      <c r="CH808" s="137"/>
      <c r="CI808" s="302">
        <v>2081.4899999999998</v>
      </c>
      <c r="CJ808" s="312">
        <v>56247</v>
      </c>
      <c r="CK808" s="137"/>
      <c r="CL808" s="302">
        <v>2474.2199999999998</v>
      </c>
      <c r="CM808" s="313">
        <v>0.17730659745478902</v>
      </c>
    </row>
    <row r="809" spans="1:91" ht="14.4" x14ac:dyDescent="0.3">
      <c r="A809" s="432"/>
      <c r="B809" s="432"/>
      <c r="C809" s="432"/>
      <c r="D809" s="432"/>
      <c r="E809" s="432"/>
      <c r="F809" s="432"/>
      <c r="G809" s="432"/>
      <c r="H809" s="432"/>
      <c r="I809" s="432"/>
      <c r="J809" s="432"/>
      <c r="K809" s="432"/>
      <c r="L809" s="432"/>
      <c r="M809" s="432"/>
      <c r="N809" s="432"/>
      <c r="O809" s="432"/>
      <c r="P809" s="432"/>
      <c r="Q809" s="432"/>
      <c r="R809" s="432"/>
      <c r="S809" s="432"/>
      <c r="T809" s="432"/>
      <c r="U809" s="432"/>
      <c r="V809" s="432"/>
      <c r="W809" s="432"/>
      <c r="X809" s="432"/>
      <c r="Y809" s="432"/>
      <c r="Z809" s="432"/>
      <c r="AA809" s="432"/>
      <c r="AB809" s="432"/>
      <c r="AC809" s="432"/>
      <c r="AD809" s="432"/>
      <c r="AE809" s="432"/>
      <c r="AF809" s="432"/>
      <c r="AG809" s="432"/>
      <c r="AH809" s="432"/>
      <c r="AI809" s="432"/>
      <c r="AJ809" s="432"/>
      <c r="AK809" s="432"/>
      <c r="AL809" s="432"/>
      <c r="AM809" s="432"/>
      <c r="AN809" s="432"/>
      <c r="AO809" s="432"/>
      <c r="AP809" s="432"/>
      <c r="AQ809" s="432"/>
      <c r="AR809" s="432"/>
      <c r="AS809" s="432"/>
      <c r="AT809" s="432"/>
      <c r="AU809" s="432"/>
      <c r="AV809" s="432"/>
      <c r="AW809" s="432"/>
      <c r="AX809" s="432"/>
      <c r="AY809" s="432"/>
      <c r="AZ809" s="432"/>
      <c r="BA809" s="432"/>
      <c r="BB809" s="432"/>
      <c r="BC809" s="432"/>
      <c r="BD809" s="432"/>
      <c r="BE809" s="432"/>
      <c r="BF809" s="432"/>
      <c r="BG809" s="432"/>
      <c r="BH809" s="432"/>
      <c r="BI809" s="432"/>
      <c r="BJ809" s="432"/>
      <c r="BK809" s="432"/>
      <c r="BL809" s="432"/>
      <c r="BM809" s="432"/>
      <c r="BN809" s="432"/>
      <c r="BO809" s="432"/>
      <c r="BP809" s="432"/>
      <c r="BQ809" s="432"/>
      <c r="BR809" s="432"/>
      <c r="BS809" s="432"/>
      <c r="BT809" s="432"/>
      <c r="BU809" s="432"/>
      <c r="BV809" s="432"/>
      <c r="BW809" s="432"/>
      <c r="BX809" s="432"/>
      <c r="BY809" s="432"/>
      <c r="BZ809" s="432"/>
      <c r="CA809" s="432"/>
      <c r="CB809" s="432"/>
      <c r="CC809" s="432"/>
      <c r="CD809" s="432"/>
      <c r="CE809" s="432"/>
      <c r="CF809" s="432"/>
      <c r="CG809" s="432"/>
      <c r="CH809" s="432"/>
      <c r="CI809" s="432"/>
      <c r="CJ809" s="432"/>
      <c r="CK809" s="432"/>
      <c r="CL809" s="432"/>
      <c r="CM809" s="432"/>
    </row>
    <row r="810" spans="1:91" ht="14.4" x14ac:dyDescent="0.3">
      <c r="A810" s="475" t="s">
        <v>1506</v>
      </c>
      <c r="B810" s="472"/>
      <c r="C810" s="472"/>
      <c r="D810" s="472"/>
      <c r="E810" s="472"/>
      <c r="F810" s="472"/>
      <c r="G810" s="472"/>
      <c r="H810" s="472"/>
      <c r="I810" s="472"/>
      <c r="J810" s="472"/>
      <c r="K810" s="472"/>
      <c r="L810" s="472"/>
      <c r="M810" s="472"/>
      <c r="N810" s="472"/>
      <c r="O810" s="472"/>
      <c r="P810" s="472"/>
      <c r="Q810" s="472"/>
      <c r="R810" s="472"/>
      <c r="S810" s="472"/>
      <c r="T810" s="472"/>
      <c r="U810" s="472"/>
      <c r="V810" s="472"/>
      <c r="W810" s="472"/>
      <c r="X810" s="472"/>
      <c r="Y810" s="472"/>
      <c r="Z810" s="472"/>
      <c r="AA810" s="472"/>
      <c r="AB810" s="472"/>
      <c r="AC810" s="472"/>
      <c r="AD810" s="472"/>
      <c r="AE810" s="472"/>
      <c r="AF810" s="472"/>
      <c r="AG810" s="472"/>
      <c r="AH810" s="472"/>
      <c r="AI810" s="472"/>
      <c r="AJ810" s="472"/>
      <c r="AK810" s="472"/>
      <c r="AL810" s="472"/>
      <c r="AM810" s="472"/>
      <c r="AN810" s="472"/>
      <c r="AO810" s="472"/>
      <c r="AP810" s="472"/>
      <c r="AQ810" s="472"/>
      <c r="AR810" s="472"/>
      <c r="AS810" s="472"/>
      <c r="AT810" s="472"/>
      <c r="AU810" s="472"/>
      <c r="AV810" s="472"/>
      <c r="AW810" s="472"/>
      <c r="AX810" s="472"/>
      <c r="AY810" s="472"/>
      <c r="AZ810" s="472"/>
      <c r="BA810" s="472"/>
      <c r="BB810" s="472"/>
      <c r="BC810" s="472"/>
      <c r="BD810" s="472"/>
      <c r="BE810" s="472"/>
      <c r="BF810" s="472"/>
      <c r="BG810" s="472"/>
      <c r="BH810" s="472"/>
      <c r="BI810" s="472"/>
      <c r="BJ810" s="472"/>
      <c r="BK810" s="472"/>
      <c r="BL810" s="472"/>
      <c r="BM810" s="472"/>
      <c r="BN810" s="472"/>
      <c r="BO810" s="472"/>
      <c r="BP810" s="472"/>
      <c r="BQ810" s="472"/>
      <c r="BR810" s="472"/>
      <c r="BS810" s="472"/>
      <c r="BT810" s="472"/>
      <c r="BU810" s="472"/>
      <c r="BV810" s="472"/>
      <c r="BW810" s="472"/>
      <c r="BX810" s="472"/>
      <c r="BY810" s="472"/>
      <c r="BZ810" s="472"/>
      <c r="CA810" s="472"/>
      <c r="CB810" s="472"/>
      <c r="CC810" s="472"/>
      <c r="CD810" s="472"/>
      <c r="CE810" s="472"/>
      <c r="CF810" s="472"/>
      <c r="CG810" s="472"/>
      <c r="CH810" s="472"/>
      <c r="CI810" s="472"/>
      <c r="CJ810" s="472"/>
      <c r="CK810" s="472"/>
      <c r="CL810" s="472"/>
      <c r="CM810" s="472"/>
    </row>
    <row r="811" spans="1:91" ht="18" customHeight="1" x14ac:dyDescent="0.3">
      <c r="B811" s="473" t="s">
        <v>332</v>
      </c>
      <c r="C811" s="474"/>
      <c r="D811" s="292" t="s">
        <v>333</v>
      </c>
      <c r="E811" s="474" t="s">
        <v>332</v>
      </c>
      <c r="F811" s="474"/>
      <c r="G811" s="292" t="s">
        <v>333</v>
      </c>
      <c r="H811" s="474" t="s">
        <v>332</v>
      </c>
      <c r="I811" s="474"/>
      <c r="J811" s="292" t="s">
        <v>333</v>
      </c>
      <c r="K811" s="310" t="s">
        <v>0</v>
      </c>
      <c r="L811" s="473" t="s">
        <v>332</v>
      </c>
      <c r="M811" s="474"/>
      <c r="N811" s="292" t="s">
        <v>333</v>
      </c>
      <c r="O811" s="474" t="s">
        <v>332</v>
      </c>
      <c r="P811" s="474"/>
      <c r="Q811" s="292" t="s">
        <v>333</v>
      </c>
      <c r="R811" s="474" t="s">
        <v>332</v>
      </c>
      <c r="S811" s="474"/>
      <c r="T811" s="292" t="s">
        <v>333</v>
      </c>
      <c r="U811" s="310" t="s">
        <v>0</v>
      </c>
      <c r="V811" s="473" t="s">
        <v>332</v>
      </c>
      <c r="W811" s="474"/>
      <c r="X811" s="292" t="s">
        <v>333</v>
      </c>
      <c r="Y811" s="474" t="s">
        <v>332</v>
      </c>
      <c r="Z811" s="474"/>
      <c r="AA811" s="292" t="s">
        <v>333</v>
      </c>
      <c r="AB811" s="474" t="s">
        <v>332</v>
      </c>
      <c r="AC811" s="474"/>
      <c r="AD811" s="292" t="s">
        <v>333</v>
      </c>
      <c r="AE811" s="310" t="s">
        <v>0</v>
      </c>
      <c r="AF811" s="473" t="s">
        <v>332</v>
      </c>
      <c r="AG811" s="474"/>
      <c r="AH811" s="292" t="s">
        <v>333</v>
      </c>
      <c r="AI811" s="474" t="s">
        <v>332</v>
      </c>
      <c r="AJ811" s="474"/>
      <c r="AK811" s="292" t="s">
        <v>333</v>
      </c>
      <c r="AL811" s="474" t="s">
        <v>332</v>
      </c>
      <c r="AM811" s="474"/>
      <c r="AN811" s="292" t="s">
        <v>333</v>
      </c>
      <c r="AO811" s="310" t="s">
        <v>0</v>
      </c>
      <c r="AP811" s="473" t="s">
        <v>332</v>
      </c>
      <c r="AQ811" s="474"/>
      <c r="AR811" s="292" t="s">
        <v>333</v>
      </c>
      <c r="AS811" s="474" t="s">
        <v>332</v>
      </c>
      <c r="AT811" s="474"/>
      <c r="AU811" s="292" t="s">
        <v>333</v>
      </c>
      <c r="AV811" s="474" t="s">
        <v>332</v>
      </c>
      <c r="AW811" s="474"/>
      <c r="AX811" s="292" t="s">
        <v>333</v>
      </c>
      <c r="AY811" s="290" t="s">
        <v>0</v>
      </c>
      <c r="AZ811" s="473" t="s">
        <v>332</v>
      </c>
      <c r="BA811" s="474"/>
      <c r="BB811" s="292" t="s">
        <v>333</v>
      </c>
      <c r="BC811" s="474" t="s">
        <v>332</v>
      </c>
      <c r="BD811" s="474"/>
      <c r="BE811" s="292" t="s">
        <v>333</v>
      </c>
      <c r="BF811" s="474" t="s">
        <v>332</v>
      </c>
      <c r="BG811" s="474"/>
      <c r="BH811" s="292" t="s">
        <v>333</v>
      </c>
      <c r="BI811" s="290" t="s">
        <v>0</v>
      </c>
      <c r="BJ811" s="473" t="s">
        <v>332</v>
      </c>
      <c r="BK811" s="474"/>
      <c r="BL811" s="292" t="s">
        <v>333</v>
      </c>
      <c r="BM811" s="474" t="s">
        <v>332</v>
      </c>
      <c r="BN811" s="474"/>
      <c r="BO811" s="292" t="s">
        <v>333</v>
      </c>
      <c r="BP811" s="474" t="s">
        <v>332</v>
      </c>
      <c r="BQ811" s="474"/>
      <c r="BR811" s="292" t="s">
        <v>333</v>
      </c>
      <c r="BS811" s="290" t="s">
        <v>0</v>
      </c>
      <c r="BT811" s="473" t="s">
        <v>332</v>
      </c>
      <c r="BU811" s="474"/>
      <c r="BV811" s="292" t="s">
        <v>333</v>
      </c>
      <c r="BW811" s="474" t="s">
        <v>332</v>
      </c>
      <c r="BX811" s="474"/>
      <c r="BY811" s="292" t="s">
        <v>333</v>
      </c>
      <c r="BZ811" s="474" t="s">
        <v>332</v>
      </c>
      <c r="CA811" s="474"/>
      <c r="CB811" s="292" t="s">
        <v>333</v>
      </c>
      <c r="CC811" s="290" t="s">
        <v>0</v>
      </c>
      <c r="CD811" s="473" t="s">
        <v>332</v>
      </c>
      <c r="CE811" s="474"/>
      <c r="CF811" s="292" t="s">
        <v>333</v>
      </c>
      <c r="CG811" s="474" t="s">
        <v>332</v>
      </c>
      <c r="CH811" s="474"/>
      <c r="CI811" s="292" t="s">
        <v>333</v>
      </c>
      <c r="CJ811" s="474" t="s">
        <v>332</v>
      </c>
      <c r="CK811" s="474"/>
      <c r="CL811" s="292" t="s">
        <v>333</v>
      </c>
      <c r="CM811" s="310" t="s">
        <v>0</v>
      </c>
    </row>
    <row r="812" spans="1:91" ht="14.4" x14ac:dyDescent="0.3">
      <c r="A812" s="99" t="s">
        <v>1507</v>
      </c>
      <c r="B812" s="315">
        <v>50516</v>
      </c>
      <c r="C812" s="137"/>
      <c r="D812" s="316">
        <v>495.15151515151501</v>
      </c>
      <c r="E812" s="316">
        <v>50398</v>
      </c>
      <c r="F812" s="137"/>
      <c r="G812" s="302">
        <v>444.24242424242402</v>
      </c>
      <c r="H812" s="312">
        <v>57145</v>
      </c>
      <c r="I812" s="137"/>
      <c r="J812" s="302">
        <v>625.4545454545455</v>
      </c>
      <c r="K812" s="313">
        <v>0.1312257502573442</v>
      </c>
      <c r="L812" s="316">
        <v>49608</v>
      </c>
      <c r="M812" s="137"/>
      <c r="N812" s="316">
        <v>545.45454545454504</v>
      </c>
      <c r="O812" s="316">
        <v>50201</v>
      </c>
      <c r="P812" s="137"/>
      <c r="Q812" s="302">
        <v>486.06060606060601</v>
      </c>
      <c r="R812" s="312">
        <v>54751</v>
      </c>
      <c r="S812" s="137"/>
      <c r="T812" s="302">
        <v>692.72727272727275</v>
      </c>
      <c r="U812" s="313">
        <v>0.10367279471053056</v>
      </c>
      <c r="V812" s="316">
        <v>46812</v>
      </c>
      <c r="W812" s="137"/>
      <c r="X812" s="316">
        <v>1236.3636363636299</v>
      </c>
      <c r="Y812" s="316">
        <v>48677</v>
      </c>
      <c r="Z812" s="137"/>
      <c r="AA812" s="302">
        <v>1335.7575757575701</v>
      </c>
      <c r="AB812" s="312">
        <v>60038</v>
      </c>
      <c r="AC812" s="137"/>
      <c r="AD812" s="302">
        <v>1393.939393939394</v>
      </c>
      <c r="AE812" s="313">
        <v>0.28253439289071181</v>
      </c>
      <c r="AF812" s="316">
        <v>47139</v>
      </c>
      <c r="AG812" s="137"/>
      <c r="AH812" s="316">
        <v>1249.69696969696</v>
      </c>
      <c r="AI812" s="316">
        <v>45996</v>
      </c>
      <c r="AJ812" s="137"/>
      <c r="AK812" s="302">
        <v>1198.7878787878701</v>
      </c>
      <c r="AL812" s="312">
        <v>60828</v>
      </c>
      <c r="AM812" s="137"/>
      <c r="AN812" s="302">
        <v>1627.878787878788</v>
      </c>
      <c r="AO812" s="313">
        <v>0.2903964869852988</v>
      </c>
      <c r="AP812" s="316">
        <v>46728</v>
      </c>
      <c r="AQ812" s="137"/>
      <c r="AR812" s="316">
        <v>983.030303030303</v>
      </c>
      <c r="AS812" s="316">
        <v>46685</v>
      </c>
      <c r="AT812" s="137"/>
      <c r="AU812" s="302">
        <v>1014.54545454545</v>
      </c>
      <c r="AV812" s="312">
        <v>58416</v>
      </c>
      <c r="AW812" s="137"/>
      <c r="AX812" s="302">
        <v>1384.848484848485</v>
      </c>
      <c r="AY812" s="303">
        <v>0.25012840267077557</v>
      </c>
      <c r="AZ812" s="315">
        <v>56364</v>
      </c>
      <c r="BA812" s="137"/>
      <c r="BB812" s="316">
        <v>610.90909090909099</v>
      </c>
      <c r="BC812" s="316">
        <v>56093</v>
      </c>
      <c r="BD812" s="137"/>
      <c r="BE812" s="302">
        <v>717.57575757575705</v>
      </c>
      <c r="BF812" s="312">
        <v>66343</v>
      </c>
      <c r="BG812" s="137"/>
      <c r="BH812" s="302">
        <v>858.18181818181824</v>
      </c>
      <c r="BI812" s="303">
        <v>0.17704563196366474</v>
      </c>
      <c r="BJ812" s="315">
        <v>52287</v>
      </c>
      <c r="BK812" s="137"/>
      <c r="BL812" s="316">
        <v>617.57575757575705</v>
      </c>
      <c r="BM812" s="316">
        <v>51185</v>
      </c>
      <c r="BN812" s="137"/>
      <c r="BO812" s="302">
        <v>593.33333333333303</v>
      </c>
      <c r="BP812" s="312">
        <v>61651</v>
      </c>
      <c r="BQ812" s="137"/>
      <c r="BR812" s="302">
        <v>689.69696969696975</v>
      </c>
      <c r="BS812" s="303">
        <v>0.17908849235947749</v>
      </c>
      <c r="BT812" s="315">
        <v>44398</v>
      </c>
      <c r="BU812" s="137"/>
      <c r="BV812" s="316">
        <v>587.87878787878697</v>
      </c>
      <c r="BW812" s="316">
        <v>43600</v>
      </c>
      <c r="BX812" s="137"/>
      <c r="BY812" s="302">
        <v>587.87878787878697</v>
      </c>
      <c r="BZ812" s="312">
        <v>50525</v>
      </c>
      <c r="CA812" s="137"/>
      <c r="CB812" s="302">
        <v>705.4545454545455</v>
      </c>
      <c r="CC812" s="303">
        <v>0.13800171178881931</v>
      </c>
      <c r="CD812" s="315">
        <v>50250</v>
      </c>
      <c r="CE812" s="137"/>
      <c r="CF812" s="316">
        <v>2386.08</v>
      </c>
      <c r="CG812" s="316">
        <v>50091</v>
      </c>
      <c r="CH812" s="137"/>
      <c r="CI812" s="302">
        <v>2426.7800000000002</v>
      </c>
      <c r="CJ812" s="312">
        <v>58238</v>
      </c>
      <c r="CK812" s="137"/>
      <c r="CL812" s="302">
        <v>3013.37</v>
      </c>
      <c r="CM812" s="313">
        <v>0.15896517412935324</v>
      </c>
    </row>
    <row r="813" spans="1:91" ht="14.4" x14ac:dyDescent="0.3">
      <c r="A813" s="432"/>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432"/>
      <c r="AE813" s="432"/>
      <c r="AF813" s="432"/>
      <c r="AG813" s="432"/>
      <c r="AH813" s="432"/>
      <c r="AI813" s="432"/>
      <c r="AJ813" s="432"/>
      <c r="AK813" s="432"/>
      <c r="AL813" s="432"/>
      <c r="AM813" s="432"/>
      <c r="AN813" s="432"/>
      <c r="AO813" s="432"/>
      <c r="AP813" s="432"/>
      <c r="AQ813" s="432"/>
      <c r="AR813" s="432"/>
      <c r="AS813" s="432"/>
      <c r="AT813" s="432"/>
      <c r="AU813" s="432"/>
      <c r="AV813" s="432"/>
      <c r="AW813" s="432"/>
      <c r="AX813" s="432"/>
      <c r="AY813" s="432"/>
      <c r="AZ813" s="432"/>
      <c r="BA813" s="432"/>
      <c r="BB813" s="432"/>
      <c r="BC813" s="432"/>
      <c r="BD813" s="432"/>
      <c r="BE813" s="432"/>
      <c r="BF813" s="432"/>
      <c r="BG813" s="432"/>
      <c r="BH813" s="432"/>
      <c r="BI813" s="432"/>
      <c r="BJ813" s="432"/>
      <c r="BK813" s="432"/>
      <c r="BL813" s="432"/>
      <c r="BM813" s="432"/>
      <c r="BN813" s="432"/>
      <c r="BO813" s="432"/>
      <c r="BP813" s="432"/>
      <c r="BQ813" s="432"/>
      <c r="BR813" s="432"/>
      <c r="BS813" s="432"/>
      <c r="BT813" s="432"/>
      <c r="BU813" s="432"/>
      <c r="BV813" s="432"/>
      <c r="BW813" s="432"/>
      <c r="BX813" s="432"/>
      <c r="BY813" s="432"/>
      <c r="BZ813" s="432"/>
      <c r="CA813" s="432"/>
      <c r="CB813" s="432"/>
      <c r="CC813" s="432"/>
      <c r="CD813" s="432"/>
      <c r="CE813" s="432"/>
      <c r="CF813" s="432"/>
      <c r="CG813" s="432"/>
      <c r="CH813" s="432"/>
      <c r="CI813" s="432"/>
      <c r="CJ813" s="432"/>
      <c r="CK813" s="432"/>
      <c r="CL813" s="432"/>
      <c r="CM813" s="432"/>
    </row>
    <row r="814" spans="1:91" ht="14.4" x14ac:dyDescent="0.3">
      <c r="A814" s="475" t="s">
        <v>1508</v>
      </c>
      <c r="B814" s="472"/>
      <c r="C814" s="472"/>
      <c r="D814" s="472"/>
      <c r="E814" s="472"/>
      <c r="F814" s="472"/>
      <c r="G814" s="472"/>
      <c r="H814" s="472"/>
      <c r="I814" s="472"/>
      <c r="J814" s="472"/>
      <c r="K814" s="472"/>
      <c r="L814" s="472"/>
      <c r="M814" s="472"/>
      <c r="N814" s="472"/>
      <c r="O814" s="472"/>
      <c r="P814" s="472"/>
      <c r="Q814" s="472"/>
      <c r="R814" s="472"/>
      <c r="S814" s="472"/>
      <c r="T814" s="472"/>
      <c r="U814" s="472"/>
      <c r="V814" s="472"/>
      <c r="W814" s="472"/>
      <c r="X814" s="472"/>
      <c r="Y814" s="472"/>
      <c r="Z814" s="472"/>
      <c r="AA814" s="472"/>
      <c r="AB814" s="472"/>
      <c r="AC814" s="472"/>
      <c r="AD814" s="472"/>
      <c r="AE814" s="472"/>
      <c r="AF814" s="472"/>
      <c r="AG814" s="472"/>
      <c r="AH814" s="472"/>
      <c r="AI814" s="472"/>
      <c r="AJ814" s="472"/>
      <c r="AK814" s="472"/>
      <c r="AL814" s="472"/>
      <c r="AM814" s="472"/>
      <c r="AN814" s="472"/>
      <c r="AO814" s="472"/>
      <c r="AP814" s="472"/>
      <c r="AQ814" s="472"/>
      <c r="AR814" s="472"/>
      <c r="AS814" s="472"/>
      <c r="AT814" s="472"/>
      <c r="AU814" s="472"/>
      <c r="AV814" s="472"/>
      <c r="AW814" s="472"/>
      <c r="AX814" s="472"/>
      <c r="AY814" s="472"/>
      <c r="AZ814" s="472"/>
      <c r="BA814" s="472"/>
      <c r="BB814" s="472"/>
      <c r="BC814" s="472"/>
      <c r="BD814" s="472"/>
      <c r="BE814" s="472"/>
      <c r="BF814" s="472"/>
      <c r="BG814" s="472"/>
      <c r="BH814" s="472"/>
      <c r="BI814" s="472"/>
      <c r="BJ814" s="472"/>
      <c r="BK814" s="472"/>
      <c r="BL814" s="472"/>
      <c r="BM814" s="472"/>
      <c r="BN814" s="472"/>
      <c r="BO814" s="472"/>
      <c r="BP814" s="472"/>
      <c r="BQ814" s="472"/>
      <c r="BR814" s="472"/>
      <c r="BS814" s="472"/>
      <c r="BT814" s="472"/>
      <c r="BU814" s="472"/>
      <c r="BV814" s="472"/>
      <c r="BW814" s="472"/>
      <c r="BX814" s="472"/>
      <c r="BY814" s="472"/>
      <c r="BZ814" s="472"/>
      <c r="CA814" s="472"/>
      <c r="CB814" s="472"/>
      <c r="CC814" s="472"/>
      <c r="CD814" s="472"/>
      <c r="CE814" s="472"/>
      <c r="CF814" s="472"/>
      <c r="CG814" s="472"/>
      <c r="CH814" s="472"/>
      <c r="CI814" s="472"/>
      <c r="CJ814" s="472"/>
      <c r="CK814" s="472"/>
      <c r="CL814" s="472"/>
      <c r="CM814" s="472"/>
    </row>
    <row r="815" spans="1:91" ht="18" customHeight="1" x14ac:dyDescent="0.3">
      <c r="B815" s="473" t="s">
        <v>332</v>
      </c>
      <c r="C815" s="474"/>
      <c r="D815" s="292" t="s">
        <v>333</v>
      </c>
      <c r="E815" s="474" t="s">
        <v>332</v>
      </c>
      <c r="F815" s="474"/>
      <c r="G815" s="292" t="s">
        <v>333</v>
      </c>
      <c r="H815" s="474" t="s">
        <v>332</v>
      </c>
      <c r="I815" s="474"/>
      <c r="J815" s="292" t="s">
        <v>333</v>
      </c>
      <c r="K815" s="310" t="s">
        <v>0</v>
      </c>
      <c r="L815" s="473" t="s">
        <v>332</v>
      </c>
      <c r="M815" s="474"/>
      <c r="N815" s="292" t="s">
        <v>333</v>
      </c>
      <c r="O815" s="474" t="s">
        <v>332</v>
      </c>
      <c r="P815" s="474"/>
      <c r="Q815" s="292" t="s">
        <v>333</v>
      </c>
      <c r="R815" s="474" t="s">
        <v>332</v>
      </c>
      <c r="S815" s="474"/>
      <c r="T815" s="292" t="s">
        <v>333</v>
      </c>
      <c r="U815" s="310" t="s">
        <v>0</v>
      </c>
      <c r="V815" s="473" t="s">
        <v>332</v>
      </c>
      <c r="W815" s="474"/>
      <c r="X815" s="292" t="s">
        <v>333</v>
      </c>
      <c r="Y815" s="474" t="s">
        <v>332</v>
      </c>
      <c r="Z815" s="474"/>
      <c r="AA815" s="292" t="s">
        <v>333</v>
      </c>
      <c r="AB815" s="474" t="s">
        <v>332</v>
      </c>
      <c r="AC815" s="474"/>
      <c r="AD815" s="292" t="s">
        <v>333</v>
      </c>
      <c r="AE815" s="310" t="s">
        <v>0</v>
      </c>
      <c r="AF815" s="473" t="s">
        <v>332</v>
      </c>
      <c r="AG815" s="474"/>
      <c r="AH815" s="292" t="s">
        <v>333</v>
      </c>
      <c r="AI815" s="474" t="s">
        <v>332</v>
      </c>
      <c r="AJ815" s="474"/>
      <c r="AK815" s="292" t="s">
        <v>333</v>
      </c>
      <c r="AL815" s="474" t="s">
        <v>332</v>
      </c>
      <c r="AM815" s="474"/>
      <c r="AN815" s="292" t="s">
        <v>333</v>
      </c>
      <c r="AO815" s="310" t="s">
        <v>0</v>
      </c>
      <c r="AP815" s="473" t="s">
        <v>332</v>
      </c>
      <c r="AQ815" s="474"/>
      <c r="AR815" s="292" t="s">
        <v>333</v>
      </c>
      <c r="AS815" s="474" t="s">
        <v>332</v>
      </c>
      <c r="AT815" s="474"/>
      <c r="AU815" s="292" t="s">
        <v>333</v>
      </c>
      <c r="AV815" s="474" t="s">
        <v>332</v>
      </c>
      <c r="AW815" s="474"/>
      <c r="AX815" s="292" t="s">
        <v>333</v>
      </c>
      <c r="AY815" s="290" t="s">
        <v>0</v>
      </c>
      <c r="AZ815" s="473" t="s">
        <v>332</v>
      </c>
      <c r="BA815" s="474"/>
      <c r="BB815" s="292" t="s">
        <v>333</v>
      </c>
      <c r="BC815" s="474" t="s">
        <v>332</v>
      </c>
      <c r="BD815" s="474"/>
      <c r="BE815" s="292" t="s">
        <v>333</v>
      </c>
      <c r="BF815" s="474" t="s">
        <v>332</v>
      </c>
      <c r="BG815" s="474"/>
      <c r="BH815" s="292" t="s">
        <v>333</v>
      </c>
      <c r="BI815" s="290" t="s">
        <v>0</v>
      </c>
      <c r="BJ815" s="473" t="s">
        <v>332</v>
      </c>
      <c r="BK815" s="474"/>
      <c r="BL815" s="292" t="s">
        <v>333</v>
      </c>
      <c r="BM815" s="474" t="s">
        <v>332</v>
      </c>
      <c r="BN815" s="474"/>
      <c r="BO815" s="292" t="s">
        <v>333</v>
      </c>
      <c r="BP815" s="474" t="s">
        <v>332</v>
      </c>
      <c r="BQ815" s="474"/>
      <c r="BR815" s="292" t="s">
        <v>333</v>
      </c>
      <c r="BS815" s="290" t="s">
        <v>0</v>
      </c>
      <c r="BT815" s="473" t="s">
        <v>332</v>
      </c>
      <c r="BU815" s="474"/>
      <c r="BV815" s="292" t="s">
        <v>333</v>
      </c>
      <c r="BW815" s="474" t="s">
        <v>332</v>
      </c>
      <c r="BX815" s="474"/>
      <c r="BY815" s="292" t="s">
        <v>333</v>
      </c>
      <c r="BZ815" s="474" t="s">
        <v>332</v>
      </c>
      <c r="CA815" s="474"/>
      <c r="CB815" s="292" t="s">
        <v>333</v>
      </c>
      <c r="CC815" s="290" t="s">
        <v>0</v>
      </c>
      <c r="CD815" s="473" t="s">
        <v>332</v>
      </c>
      <c r="CE815" s="474"/>
      <c r="CF815" s="292" t="s">
        <v>333</v>
      </c>
      <c r="CG815" s="474" t="s">
        <v>332</v>
      </c>
      <c r="CH815" s="474"/>
      <c r="CI815" s="292" t="s">
        <v>333</v>
      </c>
      <c r="CJ815" s="474" t="s">
        <v>332</v>
      </c>
      <c r="CK815" s="474"/>
      <c r="CL815" s="292" t="s">
        <v>333</v>
      </c>
      <c r="CM815" s="310" t="s">
        <v>0</v>
      </c>
    </row>
    <row r="816" spans="1:91" ht="14.4" x14ac:dyDescent="0.3">
      <c r="A816" s="99" t="s">
        <v>1507</v>
      </c>
      <c r="B816" s="315">
        <v>26743</v>
      </c>
      <c r="C816" s="137"/>
      <c r="D816" s="316">
        <v>1589.0909090908999</v>
      </c>
      <c r="E816" s="316">
        <v>26738</v>
      </c>
      <c r="F816" s="137"/>
      <c r="G816" s="302">
        <v>1950.9090909090901</v>
      </c>
      <c r="H816" s="312">
        <v>33397</v>
      </c>
      <c r="I816" s="137"/>
      <c r="J816" s="302">
        <v>2110.3030303030305</v>
      </c>
      <c r="K816" s="313">
        <v>0.24881277343603933</v>
      </c>
      <c r="L816" s="316">
        <v>34059</v>
      </c>
      <c r="M816" s="137"/>
      <c r="N816" s="316">
        <v>2197.5757575757498</v>
      </c>
      <c r="O816" s="316">
        <v>30926</v>
      </c>
      <c r="P816" s="137"/>
      <c r="Q816" s="302">
        <v>2301.2121212121201</v>
      </c>
      <c r="R816" s="312">
        <v>36812</v>
      </c>
      <c r="S816" s="137"/>
      <c r="T816" s="302">
        <v>2412.727272727273</v>
      </c>
      <c r="U816" s="313">
        <v>8.0830323849790067E-2</v>
      </c>
      <c r="V816" s="316">
        <v>55062</v>
      </c>
      <c r="W816" s="137"/>
      <c r="X816" s="316">
        <v>4332.7272727272702</v>
      </c>
      <c r="Y816" s="316">
        <v>43646</v>
      </c>
      <c r="Z816" s="137"/>
      <c r="AA816" s="302">
        <v>6924.8484848484804</v>
      </c>
      <c r="AB816" s="312">
        <v>48427</v>
      </c>
      <c r="AC816" s="137"/>
      <c r="AD816" s="302">
        <v>4774.545454545455</v>
      </c>
      <c r="AE816" s="313">
        <v>-0.12050052667901638</v>
      </c>
      <c r="AF816" s="316">
        <v>41145</v>
      </c>
      <c r="AG816" s="137"/>
      <c r="AH816" s="316">
        <v>4117.5757575757498</v>
      </c>
      <c r="AI816" s="316">
        <v>30691</v>
      </c>
      <c r="AJ816" s="137"/>
      <c r="AK816" s="302">
        <v>11418.1818181818</v>
      </c>
      <c r="AL816" s="312">
        <v>42703</v>
      </c>
      <c r="AM816" s="137"/>
      <c r="AN816" s="302">
        <v>12710.303030303032</v>
      </c>
      <c r="AO816" s="313">
        <v>3.7866083363713693E-2</v>
      </c>
      <c r="AP816" s="316">
        <v>34475</v>
      </c>
      <c r="AQ816" s="137"/>
      <c r="AR816" s="316">
        <v>4797.5757575757498</v>
      </c>
      <c r="AS816" s="316">
        <v>31696</v>
      </c>
      <c r="AT816" s="137"/>
      <c r="AU816" s="302">
        <v>4437.5757575757498</v>
      </c>
      <c r="AV816" s="312">
        <v>40809</v>
      </c>
      <c r="AW816" s="137"/>
      <c r="AX816" s="302">
        <v>3310.909090909091</v>
      </c>
      <c r="AY816" s="303">
        <v>0.18372733865119653</v>
      </c>
      <c r="AZ816" s="315">
        <v>42159</v>
      </c>
      <c r="BA816" s="137"/>
      <c r="BB816" s="316">
        <v>1360.6060606060601</v>
      </c>
      <c r="BC816" s="316">
        <v>39753</v>
      </c>
      <c r="BD816" s="137"/>
      <c r="BE816" s="302">
        <v>1838.1818181818101</v>
      </c>
      <c r="BF816" s="312">
        <v>46119</v>
      </c>
      <c r="BG816" s="137"/>
      <c r="BH816" s="302">
        <v>2024.848484848485</v>
      </c>
      <c r="BI816" s="303">
        <v>9.3930121682203091E-2</v>
      </c>
      <c r="BJ816" s="315">
        <v>46118</v>
      </c>
      <c r="BK816" s="137"/>
      <c r="BL816" s="316">
        <v>4553.9393939393904</v>
      </c>
      <c r="BM816" s="316">
        <v>31683</v>
      </c>
      <c r="BN816" s="137"/>
      <c r="BO816" s="302">
        <v>4976.3636363636297</v>
      </c>
      <c r="BP816" s="312">
        <v>48773</v>
      </c>
      <c r="BQ816" s="137"/>
      <c r="BR816" s="302">
        <v>7460.606060606061</v>
      </c>
      <c r="BS816" s="303">
        <v>5.7569712476690231E-2</v>
      </c>
      <c r="BT816" s="315">
        <v>30649</v>
      </c>
      <c r="BU816" s="137"/>
      <c r="BV816" s="316">
        <v>3209.69696969697</v>
      </c>
      <c r="BW816" s="316">
        <v>22182</v>
      </c>
      <c r="BX816" s="137"/>
      <c r="BY816" s="302">
        <v>5769.69696969697</v>
      </c>
      <c r="BZ816" s="312">
        <v>40840</v>
      </c>
      <c r="CA816" s="137"/>
      <c r="CB816" s="302">
        <v>3846.666666666667</v>
      </c>
      <c r="CC816" s="303">
        <v>0.33250677020457436</v>
      </c>
      <c r="CD816" s="315">
        <v>36967</v>
      </c>
      <c r="CE816" s="137"/>
      <c r="CF816" s="316">
        <v>9947.66</v>
      </c>
      <c r="CG816" s="316">
        <v>32366</v>
      </c>
      <c r="CH816" s="137"/>
      <c r="CI816" s="302">
        <v>16386.48</v>
      </c>
      <c r="CJ816" s="312">
        <v>40497</v>
      </c>
      <c r="CK816" s="137"/>
      <c r="CL816" s="302">
        <v>16736.21</v>
      </c>
      <c r="CM816" s="313">
        <v>9.5490572672924504E-2</v>
      </c>
    </row>
    <row r="817" spans="1:91" ht="14.4" x14ac:dyDescent="0.3">
      <c r="A817" s="432"/>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432"/>
      <c r="AE817" s="432"/>
      <c r="AF817" s="432"/>
      <c r="AG817" s="432"/>
      <c r="AH817" s="432"/>
      <c r="AI817" s="432"/>
      <c r="AJ817" s="432"/>
      <c r="AK817" s="432"/>
      <c r="AL817" s="432"/>
      <c r="AM817" s="432"/>
      <c r="AN817" s="432"/>
      <c r="AO817" s="432"/>
      <c r="AP817" s="432"/>
      <c r="AQ817" s="432"/>
      <c r="AR817" s="432"/>
      <c r="AS817" s="432"/>
      <c r="AT817" s="432"/>
      <c r="AU817" s="432"/>
      <c r="AV817" s="432"/>
      <c r="AW817" s="432"/>
      <c r="AX817" s="432"/>
      <c r="AY817" s="432"/>
      <c r="AZ817" s="432"/>
      <c r="BA817" s="432"/>
      <c r="BB817" s="432"/>
      <c r="BC817" s="432"/>
      <c r="BD817" s="432"/>
      <c r="BE817" s="432"/>
      <c r="BF817" s="432"/>
      <c r="BG817" s="432"/>
      <c r="BH817" s="432"/>
      <c r="BI817" s="432"/>
      <c r="BJ817" s="432"/>
      <c r="BK817" s="432"/>
      <c r="BL817" s="432"/>
      <c r="BM817" s="432"/>
      <c r="BN817" s="432"/>
      <c r="BO817" s="432"/>
      <c r="BP817" s="432"/>
      <c r="BQ817" s="432"/>
      <c r="BR817" s="432"/>
      <c r="BS817" s="432"/>
      <c r="BT817" s="432"/>
      <c r="BU817" s="432"/>
      <c r="BV817" s="432"/>
      <c r="BW817" s="432"/>
      <c r="BX817" s="432"/>
      <c r="BY817" s="432"/>
      <c r="BZ817" s="432"/>
      <c r="CA817" s="432"/>
      <c r="CB817" s="432"/>
      <c r="CC817" s="432"/>
      <c r="CD817" s="432"/>
      <c r="CE817" s="432"/>
      <c r="CF817" s="432"/>
      <c r="CG817" s="432"/>
      <c r="CH817" s="432"/>
      <c r="CI817" s="432"/>
      <c r="CJ817" s="432"/>
      <c r="CK817" s="432"/>
      <c r="CL817" s="432"/>
      <c r="CM817" s="432"/>
    </row>
    <row r="818" spans="1:91" ht="14.4" x14ac:dyDescent="0.3">
      <c r="A818" s="475" t="s">
        <v>1509</v>
      </c>
      <c r="B818" s="472"/>
      <c r="C818" s="472"/>
      <c r="D818" s="472"/>
      <c r="E818" s="472"/>
      <c r="F818" s="472"/>
      <c r="G818" s="472"/>
      <c r="H818" s="472"/>
      <c r="I818" s="472"/>
      <c r="J818" s="472"/>
      <c r="K818" s="472"/>
      <c r="L818" s="472"/>
      <c r="M818" s="472"/>
      <c r="N818" s="472"/>
      <c r="O818" s="472"/>
      <c r="P818" s="472"/>
      <c r="Q818" s="472"/>
      <c r="R818" s="472"/>
      <c r="S818" s="472"/>
      <c r="T818" s="472"/>
      <c r="U818" s="472"/>
      <c r="V818" s="472"/>
      <c r="W818" s="472"/>
      <c r="X818" s="472"/>
      <c r="Y818" s="472"/>
      <c r="Z818" s="472"/>
      <c r="AA818" s="472"/>
      <c r="AB818" s="472"/>
      <c r="AC818" s="472"/>
      <c r="AD818" s="472"/>
      <c r="AE818" s="472"/>
      <c r="AF818" s="472"/>
      <c r="AG818" s="472"/>
      <c r="AH818" s="472"/>
      <c r="AI818" s="472"/>
      <c r="AJ818" s="472"/>
      <c r="AK818" s="472"/>
      <c r="AL818" s="472"/>
      <c r="AM818" s="472"/>
      <c r="AN818" s="472"/>
      <c r="AO818" s="472"/>
      <c r="AP818" s="472"/>
      <c r="AQ818" s="472"/>
      <c r="AR818" s="472"/>
      <c r="AS818" s="472"/>
      <c r="AT818" s="472"/>
      <c r="AU818" s="472"/>
      <c r="AV818" s="472"/>
      <c r="AW818" s="472"/>
      <c r="AX818" s="472"/>
      <c r="AY818" s="472"/>
      <c r="AZ818" s="472"/>
      <c r="BA818" s="472"/>
      <c r="BB818" s="472"/>
      <c r="BC818" s="472"/>
      <c r="BD818" s="472"/>
      <c r="BE818" s="472"/>
      <c r="BF818" s="472"/>
      <c r="BG818" s="472"/>
      <c r="BH818" s="472"/>
      <c r="BI818" s="472"/>
      <c r="BJ818" s="472"/>
      <c r="BK818" s="472"/>
      <c r="BL818" s="472"/>
      <c r="BM818" s="472"/>
      <c r="BN818" s="472"/>
      <c r="BO818" s="472"/>
      <c r="BP818" s="472"/>
      <c r="BQ818" s="472"/>
      <c r="BR818" s="472"/>
      <c r="BS818" s="472"/>
      <c r="BT818" s="472"/>
      <c r="BU818" s="472"/>
      <c r="BV818" s="472"/>
      <c r="BW818" s="472"/>
      <c r="BX818" s="472"/>
      <c r="BY818" s="472"/>
      <c r="BZ818" s="472"/>
      <c r="CA818" s="472"/>
      <c r="CB818" s="472"/>
      <c r="CC818" s="472"/>
      <c r="CD818" s="472"/>
      <c r="CE818" s="472"/>
      <c r="CF818" s="472"/>
      <c r="CG818" s="472"/>
      <c r="CH818" s="472"/>
      <c r="CI818" s="472"/>
      <c r="CJ818" s="472"/>
      <c r="CK818" s="472"/>
      <c r="CL818" s="472"/>
      <c r="CM818" s="472"/>
    </row>
    <row r="819" spans="1:91" ht="18" customHeight="1" x14ac:dyDescent="0.3">
      <c r="B819" s="473" t="s">
        <v>332</v>
      </c>
      <c r="C819" s="474"/>
      <c r="D819" s="292" t="s">
        <v>333</v>
      </c>
      <c r="E819" s="474" t="s">
        <v>332</v>
      </c>
      <c r="F819" s="474"/>
      <c r="G819" s="292" t="s">
        <v>333</v>
      </c>
      <c r="H819" s="474" t="s">
        <v>332</v>
      </c>
      <c r="I819" s="474"/>
      <c r="J819" s="292" t="s">
        <v>333</v>
      </c>
      <c r="K819" s="310" t="s">
        <v>0</v>
      </c>
      <c r="L819" s="473" t="s">
        <v>332</v>
      </c>
      <c r="M819" s="474"/>
      <c r="N819" s="292" t="s">
        <v>333</v>
      </c>
      <c r="O819" s="474" t="s">
        <v>332</v>
      </c>
      <c r="P819" s="474"/>
      <c r="Q819" s="292" t="s">
        <v>333</v>
      </c>
      <c r="R819" s="474" t="s">
        <v>332</v>
      </c>
      <c r="S819" s="474"/>
      <c r="T819" s="292" t="s">
        <v>333</v>
      </c>
      <c r="U819" s="310" t="s">
        <v>0</v>
      </c>
      <c r="V819" s="473" t="s">
        <v>332</v>
      </c>
      <c r="W819" s="474"/>
      <c r="X819" s="292" t="s">
        <v>333</v>
      </c>
      <c r="Y819" s="474" t="s">
        <v>332</v>
      </c>
      <c r="Z819" s="474"/>
      <c r="AA819" s="292" t="s">
        <v>333</v>
      </c>
      <c r="AB819" s="474" t="s">
        <v>332</v>
      </c>
      <c r="AC819" s="474"/>
      <c r="AD819" s="292" t="s">
        <v>333</v>
      </c>
      <c r="AE819" s="310" t="s">
        <v>0</v>
      </c>
      <c r="AF819" s="473" t="s">
        <v>332</v>
      </c>
      <c r="AG819" s="474"/>
      <c r="AH819" s="292" t="s">
        <v>333</v>
      </c>
      <c r="AI819" s="474" t="s">
        <v>332</v>
      </c>
      <c r="AJ819" s="474"/>
      <c r="AK819" s="292" t="s">
        <v>333</v>
      </c>
      <c r="AL819" s="474" t="s">
        <v>332</v>
      </c>
      <c r="AM819" s="474"/>
      <c r="AN819" s="292" t="s">
        <v>333</v>
      </c>
      <c r="AO819" s="310" t="s">
        <v>0</v>
      </c>
      <c r="AP819" s="473" t="s">
        <v>332</v>
      </c>
      <c r="AQ819" s="474"/>
      <c r="AR819" s="292" t="s">
        <v>333</v>
      </c>
      <c r="AS819" s="474" t="s">
        <v>332</v>
      </c>
      <c r="AT819" s="474"/>
      <c r="AU819" s="292" t="s">
        <v>333</v>
      </c>
      <c r="AV819" s="474" t="s">
        <v>332</v>
      </c>
      <c r="AW819" s="474"/>
      <c r="AX819" s="292" t="s">
        <v>333</v>
      </c>
      <c r="AY819" s="290" t="s">
        <v>0</v>
      </c>
      <c r="AZ819" s="473" t="s">
        <v>332</v>
      </c>
      <c r="BA819" s="474"/>
      <c r="BB819" s="292" t="s">
        <v>333</v>
      </c>
      <c r="BC819" s="474" t="s">
        <v>332</v>
      </c>
      <c r="BD819" s="474"/>
      <c r="BE819" s="292" t="s">
        <v>333</v>
      </c>
      <c r="BF819" s="474" t="s">
        <v>332</v>
      </c>
      <c r="BG819" s="474"/>
      <c r="BH819" s="292" t="s">
        <v>333</v>
      </c>
      <c r="BI819" s="290" t="s">
        <v>0</v>
      </c>
      <c r="BJ819" s="473" t="s">
        <v>332</v>
      </c>
      <c r="BK819" s="474"/>
      <c r="BL819" s="292" t="s">
        <v>333</v>
      </c>
      <c r="BM819" s="474" t="s">
        <v>332</v>
      </c>
      <c r="BN819" s="474"/>
      <c r="BO819" s="292" t="s">
        <v>333</v>
      </c>
      <c r="BP819" s="474" t="s">
        <v>332</v>
      </c>
      <c r="BQ819" s="474"/>
      <c r="BR819" s="292" t="s">
        <v>333</v>
      </c>
      <c r="BS819" s="290" t="s">
        <v>0</v>
      </c>
      <c r="BT819" s="473" t="s">
        <v>332</v>
      </c>
      <c r="BU819" s="474"/>
      <c r="BV819" s="292" t="s">
        <v>333</v>
      </c>
      <c r="BW819" s="474" t="s">
        <v>332</v>
      </c>
      <c r="BX819" s="474"/>
      <c r="BY819" s="292" t="s">
        <v>333</v>
      </c>
      <c r="BZ819" s="474" t="s">
        <v>332</v>
      </c>
      <c r="CA819" s="474"/>
      <c r="CB819" s="292" t="s">
        <v>333</v>
      </c>
      <c r="CC819" s="290" t="s">
        <v>0</v>
      </c>
      <c r="CD819" s="473" t="s">
        <v>332</v>
      </c>
      <c r="CE819" s="474"/>
      <c r="CF819" s="292" t="s">
        <v>333</v>
      </c>
      <c r="CG819" s="474" t="s">
        <v>332</v>
      </c>
      <c r="CH819" s="474"/>
      <c r="CI819" s="292" t="s">
        <v>333</v>
      </c>
      <c r="CJ819" s="474" t="s">
        <v>332</v>
      </c>
      <c r="CK819" s="474"/>
      <c r="CL819" s="292" t="s">
        <v>333</v>
      </c>
      <c r="CM819" s="310" t="s">
        <v>0</v>
      </c>
    </row>
    <row r="820" spans="1:91" ht="14.4" x14ac:dyDescent="0.3">
      <c r="A820" s="99" t="s">
        <v>1507</v>
      </c>
      <c r="B820" s="315">
        <v>35882</v>
      </c>
      <c r="C820" s="137"/>
      <c r="D820" s="316">
        <v>3366.0606060606001</v>
      </c>
      <c r="E820" s="316">
        <v>36027</v>
      </c>
      <c r="F820" s="137"/>
      <c r="G820" s="302">
        <v>1416.9696969696899</v>
      </c>
      <c r="H820" s="312">
        <v>46965</v>
      </c>
      <c r="I820" s="137"/>
      <c r="J820" s="302">
        <v>4545.454545454546</v>
      </c>
      <c r="K820" s="313">
        <v>0.30887352990357281</v>
      </c>
      <c r="L820" s="316">
        <v>37829</v>
      </c>
      <c r="M820" s="137"/>
      <c r="N820" s="316">
        <v>5762.4242424242402</v>
      </c>
      <c r="O820" s="316">
        <v>35576</v>
      </c>
      <c r="P820" s="137"/>
      <c r="Q820" s="302">
        <v>2651.5151515151501</v>
      </c>
      <c r="R820" s="312">
        <v>50181</v>
      </c>
      <c r="S820" s="137"/>
      <c r="T820" s="302">
        <v>8866.060606060606</v>
      </c>
      <c r="U820" s="313">
        <v>0.3265219804911576</v>
      </c>
      <c r="V820" s="316">
        <v>43050</v>
      </c>
      <c r="W820" s="137"/>
      <c r="X820" s="316">
        <v>11767.878787878701</v>
      </c>
      <c r="Y820" s="316">
        <v>36250</v>
      </c>
      <c r="Z820" s="137"/>
      <c r="AA820" s="302">
        <v>12611.515151515099</v>
      </c>
      <c r="AB820" s="312">
        <v>43204</v>
      </c>
      <c r="AC820" s="137"/>
      <c r="AD820" s="302">
        <v>3030.909090909091</v>
      </c>
      <c r="AE820" s="313">
        <v>3.5772357723577236E-3</v>
      </c>
      <c r="AF820" s="316">
        <v>34000</v>
      </c>
      <c r="AG820" s="137"/>
      <c r="AH820" s="316">
        <v>7142.4242424242402</v>
      </c>
      <c r="AI820" s="316">
        <v>28950</v>
      </c>
      <c r="AJ820" s="137"/>
      <c r="AK820" s="302">
        <v>3790.30303030303</v>
      </c>
      <c r="AL820" s="312">
        <v>59821</v>
      </c>
      <c r="AM820" s="137"/>
      <c r="AN820" s="302">
        <v>17648.484848484848</v>
      </c>
      <c r="AO820" s="313">
        <v>0.75944117647058829</v>
      </c>
      <c r="AP820" s="316">
        <v>40115</v>
      </c>
      <c r="AQ820" s="137"/>
      <c r="AR820" s="316">
        <v>7549.69696969697</v>
      </c>
      <c r="AS820" s="316">
        <v>33777</v>
      </c>
      <c r="AT820" s="137"/>
      <c r="AU820" s="302">
        <v>3862.4242424242402</v>
      </c>
      <c r="AV820" s="312">
        <v>41875</v>
      </c>
      <c r="AW820" s="137"/>
      <c r="AX820" s="302">
        <v>8840</v>
      </c>
      <c r="AY820" s="303">
        <v>4.3873862644895921E-2</v>
      </c>
      <c r="AZ820" s="315">
        <v>42764</v>
      </c>
      <c r="BA820" s="137"/>
      <c r="BB820" s="316">
        <v>3607.2727272727202</v>
      </c>
      <c r="BC820" s="316">
        <v>36936</v>
      </c>
      <c r="BD820" s="137"/>
      <c r="BE820" s="302">
        <v>2552.1212121212102</v>
      </c>
      <c r="BF820" s="312">
        <v>59543</v>
      </c>
      <c r="BG820" s="137"/>
      <c r="BH820" s="302">
        <v>4856.969696969697</v>
      </c>
      <c r="BI820" s="303">
        <v>0.39236273501075669</v>
      </c>
      <c r="BJ820" s="315">
        <v>46621</v>
      </c>
      <c r="BK820" s="137"/>
      <c r="BL820" s="316">
        <v>4162.4242424242402</v>
      </c>
      <c r="BM820" s="316">
        <v>32843</v>
      </c>
      <c r="BN820" s="137"/>
      <c r="BO820" s="302">
        <v>5186.0606060605996</v>
      </c>
      <c r="BP820" s="312">
        <v>48988</v>
      </c>
      <c r="BQ820" s="137"/>
      <c r="BR820" s="302">
        <v>5518.787878787879</v>
      </c>
      <c r="BS820" s="303">
        <v>5.0771111730765109E-2</v>
      </c>
      <c r="BT820" s="315">
        <v>41786</v>
      </c>
      <c r="BU820" s="137"/>
      <c r="BV820" s="316">
        <v>3321.8181818181802</v>
      </c>
      <c r="BW820" s="316">
        <v>32649</v>
      </c>
      <c r="BX820" s="137"/>
      <c r="BY820" s="302">
        <v>3610.30303030303</v>
      </c>
      <c r="BZ820" s="312">
        <v>42344</v>
      </c>
      <c r="CA820" s="137"/>
      <c r="CB820" s="302">
        <v>7228.484848484849</v>
      </c>
      <c r="CC820" s="303">
        <v>1.3353754846120711E-2</v>
      </c>
      <c r="CD820" s="315">
        <v>40023</v>
      </c>
      <c r="CE820" s="137"/>
      <c r="CF820" s="316">
        <v>18230.47</v>
      </c>
      <c r="CG820" s="316">
        <v>34941</v>
      </c>
      <c r="CH820" s="137"/>
      <c r="CI820" s="302">
        <v>15613.73</v>
      </c>
      <c r="CJ820" s="312">
        <v>48277</v>
      </c>
      <c r="CK820" s="137"/>
      <c r="CL820" s="302">
        <v>24582.799999999999</v>
      </c>
      <c r="CM820" s="313">
        <v>0.20623141693526223</v>
      </c>
    </row>
    <row r="821" spans="1:91" ht="14.4" x14ac:dyDescent="0.3">
      <c r="A821" s="432"/>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432"/>
      <c r="AE821" s="432"/>
      <c r="AF821" s="432"/>
      <c r="AG821" s="432"/>
      <c r="AH821" s="432"/>
      <c r="AI821" s="432"/>
      <c r="AJ821" s="432"/>
      <c r="AK821" s="432"/>
      <c r="AL821" s="432"/>
      <c r="AM821" s="432"/>
      <c r="AN821" s="432"/>
      <c r="AO821" s="432"/>
      <c r="AP821" s="432"/>
      <c r="AQ821" s="432"/>
      <c r="AR821" s="432"/>
      <c r="AS821" s="432"/>
      <c r="AT821" s="432"/>
      <c r="AU821" s="432"/>
      <c r="AV821" s="432"/>
      <c r="AW821" s="432"/>
      <c r="AX821" s="432"/>
      <c r="AY821" s="432"/>
      <c r="AZ821" s="432"/>
      <c r="BA821" s="432"/>
      <c r="BB821" s="432"/>
      <c r="BC821" s="432"/>
      <c r="BD821" s="432"/>
      <c r="BE821" s="432"/>
      <c r="BF821" s="432"/>
      <c r="BG821" s="432"/>
      <c r="BH821" s="432"/>
      <c r="BI821" s="432"/>
      <c r="BJ821" s="432"/>
      <c r="BK821" s="432"/>
      <c r="BL821" s="432"/>
      <c r="BM821" s="432"/>
      <c r="BN821" s="432"/>
      <c r="BO821" s="432"/>
      <c r="BP821" s="432"/>
      <c r="BQ821" s="432"/>
      <c r="BR821" s="432"/>
      <c r="BS821" s="432"/>
      <c r="BT821" s="432"/>
      <c r="BU821" s="432"/>
      <c r="BV821" s="432"/>
      <c r="BW821" s="432"/>
      <c r="BX821" s="432"/>
      <c r="BY821" s="432"/>
      <c r="BZ821" s="432"/>
      <c r="CA821" s="432"/>
      <c r="CB821" s="432"/>
      <c r="CC821" s="432"/>
      <c r="CD821" s="432"/>
      <c r="CE821" s="432"/>
      <c r="CF821" s="432"/>
      <c r="CG821" s="432"/>
      <c r="CH821" s="432"/>
      <c r="CI821" s="432"/>
      <c r="CJ821" s="432"/>
      <c r="CK821" s="432"/>
      <c r="CL821" s="432"/>
      <c r="CM821" s="432"/>
    </row>
    <row r="822" spans="1:91" ht="14.4" x14ac:dyDescent="0.3">
      <c r="A822" s="475" t="s">
        <v>1510</v>
      </c>
      <c r="B822" s="472"/>
      <c r="C822" s="472"/>
      <c r="D822" s="472"/>
      <c r="E822" s="472"/>
      <c r="F822" s="472"/>
      <c r="G822" s="472"/>
      <c r="H822" s="472"/>
      <c r="I822" s="472"/>
      <c r="J822" s="472"/>
      <c r="K822" s="472"/>
      <c r="L822" s="472"/>
      <c r="M822" s="472"/>
      <c r="N822" s="472"/>
      <c r="O822" s="472"/>
      <c r="P822" s="472"/>
      <c r="Q822" s="472"/>
      <c r="R822" s="472"/>
      <c r="S822" s="472"/>
      <c r="T822" s="472"/>
      <c r="U822" s="472"/>
      <c r="V822" s="472"/>
      <c r="W822" s="472"/>
      <c r="X822" s="472"/>
      <c r="Y822" s="472"/>
      <c r="Z822" s="472"/>
      <c r="AA822" s="472"/>
      <c r="AB822" s="472"/>
      <c r="AC822" s="472"/>
      <c r="AD822" s="472"/>
      <c r="AE822" s="472"/>
      <c r="AF822" s="472"/>
      <c r="AG822" s="472"/>
      <c r="AH822" s="472"/>
      <c r="AI822" s="472"/>
      <c r="AJ822" s="472"/>
      <c r="AK822" s="472"/>
      <c r="AL822" s="472"/>
      <c r="AM822" s="472"/>
      <c r="AN822" s="472"/>
      <c r="AO822" s="472"/>
      <c r="AP822" s="472"/>
      <c r="AQ822" s="472"/>
      <c r="AR822" s="472"/>
      <c r="AS822" s="472"/>
      <c r="AT822" s="472"/>
      <c r="AU822" s="472"/>
      <c r="AV822" s="472"/>
      <c r="AW822" s="472"/>
      <c r="AX822" s="472"/>
      <c r="AY822" s="472"/>
      <c r="AZ822" s="472"/>
      <c r="BA822" s="472"/>
      <c r="BB822" s="472"/>
      <c r="BC822" s="472"/>
      <c r="BD822" s="472"/>
      <c r="BE822" s="472"/>
      <c r="BF822" s="472"/>
      <c r="BG822" s="472"/>
      <c r="BH822" s="472"/>
      <c r="BI822" s="472"/>
      <c r="BJ822" s="472"/>
      <c r="BK822" s="472"/>
      <c r="BL822" s="472"/>
      <c r="BM822" s="472"/>
      <c r="BN822" s="472"/>
      <c r="BO822" s="472"/>
      <c r="BP822" s="472"/>
      <c r="BQ822" s="472"/>
      <c r="BR822" s="472"/>
      <c r="BS822" s="472"/>
      <c r="BT822" s="472"/>
      <c r="BU822" s="472"/>
      <c r="BV822" s="472"/>
      <c r="BW822" s="472"/>
      <c r="BX822" s="472"/>
      <c r="BY822" s="472"/>
      <c r="BZ822" s="472"/>
      <c r="CA822" s="472"/>
      <c r="CB822" s="472"/>
      <c r="CC822" s="472"/>
      <c r="CD822" s="472"/>
      <c r="CE822" s="472"/>
      <c r="CF822" s="472"/>
      <c r="CG822" s="472"/>
      <c r="CH822" s="472"/>
      <c r="CI822" s="472"/>
      <c r="CJ822" s="472"/>
      <c r="CK822" s="472"/>
      <c r="CL822" s="472"/>
      <c r="CM822" s="472"/>
    </row>
    <row r="823" spans="1:91" ht="18" customHeight="1" x14ac:dyDescent="0.3">
      <c r="B823" s="473" t="s">
        <v>332</v>
      </c>
      <c r="C823" s="474"/>
      <c r="D823" s="292" t="s">
        <v>333</v>
      </c>
      <c r="E823" s="474" t="s">
        <v>332</v>
      </c>
      <c r="F823" s="474"/>
      <c r="G823" s="292" t="s">
        <v>333</v>
      </c>
      <c r="H823" s="474" t="s">
        <v>332</v>
      </c>
      <c r="I823" s="474"/>
      <c r="J823" s="292" t="s">
        <v>333</v>
      </c>
      <c r="K823" s="310" t="s">
        <v>0</v>
      </c>
      <c r="L823" s="473" t="s">
        <v>332</v>
      </c>
      <c r="M823" s="474"/>
      <c r="N823" s="292" t="s">
        <v>333</v>
      </c>
      <c r="O823" s="474" t="s">
        <v>332</v>
      </c>
      <c r="P823" s="474"/>
      <c r="Q823" s="292" t="s">
        <v>333</v>
      </c>
      <c r="R823" s="474" t="s">
        <v>332</v>
      </c>
      <c r="S823" s="474"/>
      <c r="T823" s="292" t="s">
        <v>333</v>
      </c>
      <c r="U823" s="310" t="s">
        <v>0</v>
      </c>
      <c r="V823" s="473" t="s">
        <v>332</v>
      </c>
      <c r="W823" s="474"/>
      <c r="X823" s="292" t="s">
        <v>333</v>
      </c>
      <c r="Y823" s="474" t="s">
        <v>332</v>
      </c>
      <c r="Z823" s="474"/>
      <c r="AA823" s="292" t="s">
        <v>333</v>
      </c>
      <c r="AB823" s="474" t="s">
        <v>332</v>
      </c>
      <c r="AC823" s="474"/>
      <c r="AD823" s="292" t="s">
        <v>333</v>
      </c>
      <c r="AE823" s="310" t="s">
        <v>0</v>
      </c>
      <c r="AF823" s="473" t="s">
        <v>332</v>
      </c>
      <c r="AG823" s="474"/>
      <c r="AH823" s="292" t="s">
        <v>333</v>
      </c>
      <c r="AI823" s="474" t="s">
        <v>332</v>
      </c>
      <c r="AJ823" s="474"/>
      <c r="AK823" s="292" t="s">
        <v>333</v>
      </c>
      <c r="AL823" s="474" t="s">
        <v>332</v>
      </c>
      <c r="AM823" s="474"/>
      <c r="AN823" s="292" t="s">
        <v>333</v>
      </c>
      <c r="AO823" s="310" t="s">
        <v>0</v>
      </c>
      <c r="AP823" s="473" t="s">
        <v>332</v>
      </c>
      <c r="AQ823" s="474"/>
      <c r="AR823" s="292" t="s">
        <v>333</v>
      </c>
      <c r="AS823" s="474" t="s">
        <v>332</v>
      </c>
      <c r="AT823" s="474"/>
      <c r="AU823" s="292" t="s">
        <v>333</v>
      </c>
      <c r="AV823" s="474" t="s">
        <v>332</v>
      </c>
      <c r="AW823" s="474"/>
      <c r="AX823" s="292" t="s">
        <v>333</v>
      </c>
      <c r="AY823" s="290" t="s">
        <v>0</v>
      </c>
      <c r="AZ823" s="473" t="s">
        <v>332</v>
      </c>
      <c r="BA823" s="474"/>
      <c r="BB823" s="292" t="s">
        <v>333</v>
      </c>
      <c r="BC823" s="474" t="s">
        <v>332</v>
      </c>
      <c r="BD823" s="474"/>
      <c r="BE823" s="292" t="s">
        <v>333</v>
      </c>
      <c r="BF823" s="474" t="s">
        <v>332</v>
      </c>
      <c r="BG823" s="474"/>
      <c r="BH823" s="292" t="s">
        <v>333</v>
      </c>
      <c r="BI823" s="290" t="s">
        <v>0</v>
      </c>
      <c r="BJ823" s="473" t="s">
        <v>332</v>
      </c>
      <c r="BK823" s="474"/>
      <c r="BL823" s="292" t="s">
        <v>333</v>
      </c>
      <c r="BM823" s="474" t="s">
        <v>332</v>
      </c>
      <c r="BN823" s="474"/>
      <c r="BO823" s="292" t="s">
        <v>333</v>
      </c>
      <c r="BP823" s="474" t="s">
        <v>332</v>
      </c>
      <c r="BQ823" s="474"/>
      <c r="BR823" s="292" t="s">
        <v>333</v>
      </c>
      <c r="BS823" s="290" t="s">
        <v>0</v>
      </c>
      <c r="BT823" s="473" t="s">
        <v>332</v>
      </c>
      <c r="BU823" s="474"/>
      <c r="BV823" s="292" t="s">
        <v>333</v>
      </c>
      <c r="BW823" s="474" t="s">
        <v>332</v>
      </c>
      <c r="BX823" s="474"/>
      <c r="BY823" s="292" t="s">
        <v>333</v>
      </c>
      <c r="BZ823" s="474" t="s">
        <v>332</v>
      </c>
      <c r="CA823" s="474"/>
      <c r="CB823" s="292" t="s">
        <v>333</v>
      </c>
      <c r="CC823" s="290" t="s">
        <v>0</v>
      </c>
      <c r="CD823" s="473" t="s">
        <v>332</v>
      </c>
      <c r="CE823" s="474"/>
      <c r="CF823" s="292" t="s">
        <v>333</v>
      </c>
      <c r="CG823" s="474" t="s">
        <v>332</v>
      </c>
      <c r="CH823" s="474"/>
      <c r="CI823" s="292" t="s">
        <v>333</v>
      </c>
      <c r="CJ823" s="474" t="s">
        <v>332</v>
      </c>
      <c r="CK823" s="474"/>
      <c r="CL823" s="292" t="s">
        <v>333</v>
      </c>
      <c r="CM823" s="310" t="s">
        <v>0</v>
      </c>
    </row>
    <row r="824" spans="1:91" ht="14.4" x14ac:dyDescent="0.3">
      <c r="A824" s="99" t="s">
        <v>1507</v>
      </c>
      <c r="B824" s="315">
        <v>50745</v>
      </c>
      <c r="C824" s="137"/>
      <c r="D824" s="316">
        <v>1100</v>
      </c>
      <c r="E824" s="316">
        <v>51149</v>
      </c>
      <c r="F824" s="137"/>
      <c r="G824" s="302">
        <v>1056.9696969696899</v>
      </c>
      <c r="H824" s="312">
        <v>63293</v>
      </c>
      <c r="I824" s="137"/>
      <c r="J824" s="302">
        <v>1599.3939393939395</v>
      </c>
      <c r="K824" s="313">
        <v>0.24727559365454724</v>
      </c>
      <c r="L824" s="316">
        <v>60579</v>
      </c>
      <c r="M824" s="137"/>
      <c r="N824" s="316">
        <v>2346.0606060606001</v>
      </c>
      <c r="O824" s="316">
        <v>69965</v>
      </c>
      <c r="P824" s="137"/>
      <c r="Q824" s="302">
        <v>3658.7878787878699</v>
      </c>
      <c r="R824" s="312">
        <v>73797</v>
      </c>
      <c r="S824" s="137"/>
      <c r="T824" s="302">
        <v>2799.3939393939395</v>
      </c>
      <c r="U824" s="313">
        <v>0.21819442381023127</v>
      </c>
      <c r="V824" s="316">
        <v>58984</v>
      </c>
      <c r="W824" s="137"/>
      <c r="X824" s="316">
        <v>11398.1818181818</v>
      </c>
      <c r="Y824" s="316">
        <v>64524</v>
      </c>
      <c r="Z824" s="137"/>
      <c r="AA824" s="302">
        <v>3020</v>
      </c>
      <c r="AB824" s="312">
        <v>77727</v>
      </c>
      <c r="AC824" s="137"/>
      <c r="AD824" s="302">
        <v>6005.454545454546</v>
      </c>
      <c r="AE824" s="313">
        <v>0.31776413942764137</v>
      </c>
      <c r="AF824" s="316">
        <v>40814</v>
      </c>
      <c r="AG824" s="137"/>
      <c r="AH824" s="316">
        <v>6155.7575757575696</v>
      </c>
      <c r="AI824" s="316">
        <v>46516</v>
      </c>
      <c r="AJ824" s="137"/>
      <c r="AK824" s="302">
        <v>9483.0303030303003</v>
      </c>
      <c r="AL824" s="312">
        <v>58036</v>
      </c>
      <c r="AM824" s="137"/>
      <c r="AN824" s="302">
        <v>3424.2424242424245</v>
      </c>
      <c r="AO824" s="313">
        <v>0.42196305189395794</v>
      </c>
      <c r="AP824" s="316">
        <v>51291</v>
      </c>
      <c r="AQ824" s="137"/>
      <c r="AR824" s="316">
        <v>3987.8787878787798</v>
      </c>
      <c r="AS824" s="316">
        <v>52851</v>
      </c>
      <c r="AT824" s="137"/>
      <c r="AU824" s="302">
        <v>3928.4848484848399</v>
      </c>
      <c r="AV824" s="312">
        <v>63559</v>
      </c>
      <c r="AW824" s="137"/>
      <c r="AX824" s="302">
        <v>5151.515151515152</v>
      </c>
      <c r="AY824" s="303">
        <v>0.23918426234622059</v>
      </c>
      <c r="AZ824" s="315">
        <v>60950</v>
      </c>
      <c r="BA824" s="137"/>
      <c r="BB824" s="316">
        <v>1515.7575757575701</v>
      </c>
      <c r="BC824" s="316">
        <v>60493</v>
      </c>
      <c r="BD824" s="137"/>
      <c r="BE824" s="302">
        <v>2152.7272727272698</v>
      </c>
      <c r="BF824" s="312">
        <v>80513</v>
      </c>
      <c r="BG824" s="137"/>
      <c r="BH824" s="302">
        <v>2196.969696969697</v>
      </c>
      <c r="BI824" s="303">
        <v>0.32096800656275637</v>
      </c>
      <c r="BJ824" s="315">
        <v>57541</v>
      </c>
      <c r="BK824" s="137"/>
      <c r="BL824" s="316">
        <v>4033.3333333333298</v>
      </c>
      <c r="BM824" s="316">
        <v>59474</v>
      </c>
      <c r="BN824" s="137"/>
      <c r="BO824" s="302">
        <v>3156.3636363636301</v>
      </c>
      <c r="BP824" s="312">
        <v>72225</v>
      </c>
      <c r="BQ824" s="137"/>
      <c r="BR824" s="302">
        <v>3796.969696969697</v>
      </c>
      <c r="BS824" s="303">
        <v>0.25519195008776352</v>
      </c>
      <c r="BT824" s="315">
        <v>53636</v>
      </c>
      <c r="BU824" s="137"/>
      <c r="BV824" s="316">
        <v>3291.5151515151501</v>
      </c>
      <c r="BW824" s="316">
        <v>64043</v>
      </c>
      <c r="BX824" s="137"/>
      <c r="BY824" s="302">
        <v>4199.3939393939399</v>
      </c>
      <c r="BZ824" s="312">
        <v>56563</v>
      </c>
      <c r="CA824" s="137"/>
      <c r="CB824" s="302">
        <v>5077.575757575758</v>
      </c>
      <c r="CC824" s="303">
        <v>5.4571556417331642E-2</v>
      </c>
      <c r="CD824" s="315">
        <v>55927</v>
      </c>
      <c r="CE824" s="137"/>
      <c r="CF824" s="316">
        <v>14825.63</v>
      </c>
      <c r="CG824" s="316">
        <v>58549</v>
      </c>
      <c r="CH824" s="137"/>
      <c r="CI824" s="302">
        <v>12696.29</v>
      </c>
      <c r="CJ824" s="312">
        <v>70330</v>
      </c>
      <c r="CK824" s="137"/>
      <c r="CL824" s="302">
        <v>11389.28</v>
      </c>
      <c r="CM824" s="313">
        <v>0.25753214011121639</v>
      </c>
    </row>
    <row r="825" spans="1:91" ht="14.4" x14ac:dyDescent="0.3">
      <c r="A825" s="432"/>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432"/>
      <c r="AF825" s="432"/>
      <c r="AG825" s="432"/>
      <c r="AH825" s="432"/>
      <c r="AI825" s="432"/>
      <c r="AJ825" s="432"/>
      <c r="AK825" s="432"/>
      <c r="AL825" s="432"/>
      <c r="AM825" s="432"/>
      <c r="AN825" s="432"/>
      <c r="AO825" s="432"/>
      <c r="AP825" s="432"/>
      <c r="AQ825" s="432"/>
      <c r="AR825" s="432"/>
      <c r="AS825" s="432"/>
      <c r="AT825" s="432"/>
      <c r="AU825" s="432"/>
      <c r="AV825" s="432"/>
      <c r="AW825" s="432"/>
      <c r="AX825" s="432"/>
      <c r="AY825" s="432"/>
      <c r="AZ825" s="432"/>
      <c r="BA825" s="432"/>
      <c r="BB825" s="432"/>
      <c r="BC825" s="432"/>
      <c r="BD825" s="432"/>
      <c r="BE825" s="432"/>
      <c r="BF825" s="432"/>
      <c r="BG825" s="432"/>
      <c r="BH825" s="432"/>
      <c r="BI825" s="432"/>
      <c r="BJ825" s="432"/>
      <c r="BK825" s="432"/>
      <c r="BL825" s="432"/>
      <c r="BM825" s="432"/>
      <c r="BN825" s="432"/>
      <c r="BO825" s="432"/>
      <c r="BP825" s="432"/>
      <c r="BQ825" s="432"/>
      <c r="BR825" s="432"/>
      <c r="BS825" s="432"/>
      <c r="BT825" s="432"/>
      <c r="BU825" s="432"/>
      <c r="BV825" s="432"/>
      <c r="BW825" s="432"/>
      <c r="BX825" s="432"/>
      <c r="BY825" s="432"/>
      <c r="BZ825" s="432"/>
      <c r="CA825" s="432"/>
      <c r="CB825" s="432"/>
      <c r="CC825" s="432"/>
      <c r="CD825" s="432"/>
      <c r="CE825" s="432"/>
      <c r="CF825" s="432"/>
      <c r="CG825" s="432"/>
      <c r="CH825" s="432"/>
      <c r="CI825" s="432"/>
      <c r="CJ825" s="432"/>
      <c r="CK825" s="432"/>
      <c r="CL825" s="432"/>
      <c r="CM825" s="432"/>
    </row>
    <row r="826" spans="1:91" ht="14.4" x14ac:dyDescent="0.3">
      <c r="A826" s="475" t="s">
        <v>1511</v>
      </c>
      <c r="B826" s="472"/>
      <c r="C826" s="472"/>
      <c r="D826" s="472"/>
      <c r="E826" s="472"/>
      <c r="F826" s="472"/>
      <c r="G826" s="472"/>
      <c r="H826" s="472"/>
      <c r="I826" s="472"/>
      <c r="J826" s="472"/>
      <c r="K826" s="472"/>
      <c r="L826" s="472"/>
      <c r="M826" s="472"/>
      <c r="N826" s="472"/>
      <c r="O826" s="472"/>
      <c r="P826" s="472"/>
      <c r="Q826" s="472"/>
      <c r="R826" s="472"/>
      <c r="S826" s="472"/>
      <c r="T826" s="472"/>
      <c r="U826" s="472"/>
      <c r="V826" s="472"/>
      <c r="W826" s="472"/>
      <c r="X826" s="472"/>
      <c r="Y826" s="472"/>
      <c r="Z826" s="472"/>
      <c r="AA826" s="472"/>
      <c r="AB826" s="472"/>
      <c r="AC826" s="472"/>
      <c r="AD826" s="472"/>
      <c r="AE826" s="472"/>
      <c r="AF826" s="472"/>
      <c r="AG826" s="472"/>
      <c r="AH826" s="472"/>
      <c r="AI826" s="472"/>
      <c r="AJ826" s="472"/>
      <c r="AK826" s="472"/>
      <c r="AL826" s="472"/>
      <c r="AM826" s="472"/>
      <c r="AN826" s="472"/>
      <c r="AO826" s="472"/>
      <c r="AP826" s="472"/>
      <c r="AQ826" s="472"/>
      <c r="AR826" s="472"/>
      <c r="AS826" s="472"/>
      <c r="AT826" s="472"/>
      <c r="AU826" s="472"/>
      <c r="AV826" s="472"/>
      <c r="AW826" s="472"/>
      <c r="AX826" s="472"/>
      <c r="AY826" s="472"/>
      <c r="AZ826" s="472"/>
      <c r="BA826" s="472"/>
      <c r="BB826" s="472"/>
      <c r="BC826" s="472"/>
      <c r="BD826" s="472"/>
      <c r="BE826" s="472"/>
      <c r="BF826" s="472"/>
      <c r="BG826" s="472"/>
      <c r="BH826" s="472"/>
      <c r="BI826" s="472"/>
      <c r="BJ826" s="472"/>
      <c r="BK826" s="472"/>
      <c r="BL826" s="472"/>
      <c r="BM826" s="472"/>
      <c r="BN826" s="472"/>
      <c r="BO826" s="472"/>
      <c r="BP826" s="472"/>
      <c r="BQ826" s="472"/>
      <c r="BR826" s="472"/>
      <c r="BS826" s="472"/>
      <c r="BT826" s="472"/>
      <c r="BU826" s="472"/>
      <c r="BV826" s="472"/>
      <c r="BW826" s="472"/>
      <c r="BX826" s="472"/>
      <c r="BY826" s="472"/>
      <c r="BZ826" s="472"/>
      <c r="CA826" s="472"/>
      <c r="CB826" s="472"/>
      <c r="CC826" s="472"/>
      <c r="CD826" s="472"/>
      <c r="CE826" s="472"/>
      <c r="CF826" s="472"/>
      <c r="CG826" s="472"/>
      <c r="CH826" s="472"/>
      <c r="CI826" s="472"/>
      <c r="CJ826" s="472"/>
      <c r="CK826" s="472"/>
      <c r="CL826" s="472"/>
      <c r="CM826" s="472"/>
    </row>
    <row r="827" spans="1:91" ht="18" customHeight="1" x14ac:dyDescent="0.3">
      <c r="B827" s="473" t="s">
        <v>332</v>
      </c>
      <c r="C827" s="474"/>
      <c r="D827" s="292" t="s">
        <v>333</v>
      </c>
      <c r="E827" s="474" t="s">
        <v>332</v>
      </c>
      <c r="F827" s="474"/>
      <c r="G827" s="292" t="s">
        <v>333</v>
      </c>
      <c r="H827" s="474" t="s">
        <v>332</v>
      </c>
      <c r="I827" s="474"/>
      <c r="J827" s="292" t="s">
        <v>333</v>
      </c>
      <c r="K827" s="310" t="s">
        <v>0</v>
      </c>
      <c r="L827" s="473" t="s">
        <v>332</v>
      </c>
      <c r="M827" s="474"/>
      <c r="N827" s="292" t="s">
        <v>333</v>
      </c>
      <c r="O827" s="474" t="s">
        <v>332</v>
      </c>
      <c r="P827" s="474"/>
      <c r="Q827" s="292" t="s">
        <v>333</v>
      </c>
      <c r="R827" s="474" t="s">
        <v>332</v>
      </c>
      <c r="S827" s="474"/>
      <c r="T827" s="292" t="s">
        <v>333</v>
      </c>
      <c r="U827" s="310" t="s">
        <v>0</v>
      </c>
      <c r="V827" s="473" t="s">
        <v>332</v>
      </c>
      <c r="W827" s="474"/>
      <c r="X827" s="292" t="s">
        <v>333</v>
      </c>
      <c r="Y827" s="474" t="s">
        <v>332</v>
      </c>
      <c r="Z827" s="474"/>
      <c r="AA827" s="292" t="s">
        <v>333</v>
      </c>
      <c r="AB827" s="474" t="s">
        <v>332</v>
      </c>
      <c r="AC827" s="474"/>
      <c r="AD827" s="292" t="s">
        <v>333</v>
      </c>
      <c r="AE827" s="310" t="s">
        <v>0</v>
      </c>
      <c r="AF827" s="473" t="s">
        <v>332</v>
      </c>
      <c r="AG827" s="474"/>
      <c r="AH827" s="292" t="s">
        <v>333</v>
      </c>
      <c r="AI827" s="474" t="s">
        <v>332</v>
      </c>
      <c r="AJ827" s="474"/>
      <c r="AK827" s="292" t="s">
        <v>333</v>
      </c>
      <c r="AL827" s="474" t="s">
        <v>332</v>
      </c>
      <c r="AM827" s="474"/>
      <c r="AN827" s="292" t="s">
        <v>333</v>
      </c>
      <c r="AO827" s="310" t="s">
        <v>0</v>
      </c>
      <c r="AP827" s="473" t="s">
        <v>332</v>
      </c>
      <c r="AQ827" s="474"/>
      <c r="AR827" s="292" t="s">
        <v>333</v>
      </c>
      <c r="AS827" s="474" t="s">
        <v>332</v>
      </c>
      <c r="AT827" s="474"/>
      <c r="AU827" s="292" t="s">
        <v>333</v>
      </c>
      <c r="AV827" s="474" t="s">
        <v>332</v>
      </c>
      <c r="AW827" s="474"/>
      <c r="AX827" s="292" t="s">
        <v>333</v>
      </c>
      <c r="AY827" s="290" t="s">
        <v>0</v>
      </c>
      <c r="AZ827" s="473" t="s">
        <v>332</v>
      </c>
      <c r="BA827" s="474"/>
      <c r="BB827" s="292" t="s">
        <v>333</v>
      </c>
      <c r="BC827" s="474" t="s">
        <v>332</v>
      </c>
      <c r="BD827" s="474"/>
      <c r="BE827" s="292" t="s">
        <v>333</v>
      </c>
      <c r="BF827" s="474" t="s">
        <v>332</v>
      </c>
      <c r="BG827" s="474"/>
      <c r="BH827" s="292" t="s">
        <v>333</v>
      </c>
      <c r="BI827" s="290" t="s">
        <v>0</v>
      </c>
      <c r="BJ827" s="473" t="s">
        <v>332</v>
      </c>
      <c r="BK827" s="474"/>
      <c r="BL827" s="292" t="s">
        <v>333</v>
      </c>
      <c r="BM827" s="474" t="s">
        <v>332</v>
      </c>
      <c r="BN827" s="474"/>
      <c r="BO827" s="292" t="s">
        <v>333</v>
      </c>
      <c r="BP827" s="474" t="s">
        <v>332</v>
      </c>
      <c r="BQ827" s="474"/>
      <c r="BR827" s="292" t="s">
        <v>333</v>
      </c>
      <c r="BS827" s="290" t="s">
        <v>0</v>
      </c>
      <c r="BT827" s="473" t="s">
        <v>332</v>
      </c>
      <c r="BU827" s="474"/>
      <c r="BV827" s="292" t="s">
        <v>333</v>
      </c>
      <c r="BW827" s="474" t="s">
        <v>332</v>
      </c>
      <c r="BX827" s="474"/>
      <c r="BY827" s="292" t="s">
        <v>333</v>
      </c>
      <c r="BZ827" s="474" t="s">
        <v>332</v>
      </c>
      <c r="CA827" s="474"/>
      <c r="CB827" s="292" t="s">
        <v>333</v>
      </c>
      <c r="CC827" s="290" t="s">
        <v>0</v>
      </c>
      <c r="CD827" s="473" t="s">
        <v>332</v>
      </c>
      <c r="CE827" s="474"/>
      <c r="CF827" s="292" t="s">
        <v>333</v>
      </c>
      <c r="CG827" s="474" t="s">
        <v>332</v>
      </c>
      <c r="CH827" s="474"/>
      <c r="CI827" s="292" t="s">
        <v>333</v>
      </c>
      <c r="CJ827" s="474" t="s">
        <v>332</v>
      </c>
      <c r="CK827" s="474"/>
      <c r="CL827" s="292" t="s">
        <v>333</v>
      </c>
      <c r="CM827" s="310" t="s">
        <v>0</v>
      </c>
    </row>
    <row r="828" spans="1:91" ht="14.4" x14ac:dyDescent="0.3">
      <c r="A828" s="99" t="s">
        <v>1507</v>
      </c>
      <c r="B828" s="315">
        <v>62798</v>
      </c>
      <c r="C828" s="137"/>
      <c r="D828" s="316">
        <v>8717.5757575757507</v>
      </c>
      <c r="E828" s="316">
        <v>43565</v>
      </c>
      <c r="F828" s="137"/>
      <c r="G828" s="302">
        <v>9784.8484848484804</v>
      </c>
      <c r="H828" s="312">
        <v>42101</v>
      </c>
      <c r="I828" s="137"/>
      <c r="J828" s="302">
        <v>2616.3636363636365</v>
      </c>
      <c r="K828" s="313">
        <v>-0.32958055989044238</v>
      </c>
      <c r="L828" s="316">
        <v>55640</v>
      </c>
      <c r="M828" s="137"/>
      <c r="N828" s="316">
        <v>4238.1818181818098</v>
      </c>
      <c r="O828" s="316">
        <v>34018</v>
      </c>
      <c r="P828" s="137"/>
      <c r="Q828" s="302">
        <v>12094.545454545399</v>
      </c>
      <c r="R828" s="312">
        <v>72171</v>
      </c>
      <c r="S828" s="137"/>
      <c r="T828" s="302">
        <v>35482.424242424247</v>
      </c>
      <c r="U828" s="313">
        <v>0.2971063982746226</v>
      </c>
      <c r="V828" s="316">
        <v>48654</v>
      </c>
      <c r="W828" s="137"/>
      <c r="X828" s="316">
        <v>236.363636363636</v>
      </c>
      <c r="Y828" s="316">
        <v>41406</v>
      </c>
      <c r="Z828" s="137"/>
      <c r="AA828" s="302">
        <v>30239.3939393939</v>
      </c>
      <c r="AB828" s="312"/>
      <c r="AC828" s="137"/>
      <c r="AD828" s="302"/>
      <c r="AF828" s="316"/>
      <c r="AG828" s="137"/>
      <c r="AH828" s="316"/>
      <c r="AI828" s="316">
        <v>66250</v>
      </c>
      <c r="AJ828" s="137"/>
      <c r="AK828" s="302">
        <v>202.42424242424201</v>
      </c>
      <c r="AL828" s="312"/>
      <c r="AM828" s="137"/>
      <c r="AN828" s="302"/>
      <c r="AP828" s="316">
        <v>96497</v>
      </c>
      <c r="AQ828" s="137"/>
      <c r="AR828" s="316">
        <v>4400.6060606060601</v>
      </c>
      <c r="AS828" s="316">
        <v>54241</v>
      </c>
      <c r="AT828" s="137"/>
      <c r="AU828" s="302">
        <v>6567.2727272727197</v>
      </c>
      <c r="AV828" s="312"/>
      <c r="AW828" s="137"/>
      <c r="AX828" s="302"/>
      <c r="AZ828" s="315">
        <v>61908</v>
      </c>
      <c r="BA828" s="137"/>
      <c r="BB828" s="316">
        <v>7621.2121212121201</v>
      </c>
      <c r="BC828" s="316">
        <v>76808</v>
      </c>
      <c r="BD828" s="137"/>
      <c r="BE828" s="302">
        <v>8721.2121212121201</v>
      </c>
      <c r="BF828" s="312">
        <v>92467</v>
      </c>
      <c r="BG828" s="137"/>
      <c r="BH828" s="302">
        <v>6470.909090909091</v>
      </c>
      <c r="BI828" s="303">
        <v>0.49361956451508693</v>
      </c>
      <c r="BJ828" s="315">
        <v>61250</v>
      </c>
      <c r="BK828" s="137"/>
      <c r="BL828" s="316">
        <v>9638.7878787878799</v>
      </c>
      <c r="BM828" s="316">
        <v>37750</v>
      </c>
      <c r="BN828" s="137"/>
      <c r="BO828" s="302">
        <v>5726.0606060605996</v>
      </c>
      <c r="BP828" s="312">
        <v>64625</v>
      </c>
      <c r="BQ828" s="137"/>
      <c r="BR828" s="302">
        <v>4901.2121212121219</v>
      </c>
      <c r="BS828" s="303">
        <v>5.5102040816326532E-2</v>
      </c>
      <c r="BT828" s="315">
        <v>60000</v>
      </c>
      <c r="BU828" s="137"/>
      <c r="BV828" s="316">
        <v>2879.3939393939299</v>
      </c>
      <c r="BW828" s="316">
        <v>11601</v>
      </c>
      <c r="BX828" s="137"/>
      <c r="BY828" s="302">
        <v>16487.878787878701</v>
      </c>
      <c r="BZ828" s="312"/>
      <c r="CA828" s="137"/>
      <c r="CB828" s="302"/>
      <c r="CD828" s="315">
        <v>61652</v>
      </c>
      <c r="CE828" s="137"/>
      <c r="CF828" s="316">
        <v>16511.259999999998</v>
      </c>
      <c r="CG828" s="316">
        <v>41429</v>
      </c>
      <c r="CH828" s="137"/>
      <c r="CI828" s="302">
        <v>39751.96</v>
      </c>
      <c r="CJ828" s="312">
        <v>69293</v>
      </c>
      <c r="CK828" s="137"/>
      <c r="CL828" s="302">
        <v>36492.410000000003</v>
      </c>
      <c r="CM828" s="313">
        <v>0.1239375851553883</v>
      </c>
    </row>
    <row r="829" spans="1:91" ht="14.4" x14ac:dyDescent="0.3">
      <c r="A829" s="432"/>
      <c r="B829" s="432"/>
      <c r="C829" s="432"/>
      <c r="D829" s="432"/>
      <c r="E829" s="432"/>
      <c r="F829" s="432"/>
      <c r="G829" s="432"/>
      <c r="H829" s="432"/>
      <c r="I829" s="432"/>
      <c r="J829" s="432"/>
      <c r="K829" s="432"/>
      <c r="L829" s="432"/>
      <c r="M829" s="432"/>
      <c r="N829" s="432"/>
      <c r="O829" s="432"/>
      <c r="P829" s="432"/>
      <c r="Q829" s="432"/>
      <c r="R829" s="432"/>
      <c r="S829" s="432"/>
      <c r="T829" s="432"/>
      <c r="U829" s="432"/>
      <c r="V829" s="432"/>
      <c r="W829" s="432"/>
      <c r="X829" s="432"/>
      <c r="Y829" s="432"/>
      <c r="Z829" s="432"/>
      <c r="AA829" s="432"/>
      <c r="AB829" s="432"/>
      <c r="AC829" s="432"/>
      <c r="AD829" s="432"/>
      <c r="AE829" s="432"/>
      <c r="AF829" s="432"/>
      <c r="AG829" s="432"/>
      <c r="AH829" s="432"/>
      <c r="AI829" s="432"/>
      <c r="AJ829" s="432"/>
      <c r="AK829" s="432"/>
      <c r="AL829" s="432"/>
      <c r="AM829" s="432"/>
      <c r="AN829" s="432"/>
      <c r="AO829" s="432"/>
      <c r="AP829" s="432"/>
      <c r="AQ829" s="432"/>
      <c r="AR829" s="432"/>
      <c r="AS829" s="432"/>
      <c r="AT829" s="432"/>
      <c r="AU829" s="432"/>
      <c r="AV829" s="432"/>
      <c r="AW829" s="432"/>
      <c r="AX829" s="432"/>
      <c r="AY829" s="432"/>
      <c r="AZ829" s="432"/>
      <c r="BA829" s="432"/>
      <c r="BB829" s="432"/>
      <c r="BC829" s="432"/>
      <c r="BD829" s="432"/>
      <c r="BE829" s="432"/>
      <c r="BF829" s="432"/>
      <c r="BG829" s="432"/>
      <c r="BH829" s="432"/>
      <c r="BI829" s="432"/>
      <c r="BJ829" s="432"/>
      <c r="BK829" s="432"/>
      <c r="BL829" s="432"/>
      <c r="BM829" s="432"/>
      <c r="BN829" s="432"/>
      <c r="BO829" s="432"/>
      <c r="BP829" s="432"/>
      <c r="BQ829" s="432"/>
      <c r="BR829" s="432"/>
      <c r="BS829" s="432"/>
      <c r="BT829" s="432"/>
      <c r="BU829" s="432"/>
      <c r="BV829" s="432"/>
      <c r="BW829" s="432"/>
      <c r="BX829" s="432"/>
      <c r="BY829" s="432"/>
      <c r="BZ829" s="432"/>
      <c r="CA829" s="432"/>
      <c r="CB829" s="432"/>
      <c r="CC829" s="432"/>
      <c r="CD829" s="432"/>
      <c r="CE829" s="432"/>
      <c r="CF829" s="432"/>
      <c r="CG829" s="432"/>
      <c r="CH829" s="432"/>
      <c r="CI829" s="432"/>
      <c r="CJ829" s="432"/>
      <c r="CK829" s="432"/>
      <c r="CL829" s="432"/>
      <c r="CM829" s="432"/>
    </row>
    <row r="830" spans="1:91" ht="14.4" x14ac:dyDescent="0.3">
      <c r="A830" s="475" t="s">
        <v>1512</v>
      </c>
      <c r="B830" s="472"/>
      <c r="C830" s="472"/>
      <c r="D830" s="472"/>
      <c r="E830" s="472"/>
      <c r="F830" s="472"/>
      <c r="G830" s="472"/>
      <c r="H830" s="472"/>
      <c r="I830" s="472"/>
      <c r="J830" s="472"/>
      <c r="K830" s="472"/>
      <c r="L830" s="472"/>
      <c r="M830" s="472"/>
      <c r="N830" s="472"/>
      <c r="O830" s="472"/>
      <c r="P830" s="472"/>
      <c r="Q830" s="472"/>
      <c r="R830" s="472"/>
      <c r="S830" s="472"/>
      <c r="T830" s="472"/>
      <c r="U830" s="472"/>
      <c r="V830" s="472"/>
      <c r="W830" s="472"/>
      <c r="X830" s="472"/>
      <c r="Y830" s="472"/>
      <c r="Z830" s="472"/>
      <c r="AA830" s="472"/>
      <c r="AB830" s="472"/>
      <c r="AC830" s="472"/>
      <c r="AD830" s="472"/>
      <c r="AE830" s="472"/>
      <c r="AF830" s="472"/>
      <c r="AG830" s="472"/>
      <c r="AH830" s="472"/>
      <c r="AI830" s="472"/>
      <c r="AJ830" s="472"/>
      <c r="AK830" s="472"/>
      <c r="AL830" s="472"/>
      <c r="AM830" s="472"/>
      <c r="AN830" s="472"/>
      <c r="AO830" s="472"/>
      <c r="AP830" s="472"/>
      <c r="AQ830" s="472"/>
      <c r="AR830" s="472"/>
      <c r="AS830" s="472"/>
      <c r="AT830" s="472"/>
      <c r="AU830" s="472"/>
      <c r="AV830" s="472"/>
      <c r="AW830" s="472"/>
      <c r="AX830" s="472"/>
      <c r="AY830" s="472"/>
      <c r="AZ830" s="472"/>
      <c r="BA830" s="472"/>
      <c r="BB830" s="472"/>
      <c r="BC830" s="472"/>
      <c r="BD830" s="472"/>
      <c r="BE830" s="472"/>
      <c r="BF830" s="472"/>
      <c r="BG830" s="472"/>
      <c r="BH830" s="472"/>
      <c r="BI830" s="472"/>
      <c r="BJ830" s="472"/>
      <c r="BK830" s="472"/>
      <c r="BL830" s="472"/>
      <c r="BM830" s="472"/>
      <c r="BN830" s="472"/>
      <c r="BO830" s="472"/>
      <c r="BP830" s="472"/>
      <c r="BQ830" s="472"/>
      <c r="BR830" s="472"/>
      <c r="BS830" s="472"/>
      <c r="BT830" s="472"/>
      <c r="BU830" s="472"/>
      <c r="BV830" s="472"/>
      <c r="BW830" s="472"/>
      <c r="BX830" s="472"/>
      <c r="BY830" s="472"/>
      <c r="BZ830" s="472"/>
      <c r="CA830" s="472"/>
      <c r="CB830" s="472"/>
      <c r="CC830" s="472"/>
      <c r="CD830" s="472"/>
      <c r="CE830" s="472"/>
      <c r="CF830" s="472"/>
      <c r="CG830" s="472"/>
      <c r="CH830" s="472"/>
      <c r="CI830" s="472"/>
      <c r="CJ830" s="472"/>
      <c r="CK830" s="472"/>
      <c r="CL830" s="472"/>
      <c r="CM830" s="472"/>
    </row>
    <row r="831" spans="1:91" ht="18" customHeight="1" x14ac:dyDescent="0.3">
      <c r="B831" s="473" t="s">
        <v>332</v>
      </c>
      <c r="C831" s="474"/>
      <c r="D831" s="292" t="s">
        <v>333</v>
      </c>
      <c r="E831" s="474" t="s">
        <v>332</v>
      </c>
      <c r="F831" s="474"/>
      <c r="G831" s="292" t="s">
        <v>333</v>
      </c>
      <c r="H831" s="474" t="s">
        <v>332</v>
      </c>
      <c r="I831" s="474"/>
      <c r="J831" s="292" t="s">
        <v>333</v>
      </c>
      <c r="K831" s="310" t="s">
        <v>0</v>
      </c>
      <c r="L831" s="473" t="s">
        <v>332</v>
      </c>
      <c r="M831" s="474"/>
      <c r="N831" s="292" t="s">
        <v>333</v>
      </c>
      <c r="O831" s="474" t="s">
        <v>332</v>
      </c>
      <c r="P831" s="474"/>
      <c r="Q831" s="292" t="s">
        <v>333</v>
      </c>
      <c r="R831" s="474" t="s">
        <v>332</v>
      </c>
      <c r="S831" s="474"/>
      <c r="T831" s="292" t="s">
        <v>333</v>
      </c>
      <c r="U831" s="310" t="s">
        <v>0</v>
      </c>
      <c r="V831" s="473" t="s">
        <v>332</v>
      </c>
      <c r="W831" s="474"/>
      <c r="X831" s="292" t="s">
        <v>333</v>
      </c>
      <c r="Y831" s="474" t="s">
        <v>332</v>
      </c>
      <c r="Z831" s="474"/>
      <c r="AA831" s="292" t="s">
        <v>333</v>
      </c>
      <c r="AB831" s="474" t="s">
        <v>332</v>
      </c>
      <c r="AC831" s="474"/>
      <c r="AD831" s="292" t="s">
        <v>333</v>
      </c>
      <c r="AE831" s="310" t="s">
        <v>0</v>
      </c>
      <c r="AF831" s="473" t="s">
        <v>332</v>
      </c>
      <c r="AG831" s="474"/>
      <c r="AH831" s="292" t="s">
        <v>333</v>
      </c>
      <c r="AI831" s="474" t="s">
        <v>332</v>
      </c>
      <c r="AJ831" s="474"/>
      <c r="AK831" s="292" t="s">
        <v>333</v>
      </c>
      <c r="AL831" s="474" t="s">
        <v>332</v>
      </c>
      <c r="AM831" s="474"/>
      <c r="AN831" s="292" t="s">
        <v>333</v>
      </c>
      <c r="AO831" s="310" t="s">
        <v>0</v>
      </c>
      <c r="AP831" s="473" t="s">
        <v>332</v>
      </c>
      <c r="AQ831" s="474"/>
      <c r="AR831" s="292" t="s">
        <v>333</v>
      </c>
      <c r="AS831" s="474" t="s">
        <v>332</v>
      </c>
      <c r="AT831" s="474"/>
      <c r="AU831" s="292" t="s">
        <v>333</v>
      </c>
      <c r="AV831" s="474" t="s">
        <v>332</v>
      </c>
      <c r="AW831" s="474"/>
      <c r="AX831" s="292" t="s">
        <v>333</v>
      </c>
      <c r="AY831" s="290" t="s">
        <v>0</v>
      </c>
      <c r="AZ831" s="473" t="s">
        <v>332</v>
      </c>
      <c r="BA831" s="474"/>
      <c r="BB831" s="292" t="s">
        <v>333</v>
      </c>
      <c r="BC831" s="474" t="s">
        <v>332</v>
      </c>
      <c r="BD831" s="474"/>
      <c r="BE831" s="292" t="s">
        <v>333</v>
      </c>
      <c r="BF831" s="474" t="s">
        <v>332</v>
      </c>
      <c r="BG831" s="474"/>
      <c r="BH831" s="292" t="s">
        <v>333</v>
      </c>
      <c r="BI831" s="290" t="s">
        <v>0</v>
      </c>
      <c r="BJ831" s="473" t="s">
        <v>332</v>
      </c>
      <c r="BK831" s="474"/>
      <c r="BL831" s="292" t="s">
        <v>333</v>
      </c>
      <c r="BM831" s="474" t="s">
        <v>332</v>
      </c>
      <c r="BN831" s="474"/>
      <c r="BO831" s="292" t="s">
        <v>333</v>
      </c>
      <c r="BP831" s="474" t="s">
        <v>332</v>
      </c>
      <c r="BQ831" s="474"/>
      <c r="BR831" s="292" t="s">
        <v>333</v>
      </c>
      <c r="BS831" s="290" t="s">
        <v>0</v>
      </c>
      <c r="BT831" s="473" t="s">
        <v>332</v>
      </c>
      <c r="BU831" s="474"/>
      <c r="BV831" s="292" t="s">
        <v>333</v>
      </c>
      <c r="BW831" s="474" t="s">
        <v>332</v>
      </c>
      <c r="BX831" s="474"/>
      <c r="BY831" s="292" t="s">
        <v>333</v>
      </c>
      <c r="BZ831" s="474" t="s">
        <v>332</v>
      </c>
      <c r="CA831" s="474"/>
      <c r="CB831" s="292" t="s">
        <v>333</v>
      </c>
      <c r="CC831" s="290" t="s">
        <v>0</v>
      </c>
      <c r="CD831" s="473" t="s">
        <v>332</v>
      </c>
      <c r="CE831" s="474"/>
      <c r="CF831" s="292" t="s">
        <v>333</v>
      </c>
      <c r="CG831" s="474" t="s">
        <v>332</v>
      </c>
      <c r="CH831" s="474"/>
      <c r="CI831" s="292" t="s">
        <v>333</v>
      </c>
      <c r="CJ831" s="474" t="s">
        <v>332</v>
      </c>
      <c r="CK831" s="474"/>
      <c r="CL831" s="292" t="s">
        <v>333</v>
      </c>
      <c r="CM831" s="310" t="s">
        <v>0</v>
      </c>
    </row>
    <row r="832" spans="1:91" ht="14.4" x14ac:dyDescent="0.3">
      <c r="A832" s="99" t="s">
        <v>1505</v>
      </c>
      <c r="B832" s="315">
        <v>37110</v>
      </c>
      <c r="C832" s="137"/>
      <c r="D832" s="316">
        <v>923.63636363636294</v>
      </c>
      <c r="E832" s="316">
        <v>33548</v>
      </c>
      <c r="F832" s="137"/>
      <c r="G832" s="302">
        <v>816.36363636363603</v>
      </c>
      <c r="H832" s="312">
        <v>41999</v>
      </c>
      <c r="I832" s="137"/>
      <c r="J832" s="302">
        <v>898.18181818181824</v>
      </c>
      <c r="K832" s="313">
        <v>0.13174346537321477</v>
      </c>
      <c r="L832" s="316">
        <v>38715</v>
      </c>
      <c r="M832" s="137"/>
      <c r="N832" s="316">
        <v>903.63636363636294</v>
      </c>
      <c r="O832" s="316">
        <v>42646</v>
      </c>
      <c r="P832" s="137"/>
      <c r="Q832" s="302">
        <v>1539.3939393939299</v>
      </c>
      <c r="R832" s="312">
        <v>46780</v>
      </c>
      <c r="S832" s="137"/>
      <c r="T832" s="302">
        <v>1444.2424242424242</v>
      </c>
      <c r="U832" s="313">
        <v>0.20831718971974686</v>
      </c>
      <c r="V832" s="316">
        <v>37564</v>
      </c>
      <c r="W832" s="137"/>
      <c r="X832" s="316">
        <v>3030.9090909090901</v>
      </c>
      <c r="Y832" s="316">
        <v>39421</v>
      </c>
      <c r="Z832" s="137"/>
      <c r="AA832" s="302">
        <v>2592.1212121212102</v>
      </c>
      <c r="AB832" s="312">
        <v>46333</v>
      </c>
      <c r="AC832" s="137"/>
      <c r="AD832" s="302">
        <v>1603.0303030303032</v>
      </c>
      <c r="AE832" s="313">
        <v>0.23344159301458844</v>
      </c>
      <c r="AF832" s="316">
        <v>42571</v>
      </c>
      <c r="AG832" s="137"/>
      <c r="AH832" s="316">
        <v>2306.0606060606001</v>
      </c>
      <c r="AI832" s="316">
        <v>48344</v>
      </c>
      <c r="AJ832" s="137"/>
      <c r="AK832" s="302">
        <v>6836.3636363636297</v>
      </c>
      <c r="AL832" s="312">
        <v>47706</v>
      </c>
      <c r="AM832" s="137"/>
      <c r="AN832" s="302">
        <v>2523.636363636364</v>
      </c>
      <c r="AO832" s="313">
        <v>0.12062201968476192</v>
      </c>
      <c r="AP832" s="316">
        <v>35693</v>
      </c>
      <c r="AQ832" s="137"/>
      <c r="AR832" s="316">
        <v>1978.1818181818101</v>
      </c>
      <c r="AS832" s="316">
        <v>34171</v>
      </c>
      <c r="AT832" s="137"/>
      <c r="AU832" s="302">
        <v>1160</v>
      </c>
      <c r="AV832" s="312">
        <v>47428</v>
      </c>
      <c r="AW832" s="137"/>
      <c r="AX832" s="302">
        <v>1578.1818181818182</v>
      </c>
      <c r="AY832" s="303">
        <v>0.32877595046647801</v>
      </c>
      <c r="AZ832" s="315">
        <v>46437</v>
      </c>
      <c r="BA832" s="137"/>
      <c r="BB832" s="316">
        <v>1405.45454545454</v>
      </c>
      <c r="BC832" s="316">
        <v>42754</v>
      </c>
      <c r="BD832" s="137"/>
      <c r="BE832" s="302">
        <v>1577.57575757575</v>
      </c>
      <c r="BF832" s="312">
        <v>55064</v>
      </c>
      <c r="BG832" s="137"/>
      <c r="BH832" s="302">
        <v>1563.030303030303</v>
      </c>
      <c r="BI832" s="303">
        <v>0.18577858173439282</v>
      </c>
      <c r="BJ832" s="315">
        <v>45301</v>
      </c>
      <c r="BK832" s="137"/>
      <c r="BL832" s="316">
        <v>1433.9393939393899</v>
      </c>
      <c r="BM832" s="316">
        <v>40928</v>
      </c>
      <c r="BN832" s="137"/>
      <c r="BO832" s="302">
        <v>1517.57575757575</v>
      </c>
      <c r="BP832" s="312">
        <v>52995</v>
      </c>
      <c r="BQ832" s="137"/>
      <c r="BR832" s="302">
        <v>1949.0909090909092</v>
      </c>
      <c r="BS832" s="303">
        <v>0.16984172534822631</v>
      </c>
      <c r="BT832" s="315">
        <v>33585</v>
      </c>
      <c r="BU832" s="137"/>
      <c r="BV832" s="316">
        <v>971.51515151515105</v>
      </c>
      <c r="BW832" s="316">
        <v>36633</v>
      </c>
      <c r="BX832" s="137"/>
      <c r="BY832" s="302">
        <v>1320.6060606060601</v>
      </c>
      <c r="BZ832" s="312">
        <v>44505</v>
      </c>
      <c r="CA832" s="137"/>
      <c r="CB832" s="302">
        <v>1946.6666666666667</v>
      </c>
      <c r="CC832" s="303">
        <v>0.32514515408664585</v>
      </c>
      <c r="CD832" s="315">
        <v>39194</v>
      </c>
      <c r="CE832" s="137"/>
      <c r="CF832" s="316">
        <v>5004.8599999999997</v>
      </c>
      <c r="CG832" s="316">
        <v>37717</v>
      </c>
      <c r="CH832" s="137"/>
      <c r="CI832" s="302">
        <v>8022.46</v>
      </c>
      <c r="CJ832" s="312">
        <v>47264</v>
      </c>
      <c r="CK832" s="137"/>
      <c r="CL832" s="302">
        <v>4934.09</v>
      </c>
      <c r="CM832" s="313">
        <v>0.20589886207072511</v>
      </c>
    </row>
    <row r="833" spans="1:91" ht="14.4" x14ac:dyDescent="0.3">
      <c r="A833" s="432"/>
      <c r="B833" s="432"/>
      <c r="C833" s="432"/>
      <c r="D833" s="432"/>
      <c r="E833" s="432"/>
      <c r="F833" s="432"/>
      <c r="G833" s="432"/>
      <c r="H833" s="432"/>
      <c r="I833" s="432"/>
      <c r="J833" s="432"/>
      <c r="K833" s="432"/>
      <c r="L833" s="432"/>
      <c r="M833" s="432"/>
      <c r="N833" s="432"/>
      <c r="O833" s="432"/>
      <c r="P833" s="432"/>
      <c r="Q833" s="432"/>
      <c r="R833" s="432"/>
      <c r="S833" s="432"/>
      <c r="T833" s="432"/>
      <c r="U833" s="432"/>
      <c r="V833" s="432"/>
      <c r="W833" s="432"/>
      <c r="X833" s="432"/>
      <c r="Y833" s="432"/>
      <c r="Z833" s="432"/>
      <c r="AA833" s="432"/>
      <c r="AB833" s="432"/>
      <c r="AC833" s="432"/>
      <c r="AD833" s="432"/>
      <c r="AE833" s="432"/>
      <c r="AF833" s="432"/>
      <c r="AG833" s="432"/>
      <c r="AH833" s="432"/>
      <c r="AI833" s="432"/>
      <c r="AJ833" s="432"/>
      <c r="AK833" s="432"/>
      <c r="AL833" s="432"/>
      <c r="AM833" s="432"/>
      <c r="AN833" s="432"/>
      <c r="AO833" s="432"/>
      <c r="AP833" s="432"/>
      <c r="AQ833" s="432"/>
      <c r="AR833" s="432"/>
      <c r="AS833" s="432"/>
      <c r="AT833" s="432"/>
      <c r="AU833" s="432"/>
      <c r="AV833" s="432"/>
      <c r="AW833" s="432"/>
      <c r="AX833" s="432"/>
      <c r="AY833" s="432"/>
      <c r="AZ833" s="432"/>
      <c r="BA833" s="432"/>
      <c r="BB833" s="432"/>
      <c r="BC833" s="432"/>
      <c r="BD833" s="432"/>
      <c r="BE833" s="432"/>
      <c r="BF833" s="432"/>
      <c r="BG833" s="432"/>
      <c r="BH833" s="432"/>
      <c r="BI833" s="432"/>
      <c r="BJ833" s="432"/>
      <c r="BK833" s="432"/>
      <c r="BL833" s="432"/>
      <c r="BM833" s="432"/>
      <c r="BN833" s="432"/>
      <c r="BO833" s="432"/>
      <c r="BP833" s="432"/>
      <c r="BQ833" s="432"/>
      <c r="BR833" s="432"/>
      <c r="BS833" s="432"/>
      <c r="BT833" s="432"/>
      <c r="BU833" s="432"/>
      <c r="BV833" s="432"/>
      <c r="BW833" s="432"/>
      <c r="BX833" s="432"/>
      <c r="BY833" s="432"/>
      <c r="BZ833" s="432"/>
      <c r="CA833" s="432"/>
      <c r="CB833" s="432"/>
      <c r="CC833" s="432"/>
      <c r="CD833" s="432"/>
      <c r="CE833" s="432"/>
      <c r="CF833" s="432"/>
      <c r="CG833" s="432"/>
      <c r="CH833" s="432"/>
      <c r="CI833" s="432"/>
      <c r="CJ833" s="432"/>
      <c r="CK833" s="432"/>
      <c r="CL833" s="432"/>
      <c r="CM833" s="432"/>
    </row>
    <row r="834" spans="1:91" ht="14.4" x14ac:dyDescent="0.3">
      <c r="A834" s="475" t="s">
        <v>1513</v>
      </c>
      <c r="B834" s="472"/>
      <c r="C834" s="472"/>
      <c r="D834" s="472"/>
      <c r="E834" s="472"/>
      <c r="F834" s="472"/>
      <c r="G834" s="472"/>
      <c r="H834" s="472"/>
      <c r="I834" s="472"/>
      <c r="J834" s="472"/>
      <c r="K834" s="472"/>
      <c r="L834" s="472"/>
      <c r="M834" s="472"/>
      <c r="N834" s="472"/>
      <c r="O834" s="472"/>
      <c r="P834" s="472"/>
      <c r="Q834" s="472"/>
      <c r="R834" s="472"/>
      <c r="S834" s="472"/>
      <c r="T834" s="472"/>
      <c r="U834" s="472"/>
      <c r="V834" s="472"/>
      <c r="W834" s="472"/>
      <c r="X834" s="472"/>
      <c r="Y834" s="472"/>
      <c r="Z834" s="472"/>
      <c r="AA834" s="472"/>
      <c r="AB834" s="472"/>
      <c r="AC834" s="472"/>
      <c r="AD834" s="472"/>
      <c r="AE834" s="472"/>
      <c r="AF834" s="472"/>
      <c r="AG834" s="472"/>
      <c r="AH834" s="472"/>
      <c r="AI834" s="472"/>
      <c r="AJ834" s="472"/>
      <c r="AK834" s="472"/>
      <c r="AL834" s="472"/>
      <c r="AM834" s="472"/>
      <c r="AN834" s="472"/>
      <c r="AO834" s="472"/>
      <c r="AP834" s="472"/>
      <c r="AQ834" s="472"/>
      <c r="AR834" s="472"/>
      <c r="AS834" s="472"/>
      <c r="AT834" s="472"/>
      <c r="AU834" s="472"/>
      <c r="AV834" s="472"/>
      <c r="AW834" s="472"/>
      <c r="AX834" s="472"/>
      <c r="AY834" s="472"/>
      <c r="AZ834" s="472"/>
      <c r="BA834" s="472"/>
      <c r="BB834" s="472"/>
      <c r="BC834" s="472"/>
      <c r="BD834" s="472"/>
      <c r="BE834" s="472"/>
      <c r="BF834" s="472"/>
      <c r="BG834" s="472"/>
      <c r="BH834" s="472"/>
      <c r="BI834" s="472"/>
      <c r="BJ834" s="472"/>
      <c r="BK834" s="472"/>
      <c r="BL834" s="472"/>
      <c r="BM834" s="472"/>
      <c r="BN834" s="472"/>
      <c r="BO834" s="472"/>
      <c r="BP834" s="472"/>
      <c r="BQ834" s="472"/>
      <c r="BR834" s="472"/>
      <c r="BS834" s="472"/>
      <c r="BT834" s="472"/>
      <c r="BU834" s="472"/>
      <c r="BV834" s="472"/>
      <c r="BW834" s="472"/>
      <c r="BX834" s="472"/>
      <c r="BY834" s="472"/>
      <c r="BZ834" s="472"/>
      <c r="CA834" s="472"/>
      <c r="CB834" s="472"/>
      <c r="CC834" s="472"/>
      <c r="CD834" s="472"/>
      <c r="CE834" s="472"/>
      <c r="CF834" s="472"/>
      <c r="CG834" s="472"/>
      <c r="CH834" s="472"/>
      <c r="CI834" s="472"/>
      <c r="CJ834" s="472"/>
      <c r="CK834" s="472"/>
      <c r="CL834" s="472"/>
      <c r="CM834" s="472"/>
    </row>
    <row r="835" spans="1:91" ht="18" customHeight="1" x14ac:dyDescent="0.3">
      <c r="B835" s="473" t="s">
        <v>332</v>
      </c>
      <c r="C835" s="474"/>
      <c r="D835" s="292" t="s">
        <v>333</v>
      </c>
      <c r="E835" s="474" t="s">
        <v>332</v>
      </c>
      <c r="F835" s="474"/>
      <c r="G835" s="292" t="s">
        <v>333</v>
      </c>
      <c r="H835" s="474" t="s">
        <v>332</v>
      </c>
      <c r="I835" s="474"/>
      <c r="J835" s="292" t="s">
        <v>333</v>
      </c>
      <c r="K835" s="310" t="s">
        <v>0</v>
      </c>
      <c r="L835" s="473" t="s">
        <v>332</v>
      </c>
      <c r="M835" s="474"/>
      <c r="N835" s="292" t="s">
        <v>333</v>
      </c>
      <c r="O835" s="474" t="s">
        <v>332</v>
      </c>
      <c r="P835" s="474"/>
      <c r="Q835" s="292" t="s">
        <v>333</v>
      </c>
      <c r="R835" s="474" t="s">
        <v>332</v>
      </c>
      <c r="S835" s="474"/>
      <c r="T835" s="292" t="s">
        <v>333</v>
      </c>
      <c r="U835" s="310" t="s">
        <v>0</v>
      </c>
      <c r="V835" s="473" t="s">
        <v>332</v>
      </c>
      <c r="W835" s="474"/>
      <c r="X835" s="292" t="s">
        <v>333</v>
      </c>
      <c r="Y835" s="474" t="s">
        <v>332</v>
      </c>
      <c r="Z835" s="474"/>
      <c r="AA835" s="292" t="s">
        <v>333</v>
      </c>
      <c r="AB835" s="474" t="s">
        <v>332</v>
      </c>
      <c r="AC835" s="474"/>
      <c r="AD835" s="292" t="s">
        <v>333</v>
      </c>
      <c r="AE835" s="310" t="s">
        <v>0</v>
      </c>
      <c r="AF835" s="473" t="s">
        <v>332</v>
      </c>
      <c r="AG835" s="474"/>
      <c r="AH835" s="292" t="s">
        <v>333</v>
      </c>
      <c r="AI835" s="474" t="s">
        <v>332</v>
      </c>
      <c r="AJ835" s="474"/>
      <c r="AK835" s="292" t="s">
        <v>333</v>
      </c>
      <c r="AL835" s="474" t="s">
        <v>332</v>
      </c>
      <c r="AM835" s="474"/>
      <c r="AN835" s="292" t="s">
        <v>333</v>
      </c>
      <c r="AO835" s="310" t="s">
        <v>0</v>
      </c>
      <c r="AP835" s="473" t="s">
        <v>332</v>
      </c>
      <c r="AQ835" s="474"/>
      <c r="AR835" s="292" t="s">
        <v>333</v>
      </c>
      <c r="AS835" s="474" t="s">
        <v>332</v>
      </c>
      <c r="AT835" s="474"/>
      <c r="AU835" s="292" t="s">
        <v>333</v>
      </c>
      <c r="AV835" s="474" t="s">
        <v>332</v>
      </c>
      <c r="AW835" s="474"/>
      <c r="AX835" s="292" t="s">
        <v>333</v>
      </c>
      <c r="AY835" s="290" t="s">
        <v>0</v>
      </c>
      <c r="AZ835" s="473" t="s">
        <v>332</v>
      </c>
      <c r="BA835" s="474"/>
      <c r="BB835" s="292" t="s">
        <v>333</v>
      </c>
      <c r="BC835" s="474" t="s">
        <v>332</v>
      </c>
      <c r="BD835" s="474"/>
      <c r="BE835" s="292" t="s">
        <v>333</v>
      </c>
      <c r="BF835" s="474" t="s">
        <v>332</v>
      </c>
      <c r="BG835" s="474"/>
      <c r="BH835" s="292" t="s">
        <v>333</v>
      </c>
      <c r="BI835" s="290" t="s">
        <v>0</v>
      </c>
      <c r="BJ835" s="473" t="s">
        <v>332</v>
      </c>
      <c r="BK835" s="474"/>
      <c r="BL835" s="292" t="s">
        <v>333</v>
      </c>
      <c r="BM835" s="474" t="s">
        <v>332</v>
      </c>
      <c r="BN835" s="474"/>
      <c r="BO835" s="292" t="s">
        <v>333</v>
      </c>
      <c r="BP835" s="474" t="s">
        <v>332</v>
      </c>
      <c r="BQ835" s="474"/>
      <c r="BR835" s="292" t="s">
        <v>333</v>
      </c>
      <c r="BS835" s="290" t="s">
        <v>0</v>
      </c>
      <c r="BT835" s="473" t="s">
        <v>332</v>
      </c>
      <c r="BU835" s="474"/>
      <c r="BV835" s="292" t="s">
        <v>333</v>
      </c>
      <c r="BW835" s="474" t="s">
        <v>332</v>
      </c>
      <c r="BX835" s="474"/>
      <c r="BY835" s="292" t="s">
        <v>333</v>
      </c>
      <c r="BZ835" s="474" t="s">
        <v>332</v>
      </c>
      <c r="CA835" s="474"/>
      <c r="CB835" s="292" t="s">
        <v>333</v>
      </c>
      <c r="CC835" s="290" t="s">
        <v>0</v>
      </c>
      <c r="CD835" s="473" t="s">
        <v>332</v>
      </c>
      <c r="CE835" s="474"/>
      <c r="CF835" s="292" t="s">
        <v>333</v>
      </c>
      <c r="CG835" s="474" t="s">
        <v>332</v>
      </c>
      <c r="CH835" s="474"/>
      <c r="CI835" s="292" t="s">
        <v>333</v>
      </c>
      <c r="CJ835" s="474" t="s">
        <v>332</v>
      </c>
      <c r="CK835" s="474"/>
      <c r="CL835" s="292" t="s">
        <v>333</v>
      </c>
      <c r="CM835" s="310" t="s">
        <v>0</v>
      </c>
    </row>
    <row r="836" spans="1:91" ht="14.4" x14ac:dyDescent="0.3">
      <c r="A836" s="99" t="s">
        <v>1505</v>
      </c>
      <c r="B836" s="315">
        <v>47919</v>
      </c>
      <c r="C836" s="137"/>
      <c r="D836" s="316">
        <v>2006.0606060606001</v>
      </c>
      <c r="E836" s="316">
        <v>50397</v>
      </c>
      <c r="F836" s="137"/>
      <c r="G836" s="302">
        <v>2697.5757575757498</v>
      </c>
      <c r="H836" s="312">
        <v>51579</v>
      </c>
      <c r="I836" s="137"/>
      <c r="J836" s="302">
        <v>2092.727272727273</v>
      </c>
      <c r="K836" s="313">
        <v>7.6378889375821699E-2</v>
      </c>
      <c r="L836" s="316">
        <v>44621</v>
      </c>
      <c r="M836" s="137"/>
      <c r="N836" s="316">
        <v>1981.2121212121201</v>
      </c>
      <c r="O836" s="316">
        <v>48604</v>
      </c>
      <c r="P836" s="137"/>
      <c r="Q836" s="302">
        <v>4833.3333333333303</v>
      </c>
      <c r="R836" s="312">
        <v>51461</v>
      </c>
      <c r="S836" s="137"/>
      <c r="T836" s="302">
        <v>4258.787878787879</v>
      </c>
      <c r="U836" s="313">
        <v>0.15329105129871584</v>
      </c>
      <c r="V836" s="316">
        <v>53077</v>
      </c>
      <c r="W836" s="137"/>
      <c r="X836" s="316">
        <v>12655.1515151515</v>
      </c>
      <c r="Y836" s="316">
        <v>43398</v>
      </c>
      <c r="Z836" s="137"/>
      <c r="AA836" s="302">
        <v>4083.6363636363599</v>
      </c>
      <c r="AB836" s="312">
        <v>71964</v>
      </c>
      <c r="AC836" s="137"/>
      <c r="AD836" s="302">
        <v>11329.69696969697</v>
      </c>
      <c r="AE836" s="313">
        <v>0.35584151327316915</v>
      </c>
      <c r="AF836" s="316">
        <v>57258</v>
      </c>
      <c r="AG836" s="137"/>
      <c r="AH836" s="316">
        <v>5536.9696969696897</v>
      </c>
      <c r="AI836" s="316">
        <v>46023</v>
      </c>
      <c r="AJ836" s="137"/>
      <c r="AK836" s="302">
        <v>7501.8181818181802</v>
      </c>
      <c r="AL836" s="312">
        <v>57411</v>
      </c>
      <c r="AM836" s="137"/>
      <c r="AN836" s="302">
        <v>8047.878787878788</v>
      </c>
      <c r="AO836" s="313">
        <v>2.6721156868909149E-3</v>
      </c>
      <c r="AP836" s="316">
        <v>44223</v>
      </c>
      <c r="AQ836" s="137"/>
      <c r="AR836" s="316">
        <v>5973.9393939393904</v>
      </c>
      <c r="AS836" s="316">
        <v>39318</v>
      </c>
      <c r="AT836" s="137"/>
      <c r="AU836" s="302">
        <v>4500.6060606060601</v>
      </c>
      <c r="AV836" s="312">
        <v>47029</v>
      </c>
      <c r="AW836" s="137"/>
      <c r="AX836" s="302">
        <v>5858.787878787879</v>
      </c>
      <c r="AY836" s="303">
        <v>6.3451145331614764E-2</v>
      </c>
      <c r="AZ836" s="315">
        <v>56097</v>
      </c>
      <c r="BA836" s="137"/>
      <c r="BB836" s="316">
        <v>3703.6363636363599</v>
      </c>
      <c r="BC836" s="316">
        <v>45007</v>
      </c>
      <c r="BD836" s="137"/>
      <c r="BE836" s="302">
        <v>3055.15151515151</v>
      </c>
      <c r="BF836" s="312">
        <v>58328</v>
      </c>
      <c r="BG836" s="137"/>
      <c r="BH836" s="302">
        <v>1668.4848484848485</v>
      </c>
      <c r="BI836" s="303">
        <v>3.9770397703977042E-2</v>
      </c>
      <c r="BJ836" s="315">
        <v>54206</v>
      </c>
      <c r="BK836" s="137"/>
      <c r="BL836" s="316">
        <v>1915.15151515151</v>
      </c>
      <c r="BM836" s="316">
        <v>51207</v>
      </c>
      <c r="BN836" s="137"/>
      <c r="BO836" s="302">
        <v>3695.7575757575701</v>
      </c>
      <c r="BP836" s="312">
        <v>51925</v>
      </c>
      <c r="BQ836" s="137"/>
      <c r="BR836" s="302">
        <v>2795.1515151515155</v>
      </c>
      <c r="BS836" s="303">
        <v>-4.2080212522598977E-2</v>
      </c>
      <c r="BT836" s="315">
        <v>51644</v>
      </c>
      <c r="BU836" s="137"/>
      <c r="BV836" s="316">
        <v>2181.8181818181802</v>
      </c>
      <c r="BW836" s="316">
        <v>38339</v>
      </c>
      <c r="BX836" s="137"/>
      <c r="BY836" s="302">
        <v>3781.2121212121201</v>
      </c>
      <c r="BZ836" s="312">
        <v>62901</v>
      </c>
      <c r="CA836" s="137"/>
      <c r="CB836" s="302">
        <v>6525.454545454546</v>
      </c>
      <c r="CC836" s="303">
        <v>0.21797304623964062</v>
      </c>
      <c r="CD836" s="315">
        <v>50639</v>
      </c>
      <c r="CE836" s="137"/>
      <c r="CF836" s="316">
        <v>16017.41</v>
      </c>
      <c r="CG836" s="316">
        <v>46240</v>
      </c>
      <c r="CH836" s="137"/>
      <c r="CI836" s="302">
        <v>12692.5</v>
      </c>
      <c r="CJ836" s="312">
        <v>55112</v>
      </c>
      <c r="CK836" s="137"/>
      <c r="CL836" s="302">
        <v>17409.580000000002</v>
      </c>
      <c r="CM836" s="313">
        <v>8.8331128181836138E-2</v>
      </c>
    </row>
    <row r="837" spans="1:91" ht="14.4" x14ac:dyDescent="0.3">
      <c r="A837" s="432"/>
      <c r="B837" s="432"/>
      <c r="C837" s="432"/>
      <c r="D837" s="432"/>
      <c r="E837" s="432"/>
      <c r="F837" s="432"/>
      <c r="G837" s="432"/>
      <c r="H837" s="432"/>
      <c r="I837" s="432"/>
      <c r="J837" s="432"/>
      <c r="K837" s="432"/>
      <c r="L837" s="432"/>
      <c r="M837" s="432"/>
      <c r="N837" s="432"/>
      <c r="O837" s="432"/>
      <c r="P837" s="432"/>
      <c r="Q837" s="432"/>
      <c r="R837" s="432"/>
      <c r="S837" s="432"/>
      <c r="T837" s="432"/>
      <c r="U837" s="432"/>
      <c r="V837" s="432"/>
      <c r="W837" s="432"/>
      <c r="X837" s="432"/>
      <c r="Y837" s="432"/>
      <c r="Z837" s="432"/>
      <c r="AA837" s="432"/>
      <c r="AB837" s="432"/>
      <c r="AC837" s="432"/>
      <c r="AD837" s="432"/>
      <c r="AE837" s="432"/>
      <c r="AF837" s="432"/>
      <c r="AG837" s="432"/>
      <c r="AH837" s="432"/>
      <c r="AI837" s="432"/>
      <c r="AJ837" s="432"/>
      <c r="AK837" s="432"/>
      <c r="AL837" s="432"/>
      <c r="AM837" s="432"/>
      <c r="AN837" s="432"/>
      <c r="AO837" s="432"/>
      <c r="AP837" s="432"/>
      <c r="AQ837" s="432"/>
      <c r="AR837" s="432"/>
      <c r="AS837" s="432"/>
      <c r="AT837" s="432"/>
      <c r="AU837" s="432"/>
      <c r="AV837" s="432"/>
      <c r="AW837" s="432"/>
      <c r="AX837" s="432"/>
      <c r="AY837" s="432"/>
      <c r="AZ837" s="432"/>
      <c r="BA837" s="432"/>
      <c r="BB837" s="432"/>
      <c r="BC837" s="432"/>
      <c r="BD837" s="432"/>
      <c r="BE837" s="432"/>
      <c r="BF837" s="432"/>
      <c r="BG837" s="432"/>
      <c r="BH837" s="432"/>
      <c r="BI837" s="432"/>
      <c r="BJ837" s="432"/>
      <c r="BK837" s="432"/>
      <c r="BL837" s="432"/>
      <c r="BM837" s="432"/>
      <c r="BN837" s="432"/>
      <c r="BO837" s="432"/>
      <c r="BP837" s="432"/>
      <c r="BQ837" s="432"/>
      <c r="BR837" s="432"/>
      <c r="BS837" s="432"/>
      <c r="BT837" s="432"/>
      <c r="BU837" s="432"/>
      <c r="BV837" s="432"/>
      <c r="BW837" s="432"/>
      <c r="BX837" s="432"/>
      <c r="BY837" s="432"/>
      <c r="BZ837" s="432"/>
      <c r="CA837" s="432"/>
      <c r="CB837" s="432"/>
      <c r="CC837" s="432"/>
      <c r="CD837" s="432"/>
      <c r="CE837" s="432"/>
      <c r="CF837" s="432"/>
      <c r="CG837" s="432"/>
      <c r="CH837" s="432"/>
      <c r="CI837" s="432"/>
      <c r="CJ837" s="432"/>
      <c r="CK837" s="432"/>
      <c r="CL837" s="432"/>
      <c r="CM837" s="432"/>
    </row>
    <row r="838" spans="1:91" ht="14.4" x14ac:dyDescent="0.3">
      <c r="A838" s="475" t="s">
        <v>1514</v>
      </c>
      <c r="B838" s="472"/>
      <c r="C838" s="472"/>
      <c r="D838" s="472"/>
      <c r="E838" s="472"/>
      <c r="F838" s="472"/>
      <c r="G838" s="472"/>
      <c r="H838" s="472"/>
      <c r="I838" s="472"/>
      <c r="J838" s="472"/>
      <c r="K838" s="472"/>
      <c r="L838" s="472"/>
      <c r="M838" s="472"/>
      <c r="N838" s="472"/>
      <c r="O838" s="472"/>
      <c r="P838" s="472"/>
      <c r="Q838" s="472"/>
      <c r="R838" s="472"/>
      <c r="S838" s="472"/>
      <c r="T838" s="472"/>
      <c r="U838" s="472"/>
      <c r="V838" s="472"/>
      <c r="W838" s="472"/>
      <c r="X838" s="472"/>
      <c r="Y838" s="472"/>
      <c r="Z838" s="472"/>
      <c r="AA838" s="472"/>
      <c r="AB838" s="472"/>
      <c r="AC838" s="472"/>
      <c r="AD838" s="472"/>
      <c r="AE838" s="472"/>
      <c r="AF838" s="472"/>
      <c r="AG838" s="472"/>
      <c r="AH838" s="472"/>
      <c r="AI838" s="472"/>
      <c r="AJ838" s="472"/>
      <c r="AK838" s="472"/>
      <c r="AL838" s="472"/>
      <c r="AM838" s="472"/>
      <c r="AN838" s="472"/>
      <c r="AO838" s="472"/>
      <c r="AP838" s="472"/>
      <c r="AQ838" s="472"/>
      <c r="AR838" s="472"/>
      <c r="AS838" s="472"/>
      <c r="AT838" s="472"/>
      <c r="AU838" s="472"/>
      <c r="AV838" s="472"/>
      <c r="AW838" s="472"/>
      <c r="AX838" s="472"/>
      <c r="AY838" s="472"/>
      <c r="AZ838" s="472"/>
      <c r="BA838" s="472"/>
      <c r="BB838" s="472"/>
      <c r="BC838" s="472"/>
      <c r="BD838" s="472"/>
      <c r="BE838" s="472"/>
      <c r="BF838" s="472"/>
      <c r="BG838" s="472"/>
      <c r="BH838" s="472"/>
      <c r="BI838" s="472"/>
      <c r="BJ838" s="472"/>
      <c r="BK838" s="472"/>
      <c r="BL838" s="472"/>
      <c r="BM838" s="472"/>
      <c r="BN838" s="472"/>
      <c r="BO838" s="472"/>
      <c r="BP838" s="472"/>
      <c r="BQ838" s="472"/>
      <c r="BR838" s="472"/>
      <c r="BS838" s="472"/>
      <c r="BT838" s="472"/>
      <c r="BU838" s="472"/>
      <c r="BV838" s="472"/>
      <c r="BW838" s="472"/>
      <c r="BX838" s="472"/>
      <c r="BY838" s="472"/>
      <c r="BZ838" s="472"/>
      <c r="CA838" s="472"/>
      <c r="CB838" s="472"/>
      <c r="CC838" s="472"/>
      <c r="CD838" s="472"/>
      <c r="CE838" s="472"/>
      <c r="CF838" s="472"/>
      <c r="CG838" s="472"/>
      <c r="CH838" s="472"/>
      <c r="CI838" s="472"/>
      <c r="CJ838" s="472"/>
      <c r="CK838" s="472"/>
      <c r="CL838" s="472"/>
      <c r="CM838" s="472"/>
    </row>
    <row r="839" spans="1:91" ht="18" customHeight="1" x14ac:dyDescent="0.3">
      <c r="B839" s="473" t="s">
        <v>332</v>
      </c>
      <c r="C839" s="474"/>
      <c r="D839" s="292" t="s">
        <v>333</v>
      </c>
      <c r="E839" s="474" t="s">
        <v>332</v>
      </c>
      <c r="F839" s="474"/>
      <c r="G839" s="292" t="s">
        <v>333</v>
      </c>
      <c r="H839" s="474" t="s">
        <v>332</v>
      </c>
      <c r="I839" s="474"/>
      <c r="J839" s="292" t="s">
        <v>333</v>
      </c>
      <c r="K839" s="310" t="s">
        <v>0</v>
      </c>
      <c r="L839" s="473" t="s">
        <v>332</v>
      </c>
      <c r="M839" s="474"/>
      <c r="N839" s="292" t="s">
        <v>333</v>
      </c>
      <c r="O839" s="474" t="s">
        <v>332</v>
      </c>
      <c r="P839" s="474"/>
      <c r="Q839" s="292" t="s">
        <v>333</v>
      </c>
      <c r="R839" s="474" t="s">
        <v>332</v>
      </c>
      <c r="S839" s="474"/>
      <c r="T839" s="292" t="s">
        <v>333</v>
      </c>
      <c r="U839" s="310" t="s">
        <v>0</v>
      </c>
      <c r="V839" s="473" t="s">
        <v>332</v>
      </c>
      <c r="W839" s="474"/>
      <c r="X839" s="292" t="s">
        <v>333</v>
      </c>
      <c r="Y839" s="474" t="s">
        <v>332</v>
      </c>
      <c r="Z839" s="474"/>
      <c r="AA839" s="292" t="s">
        <v>333</v>
      </c>
      <c r="AB839" s="474" t="s">
        <v>332</v>
      </c>
      <c r="AC839" s="474"/>
      <c r="AD839" s="292" t="s">
        <v>333</v>
      </c>
      <c r="AE839" s="310" t="s">
        <v>0</v>
      </c>
      <c r="AF839" s="473" t="s">
        <v>332</v>
      </c>
      <c r="AG839" s="474"/>
      <c r="AH839" s="292" t="s">
        <v>333</v>
      </c>
      <c r="AI839" s="474" t="s">
        <v>332</v>
      </c>
      <c r="AJ839" s="474"/>
      <c r="AK839" s="292" t="s">
        <v>333</v>
      </c>
      <c r="AL839" s="474" t="s">
        <v>332</v>
      </c>
      <c r="AM839" s="474"/>
      <c r="AN839" s="292" t="s">
        <v>333</v>
      </c>
      <c r="AO839" s="310" t="s">
        <v>0</v>
      </c>
      <c r="AP839" s="473" t="s">
        <v>332</v>
      </c>
      <c r="AQ839" s="474"/>
      <c r="AR839" s="292" t="s">
        <v>333</v>
      </c>
      <c r="AS839" s="474" t="s">
        <v>332</v>
      </c>
      <c r="AT839" s="474"/>
      <c r="AU839" s="292" t="s">
        <v>333</v>
      </c>
      <c r="AV839" s="474" t="s">
        <v>332</v>
      </c>
      <c r="AW839" s="474"/>
      <c r="AX839" s="292" t="s">
        <v>333</v>
      </c>
      <c r="AY839" s="290" t="s">
        <v>0</v>
      </c>
      <c r="AZ839" s="473" t="s">
        <v>332</v>
      </c>
      <c r="BA839" s="474"/>
      <c r="BB839" s="292" t="s">
        <v>333</v>
      </c>
      <c r="BC839" s="474" t="s">
        <v>332</v>
      </c>
      <c r="BD839" s="474"/>
      <c r="BE839" s="292" t="s">
        <v>333</v>
      </c>
      <c r="BF839" s="474" t="s">
        <v>332</v>
      </c>
      <c r="BG839" s="474"/>
      <c r="BH839" s="292" t="s">
        <v>333</v>
      </c>
      <c r="BI839" s="290" t="s">
        <v>0</v>
      </c>
      <c r="BJ839" s="473" t="s">
        <v>332</v>
      </c>
      <c r="BK839" s="474"/>
      <c r="BL839" s="292" t="s">
        <v>333</v>
      </c>
      <c r="BM839" s="474" t="s">
        <v>332</v>
      </c>
      <c r="BN839" s="474"/>
      <c r="BO839" s="292" t="s">
        <v>333</v>
      </c>
      <c r="BP839" s="474" t="s">
        <v>332</v>
      </c>
      <c r="BQ839" s="474"/>
      <c r="BR839" s="292" t="s">
        <v>333</v>
      </c>
      <c r="BS839" s="290" t="s">
        <v>0</v>
      </c>
      <c r="BT839" s="473" t="s">
        <v>332</v>
      </c>
      <c r="BU839" s="474"/>
      <c r="BV839" s="292" t="s">
        <v>333</v>
      </c>
      <c r="BW839" s="474" t="s">
        <v>332</v>
      </c>
      <c r="BX839" s="474"/>
      <c r="BY839" s="292" t="s">
        <v>333</v>
      </c>
      <c r="BZ839" s="474" t="s">
        <v>332</v>
      </c>
      <c r="CA839" s="474"/>
      <c r="CB839" s="292" t="s">
        <v>333</v>
      </c>
      <c r="CC839" s="290" t="s">
        <v>0</v>
      </c>
      <c r="CD839" s="473" t="s">
        <v>332</v>
      </c>
      <c r="CE839" s="474"/>
      <c r="CF839" s="292" t="s">
        <v>333</v>
      </c>
      <c r="CG839" s="474" t="s">
        <v>332</v>
      </c>
      <c r="CH839" s="474"/>
      <c r="CI839" s="292" t="s">
        <v>333</v>
      </c>
      <c r="CJ839" s="474" t="s">
        <v>332</v>
      </c>
      <c r="CK839" s="474"/>
      <c r="CL839" s="292" t="s">
        <v>333</v>
      </c>
      <c r="CM839" s="310" t="s">
        <v>0</v>
      </c>
    </row>
    <row r="840" spans="1:91" ht="14.4" x14ac:dyDescent="0.3">
      <c r="A840" s="99" t="s">
        <v>1505</v>
      </c>
      <c r="B840" s="315">
        <v>59420</v>
      </c>
      <c r="C840" s="137"/>
      <c r="D840" s="316">
        <v>627.27272727272702</v>
      </c>
      <c r="E840" s="316">
        <v>60386</v>
      </c>
      <c r="F840" s="137"/>
      <c r="G840" s="302">
        <v>696.36363636363603</v>
      </c>
      <c r="H840" s="312">
        <v>69100</v>
      </c>
      <c r="I840" s="137"/>
      <c r="J840" s="302">
        <v>842.42424242424249</v>
      </c>
      <c r="K840" s="313">
        <v>0.16290811174688657</v>
      </c>
      <c r="L840" s="316">
        <v>56215</v>
      </c>
      <c r="M840" s="137"/>
      <c r="N840" s="316">
        <v>643.63636363636294</v>
      </c>
      <c r="O840" s="316">
        <v>59592</v>
      </c>
      <c r="P840" s="137"/>
      <c r="Q840" s="302">
        <v>810.90909090909099</v>
      </c>
      <c r="R840" s="312">
        <v>64354</v>
      </c>
      <c r="S840" s="137"/>
      <c r="T840" s="302">
        <v>745.4545454545455</v>
      </c>
      <c r="U840" s="313">
        <v>0.14478342079516143</v>
      </c>
      <c r="V840" s="316">
        <v>55551</v>
      </c>
      <c r="W840" s="137"/>
      <c r="X840" s="316">
        <v>1077.57575757575</v>
      </c>
      <c r="Y840" s="316">
        <v>61596</v>
      </c>
      <c r="Z840" s="137"/>
      <c r="AA840" s="302">
        <v>1639.3939393939299</v>
      </c>
      <c r="AB840" s="312">
        <v>71086</v>
      </c>
      <c r="AC840" s="137"/>
      <c r="AD840" s="302">
        <v>1827.878787878788</v>
      </c>
      <c r="AE840" s="313">
        <v>0.27965293154038628</v>
      </c>
      <c r="AF840" s="316">
        <v>54326</v>
      </c>
      <c r="AG840" s="137"/>
      <c r="AH840" s="316">
        <v>1493.9393939393899</v>
      </c>
      <c r="AI840" s="316">
        <v>53057</v>
      </c>
      <c r="AJ840" s="137"/>
      <c r="AK840" s="302">
        <v>1397.57575757575</v>
      </c>
      <c r="AL840" s="312">
        <v>65905</v>
      </c>
      <c r="AM840" s="137"/>
      <c r="AN840" s="302">
        <v>2589.69696969697</v>
      </c>
      <c r="AO840" s="313">
        <v>0.21313919670139528</v>
      </c>
      <c r="AP840" s="316">
        <v>53320</v>
      </c>
      <c r="AQ840" s="137"/>
      <c r="AR840" s="316">
        <v>1219.3939393939299</v>
      </c>
      <c r="AS840" s="316">
        <v>51272</v>
      </c>
      <c r="AT840" s="137"/>
      <c r="AU840" s="302">
        <v>1300</v>
      </c>
      <c r="AV840" s="312">
        <v>64537</v>
      </c>
      <c r="AW840" s="137"/>
      <c r="AX840" s="302">
        <v>1646.6666666666667</v>
      </c>
      <c r="AY840" s="303">
        <v>0.21037134283570894</v>
      </c>
      <c r="AZ840" s="315">
        <v>62737</v>
      </c>
      <c r="BA840" s="137"/>
      <c r="BB840" s="316">
        <v>815.75757575757495</v>
      </c>
      <c r="BC840" s="316">
        <v>62908</v>
      </c>
      <c r="BD840" s="137"/>
      <c r="BE840" s="302">
        <v>807.87878787878799</v>
      </c>
      <c r="BF840" s="312">
        <v>74162</v>
      </c>
      <c r="BG840" s="137"/>
      <c r="BH840" s="302">
        <v>969.69696969696975</v>
      </c>
      <c r="BI840" s="303">
        <v>0.18210944099972903</v>
      </c>
      <c r="BJ840" s="315">
        <v>55965</v>
      </c>
      <c r="BK840" s="137"/>
      <c r="BL840" s="316">
        <v>769.69696969696895</v>
      </c>
      <c r="BM840" s="316">
        <v>55892</v>
      </c>
      <c r="BN840" s="137"/>
      <c r="BO840" s="302">
        <v>815.75757575757495</v>
      </c>
      <c r="BP840" s="312">
        <v>66097</v>
      </c>
      <c r="BQ840" s="137"/>
      <c r="BR840" s="302">
        <v>984.24242424242425</v>
      </c>
      <c r="BS840" s="303">
        <v>0.18104172250513714</v>
      </c>
      <c r="BT840" s="315">
        <v>54484</v>
      </c>
      <c r="BU840" s="137"/>
      <c r="BV840" s="316">
        <v>830.30303030303003</v>
      </c>
      <c r="BW840" s="316">
        <v>55218</v>
      </c>
      <c r="BX840" s="137"/>
      <c r="BY840" s="302">
        <v>1080.6060606060601</v>
      </c>
      <c r="BZ840" s="312">
        <v>62518</v>
      </c>
      <c r="CA840" s="137"/>
      <c r="CB840" s="302">
        <v>1544.848484848485</v>
      </c>
      <c r="CC840" s="303">
        <v>0.14745613391087292</v>
      </c>
      <c r="CD840" s="315">
        <v>57200</v>
      </c>
      <c r="CE840" s="137"/>
      <c r="CF840" s="316">
        <v>2761.52</v>
      </c>
      <c r="CG840" s="316">
        <v>58636</v>
      </c>
      <c r="CH840" s="137"/>
      <c r="CI840" s="302">
        <v>3154.41</v>
      </c>
      <c r="CJ840" s="312">
        <v>67112</v>
      </c>
      <c r="CK840" s="137"/>
      <c r="CL840" s="302">
        <v>4278.47</v>
      </c>
      <c r="CM840" s="313">
        <v>0.17328671328671327</v>
      </c>
    </row>
    <row r="841" spans="1:91" ht="14.4" x14ac:dyDescent="0.3">
      <c r="A841" s="432"/>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432"/>
      <c r="AF841" s="432"/>
      <c r="AG841" s="432"/>
      <c r="AH841" s="432"/>
      <c r="AI841" s="432"/>
      <c r="AJ841" s="432"/>
      <c r="AK841" s="432"/>
      <c r="AL841" s="432"/>
      <c r="AM841" s="432"/>
      <c r="AN841" s="432"/>
      <c r="AO841" s="432"/>
      <c r="AP841" s="432"/>
      <c r="AQ841" s="432"/>
      <c r="AR841" s="432"/>
      <c r="AS841" s="432"/>
      <c r="AT841" s="432"/>
      <c r="AU841" s="432"/>
      <c r="AV841" s="432"/>
      <c r="AW841" s="432"/>
      <c r="AX841" s="432"/>
      <c r="AY841" s="432"/>
      <c r="AZ841" s="432"/>
      <c r="BA841" s="432"/>
      <c r="BB841" s="432"/>
      <c r="BC841" s="432"/>
      <c r="BD841" s="432"/>
      <c r="BE841" s="432"/>
      <c r="BF841" s="432"/>
      <c r="BG841" s="432"/>
      <c r="BH841" s="432"/>
      <c r="BI841" s="432"/>
      <c r="BJ841" s="432"/>
      <c r="BK841" s="432"/>
      <c r="BL841" s="432"/>
      <c r="BM841" s="432"/>
      <c r="BN841" s="432"/>
      <c r="BO841" s="432"/>
      <c r="BP841" s="432"/>
      <c r="BQ841" s="432"/>
      <c r="BR841" s="432"/>
      <c r="BS841" s="432"/>
      <c r="BT841" s="432"/>
      <c r="BU841" s="432"/>
      <c r="BV841" s="432"/>
      <c r="BW841" s="432"/>
      <c r="BX841" s="432"/>
      <c r="BY841" s="432"/>
      <c r="BZ841" s="432"/>
      <c r="CA841" s="432"/>
      <c r="CB841" s="432"/>
      <c r="CC841" s="432"/>
      <c r="CD841" s="432"/>
      <c r="CE841" s="432"/>
      <c r="CF841" s="432"/>
      <c r="CG841" s="432"/>
      <c r="CH841" s="432"/>
      <c r="CI841" s="432"/>
      <c r="CJ841" s="432"/>
      <c r="CK841" s="432"/>
      <c r="CL841" s="432"/>
      <c r="CM841" s="432"/>
    </row>
    <row r="842" spans="1:91" ht="14.4" x14ac:dyDescent="0.3">
      <c r="A842" s="475" t="s">
        <v>1515</v>
      </c>
      <c r="B842" s="472"/>
      <c r="C842" s="472"/>
      <c r="D842" s="472"/>
      <c r="E842" s="472"/>
      <c r="F842" s="472"/>
      <c r="G842" s="472"/>
      <c r="H842" s="472"/>
      <c r="I842" s="472"/>
      <c r="J842" s="472"/>
      <c r="K842" s="472"/>
      <c r="L842" s="472"/>
      <c r="M842" s="472"/>
      <c r="N842" s="472"/>
      <c r="O842" s="472"/>
      <c r="P842" s="472"/>
      <c r="Q842" s="472"/>
      <c r="R842" s="472"/>
      <c r="S842" s="472"/>
      <c r="T842" s="472"/>
      <c r="U842" s="472"/>
      <c r="V842" s="472"/>
      <c r="W842" s="472"/>
      <c r="X842" s="472"/>
      <c r="Y842" s="472"/>
      <c r="Z842" s="472"/>
      <c r="AA842" s="472"/>
      <c r="AB842" s="472"/>
      <c r="AC842" s="472"/>
      <c r="AD842" s="472"/>
      <c r="AE842" s="472"/>
      <c r="AF842" s="472"/>
      <c r="AG842" s="472"/>
      <c r="AH842" s="472"/>
      <c r="AI842" s="472"/>
      <c r="AJ842" s="472"/>
      <c r="AK842" s="472"/>
      <c r="AL842" s="472"/>
      <c r="AM842" s="472"/>
      <c r="AN842" s="472"/>
      <c r="AO842" s="472"/>
      <c r="AP842" s="472"/>
      <c r="AQ842" s="472"/>
      <c r="AR842" s="472"/>
      <c r="AS842" s="472"/>
      <c r="AT842" s="472"/>
      <c r="AU842" s="472"/>
      <c r="AV842" s="472"/>
      <c r="AW842" s="472"/>
      <c r="AX842" s="472"/>
      <c r="AY842" s="472"/>
      <c r="AZ842" s="472"/>
      <c r="BA842" s="472"/>
      <c r="BB842" s="472"/>
      <c r="BC842" s="472"/>
      <c r="BD842" s="472"/>
      <c r="BE842" s="472"/>
      <c r="BF842" s="472"/>
      <c r="BG842" s="472"/>
      <c r="BH842" s="472"/>
      <c r="BI842" s="472"/>
      <c r="BJ842" s="472"/>
      <c r="BK842" s="472"/>
      <c r="BL842" s="472"/>
      <c r="BM842" s="472"/>
      <c r="BN842" s="472"/>
      <c r="BO842" s="472"/>
      <c r="BP842" s="472"/>
      <c r="BQ842" s="472"/>
      <c r="BR842" s="472"/>
      <c r="BS842" s="472"/>
      <c r="BT842" s="472"/>
      <c r="BU842" s="472"/>
      <c r="BV842" s="472"/>
      <c r="BW842" s="472"/>
      <c r="BX842" s="472"/>
      <c r="BY842" s="472"/>
      <c r="BZ842" s="472"/>
      <c r="CA842" s="472"/>
      <c r="CB842" s="472"/>
      <c r="CC842" s="472"/>
      <c r="CD842" s="472"/>
      <c r="CE842" s="472"/>
      <c r="CF842" s="472"/>
      <c r="CG842" s="472"/>
      <c r="CH842" s="472"/>
      <c r="CI842" s="472"/>
      <c r="CJ842" s="472"/>
      <c r="CK842" s="472"/>
      <c r="CL842" s="472"/>
      <c r="CM842" s="472"/>
    </row>
    <row r="843" spans="1:91" ht="18" customHeight="1" x14ac:dyDescent="0.3">
      <c r="B843" s="473" t="s">
        <v>332</v>
      </c>
      <c r="C843" s="474"/>
      <c r="D843" s="292" t="s">
        <v>333</v>
      </c>
      <c r="E843" s="474" t="s">
        <v>332</v>
      </c>
      <c r="F843" s="474"/>
      <c r="G843" s="292" t="s">
        <v>333</v>
      </c>
      <c r="H843" s="474" t="s">
        <v>332</v>
      </c>
      <c r="I843" s="474"/>
      <c r="J843" s="292" t="s">
        <v>333</v>
      </c>
      <c r="K843" s="310" t="s">
        <v>0</v>
      </c>
      <c r="L843" s="473" t="s">
        <v>332</v>
      </c>
      <c r="M843" s="474"/>
      <c r="N843" s="292" t="s">
        <v>333</v>
      </c>
      <c r="O843" s="474" t="s">
        <v>332</v>
      </c>
      <c r="P843" s="474"/>
      <c r="Q843" s="292" t="s">
        <v>333</v>
      </c>
      <c r="R843" s="474" t="s">
        <v>332</v>
      </c>
      <c r="S843" s="474"/>
      <c r="T843" s="292" t="s">
        <v>333</v>
      </c>
      <c r="U843" s="310" t="s">
        <v>0</v>
      </c>
      <c r="V843" s="473" t="s">
        <v>332</v>
      </c>
      <c r="W843" s="474"/>
      <c r="X843" s="292" t="s">
        <v>333</v>
      </c>
      <c r="Y843" s="474" t="s">
        <v>332</v>
      </c>
      <c r="Z843" s="474"/>
      <c r="AA843" s="292" t="s">
        <v>333</v>
      </c>
      <c r="AB843" s="474" t="s">
        <v>332</v>
      </c>
      <c r="AC843" s="474"/>
      <c r="AD843" s="292" t="s">
        <v>333</v>
      </c>
      <c r="AE843" s="310" t="s">
        <v>0</v>
      </c>
      <c r="AF843" s="473" t="s">
        <v>332</v>
      </c>
      <c r="AG843" s="474"/>
      <c r="AH843" s="292" t="s">
        <v>333</v>
      </c>
      <c r="AI843" s="474" t="s">
        <v>332</v>
      </c>
      <c r="AJ843" s="474"/>
      <c r="AK843" s="292" t="s">
        <v>333</v>
      </c>
      <c r="AL843" s="474" t="s">
        <v>332</v>
      </c>
      <c r="AM843" s="474"/>
      <c r="AN843" s="292" t="s">
        <v>333</v>
      </c>
      <c r="AO843" s="310" t="s">
        <v>0</v>
      </c>
      <c r="AP843" s="473" t="s">
        <v>332</v>
      </c>
      <c r="AQ843" s="474"/>
      <c r="AR843" s="292" t="s">
        <v>333</v>
      </c>
      <c r="AS843" s="474" t="s">
        <v>332</v>
      </c>
      <c r="AT843" s="474"/>
      <c r="AU843" s="292" t="s">
        <v>333</v>
      </c>
      <c r="AV843" s="474" t="s">
        <v>332</v>
      </c>
      <c r="AW843" s="474"/>
      <c r="AX843" s="292" t="s">
        <v>333</v>
      </c>
      <c r="AY843" s="290" t="s">
        <v>0</v>
      </c>
      <c r="AZ843" s="473" t="s">
        <v>332</v>
      </c>
      <c r="BA843" s="474"/>
      <c r="BB843" s="292" t="s">
        <v>333</v>
      </c>
      <c r="BC843" s="474" t="s">
        <v>332</v>
      </c>
      <c r="BD843" s="474"/>
      <c r="BE843" s="292" t="s">
        <v>333</v>
      </c>
      <c r="BF843" s="474" t="s">
        <v>332</v>
      </c>
      <c r="BG843" s="474"/>
      <c r="BH843" s="292" t="s">
        <v>333</v>
      </c>
      <c r="BI843" s="290" t="s">
        <v>0</v>
      </c>
      <c r="BJ843" s="473" t="s">
        <v>332</v>
      </c>
      <c r="BK843" s="474"/>
      <c r="BL843" s="292" t="s">
        <v>333</v>
      </c>
      <c r="BM843" s="474" t="s">
        <v>332</v>
      </c>
      <c r="BN843" s="474"/>
      <c r="BO843" s="292" t="s">
        <v>333</v>
      </c>
      <c r="BP843" s="474" t="s">
        <v>332</v>
      </c>
      <c r="BQ843" s="474"/>
      <c r="BR843" s="292" t="s">
        <v>333</v>
      </c>
      <c r="BS843" s="290" t="s">
        <v>0</v>
      </c>
      <c r="BT843" s="473" t="s">
        <v>332</v>
      </c>
      <c r="BU843" s="474"/>
      <c r="BV843" s="292" t="s">
        <v>333</v>
      </c>
      <c r="BW843" s="474" t="s">
        <v>332</v>
      </c>
      <c r="BX843" s="474"/>
      <c r="BY843" s="292" t="s">
        <v>333</v>
      </c>
      <c r="BZ843" s="474" t="s">
        <v>332</v>
      </c>
      <c r="CA843" s="474"/>
      <c r="CB843" s="292" t="s">
        <v>333</v>
      </c>
      <c r="CC843" s="290" t="s">
        <v>0</v>
      </c>
      <c r="CD843" s="473" t="s">
        <v>332</v>
      </c>
      <c r="CE843" s="474"/>
      <c r="CF843" s="292" t="s">
        <v>333</v>
      </c>
      <c r="CG843" s="474" t="s">
        <v>332</v>
      </c>
      <c r="CH843" s="474"/>
      <c r="CI843" s="292" t="s">
        <v>333</v>
      </c>
      <c r="CJ843" s="474" t="s">
        <v>332</v>
      </c>
      <c r="CK843" s="474"/>
      <c r="CL843" s="292" t="s">
        <v>333</v>
      </c>
      <c r="CM843" s="310" t="s">
        <v>0</v>
      </c>
    </row>
    <row r="844" spans="1:91" ht="14.4" x14ac:dyDescent="0.3">
      <c r="A844" s="99" t="s">
        <v>1505</v>
      </c>
      <c r="B844" s="315">
        <v>36739</v>
      </c>
      <c r="C844" s="137"/>
      <c r="D844" s="316">
        <v>509.69696969696901</v>
      </c>
      <c r="E844" s="316">
        <v>35745</v>
      </c>
      <c r="F844" s="137"/>
      <c r="G844" s="302">
        <v>508.48484848484799</v>
      </c>
      <c r="H844" s="312">
        <v>44049</v>
      </c>
      <c r="I844" s="137"/>
      <c r="J844" s="302">
        <v>494.54545454545456</v>
      </c>
      <c r="K844" s="313">
        <v>0.19897112060752878</v>
      </c>
      <c r="L844" s="316">
        <v>37331</v>
      </c>
      <c r="M844" s="137"/>
      <c r="N844" s="316">
        <v>549.69696969696895</v>
      </c>
      <c r="O844" s="316">
        <v>39770</v>
      </c>
      <c r="P844" s="137"/>
      <c r="Q844" s="302">
        <v>560.60606060606005</v>
      </c>
      <c r="R844" s="312">
        <v>45017</v>
      </c>
      <c r="S844" s="137"/>
      <c r="T844" s="302">
        <v>695.15151515151524</v>
      </c>
      <c r="U844" s="313">
        <v>0.20588786799174949</v>
      </c>
      <c r="V844" s="316">
        <v>36152</v>
      </c>
      <c r="W844" s="137"/>
      <c r="X844" s="316">
        <v>1141.8181818181799</v>
      </c>
      <c r="Y844" s="316">
        <v>36536</v>
      </c>
      <c r="Z844" s="137"/>
      <c r="AA844" s="302">
        <v>900.60606060606005</v>
      </c>
      <c r="AB844" s="312">
        <v>46733</v>
      </c>
      <c r="AC844" s="137"/>
      <c r="AD844" s="302">
        <v>1104.848484848485</v>
      </c>
      <c r="AE844" s="313">
        <v>0.29268090285461384</v>
      </c>
      <c r="AF844" s="316">
        <v>39419</v>
      </c>
      <c r="AG844" s="137"/>
      <c r="AH844" s="316">
        <v>1064.84848484848</v>
      </c>
      <c r="AI844" s="316">
        <v>40539</v>
      </c>
      <c r="AJ844" s="137"/>
      <c r="AK844" s="302">
        <v>1205.45454545454</v>
      </c>
      <c r="AL844" s="312">
        <v>48228</v>
      </c>
      <c r="AM844" s="137"/>
      <c r="AN844" s="302">
        <v>1770.909090909091</v>
      </c>
      <c r="AO844" s="313">
        <v>0.22347091504097008</v>
      </c>
      <c r="AP844" s="316">
        <v>35683</v>
      </c>
      <c r="AQ844" s="137"/>
      <c r="AR844" s="316">
        <v>1175.15151515151</v>
      </c>
      <c r="AS844" s="316">
        <v>37353</v>
      </c>
      <c r="AT844" s="137"/>
      <c r="AU844" s="302">
        <v>963.030303030303</v>
      </c>
      <c r="AV844" s="312">
        <v>48145</v>
      </c>
      <c r="AW844" s="137"/>
      <c r="AX844" s="302">
        <v>1153.3333333333335</v>
      </c>
      <c r="AY844" s="303">
        <v>0.34924193593587982</v>
      </c>
      <c r="AZ844" s="315">
        <v>45695</v>
      </c>
      <c r="BA844" s="137"/>
      <c r="BB844" s="316">
        <v>696.969696969697</v>
      </c>
      <c r="BC844" s="316">
        <v>43459</v>
      </c>
      <c r="BD844" s="137"/>
      <c r="BE844" s="302">
        <v>767.27272727272702</v>
      </c>
      <c r="BF844" s="312">
        <v>55282</v>
      </c>
      <c r="BG844" s="137"/>
      <c r="BH844" s="302">
        <v>748.4848484848485</v>
      </c>
      <c r="BI844" s="303">
        <v>0.2098041361199256</v>
      </c>
      <c r="BJ844" s="315">
        <v>44242</v>
      </c>
      <c r="BK844" s="137"/>
      <c r="BL844" s="316">
        <v>706.66666666666595</v>
      </c>
      <c r="BM844" s="316">
        <v>41493</v>
      </c>
      <c r="BN844" s="137"/>
      <c r="BO844" s="302">
        <v>736.969696969697</v>
      </c>
      <c r="BP844" s="312">
        <v>54190</v>
      </c>
      <c r="BQ844" s="137"/>
      <c r="BR844" s="302">
        <v>848.4848484848485</v>
      </c>
      <c r="BS844" s="303">
        <v>0.22485421093078975</v>
      </c>
      <c r="BT844" s="315">
        <v>34362</v>
      </c>
      <c r="BU844" s="137"/>
      <c r="BV844" s="316">
        <v>500</v>
      </c>
      <c r="BW844" s="316">
        <v>35172</v>
      </c>
      <c r="BX844" s="137"/>
      <c r="BY844" s="302">
        <v>705.45454545454504</v>
      </c>
      <c r="BZ844" s="312">
        <v>42717</v>
      </c>
      <c r="CA844" s="137"/>
      <c r="CB844" s="302">
        <v>667.87878787878788</v>
      </c>
      <c r="CC844" s="303">
        <v>0.24314649903963681</v>
      </c>
      <c r="CD844" s="315">
        <v>38523</v>
      </c>
      <c r="CE844" s="137"/>
      <c r="CF844" s="316">
        <v>2368.1</v>
      </c>
      <c r="CG844" s="316">
        <v>38579</v>
      </c>
      <c r="CH844" s="137"/>
      <c r="CI844" s="302">
        <v>2321.2199999999998</v>
      </c>
      <c r="CJ844" s="312">
        <v>47350</v>
      </c>
      <c r="CK844" s="137"/>
      <c r="CL844" s="302">
        <v>2851.61</v>
      </c>
      <c r="CM844" s="313">
        <v>0.22913584092619993</v>
      </c>
    </row>
    <row r="845" spans="1:91" ht="14.4" x14ac:dyDescent="0.3">
      <c r="A845" s="432"/>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432"/>
      <c r="AF845" s="432"/>
      <c r="AG845" s="432"/>
      <c r="AH845" s="432"/>
      <c r="AI845" s="432"/>
      <c r="AJ845" s="432"/>
      <c r="AK845" s="432"/>
      <c r="AL845" s="432"/>
      <c r="AM845" s="432"/>
      <c r="AN845" s="432"/>
      <c r="AO845" s="432"/>
      <c r="AP845" s="432"/>
      <c r="AQ845" s="432"/>
      <c r="AR845" s="432"/>
      <c r="AS845" s="432"/>
      <c r="AT845" s="432"/>
      <c r="AU845" s="432"/>
      <c r="AV845" s="432"/>
      <c r="AW845" s="432"/>
      <c r="AX845" s="432"/>
      <c r="AY845" s="432"/>
      <c r="AZ845" s="432"/>
      <c r="BA845" s="432"/>
      <c r="BB845" s="432"/>
      <c r="BC845" s="432"/>
      <c r="BD845" s="432"/>
      <c r="BE845" s="432"/>
      <c r="BF845" s="432"/>
      <c r="BG845" s="432"/>
      <c r="BH845" s="432"/>
      <c r="BI845" s="432"/>
      <c r="BJ845" s="432"/>
      <c r="BK845" s="432"/>
      <c r="BL845" s="432"/>
      <c r="BM845" s="432"/>
      <c r="BN845" s="432"/>
      <c r="BO845" s="432"/>
      <c r="BP845" s="432"/>
      <c r="BQ845" s="432"/>
      <c r="BR845" s="432"/>
      <c r="BS845" s="432"/>
      <c r="BT845" s="432"/>
      <c r="BU845" s="432"/>
      <c r="BV845" s="432"/>
      <c r="BW845" s="432"/>
      <c r="BX845" s="432"/>
      <c r="BY845" s="432"/>
      <c r="BZ845" s="432"/>
      <c r="CA845" s="432"/>
      <c r="CB845" s="432"/>
      <c r="CC845" s="432"/>
      <c r="CD845" s="432"/>
      <c r="CE845" s="432"/>
      <c r="CF845" s="432"/>
      <c r="CG845" s="432"/>
      <c r="CH845" s="432"/>
      <c r="CI845" s="432"/>
      <c r="CJ845" s="432"/>
      <c r="CK845" s="432"/>
      <c r="CL845" s="432"/>
      <c r="CM845" s="432"/>
    </row>
    <row r="846" spans="1:91" ht="14.4" x14ac:dyDescent="0.3">
      <c r="A846" s="475" t="s">
        <v>1516</v>
      </c>
      <c r="B846" s="472"/>
      <c r="C846" s="472"/>
      <c r="D846" s="472"/>
      <c r="E846" s="472"/>
      <c r="F846" s="472"/>
      <c r="G846" s="472"/>
      <c r="H846" s="472"/>
      <c r="I846" s="472"/>
      <c r="J846" s="472"/>
      <c r="K846" s="472"/>
      <c r="L846" s="472"/>
      <c r="M846" s="472"/>
      <c r="N846" s="472"/>
      <c r="O846" s="472"/>
      <c r="P846" s="472"/>
      <c r="Q846" s="472"/>
      <c r="R846" s="472"/>
      <c r="S846" s="472"/>
      <c r="T846" s="472"/>
      <c r="U846" s="472"/>
      <c r="V846" s="472"/>
      <c r="W846" s="472"/>
      <c r="X846" s="472"/>
      <c r="Y846" s="472"/>
      <c r="Z846" s="472"/>
      <c r="AA846" s="472"/>
      <c r="AB846" s="472"/>
      <c r="AC846" s="472"/>
      <c r="AD846" s="472"/>
      <c r="AE846" s="472"/>
      <c r="AF846" s="472"/>
      <c r="AG846" s="472"/>
      <c r="AH846" s="472"/>
      <c r="AI846" s="472"/>
      <c r="AJ846" s="472"/>
      <c r="AK846" s="472"/>
      <c r="AL846" s="472"/>
      <c r="AM846" s="472"/>
      <c r="AN846" s="472"/>
      <c r="AO846" s="472"/>
      <c r="AP846" s="472"/>
      <c r="AQ846" s="472"/>
      <c r="AR846" s="472"/>
      <c r="AS846" s="472"/>
      <c r="AT846" s="472"/>
      <c r="AU846" s="472"/>
      <c r="AV846" s="472"/>
      <c r="AW846" s="472"/>
      <c r="AX846" s="472"/>
      <c r="AY846" s="472"/>
      <c r="AZ846" s="472"/>
      <c r="BA846" s="472"/>
      <c r="BB846" s="472"/>
      <c r="BC846" s="472"/>
      <c r="BD846" s="472"/>
      <c r="BE846" s="472"/>
      <c r="BF846" s="472"/>
      <c r="BG846" s="472"/>
      <c r="BH846" s="472"/>
      <c r="BI846" s="472"/>
      <c r="BJ846" s="472"/>
      <c r="BK846" s="472"/>
      <c r="BL846" s="472"/>
      <c r="BM846" s="472"/>
      <c r="BN846" s="472"/>
      <c r="BO846" s="472"/>
      <c r="BP846" s="472"/>
      <c r="BQ846" s="472"/>
      <c r="BR846" s="472"/>
      <c r="BS846" s="472"/>
      <c r="BT846" s="472"/>
      <c r="BU846" s="472"/>
      <c r="BV846" s="472"/>
      <c r="BW846" s="472"/>
      <c r="BX846" s="472"/>
      <c r="BY846" s="472"/>
      <c r="BZ846" s="472"/>
      <c r="CA846" s="472"/>
      <c r="CB846" s="472"/>
      <c r="CC846" s="472"/>
      <c r="CD846" s="472"/>
      <c r="CE846" s="472"/>
      <c r="CF846" s="472"/>
      <c r="CG846" s="472"/>
      <c r="CH846" s="472"/>
      <c r="CI846" s="472"/>
      <c r="CJ846" s="472"/>
      <c r="CK846" s="472"/>
      <c r="CL846" s="472"/>
      <c r="CM846" s="472"/>
    </row>
    <row r="847" spans="1:91" ht="18" customHeight="1" x14ac:dyDescent="0.3">
      <c r="B847" s="473" t="s">
        <v>332</v>
      </c>
      <c r="C847" s="474"/>
      <c r="D847" s="292" t="s">
        <v>333</v>
      </c>
      <c r="E847" s="474" t="s">
        <v>332</v>
      </c>
      <c r="F847" s="474"/>
      <c r="G847" s="292" t="s">
        <v>333</v>
      </c>
      <c r="H847" s="474" t="s">
        <v>332</v>
      </c>
      <c r="I847" s="474"/>
      <c r="J847" s="292" t="s">
        <v>333</v>
      </c>
      <c r="K847" s="310" t="s">
        <v>0</v>
      </c>
      <c r="L847" s="473" t="s">
        <v>332</v>
      </c>
      <c r="M847" s="474"/>
      <c r="N847" s="292" t="s">
        <v>333</v>
      </c>
      <c r="O847" s="474" t="s">
        <v>332</v>
      </c>
      <c r="P847" s="474"/>
      <c r="Q847" s="292" t="s">
        <v>333</v>
      </c>
      <c r="R847" s="474" t="s">
        <v>332</v>
      </c>
      <c r="S847" s="474"/>
      <c r="T847" s="292" t="s">
        <v>333</v>
      </c>
      <c r="U847" s="310" t="s">
        <v>0</v>
      </c>
      <c r="V847" s="473" t="s">
        <v>332</v>
      </c>
      <c r="W847" s="474"/>
      <c r="X847" s="292" t="s">
        <v>333</v>
      </c>
      <c r="Y847" s="474" t="s">
        <v>332</v>
      </c>
      <c r="Z847" s="474"/>
      <c r="AA847" s="292" t="s">
        <v>333</v>
      </c>
      <c r="AB847" s="474" t="s">
        <v>332</v>
      </c>
      <c r="AC847" s="474"/>
      <c r="AD847" s="292" t="s">
        <v>333</v>
      </c>
      <c r="AE847" s="310" t="s">
        <v>0</v>
      </c>
      <c r="AF847" s="473" t="s">
        <v>332</v>
      </c>
      <c r="AG847" s="474"/>
      <c r="AH847" s="292" t="s">
        <v>333</v>
      </c>
      <c r="AI847" s="474" t="s">
        <v>332</v>
      </c>
      <c r="AJ847" s="474"/>
      <c r="AK847" s="292" t="s">
        <v>333</v>
      </c>
      <c r="AL847" s="474" t="s">
        <v>332</v>
      </c>
      <c r="AM847" s="474"/>
      <c r="AN847" s="292" t="s">
        <v>333</v>
      </c>
      <c r="AO847" s="310" t="s">
        <v>0</v>
      </c>
      <c r="AP847" s="473" t="s">
        <v>332</v>
      </c>
      <c r="AQ847" s="474"/>
      <c r="AR847" s="292" t="s">
        <v>333</v>
      </c>
      <c r="AS847" s="474" t="s">
        <v>332</v>
      </c>
      <c r="AT847" s="474"/>
      <c r="AU847" s="292" t="s">
        <v>333</v>
      </c>
      <c r="AV847" s="474" t="s">
        <v>332</v>
      </c>
      <c r="AW847" s="474"/>
      <c r="AX847" s="292" t="s">
        <v>333</v>
      </c>
      <c r="AY847" s="290" t="s">
        <v>0</v>
      </c>
      <c r="AZ847" s="473" t="s">
        <v>332</v>
      </c>
      <c r="BA847" s="474"/>
      <c r="BB847" s="292" t="s">
        <v>333</v>
      </c>
      <c r="BC847" s="474" t="s">
        <v>332</v>
      </c>
      <c r="BD847" s="474"/>
      <c r="BE847" s="292" t="s">
        <v>333</v>
      </c>
      <c r="BF847" s="474" t="s">
        <v>332</v>
      </c>
      <c r="BG847" s="474"/>
      <c r="BH847" s="292" t="s">
        <v>333</v>
      </c>
      <c r="BI847" s="290" t="s">
        <v>0</v>
      </c>
      <c r="BJ847" s="473" t="s">
        <v>332</v>
      </c>
      <c r="BK847" s="474"/>
      <c r="BL847" s="292" t="s">
        <v>333</v>
      </c>
      <c r="BM847" s="474" t="s">
        <v>332</v>
      </c>
      <c r="BN847" s="474"/>
      <c r="BO847" s="292" t="s">
        <v>333</v>
      </c>
      <c r="BP847" s="474" t="s">
        <v>332</v>
      </c>
      <c r="BQ847" s="474"/>
      <c r="BR847" s="292" t="s">
        <v>333</v>
      </c>
      <c r="BS847" s="290" t="s">
        <v>0</v>
      </c>
      <c r="BT847" s="473" t="s">
        <v>332</v>
      </c>
      <c r="BU847" s="474"/>
      <c r="BV847" s="292" t="s">
        <v>333</v>
      </c>
      <c r="BW847" s="474" t="s">
        <v>332</v>
      </c>
      <c r="BX847" s="474"/>
      <c r="BY847" s="292" t="s">
        <v>333</v>
      </c>
      <c r="BZ847" s="474" t="s">
        <v>332</v>
      </c>
      <c r="CA847" s="474"/>
      <c r="CB847" s="292" t="s">
        <v>333</v>
      </c>
      <c r="CC847" s="290" t="s">
        <v>0</v>
      </c>
      <c r="CD847" s="473" t="s">
        <v>332</v>
      </c>
      <c r="CE847" s="474"/>
      <c r="CF847" s="292" t="s">
        <v>333</v>
      </c>
      <c r="CG847" s="474" t="s">
        <v>332</v>
      </c>
      <c r="CH847" s="474"/>
      <c r="CI847" s="292" t="s">
        <v>333</v>
      </c>
      <c r="CJ847" s="474" t="s">
        <v>332</v>
      </c>
      <c r="CK847" s="474"/>
      <c r="CL847" s="292" t="s">
        <v>333</v>
      </c>
      <c r="CM847" s="310" t="s">
        <v>0</v>
      </c>
    </row>
    <row r="848" spans="1:91" ht="14.4" x14ac:dyDescent="0.3">
      <c r="A848" s="99" t="s">
        <v>18</v>
      </c>
      <c r="B848" s="311">
        <v>278525</v>
      </c>
      <c r="C848" s="137"/>
      <c r="D848" s="312">
        <v>910.30303030303003</v>
      </c>
      <c r="E848" s="312">
        <v>292550</v>
      </c>
      <c r="F848" s="137"/>
      <c r="G848" s="302">
        <v>808.48484848484804</v>
      </c>
      <c r="H848" s="312">
        <v>307906</v>
      </c>
      <c r="I848" s="137"/>
      <c r="J848" s="302">
        <v>689.09090909090912</v>
      </c>
      <c r="K848" s="313">
        <v>0.10548783771654251</v>
      </c>
      <c r="L848" s="312">
        <v>239277</v>
      </c>
      <c r="M848" s="137"/>
      <c r="N848" s="312">
        <v>936.36363636363603</v>
      </c>
      <c r="O848" s="312">
        <v>257737</v>
      </c>
      <c r="P848" s="137"/>
      <c r="Q848" s="302">
        <v>843.63636363636294</v>
      </c>
      <c r="R848" s="312">
        <v>270282</v>
      </c>
      <c r="S848" s="137"/>
      <c r="T848" s="302">
        <v>782.42424242424249</v>
      </c>
      <c r="U848" s="313">
        <v>0.12957785328301508</v>
      </c>
      <c r="V848" s="312">
        <v>39263</v>
      </c>
      <c r="W848" s="137"/>
      <c r="X848" s="312">
        <v>436.969696969697</v>
      </c>
      <c r="Y848" s="312">
        <v>41108</v>
      </c>
      <c r="Z848" s="137"/>
      <c r="AA848" s="302">
        <v>373.93939393939303</v>
      </c>
      <c r="AB848" s="312">
        <v>43452</v>
      </c>
      <c r="AC848" s="137"/>
      <c r="AD848" s="302">
        <v>300</v>
      </c>
      <c r="AE848" s="313">
        <v>0.10669077757685352</v>
      </c>
      <c r="AF848" s="312">
        <v>41972</v>
      </c>
      <c r="AG848" s="137"/>
      <c r="AH848" s="312">
        <v>491.51515151515099</v>
      </c>
      <c r="AI848" s="312">
        <v>42723</v>
      </c>
      <c r="AJ848" s="137"/>
      <c r="AK848" s="302">
        <v>441.81818181818102</v>
      </c>
      <c r="AL848" s="312">
        <v>44881</v>
      </c>
      <c r="AM848" s="137"/>
      <c r="AN848" s="302">
        <v>357.57575757575762</v>
      </c>
      <c r="AO848" s="313">
        <v>6.9308110168683879E-2</v>
      </c>
      <c r="AP848" s="312">
        <v>73128</v>
      </c>
      <c r="AQ848" s="137"/>
      <c r="AR848" s="312">
        <v>474.54545454545399</v>
      </c>
      <c r="AS848" s="312">
        <v>76516</v>
      </c>
      <c r="AT848" s="137"/>
      <c r="AU848" s="302">
        <v>464.24242424242402</v>
      </c>
      <c r="AV848" s="312">
        <v>80008</v>
      </c>
      <c r="AW848" s="137"/>
      <c r="AX848" s="302">
        <v>440.60606060606062</v>
      </c>
      <c r="AY848" s="303">
        <v>9.4081610327097692E-2</v>
      </c>
      <c r="AZ848" s="311">
        <v>207667</v>
      </c>
      <c r="BA848" s="137"/>
      <c r="BB848" s="312">
        <v>1309.69696969696</v>
      </c>
      <c r="BC848" s="312">
        <v>217343</v>
      </c>
      <c r="BD848" s="137"/>
      <c r="BE848" s="302">
        <v>720</v>
      </c>
      <c r="BF848" s="312">
        <v>228567</v>
      </c>
      <c r="BG848" s="137"/>
      <c r="BH848" s="302">
        <v>635.75757575757575</v>
      </c>
      <c r="BI848" s="303">
        <v>0.1006418930306693</v>
      </c>
      <c r="BJ848" s="311">
        <v>159927</v>
      </c>
      <c r="BK848" s="137"/>
      <c r="BL848" s="312">
        <v>702.42424242424204</v>
      </c>
      <c r="BM848" s="312">
        <v>168090</v>
      </c>
      <c r="BN848" s="137"/>
      <c r="BO848" s="302">
        <v>547.27272727272702</v>
      </c>
      <c r="BP848" s="312">
        <v>173898</v>
      </c>
      <c r="BQ848" s="137"/>
      <c r="BR848" s="302">
        <v>418.18181818181819</v>
      </c>
      <c r="BS848" s="303">
        <v>8.7358607364610097E-2</v>
      </c>
      <c r="BT848" s="311">
        <v>123180</v>
      </c>
      <c r="BU848" s="137"/>
      <c r="BV848" s="312">
        <v>500</v>
      </c>
      <c r="BW848" s="312">
        <v>132706</v>
      </c>
      <c r="BX848" s="137"/>
      <c r="BY848" s="302">
        <v>467.27272727272702</v>
      </c>
      <c r="BZ848" s="312">
        <v>138238</v>
      </c>
      <c r="CA848" s="137"/>
      <c r="CB848" s="302">
        <v>436.36363636363637</v>
      </c>
      <c r="CC848" s="303">
        <v>0.12224387075823998</v>
      </c>
      <c r="CD848" s="311">
        <v>1162939</v>
      </c>
      <c r="CE848" s="137"/>
      <c r="CF848" s="312">
        <v>2194.61</v>
      </c>
      <c r="CG848" s="312">
        <v>1228773</v>
      </c>
      <c r="CH848" s="137"/>
      <c r="CI848" s="302">
        <v>1717</v>
      </c>
      <c r="CJ848" s="312">
        <v>1287232</v>
      </c>
      <c r="CK848" s="137"/>
      <c r="CL848" s="302">
        <v>1505.1</v>
      </c>
      <c r="CM848" s="313">
        <v>0.10687834873540229</v>
      </c>
    </row>
    <row r="849" spans="1:91" ht="14.4" x14ac:dyDescent="0.3">
      <c r="A849" s="99" t="s">
        <v>505</v>
      </c>
      <c r="B849" s="311">
        <v>16564</v>
      </c>
      <c r="C849" s="137">
        <v>5.9470424557939147E-2</v>
      </c>
      <c r="D849" s="312">
        <v>410.30303030303003</v>
      </c>
      <c r="E849" s="312">
        <v>13451</v>
      </c>
      <c r="F849" s="137">
        <v>4.5978465219620575E-2</v>
      </c>
      <c r="G849" s="302">
        <v>423.636363636363</v>
      </c>
      <c r="H849" s="312">
        <v>11439</v>
      </c>
      <c r="I849" s="137">
        <v>3.7150948666151359E-2</v>
      </c>
      <c r="J849" s="302">
        <v>337.57575757575762</v>
      </c>
      <c r="K849" s="313">
        <v>-0.3094059405940594</v>
      </c>
      <c r="L849" s="312">
        <v>13498</v>
      </c>
      <c r="M849" s="137">
        <v>5.6411606631644497E-2</v>
      </c>
      <c r="N849" s="312">
        <v>472.72727272727201</v>
      </c>
      <c r="O849" s="312">
        <v>12507</v>
      </c>
      <c r="P849" s="137">
        <v>4.8526210827316216E-2</v>
      </c>
      <c r="Q849" s="302">
        <v>436.36363636363598</v>
      </c>
      <c r="R849" s="312">
        <v>10654</v>
      </c>
      <c r="S849" s="137">
        <v>3.9418089254926333E-2</v>
      </c>
      <c r="T849" s="302">
        <v>479.39393939393943</v>
      </c>
      <c r="U849" s="313">
        <v>-0.21069788116758037</v>
      </c>
      <c r="V849" s="312">
        <v>2308</v>
      </c>
      <c r="W849" s="137">
        <v>5.878307821613224E-2</v>
      </c>
      <c r="X849" s="312">
        <v>309.09090909090901</v>
      </c>
      <c r="Y849" s="312">
        <v>2075</v>
      </c>
      <c r="Z849" s="137">
        <v>5.0476792838376958E-2</v>
      </c>
      <c r="AA849" s="302">
        <v>174.54545454545399</v>
      </c>
      <c r="AB849" s="312">
        <v>2210</v>
      </c>
      <c r="AC849" s="137">
        <v>5.086071987480438E-2</v>
      </c>
      <c r="AD849" s="302">
        <v>244.84848484848487</v>
      </c>
      <c r="AE849" s="313">
        <v>-4.2461005199306762E-2</v>
      </c>
      <c r="AF849" s="312">
        <v>1637</v>
      </c>
      <c r="AG849" s="137">
        <v>3.9002191937482132E-2</v>
      </c>
      <c r="AH849" s="312">
        <v>172.72727272727201</v>
      </c>
      <c r="AI849" s="312">
        <v>1404</v>
      </c>
      <c r="AJ849" s="137">
        <v>3.2862860754160519E-2</v>
      </c>
      <c r="AK849" s="302">
        <v>135.15151515151501</v>
      </c>
      <c r="AL849" s="312">
        <v>1115</v>
      </c>
      <c r="AM849" s="137">
        <v>2.4843474967135314E-2</v>
      </c>
      <c r="AN849" s="302">
        <v>187.87878787878788</v>
      </c>
      <c r="AO849" s="313">
        <v>-0.31887599266951738</v>
      </c>
      <c r="AP849" s="312">
        <v>4350</v>
      </c>
      <c r="AQ849" s="137">
        <v>5.9484739087627171E-2</v>
      </c>
      <c r="AR849" s="312">
        <v>263.636363636363</v>
      </c>
      <c r="AS849" s="312">
        <v>3447</v>
      </c>
      <c r="AT849" s="137">
        <v>4.5049401432380155E-2</v>
      </c>
      <c r="AU849" s="302">
        <v>228.48484848484799</v>
      </c>
      <c r="AV849" s="312">
        <v>3353</v>
      </c>
      <c r="AW849" s="137">
        <v>4.1908309169083093E-2</v>
      </c>
      <c r="AX849" s="302">
        <v>250.30303030303031</v>
      </c>
      <c r="AY849" s="303">
        <v>-0.22919540229885058</v>
      </c>
      <c r="AZ849" s="311">
        <v>9745</v>
      </c>
      <c r="BA849" s="137">
        <v>4.6926088401142214E-2</v>
      </c>
      <c r="BB849" s="312">
        <v>372.72727272727201</v>
      </c>
      <c r="BC849" s="312">
        <v>8466</v>
      </c>
      <c r="BD849" s="137">
        <v>3.8952255191103465E-2</v>
      </c>
      <c r="BE849" s="302">
        <v>333.93939393939303</v>
      </c>
      <c r="BF849" s="312">
        <v>6919</v>
      </c>
      <c r="BG849" s="137">
        <v>3.0271211504722905E-2</v>
      </c>
      <c r="BH849" s="302">
        <v>369.09090909090912</v>
      </c>
      <c r="BI849" s="303">
        <v>-0.28999486916367367</v>
      </c>
      <c r="BJ849" s="311">
        <v>7816</v>
      </c>
      <c r="BK849" s="137">
        <v>4.887229798595609E-2</v>
      </c>
      <c r="BL849" s="312">
        <v>381.81818181818102</v>
      </c>
      <c r="BM849" s="312">
        <v>6937</v>
      </c>
      <c r="BN849" s="137">
        <v>4.12695579748944E-2</v>
      </c>
      <c r="BO849" s="302">
        <v>296.36363636363598</v>
      </c>
      <c r="BP849" s="312">
        <v>5102</v>
      </c>
      <c r="BQ849" s="137">
        <v>2.9339037826772017E-2</v>
      </c>
      <c r="BR849" s="302">
        <v>319.39393939393943</v>
      </c>
      <c r="BS849" s="303">
        <v>-0.34723643807574206</v>
      </c>
      <c r="BT849" s="311">
        <v>6063</v>
      </c>
      <c r="BU849" s="137">
        <v>4.9220652703360936E-2</v>
      </c>
      <c r="BV849" s="312">
        <v>273.33333333333297</v>
      </c>
      <c r="BW849" s="312">
        <v>5682</v>
      </c>
      <c r="BX849" s="137">
        <v>4.2816451403855135E-2</v>
      </c>
      <c r="BY849" s="302">
        <v>300</v>
      </c>
      <c r="BZ849" s="312">
        <v>5391</v>
      </c>
      <c r="CA849" s="137">
        <v>3.8997960039931133E-2</v>
      </c>
      <c r="CB849" s="302">
        <v>315.75757575757575</v>
      </c>
      <c r="CC849" s="303">
        <v>-0.11083621969322117</v>
      </c>
      <c r="CD849" s="311">
        <v>61981</v>
      </c>
      <c r="CE849" s="137">
        <v>5.3296862518154436E-2</v>
      </c>
      <c r="CF849" s="312">
        <v>971.18</v>
      </c>
      <c r="CG849" s="312">
        <v>53969</v>
      </c>
      <c r="CH849" s="137">
        <v>4.3921049697543811E-2</v>
      </c>
      <c r="CI849" s="302">
        <v>870.64</v>
      </c>
      <c r="CJ849" s="312">
        <v>46183</v>
      </c>
      <c r="CK849" s="137">
        <v>3.5877759409337247E-2</v>
      </c>
      <c r="CL849" s="302">
        <v>914.96</v>
      </c>
      <c r="CM849" s="313">
        <v>-0.25488456139784771</v>
      </c>
    </row>
    <row r="850" spans="1:91" ht="14.4" x14ac:dyDescent="0.3">
      <c r="A850" s="99" t="s">
        <v>506</v>
      </c>
      <c r="B850" s="311">
        <v>2624</v>
      </c>
      <c r="C850" s="137">
        <v>9.4210573557131309E-3</v>
      </c>
      <c r="D850" s="312">
        <v>233.93939393939399</v>
      </c>
      <c r="E850" s="312">
        <v>3042</v>
      </c>
      <c r="F850" s="137">
        <v>1.039822252606392E-2</v>
      </c>
      <c r="G850" s="302">
        <v>196.969696969697</v>
      </c>
      <c r="H850" s="312">
        <v>1778</v>
      </c>
      <c r="I850" s="137">
        <v>5.7744896169610203E-3</v>
      </c>
      <c r="J850" s="302">
        <v>164.24242424242425</v>
      </c>
      <c r="K850" s="313">
        <v>-0.32240853658536583</v>
      </c>
      <c r="L850" s="312">
        <v>1883</v>
      </c>
      <c r="M850" s="137">
        <v>7.8695403235580514E-3</v>
      </c>
      <c r="N850" s="312">
        <v>246.06060606060601</v>
      </c>
      <c r="O850" s="312">
        <v>2010</v>
      </c>
      <c r="P850" s="137">
        <v>7.7986474584557123E-3</v>
      </c>
      <c r="Q850" s="302">
        <v>217.575757575757</v>
      </c>
      <c r="R850" s="312">
        <v>1187</v>
      </c>
      <c r="S850" s="137">
        <v>4.3917093998120478E-3</v>
      </c>
      <c r="T850" s="302">
        <v>140</v>
      </c>
      <c r="U850" s="313">
        <v>-0.36962294211364843</v>
      </c>
      <c r="V850" s="312">
        <v>368</v>
      </c>
      <c r="W850" s="137">
        <v>9.3726918472862488E-3</v>
      </c>
      <c r="X850" s="312">
        <v>123.636363636363</v>
      </c>
      <c r="Y850" s="312">
        <v>199</v>
      </c>
      <c r="Z850" s="137">
        <v>4.8409068794395254E-3</v>
      </c>
      <c r="AA850" s="302">
        <v>68.484848484848399</v>
      </c>
      <c r="AB850" s="312">
        <v>171</v>
      </c>
      <c r="AC850" s="137">
        <v>3.935376967688484E-3</v>
      </c>
      <c r="AD850" s="302">
        <v>89.090909090909093</v>
      </c>
      <c r="AE850" s="313">
        <v>-0.53532608695652173</v>
      </c>
      <c r="AF850" s="312">
        <v>118</v>
      </c>
      <c r="AG850" s="137">
        <v>2.8113980749070811E-3</v>
      </c>
      <c r="AH850" s="312">
        <v>66.060606060606005</v>
      </c>
      <c r="AI850" s="312">
        <v>296</v>
      </c>
      <c r="AJ850" s="137">
        <v>6.9283524097090562E-3</v>
      </c>
      <c r="AK850" s="302">
        <v>87.878787878787904</v>
      </c>
      <c r="AL850" s="312">
        <v>90</v>
      </c>
      <c r="AM850" s="137">
        <v>2.0053029121454512E-3</v>
      </c>
      <c r="AN850" s="302">
        <v>40</v>
      </c>
      <c r="AO850" s="313">
        <v>-0.23728813559322035</v>
      </c>
      <c r="AP850" s="312">
        <v>738</v>
      </c>
      <c r="AQ850" s="137">
        <v>1.0091893665900886E-2</v>
      </c>
      <c r="AR850" s="312">
        <v>115.757575757575</v>
      </c>
      <c r="AS850" s="312">
        <v>623</v>
      </c>
      <c r="AT850" s="137">
        <v>8.142087929321971E-3</v>
      </c>
      <c r="AU850" s="302">
        <v>92.121212121212096</v>
      </c>
      <c r="AV850" s="312">
        <v>929</v>
      </c>
      <c r="AW850" s="137">
        <v>1.1611338866113388E-2</v>
      </c>
      <c r="AX850" s="302">
        <v>160</v>
      </c>
      <c r="AY850" s="303">
        <v>0.25880758807588078</v>
      </c>
      <c r="AZ850" s="311">
        <v>1137</v>
      </c>
      <c r="BA850" s="137">
        <v>5.475111596931626E-3</v>
      </c>
      <c r="BB850" s="312">
        <v>126.06060606060601</v>
      </c>
      <c r="BC850" s="312">
        <v>1703</v>
      </c>
      <c r="BD850" s="137">
        <v>7.8355410572229153E-3</v>
      </c>
      <c r="BE850" s="302">
        <v>167.87878787878699</v>
      </c>
      <c r="BF850" s="312">
        <v>709</v>
      </c>
      <c r="BG850" s="137">
        <v>3.1019350999925625E-3</v>
      </c>
      <c r="BH850" s="302">
        <v>136.36363636363637</v>
      </c>
      <c r="BI850" s="303">
        <v>-0.37642919964819699</v>
      </c>
      <c r="BJ850" s="311">
        <v>956</v>
      </c>
      <c r="BK850" s="137">
        <v>5.9777273380980074E-3</v>
      </c>
      <c r="BL850" s="312">
        <v>130.30303030303</v>
      </c>
      <c r="BM850" s="312">
        <v>1209</v>
      </c>
      <c r="BN850" s="137">
        <v>7.1925754060324825E-3</v>
      </c>
      <c r="BO850" s="302">
        <v>160</v>
      </c>
      <c r="BP850" s="312">
        <v>540</v>
      </c>
      <c r="BQ850" s="137">
        <v>3.1052686057343962E-3</v>
      </c>
      <c r="BR850" s="302">
        <v>109.6969696969697</v>
      </c>
      <c r="BS850" s="303">
        <v>-0.43514644351464438</v>
      </c>
      <c r="BT850" s="311">
        <v>638</v>
      </c>
      <c r="BU850" s="137">
        <v>5.1794122422471178E-3</v>
      </c>
      <c r="BV850" s="312">
        <v>91.515151515151501</v>
      </c>
      <c r="BW850" s="312">
        <v>955</v>
      </c>
      <c r="BX850" s="137">
        <v>7.1963588684761806E-3</v>
      </c>
      <c r="BY850" s="302">
        <v>154.54545454545399</v>
      </c>
      <c r="BZ850" s="312">
        <v>565</v>
      </c>
      <c r="CA850" s="137">
        <v>4.0871540386869026E-3</v>
      </c>
      <c r="CB850" s="302">
        <v>98.787878787878796</v>
      </c>
      <c r="CC850" s="303">
        <v>-0.11442006269592477</v>
      </c>
      <c r="CD850" s="311">
        <v>8462</v>
      </c>
      <c r="CE850" s="137">
        <v>7.2763919689682781E-3</v>
      </c>
      <c r="CF850" s="312">
        <v>434.24</v>
      </c>
      <c r="CG850" s="312">
        <v>10037</v>
      </c>
      <c r="CH850" s="137">
        <v>8.1683109899061915E-3</v>
      </c>
      <c r="CI850" s="302">
        <v>428.21</v>
      </c>
      <c r="CJ850" s="312">
        <v>5969</v>
      </c>
      <c r="CK850" s="137">
        <v>4.6370817381792872E-3</v>
      </c>
      <c r="CL850" s="302">
        <v>348.7</v>
      </c>
      <c r="CM850" s="313">
        <v>-0.29461120302528954</v>
      </c>
    </row>
    <row r="851" spans="1:91" ht="14.4" x14ac:dyDescent="0.3">
      <c r="A851" s="99" t="s">
        <v>481</v>
      </c>
      <c r="B851" s="311">
        <v>1684</v>
      </c>
      <c r="C851" s="137">
        <v>6.0461358944439462E-3</v>
      </c>
      <c r="D851" s="312">
        <v>212.72727272727201</v>
      </c>
      <c r="E851" s="312">
        <v>1218</v>
      </c>
      <c r="F851" s="137">
        <v>4.1633908733549824E-3</v>
      </c>
      <c r="G851" s="302">
        <v>172.12121212121201</v>
      </c>
      <c r="H851" s="312">
        <v>884</v>
      </c>
      <c r="I851" s="137">
        <v>2.8710060862730835E-3</v>
      </c>
      <c r="J851" s="302">
        <v>106.06060606060606</v>
      </c>
      <c r="K851" s="313">
        <v>-0.47505938242280282</v>
      </c>
      <c r="L851" s="312">
        <v>1184</v>
      </c>
      <c r="M851" s="137">
        <v>4.9482399060503095E-3</v>
      </c>
      <c r="N851" s="312">
        <v>159.39393939393901</v>
      </c>
      <c r="O851" s="312">
        <v>1460</v>
      </c>
      <c r="P851" s="137">
        <v>5.6646891986792741E-3</v>
      </c>
      <c r="Q851" s="302">
        <v>215.75757575757501</v>
      </c>
      <c r="R851" s="312">
        <v>795</v>
      </c>
      <c r="S851" s="137">
        <v>2.9413723444402513E-3</v>
      </c>
      <c r="T851" s="302">
        <v>133.93939393939394</v>
      </c>
      <c r="U851" s="313">
        <v>-0.32854729729729731</v>
      </c>
      <c r="V851" s="312">
        <v>105</v>
      </c>
      <c r="W851" s="137">
        <v>2.6742734890354788E-3</v>
      </c>
      <c r="X851" s="312">
        <v>44.848484848484802</v>
      </c>
      <c r="Y851" s="312">
        <v>145</v>
      </c>
      <c r="Z851" s="137">
        <v>3.5272939573805584E-3</v>
      </c>
      <c r="AA851" s="302">
        <v>47.878787878787797</v>
      </c>
      <c r="AB851" s="312">
        <v>131</v>
      </c>
      <c r="AC851" s="137">
        <v>3.0148209518549205E-3</v>
      </c>
      <c r="AD851" s="302">
        <v>61.81818181818182</v>
      </c>
      <c r="AE851" s="313">
        <v>0.24761904761904763</v>
      </c>
      <c r="AF851" s="312">
        <v>130</v>
      </c>
      <c r="AG851" s="137">
        <v>3.0973029638806824E-3</v>
      </c>
      <c r="AH851" s="312">
        <v>56.969696969696898</v>
      </c>
      <c r="AI851" s="312">
        <v>39</v>
      </c>
      <c r="AJ851" s="137">
        <v>9.1285724317112559E-4</v>
      </c>
      <c r="AK851" s="302">
        <v>23.636363636363601</v>
      </c>
      <c r="AL851" s="312">
        <v>20</v>
      </c>
      <c r="AM851" s="137">
        <v>4.4562286936565586E-4</v>
      </c>
      <c r="AN851" s="302">
        <v>15.757575757575758</v>
      </c>
      <c r="AO851" s="313">
        <v>-0.84615384615384615</v>
      </c>
      <c r="AP851" s="312">
        <v>467</v>
      </c>
      <c r="AQ851" s="137">
        <v>6.3860627940050324E-3</v>
      </c>
      <c r="AR851" s="312">
        <v>100</v>
      </c>
      <c r="AS851" s="312">
        <v>316</v>
      </c>
      <c r="AT851" s="137">
        <v>4.1298551936849812E-3</v>
      </c>
      <c r="AU851" s="302">
        <v>79.393939393939405</v>
      </c>
      <c r="AV851" s="312">
        <v>214</v>
      </c>
      <c r="AW851" s="137">
        <v>2.6747325267473254E-3</v>
      </c>
      <c r="AX851" s="302">
        <v>58.181818181818187</v>
      </c>
      <c r="AY851" s="303">
        <v>-0.54175588865096358</v>
      </c>
      <c r="AZ851" s="311">
        <v>840</v>
      </c>
      <c r="BA851" s="137">
        <v>4.0449373275484313E-3</v>
      </c>
      <c r="BB851" s="312">
        <v>140</v>
      </c>
      <c r="BC851" s="312">
        <v>814</v>
      </c>
      <c r="BD851" s="137">
        <v>3.7452321905927497E-3</v>
      </c>
      <c r="BE851" s="302">
        <v>117.575757575757</v>
      </c>
      <c r="BF851" s="312">
        <v>394</v>
      </c>
      <c r="BG851" s="137">
        <v>1.7237833983033421E-3</v>
      </c>
      <c r="BH851" s="302">
        <v>103.03030303030303</v>
      </c>
      <c r="BI851" s="303">
        <v>-0.53095238095238095</v>
      </c>
      <c r="BJ851" s="311">
        <v>474</v>
      </c>
      <c r="BK851" s="137">
        <v>2.9638522575925266E-3</v>
      </c>
      <c r="BL851" s="312">
        <v>104.24242424242399</v>
      </c>
      <c r="BM851" s="312">
        <v>709</v>
      </c>
      <c r="BN851" s="137">
        <v>4.217978463918139E-3</v>
      </c>
      <c r="BO851" s="302">
        <v>111.515151515151</v>
      </c>
      <c r="BP851" s="312">
        <v>273</v>
      </c>
      <c r="BQ851" s="137">
        <v>1.5698857951212781E-3</v>
      </c>
      <c r="BR851" s="302">
        <v>73.333333333333343</v>
      </c>
      <c r="BS851" s="303">
        <v>-0.42405063291139239</v>
      </c>
      <c r="BT851" s="311">
        <v>635</v>
      </c>
      <c r="BU851" s="137">
        <v>5.1550576392271471E-3</v>
      </c>
      <c r="BV851" s="312">
        <v>111.515151515151</v>
      </c>
      <c r="BW851" s="312">
        <v>558</v>
      </c>
      <c r="BX851" s="137">
        <v>4.2047835063976011E-3</v>
      </c>
      <c r="BY851" s="302">
        <v>96.969696969696898</v>
      </c>
      <c r="BZ851" s="312">
        <v>311</v>
      </c>
      <c r="CA851" s="137">
        <v>2.2497431965161534E-3</v>
      </c>
      <c r="CB851" s="302">
        <v>101.81818181818183</v>
      </c>
      <c r="CC851" s="303">
        <v>-0.51023622047244099</v>
      </c>
      <c r="CD851" s="311">
        <v>5519</v>
      </c>
      <c r="CE851" s="137">
        <v>4.7457347289926646E-3</v>
      </c>
      <c r="CF851" s="312">
        <v>357.81</v>
      </c>
      <c r="CG851" s="312">
        <v>5259</v>
      </c>
      <c r="CH851" s="137">
        <v>4.2798791965643779E-3</v>
      </c>
      <c r="CI851" s="302">
        <v>346.43</v>
      </c>
      <c r="CJ851" s="312">
        <v>3022</v>
      </c>
      <c r="CK851" s="137">
        <v>2.3476731467210262E-3</v>
      </c>
      <c r="CL851" s="302">
        <v>249.74</v>
      </c>
      <c r="CM851" s="313">
        <v>-0.45243703569487226</v>
      </c>
    </row>
    <row r="852" spans="1:91" ht="14.4" x14ac:dyDescent="0.3">
      <c r="A852" s="99" t="s">
        <v>482</v>
      </c>
      <c r="B852" s="311">
        <v>1600</v>
      </c>
      <c r="C852" s="137">
        <v>5.7445471681177628E-3</v>
      </c>
      <c r="D852" s="312">
        <v>166.666666666666</v>
      </c>
      <c r="E852" s="312">
        <v>1533</v>
      </c>
      <c r="F852" s="137">
        <v>5.240129892326098E-3</v>
      </c>
      <c r="G852" s="302">
        <v>186.666666666666</v>
      </c>
      <c r="H852" s="312">
        <v>1197</v>
      </c>
      <c r="I852" s="137">
        <v>3.88755009645801E-3</v>
      </c>
      <c r="J852" s="302">
        <v>155.15151515151516</v>
      </c>
      <c r="K852" s="313">
        <v>-0.25187500000000002</v>
      </c>
      <c r="L852" s="312">
        <v>1355</v>
      </c>
      <c r="M852" s="137">
        <v>5.6628927978869675E-3</v>
      </c>
      <c r="N852" s="312">
        <v>186.06060606060601</v>
      </c>
      <c r="O852" s="312">
        <v>955</v>
      </c>
      <c r="P852" s="137">
        <v>3.7053275237936348E-3</v>
      </c>
      <c r="Q852" s="302">
        <v>128.48484848484799</v>
      </c>
      <c r="R852" s="312">
        <v>957</v>
      </c>
      <c r="S852" s="137">
        <v>3.540746331609208E-3</v>
      </c>
      <c r="T852" s="302">
        <v>162.42424242424244</v>
      </c>
      <c r="U852" s="313">
        <v>-0.29372693726937271</v>
      </c>
      <c r="V852" s="312">
        <v>272</v>
      </c>
      <c r="W852" s="137">
        <v>6.9276418001680976E-3</v>
      </c>
      <c r="X852" s="312">
        <v>100</v>
      </c>
      <c r="Y852" s="312">
        <v>161</v>
      </c>
      <c r="Z852" s="137">
        <v>3.916512600953586E-3</v>
      </c>
      <c r="AA852" s="302">
        <v>51.515151515151501</v>
      </c>
      <c r="AB852" s="312">
        <v>187</v>
      </c>
      <c r="AC852" s="137">
        <v>4.3035993740219089E-3</v>
      </c>
      <c r="AD852" s="302">
        <v>85.454545454545453</v>
      </c>
      <c r="AE852" s="313">
        <v>-0.3125</v>
      </c>
      <c r="AF852" s="312">
        <v>96</v>
      </c>
      <c r="AG852" s="137">
        <v>2.2872391117888117E-3</v>
      </c>
      <c r="AH852" s="312">
        <v>37.5757575757575</v>
      </c>
      <c r="AI852" s="312">
        <v>128</v>
      </c>
      <c r="AJ852" s="137">
        <v>2.9960442852795918E-3</v>
      </c>
      <c r="AK852" s="302">
        <v>58.787878787878803</v>
      </c>
      <c r="AL852" s="312">
        <v>180</v>
      </c>
      <c r="AM852" s="137">
        <v>4.0106058242909024E-3</v>
      </c>
      <c r="AN852" s="302">
        <v>77.575757575757578</v>
      </c>
      <c r="AO852" s="313">
        <v>0.875</v>
      </c>
      <c r="AP852" s="312">
        <v>595</v>
      </c>
      <c r="AQ852" s="137">
        <v>8.1364183349742908E-3</v>
      </c>
      <c r="AR852" s="312">
        <v>127.272727272727</v>
      </c>
      <c r="AS852" s="312">
        <v>567</v>
      </c>
      <c r="AT852" s="137">
        <v>7.4102148570233672E-3</v>
      </c>
      <c r="AU852" s="302">
        <v>105.454545454545</v>
      </c>
      <c r="AV852" s="312">
        <v>155</v>
      </c>
      <c r="AW852" s="137">
        <v>1.9373062693730627E-3</v>
      </c>
      <c r="AX852" s="302">
        <v>45.45454545454546</v>
      </c>
      <c r="AY852" s="303">
        <v>-0.73949579831932777</v>
      </c>
      <c r="AZ852" s="311">
        <v>799</v>
      </c>
      <c r="BA852" s="137">
        <v>3.8475058627514243E-3</v>
      </c>
      <c r="BB852" s="312">
        <v>127.87878787878699</v>
      </c>
      <c r="BC852" s="312">
        <v>688</v>
      </c>
      <c r="BD852" s="137">
        <v>3.1655033748498916E-3</v>
      </c>
      <c r="BE852" s="302">
        <v>98.787878787878796</v>
      </c>
      <c r="BF852" s="312">
        <v>565</v>
      </c>
      <c r="BG852" s="137">
        <v>2.4719228935060618E-3</v>
      </c>
      <c r="BH852" s="302">
        <v>101.81818181818183</v>
      </c>
      <c r="BI852" s="303">
        <v>-0.29286608260325409</v>
      </c>
      <c r="BJ852" s="311">
        <v>1017</v>
      </c>
      <c r="BK852" s="137">
        <v>6.3591513628092821E-3</v>
      </c>
      <c r="BL852" s="312">
        <v>153.333333333333</v>
      </c>
      <c r="BM852" s="312">
        <v>537</v>
      </c>
      <c r="BN852" s="137">
        <v>3.1947171158308047E-3</v>
      </c>
      <c r="BO852" s="302">
        <v>133.333333333333</v>
      </c>
      <c r="BP852" s="312">
        <v>279</v>
      </c>
      <c r="BQ852" s="137">
        <v>1.604388779629438E-3</v>
      </c>
      <c r="BR852" s="302">
        <v>90.909090909090921</v>
      </c>
      <c r="BS852" s="303">
        <v>-0.72566371681415931</v>
      </c>
      <c r="BT852" s="311">
        <v>687</v>
      </c>
      <c r="BU852" s="137">
        <v>5.5772040915733076E-3</v>
      </c>
      <c r="BV852" s="312">
        <v>112.72727272727199</v>
      </c>
      <c r="BW852" s="312">
        <v>566</v>
      </c>
      <c r="BX852" s="137">
        <v>4.2650671408979244E-3</v>
      </c>
      <c r="BY852" s="302">
        <v>123.030303030303</v>
      </c>
      <c r="BZ852" s="312">
        <v>507</v>
      </c>
      <c r="CA852" s="137">
        <v>3.6675877833880701E-3</v>
      </c>
      <c r="CB852" s="302">
        <v>122.42424242424244</v>
      </c>
      <c r="CC852" s="303">
        <v>-0.26200873362445415</v>
      </c>
      <c r="CD852" s="311">
        <v>6421</v>
      </c>
      <c r="CE852" s="137">
        <v>5.5213558062804672E-3</v>
      </c>
      <c r="CF852" s="312">
        <v>376.47</v>
      </c>
      <c r="CG852" s="312">
        <v>5135</v>
      </c>
      <c r="CH852" s="137">
        <v>4.1789655208895379E-3</v>
      </c>
      <c r="CI852" s="302">
        <v>332.25</v>
      </c>
      <c r="CJ852" s="312">
        <v>4027</v>
      </c>
      <c r="CK852" s="137">
        <v>3.1284181872420821E-3</v>
      </c>
      <c r="CL852" s="302">
        <v>314.05</v>
      </c>
      <c r="CM852" s="313">
        <v>-0.3728391216321445</v>
      </c>
    </row>
    <row r="853" spans="1:91" ht="14.4" x14ac:dyDescent="0.3">
      <c r="A853" s="99" t="s">
        <v>483</v>
      </c>
      <c r="B853" s="311">
        <v>1528</v>
      </c>
      <c r="C853" s="137">
        <v>5.4860425455524634E-3</v>
      </c>
      <c r="D853" s="312">
        <v>172.12121212121201</v>
      </c>
      <c r="E853" s="312">
        <v>1703</v>
      </c>
      <c r="F853" s="137">
        <v>5.8212271406597165E-3</v>
      </c>
      <c r="G853" s="302">
        <v>198.78787878787799</v>
      </c>
      <c r="H853" s="312">
        <v>1288</v>
      </c>
      <c r="I853" s="137">
        <v>4.1830948406331803E-3</v>
      </c>
      <c r="J853" s="302">
        <v>146.66666666666669</v>
      </c>
      <c r="K853" s="313">
        <v>-0.15706806282722513</v>
      </c>
      <c r="L853" s="312">
        <v>1202</v>
      </c>
      <c r="M853" s="137">
        <v>5.0234665262436423E-3</v>
      </c>
      <c r="N853" s="312">
        <v>173.939393939393</v>
      </c>
      <c r="O853" s="312">
        <v>1182</v>
      </c>
      <c r="P853" s="137">
        <v>4.5860702964650012E-3</v>
      </c>
      <c r="Q853" s="302">
        <v>157.575757575757</v>
      </c>
      <c r="R853" s="312">
        <v>1277</v>
      </c>
      <c r="S853" s="137">
        <v>4.7246949482392464E-3</v>
      </c>
      <c r="T853" s="302">
        <v>201.81818181818184</v>
      </c>
      <c r="U853" s="313">
        <v>6.2396006655574043E-2</v>
      </c>
      <c r="V853" s="312">
        <v>238</v>
      </c>
      <c r="W853" s="137">
        <v>6.0616865751470846E-3</v>
      </c>
      <c r="X853" s="312">
        <v>75.757575757575694</v>
      </c>
      <c r="Y853" s="312">
        <v>260</v>
      </c>
      <c r="Z853" s="137">
        <v>6.3248029580616908E-3</v>
      </c>
      <c r="AA853" s="302">
        <v>67.272727272727195</v>
      </c>
      <c r="AB853" s="312">
        <v>65</v>
      </c>
      <c r="AC853" s="137">
        <v>1.4959035257295407E-3</v>
      </c>
      <c r="AD853" s="302">
        <v>40</v>
      </c>
      <c r="AE853" s="313">
        <v>-0.72689075630252098</v>
      </c>
      <c r="AF853" s="312">
        <v>145</v>
      </c>
      <c r="AG853" s="137">
        <v>3.4546840750976841E-3</v>
      </c>
      <c r="AH853" s="312">
        <v>61.818181818181799</v>
      </c>
      <c r="AI853" s="312">
        <v>144</v>
      </c>
      <c r="AJ853" s="137">
        <v>3.3705498209395408E-3</v>
      </c>
      <c r="AK853" s="302">
        <v>51.515151515151501</v>
      </c>
      <c r="AL853" s="312">
        <v>76</v>
      </c>
      <c r="AM853" s="137">
        <v>1.6933669035894923E-3</v>
      </c>
      <c r="AN853" s="302">
        <v>29.090909090909093</v>
      </c>
      <c r="AO853" s="313">
        <v>-0.47586206896551725</v>
      </c>
      <c r="AP853" s="312">
        <v>547</v>
      </c>
      <c r="AQ853" s="137">
        <v>7.4800350071108192E-3</v>
      </c>
      <c r="AR853" s="312">
        <v>115.151515151515</v>
      </c>
      <c r="AS853" s="312">
        <v>315</v>
      </c>
      <c r="AT853" s="137">
        <v>4.1167860316796484E-3</v>
      </c>
      <c r="AU853" s="302">
        <v>73.3333333333333</v>
      </c>
      <c r="AV853" s="312">
        <v>223</v>
      </c>
      <c r="AW853" s="137">
        <v>2.787221277872213E-3</v>
      </c>
      <c r="AX853" s="302">
        <v>63.030303030303031</v>
      </c>
      <c r="AY853" s="303">
        <v>-0.59232175502742235</v>
      </c>
      <c r="AZ853" s="311">
        <v>834</v>
      </c>
      <c r="BA853" s="137">
        <v>4.0160449180659417E-3</v>
      </c>
      <c r="BB853" s="312">
        <v>147.272727272727</v>
      </c>
      <c r="BC853" s="312">
        <v>789</v>
      </c>
      <c r="BD853" s="137">
        <v>3.6302066319136113E-3</v>
      </c>
      <c r="BE853" s="302">
        <v>105.454545454545</v>
      </c>
      <c r="BF853" s="312">
        <v>494</v>
      </c>
      <c r="BG853" s="137">
        <v>2.1612918750300789E-3</v>
      </c>
      <c r="BH853" s="302">
        <v>83.030303030303031</v>
      </c>
      <c r="BI853" s="303">
        <v>-0.407673860911271</v>
      </c>
      <c r="BJ853" s="311">
        <v>675</v>
      </c>
      <c r="BK853" s="137">
        <v>4.2206756832804965E-3</v>
      </c>
      <c r="BL853" s="312">
        <v>112.72727272727199</v>
      </c>
      <c r="BM853" s="312">
        <v>663</v>
      </c>
      <c r="BN853" s="137">
        <v>3.9443155452436197E-3</v>
      </c>
      <c r="BO853" s="302">
        <v>116.363636363636</v>
      </c>
      <c r="BP853" s="312">
        <v>372</v>
      </c>
      <c r="BQ853" s="137">
        <v>2.1391850395059172E-3</v>
      </c>
      <c r="BR853" s="302">
        <v>98.181818181818187</v>
      </c>
      <c r="BS853" s="303">
        <v>-0.44888888888888889</v>
      </c>
      <c r="BT853" s="311">
        <v>575</v>
      </c>
      <c r="BU853" s="137">
        <v>4.6679655788277319E-3</v>
      </c>
      <c r="BV853" s="312">
        <v>90.303030303030297</v>
      </c>
      <c r="BW853" s="312">
        <v>800</v>
      </c>
      <c r="BX853" s="137">
        <v>6.0283634500324021E-3</v>
      </c>
      <c r="BY853" s="302">
        <v>135.75757575757501</v>
      </c>
      <c r="BZ853" s="312">
        <v>634</v>
      </c>
      <c r="CA853" s="137">
        <v>4.5862932044734442E-3</v>
      </c>
      <c r="CB853" s="302">
        <v>121.21212121212122</v>
      </c>
      <c r="CC853" s="303">
        <v>0.10260869565217391</v>
      </c>
      <c r="CD853" s="311">
        <v>5744</v>
      </c>
      <c r="CE853" s="137">
        <v>4.9392100531498217E-3</v>
      </c>
      <c r="CF853" s="312">
        <v>352.61</v>
      </c>
      <c r="CG853" s="312">
        <v>5856</v>
      </c>
      <c r="CH853" s="137">
        <v>4.765729715740824E-3</v>
      </c>
      <c r="CI853" s="302">
        <v>344.93</v>
      </c>
      <c r="CJ853" s="312">
        <v>4429</v>
      </c>
      <c r="CK853" s="137">
        <v>3.4407162034505046E-3</v>
      </c>
      <c r="CL853" s="302">
        <v>315.05</v>
      </c>
      <c r="CM853" s="313">
        <v>-0.22893454038997216</v>
      </c>
    </row>
    <row r="854" spans="1:91" ht="14.4" x14ac:dyDescent="0.3">
      <c r="A854" s="99" t="s">
        <v>507</v>
      </c>
      <c r="B854" s="311">
        <v>1399</v>
      </c>
      <c r="C854" s="137">
        <v>5.022888430122969E-3</v>
      </c>
      <c r="D854" s="312">
        <v>141.21212121212099</v>
      </c>
      <c r="E854" s="312">
        <v>897</v>
      </c>
      <c r="F854" s="137">
        <v>3.0661425397367969E-3</v>
      </c>
      <c r="G854" s="302">
        <v>126.06060606060601</v>
      </c>
      <c r="H854" s="312">
        <v>802</v>
      </c>
      <c r="I854" s="137">
        <v>2.6046910420712815E-3</v>
      </c>
      <c r="J854" s="302">
        <v>113.33333333333334</v>
      </c>
      <c r="K854" s="313">
        <v>-0.42673338098641889</v>
      </c>
      <c r="L854" s="312">
        <v>1397</v>
      </c>
      <c r="M854" s="137">
        <v>5.838421578338077E-3</v>
      </c>
      <c r="N854" s="312">
        <v>187.272727272727</v>
      </c>
      <c r="O854" s="312">
        <v>651</v>
      </c>
      <c r="P854" s="137">
        <v>2.5258305947535665E-3</v>
      </c>
      <c r="Q854" s="302">
        <v>101.212121212121</v>
      </c>
      <c r="R854" s="312">
        <v>831</v>
      </c>
      <c r="S854" s="137">
        <v>3.0745665638111305E-3</v>
      </c>
      <c r="T854" s="302">
        <v>172.12121212121212</v>
      </c>
      <c r="U854" s="313">
        <v>-0.40515390121689332</v>
      </c>
      <c r="V854" s="312">
        <v>67</v>
      </c>
      <c r="W854" s="137">
        <v>1.7064411787178768E-3</v>
      </c>
      <c r="X854" s="312">
        <v>24.848484848484802</v>
      </c>
      <c r="Y854" s="312">
        <v>127</v>
      </c>
      <c r="Z854" s="137">
        <v>3.0894229833609028E-3</v>
      </c>
      <c r="AA854" s="302">
        <v>38.787878787878697</v>
      </c>
      <c r="AB854" s="312">
        <v>117</v>
      </c>
      <c r="AC854" s="137">
        <v>2.6926263463131731E-3</v>
      </c>
      <c r="AD854" s="302">
        <v>61.81818181818182</v>
      </c>
      <c r="AE854" s="313">
        <v>0.74626865671641796</v>
      </c>
      <c r="AF854" s="312">
        <v>99</v>
      </c>
      <c r="AG854" s="137">
        <v>2.358715334032212E-3</v>
      </c>
      <c r="AH854" s="312">
        <v>38.181818181818102</v>
      </c>
      <c r="AI854" s="312">
        <v>43</v>
      </c>
      <c r="AJ854" s="137">
        <v>1.0064836270861129E-3</v>
      </c>
      <c r="AK854" s="302">
        <v>32.121212121212103</v>
      </c>
      <c r="AL854" s="312">
        <v>55</v>
      </c>
      <c r="AM854" s="137">
        <v>1.2254628907555536E-3</v>
      </c>
      <c r="AN854" s="302">
        <v>38.181818181818187</v>
      </c>
      <c r="AO854" s="313">
        <v>-0.44444444444444442</v>
      </c>
      <c r="AP854" s="312">
        <v>380</v>
      </c>
      <c r="AQ854" s="137">
        <v>5.1963680122524888E-3</v>
      </c>
      <c r="AR854" s="312">
        <v>100</v>
      </c>
      <c r="AS854" s="312">
        <v>250</v>
      </c>
      <c r="AT854" s="137">
        <v>3.2672905013330544E-3</v>
      </c>
      <c r="AU854" s="302">
        <v>55.757575757575701</v>
      </c>
      <c r="AV854" s="312">
        <v>152</v>
      </c>
      <c r="AW854" s="137">
        <v>1.8998100189981002E-3</v>
      </c>
      <c r="AX854" s="302">
        <v>53.939393939393945</v>
      </c>
      <c r="AY854" s="303">
        <v>-0.6</v>
      </c>
      <c r="AZ854" s="311">
        <v>560</v>
      </c>
      <c r="BA854" s="137">
        <v>2.6966248850322874E-3</v>
      </c>
      <c r="BB854" s="312">
        <v>100</v>
      </c>
      <c r="BC854" s="312">
        <v>600</v>
      </c>
      <c r="BD854" s="137">
        <v>2.7606134082993239E-3</v>
      </c>
      <c r="BE854" s="302">
        <v>109.09090909090899</v>
      </c>
      <c r="BF854" s="312">
        <v>526</v>
      </c>
      <c r="BG854" s="137">
        <v>2.3012945875826346E-3</v>
      </c>
      <c r="BH854" s="302">
        <v>101.81818181818183</v>
      </c>
      <c r="BI854" s="303">
        <v>-6.0714285714285714E-2</v>
      </c>
      <c r="BJ854" s="311">
        <v>677</v>
      </c>
      <c r="BK854" s="137">
        <v>4.2331813890087349E-3</v>
      </c>
      <c r="BL854" s="312">
        <v>141.21212121212099</v>
      </c>
      <c r="BM854" s="312">
        <v>570</v>
      </c>
      <c r="BN854" s="137">
        <v>3.3910405140103518E-3</v>
      </c>
      <c r="BO854" s="302">
        <v>134.54545454545399</v>
      </c>
      <c r="BP854" s="312">
        <v>403</v>
      </c>
      <c r="BQ854" s="137">
        <v>2.3174504594647436E-3</v>
      </c>
      <c r="BR854" s="302">
        <v>108.48484848484848</v>
      </c>
      <c r="BS854" s="303">
        <v>-0.40472673559822747</v>
      </c>
      <c r="BT854" s="311">
        <v>696</v>
      </c>
      <c r="BU854" s="137">
        <v>5.6502679006332195E-3</v>
      </c>
      <c r="BV854" s="312">
        <v>138.78787878787799</v>
      </c>
      <c r="BW854" s="312">
        <v>530</v>
      </c>
      <c r="BX854" s="137">
        <v>3.9937907856464668E-3</v>
      </c>
      <c r="BY854" s="302">
        <v>101.818181818181</v>
      </c>
      <c r="BZ854" s="312">
        <v>363</v>
      </c>
      <c r="CA854" s="137">
        <v>2.6259060460944168E-3</v>
      </c>
      <c r="CB854" s="302">
        <v>95.757575757575765</v>
      </c>
      <c r="CC854" s="303">
        <v>-0.47844827586206895</v>
      </c>
      <c r="CD854" s="311">
        <v>5275</v>
      </c>
      <c r="CE854" s="137">
        <v>4.5359214885733476E-3</v>
      </c>
      <c r="CF854" s="312">
        <v>340.28</v>
      </c>
      <c r="CG854" s="312">
        <v>3668</v>
      </c>
      <c r="CH854" s="137">
        <v>2.9850916320589725E-3</v>
      </c>
      <c r="CI854" s="302">
        <v>267.58999999999997</v>
      </c>
      <c r="CJ854" s="312">
        <v>3249</v>
      </c>
      <c r="CK854" s="137">
        <v>2.5240205339829959E-3</v>
      </c>
      <c r="CL854" s="302">
        <v>284.98</v>
      </c>
      <c r="CM854" s="313">
        <v>-0.38407582938388624</v>
      </c>
    </row>
    <row r="855" spans="1:91" ht="14.4" x14ac:dyDescent="0.3">
      <c r="A855" s="99" t="s">
        <v>508</v>
      </c>
      <c r="B855" s="311">
        <v>1273</v>
      </c>
      <c r="C855" s="137">
        <v>4.5705053406336956E-3</v>
      </c>
      <c r="D855" s="312">
        <v>186.06060606060601</v>
      </c>
      <c r="E855" s="312">
        <v>1099</v>
      </c>
      <c r="F855" s="137">
        <v>3.7566227995214493E-3</v>
      </c>
      <c r="G855" s="302">
        <v>159.39393939393901</v>
      </c>
      <c r="H855" s="312">
        <v>963</v>
      </c>
      <c r="I855" s="137">
        <v>3.1275778971504289E-3</v>
      </c>
      <c r="J855" s="302">
        <v>125.45454545454547</v>
      </c>
      <c r="K855" s="313">
        <v>-0.24351924587588375</v>
      </c>
      <c r="L855" s="312">
        <v>744</v>
      </c>
      <c r="M855" s="137">
        <v>3.1093669679910733E-3</v>
      </c>
      <c r="N855" s="312">
        <v>107.272727272727</v>
      </c>
      <c r="O855" s="312">
        <v>756</v>
      </c>
      <c r="P855" s="137">
        <v>2.9332226261654321E-3</v>
      </c>
      <c r="Q855" s="302">
        <v>111.515151515151</v>
      </c>
      <c r="R855" s="312">
        <v>825</v>
      </c>
      <c r="S855" s="137">
        <v>3.0523675272493174E-3</v>
      </c>
      <c r="T855" s="302">
        <v>160</v>
      </c>
      <c r="U855" s="313">
        <v>0.10887096774193548</v>
      </c>
      <c r="V855" s="312">
        <v>316</v>
      </c>
      <c r="W855" s="137">
        <v>8.0482897384305842E-3</v>
      </c>
      <c r="X855" s="312">
        <v>90.303030303030297</v>
      </c>
      <c r="Y855" s="312">
        <v>204</v>
      </c>
      <c r="Z855" s="137">
        <v>4.9625377055560966E-3</v>
      </c>
      <c r="AA855" s="302">
        <v>67.878787878787804</v>
      </c>
      <c r="AB855" s="312">
        <v>314</v>
      </c>
      <c r="AC855" s="137">
        <v>7.2263647242934732E-3</v>
      </c>
      <c r="AD855" s="302">
        <v>92.727272727272734</v>
      </c>
      <c r="AE855" s="313">
        <v>-6.3291139240506328E-3</v>
      </c>
      <c r="AF855" s="312">
        <v>154</v>
      </c>
      <c r="AG855" s="137">
        <v>3.6691127418278851E-3</v>
      </c>
      <c r="AH855" s="312">
        <v>66.6666666666666</v>
      </c>
      <c r="AI855" s="312">
        <v>82</v>
      </c>
      <c r="AJ855" s="137">
        <v>1.9193408702572385E-3</v>
      </c>
      <c r="AK855" s="302">
        <v>40</v>
      </c>
      <c r="AL855" s="312">
        <v>68</v>
      </c>
      <c r="AM855" s="137">
        <v>1.5151177558432299E-3</v>
      </c>
      <c r="AN855" s="302">
        <v>33.939393939393938</v>
      </c>
      <c r="AO855" s="313">
        <v>-0.55844155844155841</v>
      </c>
      <c r="AP855" s="312">
        <v>296</v>
      </c>
      <c r="AQ855" s="137">
        <v>4.047697188491412E-3</v>
      </c>
      <c r="AR855" s="312">
        <v>87.272727272727195</v>
      </c>
      <c r="AS855" s="312">
        <v>234</v>
      </c>
      <c r="AT855" s="137">
        <v>3.0581839092477391E-3</v>
      </c>
      <c r="AU855" s="302">
        <v>65.454545454545396</v>
      </c>
      <c r="AV855" s="312">
        <v>88</v>
      </c>
      <c r="AW855" s="137">
        <v>1.0998900109989002E-3</v>
      </c>
      <c r="AX855" s="302">
        <v>41.212121212121211</v>
      </c>
      <c r="AY855" s="303">
        <v>-0.70270270270270274</v>
      </c>
      <c r="AZ855" s="311">
        <v>839</v>
      </c>
      <c r="BA855" s="137">
        <v>4.0401219259680165E-3</v>
      </c>
      <c r="BB855" s="312">
        <v>150.90909090909</v>
      </c>
      <c r="BC855" s="312">
        <v>661</v>
      </c>
      <c r="BD855" s="137">
        <v>3.0412757714764222E-3</v>
      </c>
      <c r="BE855" s="302">
        <v>119.39393939393899</v>
      </c>
      <c r="BF855" s="312">
        <v>408</v>
      </c>
      <c r="BG855" s="137">
        <v>1.7850345850450853E-3</v>
      </c>
      <c r="BH855" s="302">
        <v>90.303030303030312</v>
      </c>
      <c r="BI855" s="303">
        <v>-0.51370679380214546</v>
      </c>
      <c r="BJ855" s="311">
        <v>332</v>
      </c>
      <c r="BK855" s="137">
        <v>2.0759471508875926E-3</v>
      </c>
      <c r="BL855" s="312">
        <v>80.606060606060595</v>
      </c>
      <c r="BM855" s="312">
        <v>575</v>
      </c>
      <c r="BN855" s="137">
        <v>3.4207864834314952E-3</v>
      </c>
      <c r="BO855" s="302">
        <v>98.181818181818201</v>
      </c>
      <c r="BP855" s="312">
        <v>470</v>
      </c>
      <c r="BQ855" s="137">
        <v>2.70273378647253E-3</v>
      </c>
      <c r="BR855" s="302">
        <v>93.333333333333343</v>
      </c>
      <c r="BS855" s="303">
        <v>0.41566265060240964</v>
      </c>
      <c r="BT855" s="311">
        <v>508</v>
      </c>
      <c r="BU855" s="137">
        <v>4.1240461113817182E-3</v>
      </c>
      <c r="BV855" s="312">
        <v>100</v>
      </c>
      <c r="BW855" s="312">
        <v>557</v>
      </c>
      <c r="BX855" s="137">
        <v>4.19724805208506E-3</v>
      </c>
      <c r="BY855" s="302">
        <v>108.484848484848</v>
      </c>
      <c r="BZ855" s="312">
        <v>555</v>
      </c>
      <c r="CA855" s="137">
        <v>4.014815029152621E-3</v>
      </c>
      <c r="CB855" s="302">
        <v>135.15151515151516</v>
      </c>
      <c r="CC855" s="303">
        <v>9.2519685039370081E-2</v>
      </c>
      <c r="CD855" s="311">
        <v>4462</v>
      </c>
      <c r="CE855" s="137">
        <v>3.8368306506188199E-3</v>
      </c>
      <c r="CF855" s="312">
        <v>323.99</v>
      </c>
      <c r="CG855" s="312">
        <v>4168</v>
      </c>
      <c r="CH855" s="137">
        <v>3.3920016146188107E-3</v>
      </c>
      <c r="CI855" s="302">
        <v>288.69</v>
      </c>
      <c r="CJ855" s="312">
        <v>3691</v>
      </c>
      <c r="CK855" s="137">
        <v>2.8673929796648933E-3</v>
      </c>
      <c r="CL855" s="302">
        <v>295.69</v>
      </c>
      <c r="CM855" s="313">
        <v>-0.17279246974450918</v>
      </c>
    </row>
    <row r="856" spans="1:91" ht="14.4" x14ac:dyDescent="0.3">
      <c r="A856" s="99" t="s">
        <v>509</v>
      </c>
      <c r="B856" s="311">
        <v>1098</v>
      </c>
      <c r="C856" s="137">
        <v>3.9421954941208153E-3</v>
      </c>
      <c r="D856" s="312">
        <v>159.39393939393901</v>
      </c>
      <c r="E856" s="312">
        <v>805</v>
      </c>
      <c r="F856" s="137">
        <v>2.7516663818150742E-3</v>
      </c>
      <c r="G856" s="302">
        <v>120.60606060606</v>
      </c>
      <c r="H856" s="312">
        <v>578</v>
      </c>
      <c r="I856" s="137">
        <v>1.8771962871785544E-3</v>
      </c>
      <c r="J856" s="302">
        <v>95.151515151515156</v>
      </c>
      <c r="K856" s="313">
        <v>-0.47358834244080145</v>
      </c>
      <c r="L856" s="312">
        <v>929</v>
      </c>
      <c r="M856" s="137">
        <v>3.882529453311434E-3</v>
      </c>
      <c r="N856" s="312">
        <v>151.51515151515099</v>
      </c>
      <c r="O856" s="312">
        <v>751</v>
      </c>
      <c r="P856" s="137">
        <v>2.9138230056220101E-3</v>
      </c>
      <c r="Q856" s="302">
        <v>129.69696969696901</v>
      </c>
      <c r="R856" s="312">
        <v>679</v>
      </c>
      <c r="S856" s="137">
        <v>2.5121909709118623E-3</v>
      </c>
      <c r="T856" s="302">
        <v>149.09090909090909</v>
      </c>
      <c r="U856" s="313">
        <v>-0.26910656620021528</v>
      </c>
      <c r="V856" s="312">
        <v>149</v>
      </c>
      <c r="W856" s="137">
        <v>3.794921427297965E-3</v>
      </c>
      <c r="X856" s="312">
        <v>52.727272727272698</v>
      </c>
      <c r="Y856" s="312">
        <v>195</v>
      </c>
      <c r="Z856" s="137">
        <v>4.7436022185462683E-3</v>
      </c>
      <c r="AA856" s="302">
        <v>58.181818181818201</v>
      </c>
      <c r="AB856" s="312">
        <v>121</v>
      </c>
      <c r="AC856" s="137">
        <v>2.7846819478965297E-3</v>
      </c>
      <c r="AD856" s="302">
        <v>49.090909090909093</v>
      </c>
      <c r="AE856" s="313">
        <v>-0.18791946308724833</v>
      </c>
      <c r="AF856" s="312">
        <v>141</v>
      </c>
      <c r="AG856" s="137">
        <v>3.3593824454398171E-3</v>
      </c>
      <c r="AH856" s="312">
        <v>63.636363636363598</v>
      </c>
      <c r="AI856" s="312">
        <v>114</v>
      </c>
      <c r="AJ856" s="137">
        <v>2.6683519415771364E-3</v>
      </c>
      <c r="AK856" s="302">
        <v>40.606060606060602</v>
      </c>
      <c r="AL856" s="312">
        <v>85</v>
      </c>
      <c r="AM856" s="137">
        <v>1.8938971948040373E-3</v>
      </c>
      <c r="AN856" s="302">
        <v>40</v>
      </c>
      <c r="AO856" s="313">
        <v>-0.3971631205673759</v>
      </c>
      <c r="AP856" s="312">
        <v>197</v>
      </c>
      <c r="AQ856" s="137">
        <v>2.6939065747730007E-3</v>
      </c>
      <c r="AR856" s="312">
        <v>64.242424242424207</v>
      </c>
      <c r="AS856" s="312">
        <v>255</v>
      </c>
      <c r="AT856" s="137">
        <v>3.3326363113597157E-3</v>
      </c>
      <c r="AU856" s="302">
        <v>87.878787878787904</v>
      </c>
      <c r="AV856" s="312">
        <v>100</v>
      </c>
      <c r="AW856" s="137">
        <v>1.2498750124987502E-3</v>
      </c>
      <c r="AX856" s="302">
        <v>28.484848484848488</v>
      </c>
      <c r="AY856" s="303">
        <v>-0.49238578680203043</v>
      </c>
      <c r="AZ856" s="311">
        <v>804</v>
      </c>
      <c r="BA856" s="137">
        <v>3.8715828706534982E-3</v>
      </c>
      <c r="BB856" s="312">
        <v>138.78787878787799</v>
      </c>
      <c r="BC856" s="312">
        <v>622</v>
      </c>
      <c r="BD856" s="137">
        <v>2.8618358999369662E-3</v>
      </c>
      <c r="BE856" s="302">
        <v>117.575757575757</v>
      </c>
      <c r="BF856" s="312">
        <v>377</v>
      </c>
      <c r="BG856" s="137">
        <v>1.649406957259797E-3</v>
      </c>
      <c r="BH856" s="302">
        <v>84.242424242424249</v>
      </c>
      <c r="BI856" s="303">
        <v>-0.53109452736318408</v>
      </c>
      <c r="BJ856" s="311">
        <v>291</v>
      </c>
      <c r="BK856" s="137">
        <v>1.819580183458703E-3</v>
      </c>
      <c r="BL856" s="312">
        <v>67.272727272727195</v>
      </c>
      <c r="BM856" s="312">
        <v>641</v>
      </c>
      <c r="BN856" s="137">
        <v>3.8134332797905885E-3</v>
      </c>
      <c r="BO856" s="302">
        <v>126.06060606060601</v>
      </c>
      <c r="BP856" s="312">
        <v>277</v>
      </c>
      <c r="BQ856" s="137">
        <v>1.5928877847933847E-3</v>
      </c>
      <c r="BR856" s="302">
        <v>75.757575757575765</v>
      </c>
      <c r="BS856" s="303">
        <v>-4.8109965635738834E-2</v>
      </c>
      <c r="BT856" s="311">
        <v>422</v>
      </c>
      <c r="BU856" s="137">
        <v>3.4258808248092223E-3</v>
      </c>
      <c r="BV856" s="312">
        <v>93.939393939393895</v>
      </c>
      <c r="BW856" s="312">
        <v>269</v>
      </c>
      <c r="BX856" s="137">
        <v>2.0270372100733955E-3</v>
      </c>
      <c r="BY856" s="302">
        <v>73.939393939393895</v>
      </c>
      <c r="BZ856" s="312">
        <v>367</v>
      </c>
      <c r="CA856" s="137">
        <v>2.6548416499081293E-3</v>
      </c>
      <c r="CB856" s="302">
        <v>88.484848484848484</v>
      </c>
      <c r="CC856" s="303">
        <v>-0.13033175355450238</v>
      </c>
      <c r="CD856" s="311">
        <v>4031</v>
      </c>
      <c r="CE856" s="137">
        <v>3.466217918566666E-3</v>
      </c>
      <c r="CF856" s="312">
        <v>301.70999999999998</v>
      </c>
      <c r="CG856" s="312">
        <v>3652</v>
      </c>
      <c r="CH856" s="137">
        <v>2.972070512617058E-3</v>
      </c>
      <c r="CI856" s="302">
        <v>280.12</v>
      </c>
      <c r="CJ856" s="312">
        <v>2584</v>
      </c>
      <c r="CK856" s="137">
        <v>2.0074081439864764E-3</v>
      </c>
      <c r="CL856" s="302">
        <v>237.56</v>
      </c>
      <c r="CM856" s="313">
        <v>-0.35896799801538082</v>
      </c>
    </row>
    <row r="857" spans="1:91" ht="14.4" x14ac:dyDescent="0.3">
      <c r="A857" s="99" t="s">
        <v>510</v>
      </c>
      <c r="B857" s="311">
        <v>987</v>
      </c>
      <c r="C857" s="137">
        <v>3.5436675343326453E-3</v>
      </c>
      <c r="D857" s="312">
        <v>143.030303030303</v>
      </c>
      <c r="E857" s="312">
        <v>430</v>
      </c>
      <c r="F857" s="137">
        <v>1.4698342163732695E-3</v>
      </c>
      <c r="G857" s="302">
        <v>92.121212121212096</v>
      </c>
      <c r="H857" s="312">
        <v>712</v>
      </c>
      <c r="I857" s="137">
        <v>2.3123940423375967E-3</v>
      </c>
      <c r="J857" s="302">
        <v>111.51515151515152</v>
      </c>
      <c r="K857" s="313">
        <v>-0.2786220871327254</v>
      </c>
      <c r="L857" s="312">
        <v>723</v>
      </c>
      <c r="M857" s="137">
        <v>3.0216025777655186E-3</v>
      </c>
      <c r="N857" s="312">
        <v>122.424242424242</v>
      </c>
      <c r="O857" s="312">
        <v>800</v>
      </c>
      <c r="P857" s="137">
        <v>3.1039392869475473E-3</v>
      </c>
      <c r="Q857" s="302">
        <v>144.84848484848399</v>
      </c>
      <c r="R857" s="312">
        <v>728</v>
      </c>
      <c r="S857" s="137">
        <v>2.6934831028333369E-3</v>
      </c>
      <c r="T857" s="302">
        <v>147.27272727272728</v>
      </c>
      <c r="U857" s="313">
        <v>6.9156293222683261E-3</v>
      </c>
      <c r="V857" s="312">
        <v>109</v>
      </c>
      <c r="W857" s="137">
        <v>2.7761505743320682E-3</v>
      </c>
      <c r="X857" s="312">
        <v>41.212121212121197</v>
      </c>
      <c r="Y857" s="312">
        <v>190</v>
      </c>
      <c r="Z857" s="137">
        <v>4.6219713924296971E-3</v>
      </c>
      <c r="AA857" s="302">
        <v>52.121212121212103</v>
      </c>
      <c r="AB857" s="312">
        <v>355</v>
      </c>
      <c r="AC857" s="137">
        <v>8.1699346405228763E-3</v>
      </c>
      <c r="AD857" s="302">
        <v>98.181818181818187</v>
      </c>
      <c r="AE857" s="313">
        <v>2.2568807339449539</v>
      </c>
      <c r="AF857" s="312">
        <v>110</v>
      </c>
      <c r="AG857" s="137">
        <v>2.6207948155913467E-3</v>
      </c>
      <c r="AH857" s="312">
        <v>51.515151515151501</v>
      </c>
      <c r="AI857" s="312">
        <v>57</v>
      </c>
      <c r="AJ857" s="137">
        <v>1.3341759707885682E-3</v>
      </c>
      <c r="AK857" s="302">
        <v>33.939393939393902</v>
      </c>
      <c r="AL857" s="312">
        <v>202</v>
      </c>
      <c r="AM857" s="137">
        <v>4.5007909805931242E-3</v>
      </c>
      <c r="AN857" s="302">
        <v>121.21212121212122</v>
      </c>
      <c r="AO857" s="313">
        <v>0.83636363636363631</v>
      </c>
      <c r="AP857" s="312">
        <v>180</v>
      </c>
      <c r="AQ857" s="137">
        <v>2.4614374794880208E-3</v>
      </c>
      <c r="AR857" s="312">
        <v>63.636363636363598</v>
      </c>
      <c r="AS857" s="312">
        <v>242</v>
      </c>
      <c r="AT857" s="137">
        <v>3.1627372052903968E-3</v>
      </c>
      <c r="AU857" s="302">
        <v>65.454545454545396</v>
      </c>
      <c r="AV857" s="312">
        <v>147</v>
      </c>
      <c r="AW857" s="137">
        <v>1.8373162683731627E-3</v>
      </c>
      <c r="AX857" s="302">
        <v>67.27272727272728</v>
      </c>
      <c r="AY857" s="303">
        <v>-0.18333333333333332</v>
      </c>
      <c r="AZ857" s="311">
        <v>477</v>
      </c>
      <c r="BA857" s="137">
        <v>2.2969465538578591E-3</v>
      </c>
      <c r="BB857" s="312">
        <v>96.969696969696898</v>
      </c>
      <c r="BC857" s="312">
        <v>422</v>
      </c>
      <c r="BD857" s="137">
        <v>1.9416314305038579E-3</v>
      </c>
      <c r="BE857" s="302">
        <v>82.424242424242394</v>
      </c>
      <c r="BF857" s="312">
        <v>354</v>
      </c>
      <c r="BG857" s="137">
        <v>1.5487800076126475E-3</v>
      </c>
      <c r="BH857" s="302">
        <v>85.454545454545453</v>
      </c>
      <c r="BI857" s="303">
        <v>-0.25786163522012578</v>
      </c>
      <c r="BJ857" s="311">
        <v>601</v>
      </c>
      <c r="BK857" s="137">
        <v>3.7579645713356718E-3</v>
      </c>
      <c r="BL857" s="312">
        <v>115.757575757575</v>
      </c>
      <c r="BM857" s="312">
        <v>357</v>
      </c>
      <c r="BN857" s="137">
        <v>2.1238622166696412E-3</v>
      </c>
      <c r="BO857" s="302">
        <v>70.303030303030297</v>
      </c>
      <c r="BP857" s="312">
        <v>412</v>
      </c>
      <c r="BQ857" s="137">
        <v>2.3692049362269837E-3</v>
      </c>
      <c r="BR857" s="302">
        <v>102.42424242424244</v>
      </c>
      <c r="BS857" s="303">
        <v>-0.31447587354409318</v>
      </c>
      <c r="BT857" s="311">
        <v>295</v>
      </c>
      <c r="BU857" s="137">
        <v>2.394869296963793E-3</v>
      </c>
      <c r="BV857" s="312">
        <v>72.121212121212096</v>
      </c>
      <c r="BW857" s="312">
        <v>328</v>
      </c>
      <c r="BX857" s="137">
        <v>2.471629014513285E-3</v>
      </c>
      <c r="BY857" s="302">
        <v>93.3333333333333</v>
      </c>
      <c r="BZ857" s="312">
        <v>362</v>
      </c>
      <c r="CA857" s="137">
        <v>2.6186721451409889E-3</v>
      </c>
      <c r="CB857" s="302">
        <v>98.787878787878796</v>
      </c>
      <c r="CC857" s="303">
        <v>0.22711864406779661</v>
      </c>
      <c r="CD857" s="311">
        <v>3482</v>
      </c>
      <c r="CE857" s="137">
        <v>2.9941381276232027E-3</v>
      </c>
      <c r="CF857" s="312">
        <v>266.85000000000002</v>
      </c>
      <c r="CG857" s="312">
        <v>2826</v>
      </c>
      <c r="CH857" s="137">
        <v>2.2998552214282052E-3</v>
      </c>
      <c r="CI857" s="302">
        <v>239.77</v>
      </c>
      <c r="CJ857" s="312">
        <v>3272</v>
      </c>
      <c r="CK857" s="137">
        <v>2.5418883309302441E-3</v>
      </c>
      <c r="CL857" s="302">
        <v>299.82</v>
      </c>
      <c r="CM857" s="313">
        <v>-6.0310166570936241E-2</v>
      </c>
    </row>
    <row r="858" spans="1:91" ht="14.4" x14ac:dyDescent="0.3">
      <c r="A858" s="99" t="s">
        <v>511</v>
      </c>
      <c r="B858" s="311">
        <v>578</v>
      </c>
      <c r="C858" s="137">
        <v>2.0752176644825418E-3</v>
      </c>
      <c r="D858" s="312">
        <v>109.09090909090899</v>
      </c>
      <c r="E858" s="312">
        <v>667</v>
      </c>
      <c r="F858" s="137">
        <v>2.2799521449324901E-3</v>
      </c>
      <c r="G858" s="302">
        <v>126.666666666666</v>
      </c>
      <c r="H858" s="312">
        <v>463</v>
      </c>
      <c r="I858" s="137">
        <v>1.5037056764077349E-3</v>
      </c>
      <c r="J858" s="302">
        <v>86.060606060606062</v>
      </c>
      <c r="K858" s="313">
        <v>-0.19896193771626297</v>
      </c>
      <c r="L858" s="312">
        <v>527</v>
      </c>
      <c r="M858" s="137">
        <v>2.2024682689936767E-3</v>
      </c>
      <c r="N858" s="312">
        <v>95.757575757575694</v>
      </c>
      <c r="O858" s="312">
        <v>576</v>
      </c>
      <c r="P858" s="137">
        <v>2.2348362866022342E-3</v>
      </c>
      <c r="Q858" s="302">
        <v>105.454545454545</v>
      </c>
      <c r="R858" s="312">
        <v>394</v>
      </c>
      <c r="S858" s="137">
        <v>1.4577367342257345E-3</v>
      </c>
      <c r="T858" s="302">
        <v>105.45454545454545</v>
      </c>
      <c r="U858" s="313">
        <v>-0.25237191650853891</v>
      </c>
      <c r="V858" s="312">
        <v>149</v>
      </c>
      <c r="W858" s="137">
        <v>3.794921427297965E-3</v>
      </c>
      <c r="X858" s="312">
        <v>63.030303030303003</v>
      </c>
      <c r="Y858" s="312">
        <v>119</v>
      </c>
      <c r="Z858" s="137">
        <v>2.8948136615743894E-3</v>
      </c>
      <c r="AA858" s="302">
        <v>41.212121212121197</v>
      </c>
      <c r="AB858" s="312">
        <v>151</v>
      </c>
      <c r="AC858" s="137">
        <v>3.475098959771702E-3</v>
      </c>
      <c r="AD858" s="302">
        <v>64.242424242424249</v>
      </c>
      <c r="AE858" s="313">
        <v>1.3422818791946308E-2</v>
      </c>
      <c r="AF858" s="312">
        <v>208</v>
      </c>
      <c r="AG858" s="137">
        <v>4.9556847422090921E-3</v>
      </c>
      <c r="AH858" s="312">
        <v>77.575757575757507</v>
      </c>
      <c r="AI858" s="312">
        <v>125</v>
      </c>
      <c r="AJ858" s="137">
        <v>2.9258244973433514E-3</v>
      </c>
      <c r="AK858" s="302">
        <v>61.212121212121197</v>
      </c>
      <c r="AL858" s="312">
        <v>19</v>
      </c>
      <c r="AM858" s="137">
        <v>4.2334172589737307E-4</v>
      </c>
      <c r="AN858" s="302">
        <v>13.939393939393939</v>
      </c>
      <c r="AO858" s="313">
        <v>-0.90865384615384615</v>
      </c>
      <c r="AP858" s="312">
        <v>211</v>
      </c>
      <c r="AQ858" s="137">
        <v>2.8853517120665134E-3</v>
      </c>
      <c r="AR858" s="312">
        <v>73.3333333333333</v>
      </c>
      <c r="AS858" s="312">
        <v>92</v>
      </c>
      <c r="AT858" s="137">
        <v>1.202362904490564E-3</v>
      </c>
      <c r="AU858" s="302">
        <v>43.636363636363598</v>
      </c>
      <c r="AV858" s="312">
        <v>114</v>
      </c>
      <c r="AW858" s="137">
        <v>1.4248575142485752E-3</v>
      </c>
      <c r="AX858" s="302">
        <v>45.45454545454546</v>
      </c>
      <c r="AY858" s="303">
        <v>-0.45971563981042651</v>
      </c>
      <c r="AZ858" s="311">
        <v>499</v>
      </c>
      <c r="BA858" s="137">
        <v>2.4028853886269848E-3</v>
      </c>
      <c r="BB858" s="312">
        <v>86.060606060606005</v>
      </c>
      <c r="BC858" s="312">
        <v>356</v>
      </c>
      <c r="BD858" s="137">
        <v>1.6379639555909322E-3</v>
      </c>
      <c r="BE858" s="302">
        <v>80.606060606060595</v>
      </c>
      <c r="BF858" s="312">
        <v>407</v>
      </c>
      <c r="BG858" s="137">
        <v>1.7806595002778178E-3</v>
      </c>
      <c r="BH858" s="302">
        <v>88.484848484848484</v>
      </c>
      <c r="BI858" s="303">
        <v>-0.18436873747494989</v>
      </c>
      <c r="BJ858" s="311">
        <v>676</v>
      </c>
      <c r="BK858" s="137">
        <v>4.2269285361446161E-3</v>
      </c>
      <c r="BL858" s="312">
        <v>118.181818181818</v>
      </c>
      <c r="BM858" s="312">
        <v>214</v>
      </c>
      <c r="BN858" s="137">
        <v>1.273127491224939E-3</v>
      </c>
      <c r="BO858" s="302">
        <v>55.151515151515099</v>
      </c>
      <c r="BP858" s="312">
        <v>200</v>
      </c>
      <c r="BQ858" s="137">
        <v>1.1500994836053319E-3</v>
      </c>
      <c r="BR858" s="302">
        <v>57.575757575757578</v>
      </c>
      <c r="BS858" s="303">
        <v>-0.70414201183431957</v>
      </c>
      <c r="BT858" s="311">
        <v>286</v>
      </c>
      <c r="BU858" s="137">
        <v>2.3218054879038806E-3</v>
      </c>
      <c r="BV858" s="312">
        <v>84.848484848484802</v>
      </c>
      <c r="BW858" s="312">
        <v>186</v>
      </c>
      <c r="BX858" s="137">
        <v>1.4015945021325336E-3</v>
      </c>
      <c r="BY858" s="302">
        <v>58.181818181818201</v>
      </c>
      <c r="BZ858" s="312">
        <v>159</v>
      </c>
      <c r="CA858" s="137">
        <v>1.1501902515950752E-3</v>
      </c>
      <c r="CB858" s="302">
        <v>55.757575757575758</v>
      </c>
      <c r="CC858" s="303">
        <v>-0.44405594405594406</v>
      </c>
      <c r="CD858" s="311">
        <v>3134</v>
      </c>
      <c r="CE858" s="137">
        <v>2.6948962929268E-3</v>
      </c>
      <c r="CF858" s="312">
        <v>253.98</v>
      </c>
      <c r="CG858" s="312">
        <v>2335</v>
      </c>
      <c r="CH858" s="137">
        <v>1.9002696185544442E-3</v>
      </c>
      <c r="CI858" s="302">
        <v>216.65</v>
      </c>
      <c r="CJ858" s="312">
        <v>1907</v>
      </c>
      <c r="CK858" s="137">
        <v>1.4814734251479143E-3</v>
      </c>
      <c r="CL858" s="302">
        <v>196.79</v>
      </c>
      <c r="CM858" s="313">
        <v>-0.39151244416081687</v>
      </c>
    </row>
    <row r="859" spans="1:91" ht="14.4" x14ac:dyDescent="0.3">
      <c r="A859" s="99" t="s">
        <v>512</v>
      </c>
      <c r="B859" s="311">
        <v>1452</v>
      </c>
      <c r="C859" s="137">
        <v>5.21317655506687E-3</v>
      </c>
      <c r="D859" s="312">
        <v>200</v>
      </c>
      <c r="E859" s="312">
        <v>713</v>
      </c>
      <c r="F859" s="137">
        <v>2.4371902238933514E-3</v>
      </c>
      <c r="G859" s="302">
        <v>118.787878787878</v>
      </c>
      <c r="H859" s="312">
        <v>742</v>
      </c>
      <c r="I859" s="137">
        <v>2.4098263755821582E-3</v>
      </c>
      <c r="J859" s="302">
        <v>116.36363636363637</v>
      </c>
      <c r="K859" s="313">
        <v>-0.48898071625344353</v>
      </c>
      <c r="L859" s="312">
        <v>1120</v>
      </c>
      <c r="M859" s="137">
        <v>4.6807674786962395E-3</v>
      </c>
      <c r="N859" s="312">
        <v>175.15151515151501</v>
      </c>
      <c r="O859" s="312">
        <v>753</v>
      </c>
      <c r="P859" s="137">
        <v>2.9215828538393788E-3</v>
      </c>
      <c r="Q859" s="302">
        <v>109.69696969696901</v>
      </c>
      <c r="R859" s="312">
        <v>1089</v>
      </c>
      <c r="S859" s="137">
        <v>4.0291251359690985E-3</v>
      </c>
      <c r="T859" s="302">
        <v>133.93939393939394</v>
      </c>
      <c r="U859" s="313">
        <v>-2.7678571428571427E-2</v>
      </c>
      <c r="V859" s="312">
        <v>210</v>
      </c>
      <c r="W859" s="137">
        <v>5.3485469780709576E-3</v>
      </c>
      <c r="X859" s="312">
        <v>70.303030303030297</v>
      </c>
      <c r="Y859" s="312">
        <v>210</v>
      </c>
      <c r="Z859" s="137">
        <v>5.1084946968959809E-3</v>
      </c>
      <c r="AA859" s="302">
        <v>76.363636363636303</v>
      </c>
      <c r="AB859" s="312">
        <v>164</v>
      </c>
      <c r="AC859" s="137">
        <v>3.7742796649176103E-3</v>
      </c>
      <c r="AD859" s="302">
        <v>61.212121212121218</v>
      </c>
      <c r="AE859" s="313">
        <v>-0.21904761904761905</v>
      </c>
      <c r="AF859" s="312">
        <v>205</v>
      </c>
      <c r="AG859" s="137">
        <v>4.8842085199656913E-3</v>
      </c>
      <c r="AH859" s="312">
        <v>64.848484848484802</v>
      </c>
      <c r="AI859" s="312">
        <v>98</v>
      </c>
      <c r="AJ859" s="137">
        <v>2.2938464059171874E-3</v>
      </c>
      <c r="AK859" s="302">
        <v>41.818181818181799</v>
      </c>
      <c r="AL859" s="312">
        <v>100</v>
      </c>
      <c r="AM859" s="137">
        <v>2.2281143468282794E-3</v>
      </c>
      <c r="AN859" s="302">
        <v>50.303030303030305</v>
      </c>
      <c r="AO859" s="313">
        <v>-0.51219512195121952</v>
      </c>
      <c r="AP859" s="312">
        <v>280</v>
      </c>
      <c r="AQ859" s="137">
        <v>3.8289027458702548E-3</v>
      </c>
      <c r="AR859" s="312">
        <v>69.696969696969703</v>
      </c>
      <c r="AS859" s="312">
        <v>205</v>
      </c>
      <c r="AT859" s="137">
        <v>2.6791782110931047E-3</v>
      </c>
      <c r="AU859" s="302">
        <v>80.606060606060595</v>
      </c>
      <c r="AV859" s="312">
        <v>328</v>
      </c>
      <c r="AW859" s="137">
        <v>4.0995900409959004E-3</v>
      </c>
      <c r="AX859" s="302">
        <v>95.757575757575765</v>
      </c>
      <c r="AY859" s="303">
        <v>0.17142857142857143</v>
      </c>
      <c r="AZ859" s="311">
        <v>1063</v>
      </c>
      <c r="BA859" s="137">
        <v>5.1187718799809313E-3</v>
      </c>
      <c r="BB859" s="312">
        <v>160</v>
      </c>
      <c r="BC859" s="312">
        <v>442</v>
      </c>
      <c r="BD859" s="137">
        <v>2.0336518774471688E-3</v>
      </c>
      <c r="BE859" s="302">
        <v>101.818181818181</v>
      </c>
      <c r="BF859" s="312">
        <v>383</v>
      </c>
      <c r="BG859" s="137">
        <v>1.6756574658634011E-3</v>
      </c>
      <c r="BH859" s="302">
        <v>78.181818181818187</v>
      </c>
      <c r="BI859" s="303">
        <v>-0.63969896519285041</v>
      </c>
      <c r="BJ859" s="311">
        <v>583</v>
      </c>
      <c r="BK859" s="137">
        <v>3.6454132197815251E-3</v>
      </c>
      <c r="BL859" s="312">
        <v>102.424242424242</v>
      </c>
      <c r="BM859" s="312">
        <v>541</v>
      </c>
      <c r="BN859" s="137">
        <v>3.2185138913677198E-3</v>
      </c>
      <c r="BO859" s="302">
        <v>130.90909090909</v>
      </c>
      <c r="BP859" s="312">
        <v>368</v>
      </c>
      <c r="BQ859" s="137">
        <v>2.1161830498338105E-3</v>
      </c>
      <c r="BR859" s="302">
        <v>76.969696969696969</v>
      </c>
      <c r="BS859" s="303">
        <v>-0.36878216123499141</v>
      </c>
      <c r="BT859" s="311">
        <v>473</v>
      </c>
      <c r="BU859" s="137">
        <v>3.8399090761487256E-3</v>
      </c>
      <c r="BV859" s="312">
        <v>101.818181818181</v>
      </c>
      <c r="BW859" s="312">
        <v>332</v>
      </c>
      <c r="BX859" s="137">
        <v>2.5017708317634471E-3</v>
      </c>
      <c r="BY859" s="302">
        <v>86.060606060606005</v>
      </c>
      <c r="BZ859" s="312">
        <v>448</v>
      </c>
      <c r="CA859" s="137">
        <v>3.2407876271358092E-3</v>
      </c>
      <c r="CB859" s="302">
        <v>96.363636363636374</v>
      </c>
      <c r="CC859" s="303">
        <v>-5.2854122621564484E-2</v>
      </c>
      <c r="CD859" s="311">
        <v>5386</v>
      </c>
      <c r="CE859" s="137">
        <v>4.6313693151575448E-3</v>
      </c>
      <c r="CF859" s="312">
        <v>361.36</v>
      </c>
      <c r="CG859" s="312">
        <v>3294</v>
      </c>
      <c r="CH859" s="137">
        <v>2.6807229651042135E-3</v>
      </c>
      <c r="CI859" s="302">
        <v>272.32</v>
      </c>
      <c r="CJ859" s="312">
        <v>3622</v>
      </c>
      <c r="CK859" s="137">
        <v>2.8137895888231492E-3</v>
      </c>
      <c r="CL859" s="302">
        <v>259.74</v>
      </c>
      <c r="CM859" s="313">
        <v>-0.32751578165614559</v>
      </c>
    </row>
    <row r="860" spans="1:91" ht="14.4" x14ac:dyDescent="0.3">
      <c r="A860" s="99" t="s">
        <v>513</v>
      </c>
      <c r="B860" s="311">
        <v>1027</v>
      </c>
      <c r="C860" s="137">
        <v>3.6872812135355891E-3</v>
      </c>
      <c r="D860" s="312">
        <v>122.424242424242</v>
      </c>
      <c r="E860" s="312">
        <v>569</v>
      </c>
      <c r="F860" s="137">
        <v>1.9449666723636986E-3</v>
      </c>
      <c r="G860" s="302">
        <v>109.09090909090899</v>
      </c>
      <c r="H860" s="312">
        <v>888</v>
      </c>
      <c r="I860" s="137">
        <v>2.8839970640390251E-3</v>
      </c>
      <c r="J860" s="302">
        <v>129.09090909090909</v>
      </c>
      <c r="K860" s="313">
        <v>-0.13534566699123662</v>
      </c>
      <c r="L860" s="312">
        <v>1069</v>
      </c>
      <c r="M860" s="137">
        <v>4.4676253881484641E-3</v>
      </c>
      <c r="N860" s="312">
        <v>126.666666666666</v>
      </c>
      <c r="O860" s="312">
        <v>1102</v>
      </c>
      <c r="P860" s="137">
        <v>4.2756763677702465E-3</v>
      </c>
      <c r="Q860" s="302">
        <v>144.84848484848399</v>
      </c>
      <c r="R860" s="312">
        <v>839</v>
      </c>
      <c r="S860" s="137">
        <v>3.1041652792268815E-3</v>
      </c>
      <c r="T860" s="302">
        <v>126.06060606060606</v>
      </c>
      <c r="U860" s="313">
        <v>-0.21515434985968196</v>
      </c>
      <c r="V860" s="312">
        <v>94</v>
      </c>
      <c r="W860" s="137">
        <v>2.3941115044698569E-3</v>
      </c>
      <c r="X860" s="312">
        <v>47.878787878787797</v>
      </c>
      <c r="Y860" s="312">
        <v>158</v>
      </c>
      <c r="Z860" s="137">
        <v>3.8435341052836429E-3</v>
      </c>
      <c r="AA860" s="302">
        <v>50.909090909090899</v>
      </c>
      <c r="AB860" s="312">
        <v>128</v>
      </c>
      <c r="AC860" s="137">
        <v>2.945779250667403E-3</v>
      </c>
      <c r="AD860" s="302">
        <v>41.81818181818182</v>
      </c>
      <c r="AE860" s="313">
        <v>0.36170212765957449</v>
      </c>
      <c r="AF860" s="312">
        <v>110</v>
      </c>
      <c r="AG860" s="137">
        <v>2.6207948155913467E-3</v>
      </c>
      <c r="AH860" s="312">
        <v>43.030303030303003</v>
      </c>
      <c r="AI860" s="312">
        <v>112</v>
      </c>
      <c r="AJ860" s="137">
        <v>2.6215387496196429E-3</v>
      </c>
      <c r="AK860" s="302">
        <v>53.3333333333333</v>
      </c>
      <c r="AL860" s="312">
        <v>63</v>
      </c>
      <c r="AM860" s="137">
        <v>1.403712038501816E-3</v>
      </c>
      <c r="AN860" s="302">
        <v>32.121212121212125</v>
      </c>
      <c r="AO860" s="313">
        <v>-0.42727272727272725</v>
      </c>
      <c r="AP860" s="312">
        <v>234</v>
      </c>
      <c r="AQ860" s="137">
        <v>3.1998687233344273E-3</v>
      </c>
      <c r="AR860" s="312">
        <v>76.969696969696898</v>
      </c>
      <c r="AS860" s="312">
        <v>244</v>
      </c>
      <c r="AT860" s="137">
        <v>3.1888755293010612E-3</v>
      </c>
      <c r="AU860" s="302">
        <v>63.636363636363598</v>
      </c>
      <c r="AV860" s="312">
        <v>314</v>
      </c>
      <c r="AW860" s="137">
        <v>3.924607539246075E-3</v>
      </c>
      <c r="AX860" s="302">
        <v>89.090909090909093</v>
      </c>
      <c r="AY860" s="303">
        <v>0.34188034188034189</v>
      </c>
      <c r="AZ860" s="311">
        <v>794</v>
      </c>
      <c r="BA860" s="137">
        <v>3.82342885484935E-3</v>
      </c>
      <c r="BB860" s="312">
        <v>169.09090909090901</v>
      </c>
      <c r="BC860" s="312">
        <v>553</v>
      </c>
      <c r="BD860" s="137">
        <v>2.5443653579825436E-3</v>
      </c>
      <c r="BE860" s="302">
        <v>116.969696969697</v>
      </c>
      <c r="BF860" s="312">
        <v>742</v>
      </c>
      <c r="BG860" s="137">
        <v>3.2463128973123853E-3</v>
      </c>
      <c r="BH860" s="302">
        <v>121.81818181818183</v>
      </c>
      <c r="BI860" s="303">
        <v>-6.5491183879093195E-2</v>
      </c>
      <c r="BJ860" s="311">
        <v>743</v>
      </c>
      <c r="BK860" s="137">
        <v>4.6458696780406058E-3</v>
      </c>
      <c r="BL860" s="312">
        <v>135.15151515151501</v>
      </c>
      <c r="BM860" s="312">
        <v>306</v>
      </c>
      <c r="BN860" s="137">
        <v>1.8204533285739782E-3</v>
      </c>
      <c r="BO860" s="302">
        <v>65.454545454545396</v>
      </c>
      <c r="BP860" s="312">
        <v>650</v>
      </c>
      <c r="BQ860" s="137">
        <v>3.7378233217173285E-3</v>
      </c>
      <c r="BR860" s="302">
        <v>129.09090909090909</v>
      </c>
      <c r="BS860" s="303">
        <v>-0.12516823687752354</v>
      </c>
      <c r="BT860" s="311">
        <v>421</v>
      </c>
      <c r="BU860" s="137">
        <v>3.4177626238025656E-3</v>
      </c>
      <c r="BV860" s="312">
        <v>78.787878787878796</v>
      </c>
      <c r="BW860" s="312">
        <v>203</v>
      </c>
      <c r="BX860" s="137">
        <v>1.5296972254457222E-3</v>
      </c>
      <c r="BY860" s="302">
        <v>52.727272727272698</v>
      </c>
      <c r="BZ860" s="312">
        <v>460</v>
      </c>
      <c r="CA860" s="137">
        <v>3.327594438576947E-3</v>
      </c>
      <c r="CB860" s="302">
        <v>120.60606060606061</v>
      </c>
      <c r="CC860" s="303">
        <v>9.2636579572446559E-2</v>
      </c>
      <c r="CD860" s="311">
        <v>4492</v>
      </c>
      <c r="CE860" s="137">
        <v>3.8626273605064411E-3</v>
      </c>
      <c r="CF860" s="312">
        <v>305.70999999999998</v>
      </c>
      <c r="CG860" s="312">
        <v>3247</v>
      </c>
      <c r="CH860" s="137">
        <v>2.642473426743589E-3</v>
      </c>
      <c r="CI860" s="302">
        <v>249.55</v>
      </c>
      <c r="CJ860" s="312">
        <v>4084</v>
      </c>
      <c r="CK860" s="137">
        <v>3.1726992492417841E-3</v>
      </c>
      <c r="CL860" s="302">
        <v>298.02999999999997</v>
      </c>
      <c r="CM860" s="313">
        <v>-9.0828138913624221E-2</v>
      </c>
    </row>
    <row r="861" spans="1:91" ht="14.4" x14ac:dyDescent="0.3">
      <c r="A861" s="99" t="s">
        <v>487</v>
      </c>
      <c r="B861" s="311">
        <v>832</v>
      </c>
      <c r="C861" s="137">
        <v>2.9871645274212369E-3</v>
      </c>
      <c r="D861" s="312">
        <v>141.81818181818099</v>
      </c>
      <c r="E861" s="312">
        <v>384</v>
      </c>
      <c r="F861" s="137">
        <v>1.3125961374124081E-3</v>
      </c>
      <c r="G861" s="302">
        <v>94.545454545454504</v>
      </c>
      <c r="H861" s="312">
        <v>578</v>
      </c>
      <c r="I861" s="137">
        <v>1.8771962871785544E-3</v>
      </c>
      <c r="J861" s="302">
        <v>107.87878787878789</v>
      </c>
      <c r="K861" s="313">
        <v>-0.30528846153846156</v>
      </c>
      <c r="L861" s="312">
        <v>850</v>
      </c>
      <c r="M861" s="137">
        <v>3.5523681757962527E-3</v>
      </c>
      <c r="N861" s="312">
        <v>129.69696969696901</v>
      </c>
      <c r="O861" s="312">
        <v>827</v>
      </c>
      <c r="P861" s="137">
        <v>3.2086972378820269E-3</v>
      </c>
      <c r="Q861" s="302">
        <v>120.60606060606</v>
      </c>
      <c r="R861" s="312">
        <v>535</v>
      </c>
      <c r="S861" s="137">
        <v>1.979414093428345E-3</v>
      </c>
      <c r="T861" s="302">
        <v>100.60606060606061</v>
      </c>
      <c r="U861" s="313">
        <v>-0.37058823529411766</v>
      </c>
      <c r="V861" s="312">
        <v>196</v>
      </c>
      <c r="W861" s="137">
        <v>4.9919771795328936E-3</v>
      </c>
      <c r="X861" s="312">
        <v>66.6666666666666</v>
      </c>
      <c r="Y861" s="312">
        <v>61</v>
      </c>
      <c r="Z861" s="137">
        <v>1.483896078622166E-3</v>
      </c>
      <c r="AA861" s="302">
        <v>27.272727272727199</v>
      </c>
      <c r="AB861" s="312">
        <v>179</v>
      </c>
      <c r="AC861" s="137">
        <v>4.1194881708551965E-3</v>
      </c>
      <c r="AD861" s="302">
        <v>72.121212121212125</v>
      </c>
      <c r="AE861" s="313">
        <v>-8.673469387755102E-2</v>
      </c>
      <c r="AF861" s="312">
        <v>85</v>
      </c>
      <c r="AG861" s="137">
        <v>2.0251596302296769E-3</v>
      </c>
      <c r="AH861" s="312">
        <v>46.6666666666666</v>
      </c>
      <c r="AI861" s="312">
        <v>88</v>
      </c>
      <c r="AJ861" s="137">
        <v>2.0597804461297193E-3</v>
      </c>
      <c r="AK861" s="302">
        <v>40.606060606060602</v>
      </c>
      <c r="AL861" s="312">
        <v>49</v>
      </c>
      <c r="AM861" s="137">
        <v>1.0917760299458568E-3</v>
      </c>
      <c r="AN861" s="302">
        <v>29.696969696969699</v>
      </c>
      <c r="AO861" s="313">
        <v>-0.42352941176470588</v>
      </c>
      <c r="AP861" s="312">
        <v>166</v>
      </c>
      <c r="AQ861" s="137">
        <v>2.2699923421945082E-3</v>
      </c>
      <c r="AR861" s="312">
        <v>63.030303030303003</v>
      </c>
      <c r="AS861" s="312">
        <v>74</v>
      </c>
      <c r="AT861" s="137">
        <v>9.6711798839458415E-4</v>
      </c>
      <c r="AU861" s="302">
        <v>36.363636363636303</v>
      </c>
      <c r="AV861" s="312">
        <v>310</v>
      </c>
      <c r="AW861" s="137">
        <v>3.8746125387461253E-3</v>
      </c>
      <c r="AX861" s="302">
        <v>86.060606060606062</v>
      </c>
      <c r="AY861" s="303">
        <v>0.86746987951807231</v>
      </c>
      <c r="AZ861" s="311">
        <v>574</v>
      </c>
      <c r="BA861" s="137">
        <v>2.7640405071580943E-3</v>
      </c>
      <c r="BB861" s="312">
        <v>106.666666666666</v>
      </c>
      <c r="BC861" s="312">
        <v>524</v>
      </c>
      <c r="BD861" s="137">
        <v>2.4109357099147432E-3</v>
      </c>
      <c r="BE861" s="302">
        <v>121.818181818181</v>
      </c>
      <c r="BF861" s="312">
        <v>591</v>
      </c>
      <c r="BG861" s="137">
        <v>2.5856750974550132E-3</v>
      </c>
      <c r="BH861" s="302">
        <v>100</v>
      </c>
      <c r="BI861" s="303">
        <v>2.9616724738675958E-2</v>
      </c>
      <c r="BJ861" s="311">
        <v>495</v>
      </c>
      <c r="BK861" s="137">
        <v>3.0951621677390308E-3</v>
      </c>
      <c r="BL861" s="312">
        <v>106.666666666666</v>
      </c>
      <c r="BM861" s="312">
        <v>402</v>
      </c>
      <c r="BN861" s="137">
        <v>2.3915759414599321E-3</v>
      </c>
      <c r="BO861" s="302">
        <v>84.848484848484802</v>
      </c>
      <c r="BP861" s="312">
        <v>529</v>
      </c>
      <c r="BQ861" s="137">
        <v>3.0420131341361029E-3</v>
      </c>
      <c r="BR861" s="302">
        <v>111.51515151515152</v>
      </c>
      <c r="BS861" s="303">
        <v>6.8686868686868685E-2</v>
      </c>
      <c r="BT861" s="311">
        <v>326</v>
      </c>
      <c r="BU861" s="137">
        <v>2.6465335281701573E-3</v>
      </c>
      <c r="BV861" s="312">
        <v>83.030303030303003</v>
      </c>
      <c r="BW861" s="312">
        <v>228</v>
      </c>
      <c r="BX861" s="137">
        <v>1.7180835832592348E-3</v>
      </c>
      <c r="BY861" s="302">
        <v>69.090909090909093</v>
      </c>
      <c r="BZ861" s="312">
        <v>485</v>
      </c>
      <c r="CA861" s="137">
        <v>3.5084419624126506E-3</v>
      </c>
      <c r="CB861" s="302">
        <v>180.60606060606062</v>
      </c>
      <c r="CC861" s="303">
        <v>0.48773006134969327</v>
      </c>
      <c r="CD861" s="311">
        <v>3524</v>
      </c>
      <c r="CE861" s="137">
        <v>3.0302535214658723E-3</v>
      </c>
      <c r="CF861" s="312">
        <v>276.26</v>
      </c>
      <c r="CG861" s="312">
        <v>2588</v>
      </c>
      <c r="CH861" s="137">
        <v>2.1061660697297225E-3</v>
      </c>
      <c r="CI861" s="302">
        <v>230.9</v>
      </c>
      <c r="CJ861" s="312">
        <v>3256</v>
      </c>
      <c r="CK861" s="137">
        <v>2.5294585591408543E-3</v>
      </c>
      <c r="CL861" s="302">
        <v>299.31</v>
      </c>
      <c r="CM861" s="313">
        <v>-7.6049943246311008E-2</v>
      </c>
    </row>
    <row r="862" spans="1:91" ht="14.4" x14ac:dyDescent="0.3">
      <c r="A862" s="99" t="s">
        <v>514</v>
      </c>
      <c r="B862" s="311">
        <v>299</v>
      </c>
      <c r="C862" s="137">
        <v>1.073512252042007E-3</v>
      </c>
      <c r="D862" s="312">
        <v>83.030303030303003</v>
      </c>
      <c r="E862" s="312">
        <v>228</v>
      </c>
      <c r="F862" s="137">
        <v>7.7935395658861734E-4</v>
      </c>
      <c r="G862" s="302">
        <v>68.484848484848399</v>
      </c>
      <c r="H862" s="312">
        <v>303</v>
      </c>
      <c r="I862" s="137">
        <v>9.8406656577007274E-4</v>
      </c>
      <c r="J862" s="302">
        <v>79.393939393939405</v>
      </c>
      <c r="K862" s="313">
        <v>1.3377926421404682E-2</v>
      </c>
      <c r="L862" s="312">
        <v>303</v>
      </c>
      <c r="M862" s="137">
        <v>1.266314773254429E-3</v>
      </c>
      <c r="N862" s="312">
        <v>88.484848484848399</v>
      </c>
      <c r="O862" s="312">
        <v>467</v>
      </c>
      <c r="P862" s="137">
        <v>1.8119245587556307E-3</v>
      </c>
      <c r="Q862" s="302">
        <v>174.54545454545399</v>
      </c>
      <c r="R862" s="312">
        <v>272</v>
      </c>
      <c r="S862" s="137">
        <v>1.0063563241355326E-3</v>
      </c>
      <c r="T862" s="302">
        <v>70.303030303030312</v>
      </c>
      <c r="U862" s="313">
        <v>-0.10231023102310231</v>
      </c>
      <c r="V862" s="312">
        <v>33</v>
      </c>
      <c r="W862" s="137">
        <v>8.4048595369686473E-4</v>
      </c>
      <c r="X862" s="312">
        <v>21.2121212121212</v>
      </c>
      <c r="Y862" s="312">
        <v>5</v>
      </c>
      <c r="Z862" s="137">
        <v>1.2163082611657098E-4</v>
      </c>
      <c r="AA862" s="302">
        <v>5.4545454545454497</v>
      </c>
      <c r="AB862" s="312">
        <v>48</v>
      </c>
      <c r="AC862" s="137">
        <v>1.1046672190002762E-3</v>
      </c>
      <c r="AD862" s="302">
        <v>36.969696969696969</v>
      </c>
      <c r="AE862" s="313">
        <v>0.45454545454545453</v>
      </c>
      <c r="AF862" s="312">
        <v>7</v>
      </c>
      <c r="AG862" s="137">
        <v>1.667778519012675E-4</v>
      </c>
      <c r="AH862" s="312">
        <v>7.8787878787878798</v>
      </c>
      <c r="AI862" s="312">
        <v>38</v>
      </c>
      <c r="AJ862" s="137">
        <v>8.8945064719237886E-4</v>
      </c>
      <c r="AK862" s="302">
        <v>20.606060606060598</v>
      </c>
      <c r="AL862" s="312">
        <v>37</v>
      </c>
      <c r="AM862" s="137">
        <v>8.2440230832646333E-4</v>
      </c>
      <c r="AN862" s="302">
        <v>22.424242424242426</v>
      </c>
      <c r="AO862" s="313">
        <v>4.2857142857142856</v>
      </c>
      <c r="AP862" s="312">
        <v>59</v>
      </c>
      <c r="AQ862" s="137">
        <v>8.0680450716551797E-4</v>
      </c>
      <c r="AR862" s="312">
        <v>38.181818181818102</v>
      </c>
      <c r="AS862" s="312">
        <v>0</v>
      </c>
      <c r="AT862" s="137">
        <v>0</v>
      </c>
      <c r="AU862" s="302">
        <v>17.5757575757575</v>
      </c>
      <c r="AV862" s="312">
        <v>180</v>
      </c>
      <c r="AW862" s="137">
        <v>2.2497750224977501E-3</v>
      </c>
      <c r="AX862" s="302">
        <v>86.666666666666671</v>
      </c>
      <c r="AY862" s="303">
        <v>2.0508474576271185</v>
      </c>
      <c r="AZ862" s="311">
        <v>398</v>
      </c>
      <c r="BA862" s="137">
        <v>1.91652982900509E-3</v>
      </c>
      <c r="BB862" s="312">
        <v>111.515151515151</v>
      </c>
      <c r="BC862" s="312">
        <v>90</v>
      </c>
      <c r="BD862" s="137">
        <v>4.1409201124489864E-4</v>
      </c>
      <c r="BE862" s="302">
        <v>38.787878787878697</v>
      </c>
      <c r="BF862" s="312">
        <v>494</v>
      </c>
      <c r="BG862" s="137">
        <v>2.1612918750300789E-3</v>
      </c>
      <c r="BH862" s="302">
        <v>128.4848484848485</v>
      </c>
      <c r="BI862" s="303">
        <v>0.24120603015075376</v>
      </c>
      <c r="BJ862" s="311">
        <v>110</v>
      </c>
      <c r="BK862" s="137">
        <v>6.87813815053118E-4</v>
      </c>
      <c r="BL862" s="312">
        <v>43.030303030303003</v>
      </c>
      <c r="BM862" s="312">
        <v>87</v>
      </c>
      <c r="BN862" s="137">
        <v>5.1757986792789579E-4</v>
      </c>
      <c r="BO862" s="302">
        <v>60.606060606060602</v>
      </c>
      <c r="BP862" s="312">
        <v>81</v>
      </c>
      <c r="BQ862" s="137">
        <v>4.6579029086015941E-4</v>
      </c>
      <c r="BR862" s="302">
        <v>30.90909090909091</v>
      </c>
      <c r="BS862" s="303">
        <v>-0.26363636363636361</v>
      </c>
      <c r="BT862" s="311">
        <v>68</v>
      </c>
      <c r="BU862" s="137">
        <v>5.5203766845267094E-4</v>
      </c>
      <c r="BV862" s="312">
        <v>34.545454545454497</v>
      </c>
      <c r="BW862" s="312">
        <v>54</v>
      </c>
      <c r="BX862" s="137">
        <v>4.0691453287718717E-4</v>
      </c>
      <c r="BY862" s="302">
        <v>26.6666666666666</v>
      </c>
      <c r="BZ862" s="312">
        <v>24</v>
      </c>
      <c r="CA862" s="137">
        <v>1.736136228822755E-4</v>
      </c>
      <c r="CB862" s="302">
        <v>15.151515151515152</v>
      </c>
      <c r="CC862" s="303">
        <v>-0.6470588235294118</v>
      </c>
      <c r="CD862" s="311">
        <v>1277</v>
      </c>
      <c r="CE862" s="137">
        <v>1.0980799508830644E-3</v>
      </c>
      <c r="CF862" s="312">
        <v>178.58</v>
      </c>
      <c r="CG862" s="312">
        <v>969</v>
      </c>
      <c r="CH862" s="137">
        <v>7.8859154620096635E-4</v>
      </c>
      <c r="CI862" s="302">
        <v>203.3</v>
      </c>
      <c r="CJ862" s="312">
        <v>1439</v>
      </c>
      <c r="CK862" s="137">
        <v>1.1179026003082584E-3</v>
      </c>
      <c r="CL862" s="302">
        <v>194.48</v>
      </c>
      <c r="CM862" s="313">
        <v>0.12685982772122162</v>
      </c>
    </row>
    <row r="863" spans="1:91" ht="14.4" x14ac:dyDescent="0.3">
      <c r="A863" s="99" t="s">
        <v>515</v>
      </c>
      <c r="B863" s="311">
        <v>141</v>
      </c>
      <c r="C863" s="137">
        <v>5.0623821919037787E-4</v>
      </c>
      <c r="D863" s="312">
        <v>66.060606060606005</v>
      </c>
      <c r="E863" s="312">
        <v>59</v>
      </c>
      <c r="F863" s="137">
        <v>2.0167492736284395E-4</v>
      </c>
      <c r="G863" s="302">
        <v>30.303030303030301</v>
      </c>
      <c r="H863" s="312">
        <v>110</v>
      </c>
      <c r="I863" s="137">
        <v>3.5725188856339273E-4</v>
      </c>
      <c r="J863" s="302">
        <v>57.575757575757578</v>
      </c>
      <c r="K863" s="313">
        <v>-0.21985815602836881</v>
      </c>
      <c r="L863" s="312">
        <v>80</v>
      </c>
      <c r="M863" s="137">
        <v>3.3434053419258852E-4</v>
      </c>
      <c r="N863" s="312">
        <v>35.757575757575701</v>
      </c>
      <c r="O863" s="312">
        <v>100</v>
      </c>
      <c r="P863" s="137">
        <v>3.8799241086844342E-4</v>
      </c>
      <c r="Q863" s="302">
        <v>43.636363636363598</v>
      </c>
      <c r="R863" s="312">
        <v>87</v>
      </c>
      <c r="S863" s="137">
        <v>3.2188603014629167E-4</v>
      </c>
      <c r="T863" s="302">
        <v>36.969696969696969</v>
      </c>
      <c r="U863" s="313">
        <v>8.7499999999999994E-2</v>
      </c>
      <c r="V863" s="312">
        <v>0</v>
      </c>
      <c r="W863" s="137">
        <v>0</v>
      </c>
      <c r="X863" s="312">
        <v>80</v>
      </c>
      <c r="Y863" s="312">
        <v>0</v>
      </c>
      <c r="Z863" s="137">
        <v>0</v>
      </c>
      <c r="AA863" s="302">
        <v>17.5757575757575</v>
      </c>
      <c r="AB863" s="312">
        <v>0</v>
      </c>
      <c r="AC863" s="137">
        <v>0</v>
      </c>
      <c r="AD863" s="302">
        <v>17.575757575757578</v>
      </c>
      <c r="AF863" s="312">
        <v>19</v>
      </c>
      <c r="AG863" s="137">
        <v>4.5268274087486898E-4</v>
      </c>
      <c r="AH863" s="312">
        <v>19.393939393939299</v>
      </c>
      <c r="AI863" s="312">
        <v>24</v>
      </c>
      <c r="AJ863" s="137">
        <v>5.617583034899235E-4</v>
      </c>
      <c r="AK863" s="302">
        <v>18.7878787878787</v>
      </c>
      <c r="AL863" s="312">
        <v>53</v>
      </c>
      <c r="AM863" s="137">
        <v>1.180900603818988E-3</v>
      </c>
      <c r="AN863" s="302">
        <v>39.393939393939398</v>
      </c>
      <c r="AO863" s="313">
        <v>1.7894736842105263</v>
      </c>
      <c r="AP863" s="312">
        <v>0</v>
      </c>
      <c r="AQ863" s="137">
        <v>0</v>
      </c>
      <c r="AR863" s="312">
        <v>80</v>
      </c>
      <c r="AS863" s="312">
        <v>30</v>
      </c>
      <c r="AT863" s="137">
        <v>3.9207486015996654E-4</v>
      </c>
      <c r="AU863" s="302">
        <v>18.7878787878787</v>
      </c>
      <c r="AV863" s="312">
        <v>43</v>
      </c>
      <c r="AW863" s="137">
        <v>5.3744625537446259E-4</v>
      </c>
      <c r="AX863" s="302">
        <v>23.030303030303031</v>
      </c>
      <c r="AZ863" s="311">
        <v>38</v>
      </c>
      <c r="BA863" s="137">
        <v>1.8298526005576236E-4</v>
      </c>
      <c r="BB863" s="312">
        <v>21.2121212121212</v>
      </c>
      <c r="BC863" s="312">
        <v>75</v>
      </c>
      <c r="BD863" s="137">
        <v>3.4507667603741549E-4</v>
      </c>
      <c r="BE863" s="302">
        <v>29.696969696969699</v>
      </c>
      <c r="BF863" s="312">
        <v>218</v>
      </c>
      <c r="BG863" s="137">
        <v>9.5376847926428572E-4</v>
      </c>
      <c r="BH863" s="302">
        <v>67.27272727272728</v>
      </c>
      <c r="BI863" s="303">
        <v>4.7368421052631575</v>
      </c>
      <c r="BJ863" s="311">
        <v>100</v>
      </c>
      <c r="BK863" s="137">
        <v>6.2528528641192548E-4</v>
      </c>
      <c r="BL863" s="312">
        <v>43.030303030303003</v>
      </c>
      <c r="BM863" s="312">
        <v>71</v>
      </c>
      <c r="BN863" s="137">
        <v>4.2239276578023675E-4</v>
      </c>
      <c r="BO863" s="302">
        <v>37.5757575757575</v>
      </c>
      <c r="BP863" s="312">
        <v>43</v>
      </c>
      <c r="BQ863" s="137">
        <v>2.4727138897514633E-4</v>
      </c>
      <c r="BR863" s="302">
        <v>31.515151515151516</v>
      </c>
      <c r="BS863" s="303">
        <v>-0.56999999999999995</v>
      </c>
      <c r="BT863" s="311">
        <v>4</v>
      </c>
      <c r="BU863" s="137">
        <v>3.2472804026627696E-5</v>
      </c>
      <c r="BV863" s="312">
        <v>4.8484848484848397</v>
      </c>
      <c r="BW863" s="312">
        <v>61</v>
      </c>
      <c r="BX863" s="137">
        <v>4.5966271306497068E-4</v>
      </c>
      <c r="BY863" s="302">
        <v>40.606060606060602</v>
      </c>
      <c r="BZ863" s="312">
        <v>50</v>
      </c>
      <c r="CA863" s="137">
        <v>3.6169504767140728E-4</v>
      </c>
      <c r="CB863" s="302">
        <v>22.424242424242426</v>
      </c>
      <c r="CC863" s="303">
        <v>11.5</v>
      </c>
      <c r="CD863" s="311">
        <v>382</v>
      </c>
      <c r="CE863" s="137">
        <v>3.2847810590237324E-4</v>
      </c>
      <c r="CF863" s="312">
        <v>145.07</v>
      </c>
      <c r="CG863" s="312">
        <v>420</v>
      </c>
      <c r="CH863" s="137">
        <v>3.4180438535026404E-4</v>
      </c>
      <c r="CI863" s="302">
        <v>86.57</v>
      </c>
      <c r="CJ863" s="312">
        <v>604</v>
      </c>
      <c r="CK863" s="137">
        <v>4.6922388504947051E-4</v>
      </c>
      <c r="CL863" s="302">
        <v>113.21</v>
      </c>
      <c r="CM863" s="313">
        <v>0.58115183246073299</v>
      </c>
    </row>
    <row r="864" spans="1:91" ht="14.4" x14ac:dyDescent="0.3">
      <c r="A864" s="99" t="s">
        <v>516</v>
      </c>
      <c r="B864" s="311">
        <v>13</v>
      </c>
      <c r="C864" s="137">
        <v>4.6674445740956827E-5</v>
      </c>
      <c r="D864" s="312">
        <v>12.7272727272727</v>
      </c>
      <c r="E864" s="312">
        <v>72</v>
      </c>
      <c r="F864" s="137">
        <v>2.4611177576482654E-4</v>
      </c>
      <c r="G864" s="302">
        <v>29.090909090909101</v>
      </c>
      <c r="H864" s="312">
        <v>94</v>
      </c>
      <c r="I864" s="137">
        <v>3.052879774996265E-4</v>
      </c>
      <c r="J864" s="302">
        <v>44.848484848484851</v>
      </c>
      <c r="K864" s="313">
        <v>6.2307692307692308</v>
      </c>
      <c r="L864" s="312">
        <v>93</v>
      </c>
      <c r="M864" s="137">
        <v>3.8867087099888416E-4</v>
      </c>
      <c r="N864" s="312">
        <v>41.212121212121197</v>
      </c>
      <c r="O864" s="312">
        <v>107</v>
      </c>
      <c r="P864" s="137">
        <v>4.1515187962923447E-4</v>
      </c>
      <c r="Q864" s="302">
        <v>43.636363636363598</v>
      </c>
      <c r="R864" s="312">
        <v>129</v>
      </c>
      <c r="S864" s="137">
        <v>4.7727928607898417E-4</v>
      </c>
      <c r="T864" s="302">
        <v>55.151515151515156</v>
      </c>
      <c r="U864" s="313">
        <v>0.38709677419354838</v>
      </c>
      <c r="V864" s="312">
        <v>0</v>
      </c>
      <c r="W864" s="137">
        <v>0</v>
      </c>
      <c r="X864" s="312">
        <v>80</v>
      </c>
      <c r="Y864" s="312">
        <v>41</v>
      </c>
      <c r="Z864" s="137">
        <v>9.9737277415588204E-4</v>
      </c>
      <c r="AA864" s="302">
        <v>38.787878787878697</v>
      </c>
      <c r="AB864" s="312">
        <v>0</v>
      </c>
      <c r="AC864" s="137">
        <v>0</v>
      </c>
      <c r="AD864" s="302">
        <v>17.575757575757578</v>
      </c>
      <c r="AF864" s="312">
        <v>10</v>
      </c>
      <c r="AG864" s="137">
        <v>2.3825407414466786E-4</v>
      </c>
      <c r="AH864" s="312">
        <v>9.6969696969696901</v>
      </c>
      <c r="AI864" s="312">
        <v>16</v>
      </c>
      <c r="AJ864" s="137">
        <v>3.7450553565994898E-4</v>
      </c>
      <c r="AK864" s="302">
        <v>15.151515151515101</v>
      </c>
      <c r="AL864" s="312">
        <v>18</v>
      </c>
      <c r="AM864" s="137">
        <v>4.0106058242909027E-4</v>
      </c>
      <c r="AN864" s="302">
        <v>16.969696969696969</v>
      </c>
      <c r="AO864" s="313">
        <v>0.8</v>
      </c>
      <c r="AP864" s="312">
        <v>0</v>
      </c>
      <c r="AQ864" s="137">
        <v>0</v>
      </c>
      <c r="AR864" s="312">
        <v>80</v>
      </c>
      <c r="AS864" s="312">
        <v>0</v>
      </c>
      <c r="AT864" s="137">
        <v>0</v>
      </c>
      <c r="AU864" s="302">
        <v>17.5757575757575</v>
      </c>
      <c r="AV864" s="312">
        <v>0</v>
      </c>
      <c r="AW864" s="137">
        <v>0</v>
      </c>
      <c r="AX864" s="302">
        <v>17.575757575757578</v>
      </c>
      <c r="AZ864" s="311">
        <v>73</v>
      </c>
      <c r="BA864" s="137">
        <v>3.5152431537028032E-4</v>
      </c>
      <c r="BB864" s="312">
        <v>29.090909090909101</v>
      </c>
      <c r="BC864" s="312">
        <v>79</v>
      </c>
      <c r="BD864" s="137">
        <v>3.6348076542607767E-4</v>
      </c>
      <c r="BE864" s="302">
        <v>57.5757575757575</v>
      </c>
      <c r="BF864" s="312">
        <v>85</v>
      </c>
      <c r="BG864" s="137">
        <v>3.7188220521772609E-4</v>
      </c>
      <c r="BH864" s="302">
        <v>33.939393939393938</v>
      </c>
      <c r="BI864" s="303">
        <v>0.16438356164383561</v>
      </c>
      <c r="BJ864" s="311">
        <v>43</v>
      </c>
      <c r="BK864" s="137">
        <v>2.6887267315712794E-4</v>
      </c>
      <c r="BL864" s="312">
        <v>21.2121212121212</v>
      </c>
      <c r="BM864" s="312">
        <v>55</v>
      </c>
      <c r="BN864" s="137">
        <v>3.2720566363257777E-4</v>
      </c>
      <c r="BO864" s="302">
        <v>47.878787878787797</v>
      </c>
      <c r="BP864" s="312">
        <v>137</v>
      </c>
      <c r="BQ864" s="137">
        <v>7.8781814626965234E-4</v>
      </c>
      <c r="BR864" s="302">
        <v>71.515151515151516</v>
      </c>
      <c r="BS864" s="303">
        <v>2.1860465116279069</v>
      </c>
      <c r="BT864" s="311">
        <v>18</v>
      </c>
      <c r="BU864" s="137">
        <v>1.4612761811982466E-4</v>
      </c>
      <c r="BV864" s="312">
        <v>9.0909090909090899</v>
      </c>
      <c r="BW864" s="312">
        <v>47</v>
      </c>
      <c r="BX864" s="137">
        <v>3.5416635268940367E-4</v>
      </c>
      <c r="BY864" s="302">
        <v>32.121212121212103</v>
      </c>
      <c r="BZ864" s="312">
        <v>101</v>
      </c>
      <c r="CA864" s="137">
        <v>7.3062399629624268E-4</v>
      </c>
      <c r="CB864" s="302">
        <v>65.454545454545453</v>
      </c>
      <c r="CC864" s="303">
        <v>4.6111111111111107</v>
      </c>
      <c r="CD864" s="311">
        <v>250</v>
      </c>
      <c r="CE864" s="137">
        <v>2.1497258239684111E-4</v>
      </c>
      <c r="CF864" s="312">
        <v>126.76</v>
      </c>
      <c r="CG864" s="312">
        <v>417</v>
      </c>
      <c r="CH864" s="137">
        <v>3.3936292545490499E-4</v>
      </c>
      <c r="CI864" s="302">
        <v>105.49</v>
      </c>
      <c r="CJ864" s="312">
        <v>564</v>
      </c>
      <c r="CK864" s="137">
        <v>4.3814945557599564E-4</v>
      </c>
      <c r="CL864" s="302">
        <v>127.08</v>
      </c>
      <c r="CM864" s="313">
        <v>1.256</v>
      </c>
    </row>
    <row r="865" spans="1:91" ht="14.4" x14ac:dyDescent="0.3">
      <c r="A865" s="99" t="s">
        <v>517</v>
      </c>
      <c r="B865" s="311">
        <v>29</v>
      </c>
      <c r="C865" s="137">
        <v>1.0411991742213446E-4</v>
      </c>
      <c r="D865" s="312">
        <v>23.636363636363601</v>
      </c>
      <c r="E865" s="312">
        <v>32</v>
      </c>
      <c r="F865" s="137">
        <v>1.0938301145103402E-4</v>
      </c>
      <c r="G865" s="302">
        <v>21.2121212121212</v>
      </c>
      <c r="H865" s="312">
        <v>59</v>
      </c>
      <c r="I865" s="137">
        <v>1.9161692204763792E-4</v>
      </c>
      <c r="J865" s="302">
        <v>31.515151515151516</v>
      </c>
      <c r="K865" s="313">
        <v>1.0344827586206897</v>
      </c>
      <c r="L865" s="312">
        <v>39</v>
      </c>
      <c r="M865" s="137">
        <v>1.6299101041888689E-4</v>
      </c>
      <c r="N865" s="312">
        <v>29.696969696969699</v>
      </c>
      <c r="O865" s="312">
        <v>10</v>
      </c>
      <c r="P865" s="137">
        <v>3.8799241086844342E-5</v>
      </c>
      <c r="Q865" s="302">
        <v>9.6969696969696901</v>
      </c>
      <c r="R865" s="312">
        <v>30</v>
      </c>
      <c r="S865" s="137">
        <v>1.1099518280906609E-4</v>
      </c>
      <c r="T865" s="302">
        <v>16.969696969696969</v>
      </c>
      <c r="U865" s="313">
        <v>-0.23076923076923078</v>
      </c>
      <c r="V865" s="312">
        <v>2</v>
      </c>
      <c r="W865" s="137">
        <v>5.0938542648294835E-5</v>
      </c>
      <c r="X865" s="312">
        <v>3.0303030303030298</v>
      </c>
      <c r="Y865" s="312">
        <v>0</v>
      </c>
      <c r="Z865" s="137">
        <v>0</v>
      </c>
      <c r="AA865" s="302">
        <v>17.5757575757575</v>
      </c>
      <c r="AB865" s="312">
        <v>79</v>
      </c>
      <c r="AC865" s="137">
        <v>1.8180981312712879E-3</v>
      </c>
      <c r="AD865" s="302">
        <v>47.272727272727273</v>
      </c>
      <c r="AE865" s="313">
        <v>38.5</v>
      </c>
      <c r="AF865" s="312">
        <v>0</v>
      </c>
      <c r="AG865" s="137">
        <v>0</v>
      </c>
      <c r="AH865" s="312">
        <v>80</v>
      </c>
      <c r="AI865" s="312">
        <v>0</v>
      </c>
      <c r="AJ865" s="137">
        <v>0</v>
      </c>
      <c r="AK865" s="302">
        <v>17.5757575757575</v>
      </c>
      <c r="AL865" s="312">
        <v>0</v>
      </c>
      <c r="AM865" s="137">
        <v>0</v>
      </c>
      <c r="AN865" s="302">
        <v>17.575757575757578</v>
      </c>
      <c r="AP865" s="312">
        <v>0</v>
      </c>
      <c r="AQ865" s="137">
        <v>0</v>
      </c>
      <c r="AR865" s="312">
        <v>80</v>
      </c>
      <c r="AS865" s="312">
        <v>0</v>
      </c>
      <c r="AT865" s="137">
        <v>0</v>
      </c>
      <c r="AU865" s="302">
        <v>17.5757575757575</v>
      </c>
      <c r="AV865" s="312">
        <v>56</v>
      </c>
      <c r="AW865" s="137">
        <v>6.9993000699930009E-4</v>
      </c>
      <c r="AX865" s="302">
        <v>35.757575757575758</v>
      </c>
      <c r="AZ865" s="311">
        <v>16</v>
      </c>
      <c r="BA865" s="137">
        <v>7.7046425286636779E-5</v>
      </c>
      <c r="BB865" s="312">
        <v>12.7272727272727</v>
      </c>
      <c r="BC865" s="312">
        <v>48</v>
      </c>
      <c r="BD865" s="137">
        <v>2.2084907266394592E-4</v>
      </c>
      <c r="BE865" s="302">
        <v>30.909090909090899</v>
      </c>
      <c r="BF865" s="312">
        <v>172</v>
      </c>
      <c r="BG865" s="137">
        <v>7.5251457996998688E-4</v>
      </c>
      <c r="BH865" s="302">
        <v>67.27272727272728</v>
      </c>
      <c r="BI865" s="303">
        <v>9.75</v>
      </c>
      <c r="BJ865" s="311">
        <v>43</v>
      </c>
      <c r="BK865" s="137">
        <v>2.6887267315712794E-4</v>
      </c>
      <c r="BL865" s="312">
        <v>38.787878787878697</v>
      </c>
      <c r="BM865" s="312">
        <v>0</v>
      </c>
      <c r="BN865" s="137">
        <v>0</v>
      </c>
      <c r="BO865" s="302">
        <v>17.5757575757575</v>
      </c>
      <c r="BP865" s="312">
        <v>68</v>
      </c>
      <c r="BQ865" s="137">
        <v>3.9103382442581282E-4</v>
      </c>
      <c r="BR865" s="302">
        <v>55.757575757575758</v>
      </c>
      <c r="BS865" s="303">
        <v>0.58139534883720934</v>
      </c>
      <c r="BT865" s="311">
        <v>11</v>
      </c>
      <c r="BU865" s="137">
        <v>8.9300211073226174E-5</v>
      </c>
      <c r="BV865" s="312">
        <v>9.6969696969696901</v>
      </c>
      <c r="BW865" s="312">
        <v>8</v>
      </c>
      <c r="BX865" s="137">
        <v>6.0283634500324025E-5</v>
      </c>
      <c r="BY865" s="302">
        <v>7.2727272727272698</v>
      </c>
      <c r="BZ865" s="312">
        <v>0</v>
      </c>
      <c r="CA865" s="137">
        <v>0</v>
      </c>
      <c r="CB865" s="302">
        <v>17.575757575757578</v>
      </c>
      <c r="CC865" s="303">
        <v>-1</v>
      </c>
      <c r="CD865" s="311">
        <v>140</v>
      </c>
      <c r="CE865" s="137">
        <v>1.2038464614223102E-4</v>
      </c>
      <c r="CF865" s="312">
        <v>125.88</v>
      </c>
      <c r="CG865" s="312">
        <v>98</v>
      </c>
      <c r="CH865" s="137">
        <v>7.9754356581728279E-5</v>
      </c>
      <c r="CI865" s="302">
        <v>51.25</v>
      </c>
      <c r="CJ865" s="312">
        <v>464</v>
      </c>
      <c r="CK865" s="137">
        <v>3.6046338189230846E-4</v>
      </c>
      <c r="CL865" s="302">
        <v>112.88</v>
      </c>
      <c r="CM865" s="313">
        <v>2.3142857142857145</v>
      </c>
    </row>
    <row r="866" spans="1:91" ht="14.4" x14ac:dyDescent="0.3">
      <c r="A866" s="99" t="s">
        <v>518</v>
      </c>
      <c r="B866" s="311">
        <v>111561</v>
      </c>
      <c r="C866" s="137">
        <v>0.4005421416389911</v>
      </c>
      <c r="D866" s="312">
        <v>780</v>
      </c>
      <c r="E866" s="312">
        <v>109739</v>
      </c>
      <c r="F866" s="137">
        <v>0.3751119466757819</v>
      </c>
      <c r="G866" s="302">
        <v>670.90909090909099</v>
      </c>
      <c r="H866" s="312">
        <v>114142</v>
      </c>
      <c r="I866" s="137">
        <v>0.37070404604002521</v>
      </c>
      <c r="J866" s="302">
        <v>728.4848484848485</v>
      </c>
      <c r="K866" s="313">
        <v>2.3135325068796442E-2</v>
      </c>
      <c r="L866" s="312">
        <v>95839</v>
      </c>
      <c r="M866" s="137">
        <v>0.40053578070604362</v>
      </c>
      <c r="N866" s="312">
        <v>933.93939393939399</v>
      </c>
      <c r="O866" s="312">
        <v>98115</v>
      </c>
      <c r="P866" s="137">
        <v>0.38067875392357325</v>
      </c>
      <c r="Q866" s="302">
        <v>717.57575757575705</v>
      </c>
      <c r="R866" s="312">
        <v>102034</v>
      </c>
      <c r="S866" s="137">
        <v>0.37750941609134164</v>
      </c>
      <c r="T866" s="302">
        <v>872.12121212121212</v>
      </c>
      <c r="U866" s="313">
        <v>6.4639656089900771E-2</v>
      </c>
      <c r="V866" s="312">
        <v>17455</v>
      </c>
      <c r="W866" s="137">
        <v>0.44456613096299313</v>
      </c>
      <c r="X866" s="312">
        <v>469.69696969696901</v>
      </c>
      <c r="Y866" s="312">
        <v>17263</v>
      </c>
      <c r="Z866" s="137">
        <v>0.41994259025007297</v>
      </c>
      <c r="AA866" s="302">
        <v>320</v>
      </c>
      <c r="AB866" s="312">
        <v>17734</v>
      </c>
      <c r="AC866" s="137">
        <v>0.40812850961981034</v>
      </c>
      <c r="AD866" s="302">
        <v>347.87878787878788</v>
      </c>
      <c r="AE866" s="313">
        <v>1.5983958751074192E-2</v>
      </c>
      <c r="AF866" s="312">
        <v>15217</v>
      </c>
      <c r="AG866" s="137">
        <v>0.36255122462594108</v>
      </c>
      <c r="AH866" s="312">
        <v>359.39393939393898</v>
      </c>
      <c r="AI866" s="312">
        <v>14650</v>
      </c>
      <c r="AJ866" s="137">
        <v>0.34290663108864078</v>
      </c>
      <c r="AK866" s="302">
        <v>310.90909090909003</v>
      </c>
      <c r="AL866" s="312">
        <v>14780</v>
      </c>
      <c r="AM866" s="137">
        <v>0.32931530046121965</v>
      </c>
      <c r="AN866" s="302">
        <v>386.06060606060606</v>
      </c>
      <c r="AO866" s="313">
        <v>-2.8717881316948149E-2</v>
      </c>
      <c r="AP866" s="312">
        <v>29310</v>
      </c>
      <c r="AQ866" s="137">
        <v>0.40080406957663273</v>
      </c>
      <c r="AR866" s="312">
        <v>389.69696969696901</v>
      </c>
      <c r="AS866" s="312">
        <v>29817</v>
      </c>
      <c r="AT866" s="137">
        <v>0.38968320351299074</v>
      </c>
      <c r="AU866" s="302">
        <v>377.575757575757</v>
      </c>
      <c r="AV866" s="312">
        <v>30405</v>
      </c>
      <c r="AW866" s="137">
        <v>0.38002449755024498</v>
      </c>
      <c r="AX866" s="302">
        <v>480</v>
      </c>
      <c r="AY866" s="303">
        <v>3.7359263050153531E-2</v>
      </c>
      <c r="AZ866" s="311">
        <v>82043</v>
      </c>
      <c r="BA866" s="137">
        <v>0.39506999186197134</v>
      </c>
      <c r="BB866" s="312">
        <v>852.72727272727195</v>
      </c>
      <c r="BC866" s="312">
        <v>78471</v>
      </c>
      <c r="BD866" s="137">
        <v>0.36104682460442711</v>
      </c>
      <c r="BE866" s="302">
        <v>619.39393939393904</v>
      </c>
      <c r="BF866" s="312">
        <v>81259</v>
      </c>
      <c r="BG866" s="137">
        <v>0.35551501310337885</v>
      </c>
      <c r="BH866" s="302">
        <v>576.36363636363637</v>
      </c>
      <c r="BI866" s="303">
        <v>-9.5559645551722885E-3</v>
      </c>
      <c r="BJ866" s="311">
        <v>61709</v>
      </c>
      <c r="BK866" s="137">
        <v>0.38585729739193508</v>
      </c>
      <c r="BL866" s="312">
        <v>714.54545454545405</v>
      </c>
      <c r="BM866" s="312">
        <v>60464</v>
      </c>
      <c r="BN866" s="137">
        <v>0.35971205901600334</v>
      </c>
      <c r="BO866" s="302">
        <v>626.06060606060601</v>
      </c>
      <c r="BP866" s="312">
        <v>61956</v>
      </c>
      <c r="BQ866" s="137">
        <v>0.35627781803125969</v>
      </c>
      <c r="BR866" s="302">
        <v>582.42424242424249</v>
      </c>
      <c r="BS866" s="303">
        <v>4.0026576350289259E-3</v>
      </c>
      <c r="BT866" s="311">
        <v>50184</v>
      </c>
      <c r="BU866" s="137">
        <v>0.40740379931807114</v>
      </c>
      <c r="BV866" s="312">
        <v>470.30303030303003</v>
      </c>
      <c r="BW866" s="312">
        <v>51316</v>
      </c>
      <c r="BX866" s="137">
        <v>0.38668937350232846</v>
      </c>
      <c r="BY866" s="302">
        <v>512.12121212121201</v>
      </c>
      <c r="BZ866" s="312">
        <v>52952</v>
      </c>
      <c r="CA866" s="137">
        <v>0.38304952328592717</v>
      </c>
      <c r="CB866" s="302">
        <v>531.5151515151515</v>
      </c>
      <c r="CC866" s="303">
        <v>5.515702215845688E-2</v>
      </c>
      <c r="CD866" s="311">
        <v>463318</v>
      </c>
      <c r="CE866" s="137">
        <v>0.39840266772375849</v>
      </c>
      <c r="CF866" s="312">
        <v>1853.55</v>
      </c>
      <c r="CG866" s="312">
        <v>459835</v>
      </c>
      <c r="CH866" s="137">
        <v>0.37422290366080635</v>
      </c>
      <c r="CI866" s="302">
        <v>1529.96</v>
      </c>
      <c r="CJ866" s="312">
        <v>475262</v>
      </c>
      <c r="CK866" s="137">
        <v>0.36921238751056529</v>
      </c>
      <c r="CL866" s="302">
        <v>1656.08</v>
      </c>
      <c r="CM866" s="313">
        <v>2.5779270393120925E-2</v>
      </c>
    </row>
    <row r="867" spans="1:91" ht="14.4" x14ac:dyDescent="0.3">
      <c r="A867" s="99" t="s">
        <v>506</v>
      </c>
      <c r="B867" s="311">
        <v>7841</v>
      </c>
      <c r="C867" s="137">
        <v>2.8151871465757112E-2</v>
      </c>
      <c r="D867" s="312">
        <v>474.54545454545399</v>
      </c>
      <c r="E867" s="312">
        <v>10376</v>
      </c>
      <c r="F867" s="137">
        <v>3.5467441462997781E-2</v>
      </c>
      <c r="G867" s="302">
        <v>423.030303030303</v>
      </c>
      <c r="H867" s="312">
        <v>7759</v>
      </c>
      <c r="I867" s="137">
        <v>2.5199249121485127E-2</v>
      </c>
      <c r="J867" s="302">
        <v>384.84848484848487</v>
      </c>
      <c r="K867" s="313">
        <v>-1.0457849764060707E-2</v>
      </c>
      <c r="L867" s="312">
        <v>5905</v>
      </c>
      <c r="M867" s="137">
        <v>2.467851068009044E-2</v>
      </c>
      <c r="N867" s="312">
        <v>394.54545454545399</v>
      </c>
      <c r="O867" s="312">
        <v>6859</v>
      </c>
      <c r="P867" s="137">
        <v>2.6612399461466534E-2</v>
      </c>
      <c r="Q867" s="302">
        <v>360.60606060606</v>
      </c>
      <c r="R867" s="312">
        <v>5514</v>
      </c>
      <c r="S867" s="137">
        <v>2.0400914600306345E-2</v>
      </c>
      <c r="T867" s="302">
        <v>381.21212121212125</v>
      </c>
      <c r="U867" s="313">
        <v>-6.6215071972904313E-2</v>
      </c>
      <c r="V867" s="312">
        <v>807</v>
      </c>
      <c r="W867" s="137">
        <v>2.0553701958586964E-2</v>
      </c>
      <c r="X867" s="312">
        <v>136.363636363636</v>
      </c>
      <c r="Y867" s="312">
        <v>1096</v>
      </c>
      <c r="Z867" s="137">
        <v>2.6661477084752361E-2</v>
      </c>
      <c r="AA867" s="302">
        <v>142.42424242424201</v>
      </c>
      <c r="AB867" s="312">
        <v>928</v>
      </c>
      <c r="AC867" s="137">
        <v>2.1356899567338671E-2</v>
      </c>
      <c r="AD867" s="302">
        <v>159.39393939393941</v>
      </c>
      <c r="AE867" s="313">
        <v>0.14993804213135067</v>
      </c>
      <c r="AF867" s="312">
        <v>509</v>
      </c>
      <c r="AG867" s="137">
        <v>1.2127132373963595E-2</v>
      </c>
      <c r="AH867" s="312">
        <v>112.72727272727199</v>
      </c>
      <c r="AI867" s="312">
        <v>1081</v>
      </c>
      <c r="AJ867" s="137">
        <v>2.5302530253025302E-2</v>
      </c>
      <c r="AK867" s="302">
        <v>171.51515151515099</v>
      </c>
      <c r="AL867" s="312">
        <v>721</v>
      </c>
      <c r="AM867" s="137">
        <v>1.6064704440631895E-2</v>
      </c>
      <c r="AN867" s="302">
        <v>126.66666666666667</v>
      </c>
      <c r="AO867" s="313">
        <v>0.41650294695481338</v>
      </c>
      <c r="AP867" s="312">
        <v>1909</v>
      </c>
      <c r="AQ867" s="137">
        <v>2.6104911935236844E-2</v>
      </c>
      <c r="AR867" s="312">
        <v>203.030303030303</v>
      </c>
      <c r="AS867" s="312">
        <v>2247</v>
      </c>
      <c r="AT867" s="137">
        <v>2.9366407025981495E-2</v>
      </c>
      <c r="AU867" s="302">
        <v>217.575757575757</v>
      </c>
      <c r="AV867" s="312">
        <v>1771</v>
      </c>
      <c r="AW867" s="137">
        <v>2.2135286471352864E-2</v>
      </c>
      <c r="AX867" s="302">
        <v>198.18181818181819</v>
      </c>
      <c r="AY867" s="303">
        <v>-7.2289156626506021E-2</v>
      </c>
      <c r="AZ867" s="311">
        <v>3756</v>
      </c>
      <c r="BA867" s="137">
        <v>1.8086648336037982E-2</v>
      </c>
      <c r="BB867" s="312">
        <v>274.54545454545399</v>
      </c>
      <c r="BC867" s="312">
        <v>4365</v>
      </c>
      <c r="BD867" s="137">
        <v>2.0083462545377583E-2</v>
      </c>
      <c r="BE867" s="302">
        <v>262.42424242424198</v>
      </c>
      <c r="BF867" s="312">
        <v>3470</v>
      </c>
      <c r="BG867" s="137">
        <v>1.518154414241776E-2</v>
      </c>
      <c r="BH867" s="302">
        <v>281.21212121212125</v>
      </c>
      <c r="BI867" s="303">
        <v>-7.6144834930777422E-2</v>
      </c>
      <c r="BJ867" s="311">
        <v>2698</v>
      </c>
      <c r="BK867" s="137">
        <v>1.6870197027393747E-2</v>
      </c>
      <c r="BL867" s="312">
        <v>220.60606060606</v>
      </c>
      <c r="BM867" s="312">
        <v>4378</v>
      </c>
      <c r="BN867" s="137">
        <v>2.6045570825153193E-2</v>
      </c>
      <c r="BO867" s="302">
        <v>301.21212121212102</v>
      </c>
      <c r="BP867" s="312">
        <v>2422</v>
      </c>
      <c r="BQ867" s="137">
        <v>1.392770474646057E-2</v>
      </c>
      <c r="BR867" s="302">
        <v>215.75757575757578</v>
      </c>
      <c r="BS867" s="303">
        <v>-0.10229799851742032</v>
      </c>
      <c r="BT867" s="311">
        <v>3397</v>
      </c>
      <c r="BU867" s="137">
        <v>2.7577528819613572E-2</v>
      </c>
      <c r="BV867" s="312">
        <v>266.666666666666</v>
      </c>
      <c r="BW867" s="312">
        <v>4140</v>
      </c>
      <c r="BX867" s="137">
        <v>3.1196780853917683E-2</v>
      </c>
      <c r="BY867" s="302">
        <v>296.969696969697</v>
      </c>
      <c r="BZ867" s="312">
        <v>3376</v>
      </c>
      <c r="CA867" s="137">
        <v>2.4421649618773418E-2</v>
      </c>
      <c r="CB867" s="302">
        <v>271.5151515151515</v>
      </c>
      <c r="CC867" s="303">
        <v>-6.1819252281424784E-3</v>
      </c>
      <c r="CD867" s="311">
        <v>26822</v>
      </c>
      <c r="CE867" s="137">
        <v>2.306397842019229E-2</v>
      </c>
      <c r="CF867" s="312">
        <v>803.98</v>
      </c>
      <c r="CG867" s="312">
        <v>34542</v>
      </c>
      <c r="CH867" s="137">
        <v>2.811096923516386E-2</v>
      </c>
      <c r="CI867" s="302">
        <v>807.39</v>
      </c>
      <c r="CJ867" s="312">
        <v>25961</v>
      </c>
      <c r="CK867" s="137">
        <v>2.0168081589022026E-2</v>
      </c>
      <c r="CL867" s="302">
        <v>756.04</v>
      </c>
      <c r="CM867" s="313">
        <v>-3.2100514503019907E-2</v>
      </c>
    </row>
    <row r="868" spans="1:91" ht="14.4" x14ac:dyDescent="0.3">
      <c r="A868" s="99" t="s">
        <v>481</v>
      </c>
      <c r="B868" s="311">
        <v>6619</v>
      </c>
      <c r="C868" s="137">
        <v>2.3764473566107173E-2</v>
      </c>
      <c r="D868" s="312">
        <v>360.60606060606</v>
      </c>
      <c r="E868" s="312">
        <v>6568</v>
      </c>
      <c r="F868" s="137">
        <v>2.2450863100324729E-2</v>
      </c>
      <c r="G868" s="302">
        <v>389.09090909090901</v>
      </c>
      <c r="H868" s="312">
        <v>5458</v>
      </c>
      <c r="I868" s="137">
        <v>1.772618916162725E-2</v>
      </c>
      <c r="J868" s="302">
        <v>320.60606060606062</v>
      </c>
      <c r="K868" s="313">
        <v>-0.17540413959812662</v>
      </c>
      <c r="L868" s="312">
        <v>5738</v>
      </c>
      <c r="M868" s="137">
        <v>2.398057481496341E-2</v>
      </c>
      <c r="N868" s="312">
        <v>387.87878787878702</v>
      </c>
      <c r="O868" s="312">
        <v>5289</v>
      </c>
      <c r="P868" s="137">
        <v>2.0520918610831971E-2</v>
      </c>
      <c r="Q868" s="302">
        <v>371.51515151515099</v>
      </c>
      <c r="R868" s="312">
        <v>4450</v>
      </c>
      <c r="S868" s="137">
        <v>1.6464285450011471E-2</v>
      </c>
      <c r="T868" s="302">
        <v>348.4848484848485</v>
      </c>
      <c r="U868" s="313">
        <v>-0.22446845590798187</v>
      </c>
      <c r="V868" s="312">
        <v>806</v>
      </c>
      <c r="W868" s="137">
        <v>2.0528232687262817E-2</v>
      </c>
      <c r="X868" s="312">
        <v>142.42424242424201</v>
      </c>
      <c r="Y868" s="312">
        <v>766</v>
      </c>
      <c r="Z868" s="137">
        <v>1.8633842561058676E-2</v>
      </c>
      <c r="AA868" s="302">
        <v>140</v>
      </c>
      <c r="AB868" s="312">
        <v>510</v>
      </c>
      <c r="AC868" s="137">
        <v>1.1737089201877934E-2</v>
      </c>
      <c r="AD868" s="302">
        <v>113.93939393939395</v>
      </c>
      <c r="AE868" s="313">
        <v>-0.36724565756823824</v>
      </c>
      <c r="AF868" s="312">
        <v>980</v>
      </c>
      <c r="AG868" s="137">
        <v>2.3348899266177451E-2</v>
      </c>
      <c r="AH868" s="312">
        <v>134.54545454545399</v>
      </c>
      <c r="AI868" s="312">
        <v>485</v>
      </c>
      <c r="AJ868" s="137">
        <v>1.1352199049692204E-2</v>
      </c>
      <c r="AK868" s="302">
        <v>84.848484848484802</v>
      </c>
      <c r="AL868" s="312">
        <v>622</v>
      </c>
      <c r="AM868" s="137">
        <v>1.3858871237271897E-2</v>
      </c>
      <c r="AN868" s="302">
        <v>140.60606060606062</v>
      </c>
      <c r="AO868" s="313">
        <v>-0.36530612244897959</v>
      </c>
      <c r="AP868" s="312">
        <v>1920</v>
      </c>
      <c r="AQ868" s="137">
        <v>2.6255333114538891E-2</v>
      </c>
      <c r="AR868" s="312">
        <v>211.51515151515099</v>
      </c>
      <c r="AS868" s="312">
        <v>1728</v>
      </c>
      <c r="AT868" s="137">
        <v>2.2583511945214074E-2</v>
      </c>
      <c r="AU868" s="302">
        <v>183.030303030303</v>
      </c>
      <c r="AV868" s="312">
        <v>1441</v>
      </c>
      <c r="AW868" s="137">
        <v>1.801069893010699E-2</v>
      </c>
      <c r="AX868" s="302">
        <v>194.54545454545456</v>
      </c>
      <c r="AY868" s="303">
        <v>-0.24947916666666667</v>
      </c>
      <c r="AZ868" s="311">
        <v>3510</v>
      </c>
      <c r="BA868" s="137">
        <v>1.6902059547255942E-2</v>
      </c>
      <c r="BB868" s="312">
        <v>325.45454545454498</v>
      </c>
      <c r="BC868" s="312">
        <v>3350</v>
      </c>
      <c r="BD868" s="137">
        <v>1.541342486300456E-2</v>
      </c>
      <c r="BE868" s="302">
        <v>255.75757575757501</v>
      </c>
      <c r="BF868" s="312">
        <v>2404</v>
      </c>
      <c r="BG868" s="137">
        <v>1.0517703780510748E-2</v>
      </c>
      <c r="BH868" s="302">
        <v>214.54545454545456</v>
      </c>
      <c r="BI868" s="303">
        <v>-0.31509971509971507</v>
      </c>
      <c r="BJ868" s="311">
        <v>2485</v>
      </c>
      <c r="BK868" s="137">
        <v>1.5538339367336347E-2</v>
      </c>
      <c r="BL868" s="312">
        <v>239.39393939393901</v>
      </c>
      <c r="BM868" s="312">
        <v>3128</v>
      </c>
      <c r="BN868" s="137">
        <v>1.8609078469867334E-2</v>
      </c>
      <c r="BO868" s="302">
        <v>266.06060606060601</v>
      </c>
      <c r="BP868" s="312">
        <v>1784</v>
      </c>
      <c r="BQ868" s="137">
        <v>1.0258887393759561E-2</v>
      </c>
      <c r="BR868" s="302">
        <v>218.18181818181819</v>
      </c>
      <c r="BS868" s="303">
        <v>-0.28209255533199196</v>
      </c>
      <c r="BT868" s="311">
        <v>2679</v>
      </c>
      <c r="BU868" s="137">
        <v>2.17486604968339E-2</v>
      </c>
      <c r="BV868" s="312">
        <v>251.51515151515099</v>
      </c>
      <c r="BW868" s="312">
        <v>3019</v>
      </c>
      <c r="BX868" s="137">
        <v>2.2749536569559779E-2</v>
      </c>
      <c r="BY868" s="302">
        <v>217.575757575757</v>
      </c>
      <c r="BZ868" s="312">
        <v>3036</v>
      </c>
      <c r="CA868" s="137">
        <v>2.1962123294607849E-2</v>
      </c>
      <c r="CB868" s="302">
        <v>240</v>
      </c>
      <c r="CC868" s="303">
        <v>0.13325867861142218</v>
      </c>
      <c r="CD868" s="311">
        <v>24737</v>
      </c>
      <c r="CE868" s="137">
        <v>2.1271107083002633E-2</v>
      </c>
      <c r="CF868" s="312">
        <v>766.65</v>
      </c>
      <c r="CG868" s="312">
        <v>24333</v>
      </c>
      <c r="CH868" s="137">
        <v>1.9802681211257084E-2</v>
      </c>
      <c r="CI868" s="302">
        <v>729.36</v>
      </c>
      <c r="CJ868" s="312">
        <v>19705</v>
      </c>
      <c r="CK868" s="137">
        <v>1.5308040819370556E-2</v>
      </c>
      <c r="CL868" s="302">
        <v>666.65</v>
      </c>
      <c r="CM868" s="313">
        <v>-0.20341997817035209</v>
      </c>
    </row>
    <row r="869" spans="1:91" ht="14.4" x14ac:dyDescent="0.3">
      <c r="A869" s="99" t="s">
        <v>482</v>
      </c>
      <c r="B869" s="311">
        <v>6277</v>
      </c>
      <c r="C869" s="137">
        <v>2.2536576608921999E-2</v>
      </c>
      <c r="D869" s="312">
        <v>415.75757575757501</v>
      </c>
      <c r="E869" s="312">
        <v>7183</v>
      </c>
      <c r="F869" s="137">
        <v>2.4553067851649291E-2</v>
      </c>
      <c r="G869" s="302">
        <v>365.45454545454498</v>
      </c>
      <c r="H869" s="312">
        <v>5312</v>
      </c>
      <c r="I869" s="137">
        <v>1.7252018473170382E-2</v>
      </c>
      <c r="J869" s="302">
        <v>275.15151515151518</v>
      </c>
      <c r="K869" s="313">
        <v>-0.15373586108013382</v>
      </c>
      <c r="L869" s="312">
        <v>5715</v>
      </c>
      <c r="M869" s="137">
        <v>2.3884451911383043E-2</v>
      </c>
      <c r="N869" s="312">
        <v>376.36363636363598</v>
      </c>
      <c r="O869" s="312">
        <v>5281</v>
      </c>
      <c r="P869" s="137">
        <v>2.0489879217962498E-2</v>
      </c>
      <c r="Q869" s="302">
        <v>316.969696969697</v>
      </c>
      <c r="R869" s="312">
        <v>5332</v>
      </c>
      <c r="S869" s="137">
        <v>1.9727543824598012E-2</v>
      </c>
      <c r="T869" s="302">
        <v>384.84848484848487</v>
      </c>
      <c r="U869" s="313">
        <v>-6.7016622922134728E-2</v>
      </c>
      <c r="V869" s="312">
        <v>919</v>
      </c>
      <c r="W869" s="137">
        <v>2.3406260346891476E-2</v>
      </c>
      <c r="X869" s="312">
        <v>139.39393939393901</v>
      </c>
      <c r="Y869" s="312">
        <v>953</v>
      </c>
      <c r="Z869" s="137">
        <v>2.3182835457818428E-2</v>
      </c>
      <c r="AA869" s="302">
        <v>145.45454545454501</v>
      </c>
      <c r="AB869" s="312">
        <v>850</v>
      </c>
      <c r="AC869" s="137">
        <v>1.9561815336463225E-2</v>
      </c>
      <c r="AD869" s="302">
        <v>148.4848484848485</v>
      </c>
      <c r="AE869" s="313">
        <v>-7.5081610446137106E-2</v>
      </c>
      <c r="AF869" s="312">
        <v>830</v>
      </c>
      <c r="AG869" s="137">
        <v>1.9775088154007435E-2</v>
      </c>
      <c r="AH869" s="312">
        <v>163.030303030303</v>
      </c>
      <c r="AI869" s="312">
        <v>1044</v>
      </c>
      <c r="AJ869" s="137">
        <v>2.4436486201811672E-2</v>
      </c>
      <c r="AK869" s="302">
        <v>144.84848484848399</v>
      </c>
      <c r="AL869" s="312">
        <v>723</v>
      </c>
      <c r="AM869" s="137">
        <v>1.6109266727568457E-2</v>
      </c>
      <c r="AN869" s="302">
        <v>129.09090909090909</v>
      </c>
      <c r="AO869" s="313">
        <v>-0.12891566265060242</v>
      </c>
      <c r="AP869" s="312">
        <v>2251</v>
      </c>
      <c r="AQ869" s="137">
        <v>3.0781643146264085E-2</v>
      </c>
      <c r="AR869" s="312">
        <v>278.18181818181802</v>
      </c>
      <c r="AS869" s="312">
        <v>2040</v>
      </c>
      <c r="AT869" s="137">
        <v>2.6661090490877726E-2</v>
      </c>
      <c r="AU869" s="302">
        <v>186.06060606060601</v>
      </c>
      <c r="AV869" s="312">
        <v>1352</v>
      </c>
      <c r="AW869" s="137">
        <v>1.6898310168983102E-2</v>
      </c>
      <c r="AX869" s="302">
        <v>140.60606060606062</v>
      </c>
      <c r="AY869" s="303">
        <v>-0.39937805419813416</v>
      </c>
      <c r="AZ869" s="311">
        <v>3677</v>
      </c>
      <c r="BA869" s="137">
        <v>1.7706231611185216E-2</v>
      </c>
      <c r="BB869" s="312">
        <v>278.18181818181802</v>
      </c>
      <c r="BC869" s="312">
        <v>3932</v>
      </c>
      <c r="BD869" s="137">
        <v>1.8091219869054903E-2</v>
      </c>
      <c r="BE869" s="302">
        <v>301.81818181818102</v>
      </c>
      <c r="BF869" s="312">
        <v>3127</v>
      </c>
      <c r="BG869" s="137">
        <v>1.3680890067245053E-2</v>
      </c>
      <c r="BH869" s="302">
        <v>260.60606060606062</v>
      </c>
      <c r="BI869" s="303">
        <v>-0.14957846070165895</v>
      </c>
      <c r="BJ869" s="311">
        <v>2887</v>
      </c>
      <c r="BK869" s="137">
        <v>1.8051986218712287E-2</v>
      </c>
      <c r="BL869" s="312">
        <v>265.45454545454498</v>
      </c>
      <c r="BM869" s="312">
        <v>3612</v>
      </c>
      <c r="BN869" s="137">
        <v>2.1488488309834016E-2</v>
      </c>
      <c r="BO869" s="302">
        <v>274.54545454545399</v>
      </c>
      <c r="BP869" s="312">
        <v>2672</v>
      </c>
      <c r="BQ869" s="137">
        <v>1.5365329100967233E-2</v>
      </c>
      <c r="BR869" s="302">
        <v>246.66666666666669</v>
      </c>
      <c r="BS869" s="303">
        <v>-7.4471770003463805E-2</v>
      </c>
      <c r="BT869" s="311">
        <v>3397</v>
      </c>
      <c r="BU869" s="137">
        <v>2.7577528819613572E-2</v>
      </c>
      <c r="BV869" s="312">
        <v>240</v>
      </c>
      <c r="BW869" s="312">
        <v>3671</v>
      </c>
      <c r="BX869" s="137">
        <v>2.7662652781336186E-2</v>
      </c>
      <c r="BY869" s="302">
        <v>250.90909090909</v>
      </c>
      <c r="BZ869" s="312">
        <v>2672</v>
      </c>
      <c r="CA869" s="137">
        <v>1.9328983347560006E-2</v>
      </c>
      <c r="CB869" s="302">
        <v>280</v>
      </c>
      <c r="CC869" s="303">
        <v>-0.21342360906682367</v>
      </c>
      <c r="CD869" s="311">
        <v>25953</v>
      </c>
      <c r="CE869" s="137">
        <v>2.231673372378087E-2</v>
      </c>
      <c r="CF869" s="312">
        <v>801.17</v>
      </c>
      <c r="CG869" s="312">
        <v>27716</v>
      </c>
      <c r="CH869" s="137">
        <v>2.2555834153256949E-2</v>
      </c>
      <c r="CI869" s="302">
        <v>733.22</v>
      </c>
      <c r="CJ869" s="312">
        <v>22040</v>
      </c>
      <c r="CK869" s="137">
        <v>1.7122010639884652E-2</v>
      </c>
      <c r="CL869" s="302">
        <v>698.38</v>
      </c>
      <c r="CM869" s="313">
        <v>-0.15077255037953224</v>
      </c>
    </row>
    <row r="870" spans="1:91" ht="14.4" x14ac:dyDescent="0.3">
      <c r="A870" s="99" t="s">
        <v>483</v>
      </c>
      <c r="B870" s="311">
        <v>7026</v>
      </c>
      <c r="C870" s="137">
        <v>2.5225742751997127E-2</v>
      </c>
      <c r="D870" s="312">
        <v>349.09090909090901</v>
      </c>
      <c r="E870" s="312">
        <v>7134</v>
      </c>
      <c r="F870" s="137">
        <v>2.4385575115364894E-2</v>
      </c>
      <c r="G870" s="302">
        <v>346.666666666666</v>
      </c>
      <c r="H870" s="312">
        <v>6467</v>
      </c>
      <c r="I870" s="137">
        <v>2.1003163303086006E-2</v>
      </c>
      <c r="J870" s="302">
        <v>369.69696969696975</v>
      </c>
      <c r="K870" s="313">
        <v>-7.9561628237973248E-2</v>
      </c>
      <c r="L870" s="312">
        <v>5892</v>
      </c>
      <c r="M870" s="137">
        <v>2.4624180343284143E-2</v>
      </c>
      <c r="N870" s="312">
        <v>390.30303030303003</v>
      </c>
      <c r="O870" s="312">
        <v>6041</v>
      </c>
      <c r="P870" s="137">
        <v>2.3438621540562667E-2</v>
      </c>
      <c r="Q870" s="302">
        <v>388.48484848484799</v>
      </c>
      <c r="R870" s="312">
        <v>4768</v>
      </c>
      <c r="S870" s="137">
        <v>1.764083438778757E-2</v>
      </c>
      <c r="T870" s="302">
        <v>323.63636363636363</v>
      </c>
      <c r="U870" s="313">
        <v>-0.19076714188730481</v>
      </c>
      <c r="V870" s="312">
        <v>809</v>
      </c>
      <c r="W870" s="137">
        <v>2.0604640501235259E-2</v>
      </c>
      <c r="X870" s="312">
        <v>163.636363636363</v>
      </c>
      <c r="Y870" s="312">
        <v>827</v>
      </c>
      <c r="Z870" s="137">
        <v>2.0117738639680839E-2</v>
      </c>
      <c r="AA870" s="302">
        <v>118.181818181818</v>
      </c>
      <c r="AB870" s="312">
        <v>706</v>
      </c>
      <c r="AC870" s="137">
        <v>1.6247813679462396E-2</v>
      </c>
      <c r="AD870" s="302">
        <v>129.69696969696972</v>
      </c>
      <c r="AE870" s="313">
        <v>-0.1273176761433869</v>
      </c>
      <c r="AF870" s="312">
        <v>969</v>
      </c>
      <c r="AG870" s="137">
        <v>2.3086819784618316E-2</v>
      </c>
      <c r="AH870" s="312">
        <v>143.030303030303</v>
      </c>
      <c r="AI870" s="312">
        <v>996</v>
      </c>
      <c r="AJ870" s="137">
        <v>2.3312969594831822E-2</v>
      </c>
      <c r="AK870" s="302">
        <v>135.75757575757501</v>
      </c>
      <c r="AL870" s="312">
        <v>594</v>
      </c>
      <c r="AM870" s="137">
        <v>1.3234999220159978E-2</v>
      </c>
      <c r="AN870" s="302">
        <v>102.42424242424244</v>
      </c>
      <c r="AO870" s="313">
        <v>-0.38699690402476783</v>
      </c>
      <c r="AP870" s="312">
        <v>1841</v>
      </c>
      <c r="AQ870" s="137">
        <v>2.5175035554096926E-2</v>
      </c>
      <c r="AR870" s="312">
        <v>191.51515151515099</v>
      </c>
      <c r="AS870" s="312">
        <v>2038</v>
      </c>
      <c r="AT870" s="137">
        <v>2.6634952166867062E-2</v>
      </c>
      <c r="AU870" s="302">
        <v>222.42424242424201</v>
      </c>
      <c r="AV870" s="312">
        <v>1388</v>
      </c>
      <c r="AW870" s="137">
        <v>1.7348265173482653E-2</v>
      </c>
      <c r="AX870" s="302">
        <v>180.60606060606062</v>
      </c>
      <c r="AY870" s="303">
        <v>-0.24606192286800652</v>
      </c>
      <c r="AZ870" s="311">
        <v>3864</v>
      </c>
      <c r="BA870" s="137">
        <v>1.8606711706722782E-2</v>
      </c>
      <c r="BB870" s="312">
        <v>309.09090909090901</v>
      </c>
      <c r="BC870" s="312">
        <v>4386</v>
      </c>
      <c r="BD870" s="137">
        <v>2.0180084014668059E-2</v>
      </c>
      <c r="BE870" s="302">
        <v>346.666666666666</v>
      </c>
      <c r="BF870" s="312">
        <v>3143</v>
      </c>
      <c r="BG870" s="137">
        <v>1.375089142352133E-2</v>
      </c>
      <c r="BH870" s="302">
        <v>238.78787878787881</v>
      </c>
      <c r="BI870" s="303">
        <v>-0.18659420289855072</v>
      </c>
      <c r="BJ870" s="311">
        <v>3028</v>
      </c>
      <c r="BK870" s="137">
        <v>1.8933638472553103E-2</v>
      </c>
      <c r="BL870" s="312">
        <v>295.15151515151501</v>
      </c>
      <c r="BM870" s="312">
        <v>2824</v>
      </c>
      <c r="BN870" s="137">
        <v>1.6800523529061813E-2</v>
      </c>
      <c r="BO870" s="302">
        <v>226.06060606060601</v>
      </c>
      <c r="BP870" s="312">
        <v>2162</v>
      </c>
      <c r="BQ870" s="137">
        <v>1.2432575417773638E-2</v>
      </c>
      <c r="BR870" s="302">
        <v>213.33333333333334</v>
      </c>
      <c r="BS870" s="303">
        <v>-0.28599735799207399</v>
      </c>
      <c r="BT870" s="311">
        <v>3307</v>
      </c>
      <c r="BU870" s="137">
        <v>2.6846890729014451E-2</v>
      </c>
      <c r="BV870" s="312">
        <v>276.969696969697</v>
      </c>
      <c r="BW870" s="312">
        <v>3372</v>
      </c>
      <c r="BX870" s="137">
        <v>2.5409551941886575E-2</v>
      </c>
      <c r="BY870" s="302">
        <v>203.030303030303</v>
      </c>
      <c r="BZ870" s="312">
        <v>3092</v>
      </c>
      <c r="CA870" s="137">
        <v>2.2367221747999825E-2</v>
      </c>
      <c r="CB870" s="302">
        <v>222.42424242424244</v>
      </c>
      <c r="CC870" s="303">
        <v>-6.5013607499244022E-2</v>
      </c>
      <c r="CD870" s="311">
        <v>26736</v>
      </c>
      <c r="CE870" s="137">
        <v>2.2990027851847776E-2</v>
      </c>
      <c r="CF870" s="312">
        <v>784.9</v>
      </c>
      <c r="CG870" s="312">
        <v>27618</v>
      </c>
      <c r="CH870" s="137">
        <v>2.2476079796675218E-2</v>
      </c>
      <c r="CI870" s="302">
        <v>750.79</v>
      </c>
      <c r="CJ870" s="312">
        <v>22320</v>
      </c>
      <c r="CK870" s="137">
        <v>1.7339531646198975E-2</v>
      </c>
      <c r="CL870" s="302">
        <v>671.73</v>
      </c>
      <c r="CM870" s="313">
        <v>-0.16517055655296231</v>
      </c>
    </row>
    <row r="871" spans="1:91" ht="14.4" x14ac:dyDescent="0.3">
      <c r="A871" s="99" t="s">
        <v>507</v>
      </c>
      <c r="B871" s="311">
        <v>6903</v>
      </c>
      <c r="C871" s="137">
        <v>2.4784130688448074E-2</v>
      </c>
      <c r="D871" s="312">
        <v>390.90909090909099</v>
      </c>
      <c r="E871" s="312">
        <v>7119</v>
      </c>
      <c r="F871" s="137">
        <v>2.4334301828747223E-2</v>
      </c>
      <c r="G871" s="302">
        <v>362.42424242424198</v>
      </c>
      <c r="H871" s="312">
        <v>6390</v>
      </c>
      <c r="I871" s="137">
        <v>2.0753086981091632E-2</v>
      </c>
      <c r="J871" s="302">
        <v>353.93939393939394</v>
      </c>
      <c r="K871" s="313">
        <v>-7.4315514993481088E-2</v>
      </c>
      <c r="L871" s="312">
        <v>5744</v>
      </c>
      <c r="M871" s="137">
        <v>2.4005650355027854E-2</v>
      </c>
      <c r="N871" s="312">
        <v>364.24242424242402</v>
      </c>
      <c r="O871" s="312">
        <v>6191</v>
      </c>
      <c r="P871" s="137">
        <v>2.4020610156865331E-2</v>
      </c>
      <c r="Q871" s="302">
        <v>363.636363636363</v>
      </c>
      <c r="R871" s="312">
        <v>5706</v>
      </c>
      <c r="S871" s="137">
        <v>2.1111283770284369E-2</v>
      </c>
      <c r="T871" s="302">
        <v>386.66666666666669</v>
      </c>
      <c r="U871" s="313">
        <v>-6.6155988857938717E-3</v>
      </c>
      <c r="V871" s="312">
        <v>1059</v>
      </c>
      <c r="W871" s="137">
        <v>2.6971958332272113E-2</v>
      </c>
      <c r="X871" s="312">
        <v>162.42424242424201</v>
      </c>
      <c r="Y871" s="312">
        <v>960</v>
      </c>
      <c r="Z871" s="137">
        <v>2.3353118614381628E-2</v>
      </c>
      <c r="AA871" s="302">
        <v>133.333333333333</v>
      </c>
      <c r="AB871" s="312">
        <v>896</v>
      </c>
      <c r="AC871" s="137">
        <v>2.0620454754671821E-2</v>
      </c>
      <c r="AD871" s="302">
        <v>140.60606060606062</v>
      </c>
      <c r="AE871" s="313">
        <v>-0.15391879131255901</v>
      </c>
      <c r="AF871" s="312">
        <v>1130</v>
      </c>
      <c r="AG871" s="137">
        <v>2.692271037834747E-2</v>
      </c>
      <c r="AH871" s="312">
        <v>145.45454545454501</v>
      </c>
      <c r="AI871" s="312">
        <v>1162</v>
      </c>
      <c r="AJ871" s="137">
        <v>2.7198464527303793E-2</v>
      </c>
      <c r="AK871" s="302">
        <v>135.75757575757501</v>
      </c>
      <c r="AL871" s="312">
        <v>821</v>
      </c>
      <c r="AM871" s="137">
        <v>1.8292818787460172E-2</v>
      </c>
      <c r="AN871" s="302">
        <v>140</v>
      </c>
      <c r="AO871" s="313">
        <v>-0.27345132743362832</v>
      </c>
      <c r="AP871" s="312">
        <v>1704</v>
      </c>
      <c r="AQ871" s="137">
        <v>2.3301608139153267E-2</v>
      </c>
      <c r="AR871" s="312">
        <v>166.06060606060601</v>
      </c>
      <c r="AS871" s="312">
        <v>2190</v>
      </c>
      <c r="AT871" s="137">
        <v>2.8621464791677556E-2</v>
      </c>
      <c r="AU871" s="302">
        <v>226.666666666666</v>
      </c>
      <c r="AV871" s="312">
        <v>1820</v>
      </c>
      <c r="AW871" s="137">
        <v>2.2747725227477252E-2</v>
      </c>
      <c r="AX871" s="302">
        <v>204.84848484848487</v>
      </c>
      <c r="AY871" s="303">
        <v>6.8075117370892016E-2</v>
      </c>
      <c r="AZ871" s="311">
        <v>4078</v>
      </c>
      <c r="BA871" s="137">
        <v>1.9637207644931549E-2</v>
      </c>
      <c r="BB871" s="312">
        <v>320.60606060606</v>
      </c>
      <c r="BC871" s="312">
        <v>3632</v>
      </c>
      <c r="BD871" s="137">
        <v>1.6710913164905243E-2</v>
      </c>
      <c r="BE871" s="302">
        <v>240</v>
      </c>
      <c r="BF871" s="312">
        <v>3768</v>
      </c>
      <c r="BG871" s="137">
        <v>1.6485319403063435E-2</v>
      </c>
      <c r="BH871" s="302">
        <v>263.03030303030306</v>
      </c>
      <c r="BI871" s="303">
        <v>-7.6017655713585097E-2</v>
      </c>
      <c r="BJ871" s="311">
        <v>2889</v>
      </c>
      <c r="BK871" s="137">
        <v>1.8064491924440526E-2</v>
      </c>
      <c r="BL871" s="312">
        <v>264.24242424242402</v>
      </c>
      <c r="BM871" s="312">
        <v>3115</v>
      </c>
      <c r="BN871" s="137">
        <v>1.8531738949372361E-2</v>
      </c>
      <c r="BO871" s="302">
        <v>221.81818181818099</v>
      </c>
      <c r="BP871" s="312">
        <v>2591</v>
      </c>
      <c r="BQ871" s="137">
        <v>1.4899538810107074E-2</v>
      </c>
      <c r="BR871" s="302">
        <v>246.06060606060606</v>
      </c>
      <c r="BS871" s="303">
        <v>-0.10314987885081343</v>
      </c>
      <c r="BT871" s="311">
        <v>3553</v>
      </c>
      <c r="BU871" s="137">
        <v>2.8843968176652055E-2</v>
      </c>
      <c r="BV871" s="312">
        <v>260.60606060606</v>
      </c>
      <c r="BW871" s="312">
        <v>3572</v>
      </c>
      <c r="BX871" s="137">
        <v>2.6916642804394677E-2</v>
      </c>
      <c r="BY871" s="302">
        <v>270.90909090909003</v>
      </c>
      <c r="BZ871" s="312">
        <v>2704</v>
      </c>
      <c r="CA871" s="137">
        <v>1.9560468178069706E-2</v>
      </c>
      <c r="CB871" s="302">
        <v>227.8787878787879</v>
      </c>
      <c r="CC871" s="303">
        <v>-0.23895299746692936</v>
      </c>
      <c r="CD871" s="311">
        <v>27060</v>
      </c>
      <c r="CE871" s="137">
        <v>2.3268632318634082E-2</v>
      </c>
      <c r="CF871" s="312">
        <v>774.02</v>
      </c>
      <c r="CG871" s="312">
        <v>27941</v>
      </c>
      <c r="CH871" s="137">
        <v>2.2738943645408877E-2</v>
      </c>
      <c r="CI871" s="302">
        <v>727.42</v>
      </c>
      <c r="CJ871" s="312">
        <v>24696</v>
      </c>
      <c r="CK871" s="137">
        <v>1.9185352756923384E-2</v>
      </c>
      <c r="CL871" s="302">
        <v>731.87</v>
      </c>
      <c r="CM871" s="313">
        <v>-8.7361419068736137E-2</v>
      </c>
    </row>
    <row r="872" spans="1:91" ht="14.4" x14ac:dyDescent="0.3">
      <c r="A872" s="99" t="s">
        <v>508</v>
      </c>
      <c r="B872" s="311">
        <v>6603</v>
      </c>
      <c r="C872" s="137">
        <v>2.3707028094425993E-2</v>
      </c>
      <c r="D872" s="312">
        <v>387.87878787878702</v>
      </c>
      <c r="E872" s="312">
        <v>6693</v>
      </c>
      <c r="F872" s="137">
        <v>2.2878140488805331E-2</v>
      </c>
      <c r="G872" s="302">
        <v>389.09090909090901</v>
      </c>
      <c r="H872" s="312">
        <v>6388</v>
      </c>
      <c r="I872" s="137">
        <v>2.0746591492208661E-2</v>
      </c>
      <c r="J872" s="302">
        <v>366.66666666666669</v>
      </c>
      <c r="K872" s="313">
        <v>-3.2560957140693625E-2</v>
      </c>
      <c r="L872" s="312">
        <v>5434</v>
      </c>
      <c r="M872" s="137">
        <v>2.2710080785031575E-2</v>
      </c>
      <c r="N872" s="312">
        <v>323.636363636363</v>
      </c>
      <c r="O872" s="312">
        <v>5652</v>
      </c>
      <c r="P872" s="137">
        <v>2.1929331062284421E-2</v>
      </c>
      <c r="Q872" s="302">
        <v>376.36363636363598</v>
      </c>
      <c r="R872" s="312">
        <v>6085</v>
      </c>
      <c r="S872" s="137">
        <v>2.2513522913105571E-2</v>
      </c>
      <c r="T872" s="302">
        <v>407.27272727272731</v>
      </c>
      <c r="U872" s="313">
        <v>0.11980125138019874</v>
      </c>
      <c r="V872" s="312">
        <v>1069</v>
      </c>
      <c r="W872" s="137">
        <v>2.7226651045513587E-2</v>
      </c>
      <c r="X872" s="312">
        <v>143.030303030303</v>
      </c>
      <c r="Y872" s="312">
        <v>1118</v>
      </c>
      <c r="Z872" s="137">
        <v>2.7196652719665274E-2</v>
      </c>
      <c r="AA872" s="302">
        <v>128.48484848484799</v>
      </c>
      <c r="AB872" s="312">
        <v>911</v>
      </c>
      <c r="AC872" s="137">
        <v>2.0965663260609408E-2</v>
      </c>
      <c r="AD872" s="302">
        <v>134.54545454545456</v>
      </c>
      <c r="AE872" s="313">
        <v>-0.14780168381665107</v>
      </c>
      <c r="AF872" s="312">
        <v>1018</v>
      </c>
      <c r="AG872" s="137">
        <v>2.425426474792719E-2</v>
      </c>
      <c r="AH872" s="312">
        <v>153.939393939393</v>
      </c>
      <c r="AI872" s="312">
        <v>1083</v>
      </c>
      <c r="AJ872" s="137">
        <v>2.5349343444982797E-2</v>
      </c>
      <c r="AK872" s="302">
        <v>158.78787878787799</v>
      </c>
      <c r="AL872" s="312">
        <v>1090</v>
      </c>
      <c r="AM872" s="137">
        <v>2.4286446380428244E-2</v>
      </c>
      <c r="AN872" s="302">
        <v>176.96969696969697</v>
      </c>
      <c r="AO872" s="313">
        <v>7.072691552062868E-2</v>
      </c>
      <c r="AP872" s="312">
        <v>1675</v>
      </c>
      <c r="AQ872" s="137">
        <v>2.2905043211902419E-2</v>
      </c>
      <c r="AR872" s="312">
        <v>188.48484848484799</v>
      </c>
      <c r="AS872" s="312">
        <v>2141</v>
      </c>
      <c r="AT872" s="137">
        <v>2.798107585341628E-2</v>
      </c>
      <c r="AU872" s="302">
        <v>199.39393939393901</v>
      </c>
      <c r="AV872" s="312">
        <v>1714</v>
      </c>
      <c r="AW872" s="137">
        <v>2.1422857714228576E-2</v>
      </c>
      <c r="AX872" s="302">
        <v>234.54545454545456</v>
      </c>
      <c r="AY872" s="303">
        <v>2.3283582089552238E-2</v>
      </c>
      <c r="AZ872" s="311">
        <v>3860</v>
      </c>
      <c r="BA872" s="137">
        <v>1.8587450100401123E-2</v>
      </c>
      <c r="BB872" s="312">
        <v>247.87878787878699</v>
      </c>
      <c r="BC872" s="312">
        <v>4116</v>
      </c>
      <c r="BD872" s="137">
        <v>1.8937807980933363E-2</v>
      </c>
      <c r="BE872" s="302">
        <v>253.93939393939399</v>
      </c>
      <c r="BF872" s="312">
        <v>3937</v>
      </c>
      <c r="BG872" s="137">
        <v>1.7224708728731618E-2</v>
      </c>
      <c r="BH872" s="302">
        <v>301.81818181818181</v>
      </c>
      <c r="BI872" s="303">
        <v>1.9948186528497409E-2</v>
      </c>
      <c r="BJ872" s="311">
        <v>3174</v>
      </c>
      <c r="BK872" s="137">
        <v>1.9846554990714513E-2</v>
      </c>
      <c r="BL872" s="312">
        <v>253.333333333333</v>
      </c>
      <c r="BM872" s="312">
        <v>4047</v>
      </c>
      <c r="BN872" s="137">
        <v>2.4076387649473497E-2</v>
      </c>
      <c r="BO872" s="302">
        <v>301.81818181818102</v>
      </c>
      <c r="BP872" s="312">
        <v>3265</v>
      </c>
      <c r="BQ872" s="137">
        <v>1.8775374069857041E-2</v>
      </c>
      <c r="BR872" s="302">
        <v>321.81818181818181</v>
      </c>
      <c r="BS872" s="303">
        <v>2.8670447385003149E-2</v>
      </c>
      <c r="BT872" s="311">
        <v>3675</v>
      </c>
      <c r="BU872" s="137">
        <v>2.9834388699464198E-2</v>
      </c>
      <c r="BV872" s="312">
        <v>269.09090909090901</v>
      </c>
      <c r="BW872" s="312">
        <v>3414</v>
      </c>
      <c r="BX872" s="137">
        <v>2.5726041023013277E-2</v>
      </c>
      <c r="BY872" s="302">
        <v>264.84848484848402</v>
      </c>
      <c r="BZ872" s="312">
        <v>3109</v>
      </c>
      <c r="CA872" s="137">
        <v>2.2490198064208104E-2</v>
      </c>
      <c r="CB872" s="302">
        <v>255.75757575757578</v>
      </c>
      <c r="CC872" s="303">
        <v>-0.15401360544217688</v>
      </c>
      <c r="CD872" s="311">
        <v>26508</v>
      </c>
      <c r="CE872" s="137">
        <v>2.2793972856701858E-2</v>
      </c>
      <c r="CF872" s="312">
        <v>728.47</v>
      </c>
      <c r="CG872" s="312">
        <v>28264</v>
      </c>
      <c r="CH872" s="137">
        <v>2.3001807494142532E-2</v>
      </c>
      <c r="CI872" s="302">
        <v>773.27</v>
      </c>
      <c r="CJ872" s="312">
        <v>26499</v>
      </c>
      <c r="CK872" s="137">
        <v>2.0586032665440263E-2</v>
      </c>
      <c r="CL872" s="302">
        <v>813.6</v>
      </c>
      <c r="CM872" s="313">
        <v>-3.395201448619285E-4</v>
      </c>
    </row>
    <row r="873" spans="1:91" ht="14.4" x14ac:dyDescent="0.3">
      <c r="A873" s="99" t="s">
        <v>509</v>
      </c>
      <c r="B873" s="311">
        <v>6327</v>
      </c>
      <c r="C873" s="137">
        <v>2.271609370792568E-2</v>
      </c>
      <c r="D873" s="312">
        <v>420.60606060606</v>
      </c>
      <c r="E873" s="312">
        <v>5367</v>
      </c>
      <c r="F873" s="137">
        <v>1.8345581951803112E-2</v>
      </c>
      <c r="G873" s="302">
        <v>313.93939393939303</v>
      </c>
      <c r="H873" s="312">
        <v>5196</v>
      </c>
      <c r="I873" s="137">
        <v>1.6875280117958077E-2</v>
      </c>
      <c r="J873" s="302">
        <v>391.51515151515156</v>
      </c>
      <c r="K873" s="313">
        <v>-0.17875770507349456</v>
      </c>
      <c r="L873" s="312">
        <v>5406</v>
      </c>
      <c r="M873" s="137">
        <v>2.2593061598064169E-2</v>
      </c>
      <c r="N873" s="312">
        <v>315.15151515151501</v>
      </c>
      <c r="O873" s="312">
        <v>5401</v>
      </c>
      <c r="P873" s="137">
        <v>2.0955470111004629E-2</v>
      </c>
      <c r="Q873" s="302">
        <v>343.030303030303</v>
      </c>
      <c r="R873" s="312">
        <v>5229</v>
      </c>
      <c r="S873" s="137">
        <v>1.934646036362022E-2</v>
      </c>
      <c r="T873" s="302">
        <v>322.42424242424244</v>
      </c>
      <c r="U873" s="313">
        <v>-3.2741398446170925E-2</v>
      </c>
      <c r="V873" s="312">
        <v>1239</v>
      </c>
      <c r="W873" s="137">
        <v>3.1556427170618649E-2</v>
      </c>
      <c r="X873" s="312">
        <v>229.69696969696901</v>
      </c>
      <c r="Y873" s="312">
        <v>1221</v>
      </c>
      <c r="Z873" s="137">
        <v>2.9702247737666634E-2</v>
      </c>
      <c r="AA873" s="302">
        <v>142.42424242424201</v>
      </c>
      <c r="AB873" s="312">
        <v>952</v>
      </c>
      <c r="AC873" s="137">
        <v>2.1909233176838811E-2</v>
      </c>
      <c r="AD873" s="302">
        <v>149.09090909090909</v>
      </c>
      <c r="AE873" s="313">
        <v>-0.23163841807909605</v>
      </c>
      <c r="AF873" s="312">
        <v>905</v>
      </c>
      <c r="AG873" s="137">
        <v>2.1561993710092441E-2</v>
      </c>
      <c r="AH873" s="312">
        <v>161.21212121212099</v>
      </c>
      <c r="AI873" s="312">
        <v>836</v>
      </c>
      <c r="AJ873" s="137">
        <v>1.9567914238232335E-2</v>
      </c>
      <c r="AK873" s="302">
        <v>139.39393939393901</v>
      </c>
      <c r="AL873" s="312">
        <v>667</v>
      </c>
      <c r="AM873" s="137">
        <v>1.4861522693344623E-2</v>
      </c>
      <c r="AN873" s="302">
        <v>131.51515151515153</v>
      </c>
      <c r="AO873" s="313">
        <v>-0.26298342541436465</v>
      </c>
      <c r="AP873" s="312">
        <v>1438</v>
      </c>
      <c r="AQ873" s="137">
        <v>1.9664150530576522E-2</v>
      </c>
      <c r="AR873" s="312">
        <v>180</v>
      </c>
      <c r="AS873" s="312">
        <v>1769</v>
      </c>
      <c r="AT873" s="137">
        <v>2.3119347587432695E-2</v>
      </c>
      <c r="AU873" s="302">
        <v>195.15151515151501</v>
      </c>
      <c r="AV873" s="312">
        <v>1584</v>
      </c>
      <c r="AW873" s="137">
        <v>1.9798020197980201E-2</v>
      </c>
      <c r="AX873" s="302">
        <v>167.87878787878788</v>
      </c>
      <c r="AY873" s="303">
        <v>0.10152990264255911</v>
      </c>
      <c r="AZ873" s="311">
        <v>4342</v>
      </c>
      <c r="BA873" s="137">
        <v>2.0908473662161055E-2</v>
      </c>
      <c r="BB873" s="312">
        <v>273.93939393939303</v>
      </c>
      <c r="BC873" s="312">
        <v>4583</v>
      </c>
      <c r="BD873" s="137">
        <v>2.108648541705967E-2</v>
      </c>
      <c r="BE873" s="302">
        <v>327.27272727272702</v>
      </c>
      <c r="BF873" s="312">
        <v>3757</v>
      </c>
      <c r="BG873" s="137">
        <v>1.6437193470623494E-2</v>
      </c>
      <c r="BH873" s="302">
        <v>263.63636363636363</v>
      </c>
      <c r="BI873" s="303">
        <v>-0.1347305389221557</v>
      </c>
      <c r="BJ873" s="311">
        <v>3240</v>
      </c>
      <c r="BK873" s="137">
        <v>2.0259243279746385E-2</v>
      </c>
      <c r="BL873" s="312">
        <v>257.575757575757</v>
      </c>
      <c r="BM873" s="312">
        <v>3361</v>
      </c>
      <c r="BN873" s="137">
        <v>1.9995240644892616E-2</v>
      </c>
      <c r="BO873" s="302">
        <v>292.12121212121201</v>
      </c>
      <c r="BP873" s="312">
        <v>2991</v>
      </c>
      <c r="BQ873" s="137">
        <v>1.7199737777317738E-2</v>
      </c>
      <c r="BR873" s="302">
        <v>293.33333333333337</v>
      </c>
      <c r="BS873" s="303">
        <v>-7.6851851851851852E-2</v>
      </c>
      <c r="BT873" s="311">
        <v>3119</v>
      </c>
      <c r="BU873" s="137">
        <v>2.5320668939762949E-2</v>
      </c>
      <c r="BV873" s="312">
        <v>238.18181818181799</v>
      </c>
      <c r="BW873" s="312">
        <v>2607</v>
      </c>
      <c r="BX873" s="137">
        <v>1.9644929392793092E-2</v>
      </c>
      <c r="BY873" s="302">
        <v>218.78787878787799</v>
      </c>
      <c r="BZ873" s="312">
        <v>2966</v>
      </c>
      <c r="CA873" s="137">
        <v>2.145575022786788E-2</v>
      </c>
      <c r="CB873" s="302">
        <v>273.33333333333337</v>
      </c>
      <c r="CC873" s="303">
        <v>-4.9054184033344023E-2</v>
      </c>
      <c r="CD873" s="311">
        <v>26016</v>
      </c>
      <c r="CE873" s="137">
        <v>2.2370906814544872E-2</v>
      </c>
      <c r="CF873" s="312">
        <v>763.94</v>
      </c>
      <c r="CG873" s="312">
        <v>25145</v>
      </c>
      <c r="CH873" s="137">
        <v>2.046350302293426E-2</v>
      </c>
      <c r="CI873" s="302">
        <v>729.96</v>
      </c>
      <c r="CJ873" s="312">
        <v>23342</v>
      </c>
      <c r="CK873" s="137">
        <v>1.813348331924626E-2</v>
      </c>
      <c r="CL873" s="302">
        <v>743.88</v>
      </c>
      <c r="CM873" s="313">
        <v>-0.10278290282902829</v>
      </c>
    </row>
    <row r="874" spans="1:91" ht="14.4" x14ac:dyDescent="0.3">
      <c r="A874" s="99" t="s">
        <v>510</v>
      </c>
      <c r="B874" s="311">
        <v>6238</v>
      </c>
      <c r="C874" s="137">
        <v>2.2396553271699128E-2</v>
      </c>
      <c r="D874" s="312">
        <v>324.24242424242402</v>
      </c>
      <c r="E874" s="312">
        <v>5108</v>
      </c>
      <c r="F874" s="137">
        <v>1.7460263202871303E-2</v>
      </c>
      <c r="G874" s="302">
        <v>297.575757575757</v>
      </c>
      <c r="H874" s="312">
        <v>5447</v>
      </c>
      <c r="I874" s="137">
        <v>1.7690463972770909E-2</v>
      </c>
      <c r="J874" s="302">
        <v>308.4848484848485</v>
      </c>
      <c r="K874" s="313">
        <v>-0.12680346264828471</v>
      </c>
      <c r="L874" s="312">
        <v>5208</v>
      </c>
      <c r="M874" s="137">
        <v>2.1765568775937511E-2</v>
      </c>
      <c r="N874" s="312">
        <v>361.21212121212102</v>
      </c>
      <c r="O874" s="312">
        <v>4133</v>
      </c>
      <c r="P874" s="137">
        <v>1.6035726341192765E-2</v>
      </c>
      <c r="Q874" s="302">
        <v>258.78787878787801</v>
      </c>
      <c r="R874" s="312">
        <v>4672</v>
      </c>
      <c r="S874" s="137">
        <v>1.7285649802798557E-2</v>
      </c>
      <c r="T874" s="302">
        <v>373.33333333333337</v>
      </c>
      <c r="U874" s="313">
        <v>-0.10291858678955453</v>
      </c>
      <c r="V874" s="312">
        <v>880</v>
      </c>
      <c r="W874" s="137">
        <v>2.2412958765249725E-2</v>
      </c>
      <c r="X874" s="312">
        <v>133.939393939393</v>
      </c>
      <c r="Y874" s="312">
        <v>777</v>
      </c>
      <c r="Z874" s="137">
        <v>1.8901430378515129E-2</v>
      </c>
      <c r="AA874" s="302">
        <v>125.454545454545</v>
      </c>
      <c r="AB874" s="312">
        <v>841</v>
      </c>
      <c r="AC874" s="137">
        <v>1.9354690232900672E-2</v>
      </c>
      <c r="AD874" s="302">
        <v>144.24242424242425</v>
      </c>
      <c r="AE874" s="313">
        <v>-4.4318181818181819E-2</v>
      </c>
      <c r="AF874" s="312">
        <v>1035</v>
      </c>
      <c r="AG874" s="137">
        <v>2.4659296673973125E-2</v>
      </c>
      <c r="AH874" s="312">
        <v>161.81818181818099</v>
      </c>
      <c r="AI874" s="312">
        <v>987</v>
      </c>
      <c r="AJ874" s="137">
        <v>2.3102310231023101E-2</v>
      </c>
      <c r="AK874" s="302">
        <v>159.39393939393901</v>
      </c>
      <c r="AL874" s="312">
        <v>760</v>
      </c>
      <c r="AM874" s="137">
        <v>1.6933669035894921E-2</v>
      </c>
      <c r="AN874" s="302">
        <v>148.4848484848485</v>
      </c>
      <c r="AO874" s="313">
        <v>-0.26570048309178745</v>
      </c>
      <c r="AP874" s="312">
        <v>1392</v>
      </c>
      <c r="AQ874" s="137">
        <v>1.9035116508040694E-2</v>
      </c>
      <c r="AR874" s="312">
        <v>160.60606060606</v>
      </c>
      <c r="AS874" s="312">
        <v>1465</v>
      </c>
      <c r="AT874" s="137">
        <v>1.9146322337811699E-2</v>
      </c>
      <c r="AU874" s="302">
        <v>170.30303030303</v>
      </c>
      <c r="AV874" s="312">
        <v>1866</v>
      </c>
      <c r="AW874" s="137">
        <v>2.3322667733226676E-2</v>
      </c>
      <c r="AX874" s="302">
        <v>180</v>
      </c>
      <c r="AY874" s="303">
        <v>0.34051724137931033</v>
      </c>
      <c r="AZ874" s="311">
        <v>3768</v>
      </c>
      <c r="BA874" s="137">
        <v>1.814443315500296E-2</v>
      </c>
      <c r="BB874" s="312">
        <v>274.54545454545399</v>
      </c>
      <c r="BC874" s="312">
        <v>4259</v>
      </c>
      <c r="BD874" s="137">
        <v>1.9595754176578037E-2</v>
      </c>
      <c r="BE874" s="302">
        <v>341.21212121212102</v>
      </c>
      <c r="BF874" s="312">
        <v>3655</v>
      </c>
      <c r="BG874" s="137">
        <v>1.5990934824362223E-2</v>
      </c>
      <c r="BH874" s="302">
        <v>268.4848484848485</v>
      </c>
      <c r="BI874" s="303">
        <v>-2.9989384288747346E-2</v>
      </c>
      <c r="BJ874" s="311">
        <v>3929</v>
      </c>
      <c r="BK874" s="137">
        <v>2.4567458903124551E-2</v>
      </c>
      <c r="BL874" s="312">
        <v>260</v>
      </c>
      <c r="BM874" s="312">
        <v>3467</v>
      </c>
      <c r="BN874" s="137">
        <v>2.0625855196620857E-2</v>
      </c>
      <c r="BO874" s="302">
        <v>278.78787878787801</v>
      </c>
      <c r="BP874" s="312">
        <v>2641</v>
      </c>
      <c r="BQ874" s="137">
        <v>1.5187063681008407E-2</v>
      </c>
      <c r="BR874" s="302">
        <v>241.81818181818184</v>
      </c>
      <c r="BS874" s="303">
        <v>-0.32781878340544668</v>
      </c>
      <c r="BT874" s="311">
        <v>2719</v>
      </c>
      <c r="BU874" s="137">
        <v>2.207338853710018E-2</v>
      </c>
      <c r="BV874" s="312">
        <v>228.48484848484799</v>
      </c>
      <c r="BW874" s="312">
        <v>2363</v>
      </c>
      <c r="BX874" s="137">
        <v>1.780627854053321E-2</v>
      </c>
      <c r="BY874" s="302">
        <v>244.24242424242399</v>
      </c>
      <c r="BZ874" s="312">
        <v>2773</v>
      </c>
      <c r="CA874" s="137">
        <v>2.0059607343856249E-2</v>
      </c>
      <c r="CB874" s="302">
        <v>245.45454545454547</v>
      </c>
      <c r="CC874" s="303">
        <v>1.9860242736300111E-2</v>
      </c>
      <c r="CD874" s="311">
        <v>25169</v>
      </c>
      <c r="CE874" s="137">
        <v>2.1642579705384375E-2</v>
      </c>
      <c r="CF874" s="312">
        <v>706.51</v>
      </c>
      <c r="CG874" s="312">
        <v>22559</v>
      </c>
      <c r="CH874" s="137">
        <v>1.8358964593134776E-2</v>
      </c>
      <c r="CI874" s="302">
        <v>691.14</v>
      </c>
      <c r="CJ874" s="312">
        <v>22655</v>
      </c>
      <c r="CK874" s="137">
        <v>1.7599779993039327E-2</v>
      </c>
      <c r="CL874" s="302">
        <v>706.37</v>
      </c>
      <c r="CM874" s="313">
        <v>-9.9884778894672011E-2</v>
      </c>
    </row>
    <row r="875" spans="1:91" ht="14.4" x14ac:dyDescent="0.3">
      <c r="A875" s="99" t="s">
        <v>511</v>
      </c>
      <c r="B875" s="311">
        <v>5380</v>
      </c>
      <c r="C875" s="137">
        <v>1.931603985279598E-2</v>
      </c>
      <c r="D875" s="312">
        <v>270.30303030303003</v>
      </c>
      <c r="E875" s="312">
        <v>4502</v>
      </c>
      <c r="F875" s="137">
        <v>1.5388822423517348E-2</v>
      </c>
      <c r="G875" s="302">
        <v>310.30303030303003</v>
      </c>
      <c r="H875" s="312">
        <v>4437</v>
      </c>
      <c r="I875" s="137">
        <v>1.4410242086870669E-2</v>
      </c>
      <c r="J875" s="302">
        <v>286.06060606060606</v>
      </c>
      <c r="K875" s="313">
        <v>-0.17527881040892193</v>
      </c>
      <c r="L875" s="312">
        <v>4835</v>
      </c>
      <c r="M875" s="137">
        <v>2.0206706035264567E-2</v>
      </c>
      <c r="N875" s="312">
        <v>294.54545454545399</v>
      </c>
      <c r="O875" s="312">
        <v>3779</v>
      </c>
      <c r="P875" s="137">
        <v>1.4662233206718476E-2</v>
      </c>
      <c r="Q875" s="302">
        <v>263.030303030303</v>
      </c>
      <c r="R875" s="312">
        <v>4211</v>
      </c>
      <c r="S875" s="137">
        <v>1.5580023826965909E-2</v>
      </c>
      <c r="T875" s="302">
        <v>346.06060606060606</v>
      </c>
      <c r="U875" s="313">
        <v>-0.12905894519131333</v>
      </c>
      <c r="V875" s="312">
        <v>1014</v>
      </c>
      <c r="W875" s="137">
        <v>2.5825841122685479E-2</v>
      </c>
      <c r="X875" s="312">
        <v>154.54545454545399</v>
      </c>
      <c r="Y875" s="312">
        <v>1021</v>
      </c>
      <c r="Z875" s="137">
        <v>2.4837014693003794E-2</v>
      </c>
      <c r="AA875" s="302">
        <v>158.18181818181799</v>
      </c>
      <c r="AB875" s="312">
        <v>861</v>
      </c>
      <c r="AC875" s="137">
        <v>1.9814968240817455E-2</v>
      </c>
      <c r="AD875" s="302">
        <v>134.54545454545456</v>
      </c>
      <c r="AE875" s="313">
        <v>-0.15088757396449703</v>
      </c>
      <c r="AF875" s="312">
        <v>813</v>
      </c>
      <c r="AG875" s="137">
        <v>1.9370056227961497E-2</v>
      </c>
      <c r="AH875" s="312">
        <v>124.24242424242399</v>
      </c>
      <c r="AI875" s="312">
        <v>642</v>
      </c>
      <c r="AJ875" s="137">
        <v>1.5027034618355452E-2</v>
      </c>
      <c r="AK875" s="302">
        <v>118.181818181818</v>
      </c>
      <c r="AL875" s="312">
        <v>670</v>
      </c>
      <c r="AM875" s="137">
        <v>1.4928366123749471E-2</v>
      </c>
      <c r="AN875" s="302">
        <v>140</v>
      </c>
      <c r="AO875" s="313">
        <v>-0.17589175891758918</v>
      </c>
      <c r="AP875" s="312">
        <v>1631</v>
      </c>
      <c r="AQ875" s="137">
        <v>2.2303358494694236E-2</v>
      </c>
      <c r="AR875" s="312">
        <v>176.969696969696</v>
      </c>
      <c r="AS875" s="312">
        <v>1392</v>
      </c>
      <c r="AT875" s="137">
        <v>1.8192273511422448E-2</v>
      </c>
      <c r="AU875" s="302">
        <v>168.48484848484799</v>
      </c>
      <c r="AV875" s="312">
        <v>1512</v>
      </c>
      <c r="AW875" s="137">
        <v>1.8898110188981101E-2</v>
      </c>
      <c r="AX875" s="302">
        <v>182.42424242424244</v>
      </c>
      <c r="AY875" s="303">
        <v>-7.2961373390557943E-2</v>
      </c>
      <c r="AZ875" s="311">
        <v>4080</v>
      </c>
      <c r="BA875" s="137">
        <v>1.9646838448092379E-2</v>
      </c>
      <c r="BB875" s="312">
        <v>299.39393939393898</v>
      </c>
      <c r="BC875" s="312">
        <v>3317</v>
      </c>
      <c r="BD875" s="137">
        <v>1.5261591125548096E-2</v>
      </c>
      <c r="BE875" s="302">
        <v>270.90909090909003</v>
      </c>
      <c r="BF875" s="312">
        <v>3430</v>
      </c>
      <c r="BG875" s="137">
        <v>1.5006540751727065E-2</v>
      </c>
      <c r="BH875" s="302">
        <v>307.27272727272731</v>
      </c>
      <c r="BI875" s="303">
        <v>-0.15931372549019607</v>
      </c>
      <c r="BJ875" s="311">
        <v>2778</v>
      </c>
      <c r="BK875" s="137">
        <v>1.7370425256523287E-2</v>
      </c>
      <c r="BL875" s="312">
        <v>226.06060606060601</v>
      </c>
      <c r="BM875" s="312">
        <v>2308</v>
      </c>
      <c r="BN875" s="137">
        <v>1.373073948479981E-2</v>
      </c>
      <c r="BO875" s="302">
        <v>189.09090909090901</v>
      </c>
      <c r="BP875" s="312">
        <v>2395</v>
      </c>
      <c r="BQ875" s="137">
        <v>1.3772441316173849E-2</v>
      </c>
      <c r="BR875" s="302">
        <v>241.21212121212122</v>
      </c>
      <c r="BS875" s="303">
        <v>-0.13786897048236141</v>
      </c>
      <c r="BT875" s="311">
        <v>2518</v>
      </c>
      <c r="BU875" s="137">
        <v>2.0441630134762138E-2</v>
      </c>
      <c r="BV875" s="312">
        <v>212.12121212121201</v>
      </c>
      <c r="BW875" s="312">
        <v>2888</v>
      </c>
      <c r="BX875" s="137">
        <v>2.1762392054616973E-2</v>
      </c>
      <c r="BY875" s="302">
        <v>229.69696969696901</v>
      </c>
      <c r="BZ875" s="312">
        <v>2835</v>
      </c>
      <c r="CA875" s="137">
        <v>2.0508109202968795E-2</v>
      </c>
      <c r="CB875" s="302">
        <v>323.03030303030306</v>
      </c>
      <c r="CC875" s="303">
        <v>0.12589356632247817</v>
      </c>
      <c r="CD875" s="311">
        <v>23049</v>
      </c>
      <c r="CE875" s="137">
        <v>1.9819612206659162E-2</v>
      </c>
      <c r="CF875" s="312">
        <v>644.05999999999995</v>
      </c>
      <c r="CG875" s="312">
        <v>19849</v>
      </c>
      <c r="CH875" s="137">
        <v>1.6153512487660455E-2</v>
      </c>
      <c r="CI875" s="302">
        <v>627.25</v>
      </c>
      <c r="CJ875" s="312">
        <v>20351</v>
      </c>
      <c r="CK875" s="137">
        <v>1.5809892855367175E-2</v>
      </c>
      <c r="CL875" s="302">
        <v>727.22</v>
      </c>
      <c r="CM875" s="313">
        <v>-0.11705496984684802</v>
      </c>
    </row>
    <row r="876" spans="1:91" ht="14.4" x14ac:dyDescent="0.3">
      <c r="A876" s="99" t="s">
        <v>512</v>
      </c>
      <c r="B876" s="311">
        <v>9435</v>
      </c>
      <c r="C876" s="137">
        <v>3.3874876581994437E-2</v>
      </c>
      <c r="D876" s="312">
        <v>447.87878787878702</v>
      </c>
      <c r="E876" s="312">
        <v>8983</v>
      </c>
      <c r="F876" s="137">
        <v>3.0705862245769953E-2</v>
      </c>
      <c r="G876" s="302">
        <v>372.72727272727201</v>
      </c>
      <c r="H876" s="312">
        <v>9219</v>
      </c>
      <c r="I876" s="137">
        <v>2.9940956006053794E-2</v>
      </c>
      <c r="J876" s="302">
        <v>387.27272727272731</v>
      </c>
      <c r="K876" s="313">
        <v>-2.2893481717011128E-2</v>
      </c>
      <c r="L876" s="312">
        <v>8709</v>
      </c>
      <c r="M876" s="137">
        <v>3.6397146403540664E-2</v>
      </c>
      <c r="N876" s="312">
        <v>387.87878787878702</v>
      </c>
      <c r="O876" s="312">
        <v>8200</v>
      </c>
      <c r="P876" s="137">
        <v>3.1815377691212357E-2</v>
      </c>
      <c r="Q876" s="302">
        <v>440</v>
      </c>
      <c r="R876" s="312">
        <v>7457</v>
      </c>
      <c r="S876" s="137">
        <v>2.7589702606906859E-2</v>
      </c>
      <c r="T876" s="302">
        <v>453.93939393939394</v>
      </c>
      <c r="U876" s="313">
        <v>-0.14375932942932598</v>
      </c>
      <c r="V876" s="312">
        <v>2177</v>
      </c>
      <c r="W876" s="137">
        <v>5.5446603672668925E-2</v>
      </c>
      <c r="X876" s="312">
        <v>219.39393939393901</v>
      </c>
      <c r="Y876" s="312">
        <v>1449</v>
      </c>
      <c r="Z876" s="137">
        <v>3.524861340858227E-2</v>
      </c>
      <c r="AA876" s="302">
        <v>128.48484848484799</v>
      </c>
      <c r="AB876" s="312">
        <v>1749</v>
      </c>
      <c r="AC876" s="137">
        <v>4.025131179232256E-2</v>
      </c>
      <c r="AD876" s="302">
        <v>208.4848484848485</v>
      </c>
      <c r="AE876" s="313">
        <v>-0.19660082682590721</v>
      </c>
      <c r="AF876" s="312">
        <v>1414</v>
      </c>
      <c r="AG876" s="137">
        <v>3.368912608405604E-2</v>
      </c>
      <c r="AH876" s="312">
        <v>156.363636363636</v>
      </c>
      <c r="AI876" s="312">
        <v>982</v>
      </c>
      <c r="AJ876" s="137">
        <v>2.2985277251129369E-2</v>
      </c>
      <c r="AK876" s="302">
        <v>147.272727272727</v>
      </c>
      <c r="AL876" s="312">
        <v>1259</v>
      </c>
      <c r="AM876" s="137">
        <v>2.8051959626568035E-2</v>
      </c>
      <c r="AN876" s="302">
        <v>204.84848484848487</v>
      </c>
      <c r="AO876" s="313">
        <v>-0.10961810466760961</v>
      </c>
      <c r="AP876" s="312">
        <v>3146</v>
      </c>
      <c r="AQ876" s="137">
        <v>4.3020457280385081E-2</v>
      </c>
      <c r="AR876" s="312">
        <v>242.42424242424201</v>
      </c>
      <c r="AS876" s="312">
        <v>2940</v>
      </c>
      <c r="AT876" s="137">
        <v>3.8423336295676722E-2</v>
      </c>
      <c r="AU876" s="302">
        <v>215.75757575757501</v>
      </c>
      <c r="AV876" s="312">
        <v>2496</v>
      </c>
      <c r="AW876" s="137">
        <v>3.1196880311968805E-2</v>
      </c>
      <c r="AX876" s="302">
        <v>198.78787878787881</v>
      </c>
      <c r="AY876" s="303">
        <v>-0.20661157024793389</v>
      </c>
      <c r="AZ876" s="311">
        <v>7197</v>
      </c>
      <c r="BA876" s="137">
        <v>3.4656445174245307E-2</v>
      </c>
      <c r="BB876" s="312">
        <v>348.48484848484799</v>
      </c>
      <c r="BC876" s="312">
        <v>6901</v>
      </c>
      <c r="BD876" s="137">
        <v>3.1751655217789394E-2</v>
      </c>
      <c r="BE876" s="302">
        <v>336.969696969697</v>
      </c>
      <c r="BF876" s="312">
        <v>6518</v>
      </c>
      <c r="BG876" s="137">
        <v>2.8516802513048691E-2</v>
      </c>
      <c r="BH876" s="302">
        <v>364.84848484848487</v>
      </c>
      <c r="BI876" s="303">
        <v>-9.4344865916354034E-2</v>
      </c>
      <c r="BJ876" s="311">
        <v>6474</v>
      </c>
      <c r="BK876" s="137">
        <v>4.048096944230805E-2</v>
      </c>
      <c r="BL876" s="312">
        <v>416.969696969697</v>
      </c>
      <c r="BM876" s="312">
        <v>5234</v>
      </c>
      <c r="BN876" s="137">
        <v>3.1138080790052949E-2</v>
      </c>
      <c r="BO876" s="302">
        <v>329.69696969696901</v>
      </c>
      <c r="BP876" s="312">
        <v>5482</v>
      </c>
      <c r="BQ876" s="137">
        <v>3.1524226845622144E-2</v>
      </c>
      <c r="BR876" s="302">
        <v>371.51515151515156</v>
      </c>
      <c r="BS876" s="303">
        <v>-0.15322829780661107</v>
      </c>
      <c r="BT876" s="311">
        <v>4411</v>
      </c>
      <c r="BU876" s="137">
        <v>3.5809384640363692E-2</v>
      </c>
      <c r="BV876" s="312">
        <v>286.06060606060601</v>
      </c>
      <c r="BW876" s="312">
        <v>4647</v>
      </c>
      <c r="BX876" s="137">
        <v>3.5017256190375719E-2</v>
      </c>
      <c r="BY876" s="302">
        <v>328.48484848484799</v>
      </c>
      <c r="BZ876" s="312">
        <v>4702</v>
      </c>
      <c r="CA876" s="137">
        <v>3.4013802283019139E-2</v>
      </c>
      <c r="CB876" s="302">
        <v>339.39393939393943</v>
      </c>
      <c r="CC876" s="303">
        <v>6.5971435048741783E-2</v>
      </c>
      <c r="CD876" s="311">
        <v>42963</v>
      </c>
      <c r="CE876" s="137">
        <v>3.6943468230061935E-2</v>
      </c>
      <c r="CF876" s="312">
        <v>925.41</v>
      </c>
      <c r="CG876" s="312">
        <v>39336</v>
      </c>
      <c r="CH876" s="137">
        <v>3.2012422147947583E-2</v>
      </c>
      <c r="CI876" s="302">
        <v>863.08</v>
      </c>
      <c r="CJ876" s="312">
        <v>38882</v>
      </c>
      <c r="CK876" s="137">
        <v>3.0205899169691245E-2</v>
      </c>
      <c r="CL876" s="302">
        <v>929.58</v>
      </c>
      <c r="CM876" s="313">
        <v>-9.498871121662826E-2</v>
      </c>
    </row>
    <row r="877" spans="1:91" ht="14.4" x14ac:dyDescent="0.3">
      <c r="A877" s="99" t="s">
        <v>513</v>
      </c>
      <c r="B877" s="311">
        <v>11384</v>
      </c>
      <c r="C877" s="137">
        <v>4.0872453101157884E-2</v>
      </c>
      <c r="D877" s="312">
        <v>477.575757575757</v>
      </c>
      <c r="E877" s="312">
        <v>10632</v>
      </c>
      <c r="F877" s="137">
        <v>3.6342505554606053E-2</v>
      </c>
      <c r="G877" s="302">
        <v>446.06060606060601</v>
      </c>
      <c r="H877" s="312">
        <v>12641</v>
      </c>
      <c r="I877" s="137">
        <v>4.1054737484816792E-2</v>
      </c>
      <c r="J877" s="302">
        <v>541.21212121212125</v>
      </c>
      <c r="K877" s="313">
        <v>0.11041813070976809</v>
      </c>
      <c r="L877" s="312">
        <v>10293</v>
      </c>
      <c r="M877" s="137">
        <v>4.3017088980553918E-2</v>
      </c>
      <c r="N877" s="312">
        <v>411.51515151515099</v>
      </c>
      <c r="O877" s="312">
        <v>11105</v>
      </c>
      <c r="P877" s="137">
        <v>4.3086557226940644E-2</v>
      </c>
      <c r="Q877" s="302">
        <v>447.87878787878702</v>
      </c>
      <c r="R877" s="312">
        <v>11361</v>
      </c>
      <c r="S877" s="137">
        <v>4.2033875729793328E-2</v>
      </c>
      <c r="T877" s="302">
        <v>486.06060606060606</v>
      </c>
      <c r="U877" s="313">
        <v>0.10375983678227922</v>
      </c>
      <c r="V877" s="312">
        <v>1822</v>
      </c>
      <c r="W877" s="137">
        <v>4.6405012352596593E-2</v>
      </c>
      <c r="X877" s="312">
        <v>184.84848484848399</v>
      </c>
      <c r="Y877" s="312">
        <v>1769</v>
      </c>
      <c r="Z877" s="137">
        <v>4.3032986280042811E-2</v>
      </c>
      <c r="AA877" s="302">
        <v>200.60606060606</v>
      </c>
      <c r="AB877" s="312">
        <v>2143</v>
      </c>
      <c r="AC877" s="137">
        <v>4.9318788548283164E-2</v>
      </c>
      <c r="AD877" s="302">
        <v>190.30303030303031</v>
      </c>
      <c r="AE877" s="313">
        <v>0.17618002195389681</v>
      </c>
      <c r="AF877" s="312">
        <v>1301</v>
      </c>
      <c r="AG877" s="137">
        <v>3.0996855046221291E-2</v>
      </c>
      <c r="AH877" s="312">
        <v>174.54545454545399</v>
      </c>
      <c r="AI877" s="312">
        <v>1617</v>
      </c>
      <c r="AJ877" s="137">
        <v>3.7848465697633595E-2</v>
      </c>
      <c r="AK877" s="302">
        <v>190.90909090909</v>
      </c>
      <c r="AL877" s="312">
        <v>1758</v>
      </c>
      <c r="AM877" s="137">
        <v>3.9170250217241145E-2</v>
      </c>
      <c r="AN877" s="302">
        <v>196.36363636363637</v>
      </c>
      <c r="AO877" s="313">
        <v>0.35126825518831667</v>
      </c>
      <c r="AP877" s="312">
        <v>3092</v>
      </c>
      <c r="AQ877" s="137">
        <v>4.2282026036538675E-2</v>
      </c>
      <c r="AR877" s="312">
        <v>244.24242424242399</v>
      </c>
      <c r="AS877" s="312">
        <v>2856</v>
      </c>
      <c r="AT877" s="137">
        <v>3.7325526687228813E-2</v>
      </c>
      <c r="AU877" s="302">
        <v>255.15151515151501</v>
      </c>
      <c r="AV877" s="312">
        <v>3682</v>
      </c>
      <c r="AW877" s="137">
        <v>4.6020397960203976E-2</v>
      </c>
      <c r="AX877" s="302">
        <v>338.18181818181819</v>
      </c>
      <c r="AY877" s="303">
        <v>0.19081500646830529</v>
      </c>
      <c r="AZ877" s="311">
        <v>9254</v>
      </c>
      <c r="BA877" s="137">
        <v>4.4561726225158547E-2</v>
      </c>
      <c r="BB877" s="312">
        <v>501.21212121212102</v>
      </c>
      <c r="BC877" s="312">
        <v>7726</v>
      </c>
      <c r="BD877" s="137">
        <v>3.5547498654200961E-2</v>
      </c>
      <c r="BE877" s="302">
        <v>314.54545454545399</v>
      </c>
      <c r="BF877" s="312">
        <v>8297</v>
      </c>
      <c r="BG877" s="137">
        <v>3.6300078314017332E-2</v>
      </c>
      <c r="BH877" s="302">
        <v>412.12121212121212</v>
      </c>
      <c r="BI877" s="303">
        <v>-0.10341473957207693</v>
      </c>
      <c r="BJ877" s="311">
        <v>7967</v>
      </c>
      <c r="BK877" s="137">
        <v>4.9816478768438102E-2</v>
      </c>
      <c r="BL877" s="312">
        <v>372.12121212121201</v>
      </c>
      <c r="BM877" s="312">
        <v>6985</v>
      </c>
      <c r="BN877" s="137">
        <v>4.1555119281337378E-2</v>
      </c>
      <c r="BO877" s="302">
        <v>351.51515151515099</v>
      </c>
      <c r="BP877" s="312">
        <v>7221</v>
      </c>
      <c r="BQ877" s="137">
        <v>4.152434185557051E-2</v>
      </c>
      <c r="BR877" s="302">
        <v>449.69696969696975</v>
      </c>
      <c r="BS877" s="303">
        <v>-9.3636249529308394E-2</v>
      </c>
      <c r="BT877" s="311">
        <v>5520</v>
      </c>
      <c r="BU877" s="137">
        <v>4.4812469556746226E-2</v>
      </c>
      <c r="BV877" s="312">
        <v>300</v>
      </c>
      <c r="BW877" s="312">
        <v>5194</v>
      </c>
      <c r="BX877" s="137">
        <v>3.9139149699335372E-2</v>
      </c>
      <c r="BY877" s="302">
        <v>312.12121212121201</v>
      </c>
      <c r="BZ877" s="312">
        <v>5273</v>
      </c>
      <c r="CA877" s="137">
        <v>3.8144359727426615E-2</v>
      </c>
      <c r="CB877" s="302">
        <v>387.27272727272731</v>
      </c>
      <c r="CC877" s="303">
        <v>-4.4746376811594206E-2</v>
      </c>
      <c r="CD877" s="311">
        <v>50633</v>
      </c>
      <c r="CE877" s="137">
        <v>4.3538827057997026E-2</v>
      </c>
      <c r="CF877" s="312">
        <v>999.75</v>
      </c>
      <c r="CG877" s="312">
        <v>47884</v>
      </c>
      <c r="CH877" s="137">
        <v>3.896895520979058E-2</v>
      </c>
      <c r="CI877" s="302">
        <v>926.81</v>
      </c>
      <c r="CJ877" s="312">
        <v>52376</v>
      </c>
      <c r="CK877" s="137">
        <v>4.0688857952567992E-2</v>
      </c>
      <c r="CL877" s="302">
        <v>1112.99</v>
      </c>
      <c r="CM877" s="313">
        <v>3.4424189757667922E-2</v>
      </c>
    </row>
    <row r="878" spans="1:91" ht="14.4" x14ac:dyDescent="0.3">
      <c r="A878" s="99" t="s">
        <v>487</v>
      </c>
      <c r="B878" s="311">
        <v>13676</v>
      </c>
      <c r="C878" s="137">
        <v>4.9101516919486582E-2</v>
      </c>
      <c r="D878" s="312">
        <v>479.39393939393898</v>
      </c>
      <c r="E878" s="312">
        <v>11877</v>
      </c>
      <c r="F878" s="137">
        <v>4.059818834387284E-2</v>
      </c>
      <c r="G878" s="302">
        <v>489.69696969696901</v>
      </c>
      <c r="H878" s="312">
        <v>14616</v>
      </c>
      <c r="I878" s="137">
        <v>4.7469032756750434E-2</v>
      </c>
      <c r="J878" s="302">
        <v>561.21212121212125</v>
      </c>
      <c r="K878" s="313">
        <v>6.8733547821000288E-2</v>
      </c>
      <c r="L878" s="312">
        <v>12169</v>
      </c>
      <c r="M878" s="137">
        <v>5.0857374507370122E-2</v>
      </c>
      <c r="N878" s="312">
        <v>480</v>
      </c>
      <c r="O878" s="312">
        <v>12606</v>
      </c>
      <c r="P878" s="137">
        <v>4.8910323314075979E-2</v>
      </c>
      <c r="Q878" s="302">
        <v>480</v>
      </c>
      <c r="R878" s="312">
        <v>13319</v>
      </c>
      <c r="S878" s="137">
        <v>4.9278161327798373E-2</v>
      </c>
      <c r="T878" s="302">
        <v>516.969696969697</v>
      </c>
      <c r="U878" s="313">
        <v>9.4502424192620588E-2</v>
      </c>
      <c r="V878" s="312">
        <v>2364</v>
      </c>
      <c r="W878" s="137">
        <v>6.0209357410284492E-2</v>
      </c>
      <c r="X878" s="312">
        <v>249.69696969696901</v>
      </c>
      <c r="Y878" s="312">
        <v>2157</v>
      </c>
      <c r="Z878" s="137">
        <v>5.2471538386688721E-2</v>
      </c>
      <c r="AA878" s="302">
        <v>204.24242424242399</v>
      </c>
      <c r="AB878" s="312">
        <v>2773</v>
      </c>
      <c r="AC878" s="137">
        <v>6.3817545797661787E-2</v>
      </c>
      <c r="AD878" s="302">
        <v>221.21212121212122</v>
      </c>
      <c r="AE878" s="313">
        <v>0.1730118443316413</v>
      </c>
      <c r="AF878" s="312">
        <v>1970</v>
      </c>
      <c r="AG878" s="137">
        <v>4.6936052606499572E-2</v>
      </c>
      <c r="AH878" s="312">
        <v>227.87878787878699</v>
      </c>
      <c r="AI878" s="312">
        <v>1451</v>
      </c>
      <c r="AJ878" s="137">
        <v>3.3962970765161624E-2</v>
      </c>
      <c r="AK878" s="302">
        <v>193.939393939393</v>
      </c>
      <c r="AL878" s="312">
        <v>1858</v>
      </c>
      <c r="AM878" s="137">
        <v>4.139836456406943E-2</v>
      </c>
      <c r="AN878" s="302">
        <v>193.33333333333334</v>
      </c>
      <c r="AO878" s="313">
        <v>-5.685279187817259E-2</v>
      </c>
      <c r="AP878" s="312">
        <v>3529</v>
      </c>
      <c r="AQ878" s="137">
        <v>4.8257849250629037E-2</v>
      </c>
      <c r="AR878" s="312">
        <v>196.969696969697</v>
      </c>
      <c r="AS878" s="312">
        <v>3099</v>
      </c>
      <c r="AT878" s="137">
        <v>4.0501333054524545E-2</v>
      </c>
      <c r="AU878" s="302">
        <v>230.90909090909</v>
      </c>
      <c r="AV878" s="312">
        <v>3552</v>
      </c>
      <c r="AW878" s="137">
        <v>4.4395560443955602E-2</v>
      </c>
      <c r="AX878" s="302">
        <v>269.09090909090912</v>
      </c>
      <c r="AY878" s="303">
        <v>6.5174270331538678E-3</v>
      </c>
      <c r="AZ878" s="311">
        <v>12284</v>
      </c>
      <c r="BA878" s="137">
        <v>5.9152393013815384E-2</v>
      </c>
      <c r="BB878" s="312">
        <v>476.36363636363598</v>
      </c>
      <c r="BC878" s="312">
        <v>10423</v>
      </c>
      <c r="BD878" s="137">
        <v>4.7956455924506425E-2</v>
      </c>
      <c r="BE878" s="302">
        <v>410.30303030303003</v>
      </c>
      <c r="BF878" s="312">
        <v>11500</v>
      </c>
      <c r="BG878" s="137">
        <v>5.0313474823574705E-2</v>
      </c>
      <c r="BH878" s="302">
        <v>563.03030303030312</v>
      </c>
      <c r="BI878" s="303">
        <v>-6.3822859003581894E-2</v>
      </c>
      <c r="BJ878" s="311">
        <v>8798</v>
      </c>
      <c r="BK878" s="137">
        <v>5.5012599498521199E-2</v>
      </c>
      <c r="BL878" s="312">
        <v>392.72727272727201</v>
      </c>
      <c r="BM878" s="312">
        <v>7445</v>
      </c>
      <c r="BN878" s="137">
        <v>4.4291748468082572E-2</v>
      </c>
      <c r="BO878" s="302">
        <v>365.45454545454498</v>
      </c>
      <c r="BP878" s="312">
        <v>8815</v>
      </c>
      <c r="BQ878" s="137">
        <v>5.0690634739905004E-2</v>
      </c>
      <c r="BR878" s="302">
        <v>347.27272727272731</v>
      </c>
      <c r="BS878" s="303">
        <v>1.932257331211639E-3</v>
      </c>
      <c r="BT878" s="311">
        <v>5673</v>
      </c>
      <c r="BU878" s="137">
        <v>4.6054554310764738E-2</v>
      </c>
      <c r="BV878" s="312">
        <v>292.72727272727201</v>
      </c>
      <c r="BW878" s="312">
        <v>5141</v>
      </c>
      <c r="BX878" s="137">
        <v>3.8739770620770726E-2</v>
      </c>
      <c r="BY878" s="302">
        <v>335.75757575757501</v>
      </c>
      <c r="BZ878" s="312">
        <v>6005</v>
      </c>
      <c r="CA878" s="137">
        <v>4.3439575225336015E-2</v>
      </c>
      <c r="CB878" s="302">
        <v>428.4848484848485</v>
      </c>
      <c r="CC878" s="303">
        <v>5.8522827428168521E-2</v>
      </c>
      <c r="CD878" s="311">
        <v>60463</v>
      </c>
      <c r="CE878" s="137">
        <v>5.1991548997840815E-2</v>
      </c>
      <c r="CF878" s="312">
        <v>1037.92</v>
      </c>
      <c r="CG878" s="312">
        <v>54199</v>
      </c>
      <c r="CH878" s="137">
        <v>4.4108228289521337E-2</v>
      </c>
      <c r="CI878" s="302">
        <v>1007.39</v>
      </c>
      <c r="CJ878" s="312">
        <v>62438</v>
      </c>
      <c r="CK878" s="137">
        <v>4.8505630686620595E-2</v>
      </c>
      <c r="CL878" s="302">
        <v>1166.18</v>
      </c>
      <c r="CM878" s="313">
        <v>3.2664604799629522E-2</v>
      </c>
    </row>
    <row r="879" spans="1:91" ht="14.4" x14ac:dyDescent="0.3">
      <c r="A879" s="99" t="s">
        <v>514</v>
      </c>
      <c r="B879" s="311">
        <v>8342</v>
      </c>
      <c r="C879" s="137">
        <v>2.9950632797773987E-2</v>
      </c>
      <c r="D879" s="312">
        <v>393.93939393939399</v>
      </c>
      <c r="E879" s="312">
        <v>7761</v>
      </c>
      <c r="F879" s="137">
        <v>2.6528798495983594E-2</v>
      </c>
      <c r="G879" s="302">
        <v>390.90909090909099</v>
      </c>
      <c r="H879" s="312">
        <v>8751</v>
      </c>
      <c r="I879" s="137">
        <v>2.8421011607438634E-2</v>
      </c>
      <c r="J879" s="302">
        <v>420</v>
      </c>
      <c r="K879" s="313">
        <v>4.902900982977703E-2</v>
      </c>
      <c r="L879" s="312">
        <v>6804</v>
      </c>
      <c r="M879" s="137">
        <v>2.8435662433079652E-2</v>
      </c>
      <c r="N879" s="312">
        <v>390.30303030303003</v>
      </c>
      <c r="O879" s="312">
        <v>7430</v>
      </c>
      <c r="P879" s="137">
        <v>2.8827836127525347E-2</v>
      </c>
      <c r="Q879" s="302">
        <v>387.27272727272702</v>
      </c>
      <c r="R879" s="312">
        <v>9839</v>
      </c>
      <c r="S879" s="137">
        <v>3.6402720121946709E-2</v>
      </c>
      <c r="T879" s="302">
        <v>575.15151515151513</v>
      </c>
      <c r="U879" s="313">
        <v>0.44606114050558493</v>
      </c>
      <c r="V879" s="312">
        <v>1378</v>
      </c>
      <c r="W879" s="137">
        <v>3.5096655884675136E-2</v>
      </c>
      <c r="X879" s="312">
        <v>177.575757575757</v>
      </c>
      <c r="Y879" s="312">
        <v>1111</v>
      </c>
      <c r="Z879" s="137">
        <v>2.7026369563102073E-2</v>
      </c>
      <c r="AA879" s="302">
        <v>143.636363636363</v>
      </c>
      <c r="AB879" s="312">
        <v>1635</v>
      </c>
      <c r="AC879" s="137">
        <v>3.7627727147196907E-2</v>
      </c>
      <c r="AD879" s="302">
        <v>174.54545454545456</v>
      </c>
      <c r="AE879" s="313">
        <v>0.18650217706821481</v>
      </c>
      <c r="AF879" s="312">
        <v>1156</v>
      </c>
      <c r="AG879" s="137">
        <v>2.7542170971123606E-2</v>
      </c>
      <c r="AH879" s="312">
        <v>156.363636363636</v>
      </c>
      <c r="AI879" s="312">
        <v>1140</v>
      </c>
      <c r="AJ879" s="137">
        <v>2.6683519415771365E-2</v>
      </c>
      <c r="AK879" s="302">
        <v>169.09090909090901</v>
      </c>
      <c r="AL879" s="312">
        <v>1203</v>
      </c>
      <c r="AM879" s="137">
        <v>2.6804215592344201E-2</v>
      </c>
      <c r="AN879" s="302">
        <v>172.12121212121212</v>
      </c>
      <c r="AO879" s="313">
        <v>4.065743944636678E-2</v>
      </c>
      <c r="AP879" s="312">
        <v>1974</v>
      </c>
      <c r="AQ879" s="137">
        <v>2.6993764358385297E-2</v>
      </c>
      <c r="AR879" s="312">
        <v>203.636363636363</v>
      </c>
      <c r="AS879" s="312">
        <v>1467</v>
      </c>
      <c r="AT879" s="137">
        <v>1.9172460661822363E-2</v>
      </c>
      <c r="AU879" s="302">
        <v>163.636363636363</v>
      </c>
      <c r="AV879" s="312">
        <v>2384</v>
      </c>
      <c r="AW879" s="137">
        <v>2.9797020297970205E-2</v>
      </c>
      <c r="AX879" s="302">
        <v>247.8787878787879</v>
      </c>
      <c r="AY879" s="303">
        <v>0.2077001013171226</v>
      </c>
      <c r="AZ879" s="311">
        <v>8207</v>
      </c>
      <c r="BA879" s="137">
        <v>3.9520000770464254E-2</v>
      </c>
      <c r="BB879" s="312">
        <v>312.72727272727201</v>
      </c>
      <c r="BC879" s="312">
        <v>7451</v>
      </c>
      <c r="BD879" s="137">
        <v>3.4282217508730436E-2</v>
      </c>
      <c r="BE879" s="302">
        <v>354.54545454545399</v>
      </c>
      <c r="BF879" s="312">
        <v>8088</v>
      </c>
      <c r="BG879" s="137">
        <v>3.5385685597658458E-2</v>
      </c>
      <c r="BH879" s="302">
        <v>329.69696969696969</v>
      </c>
      <c r="BI879" s="303">
        <v>-1.449981722919459E-2</v>
      </c>
      <c r="BJ879" s="311">
        <v>5109</v>
      </c>
      <c r="BK879" s="137">
        <v>3.1945825282785272E-2</v>
      </c>
      <c r="BL879" s="312">
        <v>312.12121212121201</v>
      </c>
      <c r="BM879" s="312">
        <v>4522</v>
      </c>
      <c r="BN879" s="137">
        <v>2.6902254744482122E-2</v>
      </c>
      <c r="BO879" s="302">
        <v>289.69696969696901</v>
      </c>
      <c r="BP879" s="312">
        <v>7336</v>
      </c>
      <c r="BQ879" s="137">
        <v>4.2185649058643575E-2</v>
      </c>
      <c r="BR879" s="302">
        <v>387.27272727272731</v>
      </c>
      <c r="BS879" s="303">
        <v>0.4358974358974359</v>
      </c>
      <c r="BT879" s="311">
        <v>2883</v>
      </c>
      <c r="BU879" s="137">
        <v>2.3404773502191913E-2</v>
      </c>
      <c r="BV879" s="312">
        <v>215.15151515151501</v>
      </c>
      <c r="BW879" s="312">
        <v>3161</v>
      </c>
      <c r="BX879" s="137">
        <v>2.3819571081940528E-2</v>
      </c>
      <c r="BY879" s="302">
        <v>323.030303030303</v>
      </c>
      <c r="BZ879" s="312">
        <v>4193</v>
      </c>
      <c r="CA879" s="137">
        <v>3.0331746697724215E-2</v>
      </c>
      <c r="CB879" s="302">
        <v>338.78787878787881</v>
      </c>
      <c r="CC879" s="303">
        <v>0.45438779049601108</v>
      </c>
      <c r="CD879" s="311">
        <v>35853</v>
      </c>
      <c r="CE879" s="137">
        <v>3.0829647986695775E-2</v>
      </c>
      <c r="CF879" s="312">
        <v>802.7</v>
      </c>
      <c r="CG879" s="312">
        <v>34043</v>
      </c>
      <c r="CH879" s="137">
        <v>2.770487307256914E-2</v>
      </c>
      <c r="CI879" s="302">
        <v>831.03</v>
      </c>
      <c r="CJ879" s="312">
        <v>43429</v>
      </c>
      <c r="CK879" s="137">
        <v>3.37382849400885E-2</v>
      </c>
      <c r="CL879" s="302">
        <v>1000.07</v>
      </c>
      <c r="CM879" s="313">
        <v>0.21130728251471287</v>
      </c>
    </row>
    <row r="880" spans="1:91" ht="14.4" x14ac:dyDescent="0.3">
      <c r="A880" s="99" t="s">
        <v>515</v>
      </c>
      <c r="B880" s="311">
        <v>4259</v>
      </c>
      <c r="C880" s="137">
        <v>1.5291266493133471E-2</v>
      </c>
      <c r="D880" s="312">
        <v>276.969696969697</v>
      </c>
      <c r="E880" s="312">
        <v>4306</v>
      </c>
      <c r="F880" s="137">
        <v>1.4718851478379764E-2</v>
      </c>
      <c r="G880" s="302">
        <v>280</v>
      </c>
      <c r="H880" s="312">
        <v>5955</v>
      </c>
      <c r="I880" s="137">
        <v>1.9340318149045486E-2</v>
      </c>
      <c r="J880" s="302">
        <v>355.15151515151518</v>
      </c>
      <c r="K880" s="313">
        <v>0.39821554355482508</v>
      </c>
      <c r="L880" s="312">
        <v>3518</v>
      </c>
      <c r="M880" s="137">
        <v>1.470262499111908E-2</v>
      </c>
      <c r="N880" s="312">
        <v>254.54545454545399</v>
      </c>
      <c r="O880" s="312">
        <v>4491</v>
      </c>
      <c r="P880" s="137">
        <v>1.7424739172101793E-2</v>
      </c>
      <c r="Q880" s="302">
        <v>324.24242424242402</v>
      </c>
      <c r="R880" s="312">
        <v>4916</v>
      </c>
      <c r="S880" s="137">
        <v>1.8188410622978962E-2</v>
      </c>
      <c r="T880" s="302">
        <v>350.30303030303031</v>
      </c>
      <c r="U880" s="313">
        <v>0.39738487777146103</v>
      </c>
      <c r="V880" s="312">
        <v>579</v>
      </c>
      <c r="W880" s="137">
        <v>1.4746708096681355E-2</v>
      </c>
      <c r="X880" s="312">
        <v>110.90909090909</v>
      </c>
      <c r="Y880" s="312">
        <v>813</v>
      </c>
      <c r="Z880" s="137">
        <v>1.9777172326554442E-2</v>
      </c>
      <c r="AA880" s="302">
        <v>136.363636363636</v>
      </c>
      <c r="AB880" s="312">
        <v>752</v>
      </c>
      <c r="AC880" s="137">
        <v>1.7306453097670992E-2</v>
      </c>
      <c r="AD880" s="302">
        <v>122.42424242424244</v>
      </c>
      <c r="AE880" s="313">
        <v>0.29879101899827287</v>
      </c>
      <c r="AF880" s="312">
        <v>457</v>
      </c>
      <c r="AG880" s="137">
        <v>1.0888211188411321E-2</v>
      </c>
      <c r="AH880" s="312">
        <v>89.696969696969703</v>
      </c>
      <c r="AI880" s="312">
        <v>678</v>
      </c>
      <c r="AJ880" s="137">
        <v>1.5869672073590337E-2</v>
      </c>
      <c r="AK880" s="302">
        <v>126.06060606060601</v>
      </c>
      <c r="AL880" s="312">
        <v>1091</v>
      </c>
      <c r="AM880" s="137">
        <v>2.4308727523896526E-2</v>
      </c>
      <c r="AN880" s="302">
        <v>176.96969696969697</v>
      </c>
      <c r="AO880" s="313">
        <v>1.3873085339168489</v>
      </c>
      <c r="AP880" s="312">
        <v>862</v>
      </c>
      <c r="AQ880" s="137">
        <v>1.1787550596214856E-2</v>
      </c>
      <c r="AR880" s="312">
        <v>121.212121212121</v>
      </c>
      <c r="AS880" s="312">
        <v>1066</v>
      </c>
      <c r="AT880" s="137">
        <v>1.3931726697684145E-2</v>
      </c>
      <c r="AU880" s="302">
        <v>146.666666666666</v>
      </c>
      <c r="AV880" s="312">
        <v>1356</v>
      </c>
      <c r="AW880" s="137">
        <v>1.6948305169483053E-2</v>
      </c>
      <c r="AX880" s="302">
        <v>167.87878787878788</v>
      </c>
      <c r="AY880" s="303">
        <v>0.57308584686774944</v>
      </c>
      <c r="AZ880" s="311">
        <v>4137</v>
      </c>
      <c r="BA880" s="137">
        <v>1.9921316338176023E-2</v>
      </c>
      <c r="BB880" s="312">
        <v>284.24242424242402</v>
      </c>
      <c r="BC880" s="312">
        <v>4177</v>
      </c>
      <c r="BD880" s="137">
        <v>1.921847034411046E-2</v>
      </c>
      <c r="BE880" s="302">
        <v>336.36363636363598</v>
      </c>
      <c r="BF880" s="312">
        <v>6005</v>
      </c>
      <c r="BG880" s="137">
        <v>2.6272384027440532E-2</v>
      </c>
      <c r="BH880" s="302">
        <v>392.72727272727275</v>
      </c>
      <c r="BI880" s="303">
        <v>0.45153492869228912</v>
      </c>
      <c r="BJ880" s="311">
        <v>2736</v>
      </c>
      <c r="BK880" s="137">
        <v>1.7107805436230281E-2</v>
      </c>
      <c r="BL880" s="312">
        <v>201.21212121212099</v>
      </c>
      <c r="BM880" s="312">
        <v>2883</v>
      </c>
      <c r="BN880" s="137">
        <v>1.7151525968231305E-2</v>
      </c>
      <c r="BO880" s="302">
        <v>249.69696969696901</v>
      </c>
      <c r="BP880" s="312">
        <v>3922</v>
      </c>
      <c r="BQ880" s="137">
        <v>2.2553450873500559E-2</v>
      </c>
      <c r="BR880" s="302">
        <v>363.03030303030306</v>
      </c>
      <c r="BS880" s="303">
        <v>0.43347953216374269</v>
      </c>
      <c r="BT880" s="311">
        <v>1956</v>
      </c>
      <c r="BU880" s="137">
        <v>1.5879201169020946E-2</v>
      </c>
      <c r="BV880" s="312">
        <v>179.39393939393901</v>
      </c>
      <c r="BW880" s="312">
        <v>1704</v>
      </c>
      <c r="BX880" s="137">
        <v>1.2840414148569018E-2</v>
      </c>
      <c r="BY880" s="302">
        <v>206.06060606060601</v>
      </c>
      <c r="BZ880" s="312">
        <v>2214</v>
      </c>
      <c r="CA880" s="137">
        <v>1.6015856710889915E-2</v>
      </c>
      <c r="CB880" s="302">
        <v>304.84848484848487</v>
      </c>
      <c r="CC880" s="303">
        <v>0.13190184049079753</v>
      </c>
      <c r="CD880" s="311">
        <v>18504</v>
      </c>
      <c r="CE880" s="137">
        <v>1.591141065868459E-2</v>
      </c>
      <c r="CF880" s="312">
        <v>573.1</v>
      </c>
      <c r="CG880" s="312">
        <v>20118</v>
      </c>
      <c r="CH880" s="137">
        <v>1.6372430058277647E-2</v>
      </c>
      <c r="CI880" s="302">
        <v>675.57</v>
      </c>
      <c r="CJ880" s="312">
        <v>26211</v>
      </c>
      <c r="CK880" s="137">
        <v>2.0362296773231245E-2</v>
      </c>
      <c r="CL880" s="302">
        <v>836.73</v>
      </c>
      <c r="CM880" s="313">
        <v>0.41650453955901429</v>
      </c>
    </row>
    <row r="881" spans="1:91" ht="14.4" x14ac:dyDescent="0.3">
      <c r="A881" s="99" t="s">
        <v>516</v>
      </c>
      <c r="B881" s="311">
        <v>3283</v>
      </c>
      <c r="C881" s="137">
        <v>1.1787092720581635E-2</v>
      </c>
      <c r="D881" s="312">
        <v>256.969696969697</v>
      </c>
      <c r="E881" s="312">
        <v>3657</v>
      </c>
      <c r="F881" s="137">
        <v>1.250042727738848E-2</v>
      </c>
      <c r="G881" s="302">
        <v>295.15151515151501</v>
      </c>
      <c r="H881" s="312">
        <v>6103</v>
      </c>
      <c r="I881" s="137">
        <v>1.9820984326385325E-2</v>
      </c>
      <c r="J881" s="302">
        <v>372.12121212121212</v>
      </c>
      <c r="K881" s="313">
        <v>0.85897045385318305</v>
      </c>
      <c r="L881" s="312">
        <v>2747</v>
      </c>
      <c r="M881" s="137">
        <v>1.1480418092838007E-2</v>
      </c>
      <c r="N881" s="312">
        <v>212.12121212121201</v>
      </c>
      <c r="O881" s="312">
        <v>3693</v>
      </c>
      <c r="P881" s="137">
        <v>1.4328559733371615E-2</v>
      </c>
      <c r="Q881" s="302">
        <v>248.48484848484799</v>
      </c>
      <c r="R881" s="312">
        <v>5886</v>
      </c>
      <c r="S881" s="137">
        <v>2.1777254867138766E-2</v>
      </c>
      <c r="T881" s="302">
        <v>414.54545454545456</v>
      </c>
      <c r="U881" s="313">
        <v>1.1427011285038224</v>
      </c>
      <c r="V881" s="312">
        <v>342</v>
      </c>
      <c r="W881" s="137">
        <v>8.7104907928584156E-3</v>
      </c>
      <c r="X881" s="312">
        <v>100.60606060606</v>
      </c>
      <c r="Y881" s="312">
        <v>966</v>
      </c>
      <c r="Z881" s="137">
        <v>2.3499075605721512E-2</v>
      </c>
      <c r="AA881" s="302">
        <v>135.15151515151501</v>
      </c>
      <c r="AB881" s="312">
        <v>649</v>
      </c>
      <c r="AC881" s="137">
        <v>1.4936021356899568E-2</v>
      </c>
      <c r="AD881" s="302">
        <v>110.90909090909092</v>
      </c>
      <c r="AE881" s="313">
        <v>0.89766081871345027</v>
      </c>
      <c r="AF881" s="312">
        <v>382</v>
      </c>
      <c r="AG881" s="137">
        <v>9.1013056323263133E-3</v>
      </c>
      <c r="AH881" s="312">
        <v>102.424242424242</v>
      </c>
      <c r="AI881" s="312">
        <v>313</v>
      </c>
      <c r="AJ881" s="137">
        <v>7.3262645413477521E-3</v>
      </c>
      <c r="AK881" s="302">
        <v>76.363636363636303</v>
      </c>
      <c r="AL881" s="312">
        <v>491</v>
      </c>
      <c r="AM881" s="137">
        <v>1.0940041442926851E-2</v>
      </c>
      <c r="AN881" s="302">
        <v>104.24242424242425</v>
      </c>
      <c r="AO881" s="313">
        <v>0.28534031413612565</v>
      </c>
      <c r="AP881" s="312">
        <v>449</v>
      </c>
      <c r="AQ881" s="137">
        <v>6.1399190460562298E-3</v>
      </c>
      <c r="AR881" s="312">
        <v>92.727272727272705</v>
      </c>
      <c r="AS881" s="312">
        <v>619</v>
      </c>
      <c r="AT881" s="137">
        <v>8.0898112813006431E-3</v>
      </c>
      <c r="AU881" s="302">
        <v>106.06060606060601</v>
      </c>
      <c r="AV881" s="312">
        <v>1473</v>
      </c>
      <c r="AW881" s="137">
        <v>1.8410658934106591E-2</v>
      </c>
      <c r="AX881" s="302">
        <v>146.06060606060606</v>
      </c>
      <c r="AY881" s="303">
        <v>2.2806236080178173</v>
      </c>
      <c r="AZ881" s="311">
        <v>3782</v>
      </c>
      <c r="BA881" s="137">
        <v>1.821184877712877E-2</v>
      </c>
      <c r="BB881" s="312">
        <v>244.84848484848399</v>
      </c>
      <c r="BC881" s="312">
        <v>3939</v>
      </c>
      <c r="BD881" s="137">
        <v>1.8123427025485063E-2</v>
      </c>
      <c r="BE881" s="302">
        <v>326.06060606060601</v>
      </c>
      <c r="BF881" s="312">
        <v>5248</v>
      </c>
      <c r="BG881" s="137">
        <v>2.2960444858619134E-2</v>
      </c>
      <c r="BH881" s="302">
        <v>283.63636363636363</v>
      </c>
      <c r="BI881" s="303">
        <v>0.38762559492332099</v>
      </c>
      <c r="BJ881" s="311">
        <v>2063</v>
      </c>
      <c r="BK881" s="137">
        <v>1.2899635458678022E-2</v>
      </c>
      <c r="BL881" s="312">
        <v>181.21212121212099</v>
      </c>
      <c r="BM881" s="312">
        <v>1800</v>
      </c>
      <c r="BN881" s="137">
        <v>1.0708548991611637E-2</v>
      </c>
      <c r="BO881" s="302">
        <v>187.87878787878699</v>
      </c>
      <c r="BP881" s="312">
        <v>3907</v>
      </c>
      <c r="BQ881" s="137">
        <v>2.246719341223016E-2</v>
      </c>
      <c r="BR881" s="302">
        <v>283.63636363636363</v>
      </c>
      <c r="BS881" s="303">
        <v>0.89384391662627238</v>
      </c>
      <c r="BT881" s="311">
        <v>884</v>
      </c>
      <c r="BU881" s="137">
        <v>7.1764896898847217E-3</v>
      </c>
      <c r="BV881" s="312">
        <v>111.515151515151</v>
      </c>
      <c r="BW881" s="312">
        <v>1787</v>
      </c>
      <c r="BX881" s="137">
        <v>1.3465856856509879E-2</v>
      </c>
      <c r="BY881" s="302">
        <v>199.39393939393901</v>
      </c>
      <c r="BZ881" s="312">
        <v>2513</v>
      </c>
      <c r="CA881" s="137">
        <v>1.8178793095964929E-2</v>
      </c>
      <c r="CB881" s="302">
        <v>311.51515151515156</v>
      </c>
      <c r="CC881" s="303">
        <v>1.842760180995475</v>
      </c>
      <c r="CD881" s="311">
        <v>13932</v>
      </c>
      <c r="CE881" s="137">
        <v>1.1979992071811161E-2</v>
      </c>
      <c r="CF881" s="312">
        <v>493.92</v>
      </c>
      <c r="CG881" s="312">
        <v>16774</v>
      </c>
      <c r="CH881" s="137">
        <v>1.3651016094917451E-2</v>
      </c>
      <c r="CI881" s="302">
        <v>603.83000000000004</v>
      </c>
      <c r="CJ881" s="312">
        <v>26270</v>
      </c>
      <c r="CK881" s="137">
        <v>2.0408131556704619E-2</v>
      </c>
      <c r="CL881" s="302">
        <v>781.6</v>
      </c>
      <c r="CM881" s="313">
        <v>0.88558713752512197</v>
      </c>
    </row>
    <row r="882" spans="1:91" ht="14.4" x14ac:dyDescent="0.3">
      <c r="A882" s="99" t="s">
        <v>517</v>
      </c>
      <c r="B882" s="311">
        <v>1968</v>
      </c>
      <c r="C882" s="137">
        <v>7.0657930167848486E-3</v>
      </c>
      <c r="D882" s="312">
        <v>189.69696969696901</v>
      </c>
      <c r="E882" s="312">
        <v>2473</v>
      </c>
      <c r="F882" s="137">
        <v>8.4532558537002214E-3</v>
      </c>
      <c r="G882" s="302">
        <v>199.39393939393901</v>
      </c>
      <c r="H882" s="312">
        <v>4003</v>
      </c>
      <c r="I882" s="137">
        <v>1.3000720999266011E-2</v>
      </c>
      <c r="J882" s="302">
        <v>245.45454545454547</v>
      </c>
      <c r="K882" s="313">
        <v>1.0340447154471544</v>
      </c>
      <c r="L882" s="312">
        <v>1722</v>
      </c>
      <c r="M882" s="137">
        <v>7.1966799984954678E-3</v>
      </c>
      <c r="N882" s="312">
        <v>173.939393939393</v>
      </c>
      <c r="O882" s="312">
        <v>1964</v>
      </c>
      <c r="P882" s="137">
        <v>7.6201709494562288E-3</v>
      </c>
      <c r="Q882" s="302">
        <v>192.12121212121201</v>
      </c>
      <c r="R882" s="312">
        <v>3289</v>
      </c>
      <c r="S882" s="137">
        <v>1.2168771875300612E-2</v>
      </c>
      <c r="T882" s="302">
        <v>246.06060606060606</v>
      </c>
      <c r="U882" s="313">
        <v>0.90998838559814166</v>
      </c>
      <c r="V882" s="312">
        <v>191</v>
      </c>
      <c r="W882" s="137">
        <v>4.8646308229121568E-3</v>
      </c>
      <c r="X882" s="312">
        <v>47.272727272727202</v>
      </c>
      <c r="Y882" s="312">
        <v>259</v>
      </c>
      <c r="Z882" s="137">
        <v>6.3004767928383767E-3</v>
      </c>
      <c r="AA882" s="302">
        <v>58.181818181818201</v>
      </c>
      <c r="AB882" s="312">
        <v>578</v>
      </c>
      <c r="AC882" s="137">
        <v>1.3302034428794992E-2</v>
      </c>
      <c r="AD882" s="302">
        <v>114.54545454545455</v>
      </c>
      <c r="AE882" s="313">
        <v>2.0261780104712042</v>
      </c>
      <c r="AF882" s="312">
        <v>348</v>
      </c>
      <c r="AG882" s="137">
        <v>8.2912417802344426E-3</v>
      </c>
      <c r="AH882" s="312">
        <v>77.575757575757507</v>
      </c>
      <c r="AI882" s="312">
        <v>153</v>
      </c>
      <c r="AJ882" s="137">
        <v>3.581209184748262E-3</v>
      </c>
      <c r="AK882" s="302">
        <v>52.727272727272698</v>
      </c>
      <c r="AL882" s="312">
        <v>452</v>
      </c>
      <c r="AM882" s="137">
        <v>1.0071076847663823E-2</v>
      </c>
      <c r="AN882" s="302">
        <v>100.60606060606061</v>
      </c>
      <c r="AO882" s="313">
        <v>0.2988505747126437</v>
      </c>
      <c r="AP882" s="312">
        <v>497</v>
      </c>
      <c r="AQ882" s="137">
        <v>6.7963023739197022E-3</v>
      </c>
      <c r="AR882" s="312">
        <v>103.030303030303</v>
      </c>
      <c r="AS882" s="312">
        <v>760</v>
      </c>
      <c r="AT882" s="137">
        <v>9.9325631240524855E-3</v>
      </c>
      <c r="AU882" s="302">
        <v>137.575757575757</v>
      </c>
      <c r="AV882" s="312">
        <v>1014</v>
      </c>
      <c r="AW882" s="137">
        <v>1.2673732626737327E-2</v>
      </c>
      <c r="AX882" s="302">
        <v>120.60606060606061</v>
      </c>
      <c r="AY882" s="303">
        <v>1.040241448692153</v>
      </c>
      <c r="AZ882" s="311">
        <v>2247</v>
      </c>
      <c r="BA882" s="137">
        <v>1.0820207351192053E-2</v>
      </c>
      <c r="BB882" s="312">
        <v>218.18181818181799</v>
      </c>
      <c r="BC882" s="312">
        <v>1914</v>
      </c>
      <c r="BD882" s="137">
        <v>8.8063567724748441E-3</v>
      </c>
      <c r="BE882" s="302">
        <v>232.12121212121201</v>
      </c>
      <c r="BF882" s="312">
        <v>4912</v>
      </c>
      <c r="BG882" s="137">
        <v>2.1490416376817301E-2</v>
      </c>
      <c r="BH882" s="302">
        <v>287.87878787878788</v>
      </c>
      <c r="BI882" s="303">
        <v>1.1860258121940366</v>
      </c>
      <c r="BJ882" s="311">
        <v>1454</v>
      </c>
      <c r="BK882" s="137">
        <v>9.0916480644293966E-3</v>
      </c>
      <c r="BL882" s="312">
        <v>166.666666666666</v>
      </c>
      <c r="BM882" s="312">
        <v>1355</v>
      </c>
      <c r="BN882" s="137">
        <v>8.0611577131298705E-3</v>
      </c>
      <c r="BO882" s="302">
        <v>167.87878787878699</v>
      </c>
      <c r="BP882" s="312">
        <v>2350</v>
      </c>
      <c r="BQ882" s="137">
        <v>1.351366893236265E-2</v>
      </c>
      <c r="BR882" s="302">
        <v>221.21212121212122</v>
      </c>
      <c r="BS882" s="303">
        <v>0.6162310866574966</v>
      </c>
      <c r="BT882" s="311">
        <v>493</v>
      </c>
      <c r="BU882" s="137">
        <v>4.0022730962818642E-3</v>
      </c>
      <c r="BV882" s="312">
        <v>85.454545454545396</v>
      </c>
      <c r="BW882" s="312">
        <v>636</v>
      </c>
      <c r="BX882" s="137">
        <v>4.79254894277576E-3</v>
      </c>
      <c r="BY882" s="302">
        <v>102.424242424242</v>
      </c>
      <c r="BZ882" s="312">
        <v>1489</v>
      </c>
      <c r="CA882" s="137">
        <v>1.0771278519654509E-2</v>
      </c>
      <c r="CB882" s="302">
        <v>204.84848484848487</v>
      </c>
      <c r="CC882" s="303">
        <v>2.020283975659229</v>
      </c>
      <c r="CD882" s="311">
        <v>8920</v>
      </c>
      <c r="CE882" s="137">
        <v>7.6702217399192904E-3</v>
      </c>
      <c r="CF882" s="312">
        <v>408.29</v>
      </c>
      <c r="CG882" s="312">
        <v>9514</v>
      </c>
      <c r="CH882" s="137">
        <v>7.7426831481486004E-3</v>
      </c>
      <c r="CI882" s="302">
        <v>439.79</v>
      </c>
      <c r="CJ882" s="312">
        <v>18087</v>
      </c>
      <c r="CK882" s="137">
        <v>1.4051080147168498E-2</v>
      </c>
      <c r="CL882" s="302">
        <v>575.11</v>
      </c>
      <c r="CM882" s="313">
        <v>1.0276905829596412</v>
      </c>
    </row>
    <row r="883" spans="1:91" ht="14.4" x14ac:dyDescent="0.3">
      <c r="A883" s="99" t="s">
        <v>519</v>
      </c>
      <c r="B883" s="311">
        <v>100168</v>
      </c>
      <c r="C883" s="137">
        <v>0.35963737546001256</v>
      </c>
      <c r="D883" s="312">
        <v>601.81818181818096</v>
      </c>
      <c r="E883" s="312">
        <v>110778</v>
      </c>
      <c r="F883" s="137">
        <v>0.37866347632883268</v>
      </c>
      <c r="G883" s="302">
        <v>695.15151515151501</v>
      </c>
      <c r="H883" s="312">
        <v>111945</v>
      </c>
      <c r="I883" s="137">
        <v>0.36356875150208179</v>
      </c>
      <c r="J883" s="302">
        <v>781.81818181818187</v>
      </c>
      <c r="K883" s="313">
        <v>0.11757247823656257</v>
      </c>
      <c r="L883" s="312">
        <v>88572</v>
      </c>
      <c r="M883" s="137">
        <v>0.37016512243132438</v>
      </c>
      <c r="N883" s="312">
        <v>584.84848484848396</v>
      </c>
      <c r="O883" s="312">
        <v>100167</v>
      </c>
      <c r="P883" s="137">
        <v>0.38864035819459369</v>
      </c>
      <c r="Q883" s="302">
        <v>716.36363636363603</v>
      </c>
      <c r="R883" s="312">
        <v>101417</v>
      </c>
      <c r="S883" s="137">
        <v>0.37522661516490186</v>
      </c>
      <c r="T883" s="302">
        <v>672.72727272727275</v>
      </c>
      <c r="U883" s="313">
        <v>0.14502325791446508</v>
      </c>
      <c r="V883" s="312">
        <v>12849</v>
      </c>
      <c r="W883" s="137">
        <v>0.32725466724397018</v>
      </c>
      <c r="X883" s="312">
        <v>255.15151515151501</v>
      </c>
      <c r="Y883" s="312">
        <v>14655</v>
      </c>
      <c r="Z883" s="137">
        <v>0.35649995134766954</v>
      </c>
      <c r="AA883" s="302">
        <v>344.24242424242402</v>
      </c>
      <c r="AB883" s="312">
        <v>14709</v>
      </c>
      <c r="AC883" s="137">
        <v>0.33851146092239714</v>
      </c>
      <c r="AD883" s="302">
        <v>293.93939393939394</v>
      </c>
      <c r="AE883" s="313">
        <v>0.14475834695307027</v>
      </c>
      <c r="AF883" s="312">
        <v>16580</v>
      </c>
      <c r="AG883" s="137">
        <v>0.39502525493185936</v>
      </c>
      <c r="AH883" s="312">
        <v>377.575757575757</v>
      </c>
      <c r="AI883" s="312">
        <v>16626</v>
      </c>
      <c r="AJ883" s="137">
        <v>0.38915806474264447</v>
      </c>
      <c r="AK883" s="302">
        <v>280</v>
      </c>
      <c r="AL883" s="312">
        <v>17067</v>
      </c>
      <c r="AM883" s="137">
        <v>0.38027227557318244</v>
      </c>
      <c r="AN883" s="302">
        <v>306.06060606060606</v>
      </c>
      <c r="AO883" s="313">
        <v>2.937273823884198E-2</v>
      </c>
      <c r="AP883" s="312">
        <v>26681</v>
      </c>
      <c r="AQ883" s="137">
        <v>0.36485340772344382</v>
      </c>
      <c r="AR883" s="312">
        <v>305.45454545454498</v>
      </c>
      <c r="AS883" s="312">
        <v>28634</v>
      </c>
      <c r="AT883" s="137">
        <v>0.37422238486068271</v>
      </c>
      <c r="AU883" s="302">
        <v>393.93939393939399</v>
      </c>
      <c r="AV883" s="312">
        <v>28957</v>
      </c>
      <c r="AW883" s="137">
        <v>0.36192630736926307</v>
      </c>
      <c r="AX883" s="302">
        <v>355.15151515151518</v>
      </c>
      <c r="AY883" s="303">
        <v>8.5304149019901798E-2</v>
      </c>
      <c r="AZ883" s="311">
        <v>79485</v>
      </c>
      <c r="BA883" s="137">
        <v>0.38275219461927029</v>
      </c>
      <c r="BB883" s="312">
        <v>954.54545454545405</v>
      </c>
      <c r="BC883" s="312">
        <v>87367</v>
      </c>
      <c r="BD883" s="137">
        <v>0.40197751940481175</v>
      </c>
      <c r="BE883" s="302">
        <v>522.42424242424204</v>
      </c>
      <c r="BF883" s="312">
        <v>89759</v>
      </c>
      <c r="BG883" s="137">
        <v>0.39270323362515147</v>
      </c>
      <c r="BH883" s="302">
        <v>640.60606060606062</v>
      </c>
      <c r="BI883" s="303">
        <v>0.12925709253318235</v>
      </c>
      <c r="BJ883" s="311">
        <v>59976</v>
      </c>
      <c r="BK883" s="137">
        <v>0.37502110337841638</v>
      </c>
      <c r="BL883" s="312">
        <v>588.48484848484804</v>
      </c>
      <c r="BM883" s="312">
        <v>66337</v>
      </c>
      <c r="BN883" s="137">
        <v>0.39465167469807844</v>
      </c>
      <c r="BO883" s="302">
        <v>577.57575757575705</v>
      </c>
      <c r="BP883" s="312">
        <v>66089</v>
      </c>
      <c r="BQ883" s="137">
        <v>0.3800446238599639</v>
      </c>
      <c r="BR883" s="302">
        <v>543.63636363636363</v>
      </c>
      <c r="BS883" s="303">
        <v>0.10192410297452315</v>
      </c>
      <c r="BT883" s="311">
        <v>44766</v>
      </c>
      <c r="BU883" s="137">
        <v>0.36341938626400389</v>
      </c>
      <c r="BV883" s="312">
        <v>409.69696969696901</v>
      </c>
      <c r="BW883" s="312">
        <v>50520</v>
      </c>
      <c r="BX883" s="137">
        <v>0.38069115186954622</v>
      </c>
      <c r="BY883" s="302">
        <v>410.30303030303003</v>
      </c>
      <c r="BZ883" s="312">
        <v>50413</v>
      </c>
      <c r="CA883" s="137">
        <v>0.36468264876517309</v>
      </c>
      <c r="CB883" s="302">
        <v>471.51515151515156</v>
      </c>
      <c r="CC883" s="303">
        <v>0.12614484206764062</v>
      </c>
      <c r="CD883" s="311">
        <v>429077</v>
      </c>
      <c r="CE883" s="137">
        <v>0.36895916294835757</v>
      </c>
      <c r="CF883" s="312">
        <v>1557.42</v>
      </c>
      <c r="CG883" s="312">
        <v>475084</v>
      </c>
      <c r="CH883" s="137">
        <v>0.38663284430891631</v>
      </c>
      <c r="CI883" s="302">
        <v>1456.15</v>
      </c>
      <c r="CJ883" s="312">
        <v>480356</v>
      </c>
      <c r="CK883" s="137">
        <v>0.37316971610401234</v>
      </c>
      <c r="CL883" s="302">
        <v>1514.37</v>
      </c>
      <c r="CM883" s="313">
        <v>0.11951001801541448</v>
      </c>
    </row>
    <row r="884" spans="1:91" ht="14.4" x14ac:dyDescent="0.3">
      <c r="A884" s="99" t="s">
        <v>506</v>
      </c>
      <c r="B884" s="311">
        <v>5899</v>
      </c>
      <c r="C884" s="137">
        <v>2.1179427340454179E-2</v>
      </c>
      <c r="D884" s="312">
        <v>314.54545454545399</v>
      </c>
      <c r="E884" s="312">
        <v>7052</v>
      </c>
      <c r="F884" s="137">
        <v>2.4105281148521621E-2</v>
      </c>
      <c r="G884" s="302">
        <v>432.72727272727201</v>
      </c>
      <c r="H884" s="312">
        <v>7171</v>
      </c>
      <c r="I884" s="137">
        <v>2.3289575389891719E-2</v>
      </c>
      <c r="J884" s="302">
        <v>427.27272727272731</v>
      </c>
      <c r="K884" s="313">
        <v>0.21562976775724699</v>
      </c>
      <c r="L884" s="312">
        <v>5641</v>
      </c>
      <c r="M884" s="137">
        <v>2.3575186917254898E-2</v>
      </c>
      <c r="N884" s="312">
        <v>293.93939393939303</v>
      </c>
      <c r="O884" s="312">
        <v>6146</v>
      </c>
      <c r="P884" s="137">
        <v>2.3846013571974533E-2</v>
      </c>
      <c r="Q884" s="302">
        <v>379.39393939393898</v>
      </c>
      <c r="R884" s="312">
        <v>6741</v>
      </c>
      <c r="S884" s="137">
        <v>2.4940617577197149E-2</v>
      </c>
      <c r="T884" s="302">
        <v>439.39393939393943</v>
      </c>
      <c r="U884" s="313">
        <v>0.1950008863676653</v>
      </c>
      <c r="V884" s="312">
        <v>677</v>
      </c>
      <c r="W884" s="137">
        <v>1.72426966864478E-2</v>
      </c>
      <c r="X884" s="312">
        <v>96.969696969696898</v>
      </c>
      <c r="Y884" s="312">
        <v>1108</v>
      </c>
      <c r="Z884" s="137">
        <v>2.6953391067432129E-2</v>
      </c>
      <c r="AA884" s="302">
        <v>176.969696969696</v>
      </c>
      <c r="AB884" s="312">
        <v>765</v>
      </c>
      <c r="AC884" s="137">
        <v>1.7605633802816902E-2</v>
      </c>
      <c r="AD884" s="302">
        <v>125.45454545454547</v>
      </c>
      <c r="AE884" s="313">
        <v>0.12998522895125553</v>
      </c>
      <c r="AF884" s="312">
        <v>1001</v>
      </c>
      <c r="AG884" s="137">
        <v>2.3849232821881255E-2</v>
      </c>
      <c r="AH884" s="312">
        <v>132.12121212121201</v>
      </c>
      <c r="AI884" s="312">
        <v>1341</v>
      </c>
      <c r="AJ884" s="137">
        <v>3.1388245207499471E-2</v>
      </c>
      <c r="AK884" s="302">
        <v>153.939393939393</v>
      </c>
      <c r="AL884" s="312">
        <v>969</v>
      </c>
      <c r="AM884" s="137">
        <v>2.1590428020766026E-2</v>
      </c>
      <c r="AN884" s="302">
        <v>129.69696969696972</v>
      </c>
      <c r="AO884" s="313">
        <v>-3.1968031968031968E-2</v>
      </c>
      <c r="AP884" s="312">
        <v>1557</v>
      </c>
      <c r="AQ884" s="137">
        <v>2.1291434197571381E-2</v>
      </c>
      <c r="AR884" s="312">
        <v>170.90909090909</v>
      </c>
      <c r="AS884" s="312">
        <v>1520</v>
      </c>
      <c r="AT884" s="137">
        <v>1.9865126248104971E-2</v>
      </c>
      <c r="AU884" s="302">
        <v>133.939393939393</v>
      </c>
      <c r="AV884" s="312">
        <v>1377</v>
      </c>
      <c r="AW884" s="137">
        <v>1.7210778922107789E-2</v>
      </c>
      <c r="AX884" s="302">
        <v>140.60606060606062</v>
      </c>
      <c r="AY884" s="303">
        <v>-0.11560693641618497</v>
      </c>
      <c r="AZ884" s="311">
        <v>3947</v>
      </c>
      <c r="BA884" s="137">
        <v>1.9006390037897211E-2</v>
      </c>
      <c r="BB884" s="312">
        <v>329.69696969696901</v>
      </c>
      <c r="BC884" s="312">
        <v>4800</v>
      </c>
      <c r="BD884" s="137">
        <v>2.2084907266394591E-2</v>
      </c>
      <c r="BE884" s="302">
        <v>343.030303030303</v>
      </c>
      <c r="BF884" s="312">
        <v>3889</v>
      </c>
      <c r="BG884" s="137">
        <v>1.7014704659902787E-2</v>
      </c>
      <c r="BH884" s="302">
        <v>250.90909090909093</v>
      </c>
      <c r="BI884" s="303">
        <v>-1.4694704839118318E-2</v>
      </c>
      <c r="BJ884" s="311">
        <v>2873</v>
      </c>
      <c r="BK884" s="137">
        <v>1.7964446278614619E-2</v>
      </c>
      <c r="BL884" s="312">
        <v>268.48484848484799</v>
      </c>
      <c r="BM884" s="312">
        <v>3804</v>
      </c>
      <c r="BN884" s="137">
        <v>2.2630733535605924E-2</v>
      </c>
      <c r="BO884" s="302">
        <v>300.60606060606</v>
      </c>
      <c r="BP884" s="312">
        <v>2713</v>
      </c>
      <c r="BQ884" s="137">
        <v>1.5601099495106326E-2</v>
      </c>
      <c r="BR884" s="302">
        <v>232.12121212121212</v>
      </c>
      <c r="BS884" s="303">
        <v>-5.5690915419422206E-2</v>
      </c>
      <c r="BT884" s="311">
        <v>2763</v>
      </c>
      <c r="BU884" s="137">
        <v>2.2430589381393085E-2</v>
      </c>
      <c r="BV884" s="312">
        <v>195.75757575757501</v>
      </c>
      <c r="BW884" s="312">
        <v>3678</v>
      </c>
      <c r="BX884" s="137">
        <v>2.7715400961523969E-2</v>
      </c>
      <c r="BY884" s="302">
        <v>270.90909090909003</v>
      </c>
      <c r="BZ884" s="312">
        <v>3026</v>
      </c>
      <c r="CA884" s="137">
        <v>2.1889784285073568E-2</v>
      </c>
      <c r="CB884" s="302">
        <v>246.06060606060606</v>
      </c>
      <c r="CC884" s="303">
        <v>9.5186391603329715E-2</v>
      </c>
      <c r="CD884" s="311">
        <v>24358</v>
      </c>
      <c r="CE884" s="137">
        <v>2.0945208648089023E-2</v>
      </c>
      <c r="CF884" s="312">
        <v>676.81</v>
      </c>
      <c r="CG884" s="312">
        <v>29449</v>
      </c>
      <c r="CH884" s="137">
        <v>2.3966184152809347E-2</v>
      </c>
      <c r="CI884" s="302">
        <v>826.37</v>
      </c>
      <c r="CJ884" s="312">
        <v>26651</v>
      </c>
      <c r="CK884" s="137">
        <v>2.0704115497439467E-2</v>
      </c>
      <c r="CL884" s="302">
        <v>777.01</v>
      </c>
      <c r="CM884" s="313">
        <v>9.4137449708514662E-2</v>
      </c>
    </row>
    <row r="885" spans="1:91" ht="14.4" x14ac:dyDescent="0.3">
      <c r="A885" s="99" t="s">
        <v>481</v>
      </c>
      <c r="B885" s="311">
        <v>5376</v>
      </c>
      <c r="C885" s="137">
        <v>1.9301678484875684E-2</v>
      </c>
      <c r="D885" s="312">
        <v>304.84848484848402</v>
      </c>
      <c r="E885" s="312">
        <v>6965</v>
      </c>
      <c r="F885" s="137">
        <v>2.3807896086139122E-2</v>
      </c>
      <c r="G885" s="302">
        <v>347.27272727272702</v>
      </c>
      <c r="H885" s="312">
        <v>5213</v>
      </c>
      <c r="I885" s="137">
        <v>1.693049177346333E-2</v>
      </c>
      <c r="J885" s="302">
        <v>310.90909090909093</v>
      </c>
      <c r="K885" s="313">
        <v>-3.0319940476190476E-2</v>
      </c>
      <c r="L885" s="312">
        <v>5613</v>
      </c>
      <c r="M885" s="137">
        <v>2.3458167730287492E-2</v>
      </c>
      <c r="N885" s="312">
        <v>307.87878787878702</v>
      </c>
      <c r="O885" s="312">
        <v>6125</v>
      </c>
      <c r="P885" s="137">
        <v>2.3764535165692158E-2</v>
      </c>
      <c r="Q885" s="302">
        <v>293.93939393939303</v>
      </c>
      <c r="R885" s="312">
        <v>4919</v>
      </c>
      <c r="S885" s="137">
        <v>1.819951014125987E-2</v>
      </c>
      <c r="T885" s="302">
        <v>392.72727272727275</v>
      </c>
      <c r="U885" s="313">
        <v>-0.12364154641011936</v>
      </c>
      <c r="V885" s="312">
        <v>558</v>
      </c>
      <c r="W885" s="137">
        <v>1.4211853398874258E-2</v>
      </c>
      <c r="X885" s="312">
        <v>95.151515151515099</v>
      </c>
      <c r="Y885" s="312">
        <v>750</v>
      </c>
      <c r="Z885" s="137">
        <v>1.8244623917485648E-2</v>
      </c>
      <c r="AA885" s="302">
        <v>112.121212121212</v>
      </c>
      <c r="AB885" s="312">
        <v>542</v>
      </c>
      <c r="AC885" s="137">
        <v>1.2473534014544785E-2</v>
      </c>
      <c r="AD885" s="302">
        <v>104.24242424242425</v>
      </c>
      <c r="AE885" s="313">
        <v>-2.8673835125448029E-2</v>
      </c>
      <c r="AF885" s="312">
        <v>981</v>
      </c>
      <c r="AG885" s="137">
        <v>2.3372724673591919E-2</v>
      </c>
      <c r="AH885" s="312">
        <v>161.21212121212099</v>
      </c>
      <c r="AI885" s="312">
        <v>759</v>
      </c>
      <c r="AJ885" s="137">
        <v>1.7765606347868831E-2</v>
      </c>
      <c r="AK885" s="302">
        <v>101.212121212121</v>
      </c>
      <c r="AL885" s="312">
        <v>955</v>
      </c>
      <c r="AM885" s="137">
        <v>2.1278492012210066E-2</v>
      </c>
      <c r="AN885" s="302">
        <v>180</v>
      </c>
      <c r="AO885" s="313">
        <v>-2.6503567787971458E-2</v>
      </c>
      <c r="AP885" s="312">
        <v>1625</v>
      </c>
      <c r="AQ885" s="137">
        <v>2.2221310578711302E-2</v>
      </c>
      <c r="AR885" s="312">
        <v>152.12121212121201</v>
      </c>
      <c r="AS885" s="312">
        <v>1791</v>
      </c>
      <c r="AT885" s="137">
        <v>2.3406869151550002E-2</v>
      </c>
      <c r="AU885" s="302">
        <v>180.60606060606</v>
      </c>
      <c r="AV885" s="312">
        <v>1549</v>
      </c>
      <c r="AW885" s="137">
        <v>1.9360563943605639E-2</v>
      </c>
      <c r="AX885" s="302">
        <v>154.54545454545456</v>
      </c>
      <c r="AY885" s="303">
        <v>-4.6769230769230771E-2</v>
      </c>
      <c r="AZ885" s="311">
        <v>3444</v>
      </c>
      <c r="BA885" s="137">
        <v>1.6584243042948567E-2</v>
      </c>
      <c r="BB885" s="312">
        <v>221.21212121212099</v>
      </c>
      <c r="BC885" s="312">
        <v>4235</v>
      </c>
      <c r="BD885" s="137">
        <v>1.9485329640246064E-2</v>
      </c>
      <c r="BE885" s="302">
        <v>257.575757575757</v>
      </c>
      <c r="BF885" s="312">
        <v>3659</v>
      </c>
      <c r="BG885" s="137">
        <v>1.6008435163431291E-2</v>
      </c>
      <c r="BH885" s="302">
        <v>223.03030303030303</v>
      </c>
      <c r="BI885" s="303">
        <v>6.2427409988385599E-2</v>
      </c>
      <c r="BJ885" s="311">
        <v>2431</v>
      </c>
      <c r="BK885" s="137">
        <v>1.5200685312673908E-2</v>
      </c>
      <c r="BL885" s="312">
        <v>207.272727272727</v>
      </c>
      <c r="BM885" s="312">
        <v>3696</v>
      </c>
      <c r="BN885" s="137">
        <v>2.1988220596109227E-2</v>
      </c>
      <c r="BO885" s="302">
        <v>289.69696969696901</v>
      </c>
      <c r="BP885" s="312">
        <v>2551</v>
      </c>
      <c r="BQ885" s="137">
        <v>1.4669518913386009E-2</v>
      </c>
      <c r="BR885" s="302">
        <v>218.78787878787881</v>
      </c>
      <c r="BS885" s="303">
        <v>4.9362402303578773E-2</v>
      </c>
      <c r="BT885" s="311">
        <v>2100</v>
      </c>
      <c r="BU885" s="137">
        <v>1.7048222113979543E-2</v>
      </c>
      <c r="BV885" s="312">
        <v>169.09090909090901</v>
      </c>
      <c r="BW885" s="312">
        <v>2899</v>
      </c>
      <c r="BX885" s="137">
        <v>2.184528205205492E-2</v>
      </c>
      <c r="BY885" s="302">
        <v>273.33333333333297</v>
      </c>
      <c r="BZ885" s="312">
        <v>2480</v>
      </c>
      <c r="CA885" s="137">
        <v>1.7940074364501801E-2</v>
      </c>
      <c r="CB885" s="302">
        <v>216.36363636363637</v>
      </c>
      <c r="CC885" s="303">
        <v>0.18095238095238095</v>
      </c>
      <c r="CD885" s="311">
        <v>22128</v>
      </c>
      <c r="CE885" s="137">
        <v>1.9027653213109199E-2</v>
      </c>
      <c r="CF885" s="312">
        <v>604.12</v>
      </c>
      <c r="CG885" s="312">
        <v>27220</v>
      </c>
      <c r="CH885" s="137">
        <v>2.2152179450557589E-2</v>
      </c>
      <c r="CI885" s="302">
        <v>696.77</v>
      </c>
      <c r="CJ885" s="312">
        <v>21868</v>
      </c>
      <c r="CK885" s="137">
        <v>1.698839059314871E-2</v>
      </c>
      <c r="CL885" s="302">
        <v>678.67</v>
      </c>
      <c r="CM885" s="313">
        <v>-1.1749819233550254E-2</v>
      </c>
    </row>
    <row r="886" spans="1:91" ht="14.4" x14ac:dyDescent="0.3">
      <c r="A886" s="99" t="s">
        <v>482</v>
      </c>
      <c r="B886" s="311">
        <v>5026</v>
      </c>
      <c r="C886" s="137">
        <v>1.8045058791849925E-2</v>
      </c>
      <c r="D886" s="312">
        <v>347.27272727272702</v>
      </c>
      <c r="E886" s="312">
        <v>5513</v>
      </c>
      <c r="F886" s="137">
        <v>1.8844641941548453E-2</v>
      </c>
      <c r="G886" s="302">
        <v>281.81818181818102</v>
      </c>
      <c r="H886" s="312">
        <v>4514</v>
      </c>
      <c r="I886" s="137">
        <v>1.4660318408865043E-2</v>
      </c>
      <c r="J886" s="302">
        <v>315.15151515151518</v>
      </c>
      <c r="K886" s="313">
        <v>-0.10187027457222443</v>
      </c>
      <c r="L886" s="312">
        <v>4019</v>
      </c>
      <c r="M886" s="137">
        <v>1.6796432586500164E-2</v>
      </c>
      <c r="N886" s="312">
        <v>262.42424242424198</v>
      </c>
      <c r="O886" s="312">
        <v>4892</v>
      </c>
      <c r="P886" s="137">
        <v>1.8980588739684251E-2</v>
      </c>
      <c r="Q886" s="302">
        <v>311.51515151515099</v>
      </c>
      <c r="R886" s="312">
        <v>3787</v>
      </c>
      <c r="S886" s="137">
        <v>1.4011291909931108E-2</v>
      </c>
      <c r="T886" s="302">
        <v>289.69696969696969</v>
      </c>
      <c r="U886" s="313">
        <v>-5.7725802438417517E-2</v>
      </c>
      <c r="V886" s="312">
        <v>514</v>
      </c>
      <c r="W886" s="137">
        <v>1.3091205460611773E-2</v>
      </c>
      <c r="X886" s="312">
        <v>98.181818181818201</v>
      </c>
      <c r="Y886" s="312">
        <v>670</v>
      </c>
      <c r="Z886" s="137">
        <v>1.6298530699620513E-2</v>
      </c>
      <c r="AA886" s="302">
        <v>102.424242424242</v>
      </c>
      <c r="AB886" s="312">
        <v>509</v>
      </c>
      <c r="AC886" s="137">
        <v>1.1714075301482095E-2</v>
      </c>
      <c r="AD886" s="302">
        <v>96.363636363636374</v>
      </c>
      <c r="AE886" s="313">
        <v>-9.727626459143969E-3</v>
      </c>
      <c r="AF886" s="312">
        <v>555</v>
      </c>
      <c r="AG886" s="137">
        <v>1.3223101115029067E-2</v>
      </c>
      <c r="AH886" s="312">
        <v>112.72727272727199</v>
      </c>
      <c r="AI886" s="312">
        <v>631</v>
      </c>
      <c r="AJ886" s="137">
        <v>1.4769562062589238E-2</v>
      </c>
      <c r="AK886" s="302">
        <v>96.969696969696898</v>
      </c>
      <c r="AL886" s="312">
        <v>468</v>
      </c>
      <c r="AM886" s="137">
        <v>1.0427575143156348E-2</v>
      </c>
      <c r="AN886" s="302">
        <v>116.36363636363637</v>
      </c>
      <c r="AO886" s="313">
        <v>-0.15675675675675677</v>
      </c>
      <c r="AP886" s="312">
        <v>1354</v>
      </c>
      <c r="AQ886" s="137">
        <v>1.8515479706815448E-2</v>
      </c>
      <c r="AR886" s="312">
        <v>140.60606060606</v>
      </c>
      <c r="AS886" s="312">
        <v>1399</v>
      </c>
      <c r="AT886" s="137">
        <v>1.8283757645459774E-2</v>
      </c>
      <c r="AU886" s="302">
        <v>152.12121212121201</v>
      </c>
      <c r="AV886" s="312">
        <v>1024</v>
      </c>
      <c r="AW886" s="137">
        <v>1.2798720127987202E-2</v>
      </c>
      <c r="AX886" s="302">
        <v>146.66666666666669</v>
      </c>
      <c r="AY886" s="303">
        <v>-0.24372230428360414</v>
      </c>
      <c r="AZ886" s="311">
        <v>3088</v>
      </c>
      <c r="BA886" s="137">
        <v>1.4869960080320899E-2</v>
      </c>
      <c r="BB886" s="312">
        <v>257.575757575757</v>
      </c>
      <c r="BC886" s="312">
        <v>3685</v>
      </c>
      <c r="BD886" s="137">
        <v>1.6954767349305015E-2</v>
      </c>
      <c r="BE886" s="302">
        <v>231.51515151515099</v>
      </c>
      <c r="BF886" s="312">
        <v>2691</v>
      </c>
      <c r="BG886" s="137">
        <v>1.1773353108716481E-2</v>
      </c>
      <c r="BH886" s="302">
        <v>215.75757575757578</v>
      </c>
      <c r="BI886" s="303">
        <v>-0.12856217616580312</v>
      </c>
      <c r="BJ886" s="311">
        <v>2686</v>
      </c>
      <c r="BK886" s="137">
        <v>1.6795162793024319E-2</v>
      </c>
      <c r="BL886" s="312">
        <v>225.45454545454501</v>
      </c>
      <c r="BM886" s="312">
        <v>2712</v>
      </c>
      <c r="BN886" s="137">
        <v>1.61342138140282E-2</v>
      </c>
      <c r="BO886" s="302">
        <v>195.15151515151501</v>
      </c>
      <c r="BP886" s="312">
        <v>2299</v>
      </c>
      <c r="BQ886" s="137">
        <v>1.322039356404329E-2</v>
      </c>
      <c r="BR886" s="302">
        <v>213.93939393939394</v>
      </c>
      <c r="BS886" s="303">
        <v>-0.14408041697691734</v>
      </c>
      <c r="BT886" s="311">
        <v>1937</v>
      </c>
      <c r="BU886" s="137">
        <v>1.5724955349894463E-2</v>
      </c>
      <c r="BV886" s="312">
        <v>166.06060606060601</v>
      </c>
      <c r="BW886" s="312">
        <v>3085</v>
      </c>
      <c r="BX886" s="137">
        <v>2.3246876554187453E-2</v>
      </c>
      <c r="BY886" s="302">
        <v>206.666666666666</v>
      </c>
      <c r="BZ886" s="312">
        <v>2490</v>
      </c>
      <c r="CA886" s="137">
        <v>1.8012413374036081E-2</v>
      </c>
      <c r="CB886" s="302">
        <v>225.45454545454547</v>
      </c>
      <c r="CC886" s="303">
        <v>0.28549303045947338</v>
      </c>
      <c r="CD886" s="311">
        <v>19179</v>
      </c>
      <c r="CE886" s="137">
        <v>1.6491836631156061E-2</v>
      </c>
      <c r="CF886" s="312">
        <v>612.39</v>
      </c>
      <c r="CG886" s="312">
        <v>22587</v>
      </c>
      <c r="CH886" s="137">
        <v>1.838175155215813E-2</v>
      </c>
      <c r="CI886" s="302">
        <v>593.48</v>
      </c>
      <c r="CJ886" s="312">
        <v>17782</v>
      </c>
      <c r="CK886" s="137">
        <v>1.3814137622433251E-2</v>
      </c>
      <c r="CL886" s="302">
        <v>607.41</v>
      </c>
      <c r="CM886" s="313">
        <v>-7.2840085510193442E-2</v>
      </c>
    </row>
    <row r="887" spans="1:91" ht="14.4" x14ac:dyDescent="0.3">
      <c r="A887" s="99" t="s">
        <v>483</v>
      </c>
      <c r="B887" s="311">
        <v>4878</v>
      </c>
      <c r="C887" s="137">
        <v>1.7513688178799031E-2</v>
      </c>
      <c r="D887" s="312">
        <v>272.72727272727201</v>
      </c>
      <c r="E887" s="312">
        <v>5451</v>
      </c>
      <c r="F887" s="137">
        <v>1.8632712356862074E-2</v>
      </c>
      <c r="G887" s="302">
        <v>286.666666666666</v>
      </c>
      <c r="H887" s="312">
        <v>5344</v>
      </c>
      <c r="I887" s="137">
        <v>1.7355946295297915E-2</v>
      </c>
      <c r="J887" s="302">
        <v>349.69696969696969</v>
      </c>
      <c r="K887" s="313">
        <v>9.5530955309553092E-2</v>
      </c>
      <c r="L887" s="312">
        <v>4244</v>
      </c>
      <c r="M887" s="137">
        <v>1.773676533891682E-2</v>
      </c>
      <c r="N887" s="312">
        <v>262.42424242424198</v>
      </c>
      <c r="O887" s="312">
        <v>5155</v>
      </c>
      <c r="P887" s="137">
        <v>2.0001008780268257E-2</v>
      </c>
      <c r="Q887" s="302">
        <v>296.969696969697</v>
      </c>
      <c r="R887" s="312">
        <v>4274</v>
      </c>
      <c r="S887" s="137">
        <v>1.5813113710864947E-2</v>
      </c>
      <c r="T887" s="302">
        <v>273.93939393939394</v>
      </c>
      <c r="U887" s="313">
        <v>7.0688030160226201E-3</v>
      </c>
      <c r="V887" s="312">
        <v>691</v>
      </c>
      <c r="W887" s="137">
        <v>1.7599266484985866E-2</v>
      </c>
      <c r="X887" s="312">
        <v>103.636363636363</v>
      </c>
      <c r="Y887" s="312">
        <v>1006</v>
      </c>
      <c r="Z887" s="137">
        <v>2.4472122214654082E-2</v>
      </c>
      <c r="AA887" s="302">
        <v>129.69696969696901</v>
      </c>
      <c r="AB887" s="312">
        <v>530</v>
      </c>
      <c r="AC887" s="137">
        <v>1.2197367209794715E-2</v>
      </c>
      <c r="AD887" s="302">
        <v>106.66666666666667</v>
      </c>
      <c r="AE887" s="313">
        <v>-0.23299565846599132</v>
      </c>
      <c r="AF887" s="312">
        <v>809</v>
      </c>
      <c r="AG887" s="137">
        <v>1.927475459830363E-2</v>
      </c>
      <c r="AH887" s="312">
        <v>124.84848484848401</v>
      </c>
      <c r="AI887" s="312">
        <v>909</v>
      </c>
      <c r="AJ887" s="137">
        <v>2.1276595744680851E-2</v>
      </c>
      <c r="AK887" s="302">
        <v>143.030303030303</v>
      </c>
      <c r="AL887" s="312">
        <v>581</v>
      </c>
      <c r="AM887" s="137">
        <v>1.2945344355072302E-2</v>
      </c>
      <c r="AN887" s="302">
        <v>122.42424242424244</v>
      </c>
      <c r="AO887" s="313">
        <v>-0.28182941903584674</v>
      </c>
      <c r="AP887" s="312">
        <v>1569</v>
      </c>
      <c r="AQ887" s="137">
        <v>2.1455530029537248E-2</v>
      </c>
      <c r="AR887" s="312">
        <v>170.90909090909</v>
      </c>
      <c r="AS887" s="312">
        <v>1520</v>
      </c>
      <c r="AT887" s="137">
        <v>1.9865126248104971E-2</v>
      </c>
      <c r="AU887" s="302">
        <v>169.09090909090901</v>
      </c>
      <c r="AV887" s="312">
        <v>1199</v>
      </c>
      <c r="AW887" s="137">
        <v>1.4986001399860014E-2</v>
      </c>
      <c r="AX887" s="302">
        <v>125.45454545454547</v>
      </c>
      <c r="AY887" s="303">
        <v>-0.23581899298916506</v>
      </c>
      <c r="AZ887" s="311">
        <v>3167</v>
      </c>
      <c r="BA887" s="137">
        <v>1.5250376805173667E-2</v>
      </c>
      <c r="BB887" s="312">
        <v>248.48484848484799</v>
      </c>
      <c r="BC887" s="312">
        <v>4330</v>
      </c>
      <c r="BD887" s="137">
        <v>1.9922426763226787E-2</v>
      </c>
      <c r="BE887" s="302">
        <v>270.90909090909003</v>
      </c>
      <c r="BF887" s="312">
        <v>3291</v>
      </c>
      <c r="BG887" s="137">
        <v>1.4398403969076901E-2</v>
      </c>
      <c r="BH887" s="302">
        <v>243.03030303030303</v>
      </c>
      <c r="BI887" s="303">
        <v>3.9153773287022416E-2</v>
      </c>
      <c r="BJ887" s="311">
        <v>2909</v>
      </c>
      <c r="BK887" s="137">
        <v>1.8189548981722911E-2</v>
      </c>
      <c r="BL887" s="312">
        <v>215.75757575757501</v>
      </c>
      <c r="BM887" s="312">
        <v>2846</v>
      </c>
      <c r="BN887" s="137">
        <v>1.6931405794514843E-2</v>
      </c>
      <c r="BO887" s="302">
        <v>252.72727272727201</v>
      </c>
      <c r="BP887" s="312">
        <v>2450</v>
      </c>
      <c r="BQ887" s="137">
        <v>1.4088718674165316E-2</v>
      </c>
      <c r="BR887" s="302">
        <v>210.30303030303031</v>
      </c>
      <c r="BS887" s="303">
        <v>-0.15778618081815057</v>
      </c>
      <c r="BT887" s="311">
        <v>2928</v>
      </c>
      <c r="BU887" s="137">
        <v>2.3770092547491475E-2</v>
      </c>
      <c r="BV887" s="312">
        <v>224.84848484848399</v>
      </c>
      <c r="BW887" s="312">
        <v>2849</v>
      </c>
      <c r="BX887" s="137">
        <v>2.1468509336427893E-2</v>
      </c>
      <c r="BY887" s="302">
        <v>207.272727272727</v>
      </c>
      <c r="BZ887" s="312">
        <v>2732</v>
      </c>
      <c r="CA887" s="137">
        <v>1.9763017404765694E-2</v>
      </c>
      <c r="CB887" s="302">
        <v>272.12121212121212</v>
      </c>
      <c r="CC887" s="303">
        <v>-6.6939890710382519E-2</v>
      </c>
      <c r="CD887" s="311">
        <v>21195</v>
      </c>
      <c r="CE887" s="137">
        <v>1.8225375535604188E-2</v>
      </c>
      <c r="CF887" s="312">
        <v>596.16</v>
      </c>
      <c r="CG887" s="312">
        <v>24066</v>
      </c>
      <c r="CH887" s="137">
        <v>1.958539128057013E-2</v>
      </c>
      <c r="CI887" s="302">
        <v>643.66999999999996</v>
      </c>
      <c r="CJ887" s="312">
        <v>20401</v>
      </c>
      <c r="CK887" s="137">
        <v>1.5848735892209018E-2</v>
      </c>
      <c r="CL887" s="302">
        <v>644.36</v>
      </c>
      <c r="CM887" s="313">
        <v>-3.7461665487143192E-2</v>
      </c>
    </row>
    <row r="888" spans="1:91" ht="14.4" x14ac:dyDescent="0.3">
      <c r="A888" s="99" t="s">
        <v>507</v>
      </c>
      <c r="B888" s="311">
        <v>4604</v>
      </c>
      <c r="C888" s="137">
        <v>1.6529934476258865E-2</v>
      </c>
      <c r="D888" s="312">
        <v>258.18181818181802</v>
      </c>
      <c r="E888" s="312">
        <v>5696</v>
      </c>
      <c r="F888" s="137">
        <v>1.9470176038284055E-2</v>
      </c>
      <c r="G888" s="302">
        <v>304.84848484848402</v>
      </c>
      <c r="H888" s="312">
        <v>4280</v>
      </c>
      <c r="I888" s="137">
        <v>1.3900346209557463E-2</v>
      </c>
      <c r="J888" s="302">
        <v>322.42424242424244</v>
      </c>
      <c r="K888" s="313">
        <v>-7.0373588184187666E-2</v>
      </c>
      <c r="L888" s="312">
        <v>4304</v>
      </c>
      <c r="M888" s="137">
        <v>1.7987520739561263E-2</v>
      </c>
      <c r="N888" s="312">
        <v>236.363636363636</v>
      </c>
      <c r="O888" s="312">
        <v>5300</v>
      </c>
      <c r="P888" s="137">
        <v>2.0563597776027502E-2</v>
      </c>
      <c r="Q888" s="302">
        <v>350.90909090909003</v>
      </c>
      <c r="R888" s="312">
        <v>4221</v>
      </c>
      <c r="S888" s="137">
        <v>1.5617022221235599E-2</v>
      </c>
      <c r="T888" s="302">
        <v>332.72727272727275</v>
      </c>
      <c r="U888" s="313">
        <v>-1.9284386617100371E-2</v>
      </c>
      <c r="V888" s="312">
        <v>742</v>
      </c>
      <c r="W888" s="137">
        <v>1.8898199322517382E-2</v>
      </c>
      <c r="X888" s="312">
        <v>116.363636363636</v>
      </c>
      <c r="Y888" s="312">
        <v>602</v>
      </c>
      <c r="Z888" s="137">
        <v>1.4644351464435146E-2</v>
      </c>
      <c r="AA888" s="302">
        <v>99.393939393939405</v>
      </c>
      <c r="AB888" s="312">
        <v>563</v>
      </c>
      <c r="AC888" s="137">
        <v>1.2956825922857405E-2</v>
      </c>
      <c r="AD888" s="302">
        <v>123.03030303030303</v>
      </c>
      <c r="AE888" s="313">
        <v>-0.24123989218328842</v>
      </c>
      <c r="AF888" s="312">
        <v>1058</v>
      </c>
      <c r="AG888" s="137">
        <v>2.5207281044505862E-2</v>
      </c>
      <c r="AH888" s="312">
        <v>149.09090909090901</v>
      </c>
      <c r="AI888" s="312">
        <v>723</v>
      </c>
      <c r="AJ888" s="137">
        <v>1.6922968892633946E-2</v>
      </c>
      <c r="AK888" s="302">
        <v>115.151515151515</v>
      </c>
      <c r="AL888" s="312">
        <v>616</v>
      </c>
      <c r="AM888" s="137">
        <v>1.37251843764622E-2</v>
      </c>
      <c r="AN888" s="302">
        <v>110.30303030303031</v>
      </c>
      <c r="AO888" s="313">
        <v>-0.41776937618147447</v>
      </c>
      <c r="AP888" s="312">
        <v>1551</v>
      </c>
      <c r="AQ888" s="137">
        <v>2.1209386281588447E-2</v>
      </c>
      <c r="AR888" s="312">
        <v>184.84848484848399</v>
      </c>
      <c r="AS888" s="312">
        <v>1517</v>
      </c>
      <c r="AT888" s="137">
        <v>1.9825918762088973E-2</v>
      </c>
      <c r="AU888" s="302">
        <v>152.72727272727201</v>
      </c>
      <c r="AV888" s="312">
        <v>1200</v>
      </c>
      <c r="AW888" s="137">
        <v>1.4998500149985002E-2</v>
      </c>
      <c r="AX888" s="302">
        <v>136.96969696969697</v>
      </c>
      <c r="AY888" s="303">
        <v>-0.22630560928433269</v>
      </c>
      <c r="AZ888" s="311">
        <v>2563</v>
      </c>
      <c r="BA888" s="137">
        <v>1.2341874250603129E-2</v>
      </c>
      <c r="BB888" s="312">
        <v>193.939393939393</v>
      </c>
      <c r="BC888" s="312">
        <v>3517</v>
      </c>
      <c r="BD888" s="137">
        <v>1.6181795594981205E-2</v>
      </c>
      <c r="BE888" s="302">
        <v>268.48484848484799</v>
      </c>
      <c r="BF888" s="312">
        <v>3032</v>
      </c>
      <c r="BG888" s="137">
        <v>1.3265257014354654E-2</v>
      </c>
      <c r="BH888" s="302">
        <v>218.18181818181819</v>
      </c>
      <c r="BI888" s="303">
        <v>0.18298868513460789</v>
      </c>
      <c r="BJ888" s="311">
        <v>2764</v>
      </c>
      <c r="BK888" s="137">
        <v>1.728288531642562E-2</v>
      </c>
      <c r="BL888" s="312">
        <v>226.666666666666</v>
      </c>
      <c r="BM888" s="312">
        <v>3357</v>
      </c>
      <c r="BN888" s="137">
        <v>1.9971443869355704E-2</v>
      </c>
      <c r="BO888" s="302">
        <v>218.18181818181799</v>
      </c>
      <c r="BP888" s="312">
        <v>2401</v>
      </c>
      <c r="BQ888" s="137">
        <v>1.3806944300682009E-2</v>
      </c>
      <c r="BR888" s="302">
        <v>221.81818181818184</v>
      </c>
      <c r="BS888" s="303">
        <v>-0.13133140376266281</v>
      </c>
      <c r="BT888" s="311">
        <v>2619</v>
      </c>
      <c r="BU888" s="137">
        <v>2.1261568436434487E-2</v>
      </c>
      <c r="BV888" s="312">
        <v>188.48484848484799</v>
      </c>
      <c r="BW888" s="312">
        <v>2579</v>
      </c>
      <c r="BX888" s="137">
        <v>1.9433936672041956E-2</v>
      </c>
      <c r="BY888" s="302">
        <v>187.272727272727</v>
      </c>
      <c r="BZ888" s="312">
        <v>2269</v>
      </c>
      <c r="CA888" s="137">
        <v>1.6413721263328462E-2</v>
      </c>
      <c r="CB888" s="302">
        <v>233.33333333333334</v>
      </c>
      <c r="CC888" s="303">
        <v>-0.13363879343260787</v>
      </c>
      <c r="CD888" s="311">
        <v>20205</v>
      </c>
      <c r="CE888" s="137">
        <v>1.7374084109312699E-2</v>
      </c>
      <c r="CF888" s="312">
        <v>561.64</v>
      </c>
      <c r="CG888" s="312">
        <v>23291</v>
      </c>
      <c r="CH888" s="137">
        <v>1.8954680807602379E-2</v>
      </c>
      <c r="CI888" s="302">
        <v>644.48</v>
      </c>
      <c r="CJ888" s="312">
        <v>18582</v>
      </c>
      <c r="CK888" s="137">
        <v>1.4435626211902749E-2</v>
      </c>
      <c r="CL888" s="302">
        <v>640.53</v>
      </c>
      <c r="CM888" s="313">
        <v>-8.0326651818856717E-2</v>
      </c>
    </row>
    <row r="889" spans="1:91" ht="14.4" x14ac:dyDescent="0.3">
      <c r="A889" s="99" t="s">
        <v>508</v>
      </c>
      <c r="B889" s="311">
        <v>4813</v>
      </c>
      <c r="C889" s="137">
        <v>1.7280315950094247E-2</v>
      </c>
      <c r="D889" s="312">
        <v>295.15151515151501</v>
      </c>
      <c r="E889" s="312">
        <v>5255</v>
      </c>
      <c r="F889" s="137">
        <v>1.7962741411724492E-2</v>
      </c>
      <c r="G889" s="302">
        <v>318.18181818181802</v>
      </c>
      <c r="H889" s="312">
        <v>4951</v>
      </c>
      <c r="I889" s="137">
        <v>1.6079582729794158E-2</v>
      </c>
      <c r="J889" s="302">
        <v>314.54545454545456</v>
      </c>
      <c r="K889" s="313">
        <v>2.8672345730313735E-2</v>
      </c>
      <c r="L889" s="312">
        <v>4071</v>
      </c>
      <c r="M889" s="137">
        <v>1.7013753933725347E-2</v>
      </c>
      <c r="N889" s="312">
        <v>238.78787878787799</v>
      </c>
      <c r="O889" s="312">
        <v>4020</v>
      </c>
      <c r="P889" s="137">
        <v>1.5597294916911425E-2</v>
      </c>
      <c r="Q889" s="302">
        <v>272.12121212121201</v>
      </c>
      <c r="R889" s="312">
        <v>4644</v>
      </c>
      <c r="S889" s="137">
        <v>1.7182054298843431E-2</v>
      </c>
      <c r="T889" s="302">
        <v>306.06060606060606</v>
      </c>
      <c r="U889" s="313">
        <v>0.14075165806927045</v>
      </c>
      <c r="V889" s="312">
        <v>774</v>
      </c>
      <c r="W889" s="137">
        <v>1.9713216004890101E-2</v>
      </c>
      <c r="X889" s="312">
        <v>109.09090909090899</v>
      </c>
      <c r="Y889" s="312">
        <v>728</v>
      </c>
      <c r="Z889" s="137">
        <v>1.7709448282572735E-2</v>
      </c>
      <c r="AA889" s="302">
        <v>122.424242424242</v>
      </c>
      <c r="AB889" s="312">
        <v>665</v>
      </c>
      <c r="AC889" s="137">
        <v>1.5304243763232993E-2</v>
      </c>
      <c r="AD889" s="302">
        <v>115.15151515151516</v>
      </c>
      <c r="AE889" s="313">
        <v>-0.14082687338501293</v>
      </c>
      <c r="AF889" s="312">
        <v>724</v>
      </c>
      <c r="AG889" s="137">
        <v>1.7249594968073954E-2</v>
      </c>
      <c r="AH889" s="312">
        <v>124.24242424242399</v>
      </c>
      <c r="AI889" s="312">
        <v>742</v>
      </c>
      <c r="AJ889" s="137">
        <v>1.7367694216230134E-2</v>
      </c>
      <c r="AK889" s="302">
        <v>117.575757575757</v>
      </c>
      <c r="AL889" s="312">
        <v>656</v>
      </c>
      <c r="AM889" s="137">
        <v>1.4616430115193512E-2</v>
      </c>
      <c r="AN889" s="302">
        <v>126.66666666666667</v>
      </c>
      <c r="AO889" s="313">
        <v>-9.3922651933701654E-2</v>
      </c>
      <c r="AP889" s="312">
        <v>1353</v>
      </c>
      <c r="AQ889" s="137">
        <v>1.8501805054151624E-2</v>
      </c>
      <c r="AR889" s="312">
        <v>132.72727272727201</v>
      </c>
      <c r="AS889" s="312">
        <v>1608</v>
      </c>
      <c r="AT889" s="137">
        <v>2.1015212504574207E-2</v>
      </c>
      <c r="AU889" s="302">
        <v>187.87878787878699</v>
      </c>
      <c r="AV889" s="312">
        <v>1067</v>
      </c>
      <c r="AW889" s="137">
        <v>1.3336166383361664E-2</v>
      </c>
      <c r="AX889" s="302">
        <v>136.96969696969697</v>
      </c>
      <c r="AY889" s="303">
        <v>-0.21138211382113822</v>
      </c>
      <c r="AZ889" s="311">
        <v>3143</v>
      </c>
      <c r="BA889" s="137">
        <v>1.5134807167243712E-2</v>
      </c>
      <c r="BB889" s="312">
        <v>246.06060606060601</v>
      </c>
      <c r="BC889" s="312">
        <v>3913</v>
      </c>
      <c r="BD889" s="137">
        <v>1.8003800444458758E-2</v>
      </c>
      <c r="BE889" s="302">
        <v>280.60606060606</v>
      </c>
      <c r="BF889" s="312">
        <v>2890</v>
      </c>
      <c r="BG889" s="137">
        <v>1.2643994977402687E-2</v>
      </c>
      <c r="BH889" s="302">
        <v>236.96969696969697</v>
      </c>
      <c r="BI889" s="303">
        <v>-8.0496341075405667E-2</v>
      </c>
      <c r="BJ889" s="311">
        <v>2542</v>
      </c>
      <c r="BK889" s="137">
        <v>1.5894751980591145E-2</v>
      </c>
      <c r="BL889" s="312">
        <v>238.18181818181799</v>
      </c>
      <c r="BM889" s="312">
        <v>2598</v>
      </c>
      <c r="BN889" s="137">
        <v>1.5456005711226128E-2</v>
      </c>
      <c r="BO889" s="302">
        <v>220</v>
      </c>
      <c r="BP889" s="312">
        <v>2639</v>
      </c>
      <c r="BQ889" s="137">
        <v>1.5175562686172353E-2</v>
      </c>
      <c r="BR889" s="302">
        <v>210.30303030303031</v>
      </c>
      <c r="BS889" s="303">
        <v>3.8158929976396541E-2</v>
      </c>
      <c r="BT889" s="311">
        <v>2239</v>
      </c>
      <c r="BU889" s="137">
        <v>1.8176652053904854E-2</v>
      </c>
      <c r="BV889" s="312">
        <v>189.69696969696901</v>
      </c>
      <c r="BW889" s="312">
        <v>2795</v>
      </c>
      <c r="BX889" s="137">
        <v>2.1061594803550705E-2</v>
      </c>
      <c r="BY889" s="302">
        <v>216.363636363636</v>
      </c>
      <c r="BZ889" s="312">
        <v>2366</v>
      </c>
      <c r="CA889" s="137">
        <v>1.7115409655810994E-2</v>
      </c>
      <c r="CB889" s="302">
        <v>237.57575757575759</v>
      </c>
      <c r="CC889" s="303">
        <v>5.6721750781598926E-2</v>
      </c>
      <c r="CD889" s="311">
        <v>19659</v>
      </c>
      <c r="CE889" s="137">
        <v>1.6904583989357996E-2</v>
      </c>
      <c r="CF889" s="312">
        <v>584.14</v>
      </c>
      <c r="CG889" s="312">
        <v>21659</v>
      </c>
      <c r="CH889" s="137">
        <v>1.7626526624527069E-2</v>
      </c>
      <c r="CI889" s="302">
        <v>641.95000000000005</v>
      </c>
      <c r="CJ889" s="312">
        <v>19878</v>
      </c>
      <c r="CK889" s="137">
        <v>1.5442437726843335E-2</v>
      </c>
      <c r="CL889" s="302">
        <v>629.12</v>
      </c>
      <c r="CM889" s="313">
        <v>1.1139935907218068E-2</v>
      </c>
    </row>
    <row r="890" spans="1:91" ht="14.4" x14ac:dyDescent="0.3">
      <c r="A890" s="99" t="s">
        <v>509</v>
      </c>
      <c r="B890" s="311">
        <v>4211</v>
      </c>
      <c r="C890" s="137">
        <v>1.5118930078089938E-2</v>
      </c>
      <c r="D890" s="312">
        <v>264.24242424242402</v>
      </c>
      <c r="E890" s="312">
        <v>4518</v>
      </c>
      <c r="F890" s="137">
        <v>1.5443513929242864E-2</v>
      </c>
      <c r="G890" s="302">
        <v>283.030303030303</v>
      </c>
      <c r="H890" s="312">
        <v>3882</v>
      </c>
      <c r="I890" s="137">
        <v>1.2607743921846278E-2</v>
      </c>
      <c r="J890" s="302">
        <v>252.72727272727275</v>
      </c>
      <c r="K890" s="313">
        <v>-7.8128710520066494E-2</v>
      </c>
      <c r="L890" s="312">
        <v>3928</v>
      </c>
      <c r="M890" s="137">
        <v>1.6416120228856097E-2</v>
      </c>
      <c r="N890" s="312">
        <v>252.12121212121201</v>
      </c>
      <c r="O890" s="312">
        <v>4744</v>
      </c>
      <c r="P890" s="137">
        <v>1.8406359971598955E-2</v>
      </c>
      <c r="Q890" s="302">
        <v>254.54545454545399</v>
      </c>
      <c r="R890" s="312">
        <v>3994</v>
      </c>
      <c r="S890" s="137">
        <v>1.4777158671313665E-2</v>
      </c>
      <c r="T890" s="302">
        <v>272.72727272727275</v>
      </c>
      <c r="U890" s="313">
        <v>1.680244399185336E-2</v>
      </c>
      <c r="V890" s="312">
        <v>602</v>
      </c>
      <c r="W890" s="137">
        <v>1.5332501337136744E-2</v>
      </c>
      <c r="X890" s="312">
        <v>103.030303030303</v>
      </c>
      <c r="Y890" s="312">
        <v>588</v>
      </c>
      <c r="Z890" s="137">
        <v>1.4303785151308748E-2</v>
      </c>
      <c r="AA890" s="302">
        <v>87.878787878787904</v>
      </c>
      <c r="AB890" s="312">
        <v>505</v>
      </c>
      <c r="AC890" s="137">
        <v>1.1622019699898739E-2</v>
      </c>
      <c r="AD890" s="302">
        <v>73.939393939393938</v>
      </c>
      <c r="AE890" s="313">
        <v>-0.16112956810631229</v>
      </c>
      <c r="AF890" s="312">
        <v>825</v>
      </c>
      <c r="AG890" s="137">
        <v>1.96559611169351E-2</v>
      </c>
      <c r="AH890" s="312">
        <v>139.39393939393901</v>
      </c>
      <c r="AI890" s="312">
        <v>846</v>
      </c>
      <c r="AJ890" s="137">
        <v>1.9801980198019802E-2</v>
      </c>
      <c r="AK890" s="302">
        <v>136.363636363636</v>
      </c>
      <c r="AL890" s="312">
        <v>768</v>
      </c>
      <c r="AM890" s="137">
        <v>1.7111918183641186E-2</v>
      </c>
      <c r="AN890" s="302">
        <v>138.78787878787878</v>
      </c>
      <c r="AO890" s="313">
        <v>-6.9090909090909092E-2</v>
      </c>
      <c r="AP890" s="312">
        <v>1119</v>
      </c>
      <c r="AQ890" s="137">
        <v>1.5301936330817197E-2</v>
      </c>
      <c r="AR890" s="312">
        <v>127.272727272727</v>
      </c>
      <c r="AS890" s="312">
        <v>1367</v>
      </c>
      <c r="AT890" s="137">
        <v>1.7865544461289143E-2</v>
      </c>
      <c r="AU890" s="302">
        <v>140.60606060606</v>
      </c>
      <c r="AV890" s="312">
        <v>1451</v>
      </c>
      <c r="AW890" s="137">
        <v>1.8135686431356865E-2</v>
      </c>
      <c r="AX890" s="302">
        <v>189.69696969696972</v>
      </c>
      <c r="AY890" s="303">
        <v>0.29669347631814119</v>
      </c>
      <c r="AZ890" s="311">
        <v>3312</v>
      </c>
      <c r="BA890" s="137">
        <v>1.5948610034333812E-2</v>
      </c>
      <c r="BB890" s="312">
        <v>220</v>
      </c>
      <c r="BC890" s="312">
        <v>3086</v>
      </c>
      <c r="BD890" s="137">
        <v>1.4198754963352857E-2</v>
      </c>
      <c r="BE890" s="302">
        <v>213.333333333333</v>
      </c>
      <c r="BF890" s="312">
        <v>2655</v>
      </c>
      <c r="BG890" s="137">
        <v>1.1615850057094855E-2</v>
      </c>
      <c r="BH890" s="302">
        <v>194.54545454545456</v>
      </c>
      <c r="BI890" s="303">
        <v>-0.1983695652173913</v>
      </c>
      <c r="BJ890" s="311">
        <v>2585</v>
      </c>
      <c r="BK890" s="137">
        <v>1.6163624653748272E-2</v>
      </c>
      <c r="BL890" s="312">
        <v>223.030303030303</v>
      </c>
      <c r="BM890" s="312">
        <v>2878</v>
      </c>
      <c r="BN890" s="137">
        <v>1.712177999881016E-2</v>
      </c>
      <c r="BO890" s="302">
        <v>229.69696969696901</v>
      </c>
      <c r="BP890" s="312">
        <v>2500</v>
      </c>
      <c r="BQ890" s="137">
        <v>1.4376243545066648E-2</v>
      </c>
      <c r="BR890" s="302">
        <v>214.54545454545456</v>
      </c>
      <c r="BS890" s="303">
        <v>-3.2882011605415859E-2</v>
      </c>
      <c r="BT890" s="311">
        <v>2289</v>
      </c>
      <c r="BU890" s="137">
        <v>1.8582562104237702E-2</v>
      </c>
      <c r="BV890" s="312">
        <v>182.42424242424201</v>
      </c>
      <c r="BW890" s="312">
        <v>2860</v>
      </c>
      <c r="BX890" s="137">
        <v>2.155139933386584E-2</v>
      </c>
      <c r="BY890" s="302">
        <v>222.42424242424201</v>
      </c>
      <c r="BZ890" s="312">
        <v>2292</v>
      </c>
      <c r="CA890" s="137">
        <v>1.658010098525731E-2</v>
      </c>
      <c r="CB890" s="302">
        <v>214.54545454545456</v>
      </c>
      <c r="CC890" s="303">
        <v>1.3106159895150721E-3</v>
      </c>
      <c r="CD890" s="311">
        <v>18871</v>
      </c>
      <c r="CE890" s="137">
        <v>1.6226990409643153E-2</v>
      </c>
      <c r="CF890" s="312">
        <v>557.23</v>
      </c>
      <c r="CG890" s="312">
        <v>20887</v>
      </c>
      <c r="CH890" s="137">
        <v>1.6998257611454678E-2</v>
      </c>
      <c r="CI890" s="302">
        <v>580.83000000000004</v>
      </c>
      <c r="CJ890" s="312">
        <v>18047</v>
      </c>
      <c r="CK890" s="137">
        <v>1.4020005717695024E-2</v>
      </c>
      <c r="CL890" s="302">
        <v>571.66999999999996</v>
      </c>
      <c r="CM890" s="313">
        <v>-4.3664882624132269E-2</v>
      </c>
    </row>
    <row r="891" spans="1:91" ht="14.4" x14ac:dyDescent="0.3">
      <c r="A891" s="99" t="s">
        <v>510</v>
      </c>
      <c r="B891" s="311">
        <v>4096</v>
      </c>
      <c r="C891" s="137">
        <v>1.4706040750381474E-2</v>
      </c>
      <c r="D891" s="312">
        <v>254.54545454545399</v>
      </c>
      <c r="E891" s="312">
        <v>5493</v>
      </c>
      <c r="F891" s="137">
        <v>1.8776277559391558E-2</v>
      </c>
      <c r="G891" s="302">
        <v>324.24242424242402</v>
      </c>
      <c r="H891" s="312">
        <v>4679</v>
      </c>
      <c r="I891" s="137">
        <v>1.5196196241710133E-2</v>
      </c>
      <c r="J891" s="302">
        <v>317.57575757575762</v>
      </c>
      <c r="K891" s="313">
        <v>0.142333984375</v>
      </c>
      <c r="L891" s="312">
        <v>4180</v>
      </c>
      <c r="M891" s="137">
        <v>1.746929291156275E-2</v>
      </c>
      <c r="N891" s="312">
        <v>281.81818181818102</v>
      </c>
      <c r="O891" s="312">
        <v>4240</v>
      </c>
      <c r="P891" s="137">
        <v>1.6450878220822002E-2</v>
      </c>
      <c r="Q891" s="302">
        <v>249.09090909090901</v>
      </c>
      <c r="R891" s="312">
        <v>3725</v>
      </c>
      <c r="S891" s="137">
        <v>1.3781901865459039E-2</v>
      </c>
      <c r="T891" s="302">
        <v>282.42424242424244</v>
      </c>
      <c r="U891" s="313">
        <v>-0.10885167464114832</v>
      </c>
      <c r="V891" s="312">
        <v>646</v>
      </c>
      <c r="W891" s="137">
        <v>1.6453149275399231E-2</v>
      </c>
      <c r="X891" s="312">
        <v>102.424242424242</v>
      </c>
      <c r="Y891" s="312">
        <v>646</v>
      </c>
      <c r="Z891" s="137">
        <v>1.5714702734260972E-2</v>
      </c>
      <c r="AA891" s="302">
        <v>107.272727272727</v>
      </c>
      <c r="AB891" s="312">
        <v>677</v>
      </c>
      <c r="AC891" s="137">
        <v>1.5580410567983061E-2</v>
      </c>
      <c r="AD891" s="302">
        <v>113.93939393939395</v>
      </c>
      <c r="AE891" s="313">
        <v>4.7987616099071206E-2</v>
      </c>
      <c r="AF891" s="312">
        <v>822</v>
      </c>
      <c r="AG891" s="137">
        <v>1.9584484894691698E-2</v>
      </c>
      <c r="AH891" s="312">
        <v>145.45454545454501</v>
      </c>
      <c r="AI891" s="312">
        <v>942</v>
      </c>
      <c r="AJ891" s="137">
        <v>2.2049013411979495E-2</v>
      </c>
      <c r="AK891" s="302">
        <v>121.212121212121</v>
      </c>
      <c r="AL891" s="312">
        <v>691</v>
      </c>
      <c r="AM891" s="137">
        <v>1.539627013658341E-2</v>
      </c>
      <c r="AN891" s="302">
        <v>133.33333333333334</v>
      </c>
      <c r="AO891" s="313">
        <v>-0.15936739659367397</v>
      </c>
      <c r="AP891" s="312">
        <v>1451</v>
      </c>
      <c r="AQ891" s="137">
        <v>1.9841921015206213E-2</v>
      </c>
      <c r="AR891" s="312">
        <v>197.575757575757</v>
      </c>
      <c r="AS891" s="312">
        <v>1321</v>
      </c>
      <c r="AT891" s="137">
        <v>1.7264363009043861E-2</v>
      </c>
      <c r="AU891" s="302">
        <v>155.75757575757501</v>
      </c>
      <c r="AV891" s="312">
        <v>1457</v>
      </c>
      <c r="AW891" s="137">
        <v>1.8210678932106789E-2</v>
      </c>
      <c r="AX891" s="302">
        <v>174.54545454545456</v>
      </c>
      <c r="AY891" s="303">
        <v>4.1350792556857337E-3</v>
      </c>
      <c r="AZ891" s="311">
        <v>3345</v>
      </c>
      <c r="BA891" s="137">
        <v>1.6107518286487502E-2</v>
      </c>
      <c r="BB891" s="312">
        <v>240.60606060606</v>
      </c>
      <c r="BC891" s="312">
        <v>3019</v>
      </c>
      <c r="BD891" s="137">
        <v>1.3890486466092766E-2</v>
      </c>
      <c r="BE891" s="302">
        <v>233.93939393939399</v>
      </c>
      <c r="BF891" s="312">
        <v>2692</v>
      </c>
      <c r="BG891" s="137">
        <v>1.1777728193483749E-2</v>
      </c>
      <c r="BH891" s="302">
        <v>210.90909090909091</v>
      </c>
      <c r="BI891" s="303">
        <v>-0.19521674140508222</v>
      </c>
      <c r="BJ891" s="311">
        <v>2613</v>
      </c>
      <c r="BK891" s="137">
        <v>1.6338704533943611E-2</v>
      </c>
      <c r="BL891" s="312">
        <v>210.30303030303</v>
      </c>
      <c r="BM891" s="312">
        <v>3007</v>
      </c>
      <c r="BN891" s="137">
        <v>1.788922600987566E-2</v>
      </c>
      <c r="BO891" s="302">
        <v>236.363636363636</v>
      </c>
      <c r="BP891" s="312">
        <v>2747</v>
      </c>
      <c r="BQ891" s="137">
        <v>1.5796616407319233E-2</v>
      </c>
      <c r="BR891" s="302">
        <v>246.66666666666669</v>
      </c>
      <c r="BS891" s="303">
        <v>5.128205128205128E-2</v>
      </c>
      <c r="BT891" s="311">
        <v>2012</v>
      </c>
      <c r="BU891" s="137">
        <v>1.6333820425393733E-2</v>
      </c>
      <c r="BV891" s="312">
        <v>180.60606060606</v>
      </c>
      <c r="BW891" s="312">
        <v>2308</v>
      </c>
      <c r="BX891" s="137">
        <v>1.739182855334348E-2</v>
      </c>
      <c r="BY891" s="302">
        <v>217.575757575757</v>
      </c>
      <c r="BZ891" s="312">
        <v>2172</v>
      </c>
      <c r="CA891" s="137">
        <v>1.5712032870845931E-2</v>
      </c>
      <c r="CB891" s="302">
        <v>220</v>
      </c>
      <c r="CC891" s="303">
        <v>7.9522862823061632E-2</v>
      </c>
      <c r="CD891" s="311">
        <v>19165</v>
      </c>
      <c r="CE891" s="137">
        <v>1.647979816654184E-2</v>
      </c>
      <c r="CF891" s="312">
        <v>589.75</v>
      </c>
      <c r="CG891" s="312">
        <v>20976</v>
      </c>
      <c r="CH891" s="137">
        <v>1.7070687588350331E-2</v>
      </c>
      <c r="CI891" s="302">
        <v>611.69000000000005</v>
      </c>
      <c r="CJ891" s="312">
        <v>18840</v>
      </c>
      <c r="CK891" s="137">
        <v>1.4636056282006663E-2</v>
      </c>
      <c r="CL891" s="302">
        <v>627.5</v>
      </c>
      <c r="CM891" s="313">
        <v>-1.695799634750848E-2</v>
      </c>
    </row>
    <row r="892" spans="1:91" ht="14.4" x14ac:dyDescent="0.3">
      <c r="A892" s="99" t="s">
        <v>511</v>
      </c>
      <c r="B892" s="311">
        <v>3713</v>
      </c>
      <c r="C892" s="137">
        <v>1.3330939772013285E-2</v>
      </c>
      <c r="D892" s="312">
        <v>222.42424242424201</v>
      </c>
      <c r="E892" s="312">
        <v>4395</v>
      </c>
      <c r="F892" s="137">
        <v>1.5023072978977953E-2</v>
      </c>
      <c r="G892" s="302">
        <v>306.06060606060601</v>
      </c>
      <c r="H892" s="312">
        <v>3825</v>
      </c>
      <c r="I892" s="137">
        <v>1.242262248868161E-2</v>
      </c>
      <c r="J892" s="302">
        <v>249.69696969696972</v>
      </c>
      <c r="K892" s="313">
        <v>3.0164287638028548E-2</v>
      </c>
      <c r="L892" s="312">
        <v>3269</v>
      </c>
      <c r="M892" s="137">
        <v>1.3661990078444647E-2</v>
      </c>
      <c r="N892" s="312">
        <v>220</v>
      </c>
      <c r="O892" s="312">
        <v>3444</v>
      </c>
      <c r="P892" s="137">
        <v>1.3362458630309191E-2</v>
      </c>
      <c r="Q892" s="302">
        <v>253.93939393939399</v>
      </c>
      <c r="R892" s="312">
        <v>4199</v>
      </c>
      <c r="S892" s="137">
        <v>1.5535625753842283E-2</v>
      </c>
      <c r="T892" s="302">
        <v>300.60606060606062</v>
      </c>
      <c r="U892" s="313">
        <v>0.28449066992964211</v>
      </c>
      <c r="V892" s="312">
        <v>577</v>
      </c>
      <c r="W892" s="137">
        <v>1.469576955403306E-2</v>
      </c>
      <c r="X892" s="312">
        <v>106.666666666666</v>
      </c>
      <c r="Y892" s="312">
        <v>662</v>
      </c>
      <c r="Z892" s="137">
        <v>1.6103921377833997E-2</v>
      </c>
      <c r="AA892" s="302">
        <v>112.121212121212</v>
      </c>
      <c r="AB892" s="312">
        <v>567</v>
      </c>
      <c r="AC892" s="137">
        <v>1.3048881524440762E-2</v>
      </c>
      <c r="AD892" s="302">
        <v>111.51515151515152</v>
      </c>
      <c r="AE892" s="313">
        <v>-1.7331022530329289E-2</v>
      </c>
      <c r="AF892" s="312">
        <v>734</v>
      </c>
      <c r="AG892" s="137">
        <v>1.7487849042218621E-2</v>
      </c>
      <c r="AH892" s="312">
        <v>132.12121212121201</v>
      </c>
      <c r="AI892" s="312">
        <v>620</v>
      </c>
      <c r="AJ892" s="137">
        <v>1.4512089506823023E-2</v>
      </c>
      <c r="AK892" s="302">
        <v>115.151515151515</v>
      </c>
      <c r="AL892" s="312">
        <v>763</v>
      </c>
      <c r="AM892" s="137">
        <v>1.7000512466299772E-2</v>
      </c>
      <c r="AN892" s="302">
        <v>146.66666666666669</v>
      </c>
      <c r="AO892" s="313">
        <v>3.9509536784741145E-2</v>
      </c>
      <c r="AP892" s="312">
        <v>1081</v>
      </c>
      <c r="AQ892" s="137">
        <v>1.4782299529591949E-2</v>
      </c>
      <c r="AR892" s="312">
        <v>138.78787878787799</v>
      </c>
      <c r="AS892" s="312">
        <v>1206</v>
      </c>
      <c r="AT892" s="137">
        <v>1.5761409378430655E-2</v>
      </c>
      <c r="AU892" s="302">
        <v>132.72727272727201</v>
      </c>
      <c r="AV892" s="312">
        <v>1079</v>
      </c>
      <c r="AW892" s="137">
        <v>1.3486151384861514E-2</v>
      </c>
      <c r="AX892" s="302">
        <v>121.81818181818183</v>
      </c>
      <c r="AY892" s="303">
        <v>-1.8501387604070306E-3</v>
      </c>
      <c r="AZ892" s="311">
        <v>3212</v>
      </c>
      <c r="BA892" s="137">
        <v>1.5467069876292334E-2</v>
      </c>
      <c r="BB892" s="312">
        <v>256.969696969697</v>
      </c>
      <c r="BC892" s="312">
        <v>3505</v>
      </c>
      <c r="BD892" s="137">
        <v>1.6126583326815217E-2</v>
      </c>
      <c r="BE892" s="302">
        <v>273.33333333333297</v>
      </c>
      <c r="BF892" s="312">
        <v>3132</v>
      </c>
      <c r="BG892" s="137">
        <v>1.370276549108139E-2</v>
      </c>
      <c r="BH892" s="302">
        <v>250.90909090909093</v>
      </c>
      <c r="BI892" s="303">
        <v>-2.4906600249066001E-2</v>
      </c>
      <c r="BJ892" s="311">
        <v>2791</v>
      </c>
      <c r="BK892" s="137">
        <v>1.745171234375684E-2</v>
      </c>
      <c r="BL892" s="312">
        <v>182.42424242424201</v>
      </c>
      <c r="BM892" s="312">
        <v>2284</v>
      </c>
      <c r="BN892" s="137">
        <v>1.3587958831578321E-2</v>
      </c>
      <c r="BO892" s="302">
        <v>212.72727272727201</v>
      </c>
      <c r="BP892" s="312">
        <v>2753</v>
      </c>
      <c r="BQ892" s="137">
        <v>1.5831119391827395E-2</v>
      </c>
      <c r="BR892" s="302">
        <v>248.4848484848485</v>
      </c>
      <c r="BS892" s="303">
        <v>-1.3615191687567181E-2</v>
      </c>
      <c r="BT892" s="311">
        <v>2146</v>
      </c>
      <c r="BU892" s="137">
        <v>1.7421659360285762E-2</v>
      </c>
      <c r="BV892" s="312">
        <v>181.81818181818099</v>
      </c>
      <c r="BW892" s="312">
        <v>1925</v>
      </c>
      <c r="BX892" s="137">
        <v>1.4505749551640468E-2</v>
      </c>
      <c r="BY892" s="302">
        <v>154.54545454545399</v>
      </c>
      <c r="BZ892" s="312">
        <v>2045</v>
      </c>
      <c r="CA892" s="137">
        <v>1.4793327449760557E-2</v>
      </c>
      <c r="CB892" s="302">
        <v>204.24242424242425</v>
      </c>
      <c r="CC892" s="303">
        <v>-4.7064305684995339E-2</v>
      </c>
      <c r="CD892" s="311">
        <v>17523</v>
      </c>
      <c r="CE892" s="137">
        <v>1.5067858245359387E-2</v>
      </c>
      <c r="CF892" s="312">
        <v>526.12</v>
      </c>
      <c r="CG892" s="312">
        <v>18041</v>
      </c>
      <c r="CH892" s="137">
        <v>1.468212599072408E-2</v>
      </c>
      <c r="CI892" s="302">
        <v>586.53</v>
      </c>
      <c r="CJ892" s="312">
        <v>18363</v>
      </c>
      <c r="CK892" s="137">
        <v>1.4265493710535475E-2</v>
      </c>
      <c r="CL892" s="302">
        <v>604.89</v>
      </c>
      <c r="CM892" s="313">
        <v>4.7936997089539461E-2</v>
      </c>
    </row>
    <row r="893" spans="1:91" ht="14.4" x14ac:dyDescent="0.3">
      <c r="A893" s="99" t="s">
        <v>512</v>
      </c>
      <c r="B893" s="311">
        <v>8085</v>
      </c>
      <c r="C893" s="137">
        <v>2.9027914908895072E-2</v>
      </c>
      <c r="D893" s="312">
        <v>363.636363636363</v>
      </c>
      <c r="E893" s="312">
        <v>8486</v>
      </c>
      <c r="F893" s="137">
        <v>2.9007007349171082E-2</v>
      </c>
      <c r="G893" s="302">
        <v>406.06060606060601</v>
      </c>
      <c r="H893" s="312">
        <v>7450</v>
      </c>
      <c r="I893" s="137">
        <v>2.4195696089066143E-2</v>
      </c>
      <c r="J893" s="302">
        <v>352.12121212121212</v>
      </c>
      <c r="K893" s="313">
        <v>-7.8540507111935678E-2</v>
      </c>
      <c r="L893" s="312">
        <v>6920</v>
      </c>
      <c r="M893" s="137">
        <v>2.8920456207658905E-2</v>
      </c>
      <c r="N893" s="312">
        <v>378.78787878787801</v>
      </c>
      <c r="O893" s="312">
        <v>7294</v>
      </c>
      <c r="P893" s="137">
        <v>2.8300166448744262E-2</v>
      </c>
      <c r="Q893" s="302">
        <v>381.21212121212102</v>
      </c>
      <c r="R893" s="312">
        <v>7836</v>
      </c>
      <c r="S893" s="137">
        <v>2.8991941749728061E-2</v>
      </c>
      <c r="T893" s="302">
        <v>386.06060606060606</v>
      </c>
      <c r="U893" s="313">
        <v>0.13236994219653178</v>
      </c>
      <c r="V893" s="312">
        <v>1073</v>
      </c>
      <c r="W893" s="137">
        <v>2.7328528130810176E-2</v>
      </c>
      <c r="X893" s="312">
        <v>149.69696969696901</v>
      </c>
      <c r="Y893" s="312">
        <v>965</v>
      </c>
      <c r="Z893" s="137">
        <v>2.34747494404982E-2</v>
      </c>
      <c r="AA893" s="302">
        <v>136.969696969696</v>
      </c>
      <c r="AB893" s="312">
        <v>965</v>
      </c>
      <c r="AC893" s="137">
        <v>2.2208413881984718E-2</v>
      </c>
      <c r="AD893" s="302">
        <v>131.51515151515153</v>
      </c>
      <c r="AE893" s="313">
        <v>-0.10065237651444547</v>
      </c>
      <c r="AF893" s="312">
        <v>1638</v>
      </c>
      <c r="AG893" s="137">
        <v>3.9026017344896601E-2</v>
      </c>
      <c r="AH893" s="312">
        <v>187.87878787878699</v>
      </c>
      <c r="AI893" s="312">
        <v>1596</v>
      </c>
      <c r="AJ893" s="137">
        <v>3.7356927182079912E-2</v>
      </c>
      <c r="AK893" s="302">
        <v>188.48484848484799</v>
      </c>
      <c r="AL893" s="312">
        <v>996</v>
      </c>
      <c r="AM893" s="137">
        <v>2.2192018894409662E-2</v>
      </c>
      <c r="AN893" s="302">
        <v>139.39393939393941</v>
      </c>
      <c r="AO893" s="313">
        <v>-0.39194139194139194</v>
      </c>
      <c r="AP893" s="312">
        <v>2210</v>
      </c>
      <c r="AQ893" s="137">
        <v>3.022098238704737E-2</v>
      </c>
      <c r="AR893" s="312">
        <v>167.272727272727</v>
      </c>
      <c r="AS893" s="312">
        <v>2312</v>
      </c>
      <c r="AT893" s="137">
        <v>3.0215902556328087E-2</v>
      </c>
      <c r="AU893" s="302">
        <v>180.60606060606</v>
      </c>
      <c r="AV893" s="312">
        <v>2094</v>
      </c>
      <c r="AW893" s="137">
        <v>2.6172382761723827E-2</v>
      </c>
      <c r="AX893" s="302">
        <v>223.03030303030303</v>
      </c>
      <c r="AY893" s="303">
        <v>-5.2488687782805431E-2</v>
      </c>
      <c r="AZ893" s="311">
        <v>6585</v>
      </c>
      <c r="BA893" s="137">
        <v>3.1709419407031453E-2</v>
      </c>
      <c r="BB893" s="312">
        <v>316.969696969697</v>
      </c>
      <c r="BC893" s="312">
        <v>6669</v>
      </c>
      <c r="BD893" s="137">
        <v>3.0684218033246988E-2</v>
      </c>
      <c r="BE893" s="302">
        <v>363.636363636363</v>
      </c>
      <c r="BF893" s="312">
        <v>6855</v>
      </c>
      <c r="BG893" s="137">
        <v>2.9991206079617791E-2</v>
      </c>
      <c r="BH893" s="302">
        <v>422.42424242424244</v>
      </c>
      <c r="BI893" s="303">
        <v>4.1002277904328019E-2</v>
      </c>
      <c r="BJ893" s="311">
        <v>4962</v>
      </c>
      <c r="BK893" s="137">
        <v>3.1026655911759741E-2</v>
      </c>
      <c r="BL893" s="312">
        <v>257.575757575757</v>
      </c>
      <c r="BM893" s="312">
        <v>5565</v>
      </c>
      <c r="BN893" s="137">
        <v>3.3107263965732645E-2</v>
      </c>
      <c r="BO893" s="302">
        <v>325.45454545454498</v>
      </c>
      <c r="BP893" s="312">
        <v>4939</v>
      </c>
      <c r="BQ893" s="137">
        <v>2.8401706747633669E-2</v>
      </c>
      <c r="BR893" s="302">
        <v>286.06060606060606</v>
      </c>
      <c r="BS893" s="303">
        <v>-4.6352277307537279E-3</v>
      </c>
      <c r="BT893" s="311">
        <v>3709</v>
      </c>
      <c r="BU893" s="137">
        <v>3.0110407533690535E-2</v>
      </c>
      <c r="BV893" s="312">
        <v>236.363636363636</v>
      </c>
      <c r="BW893" s="312">
        <v>4036</v>
      </c>
      <c r="BX893" s="137">
        <v>3.0413093605413472E-2</v>
      </c>
      <c r="BY893" s="302">
        <v>247.272727272727</v>
      </c>
      <c r="BZ893" s="312">
        <v>3601</v>
      </c>
      <c r="CA893" s="137">
        <v>2.6049277333294752E-2</v>
      </c>
      <c r="CB893" s="302">
        <v>266.66666666666669</v>
      </c>
      <c r="CC893" s="303">
        <v>-2.9118360744135884E-2</v>
      </c>
      <c r="CD893" s="311">
        <v>35182</v>
      </c>
      <c r="CE893" s="137">
        <v>3.0252661575542655E-2</v>
      </c>
      <c r="CF893" s="312">
        <v>762.43</v>
      </c>
      <c r="CG893" s="312">
        <v>36923</v>
      </c>
      <c r="CH893" s="137">
        <v>3.0048674572113809E-2</v>
      </c>
      <c r="CI893" s="302">
        <v>833.45</v>
      </c>
      <c r="CJ893" s="312">
        <v>34736</v>
      </c>
      <c r="CK893" s="137">
        <v>2.6985034554765575E-2</v>
      </c>
      <c r="CL893" s="302">
        <v>830.51</v>
      </c>
      <c r="CM893" s="313">
        <v>-1.2676937070092662E-2</v>
      </c>
    </row>
    <row r="894" spans="1:91" ht="14.4" x14ac:dyDescent="0.3">
      <c r="A894" s="99" t="s">
        <v>513</v>
      </c>
      <c r="B894" s="311">
        <v>9991</v>
      </c>
      <c r="C894" s="137">
        <v>3.5871106722915359E-2</v>
      </c>
      <c r="D894" s="312">
        <v>412.12121212121201</v>
      </c>
      <c r="E894" s="312">
        <v>11062</v>
      </c>
      <c r="F894" s="137">
        <v>3.7812339770979322E-2</v>
      </c>
      <c r="G894" s="302">
        <v>475.15151515151501</v>
      </c>
      <c r="H894" s="312">
        <v>10815</v>
      </c>
      <c r="I894" s="137">
        <v>3.5124356134664476E-2</v>
      </c>
      <c r="J894" s="302">
        <v>430.30303030303031</v>
      </c>
      <c r="K894" s="313">
        <v>8.247422680412371E-2</v>
      </c>
      <c r="L894" s="312">
        <v>8086</v>
      </c>
      <c r="M894" s="137">
        <v>3.3793469493515881E-2</v>
      </c>
      <c r="N894" s="312">
        <v>363.030303030303</v>
      </c>
      <c r="O894" s="312">
        <v>9750</v>
      </c>
      <c r="P894" s="137">
        <v>3.7829260059673235E-2</v>
      </c>
      <c r="Q894" s="302">
        <v>412.72727272727201</v>
      </c>
      <c r="R894" s="312">
        <v>10587</v>
      </c>
      <c r="S894" s="137">
        <v>3.9170200013319424E-2</v>
      </c>
      <c r="T894" s="302">
        <v>491.51515151515156</v>
      </c>
      <c r="U894" s="313">
        <v>0.30930002473410834</v>
      </c>
      <c r="V894" s="312">
        <v>1465</v>
      </c>
      <c r="W894" s="137">
        <v>3.7312482489875967E-2</v>
      </c>
      <c r="X894" s="312">
        <v>148.48484848484799</v>
      </c>
      <c r="Y894" s="312">
        <v>1420</v>
      </c>
      <c r="Z894" s="137">
        <v>3.4543154617106157E-2</v>
      </c>
      <c r="AA894" s="302">
        <v>143.030303030303</v>
      </c>
      <c r="AB894" s="312">
        <v>1849</v>
      </c>
      <c r="AC894" s="137">
        <v>4.2552701831906473E-2</v>
      </c>
      <c r="AD894" s="302">
        <v>181.81818181818184</v>
      </c>
      <c r="AE894" s="313">
        <v>0.2621160409556314</v>
      </c>
      <c r="AF894" s="312">
        <v>1586</v>
      </c>
      <c r="AG894" s="137">
        <v>3.7787096159344322E-2</v>
      </c>
      <c r="AH894" s="312">
        <v>161.21212121212099</v>
      </c>
      <c r="AI894" s="312">
        <v>1988</v>
      </c>
      <c r="AJ894" s="137">
        <v>4.6532312805748662E-2</v>
      </c>
      <c r="AK894" s="302">
        <v>169.69696969696901</v>
      </c>
      <c r="AL894" s="312">
        <v>1689</v>
      </c>
      <c r="AM894" s="137">
        <v>3.7632851317929636E-2</v>
      </c>
      <c r="AN894" s="302">
        <v>180.60606060606062</v>
      </c>
      <c r="AO894" s="313">
        <v>6.4943253467843631E-2</v>
      </c>
      <c r="AP894" s="312">
        <v>2985</v>
      </c>
      <c r="AQ894" s="137">
        <v>4.081883820150968E-2</v>
      </c>
      <c r="AR894" s="312">
        <v>198.78787878787799</v>
      </c>
      <c r="AS894" s="312">
        <v>3027</v>
      </c>
      <c r="AT894" s="137">
        <v>3.9560353390140628E-2</v>
      </c>
      <c r="AU894" s="302">
        <v>244.24242424242399</v>
      </c>
      <c r="AV894" s="312">
        <v>3334</v>
      </c>
      <c r="AW894" s="137">
        <v>4.1670832916708332E-2</v>
      </c>
      <c r="AX894" s="302">
        <v>238.78787878787881</v>
      </c>
      <c r="AY894" s="303">
        <v>0.1169179229480737</v>
      </c>
      <c r="AZ894" s="311">
        <v>8660</v>
      </c>
      <c r="BA894" s="137">
        <v>4.1701377686392156E-2</v>
      </c>
      <c r="BB894" s="312">
        <v>412.72727272727201</v>
      </c>
      <c r="BC894" s="312">
        <v>9865</v>
      </c>
      <c r="BD894" s="137">
        <v>4.5389085454788057E-2</v>
      </c>
      <c r="BE894" s="302">
        <v>393.33333333333297</v>
      </c>
      <c r="BF894" s="312">
        <v>8793</v>
      </c>
      <c r="BG894" s="137">
        <v>3.8470120358581945E-2</v>
      </c>
      <c r="BH894" s="302">
        <v>406.06060606060606</v>
      </c>
      <c r="BI894" s="303">
        <v>1.535796766743649E-2</v>
      </c>
      <c r="BJ894" s="311">
        <v>6460</v>
      </c>
      <c r="BK894" s="137">
        <v>4.0393429502210386E-2</v>
      </c>
      <c r="BL894" s="312">
        <v>268.48484848484799</v>
      </c>
      <c r="BM894" s="312">
        <v>7028</v>
      </c>
      <c r="BN894" s="137">
        <v>4.1810934618359212E-2</v>
      </c>
      <c r="BO894" s="302">
        <v>350.30303030303003</v>
      </c>
      <c r="BP894" s="312">
        <v>6297</v>
      </c>
      <c r="BQ894" s="137">
        <v>3.6210882241313871E-2</v>
      </c>
      <c r="BR894" s="302">
        <v>309.69696969696969</v>
      </c>
      <c r="BS894" s="303">
        <v>-2.5232198142414862E-2</v>
      </c>
      <c r="BT894" s="311">
        <v>4533</v>
      </c>
      <c r="BU894" s="137">
        <v>3.6799805163175839E-2</v>
      </c>
      <c r="BV894" s="312">
        <v>260.60606060606</v>
      </c>
      <c r="BW894" s="312">
        <v>5004</v>
      </c>
      <c r="BX894" s="137">
        <v>3.7707413379952676E-2</v>
      </c>
      <c r="BY894" s="302">
        <v>275.15151515151501</v>
      </c>
      <c r="BZ894" s="312">
        <v>4700</v>
      </c>
      <c r="CA894" s="137">
        <v>3.3999334481112288E-2</v>
      </c>
      <c r="CB894" s="302">
        <v>280</v>
      </c>
      <c r="CC894" s="303">
        <v>3.684094418707258E-2</v>
      </c>
      <c r="CD894" s="311">
        <v>43766</v>
      </c>
      <c r="CE894" s="137">
        <v>3.7633960164720592E-2</v>
      </c>
      <c r="CF894" s="312">
        <v>835.29</v>
      </c>
      <c r="CG894" s="312">
        <v>49144</v>
      </c>
      <c r="CH894" s="137">
        <v>3.9994368365841373E-2</v>
      </c>
      <c r="CI894" s="302">
        <v>925.46</v>
      </c>
      <c r="CJ894" s="312">
        <v>48064</v>
      </c>
      <c r="CK894" s="137">
        <v>3.7339034455327401E-2</v>
      </c>
      <c r="CL894" s="302">
        <v>941.54</v>
      </c>
      <c r="CM894" s="313">
        <v>9.8204085363067226E-2</v>
      </c>
    </row>
    <row r="895" spans="1:91" ht="14.4" x14ac:dyDescent="0.3">
      <c r="A895" s="99" t="s">
        <v>487</v>
      </c>
      <c r="B895" s="311">
        <v>14699</v>
      </c>
      <c r="C895" s="137">
        <v>5.2774436765101879E-2</v>
      </c>
      <c r="D895" s="312">
        <v>436.969696969697</v>
      </c>
      <c r="E895" s="312">
        <v>14370</v>
      </c>
      <c r="F895" s="137">
        <v>4.9119808579729959E-2</v>
      </c>
      <c r="G895" s="302">
        <v>487.27272727272702</v>
      </c>
      <c r="H895" s="312">
        <v>14748</v>
      </c>
      <c r="I895" s="137">
        <v>4.7897735023026508E-2</v>
      </c>
      <c r="J895" s="302">
        <v>476.969696969697</v>
      </c>
      <c r="K895" s="313">
        <v>3.3335601061296686E-3</v>
      </c>
      <c r="L895" s="312">
        <v>11785</v>
      </c>
      <c r="M895" s="137">
        <v>4.9252539943245695E-2</v>
      </c>
      <c r="N895" s="312">
        <v>404.24242424242402</v>
      </c>
      <c r="O895" s="312">
        <v>12888</v>
      </c>
      <c r="P895" s="137">
        <v>5.0004461912724986E-2</v>
      </c>
      <c r="Q895" s="302">
        <v>465.45454545454498</v>
      </c>
      <c r="R895" s="312">
        <v>11918</v>
      </c>
      <c r="S895" s="137">
        <v>4.4094686290614984E-2</v>
      </c>
      <c r="T895" s="302">
        <v>524.24242424242425</v>
      </c>
      <c r="U895" s="313">
        <v>1.1285532456512516E-2</v>
      </c>
      <c r="V895" s="312">
        <v>1496</v>
      </c>
      <c r="W895" s="137">
        <v>3.8102029900924532E-2</v>
      </c>
      <c r="X895" s="312">
        <v>137.575757575757</v>
      </c>
      <c r="Y895" s="312">
        <v>2106</v>
      </c>
      <c r="Z895" s="137">
        <v>5.1230903960299695E-2</v>
      </c>
      <c r="AA895" s="302">
        <v>164.24242424242399</v>
      </c>
      <c r="AB895" s="312">
        <v>2043</v>
      </c>
      <c r="AC895" s="137">
        <v>4.7017398508699251E-2</v>
      </c>
      <c r="AD895" s="302">
        <v>160</v>
      </c>
      <c r="AE895" s="313">
        <v>0.36564171122994654</v>
      </c>
      <c r="AF895" s="312">
        <v>2073</v>
      </c>
      <c r="AG895" s="137">
        <v>4.9390069570189647E-2</v>
      </c>
      <c r="AH895" s="312">
        <v>173.939393939393</v>
      </c>
      <c r="AI895" s="312">
        <v>1957</v>
      </c>
      <c r="AJ895" s="137">
        <v>4.5806708330407508E-2</v>
      </c>
      <c r="AK895" s="302">
        <v>193.939393939393</v>
      </c>
      <c r="AL895" s="312">
        <v>2648</v>
      </c>
      <c r="AM895" s="137">
        <v>5.9000467904012831E-2</v>
      </c>
      <c r="AN895" s="302">
        <v>233.33333333333334</v>
      </c>
      <c r="AO895" s="313">
        <v>0.27737578388808493</v>
      </c>
      <c r="AP895" s="312">
        <v>3226</v>
      </c>
      <c r="AQ895" s="137">
        <v>4.4114429493490863E-2</v>
      </c>
      <c r="AR895" s="312">
        <v>203.636363636363</v>
      </c>
      <c r="AS895" s="312">
        <v>3707</v>
      </c>
      <c r="AT895" s="137">
        <v>4.8447383553766529E-2</v>
      </c>
      <c r="AU895" s="302">
        <v>240</v>
      </c>
      <c r="AV895" s="312">
        <v>4275</v>
      </c>
      <c r="AW895" s="137">
        <v>5.3432156784321568E-2</v>
      </c>
      <c r="AX895" s="302">
        <v>307.87878787878788</v>
      </c>
      <c r="AY895" s="303">
        <v>0.32517048977061375</v>
      </c>
      <c r="AZ895" s="311">
        <v>11371</v>
      </c>
      <c r="BA895" s="137">
        <v>5.4755931370896675E-2</v>
      </c>
      <c r="BB895" s="312">
        <v>420.60606060606</v>
      </c>
      <c r="BC895" s="312">
        <v>11426</v>
      </c>
      <c r="BD895" s="137">
        <v>5.2571281338713464E-2</v>
      </c>
      <c r="BE895" s="302">
        <v>433.33333333333297</v>
      </c>
      <c r="BF895" s="312">
        <v>12217</v>
      </c>
      <c r="BG895" s="137">
        <v>5.3450410601705411E-2</v>
      </c>
      <c r="BH895" s="302">
        <v>398.78787878787881</v>
      </c>
      <c r="BI895" s="303">
        <v>7.4399788936768976E-2</v>
      </c>
      <c r="BJ895" s="311">
        <v>8651</v>
      </c>
      <c r="BK895" s="137">
        <v>5.4093430127495672E-2</v>
      </c>
      <c r="BL895" s="312">
        <v>370.30303030303003</v>
      </c>
      <c r="BM895" s="312">
        <v>9300</v>
      </c>
      <c r="BN895" s="137">
        <v>5.5327503123326786E-2</v>
      </c>
      <c r="BO895" s="302">
        <v>353.93939393939303</v>
      </c>
      <c r="BP895" s="312">
        <v>9555</v>
      </c>
      <c r="BQ895" s="137">
        <v>5.4946002829244729E-2</v>
      </c>
      <c r="BR895" s="302">
        <v>450.30303030303031</v>
      </c>
      <c r="BS895" s="303">
        <v>0.10449658998959657</v>
      </c>
      <c r="BT895" s="311">
        <v>5752</v>
      </c>
      <c r="BU895" s="137">
        <v>4.6695892190290633E-2</v>
      </c>
      <c r="BV895" s="312">
        <v>250.30303030303</v>
      </c>
      <c r="BW895" s="312">
        <v>6085</v>
      </c>
      <c r="BX895" s="137">
        <v>4.5853239491808959E-2</v>
      </c>
      <c r="BY895" s="302">
        <v>378.18181818181802</v>
      </c>
      <c r="BZ895" s="312">
        <v>6619</v>
      </c>
      <c r="CA895" s="137">
        <v>4.7881190410740897E-2</v>
      </c>
      <c r="CB895" s="302">
        <v>349.09090909090912</v>
      </c>
      <c r="CC895" s="303">
        <v>0.15073018080667594</v>
      </c>
      <c r="CD895" s="311">
        <v>59053</v>
      </c>
      <c r="CE895" s="137">
        <v>5.077910363312263E-2</v>
      </c>
      <c r="CF895" s="312">
        <v>904.99</v>
      </c>
      <c r="CG895" s="312">
        <v>61839</v>
      </c>
      <c r="CH895" s="137">
        <v>5.0325812823035665E-2</v>
      </c>
      <c r="CI895" s="302">
        <v>1014.94</v>
      </c>
      <c r="CJ895" s="312">
        <v>64023</v>
      </c>
      <c r="CK895" s="137">
        <v>4.9736954954507036E-2</v>
      </c>
      <c r="CL895" s="302">
        <v>1076.0999999999999</v>
      </c>
      <c r="CM895" s="313">
        <v>8.4161685265778205E-2</v>
      </c>
    </row>
    <row r="896" spans="1:91" ht="14.4" x14ac:dyDescent="0.3">
      <c r="A896" s="99" t="s">
        <v>514</v>
      </c>
      <c r="B896" s="311">
        <v>9270</v>
      </c>
      <c r="C896" s="137">
        <v>3.3282470155282289E-2</v>
      </c>
      <c r="D896" s="312">
        <v>375.15151515151501</v>
      </c>
      <c r="E896" s="312">
        <v>9171</v>
      </c>
      <c r="F896" s="137">
        <v>3.1348487438044775E-2</v>
      </c>
      <c r="G896" s="302">
        <v>364.24242424242402</v>
      </c>
      <c r="H896" s="312">
        <v>11288</v>
      </c>
      <c r="I896" s="137">
        <v>3.6660539255487061E-2</v>
      </c>
      <c r="J896" s="302">
        <v>387.87878787878788</v>
      </c>
      <c r="K896" s="313">
        <v>0.21769147788565266</v>
      </c>
      <c r="L896" s="312">
        <v>8839</v>
      </c>
      <c r="M896" s="137">
        <v>3.6940449771603621E-2</v>
      </c>
      <c r="N896" s="312">
        <v>350.90909090909003</v>
      </c>
      <c r="O896" s="312">
        <v>9347</v>
      </c>
      <c r="P896" s="137">
        <v>3.6265650643873402E-2</v>
      </c>
      <c r="Q896" s="302">
        <v>380.60606060606</v>
      </c>
      <c r="R896" s="312">
        <v>9727</v>
      </c>
      <c r="S896" s="137">
        <v>3.5988338106126193E-2</v>
      </c>
      <c r="T896" s="302">
        <v>476.36363636363637</v>
      </c>
      <c r="U896" s="313">
        <v>0.10046385337707886</v>
      </c>
      <c r="V896" s="312">
        <v>1232</v>
      </c>
      <c r="W896" s="137">
        <v>3.1378142271349614E-2</v>
      </c>
      <c r="X896" s="312">
        <v>118.787878787878</v>
      </c>
      <c r="Y896" s="312">
        <v>1414</v>
      </c>
      <c r="Z896" s="137">
        <v>3.4397197625766276E-2</v>
      </c>
      <c r="AA896" s="302">
        <v>170.90909090909</v>
      </c>
      <c r="AB896" s="312">
        <v>1666</v>
      </c>
      <c r="AC896" s="137">
        <v>3.8341158059467917E-2</v>
      </c>
      <c r="AD896" s="302">
        <v>182.42424242424244</v>
      </c>
      <c r="AE896" s="313">
        <v>0.35227272727272729</v>
      </c>
      <c r="AF896" s="312">
        <v>1453</v>
      </c>
      <c r="AG896" s="137">
        <v>3.4618316973220244E-2</v>
      </c>
      <c r="AH896" s="312">
        <v>118.787878787878</v>
      </c>
      <c r="AI896" s="312">
        <v>1512</v>
      </c>
      <c r="AJ896" s="137">
        <v>3.5390773119865181E-2</v>
      </c>
      <c r="AK896" s="302">
        <v>161.81818181818099</v>
      </c>
      <c r="AL896" s="312">
        <v>1773</v>
      </c>
      <c r="AM896" s="137">
        <v>3.9504467369265391E-2</v>
      </c>
      <c r="AN896" s="302">
        <v>211.51515151515153</v>
      </c>
      <c r="AO896" s="313">
        <v>0.22023399862353751</v>
      </c>
      <c r="AP896" s="312">
        <v>2247</v>
      </c>
      <c r="AQ896" s="137">
        <v>3.0726944535608796E-2</v>
      </c>
      <c r="AR896" s="312">
        <v>184.24242424242399</v>
      </c>
      <c r="AS896" s="312">
        <v>2398</v>
      </c>
      <c r="AT896" s="137">
        <v>3.1339850488786659E-2</v>
      </c>
      <c r="AU896" s="302">
        <v>193.333333333333</v>
      </c>
      <c r="AV896" s="312">
        <v>2658</v>
      </c>
      <c r="AW896" s="137">
        <v>3.322167783221678E-2</v>
      </c>
      <c r="AX896" s="302">
        <v>215.75757575757578</v>
      </c>
      <c r="AY896" s="303">
        <v>0.18291054739652871</v>
      </c>
      <c r="AZ896" s="311">
        <v>8611</v>
      </c>
      <c r="BA896" s="137">
        <v>4.1465423008951834E-2</v>
      </c>
      <c r="BB896" s="312">
        <v>371.51515151515099</v>
      </c>
      <c r="BC896" s="312">
        <v>9312</v>
      </c>
      <c r="BD896" s="137">
        <v>4.2844720096805511E-2</v>
      </c>
      <c r="BE896" s="302">
        <v>395.75757575757501</v>
      </c>
      <c r="BF896" s="312">
        <v>9688</v>
      </c>
      <c r="BG896" s="137">
        <v>4.2385821225286238E-2</v>
      </c>
      <c r="BH896" s="302">
        <v>365.4545454545455</v>
      </c>
      <c r="BI896" s="303">
        <v>0.12507258158169782</v>
      </c>
      <c r="BJ896" s="311">
        <v>6135</v>
      </c>
      <c r="BK896" s="137">
        <v>3.8361252321371629E-2</v>
      </c>
      <c r="BL896" s="312">
        <v>326.06060606060601</v>
      </c>
      <c r="BM896" s="312">
        <v>6687</v>
      </c>
      <c r="BN896" s="137">
        <v>3.9782259503837229E-2</v>
      </c>
      <c r="BO896" s="302">
        <v>352.72727272727201</v>
      </c>
      <c r="BP896" s="312">
        <v>7403</v>
      </c>
      <c r="BQ896" s="137">
        <v>4.2570932385651357E-2</v>
      </c>
      <c r="BR896" s="302">
        <v>374.54545454545456</v>
      </c>
      <c r="BS896" s="303">
        <v>0.20668296658516708</v>
      </c>
      <c r="BT896" s="311">
        <v>3659</v>
      </c>
      <c r="BU896" s="137">
        <v>2.9704497483357687E-2</v>
      </c>
      <c r="BV896" s="312">
        <v>227.272727272727</v>
      </c>
      <c r="BW896" s="312">
        <v>3764</v>
      </c>
      <c r="BX896" s="137">
        <v>2.8363450032402454E-2</v>
      </c>
      <c r="BY896" s="302">
        <v>240.60606060606</v>
      </c>
      <c r="BZ896" s="312">
        <v>4071</v>
      </c>
      <c r="CA896" s="137">
        <v>2.9449210781405982E-2</v>
      </c>
      <c r="CB896" s="302">
        <v>275.15151515151518</v>
      </c>
      <c r="CC896" s="303">
        <v>0.11259907078436732</v>
      </c>
      <c r="CD896" s="311">
        <v>41446</v>
      </c>
      <c r="CE896" s="137">
        <v>3.5639014600077908E-2</v>
      </c>
      <c r="CF896" s="312">
        <v>787.57</v>
      </c>
      <c r="CG896" s="312">
        <v>43605</v>
      </c>
      <c r="CH896" s="137">
        <v>3.5486619579043484E-2</v>
      </c>
      <c r="CI896" s="302">
        <v>840.53</v>
      </c>
      <c r="CJ896" s="312">
        <v>48274</v>
      </c>
      <c r="CK896" s="137">
        <v>3.7502175210063146E-2</v>
      </c>
      <c r="CL896" s="302">
        <v>921.37</v>
      </c>
      <c r="CM896" s="313">
        <v>0.16474448680210393</v>
      </c>
    </row>
    <row r="897" spans="1:91" ht="14.4" x14ac:dyDescent="0.3">
      <c r="A897" s="99" t="s">
        <v>515</v>
      </c>
      <c r="B897" s="311">
        <v>5809</v>
      </c>
      <c r="C897" s="137">
        <v>2.0856296562247554E-2</v>
      </c>
      <c r="D897" s="312">
        <v>286.666666666666</v>
      </c>
      <c r="E897" s="312">
        <v>5865</v>
      </c>
      <c r="F897" s="137">
        <v>2.0047855067509827E-2</v>
      </c>
      <c r="G897" s="302">
        <v>291.51515151515099</v>
      </c>
      <c r="H897" s="312">
        <v>6738</v>
      </c>
      <c r="I897" s="137">
        <v>2.1883302046728548E-2</v>
      </c>
      <c r="J897" s="302">
        <v>312.72727272727275</v>
      </c>
      <c r="K897" s="313">
        <v>0.15992425546565675</v>
      </c>
      <c r="L897" s="312">
        <v>5001</v>
      </c>
      <c r="M897" s="137">
        <v>2.0900462643714188E-2</v>
      </c>
      <c r="N897" s="312">
        <v>253.93939393939399</v>
      </c>
      <c r="O897" s="312">
        <v>5388</v>
      </c>
      <c r="P897" s="137">
        <v>2.0905031097591731E-2</v>
      </c>
      <c r="Q897" s="302">
        <v>298.18181818181802</v>
      </c>
      <c r="R897" s="312">
        <v>6120</v>
      </c>
      <c r="S897" s="137">
        <v>2.2643017293049482E-2</v>
      </c>
      <c r="T897" s="302">
        <v>343.63636363636368</v>
      </c>
      <c r="U897" s="313">
        <v>0.22375524895020996</v>
      </c>
      <c r="V897" s="312">
        <v>874</v>
      </c>
      <c r="W897" s="137">
        <v>2.2260143137304841E-2</v>
      </c>
      <c r="X897" s="312">
        <v>106.06060606060601</v>
      </c>
      <c r="Y897" s="312">
        <v>797</v>
      </c>
      <c r="Z897" s="137">
        <v>1.9387953682981414E-2</v>
      </c>
      <c r="AA897" s="302">
        <v>121.212121212121</v>
      </c>
      <c r="AB897" s="312">
        <v>974</v>
      </c>
      <c r="AC897" s="137">
        <v>2.2415538985547271E-2</v>
      </c>
      <c r="AD897" s="302">
        <v>120</v>
      </c>
      <c r="AE897" s="313">
        <v>0.11441647597254005</v>
      </c>
      <c r="AF897" s="312">
        <v>1020</v>
      </c>
      <c r="AG897" s="137">
        <v>2.4301915562756123E-2</v>
      </c>
      <c r="AH897" s="312">
        <v>133.939393939393</v>
      </c>
      <c r="AI897" s="312">
        <v>804</v>
      </c>
      <c r="AJ897" s="137">
        <v>1.8818903166912437E-2</v>
      </c>
      <c r="AK897" s="302">
        <v>105.454545454545</v>
      </c>
      <c r="AL897" s="312">
        <v>1383</v>
      </c>
      <c r="AM897" s="137">
        <v>3.0814821416635101E-2</v>
      </c>
      <c r="AN897" s="302">
        <v>184.84848484848487</v>
      </c>
      <c r="AO897" s="313">
        <v>0.35588235294117648</v>
      </c>
      <c r="AP897" s="312">
        <v>1248</v>
      </c>
      <c r="AQ897" s="137">
        <v>1.706596652445028E-2</v>
      </c>
      <c r="AR897" s="312">
        <v>129.69696969696901</v>
      </c>
      <c r="AS897" s="312">
        <v>1589</v>
      </c>
      <c r="AT897" s="137">
        <v>2.0766898426472894E-2</v>
      </c>
      <c r="AU897" s="302">
        <v>172.12121212121201</v>
      </c>
      <c r="AV897" s="312">
        <v>1385</v>
      </c>
      <c r="AW897" s="137">
        <v>1.7310768923107688E-2</v>
      </c>
      <c r="AX897" s="302">
        <v>163.63636363636365</v>
      </c>
      <c r="AY897" s="303">
        <v>0.10977564102564102</v>
      </c>
      <c r="AZ897" s="311">
        <v>5482</v>
      </c>
      <c r="BA897" s="137">
        <v>2.6398031463833925E-2</v>
      </c>
      <c r="BB897" s="312">
        <v>311.51515151515099</v>
      </c>
      <c r="BC897" s="312">
        <v>4868</v>
      </c>
      <c r="BD897" s="137">
        <v>2.2397776786001848E-2</v>
      </c>
      <c r="BE897" s="302">
        <v>292.12121212121201</v>
      </c>
      <c r="BF897" s="312">
        <v>6834</v>
      </c>
      <c r="BG897" s="137">
        <v>2.9899329299505176E-2</v>
      </c>
      <c r="BH897" s="302">
        <v>362.42424242424244</v>
      </c>
      <c r="BI897" s="303">
        <v>0.24662531922655964</v>
      </c>
      <c r="BJ897" s="311">
        <v>3524</v>
      </c>
      <c r="BK897" s="137">
        <v>2.2035053493156251E-2</v>
      </c>
      <c r="BL897" s="312">
        <v>231.51515151515099</v>
      </c>
      <c r="BM897" s="312">
        <v>4242</v>
      </c>
      <c r="BN897" s="137">
        <v>2.5236480456898091E-2</v>
      </c>
      <c r="BO897" s="302">
        <v>270.30303030303003</v>
      </c>
      <c r="BP897" s="312">
        <v>4944</v>
      </c>
      <c r="BQ897" s="137">
        <v>2.8430459234723805E-2</v>
      </c>
      <c r="BR897" s="302">
        <v>278.78787878787881</v>
      </c>
      <c r="BS897" s="303">
        <v>0.4029511918274688</v>
      </c>
      <c r="BT897" s="311">
        <v>2192</v>
      </c>
      <c r="BU897" s="137">
        <v>1.7795096606591978E-2</v>
      </c>
      <c r="BV897" s="312">
        <v>179.39393939393901</v>
      </c>
      <c r="BW897" s="312">
        <v>2583</v>
      </c>
      <c r="BX897" s="137">
        <v>1.946407848929212E-2</v>
      </c>
      <c r="BY897" s="302">
        <v>233.333333333333</v>
      </c>
      <c r="BZ897" s="312">
        <v>3373</v>
      </c>
      <c r="CA897" s="137">
        <v>2.4399947915913135E-2</v>
      </c>
      <c r="CB897" s="302">
        <v>249.69696969696972</v>
      </c>
      <c r="CC897" s="303">
        <v>0.53877737226277367</v>
      </c>
      <c r="CD897" s="311">
        <v>25150</v>
      </c>
      <c r="CE897" s="137">
        <v>2.1626241789122216E-2</v>
      </c>
      <c r="CF897" s="312">
        <v>611.14</v>
      </c>
      <c r="CG897" s="312">
        <v>26136</v>
      </c>
      <c r="CH897" s="137">
        <v>2.1269998608367861E-2</v>
      </c>
      <c r="CI897" s="302">
        <v>664.21</v>
      </c>
      <c r="CJ897" s="312">
        <v>31751</v>
      </c>
      <c r="CK897" s="137">
        <v>2.4666105255307512E-2</v>
      </c>
      <c r="CL897" s="302">
        <v>748.42</v>
      </c>
      <c r="CM897" s="313">
        <v>0.26246520874751489</v>
      </c>
    </row>
    <row r="898" spans="1:91" ht="14.4" x14ac:dyDescent="0.3">
      <c r="A898" s="99" t="s">
        <v>516</v>
      </c>
      <c r="B898" s="311">
        <v>5238</v>
      </c>
      <c r="C898" s="137">
        <v>1.8806211291625529E-2</v>
      </c>
      <c r="D898" s="312">
        <v>326.06060606060601</v>
      </c>
      <c r="E898" s="312">
        <v>6495</v>
      </c>
      <c r="F898" s="137">
        <v>2.220133310545206E-2</v>
      </c>
      <c r="G898" s="302">
        <v>279.39393939393898</v>
      </c>
      <c r="H898" s="312">
        <v>8671</v>
      </c>
      <c r="I898" s="137">
        <v>2.8161192052119803E-2</v>
      </c>
      <c r="J898" s="302">
        <v>379.39393939393943</v>
      </c>
      <c r="K898" s="313">
        <v>0.65540282550591833</v>
      </c>
      <c r="L898" s="312">
        <v>4966</v>
      </c>
      <c r="M898" s="137">
        <v>2.0754188660004932E-2</v>
      </c>
      <c r="N898" s="312">
        <v>285.45454545454498</v>
      </c>
      <c r="O898" s="312">
        <v>6229</v>
      </c>
      <c r="P898" s="137">
        <v>2.416804727299534E-2</v>
      </c>
      <c r="Q898" s="302">
        <v>320</v>
      </c>
      <c r="R898" s="312">
        <v>7936</v>
      </c>
      <c r="S898" s="137">
        <v>2.9361925692424948E-2</v>
      </c>
      <c r="T898" s="302">
        <v>415.75757575757581</v>
      </c>
      <c r="U898" s="313">
        <v>0.59806685461135722</v>
      </c>
      <c r="V898" s="312">
        <v>647</v>
      </c>
      <c r="W898" s="137">
        <v>1.6478618546723379E-2</v>
      </c>
      <c r="X898" s="312">
        <v>85.454545454545396</v>
      </c>
      <c r="Y898" s="312">
        <v>628</v>
      </c>
      <c r="Z898" s="137">
        <v>1.5276831760241315E-2</v>
      </c>
      <c r="AA898" s="302">
        <v>79.393939393939405</v>
      </c>
      <c r="AB898" s="312">
        <v>1165</v>
      </c>
      <c r="AC898" s="137">
        <v>2.6811193961152537E-2</v>
      </c>
      <c r="AD898" s="302">
        <v>133.93939393939394</v>
      </c>
      <c r="AE898" s="313">
        <v>0.80061823802163834</v>
      </c>
      <c r="AF898" s="312">
        <v>629</v>
      </c>
      <c r="AG898" s="137">
        <v>1.4986181263699608E-2</v>
      </c>
      <c r="AH898" s="312">
        <v>90.303030303030297</v>
      </c>
      <c r="AI898" s="312">
        <v>727</v>
      </c>
      <c r="AJ898" s="137">
        <v>1.7016595276548932E-2</v>
      </c>
      <c r="AK898" s="302">
        <v>84.848484848484802</v>
      </c>
      <c r="AL898" s="312">
        <v>1101</v>
      </c>
      <c r="AM898" s="137">
        <v>2.4531538958579353E-2</v>
      </c>
      <c r="AN898" s="302">
        <v>134.54545454545456</v>
      </c>
      <c r="AO898" s="313">
        <v>0.75039745627980925</v>
      </c>
      <c r="AP898" s="312">
        <v>1249</v>
      </c>
      <c r="AQ898" s="137">
        <v>1.7079641177114101E-2</v>
      </c>
      <c r="AR898" s="312">
        <v>127.87878787878699</v>
      </c>
      <c r="AS898" s="312">
        <v>1278</v>
      </c>
      <c r="AT898" s="137">
        <v>1.6702389042814576E-2</v>
      </c>
      <c r="AU898" s="302">
        <v>135.15151515151501</v>
      </c>
      <c r="AV898" s="312">
        <v>1852</v>
      </c>
      <c r="AW898" s="137">
        <v>2.3147685231476853E-2</v>
      </c>
      <c r="AX898" s="302">
        <v>193.93939393939394</v>
      </c>
      <c r="AY898" s="303">
        <v>0.48278622898318657</v>
      </c>
      <c r="AZ898" s="311">
        <v>5508</v>
      </c>
      <c r="BA898" s="137">
        <v>2.6523231904924713E-2</v>
      </c>
      <c r="BB898" s="312">
        <v>261.21212121212102</v>
      </c>
      <c r="BC898" s="312">
        <v>6774</v>
      </c>
      <c r="BD898" s="137">
        <v>3.1167325379699368E-2</v>
      </c>
      <c r="BE898" s="302">
        <v>365.45454545454498</v>
      </c>
      <c r="BF898" s="312">
        <v>9591</v>
      </c>
      <c r="BG898" s="137">
        <v>4.1961438002861305E-2</v>
      </c>
      <c r="BH898" s="302">
        <v>396.36363636363637</v>
      </c>
      <c r="BI898" s="303">
        <v>0.74128540305010893</v>
      </c>
      <c r="BJ898" s="311">
        <v>3528</v>
      </c>
      <c r="BK898" s="137">
        <v>2.2060064904612729E-2</v>
      </c>
      <c r="BL898" s="312">
        <v>199.39393939393901</v>
      </c>
      <c r="BM898" s="312">
        <v>3702</v>
      </c>
      <c r="BN898" s="137">
        <v>2.2023915759414599E-2</v>
      </c>
      <c r="BO898" s="302">
        <v>217.575757575757</v>
      </c>
      <c r="BP898" s="312">
        <v>5297</v>
      </c>
      <c r="BQ898" s="137">
        <v>3.0460384823287213E-2</v>
      </c>
      <c r="BR898" s="302">
        <v>307.87878787878788</v>
      </c>
      <c r="BS898" s="303">
        <v>0.50141723356009071</v>
      </c>
      <c r="BT898" s="311">
        <v>2183</v>
      </c>
      <c r="BU898" s="137">
        <v>1.7722032797532067E-2</v>
      </c>
      <c r="BV898" s="312">
        <v>164.24242424242399</v>
      </c>
      <c r="BW898" s="312">
        <v>2204</v>
      </c>
      <c r="BX898" s="137">
        <v>1.6608141304839268E-2</v>
      </c>
      <c r="BY898" s="302">
        <v>176.969696969696</v>
      </c>
      <c r="BZ898" s="312">
        <v>3337</v>
      </c>
      <c r="CA898" s="137">
        <v>2.413952748158972E-2</v>
      </c>
      <c r="CB898" s="302">
        <v>269.69696969696969</v>
      </c>
      <c r="CC898" s="303">
        <v>0.52863032524049469</v>
      </c>
      <c r="CD898" s="311">
        <v>23948</v>
      </c>
      <c r="CE898" s="137">
        <v>2.0592653612958204E-2</v>
      </c>
      <c r="CF898" s="312">
        <v>594.62</v>
      </c>
      <c r="CG898" s="312">
        <v>28037</v>
      </c>
      <c r="CH898" s="137">
        <v>2.2817070362060363E-2</v>
      </c>
      <c r="CI898" s="302">
        <v>650.41999999999996</v>
      </c>
      <c r="CJ898" s="312">
        <v>38950</v>
      </c>
      <c r="CK898" s="137">
        <v>3.0258725699796152E-2</v>
      </c>
      <c r="CL898" s="302">
        <v>843.91</v>
      </c>
      <c r="CM898" s="313">
        <v>0.62644062134625023</v>
      </c>
    </row>
    <row r="899" spans="1:91" ht="14.4" x14ac:dyDescent="0.3">
      <c r="A899" s="99" t="s">
        <v>517</v>
      </c>
      <c r="B899" s="311">
        <v>4460</v>
      </c>
      <c r="C899" s="137">
        <v>1.6012925231128267E-2</v>
      </c>
      <c r="D899" s="312">
        <v>215.75757575757501</v>
      </c>
      <c r="E899" s="312">
        <v>4991</v>
      </c>
      <c r="F899" s="137">
        <v>1.7060331567253461E-2</v>
      </c>
      <c r="G899" s="302">
        <v>220</v>
      </c>
      <c r="H899" s="312">
        <v>8376</v>
      </c>
      <c r="I899" s="137">
        <v>2.7203107441881612E-2</v>
      </c>
      <c r="J899" s="302">
        <v>358.18181818181819</v>
      </c>
      <c r="K899" s="313">
        <v>0.87802690582959642</v>
      </c>
      <c r="L899" s="312">
        <v>3706</v>
      </c>
      <c r="M899" s="137">
        <v>1.5488325246471663E-2</v>
      </c>
      <c r="N899" s="312">
        <v>222.42424242424201</v>
      </c>
      <c r="O899" s="312">
        <v>5205</v>
      </c>
      <c r="P899" s="137">
        <v>2.019500498570248E-2</v>
      </c>
      <c r="Q899" s="302">
        <v>285.45454545454498</v>
      </c>
      <c r="R899" s="312">
        <v>6789</v>
      </c>
      <c r="S899" s="137">
        <v>2.5118209869691654E-2</v>
      </c>
      <c r="T899" s="302">
        <v>361.21212121212125</v>
      </c>
      <c r="U899" s="313">
        <v>0.83189422558014037</v>
      </c>
      <c r="V899" s="312">
        <v>281</v>
      </c>
      <c r="W899" s="137">
        <v>7.1568652420854239E-3</v>
      </c>
      <c r="X899" s="312">
        <v>57.5757575757575</v>
      </c>
      <c r="Y899" s="312">
        <v>565</v>
      </c>
      <c r="Z899" s="137">
        <v>1.3744283351172521E-2</v>
      </c>
      <c r="AA899" s="302">
        <v>103.636363636363</v>
      </c>
      <c r="AB899" s="312">
        <v>724</v>
      </c>
      <c r="AC899" s="137">
        <v>1.6662063886587499E-2</v>
      </c>
      <c r="AD899" s="302">
        <v>89.090909090909093</v>
      </c>
      <c r="AE899" s="313">
        <v>1.5765124555160142</v>
      </c>
      <c r="AF899" s="312">
        <v>672</v>
      </c>
      <c r="AG899" s="137">
        <v>1.6010673782521682E-2</v>
      </c>
      <c r="AH899" s="312">
        <v>97.575757575757606</v>
      </c>
      <c r="AI899" s="312">
        <v>529</v>
      </c>
      <c r="AJ899" s="137">
        <v>1.2382089272757062E-2</v>
      </c>
      <c r="AK899" s="302">
        <v>73.939393939393895</v>
      </c>
      <c r="AL899" s="312">
        <v>1010</v>
      </c>
      <c r="AM899" s="137">
        <v>2.2503954902965619E-2</v>
      </c>
      <c r="AN899" s="302">
        <v>117.57575757575758</v>
      </c>
      <c r="AO899" s="313">
        <v>0.50297619047619047</v>
      </c>
      <c r="AP899" s="312">
        <v>856</v>
      </c>
      <c r="AQ899" s="137">
        <v>1.1705502680231922E-2</v>
      </c>
      <c r="AR899" s="312">
        <v>117.575757575757</v>
      </c>
      <c r="AS899" s="312">
        <v>1074</v>
      </c>
      <c r="AT899" s="137">
        <v>1.4036279993726803E-2</v>
      </c>
      <c r="AU899" s="302">
        <v>123.636363636363</v>
      </c>
      <c r="AV899" s="312">
        <v>1956</v>
      </c>
      <c r="AW899" s="137">
        <v>2.4447555244475554E-2</v>
      </c>
      <c r="AX899" s="302">
        <v>193.33333333333334</v>
      </c>
      <c r="AY899" s="303">
        <v>1.2850467289719627</v>
      </c>
      <c r="AZ899" s="311">
        <v>4047</v>
      </c>
      <c r="BA899" s="137">
        <v>1.9487930195938689E-2</v>
      </c>
      <c r="BB899" s="312">
        <v>236.969696969697</v>
      </c>
      <c r="BC899" s="312">
        <v>4363</v>
      </c>
      <c r="BD899" s="137">
        <v>2.0074260500683252E-2</v>
      </c>
      <c r="BE899" s="302">
        <v>278.18181818181802</v>
      </c>
      <c r="BF899" s="312">
        <v>7850</v>
      </c>
      <c r="BG899" s="137">
        <v>3.4344415423048821E-2</v>
      </c>
      <c r="BH899" s="302">
        <v>302.42424242424244</v>
      </c>
      <c r="BI899" s="303">
        <v>0.93970842599456383</v>
      </c>
      <c r="BJ899" s="311">
        <v>2522</v>
      </c>
      <c r="BK899" s="137">
        <v>1.576969492330876E-2</v>
      </c>
      <c r="BL899" s="312">
        <v>190.90909090909</v>
      </c>
      <c r="BM899" s="312">
        <v>2631</v>
      </c>
      <c r="BN899" s="137">
        <v>1.5652329109405675E-2</v>
      </c>
      <c r="BO899" s="302">
        <v>185.45454545454501</v>
      </c>
      <c r="BP899" s="312">
        <v>4601</v>
      </c>
      <c r="BQ899" s="137">
        <v>2.645803862034066E-2</v>
      </c>
      <c r="BR899" s="302">
        <v>269.69696969696969</v>
      </c>
      <c r="BS899" s="303">
        <v>0.82434575733544802</v>
      </c>
      <c r="BT899" s="311">
        <v>1705</v>
      </c>
      <c r="BU899" s="137">
        <v>1.3841532716350058E-2</v>
      </c>
      <c r="BV899" s="312">
        <v>160.60606060606</v>
      </c>
      <c r="BW899" s="312">
        <v>1866</v>
      </c>
      <c r="BX899" s="137">
        <v>1.4061157747200579E-2</v>
      </c>
      <c r="BY899" s="302">
        <v>161.21212121212099</v>
      </c>
      <c r="BZ899" s="312">
        <v>2840</v>
      </c>
      <c r="CA899" s="137">
        <v>2.0544278707735935E-2</v>
      </c>
      <c r="CB899" s="302">
        <v>234.54545454545456</v>
      </c>
      <c r="CC899" s="303">
        <v>0.66568914956011727</v>
      </c>
      <c r="CD899" s="311">
        <v>18249</v>
      </c>
      <c r="CE899" s="137">
        <v>1.5692138624639813E-2</v>
      </c>
      <c r="CF899" s="312">
        <v>489.13</v>
      </c>
      <c r="CG899" s="312">
        <v>21224</v>
      </c>
      <c r="CH899" s="137">
        <v>1.7272514939700008E-2</v>
      </c>
      <c r="CI899" s="302">
        <v>546</v>
      </c>
      <c r="CJ899" s="312">
        <v>34146</v>
      </c>
      <c r="CK899" s="137">
        <v>2.652668672003182E-2</v>
      </c>
      <c r="CL899" s="302">
        <v>731.89</v>
      </c>
      <c r="CM899" s="313">
        <v>0.87111622554660528</v>
      </c>
    </row>
    <row r="900" spans="1:91" ht="14.4" x14ac:dyDescent="0.3">
      <c r="A900" s="99" t="s">
        <v>520</v>
      </c>
      <c r="B900" s="311">
        <v>50232</v>
      </c>
      <c r="C900" s="137">
        <v>0.18035005834305717</v>
      </c>
      <c r="D900" s="312">
        <v>737.57575757575705</v>
      </c>
      <c r="E900" s="312">
        <v>58582</v>
      </c>
      <c r="F900" s="137">
        <v>0.20024611177576482</v>
      </c>
      <c r="G900" s="302">
        <v>458.78787878787801</v>
      </c>
      <c r="H900" s="312">
        <v>70380</v>
      </c>
      <c r="I900" s="137">
        <v>0.22857625379174162</v>
      </c>
      <c r="J900" s="302">
        <v>463.63636363636368</v>
      </c>
      <c r="K900" s="313">
        <v>0.40109890109890112</v>
      </c>
      <c r="L900" s="312">
        <v>41368</v>
      </c>
      <c r="M900" s="137">
        <v>0.17288749023098751</v>
      </c>
      <c r="N900" s="312">
        <v>518.78787878787796</v>
      </c>
      <c r="O900" s="312">
        <v>46948</v>
      </c>
      <c r="P900" s="137">
        <v>0.18215467705451682</v>
      </c>
      <c r="Q900" s="302">
        <v>473.93939393939399</v>
      </c>
      <c r="R900" s="312">
        <v>56177</v>
      </c>
      <c r="S900" s="137">
        <v>0.20784587948883018</v>
      </c>
      <c r="T900" s="302">
        <v>524.24242424242425</v>
      </c>
      <c r="U900" s="313">
        <v>0.35798201508412297</v>
      </c>
      <c r="V900" s="312">
        <v>6651</v>
      </c>
      <c r="W900" s="137">
        <v>0.16939612357690448</v>
      </c>
      <c r="X900" s="312">
        <v>196.969696969697</v>
      </c>
      <c r="Y900" s="312">
        <v>7115</v>
      </c>
      <c r="Z900" s="137">
        <v>0.17308066556388052</v>
      </c>
      <c r="AA900" s="302">
        <v>215.15151515151501</v>
      </c>
      <c r="AB900" s="312">
        <v>8799</v>
      </c>
      <c r="AC900" s="137">
        <v>0.20249930958298812</v>
      </c>
      <c r="AD900" s="302">
        <v>204.24242424242425</v>
      </c>
      <c r="AE900" s="313">
        <v>0.32295895354082094</v>
      </c>
      <c r="AF900" s="312">
        <v>8538</v>
      </c>
      <c r="AG900" s="137">
        <v>0.20342132850471742</v>
      </c>
      <c r="AH900" s="312">
        <v>223.636363636363</v>
      </c>
      <c r="AI900" s="312">
        <v>10043</v>
      </c>
      <c r="AJ900" s="137">
        <v>0.23507244341455422</v>
      </c>
      <c r="AK900" s="302">
        <v>211.51515151515099</v>
      </c>
      <c r="AL900" s="312">
        <v>11919</v>
      </c>
      <c r="AM900" s="137">
        <v>0.26556894899846262</v>
      </c>
      <c r="AN900" s="302">
        <v>234.54545454545456</v>
      </c>
      <c r="AO900" s="313">
        <v>0.39599437807449051</v>
      </c>
      <c r="AP900" s="312">
        <v>12787</v>
      </c>
      <c r="AQ900" s="137">
        <v>0.17485778361229626</v>
      </c>
      <c r="AR900" s="312">
        <v>321.81818181818102</v>
      </c>
      <c r="AS900" s="312">
        <v>14618</v>
      </c>
      <c r="AT900" s="137">
        <v>0.19104501019394637</v>
      </c>
      <c r="AU900" s="302">
        <v>324.84848484848402</v>
      </c>
      <c r="AV900" s="312">
        <v>17293</v>
      </c>
      <c r="AW900" s="137">
        <v>0.21614088591140887</v>
      </c>
      <c r="AX900" s="302">
        <v>323.63636363636363</v>
      </c>
      <c r="AY900" s="303">
        <v>0.35238914522561976</v>
      </c>
      <c r="AZ900" s="311">
        <v>36394</v>
      </c>
      <c r="BA900" s="137">
        <v>0.17525172511761619</v>
      </c>
      <c r="BB900" s="312">
        <v>1278.7878787878701</v>
      </c>
      <c r="BC900" s="312">
        <v>43039</v>
      </c>
      <c r="BD900" s="137">
        <v>0.19802340079965769</v>
      </c>
      <c r="BE900" s="302">
        <v>458.18181818181802</v>
      </c>
      <c r="BF900" s="312">
        <v>50630</v>
      </c>
      <c r="BG900" s="137">
        <v>0.22151054176674673</v>
      </c>
      <c r="BH900" s="302">
        <v>521.81818181818187</v>
      </c>
      <c r="BI900" s="303">
        <v>0.39116337857888661</v>
      </c>
      <c r="BJ900" s="311">
        <v>30426</v>
      </c>
      <c r="BK900" s="137">
        <v>0.19024930124369244</v>
      </c>
      <c r="BL900" s="312">
        <v>483.030303030303</v>
      </c>
      <c r="BM900" s="312">
        <v>34352</v>
      </c>
      <c r="BN900" s="137">
        <v>0.20436670831102385</v>
      </c>
      <c r="BO900" s="302">
        <v>388.48484848484799</v>
      </c>
      <c r="BP900" s="312">
        <v>40751</v>
      </c>
      <c r="BQ900" s="137">
        <v>0.23433852028200439</v>
      </c>
      <c r="BR900" s="302">
        <v>425.4545454545455</v>
      </c>
      <c r="BS900" s="303">
        <v>0.33934792611582199</v>
      </c>
      <c r="BT900" s="311">
        <v>22167</v>
      </c>
      <c r="BU900" s="137">
        <v>0.17995616171456405</v>
      </c>
      <c r="BV900" s="312">
        <v>289.69696969696901</v>
      </c>
      <c r="BW900" s="312">
        <v>25188</v>
      </c>
      <c r="BX900" s="137">
        <v>0.1898030232242702</v>
      </c>
      <c r="BY900" s="302">
        <v>313.33333333333297</v>
      </c>
      <c r="BZ900" s="312">
        <v>29482</v>
      </c>
      <c r="CA900" s="137">
        <v>0.2132698679089686</v>
      </c>
      <c r="CB900" s="302">
        <v>372.72727272727275</v>
      </c>
      <c r="CC900" s="303">
        <v>0.32999503766860649</v>
      </c>
      <c r="CD900" s="311">
        <v>208563</v>
      </c>
      <c r="CE900" s="137">
        <v>0.17934130680972948</v>
      </c>
      <c r="CF900" s="312">
        <v>1718.36</v>
      </c>
      <c r="CG900" s="312">
        <v>239885</v>
      </c>
      <c r="CH900" s="137">
        <v>0.19522320233273355</v>
      </c>
      <c r="CI900" s="302">
        <v>1042.82</v>
      </c>
      <c r="CJ900" s="312">
        <v>285431</v>
      </c>
      <c r="CK900" s="137">
        <v>0.22174013697608511</v>
      </c>
      <c r="CL900" s="302">
        <v>1131.4100000000001</v>
      </c>
      <c r="CM900" s="313">
        <v>0.36856009934648043</v>
      </c>
    </row>
    <row r="901" spans="1:91" ht="14.4" x14ac:dyDescent="0.3">
      <c r="A901" s="99" t="s">
        <v>506</v>
      </c>
      <c r="B901" s="311">
        <v>3675</v>
      </c>
      <c r="C901" s="137">
        <v>1.3194506776770488E-2</v>
      </c>
      <c r="D901" s="312">
        <v>228.48484848484799</v>
      </c>
      <c r="E901" s="312">
        <v>3444</v>
      </c>
      <c r="F901" s="137">
        <v>1.1772346607417536E-2</v>
      </c>
      <c r="G901" s="302">
        <v>224.24242424242399</v>
      </c>
      <c r="H901" s="312">
        <v>4317</v>
      </c>
      <c r="I901" s="137">
        <v>1.4020512753892421E-2</v>
      </c>
      <c r="J901" s="302">
        <v>278.18181818181819</v>
      </c>
      <c r="K901" s="313">
        <v>0.17469387755102042</v>
      </c>
      <c r="L901" s="312">
        <v>2837</v>
      </c>
      <c r="M901" s="137">
        <v>1.185655119380467E-2</v>
      </c>
      <c r="N901" s="312">
        <v>182.42424242424201</v>
      </c>
      <c r="O901" s="312">
        <v>2736</v>
      </c>
      <c r="P901" s="137">
        <v>1.0615472361360612E-2</v>
      </c>
      <c r="Q901" s="302">
        <v>203.030303030303</v>
      </c>
      <c r="R901" s="312">
        <v>3829</v>
      </c>
      <c r="S901" s="137">
        <v>1.4166685165863802E-2</v>
      </c>
      <c r="T901" s="302">
        <v>295.75757575757575</v>
      </c>
      <c r="U901" s="313">
        <v>0.34966513923158266</v>
      </c>
      <c r="V901" s="312">
        <v>400</v>
      </c>
      <c r="W901" s="137">
        <v>1.0187708529658966E-2</v>
      </c>
      <c r="X901" s="312">
        <v>82.424242424242394</v>
      </c>
      <c r="Y901" s="312">
        <v>488</v>
      </c>
      <c r="Z901" s="137">
        <v>1.1871168628977328E-2</v>
      </c>
      <c r="AA901" s="302">
        <v>83.636363636363598</v>
      </c>
      <c r="AB901" s="312">
        <v>387</v>
      </c>
      <c r="AC901" s="137">
        <v>8.9063794531897261E-3</v>
      </c>
      <c r="AD901" s="302">
        <v>64.242424242424249</v>
      </c>
      <c r="AE901" s="313">
        <v>-3.2500000000000001E-2</v>
      </c>
      <c r="AF901" s="312">
        <v>538</v>
      </c>
      <c r="AG901" s="137">
        <v>1.2818069188983131E-2</v>
      </c>
      <c r="AH901" s="312">
        <v>86.060606060606005</v>
      </c>
      <c r="AI901" s="312">
        <v>607</v>
      </c>
      <c r="AJ901" s="137">
        <v>1.4207803759099314E-2</v>
      </c>
      <c r="AK901" s="302">
        <v>90.909090909090907</v>
      </c>
      <c r="AL901" s="312">
        <v>691</v>
      </c>
      <c r="AM901" s="137">
        <v>1.539627013658341E-2</v>
      </c>
      <c r="AN901" s="302">
        <v>127.87878787878789</v>
      </c>
      <c r="AO901" s="313">
        <v>0.28438661710037177</v>
      </c>
      <c r="AP901" s="312">
        <v>1086</v>
      </c>
      <c r="AQ901" s="137">
        <v>1.485067279291106E-2</v>
      </c>
      <c r="AR901" s="312">
        <v>153.939393939393</v>
      </c>
      <c r="AS901" s="312">
        <v>888</v>
      </c>
      <c r="AT901" s="137">
        <v>1.160541586073501E-2</v>
      </c>
      <c r="AU901" s="302">
        <v>123.030303030303</v>
      </c>
      <c r="AV901" s="312">
        <v>821</v>
      </c>
      <c r="AW901" s="137">
        <v>1.0261473852614739E-2</v>
      </c>
      <c r="AX901" s="302">
        <v>114.54545454545455</v>
      </c>
      <c r="AY901" s="303">
        <v>-0.2440147329650092</v>
      </c>
      <c r="AZ901" s="311">
        <v>2310</v>
      </c>
      <c r="BA901" s="137">
        <v>1.1123577650758184E-2</v>
      </c>
      <c r="BB901" s="312">
        <v>206.666666666666</v>
      </c>
      <c r="BC901" s="312">
        <v>2471</v>
      </c>
      <c r="BD901" s="137">
        <v>1.136912621984605E-2</v>
      </c>
      <c r="BE901" s="302">
        <v>190.90909090909</v>
      </c>
      <c r="BF901" s="312">
        <v>2934</v>
      </c>
      <c r="BG901" s="137">
        <v>1.2836498707162452E-2</v>
      </c>
      <c r="BH901" s="302">
        <v>210.90909090909091</v>
      </c>
      <c r="BI901" s="303">
        <v>0.27012987012987011</v>
      </c>
      <c r="BJ901" s="311">
        <v>1938</v>
      </c>
      <c r="BK901" s="137">
        <v>1.2118028850663116E-2</v>
      </c>
      <c r="BL901" s="312">
        <v>193.333333333333</v>
      </c>
      <c r="BM901" s="312">
        <v>1981</v>
      </c>
      <c r="BN901" s="137">
        <v>1.178535308465703E-2</v>
      </c>
      <c r="BO901" s="302">
        <v>187.87878787878699</v>
      </c>
      <c r="BP901" s="312">
        <v>2275</v>
      </c>
      <c r="BQ901" s="137">
        <v>1.308238162601065E-2</v>
      </c>
      <c r="BR901" s="302">
        <v>232.12121212121212</v>
      </c>
      <c r="BS901" s="303">
        <v>0.173890608875129</v>
      </c>
      <c r="BT901" s="311">
        <v>2065</v>
      </c>
      <c r="BU901" s="137">
        <v>1.6764085078746549E-2</v>
      </c>
      <c r="BV901" s="312">
        <v>153.939393939393</v>
      </c>
      <c r="BW901" s="312">
        <v>1609</v>
      </c>
      <c r="BX901" s="137">
        <v>1.2124545988877669E-2</v>
      </c>
      <c r="BY901" s="302">
        <v>136.363636363636</v>
      </c>
      <c r="BZ901" s="312">
        <v>2323</v>
      </c>
      <c r="CA901" s="137">
        <v>1.6804351914813581E-2</v>
      </c>
      <c r="CB901" s="302">
        <v>186.06060606060606</v>
      </c>
      <c r="CC901" s="303">
        <v>0.12493946731234867</v>
      </c>
      <c r="CD901" s="311">
        <v>14849</v>
      </c>
      <c r="CE901" s="137">
        <v>1.2768511504042774E-2</v>
      </c>
      <c r="CF901" s="312">
        <v>475.11</v>
      </c>
      <c r="CG901" s="312">
        <v>14224</v>
      </c>
      <c r="CH901" s="137">
        <v>1.1575775183862276E-2</v>
      </c>
      <c r="CI901" s="302">
        <v>459.42</v>
      </c>
      <c r="CJ901" s="312">
        <v>17577</v>
      </c>
      <c r="CK901" s="137">
        <v>1.3654881171381694E-2</v>
      </c>
      <c r="CL901" s="302">
        <v>574.49</v>
      </c>
      <c r="CM901" s="313">
        <v>0.1837160751565762</v>
      </c>
    </row>
    <row r="902" spans="1:91" ht="14.4" x14ac:dyDescent="0.3">
      <c r="A902" s="99" t="s">
        <v>481</v>
      </c>
      <c r="B902" s="311">
        <v>6518</v>
      </c>
      <c r="C902" s="137">
        <v>2.3401849026119737E-2</v>
      </c>
      <c r="D902" s="312">
        <v>313.93939393939303</v>
      </c>
      <c r="E902" s="312">
        <v>5953</v>
      </c>
      <c r="F902" s="137">
        <v>2.0348658349000171E-2</v>
      </c>
      <c r="G902" s="302">
        <v>278.18181818181802</v>
      </c>
      <c r="H902" s="312">
        <v>6607</v>
      </c>
      <c r="I902" s="137">
        <v>2.145784752489396E-2</v>
      </c>
      <c r="J902" s="302">
        <v>361.21212121212125</v>
      </c>
      <c r="K902" s="313">
        <v>1.3654495243939859E-2</v>
      </c>
      <c r="L902" s="312">
        <v>5263</v>
      </c>
      <c r="M902" s="137">
        <v>2.1995427893194915E-2</v>
      </c>
      <c r="N902" s="312">
        <v>287.27272727272702</v>
      </c>
      <c r="O902" s="312">
        <v>4853</v>
      </c>
      <c r="P902" s="137">
        <v>1.8829271699445559E-2</v>
      </c>
      <c r="Q902" s="302">
        <v>300.60606060606</v>
      </c>
      <c r="R902" s="312">
        <v>5049</v>
      </c>
      <c r="S902" s="137">
        <v>1.8680489266765823E-2</v>
      </c>
      <c r="T902" s="302">
        <v>313.33333333333337</v>
      </c>
      <c r="U902" s="313">
        <v>-4.0661219836595097E-2</v>
      </c>
      <c r="V902" s="312">
        <v>804</v>
      </c>
      <c r="W902" s="137">
        <v>2.0477294144614522E-2</v>
      </c>
      <c r="X902" s="312">
        <v>103.636363636363</v>
      </c>
      <c r="Y902" s="312">
        <v>828</v>
      </c>
      <c r="Z902" s="137">
        <v>2.0142064804904155E-2</v>
      </c>
      <c r="AA902" s="302">
        <v>100</v>
      </c>
      <c r="AB902" s="312">
        <v>790</v>
      </c>
      <c r="AC902" s="137">
        <v>1.8180981312712879E-2</v>
      </c>
      <c r="AD902" s="302">
        <v>104.24242424242425</v>
      </c>
      <c r="AE902" s="313">
        <v>-1.7412935323383085E-2</v>
      </c>
      <c r="AF902" s="312">
        <v>834</v>
      </c>
      <c r="AG902" s="137">
        <v>1.9870389783665302E-2</v>
      </c>
      <c r="AH902" s="312">
        <v>109.09090909090899</v>
      </c>
      <c r="AI902" s="312">
        <v>890</v>
      </c>
      <c r="AJ902" s="137">
        <v>2.0831870421084663E-2</v>
      </c>
      <c r="AK902" s="302">
        <v>110.90909090909</v>
      </c>
      <c r="AL902" s="312">
        <v>792</v>
      </c>
      <c r="AM902" s="137">
        <v>1.764666562687997E-2</v>
      </c>
      <c r="AN902" s="302">
        <v>93.333333333333343</v>
      </c>
      <c r="AO902" s="313">
        <v>-5.0359712230215826E-2</v>
      </c>
      <c r="AP902" s="312">
        <v>1481</v>
      </c>
      <c r="AQ902" s="137">
        <v>2.0252160595120885E-2</v>
      </c>
      <c r="AR902" s="312">
        <v>151.51515151515099</v>
      </c>
      <c r="AS902" s="312">
        <v>1912</v>
      </c>
      <c r="AT902" s="137">
        <v>2.4988237754195199E-2</v>
      </c>
      <c r="AU902" s="302">
        <v>167.272727272727</v>
      </c>
      <c r="AV902" s="312">
        <v>1482</v>
      </c>
      <c r="AW902" s="137">
        <v>1.8523147685231476E-2</v>
      </c>
      <c r="AX902" s="302">
        <v>133.93939393939394</v>
      </c>
      <c r="AY902" s="303">
        <v>6.7521944632005406E-4</v>
      </c>
      <c r="AZ902" s="311">
        <v>4544</v>
      </c>
      <c r="BA902" s="137">
        <v>2.1881184781404845E-2</v>
      </c>
      <c r="BB902" s="312">
        <v>258.78787878787801</v>
      </c>
      <c r="BC902" s="312">
        <v>3896</v>
      </c>
      <c r="BD902" s="137">
        <v>1.7925583064556945E-2</v>
      </c>
      <c r="BE902" s="302">
        <v>254.54545454545399</v>
      </c>
      <c r="BF902" s="312">
        <v>3814</v>
      </c>
      <c r="BG902" s="137">
        <v>1.6686573302357732E-2</v>
      </c>
      <c r="BH902" s="302">
        <v>259.39393939393943</v>
      </c>
      <c r="BI902" s="303">
        <v>-0.16065140845070422</v>
      </c>
      <c r="BJ902" s="311">
        <v>4035</v>
      </c>
      <c r="BK902" s="137">
        <v>2.523026130672119E-2</v>
      </c>
      <c r="BL902" s="312">
        <v>246.06060606060601</v>
      </c>
      <c r="BM902" s="312">
        <v>3547</v>
      </c>
      <c r="BN902" s="137">
        <v>2.1101790707359153E-2</v>
      </c>
      <c r="BO902" s="302">
        <v>235.75757575757501</v>
      </c>
      <c r="BP902" s="312">
        <v>3432</v>
      </c>
      <c r="BQ902" s="137">
        <v>1.9735707138667496E-2</v>
      </c>
      <c r="BR902" s="302">
        <v>259.39393939393943</v>
      </c>
      <c r="BS902" s="303">
        <v>-0.14944237918215614</v>
      </c>
      <c r="BT902" s="311">
        <v>2786</v>
      </c>
      <c r="BU902" s="137">
        <v>2.2617308004546192E-2</v>
      </c>
      <c r="BV902" s="312">
        <v>193.333333333333</v>
      </c>
      <c r="BW902" s="312">
        <v>2793</v>
      </c>
      <c r="BX902" s="137">
        <v>2.1046523894925624E-2</v>
      </c>
      <c r="BY902" s="302">
        <v>165.45454545454501</v>
      </c>
      <c r="BZ902" s="312">
        <v>2601</v>
      </c>
      <c r="CA902" s="137">
        <v>1.8815376379866605E-2</v>
      </c>
      <c r="CB902" s="302">
        <v>198.78787878787881</v>
      </c>
      <c r="CC902" s="303">
        <v>-6.6403445800430727E-2</v>
      </c>
      <c r="CD902" s="311">
        <v>26265</v>
      </c>
      <c r="CE902" s="137">
        <v>2.2585019506612125E-2</v>
      </c>
      <c r="CF902" s="312">
        <v>624.46</v>
      </c>
      <c r="CG902" s="312">
        <v>24672</v>
      </c>
      <c r="CH902" s="137">
        <v>2.0078566179432652E-2</v>
      </c>
      <c r="CI902" s="302">
        <v>603.52</v>
      </c>
      <c r="CJ902" s="312">
        <v>24567</v>
      </c>
      <c r="CK902" s="137">
        <v>1.9085137721871426E-2</v>
      </c>
      <c r="CL902" s="302">
        <v>662.42</v>
      </c>
      <c r="CM902" s="313">
        <v>-6.4648772130211307E-2</v>
      </c>
    </row>
    <row r="903" spans="1:91" ht="14.4" x14ac:dyDescent="0.3">
      <c r="A903" s="99" t="s">
        <v>482</v>
      </c>
      <c r="B903" s="311">
        <v>5027</v>
      </c>
      <c r="C903" s="137">
        <v>1.8048649133829996E-2</v>
      </c>
      <c r="D903" s="312">
        <v>243.030303030303</v>
      </c>
      <c r="E903" s="312">
        <v>5624</v>
      </c>
      <c r="F903" s="137">
        <v>1.9224064262519228E-2</v>
      </c>
      <c r="G903" s="302">
        <v>246.666666666666</v>
      </c>
      <c r="H903" s="312">
        <v>4881</v>
      </c>
      <c r="I903" s="137">
        <v>1.5852240618890182E-2</v>
      </c>
      <c r="J903" s="302">
        <v>266.66666666666669</v>
      </c>
      <c r="K903" s="313">
        <v>-2.9043166898746767E-2</v>
      </c>
      <c r="L903" s="312">
        <v>4237</v>
      </c>
      <c r="M903" s="137">
        <v>1.7707510542174967E-2</v>
      </c>
      <c r="N903" s="312">
        <v>276.36363636363598</v>
      </c>
      <c r="O903" s="312">
        <v>4652</v>
      </c>
      <c r="P903" s="137">
        <v>1.8049406953599988E-2</v>
      </c>
      <c r="Q903" s="302">
        <v>280</v>
      </c>
      <c r="R903" s="312">
        <v>4750</v>
      </c>
      <c r="S903" s="137">
        <v>1.7574237278102131E-2</v>
      </c>
      <c r="T903" s="302">
        <v>316.36363636363637</v>
      </c>
      <c r="U903" s="313">
        <v>0.1210762331838565</v>
      </c>
      <c r="V903" s="312">
        <v>798</v>
      </c>
      <c r="W903" s="137">
        <v>2.0324478516669638E-2</v>
      </c>
      <c r="X903" s="312">
        <v>103.636363636363</v>
      </c>
      <c r="Y903" s="312">
        <v>604</v>
      </c>
      <c r="Z903" s="137">
        <v>1.4693003794881775E-2</v>
      </c>
      <c r="AA903" s="302">
        <v>76.969696969696898</v>
      </c>
      <c r="AB903" s="312">
        <v>690</v>
      </c>
      <c r="AC903" s="137">
        <v>1.5879591273128969E-2</v>
      </c>
      <c r="AD903" s="302">
        <v>93.333333333333343</v>
      </c>
      <c r="AE903" s="313">
        <v>-0.13533834586466165</v>
      </c>
      <c r="AF903" s="312">
        <v>866</v>
      </c>
      <c r="AG903" s="137">
        <v>2.0632802820928237E-2</v>
      </c>
      <c r="AH903" s="312">
        <v>105.454545454545</v>
      </c>
      <c r="AI903" s="312">
        <v>979</v>
      </c>
      <c r="AJ903" s="137">
        <v>2.2915057463193129E-2</v>
      </c>
      <c r="AK903" s="302">
        <v>135.75757575757501</v>
      </c>
      <c r="AL903" s="312">
        <v>530</v>
      </c>
      <c r="AM903" s="137">
        <v>1.180900603818988E-2</v>
      </c>
      <c r="AN903" s="302">
        <v>92.121212121212125</v>
      </c>
      <c r="AO903" s="313">
        <v>-0.38799076212471134</v>
      </c>
      <c r="AP903" s="312">
        <v>1333</v>
      </c>
      <c r="AQ903" s="137">
        <v>1.8228312000875178E-2</v>
      </c>
      <c r="AR903" s="312">
        <v>121.212121212121</v>
      </c>
      <c r="AS903" s="312">
        <v>1233</v>
      </c>
      <c r="AT903" s="137">
        <v>1.6114276752574624E-2</v>
      </c>
      <c r="AU903" s="302">
        <v>137.575757575757</v>
      </c>
      <c r="AV903" s="312">
        <v>1457</v>
      </c>
      <c r="AW903" s="137">
        <v>1.8210678932106789E-2</v>
      </c>
      <c r="AX903" s="302">
        <v>141.21212121212122</v>
      </c>
      <c r="AY903" s="303">
        <v>9.3023255813953487E-2</v>
      </c>
      <c r="AZ903" s="311">
        <v>3219</v>
      </c>
      <c r="BA903" s="137">
        <v>1.5500777687355237E-2</v>
      </c>
      <c r="BB903" s="312">
        <v>224.84848484848399</v>
      </c>
      <c r="BC903" s="312">
        <v>3596</v>
      </c>
      <c r="BD903" s="137">
        <v>1.6545276360407282E-2</v>
      </c>
      <c r="BE903" s="302">
        <v>209.09090909090901</v>
      </c>
      <c r="BF903" s="312">
        <v>3690</v>
      </c>
      <c r="BG903" s="137">
        <v>1.6144062791216579E-2</v>
      </c>
      <c r="BH903" s="302">
        <v>241.81818181818184</v>
      </c>
      <c r="BI903" s="303">
        <v>0.14631873252562907</v>
      </c>
      <c r="BJ903" s="311">
        <v>3021</v>
      </c>
      <c r="BK903" s="137">
        <v>1.8889868502504268E-2</v>
      </c>
      <c r="BL903" s="312">
        <v>216.363636363636</v>
      </c>
      <c r="BM903" s="312">
        <v>3266</v>
      </c>
      <c r="BN903" s="137">
        <v>1.9430067225890892E-2</v>
      </c>
      <c r="BO903" s="302">
        <v>261.21212121212102</v>
      </c>
      <c r="BP903" s="312">
        <v>2972</v>
      </c>
      <c r="BQ903" s="137">
        <v>1.7090478326375232E-2</v>
      </c>
      <c r="BR903" s="302">
        <v>208.4848484848485</v>
      </c>
      <c r="BS903" s="303">
        <v>-1.6219794769943726E-2</v>
      </c>
      <c r="BT903" s="311">
        <v>2417</v>
      </c>
      <c r="BU903" s="137">
        <v>1.9621691833089788E-2</v>
      </c>
      <c r="BV903" s="312">
        <v>148.48484848484799</v>
      </c>
      <c r="BW903" s="312">
        <v>2609</v>
      </c>
      <c r="BX903" s="137">
        <v>1.9660000301418172E-2</v>
      </c>
      <c r="BY903" s="302">
        <v>178.78787878787799</v>
      </c>
      <c r="BZ903" s="312">
        <v>2471</v>
      </c>
      <c r="CA903" s="137">
        <v>1.7874969255920949E-2</v>
      </c>
      <c r="CB903" s="302">
        <v>183.03030303030303</v>
      </c>
      <c r="CC903" s="303">
        <v>2.2341745966073644E-2</v>
      </c>
      <c r="CD903" s="311">
        <v>20918</v>
      </c>
      <c r="CE903" s="137">
        <v>1.7987185914308489E-2</v>
      </c>
      <c r="CF903" s="312">
        <v>538.73</v>
      </c>
      <c r="CG903" s="312">
        <v>22563</v>
      </c>
      <c r="CH903" s="137">
        <v>1.8362219872995255E-2</v>
      </c>
      <c r="CI903" s="302">
        <v>570.23</v>
      </c>
      <c r="CJ903" s="312">
        <v>21441</v>
      </c>
      <c r="CK903" s="137">
        <v>1.6656671058519364E-2</v>
      </c>
      <c r="CL903" s="302">
        <v>585.17999999999995</v>
      </c>
      <c r="CM903" s="313">
        <v>2.5002390285878192E-2</v>
      </c>
    </row>
    <row r="904" spans="1:91" ht="14.4" x14ac:dyDescent="0.3">
      <c r="A904" s="99" t="s">
        <v>483</v>
      </c>
      <c r="B904" s="311">
        <v>4657</v>
      </c>
      <c r="C904" s="137">
        <v>1.6720222601202765E-2</v>
      </c>
      <c r="D904" s="312">
        <v>280</v>
      </c>
      <c r="E904" s="312">
        <v>4433</v>
      </c>
      <c r="F904" s="137">
        <v>1.5152965305076056E-2</v>
      </c>
      <c r="G904" s="302">
        <v>250.30303030303</v>
      </c>
      <c r="H904" s="312">
        <v>5243</v>
      </c>
      <c r="I904" s="137">
        <v>1.7027924106707892E-2</v>
      </c>
      <c r="J904" s="302">
        <v>271.5151515151515</v>
      </c>
      <c r="K904" s="313">
        <v>0.12583208073867297</v>
      </c>
      <c r="L904" s="312">
        <v>3800</v>
      </c>
      <c r="M904" s="137">
        <v>1.5881175374147953E-2</v>
      </c>
      <c r="N904" s="312">
        <v>224.24242424242399</v>
      </c>
      <c r="O904" s="312">
        <v>3345</v>
      </c>
      <c r="P904" s="137">
        <v>1.2978346143549433E-2</v>
      </c>
      <c r="Q904" s="302">
        <v>250.90909090909</v>
      </c>
      <c r="R904" s="312">
        <v>4502</v>
      </c>
      <c r="S904" s="137">
        <v>1.6656677100213849E-2</v>
      </c>
      <c r="T904" s="302">
        <v>323.03030303030306</v>
      </c>
      <c r="U904" s="313">
        <v>0.18473684210526317</v>
      </c>
      <c r="V904" s="312">
        <v>682</v>
      </c>
      <c r="W904" s="137">
        <v>1.7370043043068537E-2</v>
      </c>
      <c r="X904" s="312">
        <v>92.727272727272705</v>
      </c>
      <c r="Y904" s="312">
        <v>532</v>
      </c>
      <c r="Z904" s="137">
        <v>1.2941519898803152E-2</v>
      </c>
      <c r="AA904" s="302">
        <v>71.515151515151501</v>
      </c>
      <c r="AB904" s="312">
        <v>477</v>
      </c>
      <c r="AC904" s="137">
        <v>1.0977630488815244E-2</v>
      </c>
      <c r="AD904" s="302">
        <v>66.060606060606062</v>
      </c>
      <c r="AE904" s="313">
        <v>-0.30058651026392963</v>
      </c>
      <c r="AF904" s="312">
        <v>697</v>
      </c>
      <c r="AG904" s="137">
        <v>1.660630896788335E-2</v>
      </c>
      <c r="AH904" s="312">
        <v>86.060606060606005</v>
      </c>
      <c r="AI904" s="312">
        <v>761</v>
      </c>
      <c r="AJ904" s="137">
        <v>1.7812419539826322E-2</v>
      </c>
      <c r="AK904" s="302">
        <v>101.818181818181</v>
      </c>
      <c r="AL904" s="312">
        <v>617</v>
      </c>
      <c r="AM904" s="137">
        <v>1.3747465519930483E-2</v>
      </c>
      <c r="AN904" s="302">
        <v>97.575757575757578</v>
      </c>
      <c r="AO904" s="313">
        <v>-0.11477761836441894</v>
      </c>
      <c r="AP904" s="312">
        <v>977</v>
      </c>
      <c r="AQ904" s="137">
        <v>1.3360135652554426E-2</v>
      </c>
      <c r="AR904" s="312">
        <v>101.212121212121</v>
      </c>
      <c r="AS904" s="312">
        <v>1505</v>
      </c>
      <c r="AT904" s="137">
        <v>1.9669088818024989E-2</v>
      </c>
      <c r="AU904" s="302">
        <v>147.272727272727</v>
      </c>
      <c r="AV904" s="312">
        <v>1123</v>
      </c>
      <c r="AW904" s="137">
        <v>1.4036096390360964E-2</v>
      </c>
      <c r="AX904" s="302">
        <v>134.54545454545456</v>
      </c>
      <c r="AY904" s="303">
        <v>0.14943705220061412</v>
      </c>
      <c r="AZ904" s="311">
        <v>3076</v>
      </c>
      <c r="BA904" s="137">
        <v>1.4812175261355922E-2</v>
      </c>
      <c r="BB904" s="312">
        <v>207.272727272727</v>
      </c>
      <c r="BC904" s="312">
        <v>3322</v>
      </c>
      <c r="BD904" s="137">
        <v>1.5284596237283924E-2</v>
      </c>
      <c r="BE904" s="302">
        <v>200.60606060606</v>
      </c>
      <c r="BF904" s="312">
        <v>3248</v>
      </c>
      <c r="BG904" s="137">
        <v>1.4210275324084405E-2</v>
      </c>
      <c r="BH904" s="302">
        <v>223.03030303030303</v>
      </c>
      <c r="BI904" s="303">
        <v>5.5916775032509754E-2</v>
      </c>
      <c r="BJ904" s="311">
        <v>3017</v>
      </c>
      <c r="BK904" s="137">
        <v>1.886485709104779E-2</v>
      </c>
      <c r="BL904" s="312">
        <v>204.84848484848399</v>
      </c>
      <c r="BM904" s="312">
        <v>2409</v>
      </c>
      <c r="BN904" s="137">
        <v>1.4331608067106908E-2</v>
      </c>
      <c r="BO904" s="302">
        <v>137.575757575757</v>
      </c>
      <c r="BP904" s="312">
        <v>2784</v>
      </c>
      <c r="BQ904" s="137">
        <v>1.600938481178622E-2</v>
      </c>
      <c r="BR904" s="302">
        <v>207.27272727272728</v>
      </c>
      <c r="BS904" s="303">
        <v>-7.7229035465694401E-2</v>
      </c>
      <c r="BT904" s="311">
        <v>2265</v>
      </c>
      <c r="BU904" s="137">
        <v>1.8387725280077934E-2</v>
      </c>
      <c r="BV904" s="312">
        <v>147.87878787878699</v>
      </c>
      <c r="BW904" s="312">
        <v>2029</v>
      </c>
      <c r="BX904" s="137">
        <v>1.5289436800144681E-2</v>
      </c>
      <c r="BY904" s="302">
        <v>142.42424242424201</v>
      </c>
      <c r="BZ904" s="312">
        <v>2469</v>
      </c>
      <c r="CA904" s="137">
        <v>1.7860501454014091E-2</v>
      </c>
      <c r="CB904" s="302">
        <v>218.18181818181819</v>
      </c>
      <c r="CC904" s="303">
        <v>9.006622516556291E-2</v>
      </c>
      <c r="CD904" s="311">
        <v>19171</v>
      </c>
      <c r="CE904" s="137">
        <v>1.6484957508519364E-2</v>
      </c>
      <c r="CF904" s="312">
        <v>510.59</v>
      </c>
      <c r="CG904" s="312">
        <v>18336</v>
      </c>
      <c r="CH904" s="137">
        <v>1.4922202880434384E-2</v>
      </c>
      <c r="CI904" s="302">
        <v>490.69</v>
      </c>
      <c r="CJ904" s="312">
        <v>20463</v>
      </c>
      <c r="CK904" s="137">
        <v>1.5896901257892906E-2</v>
      </c>
      <c r="CL904" s="302">
        <v>591.26</v>
      </c>
      <c r="CM904" s="313">
        <v>6.7393458870168482E-2</v>
      </c>
    </row>
    <row r="905" spans="1:91" ht="14.4" x14ac:dyDescent="0.3">
      <c r="A905" s="99" t="s">
        <v>507</v>
      </c>
      <c r="B905" s="311">
        <v>3433</v>
      </c>
      <c r="C905" s="137">
        <v>1.2325644017592676E-2</v>
      </c>
      <c r="D905" s="312">
        <v>216.969696969697</v>
      </c>
      <c r="E905" s="312">
        <v>4238</v>
      </c>
      <c r="F905" s="137">
        <v>1.4486412579046317E-2</v>
      </c>
      <c r="G905" s="302">
        <v>269.69696969696901</v>
      </c>
      <c r="H905" s="312">
        <v>3984</v>
      </c>
      <c r="I905" s="137">
        <v>1.2939013854877788E-2</v>
      </c>
      <c r="J905" s="302">
        <v>227.8787878787879</v>
      </c>
      <c r="K905" s="313">
        <v>0.1605010195164579</v>
      </c>
      <c r="L905" s="312">
        <v>3204</v>
      </c>
      <c r="M905" s="137">
        <v>1.339033839441317E-2</v>
      </c>
      <c r="N905" s="312">
        <v>203.030303030303</v>
      </c>
      <c r="O905" s="312">
        <v>3461</v>
      </c>
      <c r="P905" s="137">
        <v>1.3428417340156826E-2</v>
      </c>
      <c r="Q905" s="302">
        <v>260</v>
      </c>
      <c r="R905" s="312">
        <v>3942</v>
      </c>
      <c r="S905" s="137">
        <v>1.4584767021111283E-2</v>
      </c>
      <c r="T905" s="302">
        <v>259.39393939393943</v>
      </c>
      <c r="U905" s="313">
        <v>0.2303370786516854</v>
      </c>
      <c r="V905" s="312">
        <v>641</v>
      </c>
      <c r="W905" s="137">
        <v>1.6325802918778495E-2</v>
      </c>
      <c r="X905" s="312">
        <v>114.54545454545401</v>
      </c>
      <c r="Y905" s="312">
        <v>529</v>
      </c>
      <c r="Z905" s="137">
        <v>1.286854140313321E-2</v>
      </c>
      <c r="AA905" s="302">
        <v>83.030303030303003</v>
      </c>
      <c r="AB905" s="312">
        <v>616</v>
      </c>
      <c r="AC905" s="137">
        <v>1.4176562643836878E-2</v>
      </c>
      <c r="AD905" s="302">
        <v>107.27272727272728</v>
      </c>
      <c r="AE905" s="313">
        <v>-3.9001560062402497E-2</v>
      </c>
      <c r="AF905" s="312">
        <v>770</v>
      </c>
      <c r="AG905" s="137">
        <v>1.8345563709139426E-2</v>
      </c>
      <c r="AH905" s="312">
        <v>90.909090909090907</v>
      </c>
      <c r="AI905" s="312">
        <v>886</v>
      </c>
      <c r="AJ905" s="137">
        <v>2.0738244037169673E-2</v>
      </c>
      <c r="AK905" s="302">
        <v>128.48484848484799</v>
      </c>
      <c r="AL905" s="312">
        <v>717</v>
      </c>
      <c r="AM905" s="137">
        <v>1.5975579866758762E-2</v>
      </c>
      <c r="AN905" s="302">
        <v>104.24242424242425</v>
      </c>
      <c r="AO905" s="313">
        <v>-6.8831168831168826E-2</v>
      </c>
      <c r="AP905" s="312">
        <v>1127</v>
      </c>
      <c r="AQ905" s="137">
        <v>1.5411333552127777E-2</v>
      </c>
      <c r="AR905" s="312">
        <v>136.969696969696</v>
      </c>
      <c r="AS905" s="312">
        <v>1031</v>
      </c>
      <c r="AT905" s="137">
        <v>1.3474306027497517E-2</v>
      </c>
      <c r="AU905" s="302">
        <v>95.151515151515099</v>
      </c>
      <c r="AV905" s="312">
        <v>1153</v>
      </c>
      <c r="AW905" s="137">
        <v>1.4411058894110589E-2</v>
      </c>
      <c r="AX905" s="302">
        <v>143.63636363636365</v>
      </c>
      <c r="AY905" s="303">
        <v>2.3070097604259095E-2</v>
      </c>
      <c r="AZ905" s="311">
        <v>2611</v>
      </c>
      <c r="BA905" s="137">
        <v>1.2573013526463039E-2</v>
      </c>
      <c r="BB905" s="312">
        <v>222.42424242424201</v>
      </c>
      <c r="BC905" s="312">
        <v>2777</v>
      </c>
      <c r="BD905" s="137">
        <v>1.2777039058078705E-2</v>
      </c>
      <c r="BE905" s="302">
        <v>145.45454545454501</v>
      </c>
      <c r="BF905" s="312">
        <v>2873</v>
      </c>
      <c r="BG905" s="137">
        <v>1.2569618536359142E-2</v>
      </c>
      <c r="BH905" s="302">
        <v>183.63636363636365</v>
      </c>
      <c r="BI905" s="303">
        <v>0.10034469551895825</v>
      </c>
      <c r="BJ905" s="311">
        <v>2132</v>
      </c>
      <c r="BK905" s="137">
        <v>1.333108230630225E-2</v>
      </c>
      <c r="BL905" s="312">
        <v>173.333333333333</v>
      </c>
      <c r="BM905" s="312">
        <v>2450</v>
      </c>
      <c r="BN905" s="137">
        <v>1.4575525016360284E-2</v>
      </c>
      <c r="BO905" s="302">
        <v>199.39393939393901</v>
      </c>
      <c r="BP905" s="312">
        <v>2728</v>
      </c>
      <c r="BQ905" s="137">
        <v>1.5687356956376727E-2</v>
      </c>
      <c r="BR905" s="302">
        <v>235.15151515151516</v>
      </c>
      <c r="BS905" s="303">
        <v>0.27954971857410882</v>
      </c>
      <c r="BT905" s="311">
        <v>1499</v>
      </c>
      <c r="BU905" s="137">
        <v>1.216918330897873E-2</v>
      </c>
      <c r="BV905" s="312">
        <v>109.69696969696901</v>
      </c>
      <c r="BW905" s="312">
        <v>1844</v>
      </c>
      <c r="BX905" s="137">
        <v>1.3895377752324687E-2</v>
      </c>
      <c r="BY905" s="302">
        <v>158.78787878787799</v>
      </c>
      <c r="BZ905" s="312">
        <v>1732</v>
      </c>
      <c r="CA905" s="137">
        <v>1.2529116451337549E-2</v>
      </c>
      <c r="CB905" s="302">
        <v>149.09090909090909</v>
      </c>
      <c r="CC905" s="303">
        <v>0.15543695797198132</v>
      </c>
      <c r="CD905" s="311">
        <v>15417</v>
      </c>
      <c r="CE905" s="137">
        <v>1.3256929211248398E-2</v>
      </c>
      <c r="CF905" s="312">
        <v>467.49</v>
      </c>
      <c r="CG905" s="312">
        <v>17216</v>
      </c>
      <c r="CH905" s="137">
        <v>1.4010724519500348E-2</v>
      </c>
      <c r="CI905" s="302">
        <v>507.78</v>
      </c>
      <c r="CJ905" s="312">
        <v>17745</v>
      </c>
      <c r="CK905" s="137">
        <v>1.3785393775170287E-2</v>
      </c>
      <c r="CL905" s="302">
        <v>521.76</v>
      </c>
      <c r="CM905" s="313">
        <v>0.15100214049425958</v>
      </c>
    </row>
    <row r="906" spans="1:91" ht="14.4" x14ac:dyDescent="0.3">
      <c r="A906" s="99" t="s">
        <v>508</v>
      </c>
      <c r="B906" s="311">
        <v>3182</v>
      </c>
      <c r="C906" s="137">
        <v>1.1424468180594201E-2</v>
      </c>
      <c r="D906" s="312">
        <v>182.42424242424201</v>
      </c>
      <c r="E906" s="312">
        <v>3637</v>
      </c>
      <c r="F906" s="137">
        <v>1.2432062895231584E-2</v>
      </c>
      <c r="G906" s="302">
        <v>223.636363636363</v>
      </c>
      <c r="H906" s="312">
        <v>4144</v>
      </c>
      <c r="I906" s="137">
        <v>1.345865296551545E-2</v>
      </c>
      <c r="J906" s="302">
        <v>248.4848484848485</v>
      </c>
      <c r="K906" s="313">
        <v>0.30232558139534882</v>
      </c>
      <c r="L906" s="312">
        <v>2472</v>
      </c>
      <c r="M906" s="137">
        <v>1.0331122506550985E-2</v>
      </c>
      <c r="N906" s="312">
        <v>198.18181818181799</v>
      </c>
      <c r="O906" s="312">
        <v>3134</v>
      </c>
      <c r="P906" s="137">
        <v>1.2159682156617016E-2</v>
      </c>
      <c r="Q906" s="302">
        <v>221.21212121212099</v>
      </c>
      <c r="R906" s="312">
        <v>2926</v>
      </c>
      <c r="S906" s="137">
        <v>1.0825730163310912E-2</v>
      </c>
      <c r="T906" s="302">
        <v>243.03030303030303</v>
      </c>
      <c r="U906" s="313">
        <v>0.1836569579288026</v>
      </c>
      <c r="V906" s="312">
        <v>514</v>
      </c>
      <c r="W906" s="137">
        <v>1.3091205460611773E-2</v>
      </c>
      <c r="X906" s="312">
        <v>84.242424242424207</v>
      </c>
      <c r="Y906" s="312">
        <v>489</v>
      </c>
      <c r="Z906" s="137">
        <v>1.1895494794200642E-2</v>
      </c>
      <c r="AA906" s="302">
        <v>82.424242424242394</v>
      </c>
      <c r="AB906" s="312">
        <v>470</v>
      </c>
      <c r="AC906" s="137">
        <v>1.0816533186044371E-2</v>
      </c>
      <c r="AD906" s="302">
        <v>82.424242424242422</v>
      </c>
      <c r="AE906" s="313">
        <v>-8.5603112840466927E-2</v>
      </c>
      <c r="AF906" s="312">
        <v>598</v>
      </c>
      <c r="AG906" s="137">
        <v>1.4247593633851139E-2</v>
      </c>
      <c r="AH906" s="312">
        <v>96.969696969696898</v>
      </c>
      <c r="AI906" s="312">
        <v>582</v>
      </c>
      <c r="AJ906" s="137">
        <v>1.3622638859630644E-2</v>
      </c>
      <c r="AK906" s="302">
        <v>80.606060606060595</v>
      </c>
      <c r="AL906" s="312">
        <v>728</v>
      </c>
      <c r="AM906" s="137">
        <v>1.6220672444909871E-2</v>
      </c>
      <c r="AN906" s="302">
        <v>134.54545454545456</v>
      </c>
      <c r="AO906" s="313">
        <v>0.21739130434782608</v>
      </c>
      <c r="AP906" s="312">
        <v>967</v>
      </c>
      <c r="AQ906" s="137">
        <v>1.3223389125916201E-2</v>
      </c>
      <c r="AR906" s="312">
        <v>121.818181818181</v>
      </c>
      <c r="AS906" s="312">
        <v>986</v>
      </c>
      <c r="AT906" s="137">
        <v>1.2886193737257566E-2</v>
      </c>
      <c r="AU906" s="302">
        <v>115.151515151515</v>
      </c>
      <c r="AV906" s="312">
        <v>1064</v>
      </c>
      <c r="AW906" s="137">
        <v>1.3298670132986702E-2</v>
      </c>
      <c r="AX906" s="302">
        <v>130.90909090909091</v>
      </c>
      <c r="AY906" s="303">
        <v>0.10031023784901758</v>
      </c>
      <c r="AZ906" s="311">
        <v>2791</v>
      </c>
      <c r="BA906" s="137">
        <v>1.3439785810937703E-2</v>
      </c>
      <c r="BB906" s="312">
        <v>235.75757575757501</v>
      </c>
      <c r="BC906" s="312">
        <v>2489</v>
      </c>
      <c r="BD906" s="137">
        <v>1.145194462209503E-2</v>
      </c>
      <c r="BE906" s="302">
        <v>173.939393939393</v>
      </c>
      <c r="BF906" s="312">
        <v>2834</v>
      </c>
      <c r="BG906" s="137">
        <v>1.2398990230435714E-2</v>
      </c>
      <c r="BH906" s="302">
        <v>204.24242424242425</v>
      </c>
      <c r="BI906" s="303">
        <v>1.5406664278036546E-2</v>
      </c>
      <c r="BJ906" s="311">
        <v>2113</v>
      </c>
      <c r="BK906" s="137">
        <v>1.3212278101883985E-2</v>
      </c>
      <c r="BL906" s="312">
        <v>183.030303030303</v>
      </c>
      <c r="BM906" s="312">
        <v>2383</v>
      </c>
      <c r="BN906" s="137">
        <v>1.4176929026116961E-2</v>
      </c>
      <c r="BO906" s="302">
        <v>197.575757575757</v>
      </c>
      <c r="BP906" s="312">
        <v>2400</v>
      </c>
      <c r="BQ906" s="137">
        <v>1.3801193803263983E-2</v>
      </c>
      <c r="BR906" s="302">
        <v>195.75757575757578</v>
      </c>
      <c r="BS906" s="303">
        <v>0.13582584003786086</v>
      </c>
      <c r="BT906" s="311">
        <v>1684</v>
      </c>
      <c r="BU906" s="137">
        <v>1.3671050495210262E-2</v>
      </c>
      <c r="BV906" s="312">
        <v>142.42424242424201</v>
      </c>
      <c r="BW906" s="312">
        <v>1569</v>
      </c>
      <c r="BX906" s="137">
        <v>1.1823127816376049E-2</v>
      </c>
      <c r="BY906" s="302">
        <v>132.72727272727201</v>
      </c>
      <c r="BZ906" s="312">
        <v>1536</v>
      </c>
      <c r="CA906" s="137">
        <v>1.1111271864465632E-2</v>
      </c>
      <c r="CB906" s="302">
        <v>158.78787878787881</v>
      </c>
      <c r="CC906" s="303">
        <v>-8.7885985748218529E-2</v>
      </c>
      <c r="CD906" s="311">
        <v>14321</v>
      </c>
      <c r="CE906" s="137">
        <v>1.2314489410020646E-2</v>
      </c>
      <c r="CF906" s="312">
        <v>460.56</v>
      </c>
      <c r="CG906" s="312">
        <v>15269</v>
      </c>
      <c r="CH906" s="137">
        <v>1.2426217047412338E-2</v>
      </c>
      <c r="CI906" s="302">
        <v>459.43</v>
      </c>
      <c r="CJ906" s="312">
        <v>16102</v>
      </c>
      <c r="CK906" s="137">
        <v>1.2509011584547309E-2</v>
      </c>
      <c r="CL906" s="302">
        <v>516.46</v>
      </c>
      <c r="CM906" s="313">
        <v>0.12436282382515187</v>
      </c>
    </row>
    <row r="907" spans="1:91" ht="14.4" x14ac:dyDescent="0.3">
      <c r="A907" s="99" t="s">
        <v>509</v>
      </c>
      <c r="B907" s="311">
        <v>2725</v>
      </c>
      <c r="C907" s="137">
        <v>9.7836818957005647E-3</v>
      </c>
      <c r="D907" s="312">
        <v>187.87878787878699</v>
      </c>
      <c r="E907" s="312">
        <v>3425</v>
      </c>
      <c r="F907" s="137">
        <v>1.1707400444368484E-2</v>
      </c>
      <c r="G907" s="302">
        <v>254.54545454545399</v>
      </c>
      <c r="H907" s="312">
        <v>3502</v>
      </c>
      <c r="I907" s="137">
        <v>1.137360103408183E-2</v>
      </c>
      <c r="J907" s="302">
        <v>234.54545454545456</v>
      </c>
      <c r="K907" s="313">
        <v>0.28513761467889909</v>
      </c>
      <c r="L907" s="312">
        <v>2405</v>
      </c>
      <c r="M907" s="137">
        <v>1.0051112309164691E-2</v>
      </c>
      <c r="N907" s="312">
        <v>160</v>
      </c>
      <c r="O907" s="312">
        <v>3133</v>
      </c>
      <c r="P907" s="137">
        <v>1.2155802232508332E-2</v>
      </c>
      <c r="Q907" s="302">
        <v>191.51515151515099</v>
      </c>
      <c r="R907" s="312">
        <v>3045</v>
      </c>
      <c r="S907" s="137">
        <v>1.1266011055120208E-2</v>
      </c>
      <c r="T907" s="302">
        <v>192.12121212121212</v>
      </c>
      <c r="U907" s="313">
        <v>0.26611226611226613</v>
      </c>
      <c r="V907" s="312">
        <v>441</v>
      </c>
      <c r="W907" s="137">
        <v>1.123194865394901E-2</v>
      </c>
      <c r="X907" s="312">
        <v>83.636363636363598</v>
      </c>
      <c r="Y907" s="312">
        <v>356</v>
      </c>
      <c r="Z907" s="137">
        <v>8.6601148194998534E-3</v>
      </c>
      <c r="AA907" s="302">
        <v>61.818181818181799</v>
      </c>
      <c r="AB907" s="312">
        <v>350</v>
      </c>
      <c r="AC907" s="137">
        <v>8.0548651385436796E-3</v>
      </c>
      <c r="AD907" s="302">
        <v>69.696969696969703</v>
      </c>
      <c r="AE907" s="313">
        <v>-0.20634920634920634</v>
      </c>
      <c r="AF907" s="312">
        <v>587</v>
      </c>
      <c r="AG907" s="137">
        <v>1.3985514152292005E-2</v>
      </c>
      <c r="AH907" s="312">
        <v>96.363636363636402</v>
      </c>
      <c r="AI907" s="312">
        <v>608</v>
      </c>
      <c r="AJ907" s="137">
        <v>1.4231210355078062E-2</v>
      </c>
      <c r="AK907" s="302">
        <v>89.090909090909093</v>
      </c>
      <c r="AL907" s="312">
        <v>739</v>
      </c>
      <c r="AM907" s="137">
        <v>1.6465765023060984E-2</v>
      </c>
      <c r="AN907" s="302">
        <v>87.87878787878789</v>
      </c>
      <c r="AO907" s="313">
        <v>0.25894378194207834</v>
      </c>
      <c r="AP907" s="312">
        <v>676</v>
      </c>
      <c r="AQ907" s="137">
        <v>9.2440652007439016E-3</v>
      </c>
      <c r="AR907" s="312">
        <v>99.393939393939405</v>
      </c>
      <c r="AS907" s="312">
        <v>771</v>
      </c>
      <c r="AT907" s="137">
        <v>1.0076323906111141E-2</v>
      </c>
      <c r="AU907" s="302">
        <v>117.575757575757</v>
      </c>
      <c r="AV907" s="312">
        <v>802</v>
      </c>
      <c r="AW907" s="137">
        <v>1.0023997600239976E-2</v>
      </c>
      <c r="AX907" s="302">
        <v>111.51515151515152</v>
      </c>
      <c r="AY907" s="303">
        <v>0.18639053254437871</v>
      </c>
      <c r="AZ907" s="311">
        <v>2443</v>
      </c>
      <c r="BA907" s="137">
        <v>1.1764026060953354E-2</v>
      </c>
      <c r="BB907" s="312">
        <v>187.87878787878699</v>
      </c>
      <c r="BC907" s="312">
        <v>2502</v>
      </c>
      <c r="BD907" s="137">
        <v>1.1511757912608181E-2</v>
      </c>
      <c r="BE907" s="302">
        <v>183.030303030303</v>
      </c>
      <c r="BF907" s="312">
        <v>2618</v>
      </c>
      <c r="BG907" s="137">
        <v>1.1453971920705963E-2</v>
      </c>
      <c r="BH907" s="302">
        <v>175.75757575757578</v>
      </c>
      <c r="BI907" s="303">
        <v>7.1633237822349566E-2</v>
      </c>
      <c r="BJ907" s="311">
        <v>1794</v>
      </c>
      <c r="BK907" s="137">
        <v>1.1217618038229942E-2</v>
      </c>
      <c r="BL907" s="312">
        <v>166.666666666666</v>
      </c>
      <c r="BM907" s="312">
        <v>2120</v>
      </c>
      <c r="BN907" s="137">
        <v>1.2612291034564816E-2</v>
      </c>
      <c r="BO907" s="302">
        <v>157.575757575757</v>
      </c>
      <c r="BP907" s="312">
        <v>2131</v>
      </c>
      <c r="BQ907" s="137">
        <v>1.2254309997814811E-2</v>
      </c>
      <c r="BR907" s="302">
        <v>180</v>
      </c>
      <c r="BS907" s="303">
        <v>0.18784838350055741</v>
      </c>
      <c r="BT907" s="311">
        <v>1018</v>
      </c>
      <c r="BU907" s="137">
        <v>8.264328624776749E-3</v>
      </c>
      <c r="BV907" s="312">
        <v>106.666666666666</v>
      </c>
      <c r="BW907" s="312">
        <v>1388</v>
      </c>
      <c r="BX907" s="137">
        <v>1.0459210585806218E-2</v>
      </c>
      <c r="BY907" s="302">
        <v>126.666666666666</v>
      </c>
      <c r="BZ907" s="312">
        <v>1535</v>
      </c>
      <c r="CA907" s="137">
        <v>1.1104037963512203E-2</v>
      </c>
      <c r="CB907" s="302">
        <v>150.90909090909091</v>
      </c>
      <c r="CC907" s="303">
        <v>0.50785854616895876</v>
      </c>
      <c r="CD907" s="311">
        <v>12089</v>
      </c>
      <c r="CE907" s="137">
        <v>1.0395214194381648E-2</v>
      </c>
      <c r="CF907" s="312">
        <v>400.29</v>
      </c>
      <c r="CG907" s="312">
        <v>14303</v>
      </c>
      <c r="CH907" s="137">
        <v>1.164006696110673E-2</v>
      </c>
      <c r="CI907" s="302">
        <v>447.59</v>
      </c>
      <c r="CJ907" s="312">
        <v>14722</v>
      </c>
      <c r="CK907" s="137">
        <v>1.1436943767712425E-2</v>
      </c>
      <c r="CL907" s="302">
        <v>449.21</v>
      </c>
      <c r="CM907" s="313">
        <v>0.21780130697328148</v>
      </c>
    </row>
    <row r="908" spans="1:91" ht="14.4" x14ac:dyDescent="0.3">
      <c r="A908" s="99" t="s">
        <v>510</v>
      </c>
      <c r="B908" s="311">
        <v>2221</v>
      </c>
      <c r="C908" s="137">
        <v>7.9741495377434694E-3</v>
      </c>
      <c r="D908" s="312">
        <v>174.54545454545399</v>
      </c>
      <c r="E908" s="312">
        <v>2820</v>
      </c>
      <c r="F908" s="137">
        <v>9.6393778841223719E-3</v>
      </c>
      <c r="G908" s="302">
        <v>184.84848484848399</v>
      </c>
      <c r="H908" s="312">
        <v>3432</v>
      </c>
      <c r="I908" s="137">
        <v>1.1146258923177853E-2</v>
      </c>
      <c r="J908" s="302">
        <v>263.63636363636363</v>
      </c>
      <c r="K908" s="313">
        <v>0.545249887438091</v>
      </c>
      <c r="L908" s="312">
        <v>2417</v>
      </c>
      <c r="M908" s="137">
        <v>1.0101263389293581E-2</v>
      </c>
      <c r="N908" s="312">
        <v>201.21212121212099</v>
      </c>
      <c r="O908" s="312">
        <v>2333</v>
      </c>
      <c r="P908" s="137">
        <v>9.051862945560785E-3</v>
      </c>
      <c r="Q908" s="302">
        <v>176.969696969696</v>
      </c>
      <c r="R908" s="312">
        <v>2749</v>
      </c>
      <c r="S908" s="137">
        <v>1.0170858584737423E-2</v>
      </c>
      <c r="T908" s="302">
        <v>230.30303030303031</v>
      </c>
      <c r="U908" s="313">
        <v>0.13736036408771204</v>
      </c>
      <c r="V908" s="312">
        <v>283</v>
      </c>
      <c r="W908" s="137">
        <v>7.2078037847337186E-3</v>
      </c>
      <c r="X908" s="312">
        <v>77.575757575757507</v>
      </c>
      <c r="Y908" s="312">
        <v>430</v>
      </c>
      <c r="Z908" s="137">
        <v>1.0460251046025104E-2</v>
      </c>
      <c r="AA908" s="302">
        <v>82.424242424242394</v>
      </c>
      <c r="AB908" s="312">
        <v>393</v>
      </c>
      <c r="AC908" s="137">
        <v>9.044462855564761E-3</v>
      </c>
      <c r="AD908" s="302">
        <v>81.818181818181827</v>
      </c>
      <c r="AE908" s="313">
        <v>0.38869257950530034</v>
      </c>
      <c r="AF908" s="312">
        <v>526</v>
      </c>
      <c r="AG908" s="137">
        <v>1.253216430000953E-2</v>
      </c>
      <c r="AH908" s="312">
        <v>92.727272727272705</v>
      </c>
      <c r="AI908" s="312">
        <v>396</v>
      </c>
      <c r="AJ908" s="137">
        <v>9.2690120075837375E-3</v>
      </c>
      <c r="AK908" s="302">
        <v>68.484848484848399</v>
      </c>
      <c r="AL908" s="312">
        <v>569</v>
      </c>
      <c r="AM908" s="137">
        <v>1.2677970633452908E-2</v>
      </c>
      <c r="AN908" s="302">
        <v>103.63636363636364</v>
      </c>
      <c r="AO908" s="313">
        <v>8.17490494296578E-2</v>
      </c>
      <c r="AP908" s="312">
        <v>554</v>
      </c>
      <c r="AQ908" s="137">
        <v>7.575757575757576E-3</v>
      </c>
      <c r="AR908" s="312">
        <v>73.3333333333333</v>
      </c>
      <c r="AS908" s="312">
        <v>812</v>
      </c>
      <c r="AT908" s="137">
        <v>1.0612159548329761E-2</v>
      </c>
      <c r="AU908" s="302">
        <v>85.454545454545396</v>
      </c>
      <c r="AV908" s="312">
        <v>937</v>
      </c>
      <c r="AW908" s="137">
        <v>1.1711328867113289E-2</v>
      </c>
      <c r="AX908" s="302">
        <v>107.87878787878789</v>
      </c>
      <c r="AY908" s="303">
        <v>0.69133574007220222</v>
      </c>
      <c r="AZ908" s="311">
        <v>2007</v>
      </c>
      <c r="BA908" s="137">
        <v>9.6645109718925017E-3</v>
      </c>
      <c r="BB908" s="312">
        <v>193.333333333333</v>
      </c>
      <c r="BC908" s="312">
        <v>2316</v>
      </c>
      <c r="BD908" s="137">
        <v>1.0655967756035391E-2</v>
      </c>
      <c r="BE908" s="302">
        <v>158.78787878787799</v>
      </c>
      <c r="BF908" s="312">
        <v>2112</v>
      </c>
      <c r="BG908" s="137">
        <v>9.2401790284686765E-3</v>
      </c>
      <c r="BH908" s="302">
        <v>157.57575757575759</v>
      </c>
      <c r="BI908" s="303">
        <v>5.2316890881913304E-2</v>
      </c>
      <c r="BJ908" s="311">
        <v>1597</v>
      </c>
      <c r="BK908" s="137">
        <v>9.9858060239984489E-3</v>
      </c>
      <c r="BL908" s="312">
        <v>152.12121212121201</v>
      </c>
      <c r="BM908" s="312">
        <v>1857</v>
      </c>
      <c r="BN908" s="137">
        <v>1.1047653043012673E-2</v>
      </c>
      <c r="BO908" s="302">
        <v>137.575757575757</v>
      </c>
      <c r="BP908" s="312">
        <v>1794</v>
      </c>
      <c r="BQ908" s="137">
        <v>1.0316392367939827E-2</v>
      </c>
      <c r="BR908" s="302">
        <v>143.63636363636365</v>
      </c>
      <c r="BS908" s="303">
        <v>0.12335629304946776</v>
      </c>
      <c r="BT908" s="311">
        <v>966</v>
      </c>
      <c r="BU908" s="137">
        <v>7.8421821724305885E-3</v>
      </c>
      <c r="BV908" s="312">
        <v>121.818181818181</v>
      </c>
      <c r="BW908" s="312">
        <v>1436</v>
      </c>
      <c r="BX908" s="137">
        <v>1.0820912392808163E-2</v>
      </c>
      <c r="BY908" s="302">
        <v>141.81818181818099</v>
      </c>
      <c r="BZ908" s="312">
        <v>1501</v>
      </c>
      <c r="CA908" s="137">
        <v>1.0858085331095647E-2</v>
      </c>
      <c r="CB908" s="302">
        <v>159.39393939393941</v>
      </c>
      <c r="CC908" s="303">
        <v>0.55383022774327118</v>
      </c>
      <c r="CD908" s="311">
        <v>10571</v>
      </c>
      <c r="CE908" s="137">
        <v>9.0899006740680285E-3</v>
      </c>
      <c r="CF908" s="312">
        <v>406.68</v>
      </c>
      <c r="CG908" s="312">
        <v>12400</v>
      </c>
      <c r="CH908" s="137">
        <v>1.0091367567483986E-2</v>
      </c>
      <c r="CI908" s="302">
        <v>383.43</v>
      </c>
      <c r="CJ908" s="312">
        <v>13487</v>
      </c>
      <c r="CK908" s="137">
        <v>1.0477520757718888E-2</v>
      </c>
      <c r="CL908" s="302">
        <v>470.17</v>
      </c>
      <c r="CM908" s="313">
        <v>0.27584902090625296</v>
      </c>
    </row>
    <row r="909" spans="1:91" ht="14.4" x14ac:dyDescent="0.3">
      <c r="A909" s="99" t="s">
        <v>511</v>
      </c>
      <c r="B909" s="311">
        <v>2347</v>
      </c>
      <c r="C909" s="137">
        <v>8.4265326272327436E-3</v>
      </c>
      <c r="D909" s="312">
        <v>187.272727272727</v>
      </c>
      <c r="E909" s="312">
        <v>2433</v>
      </c>
      <c r="F909" s="137">
        <v>8.3165270893864295E-3</v>
      </c>
      <c r="G909" s="302">
        <v>207.272727272727</v>
      </c>
      <c r="H909" s="312">
        <v>2681</v>
      </c>
      <c r="I909" s="137">
        <v>8.7072028476223255E-3</v>
      </c>
      <c r="J909" s="302">
        <v>196.96969696969697</v>
      </c>
      <c r="K909" s="313">
        <v>0.14230933106092886</v>
      </c>
      <c r="L909" s="312">
        <v>2138</v>
      </c>
      <c r="M909" s="137">
        <v>8.9352507762969283E-3</v>
      </c>
      <c r="N909" s="312">
        <v>158.78787878787799</v>
      </c>
      <c r="O909" s="312">
        <v>1928</v>
      </c>
      <c r="P909" s="137">
        <v>7.4804936815435893E-3</v>
      </c>
      <c r="Q909" s="302">
        <v>160.60606060606</v>
      </c>
      <c r="R909" s="312">
        <v>2270</v>
      </c>
      <c r="S909" s="137">
        <v>8.3986354992193341E-3</v>
      </c>
      <c r="T909" s="302">
        <v>199.39393939393941</v>
      </c>
      <c r="U909" s="313">
        <v>6.17399438727783E-2</v>
      </c>
      <c r="V909" s="312">
        <v>240</v>
      </c>
      <c r="W909" s="137">
        <v>6.1126251177953802E-3</v>
      </c>
      <c r="X909" s="312">
        <v>55.757575757575701</v>
      </c>
      <c r="Y909" s="312">
        <v>263</v>
      </c>
      <c r="Z909" s="137">
        <v>6.3977814537316338E-3</v>
      </c>
      <c r="AA909" s="302">
        <v>55.757575757575701</v>
      </c>
      <c r="AB909" s="312">
        <v>418</v>
      </c>
      <c r="AC909" s="137">
        <v>9.6198103654607375E-3</v>
      </c>
      <c r="AD909" s="302">
        <v>107.87878787878789</v>
      </c>
      <c r="AE909" s="313">
        <v>0.7416666666666667</v>
      </c>
      <c r="AF909" s="312">
        <v>389</v>
      </c>
      <c r="AG909" s="137">
        <v>9.2680834842275798E-3</v>
      </c>
      <c r="AH909" s="312">
        <v>67.272727272727195</v>
      </c>
      <c r="AI909" s="312">
        <v>469</v>
      </c>
      <c r="AJ909" s="137">
        <v>1.0977693514032254E-2</v>
      </c>
      <c r="AK909" s="302">
        <v>104.84848484848401</v>
      </c>
      <c r="AL909" s="312">
        <v>715</v>
      </c>
      <c r="AM909" s="137">
        <v>1.5931017579822196E-2</v>
      </c>
      <c r="AN909" s="302">
        <v>125.45454545454547</v>
      </c>
      <c r="AO909" s="313">
        <v>0.83804627249357322</v>
      </c>
      <c r="AP909" s="312">
        <v>606</v>
      </c>
      <c r="AQ909" s="137">
        <v>8.2868395142763375E-3</v>
      </c>
      <c r="AR909" s="312">
        <v>100</v>
      </c>
      <c r="AS909" s="312">
        <v>544</v>
      </c>
      <c r="AT909" s="137">
        <v>7.109624130900727E-3</v>
      </c>
      <c r="AU909" s="302">
        <v>68.484848484848399</v>
      </c>
      <c r="AV909" s="312">
        <v>847</v>
      </c>
      <c r="AW909" s="137">
        <v>1.0586441355864413E-2</v>
      </c>
      <c r="AX909" s="302">
        <v>104.24242424242425</v>
      </c>
      <c r="AY909" s="303">
        <v>0.39768976897689767</v>
      </c>
      <c r="AZ909" s="311">
        <v>1447</v>
      </c>
      <c r="BA909" s="137">
        <v>6.9678860868602139E-3</v>
      </c>
      <c r="BB909" s="312">
        <v>160</v>
      </c>
      <c r="BC909" s="312">
        <v>2099</v>
      </c>
      <c r="BD909" s="137">
        <v>9.6575459067004682E-3</v>
      </c>
      <c r="BE909" s="302">
        <v>160.60606060606</v>
      </c>
      <c r="BF909" s="312">
        <v>1919</v>
      </c>
      <c r="BG909" s="137">
        <v>8.3957876683860757E-3</v>
      </c>
      <c r="BH909" s="302">
        <v>165.45454545454547</v>
      </c>
      <c r="BI909" s="303">
        <v>0.32619212163096062</v>
      </c>
      <c r="BJ909" s="311">
        <v>1302</v>
      </c>
      <c r="BK909" s="137">
        <v>8.1412144290832697E-3</v>
      </c>
      <c r="BL909" s="312">
        <v>145.45454545454501</v>
      </c>
      <c r="BM909" s="312">
        <v>1643</v>
      </c>
      <c r="BN909" s="137">
        <v>9.7745255517877327E-3</v>
      </c>
      <c r="BO909" s="302">
        <v>144.84848484848399</v>
      </c>
      <c r="BP909" s="312">
        <v>1874</v>
      </c>
      <c r="BQ909" s="137">
        <v>1.0776432161381959E-2</v>
      </c>
      <c r="BR909" s="302">
        <v>167.27272727272728</v>
      </c>
      <c r="BS909" s="303">
        <v>0.4393241167434716</v>
      </c>
      <c r="BT909" s="311">
        <v>848</v>
      </c>
      <c r="BU909" s="137">
        <v>6.8842344536450724E-3</v>
      </c>
      <c r="BV909" s="312">
        <v>94.545454545454504</v>
      </c>
      <c r="BW909" s="312">
        <v>1138</v>
      </c>
      <c r="BX909" s="137">
        <v>8.5753470076710917E-3</v>
      </c>
      <c r="BY909" s="302">
        <v>125.454545454545</v>
      </c>
      <c r="BZ909" s="312">
        <v>1106</v>
      </c>
      <c r="CA909" s="137">
        <v>8.0006944544915286E-3</v>
      </c>
      <c r="CB909" s="302">
        <v>143.63636363636365</v>
      </c>
      <c r="CC909" s="303">
        <v>0.30424528301886794</v>
      </c>
      <c r="CD909" s="311">
        <v>9317</v>
      </c>
      <c r="CE909" s="137">
        <v>8.0115982007654737E-3</v>
      </c>
      <c r="CF909" s="312">
        <v>364.56</v>
      </c>
      <c r="CG909" s="312">
        <v>10517</v>
      </c>
      <c r="CH909" s="137">
        <v>8.5589445731636352E-3</v>
      </c>
      <c r="CI909" s="302">
        <v>385.84</v>
      </c>
      <c r="CJ909" s="312">
        <v>11830</v>
      </c>
      <c r="CK909" s="137">
        <v>9.1902625167801927E-3</v>
      </c>
      <c r="CL909" s="302">
        <v>437.57</v>
      </c>
      <c r="CM909" s="313">
        <v>0.26972201352366643</v>
      </c>
    </row>
    <row r="910" spans="1:91" ht="14.4" x14ac:dyDescent="0.3">
      <c r="A910" s="99" t="s">
        <v>512</v>
      </c>
      <c r="B910" s="311">
        <v>3519</v>
      </c>
      <c r="C910" s="137">
        <v>1.2634413427879005E-2</v>
      </c>
      <c r="D910" s="312">
        <v>220.60606060606</v>
      </c>
      <c r="E910" s="312">
        <v>4222</v>
      </c>
      <c r="F910" s="137">
        <v>1.4431721073320801E-2</v>
      </c>
      <c r="G910" s="302">
        <v>247.272727272727</v>
      </c>
      <c r="H910" s="312">
        <v>5165</v>
      </c>
      <c r="I910" s="137">
        <v>1.6774600040272029E-2</v>
      </c>
      <c r="J910" s="302">
        <v>256.36363636363637</v>
      </c>
      <c r="K910" s="313">
        <v>0.46774651889741403</v>
      </c>
      <c r="L910" s="312">
        <v>2490</v>
      </c>
      <c r="M910" s="137">
        <v>1.0406349126744317E-2</v>
      </c>
      <c r="N910" s="312">
        <v>182.42424242424201</v>
      </c>
      <c r="O910" s="312">
        <v>3116</v>
      </c>
      <c r="P910" s="137">
        <v>1.2089843522660697E-2</v>
      </c>
      <c r="Q910" s="302">
        <v>239.39393939393901</v>
      </c>
      <c r="R910" s="312">
        <v>4034</v>
      </c>
      <c r="S910" s="137">
        <v>1.492515224839242E-2</v>
      </c>
      <c r="T910" s="302">
        <v>235.75757575757578</v>
      </c>
      <c r="U910" s="313">
        <v>0.62008032128514057</v>
      </c>
      <c r="V910" s="312">
        <v>423</v>
      </c>
      <c r="W910" s="137">
        <v>1.0773501770114357E-2</v>
      </c>
      <c r="X910" s="312">
        <v>73.939393939393895</v>
      </c>
      <c r="Y910" s="312">
        <v>489</v>
      </c>
      <c r="Z910" s="137">
        <v>1.1895494794200642E-2</v>
      </c>
      <c r="AA910" s="302">
        <v>72.727272727272705</v>
      </c>
      <c r="AB910" s="312">
        <v>554</v>
      </c>
      <c r="AC910" s="137">
        <v>1.2749700819294853E-2</v>
      </c>
      <c r="AD910" s="302">
        <v>93.939393939393938</v>
      </c>
      <c r="AE910" s="313">
        <v>0.30969267139479906</v>
      </c>
      <c r="AF910" s="312">
        <v>600</v>
      </c>
      <c r="AG910" s="137">
        <v>1.4295244448680073E-2</v>
      </c>
      <c r="AH910" s="312">
        <v>85.454545454545396</v>
      </c>
      <c r="AI910" s="312">
        <v>981</v>
      </c>
      <c r="AJ910" s="137">
        <v>2.296187065515062E-2</v>
      </c>
      <c r="AK910" s="302">
        <v>109.09090909090899</v>
      </c>
      <c r="AL910" s="312">
        <v>928</v>
      </c>
      <c r="AM910" s="137">
        <v>2.067690113856643E-2</v>
      </c>
      <c r="AN910" s="302">
        <v>138.18181818181819</v>
      </c>
      <c r="AO910" s="313">
        <v>0.54666666666666663</v>
      </c>
      <c r="AP910" s="312">
        <v>938</v>
      </c>
      <c r="AQ910" s="137">
        <v>1.2826824198665354E-2</v>
      </c>
      <c r="AR910" s="312">
        <v>117.575757575757</v>
      </c>
      <c r="AS910" s="312">
        <v>1055</v>
      </c>
      <c r="AT910" s="137">
        <v>1.378796591562549E-2</v>
      </c>
      <c r="AU910" s="302">
        <v>118.181818181818</v>
      </c>
      <c r="AV910" s="312">
        <v>928</v>
      </c>
      <c r="AW910" s="137">
        <v>1.15988401159884E-2</v>
      </c>
      <c r="AX910" s="302">
        <v>94.545454545454547</v>
      </c>
      <c r="AY910" s="303">
        <v>-1.0660980810234541E-2</v>
      </c>
      <c r="AZ910" s="311">
        <v>2615</v>
      </c>
      <c r="BA910" s="137">
        <v>1.2592275132784698E-2</v>
      </c>
      <c r="BB910" s="312">
        <v>187.272727272727</v>
      </c>
      <c r="BC910" s="312">
        <v>3333</v>
      </c>
      <c r="BD910" s="137">
        <v>1.5335207483102745E-2</v>
      </c>
      <c r="BE910" s="302">
        <v>193.333333333333</v>
      </c>
      <c r="BF910" s="312">
        <v>4003</v>
      </c>
      <c r="BG910" s="137">
        <v>1.7513464323371267E-2</v>
      </c>
      <c r="BH910" s="302">
        <v>215.75757575757578</v>
      </c>
      <c r="BI910" s="303">
        <v>0.53078393881453156</v>
      </c>
      <c r="BJ910" s="311">
        <v>2185</v>
      </c>
      <c r="BK910" s="137">
        <v>1.3662483508100572E-2</v>
      </c>
      <c r="BL910" s="312">
        <v>173.939393939393</v>
      </c>
      <c r="BM910" s="312">
        <v>2833</v>
      </c>
      <c r="BN910" s="137">
        <v>1.685406627401987E-2</v>
      </c>
      <c r="BO910" s="302">
        <v>165.45454545454501</v>
      </c>
      <c r="BP910" s="312">
        <v>3627</v>
      </c>
      <c r="BQ910" s="137">
        <v>2.0857054135182695E-2</v>
      </c>
      <c r="BR910" s="302">
        <v>240.60606060606062</v>
      </c>
      <c r="BS910" s="303">
        <v>0.65995423340961101</v>
      </c>
      <c r="BT910" s="311">
        <v>1648</v>
      </c>
      <c r="BU910" s="137">
        <v>1.3378795258970613E-2</v>
      </c>
      <c r="BV910" s="312">
        <v>146.06060606060601</v>
      </c>
      <c r="BW910" s="312">
        <v>1857</v>
      </c>
      <c r="BX910" s="137">
        <v>1.3993338658387713E-2</v>
      </c>
      <c r="BY910" s="302">
        <v>160</v>
      </c>
      <c r="BZ910" s="312">
        <v>2430</v>
      </c>
      <c r="CA910" s="137">
        <v>1.7578379316830393E-2</v>
      </c>
      <c r="CB910" s="302">
        <v>211.51515151515153</v>
      </c>
      <c r="CC910" s="303">
        <v>0.47451456310679613</v>
      </c>
      <c r="CD910" s="311">
        <v>14418</v>
      </c>
      <c r="CE910" s="137">
        <v>1.239789877199062E-2</v>
      </c>
      <c r="CF910" s="312">
        <v>440.43</v>
      </c>
      <c r="CG910" s="312">
        <v>17886</v>
      </c>
      <c r="CH910" s="137">
        <v>1.4555983896130531E-2</v>
      </c>
      <c r="CI910" s="302">
        <v>489.07</v>
      </c>
      <c r="CJ910" s="312">
        <v>21669</v>
      </c>
      <c r="CK910" s="137">
        <v>1.6833795306518174E-2</v>
      </c>
      <c r="CL910" s="302">
        <v>552.84</v>
      </c>
      <c r="CM910" s="313">
        <v>0.50291302538493554</v>
      </c>
    </row>
    <row r="911" spans="1:91" ht="14.4" x14ac:dyDescent="0.3">
      <c r="A911" s="99" t="s">
        <v>513</v>
      </c>
      <c r="B911" s="311">
        <v>3751</v>
      </c>
      <c r="C911" s="137">
        <v>1.3467372767256082E-2</v>
      </c>
      <c r="D911" s="312">
        <v>209.09090909090901</v>
      </c>
      <c r="E911" s="312">
        <v>5521</v>
      </c>
      <c r="F911" s="137">
        <v>1.8871987694411212E-2</v>
      </c>
      <c r="G911" s="302">
        <v>262.42424242424198</v>
      </c>
      <c r="H911" s="312">
        <v>5989</v>
      </c>
      <c r="I911" s="137">
        <v>1.945074146005599E-2</v>
      </c>
      <c r="J911" s="302">
        <v>278.18181818181819</v>
      </c>
      <c r="K911" s="313">
        <v>0.59664089576113033</v>
      </c>
      <c r="L911" s="312">
        <v>3486</v>
      </c>
      <c r="M911" s="137">
        <v>1.4568888777442043E-2</v>
      </c>
      <c r="N911" s="312">
        <v>213.333333333333</v>
      </c>
      <c r="O911" s="312">
        <v>3987</v>
      </c>
      <c r="P911" s="137">
        <v>1.546925742132484E-2</v>
      </c>
      <c r="Q911" s="302">
        <v>233.93939393939399</v>
      </c>
      <c r="R911" s="312">
        <v>4661</v>
      </c>
      <c r="S911" s="137">
        <v>1.7244951569101902E-2</v>
      </c>
      <c r="T911" s="302">
        <v>259.39393939393943</v>
      </c>
      <c r="U911" s="313">
        <v>0.33706253585771656</v>
      </c>
      <c r="V911" s="312">
        <v>493</v>
      </c>
      <c r="W911" s="137">
        <v>1.2556350762804676E-2</v>
      </c>
      <c r="X911" s="312">
        <v>80</v>
      </c>
      <c r="Y911" s="312">
        <v>733</v>
      </c>
      <c r="Z911" s="137">
        <v>1.7831079108689307E-2</v>
      </c>
      <c r="AA911" s="302">
        <v>95.757575757575694</v>
      </c>
      <c r="AB911" s="312">
        <v>1141</v>
      </c>
      <c r="AC911" s="137">
        <v>2.6258860351652397E-2</v>
      </c>
      <c r="AD911" s="302">
        <v>128.4848484848485</v>
      </c>
      <c r="AE911" s="313">
        <v>1.3144016227180528</v>
      </c>
      <c r="AF911" s="312">
        <v>735</v>
      </c>
      <c r="AG911" s="137">
        <v>1.7511674449633089E-2</v>
      </c>
      <c r="AH911" s="312">
        <v>90.303030303030297</v>
      </c>
      <c r="AI911" s="312">
        <v>1036</v>
      </c>
      <c r="AJ911" s="137">
        <v>2.4249233433981696E-2</v>
      </c>
      <c r="AK911" s="302">
        <v>135.75757575757501</v>
      </c>
      <c r="AL911" s="312">
        <v>1280</v>
      </c>
      <c r="AM911" s="137">
        <v>2.8519863639401975E-2</v>
      </c>
      <c r="AN911" s="302">
        <v>140.60606060606062</v>
      </c>
      <c r="AO911" s="313">
        <v>0.74149659863945583</v>
      </c>
      <c r="AP911" s="312">
        <v>1013</v>
      </c>
      <c r="AQ911" s="137">
        <v>1.3852423148452029E-2</v>
      </c>
      <c r="AR911" s="312">
        <v>107.272727272727</v>
      </c>
      <c r="AS911" s="312">
        <v>1317</v>
      </c>
      <c r="AT911" s="137">
        <v>1.7212086361022533E-2</v>
      </c>
      <c r="AU911" s="302">
        <v>121.818181818181</v>
      </c>
      <c r="AV911" s="312">
        <v>1643</v>
      </c>
      <c r="AW911" s="137">
        <v>2.0535446455354465E-2</v>
      </c>
      <c r="AX911" s="302">
        <v>164.24242424242425</v>
      </c>
      <c r="AY911" s="303">
        <v>0.62191510365251723</v>
      </c>
      <c r="AZ911" s="311">
        <v>2968</v>
      </c>
      <c r="BA911" s="137">
        <v>1.4292111890671123E-2</v>
      </c>
      <c r="BB911" s="312">
        <v>211.51515151515099</v>
      </c>
      <c r="BC911" s="312">
        <v>3843</v>
      </c>
      <c r="BD911" s="137">
        <v>1.768172888015717E-2</v>
      </c>
      <c r="BE911" s="302">
        <v>221.81818181818099</v>
      </c>
      <c r="BF911" s="312">
        <v>4877</v>
      </c>
      <c r="BG911" s="137">
        <v>2.1337288409962941E-2</v>
      </c>
      <c r="BH911" s="302">
        <v>220</v>
      </c>
      <c r="BI911" s="303">
        <v>0.64319407008086249</v>
      </c>
      <c r="BJ911" s="311">
        <v>2706</v>
      </c>
      <c r="BK911" s="137">
        <v>1.6920219850306704E-2</v>
      </c>
      <c r="BL911" s="312">
        <v>187.87878787878699</v>
      </c>
      <c r="BM911" s="312">
        <v>2820</v>
      </c>
      <c r="BN911" s="137">
        <v>1.6776726753524897E-2</v>
      </c>
      <c r="BO911" s="302">
        <v>184.84848484848399</v>
      </c>
      <c r="BP911" s="312">
        <v>3898</v>
      </c>
      <c r="BQ911" s="137">
        <v>2.2415438935467918E-2</v>
      </c>
      <c r="BR911" s="302">
        <v>225.45454545454547</v>
      </c>
      <c r="BS911" s="303">
        <v>0.44050258684405025</v>
      </c>
      <c r="BT911" s="311">
        <v>1473</v>
      </c>
      <c r="BU911" s="137">
        <v>1.195811008280565E-2</v>
      </c>
      <c r="BV911" s="312">
        <v>113.333333333333</v>
      </c>
      <c r="BW911" s="312">
        <v>1925</v>
      </c>
      <c r="BX911" s="137">
        <v>1.4505749551640468E-2</v>
      </c>
      <c r="BY911" s="302">
        <v>159.39393939393901</v>
      </c>
      <c r="BZ911" s="312">
        <v>2333</v>
      </c>
      <c r="CA911" s="137">
        <v>1.6876690924347865E-2</v>
      </c>
      <c r="CB911" s="302">
        <v>168.4848484848485</v>
      </c>
      <c r="CC911" s="303">
        <v>0.58384249830278345</v>
      </c>
      <c r="CD911" s="311">
        <v>16625</v>
      </c>
      <c r="CE911" s="137">
        <v>1.4295676729389934E-2</v>
      </c>
      <c r="CF911" s="312">
        <v>455.25</v>
      </c>
      <c r="CG911" s="312">
        <v>21182</v>
      </c>
      <c r="CH911" s="137">
        <v>1.7238334501164982E-2</v>
      </c>
      <c r="CI911" s="302">
        <v>522.29999999999995</v>
      </c>
      <c r="CJ911" s="312">
        <v>25822</v>
      </c>
      <c r="CK911" s="137">
        <v>2.0060097946601699E-2</v>
      </c>
      <c r="CL911" s="302">
        <v>578.35</v>
      </c>
      <c r="CM911" s="313">
        <v>0.55320300751879703</v>
      </c>
    </row>
    <row r="912" spans="1:91" ht="14.4" x14ac:dyDescent="0.3">
      <c r="A912" s="99" t="s">
        <v>487</v>
      </c>
      <c r="B912" s="311">
        <v>3933</v>
      </c>
      <c r="C912" s="137">
        <v>1.4120815007629477E-2</v>
      </c>
      <c r="D912" s="312">
        <v>224.24242424242399</v>
      </c>
      <c r="E912" s="312">
        <v>5166</v>
      </c>
      <c r="F912" s="137">
        <v>1.7658519911126304E-2</v>
      </c>
      <c r="G912" s="302">
        <v>237.575757575757</v>
      </c>
      <c r="H912" s="312">
        <v>6934</v>
      </c>
      <c r="I912" s="137">
        <v>2.2519859957259684E-2</v>
      </c>
      <c r="J912" s="302">
        <v>302.42424242424244</v>
      </c>
      <c r="K912" s="313">
        <v>0.76303076531909486</v>
      </c>
      <c r="L912" s="312">
        <v>3036</v>
      </c>
      <c r="M912" s="137">
        <v>1.2688223272608734E-2</v>
      </c>
      <c r="N912" s="312">
        <v>205.45454545454501</v>
      </c>
      <c r="O912" s="312">
        <v>4087</v>
      </c>
      <c r="P912" s="137">
        <v>1.5857249832193283E-2</v>
      </c>
      <c r="Q912" s="302">
        <v>224.24242424242399</v>
      </c>
      <c r="R912" s="312">
        <v>5102</v>
      </c>
      <c r="S912" s="137">
        <v>1.8876580756395173E-2</v>
      </c>
      <c r="T912" s="302">
        <v>324.24242424242425</v>
      </c>
      <c r="U912" s="313">
        <v>0.68050065876152832</v>
      </c>
      <c r="V912" s="312">
        <v>380</v>
      </c>
      <c r="W912" s="137">
        <v>9.6783231031760189E-3</v>
      </c>
      <c r="X912" s="312">
        <v>50.909090909090899</v>
      </c>
      <c r="Y912" s="312">
        <v>538</v>
      </c>
      <c r="Z912" s="137">
        <v>1.3087476890143038E-2</v>
      </c>
      <c r="AA912" s="302">
        <v>87.878787878787904</v>
      </c>
      <c r="AB912" s="312">
        <v>969</v>
      </c>
      <c r="AC912" s="137">
        <v>2.2300469483568074E-2</v>
      </c>
      <c r="AD912" s="302">
        <v>122.42424242424244</v>
      </c>
      <c r="AE912" s="313">
        <v>1.55</v>
      </c>
      <c r="AF912" s="312">
        <v>545</v>
      </c>
      <c r="AG912" s="137">
        <v>1.2984847040884399E-2</v>
      </c>
      <c r="AH912" s="312">
        <v>84.242424242424207</v>
      </c>
      <c r="AI912" s="312">
        <v>757</v>
      </c>
      <c r="AJ912" s="137">
        <v>1.7718793155911336E-2</v>
      </c>
      <c r="AK912" s="302">
        <v>89.090909090909093</v>
      </c>
      <c r="AL912" s="312">
        <v>1258</v>
      </c>
      <c r="AM912" s="137">
        <v>2.8029678483099753E-2</v>
      </c>
      <c r="AN912" s="302">
        <v>137.57575757575759</v>
      </c>
      <c r="AO912" s="313">
        <v>1.308256880733945</v>
      </c>
      <c r="AP912" s="312">
        <v>964</v>
      </c>
      <c r="AQ912" s="137">
        <v>1.3182365167924735E-2</v>
      </c>
      <c r="AR912" s="312">
        <v>104.84848484848401</v>
      </c>
      <c r="AS912" s="312">
        <v>1067</v>
      </c>
      <c r="AT912" s="137">
        <v>1.3944795859689477E-2</v>
      </c>
      <c r="AU912" s="302">
        <v>119.39393939393899</v>
      </c>
      <c r="AV912" s="312">
        <v>2048</v>
      </c>
      <c r="AW912" s="137">
        <v>2.5597440255974404E-2</v>
      </c>
      <c r="AX912" s="302">
        <v>160</v>
      </c>
      <c r="AY912" s="303">
        <v>1.1244813278008299</v>
      </c>
      <c r="AZ912" s="311">
        <v>3187</v>
      </c>
      <c r="BA912" s="137">
        <v>1.5346684836781964E-2</v>
      </c>
      <c r="BB912" s="312">
        <v>246.666666666666</v>
      </c>
      <c r="BC912" s="312">
        <v>3995</v>
      </c>
      <c r="BD912" s="137">
        <v>1.8381084276926331E-2</v>
      </c>
      <c r="BE912" s="302">
        <v>229.69696969696901</v>
      </c>
      <c r="BF912" s="312">
        <v>5590</v>
      </c>
      <c r="BG912" s="137">
        <v>2.4456723849024576E-2</v>
      </c>
      <c r="BH912" s="302">
        <v>275.75757575757575</v>
      </c>
      <c r="BI912" s="303">
        <v>0.75400062754941954</v>
      </c>
      <c r="BJ912" s="311">
        <v>1932</v>
      </c>
      <c r="BK912" s="137">
        <v>1.20805117334784E-2</v>
      </c>
      <c r="BL912" s="312">
        <v>168.48484848484799</v>
      </c>
      <c r="BM912" s="312">
        <v>2767</v>
      </c>
      <c r="BN912" s="137">
        <v>1.6461419477660777E-2</v>
      </c>
      <c r="BO912" s="302">
        <v>206.666666666666</v>
      </c>
      <c r="BP912" s="312">
        <v>4081</v>
      </c>
      <c r="BQ912" s="137">
        <v>2.3467779962966798E-2</v>
      </c>
      <c r="BR912" s="302">
        <v>270.90909090909093</v>
      </c>
      <c r="BS912" s="303">
        <v>1.1123188405797102</v>
      </c>
      <c r="BT912" s="311">
        <v>1685</v>
      </c>
      <c r="BU912" s="137">
        <v>1.3679168696216918E-2</v>
      </c>
      <c r="BV912" s="312">
        <v>135.15151515151501</v>
      </c>
      <c r="BW912" s="312">
        <v>1986</v>
      </c>
      <c r="BX912" s="137">
        <v>1.4965412264705439E-2</v>
      </c>
      <c r="BY912" s="302">
        <v>173.939393939393</v>
      </c>
      <c r="BZ912" s="312">
        <v>2784</v>
      </c>
      <c r="CA912" s="137">
        <v>2.0139180254343959E-2</v>
      </c>
      <c r="CB912" s="302">
        <v>208.4848484848485</v>
      </c>
      <c r="CC912" s="303">
        <v>0.65222551928783379</v>
      </c>
      <c r="CD912" s="311">
        <v>15662</v>
      </c>
      <c r="CE912" s="137">
        <v>1.3467602341997302E-2</v>
      </c>
      <c r="CF912" s="312">
        <v>468.54</v>
      </c>
      <c r="CG912" s="312">
        <v>20363</v>
      </c>
      <c r="CH912" s="137">
        <v>1.6571815949731967E-2</v>
      </c>
      <c r="CI912" s="302">
        <v>510.68</v>
      </c>
      <c r="CJ912" s="312">
        <v>28766</v>
      </c>
      <c r="CK912" s="137">
        <v>2.2347175955849452E-2</v>
      </c>
      <c r="CL912" s="302">
        <v>668.74</v>
      </c>
      <c r="CM912" s="313">
        <v>0.8366747541820968</v>
      </c>
    </row>
    <row r="913" spans="1:91" ht="14.4" x14ac:dyDescent="0.3">
      <c r="A913" s="99" t="s">
        <v>514</v>
      </c>
      <c r="B913" s="311">
        <v>2076</v>
      </c>
      <c r="C913" s="137">
        <v>7.4535499506327976E-3</v>
      </c>
      <c r="D913" s="312">
        <v>145.45454545454501</v>
      </c>
      <c r="E913" s="312">
        <v>3040</v>
      </c>
      <c r="F913" s="137">
        <v>1.0391386087848231E-2</v>
      </c>
      <c r="G913" s="302">
        <v>190.30303030303</v>
      </c>
      <c r="H913" s="312">
        <v>5104</v>
      </c>
      <c r="I913" s="137">
        <v>1.6576487629341424E-2</v>
      </c>
      <c r="J913" s="302">
        <v>277.57575757575756</v>
      </c>
      <c r="K913" s="313">
        <v>1.4585741811175337</v>
      </c>
      <c r="L913" s="312">
        <v>1616</v>
      </c>
      <c r="M913" s="137">
        <v>6.7536787906902875E-3</v>
      </c>
      <c r="N913" s="312">
        <v>173.333333333333</v>
      </c>
      <c r="O913" s="312">
        <v>2522</v>
      </c>
      <c r="P913" s="137">
        <v>9.7851686021021428E-3</v>
      </c>
      <c r="Q913" s="302">
        <v>170.30303030303</v>
      </c>
      <c r="R913" s="312">
        <v>3403</v>
      </c>
      <c r="S913" s="137">
        <v>1.2590553569975063E-2</v>
      </c>
      <c r="T913" s="302">
        <v>234.54545454545456</v>
      </c>
      <c r="U913" s="313">
        <v>1.1058168316831682</v>
      </c>
      <c r="V913" s="312">
        <v>307</v>
      </c>
      <c r="W913" s="137">
        <v>7.8190662965132562E-3</v>
      </c>
      <c r="X913" s="312">
        <v>57.5757575757575</v>
      </c>
      <c r="Y913" s="312">
        <v>227</v>
      </c>
      <c r="Z913" s="137">
        <v>5.5220395056923225E-3</v>
      </c>
      <c r="AA913" s="302">
        <v>45.454545454545404</v>
      </c>
      <c r="AB913" s="312">
        <v>567</v>
      </c>
      <c r="AC913" s="137">
        <v>1.3048881524440762E-2</v>
      </c>
      <c r="AD913" s="302">
        <v>92.121212121212125</v>
      </c>
      <c r="AE913" s="313">
        <v>0.84690553745928343</v>
      </c>
      <c r="AF913" s="312">
        <v>455</v>
      </c>
      <c r="AG913" s="137">
        <v>1.0840560373582388E-2</v>
      </c>
      <c r="AH913" s="312">
        <v>90.909090909090907</v>
      </c>
      <c r="AI913" s="312">
        <v>397</v>
      </c>
      <c r="AJ913" s="137">
        <v>9.2924186035624832E-3</v>
      </c>
      <c r="AK913" s="302">
        <v>73.939393939393895</v>
      </c>
      <c r="AL913" s="312">
        <v>851</v>
      </c>
      <c r="AM913" s="137">
        <v>1.8961253091508656E-2</v>
      </c>
      <c r="AN913" s="302">
        <v>81.818181818181827</v>
      </c>
      <c r="AO913" s="313">
        <v>0.87032967032967035</v>
      </c>
      <c r="AP913" s="312">
        <v>471</v>
      </c>
      <c r="AQ913" s="137">
        <v>6.4407614046603215E-3</v>
      </c>
      <c r="AR913" s="312">
        <v>75.757575757575694</v>
      </c>
      <c r="AS913" s="312">
        <v>621</v>
      </c>
      <c r="AT913" s="137">
        <v>8.1159496053113071E-3</v>
      </c>
      <c r="AU913" s="302">
        <v>97.575757575757606</v>
      </c>
      <c r="AV913" s="312">
        <v>1220</v>
      </c>
      <c r="AW913" s="137">
        <v>1.5248475152484751E-2</v>
      </c>
      <c r="AX913" s="302">
        <v>155.75757575757578</v>
      </c>
      <c r="AY913" s="303">
        <v>1.5902335456475585</v>
      </c>
      <c r="AZ913" s="311">
        <v>1256</v>
      </c>
      <c r="BA913" s="137">
        <v>6.0481443850009869E-3</v>
      </c>
      <c r="BB913" s="312">
        <v>124.84848484848401</v>
      </c>
      <c r="BC913" s="312">
        <v>2612</v>
      </c>
      <c r="BD913" s="137">
        <v>1.2017870370796392E-2</v>
      </c>
      <c r="BE913" s="302">
        <v>169.09090909090901</v>
      </c>
      <c r="BF913" s="312">
        <v>3177</v>
      </c>
      <c r="BG913" s="137">
        <v>1.3899644305608421E-2</v>
      </c>
      <c r="BH913" s="302">
        <v>176.96969696969697</v>
      </c>
      <c r="BI913" s="303">
        <v>1.5294585987261147</v>
      </c>
      <c r="BJ913" s="311">
        <v>1103</v>
      </c>
      <c r="BK913" s="137">
        <v>6.8968967091235373E-3</v>
      </c>
      <c r="BL913" s="312">
        <v>111.515151515151</v>
      </c>
      <c r="BM913" s="312">
        <v>1758</v>
      </c>
      <c r="BN913" s="137">
        <v>1.0458682848474031E-2</v>
      </c>
      <c r="BO913" s="302">
        <v>135.15151515151501</v>
      </c>
      <c r="BP913" s="312">
        <v>2493</v>
      </c>
      <c r="BQ913" s="137">
        <v>1.4335990063140461E-2</v>
      </c>
      <c r="BR913" s="302">
        <v>196.36363636363637</v>
      </c>
      <c r="BS913" s="303">
        <v>1.2601994560290117</v>
      </c>
      <c r="BT913" s="311">
        <v>609</v>
      </c>
      <c r="BU913" s="137">
        <v>4.9439844130540669E-3</v>
      </c>
      <c r="BV913" s="312">
        <v>83.030303030303003</v>
      </c>
      <c r="BW913" s="312">
        <v>1070</v>
      </c>
      <c r="BX913" s="137">
        <v>8.0629361144183391E-3</v>
      </c>
      <c r="BY913" s="302">
        <v>117.575757575757</v>
      </c>
      <c r="BZ913" s="312">
        <v>1760</v>
      </c>
      <c r="CA913" s="137">
        <v>1.2731665678033537E-2</v>
      </c>
      <c r="CB913" s="302">
        <v>150.30303030303031</v>
      </c>
      <c r="CC913" s="303">
        <v>1.8899835796387521</v>
      </c>
      <c r="CD913" s="311">
        <v>7893</v>
      </c>
      <c r="CE913" s="137">
        <v>6.7871143714330678E-3</v>
      </c>
      <c r="CF913" s="312">
        <v>320.17</v>
      </c>
      <c r="CG913" s="312">
        <v>12247</v>
      </c>
      <c r="CH913" s="137">
        <v>9.9668531128206759E-3</v>
      </c>
      <c r="CI913" s="302">
        <v>377.14</v>
      </c>
      <c r="CJ913" s="312">
        <v>18575</v>
      </c>
      <c r="CK913" s="137">
        <v>1.4430188186744892E-2</v>
      </c>
      <c r="CL913" s="302">
        <v>512.27</v>
      </c>
      <c r="CM913" s="313">
        <v>1.3533510705688585</v>
      </c>
    </row>
    <row r="914" spans="1:91" ht="14.4" x14ac:dyDescent="0.3">
      <c r="A914" s="99" t="s">
        <v>515</v>
      </c>
      <c r="B914" s="311">
        <v>1047</v>
      </c>
      <c r="C914" s="137">
        <v>3.7590880531370614E-3</v>
      </c>
      <c r="D914" s="312">
        <v>97.575757575757606</v>
      </c>
      <c r="E914" s="312">
        <v>1632</v>
      </c>
      <c r="F914" s="137">
        <v>5.5785335840027343E-3</v>
      </c>
      <c r="G914" s="302">
        <v>132.12121212121201</v>
      </c>
      <c r="H914" s="312">
        <v>2758</v>
      </c>
      <c r="I914" s="137">
        <v>8.9572791696167012E-3</v>
      </c>
      <c r="J914" s="302">
        <v>156.96969696969697</v>
      </c>
      <c r="K914" s="313">
        <v>1.6341929321872015</v>
      </c>
      <c r="L914" s="312">
        <v>790</v>
      </c>
      <c r="M914" s="137">
        <v>3.3016127751518114E-3</v>
      </c>
      <c r="N914" s="312">
        <v>89.696969696969703</v>
      </c>
      <c r="O914" s="312">
        <v>1273</v>
      </c>
      <c r="P914" s="137">
        <v>4.9391433903552846E-3</v>
      </c>
      <c r="Q914" s="302">
        <v>129.09090909090901</v>
      </c>
      <c r="R914" s="312">
        <v>2006</v>
      </c>
      <c r="S914" s="137">
        <v>7.421877890499552E-3</v>
      </c>
      <c r="T914" s="302">
        <v>143.63636363636365</v>
      </c>
      <c r="U914" s="313">
        <v>1.5392405063291139</v>
      </c>
      <c r="V914" s="312">
        <v>88</v>
      </c>
      <c r="W914" s="137">
        <v>2.2412958765249727E-3</v>
      </c>
      <c r="X914" s="312">
        <v>36.363636363636303</v>
      </c>
      <c r="Y914" s="312">
        <v>217</v>
      </c>
      <c r="Z914" s="137">
        <v>5.2787778534591811E-3</v>
      </c>
      <c r="AA914" s="302">
        <v>55.757575757575701</v>
      </c>
      <c r="AB914" s="312">
        <v>423</v>
      </c>
      <c r="AC914" s="137">
        <v>9.7348798674399342E-3</v>
      </c>
      <c r="AD914" s="302">
        <v>75.757575757575765</v>
      </c>
      <c r="AE914" s="313">
        <v>3.8068181818181817</v>
      </c>
      <c r="AF914" s="312">
        <v>113</v>
      </c>
      <c r="AG914" s="137">
        <v>2.692271037834747E-3</v>
      </c>
      <c r="AH914" s="312">
        <v>33.939393939393902</v>
      </c>
      <c r="AI914" s="312">
        <v>269</v>
      </c>
      <c r="AJ914" s="137">
        <v>6.2963743182828918E-3</v>
      </c>
      <c r="AK914" s="302">
        <v>53.3333333333333</v>
      </c>
      <c r="AL914" s="312">
        <v>563</v>
      </c>
      <c r="AM914" s="137">
        <v>1.2544283772643211E-2</v>
      </c>
      <c r="AN914" s="302">
        <v>106.06060606060606</v>
      </c>
      <c r="AO914" s="313">
        <v>3.9823008849557522</v>
      </c>
      <c r="AP914" s="312">
        <v>219</v>
      </c>
      <c r="AQ914" s="137">
        <v>2.9947489333770924E-3</v>
      </c>
      <c r="AR914" s="312">
        <v>49.090909090909101</v>
      </c>
      <c r="AS914" s="312">
        <v>223</v>
      </c>
      <c r="AT914" s="137">
        <v>2.9144231271890845E-3</v>
      </c>
      <c r="AU914" s="302">
        <v>43.030303030303003</v>
      </c>
      <c r="AV914" s="312">
        <v>625</v>
      </c>
      <c r="AW914" s="137">
        <v>7.8117188281171882E-3</v>
      </c>
      <c r="AX914" s="302">
        <v>85.454545454545453</v>
      </c>
      <c r="AY914" s="303">
        <v>1.8538812785388128</v>
      </c>
      <c r="AZ914" s="311">
        <v>783</v>
      </c>
      <c r="BA914" s="137">
        <v>3.7704594374647874E-3</v>
      </c>
      <c r="BB914" s="312">
        <v>77.575757575757507</v>
      </c>
      <c r="BC914" s="312">
        <v>1154</v>
      </c>
      <c r="BD914" s="137">
        <v>5.3095797886290336E-3</v>
      </c>
      <c r="BE914" s="302">
        <v>135.75757575757501</v>
      </c>
      <c r="BF914" s="312">
        <v>2184</v>
      </c>
      <c r="BG914" s="137">
        <v>9.5551851317119268E-3</v>
      </c>
      <c r="BH914" s="302">
        <v>176.36363636363637</v>
      </c>
      <c r="BI914" s="303">
        <v>1.789272030651341</v>
      </c>
      <c r="BJ914" s="311">
        <v>533</v>
      </c>
      <c r="BK914" s="137">
        <v>3.3327705765755626E-3</v>
      </c>
      <c r="BL914" s="312">
        <v>75.757575757575694</v>
      </c>
      <c r="BM914" s="312">
        <v>820</v>
      </c>
      <c r="BN914" s="137">
        <v>4.8783389850675235E-3</v>
      </c>
      <c r="BO914" s="302">
        <v>103.636363636363</v>
      </c>
      <c r="BP914" s="312">
        <v>1376</v>
      </c>
      <c r="BQ914" s="137">
        <v>7.9126844472046827E-3</v>
      </c>
      <c r="BR914" s="302">
        <v>118.7878787878788</v>
      </c>
      <c r="BS914" s="303">
        <v>1.5816135084427767</v>
      </c>
      <c r="BT914" s="311">
        <v>487</v>
      </c>
      <c r="BU914" s="137">
        <v>3.9535638902419221E-3</v>
      </c>
      <c r="BV914" s="312">
        <v>75.151515151515099</v>
      </c>
      <c r="BW914" s="312">
        <v>752</v>
      </c>
      <c r="BX914" s="137">
        <v>5.6666616430304587E-3</v>
      </c>
      <c r="BY914" s="302">
        <v>94.545454545454504</v>
      </c>
      <c r="BZ914" s="312">
        <v>1021</v>
      </c>
      <c r="CA914" s="137">
        <v>7.3858128734501372E-3</v>
      </c>
      <c r="CB914" s="302">
        <v>138.18181818181819</v>
      </c>
      <c r="CC914" s="303">
        <v>1.0965092402464065</v>
      </c>
      <c r="CD914" s="311">
        <v>4060</v>
      </c>
      <c r="CE914" s="137">
        <v>3.4911547381246996E-3</v>
      </c>
      <c r="CF914" s="312">
        <v>198.22</v>
      </c>
      <c r="CG914" s="312">
        <v>6340</v>
      </c>
      <c r="CH914" s="137">
        <v>5.1596185788587478E-3</v>
      </c>
      <c r="CI914" s="302">
        <v>281.81</v>
      </c>
      <c r="CJ914" s="312">
        <v>10956</v>
      </c>
      <c r="CK914" s="137">
        <v>8.5112862327847653E-3</v>
      </c>
      <c r="CL914" s="302">
        <v>364.43</v>
      </c>
      <c r="CM914" s="313">
        <v>1.6985221674876847</v>
      </c>
    </row>
    <row r="915" spans="1:91" ht="14.4" x14ac:dyDescent="0.3">
      <c r="A915" s="99" t="s">
        <v>516</v>
      </c>
      <c r="B915" s="311">
        <v>934</v>
      </c>
      <c r="C915" s="137">
        <v>3.3533794093887443E-3</v>
      </c>
      <c r="D915" s="312">
        <v>106.06060606060601</v>
      </c>
      <c r="E915" s="312">
        <v>1593</v>
      </c>
      <c r="F915" s="137">
        <v>5.4452230387967869E-3</v>
      </c>
      <c r="G915" s="302">
        <v>123.636363636363</v>
      </c>
      <c r="H915" s="312">
        <v>3040</v>
      </c>
      <c r="I915" s="137">
        <v>9.8731431021155808E-3</v>
      </c>
      <c r="J915" s="302">
        <v>175.75757575757578</v>
      </c>
      <c r="K915" s="313">
        <v>2.2548179871520344</v>
      </c>
      <c r="L915" s="312">
        <v>567</v>
      </c>
      <c r="M915" s="137">
        <v>2.3696385360899709E-3</v>
      </c>
      <c r="N915" s="312">
        <v>85.454545454545396</v>
      </c>
      <c r="O915" s="312">
        <v>1490</v>
      </c>
      <c r="P915" s="137">
        <v>5.781086921939807E-3</v>
      </c>
      <c r="Q915" s="302">
        <v>175.15151515151501</v>
      </c>
      <c r="R915" s="312">
        <v>2097</v>
      </c>
      <c r="S915" s="137">
        <v>7.7585632783537199E-3</v>
      </c>
      <c r="T915" s="302">
        <v>178.18181818181819</v>
      </c>
      <c r="U915" s="313">
        <v>2.6984126984126986</v>
      </c>
      <c r="V915" s="312">
        <v>75</v>
      </c>
      <c r="W915" s="137">
        <v>1.9101953493110562E-3</v>
      </c>
      <c r="X915" s="312">
        <v>24.2424242424242</v>
      </c>
      <c r="Y915" s="312">
        <v>197</v>
      </c>
      <c r="Z915" s="137">
        <v>4.7922545489928964E-3</v>
      </c>
      <c r="AA915" s="302">
        <v>45.454545454545404</v>
      </c>
      <c r="AB915" s="312">
        <v>312</v>
      </c>
      <c r="AC915" s="137">
        <v>7.1803369235017948E-3</v>
      </c>
      <c r="AD915" s="302">
        <v>61.212121212121218</v>
      </c>
      <c r="AE915" s="313">
        <v>3.16</v>
      </c>
      <c r="AF915" s="312">
        <v>121</v>
      </c>
      <c r="AG915" s="137">
        <v>2.8828742971504814E-3</v>
      </c>
      <c r="AH915" s="312">
        <v>36.969696969696898</v>
      </c>
      <c r="AI915" s="312">
        <v>213</v>
      </c>
      <c r="AJ915" s="137">
        <v>4.9856049434730708E-3</v>
      </c>
      <c r="AK915" s="302">
        <v>49.090909090909101</v>
      </c>
      <c r="AL915" s="312">
        <v>592</v>
      </c>
      <c r="AM915" s="137">
        <v>1.3190436933223413E-2</v>
      </c>
      <c r="AN915" s="302">
        <v>96.969696969696969</v>
      </c>
      <c r="AO915" s="313">
        <v>3.8925619834710745</v>
      </c>
      <c r="AP915" s="312">
        <v>199</v>
      </c>
      <c r="AQ915" s="137">
        <v>2.7212558801006453E-3</v>
      </c>
      <c r="AR915" s="312">
        <v>45.454545454545404</v>
      </c>
      <c r="AS915" s="312">
        <v>337</v>
      </c>
      <c r="AT915" s="137">
        <v>4.4043075957969574E-3</v>
      </c>
      <c r="AU915" s="302">
        <v>59.393939393939398</v>
      </c>
      <c r="AV915" s="312">
        <v>531</v>
      </c>
      <c r="AW915" s="137">
        <v>6.6368363163683631E-3</v>
      </c>
      <c r="AX915" s="302">
        <v>80.606060606060609</v>
      </c>
      <c r="AY915" s="303">
        <v>1.6683417085427135</v>
      </c>
      <c r="AZ915" s="311">
        <v>452</v>
      </c>
      <c r="BA915" s="137">
        <v>2.1765615143474891E-3</v>
      </c>
      <c r="BB915" s="312">
        <v>75.151515151515099</v>
      </c>
      <c r="BC915" s="312">
        <v>1439</v>
      </c>
      <c r="BD915" s="137">
        <v>6.6208711575712125E-3</v>
      </c>
      <c r="BE915" s="302">
        <v>160.60606060606</v>
      </c>
      <c r="BF915" s="312">
        <v>2219</v>
      </c>
      <c r="BG915" s="137">
        <v>9.708313098566285E-3</v>
      </c>
      <c r="BH915" s="302">
        <v>193.93939393939394</v>
      </c>
      <c r="BI915" s="303">
        <v>3.9092920353982299</v>
      </c>
      <c r="BJ915" s="311">
        <v>531</v>
      </c>
      <c r="BK915" s="137">
        <v>3.3202648708473242E-3</v>
      </c>
      <c r="BL915" s="312">
        <v>78.787878787878796</v>
      </c>
      <c r="BM915" s="312">
        <v>846</v>
      </c>
      <c r="BN915" s="137">
        <v>5.0330180260574689E-3</v>
      </c>
      <c r="BO915" s="302">
        <v>111.515151515151</v>
      </c>
      <c r="BP915" s="312">
        <v>1372</v>
      </c>
      <c r="BQ915" s="137">
        <v>7.8896824575325764E-3</v>
      </c>
      <c r="BR915" s="302">
        <v>158.78787878787881</v>
      </c>
      <c r="BS915" s="303">
        <v>1.5838041431261771</v>
      </c>
      <c r="BT915" s="311">
        <v>385</v>
      </c>
      <c r="BU915" s="137">
        <v>3.1255073875629162E-3</v>
      </c>
      <c r="BV915" s="312">
        <v>60</v>
      </c>
      <c r="BW915" s="312">
        <v>643</v>
      </c>
      <c r="BX915" s="137">
        <v>4.8452971229635431E-3</v>
      </c>
      <c r="BY915" s="302">
        <v>77.575757575757507</v>
      </c>
      <c r="BZ915" s="312">
        <v>857</v>
      </c>
      <c r="CA915" s="137">
        <v>6.1994531170879207E-3</v>
      </c>
      <c r="CB915" s="302">
        <v>110.90909090909092</v>
      </c>
      <c r="CC915" s="303">
        <v>1.2259740259740259</v>
      </c>
      <c r="CD915" s="311">
        <v>3264</v>
      </c>
      <c r="CE915" s="137">
        <v>2.8066820357731575E-3</v>
      </c>
      <c r="CF915" s="312">
        <v>194.07</v>
      </c>
      <c r="CG915" s="312">
        <v>6758</v>
      </c>
      <c r="CH915" s="137">
        <v>5.4997953242787723E-3</v>
      </c>
      <c r="CI915" s="302">
        <v>312.26</v>
      </c>
      <c r="CJ915" s="312">
        <v>11020</v>
      </c>
      <c r="CK915" s="137">
        <v>8.5610053199423261E-3</v>
      </c>
      <c r="CL915" s="302">
        <v>394.91</v>
      </c>
      <c r="CM915" s="313">
        <v>2.3762254901960786</v>
      </c>
    </row>
    <row r="916" spans="1:91" ht="14.4" x14ac:dyDescent="0.3">
      <c r="A916" s="99" t="s">
        <v>517</v>
      </c>
      <c r="B916" s="311">
        <v>1187</v>
      </c>
      <c r="C916" s="137">
        <v>4.261735930347366E-3</v>
      </c>
      <c r="D916" s="312">
        <v>127.272727272727</v>
      </c>
      <c r="E916" s="312">
        <v>1401</v>
      </c>
      <c r="F916" s="137">
        <v>4.7889249700905825E-3</v>
      </c>
      <c r="G916" s="302">
        <v>132.72727272727201</v>
      </c>
      <c r="H916" s="312">
        <v>2599</v>
      </c>
      <c r="I916" s="137">
        <v>8.4408878034205239E-3</v>
      </c>
      <c r="J916" s="302">
        <v>180</v>
      </c>
      <c r="K916" s="313">
        <v>1.18955349620893</v>
      </c>
      <c r="L916" s="312">
        <v>610</v>
      </c>
      <c r="M916" s="137">
        <v>2.5493465732184875E-3</v>
      </c>
      <c r="N916" s="312">
        <v>92.121212121212096</v>
      </c>
      <c r="O916" s="312">
        <v>898</v>
      </c>
      <c r="P916" s="137">
        <v>3.4841718495986218E-3</v>
      </c>
      <c r="Q916" s="302">
        <v>99.393939393939405</v>
      </c>
      <c r="R916" s="312">
        <v>1812</v>
      </c>
      <c r="S916" s="137">
        <v>6.7041090416675919E-3</v>
      </c>
      <c r="T916" s="302">
        <v>159.39393939393941</v>
      </c>
      <c r="U916" s="313">
        <v>1.9704918032786884</v>
      </c>
      <c r="V916" s="312">
        <v>82</v>
      </c>
      <c r="W916" s="137">
        <v>2.0884802485800881E-3</v>
      </c>
      <c r="X916" s="312">
        <v>33.3333333333333</v>
      </c>
      <c r="Y916" s="312">
        <v>195</v>
      </c>
      <c r="Z916" s="137">
        <v>4.7436022185462683E-3</v>
      </c>
      <c r="AA916" s="302">
        <v>40</v>
      </c>
      <c r="AB916" s="312">
        <v>242</v>
      </c>
      <c r="AC916" s="137">
        <v>5.5693638957930594E-3</v>
      </c>
      <c r="AD916" s="302">
        <v>58.181818181818187</v>
      </c>
      <c r="AE916" s="313">
        <v>1.9512195121951219</v>
      </c>
      <c r="AF916" s="312">
        <v>164</v>
      </c>
      <c r="AG916" s="137">
        <v>3.9073668159725532E-3</v>
      </c>
      <c r="AH916" s="312">
        <v>55.151515151515099</v>
      </c>
      <c r="AI916" s="312">
        <v>212</v>
      </c>
      <c r="AJ916" s="137">
        <v>4.9621983474943242E-3</v>
      </c>
      <c r="AK916" s="302">
        <v>54.545454545454497</v>
      </c>
      <c r="AL916" s="312">
        <v>349</v>
      </c>
      <c r="AM916" s="137">
        <v>7.7761190704306949E-3</v>
      </c>
      <c r="AN916" s="302">
        <v>61.212121212121218</v>
      </c>
      <c r="AO916" s="313">
        <v>1.1280487804878048</v>
      </c>
      <c r="AP916" s="312">
        <v>176</v>
      </c>
      <c r="AQ916" s="137">
        <v>2.4067388688327317E-3</v>
      </c>
      <c r="AR916" s="312">
        <v>34.545454545454497</v>
      </c>
      <c r="AS916" s="312">
        <v>316</v>
      </c>
      <c r="AT916" s="137">
        <v>4.1298551936849812E-3</v>
      </c>
      <c r="AU916" s="302">
        <v>65.454545454545396</v>
      </c>
      <c r="AV916" s="312">
        <v>612</v>
      </c>
      <c r="AW916" s="137">
        <v>7.6492350764923505E-3</v>
      </c>
      <c r="AX916" s="302">
        <v>91.515151515151516</v>
      </c>
      <c r="AY916" s="303">
        <v>2.4772727272727271</v>
      </c>
      <c r="AZ916" s="311">
        <v>685</v>
      </c>
      <c r="BA916" s="137">
        <v>3.2985500825841369E-3</v>
      </c>
      <c r="BB916" s="312">
        <v>104.24242424242399</v>
      </c>
      <c r="BC916" s="312">
        <v>1195</v>
      </c>
      <c r="BD916" s="137">
        <v>5.4982217048628202E-3</v>
      </c>
      <c r="BE916" s="302">
        <v>136.363636363636</v>
      </c>
      <c r="BF916" s="312">
        <v>2538</v>
      </c>
      <c r="BG916" s="137">
        <v>1.1103965139324575E-2</v>
      </c>
      <c r="BH916" s="302">
        <v>189.69696969696972</v>
      </c>
      <c r="BI916" s="303">
        <v>2.7051094890510949</v>
      </c>
      <c r="BJ916" s="311">
        <v>487</v>
      </c>
      <c r="BK916" s="137">
        <v>3.0451393448260771E-3</v>
      </c>
      <c r="BL916" s="312">
        <v>87.272727272727195</v>
      </c>
      <c r="BM916" s="312">
        <v>852</v>
      </c>
      <c r="BN916" s="137">
        <v>5.0687131893628412E-3</v>
      </c>
      <c r="BO916" s="302">
        <v>91.515151515151501</v>
      </c>
      <c r="BP916" s="312">
        <v>1514</v>
      </c>
      <c r="BQ916" s="137">
        <v>8.7062530908923619E-3</v>
      </c>
      <c r="BR916" s="302">
        <v>155.15151515151516</v>
      </c>
      <c r="BS916" s="303">
        <v>2.1088295687885008</v>
      </c>
      <c r="BT916" s="311">
        <v>332</v>
      </c>
      <c r="BU916" s="137">
        <v>2.695242734210099E-3</v>
      </c>
      <c r="BV916" s="312">
        <v>56.969696969696898</v>
      </c>
      <c r="BW916" s="312">
        <v>540</v>
      </c>
      <c r="BX916" s="137">
        <v>4.0691453287718714E-3</v>
      </c>
      <c r="BY916" s="302">
        <v>73.939393939393895</v>
      </c>
      <c r="BZ916" s="312">
        <v>1023</v>
      </c>
      <c r="CA916" s="137">
        <v>7.400280675356993E-3</v>
      </c>
      <c r="CB916" s="302">
        <v>115.15151515151516</v>
      </c>
      <c r="CC916" s="303">
        <v>2.0813253012048194</v>
      </c>
      <c r="CD916" s="311">
        <v>3723</v>
      </c>
      <c r="CE916" s="137">
        <v>3.2013716970537578E-3</v>
      </c>
      <c r="CF916" s="312">
        <v>226.68</v>
      </c>
      <c r="CG916" s="312">
        <v>5609</v>
      </c>
      <c r="CH916" s="137">
        <v>4.5647161843562645E-3</v>
      </c>
      <c r="CI916" s="302">
        <v>260.89999999999998</v>
      </c>
      <c r="CJ916" s="312">
        <v>10689</v>
      </c>
      <c r="CK916" s="137">
        <v>8.3038644160493211E-3</v>
      </c>
      <c r="CL916" s="302">
        <v>382.12</v>
      </c>
      <c r="CM916" s="313">
        <v>1.8710717163577759</v>
      </c>
    </row>
    <row r="917" spans="1:91" ht="14.4" x14ac:dyDescent="0.3">
      <c r="A917" s="432"/>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432"/>
      <c r="AF917" s="432"/>
      <c r="AG917" s="432"/>
      <c r="AH917" s="432"/>
      <c r="AI917" s="432"/>
      <c r="AJ917" s="432"/>
      <c r="AK917" s="432"/>
      <c r="AL917" s="432"/>
      <c r="AM917" s="432"/>
      <c r="AN917" s="432"/>
      <c r="AO917" s="432"/>
      <c r="AP917" s="432"/>
      <c r="AQ917" s="432"/>
      <c r="AR917" s="432"/>
      <c r="AS917" s="432"/>
      <c r="AT917" s="432"/>
      <c r="AU917" s="432"/>
      <c r="AV917" s="432"/>
      <c r="AW917" s="432"/>
      <c r="AX917" s="432"/>
      <c r="AY917" s="432"/>
      <c r="AZ917" s="432"/>
      <c r="BA917" s="432"/>
      <c r="BB917" s="432"/>
      <c r="BC917" s="432"/>
      <c r="BD917" s="432"/>
      <c r="BE917" s="432"/>
      <c r="BF917" s="432"/>
      <c r="BG917" s="432"/>
      <c r="BH917" s="432"/>
      <c r="BI917" s="432"/>
      <c r="BJ917" s="432"/>
      <c r="BK917" s="432"/>
      <c r="BL917" s="432"/>
      <c r="BM917" s="432"/>
      <c r="BN917" s="432"/>
      <c r="BO917" s="432"/>
      <c r="BP917" s="432"/>
      <c r="BQ917" s="432"/>
      <c r="BR917" s="432"/>
      <c r="BS917" s="432"/>
      <c r="BT917" s="432"/>
      <c r="BU917" s="432"/>
      <c r="BV917" s="432"/>
      <c r="BW917" s="432"/>
      <c r="BX917" s="432"/>
      <c r="BY917" s="432"/>
      <c r="BZ917" s="432"/>
      <c r="CA917" s="432"/>
      <c r="CB917" s="432"/>
      <c r="CC917" s="432"/>
      <c r="CD917" s="432"/>
      <c r="CE917" s="432"/>
      <c r="CF917" s="432"/>
      <c r="CG917" s="432"/>
      <c r="CH917" s="432"/>
      <c r="CI917" s="432"/>
      <c r="CJ917" s="432"/>
      <c r="CK917" s="432"/>
      <c r="CL917" s="432"/>
      <c r="CM917" s="432"/>
    </row>
    <row r="918" spans="1:91" ht="14.4" x14ac:dyDescent="0.3">
      <c r="A918" s="472" t="s">
        <v>558</v>
      </c>
      <c r="B918" s="472"/>
      <c r="C918" s="472"/>
      <c r="D918" s="472"/>
      <c r="E918" s="472"/>
      <c r="F918" s="472"/>
      <c r="G918" s="472"/>
      <c r="H918" s="472"/>
      <c r="I918" s="472"/>
      <c r="J918" s="472"/>
      <c r="K918" s="472"/>
      <c r="L918" s="472"/>
      <c r="M918" s="472"/>
      <c r="N918" s="472"/>
      <c r="O918" s="472"/>
      <c r="P918" s="472"/>
      <c r="Q918" s="472"/>
      <c r="R918" s="472"/>
      <c r="S918" s="472"/>
      <c r="T918" s="472"/>
      <c r="U918" s="472"/>
      <c r="V918" s="472"/>
      <c r="W918" s="472"/>
      <c r="X918" s="472"/>
      <c r="Y918" s="472"/>
      <c r="Z918" s="472"/>
      <c r="AA918" s="472"/>
      <c r="AB918" s="472"/>
      <c r="AC918" s="472"/>
      <c r="AD918" s="472"/>
      <c r="AE918" s="472"/>
      <c r="AF918" s="472"/>
      <c r="AG918" s="472"/>
      <c r="AH918" s="472"/>
      <c r="AI918" s="472"/>
      <c r="AJ918" s="472"/>
      <c r="AK918" s="472"/>
      <c r="AL918" s="472"/>
      <c r="AM918" s="472"/>
      <c r="AN918" s="472"/>
      <c r="AO918" s="472"/>
      <c r="AP918" s="472"/>
      <c r="AQ918" s="472"/>
      <c r="AR918" s="472"/>
      <c r="AS918" s="472"/>
      <c r="AT918" s="472"/>
      <c r="AU918" s="472"/>
      <c r="AV918" s="472"/>
      <c r="AW918" s="472"/>
      <c r="AX918" s="472"/>
      <c r="AY918" s="472"/>
      <c r="AZ918" s="472"/>
      <c r="BA918" s="472"/>
      <c r="BB918" s="472"/>
      <c r="BC918" s="472"/>
      <c r="BD918" s="472"/>
      <c r="BE918" s="472"/>
      <c r="BF918" s="472"/>
      <c r="BG918" s="472"/>
      <c r="BH918" s="472"/>
      <c r="BI918" s="472"/>
      <c r="BJ918" s="472"/>
      <c r="BK918" s="472"/>
      <c r="BL918" s="472"/>
      <c r="BM918" s="472"/>
      <c r="BN918" s="472"/>
      <c r="BO918" s="472"/>
      <c r="BP918" s="472"/>
      <c r="BQ918" s="472"/>
      <c r="BR918" s="472"/>
      <c r="BS918" s="472"/>
      <c r="BT918" s="472"/>
      <c r="BU918" s="472"/>
      <c r="BV918" s="472"/>
      <c r="BW918" s="472"/>
      <c r="BX918" s="472"/>
      <c r="BY918" s="472"/>
      <c r="BZ918" s="472"/>
      <c r="CA918" s="472"/>
      <c r="CB918" s="472"/>
      <c r="CC918" s="472"/>
      <c r="CD918" s="472"/>
      <c r="CE918" s="472"/>
      <c r="CF918" s="472"/>
      <c r="CG918" s="472"/>
      <c r="CH918" s="472"/>
      <c r="CI918" s="472"/>
      <c r="CJ918" s="472"/>
      <c r="CK918" s="472"/>
      <c r="CL918" s="472"/>
      <c r="CM918" s="472"/>
    </row>
    <row r="919" spans="1:91" ht="18" customHeight="1" x14ac:dyDescent="0.3">
      <c r="B919" s="473" t="s">
        <v>332</v>
      </c>
      <c r="C919" s="474"/>
      <c r="D919" s="292" t="s">
        <v>333</v>
      </c>
      <c r="E919" s="474" t="s">
        <v>332</v>
      </c>
      <c r="F919" s="474"/>
      <c r="G919" s="292" t="s">
        <v>333</v>
      </c>
      <c r="H919" s="474" t="s">
        <v>332</v>
      </c>
      <c r="I919" s="474"/>
      <c r="J919" s="292" t="s">
        <v>333</v>
      </c>
      <c r="K919" s="310" t="s">
        <v>0</v>
      </c>
      <c r="L919" s="473" t="s">
        <v>332</v>
      </c>
      <c r="M919" s="474"/>
      <c r="N919" s="292" t="s">
        <v>333</v>
      </c>
      <c r="O919" s="474" t="s">
        <v>332</v>
      </c>
      <c r="P919" s="474"/>
      <c r="Q919" s="292" t="s">
        <v>333</v>
      </c>
      <c r="R919" s="474" t="s">
        <v>332</v>
      </c>
      <c r="S919" s="474"/>
      <c r="T919" s="292" t="s">
        <v>333</v>
      </c>
      <c r="U919" s="310" t="s">
        <v>0</v>
      </c>
      <c r="V919" s="473" t="s">
        <v>332</v>
      </c>
      <c r="W919" s="474"/>
      <c r="X919" s="292" t="s">
        <v>333</v>
      </c>
      <c r="Y919" s="474" t="s">
        <v>332</v>
      </c>
      <c r="Z919" s="474"/>
      <c r="AA919" s="292" t="s">
        <v>333</v>
      </c>
      <c r="AB919" s="474" t="s">
        <v>332</v>
      </c>
      <c r="AC919" s="474"/>
      <c r="AD919" s="292" t="s">
        <v>333</v>
      </c>
      <c r="AE919" s="310" t="s">
        <v>0</v>
      </c>
      <c r="AF919" s="473" t="s">
        <v>332</v>
      </c>
      <c r="AG919" s="474"/>
      <c r="AH919" s="292" t="s">
        <v>333</v>
      </c>
      <c r="AI919" s="474" t="s">
        <v>332</v>
      </c>
      <c r="AJ919" s="474"/>
      <c r="AK919" s="292" t="s">
        <v>333</v>
      </c>
      <c r="AL919" s="474" t="s">
        <v>332</v>
      </c>
      <c r="AM919" s="474"/>
      <c r="AN919" s="292" t="s">
        <v>333</v>
      </c>
      <c r="AO919" s="310" t="s">
        <v>0</v>
      </c>
      <c r="AP919" s="473" t="s">
        <v>332</v>
      </c>
      <c r="AQ919" s="474"/>
      <c r="AR919" s="292" t="s">
        <v>333</v>
      </c>
      <c r="AS919" s="474" t="s">
        <v>332</v>
      </c>
      <c r="AT919" s="474"/>
      <c r="AU919" s="292" t="s">
        <v>333</v>
      </c>
      <c r="AV919" s="474" t="s">
        <v>332</v>
      </c>
      <c r="AW919" s="474"/>
      <c r="AX919" s="292" t="s">
        <v>333</v>
      </c>
      <c r="AY919" s="290" t="s">
        <v>0</v>
      </c>
      <c r="AZ919" s="473" t="s">
        <v>332</v>
      </c>
      <c r="BA919" s="474"/>
      <c r="BB919" s="292" t="s">
        <v>333</v>
      </c>
      <c r="BC919" s="474" t="s">
        <v>332</v>
      </c>
      <c r="BD919" s="474"/>
      <c r="BE919" s="292" t="s">
        <v>333</v>
      </c>
      <c r="BF919" s="474" t="s">
        <v>332</v>
      </c>
      <c r="BG919" s="474"/>
      <c r="BH919" s="292" t="s">
        <v>333</v>
      </c>
      <c r="BI919" s="290" t="s">
        <v>0</v>
      </c>
      <c r="BJ919" s="473" t="s">
        <v>332</v>
      </c>
      <c r="BK919" s="474"/>
      <c r="BL919" s="292" t="s">
        <v>333</v>
      </c>
      <c r="BM919" s="474" t="s">
        <v>332</v>
      </c>
      <c r="BN919" s="474"/>
      <c r="BO919" s="292" t="s">
        <v>333</v>
      </c>
      <c r="BP919" s="474" t="s">
        <v>332</v>
      </c>
      <c r="BQ919" s="474"/>
      <c r="BR919" s="292" t="s">
        <v>333</v>
      </c>
      <c r="BS919" s="290" t="s">
        <v>0</v>
      </c>
      <c r="BT919" s="473" t="s">
        <v>332</v>
      </c>
      <c r="BU919" s="474"/>
      <c r="BV919" s="292" t="s">
        <v>333</v>
      </c>
      <c r="BW919" s="474" t="s">
        <v>332</v>
      </c>
      <c r="BX919" s="474"/>
      <c r="BY919" s="292" t="s">
        <v>333</v>
      </c>
      <c r="BZ919" s="474" t="s">
        <v>332</v>
      </c>
      <c r="CA919" s="474"/>
      <c r="CB919" s="292" t="s">
        <v>333</v>
      </c>
      <c r="CC919" s="290" t="s">
        <v>0</v>
      </c>
      <c r="CD919" s="473" t="s">
        <v>332</v>
      </c>
      <c r="CE919" s="474"/>
      <c r="CF919" s="292" t="s">
        <v>333</v>
      </c>
      <c r="CG919" s="474" t="s">
        <v>332</v>
      </c>
      <c r="CH919" s="474"/>
      <c r="CI919" s="292" t="s">
        <v>333</v>
      </c>
      <c r="CJ919" s="474" t="s">
        <v>332</v>
      </c>
      <c r="CK919" s="474"/>
      <c r="CL919" s="292" t="s">
        <v>333</v>
      </c>
      <c r="CM919" s="310" t="s">
        <v>0</v>
      </c>
    </row>
    <row r="920" spans="1:91" ht="14.4" x14ac:dyDescent="0.3">
      <c r="A920" s="99" t="s">
        <v>295</v>
      </c>
      <c r="B920" s="314">
        <v>0.45600000023841858</v>
      </c>
      <c r="C920" s="137"/>
      <c r="D920" s="302">
        <v>3.0909090909E-3</v>
      </c>
      <c r="E920" s="302">
        <v>0.47260000000000002</v>
      </c>
      <c r="F920" s="137"/>
      <c r="G920" s="302">
        <v>2.9696969696900001E-3</v>
      </c>
      <c r="H920" s="302">
        <v>0.47460000000000002</v>
      </c>
      <c r="I920" s="137"/>
      <c r="J920" s="302">
        <v>2.7878787399999998E-3</v>
      </c>
      <c r="K920" s="313">
        <v>4.0789473140036128E-2</v>
      </c>
      <c r="L920" s="302">
        <v>0.45300000905990601</v>
      </c>
      <c r="M920" s="137"/>
      <c r="N920" s="302">
        <v>3.21212121212E-3</v>
      </c>
      <c r="O920" s="302">
        <v>0.45619999999999999</v>
      </c>
      <c r="P920" s="137"/>
      <c r="Q920" s="302">
        <v>2.9090909090899999E-3</v>
      </c>
      <c r="R920" s="302">
        <v>0.46679999999999999</v>
      </c>
      <c r="S920" s="137"/>
      <c r="T920" s="302">
        <v>3.1515152699999999E-3</v>
      </c>
      <c r="U920" s="313">
        <v>3.0463555549883083E-2</v>
      </c>
      <c r="V920" s="302">
        <v>0.41299998760223389</v>
      </c>
      <c r="W920" s="137"/>
      <c r="X920" s="302">
        <v>6.0000000000000001E-3</v>
      </c>
      <c r="Y920" s="302">
        <v>0.44790000000000002</v>
      </c>
      <c r="Z920" s="137"/>
      <c r="AA920" s="302">
        <v>8.0000000000000002E-3</v>
      </c>
      <c r="AB920" s="302">
        <v>0.42720000000000002</v>
      </c>
      <c r="AC920" s="137"/>
      <c r="AD920" s="302">
        <v>8.5454550000000004E-3</v>
      </c>
      <c r="AE920" s="313">
        <v>3.4382597636885087E-2</v>
      </c>
      <c r="AF920" s="302">
        <v>0.44100001454353333</v>
      </c>
      <c r="AG920" s="137"/>
      <c r="AH920" s="302">
        <v>8.3030303030299998E-3</v>
      </c>
      <c r="AI920" s="302">
        <v>0.44409999999999999</v>
      </c>
      <c r="AJ920" s="137"/>
      <c r="AK920" s="302">
        <v>7.9393939393899993E-3</v>
      </c>
      <c r="AL920" s="302">
        <v>0.44219999999999998</v>
      </c>
      <c r="AM920" s="137"/>
      <c r="AN920" s="302">
        <v>7.8787879999999994E-3</v>
      </c>
      <c r="AO920" s="313">
        <v>2.7210553671040754E-3</v>
      </c>
      <c r="AP920" s="302">
        <v>0.44900000095367432</v>
      </c>
      <c r="AQ920" s="137"/>
      <c r="AR920" s="302">
        <v>5.8787878787800001E-3</v>
      </c>
      <c r="AS920" s="302">
        <v>0.4607</v>
      </c>
      <c r="AT920" s="137"/>
      <c r="AU920" s="302">
        <v>6.0606060606000003E-3</v>
      </c>
      <c r="AV920" s="302">
        <v>0.47189999999999999</v>
      </c>
      <c r="AW920" s="137"/>
      <c r="AX920" s="302">
        <v>7.0303029999999999E-3</v>
      </c>
      <c r="AY920" s="303">
        <v>5.1002224939167388E-2</v>
      </c>
      <c r="AZ920" s="314">
        <v>0.43700000643730164</v>
      </c>
      <c r="BA920" s="137"/>
      <c r="BB920" s="302">
        <v>3.4545454545400001E-3</v>
      </c>
      <c r="BC920" s="302">
        <v>0.4476</v>
      </c>
      <c r="BD920" s="137"/>
      <c r="BE920" s="302">
        <v>3.0303030303000002E-3</v>
      </c>
      <c r="BF920" s="302">
        <v>0.45290000000000002</v>
      </c>
      <c r="BG920" s="137"/>
      <c r="BH920" s="302">
        <v>3.6969697099999998E-3</v>
      </c>
      <c r="BI920" s="303">
        <v>3.6384424092633587E-2</v>
      </c>
      <c r="BJ920" s="314">
        <v>0.43500000238418579</v>
      </c>
      <c r="BK920" s="137"/>
      <c r="BL920" s="302">
        <v>4.36363636363E-3</v>
      </c>
      <c r="BM920" s="302">
        <v>0.44929999999999998</v>
      </c>
      <c r="BN920" s="137"/>
      <c r="BO920" s="302">
        <v>4.6060606060600003E-3</v>
      </c>
      <c r="BP920" s="302">
        <v>0.43959999999999999</v>
      </c>
      <c r="BQ920" s="137"/>
      <c r="BR920" s="302">
        <v>3.6363636600000001E-3</v>
      </c>
      <c r="BS920" s="303">
        <v>1.0574707104832491E-2</v>
      </c>
      <c r="BT920" s="314">
        <v>0.44499999284744263</v>
      </c>
      <c r="BU920" s="137"/>
      <c r="BV920" s="302">
        <v>4.90909090909E-3</v>
      </c>
      <c r="BW920" s="302">
        <v>0.45879999999999999</v>
      </c>
      <c r="BX920" s="137"/>
      <c r="BY920" s="302">
        <v>4.42424242424E-3</v>
      </c>
      <c r="BZ920" s="302">
        <v>0.4728</v>
      </c>
      <c r="CA920" s="137"/>
      <c r="CB920" s="302">
        <v>5.7575760000000004E-3</v>
      </c>
      <c r="CC920" s="303">
        <v>6.2471927189643631E-2</v>
      </c>
      <c r="CD920" s="314"/>
      <c r="CE920" s="137"/>
      <c r="CF920" s="302">
        <v>0</v>
      </c>
      <c r="CG920" s="302"/>
      <c r="CH920" s="137"/>
      <c r="CI920" s="302">
        <v>0</v>
      </c>
      <c r="CJ920" s="302"/>
      <c r="CK920" s="137"/>
      <c r="CL920" s="302">
        <v>0</v>
      </c>
    </row>
    <row r="921" spans="1:91" ht="14.4" x14ac:dyDescent="0.3">
      <c r="A921" s="432"/>
      <c r="B921" s="432"/>
      <c r="C921" s="432"/>
      <c r="D921" s="432"/>
      <c r="E921" s="432"/>
      <c r="F921" s="432"/>
      <c r="G921" s="432"/>
      <c r="H921" s="432"/>
      <c r="I921" s="432"/>
      <c r="J921" s="432"/>
      <c r="K921" s="432"/>
      <c r="L921" s="432"/>
      <c r="M921" s="432"/>
      <c r="N921" s="432"/>
      <c r="O921" s="432"/>
      <c r="P921" s="432"/>
      <c r="Q921" s="432"/>
      <c r="R921" s="432"/>
      <c r="S921" s="432"/>
      <c r="T921" s="432"/>
      <c r="U921" s="432"/>
      <c r="V921" s="432"/>
      <c r="W921" s="432"/>
      <c r="X921" s="432"/>
      <c r="Y921" s="432"/>
      <c r="Z921" s="432"/>
      <c r="AA921" s="432"/>
      <c r="AB921" s="432"/>
      <c r="AC921" s="432"/>
      <c r="AD921" s="432"/>
      <c r="AE921" s="432"/>
      <c r="AF921" s="432"/>
      <c r="AG921" s="432"/>
      <c r="AH921" s="432"/>
      <c r="AI921" s="432"/>
      <c r="AJ921" s="432"/>
      <c r="AK921" s="432"/>
      <c r="AL921" s="432"/>
      <c r="AM921" s="432"/>
      <c r="AN921" s="432"/>
      <c r="AO921" s="432"/>
      <c r="AP921" s="432"/>
      <c r="AQ921" s="432"/>
      <c r="AR921" s="432"/>
      <c r="AS921" s="432"/>
      <c r="AT921" s="432"/>
      <c r="AU921" s="432"/>
      <c r="AV921" s="432"/>
      <c r="AW921" s="432"/>
      <c r="AX921" s="432"/>
      <c r="AY921" s="432"/>
      <c r="AZ921" s="432"/>
      <c r="BA921" s="432"/>
      <c r="BB921" s="432"/>
      <c r="BC921" s="432"/>
      <c r="BD921" s="432"/>
      <c r="BE921" s="432"/>
      <c r="BF921" s="432"/>
      <c r="BG921" s="432"/>
      <c r="BH921" s="432"/>
      <c r="BI921" s="432"/>
      <c r="BJ921" s="432"/>
      <c r="BK921" s="432"/>
      <c r="BL921" s="432"/>
      <c r="BM921" s="432"/>
      <c r="BN921" s="432"/>
      <c r="BO921" s="432"/>
      <c r="BP921" s="432"/>
      <c r="BQ921" s="432"/>
      <c r="BR921" s="432"/>
      <c r="BS921" s="432"/>
      <c r="BT921" s="432"/>
      <c r="BU921" s="432"/>
      <c r="BV921" s="432"/>
      <c r="BW921" s="432"/>
      <c r="BX921" s="432"/>
      <c r="BY921" s="432"/>
      <c r="BZ921" s="432"/>
      <c r="CA921" s="432"/>
      <c r="CB921" s="432"/>
      <c r="CC921" s="432"/>
      <c r="CD921" s="432"/>
      <c r="CE921" s="432"/>
      <c r="CF921" s="432"/>
      <c r="CG921" s="432"/>
      <c r="CH921" s="432"/>
      <c r="CI921" s="432"/>
      <c r="CJ921" s="432"/>
      <c r="CK921" s="432"/>
      <c r="CL921" s="432"/>
      <c r="CM921" s="432"/>
    </row>
    <row r="922" spans="1:91" ht="14.4" x14ac:dyDescent="0.3">
      <c r="A922" s="472" t="s">
        <v>570</v>
      </c>
      <c r="B922" s="472"/>
      <c r="C922" s="472"/>
      <c r="D922" s="472"/>
      <c r="E922" s="472"/>
      <c r="F922" s="472"/>
      <c r="G922" s="472"/>
      <c r="H922" s="472"/>
      <c r="I922" s="472"/>
      <c r="J922" s="472"/>
      <c r="K922" s="472"/>
      <c r="L922" s="472"/>
      <c r="M922" s="472"/>
      <c r="N922" s="472"/>
      <c r="O922" s="472"/>
      <c r="P922" s="472"/>
      <c r="Q922" s="472"/>
      <c r="R922" s="472"/>
      <c r="S922" s="472"/>
      <c r="T922" s="472"/>
      <c r="U922" s="472"/>
      <c r="V922" s="472"/>
      <c r="W922" s="472"/>
      <c r="X922" s="472"/>
      <c r="Y922" s="472"/>
      <c r="Z922" s="472"/>
      <c r="AA922" s="472"/>
      <c r="AB922" s="472"/>
      <c r="AC922" s="472"/>
      <c r="AD922" s="472"/>
      <c r="AE922" s="472"/>
      <c r="AF922" s="472"/>
      <c r="AG922" s="472"/>
      <c r="AH922" s="472"/>
      <c r="AI922" s="472"/>
      <c r="AJ922" s="472"/>
      <c r="AK922" s="472"/>
      <c r="AL922" s="472"/>
      <c r="AM922" s="472"/>
      <c r="AN922" s="472"/>
      <c r="AO922" s="472"/>
      <c r="AP922" s="472"/>
      <c r="AQ922" s="472"/>
      <c r="AR922" s="472"/>
      <c r="AS922" s="472"/>
      <c r="AT922" s="472"/>
      <c r="AU922" s="472"/>
      <c r="AV922" s="472"/>
      <c r="AW922" s="472"/>
      <c r="AX922" s="472"/>
      <c r="AY922" s="472"/>
      <c r="AZ922" s="472"/>
      <c r="BA922" s="472"/>
      <c r="BB922" s="472"/>
      <c r="BC922" s="472"/>
      <c r="BD922" s="472"/>
      <c r="BE922" s="472"/>
      <c r="BF922" s="472"/>
      <c r="BG922" s="472"/>
      <c r="BH922" s="472"/>
      <c r="BI922" s="472"/>
      <c r="BJ922" s="472"/>
      <c r="BK922" s="472"/>
      <c r="BL922" s="472"/>
      <c r="BM922" s="472"/>
      <c r="BN922" s="472"/>
      <c r="BO922" s="472"/>
      <c r="BP922" s="472"/>
      <c r="BQ922" s="472"/>
      <c r="BR922" s="472"/>
      <c r="BS922" s="472"/>
      <c r="BT922" s="472"/>
      <c r="BU922" s="472"/>
      <c r="BV922" s="472"/>
      <c r="BW922" s="472"/>
      <c r="BX922" s="472"/>
      <c r="BY922" s="472"/>
      <c r="BZ922" s="472"/>
      <c r="CA922" s="472"/>
      <c r="CB922" s="472"/>
      <c r="CC922" s="472"/>
      <c r="CD922" s="472"/>
      <c r="CE922" s="472"/>
      <c r="CF922" s="472"/>
      <c r="CG922" s="472"/>
      <c r="CH922" s="472"/>
      <c r="CI922" s="472"/>
      <c r="CJ922" s="472"/>
      <c r="CK922" s="472"/>
      <c r="CL922" s="472"/>
      <c r="CM922" s="472"/>
    </row>
    <row r="923" spans="1:91" ht="18" customHeight="1" x14ac:dyDescent="0.3">
      <c r="B923" s="473" t="s">
        <v>332</v>
      </c>
      <c r="C923" s="474"/>
      <c r="D923" s="292" t="s">
        <v>333</v>
      </c>
      <c r="E923" s="474" t="s">
        <v>332</v>
      </c>
      <c r="F923" s="474"/>
      <c r="G923" s="292" t="s">
        <v>333</v>
      </c>
      <c r="H923" s="474" t="s">
        <v>332</v>
      </c>
      <c r="I923" s="474"/>
      <c r="J923" s="292" t="s">
        <v>333</v>
      </c>
      <c r="K923" s="310" t="s">
        <v>0</v>
      </c>
      <c r="L923" s="473" t="s">
        <v>332</v>
      </c>
      <c r="M923" s="474"/>
      <c r="N923" s="292" t="s">
        <v>333</v>
      </c>
      <c r="O923" s="474" t="s">
        <v>332</v>
      </c>
      <c r="P923" s="474"/>
      <c r="Q923" s="292" t="s">
        <v>333</v>
      </c>
      <c r="R923" s="474" t="s">
        <v>332</v>
      </c>
      <c r="S923" s="474"/>
      <c r="T923" s="292" t="s">
        <v>333</v>
      </c>
      <c r="U923" s="310" t="s">
        <v>0</v>
      </c>
      <c r="V923" s="473" t="s">
        <v>332</v>
      </c>
      <c r="W923" s="474"/>
      <c r="X923" s="292" t="s">
        <v>333</v>
      </c>
      <c r="Y923" s="474" t="s">
        <v>332</v>
      </c>
      <c r="Z923" s="474"/>
      <c r="AA923" s="292" t="s">
        <v>333</v>
      </c>
      <c r="AB923" s="474" t="s">
        <v>332</v>
      </c>
      <c r="AC923" s="474"/>
      <c r="AD923" s="292" t="s">
        <v>333</v>
      </c>
      <c r="AE923" s="310" t="s">
        <v>0</v>
      </c>
      <c r="AF923" s="473" t="s">
        <v>332</v>
      </c>
      <c r="AG923" s="474"/>
      <c r="AH923" s="292" t="s">
        <v>333</v>
      </c>
      <c r="AI923" s="474" t="s">
        <v>332</v>
      </c>
      <c r="AJ923" s="474"/>
      <c r="AK923" s="292" t="s">
        <v>333</v>
      </c>
      <c r="AL923" s="474" t="s">
        <v>332</v>
      </c>
      <c r="AM923" s="474"/>
      <c r="AN923" s="292" t="s">
        <v>333</v>
      </c>
      <c r="AO923" s="310" t="s">
        <v>0</v>
      </c>
      <c r="AP923" s="473" t="s">
        <v>332</v>
      </c>
      <c r="AQ923" s="474"/>
      <c r="AR923" s="292" t="s">
        <v>333</v>
      </c>
      <c r="AS923" s="474" t="s">
        <v>332</v>
      </c>
      <c r="AT923" s="474"/>
      <c r="AU923" s="292" t="s">
        <v>333</v>
      </c>
      <c r="AV923" s="474" t="s">
        <v>332</v>
      </c>
      <c r="AW923" s="474"/>
      <c r="AX923" s="292" t="s">
        <v>333</v>
      </c>
      <c r="AY923" s="290" t="s">
        <v>0</v>
      </c>
      <c r="AZ923" s="473" t="s">
        <v>332</v>
      </c>
      <c r="BA923" s="474"/>
      <c r="BB923" s="292" t="s">
        <v>333</v>
      </c>
      <c r="BC923" s="474" t="s">
        <v>332</v>
      </c>
      <c r="BD923" s="474"/>
      <c r="BE923" s="292" t="s">
        <v>333</v>
      </c>
      <c r="BF923" s="474" t="s">
        <v>332</v>
      </c>
      <c r="BG923" s="474"/>
      <c r="BH923" s="292" t="s">
        <v>333</v>
      </c>
      <c r="BI923" s="290" t="s">
        <v>0</v>
      </c>
      <c r="BJ923" s="473" t="s">
        <v>332</v>
      </c>
      <c r="BK923" s="474"/>
      <c r="BL923" s="292" t="s">
        <v>333</v>
      </c>
      <c r="BM923" s="474" t="s">
        <v>332</v>
      </c>
      <c r="BN923" s="474"/>
      <c r="BO923" s="292" t="s">
        <v>333</v>
      </c>
      <c r="BP923" s="474" t="s">
        <v>332</v>
      </c>
      <c r="BQ923" s="474"/>
      <c r="BR923" s="292" t="s">
        <v>333</v>
      </c>
      <c r="BS923" s="290" t="s">
        <v>0</v>
      </c>
      <c r="BT923" s="473" t="s">
        <v>332</v>
      </c>
      <c r="BU923" s="474"/>
      <c r="BV923" s="292" t="s">
        <v>333</v>
      </c>
      <c r="BW923" s="474" t="s">
        <v>332</v>
      </c>
      <c r="BX923" s="474"/>
      <c r="BY923" s="292" t="s">
        <v>333</v>
      </c>
      <c r="BZ923" s="474" t="s">
        <v>332</v>
      </c>
      <c r="CA923" s="474"/>
      <c r="CB923" s="292" t="s">
        <v>333</v>
      </c>
      <c r="CC923" s="290" t="s">
        <v>0</v>
      </c>
      <c r="CD923" s="473" t="s">
        <v>332</v>
      </c>
      <c r="CE923" s="474"/>
      <c r="CF923" s="292" t="s">
        <v>333</v>
      </c>
      <c r="CG923" s="474" t="s">
        <v>332</v>
      </c>
      <c r="CH923" s="474"/>
      <c r="CI923" s="292" t="s">
        <v>333</v>
      </c>
      <c r="CJ923" s="474" t="s">
        <v>332</v>
      </c>
      <c r="CK923" s="474"/>
      <c r="CL923" s="292" t="s">
        <v>333</v>
      </c>
      <c r="CM923" s="310" t="s">
        <v>0</v>
      </c>
    </row>
    <row r="924" spans="1:91" ht="14.4" x14ac:dyDescent="0.3">
      <c r="A924" s="99" t="s">
        <v>18</v>
      </c>
      <c r="B924" s="311">
        <v>302935</v>
      </c>
      <c r="C924" s="137"/>
      <c r="D924" s="312">
        <v>545.45454545454504</v>
      </c>
      <c r="E924" s="312">
        <v>319912</v>
      </c>
      <c r="F924" s="137"/>
      <c r="G924" s="302">
        <v>181.21212121212099</v>
      </c>
      <c r="H924" s="312">
        <v>331142</v>
      </c>
      <c r="I924" s="137"/>
      <c r="J924" s="302">
        <v>209.090912</v>
      </c>
      <c r="K924" s="313">
        <v>9.3112383844719163E-2</v>
      </c>
      <c r="L924" s="312">
        <v>266880</v>
      </c>
      <c r="M924" s="137"/>
      <c r="N924" s="312">
        <v>513.93939393939399</v>
      </c>
      <c r="O924" s="312">
        <v>287775</v>
      </c>
      <c r="P924" s="137"/>
      <c r="Q924" s="302">
        <v>282.42424242424198</v>
      </c>
      <c r="R924" s="312">
        <v>298117</v>
      </c>
      <c r="S924" s="137"/>
      <c r="T924" s="302">
        <v>268.48486300000002</v>
      </c>
      <c r="U924" s="313">
        <v>0.1170451139088729</v>
      </c>
      <c r="V924" s="312">
        <v>41547</v>
      </c>
      <c r="W924" s="137"/>
      <c r="X924" s="312">
        <v>384.84848484848402</v>
      </c>
      <c r="Y924" s="312">
        <v>44387</v>
      </c>
      <c r="Z924" s="137"/>
      <c r="AA924" s="302">
        <v>252.72727272727201</v>
      </c>
      <c r="AB924" s="312">
        <v>46181</v>
      </c>
      <c r="AC924" s="137"/>
      <c r="AD924" s="302">
        <v>150.30302399999999</v>
      </c>
      <c r="AE924" s="313">
        <v>0.11153633234649915</v>
      </c>
      <c r="AF924" s="312">
        <v>48192</v>
      </c>
      <c r="AG924" s="137"/>
      <c r="AH924" s="312">
        <v>269.09090909090901</v>
      </c>
      <c r="AI924" s="312">
        <v>49499</v>
      </c>
      <c r="AJ924" s="137"/>
      <c r="AK924" s="302">
        <v>175.75757575757501</v>
      </c>
      <c r="AL924" s="312">
        <v>50677</v>
      </c>
      <c r="AM924" s="137"/>
      <c r="AN924" s="302">
        <v>110.303032</v>
      </c>
      <c r="AO924" s="313">
        <v>5.1564575033200534E-2</v>
      </c>
      <c r="AP924" s="312">
        <v>82040</v>
      </c>
      <c r="AQ924" s="137"/>
      <c r="AR924" s="312">
        <v>166.06060606060601</v>
      </c>
      <c r="AS924" s="312">
        <v>83903</v>
      </c>
      <c r="AT924" s="137"/>
      <c r="AU924" s="302">
        <v>135.75757575757501</v>
      </c>
      <c r="AV924" s="312">
        <v>85251</v>
      </c>
      <c r="AW924" s="137"/>
      <c r="AX924" s="302">
        <v>207.27271999999999</v>
      </c>
      <c r="AY924" s="303">
        <v>3.9139444173573866E-2</v>
      </c>
      <c r="AZ924" s="311">
        <v>225025</v>
      </c>
      <c r="BA924" s="137"/>
      <c r="BB924" s="312">
        <v>1083.0303030303</v>
      </c>
      <c r="BC924" s="312">
        <v>235610</v>
      </c>
      <c r="BD924" s="137"/>
      <c r="BE924" s="302">
        <v>220</v>
      </c>
      <c r="BF924" s="312">
        <v>243260</v>
      </c>
      <c r="BG924" s="137"/>
      <c r="BH924" s="302">
        <v>215.75756799999999</v>
      </c>
      <c r="BI924" s="303">
        <v>8.1035440506610379E-2</v>
      </c>
      <c r="BJ924" s="311">
        <v>172450</v>
      </c>
      <c r="BK924" s="137"/>
      <c r="BL924" s="312">
        <v>425.45454545454498</v>
      </c>
      <c r="BM924" s="312">
        <v>179898</v>
      </c>
      <c r="BN924" s="137"/>
      <c r="BO924" s="302">
        <v>139.39393939393901</v>
      </c>
      <c r="BP924" s="312">
        <v>181748</v>
      </c>
      <c r="BQ924" s="137"/>
      <c r="BR924" s="302">
        <v>121.21212</v>
      </c>
      <c r="BS924" s="303">
        <v>5.3917077413743117E-2</v>
      </c>
      <c r="BT924" s="311">
        <v>134831</v>
      </c>
      <c r="BU924" s="137"/>
      <c r="BV924" s="312">
        <v>209.09090909090901</v>
      </c>
      <c r="BW924" s="312">
        <v>143869</v>
      </c>
      <c r="BX924" s="137"/>
      <c r="BY924" s="302">
        <v>109.09090909090899</v>
      </c>
      <c r="BZ924" s="312">
        <v>148994</v>
      </c>
      <c r="CA924" s="137"/>
      <c r="CB924" s="302">
        <v>155.75756799999999</v>
      </c>
      <c r="CC924" s="303">
        <v>0.1050426088955804</v>
      </c>
      <c r="CD924" s="311">
        <v>1273900</v>
      </c>
      <c r="CE924" s="137"/>
      <c r="CF924" s="312">
        <v>1484.84</v>
      </c>
      <c r="CG924" s="312">
        <v>1344853</v>
      </c>
      <c r="CH924" s="137"/>
      <c r="CI924" s="302">
        <v>551.58000000000004</v>
      </c>
      <c r="CJ924" s="312">
        <v>1385370</v>
      </c>
      <c r="CK924" s="137"/>
      <c r="CL924" s="302">
        <v>527.11</v>
      </c>
      <c r="CM924" s="313">
        <v>8.7502943716147266E-2</v>
      </c>
    </row>
    <row r="925" spans="1:91" ht="14.4" x14ac:dyDescent="0.3">
      <c r="A925" s="432"/>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432"/>
      <c r="AE925" s="432"/>
      <c r="AF925" s="432"/>
      <c r="AG925" s="432"/>
      <c r="AH925" s="432"/>
      <c r="AI925" s="432"/>
      <c r="AJ925" s="432"/>
      <c r="AK925" s="432"/>
      <c r="AL925" s="432"/>
      <c r="AM925" s="432"/>
      <c r="AN925" s="432"/>
      <c r="AO925" s="432"/>
      <c r="AP925" s="432"/>
      <c r="AQ925" s="432"/>
      <c r="AR925" s="432"/>
      <c r="AS925" s="432"/>
      <c r="AT925" s="432"/>
      <c r="AU925" s="432"/>
      <c r="AV925" s="432"/>
      <c r="AW925" s="432"/>
      <c r="AX925" s="432"/>
      <c r="AY925" s="432"/>
      <c r="AZ925" s="432"/>
      <c r="BA925" s="432"/>
      <c r="BB925" s="432"/>
      <c r="BC925" s="432"/>
      <c r="BD925" s="432"/>
      <c r="BE925" s="432"/>
      <c r="BF925" s="432"/>
      <c r="BG925" s="432"/>
      <c r="BH925" s="432"/>
      <c r="BI925" s="432"/>
      <c r="BJ925" s="432"/>
      <c r="BK925" s="432"/>
      <c r="BL925" s="432"/>
      <c r="BM925" s="432"/>
      <c r="BN925" s="432"/>
      <c r="BO925" s="432"/>
      <c r="BP925" s="432"/>
      <c r="BQ925" s="432"/>
      <c r="BR925" s="432"/>
      <c r="BS925" s="432"/>
      <c r="BT925" s="432"/>
      <c r="BU925" s="432"/>
      <c r="BV925" s="432"/>
      <c r="BW925" s="432"/>
      <c r="BX925" s="432"/>
      <c r="BY925" s="432"/>
      <c r="BZ925" s="432"/>
      <c r="CA925" s="432"/>
      <c r="CB925" s="432"/>
      <c r="CC925" s="432"/>
      <c r="CD925" s="432"/>
      <c r="CE925" s="432"/>
      <c r="CF925" s="432"/>
      <c r="CG925" s="432"/>
      <c r="CH925" s="432"/>
      <c r="CI925" s="432"/>
      <c r="CJ925" s="432"/>
      <c r="CK925" s="432"/>
      <c r="CL925" s="432"/>
      <c r="CM925" s="432"/>
    </row>
    <row r="926" spans="1:91" ht="14.4" x14ac:dyDescent="0.3">
      <c r="A926" s="472" t="s">
        <v>571</v>
      </c>
      <c r="B926" s="472"/>
      <c r="C926" s="472"/>
      <c r="D926" s="472"/>
      <c r="E926" s="472"/>
      <c r="F926" s="472"/>
      <c r="G926" s="472"/>
      <c r="H926" s="472"/>
      <c r="I926" s="472"/>
      <c r="J926" s="472"/>
      <c r="K926" s="472"/>
      <c r="L926" s="472"/>
      <c r="M926" s="472"/>
      <c r="N926" s="472"/>
      <c r="O926" s="472"/>
      <c r="P926" s="472"/>
      <c r="Q926" s="472"/>
      <c r="R926" s="472"/>
      <c r="S926" s="472"/>
      <c r="T926" s="472"/>
      <c r="U926" s="472"/>
      <c r="V926" s="472"/>
      <c r="W926" s="472"/>
      <c r="X926" s="472"/>
      <c r="Y926" s="472"/>
      <c r="Z926" s="472"/>
      <c r="AA926" s="472"/>
      <c r="AB926" s="472"/>
      <c r="AC926" s="472"/>
      <c r="AD926" s="472"/>
      <c r="AE926" s="472"/>
      <c r="AF926" s="472"/>
      <c r="AG926" s="472"/>
      <c r="AH926" s="472"/>
      <c r="AI926" s="472"/>
      <c r="AJ926" s="472"/>
      <c r="AK926" s="472"/>
      <c r="AL926" s="472"/>
      <c r="AM926" s="472"/>
      <c r="AN926" s="472"/>
      <c r="AO926" s="472"/>
      <c r="AP926" s="472"/>
      <c r="AQ926" s="472"/>
      <c r="AR926" s="472"/>
      <c r="AS926" s="472"/>
      <c r="AT926" s="472"/>
      <c r="AU926" s="472"/>
      <c r="AV926" s="472"/>
      <c r="AW926" s="472"/>
      <c r="AX926" s="472"/>
      <c r="AY926" s="472"/>
      <c r="AZ926" s="472"/>
      <c r="BA926" s="472"/>
      <c r="BB926" s="472"/>
      <c r="BC926" s="472"/>
      <c r="BD926" s="472"/>
      <c r="BE926" s="472"/>
      <c r="BF926" s="472"/>
      <c r="BG926" s="472"/>
      <c r="BH926" s="472"/>
      <c r="BI926" s="472"/>
      <c r="BJ926" s="472"/>
      <c r="BK926" s="472"/>
      <c r="BL926" s="472"/>
      <c r="BM926" s="472"/>
      <c r="BN926" s="472"/>
      <c r="BO926" s="472"/>
      <c r="BP926" s="472"/>
      <c r="BQ926" s="472"/>
      <c r="BR926" s="472"/>
      <c r="BS926" s="472"/>
      <c r="BT926" s="472"/>
      <c r="BU926" s="472"/>
      <c r="BV926" s="472"/>
      <c r="BW926" s="472"/>
      <c r="BX926" s="472"/>
      <c r="BY926" s="472"/>
      <c r="BZ926" s="472"/>
      <c r="CA926" s="472"/>
      <c r="CB926" s="472"/>
      <c r="CC926" s="472"/>
      <c r="CD926" s="472"/>
      <c r="CE926" s="472"/>
      <c r="CF926" s="472"/>
      <c r="CG926" s="472"/>
      <c r="CH926" s="472"/>
      <c r="CI926" s="472"/>
      <c r="CJ926" s="472"/>
      <c r="CK926" s="472"/>
      <c r="CL926" s="472"/>
      <c r="CM926" s="472"/>
    </row>
    <row r="927" spans="1:91" ht="18" customHeight="1" x14ac:dyDescent="0.3">
      <c r="B927" s="473" t="s">
        <v>332</v>
      </c>
      <c r="C927" s="474"/>
      <c r="D927" s="292" t="s">
        <v>333</v>
      </c>
      <c r="E927" s="474" t="s">
        <v>332</v>
      </c>
      <c r="F927" s="474"/>
      <c r="G927" s="292" t="s">
        <v>333</v>
      </c>
      <c r="H927" s="474" t="s">
        <v>332</v>
      </c>
      <c r="I927" s="474"/>
      <c r="J927" s="292" t="s">
        <v>333</v>
      </c>
      <c r="K927" s="310" t="s">
        <v>0</v>
      </c>
      <c r="L927" s="473" t="s">
        <v>332</v>
      </c>
      <c r="M927" s="474"/>
      <c r="N927" s="292" t="s">
        <v>333</v>
      </c>
      <c r="O927" s="474" t="s">
        <v>332</v>
      </c>
      <c r="P927" s="474"/>
      <c r="Q927" s="292" t="s">
        <v>333</v>
      </c>
      <c r="R927" s="474" t="s">
        <v>332</v>
      </c>
      <c r="S927" s="474"/>
      <c r="T927" s="292" t="s">
        <v>333</v>
      </c>
      <c r="U927" s="310" t="s">
        <v>0</v>
      </c>
      <c r="V927" s="473" t="s">
        <v>332</v>
      </c>
      <c r="W927" s="474"/>
      <c r="X927" s="292" t="s">
        <v>333</v>
      </c>
      <c r="Y927" s="474" t="s">
        <v>332</v>
      </c>
      <c r="Z927" s="474"/>
      <c r="AA927" s="292" t="s">
        <v>333</v>
      </c>
      <c r="AB927" s="474" t="s">
        <v>332</v>
      </c>
      <c r="AC927" s="474"/>
      <c r="AD927" s="292" t="s">
        <v>333</v>
      </c>
      <c r="AE927" s="310" t="s">
        <v>0</v>
      </c>
      <c r="AF927" s="473" t="s">
        <v>332</v>
      </c>
      <c r="AG927" s="474"/>
      <c r="AH927" s="292" t="s">
        <v>333</v>
      </c>
      <c r="AI927" s="474" t="s">
        <v>332</v>
      </c>
      <c r="AJ927" s="474"/>
      <c r="AK927" s="292" t="s">
        <v>333</v>
      </c>
      <c r="AL927" s="474" t="s">
        <v>332</v>
      </c>
      <c r="AM927" s="474"/>
      <c r="AN927" s="292" t="s">
        <v>333</v>
      </c>
      <c r="AO927" s="310" t="s">
        <v>0</v>
      </c>
      <c r="AP927" s="473" t="s">
        <v>332</v>
      </c>
      <c r="AQ927" s="474"/>
      <c r="AR927" s="292" t="s">
        <v>333</v>
      </c>
      <c r="AS927" s="474" t="s">
        <v>332</v>
      </c>
      <c r="AT927" s="474"/>
      <c r="AU927" s="292" t="s">
        <v>333</v>
      </c>
      <c r="AV927" s="474" t="s">
        <v>332</v>
      </c>
      <c r="AW927" s="474"/>
      <c r="AX927" s="292" t="s">
        <v>333</v>
      </c>
      <c r="AY927" s="290" t="s">
        <v>0</v>
      </c>
      <c r="AZ927" s="473" t="s">
        <v>332</v>
      </c>
      <c r="BA927" s="474"/>
      <c r="BB927" s="292" t="s">
        <v>333</v>
      </c>
      <c r="BC927" s="474" t="s">
        <v>332</v>
      </c>
      <c r="BD927" s="474"/>
      <c r="BE927" s="292" t="s">
        <v>333</v>
      </c>
      <c r="BF927" s="474" t="s">
        <v>332</v>
      </c>
      <c r="BG927" s="474"/>
      <c r="BH927" s="292" t="s">
        <v>333</v>
      </c>
      <c r="BI927" s="290" t="s">
        <v>0</v>
      </c>
      <c r="BJ927" s="473" t="s">
        <v>332</v>
      </c>
      <c r="BK927" s="474"/>
      <c r="BL927" s="292" t="s">
        <v>333</v>
      </c>
      <c r="BM927" s="474" t="s">
        <v>332</v>
      </c>
      <c r="BN927" s="474"/>
      <c r="BO927" s="292" t="s">
        <v>333</v>
      </c>
      <c r="BP927" s="474" t="s">
        <v>332</v>
      </c>
      <c r="BQ927" s="474"/>
      <c r="BR927" s="292" t="s">
        <v>333</v>
      </c>
      <c r="BS927" s="290" t="s">
        <v>0</v>
      </c>
      <c r="BT927" s="473" t="s">
        <v>332</v>
      </c>
      <c r="BU927" s="474"/>
      <c r="BV927" s="292" t="s">
        <v>333</v>
      </c>
      <c r="BW927" s="474" t="s">
        <v>332</v>
      </c>
      <c r="BX927" s="474"/>
      <c r="BY927" s="292" t="s">
        <v>333</v>
      </c>
      <c r="BZ927" s="474" t="s">
        <v>332</v>
      </c>
      <c r="CA927" s="474"/>
      <c r="CB927" s="292" t="s">
        <v>333</v>
      </c>
      <c r="CC927" s="290" t="s">
        <v>0</v>
      </c>
      <c r="CD927" s="473" t="s">
        <v>332</v>
      </c>
      <c r="CE927" s="474"/>
      <c r="CF927" s="292" t="s">
        <v>333</v>
      </c>
      <c r="CG927" s="474" t="s">
        <v>332</v>
      </c>
      <c r="CH927" s="474"/>
      <c r="CI927" s="292" t="s">
        <v>333</v>
      </c>
      <c r="CJ927" s="474" t="s">
        <v>332</v>
      </c>
      <c r="CK927" s="474"/>
      <c r="CL927" s="292" t="s">
        <v>333</v>
      </c>
      <c r="CM927" s="310" t="s">
        <v>0</v>
      </c>
    </row>
    <row r="928" spans="1:91" ht="14.4" x14ac:dyDescent="0.3">
      <c r="A928" s="99" t="s">
        <v>18</v>
      </c>
      <c r="B928" s="311">
        <v>278525</v>
      </c>
      <c r="C928" s="137"/>
      <c r="D928" s="312">
        <v>910.30303030303003</v>
      </c>
      <c r="E928" s="312">
        <v>292550</v>
      </c>
      <c r="F928" s="137"/>
      <c r="G928" s="302">
        <v>808.48484848484804</v>
      </c>
      <c r="H928" s="312">
        <v>307906</v>
      </c>
      <c r="I928" s="137"/>
      <c r="J928" s="302">
        <v>689.09090000000003</v>
      </c>
      <c r="K928" s="313">
        <v>0.10548783771654251</v>
      </c>
      <c r="L928" s="312">
        <v>239277</v>
      </c>
      <c r="M928" s="137"/>
      <c r="N928" s="312">
        <v>936.36363636363603</v>
      </c>
      <c r="O928" s="312">
        <v>257737</v>
      </c>
      <c r="P928" s="137"/>
      <c r="Q928" s="302">
        <v>843.63636363636294</v>
      </c>
      <c r="R928" s="312">
        <v>270282</v>
      </c>
      <c r="S928" s="137"/>
      <c r="T928" s="302">
        <v>782.42425500000002</v>
      </c>
      <c r="U928" s="313">
        <v>0.12957785328301508</v>
      </c>
      <c r="V928" s="312">
        <v>39263</v>
      </c>
      <c r="W928" s="137"/>
      <c r="X928" s="312">
        <v>436.969696969697</v>
      </c>
      <c r="Y928" s="312">
        <v>41108</v>
      </c>
      <c r="Z928" s="137"/>
      <c r="AA928" s="302">
        <v>373.93939393939303</v>
      </c>
      <c r="AB928" s="312">
        <v>43452</v>
      </c>
      <c r="AC928" s="137"/>
      <c r="AD928" s="302">
        <v>300</v>
      </c>
      <c r="AE928" s="313">
        <v>0.10669077757685352</v>
      </c>
      <c r="AF928" s="312">
        <v>41972</v>
      </c>
      <c r="AG928" s="137"/>
      <c r="AH928" s="312">
        <v>491.51515151515099</v>
      </c>
      <c r="AI928" s="312">
        <v>42723</v>
      </c>
      <c r="AJ928" s="137"/>
      <c r="AK928" s="302">
        <v>441.81818181818102</v>
      </c>
      <c r="AL928" s="312">
        <v>44881</v>
      </c>
      <c r="AM928" s="137"/>
      <c r="AN928" s="302">
        <v>357.57574499999998</v>
      </c>
      <c r="AO928" s="313">
        <v>6.9308110168683879E-2</v>
      </c>
      <c r="AP928" s="312">
        <v>73128</v>
      </c>
      <c r="AQ928" s="137"/>
      <c r="AR928" s="312">
        <v>474.54545454545399</v>
      </c>
      <c r="AS928" s="312">
        <v>76516</v>
      </c>
      <c r="AT928" s="137"/>
      <c r="AU928" s="302">
        <v>464.24242424242402</v>
      </c>
      <c r="AV928" s="312">
        <v>80008</v>
      </c>
      <c r="AW928" s="137"/>
      <c r="AX928" s="302">
        <v>440.60604899999998</v>
      </c>
      <c r="AY928" s="303">
        <v>9.4081610327097692E-2</v>
      </c>
      <c r="AZ928" s="311">
        <v>207667</v>
      </c>
      <c r="BA928" s="137"/>
      <c r="BB928" s="312">
        <v>1309.69696969696</v>
      </c>
      <c r="BC928" s="312">
        <v>217343</v>
      </c>
      <c r="BD928" s="137"/>
      <c r="BE928" s="302">
        <v>720</v>
      </c>
      <c r="BF928" s="312">
        <v>228567</v>
      </c>
      <c r="BG928" s="137"/>
      <c r="BH928" s="302">
        <v>635.75756799999999</v>
      </c>
      <c r="BI928" s="303">
        <v>0.1006418930306693</v>
      </c>
      <c r="BJ928" s="311">
        <v>159927</v>
      </c>
      <c r="BK928" s="137"/>
      <c r="BL928" s="312">
        <v>702.42424242424204</v>
      </c>
      <c r="BM928" s="312">
        <v>168090</v>
      </c>
      <c r="BN928" s="137"/>
      <c r="BO928" s="302">
        <v>547.27272727272702</v>
      </c>
      <c r="BP928" s="312">
        <v>173898</v>
      </c>
      <c r="BQ928" s="137"/>
      <c r="BR928" s="302">
        <v>418.18182400000001</v>
      </c>
      <c r="BS928" s="303">
        <v>8.7358607364610097E-2</v>
      </c>
      <c r="BT928" s="311">
        <v>123180</v>
      </c>
      <c r="BU928" s="137"/>
      <c r="BV928" s="312">
        <v>500</v>
      </c>
      <c r="BW928" s="312">
        <v>132706</v>
      </c>
      <c r="BX928" s="137"/>
      <c r="BY928" s="302">
        <v>467.27272727272702</v>
      </c>
      <c r="BZ928" s="312">
        <v>138238</v>
      </c>
      <c r="CA928" s="137"/>
      <c r="CB928" s="302">
        <v>436.36364700000001</v>
      </c>
      <c r="CC928" s="303">
        <v>0.12224387075823998</v>
      </c>
      <c r="CD928" s="311">
        <v>1162939</v>
      </c>
      <c r="CE928" s="137"/>
      <c r="CF928" s="312">
        <v>2194.61</v>
      </c>
      <c r="CG928" s="312">
        <v>1228773</v>
      </c>
      <c r="CH928" s="137"/>
      <c r="CI928" s="302">
        <v>1717</v>
      </c>
      <c r="CJ928" s="312">
        <v>1287232</v>
      </c>
      <c r="CK928" s="137"/>
      <c r="CL928" s="302">
        <v>1505.1</v>
      </c>
      <c r="CM928" s="313">
        <v>0.10687834873540229</v>
      </c>
    </row>
    <row r="929" spans="1:91" ht="14.4" x14ac:dyDescent="0.3">
      <c r="A929" s="99" t="s">
        <v>252</v>
      </c>
      <c r="B929" s="311">
        <v>154847</v>
      </c>
      <c r="C929" s="137">
        <v>0.55595368458845706</v>
      </c>
      <c r="D929" s="312">
        <v>1137.57575757575</v>
      </c>
      <c r="E929" s="312">
        <v>155487</v>
      </c>
      <c r="F929" s="137">
        <v>0.53148863442146643</v>
      </c>
      <c r="G929" s="302">
        <v>1310.30303030303</v>
      </c>
      <c r="H929" s="312">
        <v>164124</v>
      </c>
      <c r="I929" s="137">
        <v>0.53303280871434788</v>
      </c>
      <c r="J929" s="302">
        <v>1075.15149</v>
      </c>
      <c r="K929" s="313">
        <v>5.9910750611894319E-2</v>
      </c>
      <c r="L929" s="312">
        <v>147930</v>
      </c>
      <c r="M929" s="137">
        <v>0.61823744028887018</v>
      </c>
      <c r="N929" s="312">
        <v>1081.8181818181799</v>
      </c>
      <c r="O929" s="312">
        <v>147334</v>
      </c>
      <c r="P929" s="137">
        <v>0.57164473862891241</v>
      </c>
      <c r="Q929" s="302">
        <v>1083.6363636363601</v>
      </c>
      <c r="R929" s="312">
        <v>157554</v>
      </c>
      <c r="S929" s="137">
        <v>0.58292450107665328</v>
      </c>
      <c r="T929" s="302">
        <v>1060.60608</v>
      </c>
      <c r="U929" s="313">
        <v>6.5057797606976275E-2</v>
      </c>
      <c r="V929" s="312">
        <v>21760</v>
      </c>
      <c r="W929" s="137">
        <v>0.55421134401344774</v>
      </c>
      <c r="X929" s="312">
        <v>395.15151515151501</v>
      </c>
      <c r="Y929" s="312">
        <v>21358</v>
      </c>
      <c r="Z929" s="137">
        <v>0.51955823683954461</v>
      </c>
      <c r="AA929" s="302">
        <v>404.24242424242402</v>
      </c>
      <c r="AB929" s="312">
        <v>22733</v>
      </c>
      <c r="AC929" s="137">
        <v>0.52317499769860998</v>
      </c>
      <c r="AD929" s="302">
        <v>416.96969999999999</v>
      </c>
      <c r="AE929" s="313">
        <v>4.4715073529411765E-2</v>
      </c>
      <c r="AF929" s="312">
        <v>26882</v>
      </c>
      <c r="AG929" s="137">
        <v>0.64047460211569618</v>
      </c>
      <c r="AH929" s="312">
        <v>453.93939393939399</v>
      </c>
      <c r="AI929" s="312">
        <v>25930</v>
      </c>
      <c r="AJ929" s="137">
        <v>0.60693303372890484</v>
      </c>
      <c r="AK929" s="302">
        <v>463.636363636363</v>
      </c>
      <c r="AL929" s="312">
        <v>28772</v>
      </c>
      <c r="AM929" s="137">
        <v>0.64107305986943253</v>
      </c>
      <c r="AN929" s="302">
        <v>515.15150000000006</v>
      </c>
      <c r="AO929" s="313">
        <v>7.0307268804404438E-2</v>
      </c>
      <c r="AP929" s="312">
        <v>41208</v>
      </c>
      <c r="AQ929" s="137">
        <v>0.56350508697079094</v>
      </c>
      <c r="AR929" s="312">
        <v>496.36363636363598</v>
      </c>
      <c r="AS929" s="312">
        <v>40310</v>
      </c>
      <c r="AT929" s="137">
        <v>0.52681792043494169</v>
      </c>
      <c r="AU929" s="302">
        <v>576.969696969697</v>
      </c>
      <c r="AV929" s="312">
        <v>41795</v>
      </c>
      <c r="AW929" s="137">
        <v>0.52238526147385267</v>
      </c>
      <c r="AX929" s="302">
        <v>536.36364700000001</v>
      </c>
      <c r="AY929" s="303">
        <v>1.424480683362454E-2</v>
      </c>
      <c r="AZ929" s="311">
        <v>129882</v>
      </c>
      <c r="BA929" s="137">
        <v>0.62543398806743489</v>
      </c>
      <c r="BB929" s="312">
        <v>1346.6666666666599</v>
      </c>
      <c r="BC929" s="312">
        <v>123584</v>
      </c>
      <c r="BD929" s="137">
        <v>0.56861274575210607</v>
      </c>
      <c r="BE929" s="302">
        <v>950.90909090909099</v>
      </c>
      <c r="BF929" s="312">
        <v>129419</v>
      </c>
      <c r="BG929" s="137">
        <v>0.56621909549497518</v>
      </c>
      <c r="BH929" s="302">
        <v>1098.78784</v>
      </c>
      <c r="BI929" s="303">
        <v>-3.564774179639981E-3</v>
      </c>
      <c r="BJ929" s="311">
        <v>101045</v>
      </c>
      <c r="BK929" s="137">
        <v>0.63181951765493005</v>
      </c>
      <c r="BL929" s="312">
        <v>1004.84848484848</v>
      </c>
      <c r="BM929" s="312">
        <v>96098</v>
      </c>
      <c r="BN929" s="137">
        <v>0.57170563388660833</v>
      </c>
      <c r="BO929" s="302">
        <v>895.15151515151501</v>
      </c>
      <c r="BP929" s="312">
        <v>100576</v>
      </c>
      <c r="BQ929" s="137">
        <v>0.57836202831544925</v>
      </c>
      <c r="BR929" s="302">
        <v>1022.42426</v>
      </c>
      <c r="BS929" s="303">
        <v>-4.6414963630065816E-3</v>
      </c>
      <c r="BT929" s="311">
        <v>73549</v>
      </c>
      <c r="BU929" s="137">
        <v>0.59708556583861017</v>
      </c>
      <c r="BV929" s="312">
        <v>809.09090909090901</v>
      </c>
      <c r="BW929" s="312">
        <v>75974</v>
      </c>
      <c r="BX929" s="137">
        <v>0.57249860594095214</v>
      </c>
      <c r="BY929" s="302">
        <v>814.54545454545405</v>
      </c>
      <c r="BZ929" s="312">
        <v>78866</v>
      </c>
      <c r="CA929" s="137">
        <v>0.57050883259306417</v>
      </c>
      <c r="CB929" s="302">
        <v>749.69695999999999</v>
      </c>
      <c r="CC929" s="303">
        <v>7.2291941426803896E-2</v>
      </c>
      <c r="CD929" s="311">
        <v>697103</v>
      </c>
      <c r="CE929" s="137">
        <v>0.59943212842634053</v>
      </c>
      <c r="CF929" s="312">
        <v>2557.88</v>
      </c>
      <c r="CG929" s="312">
        <v>686075</v>
      </c>
      <c r="CH929" s="137">
        <v>0.55834153256948194</v>
      </c>
      <c r="CI929" s="302">
        <v>2442.2199999999998</v>
      </c>
      <c r="CJ929" s="312">
        <v>723839</v>
      </c>
      <c r="CK929" s="137">
        <v>0.56232209889126439</v>
      </c>
      <c r="CL929" s="302">
        <v>2411.61</v>
      </c>
      <c r="CM929" s="313">
        <v>3.835301239558573E-2</v>
      </c>
    </row>
    <row r="930" spans="1:91" ht="14.4" x14ac:dyDescent="0.3">
      <c r="A930" s="99" t="s">
        <v>253</v>
      </c>
      <c r="B930" s="311">
        <v>123678</v>
      </c>
      <c r="C930" s="137">
        <v>0.44404631541154294</v>
      </c>
      <c r="D930" s="312">
        <v>1060</v>
      </c>
      <c r="E930" s="312">
        <v>137063</v>
      </c>
      <c r="F930" s="137">
        <v>0.46851136557853357</v>
      </c>
      <c r="G930" s="302">
        <v>1242.42424242424</v>
      </c>
      <c r="H930" s="312">
        <v>143782</v>
      </c>
      <c r="I930" s="137">
        <v>0.46696719128565212</v>
      </c>
      <c r="J930" s="302">
        <v>1099.39392</v>
      </c>
      <c r="K930" s="313">
        <v>0.16255114086579667</v>
      </c>
      <c r="L930" s="312">
        <v>91347</v>
      </c>
      <c r="M930" s="137">
        <v>0.38176255971112977</v>
      </c>
      <c r="N930" s="312">
        <v>1148.4848484848401</v>
      </c>
      <c r="O930" s="312">
        <v>110403</v>
      </c>
      <c r="P930" s="137">
        <v>0.42835526137108759</v>
      </c>
      <c r="Q930" s="302">
        <v>1076.3636363636299</v>
      </c>
      <c r="R930" s="312">
        <v>112728</v>
      </c>
      <c r="S930" s="137">
        <v>0.41707549892334672</v>
      </c>
      <c r="T930" s="302">
        <v>1181.21216</v>
      </c>
      <c r="U930" s="313">
        <v>0.23406351604321982</v>
      </c>
      <c r="V930" s="312">
        <v>17503</v>
      </c>
      <c r="W930" s="137">
        <v>0.44578865598655221</v>
      </c>
      <c r="X930" s="312">
        <v>492.12121212121201</v>
      </c>
      <c r="Y930" s="312">
        <v>19750</v>
      </c>
      <c r="Z930" s="137">
        <v>0.48044176316045539</v>
      </c>
      <c r="AA930" s="302">
        <v>450.90909090909099</v>
      </c>
      <c r="AB930" s="312">
        <v>20719</v>
      </c>
      <c r="AC930" s="137">
        <v>0.47682500230139002</v>
      </c>
      <c r="AD930" s="302">
        <v>437.57574499999998</v>
      </c>
      <c r="AE930" s="313">
        <v>0.18373993029766325</v>
      </c>
      <c r="AF930" s="312">
        <v>15090</v>
      </c>
      <c r="AG930" s="137">
        <v>0.35952539788430382</v>
      </c>
      <c r="AH930" s="312">
        <v>500.60606060606</v>
      </c>
      <c r="AI930" s="312">
        <v>16793</v>
      </c>
      <c r="AJ930" s="137">
        <v>0.39306696627109522</v>
      </c>
      <c r="AK930" s="302">
        <v>540.60606060606005</v>
      </c>
      <c r="AL930" s="312">
        <v>16109</v>
      </c>
      <c r="AM930" s="137">
        <v>0.35892694013056747</v>
      </c>
      <c r="AN930" s="302">
        <v>486.06060000000002</v>
      </c>
      <c r="AO930" s="313">
        <v>6.7528164347249828E-2</v>
      </c>
      <c r="AP930" s="312">
        <v>31920</v>
      </c>
      <c r="AQ930" s="137">
        <v>0.43649491302920906</v>
      </c>
      <c r="AR930" s="312">
        <v>578.18181818181802</v>
      </c>
      <c r="AS930" s="312">
        <v>36206</v>
      </c>
      <c r="AT930" s="137">
        <v>0.47318207956505831</v>
      </c>
      <c r="AU930" s="302">
        <v>516.36363636363603</v>
      </c>
      <c r="AV930" s="312">
        <v>38213</v>
      </c>
      <c r="AW930" s="137">
        <v>0.47761473852614739</v>
      </c>
      <c r="AX930" s="302">
        <v>569.09090000000003</v>
      </c>
      <c r="AY930" s="303">
        <v>0.19714912280701755</v>
      </c>
      <c r="AZ930" s="311">
        <v>77785</v>
      </c>
      <c r="BA930" s="137">
        <v>0.37456601193256511</v>
      </c>
      <c r="BB930" s="312">
        <v>1034.54545454545</v>
      </c>
      <c r="BC930" s="312">
        <v>93759</v>
      </c>
      <c r="BD930" s="137">
        <v>0.43138725424789387</v>
      </c>
      <c r="BE930" s="302">
        <v>861.21212121212102</v>
      </c>
      <c r="BF930" s="312">
        <v>99148</v>
      </c>
      <c r="BG930" s="137">
        <v>0.43378090450502477</v>
      </c>
      <c r="BH930" s="302">
        <v>986.06060000000002</v>
      </c>
      <c r="BI930" s="303">
        <v>0.27464164041910394</v>
      </c>
      <c r="BJ930" s="311">
        <v>58882</v>
      </c>
      <c r="BK930" s="137">
        <v>0.36818048234506995</v>
      </c>
      <c r="BL930" s="312">
        <v>901.21212121212102</v>
      </c>
      <c r="BM930" s="312">
        <v>71992</v>
      </c>
      <c r="BN930" s="137">
        <v>0.42829436611339161</v>
      </c>
      <c r="BO930" s="302">
        <v>971.51515151515105</v>
      </c>
      <c r="BP930" s="312">
        <v>73322</v>
      </c>
      <c r="BQ930" s="137">
        <v>0.42163797168455069</v>
      </c>
      <c r="BR930" s="302">
        <v>954.54549999999995</v>
      </c>
      <c r="BS930" s="303">
        <v>0.24523623518222887</v>
      </c>
      <c r="BT930" s="311">
        <v>49631</v>
      </c>
      <c r="BU930" s="137">
        <v>0.40291443416138983</v>
      </c>
      <c r="BV930" s="312">
        <v>772.12121212121201</v>
      </c>
      <c r="BW930" s="312">
        <v>56732</v>
      </c>
      <c r="BX930" s="137">
        <v>0.4275013940590478</v>
      </c>
      <c r="BY930" s="302">
        <v>760.60606060606005</v>
      </c>
      <c r="BZ930" s="312">
        <v>59372</v>
      </c>
      <c r="CA930" s="137">
        <v>0.42949116740693588</v>
      </c>
      <c r="CB930" s="302">
        <v>720</v>
      </c>
      <c r="CC930" s="303">
        <v>0.19626846124398056</v>
      </c>
      <c r="CD930" s="311">
        <v>465836</v>
      </c>
      <c r="CE930" s="137">
        <v>0.40056787157365947</v>
      </c>
      <c r="CF930" s="312">
        <v>2396.7800000000002</v>
      </c>
      <c r="CG930" s="312">
        <v>542698</v>
      </c>
      <c r="CH930" s="137">
        <v>0.44165846743051806</v>
      </c>
      <c r="CI930" s="302">
        <v>2392.16</v>
      </c>
      <c r="CJ930" s="312">
        <v>563393</v>
      </c>
      <c r="CK930" s="137">
        <v>0.43767790110873567</v>
      </c>
      <c r="CL930" s="302">
        <v>2398.79</v>
      </c>
      <c r="CM930" s="313">
        <v>0.20942348809452255</v>
      </c>
    </row>
    <row r="931" spans="1:91" ht="14.4" x14ac:dyDescent="0.3">
      <c r="A931" s="432"/>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432"/>
      <c r="AE931" s="432"/>
      <c r="AF931" s="432"/>
      <c r="AG931" s="432"/>
      <c r="AH931" s="432"/>
      <c r="AI931" s="432"/>
      <c r="AJ931" s="432"/>
      <c r="AK931" s="432"/>
      <c r="AL931" s="432"/>
      <c r="AM931" s="432"/>
      <c r="AN931" s="432"/>
      <c r="AO931" s="432"/>
      <c r="AP931" s="432"/>
      <c r="AQ931" s="432"/>
      <c r="AR931" s="432"/>
      <c r="AS931" s="432"/>
      <c r="AT931" s="432"/>
      <c r="AU931" s="432"/>
      <c r="AV931" s="432"/>
      <c r="AW931" s="432"/>
      <c r="AX931" s="432"/>
      <c r="AY931" s="432"/>
      <c r="AZ931" s="432"/>
      <c r="BA931" s="432"/>
      <c r="BB931" s="432"/>
      <c r="BC931" s="432"/>
      <c r="BD931" s="432"/>
      <c r="BE931" s="432"/>
      <c r="BF931" s="432"/>
      <c r="BG931" s="432"/>
      <c r="BH931" s="432"/>
      <c r="BI931" s="432"/>
      <c r="BJ931" s="432"/>
      <c r="BK931" s="432"/>
      <c r="BL931" s="432"/>
      <c r="BM931" s="432"/>
      <c r="BN931" s="432"/>
      <c r="BO931" s="432"/>
      <c r="BP931" s="432"/>
      <c r="BQ931" s="432"/>
      <c r="BR931" s="432"/>
      <c r="BS931" s="432"/>
      <c r="BT931" s="432"/>
      <c r="BU931" s="432"/>
      <c r="BV931" s="432"/>
      <c r="BW931" s="432"/>
      <c r="BX931" s="432"/>
      <c r="BY931" s="432"/>
      <c r="BZ931" s="432"/>
      <c r="CA931" s="432"/>
      <c r="CB931" s="432"/>
      <c r="CC931" s="432"/>
      <c r="CD931" s="432"/>
      <c r="CE931" s="432"/>
      <c r="CF931" s="432"/>
      <c r="CG931" s="432"/>
      <c r="CH931" s="432"/>
      <c r="CI931" s="432"/>
      <c r="CJ931" s="432"/>
      <c r="CK931" s="432"/>
      <c r="CL931" s="432"/>
      <c r="CM931" s="432"/>
    </row>
    <row r="932" spans="1:91" ht="14.4" x14ac:dyDescent="0.3">
      <c r="A932" s="472" t="s">
        <v>572</v>
      </c>
      <c r="B932" s="472"/>
      <c r="C932" s="472"/>
      <c r="D932" s="472"/>
      <c r="E932" s="472"/>
      <c r="F932" s="472"/>
      <c r="G932" s="472"/>
      <c r="H932" s="472"/>
      <c r="I932" s="472"/>
      <c r="J932" s="472"/>
      <c r="K932" s="472"/>
      <c r="L932" s="472"/>
      <c r="M932" s="472"/>
      <c r="N932" s="472"/>
      <c r="O932" s="472"/>
      <c r="P932" s="472"/>
      <c r="Q932" s="472"/>
      <c r="R932" s="472"/>
      <c r="S932" s="472"/>
      <c r="T932" s="472"/>
      <c r="U932" s="472"/>
      <c r="V932" s="472"/>
      <c r="W932" s="472"/>
      <c r="X932" s="472"/>
      <c r="Y932" s="472"/>
      <c r="Z932" s="472"/>
      <c r="AA932" s="472"/>
      <c r="AB932" s="472"/>
      <c r="AC932" s="472"/>
      <c r="AD932" s="472"/>
      <c r="AE932" s="472"/>
      <c r="AF932" s="472"/>
      <c r="AG932" s="472"/>
      <c r="AH932" s="472"/>
      <c r="AI932" s="472"/>
      <c r="AJ932" s="472"/>
      <c r="AK932" s="472"/>
      <c r="AL932" s="472"/>
      <c r="AM932" s="472"/>
      <c r="AN932" s="472"/>
      <c r="AO932" s="472"/>
      <c r="AP932" s="472"/>
      <c r="AQ932" s="472"/>
      <c r="AR932" s="472"/>
      <c r="AS932" s="472"/>
      <c r="AT932" s="472"/>
      <c r="AU932" s="472"/>
      <c r="AV932" s="472"/>
      <c r="AW932" s="472"/>
      <c r="AX932" s="472"/>
      <c r="AY932" s="472"/>
      <c r="AZ932" s="472"/>
      <c r="BA932" s="472"/>
      <c r="BB932" s="472"/>
      <c r="BC932" s="472"/>
      <c r="BD932" s="472"/>
      <c r="BE932" s="472"/>
      <c r="BF932" s="472"/>
      <c r="BG932" s="472"/>
      <c r="BH932" s="472"/>
      <c r="BI932" s="472"/>
      <c r="BJ932" s="472"/>
      <c r="BK932" s="472"/>
      <c r="BL932" s="472"/>
      <c r="BM932" s="472"/>
      <c r="BN932" s="472"/>
      <c r="BO932" s="472"/>
      <c r="BP932" s="472"/>
      <c r="BQ932" s="472"/>
      <c r="BR932" s="472"/>
      <c r="BS932" s="472"/>
      <c r="BT932" s="472"/>
      <c r="BU932" s="472"/>
      <c r="BV932" s="472"/>
      <c r="BW932" s="472"/>
      <c r="BX932" s="472"/>
      <c r="BY932" s="472"/>
      <c r="BZ932" s="472"/>
      <c r="CA932" s="472"/>
      <c r="CB932" s="472"/>
      <c r="CC932" s="472"/>
      <c r="CD932" s="472"/>
      <c r="CE932" s="472"/>
      <c r="CF932" s="472"/>
      <c r="CG932" s="472"/>
      <c r="CH932" s="472"/>
      <c r="CI932" s="472"/>
      <c r="CJ932" s="472"/>
      <c r="CK932" s="472"/>
      <c r="CL932" s="472"/>
      <c r="CM932" s="472"/>
    </row>
    <row r="933" spans="1:91" ht="18" customHeight="1" x14ac:dyDescent="0.3">
      <c r="B933" s="473" t="s">
        <v>332</v>
      </c>
      <c r="C933" s="474"/>
      <c r="D933" s="292" t="s">
        <v>333</v>
      </c>
      <c r="E933" s="474" t="s">
        <v>332</v>
      </c>
      <c r="F933" s="474"/>
      <c r="G933" s="292" t="s">
        <v>333</v>
      </c>
      <c r="H933" s="474" t="s">
        <v>332</v>
      </c>
      <c r="I933" s="474"/>
      <c r="J933" s="292" t="s">
        <v>333</v>
      </c>
      <c r="K933" s="310" t="s">
        <v>0</v>
      </c>
      <c r="L933" s="473" t="s">
        <v>332</v>
      </c>
      <c r="M933" s="474"/>
      <c r="N933" s="292" t="s">
        <v>333</v>
      </c>
      <c r="O933" s="474" t="s">
        <v>332</v>
      </c>
      <c r="P933" s="474"/>
      <c r="Q933" s="292" t="s">
        <v>333</v>
      </c>
      <c r="R933" s="474" t="s">
        <v>332</v>
      </c>
      <c r="S933" s="474"/>
      <c r="T933" s="292" t="s">
        <v>333</v>
      </c>
      <c r="U933" s="310" t="s">
        <v>0</v>
      </c>
      <c r="V933" s="473" t="s">
        <v>332</v>
      </c>
      <c r="W933" s="474"/>
      <c r="X933" s="292" t="s">
        <v>333</v>
      </c>
      <c r="Y933" s="474" t="s">
        <v>332</v>
      </c>
      <c r="Z933" s="474"/>
      <c r="AA933" s="292" t="s">
        <v>333</v>
      </c>
      <c r="AB933" s="474" t="s">
        <v>332</v>
      </c>
      <c r="AC933" s="474"/>
      <c r="AD933" s="292" t="s">
        <v>333</v>
      </c>
      <c r="AE933" s="310" t="s">
        <v>0</v>
      </c>
      <c r="AF933" s="473" t="s">
        <v>332</v>
      </c>
      <c r="AG933" s="474"/>
      <c r="AH933" s="292" t="s">
        <v>333</v>
      </c>
      <c r="AI933" s="474" t="s">
        <v>332</v>
      </c>
      <c r="AJ933" s="474"/>
      <c r="AK933" s="292" t="s">
        <v>333</v>
      </c>
      <c r="AL933" s="474" t="s">
        <v>332</v>
      </c>
      <c r="AM933" s="474"/>
      <c r="AN933" s="292" t="s">
        <v>333</v>
      </c>
      <c r="AO933" s="310" t="s">
        <v>0</v>
      </c>
      <c r="AP933" s="473" t="s">
        <v>332</v>
      </c>
      <c r="AQ933" s="474"/>
      <c r="AR933" s="292" t="s">
        <v>333</v>
      </c>
      <c r="AS933" s="474" t="s">
        <v>332</v>
      </c>
      <c r="AT933" s="474"/>
      <c r="AU933" s="292" t="s">
        <v>333</v>
      </c>
      <c r="AV933" s="474" t="s">
        <v>332</v>
      </c>
      <c r="AW933" s="474"/>
      <c r="AX933" s="292" t="s">
        <v>333</v>
      </c>
      <c r="AY933" s="290" t="s">
        <v>0</v>
      </c>
      <c r="AZ933" s="473" t="s">
        <v>332</v>
      </c>
      <c r="BA933" s="474"/>
      <c r="BB933" s="292" t="s">
        <v>333</v>
      </c>
      <c r="BC933" s="474" t="s">
        <v>332</v>
      </c>
      <c r="BD933" s="474"/>
      <c r="BE933" s="292" t="s">
        <v>333</v>
      </c>
      <c r="BF933" s="474" t="s">
        <v>332</v>
      </c>
      <c r="BG933" s="474"/>
      <c r="BH933" s="292" t="s">
        <v>333</v>
      </c>
      <c r="BI933" s="290" t="s">
        <v>0</v>
      </c>
      <c r="BJ933" s="473" t="s">
        <v>332</v>
      </c>
      <c r="BK933" s="474"/>
      <c r="BL933" s="292" t="s">
        <v>333</v>
      </c>
      <c r="BM933" s="474" t="s">
        <v>332</v>
      </c>
      <c r="BN933" s="474"/>
      <c r="BO933" s="292" t="s">
        <v>333</v>
      </c>
      <c r="BP933" s="474" t="s">
        <v>332</v>
      </c>
      <c r="BQ933" s="474"/>
      <c r="BR933" s="292" t="s">
        <v>333</v>
      </c>
      <c r="BS933" s="290" t="s">
        <v>0</v>
      </c>
      <c r="BT933" s="473" t="s">
        <v>332</v>
      </c>
      <c r="BU933" s="474"/>
      <c r="BV933" s="292" t="s">
        <v>333</v>
      </c>
      <c r="BW933" s="474" t="s">
        <v>332</v>
      </c>
      <c r="BX933" s="474"/>
      <c r="BY933" s="292" t="s">
        <v>333</v>
      </c>
      <c r="BZ933" s="474" t="s">
        <v>332</v>
      </c>
      <c r="CA933" s="474"/>
      <c r="CB933" s="292" t="s">
        <v>333</v>
      </c>
      <c r="CC933" s="290" t="s">
        <v>0</v>
      </c>
      <c r="CD933" s="473" t="s">
        <v>332</v>
      </c>
      <c r="CE933" s="474"/>
      <c r="CF933" s="292" t="s">
        <v>333</v>
      </c>
      <c r="CG933" s="474" t="s">
        <v>332</v>
      </c>
      <c r="CH933" s="474"/>
      <c r="CI933" s="292" t="s">
        <v>333</v>
      </c>
      <c r="CJ933" s="474" t="s">
        <v>332</v>
      </c>
      <c r="CK933" s="474"/>
      <c r="CL933" s="292" t="s">
        <v>333</v>
      </c>
      <c r="CM933" s="310" t="s">
        <v>0</v>
      </c>
    </row>
    <row r="934" spans="1:91" ht="14.4" x14ac:dyDescent="0.3">
      <c r="A934" s="99" t="s">
        <v>18</v>
      </c>
      <c r="B934" s="311">
        <v>189312</v>
      </c>
      <c r="C934" s="137"/>
      <c r="D934" s="312">
        <v>1060.6060606060601</v>
      </c>
      <c r="E934" s="312">
        <v>190610</v>
      </c>
      <c r="F934" s="137"/>
      <c r="G934" s="302">
        <v>1147.27272727272</v>
      </c>
      <c r="H934" s="312">
        <v>212983</v>
      </c>
      <c r="I934" s="137"/>
      <c r="J934" s="302">
        <v>870.30304000000001</v>
      </c>
      <c r="K934" s="313">
        <v>0.12503697599729546</v>
      </c>
      <c r="L934" s="312">
        <v>168736</v>
      </c>
      <c r="M934" s="137"/>
      <c r="N934" s="312">
        <v>861.81818181818198</v>
      </c>
      <c r="O934" s="312">
        <v>198182</v>
      </c>
      <c r="P934" s="137"/>
      <c r="Q934" s="302">
        <v>772.12121212121201</v>
      </c>
      <c r="R934" s="312">
        <v>208537</v>
      </c>
      <c r="S934" s="137"/>
      <c r="T934" s="302">
        <v>1000.60608</v>
      </c>
      <c r="U934" s="313">
        <v>0.23587734686136924</v>
      </c>
      <c r="V934" s="312">
        <v>30031</v>
      </c>
      <c r="W934" s="137"/>
      <c r="X934" s="312">
        <v>423.030303030303</v>
      </c>
      <c r="Y934" s="312">
        <v>31301</v>
      </c>
      <c r="Z934" s="137"/>
      <c r="AA934" s="302">
        <v>395.15151515151501</v>
      </c>
      <c r="AB934" s="312">
        <v>32190</v>
      </c>
      <c r="AC934" s="137"/>
      <c r="AD934" s="302">
        <v>415.15152</v>
      </c>
      <c r="AE934" s="313">
        <v>7.1892377876194596E-2</v>
      </c>
      <c r="AF934" s="312">
        <v>34174</v>
      </c>
      <c r="AG934" s="137"/>
      <c r="AH934" s="312">
        <v>476.969696969697</v>
      </c>
      <c r="AI934" s="312">
        <v>36675</v>
      </c>
      <c r="AJ934" s="137"/>
      <c r="AK934" s="302">
        <v>435.15151515151501</v>
      </c>
      <c r="AL934" s="312">
        <v>33830</v>
      </c>
      <c r="AM934" s="137"/>
      <c r="AN934" s="302">
        <v>343.03030000000001</v>
      </c>
      <c r="AO934" s="313">
        <v>-1.0066132147246444E-2</v>
      </c>
      <c r="AP934" s="312">
        <v>50717</v>
      </c>
      <c r="AQ934" s="137"/>
      <c r="AR934" s="312">
        <v>565.45454545454504</v>
      </c>
      <c r="AS934" s="312">
        <v>51784</v>
      </c>
      <c r="AT934" s="137"/>
      <c r="AU934" s="302">
        <v>521.21212121212102</v>
      </c>
      <c r="AV934" s="312">
        <v>49924</v>
      </c>
      <c r="AW934" s="137"/>
      <c r="AX934" s="302">
        <v>570.90909999999997</v>
      </c>
      <c r="AY934" s="303">
        <v>-1.5635782873592682E-2</v>
      </c>
      <c r="AZ934" s="311">
        <v>138614</v>
      </c>
      <c r="BA934" s="137"/>
      <c r="BB934" s="312">
        <v>1226.6666666666599</v>
      </c>
      <c r="BC934" s="312">
        <v>138843</v>
      </c>
      <c r="BD934" s="137"/>
      <c r="BE934" s="302">
        <v>773.93939393939399</v>
      </c>
      <c r="BF934" s="312">
        <v>142396</v>
      </c>
      <c r="BG934" s="137"/>
      <c r="BH934" s="302">
        <v>895.15150000000006</v>
      </c>
      <c r="BI934" s="303">
        <v>2.7284401287027284E-2</v>
      </c>
      <c r="BJ934" s="311">
        <v>126785</v>
      </c>
      <c r="BK934" s="137"/>
      <c r="BL934" s="312">
        <v>763.030303030303</v>
      </c>
      <c r="BM934" s="312">
        <v>133878</v>
      </c>
      <c r="BN934" s="137"/>
      <c r="BO934" s="302">
        <v>720</v>
      </c>
      <c r="BP934" s="312">
        <v>139282</v>
      </c>
      <c r="BQ934" s="137"/>
      <c r="BR934" s="302">
        <v>618.78790000000004</v>
      </c>
      <c r="BS934" s="303">
        <v>9.8568442639113463E-2</v>
      </c>
      <c r="BT934" s="311">
        <v>97635</v>
      </c>
      <c r="BU934" s="137"/>
      <c r="BV934" s="312">
        <v>632.12121212121201</v>
      </c>
      <c r="BW934" s="312">
        <v>111055</v>
      </c>
      <c r="BX934" s="137"/>
      <c r="BY934" s="302">
        <v>658.18181818181802</v>
      </c>
      <c r="BZ934" s="312">
        <v>105646</v>
      </c>
      <c r="CA934" s="137"/>
      <c r="CB934" s="302">
        <v>707.87879999999996</v>
      </c>
      <c r="CC934" s="303">
        <v>8.2050494187535211E-2</v>
      </c>
      <c r="CD934" s="311">
        <v>836004</v>
      </c>
      <c r="CE934" s="137"/>
      <c r="CF934" s="312">
        <v>2252.62</v>
      </c>
      <c r="CG934" s="312">
        <v>892328</v>
      </c>
      <c r="CH934" s="137"/>
      <c r="CI934" s="302">
        <v>2019.2</v>
      </c>
      <c r="CJ934" s="312">
        <v>924788</v>
      </c>
      <c r="CK934" s="137"/>
      <c r="CL934" s="302">
        <v>2013.57</v>
      </c>
      <c r="CM934" s="313">
        <v>0.10620044880168038</v>
      </c>
    </row>
    <row r="935" spans="1:91" ht="14.4" x14ac:dyDescent="0.3">
      <c r="A935" s="99" t="s">
        <v>252</v>
      </c>
      <c r="B935" s="311">
        <v>114616</v>
      </c>
      <c r="C935" s="137">
        <v>0.60543441514536844</v>
      </c>
      <c r="D935" s="312">
        <v>955.15151515151501</v>
      </c>
      <c r="E935" s="312">
        <v>113847</v>
      </c>
      <c r="F935" s="137">
        <v>0.59727716279313781</v>
      </c>
      <c r="G935" s="302">
        <v>1156.9696969696899</v>
      </c>
      <c r="H935" s="312">
        <v>121294</v>
      </c>
      <c r="I935" s="137">
        <v>0.56950085218069046</v>
      </c>
      <c r="J935" s="302">
        <v>901.21209999999996</v>
      </c>
      <c r="K935" s="313">
        <v>5.8264116702729116E-2</v>
      </c>
      <c r="L935" s="312">
        <v>110590</v>
      </c>
      <c r="M935" s="137">
        <v>0.65540252228333018</v>
      </c>
      <c r="N935" s="312">
        <v>875.75757575757495</v>
      </c>
      <c r="O935" s="312">
        <v>118447</v>
      </c>
      <c r="P935" s="137">
        <v>0.5976678003047704</v>
      </c>
      <c r="Q935" s="302">
        <v>984.24242424242402</v>
      </c>
      <c r="R935" s="312">
        <v>126091</v>
      </c>
      <c r="S935" s="137">
        <v>0.60464569836527815</v>
      </c>
      <c r="T935" s="302">
        <v>921.21209999999996</v>
      </c>
      <c r="U935" s="313">
        <v>0.14016638032371823</v>
      </c>
      <c r="V935" s="312">
        <v>16925</v>
      </c>
      <c r="W935" s="137">
        <v>0.56358429622723183</v>
      </c>
      <c r="X935" s="312">
        <v>374.54545454545399</v>
      </c>
      <c r="Y935" s="312">
        <v>17127</v>
      </c>
      <c r="Z935" s="137">
        <v>0.54717101690041847</v>
      </c>
      <c r="AA935" s="302">
        <v>381.21212121212102</v>
      </c>
      <c r="AB935" s="312">
        <v>17681</v>
      </c>
      <c r="AC935" s="137">
        <v>0.5492699596147872</v>
      </c>
      <c r="AD935" s="302">
        <v>380.60604899999998</v>
      </c>
      <c r="AE935" s="313">
        <v>4.4667651403249631E-2</v>
      </c>
      <c r="AF935" s="312">
        <v>22106</v>
      </c>
      <c r="AG935" s="137">
        <v>0.64686603850880786</v>
      </c>
      <c r="AH935" s="312">
        <v>433.33333333333297</v>
      </c>
      <c r="AI935" s="312">
        <v>22554</v>
      </c>
      <c r="AJ935" s="137">
        <v>0.61496932515337421</v>
      </c>
      <c r="AK935" s="302">
        <v>432.72727272727201</v>
      </c>
      <c r="AL935" s="312">
        <v>23117</v>
      </c>
      <c r="AM935" s="137">
        <v>0.68332840673958029</v>
      </c>
      <c r="AN935" s="302">
        <v>453.33334400000001</v>
      </c>
      <c r="AO935" s="313">
        <v>4.5734189812720531E-2</v>
      </c>
      <c r="AP935" s="312">
        <v>30493</v>
      </c>
      <c r="AQ935" s="137">
        <v>0.60123824358696298</v>
      </c>
      <c r="AR935" s="312">
        <v>499.39393939393898</v>
      </c>
      <c r="AS935" s="312">
        <v>29344</v>
      </c>
      <c r="AT935" s="137">
        <v>0.56666151707090995</v>
      </c>
      <c r="AU935" s="302">
        <v>581.21212121212102</v>
      </c>
      <c r="AV935" s="312">
        <v>28550</v>
      </c>
      <c r="AW935" s="137">
        <v>0.57186924124669503</v>
      </c>
      <c r="AX935" s="302">
        <v>489.69695999999999</v>
      </c>
      <c r="AY935" s="303">
        <v>-6.3719542190010817E-2</v>
      </c>
      <c r="AZ935" s="311">
        <v>90464</v>
      </c>
      <c r="BA935" s="137">
        <v>0.65263249022465264</v>
      </c>
      <c r="BB935" s="312">
        <v>1130.9090909090901</v>
      </c>
      <c r="BC935" s="312">
        <v>85431</v>
      </c>
      <c r="BD935" s="137">
        <v>0.61530649726669695</v>
      </c>
      <c r="BE935" s="302">
        <v>779.39393939393904</v>
      </c>
      <c r="BF935" s="312">
        <v>85792</v>
      </c>
      <c r="BG935" s="137">
        <v>0.60248883395601005</v>
      </c>
      <c r="BH935" s="302">
        <v>870.30304000000001</v>
      </c>
      <c r="BI935" s="303">
        <v>-5.1644853201273433E-2</v>
      </c>
      <c r="BJ935" s="311">
        <v>81946</v>
      </c>
      <c r="BK935" s="137">
        <v>0.64633828922979852</v>
      </c>
      <c r="BL935" s="312">
        <v>853.33333333333303</v>
      </c>
      <c r="BM935" s="312">
        <v>79313</v>
      </c>
      <c r="BN935" s="137">
        <v>0.59242743393238617</v>
      </c>
      <c r="BO935" s="302">
        <v>870.90909090909099</v>
      </c>
      <c r="BP935" s="312">
        <v>82350</v>
      </c>
      <c r="BQ935" s="137">
        <v>0.59124653580505737</v>
      </c>
      <c r="BR935" s="302">
        <v>933.93939999999998</v>
      </c>
      <c r="BS935" s="303">
        <v>4.9300759036438628E-3</v>
      </c>
      <c r="BT935" s="311">
        <v>59047</v>
      </c>
      <c r="BU935" s="137">
        <v>0.60477287857837869</v>
      </c>
      <c r="BV935" s="312">
        <v>739.39393939393904</v>
      </c>
      <c r="BW935" s="312">
        <v>64279</v>
      </c>
      <c r="BX935" s="137">
        <v>0.57880329566431044</v>
      </c>
      <c r="BY935" s="302">
        <v>736.969696969697</v>
      </c>
      <c r="BZ935" s="312">
        <v>62113</v>
      </c>
      <c r="CA935" s="137">
        <v>0.58793517975124476</v>
      </c>
      <c r="CB935" s="302">
        <v>737.57574499999998</v>
      </c>
      <c r="CC935" s="303">
        <v>5.1924737920639494E-2</v>
      </c>
      <c r="CD935" s="311">
        <v>526187</v>
      </c>
      <c r="CE935" s="137">
        <v>0.6294072755632748</v>
      </c>
      <c r="CF935" s="312">
        <v>2191.9499999999998</v>
      </c>
      <c r="CG935" s="312">
        <v>530342</v>
      </c>
      <c r="CH935" s="137">
        <v>0.59433526685254745</v>
      </c>
      <c r="CI935" s="302">
        <v>2208.9299999999998</v>
      </c>
      <c r="CJ935" s="312">
        <v>546988</v>
      </c>
      <c r="CK935" s="137">
        <v>0.59147393781061175</v>
      </c>
      <c r="CL935" s="302">
        <v>2102.2199999999998</v>
      </c>
      <c r="CM935" s="313">
        <v>3.9531573376005109E-2</v>
      </c>
    </row>
    <row r="936" spans="1:91" ht="14.4" x14ac:dyDescent="0.3">
      <c r="A936" s="99" t="s">
        <v>253</v>
      </c>
      <c r="B936" s="311">
        <v>74696</v>
      </c>
      <c r="C936" s="137">
        <v>0.3945655848546315</v>
      </c>
      <c r="D936" s="312">
        <v>1143.6363636363601</v>
      </c>
      <c r="E936" s="312">
        <v>76763</v>
      </c>
      <c r="F936" s="137">
        <v>0.40272283720686219</v>
      </c>
      <c r="G936" s="302">
        <v>1161.8181818181799</v>
      </c>
      <c r="H936" s="312">
        <v>91689</v>
      </c>
      <c r="I936" s="137">
        <v>0.43049914781930954</v>
      </c>
      <c r="J936" s="302">
        <v>1020</v>
      </c>
      <c r="K936" s="313">
        <v>0.22749544821677198</v>
      </c>
      <c r="L936" s="312">
        <v>58146</v>
      </c>
      <c r="M936" s="137">
        <v>0.34459747771666982</v>
      </c>
      <c r="N936" s="312">
        <v>896.36363636363603</v>
      </c>
      <c r="O936" s="312">
        <v>79735</v>
      </c>
      <c r="P936" s="137">
        <v>0.40233219969522965</v>
      </c>
      <c r="Q936" s="302">
        <v>1044.84848484848</v>
      </c>
      <c r="R936" s="312">
        <v>82446</v>
      </c>
      <c r="S936" s="137">
        <v>0.39535430163472191</v>
      </c>
      <c r="T936" s="302">
        <v>1067.27271</v>
      </c>
      <c r="U936" s="313">
        <v>0.41791352801568465</v>
      </c>
      <c r="V936" s="312">
        <v>13106</v>
      </c>
      <c r="W936" s="137">
        <v>0.43641570377276812</v>
      </c>
      <c r="X936" s="312">
        <v>391.51515151515099</v>
      </c>
      <c r="Y936" s="312">
        <v>14174</v>
      </c>
      <c r="Z936" s="137">
        <v>0.45282898309958147</v>
      </c>
      <c r="AA936" s="302">
        <v>444.24242424242402</v>
      </c>
      <c r="AB936" s="312">
        <v>14509</v>
      </c>
      <c r="AC936" s="137">
        <v>0.4507300403852128</v>
      </c>
      <c r="AD936" s="302">
        <v>453.33334400000001</v>
      </c>
      <c r="AE936" s="313">
        <v>0.10705020601251335</v>
      </c>
      <c r="AF936" s="312">
        <v>12068</v>
      </c>
      <c r="AG936" s="137">
        <v>0.35313396149119214</v>
      </c>
      <c r="AH936" s="312">
        <v>449.09090909090901</v>
      </c>
      <c r="AI936" s="312">
        <v>14121</v>
      </c>
      <c r="AJ936" s="137">
        <v>0.38503067484662579</v>
      </c>
      <c r="AK936" s="302">
        <v>496.969696969697</v>
      </c>
      <c r="AL936" s="312">
        <v>10713</v>
      </c>
      <c r="AM936" s="137">
        <v>0.31667159326041977</v>
      </c>
      <c r="AN936" s="302">
        <v>441.81817599999999</v>
      </c>
      <c r="AO936" s="313">
        <v>-0.11228041100430891</v>
      </c>
      <c r="AP936" s="312">
        <v>20224</v>
      </c>
      <c r="AQ936" s="137">
        <v>0.39876175641303707</v>
      </c>
      <c r="AR936" s="312">
        <v>506.666666666666</v>
      </c>
      <c r="AS936" s="312">
        <v>22440</v>
      </c>
      <c r="AT936" s="137">
        <v>0.43333848292909005</v>
      </c>
      <c r="AU936" s="302">
        <v>430.90909090909099</v>
      </c>
      <c r="AV936" s="312">
        <v>21374</v>
      </c>
      <c r="AW936" s="137">
        <v>0.42813075875330503</v>
      </c>
      <c r="AX936" s="302">
        <v>555.75756799999999</v>
      </c>
      <c r="AY936" s="303">
        <v>5.6863132911392403E-2</v>
      </c>
      <c r="AZ936" s="311">
        <v>48150</v>
      </c>
      <c r="BA936" s="137">
        <v>0.34736750977534736</v>
      </c>
      <c r="BB936" s="312">
        <v>842.42424242424204</v>
      </c>
      <c r="BC936" s="312">
        <v>53412</v>
      </c>
      <c r="BD936" s="137">
        <v>0.38469350273330311</v>
      </c>
      <c r="BE936" s="302">
        <v>869.09090909090901</v>
      </c>
      <c r="BF936" s="312">
        <v>56604</v>
      </c>
      <c r="BG936" s="137">
        <v>0.39751116604399001</v>
      </c>
      <c r="BH936" s="302">
        <v>832.12120000000004</v>
      </c>
      <c r="BI936" s="303">
        <v>0.17557632398753895</v>
      </c>
      <c r="BJ936" s="311">
        <v>44839</v>
      </c>
      <c r="BK936" s="137">
        <v>0.35366171077020153</v>
      </c>
      <c r="BL936" s="312">
        <v>795.75757575757495</v>
      </c>
      <c r="BM936" s="312">
        <v>54565</v>
      </c>
      <c r="BN936" s="137">
        <v>0.40757256606761377</v>
      </c>
      <c r="BO936" s="302">
        <v>936.969696969697</v>
      </c>
      <c r="BP936" s="312">
        <v>56932</v>
      </c>
      <c r="BQ936" s="137">
        <v>0.40875346419494263</v>
      </c>
      <c r="BR936" s="302">
        <v>943.03030000000001</v>
      </c>
      <c r="BS936" s="303">
        <v>0.26969825375231382</v>
      </c>
      <c r="BT936" s="311">
        <v>38588</v>
      </c>
      <c r="BU936" s="137">
        <v>0.39522712142162136</v>
      </c>
      <c r="BV936" s="312">
        <v>737.57575757575705</v>
      </c>
      <c r="BW936" s="312">
        <v>46776</v>
      </c>
      <c r="BX936" s="137">
        <v>0.42119670433568951</v>
      </c>
      <c r="BY936" s="302">
        <v>783.63636363636294</v>
      </c>
      <c r="BZ936" s="312">
        <v>43533</v>
      </c>
      <c r="CA936" s="137">
        <v>0.41206482024875529</v>
      </c>
      <c r="CB936" s="302">
        <v>624.24243200000001</v>
      </c>
      <c r="CC936" s="303">
        <v>0.12814864724784908</v>
      </c>
      <c r="CD936" s="311">
        <v>309817</v>
      </c>
      <c r="CE936" s="137">
        <v>0.3705927244367252</v>
      </c>
      <c r="CF936" s="312">
        <v>2145.67</v>
      </c>
      <c r="CG936" s="312">
        <v>361986</v>
      </c>
      <c r="CH936" s="137">
        <v>0.40566473314745249</v>
      </c>
      <c r="CI936" s="302">
        <v>2304.39</v>
      </c>
      <c r="CJ936" s="312">
        <v>377800</v>
      </c>
      <c r="CK936" s="137">
        <v>0.40852606218938825</v>
      </c>
      <c r="CL936" s="302">
        <v>2203.96</v>
      </c>
      <c r="CM936" s="313">
        <v>0.21942953420890396</v>
      </c>
    </row>
    <row r="937" spans="1:91" ht="14.4" x14ac:dyDescent="0.3">
      <c r="A937" s="432"/>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432"/>
      <c r="AF937" s="432"/>
      <c r="AG937" s="432"/>
      <c r="AH937" s="432"/>
      <c r="AI937" s="432"/>
      <c r="AJ937" s="432"/>
      <c r="AK937" s="432"/>
      <c r="AL937" s="432"/>
      <c r="AM937" s="432"/>
      <c r="AN937" s="432"/>
      <c r="AO937" s="432"/>
      <c r="AP937" s="432"/>
      <c r="AQ937" s="432"/>
      <c r="AR937" s="432"/>
      <c r="AS937" s="432"/>
      <c r="AT937" s="432"/>
      <c r="AU937" s="432"/>
      <c r="AV937" s="432"/>
      <c r="AW937" s="432"/>
      <c r="AX937" s="432"/>
      <c r="AY937" s="432"/>
      <c r="AZ937" s="432"/>
      <c r="BA937" s="432"/>
      <c r="BB937" s="432"/>
      <c r="BC937" s="432"/>
      <c r="BD937" s="432"/>
      <c r="BE937" s="432"/>
      <c r="BF937" s="432"/>
      <c r="BG937" s="432"/>
      <c r="BH937" s="432"/>
      <c r="BI937" s="432"/>
      <c r="BJ937" s="432"/>
      <c r="BK937" s="432"/>
      <c r="BL937" s="432"/>
      <c r="BM937" s="432"/>
      <c r="BN937" s="432"/>
      <c r="BO937" s="432"/>
      <c r="BP937" s="432"/>
      <c r="BQ937" s="432"/>
      <c r="BR937" s="432"/>
      <c r="BS937" s="432"/>
      <c r="BT937" s="432"/>
      <c r="BU937" s="432"/>
      <c r="BV937" s="432"/>
      <c r="BW937" s="432"/>
      <c r="BX937" s="432"/>
      <c r="BY937" s="432"/>
      <c r="BZ937" s="432"/>
      <c r="CA937" s="432"/>
      <c r="CB937" s="432"/>
      <c r="CC937" s="432"/>
      <c r="CD937" s="432"/>
      <c r="CE937" s="432"/>
      <c r="CF937" s="432"/>
      <c r="CG937" s="432"/>
      <c r="CH937" s="432"/>
      <c r="CI937" s="432"/>
      <c r="CJ937" s="432"/>
      <c r="CK937" s="432"/>
      <c r="CL937" s="432"/>
      <c r="CM937" s="432"/>
    </row>
    <row r="938" spans="1:91" ht="14.4" x14ac:dyDescent="0.3">
      <c r="A938" s="472" t="s">
        <v>573</v>
      </c>
      <c r="B938" s="472"/>
      <c r="C938" s="472"/>
      <c r="D938" s="472"/>
      <c r="E938" s="472"/>
      <c r="F938" s="472"/>
      <c r="G938" s="472"/>
      <c r="H938" s="472"/>
      <c r="I938" s="472"/>
      <c r="J938" s="472"/>
      <c r="K938" s="472"/>
      <c r="L938" s="472"/>
      <c r="M938" s="472"/>
      <c r="N938" s="472"/>
      <c r="O938" s="472"/>
      <c r="P938" s="472"/>
      <c r="Q938" s="472"/>
      <c r="R938" s="472"/>
      <c r="S938" s="472"/>
      <c r="T938" s="472"/>
      <c r="U938" s="472"/>
      <c r="V938" s="472"/>
      <c r="W938" s="472"/>
      <c r="X938" s="472"/>
      <c r="Y938" s="472"/>
      <c r="Z938" s="472"/>
      <c r="AA938" s="472"/>
      <c r="AB938" s="472"/>
      <c r="AC938" s="472"/>
      <c r="AD938" s="472"/>
      <c r="AE938" s="472"/>
      <c r="AF938" s="472"/>
      <c r="AG938" s="472"/>
      <c r="AH938" s="472"/>
      <c r="AI938" s="472"/>
      <c r="AJ938" s="472"/>
      <c r="AK938" s="472"/>
      <c r="AL938" s="472"/>
      <c r="AM938" s="472"/>
      <c r="AN938" s="472"/>
      <c r="AO938" s="472"/>
      <c r="AP938" s="472"/>
      <c r="AQ938" s="472"/>
      <c r="AR938" s="472"/>
      <c r="AS938" s="472"/>
      <c r="AT938" s="472"/>
      <c r="AU938" s="472"/>
      <c r="AV938" s="472"/>
      <c r="AW938" s="472"/>
      <c r="AX938" s="472"/>
      <c r="AY938" s="472"/>
      <c r="AZ938" s="472"/>
      <c r="BA938" s="472"/>
      <c r="BB938" s="472"/>
      <c r="BC938" s="472"/>
      <c r="BD938" s="472"/>
      <c r="BE938" s="472"/>
      <c r="BF938" s="472"/>
      <c r="BG938" s="472"/>
      <c r="BH938" s="472"/>
      <c r="BI938" s="472"/>
      <c r="BJ938" s="472"/>
      <c r="BK938" s="472"/>
      <c r="BL938" s="472"/>
      <c r="BM938" s="472"/>
      <c r="BN938" s="472"/>
      <c r="BO938" s="472"/>
      <c r="BP938" s="472"/>
      <c r="BQ938" s="472"/>
      <c r="BR938" s="472"/>
      <c r="BS938" s="472"/>
      <c r="BT938" s="472"/>
      <c r="BU938" s="472"/>
      <c r="BV938" s="472"/>
      <c r="BW938" s="472"/>
      <c r="BX938" s="472"/>
      <c r="BY938" s="472"/>
      <c r="BZ938" s="472"/>
      <c r="CA938" s="472"/>
      <c r="CB938" s="472"/>
      <c r="CC938" s="472"/>
      <c r="CD938" s="472"/>
      <c r="CE938" s="472"/>
      <c r="CF938" s="472"/>
      <c r="CG938" s="472"/>
      <c r="CH938" s="472"/>
      <c r="CI938" s="472"/>
      <c r="CJ938" s="472"/>
      <c r="CK938" s="472"/>
      <c r="CL938" s="472"/>
      <c r="CM938" s="472"/>
    </row>
    <row r="939" spans="1:91" ht="18" customHeight="1" x14ac:dyDescent="0.3">
      <c r="B939" s="473" t="s">
        <v>332</v>
      </c>
      <c r="C939" s="474"/>
      <c r="D939" s="292" t="s">
        <v>333</v>
      </c>
      <c r="E939" s="474" t="s">
        <v>332</v>
      </c>
      <c r="F939" s="474"/>
      <c r="G939" s="292" t="s">
        <v>333</v>
      </c>
      <c r="H939" s="474" t="s">
        <v>332</v>
      </c>
      <c r="I939" s="474"/>
      <c r="J939" s="292" t="s">
        <v>333</v>
      </c>
      <c r="K939" s="310" t="s">
        <v>0</v>
      </c>
      <c r="L939" s="473" t="s">
        <v>332</v>
      </c>
      <c r="M939" s="474"/>
      <c r="N939" s="292" t="s">
        <v>333</v>
      </c>
      <c r="O939" s="474" t="s">
        <v>332</v>
      </c>
      <c r="P939" s="474"/>
      <c r="Q939" s="292" t="s">
        <v>333</v>
      </c>
      <c r="R939" s="474" t="s">
        <v>332</v>
      </c>
      <c r="S939" s="474"/>
      <c r="T939" s="292" t="s">
        <v>333</v>
      </c>
      <c r="U939" s="310" t="s">
        <v>0</v>
      </c>
      <c r="V939" s="473" t="s">
        <v>332</v>
      </c>
      <c r="W939" s="474"/>
      <c r="X939" s="292" t="s">
        <v>333</v>
      </c>
      <c r="Y939" s="474" t="s">
        <v>332</v>
      </c>
      <c r="Z939" s="474"/>
      <c r="AA939" s="292" t="s">
        <v>333</v>
      </c>
      <c r="AB939" s="474" t="s">
        <v>332</v>
      </c>
      <c r="AC939" s="474"/>
      <c r="AD939" s="292" t="s">
        <v>333</v>
      </c>
      <c r="AE939" s="310" t="s">
        <v>0</v>
      </c>
      <c r="AF939" s="473" t="s">
        <v>332</v>
      </c>
      <c r="AG939" s="474"/>
      <c r="AH939" s="292" t="s">
        <v>333</v>
      </c>
      <c r="AI939" s="474" t="s">
        <v>332</v>
      </c>
      <c r="AJ939" s="474"/>
      <c r="AK939" s="292" t="s">
        <v>333</v>
      </c>
      <c r="AL939" s="474" t="s">
        <v>332</v>
      </c>
      <c r="AM939" s="474"/>
      <c r="AN939" s="292" t="s">
        <v>333</v>
      </c>
      <c r="AO939" s="310" t="s">
        <v>0</v>
      </c>
      <c r="AP939" s="473" t="s">
        <v>332</v>
      </c>
      <c r="AQ939" s="474"/>
      <c r="AR939" s="292" t="s">
        <v>333</v>
      </c>
      <c r="AS939" s="474" t="s">
        <v>332</v>
      </c>
      <c r="AT939" s="474"/>
      <c r="AU939" s="292" t="s">
        <v>333</v>
      </c>
      <c r="AV939" s="474" t="s">
        <v>332</v>
      </c>
      <c r="AW939" s="474"/>
      <c r="AX939" s="292" t="s">
        <v>333</v>
      </c>
      <c r="AY939" s="290" t="s">
        <v>0</v>
      </c>
      <c r="AZ939" s="473" t="s">
        <v>332</v>
      </c>
      <c r="BA939" s="474"/>
      <c r="BB939" s="292" t="s">
        <v>333</v>
      </c>
      <c r="BC939" s="474" t="s">
        <v>332</v>
      </c>
      <c r="BD939" s="474"/>
      <c r="BE939" s="292" t="s">
        <v>333</v>
      </c>
      <c r="BF939" s="474" t="s">
        <v>332</v>
      </c>
      <c r="BG939" s="474"/>
      <c r="BH939" s="292" t="s">
        <v>333</v>
      </c>
      <c r="BI939" s="290" t="s">
        <v>0</v>
      </c>
      <c r="BJ939" s="473" t="s">
        <v>332</v>
      </c>
      <c r="BK939" s="474"/>
      <c r="BL939" s="292" t="s">
        <v>333</v>
      </c>
      <c r="BM939" s="474" t="s">
        <v>332</v>
      </c>
      <c r="BN939" s="474"/>
      <c r="BO939" s="292" t="s">
        <v>333</v>
      </c>
      <c r="BP939" s="474" t="s">
        <v>332</v>
      </c>
      <c r="BQ939" s="474"/>
      <c r="BR939" s="292" t="s">
        <v>333</v>
      </c>
      <c r="BS939" s="290" t="s">
        <v>0</v>
      </c>
      <c r="BT939" s="473" t="s">
        <v>332</v>
      </c>
      <c r="BU939" s="474"/>
      <c r="BV939" s="292" t="s">
        <v>333</v>
      </c>
      <c r="BW939" s="474" t="s">
        <v>332</v>
      </c>
      <c r="BX939" s="474"/>
      <c r="BY939" s="292" t="s">
        <v>333</v>
      </c>
      <c r="BZ939" s="474" t="s">
        <v>332</v>
      </c>
      <c r="CA939" s="474"/>
      <c r="CB939" s="292" t="s">
        <v>333</v>
      </c>
      <c r="CC939" s="290" t="s">
        <v>0</v>
      </c>
      <c r="CD939" s="473" t="s">
        <v>332</v>
      </c>
      <c r="CE939" s="474"/>
      <c r="CF939" s="292" t="s">
        <v>333</v>
      </c>
      <c r="CG939" s="474" t="s">
        <v>332</v>
      </c>
      <c r="CH939" s="474"/>
      <c r="CI939" s="292" t="s">
        <v>333</v>
      </c>
      <c r="CJ939" s="474" t="s">
        <v>332</v>
      </c>
      <c r="CK939" s="474"/>
      <c r="CL939" s="292" t="s">
        <v>333</v>
      </c>
      <c r="CM939" s="310" t="s">
        <v>0</v>
      </c>
    </row>
    <row r="940" spans="1:91" ht="14.4" x14ac:dyDescent="0.3">
      <c r="A940" s="99" t="s">
        <v>18</v>
      </c>
      <c r="B940" s="311">
        <v>15356</v>
      </c>
      <c r="C940" s="137"/>
      <c r="D940" s="312">
        <v>337.575757575757</v>
      </c>
      <c r="E940" s="312">
        <v>16295</v>
      </c>
      <c r="F940" s="137"/>
      <c r="G940" s="302">
        <v>326.666666666666</v>
      </c>
      <c r="H940" s="312">
        <v>16573</v>
      </c>
      <c r="I940" s="137"/>
      <c r="J940" s="302">
        <v>373.93939999999998</v>
      </c>
      <c r="K940" s="313">
        <v>7.9252409481635838E-2</v>
      </c>
      <c r="L940" s="312">
        <v>12723</v>
      </c>
      <c r="M940" s="137"/>
      <c r="N940" s="312">
        <v>340</v>
      </c>
      <c r="O940" s="312">
        <v>14670</v>
      </c>
      <c r="P940" s="137"/>
      <c r="Q940" s="302">
        <v>408.48484848484799</v>
      </c>
      <c r="R940" s="312">
        <v>14666</v>
      </c>
      <c r="S940" s="137"/>
      <c r="T940" s="302">
        <v>403.03030000000001</v>
      </c>
      <c r="U940" s="313">
        <v>0.1527155545075847</v>
      </c>
      <c r="V940" s="312">
        <v>2755</v>
      </c>
      <c r="W940" s="137"/>
      <c r="X940" s="312">
        <v>246.06060606060601</v>
      </c>
      <c r="Y940" s="312">
        <v>2208</v>
      </c>
      <c r="Z940" s="137"/>
      <c r="AA940" s="302">
        <v>172.12121212121201</v>
      </c>
      <c r="AB940" s="312">
        <v>2311</v>
      </c>
      <c r="AC940" s="137"/>
      <c r="AD940" s="302">
        <v>169.69697600000001</v>
      </c>
      <c r="AE940" s="313">
        <v>-0.16116152450090745</v>
      </c>
      <c r="AF940" s="312">
        <v>1547</v>
      </c>
      <c r="AG940" s="137"/>
      <c r="AH940" s="312">
        <v>159.39393939393901</v>
      </c>
      <c r="AI940" s="312">
        <v>1368</v>
      </c>
      <c r="AJ940" s="137"/>
      <c r="AK940" s="302">
        <v>136.969696969696</v>
      </c>
      <c r="AL940" s="312">
        <v>1484</v>
      </c>
      <c r="AM940" s="137"/>
      <c r="AN940" s="302">
        <v>235.75756799999999</v>
      </c>
      <c r="AO940" s="313">
        <v>-4.072398190045249E-2</v>
      </c>
      <c r="AP940" s="312">
        <v>3228</v>
      </c>
      <c r="AQ940" s="137"/>
      <c r="AR940" s="312">
        <v>161.81818181818099</v>
      </c>
      <c r="AS940" s="312">
        <v>3155</v>
      </c>
      <c r="AT940" s="137"/>
      <c r="AU940" s="302">
        <v>115.757575757575</v>
      </c>
      <c r="AV940" s="312">
        <v>2886</v>
      </c>
      <c r="AW940" s="137"/>
      <c r="AX940" s="302">
        <v>155.15152</v>
      </c>
      <c r="AY940" s="303">
        <v>-0.10594795539033457</v>
      </c>
      <c r="AZ940" s="311">
        <v>15818</v>
      </c>
      <c r="BA940" s="137"/>
      <c r="BB940" s="312">
        <v>361.81818181818102</v>
      </c>
      <c r="BC940" s="312">
        <v>16568</v>
      </c>
      <c r="BD940" s="137"/>
      <c r="BE940" s="302">
        <v>352.72727272727201</v>
      </c>
      <c r="BF940" s="312">
        <v>17583</v>
      </c>
      <c r="BG940" s="137"/>
      <c r="BH940" s="302">
        <v>372.72726399999999</v>
      </c>
      <c r="BI940" s="303">
        <v>0.11158174231887723</v>
      </c>
      <c r="BJ940" s="311">
        <v>4767</v>
      </c>
      <c r="BK940" s="137"/>
      <c r="BL940" s="312">
        <v>235.15151515151501</v>
      </c>
      <c r="BM940" s="312">
        <v>4672</v>
      </c>
      <c r="BN940" s="137"/>
      <c r="BO940" s="302">
        <v>192.72727272727201</v>
      </c>
      <c r="BP940" s="312">
        <v>5488</v>
      </c>
      <c r="BQ940" s="137"/>
      <c r="BR940" s="302">
        <v>243.636368</v>
      </c>
      <c r="BS940" s="303">
        <v>0.1512481644640235</v>
      </c>
      <c r="BT940" s="311">
        <v>2265</v>
      </c>
      <c r="BU940" s="137"/>
      <c r="BV940" s="312">
        <v>176.363636363636</v>
      </c>
      <c r="BW940" s="312">
        <v>2239</v>
      </c>
      <c r="BX940" s="137"/>
      <c r="BY940" s="302">
        <v>135.15151515151501</v>
      </c>
      <c r="BZ940" s="312">
        <v>2120</v>
      </c>
      <c r="CA940" s="137"/>
      <c r="CB940" s="302">
        <v>181.21212800000001</v>
      </c>
      <c r="CC940" s="303">
        <v>-6.4017660044150104E-2</v>
      </c>
      <c r="CD940" s="311">
        <v>58459</v>
      </c>
      <c r="CE940" s="137"/>
      <c r="CF940" s="312">
        <v>746.59</v>
      </c>
      <c r="CG940" s="312">
        <v>61175</v>
      </c>
      <c r="CH940" s="137"/>
      <c r="CI940" s="302">
        <v>716.26</v>
      </c>
      <c r="CJ940" s="312">
        <v>63111</v>
      </c>
      <c r="CK940" s="137"/>
      <c r="CL940" s="302">
        <v>799.71</v>
      </c>
      <c r="CM940" s="313">
        <v>7.9577139533690278E-2</v>
      </c>
    </row>
    <row r="941" spans="1:91" ht="14.4" x14ac:dyDescent="0.3">
      <c r="A941" s="99" t="s">
        <v>252</v>
      </c>
      <c r="B941" s="311">
        <v>4570</v>
      </c>
      <c r="C941" s="137">
        <v>0.29760354258921595</v>
      </c>
      <c r="D941" s="312">
        <v>286.06060606060601</v>
      </c>
      <c r="E941" s="312">
        <v>4412</v>
      </c>
      <c r="F941" s="137">
        <v>0.27075790119668608</v>
      </c>
      <c r="G941" s="302">
        <v>230.30303030303</v>
      </c>
      <c r="H941" s="312">
        <v>4498</v>
      </c>
      <c r="I941" s="137">
        <v>0.27140529777348699</v>
      </c>
      <c r="J941" s="302">
        <v>219.393936</v>
      </c>
      <c r="K941" s="313">
        <v>-1.575492341356674E-2</v>
      </c>
      <c r="L941" s="312">
        <v>4971</v>
      </c>
      <c r="M941" s="137">
        <v>0.39070973826927613</v>
      </c>
      <c r="N941" s="312">
        <v>243.636363636363</v>
      </c>
      <c r="O941" s="312">
        <v>4403</v>
      </c>
      <c r="P941" s="137">
        <v>0.30013633265167006</v>
      </c>
      <c r="Q941" s="302">
        <v>284.24242424242402</v>
      </c>
      <c r="R941" s="312">
        <v>4801</v>
      </c>
      <c r="S941" s="137">
        <v>0.32735578889949546</v>
      </c>
      <c r="T941" s="302">
        <v>296.36364700000001</v>
      </c>
      <c r="U941" s="313">
        <v>-3.4198350432508552E-2</v>
      </c>
      <c r="V941" s="312">
        <v>1257</v>
      </c>
      <c r="W941" s="137">
        <v>0.45626134301270416</v>
      </c>
      <c r="X941" s="312">
        <v>192.72727272727201</v>
      </c>
      <c r="Y941" s="312">
        <v>735</v>
      </c>
      <c r="Z941" s="137">
        <v>0.3328804347826087</v>
      </c>
      <c r="AA941" s="302">
        <v>103.030303030303</v>
      </c>
      <c r="AB941" s="312">
        <v>738</v>
      </c>
      <c r="AC941" s="137">
        <v>0.31934227607096494</v>
      </c>
      <c r="AD941" s="302">
        <v>112.121216</v>
      </c>
      <c r="AE941" s="313">
        <v>-0.41288782816229119</v>
      </c>
      <c r="AF941" s="312">
        <v>839</v>
      </c>
      <c r="AG941" s="137">
        <v>0.54234001292824818</v>
      </c>
      <c r="AH941" s="312">
        <v>127.272727272727</v>
      </c>
      <c r="AI941" s="312">
        <v>535</v>
      </c>
      <c r="AJ941" s="137">
        <v>0.39108187134502925</v>
      </c>
      <c r="AK941" s="302">
        <v>92.121212121212096</v>
      </c>
      <c r="AL941" s="312">
        <v>605</v>
      </c>
      <c r="AM941" s="137">
        <v>0.4076819407008086</v>
      </c>
      <c r="AN941" s="302">
        <v>169.69697600000001</v>
      </c>
      <c r="AO941" s="313">
        <v>-0.27890345649582837</v>
      </c>
      <c r="AP941" s="312">
        <v>1294</v>
      </c>
      <c r="AQ941" s="137">
        <v>0.40086741016109045</v>
      </c>
      <c r="AR941" s="312">
        <v>120.60606060606</v>
      </c>
      <c r="AS941" s="312">
        <v>1107</v>
      </c>
      <c r="AT941" s="137">
        <v>0.35087163232963547</v>
      </c>
      <c r="AU941" s="302">
        <v>115.151515151515</v>
      </c>
      <c r="AV941" s="312">
        <v>1024</v>
      </c>
      <c r="AW941" s="137">
        <v>0.35481635481635482</v>
      </c>
      <c r="AX941" s="302">
        <v>113.333336</v>
      </c>
      <c r="AY941" s="303">
        <v>-0.20865533230293662</v>
      </c>
      <c r="AZ941" s="311">
        <v>6796</v>
      </c>
      <c r="BA941" s="137">
        <v>0.42963712226577316</v>
      </c>
      <c r="BB941" s="312">
        <v>277.575757575757</v>
      </c>
      <c r="BC941" s="312">
        <v>6351</v>
      </c>
      <c r="BD941" s="137">
        <v>0.38332930951231287</v>
      </c>
      <c r="BE941" s="302">
        <v>262.42424242424198</v>
      </c>
      <c r="BF941" s="312">
        <v>6171</v>
      </c>
      <c r="BG941" s="137">
        <v>0.35096399931752259</v>
      </c>
      <c r="BH941" s="302">
        <v>326.06060000000002</v>
      </c>
      <c r="BI941" s="303">
        <v>-9.1965862271924659E-2</v>
      </c>
      <c r="BJ941" s="311">
        <v>2238</v>
      </c>
      <c r="BK941" s="137">
        <v>0.46947765890497167</v>
      </c>
      <c r="BL941" s="312">
        <v>163.636363636363</v>
      </c>
      <c r="BM941" s="312">
        <v>1413</v>
      </c>
      <c r="BN941" s="137">
        <v>0.30244006849315069</v>
      </c>
      <c r="BO941" s="302">
        <v>150.90909090909</v>
      </c>
      <c r="BP941" s="312">
        <v>1729</v>
      </c>
      <c r="BQ941" s="137">
        <v>0.31505102040816324</v>
      </c>
      <c r="BR941" s="302">
        <v>175.75756799999999</v>
      </c>
      <c r="BS941" s="303">
        <v>-0.22743521000893654</v>
      </c>
      <c r="BT941" s="311">
        <v>894</v>
      </c>
      <c r="BU941" s="137">
        <v>0.39470198675496687</v>
      </c>
      <c r="BV941" s="312">
        <v>115.151515151515</v>
      </c>
      <c r="BW941" s="312">
        <v>687</v>
      </c>
      <c r="BX941" s="137">
        <v>0.30683340777132651</v>
      </c>
      <c r="BY941" s="302">
        <v>85.454545454545396</v>
      </c>
      <c r="BZ941" s="312">
        <v>655</v>
      </c>
      <c r="CA941" s="137">
        <v>0.30896226415094341</v>
      </c>
      <c r="CB941" s="302">
        <v>96.363640000000004</v>
      </c>
      <c r="CC941" s="303">
        <v>-0.26733780760626397</v>
      </c>
      <c r="CD941" s="311">
        <v>22859</v>
      </c>
      <c r="CE941" s="137">
        <v>0.3910261892950615</v>
      </c>
      <c r="CF941" s="312">
        <v>569.87</v>
      </c>
      <c r="CG941" s="312">
        <v>19643</v>
      </c>
      <c r="CH941" s="137">
        <v>0.32109521863506335</v>
      </c>
      <c r="CI941" s="302">
        <v>514.02</v>
      </c>
      <c r="CJ941" s="312">
        <v>20221</v>
      </c>
      <c r="CK941" s="137">
        <v>0.3204037331051639</v>
      </c>
      <c r="CL941" s="302">
        <v>579.28</v>
      </c>
      <c r="CM941" s="313">
        <v>-0.11540312349621593</v>
      </c>
    </row>
    <row r="942" spans="1:91" ht="14.4" x14ac:dyDescent="0.3">
      <c r="A942" s="99" t="s">
        <v>253</v>
      </c>
      <c r="B942" s="311">
        <v>10786</v>
      </c>
      <c r="C942" s="137">
        <v>0.70239645741078405</v>
      </c>
      <c r="D942" s="312">
        <v>349.69696969696901</v>
      </c>
      <c r="E942" s="312">
        <v>11883</v>
      </c>
      <c r="F942" s="137">
        <v>0.72924209880331392</v>
      </c>
      <c r="G942" s="302">
        <v>366.666666666666</v>
      </c>
      <c r="H942" s="312">
        <v>12075</v>
      </c>
      <c r="I942" s="137">
        <v>0.72859470222651301</v>
      </c>
      <c r="J942" s="302">
        <v>407.878784</v>
      </c>
      <c r="K942" s="313">
        <v>0.11950676803263489</v>
      </c>
      <c r="L942" s="312">
        <v>7752</v>
      </c>
      <c r="M942" s="137">
        <v>0.60929026173072387</v>
      </c>
      <c r="N942" s="312">
        <v>313.33333333333297</v>
      </c>
      <c r="O942" s="312">
        <v>10267</v>
      </c>
      <c r="P942" s="137">
        <v>0.69986366734832994</v>
      </c>
      <c r="Q942" s="302">
        <v>467.87878787878799</v>
      </c>
      <c r="R942" s="312">
        <v>9865</v>
      </c>
      <c r="S942" s="137">
        <v>0.67264421110050454</v>
      </c>
      <c r="T942" s="302">
        <v>522.42425500000002</v>
      </c>
      <c r="U942" s="313">
        <v>0.27257481940144479</v>
      </c>
      <c r="V942" s="312">
        <v>1498</v>
      </c>
      <c r="W942" s="137">
        <v>0.54373865698729584</v>
      </c>
      <c r="X942" s="312">
        <v>221.21212121212099</v>
      </c>
      <c r="Y942" s="312">
        <v>1473</v>
      </c>
      <c r="Z942" s="137">
        <v>0.66711956521739135</v>
      </c>
      <c r="AA942" s="302">
        <v>151.51515151515099</v>
      </c>
      <c r="AB942" s="312">
        <v>1573</v>
      </c>
      <c r="AC942" s="137">
        <v>0.68065772392903501</v>
      </c>
      <c r="AD942" s="302">
        <v>169.69697600000001</v>
      </c>
      <c r="AE942" s="313">
        <v>5.0066755674232306E-2</v>
      </c>
      <c r="AF942" s="312">
        <v>708</v>
      </c>
      <c r="AG942" s="137">
        <v>0.45765998707175176</v>
      </c>
      <c r="AH942" s="312">
        <v>117.575757575757</v>
      </c>
      <c r="AI942" s="312">
        <v>833</v>
      </c>
      <c r="AJ942" s="137">
        <v>0.60891812865497075</v>
      </c>
      <c r="AK942" s="302">
        <v>149.09090909090901</v>
      </c>
      <c r="AL942" s="312">
        <v>879</v>
      </c>
      <c r="AM942" s="137">
        <v>0.59231805929919135</v>
      </c>
      <c r="AN942" s="302">
        <v>207.27271999999999</v>
      </c>
      <c r="AO942" s="313">
        <v>0.24152542372881355</v>
      </c>
      <c r="AP942" s="312">
        <v>1934</v>
      </c>
      <c r="AQ942" s="137">
        <v>0.59913258983890949</v>
      </c>
      <c r="AR942" s="312">
        <v>169.09090909090901</v>
      </c>
      <c r="AS942" s="312">
        <v>2048</v>
      </c>
      <c r="AT942" s="137">
        <v>0.64912836767036453</v>
      </c>
      <c r="AU942" s="302">
        <v>143.030303030303</v>
      </c>
      <c r="AV942" s="312">
        <v>1862</v>
      </c>
      <c r="AW942" s="137">
        <v>0.64518364518364524</v>
      </c>
      <c r="AX942" s="302">
        <v>144.24243200000001</v>
      </c>
      <c r="AY942" s="303">
        <v>-3.7228541882109618E-2</v>
      </c>
      <c r="AZ942" s="311">
        <v>9022</v>
      </c>
      <c r="BA942" s="137">
        <v>0.57036287773422678</v>
      </c>
      <c r="BB942" s="312">
        <v>377.575757575757</v>
      </c>
      <c r="BC942" s="312">
        <v>10217</v>
      </c>
      <c r="BD942" s="137">
        <v>0.61667069048768708</v>
      </c>
      <c r="BE942" s="302">
        <v>366.666666666666</v>
      </c>
      <c r="BF942" s="312">
        <v>11412</v>
      </c>
      <c r="BG942" s="137">
        <v>0.64903600068247735</v>
      </c>
      <c r="BH942" s="302">
        <v>339.39395100000002</v>
      </c>
      <c r="BI942" s="303">
        <v>0.26490800266016407</v>
      </c>
      <c r="BJ942" s="311">
        <v>2529</v>
      </c>
      <c r="BK942" s="137">
        <v>0.53052234109502827</v>
      </c>
      <c r="BL942" s="312">
        <v>231.51515151515099</v>
      </c>
      <c r="BM942" s="312">
        <v>3259</v>
      </c>
      <c r="BN942" s="137">
        <v>0.69755993150684936</v>
      </c>
      <c r="BO942" s="302">
        <v>236.363636363636</v>
      </c>
      <c r="BP942" s="312">
        <v>3759</v>
      </c>
      <c r="BQ942" s="137">
        <v>0.68494897959183676</v>
      </c>
      <c r="BR942" s="302">
        <v>259.39395100000002</v>
      </c>
      <c r="BS942" s="303">
        <v>0.48635824436536179</v>
      </c>
      <c r="BT942" s="311">
        <v>1371</v>
      </c>
      <c r="BU942" s="137">
        <v>0.60529801324503307</v>
      </c>
      <c r="BV942" s="312">
        <v>166.06060606060601</v>
      </c>
      <c r="BW942" s="312">
        <v>1552</v>
      </c>
      <c r="BX942" s="137">
        <v>0.69316659222867349</v>
      </c>
      <c r="BY942" s="302">
        <v>122.424242424242</v>
      </c>
      <c r="BZ942" s="312">
        <v>1465</v>
      </c>
      <c r="CA942" s="137">
        <v>0.69103773584905659</v>
      </c>
      <c r="CB942" s="302">
        <v>192.121216</v>
      </c>
      <c r="CC942" s="303">
        <v>6.8563092633114511E-2</v>
      </c>
      <c r="CD942" s="311">
        <v>35600</v>
      </c>
      <c r="CE942" s="137">
        <v>0.6089738107049385</v>
      </c>
      <c r="CF942" s="312">
        <v>730.68</v>
      </c>
      <c r="CG942" s="312">
        <v>41532</v>
      </c>
      <c r="CH942" s="137">
        <v>0.6789047813649367</v>
      </c>
      <c r="CI942" s="302">
        <v>788.69</v>
      </c>
      <c r="CJ942" s="312">
        <v>42890</v>
      </c>
      <c r="CK942" s="137">
        <v>0.6795962668948361</v>
      </c>
      <c r="CL942" s="302">
        <v>865.53</v>
      </c>
      <c r="CM942" s="313">
        <v>0.20477528089887639</v>
      </c>
    </row>
    <row r="943" spans="1:91" ht="14.4" x14ac:dyDescent="0.3">
      <c r="A943" s="432"/>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432"/>
      <c r="AF943" s="432"/>
      <c r="AG943" s="432"/>
      <c r="AH943" s="432"/>
      <c r="AI943" s="432"/>
      <c r="AJ943" s="432"/>
      <c r="AK943" s="432"/>
      <c r="AL943" s="432"/>
      <c r="AM943" s="432"/>
      <c r="AN943" s="432"/>
      <c r="AO943" s="432"/>
      <c r="AP943" s="432"/>
      <c r="AQ943" s="432"/>
      <c r="AR943" s="432"/>
      <c r="AS943" s="432"/>
      <c r="AT943" s="432"/>
      <c r="AU943" s="432"/>
      <c r="AV943" s="432"/>
      <c r="AW943" s="432"/>
      <c r="AX943" s="432"/>
      <c r="AY943" s="432"/>
      <c r="AZ943" s="432"/>
      <c r="BA943" s="432"/>
      <c r="BB943" s="432"/>
      <c r="BC943" s="432"/>
      <c r="BD943" s="432"/>
      <c r="BE943" s="432"/>
      <c r="BF943" s="432"/>
      <c r="BG943" s="432"/>
      <c r="BH943" s="432"/>
      <c r="BI943" s="432"/>
      <c r="BJ943" s="432"/>
      <c r="BK943" s="432"/>
      <c r="BL943" s="432"/>
      <c r="BM943" s="432"/>
      <c r="BN943" s="432"/>
      <c r="BO943" s="432"/>
      <c r="BP943" s="432"/>
      <c r="BQ943" s="432"/>
      <c r="BR943" s="432"/>
      <c r="BS943" s="432"/>
      <c r="BT943" s="432"/>
      <c r="BU943" s="432"/>
      <c r="BV943" s="432"/>
      <c r="BW943" s="432"/>
      <c r="BX943" s="432"/>
      <c r="BY943" s="432"/>
      <c r="BZ943" s="432"/>
      <c r="CA943" s="432"/>
      <c r="CB943" s="432"/>
      <c r="CC943" s="432"/>
      <c r="CD943" s="432"/>
      <c r="CE943" s="432"/>
      <c r="CF943" s="432"/>
      <c r="CG943" s="432"/>
      <c r="CH943" s="432"/>
      <c r="CI943" s="432"/>
      <c r="CJ943" s="432"/>
      <c r="CK943" s="432"/>
      <c r="CL943" s="432"/>
      <c r="CM943" s="432"/>
    </row>
    <row r="944" spans="1:91" ht="14.4" x14ac:dyDescent="0.3">
      <c r="A944" s="472" t="s">
        <v>574</v>
      </c>
      <c r="B944" s="472"/>
      <c r="C944" s="472"/>
      <c r="D944" s="472"/>
      <c r="E944" s="472"/>
      <c r="F944" s="472"/>
      <c r="G944" s="472"/>
      <c r="H944" s="472"/>
      <c r="I944" s="472"/>
      <c r="J944" s="472"/>
      <c r="K944" s="472"/>
      <c r="L944" s="472"/>
      <c r="M944" s="472"/>
      <c r="N944" s="472"/>
      <c r="O944" s="472"/>
      <c r="P944" s="472"/>
      <c r="Q944" s="472"/>
      <c r="R944" s="472"/>
      <c r="S944" s="472"/>
      <c r="T944" s="472"/>
      <c r="U944" s="472"/>
      <c r="V944" s="472"/>
      <c r="W944" s="472"/>
      <c r="X944" s="472"/>
      <c r="Y944" s="472"/>
      <c r="Z944" s="472"/>
      <c r="AA944" s="472"/>
      <c r="AB944" s="472"/>
      <c r="AC944" s="472"/>
      <c r="AD944" s="472"/>
      <c r="AE944" s="472"/>
      <c r="AF944" s="472"/>
      <c r="AG944" s="472"/>
      <c r="AH944" s="472"/>
      <c r="AI944" s="472"/>
      <c r="AJ944" s="472"/>
      <c r="AK944" s="472"/>
      <c r="AL944" s="472"/>
      <c r="AM944" s="472"/>
      <c r="AN944" s="472"/>
      <c r="AO944" s="472"/>
      <c r="AP944" s="472"/>
      <c r="AQ944" s="472"/>
      <c r="AR944" s="472"/>
      <c r="AS944" s="472"/>
      <c r="AT944" s="472"/>
      <c r="AU944" s="472"/>
      <c r="AV944" s="472"/>
      <c r="AW944" s="472"/>
      <c r="AX944" s="472"/>
      <c r="AY944" s="472"/>
      <c r="AZ944" s="472"/>
      <c r="BA944" s="472"/>
      <c r="BB944" s="472"/>
      <c r="BC944" s="472"/>
      <c r="BD944" s="472"/>
      <c r="BE944" s="472"/>
      <c r="BF944" s="472"/>
      <c r="BG944" s="472"/>
      <c r="BH944" s="472"/>
      <c r="BI944" s="472"/>
      <c r="BJ944" s="472"/>
      <c r="BK944" s="472"/>
      <c r="BL944" s="472"/>
      <c r="BM944" s="472"/>
      <c r="BN944" s="472"/>
      <c r="BO944" s="472"/>
      <c r="BP944" s="472"/>
      <c r="BQ944" s="472"/>
      <c r="BR944" s="472"/>
      <c r="BS944" s="472"/>
      <c r="BT944" s="472"/>
      <c r="BU944" s="472"/>
      <c r="BV944" s="472"/>
      <c r="BW944" s="472"/>
      <c r="BX944" s="472"/>
      <c r="BY944" s="472"/>
      <c r="BZ944" s="472"/>
      <c r="CA944" s="472"/>
      <c r="CB944" s="472"/>
      <c r="CC944" s="472"/>
      <c r="CD944" s="472"/>
      <c r="CE944" s="472"/>
      <c r="CF944" s="472"/>
      <c r="CG944" s="472"/>
      <c r="CH944" s="472"/>
      <c r="CI944" s="472"/>
      <c r="CJ944" s="472"/>
      <c r="CK944" s="472"/>
      <c r="CL944" s="472"/>
      <c r="CM944" s="472"/>
    </row>
    <row r="945" spans="1:91" ht="18" customHeight="1" x14ac:dyDescent="0.3">
      <c r="B945" s="473" t="s">
        <v>332</v>
      </c>
      <c r="C945" s="474"/>
      <c r="D945" s="292" t="s">
        <v>333</v>
      </c>
      <c r="E945" s="474" t="s">
        <v>332</v>
      </c>
      <c r="F945" s="474"/>
      <c r="G945" s="292" t="s">
        <v>333</v>
      </c>
      <c r="H945" s="474" t="s">
        <v>332</v>
      </c>
      <c r="I945" s="474"/>
      <c r="J945" s="292" t="s">
        <v>333</v>
      </c>
      <c r="K945" s="310" t="s">
        <v>0</v>
      </c>
      <c r="L945" s="473" t="s">
        <v>332</v>
      </c>
      <c r="M945" s="474"/>
      <c r="N945" s="292" t="s">
        <v>333</v>
      </c>
      <c r="O945" s="474" t="s">
        <v>332</v>
      </c>
      <c r="P945" s="474"/>
      <c r="Q945" s="292" t="s">
        <v>333</v>
      </c>
      <c r="R945" s="474" t="s">
        <v>332</v>
      </c>
      <c r="S945" s="474"/>
      <c r="T945" s="292" t="s">
        <v>333</v>
      </c>
      <c r="U945" s="310" t="s">
        <v>0</v>
      </c>
      <c r="V945" s="473" t="s">
        <v>332</v>
      </c>
      <c r="W945" s="474"/>
      <c r="X945" s="292" t="s">
        <v>333</v>
      </c>
      <c r="Y945" s="474" t="s">
        <v>332</v>
      </c>
      <c r="Z945" s="474"/>
      <c r="AA945" s="292" t="s">
        <v>333</v>
      </c>
      <c r="AB945" s="474" t="s">
        <v>332</v>
      </c>
      <c r="AC945" s="474"/>
      <c r="AD945" s="292" t="s">
        <v>333</v>
      </c>
      <c r="AE945" s="310" t="s">
        <v>0</v>
      </c>
      <c r="AF945" s="473" t="s">
        <v>332</v>
      </c>
      <c r="AG945" s="474"/>
      <c r="AH945" s="292" t="s">
        <v>333</v>
      </c>
      <c r="AI945" s="474" t="s">
        <v>332</v>
      </c>
      <c r="AJ945" s="474"/>
      <c r="AK945" s="292" t="s">
        <v>333</v>
      </c>
      <c r="AL945" s="474" t="s">
        <v>332</v>
      </c>
      <c r="AM945" s="474"/>
      <c r="AN945" s="292" t="s">
        <v>333</v>
      </c>
      <c r="AO945" s="310" t="s">
        <v>0</v>
      </c>
      <c r="AP945" s="473" t="s">
        <v>332</v>
      </c>
      <c r="AQ945" s="474"/>
      <c r="AR945" s="292" t="s">
        <v>333</v>
      </c>
      <c r="AS945" s="474" t="s">
        <v>332</v>
      </c>
      <c r="AT945" s="474"/>
      <c r="AU945" s="292" t="s">
        <v>333</v>
      </c>
      <c r="AV945" s="474" t="s">
        <v>332</v>
      </c>
      <c r="AW945" s="474"/>
      <c r="AX945" s="292" t="s">
        <v>333</v>
      </c>
      <c r="AY945" s="290" t="s">
        <v>0</v>
      </c>
      <c r="AZ945" s="473" t="s">
        <v>332</v>
      </c>
      <c r="BA945" s="474"/>
      <c r="BB945" s="292" t="s">
        <v>333</v>
      </c>
      <c r="BC945" s="474" t="s">
        <v>332</v>
      </c>
      <c r="BD945" s="474"/>
      <c r="BE945" s="292" t="s">
        <v>333</v>
      </c>
      <c r="BF945" s="474" t="s">
        <v>332</v>
      </c>
      <c r="BG945" s="474"/>
      <c r="BH945" s="292" t="s">
        <v>333</v>
      </c>
      <c r="BI945" s="290" t="s">
        <v>0</v>
      </c>
      <c r="BJ945" s="473" t="s">
        <v>332</v>
      </c>
      <c r="BK945" s="474"/>
      <c r="BL945" s="292" t="s">
        <v>333</v>
      </c>
      <c r="BM945" s="474" t="s">
        <v>332</v>
      </c>
      <c r="BN945" s="474"/>
      <c r="BO945" s="292" t="s">
        <v>333</v>
      </c>
      <c r="BP945" s="474" t="s">
        <v>332</v>
      </c>
      <c r="BQ945" s="474"/>
      <c r="BR945" s="292" t="s">
        <v>333</v>
      </c>
      <c r="BS945" s="290" t="s">
        <v>0</v>
      </c>
      <c r="BT945" s="473" t="s">
        <v>332</v>
      </c>
      <c r="BU945" s="474"/>
      <c r="BV945" s="292" t="s">
        <v>333</v>
      </c>
      <c r="BW945" s="474" t="s">
        <v>332</v>
      </c>
      <c r="BX945" s="474"/>
      <c r="BY945" s="292" t="s">
        <v>333</v>
      </c>
      <c r="BZ945" s="474" t="s">
        <v>332</v>
      </c>
      <c r="CA945" s="474"/>
      <c r="CB945" s="292" t="s">
        <v>333</v>
      </c>
      <c r="CC945" s="290" t="s">
        <v>0</v>
      </c>
      <c r="CD945" s="473" t="s">
        <v>332</v>
      </c>
      <c r="CE945" s="474"/>
      <c r="CF945" s="292" t="s">
        <v>333</v>
      </c>
      <c r="CG945" s="474" t="s">
        <v>332</v>
      </c>
      <c r="CH945" s="474"/>
      <c r="CI945" s="292" t="s">
        <v>333</v>
      </c>
      <c r="CJ945" s="474" t="s">
        <v>332</v>
      </c>
      <c r="CK945" s="474"/>
      <c r="CL945" s="292" t="s">
        <v>333</v>
      </c>
      <c r="CM945" s="310" t="s">
        <v>0</v>
      </c>
    </row>
    <row r="946" spans="1:91" ht="14.4" x14ac:dyDescent="0.3">
      <c r="A946" s="99" t="s">
        <v>18</v>
      </c>
      <c r="B946" s="311">
        <v>2777</v>
      </c>
      <c r="C946" s="137"/>
      <c r="D946" s="312">
        <v>208.48484848484799</v>
      </c>
      <c r="E946" s="312">
        <v>3152</v>
      </c>
      <c r="F946" s="137"/>
      <c r="G946" s="302">
        <v>213.939393939393</v>
      </c>
      <c r="H946" s="312">
        <v>3463</v>
      </c>
      <c r="I946" s="137"/>
      <c r="J946" s="302">
        <v>209.090912</v>
      </c>
      <c r="K946" s="313">
        <v>0.24702916816708678</v>
      </c>
      <c r="L946" s="312">
        <v>2757</v>
      </c>
      <c r="M946" s="137"/>
      <c r="N946" s="312">
        <v>203.030303030303</v>
      </c>
      <c r="O946" s="312">
        <v>3362</v>
      </c>
      <c r="P946" s="137"/>
      <c r="Q946" s="302">
        <v>235.75757575757501</v>
      </c>
      <c r="R946" s="312">
        <v>2305</v>
      </c>
      <c r="S946" s="137"/>
      <c r="T946" s="302">
        <v>196.96969999999999</v>
      </c>
      <c r="U946" s="313">
        <v>-0.16394631846209648</v>
      </c>
      <c r="V946" s="312">
        <v>511</v>
      </c>
      <c r="W946" s="137"/>
      <c r="X946" s="312">
        <v>82.424242424242394</v>
      </c>
      <c r="Y946" s="312">
        <v>557</v>
      </c>
      <c r="Z946" s="137"/>
      <c r="AA946" s="302">
        <v>61.212121212121197</v>
      </c>
      <c r="AB946" s="312">
        <v>646</v>
      </c>
      <c r="AC946" s="137"/>
      <c r="AD946" s="302">
        <v>105.454544</v>
      </c>
      <c r="AE946" s="313">
        <v>0.26418786692759294</v>
      </c>
      <c r="AF946" s="312">
        <v>828</v>
      </c>
      <c r="AG946" s="137"/>
      <c r="AH946" s="312">
        <v>135.75757575757501</v>
      </c>
      <c r="AI946" s="312">
        <v>667</v>
      </c>
      <c r="AJ946" s="137"/>
      <c r="AK946" s="302">
        <v>81.212121212121204</v>
      </c>
      <c r="AL946" s="312">
        <v>617</v>
      </c>
      <c r="AM946" s="137"/>
      <c r="AN946" s="302">
        <v>105.454544</v>
      </c>
      <c r="AO946" s="313">
        <v>-0.25483091787439616</v>
      </c>
      <c r="AP946" s="312">
        <v>763</v>
      </c>
      <c r="AQ946" s="137"/>
      <c r="AR946" s="312">
        <v>90.909090909090907</v>
      </c>
      <c r="AS946" s="312">
        <v>753</v>
      </c>
      <c r="AT946" s="137"/>
      <c r="AU946" s="302">
        <v>111.515151515151</v>
      </c>
      <c r="AV946" s="312">
        <v>678</v>
      </c>
      <c r="AW946" s="137"/>
      <c r="AX946" s="302">
        <v>116.36364</v>
      </c>
      <c r="AY946" s="303">
        <v>-0.11140235910878113</v>
      </c>
      <c r="AZ946" s="311">
        <v>1934</v>
      </c>
      <c r="BA946" s="137"/>
      <c r="BB946" s="312">
        <v>160</v>
      </c>
      <c r="BC946" s="312">
        <v>2165</v>
      </c>
      <c r="BD946" s="137"/>
      <c r="BE946" s="302">
        <v>152.12121212121201</v>
      </c>
      <c r="BF946" s="312">
        <v>1482</v>
      </c>
      <c r="BG946" s="137"/>
      <c r="BH946" s="302">
        <v>136.363632</v>
      </c>
      <c r="BI946" s="303">
        <v>-0.23371251292657705</v>
      </c>
      <c r="BJ946" s="311">
        <v>1757</v>
      </c>
      <c r="BK946" s="137"/>
      <c r="BL946" s="312">
        <v>166.666666666666</v>
      </c>
      <c r="BM946" s="312">
        <v>1456</v>
      </c>
      <c r="BN946" s="137"/>
      <c r="BO946" s="302">
        <v>135.15151515151501</v>
      </c>
      <c r="BP946" s="312">
        <v>1531</v>
      </c>
      <c r="BQ946" s="137"/>
      <c r="BR946" s="302">
        <v>158.18182400000001</v>
      </c>
      <c r="BS946" s="303">
        <v>-0.12862834376778601</v>
      </c>
      <c r="BT946" s="311">
        <v>1536</v>
      </c>
      <c r="BU946" s="137"/>
      <c r="BV946" s="312">
        <v>129.09090909090901</v>
      </c>
      <c r="BW946" s="312">
        <v>1582</v>
      </c>
      <c r="BX946" s="137"/>
      <c r="BY946" s="302">
        <v>136.363636363636</v>
      </c>
      <c r="BZ946" s="312">
        <v>1764</v>
      </c>
      <c r="CA946" s="137"/>
      <c r="CB946" s="302">
        <v>147.878784</v>
      </c>
      <c r="CC946" s="303">
        <v>0.1484375</v>
      </c>
      <c r="CD946" s="311">
        <v>12863</v>
      </c>
      <c r="CE946" s="137"/>
      <c r="CF946" s="312">
        <v>432.8</v>
      </c>
      <c r="CG946" s="312">
        <v>13694</v>
      </c>
      <c r="CH946" s="137"/>
      <c r="CI946" s="302">
        <v>427.81</v>
      </c>
      <c r="CJ946" s="312">
        <v>12486</v>
      </c>
      <c r="CK946" s="137"/>
      <c r="CL946" s="302">
        <v>427.4</v>
      </c>
      <c r="CM946" s="313">
        <v>-2.9308870403482859E-2</v>
      </c>
    </row>
    <row r="947" spans="1:91" ht="14.4" x14ac:dyDescent="0.3">
      <c r="A947" s="99" t="s">
        <v>252</v>
      </c>
      <c r="B947" s="311">
        <v>1184</v>
      </c>
      <c r="C947" s="137">
        <v>0.42635938062657547</v>
      </c>
      <c r="D947" s="312">
        <v>126.06060606060601</v>
      </c>
      <c r="E947" s="312">
        <v>1056</v>
      </c>
      <c r="F947" s="137">
        <v>0.3350253807106599</v>
      </c>
      <c r="G947" s="302">
        <v>138.78787878787799</v>
      </c>
      <c r="H947" s="312">
        <v>1617</v>
      </c>
      <c r="I947" s="137">
        <v>0.46693618250072194</v>
      </c>
      <c r="J947" s="302">
        <v>164.84848</v>
      </c>
      <c r="K947" s="313">
        <v>0.36570945945945948</v>
      </c>
      <c r="L947" s="312">
        <v>1473</v>
      </c>
      <c r="M947" s="137">
        <v>0.53427638737758432</v>
      </c>
      <c r="N947" s="312">
        <v>136.363636363636</v>
      </c>
      <c r="O947" s="312">
        <v>1866</v>
      </c>
      <c r="P947" s="137">
        <v>0.55502676977989296</v>
      </c>
      <c r="Q947" s="302">
        <v>147.272727272727</v>
      </c>
      <c r="R947" s="312">
        <v>1231</v>
      </c>
      <c r="S947" s="137">
        <v>0.53405639913232106</v>
      </c>
      <c r="T947" s="302">
        <v>155.75756799999999</v>
      </c>
      <c r="U947" s="313">
        <v>-0.16429056347589951</v>
      </c>
      <c r="V947" s="312">
        <v>155</v>
      </c>
      <c r="W947" s="137">
        <v>0.30332681017612523</v>
      </c>
      <c r="X947" s="312">
        <v>36.363636363636303</v>
      </c>
      <c r="Y947" s="312">
        <v>181</v>
      </c>
      <c r="Z947" s="137">
        <v>0.32495511669658889</v>
      </c>
      <c r="AA947" s="302">
        <v>43.030303030303003</v>
      </c>
      <c r="AB947" s="312">
        <v>175</v>
      </c>
      <c r="AC947" s="137">
        <v>0.27089783281733748</v>
      </c>
      <c r="AD947" s="302">
        <v>39.393940000000001</v>
      </c>
      <c r="AE947" s="313">
        <v>0.12903225806451613</v>
      </c>
      <c r="AF947" s="312">
        <v>478</v>
      </c>
      <c r="AG947" s="137">
        <v>0.57729468599033817</v>
      </c>
      <c r="AH947" s="312">
        <v>113.939393939393</v>
      </c>
      <c r="AI947" s="312">
        <v>376</v>
      </c>
      <c r="AJ947" s="137">
        <v>0.56371814092953521</v>
      </c>
      <c r="AK947" s="302">
        <v>77.575757575757507</v>
      </c>
      <c r="AL947" s="312">
        <v>471</v>
      </c>
      <c r="AM947" s="137">
        <v>0.76337115072933548</v>
      </c>
      <c r="AN947" s="302">
        <v>94.545455899999993</v>
      </c>
      <c r="AO947" s="313">
        <v>-1.4644351464435146E-2</v>
      </c>
      <c r="AP947" s="312">
        <v>405</v>
      </c>
      <c r="AQ947" s="137">
        <v>0.5307994757536042</v>
      </c>
      <c r="AR947" s="312">
        <v>75.151515151515099</v>
      </c>
      <c r="AS947" s="312">
        <v>343</v>
      </c>
      <c r="AT947" s="137">
        <v>0.45551128818061087</v>
      </c>
      <c r="AU947" s="302">
        <v>86.6666666666666</v>
      </c>
      <c r="AV947" s="312">
        <v>314</v>
      </c>
      <c r="AW947" s="137">
        <v>0.46312684365781709</v>
      </c>
      <c r="AX947" s="302">
        <v>68.484849999999994</v>
      </c>
      <c r="AY947" s="303">
        <v>-0.22469135802469137</v>
      </c>
      <c r="AZ947" s="311">
        <v>972</v>
      </c>
      <c r="BA947" s="137">
        <v>0.50258531540847984</v>
      </c>
      <c r="BB947" s="312">
        <v>103.030303030303</v>
      </c>
      <c r="BC947" s="312">
        <v>687</v>
      </c>
      <c r="BD947" s="137">
        <v>0.31732101616628178</v>
      </c>
      <c r="BE947" s="302">
        <v>92.121212121212096</v>
      </c>
      <c r="BF947" s="312">
        <v>821</v>
      </c>
      <c r="BG947" s="137">
        <v>0.55398110661268551</v>
      </c>
      <c r="BH947" s="302">
        <v>95.757576</v>
      </c>
      <c r="BI947" s="303">
        <v>-0.15534979423868311</v>
      </c>
      <c r="BJ947" s="311">
        <v>852</v>
      </c>
      <c r="BK947" s="137">
        <v>0.4849174729652817</v>
      </c>
      <c r="BL947" s="312">
        <v>103.636363636363</v>
      </c>
      <c r="BM947" s="312">
        <v>484</v>
      </c>
      <c r="BN947" s="137">
        <v>0.3324175824175824</v>
      </c>
      <c r="BO947" s="302">
        <v>86.6666666666666</v>
      </c>
      <c r="BP947" s="312">
        <v>818</v>
      </c>
      <c r="BQ947" s="137">
        <v>0.53429131286740694</v>
      </c>
      <c r="BR947" s="302">
        <v>115.757576</v>
      </c>
      <c r="BS947" s="303">
        <v>-3.9906103286384977E-2</v>
      </c>
      <c r="BT947" s="311">
        <v>876</v>
      </c>
      <c r="BU947" s="137">
        <v>0.5703125</v>
      </c>
      <c r="BV947" s="312">
        <v>94.545454545454504</v>
      </c>
      <c r="BW947" s="312">
        <v>704</v>
      </c>
      <c r="BX947" s="137">
        <v>0.44500632111251581</v>
      </c>
      <c r="BY947" s="302">
        <v>82.424242424242394</v>
      </c>
      <c r="BZ947" s="312">
        <v>828</v>
      </c>
      <c r="CA947" s="137">
        <v>0.46938775510204084</v>
      </c>
      <c r="CB947" s="302">
        <v>119.393936</v>
      </c>
      <c r="CC947" s="303">
        <v>-5.4794520547945202E-2</v>
      </c>
      <c r="CD947" s="311">
        <v>6395</v>
      </c>
      <c r="CE947" s="137">
        <v>0.49716240379382726</v>
      </c>
      <c r="CF947" s="312">
        <v>290.02</v>
      </c>
      <c r="CG947" s="312">
        <v>5697</v>
      </c>
      <c r="CH947" s="137">
        <v>0.41602161530597342</v>
      </c>
      <c r="CI947" s="302">
        <v>280.01</v>
      </c>
      <c r="CJ947" s="312">
        <v>6275</v>
      </c>
      <c r="CK947" s="137">
        <v>0.50256287041486469</v>
      </c>
      <c r="CL947" s="302">
        <v>319.86</v>
      </c>
      <c r="CM947" s="313">
        <v>-1.8764659890539485E-2</v>
      </c>
    </row>
    <row r="948" spans="1:91" ht="14.4" x14ac:dyDescent="0.3">
      <c r="A948" s="99" t="s">
        <v>253</v>
      </c>
      <c r="B948" s="311">
        <v>1593</v>
      </c>
      <c r="C948" s="137">
        <v>0.57364061937342459</v>
      </c>
      <c r="D948" s="312">
        <v>181.21212121212099</v>
      </c>
      <c r="E948" s="312">
        <v>2096</v>
      </c>
      <c r="F948" s="137">
        <v>0.6649746192893401</v>
      </c>
      <c r="G948" s="302">
        <v>169.09090909090901</v>
      </c>
      <c r="H948" s="312">
        <v>1846</v>
      </c>
      <c r="I948" s="137">
        <v>0.53306381749927811</v>
      </c>
      <c r="J948" s="302">
        <v>172.121216</v>
      </c>
      <c r="K948" s="313">
        <v>0.15881983678593847</v>
      </c>
      <c r="L948" s="312">
        <v>1284</v>
      </c>
      <c r="M948" s="137">
        <v>0.46572361262241568</v>
      </c>
      <c r="N948" s="312">
        <v>155.75757575757501</v>
      </c>
      <c r="O948" s="312">
        <v>1496</v>
      </c>
      <c r="P948" s="137">
        <v>0.4449732302201071</v>
      </c>
      <c r="Q948" s="302">
        <v>170.90909090909</v>
      </c>
      <c r="R948" s="312">
        <v>1074</v>
      </c>
      <c r="S948" s="137">
        <v>0.46594360086767894</v>
      </c>
      <c r="T948" s="302">
        <v>151.515152</v>
      </c>
      <c r="U948" s="313">
        <v>-0.16355140186915887</v>
      </c>
      <c r="V948" s="312">
        <v>356</v>
      </c>
      <c r="W948" s="137">
        <v>0.69667318982387472</v>
      </c>
      <c r="X948" s="312">
        <v>72.121212121212096</v>
      </c>
      <c r="Y948" s="312">
        <v>376</v>
      </c>
      <c r="Z948" s="137">
        <v>0.67504488330341117</v>
      </c>
      <c r="AA948" s="302">
        <v>58.181818181818201</v>
      </c>
      <c r="AB948" s="312">
        <v>471</v>
      </c>
      <c r="AC948" s="137">
        <v>0.72910216718266252</v>
      </c>
      <c r="AD948" s="302">
        <v>102.42424</v>
      </c>
      <c r="AE948" s="313">
        <v>0.32303370786516855</v>
      </c>
      <c r="AF948" s="312">
        <v>350</v>
      </c>
      <c r="AG948" s="137">
        <v>0.42270531400966183</v>
      </c>
      <c r="AH948" s="312">
        <v>94.545454545454504</v>
      </c>
      <c r="AI948" s="312">
        <v>291</v>
      </c>
      <c r="AJ948" s="137">
        <v>0.43628185907046479</v>
      </c>
      <c r="AK948" s="302">
        <v>63.636363636363598</v>
      </c>
      <c r="AL948" s="312">
        <v>146</v>
      </c>
      <c r="AM948" s="137">
        <v>0.23662884927066449</v>
      </c>
      <c r="AN948" s="302">
        <v>56.969695999999999</v>
      </c>
      <c r="AO948" s="313">
        <v>-0.58285714285714285</v>
      </c>
      <c r="AP948" s="312">
        <v>358</v>
      </c>
      <c r="AQ948" s="137">
        <v>0.4692005242463958</v>
      </c>
      <c r="AR948" s="312">
        <v>86.6666666666666</v>
      </c>
      <c r="AS948" s="312">
        <v>410</v>
      </c>
      <c r="AT948" s="137">
        <v>0.54448871181938907</v>
      </c>
      <c r="AU948" s="302">
        <v>67.878787878787804</v>
      </c>
      <c r="AV948" s="312">
        <v>364</v>
      </c>
      <c r="AW948" s="137">
        <v>0.53687315634218291</v>
      </c>
      <c r="AX948" s="302">
        <v>100.606064</v>
      </c>
      <c r="AY948" s="303">
        <v>1.6759776536312849E-2</v>
      </c>
      <c r="AZ948" s="311">
        <v>962</v>
      </c>
      <c r="BA948" s="137">
        <v>0.49741468459152016</v>
      </c>
      <c r="BB948" s="312">
        <v>122.424242424242</v>
      </c>
      <c r="BC948" s="312">
        <v>1478</v>
      </c>
      <c r="BD948" s="137">
        <v>0.68267898383371828</v>
      </c>
      <c r="BE948" s="302">
        <v>142.42424242424201</v>
      </c>
      <c r="BF948" s="312">
        <v>661</v>
      </c>
      <c r="BG948" s="137">
        <v>0.44601889338731443</v>
      </c>
      <c r="BH948" s="302">
        <v>106.666664</v>
      </c>
      <c r="BI948" s="303">
        <v>-0.31288981288981288</v>
      </c>
      <c r="BJ948" s="311">
        <v>905</v>
      </c>
      <c r="BK948" s="137">
        <v>0.51508252703471824</v>
      </c>
      <c r="BL948" s="312">
        <v>121.212121212121</v>
      </c>
      <c r="BM948" s="312">
        <v>972</v>
      </c>
      <c r="BN948" s="137">
        <v>0.66758241758241754</v>
      </c>
      <c r="BO948" s="302">
        <v>126.06060606060601</v>
      </c>
      <c r="BP948" s="312">
        <v>713</v>
      </c>
      <c r="BQ948" s="137">
        <v>0.46570868713259306</v>
      </c>
      <c r="BR948" s="302">
        <v>122.42424</v>
      </c>
      <c r="BS948" s="303">
        <v>-0.21215469613259669</v>
      </c>
      <c r="BT948" s="311">
        <v>660</v>
      </c>
      <c r="BU948" s="137">
        <v>0.4296875</v>
      </c>
      <c r="BV948" s="312">
        <v>104.24242424242399</v>
      </c>
      <c r="BW948" s="312">
        <v>878</v>
      </c>
      <c r="BX948" s="137">
        <v>0.55499367888748419</v>
      </c>
      <c r="BY948" s="302">
        <v>92.121212121212096</v>
      </c>
      <c r="BZ948" s="312">
        <v>936</v>
      </c>
      <c r="CA948" s="137">
        <v>0.53061224489795922</v>
      </c>
      <c r="CB948" s="302">
        <v>126.060608</v>
      </c>
      <c r="CC948" s="303">
        <v>0.41818181818181815</v>
      </c>
      <c r="CD948" s="311">
        <v>6468</v>
      </c>
      <c r="CE948" s="137">
        <v>0.50283759620617274</v>
      </c>
      <c r="CF948" s="312">
        <v>344.3</v>
      </c>
      <c r="CG948" s="312">
        <v>7997</v>
      </c>
      <c r="CH948" s="137">
        <v>0.58397838469402663</v>
      </c>
      <c r="CI948" s="302">
        <v>337.32</v>
      </c>
      <c r="CJ948" s="312">
        <v>6211</v>
      </c>
      <c r="CK948" s="137">
        <v>0.49743712958513536</v>
      </c>
      <c r="CL948" s="302">
        <v>343.39</v>
      </c>
      <c r="CM948" s="313">
        <v>-3.9734075448361161E-2</v>
      </c>
    </row>
    <row r="949" spans="1:91" ht="14.4" x14ac:dyDescent="0.3">
      <c r="A949" s="432"/>
      <c r="B949" s="432"/>
      <c r="C949" s="432"/>
      <c r="D949" s="432"/>
      <c r="E949" s="432"/>
      <c r="F949" s="432"/>
      <c r="G949" s="432"/>
      <c r="H949" s="432"/>
      <c r="I949" s="432"/>
      <c r="J949" s="432"/>
      <c r="K949" s="432"/>
      <c r="L949" s="432"/>
      <c r="M949" s="432"/>
      <c r="N949" s="432"/>
      <c r="O949" s="432"/>
      <c r="P949" s="432"/>
      <c r="Q949" s="432"/>
      <c r="R949" s="432"/>
      <c r="S949" s="432"/>
      <c r="T949" s="432"/>
      <c r="U949" s="432"/>
      <c r="V949" s="432"/>
      <c r="W949" s="432"/>
      <c r="X949" s="432"/>
      <c r="Y949" s="432"/>
      <c r="Z949" s="432"/>
      <c r="AA949" s="432"/>
      <c r="AB949" s="432"/>
      <c r="AC949" s="432"/>
      <c r="AD949" s="432"/>
      <c r="AE949" s="432"/>
      <c r="AF949" s="432"/>
      <c r="AG949" s="432"/>
      <c r="AH949" s="432"/>
      <c r="AI949" s="432"/>
      <c r="AJ949" s="432"/>
      <c r="AK949" s="432"/>
      <c r="AL949" s="432"/>
      <c r="AM949" s="432"/>
      <c r="AN949" s="432"/>
      <c r="AO949" s="432"/>
      <c r="AP949" s="432"/>
      <c r="AQ949" s="432"/>
      <c r="AR949" s="432"/>
      <c r="AS949" s="432"/>
      <c r="AT949" s="432"/>
      <c r="AU949" s="432"/>
      <c r="AV949" s="432"/>
      <c r="AW949" s="432"/>
      <c r="AX949" s="432"/>
      <c r="AY949" s="432"/>
      <c r="AZ949" s="432"/>
      <c r="BA949" s="432"/>
      <c r="BB949" s="432"/>
      <c r="BC949" s="432"/>
      <c r="BD949" s="432"/>
      <c r="BE949" s="432"/>
      <c r="BF949" s="432"/>
      <c r="BG949" s="432"/>
      <c r="BH949" s="432"/>
      <c r="BI949" s="432"/>
      <c r="BJ949" s="432"/>
      <c r="BK949" s="432"/>
      <c r="BL949" s="432"/>
      <c r="BM949" s="432"/>
      <c r="BN949" s="432"/>
      <c r="BO949" s="432"/>
      <c r="BP949" s="432"/>
      <c r="BQ949" s="432"/>
      <c r="BR949" s="432"/>
      <c r="BS949" s="432"/>
      <c r="BT949" s="432"/>
      <c r="BU949" s="432"/>
      <c r="BV949" s="432"/>
      <c r="BW949" s="432"/>
      <c r="BX949" s="432"/>
      <c r="BY949" s="432"/>
      <c r="BZ949" s="432"/>
      <c r="CA949" s="432"/>
      <c r="CB949" s="432"/>
      <c r="CC949" s="432"/>
      <c r="CD949" s="432"/>
      <c r="CE949" s="432"/>
      <c r="CF949" s="432"/>
      <c r="CG949" s="432"/>
      <c r="CH949" s="432"/>
      <c r="CI949" s="432"/>
      <c r="CJ949" s="432"/>
      <c r="CK949" s="432"/>
      <c r="CL949" s="432"/>
      <c r="CM949" s="432"/>
    </row>
    <row r="950" spans="1:91" ht="14.4" x14ac:dyDescent="0.3">
      <c r="A950" s="472" t="s">
        <v>575</v>
      </c>
      <c r="B950" s="472"/>
      <c r="C950" s="472"/>
      <c r="D950" s="472"/>
      <c r="E950" s="472"/>
      <c r="F950" s="472"/>
      <c r="G950" s="472"/>
      <c r="H950" s="472"/>
      <c r="I950" s="472"/>
      <c r="J950" s="472"/>
      <c r="K950" s="472"/>
      <c r="L950" s="472"/>
      <c r="M950" s="472"/>
      <c r="N950" s="472"/>
      <c r="O950" s="472"/>
      <c r="P950" s="472"/>
      <c r="Q950" s="472"/>
      <c r="R950" s="472"/>
      <c r="S950" s="472"/>
      <c r="T950" s="472"/>
      <c r="U950" s="472"/>
      <c r="V950" s="472"/>
      <c r="W950" s="472"/>
      <c r="X950" s="472"/>
      <c r="Y950" s="472"/>
      <c r="Z950" s="472"/>
      <c r="AA950" s="472"/>
      <c r="AB950" s="472"/>
      <c r="AC950" s="472"/>
      <c r="AD950" s="472"/>
      <c r="AE950" s="472"/>
      <c r="AF950" s="472"/>
      <c r="AG950" s="472"/>
      <c r="AH950" s="472"/>
      <c r="AI950" s="472"/>
      <c r="AJ950" s="472"/>
      <c r="AK950" s="472"/>
      <c r="AL950" s="472"/>
      <c r="AM950" s="472"/>
      <c r="AN950" s="472"/>
      <c r="AO950" s="472"/>
      <c r="AP950" s="472"/>
      <c r="AQ950" s="472"/>
      <c r="AR950" s="472"/>
      <c r="AS950" s="472"/>
      <c r="AT950" s="472"/>
      <c r="AU950" s="472"/>
      <c r="AV950" s="472"/>
      <c r="AW950" s="472"/>
      <c r="AX950" s="472"/>
      <c r="AY950" s="472"/>
      <c r="AZ950" s="472"/>
      <c r="BA950" s="472"/>
      <c r="BB950" s="472"/>
      <c r="BC950" s="472"/>
      <c r="BD950" s="472"/>
      <c r="BE950" s="472"/>
      <c r="BF950" s="472"/>
      <c r="BG950" s="472"/>
      <c r="BH950" s="472"/>
      <c r="BI950" s="472"/>
      <c r="BJ950" s="472"/>
      <c r="BK950" s="472"/>
      <c r="BL950" s="472"/>
      <c r="BM950" s="472"/>
      <c r="BN950" s="472"/>
      <c r="BO950" s="472"/>
      <c r="BP950" s="472"/>
      <c r="BQ950" s="472"/>
      <c r="BR950" s="472"/>
      <c r="BS950" s="472"/>
      <c r="BT950" s="472"/>
      <c r="BU950" s="472"/>
      <c r="BV950" s="472"/>
      <c r="BW950" s="472"/>
      <c r="BX950" s="472"/>
      <c r="BY950" s="472"/>
      <c r="BZ950" s="472"/>
      <c r="CA950" s="472"/>
      <c r="CB950" s="472"/>
      <c r="CC950" s="472"/>
      <c r="CD950" s="472"/>
      <c r="CE950" s="472"/>
      <c r="CF950" s="472"/>
      <c r="CG950" s="472"/>
      <c r="CH950" s="472"/>
      <c r="CI950" s="472"/>
      <c r="CJ950" s="472"/>
      <c r="CK950" s="472"/>
      <c r="CL950" s="472"/>
      <c r="CM950" s="472"/>
    </row>
    <row r="951" spans="1:91" ht="18" customHeight="1" x14ac:dyDescent="0.3">
      <c r="B951" s="473" t="s">
        <v>332</v>
      </c>
      <c r="C951" s="474"/>
      <c r="D951" s="292" t="s">
        <v>333</v>
      </c>
      <c r="E951" s="474" t="s">
        <v>332</v>
      </c>
      <c r="F951" s="474"/>
      <c r="G951" s="292" t="s">
        <v>333</v>
      </c>
      <c r="H951" s="474" t="s">
        <v>332</v>
      </c>
      <c r="I951" s="474"/>
      <c r="J951" s="292" t="s">
        <v>333</v>
      </c>
      <c r="K951" s="310" t="s">
        <v>0</v>
      </c>
      <c r="L951" s="473" t="s">
        <v>332</v>
      </c>
      <c r="M951" s="474"/>
      <c r="N951" s="292" t="s">
        <v>333</v>
      </c>
      <c r="O951" s="474" t="s">
        <v>332</v>
      </c>
      <c r="P951" s="474"/>
      <c r="Q951" s="292" t="s">
        <v>333</v>
      </c>
      <c r="R951" s="474" t="s">
        <v>332</v>
      </c>
      <c r="S951" s="474"/>
      <c r="T951" s="292" t="s">
        <v>333</v>
      </c>
      <c r="U951" s="310" t="s">
        <v>0</v>
      </c>
      <c r="V951" s="473" t="s">
        <v>332</v>
      </c>
      <c r="W951" s="474"/>
      <c r="X951" s="292" t="s">
        <v>333</v>
      </c>
      <c r="Y951" s="474" t="s">
        <v>332</v>
      </c>
      <c r="Z951" s="474"/>
      <c r="AA951" s="292" t="s">
        <v>333</v>
      </c>
      <c r="AB951" s="474" t="s">
        <v>332</v>
      </c>
      <c r="AC951" s="474"/>
      <c r="AD951" s="292" t="s">
        <v>333</v>
      </c>
      <c r="AE951" s="310" t="s">
        <v>0</v>
      </c>
      <c r="AF951" s="473" t="s">
        <v>332</v>
      </c>
      <c r="AG951" s="474"/>
      <c r="AH951" s="292" t="s">
        <v>333</v>
      </c>
      <c r="AI951" s="474" t="s">
        <v>332</v>
      </c>
      <c r="AJ951" s="474"/>
      <c r="AK951" s="292" t="s">
        <v>333</v>
      </c>
      <c r="AL951" s="474" t="s">
        <v>332</v>
      </c>
      <c r="AM951" s="474"/>
      <c r="AN951" s="292" t="s">
        <v>333</v>
      </c>
      <c r="AO951" s="310" t="s">
        <v>0</v>
      </c>
      <c r="AP951" s="473" t="s">
        <v>332</v>
      </c>
      <c r="AQ951" s="474"/>
      <c r="AR951" s="292" t="s">
        <v>333</v>
      </c>
      <c r="AS951" s="474" t="s">
        <v>332</v>
      </c>
      <c r="AT951" s="474"/>
      <c r="AU951" s="292" t="s">
        <v>333</v>
      </c>
      <c r="AV951" s="474" t="s">
        <v>332</v>
      </c>
      <c r="AW951" s="474"/>
      <c r="AX951" s="292" t="s">
        <v>333</v>
      </c>
      <c r="AY951" s="290" t="s">
        <v>0</v>
      </c>
      <c r="AZ951" s="473" t="s">
        <v>332</v>
      </c>
      <c r="BA951" s="474"/>
      <c r="BB951" s="292" t="s">
        <v>333</v>
      </c>
      <c r="BC951" s="474" t="s">
        <v>332</v>
      </c>
      <c r="BD951" s="474"/>
      <c r="BE951" s="292" t="s">
        <v>333</v>
      </c>
      <c r="BF951" s="474" t="s">
        <v>332</v>
      </c>
      <c r="BG951" s="474"/>
      <c r="BH951" s="292" t="s">
        <v>333</v>
      </c>
      <c r="BI951" s="290" t="s">
        <v>0</v>
      </c>
      <c r="BJ951" s="473" t="s">
        <v>332</v>
      </c>
      <c r="BK951" s="474"/>
      <c r="BL951" s="292" t="s">
        <v>333</v>
      </c>
      <c r="BM951" s="474" t="s">
        <v>332</v>
      </c>
      <c r="BN951" s="474"/>
      <c r="BO951" s="292" t="s">
        <v>333</v>
      </c>
      <c r="BP951" s="474" t="s">
        <v>332</v>
      </c>
      <c r="BQ951" s="474"/>
      <c r="BR951" s="292" t="s">
        <v>333</v>
      </c>
      <c r="BS951" s="290" t="s">
        <v>0</v>
      </c>
      <c r="BT951" s="473" t="s">
        <v>332</v>
      </c>
      <c r="BU951" s="474"/>
      <c r="BV951" s="292" t="s">
        <v>333</v>
      </c>
      <c r="BW951" s="474" t="s">
        <v>332</v>
      </c>
      <c r="BX951" s="474"/>
      <c r="BY951" s="292" t="s">
        <v>333</v>
      </c>
      <c r="BZ951" s="474" t="s">
        <v>332</v>
      </c>
      <c r="CA951" s="474"/>
      <c r="CB951" s="292" t="s">
        <v>333</v>
      </c>
      <c r="CC951" s="290" t="s">
        <v>0</v>
      </c>
      <c r="CD951" s="473" t="s">
        <v>332</v>
      </c>
      <c r="CE951" s="474"/>
      <c r="CF951" s="292" t="s">
        <v>333</v>
      </c>
      <c r="CG951" s="474" t="s">
        <v>332</v>
      </c>
      <c r="CH951" s="474"/>
      <c r="CI951" s="292" t="s">
        <v>333</v>
      </c>
      <c r="CJ951" s="474" t="s">
        <v>332</v>
      </c>
      <c r="CK951" s="474"/>
      <c r="CL951" s="292" t="s">
        <v>333</v>
      </c>
      <c r="CM951" s="310" t="s">
        <v>0</v>
      </c>
    </row>
    <row r="952" spans="1:91" ht="14.4" x14ac:dyDescent="0.3">
      <c r="A952" s="99" t="s">
        <v>18</v>
      </c>
      <c r="B952" s="311">
        <v>19813</v>
      </c>
      <c r="C952" s="137"/>
      <c r="D952" s="312">
        <v>321.81818181818102</v>
      </c>
      <c r="E952" s="312">
        <v>22991</v>
      </c>
      <c r="F952" s="137"/>
      <c r="G952" s="302">
        <v>367.87878787878702</v>
      </c>
      <c r="H952" s="312">
        <v>27087</v>
      </c>
      <c r="I952" s="137"/>
      <c r="J952" s="302">
        <v>478.18182400000001</v>
      </c>
      <c r="K952" s="313">
        <v>0.36713269065764903</v>
      </c>
      <c r="L952" s="312">
        <v>8082</v>
      </c>
      <c r="M952" s="137"/>
      <c r="N952" s="312">
        <v>202.42424242424201</v>
      </c>
      <c r="O952" s="312">
        <v>9940</v>
      </c>
      <c r="P952" s="137"/>
      <c r="Q952" s="302">
        <v>318.18181818181802</v>
      </c>
      <c r="R952" s="312">
        <v>11803</v>
      </c>
      <c r="S952" s="137"/>
      <c r="T952" s="302">
        <v>296.36364700000001</v>
      </c>
      <c r="U952" s="313">
        <v>0.46040584013857955</v>
      </c>
      <c r="V952" s="312">
        <v>1397</v>
      </c>
      <c r="W952" s="137"/>
      <c r="X952" s="312">
        <v>110.30303030303</v>
      </c>
      <c r="Y952" s="312">
        <v>1604</v>
      </c>
      <c r="Z952" s="137"/>
      <c r="AA952" s="302">
        <v>121.212121212121</v>
      </c>
      <c r="AB952" s="312">
        <v>1760</v>
      </c>
      <c r="AC952" s="137"/>
      <c r="AD952" s="302">
        <v>122.42424</v>
      </c>
      <c r="AE952" s="313">
        <v>0.25984251968503935</v>
      </c>
      <c r="AF952" s="312">
        <v>966</v>
      </c>
      <c r="AG952" s="137"/>
      <c r="AH952" s="312">
        <v>92.121212121212096</v>
      </c>
      <c r="AI952" s="312">
        <v>873</v>
      </c>
      <c r="AJ952" s="137"/>
      <c r="AK952" s="302">
        <v>105.454545454545</v>
      </c>
      <c r="AL952" s="312">
        <v>849</v>
      </c>
      <c r="AM952" s="137"/>
      <c r="AN952" s="302">
        <v>89.696969999999993</v>
      </c>
      <c r="AO952" s="313">
        <v>-0.12111801242236025</v>
      </c>
      <c r="AP952" s="312">
        <v>3865</v>
      </c>
      <c r="AQ952" s="137"/>
      <c r="AR952" s="312">
        <v>147.272727272727</v>
      </c>
      <c r="AS952" s="312">
        <v>4514</v>
      </c>
      <c r="AT952" s="137"/>
      <c r="AU952" s="302">
        <v>175.15151515151501</v>
      </c>
      <c r="AV952" s="312">
        <v>5101</v>
      </c>
      <c r="AW952" s="137"/>
      <c r="AX952" s="302">
        <v>193.33332799999999</v>
      </c>
      <c r="AY952" s="303">
        <v>0.31979301423027168</v>
      </c>
      <c r="AZ952" s="311">
        <v>25085</v>
      </c>
      <c r="BA952" s="137"/>
      <c r="BB952" s="312">
        <v>469.09090909090901</v>
      </c>
      <c r="BC952" s="312">
        <v>26393</v>
      </c>
      <c r="BD952" s="137"/>
      <c r="BE952" s="302">
        <v>446.666666666666</v>
      </c>
      <c r="BF952" s="312">
        <v>30233</v>
      </c>
      <c r="BG952" s="137"/>
      <c r="BH952" s="302">
        <v>438.78787199999999</v>
      </c>
      <c r="BI952" s="303">
        <v>0.20522224436914491</v>
      </c>
      <c r="BJ952" s="311">
        <v>7346</v>
      </c>
      <c r="BK952" s="137"/>
      <c r="BL952" s="312">
        <v>229.69696969696901</v>
      </c>
      <c r="BM952" s="312">
        <v>7896</v>
      </c>
      <c r="BN952" s="137"/>
      <c r="BO952" s="302">
        <v>249.09090909090901</v>
      </c>
      <c r="BP952" s="312">
        <v>8937</v>
      </c>
      <c r="BQ952" s="137"/>
      <c r="BR952" s="302">
        <v>302.42425500000002</v>
      </c>
      <c r="BS952" s="303">
        <v>0.21658045194663764</v>
      </c>
      <c r="BT952" s="311">
        <v>3526</v>
      </c>
      <c r="BU952" s="137"/>
      <c r="BV952" s="312">
        <v>140</v>
      </c>
      <c r="BW952" s="312">
        <v>4166</v>
      </c>
      <c r="BX952" s="137"/>
      <c r="BY952" s="302">
        <v>180</v>
      </c>
      <c r="BZ952" s="312">
        <v>4457</v>
      </c>
      <c r="CA952" s="137"/>
      <c r="CB952" s="302">
        <v>237.57576</v>
      </c>
      <c r="CC952" s="303">
        <v>0.2640385706182643</v>
      </c>
      <c r="CD952" s="311">
        <v>70080</v>
      </c>
      <c r="CE952" s="137"/>
      <c r="CF952" s="312">
        <v>691.38</v>
      </c>
      <c r="CG952" s="312">
        <v>78377</v>
      </c>
      <c r="CH952" s="137"/>
      <c r="CI952" s="302">
        <v>765.12</v>
      </c>
      <c r="CJ952" s="312">
        <v>90227</v>
      </c>
      <c r="CK952" s="137"/>
      <c r="CL952" s="302">
        <v>845.79</v>
      </c>
      <c r="CM952" s="313">
        <v>0.28748573059360732</v>
      </c>
    </row>
    <row r="953" spans="1:91" ht="14.4" x14ac:dyDescent="0.3">
      <c r="A953" s="99" t="s">
        <v>252</v>
      </c>
      <c r="B953" s="311">
        <v>11086</v>
      </c>
      <c r="C953" s="137">
        <v>0.55953162065310658</v>
      </c>
      <c r="D953" s="312">
        <v>270.90909090909003</v>
      </c>
      <c r="E953" s="312">
        <v>12251</v>
      </c>
      <c r="F953" s="137">
        <v>0.53286068461571923</v>
      </c>
      <c r="G953" s="302">
        <v>318.78787878787801</v>
      </c>
      <c r="H953" s="312">
        <v>15209</v>
      </c>
      <c r="I953" s="137">
        <v>0.56148706021338646</v>
      </c>
      <c r="J953" s="302">
        <v>344.24243200000001</v>
      </c>
      <c r="K953" s="313">
        <v>0.37191051777016054</v>
      </c>
      <c r="L953" s="312">
        <v>5460</v>
      </c>
      <c r="M953" s="137">
        <v>0.67557535263548629</v>
      </c>
      <c r="N953" s="312">
        <v>177.575757575757</v>
      </c>
      <c r="O953" s="312">
        <v>6450</v>
      </c>
      <c r="P953" s="137">
        <v>0.64889336016096577</v>
      </c>
      <c r="Q953" s="302">
        <v>281.81818181818102</v>
      </c>
      <c r="R953" s="312">
        <v>8106</v>
      </c>
      <c r="S953" s="137">
        <v>0.68677454884351441</v>
      </c>
      <c r="T953" s="302">
        <v>270.30304000000001</v>
      </c>
      <c r="U953" s="313">
        <v>0.48461538461538461</v>
      </c>
      <c r="V953" s="312">
        <v>936</v>
      </c>
      <c r="W953" s="137">
        <v>0.67000715819613454</v>
      </c>
      <c r="X953" s="312">
        <v>90.909090909090907</v>
      </c>
      <c r="Y953" s="312">
        <v>835</v>
      </c>
      <c r="Z953" s="137">
        <v>0.520573566084788</v>
      </c>
      <c r="AA953" s="302">
        <v>85.454545454545396</v>
      </c>
      <c r="AB953" s="312">
        <v>1075</v>
      </c>
      <c r="AC953" s="137">
        <v>0.61079545454545459</v>
      </c>
      <c r="AD953" s="302">
        <v>90.303030000000007</v>
      </c>
      <c r="AE953" s="313">
        <v>0.1485042735042735</v>
      </c>
      <c r="AF953" s="312">
        <v>706</v>
      </c>
      <c r="AG953" s="137">
        <v>0.7308488612836439</v>
      </c>
      <c r="AH953" s="312">
        <v>107.87878787878699</v>
      </c>
      <c r="AI953" s="312">
        <v>601</v>
      </c>
      <c r="AJ953" s="137">
        <v>0.68843069873997709</v>
      </c>
      <c r="AK953" s="302">
        <v>83.636363636363598</v>
      </c>
      <c r="AL953" s="312">
        <v>578</v>
      </c>
      <c r="AM953" s="137">
        <v>0.68080094228504118</v>
      </c>
      <c r="AN953" s="302">
        <v>75.757576</v>
      </c>
      <c r="AO953" s="313">
        <v>-0.18130311614730879</v>
      </c>
      <c r="AP953" s="312">
        <v>2220</v>
      </c>
      <c r="AQ953" s="137">
        <v>0.57438551099611901</v>
      </c>
      <c r="AR953" s="312">
        <v>152.72727272727201</v>
      </c>
      <c r="AS953" s="312">
        <v>2543</v>
      </c>
      <c r="AT953" s="137">
        <v>0.56335844040762073</v>
      </c>
      <c r="AU953" s="302">
        <v>150.30303030303</v>
      </c>
      <c r="AV953" s="312">
        <v>2785</v>
      </c>
      <c r="AW953" s="137">
        <v>0.54597137816114483</v>
      </c>
      <c r="AX953" s="302">
        <v>166.060608</v>
      </c>
      <c r="AY953" s="303">
        <v>0.25450450450450451</v>
      </c>
      <c r="AZ953" s="311">
        <v>16563</v>
      </c>
      <c r="BA953" s="137">
        <v>0.66027506477974884</v>
      </c>
      <c r="BB953" s="312">
        <v>419.39393939393898</v>
      </c>
      <c r="BC953" s="312">
        <v>15773</v>
      </c>
      <c r="BD953" s="137">
        <v>0.59762058121471606</v>
      </c>
      <c r="BE953" s="302">
        <v>396.969696969697</v>
      </c>
      <c r="BF953" s="312">
        <v>19495</v>
      </c>
      <c r="BG953" s="137">
        <v>0.64482519101643898</v>
      </c>
      <c r="BH953" s="302">
        <v>435.75756799999999</v>
      </c>
      <c r="BI953" s="303">
        <v>0.17702107106200568</v>
      </c>
      <c r="BJ953" s="311">
        <v>4471</v>
      </c>
      <c r="BK953" s="137">
        <v>0.60863054723659138</v>
      </c>
      <c r="BL953" s="312">
        <v>216.363636363636</v>
      </c>
      <c r="BM953" s="312">
        <v>4781</v>
      </c>
      <c r="BN953" s="137">
        <v>0.60549645390070927</v>
      </c>
      <c r="BO953" s="302">
        <v>227.272727272727</v>
      </c>
      <c r="BP953" s="312">
        <v>5641</v>
      </c>
      <c r="BQ953" s="137">
        <v>0.63119615083361302</v>
      </c>
      <c r="BR953" s="302">
        <v>307.878784</v>
      </c>
      <c r="BS953" s="303">
        <v>0.26168642361887723</v>
      </c>
      <c r="BT953" s="311">
        <v>2301</v>
      </c>
      <c r="BU953" s="137">
        <v>0.65258082813386276</v>
      </c>
      <c r="BV953" s="312">
        <v>132.12121212121201</v>
      </c>
      <c r="BW953" s="312">
        <v>2687</v>
      </c>
      <c r="BX953" s="137">
        <v>0.64498319731156983</v>
      </c>
      <c r="BY953" s="302">
        <v>155.15151515151501</v>
      </c>
      <c r="BZ953" s="312">
        <v>2786</v>
      </c>
      <c r="CA953" s="137">
        <v>0.62508413731209334</v>
      </c>
      <c r="CB953" s="302">
        <v>184.24243200000001</v>
      </c>
      <c r="CC953" s="303">
        <v>0.21077792264232942</v>
      </c>
      <c r="CD953" s="311">
        <v>43743</v>
      </c>
      <c r="CE953" s="137">
        <v>0.62418664383561639</v>
      </c>
      <c r="CF953" s="312">
        <v>621.70000000000005</v>
      </c>
      <c r="CG953" s="312">
        <v>45921</v>
      </c>
      <c r="CH953" s="137">
        <v>0.58589892442936065</v>
      </c>
      <c r="CI953" s="302">
        <v>670.12</v>
      </c>
      <c r="CJ953" s="312">
        <v>55675</v>
      </c>
      <c r="CK953" s="137">
        <v>0.61705476187837338</v>
      </c>
      <c r="CL953" s="302">
        <v>741.51</v>
      </c>
      <c r="CM953" s="313">
        <v>0.27277507258304184</v>
      </c>
    </row>
    <row r="954" spans="1:91" ht="14.4" x14ac:dyDescent="0.3">
      <c r="A954" s="99" t="s">
        <v>253</v>
      </c>
      <c r="B954" s="311">
        <v>8727</v>
      </c>
      <c r="C954" s="137">
        <v>0.44046837934689348</v>
      </c>
      <c r="D954" s="312">
        <v>270.90909090909003</v>
      </c>
      <c r="E954" s="312">
        <v>10740</v>
      </c>
      <c r="F954" s="137">
        <v>0.46713931538428083</v>
      </c>
      <c r="G954" s="302">
        <v>327.27272727272702</v>
      </c>
      <c r="H954" s="312">
        <v>11878</v>
      </c>
      <c r="I954" s="137">
        <v>0.43851293978661349</v>
      </c>
      <c r="J954" s="302">
        <v>406.06060000000002</v>
      </c>
      <c r="K954" s="313">
        <v>0.36106336656353843</v>
      </c>
      <c r="L954" s="312">
        <v>2622</v>
      </c>
      <c r="M954" s="137">
        <v>0.32442464736451371</v>
      </c>
      <c r="N954" s="312">
        <v>170.90909090909</v>
      </c>
      <c r="O954" s="312">
        <v>3490</v>
      </c>
      <c r="P954" s="137">
        <v>0.35110663983903423</v>
      </c>
      <c r="Q954" s="302">
        <v>224.84848484848399</v>
      </c>
      <c r="R954" s="312">
        <v>3697</v>
      </c>
      <c r="S954" s="137">
        <v>0.31322545115648565</v>
      </c>
      <c r="T954" s="302">
        <v>255.75756799999999</v>
      </c>
      <c r="U954" s="313">
        <v>0.40999237223493518</v>
      </c>
      <c r="V954" s="312">
        <v>461</v>
      </c>
      <c r="W954" s="137">
        <v>0.3299928418038654</v>
      </c>
      <c r="X954" s="312">
        <v>73.939393939393895</v>
      </c>
      <c r="Y954" s="312">
        <v>769</v>
      </c>
      <c r="Z954" s="137">
        <v>0.47942643391521195</v>
      </c>
      <c r="AA954" s="302">
        <v>112.121212121212</v>
      </c>
      <c r="AB954" s="312">
        <v>685</v>
      </c>
      <c r="AC954" s="137">
        <v>0.38920454545454547</v>
      </c>
      <c r="AD954" s="302">
        <v>116.36364</v>
      </c>
      <c r="AE954" s="313">
        <v>0.48590021691973967</v>
      </c>
      <c r="AF954" s="312">
        <v>260</v>
      </c>
      <c r="AG954" s="137">
        <v>0.2691511387163561</v>
      </c>
      <c r="AH954" s="312">
        <v>88.484848484848399</v>
      </c>
      <c r="AI954" s="312">
        <v>272</v>
      </c>
      <c r="AJ954" s="137">
        <v>0.31156930126002291</v>
      </c>
      <c r="AK954" s="302">
        <v>73.3333333333333</v>
      </c>
      <c r="AL954" s="312">
        <v>271</v>
      </c>
      <c r="AM954" s="137">
        <v>0.31919905771495877</v>
      </c>
      <c r="AN954" s="302">
        <v>68.484849999999994</v>
      </c>
      <c r="AO954" s="313">
        <v>4.230769230769231E-2</v>
      </c>
      <c r="AP954" s="312">
        <v>1645</v>
      </c>
      <c r="AQ954" s="137">
        <v>0.42561448900388099</v>
      </c>
      <c r="AR954" s="312">
        <v>140</v>
      </c>
      <c r="AS954" s="312">
        <v>1971</v>
      </c>
      <c r="AT954" s="137">
        <v>0.43664155959237927</v>
      </c>
      <c r="AU954" s="302">
        <v>141.81818181818099</v>
      </c>
      <c r="AV954" s="312">
        <v>2316</v>
      </c>
      <c r="AW954" s="137">
        <v>0.45402862183885512</v>
      </c>
      <c r="AX954" s="302">
        <v>167.27271999999999</v>
      </c>
      <c r="AY954" s="303">
        <v>0.40790273556231005</v>
      </c>
      <c r="AZ954" s="311">
        <v>8522</v>
      </c>
      <c r="BA954" s="137">
        <v>0.33972493522025116</v>
      </c>
      <c r="BB954" s="312">
        <v>387.27272727272702</v>
      </c>
      <c r="BC954" s="312">
        <v>10620</v>
      </c>
      <c r="BD954" s="137">
        <v>0.40237941878528399</v>
      </c>
      <c r="BE954" s="302">
        <v>372.12121212121201</v>
      </c>
      <c r="BF954" s="312">
        <v>10738</v>
      </c>
      <c r="BG954" s="137">
        <v>0.35517480898356102</v>
      </c>
      <c r="BH954" s="302">
        <v>399.39395100000002</v>
      </c>
      <c r="BI954" s="303">
        <v>0.26003285613705701</v>
      </c>
      <c r="BJ954" s="311">
        <v>2875</v>
      </c>
      <c r="BK954" s="137">
        <v>0.39136945276340868</v>
      </c>
      <c r="BL954" s="312">
        <v>233.333333333333</v>
      </c>
      <c r="BM954" s="312">
        <v>3115</v>
      </c>
      <c r="BN954" s="137">
        <v>0.39450354609929078</v>
      </c>
      <c r="BO954" s="302">
        <v>196.363636363636</v>
      </c>
      <c r="BP954" s="312">
        <v>3296</v>
      </c>
      <c r="BQ954" s="137">
        <v>0.36880384916638692</v>
      </c>
      <c r="BR954" s="302">
        <v>211.515152</v>
      </c>
      <c r="BS954" s="303">
        <v>0.14643478260869566</v>
      </c>
      <c r="BT954" s="311">
        <v>1225</v>
      </c>
      <c r="BU954" s="137">
        <v>0.34741917186613724</v>
      </c>
      <c r="BV954" s="312">
        <v>124.24242424242399</v>
      </c>
      <c r="BW954" s="312">
        <v>1479</v>
      </c>
      <c r="BX954" s="137">
        <v>0.35501680268843017</v>
      </c>
      <c r="BY954" s="302">
        <v>161.21212121212099</v>
      </c>
      <c r="BZ954" s="312">
        <v>1671</v>
      </c>
      <c r="CA954" s="137">
        <v>0.37491586268790666</v>
      </c>
      <c r="CB954" s="302">
        <v>200.606064</v>
      </c>
      <c r="CC954" s="303">
        <v>0.3640816326530612</v>
      </c>
      <c r="CD954" s="311">
        <v>26337</v>
      </c>
      <c r="CE954" s="137">
        <v>0.37581335616438355</v>
      </c>
      <c r="CF954" s="312">
        <v>594.9</v>
      </c>
      <c r="CG954" s="312">
        <v>32456</v>
      </c>
      <c r="CH954" s="137">
        <v>0.41410107557063935</v>
      </c>
      <c r="CI954" s="302">
        <v>630.53</v>
      </c>
      <c r="CJ954" s="312">
        <v>34552</v>
      </c>
      <c r="CK954" s="137">
        <v>0.38294523812162656</v>
      </c>
      <c r="CL954" s="302">
        <v>720.79</v>
      </c>
      <c r="CM954" s="313">
        <v>0.31191859361354746</v>
      </c>
    </row>
    <row r="955" spans="1:91" ht="14.4" x14ac:dyDescent="0.3">
      <c r="A955" s="432"/>
      <c r="B955" s="432"/>
      <c r="C955" s="432"/>
      <c r="D955" s="432"/>
      <c r="E955" s="432"/>
      <c r="F955" s="432"/>
      <c r="G955" s="432"/>
      <c r="H955" s="432"/>
      <c r="I955" s="432"/>
      <c r="J955" s="432"/>
      <c r="K955" s="432"/>
      <c r="L955" s="432"/>
      <c r="M955" s="432"/>
      <c r="N955" s="432"/>
      <c r="O955" s="432"/>
      <c r="P955" s="432"/>
      <c r="Q955" s="432"/>
      <c r="R955" s="432"/>
      <c r="S955" s="432"/>
      <c r="T955" s="432"/>
      <c r="U955" s="432"/>
      <c r="V955" s="432"/>
      <c r="W955" s="432"/>
      <c r="X955" s="432"/>
      <c r="Y955" s="432"/>
      <c r="Z955" s="432"/>
      <c r="AA955" s="432"/>
      <c r="AB955" s="432"/>
      <c r="AC955" s="432"/>
      <c r="AD955" s="432"/>
      <c r="AE955" s="432"/>
      <c r="AF955" s="432"/>
      <c r="AG955" s="432"/>
      <c r="AH955" s="432"/>
      <c r="AI955" s="432"/>
      <c r="AJ955" s="432"/>
      <c r="AK955" s="432"/>
      <c r="AL955" s="432"/>
      <c r="AM955" s="432"/>
      <c r="AN955" s="432"/>
      <c r="AO955" s="432"/>
      <c r="AP955" s="432"/>
      <c r="AQ955" s="432"/>
      <c r="AR955" s="432"/>
      <c r="AS955" s="432"/>
      <c r="AT955" s="432"/>
      <c r="AU955" s="432"/>
      <c r="AV955" s="432"/>
      <c r="AW955" s="432"/>
      <c r="AX955" s="432"/>
      <c r="AY955" s="432"/>
      <c r="AZ955" s="432"/>
      <c r="BA955" s="432"/>
      <c r="BB955" s="432"/>
      <c r="BC955" s="432"/>
      <c r="BD955" s="432"/>
      <c r="BE955" s="432"/>
      <c r="BF955" s="432"/>
      <c r="BG955" s="432"/>
      <c r="BH955" s="432"/>
      <c r="BI955" s="432"/>
      <c r="BJ955" s="432"/>
      <c r="BK955" s="432"/>
      <c r="BL955" s="432"/>
      <c r="BM955" s="432"/>
      <c r="BN955" s="432"/>
      <c r="BO955" s="432"/>
      <c r="BP955" s="432"/>
      <c r="BQ955" s="432"/>
      <c r="BR955" s="432"/>
      <c r="BS955" s="432"/>
      <c r="BT955" s="432"/>
      <c r="BU955" s="432"/>
      <c r="BV955" s="432"/>
      <c r="BW955" s="432"/>
      <c r="BX955" s="432"/>
      <c r="BY955" s="432"/>
      <c r="BZ955" s="432"/>
      <c r="CA955" s="432"/>
      <c r="CB955" s="432"/>
      <c r="CC955" s="432"/>
      <c r="CD955" s="432"/>
      <c r="CE955" s="432"/>
      <c r="CF955" s="432"/>
      <c r="CG955" s="432"/>
      <c r="CH955" s="432"/>
      <c r="CI955" s="432"/>
      <c r="CJ955" s="432"/>
      <c r="CK955" s="432"/>
      <c r="CL955" s="432"/>
      <c r="CM955" s="432"/>
    </row>
    <row r="956" spans="1:91" ht="14.4" x14ac:dyDescent="0.3">
      <c r="A956" s="472" t="s">
        <v>576</v>
      </c>
      <c r="B956" s="472"/>
      <c r="C956" s="472"/>
      <c r="D956" s="472"/>
      <c r="E956" s="472"/>
      <c r="F956" s="472"/>
      <c r="G956" s="472"/>
      <c r="H956" s="472"/>
      <c r="I956" s="472"/>
      <c r="J956" s="472"/>
      <c r="K956" s="472"/>
      <c r="L956" s="472"/>
      <c r="M956" s="472"/>
      <c r="N956" s="472"/>
      <c r="O956" s="472"/>
      <c r="P956" s="472"/>
      <c r="Q956" s="472"/>
      <c r="R956" s="472"/>
      <c r="S956" s="472"/>
      <c r="T956" s="472"/>
      <c r="U956" s="472"/>
      <c r="V956" s="472"/>
      <c r="W956" s="472"/>
      <c r="X956" s="472"/>
      <c r="Y956" s="472"/>
      <c r="Z956" s="472"/>
      <c r="AA956" s="472"/>
      <c r="AB956" s="472"/>
      <c r="AC956" s="472"/>
      <c r="AD956" s="472"/>
      <c r="AE956" s="472"/>
      <c r="AF956" s="472"/>
      <c r="AG956" s="472"/>
      <c r="AH956" s="472"/>
      <c r="AI956" s="472"/>
      <c r="AJ956" s="472"/>
      <c r="AK956" s="472"/>
      <c r="AL956" s="472"/>
      <c r="AM956" s="472"/>
      <c r="AN956" s="472"/>
      <c r="AO956" s="472"/>
      <c r="AP956" s="472"/>
      <c r="AQ956" s="472"/>
      <c r="AR956" s="472"/>
      <c r="AS956" s="472"/>
      <c r="AT956" s="472"/>
      <c r="AU956" s="472"/>
      <c r="AV956" s="472"/>
      <c r="AW956" s="472"/>
      <c r="AX956" s="472"/>
      <c r="AY956" s="472"/>
      <c r="AZ956" s="472"/>
      <c r="BA956" s="472"/>
      <c r="BB956" s="472"/>
      <c r="BC956" s="472"/>
      <c r="BD956" s="472"/>
      <c r="BE956" s="472"/>
      <c r="BF956" s="472"/>
      <c r="BG956" s="472"/>
      <c r="BH956" s="472"/>
      <c r="BI956" s="472"/>
      <c r="BJ956" s="472"/>
      <c r="BK956" s="472"/>
      <c r="BL956" s="472"/>
      <c r="BM956" s="472"/>
      <c r="BN956" s="472"/>
      <c r="BO956" s="472"/>
      <c r="BP956" s="472"/>
      <c r="BQ956" s="472"/>
      <c r="BR956" s="472"/>
      <c r="BS956" s="472"/>
      <c r="BT956" s="472"/>
      <c r="BU956" s="472"/>
      <c r="BV956" s="472"/>
      <c r="BW956" s="472"/>
      <c r="BX956" s="472"/>
      <c r="BY956" s="472"/>
      <c r="BZ956" s="472"/>
      <c r="CA956" s="472"/>
      <c r="CB956" s="472"/>
      <c r="CC956" s="472"/>
      <c r="CD956" s="472"/>
      <c r="CE956" s="472"/>
      <c r="CF956" s="472"/>
      <c r="CG956" s="472"/>
      <c r="CH956" s="472"/>
      <c r="CI956" s="472"/>
      <c r="CJ956" s="472"/>
      <c r="CK956" s="472"/>
      <c r="CL956" s="472"/>
      <c r="CM956" s="472"/>
    </row>
    <row r="957" spans="1:91" ht="18" customHeight="1" x14ac:dyDescent="0.3">
      <c r="B957" s="473" t="s">
        <v>332</v>
      </c>
      <c r="C957" s="474"/>
      <c r="D957" s="292" t="s">
        <v>333</v>
      </c>
      <c r="E957" s="474" t="s">
        <v>332</v>
      </c>
      <c r="F957" s="474"/>
      <c r="G957" s="292" t="s">
        <v>333</v>
      </c>
      <c r="H957" s="474" t="s">
        <v>332</v>
      </c>
      <c r="I957" s="474"/>
      <c r="J957" s="292" t="s">
        <v>333</v>
      </c>
      <c r="K957" s="310" t="s">
        <v>0</v>
      </c>
      <c r="L957" s="473" t="s">
        <v>332</v>
      </c>
      <c r="M957" s="474"/>
      <c r="N957" s="292" t="s">
        <v>333</v>
      </c>
      <c r="O957" s="474" t="s">
        <v>332</v>
      </c>
      <c r="P957" s="474"/>
      <c r="Q957" s="292" t="s">
        <v>333</v>
      </c>
      <c r="R957" s="474" t="s">
        <v>332</v>
      </c>
      <c r="S957" s="474"/>
      <c r="T957" s="292" t="s">
        <v>333</v>
      </c>
      <c r="U957" s="310" t="s">
        <v>0</v>
      </c>
      <c r="V957" s="473" t="s">
        <v>332</v>
      </c>
      <c r="W957" s="474"/>
      <c r="X957" s="292" t="s">
        <v>333</v>
      </c>
      <c r="Y957" s="474" t="s">
        <v>332</v>
      </c>
      <c r="Z957" s="474"/>
      <c r="AA957" s="292" t="s">
        <v>333</v>
      </c>
      <c r="AB957" s="474" t="s">
        <v>332</v>
      </c>
      <c r="AC957" s="474"/>
      <c r="AD957" s="292" t="s">
        <v>333</v>
      </c>
      <c r="AE957" s="310" t="s">
        <v>0</v>
      </c>
      <c r="AF957" s="473" t="s">
        <v>332</v>
      </c>
      <c r="AG957" s="474"/>
      <c r="AH957" s="292" t="s">
        <v>333</v>
      </c>
      <c r="AI957" s="474" t="s">
        <v>332</v>
      </c>
      <c r="AJ957" s="474"/>
      <c r="AK957" s="292" t="s">
        <v>333</v>
      </c>
      <c r="AL957" s="474" t="s">
        <v>332</v>
      </c>
      <c r="AM957" s="474"/>
      <c r="AN957" s="292" t="s">
        <v>333</v>
      </c>
      <c r="AO957" s="310" t="s">
        <v>0</v>
      </c>
      <c r="AP957" s="473" t="s">
        <v>332</v>
      </c>
      <c r="AQ957" s="474"/>
      <c r="AR957" s="292" t="s">
        <v>333</v>
      </c>
      <c r="AS957" s="474" t="s">
        <v>332</v>
      </c>
      <c r="AT957" s="474"/>
      <c r="AU957" s="292" t="s">
        <v>333</v>
      </c>
      <c r="AV957" s="474" t="s">
        <v>332</v>
      </c>
      <c r="AW957" s="474"/>
      <c r="AX957" s="292" t="s">
        <v>333</v>
      </c>
      <c r="AY957" s="290" t="s">
        <v>0</v>
      </c>
      <c r="AZ957" s="473" t="s">
        <v>332</v>
      </c>
      <c r="BA957" s="474"/>
      <c r="BB957" s="292" t="s">
        <v>333</v>
      </c>
      <c r="BC957" s="474" t="s">
        <v>332</v>
      </c>
      <c r="BD957" s="474"/>
      <c r="BE957" s="292" t="s">
        <v>333</v>
      </c>
      <c r="BF957" s="474" t="s">
        <v>332</v>
      </c>
      <c r="BG957" s="474"/>
      <c r="BH957" s="292" t="s">
        <v>333</v>
      </c>
      <c r="BI957" s="290" t="s">
        <v>0</v>
      </c>
      <c r="BJ957" s="473" t="s">
        <v>332</v>
      </c>
      <c r="BK957" s="474"/>
      <c r="BL957" s="292" t="s">
        <v>333</v>
      </c>
      <c r="BM957" s="474" t="s">
        <v>332</v>
      </c>
      <c r="BN957" s="474"/>
      <c r="BO957" s="292" t="s">
        <v>333</v>
      </c>
      <c r="BP957" s="474" t="s">
        <v>332</v>
      </c>
      <c r="BQ957" s="474"/>
      <c r="BR957" s="292" t="s">
        <v>333</v>
      </c>
      <c r="BS957" s="290" t="s">
        <v>0</v>
      </c>
      <c r="BT957" s="473" t="s">
        <v>332</v>
      </c>
      <c r="BU957" s="474"/>
      <c r="BV957" s="292" t="s">
        <v>333</v>
      </c>
      <c r="BW957" s="474" t="s">
        <v>332</v>
      </c>
      <c r="BX957" s="474"/>
      <c r="BY957" s="292" t="s">
        <v>333</v>
      </c>
      <c r="BZ957" s="474" t="s">
        <v>332</v>
      </c>
      <c r="CA957" s="474"/>
      <c r="CB957" s="292" t="s">
        <v>333</v>
      </c>
      <c r="CC957" s="290" t="s">
        <v>0</v>
      </c>
      <c r="CD957" s="473" t="s">
        <v>332</v>
      </c>
      <c r="CE957" s="474"/>
      <c r="CF957" s="292" t="s">
        <v>333</v>
      </c>
      <c r="CG957" s="474" t="s">
        <v>332</v>
      </c>
      <c r="CH957" s="474"/>
      <c r="CI957" s="292" t="s">
        <v>333</v>
      </c>
      <c r="CJ957" s="474" t="s">
        <v>332</v>
      </c>
      <c r="CK957" s="474"/>
      <c r="CL957" s="292" t="s">
        <v>333</v>
      </c>
      <c r="CM957" s="310" t="s">
        <v>0</v>
      </c>
    </row>
    <row r="958" spans="1:91" ht="14.4" x14ac:dyDescent="0.3">
      <c r="A958" s="99" t="s">
        <v>18</v>
      </c>
      <c r="B958" s="311">
        <v>317</v>
      </c>
      <c r="C958" s="137"/>
      <c r="D958" s="312">
        <v>41.818181818181799</v>
      </c>
      <c r="E958" s="312">
        <v>365</v>
      </c>
      <c r="F958" s="137"/>
      <c r="G958" s="302">
        <v>56.363636363636303</v>
      </c>
      <c r="H958" s="312">
        <v>435</v>
      </c>
      <c r="I958" s="137"/>
      <c r="J958" s="302">
        <v>81.212119999999999</v>
      </c>
      <c r="K958" s="313">
        <v>0.37223974763406942</v>
      </c>
      <c r="L958" s="312">
        <v>299</v>
      </c>
      <c r="M958" s="137"/>
      <c r="N958" s="312">
        <v>50.909090909090899</v>
      </c>
      <c r="O958" s="312">
        <v>271</v>
      </c>
      <c r="P958" s="137"/>
      <c r="Q958" s="302">
        <v>52.727272727272698</v>
      </c>
      <c r="R958" s="312">
        <v>363</v>
      </c>
      <c r="S958" s="137"/>
      <c r="T958" s="302">
        <v>60</v>
      </c>
      <c r="U958" s="313">
        <v>0.21404682274247491</v>
      </c>
      <c r="V958" s="312">
        <v>28</v>
      </c>
      <c r="W958" s="137"/>
      <c r="X958" s="312">
        <v>29.090909090909101</v>
      </c>
      <c r="Y958" s="312">
        <v>44</v>
      </c>
      <c r="Z958" s="137"/>
      <c r="AA958" s="302">
        <v>15.151515151515101</v>
      </c>
      <c r="AB958" s="312">
        <v>50</v>
      </c>
      <c r="AC958" s="137"/>
      <c r="AD958" s="302">
        <v>18.181818</v>
      </c>
      <c r="AE958" s="313">
        <v>0.7857142857142857</v>
      </c>
      <c r="AF958" s="312">
        <v>17</v>
      </c>
      <c r="AG958" s="137"/>
      <c r="AH958" s="312">
        <v>18.181818181818102</v>
      </c>
      <c r="AI958" s="312">
        <v>32</v>
      </c>
      <c r="AJ958" s="137"/>
      <c r="AK958" s="302">
        <v>9.0909090909090899</v>
      </c>
      <c r="AL958" s="312">
        <v>6</v>
      </c>
      <c r="AM958" s="137"/>
      <c r="AN958" s="302">
        <v>6.6666665099999998</v>
      </c>
      <c r="AO958" s="313">
        <v>-0.6470588235294118</v>
      </c>
      <c r="AP958" s="312">
        <v>143</v>
      </c>
      <c r="AQ958" s="137"/>
      <c r="AR958" s="312">
        <v>40</v>
      </c>
      <c r="AS958" s="312">
        <v>181</v>
      </c>
      <c r="AT958" s="137"/>
      <c r="AU958" s="302">
        <v>27.272727272727199</v>
      </c>
      <c r="AV958" s="312">
        <v>209</v>
      </c>
      <c r="AW958" s="137"/>
      <c r="AX958" s="302">
        <v>50.9090919</v>
      </c>
      <c r="AY958" s="303">
        <v>0.46153846153846156</v>
      </c>
      <c r="AZ958" s="311">
        <v>810</v>
      </c>
      <c r="BA958" s="137"/>
      <c r="BB958" s="312">
        <v>66.060606060606005</v>
      </c>
      <c r="BC958" s="312">
        <v>862</v>
      </c>
      <c r="BD958" s="137"/>
      <c r="BE958" s="302">
        <v>86.6666666666666</v>
      </c>
      <c r="BF958" s="312">
        <v>1053</v>
      </c>
      <c r="BG958" s="137"/>
      <c r="BH958" s="302">
        <v>98.181816100000006</v>
      </c>
      <c r="BI958" s="303">
        <v>0.3</v>
      </c>
      <c r="BJ958" s="311">
        <v>670</v>
      </c>
      <c r="BK958" s="137"/>
      <c r="BL958" s="312">
        <v>63.030303030303003</v>
      </c>
      <c r="BM958" s="312">
        <v>1195</v>
      </c>
      <c r="BN958" s="137"/>
      <c r="BO958" s="302">
        <v>126.06060606060601</v>
      </c>
      <c r="BP958" s="312">
        <v>948</v>
      </c>
      <c r="BQ958" s="137"/>
      <c r="BR958" s="302">
        <v>88.484849999999994</v>
      </c>
      <c r="BS958" s="303">
        <v>0.41492537313432837</v>
      </c>
      <c r="BT958" s="311">
        <v>138</v>
      </c>
      <c r="BU958" s="137"/>
      <c r="BV958" s="312">
        <v>50.303030303030297</v>
      </c>
      <c r="BW958" s="312">
        <v>166</v>
      </c>
      <c r="BX958" s="137"/>
      <c r="BY958" s="302">
        <v>81.818181818181799</v>
      </c>
      <c r="BZ958" s="312">
        <v>140</v>
      </c>
      <c r="CA958" s="137"/>
      <c r="CB958" s="302">
        <v>35.757576</v>
      </c>
      <c r="CC958" s="303">
        <v>1.4492753623188406E-2</v>
      </c>
      <c r="CD958" s="311">
        <v>2422</v>
      </c>
      <c r="CE958" s="137"/>
      <c r="CF958" s="312">
        <v>133.30000000000001</v>
      </c>
      <c r="CG958" s="312">
        <v>3116</v>
      </c>
      <c r="CH958" s="137"/>
      <c r="CI958" s="302">
        <v>191.59</v>
      </c>
      <c r="CJ958" s="312">
        <v>3204</v>
      </c>
      <c r="CK958" s="137"/>
      <c r="CL958" s="302">
        <v>177.74</v>
      </c>
      <c r="CM958" s="313">
        <v>0.32287365813377372</v>
      </c>
    </row>
    <row r="959" spans="1:91" ht="14.4" x14ac:dyDescent="0.3">
      <c r="A959" s="99" t="s">
        <v>252</v>
      </c>
      <c r="B959" s="311">
        <v>114</v>
      </c>
      <c r="C959" s="137">
        <v>0.35962145110410093</v>
      </c>
      <c r="D959" s="312">
        <v>37.5757575757575</v>
      </c>
      <c r="E959" s="312">
        <v>153</v>
      </c>
      <c r="F959" s="137">
        <v>0.41917808219178082</v>
      </c>
      <c r="G959" s="302">
        <v>38.787878787878697</v>
      </c>
      <c r="H959" s="312">
        <v>164</v>
      </c>
      <c r="I959" s="137">
        <v>0.37701149425287356</v>
      </c>
      <c r="J959" s="302">
        <v>49.696968099999999</v>
      </c>
      <c r="K959" s="313">
        <v>0.43859649122807015</v>
      </c>
      <c r="L959" s="312">
        <v>174</v>
      </c>
      <c r="M959" s="137">
        <v>0.58193979933110362</v>
      </c>
      <c r="N959" s="312">
        <v>41.212121212121197</v>
      </c>
      <c r="O959" s="312">
        <v>95</v>
      </c>
      <c r="P959" s="137">
        <v>0.35055350553505538</v>
      </c>
      <c r="Q959" s="302">
        <v>35.757575757575701</v>
      </c>
      <c r="R959" s="312">
        <v>146</v>
      </c>
      <c r="S959" s="137">
        <v>0.40220385674931131</v>
      </c>
      <c r="T959" s="302">
        <v>44.242424</v>
      </c>
      <c r="U959" s="313">
        <v>-0.16091954022988506</v>
      </c>
      <c r="V959" s="312">
        <v>26</v>
      </c>
      <c r="W959" s="137">
        <v>0.9285714285714286</v>
      </c>
      <c r="X959" s="312">
        <v>28.484848484848399</v>
      </c>
      <c r="Y959" s="312">
        <v>15</v>
      </c>
      <c r="Z959" s="137">
        <v>0.34090909090909088</v>
      </c>
      <c r="AA959" s="302">
        <v>12.1212121212121</v>
      </c>
      <c r="AB959" s="312">
        <v>19</v>
      </c>
      <c r="AC959" s="137">
        <v>0.38</v>
      </c>
      <c r="AD959" s="302">
        <v>15.151515</v>
      </c>
      <c r="AE959" s="313">
        <v>-0.26923076923076922</v>
      </c>
      <c r="AF959" s="312">
        <v>17</v>
      </c>
      <c r="AG959" s="137">
        <v>1</v>
      </c>
      <c r="AH959" s="312">
        <v>18.181818181818102</v>
      </c>
      <c r="AI959" s="312">
        <v>0</v>
      </c>
      <c r="AJ959" s="137">
        <v>0</v>
      </c>
      <c r="AK959" s="302">
        <v>17.5757575757575</v>
      </c>
      <c r="AL959" s="312">
        <v>6</v>
      </c>
      <c r="AM959" s="137">
        <v>1</v>
      </c>
      <c r="AN959" s="302">
        <v>6.6666665099999998</v>
      </c>
      <c r="AO959" s="313">
        <v>-0.6470588235294118</v>
      </c>
      <c r="AP959" s="312">
        <v>13</v>
      </c>
      <c r="AQ959" s="137">
        <v>9.0909090909090912E-2</v>
      </c>
      <c r="AR959" s="312">
        <v>12.1212121212121</v>
      </c>
      <c r="AS959" s="312">
        <v>53</v>
      </c>
      <c r="AT959" s="137">
        <v>0.29281767955801102</v>
      </c>
      <c r="AU959" s="302">
        <v>31.515151515151501</v>
      </c>
      <c r="AV959" s="312">
        <v>100</v>
      </c>
      <c r="AW959" s="137">
        <v>0.4784688995215311</v>
      </c>
      <c r="AX959" s="302">
        <v>38.181820000000002</v>
      </c>
      <c r="AY959" s="303">
        <v>6.6923076923076925</v>
      </c>
      <c r="AZ959" s="311">
        <v>416</v>
      </c>
      <c r="BA959" s="137">
        <v>0.51358024691358029</v>
      </c>
      <c r="BB959" s="312">
        <v>75.757575757575694</v>
      </c>
      <c r="BC959" s="312">
        <v>639</v>
      </c>
      <c r="BD959" s="137">
        <v>0.74129930394431554</v>
      </c>
      <c r="BE959" s="302">
        <v>75.151515151515099</v>
      </c>
      <c r="BF959" s="312">
        <v>517</v>
      </c>
      <c r="BG959" s="137">
        <v>0.49097815764482433</v>
      </c>
      <c r="BH959" s="302">
        <v>88.484849999999994</v>
      </c>
      <c r="BI959" s="303">
        <v>0.24278846153846154</v>
      </c>
      <c r="BJ959" s="311">
        <v>452</v>
      </c>
      <c r="BK959" s="137">
        <v>0.67462686567164176</v>
      </c>
      <c r="BL959" s="312">
        <v>55.151515151515099</v>
      </c>
      <c r="BM959" s="312">
        <v>515</v>
      </c>
      <c r="BN959" s="137">
        <v>0.43096234309623432</v>
      </c>
      <c r="BO959" s="302">
        <v>111.515151515151</v>
      </c>
      <c r="BP959" s="312">
        <v>566</v>
      </c>
      <c r="BQ959" s="137">
        <v>0.59704641350210974</v>
      </c>
      <c r="BR959" s="302">
        <v>86.666664100000006</v>
      </c>
      <c r="BS959" s="303">
        <v>0.25221238938053098</v>
      </c>
      <c r="BT959" s="311">
        <v>117</v>
      </c>
      <c r="BU959" s="137">
        <v>0.84782608695652173</v>
      </c>
      <c r="BV959" s="312">
        <v>49.090909090909101</v>
      </c>
      <c r="BW959" s="312">
        <v>44</v>
      </c>
      <c r="BX959" s="137">
        <v>0.26506024096385544</v>
      </c>
      <c r="BY959" s="302">
        <v>24.848484848484802</v>
      </c>
      <c r="BZ959" s="312">
        <v>45</v>
      </c>
      <c r="CA959" s="137">
        <v>0.32142857142857145</v>
      </c>
      <c r="CB959" s="302">
        <v>13.939394</v>
      </c>
      <c r="CC959" s="303">
        <v>-0.61538461538461542</v>
      </c>
      <c r="CD959" s="311">
        <v>1329</v>
      </c>
      <c r="CE959" s="137">
        <v>0.54872006606110657</v>
      </c>
      <c r="CF959" s="312">
        <v>123.9</v>
      </c>
      <c r="CG959" s="312">
        <v>1514</v>
      </c>
      <c r="CH959" s="137">
        <v>0.48587933247753529</v>
      </c>
      <c r="CI959" s="302">
        <v>150.28</v>
      </c>
      <c r="CJ959" s="312">
        <v>1563</v>
      </c>
      <c r="CK959" s="137">
        <v>0.48782771535580527</v>
      </c>
      <c r="CL959" s="302">
        <v>146.11000000000001</v>
      </c>
      <c r="CM959" s="313">
        <v>0.17607223476297967</v>
      </c>
    </row>
    <row r="960" spans="1:91" ht="14.4" x14ac:dyDescent="0.3">
      <c r="A960" s="99" t="s">
        <v>253</v>
      </c>
      <c r="B960" s="311">
        <v>203</v>
      </c>
      <c r="C960" s="137">
        <v>0.64037854889589907</v>
      </c>
      <c r="D960" s="312">
        <v>42.424242424242401</v>
      </c>
      <c r="E960" s="312">
        <v>212</v>
      </c>
      <c r="F960" s="137">
        <v>0.58082191780821912</v>
      </c>
      <c r="G960" s="302">
        <v>49.090909090909101</v>
      </c>
      <c r="H960" s="312">
        <v>271</v>
      </c>
      <c r="I960" s="137">
        <v>0.62298850574712639</v>
      </c>
      <c r="J960" s="302">
        <v>66.666664100000006</v>
      </c>
      <c r="K960" s="313">
        <v>0.33497536945812806</v>
      </c>
      <c r="L960" s="312">
        <v>125</v>
      </c>
      <c r="M960" s="137">
        <v>0.41806020066889632</v>
      </c>
      <c r="N960" s="312">
        <v>48.484848484848399</v>
      </c>
      <c r="O960" s="312">
        <v>176</v>
      </c>
      <c r="P960" s="137">
        <v>0.64944649446494462</v>
      </c>
      <c r="Q960" s="302">
        <v>54.545454545454497</v>
      </c>
      <c r="R960" s="312">
        <v>217</v>
      </c>
      <c r="S960" s="137">
        <v>0.59779614325068875</v>
      </c>
      <c r="T960" s="302">
        <v>57.5757561</v>
      </c>
      <c r="U960" s="313">
        <v>0.73599999999999999</v>
      </c>
      <c r="V960" s="312">
        <v>2</v>
      </c>
      <c r="W960" s="137">
        <v>7.1428571428571425E-2</v>
      </c>
      <c r="X960" s="312">
        <v>2.4242424242424199</v>
      </c>
      <c r="Y960" s="312">
        <v>29</v>
      </c>
      <c r="Z960" s="137">
        <v>0.65909090909090906</v>
      </c>
      <c r="AA960" s="302">
        <v>14.545454545454501</v>
      </c>
      <c r="AB960" s="312">
        <v>31</v>
      </c>
      <c r="AC960" s="137">
        <v>0.62</v>
      </c>
      <c r="AD960" s="302">
        <v>12.727273</v>
      </c>
      <c r="AE960" s="313">
        <v>14.5</v>
      </c>
      <c r="AF960" s="312">
        <v>0</v>
      </c>
      <c r="AG960" s="137">
        <v>0</v>
      </c>
      <c r="AH960" s="312">
        <v>80</v>
      </c>
      <c r="AI960" s="312">
        <v>32</v>
      </c>
      <c r="AJ960" s="137">
        <v>1</v>
      </c>
      <c r="AK960" s="302">
        <v>9.0909090909090899</v>
      </c>
      <c r="AL960" s="312">
        <v>0</v>
      </c>
      <c r="AM960" s="137">
        <v>0</v>
      </c>
      <c r="AN960" s="302">
        <v>17.575758</v>
      </c>
      <c r="AP960" s="312">
        <v>130</v>
      </c>
      <c r="AQ960" s="137">
        <v>0.90909090909090906</v>
      </c>
      <c r="AR960" s="312">
        <v>41.818181818181799</v>
      </c>
      <c r="AS960" s="312">
        <v>128</v>
      </c>
      <c r="AT960" s="137">
        <v>0.70718232044198892</v>
      </c>
      <c r="AU960" s="302">
        <v>35.151515151515099</v>
      </c>
      <c r="AV960" s="312">
        <v>109</v>
      </c>
      <c r="AW960" s="137">
        <v>0.52153110047846885</v>
      </c>
      <c r="AX960" s="302">
        <v>53.939392099999999</v>
      </c>
      <c r="AY960" s="303">
        <v>-0.16153846153846155</v>
      </c>
      <c r="AZ960" s="311">
        <v>394</v>
      </c>
      <c r="BA960" s="137">
        <v>0.48641975308641977</v>
      </c>
      <c r="BB960" s="312">
        <v>84.848484848484802</v>
      </c>
      <c r="BC960" s="312">
        <v>223</v>
      </c>
      <c r="BD960" s="137">
        <v>0.25870069605568446</v>
      </c>
      <c r="BE960" s="302">
        <v>56.969696969696898</v>
      </c>
      <c r="BF960" s="312">
        <v>536</v>
      </c>
      <c r="BG960" s="137">
        <v>0.50902184235517567</v>
      </c>
      <c r="BH960" s="302">
        <v>78.181816100000006</v>
      </c>
      <c r="BI960" s="303">
        <v>0.3604060913705584</v>
      </c>
      <c r="BJ960" s="311">
        <v>218</v>
      </c>
      <c r="BK960" s="137">
        <v>0.32537313432835818</v>
      </c>
      <c r="BL960" s="312">
        <v>60.606060606060602</v>
      </c>
      <c r="BM960" s="312">
        <v>680</v>
      </c>
      <c r="BN960" s="137">
        <v>0.56903765690376573</v>
      </c>
      <c r="BO960" s="302">
        <v>112.121212121212</v>
      </c>
      <c r="BP960" s="312">
        <v>382</v>
      </c>
      <c r="BQ960" s="137">
        <v>0.40295358649789031</v>
      </c>
      <c r="BR960" s="302">
        <v>88.484849999999994</v>
      </c>
      <c r="BS960" s="303">
        <v>0.75229357798165142</v>
      </c>
      <c r="BT960" s="311">
        <v>21</v>
      </c>
      <c r="BU960" s="137">
        <v>0.15217391304347827</v>
      </c>
      <c r="BV960" s="312">
        <v>20</v>
      </c>
      <c r="BW960" s="312">
        <v>122</v>
      </c>
      <c r="BX960" s="137">
        <v>0.73493975903614461</v>
      </c>
      <c r="BY960" s="302">
        <v>87.878787878787904</v>
      </c>
      <c r="BZ960" s="312">
        <v>95</v>
      </c>
      <c r="CA960" s="137">
        <v>0.6785714285714286</v>
      </c>
      <c r="CB960" s="302">
        <v>32.121212</v>
      </c>
      <c r="CC960" s="303">
        <v>3.5238095238095237</v>
      </c>
      <c r="CD960" s="311">
        <v>1093</v>
      </c>
      <c r="CE960" s="137">
        <v>0.45127993393889348</v>
      </c>
      <c r="CF960" s="312">
        <v>152.34</v>
      </c>
      <c r="CG960" s="312">
        <v>1602</v>
      </c>
      <c r="CH960" s="137">
        <v>0.51412066752246466</v>
      </c>
      <c r="CI960" s="302">
        <v>173.4</v>
      </c>
      <c r="CJ960" s="312">
        <v>1641</v>
      </c>
      <c r="CK960" s="137">
        <v>0.51217228464419473</v>
      </c>
      <c r="CL960" s="302">
        <v>160.30000000000001</v>
      </c>
      <c r="CM960" s="313">
        <v>0.50137236962488563</v>
      </c>
    </row>
    <row r="961" spans="1:91" ht="14.4" x14ac:dyDescent="0.3">
      <c r="A961" s="432"/>
      <c r="B961" s="432"/>
      <c r="C961" s="432"/>
      <c r="D961" s="432"/>
      <c r="E961" s="432"/>
      <c r="F961" s="432"/>
      <c r="G961" s="432"/>
      <c r="H961" s="432"/>
      <c r="I961" s="432"/>
      <c r="J961" s="432"/>
      <c r="K961" s="432"/>
      <c r="L961" s="432"/>
      <c r="M961" s="432"/>
      <c r="N961" s="432"/>
      <c r="O961" s="432"/>
      <c r="P961" s="432"/>
      <c r="Q961" s="432"/>
      <c r="R961" s="432"/>
      <c r="S961" s="432"/>
      <c r="T961" s="432"/>
      <c r="U961" s="432"/>
      <c r="V961" s="432"/>
      <c r="W961" s="432"/>
      <c r="X961" s="432"/>
      <c r="Y961" s="432"/>
      <c r="Z961" s="432"/>
      <c r="AA961" s="432"/>
      <c r="AB961" s="432"/>
      <c r="AC961" s="432"/>
      <c r="AD961" s="432"/>
      <c r="AE961" s="432"/>
      <c r="AF961" s="432"/>
      <c r="AG961" s="432"/>
      <c r="AH961" s="432"/>
      <c r="AI961" s="432"/>
      <c r="AJ961" s="432"/>
      <c r="AK961" s="432"/>
      <c r="AL961" s="432"/>
      <c r="AM961" s="432"/>
      <c r="AN961" s="432"/>
      <c r="AO961" s="432"/>
      <c r="AP961" s="432"/>
      <c r="AQ961" s="432"/>
      <c r="AR961" s="432"/>
      <c r="AS961" s="432"/>
      <c r="AT961" s="432"/>
      <c r="AU961" s="432"/>
      <c r="AV961" s="432"/>
      <c r="AW961" s="432"/>
      <c r="AX961" s="432"/>
      <c r="AY961" s="432"/>
      <c r="AZ961" s="432"/>
      <c r="BA961" s="432"/>
      <c r="BB961" s="432"/>
      <c r="BC961" s="432"/>
      <c r="BD961" s="432"/>
      <c r="BE961" s="432"/>
      <c r="BF961" s="432"/>
      <c r="BG961" s="432"/>
      <c r="BH961" s="432"/>
      <c r="BI961" s="432"/>
      <c r="BJ961" s="432"/>
      <c r="BK961" s="432"/>
      <c r="BL961" s="432"/>
      <c r="BM961" s="432"/>
      <c r="BN961" s="432"/>
      <c r="BO961" s="432"/>
      <c r="BP961" s="432"/>
      <c r="BQ961" s="432"/>
      <c r="BR961" s="432"/>
      <c r="BS961" s="432"/>
      <c r="BT961" s="432"/>
      <c r="BU961" s="432"/>
      <c r="BV961" s="432"/>
      <c r="BW961" s="432"/>
      <c r="BX961" s="432"/>
      <c r="BY961" s="432"/>
      <c r="BZ961" s="432"/>
      <c r="CA961" s="432"/>
      <c r="CB961" s="432"/>
      <c r="CC961" s="432"/>
      <c r="CD961" s="432"/>
      <c r="CE961" s="432"/>
      <c r="CF961" s="432"/>
      <c r="CG961" s="432"/>
      <c r="CH961" s="432"/>
      <c r="CI961" s="432"/>
      <c r="CJ961" s="432"/>
      <c r="CK961" s="432"/>
      <c r="CL961" s="432"/>
      <c r="CM961" s="432"/>
    </row>
    <row r="962" spans="1:91" ht="14.4" x14ac:dyDescent="0.3">
      <c r="A962" s="472" t="s">
        <v>577</v>
      </c>
      <c r="B962" s="472"/>
      <c r="C962" s="472"/>
      <c r="D962" s="472"/>
      <c r="E962" s="472"/>
      <c r="F962" s="472"/>
      <c r="G962" s="472"/>
      <c r="H962" s="472"/>
      <c r="I962" s="472"/>
      <c r="J962" s="472"/>
      <c r="K962" s="472"/>
      <c r="L962" s="472"/>
      <c r="M962" s="472"/>
      <c r="N962" s="472"/>
      <c r="O962" s="472"/>
      <c r="P962" s="472"/>
      <c r="Q962" s="472"/>
      <c r="R962" s="472"/>
      <c r="S962" s="472"/>
      <c r="T962" s="472"/>
      <c r="U962" s="472"/>
      <c r="V962" s="472"/>
      <c r="W962" s="472"/>
      <c r="X962" s="472"/>
      <c r="Y962" s="472"/>
      <c r="Z962" s="472"/>
      <c r="AA962" s="472"/>
      <c r="AB962" s="472"/>
      <c r="AC962" s="472"/>
      <c r="AD962" s="472"/>
      <c r="AE962" s="472"/>
      <c r="AF962" s="472"/>
      <c r="AG962" s="472"/>
      <c r="AH962" s="472"/>
      <c r="AI962" s="472"/>
      <c r="AJ962" s="472"/>
      <c r="AK962" s="472"/>
      <c r="AL962" s="472"/>
      <c r="AM962" s="472"/>
      <c r="AN962" s="472"/>
      <c r="AO962" s="472"/>
      <c r="AP962" s="472"/>
      <c r="AQ962" s="472"/>
      <c r="AR962" s="472"/>
      <c r="AS962" s="472"/>
      <c r="AT962" s="472"/>
      <c r="AU962" s="472"/>
      <c r="AV962" s="472"/>
      <c r="AW962" s="472"/>
      <c r="AX962" s="472"/>
      <c r="AY962" s="472"/>
      <c r="AZ962" s="472"/>
      <c r="BA962" s="472"/>
      <c r="BB962" s="472"/>
      <c r="BC962" s="472"/>
      <c r="BD962" s="472"/>
      <c r="BE962" s="472"/>
      <c r="BF962" s="472"/>
      <c r="BG962" s="472"/>
      <c r="BH962" s="472"/>
      <c r="BI962" s="472"/>
      <c r="BJ962" s="472"/>
      <c r="BK962" s="472"/>
      <c r="BL962" s="472"/>
      <c r="BM962" s="472"/>
      <c r="BN962" s="472"/>
      <c r="BO962" s="472"/>
      <c r="BP962" s="472"/>
      <c r="BQ962" s="472"/>
      <c r="BR962" s="472"/>
      <c r="BS962" s="472"/>
      <c r="BT962" s="472"/>
      <c r="BU962" s="472"/>
      <c r="BV962" s="472"/>
      <c r="BW962" s="472"/>
      <c r="BX962" s="472"/>
      <c r="BY962" s="472"/>
      <c r="BZ962" s="472"/>
      <c r="CA962" s="472"/>
      <c r="CB962" s="472"/>
      <c r="CC962" s="472"/>
      <c r="CD962" s="472"/>
      <c r="CE962" s="472"/>
      <c r="CF962" s="472"/>
      <c r="CG962" s="472"/>
      <c r="CH962" s="472"/>
      <c r="CI962" s="472"/>
      <c r="CJ962" s="472"/>
      <c r="CK962" s="472"/>
      <c r="CL962" s="472"/>
      <c r="CM962" s="472"/>
    </row>
    <row r="963" spans="1:91" ht="18" customHeight="1" x14ac:dyDescent="0.3">
      <c r="B963" s="473" t="s">
        <v>332</v>
      </c>
      <c r="C963" s="474"/>
      <c r="D963" s="292" t="s">
        <v>333</v>
      </c>
      <c r="E963" s="474" t="s">
        <v>332</v>
      </c>
      <c r="F963" s="474"/>
      <c r="G963" s="292" t="s">
        <v>333</v>
      </c>
      <c r="H963" s="474" t="s">
        <v>332</v>
      </c>
      <c r="I963" s="474"/>
      <c r="J963" s="292" t="s">
        <v>333</v>
      </c>
      <c r="K963" s="310" t="s">
        <v>0</v>
      </c>
      <c r="L963" s="473" t="s">
        <v>332</v>
      </c>
      <c r="M963" s="474"/>
      <c r="N963" s="292" t="s">
        <v>333</v>
      </c>
      <c r="O963" s="474" t="s">
        <v>332</v>
      </c>
      <c r="P963" s="474"/>
      <c r="Q963" s="292" t="s">
        <v>333</v>
      </c>
      <c r="R963" s="474" t="s">
        <v>332</v>
      </c>
      <c r="S963" s="474"/>
      <c r="T963" s="292" t="s">
        <v>333</v>
      </c>
      <c r="U963" s="310" t="s">
        <v>0</v>
      </c>
      <c r="V963" s="473" t="s">
        <v>332</v>
      </c>
      <c r="W963" s="474"/>
      <c r="X963" s="292" t="s">
        <v>333</v>
      </c>
      <c r="Y963" s="474" t="s">
        <v>332</v>
      </c>
      <c r="Z963" s="474"/>
      <c r="AA963" s="292" t="s">
        <v>333</v>
      </c>
      <c r="AB963" s="474" t="s">
        <v>332</v>
      </c>
      <c r="AC963" s="474"/>
      <c r="AD963" s="292" t="s">
        <v>333</v>
      </c>
      <c r="AE963" s="310" t="s">
        <v>0</v>
      </c>
      <c r="AF963" s="473" t="s">
        <v>332</v>
      </c>
      <c r="AG963" s="474"/>
      <c r="AH963" s="292" t="s">
        <v>333</v>
      </c>
      <c r="AI963" s="474" t="s">
        <v>332</v>
      </c>
      <c r="AJ963" s="474"/>
      <c r="AK963" s="292" t="s">
        <v>333</v>
      </c>
      <c r="AL963" s="474" t="s">
        <v>332</v>
      </c>
      <c r="AM963" s="474"/>
      <c r="AN963" s="292" t="s">
        <v>333</v>
      </c>
      <c r="AO963" s="310" t="s">
        <v>0</v>
      </c>
      <c r="AP963" s="473" t="s">
        <v>332</v>
      </c>
      <c r="AQ963" s="474"/>
      <c r="AR963" s="292" t="s">
        <v>333</v>
      </c>
      <c r="AS963" s="474" t="s">
        <v>332</v>
      </c>
      <c r="AT963" s="474"/>
      <c r="AU963" s="292" t="s">
        <v>333</v>
      </c>
      <c r="AV963" s="474" t="s">
        <v>332</v>
      </c>
      <c r="AW963" s="474"/>
      <c r="AX963" s="292" t="s">
        <v>333</v>
      </c>
      <c r="AY963" s="290" t="s">
        <v>0</v>
      </c>
      <c r="AZ963" s="473" t="s">
        <v>332</v>
      </c>
      <c r="BA963" s="474"/>
      <c r="BB963" s="292" t="s">
        <v>333</v>
      </c>
      <c r="BC963" s="474" t="s">
        <v>332</v>
      </c>
      <c r="BD963" s="474"/>
      <c r="BE963" s="292" t="s">
        <v>333</v>
      </c>
      <c r="BF963" s="474" t="s">
        <v>332</v>
      </c>
      <c r="BG963" s="474"/>
      <c r="BH963" s="292" t="s">
        <v>333</v>
      </c>
      <c r="BI963" s="290" t="s">
        <v>0</v>
      </c>
      <c r="BJ963" s="473" t="s">
        <v>332</v>
      </c>
      <c r="BK963" s="474"/>
      <c r="BL963" s="292" t="s">
        <v>333</v>
      </c>
      <c r="BM963" s="474" t="s">
        <v>332</v>
      </c>
      <c r="BN963" s="474"/>
      <c r="BO963" s="292" t="s">
        <v>333</v>
      </c>
      <c r="BP963" s="474" t="s">
        <v>332</v>
      </c>
      <c r="BQ963" s="474"/>
      <c r="BR963" s="292" t="s">
        <v>333</v>
      </c>
      <c r="BS963" s="290" t="s">
        <v>0</v>
      </c>
      <c r="BT963" s="473" t="s">
        <v>332</v>
      </c>
      <c r="BU963" s="474"/>
      <c r="BV963" s="292" t="s">
        <v>333</v>
      </c>
      <c r="BW963" s="474" t="s">
        <v>332</v>
      </c>
      <c r="BX963" s="474"/>
      <c r="BY963" s="292" t="s">
        <v>333</v>
      </c>
      <c r="BZ963" s="474" t="s">
        <v>332</v>
      </c>
      <c r="CA963" s="474"/>
      <c r="CB963" s="292" t="s">
        <v>333</v>
      </c>
      <c r="CC963" s="290" t="s">
        <v>0</v>
      </c>
      <c r="CD963" s="473" t="s">
        <v>332</v>
      </c>
      <c r="CE963" s="474"/>
      <c r="CF963" s="292" t="s">
        <v>333</v>
      </c>
      <c r="CG963" s="474" t="s">
        <v>332</v>
      </c>
      <c r="CH963" s="474"/>
      <c r="CI963" s="292" t="s">
        <v>333</v>
      </c>
      <c r="CJ963" s="474" t="s">
        <v>332</v>
      </c>
      <c r="CK963" s="474"/>
      <c r="CL963" s="292" t="s">
        <v>333</v>
      </c>
      <c r="CM963" s="310" t="s">
        <v>0</v>
      </c>
    </row>
    <row r="964" spans="1:91" ht="14.4" x14ac:dyDescent="0.3">
      <c r="A964" s="99" t="s">
        <v>18</v>
      </c>
      <c r="B964" s="311">
        <v>44564</v>
      </c>
      <c r="C964" s="137"/>
      <c r="D964" s="312">
        <v>726.66666666666595</v>
      </c>
      <c r="E964" s="312">
        <v>50812</v>
      </c>
      <c r="F964" s="137"/>
      <c r="G964" s="302">
        <v>904.84848484848499</v>
      </c>
      <c r="H964" s="312">
        <v>38272</v>
      </c>
      <c r="I964" s="137"/>
      <c r="J964" s="302">
        <v>737.57574499999998</v>
      </c>
      <c r="K964" s="313">
        <v>-0.1411901983663944</v>
      </c>
      <c r="L964" s="312">
        <v>40912</v>
      </c>
      <c r="M964" s="137"/>
      <c r="N964" s="312">
        <v>670.90909090909099</v>
      </c>
      <c r="O964" s="312">
        <v>25171</v>
      </c>
      <c r="P964" s="137"/>
      <c r="Q964" s="302">
        <v>603.63636363636294</v>
      </c>
      <c r="R964" s="312">
        <v>25552</v>
      </c>
      <c r="S964" s="137"/>
      <c r="T964" s="302">
        <v>683.03030000000001</v>
      </c>
      <c r="U964" s="313">
        <v>-0.37543996871333596</v>
      </c>
      <c r="V964" s="312">
        <v>3959</v>
      </c>
      <c r="W964" s="137"/>
      <c r="X964" s="312">
        <v>247.272727272727</v>
      </c>
      <c r="Y964" s="312">
        <v>4379</v>
      </c>
      <c r="Z964" s="137"/>
      <c r="AA964" s="302">
        <v>263.030303030303</v>
      </c>
      <c r="AB964" s="312">
        <v>5328</v>
      </c>
      <c r="AC964" s="137"/>
      <c r="AD964" s="302">
        <v>320.60604899999998</v>
      </c>
      <c r="AE964" s="313">
        <v>0.34579439252336447</v>
      </c>
      <c r="AF964" s="312">
        <v>3498</v>
      </c>
      <c r="AG964" s="137"/>
      <c r="AH964" s="312">
        <v>257.575757575757</v>
      </c>
      <c r="AI964" s="312">
        <v>2433</v>
      </c>
      <c r="AJ964" s="137"/>
      <c r="AK964" s="302">
        <v>196.969696969697</v>
      </c>
      <c r="AL964" s="312">
        <v>7018</v>
      </c>
      <c r="AM964" s="137"/>
      <c r="AN964" s="302">
        <v>367.878784</v>
      </c>
      <c r="AO964" s="313">
        <v>1.0062893081761006</v>
      </c>
      <c r="AP964" s="312">
        <v>12745</v>
      </c>
      <c r="AQ964" s="137"/>
      <c r="AR964" s="312">
        <v>421.81818181818102</v>
      </c>
      <c r="AS964" s="312">
        <v>14499</v>
      </c>
      <c r="AT964" s="137"/>
      <c r="AU964" s="302">
        <v>379.39393939393898</v>
      </c>
      <c r="AV964" s="312">
        <v>19047</v>
      </c>
      <c r="AW964" s="137"/>
      <c r="AX964" s="302">
        <v>470.90910000000002</v>
      </c>
      <c r="AY964" s="303">
        <v>0.49446841898783839</v>
      </c>
      <c r="AZ964" s="311">
        <v>19831</v>
      </c>
      <c r="BA964" s="137"/>
      <c r="BB964" s="312">
        <v>666.66666666666595</v>
      </c>
      <c r="BC964" s="312">
        <v>20865</v>
      </c>
      <c r="BD964" s="137"/>
      <c r="BE964" s="302">
        <v>532.12121212121201</v>
      </c>
      <c r="BF964" s="312">
        <v>17321</v>
      </c>
      <c r="BG964" s="137"/>
      <c r="BH964" s="302">
        <v>592.72730000000001</v>
      </c>
      <c r="BI964" s="303">
        <v>-0.12656951237960767</v>
      </c>
      <c r="BJ964" s="311">
        <v>14999</v>
      </c>
      <c r="BK964" s="137"/>
      <c r="BL964" s="312">
        <v>530.30303030303003</v>
      </c>
      <c r="BM964" s="312">
        <v>13537</v>
      </c>
      <c r="BN964" s="137"/>
      <c r="BO964" s="302">
        <v>501.81818181818102</v>
      </c>
      <c r="BP964" s="312">
        <v>13050</v>
      </c>
      <c r="BQ964" s="137"/>
      <c r="BR964" s="302">
        <v>441.21212800000001</v>
      </c>
      <c r="BS964" s="303">
        <v>-0.12994199613307553</v>
      </c>
      <c r="BT964" s="311">
        <v>15495</v>
      </c>
      <c r="BU964" s="137"/>
      <c r="BV964" s="312">
        <v>496.969696969697</v>
      </c>
      <c r="BW964" s="312">
        <v>10367</v>
      </c>
      <c r="BX964" s="137"/>
      <c r="BY964" s="302">
        <v>447.87878787878702</v>
      </c>
      <c r="BZ964" s="312">
        <v>20615</v>
      </c>
      <c r="CA964" s="137"/>
      <c r="CB964" s="302">
        <v>650.90909999999997</v>
      </c>
      <c r="CC964" s="303">
        <v>0.33042917070022587</v>
      </c>
      <c r="CD964" s="311">
        <v>156003</v>
      </c>
      <c r="CE964" s="137"/>
      <c r="CF964" s="312">
        <v>1500.24</v>
      </c>
      <c r="CG964" s="312">
        <v>142063</v>
      </c>
      <c r="CH964" s="137"/>
      <c r="CI964" s="302">
        <v>1471.69</v>
      </c>
      <c r="CJ964" s="312">
        <v>146203</v>
      </c>
      <c r="CK964" s="137"/>
      <c r="CL964" s="302">
        <v>1560.47</v>
      </c>
      <c r="CM964" s="313">
        <v>-6.2819304756959807E-2</v>
      </c>
    </row>
    <row r="965" spans="1:91" ht="14.4" x14ac:dyDescent="0.3">
      <c r="A965" s="99" t="s">
        <v>252</v>
      </c>
      <c r="B965" s="311">
        <v>20049</v>
      </c>
      <c r="C965" s="137">
        <v>0.44989228974059781</v>
      </c>
      <c r="D965" s="312">
        <v>427.27272727272702</v>
      </c>
      <c r="E965" s="312">
        <v>19431</v>
      </c>
      <c r="F965" s="137">
        <v>0.38240966700779344</v>
      </c>
      <c r="G965" s="302">
        <v>539.39393939393904</v>
      </c>
      <c r="H965" s="312">
        <v>16686</v>
      </c>
      <c r="I965" s="137">
        <v>0.43598453177257523</v>
      </c>
      <c r="J965" s="302">
        <v>563.03030000000001</v>
      </c>
      <c r="K965" s="313">
        <v>-0.16773903935358372</v>
      </c>
      <c r="L965" s="312">
        <v>21883</v>
      </c>
      <c r="M965" s="137">
        <v>0.53487974188502152</v>
      </c>
      <c r="N965" s="312">
        <v>535.75757575757495</v>
      </c>
      <c r="O965" s="312">
        <v>12830</v>
      </c>
      <c r="P965" s="137">
        <v>0.50971355925469786</v>
      </c>
      <c r="Q965" s="302">
        <v>461.81818181818102</v>
      </c>
      <c r="R965" s="312">
        <v>13498</v>
      </c>
      <c r="S965" s="137">
        <v>0.52825610519724486</v>
      </c>
      <c r="T965" s="302">
        <v>511.51513699999998</v>
      </c>
      <c r="U965" s="313">
        <v>-0.38317415345245165</v>
      </c>
      <c r="V965" s="312">
        <v>2129</v>
      </c>
      <c r="W965" s="137">
        <v>0.53776206112654712</v>
      </c>
      <c r="X965" s="312">
        <v>191.51515151515099</v>
      </c>
      <c r="Y965" s="312">
        <v>2035</v>
      </c>
      <c r="Z965" s="137">
        <v>0.46471797213975796</v>
      </c>
      <c r="AA965" s="302">
        <v>187.87878787878699</v>
      </c>
      <c r="AB965" s="312">
        <v>2364</v>
      </c>
      <c r="AC965" s="137">
        <v>0.44369369369369371</v>
      </c>
      <c r="AD965" s="302">
        <v>192.121216</v>
      </c>
      <c r="AE965" s="313">
        <v>0.1103804603100047</v>
      </c>
      <c r="AF965" s="312">
        <v>2103</v>
      </c>
      <c r="AG965" s="137">
        <v>0.60120068610634647</v>
      </c>
      <c r="AH965" s="312">
        <v>198.18181818181799</v>
      </c>
      <c r="AI965" s="312">
        <v>1521</v>
      </c>
      <c r="AJ965" s="137">
        <v>0.62515413070283599</v>
      </c>
      <c r="AK965" s="302">
        <v>153.939393939393</v>
      </c>
      <c r="AL965" s="312">
        <v>3376</v>
      </c>
      <c r="AM965" s="137">
        <v>0.48104873183243091</v>
      </c>
      <c r="AN965" s="302">
        <v>298.18182400000001</v>
      </c>
      <c r="AO965" s="313">
        <v>0.60532572515454108</v>
      </c>
      <c r="AP965" s="312">
        <v>5909</v>
      </c>
      <c r="AQ965" s="137">
        <v>0.46363279717536288</v>
      </c>
      <c r="AR965" s="312">
        <v>268.48484848484799</v>
      </c>
      <c r="AS965" s="312">
        <v>6069</v>
      </c>
      <c r="AT965" s="137">
        <v>0.41858059176494933</v>
      </c>
      <c r="AU965" s="302">
        <v>283.030303030303</v>
      </c>
      <c r="AV965" s="312">
        <v>8036</v>
      </c>
      <c r="AW965" s="137">
        <v>0.4219037118706358</v>
      </c>
      <c r="AX965" s="302">
        <v>326.66665599999999</v>
      </c>
      <c r="AY965" s="303">
        <v>0.35995938399052291</v>
      </c>
      <c r="AZ965" s="311">
        <v>11358</v>
      </c>
      <c r="BA965" s="137">
        <v>0.5727396500428622</v>
      </c>
      <c r="BB965" s="312">
        <v>463.636363636363</v>
      </c>
      <c r="BC965" s="312">
        <v>9467</v>
      </c>
      <c r="BD965" s="137">
        <v>0.4537263359693266</v>
      </c>
      <c r="BE965" s="302">
        <v>382.42424242424198</v>
      </c>
      <c r="BF965" s="312">
        <v>8656</v>
      </c>
      <c r="BG965" s="137">
        <v>0.49974019975751977</v>
      </c>
      <c r="BH965" s="302">
        <v>420</v>
      </c>
      <c r="BI965" s="303">
        <v>-0.23789399542172918</v>
      </c>
      <c r="BJ965" s="311">
        <v>9001</v>
      </c>
      <c r="BK965" s="137">
        <v>0.60010667377825189</v>
      </c>
      <c r="BL965" s="312">
        <v>383.636363636363</v>
      </c>
      <c r="BM965" s="312">
        <v>6660</v>
      </c>
      <c r="BN965" s="137">
        <v>0.4919849301913275</v>
      </c>
      <c r="BO965" s="302">
        <v>354.54545454545399</v>
      </c>
      <c r="BP965" s="312">
        <v>6922</v>
      </c>
      <c r="BQ965" s="137">
        <v>0.53042145593869727</v>
      </c>
      <c r="BR965" s="302">
        <v>291.51513699999998</v>
      </c>
      <c r="BS965" s="303">
        <v>-0.23097433618486835</v>
      </c>
      <c r="BT965" s="311">
        <v>8768</v>
      </c>
      <c r="BU965" s="137">
        <v>0.56585995482413687</v>
      </c>
      <c r="BV965" s="312">
        <v>386.666666666666</v>
      </c>
      <c r="BW965" s="312">
        <v>5848</v>
      </c>
      <c r="BX965" s="137">
        <v>0.56409761743995368</v>
      </c>
      <c r="BY965" s="302">
        <v>350.30303030303003</v>
      </c>
      <c r="BZ965" s="312">
        <v>10447</v>
      </c>
      <c r="CA965" s="137">
        <v>0.50676691729323309</v>
      </c>
      <c r="CB965" s="302">
        <v>448.48486300000002</v>
      </c>
      <c r="CC965" s="303">
        <v>0.19149178832116789</v>
      </c>
      <c r="CD965" s="311">
        <v>81200</v>
      </c>
      <c r="CE965" s="137">
        <v>0.52050281084338124</v>
      </c>
      <c r="CF965" s="312">
        <v>1061.18</v>
      </c>
      <c r="CG965" s="312">
        <v>63861</v>
      </c>
      <c r="CH965" s="137">
        <v>0.44952591455903368</v>
      </c>
      <c r="CI965" s="302">
        <v>1017.47</v>
      </c>
      <c r="CJ965" s="312">
        <v>69985</v>
      </c>
      <c r="CK965" s="137">
        <v>0.47868374793950874</v>
      </c>
      <c r="CL965" s="302">
        <v>1127.74</v>
      </c>
      <c r="CM965" s="313">
        <v>-0.13811576354679803</v>
      </c>
    </row>
    <row r="966" spans="1:91" ht="14.4" x14ac:dyDescent="0.3">
      <c r="A966" s="99" t="s">
        <v>253</v>
      </c>
      <c r="B966" s="311">
        <v>24515</v>
      </c>
      <c r="C966" s="137">
        <v>0.55010771025940219</v>
      </c>
      <c r="D966" s="312">
        <v>694.54545454545405</v>
      </c>
      <c r="E966" s="312">
        <v>31381</v>
      </c>
      <c r="F966" s="137">
        <v>0.61759033299220656</v>
      </c>
      <c r="G966" s="302">
        <v>816.36363636363603</v>
      </c>
      <c r="H966" s="312">
        <v>21586</v>
      </c>
      <c r="I966" s="137">
        <v>0.56401546822742477</v>
      </c>
      <c r="J966" s="302">
        <v>624.24243200000001</v>
      </c>
      <c r="K966" s="313">
        <v>-0.11947787069141343</v>
      </c>
      <c r="L966" s="312">
        <v>19029</v>
      </c>
      <c r="M966" s="137">
        <v>0.46512025811497848</v>
      </c>
      <c r="N966" s="312">
        <v>589.09090909090901</v>
      </c>
      <c r="O966" s="312">
        <v>12341</v>
      </c>
      <c r="P966" s="137">
        <v>0.49028644074530214</v>
      </c>
      <c r="Q966" s="302">
        <v>430.90909090909099</v>
      </c>
      <c r="R966" s="312">
        <v>12054</v>
      </c>
      <c r="S966" s="137">
        <v>0.47174389480275519</v>
      </c>
      <c r="T966" s="302">
        <v>512.12120000000004</v>
      </c>
      <c r="U966" s="313">
        <v>-0.36654579851805141</v>
      </c>
      <c r="V966" s="312">
        <v>1830</v>
      </c>
      <c r="W966" s="137">
        <v>0.46223793887345288</v>
      </c>
      <c r="X966" s="312">
        <v>209.69696969696901</v>
      </c>
      <c r="Y966" s="312">
        <v>2344</v>
      </c>
      <c r="Z966" s="137">
        <v>0.53528202786024204</v>
      </c>
      <c r="AA966" s="302">
        <v>208.48484848484799</v>
      </c>
      <c r="AB966" s="312">
        <v>2964</v>
      </c>
      <c r="AC966" s="137">
        <v>0.55630630630630629</v>
      </c>
      <c r="AD966" s="302">
        <v>243.03030000000001</v>
      </c>
      <c r="AE966" s="313">
        <v>0.61967213114754094</v>
      </c>
      <c r="AF966" s="312">
        <v>1395</v>
      </c>
      <c r="AG966" s="137">
        <v>0.39879931389365353</v>
      </c>
      <c r="AH966" s="312">
        <v>141.81818181818099</v>
      </c>
      <c r="AI966" s="312">
        <v>912</v>
      </c>
      <c r="AJ966" s="137">
        <v>0.37484586929716401</v>
      </c>
      <c r="AK966" s="302">
        <v>117.575757575757</v>
      </c>
      <c r="AL966" s="312">
        <v>3642</v>
      </c>
      <c r="AM966" s="137">
        <v>0.51895126816756909</v>
      </c>
      <c r="AN966" s="302">
        <v>293.33334400000001</v>
      </c>
      <c r="AO966" s="313">
        <v>1.6107526881720431</v>
      </c>
      <c r="AP966" s="312">
        <v>6836</v>
      </c>
      <c r="AQ966" s="137">
        <v>0.53636720282463712</v>
      </c>
      <c r="AR966" s="312">
        <v>335.75757575757501</v>
      </c>
      <c r="AS966" s="312">
        <v>8430</v>
      </c>
      <c r="AT966" s="137">
        <v>0.58141940823505067</v>
      </c>
      <c r="AU966" s="302">
        <v>370.90909090909003</v>
      </c>
      <c r="AV966" s="312">
        <v>11011</v>
      </c>
      <c r="AW966" s="137">
        <v>0.5780962881293642</v>
      </c>
      <c r="AX966" s="302">
        <v>409.69695999999999</v>
      </c>
      <c r="AY966" s="303">
        <v>0.6107372732592159</v>
      </c>
      <c r="AZ966" s="311">
        <v>8473</v>
      </c>
      <c r="BA966" s="137">
        <v>0.4272603499571378</v>
      </c>
      <c r="BB966" s="312">
        <v>417.575757575757</v>
      </c>
      <c r="BC966" s="312">
        <v>11398</v>
      </c>
      <c r="BD966" s="137">
        <v>0.54627366403067334</v>
      </c>
      <c r="BE966" s="302">
        <v>503.030303030303</v>
      </c>
      <c r="BF966" s="312">
        <v>8665</v>
      </c>
      <c r="BG966" s="137">
        <v>0.50025980024248018</v>
      </c>
      <c r="BH966" s="302">
        <v>392.72726399999999</v>
      </c>
      <c r="BI966" s="303">
        <v>2.2660214799952793E-2</v>
      </c>
      <c r="BJ966" s="311">
        <v>5998</v>
      </c>
      <c r="BK966" s="137">
        <v>0.39989332622174811</v>
      </c>
      <c r="BL966" s="312">
        <v>343.030303030303</v>
      </c>
      <c r="BM966" s="312">
        <v>6877</v>
      </c>
      <c r="BN966" s="137">
        <v>0.5080150698086725</v>
      </c>
      <c r="BO966" s="302">
        <v>390.90909090909099</v>
      </c>
      <c r="BP966" s="312">
        <v>6128</v>
      </c>
      <c r="BQ966" s="137">
        <v>0.46957854406130267</v>
      </c>
      <c r="BR966" s="302">
        <v>350.30304000000001</v>
      </c>
      <c r="BS966" s="303">
        <v>2.1673891297099034E-2</v>
      </c>
      <c r="BT966" s="311">
        <v>6727</v>
      </c>
      <c r="BU966" s="137">
        <v>0.43414004517586319</v>
      </c>
      <c r="BV966" s="312">
        <v>348.48484848484799</v>
      </c>
      <c r="BW966" s="312">
        <v>4519</v>
      </c>
      <c r="BX966" s="137">
        <v>0.43590238256004632</v>
      </c>
      <c r="BY966" s="302">
        <v>260</v>
      </c>
      <c r="BZ966" s="312">
        <v>10168</v>
      </c>
      <c r="CA966" s="137">
        <v>0.49323308270676691</v>
      </c>
      <c r="CB966" s="302">
        <v>473.93939999999998</v>
      </c>
      <c r="CC966" s="303">
        <v>0.51152073732718895</v>
      </c>
      <c r="CD966" s="311">
        <v>74803</v>
      </c>
      <c r="CE966" s="137">
        <v>0.47949718915661876</v>
      </c>
      <c r="CF966" s="312">
        <v>1190.3699999999999</v>
      </c>
      <c r="CG966" s="312">
        <v>78202</v>
      </c>
      <c r="CH966" s="137">
        <v>0.55047408544096632</v>
      </c>
      <c r="CI966" s="302">
        <v>1231.79</v>
      </c>
      <c r="CJ966" s="312">
        <v>76218</v>
      </c>
      <c r="CK966" s="137">
        <v>0.52131625206049126</v>
      </c>
      <c r="CL966" s="302">
        <v>1209.79</v>
      </c>
      <c r="CM966" s="313">
        <v>1.8916353622180929E-2</v>
      </c>
    </row>
    <row r="967" spans="1:91" ht="14.4" x14ac:dyDescent="0.3">
      <c r="A967" s="432"/>
      <c r="B967" s="432"/>
      <c r="C967" s="432"/>
      <c r="D967" s="432"/>
      <c r="E967" s="432"/>
      <c r="F967" s="432"/>
      <c r="G967" s="432"/>
      <c r="H967" s="432"/>
      <c r="I967" s="432"/>
      <c r="J967" s="432"/>
      <c r="K967" s="432"/>
      <c r="L967" s="432"/>
      <c r="M967" s="432"/>
      <c r="N967" s="432"/>
      <c r="O967" s="432"/>
      <c r="P967" s="432"/>
      <c r="Q967" s="432"/>
      <c r="R967" s="432"/>
      <c r="S967" s="432"/>
      <c r="T967" s="432"/>
      <c r="U967" s="432"/>
      <c r="V967" s="432"/>
      <c r="W967" s="432"/>
      <c r="X967" s="432"/>
      <c r="Y967" s="432"/>
      <c r="Z967" s="432"/>
      <c r="AA967" s="432"/>
      <c r="AB967" s="432"/>
      <c r="AC967" s="432"/>
      <c r="AD967" s="432"/>
      <c r="AE967" s="432"/>
      <c r="AF967" s="432"/>
      <c r="AG967" s="432"/>
      <c r="AH967" s="432"/>
      <c r="AI967" s="432"/>
      <c r="AJ967" s="432"/>
      <c r="AK967" s="432"/>
      <c r="AL967" s="432"/>
      <c r="AM967" s="432"/>
      <c r="AN967" s="432"/>
      <c r="AO967" s="432"/>
      <c r="AP967" s="432"/>
      <c r="AQ967" s="432"/>
      <c r="AR967" s="432"/>
      <c r="AS967" s="432"/>
      <c r="AT967" s="432"/>
      <c r="AU967" s="432"/>
      <c r="AV967" s="432"/>
      <c r="AW967" s="432"/>
      <c r="AX967" s="432"/>
      <c r="AY967" s="432"/>
      <c r="AZ967" s="432"/>
      <c r="BA967" s="432"/>
      <c r="BB967" s="432"/>
      <c r="BC967" s="432"/>
      <c r="BD967" s="432"/>
      <c r="BE967" s="432"/>
      <c r="BF967" s="432"/>
      <c r="BG967" s="432"/>
      <c r="BH967" s="432"/>
      <c r="BI967" s="432"/>
      <c r="BJ967" s="432"/>
      <c r="BK967" s="432"/>
      <c r="BL967" s="432"/>
      <c r="BM967" s="432"/>
      <c r="BN967" s="432"/>
      <c r="BO967" s="432"/>
      <c r="BP967" s="432"/>
      <c r="BQ967" s="432"/>
      <c r="BR967" s="432"/>
      <c r="BS967" s="432"/>
      <c r="BT967" s="432"/>
      <c r="BU967" s="432"/>
      <c r="BV967" s="432"/>
      <c r="BW967" s="432"/>
      <c r="BX967" s="432"/>
      <c r="BY967" s="432"/>
      <c r="BZ967" s="432"/>
      <c r="CA967" s="432"/>
      <c r="CB967" s="432"/>
      <c r="CC967" s="432"/>
      <c r="CD967" s="432"/>
      <c r="CE967" s="432"/>
      <c r="CF967" s="432"/>
      <c r="CG967" s="432"/>
      <c r="CH967" s="432"/>
      <c r="CI967" s="432"/>
      <c r="CJ967" s="432"/>
      <c r="CK967" s="432"/>
      <c r="CL967" s="432"/>
      <c r="CM967" s="432"/>
    </row>
    <row r="968" spans="1:91" ht="14.4" x14ac:dyDescent="0.3">
      <c r="A968" s="472" t="s">
        <v>578</v>
      </c>
      <c r="B968" s="472"/>
      <c r="C968" s="472"/>
      <c r="D968" s="472"/>
      <c r="E968" s="472"/>
      <c r="F968" s="472"/>
      <c r="G968" s="472"/>
      <c r="H968" s="472"/>
      <c r="I968" s="472"/>
      <c r="J968" s="472"/>
      <c r="K968" s="472"/>
      <c r="L968" s="472"/>
      <c r="M968" s="472"/>
      <c r="N968" s="472"/>
      <c r="O968" s="472"/>
      <c r="P968" s="472"/>
      <c r="Q968" s="472"/>
      <c r="R968" s="472"/>
      <c r="S968" s="472"/>
      <c r="T968" s="472"/>
      <c r="U968" s="472"/>
      <c r="V968" s="472"/>
      <c r="W968" s="472"/>
      <c r="X968" s="472"/>
      <c r="Y968" s="472"/>
      <c r="Z968" s="472"/>
      <c r="AA968" s="472"/>
      <c r="AB968" s="472"/>
      <c r="AC968" s="472"/>
      <c r="AD968" s="472"/>
      <c r="AE968" s="472"/>
      <c r="AF968" s="472"/>
      <c r="AG968" s="472"/>
      <c r="AH968" s="472"/>
      <c r="AI968" s="472"/>
      <c r="AJ968" s="472"/>
      <c r="AK968" s="472"/>
      <c r="AL968" s="472"/>
      <c r="AM968" s="472"/>
      <c r="AN968" s="472"/>
      <c r="AO968" s="472"/>
      <c r="AP968" s="472"/>
      <c r="AQ968" s="472"/>
      <c r="AR968" s="472"/>
      <c r="AS968" s="472"/>
      <c r="AT968" s="472"/>
      <c r="AU968" s="472"/>
      <c r="AV968" s="472"/>
      <c r="AW968" s="472"/>
      <c r="AX968" s="472"/>
      <c r="AY968" s="472"/>
      <c r="AZ968" s="472"/>
      <c r="BA968" s="472"/>
      <c r="BB968" s="472"/>
      <c r="BC968" s="472"/>
      <c r="BD968" s="472"/>
      <c r="BE968" s="472"/>
      <c r="BF968" s="472"/>
      <c r="BG968" s="472"/>
      <c r="BH968" s="472"/>
      <c r="BI968" s="472"/>
      <c r="BJ968" s="472"/>
      <c r="BK968" s="472"/>
      <c r="BL968" s="472"/>
      <c r="BM968" s="472"/>
      <c r="BN968" s="472"/>
      <c r="BO968" s="472"/>
      <c r="BP968" s="472"/>
      <c r="BQ968" s="472"/>
      <c r="BR968" s="472"/>
      <c r="BS968" s="472"/>
      <c r="BT968" s="472"/>
      <c r="BU968" s="472"/>
      <c r="BV968" s="472"/>
      <c r="BW968" s="472"/>
      <c r="BX968" s="472"/>
      <c r="BY968" s="472"/>
      <c r="BZ968" s="472"/>
      <c r="CA968" s="472"/>
      <c r="CB968" s="472"/>
      <c r="CC968" s="472"/>
      <c r="CD968" s="472"/>
      <c r="CE968" s="472"/>
      <c r="CF968" s="472"/>
      <c r="CG968" s="472"/>
      <c r="CH968" s="472"/>
      <c r="CI968" s="472"/>
      <c r="CJ968" s="472"/>
      <c r="CK968" s="472"/>
      <c r="CL968" s="472"/>
      <c r="CM968" s="472"/>
    </row>
    <row r="969" spans="1:91" ht="18" customHeight="1" x14ac:dyDescent="0.3">
      <c r="B969" s="473" t="s">
        <v>332</v>
      </c>
      <c r="C969" s="474"/>
      <c r="D969" s="292" t="s">
        <v>333</v>
      </c>
      <c r="E969" s="474" t="s">
        <v>332</v>
      </c>
      <c r="F969" s="474"/>
      <c r="G969" s="292" t="s">
        <v>333</v>
      </c>
      <c r="H969" s="474" t="s">
        <v>332</v>
      </c>
      <c r="I969" s="474"/>
      <c r="J969" s="292" t="s">
        <v>333</v>
      </c>
      <c r="K969" s="310" t="s">
        <v>0</v>
      </c>
      <c r="L969" s="473" t="s">
        <v>332</v>
      </c>
      <c r="M969" s="474"/>
      <c r="N969" s="292" t="s">
        <v>333</v>
      </c>
      <c r="O969" s="474" t="s">
        <v>332</v>
      </c>
      <c r="P969" s="474"/>
      <c r="Q969" s="292" t="s">
        <v>333</v>
      </c>
      <c r="R969" s="474" t="s">
        <v>332</v>
      </c>
      <c r="S969" s="474"/>
      <c r="T969" s="292" t="s">
        <v>333</v>
      </c>
      <c r="U969" s="310" t="s">
        <v>0</v>
      </c>
      <c r="V969" s="473" t="s">
        <v>332</v>
      </c>
      <c r="W969" s="474"/>
      <c r="X969" s="292" t="s">
        <v>333</v>
      </c>
      <c r="Y969" s="474" t="s">
        <v>332</v>
      </c>
      <c r="Z969" s="474"/>
      <c r="AA969" s="292" t="s">
        <v>333</v>
      </c>
      <c r="AB969" s="474" t="s">
        <v>332</v>
      </c>
      <c r="AC969" s="474"/>
      <c r="AD969" s="292" t="s">
        <v>333</v>
      </c>
      <c r="AE969" s="310" t="s">
        <v>0</v>
      </c>
      <c r="AF969" s="473" t="s">
        <v>332</v>
      </c>
      <c r="AG969" s="474"/>
      <c r="AH969" s="292" t="s">
        <v>333</v>
      </c>
      <c r="AI969" s="474" t="s">
        <v>332</v>
      </c>
      <c r="AJ969" s="474"/>
      <c r="AK969" s="292" t="s">
        <v>333</v>
      </c>
      <c r="AL969" s="474" t="s">
        <v>332</v>
      </c>
      <c r="AM969" s="474"/>
      <c r="AN969" s="292" t="s">
        <v>333</v>
      </c>
      <c r="AO969" s="310" t="s">
        <v>0</v>
      </c>
      <c r="AP969" s="473" t="s">
        <v>332</v>
      </c>
      <c r="AQ969" s="474"/>
      <c r="AR969" s="292" t="s">
        <v>333</v>
      </c>
      <c r="AS969" s="474" t="s">
        <v>332</v>
      </c>
      <c r="AT969" s="474"/>
      <c r="AU969" s="292" t="s">
        <v>333</v>
      </c>
      <c r="AV969" s="474" t="s">
        <v>332</v>
      </c>
      <c r="AW969" s="474"/>
      <c r="AX969" s="292" t="s">
        <v>333</v>
      </c>
      <c r="AY969" s="290" t="s">
        <v>0</v>
      </c>
      <c r="AZ969" s="473" t="s">
        <v>332</v>
      </c>
      <c r="BA969" s="474"/>
      <c r="BB969" s="292" t="s">
        <v>333</v>
      </c>
      <c r="BC969" s="474" t="s">
        <v>332</v>
      </c>
      <c r="BD969" s="474"/>
      <c r="BE969" s="292" t="s">
        <v>333</v>
      </c>
      <c r="BF969" s="474" t="s">
        <v>332</v>
      </c>
      <c r="BG969" s="474"/>
      <c r="BH969" s="292" t="s">
        <v>333</v>
      </c>
      <c r="BI969" s="290" t="s">
        <v>0</v>
      </c>
      <c r="BJ969" s="473" t="s">
        <v>332</v>
      </c>
      <c r="BK969" s="474"/>
      <c r="BL969" s="292" t="s">
        <v>333</v>
      </c>
      <c r="BM969" s="474" t="s">
        <v>332</v>
      </c>
      <c r="BN969" s="474"/>
      <c r="BO969" s="292" t="s">
        <v>333</v>
      </c>
      <c r="BP969" s="474" t="s">
        <v>332</v>
      </c>
      <c r="BQ969" s="474"/>
      <c r="BR969" s="292" t="s">
        <v>333</v>
      </c>
      <c r="BS969" s="290" t="s">
        <v>0</v>
      </c>
      <c r="BT969" s="473" t="s">
        <v>332</v>
      </c>
      <c r="BU969" s="474"/>
      <c r="BV969" s="292" t="s">
        <v>333</v>
      </c>
      <c r="BW969" s="474" t="s">
        <v>332</v>
      </c>
      <c r="BX969" s="474"/>
      <c r="BY969" s="292" t="s">
        <v>333</v>
      </c>
      <c r="BZ969" s="474" t="s">
        <v>332</v>
      </c>
      <c r="CA969" s="474"/>
      <c r="CB969" s="292" t="s">
        <v>333</v>
      </c>
      <c r="CC969" s="290" t="s">
        <v>0</v>
      </c>
      <c r="CD969" s="473" t="s">
        <v>332</v>
      </c>
      <c r="CE969" s="474"/>
      <c r="CF969" s="292" t="s">
        <v>333</v>
      </c>
      <c r="CG969" s="474" t="s">
        <v>332</v>
      </c>
      <c r="CH969" s="474"/>
      <c r="CI969" s="292" t="s">
        <v>333</v>
      </c>
      <c r="CJ969" s="474" t="s">
        <v>332</v>
      </c>
      <c r="CK969" s="474"/>
      <c r="CL969" s="292" t="s">
        <v>333</v>
      </c>
      <c r="CM969" s="310" t="s">
        <v>0</v>
      </c>
    </row>
    <row r="970" spans="1:91" ht="14.4" x14ac:dyDescent="0.3">
      <c r="A970" s="99" t="s">
        <v>18</v>
      </c>
      <c r="B970" s="311">
        <v>6386</v>
      </c>
      <c r="C970" s="137"/>
      <c r="D970" s="312">
        <v>318.18181818181802</v>
      </c>
      <c r="E970" s="312">
        <v>8325</v>
      </c>
      <c r="F970" s="137"/>
      <c r="G970" s="302">
        <v>317.575757575757</v>
      </c>
      <c r="H970" s="312">
        <v>9093</v>
      </c>
      <c r="I970" s="137"/>
      <c r="J970" s="302">
        <v>396.96969999999999</v>
      </c>
      <c r="K970" s="313">
        <v>0.42389602254932668</v>
      </c>
      <c r="L970" s="312">
        <v>5768</v>
      </c>
      <c r="M970" s="137"/>
      <c r="N970" s="312">
        <v>296.36363636363598</v>
      </c>
      <c r="O970" s="312">
        <v>6141</v>
      </c>
      <c r="P970" s="137"/>
      <c r="Q970" s="302">
        <v>306.666666666666</v>
      </c>
      <c r="R970" s="312">
        <v>7056</v>
      </c>
      <c r="S970" s="137"/>
      <c r="T970" s="302">
        <v>371.51513699999998</v>
      </c>
      <c r="U970" s="313">
        <v>0.22330097087378642</v>
      </c>
      <c r="V970" s="312">
        <v>582</v>
      </c>
      <c r="W970" s="137"/>
      <c r="X970" s="312">
        <v>97.575757575757606</v>
      </c>
      <c r="Y970" s="312">
        <v>1015</v>
      </c>
      <c r="Z970" s="137"/>
      <c r="AA970" s="302">
        <v>138.78787878787799</v>
      </c>
      <c r="AB970" s="312">
        <v>1167</v>
      </c>
      <c r="AC970" s="137"/>
      <c r="AD970" s="302">
        <v>124.242424</v>
      </c>
      <c r="AE970" s="313">
        <v>1.0051546391752577</v>
      </c>
      <c r="AF970" s="312">
        <v>942</v>
      </c>
      <c r="AG970" s="137"/>
      <c r="AH970" s="312">
        <v>123.030303030303</v>
      </c>
      <c r="AI970" s="312">
        <v>675</v>
      </c>
      <c r="AJ970" s="137"/>
      <c r="AK970" s="302">
        <v>98.181818181818201</v>
      </c>
      <c r="AL970" s="312">
        <v>1077</v>
      </c>
      <c r="AM970" s="137"/>
      <c r="AN970" s="302">
        <v>123.030304</v>
      </c>
      <c r="AO970" s="313">
        <v>0.14331210191082802</v>
      </c>
      <c r="AP970" s="312">
        <v>1667</v>
      </c>
      <c r="AQ970" s="137"/>
      <c r="AR970" s="312">
        <v>158.78787878787799</v>
      </c>
      <c r="AS970" s="312">
        <v>1630</v>
      </c>
      <c r="AT970" s="137"/>
      <c r="AU970" s="302">
        <v>149.09090909090901</v>
      </c>
      <c r="AV970" s="312">
        <v>2163</v>
      </c>
      <c r="AW970" s="137"/>
      <c r="AX970" s="302">
        <v>193.939392</v>
      </c>
      <c r="AY970" s="303">
        <v>0.29754049190161969</v>
      </c>
      <c r="AZ970" s="311">
        <v>5575</v>
      </c>
      <c r="BA970" s="137"/>
      <c r="BB970" s="312">
        <v>312.12121212121201</v>
      </c>
      <c r="BC970" s="312">
        <v>11647</v>
      </c>
      <c r="BD970" s="137"/>
      <c r="BE970" s="302">
        <v>425.45454545454498</v>
      </c>
      <c r="BF970" s="312">
        <v>18499</v>
      </c>
      <c r="BG970" s="137"/>
      <c r="BH970" s="302">
        <v>579.39390000000003</v>
      </c>
      <c r="BI970" s="303">
        <v>2.3182062780269059</v>
      </c>
      <c r="BJ970" s="311">
        <v>3603</v>
      </c>
      <c r="BK970" s="137"/>
      <c r="BL970" s="312">
        <v>229.69696969696901</v>
      </c>
      <c r="BM970" s="312">
        <v>5456</v>
      </c>
      <c r="BN970" s="137"/>
      <c r="BO970" s="302">
        <v>275.15151515151501</v>
      </c>
      <c r="BP970" s="312">
        <v>4662</v>
      </c>
      <c r="BQ970" s="137"/>
      <c r="BR970" s="302">
        <v>262.42425500000002</v>
      </c>
      <c r="BS970" s="303">
        <v>0.29392173189009158</v>
      </c>
      <c r="BT970" s="311">
        <v>2585</v>
      </c>
      <c r="BU970" s="137"/>
      <c r="BV970" s="312">
        <v>169.69696969696901</v>
      </c>
      <c r="BW970" s="312">
        <v>3131</v>
      </c>
      <c r="BX970" s="137"/>
      <c r="BY970" s="302">
        <v>247.272727272727</v>
      </c>
      <c r="BZ970" s="312">
        <v>3496</v>
      </c>
      <c r="CA970" s="137"/>
      <c r="CB970" s="302">
        <v>272.72726399999999</v>
      </c>
      <c r="CC970" s="303">
        <v>0.35241779497098646</v>
      </c>
      <c r="CD970" s="311">
        <v>27108</v>
      </c>
      <c r="CE970" s="137"/>
      <c r="CF970" s="312">
        <v>645.42999999999995</v>
      </c>
      <c r="CG970" s="312">
        <v>38020</v>
      </c>
      <c r="CH970" s="137"/>
      <c r="CI970" s="302">
        <v>749.82</v>
      </c>
      <c r="CJ970" s="312">
        <v>47213</v>
      </c>
      <c r="CK970" s="137"/>
      <c r="CL970" s="302">
        <v>916.55</v>
      </c>
      <c r="CM970" s="313">
        <v>0.74166297771875456</v>
      </c>
    </row>
    <row r="971" spans="1:91" ht="14.4" x14ac:dyDescent="0.3">
      <c r="A971" s="99" t="s">
        <v>252</v>
      </c>
      <c r="B971" s="311">
        <v>3228</v>
      </c>
      <c r="C971" s="137">
        <v>0.50548073911681801</v>
      </c>
      <c r="D971" s="312">
        <v>212.72727272727201</v>
      </c>
      <c r="E971" s="312">
        <v>4337</v>
      </c>
      <c r="F971" s="137">
        <v>0.52096096096096101</v>
      </c>
      <c r="G971" s="302">
        <v>258.18181818181802</v>
      </c>
      <c r="H971" s="312">
        <v>4656</v>
      </c>
      <c r="I971" s="137">
        <v>0.51204223028703399</v>
      </c>
      <c r="J971" s="302">
        <v>278.78787199999999</v>
      </c>
      <c r="K971" s="313">
        <v>0.44237918215613381</v>
      </c>
      <c r="L971" s="312">
        <v>3379</v>
      </c>
      <c r="M971" s="137">
        <v>0.58581830790568656</v>
      </c>
      <c r="N971" s="312">
        <v>221.81818181818099</v>
      </c>
      <c r="O971" s="312">
        <v>3243</v>
      </c>
      <c r="P971" s="137">
        <v>0.5280898876404494</v>
      </c>
      <c r="Q971" s="302">
        <v>226.666666666666</v>
      </c>
      <c r="R971" s="312">
        <v>3681</v>
      </c>
      <c r="S971" s="137">
        <v>0.52168367346938771</v>
      </c>
      <c r="T971" s="302">
        <v>239.393936</v>
      </c>
      <c r="U971" s="313">
        <v>8.9375554897898793E-2</v>
      </c>
      <c r="V971" s="312">
        <v>332</v>
      </c>
      <c r="W971" s="137">
        <v>0.57044673539518898</v>
      </c>
      <c r="X971" s="312">
        <v>55.757575757575701</v>
      </c>
      <c r="Y971" s="312">
        <v>430</v>
      </c>
      <c r="Z971" s="137">
        <v>0.42364532019704432</v>
      </c>
      <c r="AA971" s="302">
        <v>64.848484848484802</v>
      </c>
      <c r="AB971" s="312">
        <v>681</v>
      </c>
      <c r="AC971" s="137">
        <v>0.58354755784061696</v>
      </c>
      <c r="AD971" s="302">
        <v>101.21212</v>
      </c>
      <c r="AE971" s="313">
        <v>1.0512048192771084</v>
      </c>
      <c r="AF971" s="312">
        <v>633</v>
      </c>
      <c r="AG971" s="137">
        <v>0.67197452229299359</v>
      </c>
      <c r="AH971" s="312">
        <v>95.757575757575694</v>
      </c>
      <c r="AI971" s="312">
        <v>343</v>
      </c>
      <c r="AJ971" s="137">
        <v>0.50814814814814813</v>
      </c>
      <c r="AK971" s="302">
        <v>72.121212121212096</v>
      </c>
      <c r="AL971" s="312">
        <v>619</v>
      </c>
      <c r="AM971" s="137">
        <v>0.57474466109563604</v>
      </c>
      <c r="AN971" s="302">
        <v>91.515150000000006</v>
      </c>
      <c r="AO971" s="313">
        <v>-2.2116903633491312E-2</v>
      </c>
      <c r="AP971" s="312">
        <v>874</v>
      </c>
      <c r="AQ971" s="137">
        <v>0.52429514097180563</v>
      </c>
      <c r="AR971" s="312">
        <v>106.06060606060601</v>
      </c>
      <c r="AS971" s="312">
        <v>851</v>
      </c>
      <c r="AT971" s="137">
        <v>0.52208588957055213</v>
      </c>
      <c r="AU971" s="302">
        <v>93.3333333333333</v>
      </c>
      <c r="AV971" s="312">
        <v>986</v>
      </c>
      <c r="AW971" s="137">
        <v>0.45584835876098012</v>
      </c>
      <c r="AX971" s="302">
        <v>129.69697600000001</v>
      </c>
      <c r="AY971" s="303">
        <v>0.12814645308924486</v>
      </c>
      <c r="AZ971" s="311">
        <v>3313</v>
      </c>
      <c r="BA971" s="137">
        <v>0.59426008968609867</v>
      </c>
      <c r="BB971" s="312">
        <v>255.15151515151501</v>
      </c>
      <c r="BC971" s="312">
        <v>5236</v>
      </c>
      <c r="BD971" s="137">
        <v>0.44955782604962652</v>
      </c>
      <c r="BE971" s="302">
        <v>304.24242424242402</v>
      </c>
      <c r="BF971" s="312">
        <v>7967</v>
      </c>
      <c r="BG971" s="137">
        <v>0.4306719282123358</v>
      </c>
      <c r="BH971" s="302">
        <v>394.54544099999998</v>
      </c>
      <c r="BI971" s="303">
        <v>1.4047690914578932</v>
      </c>
      <c r="BJ971" s="311">
        <v>2085</v>
      </c>
      <c r="BK971" s="137">
        <v>0.57868442964196498</v>
      </c>
      <c r="BL971" s="312">
        <v>181.81818181818099</v>
      </c>
      <c r="BM971" s="312">
        <v>2932</v>
      </c>
      <c r="BN971" s="137">
        <v>0.53739002932551316</v>
      </c>
      <c r="BO971" s="302">
        <v>204.24242424242399</v>
      </c>
      <c r="BP971" s="312">
        <v>2550</v>
      </c>
      <c r="BQ971" s="137">
        <v>0.54697554697554696</v>
      </c>
      <c r="BR971" s="302">
        <v>217.57576</v>
      </c>
      <c r="BS971" s="303">
        <v>0.22302158273381295</v>
      </c>
      <c r="BT971" s="311">
        <v>1546</v>
      </c>
      <c r="BU971" s="137">
        <v>0.59806576402321088</v>
      </c>
      <c r="BV971" s="312">
        <v>134.54545454545399</v>
      </c>
      <c r="BW971" s="312">
        <v>1725</v>
      </c>
      <c r="BX971" s="137">
        <v>0.55094219099329289</v>
      </c>
      <c r="BY971" s="302">
        <v>162.42424242424201</v>
      </c>
      <c r="BZ971" s="312">
        <v>1992</v>
      </c>
      <c r="CA971" s="137">
        <v>0.56979405034324948</v>
      </c>
      <c r="CB971" s="302">
        <v>206.66667200000001</v>
      </c>
      <c r="CC971" s="303">
        <v>0.28848641655886159</v>
      </c>
      <c r="CD971" s="311">
        <v>15390</v>
      </c>
      <c r="CE971" s="137">
        <v>0.5677290836653387</v>
      </c>
      <c r="CF971" s="312">
        <v>482.5</v>
      </c>
      <c r="CG971" s="312">
        <v>19097</v>
      </c>
      <c r="CH971" s="137">
        <v>0.5022882693319306</v>
      </c>
      <c r="CI971" s="302">
        <v>543.91</v>
      </c>
      <c r="CJ971" s="312">
        <v>23132</v>
      </c>
      <c r="CK971" s="137">
        <v>0.48994980196132421</v>
      </c>
      <c r="CL971" s="302">
        <v>643.65</v>
      </c>
      <c r="CM971" s="313">
        <v>0.50305393112410657</v>
      </c>
    </row>
    <row r="972" spans="1:91" ht="14.4" x14ac:dyDescent="0.3">
      <c r="A972" s="99" t="s">
        <v>253</v>
      </c>
      <c r="B972" s="311">
        <v>3158</v>
      </c>
      <c r="C972" s="137">
        <v>0.49451926088318199</v>
      </c>
      <c r="D972" s="312">
        <v>246.666666666666</v>
      </c>
      <c r="E972" s="312">
        <v>3988</v>
      </c>
      <c r="F972" s="137">
        <v>0.47903903903903905</v>
      </c>
      <c r="G972" s="302">
        <v>228.48484848484799</v>
      </c>
      <c r="H972" s="312">
        <v>4437</v>
      </c>
      <c r="I972" s="137">
        <v>0.48795776971296601</v>
      </c>
      <c r="J972" s="302">
        <v>283.03030000000001</v>
      </c>
      <c r="K972" s="313">
        <v>0.40500316656111462</v>
      </c>
      <c r="L972" s="312">
        <v>2389</v>
      </c>
      <c r="M972" s="137">
        <v>0.41418169209431344</v>
      </c>
      <c r="N972" s="312">
        <v>198.18181818181799</v>
      </c>
      <c r="O972" s="312">
        <v>2898</v>
      </c>
      <c r="P972" s="137">
        <v>0.47191011235955055</v>
      </c>
      <c r="Q972" s="302">
        <v>223.636363636363</v>
      </c>
      <c r="R972" s="312">
        <v>3375</v>
      </c>
      <c r="S972" s="137">
        <v>0.47831632653061223</v>
      </c>
      <c r="T972" s="302">
        <v>310.30304000000001</v>
      </c>
      <c r="U972" s="313">
        <v>0.41272498953537046</v>
      </c>
      <c r="V972" s="312">
        <v>250</v>
      </c>
      <c r="W972" s="137">
        <v>0.42955326460481097</v>
      </c>
      <c r="X972" s="312">
        <v>67.878787878787804</v>
      </c>
      <c r="Y972" s="312">
        <v>585</v>
      </c>
      <c r="Z972" s="137">
        <v>0.57635467980295563</v>
      </c>
      <c r="AA972" s="302">
        <v>129.09090909090901</v>
      </c>
      <c r="AB972" s="312">
        <v>486</v>
      </c>
      <c r="AC972" s="137">
        <v>0.41645244215938304</v>
      </c>
      <c r="AD972" s="302">
        <v>86.666664100000006</v>
      </c>
      <c r="AE972" s="313">
        <v>0.94399999999999995</v>
      </c>
      <c r="AF972" s="312">
        <v>309</v>
      </c>
      <c r="AG972" s="137">
        <v>0.32802547770700635</v>
      </c>
      <c r="AH972" s="312">
        <v>72.727272727272705</v>
      </c>
      <c r="AI972" s="312">
        <v>332</v>
      </c>
      <c r="AJ972" s="137">
        <v>0.49185185185185187</v>
      </c>
      <c r="AK972" s="302">
        <v>74.545454545454504</v>
      </c>
      <c r="AL972" s="312">
        <v>458</v>
      </c>
      <c r="AM972" s="137">
        <v>0.42525533890436396</v>
      </c>
      <c r="AN972" s="302">
        <v>97.575760000000002</v>
      </c>
      <c r="AO972" s="313">
        <v>0.48220064724919093</v>
      </c>
      <c r="AP972" s="312">
        <v>793</v>
      </c>
      <c r="AQ972" s="137">
        <v>0.47570485902819437</v>
      </c>
      <c r="AR972" s="312">
        <v>120</v>
      </c>
      <c r="AS972" s="312">
        <v>779</v>
      </c>
      <c r="AT972" s="137">
        <v>0.47791411042944787</v>
      </c>
      <c r="AU972" s="302">
        <v>107.272727272727</v>
      </c>
      <c r="AV972" s="312">
        <v>1177</v>
      </c>
      <c r="AW972" s="137">
        <v>0.54415164123901993</v>
      </c>
      <c r="AX972" s="302">
        <v>136.96969999999999</v>
      </c>
      <c r="AY972" s="303">
        <v>0.48423707440100883</v>
      </c>
      <c r="AZ972" s="311">
        <v>2262</v>
      </c>
      <c r="BA972" s="137">
        <v>0.40573991031390133</v>
      </c>
      <c r="BB972" s="312">
        <v>203.030303030303</v>
      </c>
      <c r="BC972" s="312">
        <v>6411</v>
      </c>
      <c r="BD972" s="137">
        <v>0.55044217395037354</v>
      </c>
      <c r="BE972" s="302">
        <v>344.24242424242402</v>
      </c>
      <c r="BF972" s="312">
        <v>10532</v>
      </c>
      <c r="BG972" s="137">
        <v>0.5693280717876642</v>
      </c>
      <c r="BH972" s="302">
        <v>467.878784</v>
      </c>
      <c r="BI972" s="303">
        <v>3.65605658709107</v>
      </c>
      <c r="BJ972" s="311">
        <v>1518</v>
      </c>
      <c r="BK972" s="137">
        <v>0.42131557035803496</v>
      </c>
      <c r="BL972" s="312">
        <v>165.45454545454501</v>
      </c>
      <c r="BM972" s="312">
        <v>2524</v>
      </c>
      <c r="BN972" s="137">
        <v>0.46260997067448678</v>
      </c>
      <c r="BO972" s="302">
        <v>211.51515151515099</v>
      </c>
      <c r="BP972" s="312">
        <v>2112</v>
      </c>
      <c r="BQ972" s="137">
        <v>0.45302445302445304</v>
      </c>
      <c r="BR972" s="302">
        <v>186.060608</v>
      </c>
      <c r="BS972" s="303">
        <v>0.39130434782608697</v>
      </c>
      <c r="BT972" s="311">
        <v>1039</v>
      </c>
      <c r="BU972" s="137">
        <v>0.40193423597678918</v>
      </c>
      <c r="BV972" s="312">
        <v>112.121212121212</v>
      </c>
      <c r="BW972" s="312">
        <v>1406</v>
      </c>
      <c r="BX972" s="137">
        <v>0.44905780900670711</v>
      </c>
      <c r="BY972" s="302">
        <v>154.54545454545399</v>
      </c>
      <c r="BZ972" s="312">
        <v>1504</v>
      </c>
      <c r="CA972" s="137">
        <v>0.43020594965675057</v>
      </c>
      <c r="CB972" s="302">
        <v>195.15152</v>
      </c>
      <c r="CC972" s="303">
        <v>0.44754571703561119</v>
      </c>
      <c r="CD972" s="311">
        <v>11718</v>
      </c>
      <c r="CE972" s="137">
        <v>0.43227091633466136</v>
      </c>
      <c r="CF972" s="312">
        <v>452.51</v>
      </c>
      <c r="CG972" s="312">
        <v>18923</v>
      </c>
      <c r="CH972" s="137">
        <v>0.49771173066806945</v>
      </c>
      <c r="CI972" s="302">
        <v>567.32000000000005</v>
      </c>
      <c r="CJ972" s="312">
        <v>24081</v>
      </c>
      <c r="CK972" s="137">
        <v>0.51005019803867579</v>
      </c>
      <c r="CL972" s="302">
        <v>708.66</v>
      </c>
      <c r="CM972" s="313">
        <v>1.0550435227854582</v>
      </c>
    </row>
    <row r="973" spans="1:91" ht="14.4" x14ac:dyDescent="0.3">
      <c r="A973" s="432"/>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432"/>
      <c r="AF973" s="432"/>
      <c r="AG973" s="432"/>
      <c r="AH973" s="432"/>
      <c r="AI973" s="432"/>
      <c r="AJ973" s="432"/>
      <c r="AK973" s="432"/>
      <c r="AL973" s="432"/>
      <c r="AM973" s="432"/>
      <c r="AN973" s="432"/>
      <c r="AO973" s="432"/>
      <c r="AP973" s="432"/>
      <c r="AQ973" s="432"/>
      <c r="AR973" s="432"/>
      <c r="AS973" s="432"/>
      <c r="AT973" s="432"/>
      <c r="AU973" s="432"/>
      <c r="AV973" s="432"/>
      <c r="AW973" s="432"/>
      <c r="AX973" s="432"/>
      <c r="AY973" s="432"/>
      <c r="AZ973" s="432"/>
      <c r="BA973" s="432"/>
      <c r="BB973" s="432"/>
      <c r="BC973" s="432"/>
      <c r="BD973" s="432"/>
      <c r="BE973" s="432"/>
      <c r="BF973" s="432"/>
      <c r="BG973" s="432"/>
      <c r="BH973" s="432"/>
      <c r="BI973" s="432"/>
      <c r="BJ973" s="432"/>
      <c r="BK973" s="432"/>
      <c r="BL973" s="432"/>
      <c r="BM973" s="432"/>
      <c r="BN973" s="432"/>
      <c r="BO973" s="432"/>
      <c r="BP973" s="432"/>
      <c r="BQ973" s="432"/>
      <c r="BR973" s="432"/>
      <c r="BS973" s="432"/>
      <c r="BT973" s="432"/>
      <c r="BU973" s="432"/>
      <c r="BV973" s="432"/>
      <c r="BW973" s="432"/>
      <c r="BX973" s="432"/>
      <c r="BY973" s="432"/>
      <c r="BZ973" s="432"/>
      <c r="CA973" s="432"/>
      <c r="CB973" s="432"/>
      <c r="CC973" s="432"/>
      <c r="CD973" s="432"/>
      <c r="CE973" s="432"/>
      <c r="CF973" s="432"/>
      <c r="CG973" s="432"/>
      <c r="CH973" s="432"/>
      <c r="CI973" s="432"/>
      <c r="CJ973" s="432"/>
      <c r="CK973" s="432"/>
      <c r="CL973" s="432"/>
      <c r="CM973" s="432"/>
    </row>
    <row r="974" spans="1:91" ht="14.4" x14ac:dyDescent="0.3">
      <c r="A974" s="472" t="s">
        <v>579</v>
      </c>
      <c r="B974" s="472"/>
      <c r="C974" s="472"/>
      <c r="D974" s="472"/>
      <c r="E974" s="472"/>
      <c r="F974" s="472"/>
      <c r="G974" s="472"/>
      <c r="H974" s="472"/>
      <c r="I974" s="472"/>
      <c r="J974" s="472"/>
      <c r="K974" s="472"/>
      <c r="L974" s="472"/>
      <c r="M974" s="472"/>
      <c r="N974" s="472"/>
      <c r="O974" s="472"/>
      <c r="P974" s="472"/>
      <c r="Q974" s="472"/>
      <c r="R974" s="472"/>
      <c r="S974" s="472"/>
      <c r="T974" s="472"/>
      <c r="U974" s="472"/>
      <c r="V974" s="472"/>
      <c r="W974" s="472"/>
      <c r="X974" s="472"/>
      <c r="Y974" s="472"/>
      <c r="Z974" s="472"/>
      <c r="AA974" s="472"/>
      <c r="AB974" s="472"/>
      <c r="AC974" s="472"/>
      <c r="AD974" s="472"/>
      <c r="AE974" s="472"/>
      <c r="AF974" s="472"/>
      <c r="AG974" s="472"/>
      <c r="AH974" s="472"/>
      <c r="AI974" s="472"/>
      <c r="AJ974" s="472"/>
      <c r="AK974" s="472"/>
      <c r="AL974" s="472"/>
      <c r="AM974" s="472"/>
      <c r="AN974" s="472"/>
      <c r="AO974" s="472"/>
      <c r="AP974" s="472"/>
      <c r="AQ974" s="472"/>
      <c r="AR974" s="472"/>
      <c r="AS974" s="472"/>
      <c r="AT974" s="472"/>
      <c r="AU974" s="472"/>
      <c r="AV974" s="472"/>
      <c r="AW974" s="472"/>
      <c r="AX974" s="472"/>
      <c r="AY974" s="472"/>
      <c r="AZ974" s="472"/>
      <c r="BA974" s="472"/>
      <c r="BB974" s="472"/>
      <c r="BC974" s="472"/>
      <c r="BD974" s="472"/>
      <c r="BE974" s="472"/>
      <c r="BF974" s="472"/>
      <c r="BG974" s="472"/>
      <c r="BH974" s="472"/>
      <c r="BI974" s="472"/>
      <c r="BJ974" s="472"/>
      <c r="BK974" s="472"/>
      <c r="BL974" s="472"/>
      <c r="BM974" s="472"/>
      <c r="BN974" s="472"/>
      <c r="BO974" s="472"/>
      <c r="BP974" s="472"/>
      <c r="BQ974" s="472"/>
      <c r="BR974" s="472"/>
      <c r="BS974" s="472"/>
      <c r="BT974" s="472"/>
      <c r="BU974" s="472"/>
      <c r="BV974" s="472"/>
      <c r="BW974" s="472"/>
      <c r="BX974" s="472"/>
      <c r="BY974" s="472"/>
      <c r="BZ974" s="472"/>
      <c r="CA974" s="472"/>
      <c r="CB974" s="472"/>
      <c r="CC974" s="472"/>
      <c r="CD974" s="472"/>
      <c r="CE974" s="472"/>
      <c r="CF974" s="472"/>
      <c r="CG974" s="472"/>
      <c r="CH974" s="472"/>
      <c r="CI974" s="472"/>
      <c r="CJ974" s="472"/>
      <c r="CK974" s="472"/>
      <c r="CL974" s="472"/>
      <c r="CM974" s="472"/>
    </row>
    <row r="975" spans="1:91" ht="18" customHeight="1" x14ac:dyDescent="0.3">
      <c r="B975" s="473" t="s">
        <v>332</v>
      </c>
      <c r="C975" s="474"/>
      <c r="D975" s="292" t="s">
        <v>333</v>
      </c>
      <c r="E975" s="474" t="s">
        <v>332</v>
      </c>
      <c r="F975" s="474"/>
      <c r="G975" s="292" t="s">
        <v>333</v>
      </c>
      <c r="H975" s="474" t="s">
        <v>332</v>
      </c>
      <c r="I975" s="474"/>
      <c r="J975" s="292" t="s">
        <v>333</v>
      </c>
      <c r="K975" s="310" t="s">
        <v>0</v>
      </c>
      <c r="L975" s="473" t="s">
        <v>332</v>
      </c>
      <c r="M975" s="474"/>
      <c r="N975" s="292" t="s">
        <v>333</v>
      </c>
      <c r="O975" s="474" t="s">
        <v>332</v>
      </c>
      <c r="P975" s="474"/>
      <c r="Q975" s="292" t="s">
        <v>333</v>
      </c>
      <c r="R975" s="474" t="s">
        <v>332</v>
      </c>
      <c r="S975" s="474"/>
      <c r="T975" s="292" t="s">
        <v>333</v>
      </c>
      <c r="U975" s="310" t="s">
        <v>0</v>
      </c>
      <c r="V975" s="473" t="s">
        <v>332</v>
      </c>
      <c r="W975" s="474"/>
      <c r="X975" s="292" t="s">
        <v>333</v>
      </c>
      <c r="Y975" s="474" t="s">
        <v>332</v>
      </c>
      <c r="Z975" s="474"/>
      <c r="AA975" s="292" t="s">
        <v>333</v>
      </c>
      <c r="AB975" s="474" t="s">
        <v>332</v>
      </c>
      <c r="AC975" s="474"/>
      <c r="AD975" s="292" t="s">
        <v>333</v>
      </c>
      <c r="AE975" s="310" t="s">
        <v>0</v>
      </c>
      <c r="AF975" s="473" t="s">
        <v>332</v>
      </c>
      <c r="AG975" s="474"/>
      <c r="AH975" s="292" t="s">
        <v>333</v>
      </c>
      <c r="AI975" s="474" t="s">
        <v>332</v>
      </c>
      <c r="AJ975" s="474"/>
      <c r="AK975" s="292" t="s">
        <v>333</v>
      </c>
      <c r="AL975" s="474" t="s">
        <v>332</v>
      </c>
      <c r="AM975" s="474"/>
      <c r="AN975" s="292" t="s">
        <v>333</v>
      </c>
      <c r="AO975" s="310" t="s">
        <v>0</v>
      </c>
      <c r="AP975" s="473" t="s">
        <v>332</v>
      </c>
      <c r="AQ975" s="474"/>
      <c r="AR975" s="292" t="s">
        <v>333</v>
      </c>
      <c r="AS975" s="474" t="s">
        <v>332</v>
      </c>
      <c r="AT975" s="474"/>
      <c r="AU975" s="292" t="s">
        <v>333</v>
      </c>
      <c r="AV975" s="474" t="s">
        <v>332</v>
      </c>
      <c r="AW975" s="474"/>
      <c r="AX975" s="292" t="s">
        <v>333</v>
      </c>
      <c r="AY975" s="290" t="s">
        <v>0</v>
      </c>
      <c r="AZ975" s="473" t="s">
        <v>332</v>
      </c>
      <c r="BA975" s="474"/>
      <c r="BB975" s="292" t="s">
        <v>333</v>
      </c>
      <c r="BC975" s="474" t="s">
        <v>332</v>
      </c>
      <c r="BD975" s="474"/>
      <c r="BE975" s="292" t="s">
        <v>333</v>
      </c>
      <c r="BF975" s="474" t="s">
        <v>332</v>
      </c>
      <c r="BG975" s="474"/>
      <c r="BH975" s="292" t="s">
        <v>333</v>
      </c>
      <c r="BI975" s="290" t="s">
        <v>0</v>
      </c>
      <c r="BJ975" s="473" t="s">
        <v>332</v>
      </c>
      <c r="BK975" s="474"/>
      <c r="BL975" s="292" t="s">
        <v>333</v>
      </c>
      <c r="BM975" s="474" t="s">
        <v>332</v>
      </c>
      <c r="BN975" s="474"/>
      <c r="BO975" s="292" t="s">
        <v>333</v>
      </c>
      <c r="BP975" s="474" t="s">
        <v>332</v>
      </c>
      <c r="BQ975" s="474"/>
      <c r="BR975" s="292" t="s">
        <v>333</v>
      </c>
      <c r="BS975" s="290" t="s">
        <v>0</v>
      </c>
      <c r="BT975" s="473" t="s">
        <v>332</v>
      </c>
      <c r="BU975" s="474"/>
      <c r="BV975" s="292" t="s">
        <v>333</v>
      </c>
      <c r="BW975" s="474" t="s">
        <v>332</v>
      </c>
      <c r="BX975" s="474"/>
      <c r="BY975" s="292" t="s">
        <v>333</v>
      </c>
      <c r="BZ975" s="474" t="s">
        <v>332</v>
      </c>
      <c r="CA975" s="474"/>
      <c r="CB975" s="292" t="s">
        <v>333</v>
      </c>
      <c r="CC975" s="290" t="s">
        <v>0</v>
      </c>
      <c r="CD975" s="473" t="s">
        <v>332</v>
      </c>
      <c r="CE975" s="474"/>
      <c r="CF975" s="292" t="s">
        <v>333</v>
      </c>
      <c r="CG975" s="474" t="s">
        <v>332</v>
      </c>
      <c r="CH975" s="474"/>
      <c r="CI975" s="292" t="s">
        <v>333</v>
      </c>
      <c r="CJ975" s="474" t="s">
        <v>332</v>
      </c>
      <c r="CK975" s="474"/>
      <c r="CL975" s="292" t="s">
        <v>333</v>
      </c>
      <c r="CM975" s="310" t="s">
        <v>0</v>
      </c>
    </row>
    <row r="976" spans="1:91" ht="14.4" x14ac:dyDescent="0.3">
      <c r="A976" s="99" t="s">
        <v>18</v>
      </c>
      <c r="B976" s="311">
        <v>128930</v>
      </c>
      <c r="C976" s="137"/>
      <c r="D976" s="312">
        <v>930.30303030303003</v>
      </c>
      <c r="E976" s="312">
        <v>124081</v>
      </c>
      <c r="F976" s="137"/>
      <c r="G976" s="302">
        <v>756.36363636363603</v>
      </c>
      <c r="H976" s="312">
        <v>121425</v>
      </c>
      <c r="I976" s="137"/>
      <c r="J976" s="302">
        <v>640</v>
      </c>
      <c r="K976" s="313">
        <v>-5.8209881330954782E-2</v>
      </c>
      <c r="L976" s="312">
        <v>127388</v>
      </c>
      <c r="M976" s="137"/>
      <c r="N976" s="312">
        <v>736.969696969697</v>
      </c>
      <c r="O976" s="312">
        <v>125284</v>
      </c>
      <c r="P976" s="137"/>
      <c r="Q976" s="302">
        <v>696.969696969697</v>
      </c>
      <c r="R976" s="312">
        <v>121167</v>
      </c>
      <c r="S976" s="137"/>
      <c r="T976" s="302">
        <v>656.96969999999999</v>
      </c>
      <c r="U976" s="313">
        <v>-4.8835055107231448E-2</v>
      </c>
      <c r="V976" s="312">
        <v>19591</v>
      </c>
      <c r="W976" s="137"/>
      <c r="X976" s="312">
        <v>348.48484848484799</v>
      </c>
      <c r="Y976" s="312">
        <v>18694</v>
      </c>
      <c r="Z976" s="137"/>
      <c r="AA976" s="302">
        <v>308.48484848484799</v>
      </c>
      <c r="AB976" s="312">
        <v>18414</v>
      </c>
      <c r="AC976" s="137"/>
      <c r="AD976" s="302">
        <v>264.24243200000001</v>
      </c>
      <c r="AE976" s="313">
        <v>-6.0078607523863001E-2</v>
      </c>
      <c r="AF976" s="312">
        <v>22837</v>
      </c>
      <c r="AG976" s="137"/>
      <c r="AH976" s="312">
        <v>316.969696969697</v>
      </c>
      <c r="AI976" s="312">
        <v>21626</v>
      </c>
      <c r="AJ976" s="137"/>
      <c r="AK976" s="302">
        <v>288.48484848484799</v>
      </c>
      <c r="AL976" s="312">
        <v>20726</v>
      </c>
      <c r="AM976" s="137"/>
      <c r="AN976" s="302">
        <v>260.60604899999998</v>
      </c>
      <c r="AO976" s="313">
        <v>-9.2437710732583084E-2</v>
      </c>
      <c r="AP976" s="312">
        <v>32851</v>
      </c>
      <c r="AQ976" s="137"/>
      <c r="AR976" s="312">
        <v>431.51515151515099</v>
      </c>
      <c r="AS976" s="312">
        <v>31482</v>
      </c>
      <c r="AT976" s="137"/>
      <c r="AU976" s="302">
        <v>366.666666666666</v>
      </c>
      <c r="AV976" s="312">
        <v>31000</v>
      </c>
      <c r="AW976" s="137"/>
      <c r="AX976" s="302">
        <v>315.15152</v>
      </c>
      <c r="AY976" s="303">
        <v>-5.634531673312837E-2</v>
      </c>
      <c r="AZ976" s="311">
        <v>103198</v>
      </c>
      <c r="BA976" s="137"/>
      <c r="BB976" s="312">
        <v>1310.9090909090901</v>
      </c>
      <c r="BC976" s="312">
        <v>98667</v>
      </c>
      <c r="BD976" s="137"/>
      <c r="BE976" s="302">
        <v>654.54545454545405</v>
      </c>
      <c r="BF976" s="312">
        <v>96785</v>
      </c>
      <c r="BG976" s="137"/>
      <c r="BH976" s="302">
        <v>632.12120000000004</v>
      </c>
      <c r="BI976" s="303">
        <v>-6.2142677183666353E-2</v>
      </c>
      <c r="BJ976" s="311">
        <v>96555</v>
      </c>
      <c r="BK976" s="137"/>
      <c r="BL976" s="312">
        <v>592.12121212121201</v>
      </c>
      <c r="BM976" s="312">
        <v>94844</v>
      </c>
      <c r="BN976" s="137"/>
      <c r="BO976" s="302">
        <v>577.57575757575705</v>
      </c>
      <c r="BP976" s="312">
        <v>92225</v>
      </c>
      <c r="BQ976" s="137"/>
      <c r="BR976" s="302">
        <v>476.36364700000001</v>
      </c>
      <c r="BS976" s="303">
        <v>-4.4844907047796589E-2</v>
      </c>
      <c r="BT976" s="311">
        <v>58554</v>
      </c>
      <c r="BU976" s="137"/>
      <c r="BV976" s="312">
        <v>420.60606060606</v>
      </c>
      <c r="BW976" s="312">
        <v>56683</v>
      </c>
      <c r="BX976" s="137"/>
      <c r="BY976" s="302">
        <v>404.24242424242402</v>
      </c>
      <c r="BZ976" s="312">
        <v>53249</v>
      </c>
      <c r="CA976" s="137"/>
      <c r="CB976" s="302">
        <v>438.18182400000001</v>
      </c>
      <c r="CC976" s="303">
        <v>-9.0600129794719403E-2</v>
      </c>
      <c r="CD976" s="311">
        <v>589904</v>
      </c>
      <c r="CE976" s="137"/>
      <c r="CF976" s="312">
        <v>2014.02</v>
      </c>
      <c r="CG976" s="312">
        <v>571361</v>
      </c>
      <c r="CH976" s="137"/>
      <c r="CI976" s="302">
        <v>1513.79</v>
      </c>
      <c r="CJ976" s="312">
        <v>554991</v>
      </c>
      <c r="CK976" s="137"/>
      <c r="CL976" s="302">
        <v>1376.33</v>
      </c>
      <c r="CM976" s="313">
        <v>-5.9184206243727791E-2</v>
      </c>
    </row>
    <row r="977" spans="1:91" ht="14.4" x14ac:dyDescent="0.3">
      <c r="A977" s="99" t="s">
        <v>252</v>
      </c>
      <c r="B977" s="311">
        <v>87135</v>
      </c>
      <c r="C977" s="137">
        <v>0.67583184673854024</v>
      </c>
      <c r="D977" s="312">
        <v>927.27272727272702</v>
      </c>
      <c r="E977" s="312">
        <v>83106</v>
      </c>
      <c r="F977" s="137">
        <v>0.66977216495676206</v>
      </c>
      <c r="G977" s="302">
        <v>943.63636363636294</v>
      </c>
      <c r="H977" s="312">
        <v>81069</v>
      </c>
      <c r="I977" s="137">
        <v>0.66764669549104383</v>
      </c>
      <c r="J977" s="302">
        <v>719.39390000000003</v>
      </c>
      <c r="K977" s="313">
        <v>-6.9616112928214832E-2</v>
      </c>
      <c r="L977" s="312">
        <v>88387</v>
      </c>
      <c r="M977" s="137">
        <v>0.69384086413162938</v>
      </c>
      <c r="N977" s="312">
        <v>729.69696969696895</v>
      </c>
      <c r="O977" s="312">
        <v>83138</v>
      </c>
      <c r="P977" s="137">
        <v>0.66359630918553048</v>
      </c>
      <c r="Q977" s="302">
        <v>780.60606060606005</v>
      </c>
      <c r="R977" s="312">
        <v>81831</v>
      </c>
      <c r="S977" s="137">
        <v>0.67535715169972022</v>
      </c>
      <c r="T977" s="302">
        <v>659.39390000000003</v>
      </c>
      <c r="U977" s="313">
        <v>-7.4173803839931218E-2</v>
      </c>
      <c r="V977" s="312">
        <v>12196</v>
      </c>
      <c r="W977" s="137">
        <v>0.62253075391761525</v>
      </c>
      <c r="X977" s="312">
        <v>315.75757575757501</v>
      </c>
      <c r="Y977" s="312">
        <v>11610</v>
      </c>
      <c r="Z977" s="137">
        <v>0.62105488391997432</v>
      </c>
      <c r="AA977" s="302">
        <v>272.72727272727201</v>
      </c>
      <c r="AB977" s="312">
        <v>11861</v>
      </c>
      <c r="AC977" s="137">
        <v>0.64412946671011184</v>
      </c>
      <c r="AD977" s="302">
        <v>276.96969999999999</v>
      </c>
      <c r="AE977" s="313">
        <v>-2.7468022302394226E-2</v>
      </c>
      <c r="AF977" s="312">
        <v>16524</v>
      </c>
      <c r="AG977" s="137">
        <v>0.72356263957612643</v>
      </c>
      <c r="AH977" s="312">
        <v>363.636363636363</v>
      </c>
      <c r="AI977" s="312">
        <v>15625</v>
      </c>
      <c r="AJ977" s="137">
        <v>0.72250994173679828</v>
      </c>
      <c r="AK977" s="302">
        <v>295.15151515151501</v>
      </c>
      <c r="AL977" s="312">
        <v>15880</v>
      </c>
      <c r="AM977" s="137">
        <v>0.76618739747177456</v>
      </c>
      <c r="AN977" s="302">
        <v>320.60604899999998</v>
      </c>
      <c r="AO977" s="313">
        <v>-3.8973614137012828E-2</v>
      </c>
      <c r="AP977" s="312">
        <v>21897</v>
      </c>
      <c r="AQ977" s="137">
        <v>0.66655505159660289</v>
      </c>
      <c r="AR977" s="312">
        <v>378.78787878787801</v>
      </c>
      <c r="AS977" s="312">
        <v>20125</v>
      </c>
      <c r="AT977" s="137">
        <v>0.63925417699002607</v>
      </c>
      <c r="AU977" s="302">
        <v>370.30303030303003</v>
      </c>
      <c r="AV977" s="312">
        <v>19199</v>
      </c>
      <c r="AW977" s="137">
        <v>0.61932258064516132</v>
      </c>
      <c r="AX977" s="302">
        <v>363.03030000000001</v>
      </c>
      <c r="AY977" s="303">
        <v>-0.12321322555601225</v>
      </c>
      <c r="AZ977" s="311">
        <v>72058</v>
      </c>
      <c r="BA977" s="137">
        <v>0.69824996608461409</v>
      </c>
      <c r="BB977" s="312">
        <v>1133.9393939393899</v>
      </c>
      <c r="BC977" s="312">
        <v>66889</v>
      </c>
      <c r="BD977" s="137">
        <v>0.67792676376093319</v>
      </c>
      <c r="BE977" s="302">
        <v>746.06060606060601</v>
      </c>
      <c r="BF977" s="312">
        <v>64171</v>
      </c>
      <c r="BG977" s="137">
        <v>0.66302629539701396</v>
      </c>
      <c r="BH977" s="302">
        <v>724.24243200000001</v>
      </c>
      <c r="BI977" s="303">
        <v>-0.10945349579505398</v>
      </c>
      <c r="BJ977" s="311">
        <v>65493</v>
      </c>
      <c r="BK977" s="137">
        <v>0.67829734348298898</v>
      </c>
      <c r="BL977" s="312">
        <v>836.36363636363603</v>
      </c>
      <c r="BM977" s="312">
        <v>60372</v>
      </c>
      <c r="BN977" s="137">
        <v>0.63654000253047105</v>
      </c>
      <c r="BO977" s="302">
        <v>780</v>
      </c>
      <c r="BP977" s="312">
        <v>59704</v>
      </c>
      <c r="BQ977" s="137">
        <v>0.64737327188940097</v>
      </c>
      <c r="BR977" s="302">
        <v>699.39390000000003</v>
      </c>
      <c r="BS977" s="303">
        <v>-8.8391125769166176E-2</v>
      </c>
      <c r="BT977" s="311">
        <v>40013</v>
      </c>
      <c r="BU977" s="137">
        <v>0.68335211941114182</v>
      </c>
      <c r="BV977" s="312">
        <v>480.60606060606</v>
      </c>
      <c r="BW977" s="312">
        <v>39209</v>
      </c>
      <c r="BX977" s="137">
        <v>0.69172415009791299</v>
      </c>
      <c r="BY977" s="302">
        <v>410.90909090909099</v>
      </c>
      <c r="BZ977" s="312">
        <v>36189</v>
      </c>
      <c r="CA977" s="137">
        <v>0.67961839658960732</v>
      </c>
      <c r="CB977" s="302">
        <v>490.30304000000001</v>
      </c>
      <c r="CC977" s="303">
        <v>-9.5568940094469298E-2</v>
      </c>
      <c r="CD977" s="311">
        <v>403703</v>
      </c>
      <c r="CE977" s="137">
        <v>0.68435372535192163</v>
      </c>
      <c r="CF977" s="312">
        <v>1994.4</v>
      </c>
      <c r="CG977" s="312">
        <v>380074</v>
      </c>
      <c r="CH977" s="137">
        <v>0.66520816086502232</v>
      </c>
      <c r="CI977" s="302">
        <v>1768.77</v>
      </c>
      <c r="CJ977" s="312">
        <v>369904</v>
      </c>
      <c r="CK977" s="137">
        <v>0.66650450187480514</v>
      </c>
      <c r="CL977" s="302">
        <v>1585.7</v>
      </c>
      <c r="CM977" s="313">
        <v>-8.372243951617897E-2</v>
      </c>
    </row>
    <row r="978" spans="1:91" ht="14.4" x14ac:dyDescent="0.3">
      <c r="A978" s="99" t="s">
        <v>253</v>
      </c>
      <c r="B978" s="311">
        <v>41795</v>
      </c>
      <c r="C978" s="137">
        <v>0.3241681532614597</v>
      </c>
      <c r="D978" s="312">
        <v>793.33333333333303</v>
      </c>
      <c r="E978" s="312">
        <v>40975</v>
      </c>
      <c r="F978" s="137">
        <v>0.33022783504323788</v>
      </c>
      <c r="G978" s="302">
        <v>667.27272727272702</v>
      </c>
      <c r="H978" s="312">
        <v>40356</v>
      </c>
      <c r="I978" s="137">
        <v>0.33235330450895617</v>
      </c>
      <c r="J978" s="302">
        <v>735.75756799999999</v>
      </c>
      <c r="K978" s="313">
        <v>-3.4429955736332098E-2</v>
      </c>
      <c r="L978" s="312">
        <v>39001</v>
      </c>
      <c r="M978" s="137">
        <v>0.30615913586837062</v>
      </c>
      <c r="N978" s="312">
        <v>825.45454545454504</v>
      </c>
      <c r="O978" s="312">
        <v>42146</v>
      </c>
      <c r="P978" s="137">
        <v>0.33640369081446952</v>
      </c>
      <c r="Q978" s="302">
        <v>892.12121212121201</v>
      </c>
      <c r="R978" s="312">
        <v>39336</v>
      </c>
      <c r="S978" s="137">
        <v>0.32464284830027978</v>
      </c>
      <c r="T978" s="302">
        <v>787.27269999999999</v>
      </c>
      <c r="U978" s="313">
        <v>8.5895233455552424E-3</v>
      </c>
      <c r="V978" s="312">
        <v>7395</v>
      </c>
      <c r="W978" s="137">
        <v>0.37746924608238475</v>
      </c>
      <c r="X978" s="312">
        <v>349.09090909090901</v>
      </c>
      <c r="Y978" s="312">
        <v>7084</v>
      </c>
      <c r="Z978" s="137">
        <v>0.37894511608002568</v>
      </c>
      <c r="AA978" s="302">
        <v>300.60606060606</v>
      </c>
      <c r="AB978" s="312">
        <v>6553</v>
      </c>
      <c r="AC978" s="137">
        <v>0.3558705332898881</v>
      </c>
      <c r="AD978" s="302">
        <v>295.15152</v>
      </c>
      <c r="AE978" s="313">
        <v>-0.11386071670047329</v>
      </c>
      <c r="AF978" s="312">
        <v>6313</v>
      </c>
      <c r="AG978" s="137">
        <v>0.27643736042387351</v>
      </c>
      <c r="AH978" s="312">
        <v>348.48484848484799</v>
      </c>
      <c r="AI978" s="312">
        <v>6001</v>
      </c>
      <c r="AJ978" s="137">
        <v>0.27749005826320172</v>
      </c>
      <c r="AK978" s="302">
        <v>307.27272727272702</v>
      </c>
      <c r="AL978" s="312">
        <v>4846</v>
      </c>
      <c r="AM978" s="137">
        <v>0.23381260252822542</v>
      </c>
      <c r="AN978" s="302">
        <v>270.30304000000001</v>
      </c>
      <c r="AO978" s="313">
        <v>-0.23237763345477586</v>
      </c>
      <c r="AP978" s="312">
        <v>10954</v>
      </c>
      <c r="AQ978" s="137">
        <v>0.33344494840339717</v>
      </c>
      <c r="AR978" s="312">
        <v>404.24242424242402</v>
      </c>
      <c r="AS978" s="312">
        <v>11357</v>
      </c>
      <c r="AT978" s="137">
        <v>0.36074582300997393</v>
      </c>
      <c r="AU978" s="302">
        <v>316.969696969697</v>
      </c>
      <c r="AV978" s="312">
        <v>11801</v>
      </c>
      <c r="AW978" s="137">
        <v>0.38067741935483873</v>
      </c>
      <c r="AX978" s="302">
        <v>391.51513699999998</v>
      </c>
      <c r="AY978" s="303">
        <v>7.7323352200109552E-2</v>
      </c>
      <c r="AZ978" s="311">
        <v>31140</v>
      </c>
      <c r="BA978" s="137">
        <v>0.30175003391538596</v>
      </c>
      <c r="BB978" s="312">
        <v>726.06060606060601</v>
      </c>
      <c r="BC978" s="312">
        <v>31778</v>
      </c>
      <c r="BD978" s="137">
        <v>0.32207323623906675</v>
      </c>
      <c r="BE978" s="302">
        <v>620.60606060606005</v>
      </c>
      <c r="BF978" s="312">
        <v>32614</v>
      </c>
      <c r="BG978" s="137">
        <v>0.33697370460298598</v>
      </c>
      <c r="BH978" s="302">
        <v>684.84849999999994</v>
      </c>
      <c r="BI978" s="303">
        <v>4.7334617854849069E-2</v>
      </c>
      <c r="BJ978" s="311">
        <v>31062</v>
      </c>
      <c r="BK978" s="137">
        <v>0.32170265651701102</v>
      </c>
      <c r="BL978" s="312">
        <v>716.969696969697</v>
      </c>
      <c r="BM978" s="312">
        <v>34472</v>
      </c>
      <c r="BN978" s="137">
        <v>0.36345999746952889</v>
      </c>
      <c r="BO978" s="302">
        <v>731.51515151515105</v>
      </c>
      <c r="BP978" s="312">
        <v>32521</v>
      </c>
      <c r="BQ978" s="137">
        <v>0.35262672811059909</v>
      </c>
      <c r="BR978" s="302">
        <v>747.87879999999996</v>
      </c>
      <c r="BS978" s="303">
        <v>4.6970574979074108E-2</v>
      </c>
      <c r="BT978" s="311">
        <v>18541</v>
      </c>
      <c r="BU978" s="137">
        <v>0.31664788058885812</v>
      </c>
      <c r="BV978" s="312">
        <v>458.18181818181802</v>
      </c>
      <c r="BW978" s="312">
        <v>17474</v>
      </c>
      <c r="BX978" s="137">
        <v>0.30827584990208706</v>
      </c>
      <c r="BY978" s="302">
        <v>409.09090909090901</v>
      </c>
      <c r="BZ978" s="312">
        <v>17060</v>
      </c>
      <c r="CA978" s="137">
        <v>0.32038160341039268</v>
      </c>
      <c r="CB978" s="302">
        <v>463.03030000000001</v>
      </c>
      <c r="CC978" s="303">
        <v>-7.9877029286446258E-2</v>
      </c>
      <c r="CD978" s="311">
        <v>186201</v>
      </c>
      <c r="CE978" s="137">
        <v>0.31564627464807832</v>
      </c>
      <c r="CF978" s="312">
        <v>1721.94</v>
      </c>
      <c r="CG978" s="312">
        <v>191287</v>
      </c>
      <c r="CH978" s="137">
        <v>0.33479183913497773</v>
      </c>
      <c r="CI978" s="302">
        <v>1615.76</v>
      </c>
      <c r="CJ978" s="312">
        <v>185087</v>
      </c>
      <c r="CK978" s="137">
        <v>0.3334954981251948</v>
      </c>
      <c r="CL978" s="302">
        <v>1647</v>
      </c>
      <c r="CM978" s="313">
        <v>-5.982782047357426E-3</v>
      </c>
    </row>
    <row r="979" spans="1:91" ht="14.4" x14ac:dyDescent="0.3">
      <c r="A979" s="432"/>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432"/>
      <c r="AF979" s="432"/>
      <c r="AG979" s="432"/>
      <c r="AH979" s="432"/>
      <c r="AI979" s="432"/>
      <c r="AJ979" s="432"/>
      <c r="AK979" s="432"/>
      <c r="AL979" s="432"/>
      <c r="AM979" s="432"/>
      <c r="AN979" s="432"/>
      <c r="AO979" s="432"/>
      <c r="AP979" s="432"/>
      <c r="AQ979" s="432"/>
      <c r="AR979" s="432"/>
      <c r="AS979" s="432"/>
      <c r="AT979" s="432"/>
      <c r="AU979" s="432"/>
      <c r="AV979" s="432"/>
      <c r="AW979" s="432"/>
      <c r="AX979" s="432"/>
      <c r="AY979" s="432"/>
      <c r="AZ979" s="432"/>
      <c r="BA979" s="432"/>
      <c r="BB979" s="432"/>
      <c r="BC979" s="432"/>
      <c r="BD979" s="432"/>
      <c r="BE979" s="432"/>
      <c r="BF979" s="432"/>
      <c r="BG979" s="432"/>
      <c r="BH979" s="432"/>
      <c r="BI979" s="432"/>
      <c r="BJ979" s="432"/>
      <c r="BK979" s="432"/>
      <c r="BL979" s="432"/>
      <c r="BM979" s="432"/>
      <c r="BN979" s="432"/>
      <c r="BO979" s="432"/>
      <c r="BP979" s="432"/>
      <c r="BQ979" s="432"/>
      <c r="BR979" s="432"/>
      <c r="BS979" s="432"/>
      <c r="BT979" s="432"/>
      <c r="BU979" s="432"/>
      <c r="BV979" s="432"/>
      <c r="BW979" s="432"/>
      <c r="BX979" s="432"/>
      <c r="BY979" s="432"/>
      <c r="BZ979" s="432"/>
      <c r="CA979" s="432"/>
      <c r="CB979" s="432"/>
      <c r="CC979" s="432"/>
      <c r="CD979" s="432"/>
      <c r="CE979" s="432"/>
      <c r="CF979" s="432"/>
      <c r="CG979" s="432"/>
      <c r="CH979" s="432"/>
      <c r="CI979" s="432"/>
      <c r="CJ979" s="432"/>
      <c r="CK979" s="432"/>
      <c r="CL979" s="432"/>
      <c r="CM979" s="432"/>
    </row>
    <row r="980" spans="1:91" ht="14.4" x14ac:dyDescent="0.3">
      <c r="A980" s="472" t="s">
        <v>580</v>
      </c>
      <c r="B980" s="472"/>
      <c r="C980" s="472"/>
      <c r="D980" s="472"/>
      <c r="E980" s="472"/>
      <c r="F980" s="472"/>
      <c r="G980" s="472"/>
      <c r="H980" s="472"/>
      <c r="I980" s="472"/>
      <c r="J980" s="472"/>
      <c r="K980" s="472"/>
      <c r="L980" s="472"/>
      <c r="M980" s="472"/>
      <c r="N980" s="472"/>
      <c r="O980" s="472"/>
      <c r="P980" s="472"/>
      <c r="Q980" s="472"/>
      <c r="R980" s="472"/>
      <c r="S980" s="472"/>
      <c r="T980" s="472"/>
      <c r="U980" s="472"/>
      <c r="V980" s="472"/>
      <c r="W980" s="472"/>
      <c r="X980" s="472"/>
      <c r="Y980" s="472"/>
      <c r="Z980" s="472"/>
      <c r="AA980" s="472"/>
      <c r="AB980" s="472"/>
      <c r="AC980" s="472"/>
      <c r="AD980" s="472"/>
      <c r="AE980" s="472"/>
      <c r="AF980" s="472"/>
      <c r="AG980" s="472"/>
      <c r="AH980" s="472"/>
      <c r="AI980" s="472"/>
      <c r="AJ980" s="472"/>
      <c r="AK980" s="472"/>
      <c r="AL980" s="472"/>
      <c r="AM980" s="472"/>
      <c r="AN980" s="472"/>
      <c r="AO980" s="472"/>
      <c r="AP980" s="472"/>
      <c r="AQ980" s="472"/>
      <c r="AR980" s="472"/>
      <c r="AS980" s="472"/>
      <c r="AT980" s="472"/>
      <c r="AU980" s="472"/>
      <c r="AV980" s="472"/>
      <c r="AW980" s="472"/>
      <c r="AX980" s="472"/>
      <c r="AY980" s="472"/>
      <c r="AZ980" s="472"/>
      <c r="BA980" s="472"/>
      <c r="BB980" s="472"/>
      <c r="BC980" s="472"/>
      <c r="BD980" s="472"/>
      <c r="BE980" s="472"/>
      <c r="BF980" s="472"/>
      <c r="BG980" s="472"/>
      <c r="BH980" s="472"/>
      <c r="BI980" s="472"/>
      <c r="BJ980" s="472"/>
      <c r="BK980" s="472"/>
      <c r="BL980" s="472"/>
      <c r="BM980" s="472"/>
      <c r="BN980" s="472"/>
      <c r="BO980" s="472"/>
      <c r="BP980" s="472"/>
      <c r="BQ980" s="472"/>
      <c r="BR980" s="472"/>
      <c r="BS980" s="472"/>
      <c r="BT980" s="472"/>
      <c r="BU980" s="472"/>
      <c r="BV980" s="472"/>
      <c r="BW980" s="472"/>
      <c r="BX980" s="472"/>
      <c r="BY980" s="472"/>
      <c r="BZ980" s="472"/>
      <c r="CA980" s="472"/>
      <c r="CB980" s="472"/>
      <c r="CC980" s="472"/>
      <c r="CD980" s="472"/>
      <c r="CE980" s="472"/>
      <c r="CF980" s="472"/>
      <c r="CG980" s="472"/>
      <c r="CH980" s="472"/>
      <c r="CI980" s="472"/>
      <c r="CJ980" s="472"/>
      <c r="CK980" s="472"/>
      <c r="CL980" s="472"/>
      <c r="CM980" s="472"/>
    </row>
    <row r="981" spans="1:91" ht="18" customHeight="1" x14ac:dyDescent="0.3">
      <c r="B981" s="473" t="s">
        <v>332</v>
      </c>
      <c r="C981" s="474"/>
      <c r="D981" s="292" t="s">
        <v>333</v>
      </c>
      <c r="E981" s="474" t="s">
        <v>332</v>
      </c>
      <c r="F981" s="474"/>
      <c r="G981" s="292" t="s">
        <v>333</v>
      </c>
      <c r="H981" s="474" t="s">
        <v>332</v>
      </c>
      <c r="I981" s="474"/>
      <c r="J981" s="292" t="s">
        <v>333</v>
      </c>
      <c r="K981" s="310" t="s">
        <v>0</v>
      </c>
      <c r="L981" s="473" t="s">
        <v>332</v>
      </c>
      <c r="M981" s="474"/>
      <c r="N981" s="292" t="s">
        <v>333</v>
      </c>
      <c r="O981" s="474" t="s">
        <v>332</v>
      </c>
      <c r="P981" s="474"/>
      <c r="Q981" s="292" t="s">
        <v>333</v>
      </c>
      <c r="R981" s="474" t="s">
        <v>332</v>
      </c>
      <c r="S981" s="474"/>
      <c r="T981" s="292" t="s">
        <v>333</v>
      </c>
      <c r="U981" s="310" t="s">
        <v>0</v>
      </c>
      <c r="V981" s="473" t="s">
        <v>332</v>
      </c>
      <c r="W981" s="474"/>
      <c r="X981" s="292" t="s">
        <v>333</v>
      </c>
      <c r="Y981" s="474" t="s">
        <v>332</v>
      </c>
      <c r="Z981" s="474"/>
      <c r="AA981" s="292" t="s">
        <v>333</v>
      </c>
      <c r="AB981" s="474" t="s">
        <v>332</v>
      </c>
      <c r="AC981" s="474"/>
      <c r="AD981" s="292" t="s">
        <v>333</v>
      </c>
      <c r="AE981" s="310" t="s">
        <v>0</v>
      </c>
      <c r="AF981" s="473" t="s">
        <v>332</v>
      </c>
      <c r="AG981" s="474"/>
      <c r="AH981" s="292" t="s">
        <v>333</v>
      </c>
      <c r="AI981" s="474" t="s">
        <v>332</v>
      </c>
      <c r="AJ981" s="474"/>
      <c r="AK981" s="292" t="s">
        <v>333</v>
      </c>
      <c r="AL981" s="474" t="s">
        <v>332</v>
      </c>
      <c r="AM981" s="474"/>
      <c r="AN981" s="292" t="s">
        <v>333</v>
      </c>
      <c r="AO981" s="310" t="s">
        <v>0</v>
      </c>
      <c r="AP981" s="473" t="s">
        <v>332</v>
      </c>
      <c r="AQ981" s="474"/>
      <c r="AR981" s="292" t="s">
        <v>333</v>
      </c>
      <c r="AS981" s="474" t="s">
        <v>332</v>
      </c>
      <c r="AT981" s="474"/>
      <c r="AU981" s="292" t="s">
        <v>333</v>
      </c>
      <c r="AV981" s="474" t="s">
        <v>332</v>
      </c>
      <c r="AW981" s="474"/>
      <c r="AX981" s="292" t="s">
        <v>333</v>
      </c>
      <c r="AY981" s="290" t="s">
        <v>0</v>
      </c>
      <c r="AZ981" s="473" t="s">
        <v>332</v>
      </c>
      <c r="BA981" s="474"/>
      <c r="BB981" s="292" t="s">
        <v>333</v>
      </c>
      <c r="BC981" s="474" t="s">
        <v>332</v>
      </c>
      <c r="BD981" s="474"/>
      <c r="BE981" s="292" t="s">
        <v>333</v>
      </c>
      <c r="BF981" s="474" t="s">
        <v>332</v>
      </c>
      <c r="BG981" s="474"/>
      <c r="BH981" s="292" t="s">
        <v>333</v>
      </c>
      <c r="BI981" s="290" t="s">
        <v>0</v>
      </c>
      <c r="BJ981" s="473" t="s">
        <v>332</v>
      </c>
      <c r="BK981" s="474"/>
      <c r="BL981" s="292" t="s">
        <v>333</v>
      </c>
      <c r="BM981" s="474" t="s">
        <v>332</v>
      </c>
      <c r="BN981" s="474"/>
      <c r="BO981" s="292" t="s">
        <v>333</v>
      </c>
      <c r="BP981" s="474" t="s">
        <v>332</v>
      </c>
      <c r="BQ981" s="474"/>
      <c r="BR981" s="292" t="s">
        <v>333</v>
      </c>
      <c r="BS981" s="290" t="s">
        <v>0</v>
      </c>
      <c r="BT981" s="473" t="s">
        <v>332</v>
      </c>
      <c r="BU981" s="474"/>
      <c r="BV981" s="292" t="s">
        <v>333</v>
      </c>
      <c r="BW981" s="474" t="s">
        <v>332</v>
      </c>
      <c r="BX981" s="474"/>
      <c r="BY981" s="292" t="s">
        <v>333</v>
      </c>
      <c r="BZ981" s="474" t="s">
        <v>332</v>
      </c>
      <c r="CA981" s="474"/>
      <c r="CB981" s="292" t="s">
        <v>333</v>
      </c>
      <c r="CC981" s="290" t="s">
        <v>0</v>
      </c>
      <c r="CD981" s="473" t="s">
        <v>332</v>
      </c>
      <c r="CE981" s="474"/>
      <c r="CF981" s="292" t="s">
        <v>333</v>
      </c>
      <c r="CG981" s="474" t="s">
        <v>332</v>
      </c>
      <c r="CH981" s="474"/>
      <c r="CI981" s="292" t="s">
        <v>333</v>
      </c>
      <c r="CJ981" s="474" t="s">
        <v>332</v>
      </c>
      <c r="CK981" s="474"/>
      <c r="CL981" s="292" t="s">
        <v>333</v>
      </c>
      <c r="CM981" s="310" t="s">
        <v>0</v>
      </c>
    </row>
    <row r="982" spans="1:91" ht="14.4" x14ac:dyDescent="0.3">
      <c r="A982" s="99" t="s">
        <v>18</v>
      </c>
      <c r="B982" s="311">
        <v>109176</v>
      </c>
      <c r="C982" s="137"/>
      <c r="D982" s="312">
        <v>746.06060606060601</v>
      </c>
      <c r="E982" s="312">
        <v>123020</v>
      </c>
      <c r="F982" s="137"/>
      <c r="G982" s="302">
        <v>755.15151515151501</v>
      </c>
      <c r="H982" s="312">
        <v>135908</v>
      </c>
      <c r="I982" s="137"/>
      <c r="J982" s="302">
        <v>656.36364700000001</v>
      </c>
      <c r="K982" s="313">
        <v>0.24485234850150217</v>
      </c>
      <c r="L982" s="312">
        <v>85271</v>
      </c>
      <c r="M982" s="137"/>
      <c r="N982" s="312">
        <v>709.69696969696895</v>
      </c>
      <c r="O982" s="312">
        <v>102426</v>
      </c>
      <c r="P982" s="137"/>
      <c r="Q982" s="302">
        <v>744.84848484848396</v>
      </c>
      <c r="R982" s="312">
        <v>116663</v>
      </c>
      <c r="S982" s="137"/>
      <c r="T982" s="302">
        <v>776.96969999999999</v>
      </c>
      <c r="U982" s="313">
        <v>0.36814391762732934</v>
      </c>
      <c r="V982" s="312">
        <v>14882</v>
      </c>
      <c r="W982" s="137"/>
      <c r="X982" s="312">
        <v>310.90909090909003</v>
      </c>
      <c r="Y982" s="312">
        <v>17667</v>
      </c>
      <c r="Z982" s="137"/>
      <c r="AA982" s="302">
        <v>327.27272727272702</v>
      </c>
      <c r="AB982" s="312">
        <v>19789</v>
      </c>
      <c r="AC982" s="137"/>
      <c r="AD982" s="302">
        <v>331.51513699999998</v>
      </c>
      <c r="AE982" s="313">
        <v>0.32972718720602068</v>
      </c>
      <c r="AF982" s="312">
        <v>15408</v>
      </c>
      <c r="AG982" s="137"/>
      <c r="AH982" s="312">
        <v>370.90909090909003</v>
      </c>
      <c r="AI982" s="312">
        <v>18086</v>
      </c>
      <c r="AJ982" s="137"/>
      <c r="AK982" s="302">
        <v>324.24242424242402</v>
      </c>
      <c r="AL982" s="312">
        <v>20816</v>
      </c>
      <c r="AM982" s="137"/>
      <c r="AN982" s="302">
        <v>335.75756799999999</v>
      </c>
      <c r="AO982" s="313">
        <v>0.35098650051921082</v>
      </c>
      <c r="AP982" s="312">
        <v>31772</v>
      </c>
      <c r="AQ982" s="137"/>
      <c r="AR982" s="312">
        <v>430.90909090909099</v>
      </c>
      <c r="AS982" s="312">
        <v>35958</v>
      </c>
      <c r="AT982" s="137"/>
      <c r="AU982" s="302">
        <v>423.030303030303</v>
      </c>
      <c r="AV982" s="312">
        <v>39631</v>
      </c>
      <c r="AW982" s="137"/>
      <c r="AX982" s="302">
        <v>474.54544099999998</v>
      </c>
      <c r="AY982" s="303">
        <v>0.24735616265894497</v>
      </c>
      <c r="AZ982" s="311">
        <v>58783</v>
      </c>
      <c r="BA982" s="137"/>
      <c r="BB982" s="312">
        <v>1237.57575757575</v>
      </c>
      <c r="BC982" s="312">
        <v>68794</v>
      </c>
      <c r="BD982" s="137"/>
      <c r="BE982" s="302">
        <v>510.30303030303003</v>
      </c>
      <c r="BF982" s="312">
        <v>76035</v>
      </c>
      <c r="BG982" s="137"/>
      <c r="BH982" s="302">
        <v>642.42425500000002</v>
      </c>
      <c r="BI982" s="303">
        <v>0.29348621200006803</v>
      </c>
      <c r="BJ982" s="311">
        <v>47115</v>
      </c>
      <c r="BK982" s="137"/>
      <c r="BL982" s="312">
        <v>543.63636363636294</v>
      </c>
      <c r="BM982" s="312">
        <v>55142</v>
      </c>
      <c r="BN982" s="137"/>
      <c r="BO982" s="302">
        <v>497.575757575757</v>
      </c>
      <c r="BP982" s="312">
        <v>62507</v>
      </c>
      <c r="BQ982" s="137"/>
      <c r="BR982" s="302">
        <v>464.24243200000001</v>
      </c>
      <c r="BS982" s="303">
        <v>0.32669001379603096</v>
      </c>
      <c r="BT982" s="311">
        <v>56301</v>
      </c>
      <c r="BU982" s="137"/>
      <c r="BV982" s="312">
        <v>438.18181818181802</v>
      </c>
      <c r="BW982" s="312">
        <v>67227</v>
      </c>
      <c r="BX982" s="137"/>
      <c r="BY982" s="302">
        <v>536.36363636363603</v>
      </c>
      <c r="BZ982" s="312">
        <v>75753</v>
      </c>
      <c r="CA982" s="137"/>
      <c r="CB982" s="302">
        <v>511.51513699999998</v>
      </c>
      <c r="CC982" s="303">
        <v>0.34550007992753234</v>
      </c>
      <c r="CD982" s="311">
        <v>418708</v>
      </c>
      <c r="CE982" s="137"/>
      <c r="CF982" s="312">
        <v>1869.21</v>
      </c>
      <c r="CG982" s="312">
        <v>488320</v>
      </c>
      <c r="CH982" s="137"/>
      <c r="CI982" s="302">
        <v>1519.47</v>
      </c>
      <c r="CJ982" s="312">
        <v>547102</v>
      </c>
      <c r="CK982" s="137"/>
      <c r="CL982" s="302">
        <v>1538.68</v>
      </c>
      <c r="CM982" s="313">
        <v>0.30664329317806205</v>
      </c>
    </row>
    <row r="983" spans="1:91" ht="14.4" x14ac:dyDescent="0.3">
      <c r="A983" s="99" t="s">
        <v>252</v>
      </c>
      <c r="B983" s="311">
        <v>49311</v>
      </c>
      <c r="C983" s="137">
        <v>0.45166520114310837</v>
      </c>
      <c r="D983" s="312">
        <v>640.60606060606005</v>
      </c>
      <c r="E983" s="312">
        <v>52349</v>
      </c>
      <c r="F983" s="137">
        <v>0.42553243375060967</v>
      </c>
      <c r="G983" s="302">
        <v>800.60606060606005</v>
      </c>
      <c r="H983" s="312">
        <v>60119</v>
      </c>
      <c r="I983" s="137">
        <v>0.44235070783176855</v>
      </c>
      <c r="J983" s="302">
        <v>794.54549999999995</v>
      </c>
      <c r="K983" s="313">
        <v>0.21918030459735149</v>
      </c>
      <c r="L983" s="312">
        <v>45750</v>
      </c>
      <c r="M983" s="137">
        <v>0.53652472704670995</v>
      </c>
      <c r="N983" s="312">
        <v>709.69696969696895</v>
      </c>
      <c r="O983" s="312">
        <v>50371</v>
      </c>
      <c r="P983" s="137">
        <v>0.49177943100384669</v>
      </c>
      <c r="Q983" s="302">
        <v>716.36363636363603</v>
      </c>
      <c r="R983" s="312">
        <v>59568</v>
      </c>
      <c r="S983" s="137">
        <v>0.51059890453699974</v>
      </c>
      <c r="T983" s="302">
        <v>916.36364700000001</v>
      </c>
      <c r="U983" s="313">
        <v>0.30203278688524587</v>
      </c>
      <c r="V983" s="312">
        <v>7136</v>
      </c>
      <c r="W983" s="137">
        <v>0.47950544281682572</v>
      </c>
      <c r="X983" s="312">
        <v>247.87878787878699</v>
      </c>
      <c r="Y983" s="312">
        <v>7808</v>
      </c>
      <c r="Z983" s="137">
        <v>0.44195392539763401</v>
      </c>
      <c r="AA983" s="302">
        <v>288.48484848484799</v>
      </c>
      <c r="AB983" s="312">
        <v>8433</v>
      </c>
      <c r="AC983" s="137">
        <v>0.42614583859720045</v>
      </c>
      <c r="AD983" s="302">
        <v>293.93939999999998</v>
      </c>
      <c r="AE983" s="313">
        <v>0.18175448430493274</v>
      </c>
      <c r="AF983" s="312">
        <v>8060</v>
      </c>
      <c r="AG983" s="137">
        <v>0.52310488058151605</v>
      </c>
      <c r="AH983" s="312">
        <v>296.36363636363598</v>
      </c>
      <c r="AI983" s="312">
        <v>8695</v>
      </c>
      <c r="AJ983" s="137">
        <v>0.48075859781046115</v>
      </c>
      <c r="AK983" s="302">
        <v>326.666666666666</v>
      </c>
      <c r="AL983" s="312">
        <v>10964</v>
      </c>
      <c r="AM983" s="137">
        <v>0.52671022290545733</v>
      </c>
      <c r="AN983" s="302">
        <v>416.96969999999999</v>
      </c>
      <c r="AO983" s="313">
        <v>0.36029776674937963</v>
      </c>
      <c r="AP983" s="312">
        <v>15195</v>
      </c>
      <c r="AQ983" s="137">
        <v>0.47825129044441644</v>
      </c>
      <c r="AR983" s="312">
        <v>352.12121212121201</v>
      </c>
      <c r="AS983" s="312">
        <v>15843</v>
      </c>
      <c r="AT983" s="137">
        <v>0.44059736359085599</v>
      </c>
      <c r="AU983" s="302">
        <v>459.39393939393898</v>
      </c>
      <c r="AV983" s="312">
        <v>18135</v>
      </c>
      <c r="AW983" s="137">
        <v>0.45759632610834955</v>
      </c>
      <c r="AX983" s="302">
        <v>414.54544099999998</v>
      </c>
      <c r="AY983" s="303">
        <v>0.19348469891411649</v>
      </c>
      <c r="AZ983" s="311">
        <v>31525</v>
      </c>
      <c r="BA983" s="137">
        <v>0.53629450691526459</v>
      </c>
      <c r="BB983" s="312">
        <v>867.27272727272702</v>
      </c>
      <c r="BC983" s="312">
        <v>30898</v>
      </c>
      <c r="BD983" s="137">
        <v>0.44913800622147282</v>
      </c>
      <c r="BE983" s="302">
        <v>658.78787878787796</v>
      </c>
      <c r="BF983" s="312">
        <v>35468</v>
      </c>
      <c r="BG983" s="137">
        <v>0.46646938909712632</v>
      </c>
      <c r="BH983" s="302">
        <v>748.48486300000002</v>
      </c>
      <c r="BI983" s="303">
        <v>0.12507533703409993</v>
      </c>
      <c r="BJ983" s="311">
        <v>26550</v>
      </c>
      <c r="BK983" s="137">
        <v>0.56351480420248323</v>
      </c>
      <c r="BL983" s="312">
        <v>606.66666666666595</v>
      </c>
      <c r="BM983" s="312">
        <v>26817</v>
      </c>
      <c r="BN983" s="137">
        <v>0.48632621232454393</v>
      </c>
      <c r="BO983" s="302">
        <v>473.93939393939399</v>
      </c>
      <c r="BP983" s="312">
        <v>30819</v>
      </c>
      <c r="BQ983" s="137">
        <v>0.4930487785368039</v>
      </c>
      <c r="BR983" s="302">
        <v>633.93939999999998</v>
      </c>
      <c r="BS983" s="303">
        <v>0.16079096045197741</v>
      </c>
      <c r="BT983" s="311">
        <v>28958</v>
      </c>
      <c r="BU983" s="137">
        <v>0.51434255164206677</v>
      </c>
      <c r="BV983" s="312">
        <v>496.36363636363598</v>
      </c>
      <c r="BW983" s="312">
        <v>32002</v>
      </c>
      <c r="BX983" s="137">
        <v>0.47602897645291326</v>
      </c>
      <c r="BY983" s="302">
        <v>655.15151515151501</v>
      </c>
      <c r="BZ983" s="312">
        <v>37595</v>
      </c>
      <c r="CA983" s="137">
        <v>0.49628397555212334</v>
      </c>
      <c r="CB983" s="302">
        <v>620.60609999999997</v>
      </c>
      <c r="CC983" s="303">
        <v>0.29825954831134749</v>
      </c>
      <c r="CD983" s="311">
        <v>212485</v>
      </c>
      <c r="CE983" s="137">
        <v>0.50747776493403518</v>
      </c>
      <c r="CF983" s="312">
        <v>1596.79</v>
      </c>
      <c r="CG983" s="312">
        <v>224783</v>
      </c>
      <c r="CH983" s="137">
        <v>0.46031905307994758</v>
      </c>
      <c r="CI983" s="302">
        <v>1624.27</v>
      </c>
      <c r="CJ983" s="312">
        <v>261101</v>
      </c>
      <c r="CK983" s="137">
        <v>0.47724373151624377</v>
      </c>
      <c r="CL983" s="302">
        <v>1801.21</v>
      </c>
      <c r="CM983" s="313">
        <v>0.22879732687013202</v>
      </c>
    </row>
    <row r="984" spans="1:91" ht="14.4" x14ac:dyDescent="0.3">
      <c r="A984" s="99" t="s">
        <v>253</v>
      </c>
      <c r="B984" s="311">
        <v>59865</v>
      </c>
      <c r="C984" s="137">
        <v>0.54833479885689163</v>
      </c>
      <c r="D984" s="312">
        <v>732.72727272727195</v>
      </c>
      <c r="E984" s="312">
        <v>70671</v>
      </c>
      <c r="F984" s="137">
        <v>0.57446756624939033</v>
      </c>
      <c r="G984" s="302">
        <v>914.54545454545405</v>
      </c>
      <c r="H984" s="312">
        <v>75789</v>
      </c>
      <c r="I984" s="137">
        <v>0.55764929216823145</v>
      </c>
      <c r="J984" s="302">
        <v>789.09090000000003</v>
      </c>
      <c r="K984" s="313">
        <v>0.26599849661738911</v>
      </c>
      <c r="L984" s="312">
        <v>39521</v>
      </c>
      <c r="M984" s="137">
        <v>0.46347527295329011</v>
      </c>
      <c r="N984" s="312">
        <v>767.87878787878697</v>
      </c>
      <c r="O984" s="312">
        <v>52055</v>
      </c>
      <c r="P984" s="137">
        <v>0.50822056899615331</v>
      </c>
      <c r="Q984" s="302">
        <v>725.45454545454504</v>
      </c>
      <c r="R984" s="312">
        <v>57095</v>
      </c>
      <c r="S984" s="137">
        <v>0.48940109546300026</v>
      </c>
      <c r="T984" s="302">
        <v>907.87879999999996</v>
      </c>
      <c r="U984" s="313">
        <v>0.44467498292047264</v>
      </c>
      <c r="V984" s="312">
        <v>7746</v>
      </c>
      <c r="W984" s="137">
        <v>0.52049455718317428</v>
      </c>
      <c r="X984" s="312">
        <v>373.93939393939303</v>
      </c>
      <c r="Y984" s="312">
        <v>9859</v>
      </c>
      <c r="Z984" s="137">
        <v>0.55804607460236599</v>
      </c>
      <c r="AA984" s="302">
        <v>360.60606060606</v>
      </c>
      <c r="AB984" s="312">
        <v>11356</v>
      </c>
      <c r="AC984" s="137">
        <v>0.57385416140279955</v>
      </c>
      <c r="AD984" s="302">
        <v>374.54544099999998</v>
      </c>
      <c r="AE984" s="313">
        <v>0.46604699199586885</v>
      </c>
      <c r="AF984" s="312">
        <v>7348</v>
      </c>
      <c r="AG984" s="137">
        <v>0.47689511941848389</v>
      </c>
      <c r="AH984" s="312">
        <v>332.72727272727201</v>
      </c>
      <c r="AI984" s="312">
        <v>9391</v>
      </c>
      <c r="AJ984" s="137">
        <v>0.51924140218953885</v>
      </c>
      <c r="AK984" s="302">
        <v>364.84848484848402</v>
      </c>
      <c r="AL984" s="312">
        <v>9852</v>
      </c>
      <c r="AM984" s="137">
        <v>0.47328977709454267</v>
      </c>
      <c r="AN984" s="302">
        <v>353.33334400000001</v>
      </c>
      <c r="AO984" s="313">
        <v>0.34077299945563416</v>
      </c>
      <c r="AP984" s="312">
        <v>16577</v>
      </c>
      <c r="AQ984" s="137">
        <v>0.5217487095555835</v>
      </c>
      <c r="AR984" s="312">
        <v>398.18181818181802</v>
      </c>
      <c r="AS984" s="312">
        <v>20115</v>
      </c>
      <c r="AT984" s="137">
        <v>0.55940263640914401</v>
      </c>
      <c r="AU984" s="302">
        <v>473.93939393939399</v>
      </c>
      <c r="AV984" s="312">
        <v>21496</v>
      </c>
      <c r="AW984" s="137">
        <v>0.54240367389165045</v>
      </c>
      <c r="AX984" s="302">
        <v>475.75756799999999</v>
      </c>
      <c r="AY984" s="303">
        <v>0.29673644205827349</v>
      </c>
      <c r="AZ984" s="311">
        <v>27258</v>
      </c>
      <c r="BA984" s="137">
        <v>0.46370549308473541</v>
      </c>
      <c r="BB984" s="312">
        <v>705.45454545454504</v>
      </c>
      <c r="BC984" s="312">
        <v>37896</v>
      </c>
      <c r="BD984" s="137">
        <v>0.55086199377852718</v>
      </c>
      <c r="BE984" s="302">
        <v>669.69696969696895</v>
      </c>
      <c r="BF984" s="312">
        <v>40567</v>
      </c>
      <c r="BG984" s="137">
        <v>0.53353061090287368</v>
      </c>
      <c r="BH984" s="302">
        <v>720.60609999999997</v>
      </c>
      <c r="BI984" s="303">
        <v>0.48826032724337809</v>
      </c>
      <c r="BJ984" s="311">
        <v>20565</v>
      </c>
      <c r="BK984" s="137">
        <v>0.43648519579751671</v>
      </c>
      <c r="BL984" s="312">
        <v>538.78787878787796</v>
      </c>
      <c r="BM984" s="312">
        <v>28325</v>
      </c>
      <c r="BN984" s="137">
        <v>0.51367378767545613</v>
      </c>
      <c r="BO984" s="302">
        <v>552.12121212121201</v>
      </c>
      <c r="BP984" s="312">
        <v>31688</v>
      </c>
      <c r="BQ984" s="137">
        <v>0.50695122146319616</v>
      </c>
      <c r="BR984" s="302">
        <v>632.72730000000001</v>
      </c>
      <c r="BS984" s="303">
        <v>0.54087041089229271</v>
      </c>
      <c r="BT984" s="311">
        <v>27343</v>
      </c>
      <c r="BU984" s="137">
        <v>0.48565744835793323</v>
      </c>
      <c r="BV984" s="312">
        <v>553.33333333333303</v>
      </c>
      <c r="BW984" s="312">
        <v>35225</v>
      </c>
      <c r="BX984" s="137">
        <v>0.52397102354708669</v>
      </c>
      <c r="BY984" s="302">
        <v>671.51515151515105</v>
      </c>
      <c r="BZ984" s="312">
        <v>38158</v>
      </c>
      <c r="CA984" s="137">
        <v>0.50371602444787666</v>
      </c>
      <c r="CB984" s="302">
        <v>656.36364700000001</v>
      </c>
      <c r="CC984" s="303">
        <v>0.39553084884613976</v>
      </c>
      <c r="CD984" s="311">
        <v>206223</v>
      </c>
      <c r="CE984" s="137">
        <v>0.49252223506596482</v>
      </c>
      <c r="CF984" s="312">
        <v>1619.92</v>
      </c>
      <c r="CG984" s="312">
        <v>263537</v>
      </c>
      <c r="CH984" s="137">
        <v>0.53968094692005242</v>
      </c>
      <c r="CI984" s="302">
        <v>1746.23</v>
      </c>
      <c r="CJ984" s="312">
        <v>286001</v>
      </c>
      <c r="CK984" s="137">
        <v>0.52275626848375623</v>
      </c>
      <c r="CL984" s="302">
        <v>1812.02</v>
      </c>
      <c r="CM984" s="313">
        <v>0.3868530668257178</v>
      </c>
    </row>
    <row r="985" spans="1:91" ht="14.4" x14ac:dyDescent="0.3">
      <c r="A985" s="432"/>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432"/>
      <c r="AF985" s="432"/>
      <c r="AG985" s="432"/>
      <c r="AH985" s="432"/>
      <c r="AI985" s="432"/>
      <c r="AJ985" s="432"/>
      <c r="AK985" s="432"/>
      <c r="AL985" s="432"/>
      <c r="AM985" s="432"/>
      <c r="AN985" s="432"/>
      <c r="AO985" s="432"/>
      <c r="AP985" s="432"/>
      <c r="AQ985" s="432"/>
      <c r="AR985" s="432"/>
      <c r="AS985" s="432"/>
      <c r="AT985" s="432"/>
      <c r="AU985" s="432"/>
      <c r="AV985" s="432"/>
      <c r="AW985" s="432"/>
      <c r="AX985" s="432"/>
      <c r="AY985" s="432"/>
      <c r="AZ985" s="432"/>
      <c r="BA985" s="432"/>
      <c r="BB985" s="432"/>
      <c r="BC985" s="432"/>
      <c r="BD985" s="432"/>
      <c r="BE985" s="432"/>
      <c r="BF985" s="432"/>
      <c r="BG985" s="432"/>
      <c r="BH985" s="432"/>
      <c r="BI985" s="432"/>
      <c r="BJ985" s="432"/>
      <c r="BK985" s="432"/>
      <c r="BL985" s="432"/>
      <c r="BM985" s="432"/>
      <c r="BN985" s="432"/>
      <c r="BO985" s="432"/>
      <c r="BP985" s="432"/>
      <c r="BQ985" s="432"/>
      <c r="BR985" s="432"/>
      <c r="BS985" s="432"/>
      <c r="BT985" s="432"/>
      <c r="BU985" s="432"/>
      <c r="BV985" s="432"/>
      <c r="BW985" s="432"/>
      <c r="BX985" s="432"/>
      <c r="BY985" s="432"/>
      <c r="BZ985" s="432"/>
      <c r="CA985" s="432"/>
      <c r="CB985" s="432"/>
      <c r="CC985" s="432"/>
      <c r="CD985" s="432"/>
      <c r="CE985" s="432"/>
      <c r="CF985" s="432"/>
      <c r="CG985" s="432"/>
      <c r="CH985" s="432"/>
      <c r="CI985" s="432"/>
      <c r="CJ985" s="432"/>
      <c r="CK985" s="432"/>
      <c r="CL985" s="432"/>
      <c r="CM985" s="432"/>
    </row>
    <row r="986" spans="1:91" ht="14.4" x14ac:dyDescent="0.3">
      <c r="A986" s="472" t="s">
        <v>443</v>
      </c>
      <c r="B986" s="472"/>
      <c r="C986" s="472"/>
      <c r="D986" s="472"/>
      <c r="E986" s="472"/>
      <c r="F986" s="472"/>
      <c r="G986" s="472"/>
      <c r="H986" s="472"/>
      <c r="I986" s="472"/>
      <c r="J986" s="472"/>
      <c r="K986" s="472"/>
      <c r="L986" s="472"/>
      <c r="M986" s="472"/>
      <c r="N986" s="472"/>
      <c r="O986" s="472"/>
      <c r="P986" s="472"/>
      <c r="Q986" s="472"/>
      <c r="R986" s="472"/>
      <c r="S986" s="472"/>
      <c r="T986" s="472"/>
      <c r="U986" s="472"/>
      <c r="V986" s="472"/>
      <c r="W986" s="472"/>
      <c r="X986" s="472"/>
      <c r="Y986" s="472"/>
      <c r="Z986" s="472"/>
      <c r="AA986" s="472"/>
      <c r="AB986" s="472"/>
      <c r="AC986" s="472"/>
      <c r="AD986" s="472"/>
      <c r="AE986" s="472"/>
      <c r="AF986" s="472"/>
      <c r="AG986" s="472"/>
      <c r="AH986" s="472"/>
      <c r="AI986" s="472"/>
      <c r="AJ986" s="472"/>
      <c r="AK986" s="472"/>
      <c r="AL986" s="472"/>
      <c r="AM986" s="472"/>
      <c r="AN986" s="472"/>
      <c r="AO986" s="472"/>
      <c r="AP986" s="472"/>
      <c r="AQ986" s="472"/>
      <c r="AR986" s="472"/>
      <c r="AS986" s="472"/>
      <c r="AT986" s="472"/>
      <c r="AU986" s="472"/>
      <c r="AV986" s="472"/>
      <c r="AW986" s="472"/>
      <c r="AX986" s="472"/>
      <c r="AY986" s="472"/>
      <c r="AZ986" s="472"/>
      <c r="BA986" s="472"/>
      <c r="BB986" s="472"/>
      <c r="BC986" s="472"/>
      <c r="BD986" s="472"/>
      <c r="BE986" s="472"/>
      <c r="BF986" s="472"/>
      <c r="BG986" s="472"/>
      <c r="BH986" s="472"/>
      <c r="BI986" s="472"/>
      <c r="BJ986" s="472"/>
      <c r="BK986" s="472"/>
      <c r="BL986" s="472"/>
      <c r="BM986" s="472"/>
      <c r="BN986" s="472"/>
      <c r="BO986" s="472"/>
      <c r="BP986" s="472"/>
      <c r="BQ986" s="472"/>
      <c r="BR986" s="472"/>
      <c r="BS986" s="472"/>
      <c r="BT986" s="472"/>
      <c r="BU986" s="472"/>
      <c r="BV986" s="472"/>
      <c r="BW986" s="472"/>
      <c r="BX986" s="472"/>
      <c r="BY986" s="472"/>
      <c r="BZ986" s="472"/>
      <c r="CA986" s="472"/>
      <c r="CB986" s="472"/>
      <c r="CC986" s="472"/>
      <c r="CD986" s="472"/>
      <c r="CE986" s="472"/>
      <c r="CF986" s="472"/>
      <c r="CG986" s="472"/>
      <c r="CH986" s="472"/>
      <c r="CI986" s="472"/>
      <c r="CJ986" s="472"/>
      <c r="CK986" s="472"/>
      <c r="CL986" s="472"/>
      <c r="CM986" s="472"/>
    </row>
    <row r="987" spans="1:91" ht="18" customHeight="1" x14ac:dyDescent="0.3">
      <c r="B987" s="473" t="s">
        <v>332</v>
      </c>
      <c r="C987" s="474"/>
      <c r="D987" s="292" t="s">
        <v>333</v>
      </c>
      <c r="E987" s="474" t="s">
        <v>332</v>
      </c>
      <c r="F987" s="474"/>
      <c r="G987" s="292" t="s">
        <v>333</v>
      </c>
      <c r="H987" s="474" t="s">
        <v>332</v>
      </c>
      <c r="I987" s="474"/>
      <c r="J987" s="292" t="s">
        <v>333</v>
      </c>
      <c r="K987" s="310" t="s">
        <v>0</v>
      </c>
      <c r="L987" s="473" t="s">
        <v>332</v>
      </c>
      <c r="M987" s="474"/>
      <c r="N987" s="292" t="s">
        <v>333</v>
      </c>
      <c r="O987" s="474" t="s">
        <v>332</v>
      </c>
      <c r="P987" s="474"/>
      <c r="Q987" s="292" t="s">
        <v>333</v>
      </c>
      <c r="R987" s="474" t="s">
        <v>332</v>
      </c>
      <c r="S987" s="474"/>
      <c r="T987" s="292" t="s">
        <v>333</v>
      </c>
      <c r="U987" s="310" t="s">
        <v>0</v>
      </c>
      <c r="V987" s="473" t="s">
        <v>332</v>
      </c>
      <c r="W987" s="474"/>
      <c r="X987" s="292" t="s">
        <v>333</v>
      </c>
      <c r="Y987" s="474" t="s">
        <v>332</v>
      </c>
      <c r="Z987" s="474"/>
      <c r="AA987" s="292" t="s">
        <v>333</v>
      </c>
      <c r="AB987" s="474" t="s">
        <v>332</v>
      </c>
      <c r="AC987" s="474"/>
      <c r="AD987" s="292" t="s">
        <v>333</v>
      </c>
      <c r="AE987" s="310" t="s">
        <v>0</v>
      </c>
      <c r="AF987" s="473" t="s">
        <v>332</v>
      </c>
      <c r="AG987" s="474"/>
      <c r="AH987" s="292" t="s">
        <v>333</v>
      </c>
      <c r="AI987" s="474" t="s">
        <v>332</v>
      </c>
      <c r="AJ987" s="474"/>
      <c r="AK987" s="292" t="s">
        <v>333</v>
      </c>
      <c r="AL987" s="474" t="s">
        <v>332</v>
      </c>
      <c r="AM987" s="474"/>
      <c r="AN987" s="292" t="s">
        <v>333</v>
      </c>
      <c r="AO987" s="310" t="s">
        <v>0</v>
      </c>
      <c r="AP987" s="473" t="s">
        <v>332</v>
      </c>
      <c r="AQ987" s="474"/>
      <c r="AR987" s="292" t="s">
        <v>333</v>
      </c>
      <c r="AS987" s="474" t="s">
        <v>332</v>
      </c>
      <c r="AT987" s="474"/>
      <c r="AU987" s="292" t="s">
        <v>333</v>
      </c>
      <c r="AV987" s="474" t="s">
        <v>332</v>
      </c>
      <c r="AW987" s="474"/>
      <c r="AX987" s="292" t="s">
        <v>333</v>
      </c>
      <c r="AY987" s="290" t="s">
        <v>0</v>
      </c>
      <c r="AZ987" s="473" t="s">
        <v>332</v>
      </c>
      <c r="BA987" s="474"/>
      <c r="BB987" s="292" t="s">
        <v>333</v>
      </c>
      <c r="BC987" s="474" t="s">
        <v>332</v>
      </c>
      <c r="BD987" s="474"/>
      <c r="BE987" s="292" t="s">
        <v>333</v>
      </c>
      <c r="BF987" s="474" t="s">
        <v>332</v>
      </c>
      <c r="BG987" s="474"/>
      <c r="BH987" s="292" t="s">
        <v>333</v>
      </c>
      <c r="BI987" s="290" t="s">
        <v>0</v>
      </c>
      <c r="BJ987" s="473" t="s">
        <v>332</v>
      </c>
      <c r="BK987" s="474"/>
      <c r="BL987" s="292" t="s">
        <v>333</v>
      </c>
      <c r="BM987" s="474" t="s">
        <v>332</v>
      </c>
      <c r="BN987" s="474"/>
      <c r="BO987" s="292" t="s">
        <v>333</v>
      </c>
      <c r="BP987" s="474" t="s">
        <v>332</v>
      </c>
      <c r="BQ987" s="474"/>
      <c r="BR987" s="292" t="s">
        <v>333</v>
      </c>
      <c r="BS987" s="290" t="s">
        <v>0</v>
      </c>
      <c r="BT987" s="473" t="s">
        <v>332</v>
      </c>
      <c r="BU987" s="474"/>
      <c r="BV987" s="292" t="s">
        <v>333</v>
      </c>
      <c r="BW987" s="474" t="s">
        <v>332</v>
      </c>
      <c r="BX987" s="474"/>
      <c r="BY987" s="292" t="s">
        <v>333</v>
      </c>
      <c r="BZ987" s="474" t="s">
        <v>332</v>
      </c>
      <c r="CA987" s="474"/>
      <c r="CB987" s="292" t="s">
        <v>333</v>
      </c>
      <c r="CC987" s="290" t="s">
        <v>0</v>
      </c>
      <c r="CD987" s="473" t="s">
        <v>332</v>
      </c>
      <c r="CE987" s="474"/>
      <c r="CF987" s="292" t="s">
        <v>333</v>
      </c>
      <c r="CG987" s="474" t="s">
        <v>332</v>
      </c>
      <c r="CH987" s="474"/>
      <c r="CI987" s="292" t="s">
        <v>333</v>
      </c>
      <c r="CJ987" s="474" t="s">
        <v>332</v>
      </c>
      <c r="CK987" s="474"/>
      <c r="CL987" s="292" t="s">
        <v>333</v>
      </c>
      <c r="CM987" s="310" t="s">
        <v>0</v>
      </c>
    </row>
    <row r="988" spans="1:91" ht="14.4" x14ac:dyDescent="0.3">
      <c r="A988" s="99" t="s">
        <v>18</v>
      </c>
      <c r="B988" s="311">
        <v>24410</v>
      </c>
      <c r="C988" s="137"/>
      <c r="D988" s="312">
        <v>735.75757575757495</v>
      </c>
      <c r="E988" s="312">
        <v>27362</v>
      </c>
      <c r="F988" s="137"/>
      <c r="G988" s="302">
        <v>784.24242424242402</v>
      </c>
      <c r="H988" s="312">
        <v>23236</v>
      </c>
      <c r="I988" s="137"/>
      <c r="J988" s="302">
        <v>670.30304000000001</v>
      </c>
      <c r="K988" s="313">
        <v>-4.8095043015157719E-2</v>
      </c>
      <c r="L988" s="312">
        <v>27603</v>
      </c>
      <c r="M988" s="137"/>
      <c r="N988" s="312">
        <v>803.63636363636294</v>
      </c>
      <c r="O988" s="312">
        <v>30038</v>
      </c>
      <c r="P988" s="137"/>
      <c r="Q988" s="302">
        <v>814.54545454545405</v>
      </c>
      <c r="R988" s="312">
        <v>27835</v>
      </c>
      <c r="S988" s="137"/>
      <c r="T988" s="302">
        <v>759.39390000000003</v>
      </c>
      <c r="U988" s="313">
        <v>8.4048835271528458E-3</v>
      </c>
      <c r="V988" s="312">
        <v>2284</v>
      </c>
      <c r="W988" s="137"/>
      <c r="X988" s="312">
        <v>233.333333333333</v>
      </c>
      <c r="Y988" s="312">
        <v>3279</v>
      </c>
      <c r="Z988" s="137"/>
      <c r="AA988" s="302">
        <v>275.75757575757501</v>
      </c>
      <c r="AB988" s="312">
        <v>2729</v>
      </c>
      <c r="AC988" s="137"/>
      <c r="AD988" s="302">
        <v>244.84848</v>
      </c>
      <c r="AE988" s="313">
        <v>0.19483362521891417</v>
      </c>
      <c r="AF988" s="312">
        <v>6220</v>
      </c>
      <c r="AG988" s="137"/>
      <c r="AH988" s="312">
        <v>388.48484848484799</v>
      </c>
      <c r="AI988" s="312">
        <v>6776</v>
      </c>
      <c r="AJ988" s="137"/>
      <c r="AK988" s="302">
        <v>373.33333333333297</v>
      </c>
      <c r="AL988" s="312">
        <v>5796</v>
      </c>
      <c r="AM988" s="137"/>
      <c r="AN988" s="302">
        <v>333.93939999999998</v>
      </c>
      <c r="AO988" s="313">
        <v>-6.8167202572347263E-2</v>
      </c>
      <c r="AP988" s="312">
        <v>8912</v>
      </c>
      <c r="AQ988" s="137"/>
      <c r="AR988" s="312">
        <v>421.21212121212102</v>
      </c>
      <c r="AS988" s="312">
        <v>7387</v>
      </c>
      <c r="AT988" s="137"/>
      <c r="AU988" s="302">
        <v>444.84848484848402</v>
      </c>
      <c r="AV988" s="312">
        <v>5243</v>
      </c>
      <c r="AW988" s="137"/>
      <c r="AX988" s="302">
        <v>390.90910000000002</v>
      </c>
      <c r="AY988" s="303">
        <v>-0.41169210053859961</v>
      </c>
      <c r="AZ988" s="311">
        <v>17358</v>
      </c>
      <c r="BA988" s="137"/>
      <c r="BB988" s="312">
        <v>686.66666666666595</v>
      </c>
      <c r="BC988" s="312">
        <v>18267</v>
      </c>
      <c r="BD988" s="137"/>
      <c r="BE988" s="302">
        <v>655.75757575757495</v>
      </c>
      <c r="BF988" s="312">
        <v>14693</v>
      </c>
      <c r="BG988" s="137"/>
      <c r="BH988" s="302">
        <v>596.36364700000001</v>
      </c>
      <c r="BI988" s="303">
        <v>-0.1535315128471022</v>
      </c>
      <c r="BJ988" s="311">
        <v>12523</v>
      </c>
      <c r="BK988" s="137"/>
      <c r="BL988" s="312">
        <v>534.54545454545405</v>
      </c>
      <c r="BM988" s="312">
        <v>11808</v>
      </c>
      <c r="BN988" s="137"/>
      <c r="BO988" s="302">
        <v>521.21212121212102</v>
      </c>
      <c r="BP988" s="312">
        <v>7850</v>
      </c>
      <c r="BQ988" s="137"/>
      <c r="BR988" s="302">
        <v>400.60604899999998</v>
      </c>
      <c r="BS988" s="303">
        <v>-0.37315339774814343</v>
      </c>
      <c r="BT988" s="311">
        <v>11651</v>
      </c>
      <c r="BU988" s="137"/>
      <c r="BV988" s="312">
        <v>461.21212121212102</v>
      </c>
      <c r="BW988" s="312">
        <v>11163</v>
      </c>
      <c r="BX988" s="137"/>
      <c r="BY988" s="302">
        <v>449.09090909090901</v>
      </c>
      <c r="BZ988" s="312">
        <v>10756</v>
      </c>
      <c r="CA988" s="137"/>
      <c r="CB988" s="302">
        <v>450.90910000000002</v>
      </c>
      <c r="CC988" s="303">
        <v>-7.6817440563041794E-2</v>
      </c>
      <c r="CD988" s="311">
        <v>110961</v>
      </c>
      <c r="CE988" s="137"/>
      <c r="CF988" s="312">
        <v>1592.28</v>
      </c>
      <c r="CG988" s="312">
        <v>116080</v>
      </c>
      <c r="CH988" s="137"/>
      <c r="CI988" s="302">
        <v>1609.72</v>
      </c>
      <c r="CJ988" s="312">
        <v>98138</v>
      </c>
      <c r="CK988" s="137"/>
      <c r="CL988" s="302">
        <v>1437.08</v>
      </c>
      <c r="CM988" s="313">
        <v>-0.11556312578293275</v>
      </c>
    </row>
    <row r="989" spans="1:91" ht="14.4" x14ac:dyDescent="0.3">
      <c r="A989" s="99" t="s">
        <v>246</v>
      </c>
      <c r="B989" s="311">
        <v>6795</v>
      </c>
      <c r="C989" s="137">
        <v>0.2783695206882425</v>
      </c>
      <c r="D989" s="312">
        <v>429.09090909090901</v>
      </c>
      <c r="E989" s="312">
        <v>9091</v>
      </c>
      <c r="F989" s="137">
        <v>0.33224910459761714</v>
      </c>
      <c r="G989" s="302">
        <v>450.90909090909099</v>
      </c>
      <c r="H989" s="312">
        <v>5125</v>
      </c>
      <c r="I989" s="137">
        <v>0.2205629196075056</v>
      </c>
      <c r="J989" s="302">
        <v>353.93939999999998</v>
      </c>
      <c r="K989" s="313">
        <v>-0.24576894775570271</v>
      </c>
      <c r="L989" s="312">
        <v>6191</v>
      </c>
      <c r="M989" s="137">
        <v>0.2242872151577727</v>
      </c>
      <c r="N989" s="312">
        <v>416.969696969697</v>
      </c>
      <c r="O989" s="312">
        <v>6622</v>
      </c>
      <c r="P989" s="137">
        <v>0.22045409148412012</v>
      </c>
      <c r="Q989" s="302">
        <v>460.60606060606</v>
      </c>
      <c r="R989" s="312">
        <v>6229</v>
      </c>
      <c r="S989" s="137">
        <v>0.22378300700556852</v>
      </c>
      <c r="T989" s="302">
        <v>433.93939999999998</v>
      </c>
      <c r="U989" s="313">
        <v>6.137942174123728E-3</v>
      </c>
      <c r="V989" s="312">
        <v>690</v>
      </c>
      <c r="W989" s="137">
        <v>0.30210157618213662</v>
      </c>
      <c r="X989" s="312">
        <v>124.84848484848401</v>
      </c>
      <c r="Y989" s="312">
        <v>1033</v>
      </c>
      <c r="Z989" s="137">
        <v>0.3150350716681915</v>
      </c>
      <c r="AA989" s="302">
        <v>179.39393939393901</v>
      </c>
      <c r="AB989" s="312">
        <v>546</v>
      </c>
      <c r="AC989" s="137">
        <v>0.20007328691828508</v>
      </c>
      <c r="AD989" s="302">
        <v>106.060608</v>
      </c>
      <c r="AE989" s="313">
        <v>-0.20869565217391303</v>
      </c>
      <c r="AF989" s="312">
        <v>719</v>
      </c>
      <c r="AG989" s="137">
        <v>0.11559485530546623</v>
      </c>
      <c r="AH989" s="312">
        <v>184.24242424242399</v>
      </c>
      <c r="AI989" s="312">
        <v>902</v>
      </c>
      <c r="AJ989" s="137">
        <v>0.13311688311688311</v>
      </c>
      <c r="AK989" s="302">
        <v>160.60606060606</v>
      </c>
      <c r="AL989" s="312">
        <v>681</v>
      </c>
      <c r="AM989" s="137">
        <v>0.11749482401656315</v>
      </c>
      <c r="AN989" s="302">
        <v>141.21212800000001</v>
      </c>
      <c r="AO989" s="313">
        <v>-5.2851182197496523E-2</v>
      </c>
      <c r="AP989" s="312">
        <v>2216</v>
      </c>
      <c r="AQ989" s="137">
        <v>0.24865350089766608</v>
      </c>
      <c r="AR989" s="312">
        <v>214.54545454545399</v>
      </c>
      <c r="AS989" s="312">
        <v>2537</v>
      </c>
      <c r="AT989" s="137">
        <v>0.34344118045214567</v>
      </c>
      <c r="AU989" s="302">
        <v>243.636363636363</v>
      </c>
      <c r="AV989" s="312">
        <v>1389</v>
      </c>
      <c r="AW989" s="137">
        <v>0.26492466145336641</v>
      </c>
      <c r="AX989" s="302">
        <v>209.090912</v>
      </c>
      <c r="AY989" s="303">
        <v>-0.37319494584837543</v>
      </c>
      <c r="AZ989" s="311">
        <v>4747</v>
      </c>
      <c r="BA989" s="137">
        <v>0.273476206936283</v>
      </c>
      <c r="BB989" s="312">
        <v>370.30303030303003</v>
      </c>
      <c r="BC989" s="312">
        <v>5882</v>
      </c>
      <c r="BD989" s="137">
        <v>0.32200142333169102</v>
      </c>
      <c r="BE989" s="302">
        <v>344.24242424242402</v>
      </c>
      <c r="BF989" s="312">
        <v>3723</v>
      </c>
      <c r="BG989" s="137">
        <v>0.25338596610630915</v>
      </c>
      <c r="BH989" s="302">
        <v>321.81817599999999</v>
      </c>
      <c r="BI989" s="303">
        <v>-0.21571518854013061</v>
      </c>
      <c r="BJ989" s="311">
        <v>3823</v>
      </c>
      <c r="BK989" s="137">
        <v>0.3052782879501717</v>
      </c>
      <c r="BL989" s="312">
        <v>319.39393939393898</v>
      </c>
      <c r="BM989" s="312">
        <v>4062</v>
      </c>
      <c r="BN989" s="137">
        <v>0.3440040650406504</v>
      </c>
      <c r="BO989" s="302">
        <v>309.09090909090901</v>
      </c>
      <c r="BP989" s="312">
        <v>1766</v>
      </c>
      <c r="BQ989" s="137">
        <v>0.22496815286624203</v>
      </c>
      <c r="BR989" s="302">
        <v>244.24243200000001</v>
      </c>
      <c r="BS989" s="303">
        <v>-0.53805911587758304</v>
      </c>
      <c r="BT989" s="311">
        <v>2036</v>
      </c>
      <c r="BU989" s="137">
        <v>0.17474894858810402</v>
      </c>
      <c r="BV989" s="312">
        <v>210.90909090909</v>
      </c>
      <c r="BW989" s="312">
        <v>2495</v>
      </c>
      <c r="BX989" s="137">
        <v>0.22350622592493058</v>
      </c>
      <c r="BY989" s="302">
        <v>270.30303030303003</v>
      </c>
      <c r="BZ989" s="312">
        <v>1796</v>
      </c>
      <c r="CA989" s="137">
        <v>0.16697657121606546</v>
      </c>
      <c r="CB989" s="302">
        <v>250.909088</v>
      </c>
      <c r="CC989" s="303">
        <v>-0.11787819253438114</v>
      </c>
      <c r="CD989" s="311">
        <v>27217</v>
      </c>
      <c r="CE989" s="137">
        <v>0.2452843791962942</v>
      </c>
      <c r="CF989" s="312">
        <v>857.25</v>
      </c>
      <c r="CG989" s="312">
        <v>32624</v>
      </c>
      <c r="CH989" s="137">
        <v>0.28104755341144039</v>
      </c>
      <c r="CI989" s="302">
        <v>904.16</v>
      </c>
      <c r="CJ989" s="312">
        <v>21255</v>
      </c>
      <c r="CK989" s="137">
        <v>0.21658277119973915</v>
      </c>
      <c r="CL989" s="302">
        <v>782.28</v>
      </c>
      <c r="CM989" s="313">
        <v>-0.21905426755336738</v>
      </c>
    </row>
    <row r="990" spans="1:91" ht="14.4" x14ac:dyDescent="0.3">
      <c r="A990" s="99" t="s">
        <v>247</v>
      </c>
      <c r="B990" s="311">
        <v>1669</v>
      </c>
      <c r="C990" s="137">
        <v>6.8373617369930362E-2</v>
      </c>
      <c r="D990" s="312">
        <v>226.666666666666</v>
      </c>
      <c r="E990" s="312">
        <v>1369</v>
      </c>
      <c r="F990" s="137">
        <v>5.0032892332431841E-2</v>
      </c>
      <c r="G990" s="302">
        <v>197.575757575757</v>
      </c>
      <c r="H990" s="312">
        <v>1629</v>
      </c>
      <c r="I990" s="137">
        <v>7.0106730934756417E-2</v>
      </c>
      <c r="J990" s="302">
        <v>188.484848</v>
      </c>
      <c r="K990" s="313">
        <v>-2.3966446974236069E-2</v>
      </c>
      <c r="L990" s="312">
        <v>1136</v>
      </c>
      <c r="M990" s="137">
        <v>4.1154946926058762E-2</v>
      </c>
      <c r="N990" s="312">
        <v>187.87878787878699</v>
      </c>
      <c r="O990" s="312">
        <v>677</v>
      </c>
      <c r="P990" s="137">
        <v>2.2538118383381052E-2</v>
      </c>
      <c r="Q990" s="302">
        <v>120</v>
      </c>
      <c r="R990" s="312">
        <v>1044</v>
      </c>
      <c r="S990" s="137">
        <v>3.7506736123585412E-2</v>
      </c>
      <c r="T990" s="302">
        <v>176.96969999999999</v>
      </c>
      <c r="U990" s="313">
        <v>-8.098591549295775E-2</v>
      </c>
      <c r="V990" s="312">
        <v>105</v>
      </c>
      <c r="W990" s="137">
        <v>4.5971978984238181E-2</v>
      </c>
      <c r="X990" s="312">
        <v>56.363636363636303</v>
      </c>
      <c r="Y990" s="312">
        <v>104</v>
      </c>
      <c r="Z990" s="137">
        <v>3.1716986886245808E-2</v>
      </c>
      <c r="AA990" s="302">
        <v>47.878787878787797</v>
      </c>
      <c r="AB990" s="312">
        <v>199</v>
      </c>
      <c r="AC990" s="137">
        <v>7.2920483693660679E-2</v>
      </c>
      <c r="AD990" s="302">
        <v>66.666664100000006</v>
      </c>
      <c r="AE990" s="313">
        <v>0.89523809523809528</v>
      </c>
      <c r="AF990" s="312">
        <v>119</v>
      </c>
      <c r="AG990" s="137">
        <v>1.9131832797427653E-2</v>
      </c>
      <c r="AH990" s="312">
        <v>46.060606060605998</v>
      </c>
      <c r="AI990" s="312">
        <v>85</v>
      </c>
      <c r="AJ990" s="137">
        <v>1.2544273907910271E-2</v>
      </c>
      <c r="AK990" s="302">
        <v>43.636363636363598</v>
      </c>
      <c r="AL990" s="312">
        <v>174</v>
      </c>
      <c r="AM990" s="137">
        <v>3.0020703933747412E-2</v>
      </c>
      <c r="AN990" s="302">
        <v>62.4242439</v>
      </c>
      <c r="AO990" s="313">
        <v>0.46218487394957986</v>
      </c>
      <c r="AP990" s="312">
        <v>466</v>
      </c>
      <c r="AQ990" s="137">
        <v>5.2289048473967682E-2</v>
      </c>
      <c r="AR990" s="312">
        <v>112.121212121212</v>
      </c>
      <c r="AS990" s="312">
        <v>272</v>
      </c>
      <c r="AT990" s="137">
        <v>3.6821443075673484E-2</v>
      </c>
      <c r="AU990" s="302">
        <v>88.484848484848399</v>
      </c>
      <c r="AV990" s="312">
        <v>141</v>
      </c>
      <c r="AW990" s="137">
        <v>2.6893000190730498E-2</v>
      </c>
      <c r="AX990" s="302">
        <v>72.727270000000004</v>
      </c>
      <c r="AY990" s="303">
        <v>-0.69742489270386265</v>
      </c>
      <c r="AZ990" s="311">
        <v>611</v>
      </c>
      <c r="BA990" s="137">
        <v>3.5199907823481966E-2</v>
      </c>
      <c r="BB990" s="312">
        <v>146.06060606060601</v>
      </c>
      <c r="BC990" s="312">
        <v>674</v>
      </c>
      <c r="BD990" s="137">
        <v>3.6897136913559975E-2</v>
      </c>
      <c r="BE990" s="302">
        <v>136.969696969696</v>
      </c>
      <c r="BF990" s="312">
        <v>885</v>
      </c>
      <c r="BG990" s="137">
        <v>6.0232763901177433E-2</v>
      </c>
      <c r="BH990" s="302">
        <v>156.96969999999999</v>
      </c>
      <c r="BI990" s="303">
        <v>0.44844517184942717</v>
      </c>
      <c r="BJ990" s="311">
        <v>606</v>
      </c>
      <c r="BK990" s="137">
        <v>4.8390960632436315E-2</v>
      </c>
      <c r="BL990" s="312">
        <v>132.12121212121201</v>
      </c>
      <c r="BM990" s="312">
        <v>368</v>
      </c>
      <c r="BN990" s="137">
        <v>3.1165311653116531E-2</v>
      </c>
      <c r="BO990" s="302">
        <v>92.727272727272705</v>
      </c>
      <c r="BP990" s="312">
        <v>500</v>
      </c>
      <c r="BQ990" s="137">
        <v>6.3694267515923567E-2</v>
      </c>
      <c r="BR990" s="302">
        <v>129.090912</v>
      </c>
      <c r="BS990" s="303">
        <v>-0.17491749174917492</v>
      </c>
      <c r="BT990" s="311">
        <v>277</v>
      </c>
      <c r="BU990" s="137">
        <v>2.3774783280405117E-2</v>
      </c>
      <c r="BV990" s="312">
        <v>73.3333333333333</v>
      </c>
      <c r="BW990" s="312">
        <v>336</v>
      </c>
      <c r="BX990" s="137">
        <v>3.0099435635581834E-2</v>
      </c>
      <c r="BY990" s="302">
        <v>81.818181818181799</v>
      </c>
      <c r="BZ990" s="312">
        <v>439</v>
      </c>
      <c r="CA990" s="137">
        <v>4.0814429155820009E-2</v>
      </c>
      <c r="CB990" s="302">
        <v>112.727272</v>
      </c>
      <c r="CC990" s="303">
        <v>0.58483754512635377</v>
      </c>
      <c r="CD990" s="311">
        <v>4989</v>
      </c>
      <c r="CE990" s="137">
        <v>4.4961743315218863E-2</v>
      </c>
      <c r="CF990" s="312">
        <v>384.59</v>
      </c>
      <c r="CG990" s="312">
        <v>3885</v>
      </c>
      <c r="CH990" s="137">
        <v>3.3468297725706413E-2</v>
      </c>
      <c r="CI990" s="302">
        <v>313.89</v>
      </c>
      <c r="CJ990" s="312">
        <v>5011</v>
      </c>
      <c r="CK990" s="137">
        <v>5.1060751187103876E-2</v>
      </c>
      <c r="CL990" s="302">
        <v>365</v>
      </c>
      <c r="CM990" s="313">
        <v>4.4097013429545001E-3</v>
      </c>
    </row>
    <row r="991" spans="1:91" ht="14.4" x14ac:dyDescent="0.3">
      <c r="A991" s="99" t="s">
        <v>248</v>
      </c>
      <c r="B991" s="311">
        <v>3830</v>
      </c>
      <c r="C991" s="137">
        <v>0.15690290864399836</v>
      </c>
      <c r="D991" s="312">
        <v>320</v>
      </c>
      <c r="E991" s="312">
        <v>2684</v>
      </c>
      <c r="F991" s="137">
        <v>9.8092244718953295E-2</v>
      </c>
      <c r="G991" s="302">
        <v>295.15151515151501</v>
      </c>
      <c r="H991" s="312">
        <v>2127</v>
      </c>
      <c r="I991" s="137">
        <v>9.153899122051988E-2</v>
      </c>
      <c r="J991" s="302">
        <v>224.24243200000001</v>
      </c>
      <c r="K991" s="313">
        <v>-0.44464751958224541</v>
      </c>
      <c r="L991" s="312">
        <v>4206</v>
      </c>
      <c r="M991" s="137">
        <v>0.15237474187588307</v>
      </c>
      <c r="N991" s="312">
        <v>318.18181818181802</v>
      </c>
      <c r="O991" s="312">
        <v>3200</v>
      </c>
      <c r="P991" s="137">
        <v>0.10653172647979227</v>
      </c>
      <c r="Q991" s="302">
        <v>292.72727272727201</v>
      </c>
      <c r="R991" s="312">
        <v>3212</v>
      </c>
      <c r="S991" s="137">
        <v>0.11539428776719957</v>
      </c>
      <c r="T991" s="302">
        <v>294.54544099999998</v>
      </c>
      <c r="U991" s="313">
        <v>-0.23632905373276272</v>
      </c>
      <c r="V991" s="312">
        <v>312</v>
      </c>
      <c r="W991" s="137">
        <v>0.13660245183887915</v>
      </c>
      <c r="X991" s="312">
        <v>92.727272727272705</v>
      </c>
      <c r="Y991" s="312">
        <v>559</v>
      </c>
      <c r="Z991" s="137">
        <v>0.1704788045135712</v>
      </c>
      <c r="AA991" s="302">
        <v>121.818181818181</v>
      </c>
      <c r="AB991" s="312">
        <v>292</v>
      </c>
      <c r="AC991" s="137">
        <v>0.10699890069622572</v>
      </c>
      <c r="AD991" s="302">
        <v>92.121215800000002</v>
      </c>
      <c r="AE991" s="313">
        <v>-6.4102564102564097E-2</v>
      </c>
      <c r="AF991" s="312">
        <v>1364</v>
      </c>
      <c r="AG991" s="137">
        <v>0.21929260450160773</v>
      </c>
      <c r="AH991" s="312">
        <v>193.939393939393</v>
      </c>
      <c r="AI991" s="312">
        <v>657</v>
      </c>
      <c r="AJ991" s="137">
        <v>9.6959858323494685E-2</v>
      </c>
      <c r="AK991" s="302">
        <v>133.939393939393</v>
      </c>
      <c r="AL991" s="312">
        <v>658</v>
      </c>
      <c r="AM991" s="137">
        <v>0.11352657004830918</v>
      </c>
      <c r="AN991" s="302">
        <v>163.636368</v>
      </c>
      <c r="AO991" s="313">
        <v>-0.51759530791788855</v>
      </c>
      <c r="AP991" s="312">
        <v>1715</v>
      </c>
      <c r="AQ991" s="137">
        <v>0.19243716337522443</v>
      </c>
      <c r="AR991" s="312">
        <v>200</v>
      </c>
      <c r="AS991" s="312">
        <v>949</v>
      </c>
      <c r="AT991" s="137">
        <v>0.12846893190740491</v>
      </c>
      <c r="AU991" s="302">
        <v>196.969696969697</v>
      </c>
      <c r="AV991" s="312">
        <v>367</v>
      </c>
      <c r="AW991" s="137">
        <v>6.9998092695021941E-2</v>
      </c>
      <c r="AX991" s="302">
        <v>87.878784199999998</v>
      </c>
      <c r="AY991" s="303">
        <v>-0.78600583090379006</v>
      </c>
      <c r="AZ991" s="311">
        <v>4021</v>
      </c>
      <c r="BA991" s="137">
        <v>0.23165111187924875</v>
      </c>
      <c r="BB991" s="312">
        <v>366.666666666666</v>
      </c>
      <c r="BC991" s="312">
        <v>2079</v>
      </c>
      <c r="BD991" s="137">
        <v>0.11381179175562489</v>
      </c>
      <c r="BE991" s="302">
        <v>242.42424242424201</v>
      </c>
      <c r="BF991" s="312">
        <v>1065</v>
      </c>
      <c r="BG991" s="137">
        <v>7.2483495542094878E-2</v>
      </c>
      <c r="BH991" s="302">
        <v>163.03030000000001</v>
      </c>
      <c r="BI991" s="303">
        <v>-0.73514051231037059</v>
      </c>
      <c r="BJ991" s="311">
        <v>2993</v>
      </c>
      <c r="BK991" s="137">
        <v>0.23900023955921104</v>
      </c>
      <c r="BL991" s="312">
        <v>280</v>
      </c>
      <c r="BM991" s="312">
        <v>2180</v>
      </c>
      <c r="BN991" s="137">
        <v>0.18462059620596205</v>
      </c>
      <c r="BO991" s="302">
        <v>249.69696969696901</v>
      </c>
      <c r="BP991" s="312">
        <v>1157</v>
      </c>
      <c r="BQ991" s="137">
        <v>0.14738853503184712</v>
      </c>
      <c r="BR991" s="302">
        <v>168.484848</v>
      </c>
      <c r="BS991" s="303">
        <v>-0.61343133979285003</v>
      </c>
      <c r="BT991" s="311">
        <v>1537</v>
      </c>
      <c r="BU991" s="137">
        <v>0.1319200068663634</v>
      </c>
      <c r="BV991" s="312">
        <v>189.09090909090901</v>
      </c>
      <c r="BW991" s="312">
        <v>1429</v>
      </c>
      <c r="BX991" s="137">
        <v>0.12801218310490012</v>
      </c>
      <c r="BY991" s="302">
        <v>195.75757575757501</v>
      </c>
      <c r="BZ991" s="312">
        <v>912</v>
      </c>
      <c r="CA991" s="137">
        <v>8.4789884715507621E-2</v>
      </c>
      <c r="CB991" s="302">
        <v>176.363632</v>
      </c>
      <c r="CC991" s="303">
        <v>-0.4066363044892648</v>
      </c>
      <c r="CD991" s="311">
        <v>19978</v>
      </c>
      <c r="CE991" s="137">
        <v>0.18004524112075415</v>
      </c>
      <c r="CF991" s="312">
        <v>733.01</v>
      </c>
      <c r="CG991" s="312">
        <v>13737</v>
      </c>
      <c r="CH991" s="137">
        <v>0.11834079944865609</v>
      </c>
      <c r="CI991" s="302">
        <v>633.73</v>
      </c>
      <c r="CJ991" s="312">
        <v>9790</v>
      </c>
      <c r="CK991" s="137">
        <v>9.9757484358760112E-2</v>
      </c>
      <c r="CL991" s="302">
        <v>514.76</v>
      </c>
      <c r="CM991" s="313">
        <v>-0.50996095705275801</v>
      </c>
    </row>
    <row r="992" spans="1:91" ht="14.4" x14ac:dyDescent="0.3">
      <c r="A992" s="99" t="s">
        <v>249</v>
      </c>
      <c r="B992" s="311">
        <v>1243</v>
      </c>
      <c r="C992" s="137">
        <v>5.0921753379762395E-2</v>
      </c>
      <c r="D992" s="312">
        <v>189.69696969696901</v>
      </c>
      <c r="E992" s="312">
        <v>1010</v>
      </c>
      <c r="F992" s="137">
        <v>3.6912506395731307E-2</v>
      </c>
      <c r="G992" s="302">
        <v>158.78787878787799</v>
      </c>
      <c r="H992" s="312">
        <v>970</v>
      </c>
      <c r="I992" s="137">
        <v>4.174556722327423E-2</v>
      </c>
      <c r="J992" s="302">
        <v>152.121216</v>
      </c>
      <c r="K992" s="313">
        <v>-0.21962992759452937</v>
      </c>
      <c r="L992" s="312">
        <v>1395</v>
      </c>
      <c r="M992" s="137">
        <v>5.0537985001630259E-2</v>
      </c>
      <c r="N992" s="312">
        <v>180</v>
      </c>
      <c r="O992" s="312">
        <v>1235</v>
      </c>
      <c r="P992" s="137">
        <v>4.1114588188294825E-2</v>
      </c>
      <c r="Q992" s="302">
        <v>165.45454545454501</v>
      </c>
      <c r="R992" s="312">
        <v>991</v>
      </c>
      <c r="S992" s="137">
        <v>3.5602658523441709E-2</v>
      </c>
      <c r="T992" s="302">
        <v>176.363632</v>
      </c>
      <c r="U992" s="313">
        <v>-0.28960573476702511</v>
      </c>
      <c r="V992" s="312">
        <v>50</v>
      </c>
      <c r="W992" s="137">
        <v>2.1891418563922942E-2</v>
      </c>
      <c r="X992" s="312">
        <v>32.727272727272698</v>
      </c>
      <c r="Y992" s="312">
        <v>164</v>
      </c>
      <c r="Z992" s="137">
        <v>5.0015248551387621E-2</v>
      </c>
      <c r="AA992" s="302">
        <v>63.636363636363598</v>
      </c>
      <c r="AB992" s="312">
        <v>148</v>
      </c>
      <c r="AC992" s="137">
        <v>5.4232319530963725E-2</v>
      </c>
      <c r="AD992" s="302">
        <v>47.272728000000001</v>
      </c>
      <c r="AE992" s="313">
        <v>1.96</v>
      </c>
      <c r="AF992" s="312">
        <v>158</v>
      </c>
      <c r="AG992" s="137">
        <v>2.5401929260450162E-2</v>
      </c>
      <c r="AH992" s="312">
        <v>67.272727272727195</v>
      </c>
      <c r="AI992" s="312">
        <v>248</v>
      </c>
      <c r="AJ992" s="137">
        <v>3.6599763872491142E-2</v>
      </c>
      <c r="AK992" s="302">
        <v>101.212121212121</v>
      </c>
      <c r="AL992" s="312">
        <v>284</v>
      </c>
      <c r="AM992" s="137">
        <v>4.8999309868875088E-2</v>
      </c>
      <c r="AN992" s="302">
        <v>90.909090000000006</v>
      </c>
      <c r="AO992" s="313">
        <v>0.79746835443037978</v>
      </c>
      <c r="AP992" s="312">
        <v>754</v>
      </c>
      <c r="AQ992" s="137">
        <v>8.460502692998205E-2</v>
      </c>
      <c r="AR992" s="312">
        <v>129.09090909090901</v>
      </c>
      <c r="AS992" s="312">
        <v>1477</v>
      </c>
      <c r="AT992" s="137">
        <v>0.19994585081900637</v>
      </c>
      <c r="AU992" s="302">
        <v>204.84848484848399</v>
      </c>
      <c r="AV992" s="312">
        <v>685</v>
      </c>
      <c r="AW992" s="137">
        <v>0.13065039099752052</v>
      </c>
      <c r="AX992" s="302">
        <v>140.606064</v>
      </c>
      <c r="AY992" s="303">
        <v>-9.1511936339522551E-2</v>
      </c>
      <c r="AZ992" s="311">
        <v>1916</v>
      </c>
      <c r="BA992" s="137">
        <v>0.11038138034335752</v>
      </c>
      <c r="BB992" s="312">
        <v>229.69696969696901</v>
      </c>
      <c r="BC992" s="312">
        <v>1130</v>
      </c>
      <c r="BD992" s="137">
        <v>6.1860185033119831E-2</v>
      </c>
      <c r="BE992" s="302">
        <v>199.39393939393901</v>
      </c>
      <c r="BF992" s="312">
        <v>1599</v>
      </c>
      <c r="BG992" s="137">
        <v>0.10882733274348329</v>
      </c>
      <c r="BH992" s="302">
        <v>227.878784</v>
      </c>
      <c r="BI992" s="303">
        <v>-0.16544885177453028</v>
      </c>
      <c r="BJ992" s="311">
        <v>894</v>
      </c>
      <c r="BK992" s="137">
        <v>7.138864489339615E-2</v>
      </c>
      <c r="BL992" s="312">
        <v>141.21212121212099</v>
      </c>
      <c r="BM992" s="312">
        <v>993</v>
      </c>
      <c r="BN992" s="137">
        <v>8.4095528455284549E-2</v>
      </c>
      <c r="BO992" s="302">
        <v>189.09090909090901</v>
      </c>
      <c r="BP992" s="312">
        <v>1059</v>
      </c>
      <c r="BQ992" s="137">
        <v>0.1349044585987261</v>
      </c>
      <c r="BR992" s="302">
        <v>143.03030000000001</v>
      </c>
      <c r="BS992" s="303">
        <v>0.18456375838926176</v>
      </c>
      <c r="BT992" s="311">
        <v>399</v>
      </c>
      <c r="BU992" s="137">
        <v>3.4245987468886789E-2</v>
      </c>
      <c r="BV992" s="312">
        <v>101.212121212121</v>
      </c>
      <c r="BW992" s="312">
        <v>296</v>
      </c>
      <c r="BX992" s="137">
        <v>2.6516169488488759E-2</v>
      </c>
      <c r="BY992" s="302">
        <v>72.121212121212096</v>
      </c>
      <c r="BZ992" s="312">
        <v>638</v>
      </c>
      <c r="CA992" s="137">
        <v>5.9315730754927486E-2</v>
      </c>
      <c r="CB992" s="302">
        <v>149.69697600000001</v>
      </c>
      <c r="CC992" s="303">
        <v>0.59899749373433586</v>
      </c>
      <c r="CD992" s="311">
        <v>6809</v>
      </c>
      <c r="CE992" s="137">
        <v>6.1363902632456446E-2</v>
      </c>
      <c r="CF992" s="312">
        <v>415.68</v>
      </c>
      <c r="CG992" s="312">
        <v>6553</v>
      </c>
      <c r="CH992" s="137">
        <v>5.6452446588559614E-2</v>
      </c>
      <c r="CI992" s="302">
        <v>434.14</v>
      </c>
      <c r="CJ992" s="312">
        <v>6374</v>
      </c>
      <c r="CK992" s="137">
        <v>6.4949357027858728E-2</v>
      </c>
      <c r="CL992" s="302">
        <v>422.09</v>
      </c>
      <c r="CM992" s="313">
        <v>-6.3886033191364378E-2</v>
      </c>
    </row>
    <row r="993" spans="1:91" ht="14.4" x14ac:dyDescent="0.3">
      <c r="A993" s="99" t="s">
        <v>444</v>
      </c>
      <c r="B993" s="311">
        <v>5011</v>
      </c>
      <c r="C993" s="137">
        <v>0.20528471937730439</v>
      </c>
      <c r="D993" s="312">
        <v>261.21212121212102</v>
      </c>
      <c r="E993" s="312">
        <v>5709</v>
      </c>
      <c r="F993" s="137">
        <v>0.20864702872597032</v>
      </c>
      <c r="G993" s="302">
        <v>281.21212121212102</v>
      </c>
      <c r="H993" s="312">
        <v>5155</v>
      </c>
      <c r="I993" s="137">
        <v>0.22185401962472026</v>
      </c>
      <c r="J993" s="302">
        <v>193.939392</v>
      </c>
      <c r="K993" s="313">
        <v>2.8736779086010775E-2</v>
      </c>
      <c r="L993" s="312">
        <v>6048</v>
      </c>
      <c r="M993" s="137">
        <v>0.21910661884577765</v>
      </c>
      <c r="N993" s="312">
        <v>376.36363636363598</v>
      </c>
      <c r="O993" s="312">
        <v>6725</v>
      </c>
      <c r="P993" s="137">
        <v>0.22388308143018842</v>
      </c>
      <c r="Q993" s="302">
        <v>415.75757575757501</v>
      </c>
      <c r="R993" s="312">
        <v>7271</v>
      </c>
      <c r="S993" s="137">
        <v>0.26121789114424288</v>
      </c>
      <c r="T993" s="302">
        <v>492.72726399999999</v>
      </c>
      <c r="U993" s="313">
        <v>0.20221560846560846</v>
      </c>
      <c r="V993" s="312">
        <v>176</v>
      </c>
      <c r="W993" s="137">
        <v>7.7057793345008757E-2</v>
      </c>
      <c r="X993" s="312">
        <v>54.545454545454497</v>
      </c>
      <c r="Y993" s="312">
        <v>246</v>
      </c>
      <c r="Z993" s="137">
        <v>7.5022872827081422E-2</v>
      </c>
      <c r="AA993" s="302">
        <v>61.818181818181799</v>
      </c>
      <c r="AB993" s="312">
        <v>54</v>
      </c>
      <c r="AC993" s="137">
        <v>1.9787467936973249E-2</v>
      </c>
      <c r="AD993" s="302">
        <v>30.30303</v>
      </c>
      <c r="AE993" s="313">
        <v>-0.69318181818181823</v>
      </c>
      <c r="AF993" s="312">
        <v>2850</v>
      </c>
      <c r="AG993" s="137">
        <v>0.45819935691318325</v>
      </c>
      <c r="AH993" s="312">
        <v>232.72727272727201</v>
      </c>
      <c r="AI993" s="312">
        <v>3898</v>
      </c>
      <c r="AJ993" s="137">
        <v>0.57526564344746167</v>
      </c>
      <c r="AK993" s="302">
        <v>296.969696969697</v>
      </c>
      <c r="AL993" s="312">
        <v>2074</v>
      </c>
      <c r="AM993" s="137">
        <v>0.35783298826777088</v>
      </c>
      <c r="AN993" s="302">
        <v>186.060608</v>
      </c>
      <c r="AO993" s="313">
        <v>-0.27228070175438596</v>
      </c>
      <c r="AP993" s="312">
        <v>727</v>
      </c>
      <c r="AQ993" s="137">
        <v>8.1575403949730702E-2</v>
      </c>
      <c r="AR993" s="312">
        <v>126.666666666666</v>
      </c>
      <c r="AS993" s="312">
        <v>420</v>
      </c>
      <c r="AT993" s="137">
        <v>5.6856640043319348E-2</v>
      </c>
      <c r="AU993" s="302">
        <v>87.272727272727195</v>
      </c>
      <c r="AV993" s="312">
        <v>398</v>
      </c>
      <c r="AW993" s="137">
        <v>7.5910738127026506E-2</v>
      </c>
      <c r="AX993" s="302">
        <v>83.636359999999996</v>
      </c>
      <c r="AY993" s="303">
        <v>-0.45254470426409904</v>
      </c>
      <c r="AZ993" s="311">
        <v>1114</v>
      </c>
      <c r="BA993" s="137">
        <v>6.4177900679801822E-2</v>
      </c>
      <c r="BB993" s="312">
        <v>172.12121212121201</v>
      </c>
      <c r="BC993" s="312">
        <v>1158</v>
      </c>
      <c r="BD993" s="137">
        <v>6.3393003777303336E-2</v>
      </c>
      <c r="BE993" s="302">
        <v>173.333333333333</v>
      </c>
      <c r="BF993" s="312">
        <v>1627</v>
      </c>
      <c r="BG993" s="137">
        <v>0.11073300210984822</v>
      </c>
      <c r="BH993" s="302">
        <v>218.18182400000001</v>
      </c>
      <c r="BI993" s="303">
        <v>0.46050269299820468</v>
      </c>
      <c r="BJ993" s="311">
        <v>651</v>
      </c>
      <c r="BK993" s="137">
        <v>5.1984348798211288E-2</v>
      </c>
      <c r="BL993" s="312">
        <v>110.90909090909</v>
      </c>
      <c r="BM993" s="312">
        <v>302</v>
      </c>
      <c r="BN993" s="137">
        <v>2.5575880758807588E-2</v>
      </c>
      <c r="BO993" s="302">
        <v>64.848484848484802</v>
      </c>
      <c r="BP993" s="312">
        <v>454</v>
      </c>
      <c r="BQ993" s="137">
        <v>5.7834394904458596E-2</v>
      </c>
      <c r="BR993" s="302">
        <v>108.484848</v>
      </c>
      <c r="BS993" s="303">
        <v>-0.30261136712749614</v>
      </c>
      <c r="BT993" s="311">
        <v>2847</v>
      </c>
      <c r="BU993" s="137">
        <v>0.24435670757874861</v>
      </c>
      <c r="BV993" s="312">
        <v>185.45454545454501</v>
      </c>
      <c r="BW993" s="312">
        <v>2364</v>
      </c>
      <c r="BX993" s="137">
        <v>0.21177102929320074</v>
      </c>
      <c r="BY993" s="302">
        <v>200.60606060606</v>
      </c>
      <c r="BZ993" s="312">
        <v>2672</v>
      </c>
      <c r="CA993" s="137">
        <v>0.24841948679806619</v>
      </c>
      <c r="CB993" s="302">
        <v>160.606064</v>
      </c>
      <c r="CC993" s="303">
        <v>-6.1468212153143659E-2</v>
      </c>
      <c r="CD993" s="311">
        <v>19424</v>
      </c>
      <c r="CE993" s="137">
        <v>0.1750524959219906</v>
      </c>
      <c r="CF993" s="312">
        <v>598.34</v>
      </c>
      <c r="CG993" s="312">
        <v>20822</v>
      </c>
      <c r="CH993" s="137">
        <v>0.17937629221226739</v>
      </c>
      <c r="CI993" s="302">
        <v>651.24</v>
      </c>
      <c r="CJ993" s="312">
        <v>19705</v>
      </c>
      <c r="CK993" s="137">
        <v>0.2007886853206709</v>
      </c>
      <c r="CL993" s="302">
        <v>637.55999999999995</v>
      </c>
      <c r="CM993" s="313">
        <v>1.4466639209225701E-2</v>
      </c>
    </row>
    <row r="994" spans="1:91" ht="14.4" x14ac:dyDescent="0.3">
      <c r="A994" s="99" t="s">
        <v>250</v>
      </c>
      <c r="B994" s="311">
        <v>326</v>
      </c>
      <c r="C994" s="137">
        <v>1.3355182302335109E-2</v>
      </c>
      <c r="D994" s="312">
        <v>83.030303030303003</v>
      </c>
      <c r="E994" s="312">
        <v>240</v>
      </c>
      <c r="F994" s="137">
        <v>8.771288648490607E-3</v>
      </c>
      <c r="G994" s="302">
        <v>56.363636363636303</v>
      </c>
      <c r="H994" s="312">
        <v>356</v>
      </c>
      <c r="I994" s="137">
        <v>1.5321053537614046E-2</v>
      </c>
      <c r="J994" s="302">
        <v>76.363640000000004</v>
      </c>
      <c r="K994" s="313">
        <v>9.202453987730061E-2</v>
      </c>
      <c r="L994" s="312">
        <v>115</v>
      </c>
      <c r="M994" s="137">
        <v>4.1662138173386952E-3</v>
      </c>
      <c r="N994" s="312">
        <v>41.212121212121197</v>
      </c>
      <c r="O994" s="312">
        <v>132</v>
      </c>
      <c r="P994" s="137">
        <v>4.3944337172914308E-3</v>
      </c>
      <c r="Q994" s="302">
        <v>55.757575757575701</v>
      </c>
      <c r="R994" s="312">
        <v>197</v>
      </c>
      <c r="S994" s="137">
        <v>7.0774205137416925E-3</v>
      </c>
      <c r="T994" s="302">
        <v>63.636364</v>
      </c>
      <c r="U994" s="313">
        <v>0.71304347826086956</v>
      </c>
      <c r="V994" s="312">
        <v>45</v>
      </c>
      <c r="W994" s="137">
        <v>1.9702276707530646E-2</v>
      </c>
      <c r="X994" s="312">
        <v>30.303030303030301</v>
      </c>
      <c r="Y994" s="312">
        <v>0</v>
      </c>
      <c r="Z994" s="137">
        <v>0</v>
      </c>
      <c r="AA994" s="302">
        <v>17.5757575757575</v>
      </c>
      <c r="AB994" s="312">
        <v>0</v>
      </c>
      <c r="AC994" s="137">
        <v>0</v>
      </c>
      <c r="AD994" s="302">
        <v>17.575758</v>
      </c>
      <c r="AE994" s="313">
        <v>-1</v>
      </c>
      <c r="AF994" s="312">
        <v>168</v>
      </c>
      <c r="AG994" s="137">
        <v>2.7009646302250803E-2</v>
      </c>
      <c r="AH994" s="312">
        <v>53.3333333333333</v>
      </c>
      <c r="AI994" s="312">
        <v>228</v>
      </c>
      <c r="AJ994" s="137">
        <v>3.3648170011806373E-2</v>
      </c>
      <c r="AK994" s="302">
        <v>72.121212121212096</v>
      </c>
      <c r="AL994" s="312">
        <v>49</v>
      </c>
      <c r="AM994" s="137">
        <v>8.4541062801932361E-3</v>
      </c>
      <c r="AN994" s="302">
        <v>32.727271999999999</v>
      </c>
      <c r="AO994" s="313">
        <v>-0.70833333333333337</v>
      </c>
      <c r="AP994" s="312">
        <v>189</v>
      </c>
      <c r="AQ994" s="137">
        <v>2.1207360861759426E-2</v>
      </c>
      <c r="AR994" s="312">
        <v>52.121212121212103</v>
      </c>
      <c r="AS994" s="312">
        <v>132</v>
      </c>
      <c r="AT994" s="137">
        <v>1.7869229727900365E-2</v>
      </c>
      <c r="AU994" s="302">
        <v>55.151515151515099</v>
      </c>
      <c r="AV994" s="312">
        <v>52</v>
      </c>
      <c r="AW994" s="137">
        <v>9.9179858859431615E-3</v>
      </c>
      <c r="AX994" s="302">
        <v>24.848483999999999</v>
      </c>
      <c r="AY994" s="303">
        <v>-0.72486772486772488</v>
      </c>
      <c r="AZ994" s="311">
        <v>101</v>
      </c>
      <c r="BA994" s="137">
        <v>5.8186427007719784E-3</v>
      </c>
      <c r="BB994" s="312">
        <v>51.515151515151501</v>
      </c>
      <c r="BC994" s="312">
        <v>102</v>
      </c>
      <c r="BD994" s="137">
        <v>5.5838397109541794E-3</v>
      </c>
      <c r="BE994" s="302">
        <v>49.090909090909101</v>
      </c>
      <c r="BF994" s="312">
        <v>119</v>
      </c>
      <c r="BG994" s="137">
        <v>8.0990948070509775E-3</v>
      </c>
      <c r="BH994" s="302">
        <v>52.121212</v>
      </c>
      <c r="BI994" s="303">
        <v>0.17821782178217821</v>
      </c>
      <c r="BJ994" s="311">
        <v>67</v>
      </c>
      <c r="BK994" s="137">
        <v>5.3501557134871839E-3</v>
      </c>
      <c r="BL994" s="312">
        <v>43.636363636363598</v>
      </c>
      <c r="BM994" s="312">
        <v>71</v>
      </c>
      <c r="BN994" s="137">
        <v>6.012872628726287E-3</v>
      </c>
      <c r="BO994" s="302">
        <v>40</v>
      </c>
      <c r="BP994" s="312">
        <v>49</v>
      </c>
      <c r="BQ994" s="137">
        <v>6.2420382165605092E-3</v>
      </c>
      <c r="BR994" s="302">
        <v>30.30303</v>
      </c>
      <c r="BS994" s="303">
        <v>-0.26865671641791045</v>
      </c>
      <c r="BT994" s="311">
        <v>124</v>
      </c>
      <c r="BU994" s="137">
        <v>1.0642863273538751E-2</v>
      </c>
      <c r="BV994" s="312">
        <v>45.454545454545404</v>
      </c>
      <c r="BW994" s="312">
        <v>47</v>
      </c>
      <c r="BX994" s="137">
        <v>4.2103377228343633E-3</v>
      </c>
      <c r="BY994" s="302">
        <v>21.818181818181799</v>
      </c>
      <c r="BZ994" s="312">
        <v>43</v>
      </c>
      <c r="CA994" s="137">
        <v>3.9977686872443288E-3</v>
      </c>
      <c r="CB994" s="302">
        <v>19.393940000000001</v>
      </c>
      <c r="CC994" s="303">
        <v>-0.65322580645161288</v>
      </c>
      <c r="CD994" s="311">
        <v>1135</v>
      </c>
      <c r="CE994" s="137">
        <v>1.0228819134650914E-2</v>
      </c>
      <c r="CF994" s="312">
        <v>146.47999999999999</v>
      </c>
      <c r="CG994" s="312">
        <v>952</v>
      </c>
      <c r="CH994" s="137">
        <v>8.2012405237767063E-3</v>
      </c>
      <c r="CI994" s="302">
        <v>138.19999999999999</v>
      </c>
      <c r="CJ994" s="312">
        <v>865</v>
      </c>
      <c r="CK994" s="137">
        <v>8.8141188938026041E-3</v>
      </c>
      <c r="CL994" s="302">
        <v>124.89</v>
      </c>
      <c r="CM994" s="313">
        <v>-0.23788546255506607</v>
      </c>
    </row>
    <row r="995" spans="1:91" ht="14.4" x14ac:dyDescent="0.3">
      <c r="A995" s="99" t="s">
        <v>251</v>
      </c>
      <c r="B995" s="311">
        <v>5536</v>
      </c>
      <c r="C995" s="137">
        <v>0.22679229823842686</v>
      </c>
      <c r="D995" s="312">
        <v>377.575757575757</v>
      </c>
      <c r="E995" s="312">
        <v>7259</v>
      </c>
      <c r="F995" s="137">
        <v>0.2652949345808055</v>
      </c>
      <c r="G995" s="302">
        <v>390.90909090909099</v>
      </c>
      <c r="H995" s="312">
        <v>7874</v>
      </c>
      <c r="I995" s="137">
        <v>0.33887071785160955</v>
      </c>
      <c r="J995" s="302">
        <v>400</v>
      </c>
      <c r="K995" s="313">
        <v>0.42232658959537572</v>
      </c>
      <c r="L995" s="312">
        <v>8512</v>
      </c>
      <c r="M995" s="137">
        <v>0.30837227837553888</v>
      </c>
      <c r="N995" s="312">
        <v>436.969696969697</v>
      </c>
      <c r="O995" s="312">
        <v>11447</v>
      </c>
      <c r="P995" s="137">
        <v>0.38108396031693187</v>
      </c>
      <c r="Q995" s="302">
        <v>499.39393939393898</v>
      </c>
      <c r="R995" s="312">
        <v>8891</v>
      </c>
      <c r="S995" s="137">
        <v>0.31941799892222023</v>
      </c>
      <c r="T995" s="302">
        <v>473.93939999999998</v>
      </c>
      <c r="U995" s="313">
        <v>4.4525375939849621E-2</v>
      </c>
      <c r="V995" s="312">
        <v>906</v>
      </c>
      <c r="W995" s="137">
        <v>0.39667250437828372</v>
      </c>
      <c r="X995" s="312">
        <v>155.15151515151501</v>
      </c>
      <c r="Y995" s="312">
        <v>1173</v>
      </c>
      <c r="Z995" s="137">
        <v>0.35773101555352244</v>
      </c>
      <c r="AA995" s="302">
        <v>179.39393939393901</v>
      </c>
      <c r="AB995" s="312">
        <v>1490</v>
      </c>
      <c r="AC995" s="137">
        <v>0.54598754122389148</v>
      </c>
      <c r="AD995" s="302">
        <v>173.33332799999999</v>
      </c>
      <c r="AE995" s="313">
        <v>0.64459161147902866</v>
      </c>
      <c r="AF995" s="312">
        <v>842</v>
      </c>
      <c r="AG995" s="137">
        <v>0.13536977491961416</v>
      </c>
      <c r="AH995" s="312">
        <v>170.30303030303</v>
      </c>
      <c r="AI995" s="312">
        <v>758</v>
      </c>
      <c r="AJ995" s="137">
        <v>0.11186540731995277</v>
      </c>
      <c r="AK995" s="302">
        <v>148.48484848484799</v>
      </c>
      <c r="AL995" s="312">
        <v>1876</v>
      </c>
      <c r="AM995" s="137">
        <v>0.32367149758454106</v>
      </c>
      <c r="AN995" s="302">
        <v>247.27271999999999</v>
      </c>
      <c r="AO995" s="313">
        <v>1.2280285035629455</v>
      </c>
      <c r="AP995" s="312">
        <v>2845</v>
      </c>
      <c r="AQ995" s="137">
        <v>0.31923249551166966</v>
      </c>
      <c r="AR995" s="312">
        <v>258.18181818181802</v>
      </c>
      <c r="AS995" s="312">
        <v>1600</v>
      </c>
      <c r="AT995" s="137">
        <v>0.21659672397454988</v>
      </c>
      <c r="AU995" s="302">
        <v>190.90909090909</v>
      </c>
      <c r="AV995" s="312">
        <v>2211</v>
      </c>
      <c r="AW995" s="137">
        <v>0.421705130650391</v>
      </c>
      <c r="AX995" s="302">
        <v>238.78787199999999</v>
      </c>
      <c r="AY995" s="303">
        <v>-0.22284710017574694</v>
      </c>
      <c r="AZ995" s="311">
        <v>4848</v>
      </c>
      <c r="BA995" s="137">
        <v>0.27929484963705498</v>
      </c>
      <c r="BB995" s="312">
        <v>324.84848484848402</v>
      </c>
      <c r="BC995" s="312">
        <v>7242</v>
      </c>
      <c r="BD995" s="137">
        <v>0.39645261947774674</v>
      </c>
      <c r="BE995" s="302">
        <v>411.51515151515099</v>
      </c>
      <c r="BF995" s="312">
        <v>5675</v>
      </c>
      <c r="BG995" s="137">
        <v>0.38623834479003605</v>
      </c>
      <c r="BH995" s="302">
        <v>404.84848</v>
      </c>
      <c r="BI995" s="303">
        <v>0.17058580858085809</v>
      </c>
      <c r="BJ995" s="311">
        <v>3489</v>
      </c>
      <c r="BK995" s="137">
        <v>0.27860736245308632</v>
      </c>
      <c r="BL995" s="312">
        <v>301.81818181818102</v>
      </c>
      <c r="BM995" s="312">
        <v>3832</v>
      </c>
      <c r="BN995" s="137">
        <v>0.32452574525745259</v>
      </c>
      <c r="BO995" s="302">
        <v>278.18181818181802</v>
      </c>
      <c r="BP995" s="312">
        <v>2865</v>
      </c>
      <c r="BQ995" s="137">
        <v>0.36496815286624201</v>
      </c>
      <c r="BR995" s="302">
        <v>277.57574499999998</v>
      </c>
      <c r="BS995" s="303">
        <v>-0.17884780739466896</v>
      </c>
      <c r="BT995" s="311">
        <v>4431</v>
      </c>
      <c r="BU995" s="137">
        <v>0.3803107029439533</v>
      </c>
      <c r="BV995" s="312">
        <v>313.33333333333297</v>
      </c>
      <c r="BW995" s="312">
        <v>4196</v>
      </c>
      <c r="BX995" s="137">
        <v>0.37588461883006358</v>
      </c>
      <c r="BY995" s="302">
        <v>284.84848484848402</v>
      </c>
      <c r="BZ995" s="312">
        <v>4256</v>
      </c>
      <c r="CA995" s="137">
        <v>0.39568612867236891</v>
      </c>
      <c r="CB995" s="302">
        <v>251.515152</v>
      </c>
      <c r="CC995" s="303">
        <v>-3.9494470774091628E-2</v>
      </c>
      <c r="CD995" s="311">
        <v>31409</v>
      </c>
      <c r="CE995" s="137">
        <v>0.28306341867863483</v>
      </c>
      <c r="CF995" s="312">
        <v>863.28</v>
      </c>
      <c r="CG995" s="312">
        <v>37507</v>
      </c>
      <c r="CH995" s="137">
        <v>0.3231133700895934</v>
      </c>
      <c r="CI995" s="302">
        <v>904.43</v>
      </c>
      <c r="CJ995" s="312">
        <v>35138</v>
      </c>
      <c r="CK995" s="137">
        <v>0.35804683201206466</v>
      </c>
      <c r="CL995" s="302">
        <v>913.37</v>
      </c>
      <c r="CM995" s="313">
        <v>0.11872393263077462</v>
      </c>
    </row>
    <row r="996" spans="1:91" ht="14.4" x14ac:dyDescent="0.3">
      <c r="A996" s="432"/>
      <c r="B996" s="432"/>
      <c r="C996" s="432"/>
      <c r="D996" s="432"/>
      <c r="E996" s="432"/>
      <c r="F996" s="432"/>
      <c r="G996" s="432"/>
      <c r="H996" s="432"/>
      <c r="I996" s="432"/>
      <c r="J996" s="432"/>
      <c r="K996" s="432"/>
      <c r="L996" s="432"/>
      <c r="M996" s="432"/>
      <c r="N996" s="432"/>
      <c r="O996" s="432"/>
      <c r="P996" s="432"/>
      <c r="Q996" s="432"/>
      <c r="R996" s="432"/>
      <c r="S996" s="432"/>
      <c r="T996" s="432"/>
      <c r="U996" s="432"/>
      <c r="V996" s="432"/>
      <c r="W996" s="432"/>
      <c r="X996" s="432"/>
      <c r="Y996" s="432"/>
      <c r="Z996" s="432"/>
      <c r="AA996" s="432"/>
      <c r="AB996" s="432"/>
      <c r="AC996" s="432"/>
      <c r="AD996" s="432"/>
      <c r="AE996" s="432"/>
      <c r="AF996" s="432"/>
      <c r="AG996" s="432"/>
      <c r="AH996" s="432"/>
      <c r="AI996" s="432"/>
      <c r="AJ996" s="432"/>
      <c r="AK996" s="432"/>
      <c r="AL996" s="432"/>
      <c r="AM996" s="432"/>
      <c r="AN996" s="432"/>
      <c r="AO996" s="432"/>
      <c r="AP996" s="432"/>
      <c r="AQ996" s="432"/>
      <c r="AR996" s="432"/>
      <c r="AS996" s="432"/>
      <c r="AT996" s="432"/>
      <c r="AU996" s="432"/>
      <c r="AV996" s="432"/>
      <c r="AW996" s="432"/>
      <c r="AX996" s="432"/>
      <c r="AY996" s="432"/>
      <c r="AZ996" s="432"/>
      <c r="BA996" s="432"/>
      <c r="BB996" s="432"/>
      <c r="BC996" s="432"/>
      <c r="BD996" s="432"/>
      <c r="BE996" s="432"/>
      <c r="BF996" s="432"/>
      <c r="BG996" s="432"/>
      <c r="BH996" s="432"/>
      <c r="BI996" s="432"/>
      <c r="BJ996" s="432"/>
      <c r="BK996" s="432"/>
      <c r="BL996" s="432"/>
      <c r="BM996" s="432"/>
      <c r="BN996" s="432"/>
      <c r="BO996" s="432"/>
      <c r="BP996" s="432"/>
      <c r="BQ996" s="432"/>
      <c r="BR996" s="432"/>
      <c r="BS996" s="432"/>
      <c r="BT996" s="432"/>
      <c r="BU996" s="432"/>
      <c r="BV996" s="432"/>
      <c r="BW996" s="432"/>
      <c r="BX996" s="432"/>
      <c r="BY996" s="432"/>
      <c r="BZ996" s="432"/>
      <c r="CA996" s="432"/>
      <c r="CB996" s="432"/>
      <c r="CC996" s="432"/>
      <c r="CD996" s="432"/>
      <c r="CE996" s="432"/>
      <c r="CF996" s="432"/>
      <c r="CG996" s="432"/>
      <c r="CH996" s="432"/>
      <c r="CI996" s="432"/>
      <c r="CJ996" s="432"/>
      <c r="CK996" s="432"/>
      <c r="CL996" s="432"/>
      <c r="CM996" s="432"/>
    </row>
    <row r="997" spans="1:91" ht="14.4" x14ac:dyDescent="0.3">
      <c r="A997" s="472" t="s">
        <v>521</v>
      </c>
      <c r="B997" s="472"/>
      <c r="C997" s="472"/>
      <c r="D997" s="472"/>
      <c r="E997" s="472"/>
      <c r="F997" s="472"/>
      <c r="G997" s="472"/>
      <c r="H997" s="472"/>
      <c r="I997" s="472"/>
      <c r="J997" s="472"/>
      <c r="K997" s="472"/>
      <c r="L997" s="472"/>
      <c r="M997" s="472"/>
      <c r="N997" s="472"/>
      <c r="O997" s="472"/>
      <c r="P997" s="472"/>
      <c r="Q997" s="472"/>
      <c r="R997" s="472"/>
      <c r="S997" s="472"/>
      <c r="T997" s="472"/>
      <c r="U997" s="472"/>
      <c r="V997" s="472"/>
      <c r="W997" s="472"/>
      <c r="X997" s="472"/>
      <c r="Y997" s="472"/>
      <c r="Z997" s="472"/>
      <c r="AA997" s="472"/>
      <c r="AB997" s="472"/>
      <c r="AC997" s="472"/>
      <c r="AD997" s="472"/>
      <c r="AE997" s="472"/>
      <c r="AF997" s="472"/>
      <c r="AG997" s="472"/>
      <c r="AH997" s="472"/>
      <c r="AI997" s="472"/>
      <c r="AJ997" s="472"/>
      <c r="AK997" s="472"/>
      <c r="AL997" s="472"/>
      <c r="AM997" s="472"/>
      <c r="AN997" s="472"/>
      <c r="AO997" s="472"/>
      <c r="AP997" s="472"/>
      <c r="AQ997" s="472"/>
      <c r="AR997" s="472"/>
      <c r="AS997" s="472"/>
      <c r="AT997" s="472"/>
      <c r="AU997" s="472"/>
      <c r="AV997" s="472"/>
      <c r="AW997" s="472"/>
      <c r="AX997" s="472"/>
      <c r="AY997" s="472"/>
      <c r="AZ997" s="472"/>
      <c r="BA997" s="472"/>
      <c r="BB997" s="472"/>
      <c r="BC997" s="472"/>
      <c r="BD997" s="472"/>
      <c r="BE997" s="472"/>
      <c r="BF997" s="472"/>
      <c r="BG997" s="472"/>
      <c r="BH997" s="472"/>
      <c r="BI997" s="472"/>
      <c r="BJ997" s="472"/>
      <c r="BK997" s="472"/>
      <c r="BL997" s="472"/>
      <c r="BM997" s="472"/>
      <c r="BN997" s="472"/>
      <c r="BO997" s="472"/>
      <c r="BP997" s="472"/>
      <c r="BQ997" s="472"/>
      <c r="BR997" s="472"/>
      <c r="BS997" s="472"/>
      <c r="BT997" s="472"/>
      <c r="BU997" s="472"/>
      <c r="BV997" s="472"/>
      <c r="BW997" s="472"/>
      <c r="BX997" s="472"/>
      <c r="BY997" s="472"/>
      <c r="BZ997" s="472"/>
      <c r="CA997" s="472"/>
      <c r="CB997" s="472"/>
      <c r="CC997" s="472"/>
      <c r="CD997" s="472"/>
      <c r="CE997" s="472"/>
      <c r="CF997" s="472"/>
      <c r="CG997" s="472"/>
      <c r="CH997" s="472"/>
      <c r="CI997" s="472"/>
      <c r="CJ997" s="472"/>
      <c r="CK997" s="472"/>
      <c r="CL997" s="472"/>
      <c r="CM997" s="472"/>
    </row>
    <row r="998" spans="1:91" ht="18" customHeight="1" x14ac:dyDescent="0.3">
      <c r="B998" s="473" t="s">
        <v>332</v>
      </c>
      <c r="C998" s="474"/>
      <c r="D998" s="292" t="s">
        <v>333</v>
      </c>
      <c r="E998" s="474" t="s">
        <v>332</v>
      </c>
      <c r="F998" s="474"/>
      <c r="G998" s="292" t="s">
        <v>333</v>
      </c>
      <c r="H998" s="474" t="s">
        <v>332</v>
      </c>
      <c r="I998" s="474"/>
      <c r="J998" s="292" t="s">
        <v>333</v>
      </c>
      <c r="K998" s="310" t="s">
        <v>0</v>
      </c>
      <c r="L998" s="473" t="s">
        <v>332</v>
      </c>
      <c r="M998" s="474"/>
      <c r="N998" s="292" t="s">
        <v>333</v>
      </c>
      <c r="O998" s="474" t="s">
        <v>332</v>
      </c>
      <c r="P998" s="474"/>
      <c r="Q998" s="292" t="s">
        <v>333</v>
      </c>
      <c r="R998" s="474" t="s">
        <v>332</v>
      </c>
      <c r="S998" s="474"/>
      <c r="T998" s="292" t="s">
        <v>333</v>
      </c>
      <c r="U998" s="310" t="s">
        <v>0</v>
      </c>
      <c r="V998" s="473" t="s">
        <v>332</v>
      </c>
      <c r="W998" s="474"/>
      <c r="X998" s="292" t="s">
        <v>333</v>
      </c>
      <c r="Y998" s="474" t="s">
        <v>332</v>
      </c>
      <c r="Z998" s="474"/>
      <c r="AA998" s="292" t="s">
        <v>333</v>
      </c>
      <c r="AB998" s="474" t="s">
        <v>332</v>
      </c>
      <c r="AC998" s="474"/>
      <c r="AD998" s="292" t="s">
        <v>333</v>
      </c>
      <c r="AE998" s="310" t="s">
        <v>0</v>
      </c>
      <c r="AF998" s="473" t="s">
        <v>332</v>
      </c>
      <c r="AG998" s="474"/>
      <c r="AH998" s="292" t="s">
        <v>333</v>
      </c>
      <c r="AI998" s="474" t="s">
        <v>332</v>
      </c>
      <c r="AJ998" s="474"/>
      <c r="AK998" s="292" t="s">
        <v>333</v>
      </c>
      <c r="AL998" s="474" t="s">
        <v>332</v>
      </c>
      <c r="AM998" s="474"/>
      <c r="AN998" s="292" t="s">
        <v>333</v>
      </c>
      <c r="AO998" s="310" t="s">
        <v>0</v>
      </c>
      <c r="AP998" s="473" t="s">
        <v>332</v>
      </c>
      <c r="AQ998" s="474"/>
      <c r="AR998" s="292" t="s">
        <v>333</v>
      </c>
      <c r="AS998" s="474" t="s">
        <v>332</v>
      </c>
      <c r="AT998" s="474"/>
      <c r="AU998" s="292" t="s">
        <v>333</v>
      </c>
      <c r="AV998" s="474" t="s">
        <v>332</v>
      </c>
      <c r="AW998" s="474"/>
      <c r="AX998" s="292" t="s">
        <v>333</v>
      </c>
      <c r="AY998" s="290" t="s">
        <v>0</v>
      </c>
      <c r="AZ998" s="473" t="s">
        <v>332</v>
      </c>
      <c r="BA998" s="474"/>
      <c r="BB998" s="292" t="s">
        <v>333</v>
      </c>
      <c r="BC998" s="474" t="s">
        <v>332</v>
      </c>
      <c r="BD998" s="474"/>
      <c r="BE998" s="292" t="s">
        <v>333</v>
      </c>
      <c r="BF998" s="474" t="s">
        <v>332</v>
      </c>
      <c r="BG998" s="474"/>
      <c r="BH998" s="292" t="s">
        <v>333</v>
      </c>
      <c r="BI998" s="290" t="s">
        <v>0</v>
      </c>
      <c r="BJ998" s="473" t="s">
        <v>332</v>
      </c>
      <c r="BK998" s="474"/>
      <c r="BL998" s="292" t="s">
        <v>333</v>
      </c>
      <c r="BM998" s="474" t="s">
        <v>332</v>
      </c>
      <c r="BN998" s="474"/>
      <c r="BO998" s="292" t="s">
        <v>333</v>
      </c>
      <c r="BP998" s="474" t="s">
        <v>332</v>
      </c>
      <c r="BQ998" s="474"/>
      <c r="BR998" s="292" t="s">
        <v>333</v>
      </c>
      <c r="BS998" s="290" t="s">
        <v>0</v>
      </c>
      <c r="BT998" s="473" t="s">
        <v>332</v>
      </c>
      <c r="BU998" s="474"/>
      <c r="BV998" s="292" t="s">
        <v>333</v>
      </c>
      <c r="BW998" s="474" t="s">
        <v>332</v>
      </c>
      <c r="BX998" s="474"/>
      <c r="BY998" s="292" t="s">
        <v>333</v>
      </c>
      <c r="BZ998" s="474" t="s">
        <v>332</v>
      </c>
      <c r="CA998" s="474"/>
      <c r="CB998" s="292" t="s">
        <v>333</v>
      </c>
      <c r="CC998" s="290" t="s">
        <v>0</v>
      </c>
      <c r="CD998" s="473" t="s">
        <v>332</v>
      </c>
      <c r="CE998" s="474"/>
      <c r="CF998" s="292" t="s">
        <v>333</v>
      </c>
      <c r="CG998" s="474" t="s">
        <v>332</v>
      </c>
      <c r="CH998" s="474"/>
      <c r="CI998" s="292" t="s">
        <v>333</v>
      </c>
      <c r="CJ998" s="474" t="s">
        <v>332</v>
      </c>
      <c r="CK998" s="474"/>
      <c r="CL998" s="292" t="s">
        <v>333</v>
      </c>
      <c r="CM998" s="310" t="s">
        <v>0</v>
      </c>
    </row>
    <row r="999" spans="1:91" ht="14.4" x14ac:dyDescent="0.3">
      <c r="A999" s="99" t="s">
        <v>18</v>
      </c>
      <c r="B999" s="311">
        <v>278525</v>
      </c>
      <c r="C999" s="137"/>
      <c r="D999" s="312">
        <v>910.30303030303003</v>
      </c>
      <c r="E999" s="312">
        <v>292550</v>
      </c>
      <c r="F999" s="137"/>
      <c r="G999" s="302">
        <v>808.48484848484804</v>
      </c>
      <c r="H999" s="312">
        <v>307906</v>
      </c>
      <c r="I999" s="137"/>
      <c r="J999" s="302">
        <v>689.09090000000003</v>
      </c>
      <c r="K999" s="313">
        <v>0.10548783771654251</v>
      </c>
      <c r="L999" s="312">
        <v>239277</v>
      </c>
      <c r="M999" s="137"/>
      <c r="N999" s="312">
        <v>936.36363636363603</v>
      </c>
      <c r="O999" s="312">
        <v>257737</v>
      </c>
      <c r="P999" s="137"/>
      <c r="Q999" s="302">
        <v>843.63636363636294</v>
      </c>
      <c r="R999" s="312">
        <v>270282</v>
      </c>
      <c r="S999" s="137"/>
      <c r="T999" s="302">
        <v>782.42425500000002</v>
      </c>
      <c r="U999" s="313">
        <v>0.12957785328301508</v>
      </c>
      <c r="V999" s="312">
        <v>39263</v>
      </c>
      <c r="W999" s="137"/>
      <c r="X999" s="312">
        <v>436.969696969697</v>
      </c>
      <c r="Y999" s="312">
        <v>41108</v>
      </c>
      <c r="Z999" s="137"/>
      <c r="AA999" s="302">
        <v>373.93939393939303</v>
      </c>
      <c r="AB999" s="312">
        <v>43452</v>
      </c>
      <c r="AC999" s="137"/>
      <c r="AD999" s="302">
        <v>300</v>
      </c>
      <c r="AE999" s="313">
        <v>0.10669077757685352</v>
      </c>
      <c r="AF999" s="312">
        <v>41972</v>
      </c>
      <c r="AG999" s="137"/>
      <c r="AH999" s="312">
        <v>491.51515151515099</v>
      </c>
      <c r="AI999" s="312">
        <v>42723</v>
      </c>
      <c r="AJ999" s="137"/>
      <c r="AK999" s="302">
        <v>441.81818181818102</v>
      </c>
      <c r="AL999" s="312">
        <v>44881</v>
      </c>
      <c r="AM999" s="137"/>
      <c r="AN999" s="302">
        <v>357.57574499999998</v>
      </c>
      <c r="AO999" s="313">
        <v>6.9308110168683879E-2</v>
      </c>
      <c r="AP999" s="312">
        <v>73128</v>
      </c>
      <c r="AQ999" s="137"/>
      <c r="AR999" s="312">
        <v>474.54545454545399</v>
      </c>
      <c r="AS999" s="312">
        <v>76516</v>
      </c>
      <c r="AT999" s="137"/>
      <c r="AU999" s="302">
        <v>464.24242424242402</v>
      </c>
      <c r="AV999" s="312">
        <v>80008</v>
      </c>
      <c r="AW999" s="137"/>
      <c r="AX999" s="302">
        <v>440.60604899999998</v>
      </c>
      <c r="AY999" s="303">
        <v>9.4081610327097692E-2</v>
      </c>
      <c r="AZ999" s="311">
        <v>207667</v>
      </c>
      <c r="BA999" s="137"/>
      <c r="BB999" s="312">
        <v>1309.69696969696</v>
      </c>
      <c r="BC999" s="312">
        <v>217343</v>
      </c>
      <c r="BD999" s="137"/>
      <c r="BE999" s="302">
        <v>720</v>
      </c>
      <c r="BF999" s="312">
        <v>228567</v>
      </c>
      <c r="BG999" s="137"/>
      <c r="BH999" s="302">
        <v>635.75756799999999</v>
      </c>
      <c r="BI999" s="303">
        <v>0.1006418930306693</v>
      </c>
      <c r="BJ999" s="311">
        <v>159927</v>
      </c>
      <c r="BK999" s="137"/>
      <c r="BL999" s="312">
        <v>702.42424242424204</v>
      </c>
      <c r="BM999" s="312">
        <v>168090</v>
      </c>
      <c r="BN999" s="137"/>
      <c r="BO999" s="302">
        <v>547.27272727272702</v>
      </c>
      <c r="BP999" s="312">
        <v>173898</v>
      </c>
      <c r="BQ999" s="137"/>
      <c r="BR999" s="302">
        <v>418.18182400000001</v>
      </c>
      <c r="BS999" s="303">
        <v>8.7358607364610097E-2</v>
      </c>
      <c r="BT999" s="311">
        <v>123180</v>
      </c>
      <c r="BU999" s="137"/>
      <c r="BV999" s="312">
        <v>500</v>
      </c>
      <c r="BW999" s="312">
        <v>132706</v>
      </c>
      <c r="BX999" s="137"/>
      <c r="BY999" s="302">
        <v>467.27272727272702</v>
      </c>
      <c r="BZ999" s="312">
        <v>138238</v>
      </c>
      <c r="CA999" s="137"/>
      <c r="CB999" s="302">
        <v>436.36364700000001</v>
      </c>
      <c r="CC999" s="303">
        <v>0.12224387075823998</v>
      </c>
      <c r="CD999" s="311">
        <v>1162939</v>
      </c>
      <c r="CE999" s="137"/>
      <c r="CF999" s="312">
        <v>2194.61</v>
      </c>
      <c r="CG999" s="312">
        <v>1228773</v>
      </c>
      <c r="CH999" s="137"/>
      <c r="CI999" s="302">
        <v>1717</v>
      </c>
      <c r="CJ999" s="312">
        <v>1287232</v>
      </c>
      <c r="CK999" s="137"/>
      <c r="CL999" s="302">
        <v>1505.1</v>
      </c>
      <c r="CM999" s="313">
        <v>0.10687834873540229</v>
      </c>
    </row>
    <row r="1000" spans="1:91" ht="14.4" x14ac:dyDescent="0.3">
      <c r="A1000" s="99" t="s">
        <v>252</v>
      </c>
      <c r="B1000" s="311">
        <v>154847</v>
      </c>
      <c r="C1000" s="137">
        <v>0.55595368458845706</v>
      </c>
      <c r="D1000" s="312">
        <v>1137.57575757575</v>
      </c>
      <c r="E1000" s="312">
        <v>155487</v>
      </c>
      <c r="F1000" s="137">
        <v>0.53148863442146643</v>
      </c>
      <c r="G1000" s="302">
        <v>1310.30303030303</v>
      </c>
      <c r="H1000" s="312">
        <v>164124</v>
      </c>
      <c r="I1000" s="137">
        <v>0.53303280871434788</v>
      </c>
      <c r="J1000" s="302">
        <v>1075.15149</v>
      </c>
      <c r="K1000" s="313">
        <v>5.9910750611894319E-2</v>
      </c>
      <c r="L1000" s="312">
        <v>147930</v>
      </c>
      <c r="M1000" s="137">
        <v>0.61823744028887018</v>
      </c>
      <c r="N1000" s="312">
        <v>1081.8181818181799</v>
      </c>
      <c r="O1000" s="312">
        <v>147334</v>
      </c>
      <c r="P1000" s="137">
        <v>0.57164473862891241</v>
      </c>
      <c r="Q1000" s="302">
        <v>1083.6363636363601</v>
      </c>
      <c r="R1000" s="312">
        <v>157554</v>
      </c>
      <c r="S1000" s="137">
        <v>0.58292450107665328</v>
      </c>
      <c r="T1000" s="302">
        <v>1060.60608</v>
      </c>
      <c r="U1000" s="313">
        <v>6.5057797606976275E-2</v>
      </c>
      <c r="V1000" s="312">
        <v>21760</v>
      </c>
      <c r="W1000" s="137">
        <v>0.55421134401344774</v>
      </c>
      <c r="X1000" s="312">
        <v>395.15151515151501</v>
      </c>
      <c r="Y1000" s="312">
        <v>21358</v>
      </c>
      <c r="Z1000" s="137">
        <v>0.51955823683954461</v>
      </c>
      <c r="AA1000" s="302">
        <v>404.24242424242402</v>
      </c>
      <c r="AB1000" s="312">
        <v>22733</v>
      </c>
      <c r="AC1000" s="137">
        <v>0.52317499769860998</v>
      </c>
      <c r="AD1000" s="302">
        <v>416.96969999999999</v>
      </c>
      <c r="AE1000" s="313">
        <v>4.4715073529411765E-2</v>
      </c>
      <c r="AF1000" s="312">
        <v>26882</v>
      </c>
      <c r="AG1000" s="137">
        <v>0.64047460211569618</v>
      </c>
      <c r="AH1000" s="312">
        <v>453.93939393939399</v>
      </c>
      <c r="AI1000" s="312">
        <v>25930</v>
      </c>
      <c r="AJ1000" s="137">
        <v>0.60693303372890484</v>
      </c>
      <c r="AK1000" s="302">
        <v>463.636363636363</v>
      </c>
      <c r="AL1000" s="312">
        <v>28772</v>
      </c>
      <c r="AM1000" s="137">
        <v>0.64107305986943253</v>
      </c>
      <c r="AN1000" s="302">
        <v>515.15150000000006</v>
      </c>
      <c r="AO1000" s="313">
        <v>7.0307268804404438E-2</v>
      </c>
      <c r="AP1000" s="312">
        <v>41208</v>
      </c>
      <c r="AQ1000" s="137">
        <v>0.56350508697079094</v>
      </c>
      <c r="AR1000" s="312">
        <v>496.36363636363598</v>
      </c>
      <c r="AS1000" s="312">
        <v>40310</v>
      </c>
      <c r="AT1000" s="137">
        <v>0.52681792043494169</v>
      </c>
      <c r="AU1000" s="302">
        <v>576.969696969697</v>
      </c>
      <c r="AV1000" s="312">
        <v>41795</v>
      </c>
      <c r="AW1000" s="137">
        <v>0.52238526147385267</v>
      </c>
      <c r="AX1000" s="302">
        <v>536.36364700000001</v>
      </c>
      <c r="AY1000" s="303">
        <v>1.424480683362454E-2</v>
      </c>
      <c r="AZ1000" s="311">
        <v>129882</v>
      </c>
      <c r="BA1000" s="137">
        <v>0.62543398806743489</v>
      </c>
      <c r="BB1000" s="312">
        <v>1346.6666666666599</v>
      </c>
      <c r="BC1000" s="312">
        <v>123584</v>
      </c>
      <c r="BD1000" s="137">
        <v>0.56861274575210607</v>
      </c>
      <c r="BE1000" s="302">
        <v>950.90909090909099</v>
      </c>
      <c r="BF1000" s="312">
        <v>129419</v>
      </c>
      <c r="BG1000" s="137">
        <v>0.56621909549497518</v>
      </c>
      <c r="BH1000" s="302">
        <v>1098.78784</v>
      </c>
      <c r="BI1000" s="303">
        <v>-3.564774179639981E-3</v>
      </c>
      <c r="BJ1000" s="311">
        <v>101045</v>
      </c>
      <c r="BK1000" s="137">
        <v>0.63181951765493005</v>
      </c>
      <c r="BL1000" s="312">
        <v>1004.84848484848</v>
      </c>
      <c r="BM1000" s="312">
        <v>96098</v>
      </c>
      <c r="BN1000" s="137">
        <v>0.57170563388660833</v>
      </c>
      <c r="BO1000" s="302">
        <v>895.15151515151501</v>
      </c>
      <c r="BP1000" s="312">
        <v>100576</v>
      </c>
      <c r="BQ1000" s="137">
        <v>0.57836202831544925</v>
      </c>
      <c r="BR1000" s="302">
        <v>1022.42426</v>
      </c>
      <c r="BS1000" s="303">
        <v>-4.6414963630065816E-3</v>
      </c>
      <c r="BT1000" s="311">
        <v>73549</v>
      </c>
      <c r="BU1000" s="137">
        <v>0.59708556583861017</v>
      </c>
      <c r="BV1000" s="312">
        <v>809.09090909090901</v>
      </c>
      <c r="BW1000" s="312">
        <v>75974</v>
      </c>
      <c r="BX1000" s="137">
        <v>0.57249860594095214</v>
      </c>
      <c r="BY1000" s="302">
        <v>814.54545454545405</v>
      </c>
      <c r="BZ1000" s="312">
        <v>78866</v>
      </c>
      <c r="CA1000" s="137">
        <v>0.57050883259306417</v>
      </c>
      <c r="CB1000" s="302">
        <v>749.69695999999999</v>
      </c>
      <c r="CC1000" s="303">
        <v>7.2291941426803896E-2</v>
      </c>
      <c r="CD1000" s="311">
        <v>697103</v>
      </c>
      <c r="CE1000" s="137">
        <v>0.59943212842634053</v>
      </c>
      <c r="CF1000" s="312">
        <v>2557.88</v>
      </c>
      <c r="CG1000" s="312">
        <v>686075</v>
      </c>
      <c r="CH1000" s="137">
        <v>0.55834153256948194</v>
      </c>
      <c r="CI1000" s="302">
        <v>2442.2199999999998</v>
      </c>
      <c r="CJ1000" s="312">
        <v>723839</v>
      </c>
      <c r="CK1000" s="137">
        <v>0.56232209889126439</v>
      </c>
      <c r="CL1000" s="302">
        <v>2411.61</v>
      </c>
      <c r="CM1000" s="313">
        <v>3.835301239558573E-2</v>
      </c>
    </row>
    <row r="1001" spans="1:91" ht="14.4" x14ac:dyDescent="0.3">
      <c r="A1001" s="99" t="s">
        <v>522</v>
      </c>
      <c r="B1001" s="311">
        <v>1999</v>
      </c>
      <c r="C1001" s="137">
        <v>7.1770936181671302E-3</v>
      </c>
      <c r="D1001" s="312">
        <v>196.969696969697</v>
      </c>
      <c r="E1001" s="312">
        <v>1255</v>
      </c>
      <c r="F1001" s="137">
        <v>4.2898649803452399E-3</v>
      </c>
      <c r="G1001" s="302">
        <v>164.84848484848399</v>
      </c>
      <c r="H1001" s="312">
        <v>1284</v>
      </c>
      <c r="I1001" s="137">
        <v>4.1701038628672391E-3</v>
      </c>
      <c r="J1001" s="302">
        <v>144.84848</v>
      </c>
      <c r="K1001" s="313">
        <v>-0.35767883941970985</v>
      </c>
      <c r="L1001" s="312">
        <v>2274</v>
      </c>
      <c r="M1001" s="137">
        <v>9.5036296844243275E-3</v>
      </c>
      <c r="N1001" s="312">
        <v>228.48484848484799</v>
      </c>
      <c r="O1001" s="312">
        <v>1821</v>
      </c>
      <c r="P1001" s="137">
        <v>7.0653418019143545E-3</v>
      </c>
      <c r="Q1001" s="302">
        <v>193.333333333333</v>
      </c>
      <c r="R1001" s="312">
        <v>1677</v>
      </c>
      <c r="S1001" s="137">
        <v>6.2046307190267939E-3</v>
      </c>
      <c r="T1001" s="302">
        <v>197.57576</v>
      </c>
      <c r="U1001" s="313">
        <v>-0.26253298153034299</v>
      </c>
      <c r="V1001" s="312">
        <v>294</v>
      </c>
      <c r="W1001" s="137">
        <v>7.4879657692993404E-3</v>
      </c>
      <c r="X1001" s="312">
        <v>64.242424242424207</v>
      </c>
      <c r="Y1001" s="312">
        <v>181</v>
      </c>
      <c r="Z1001" s="137">
        <v>4.4030359054198697E-3</v>
      </c>
      <c r="AA1001" s="302">
        <v>58.787878787878803</v>
      </c>
      <c r="AB1001" s="312">
        <v>236</v>
      </c>
      <c r="AC1001" s="137">
        <v>5.4312804934180245E-3</v>
      </c>
      <c r="AD1001" s="302">
        <v>80.606063800000001</v>
      </c>
      <c r="AE1001" s="313">
        <v>-0.19727891156462585</v>
      </c>
      <c r="AF1001" s="312">
        <v>301</v>
      </c>
      <c r="AG1001" s="137">
        <v>7.1714476317545029E-3</v>
      </c>
      <c r="AH1001" s="312">
        <v>78.787878787878796</v>
      </c>
      <c r="AI1001" s="312">
        <v>247</v>
      </c>
      <c r="AJ1001" s="137">
        <v>5.7814292067504625E-3</v>
      </c>
      <c r="AK1001" s="302">
        <v>64.848484848484802</v>
      </c>
      <c r="AL1001" s="312">
        <v>224</v>
      </c>
      <c r="AM1001" s="137">
        <v>4.9909761368953452E-3</v>
      </c>
      <c r="AN1001" s="302">
        <v>60.606059999999999</v>
      </c>
      <c r="AO1001" s="313">
        <v>-0.2558139534883721</v>
      </c>
      <c r="AP1001" s="312">
        <v>524</v>
      </c>
      <c r="AQ1001" s="137">
        <v>7.1655179958429053E-3</v>
      </c>
      <c r="AR1001" s="312">
        <v>105.454545454545</v>
      </c>
      <c r="AS1001" s="312">
        <v>382</v>
      </c>
      <c r="AT1001" s="137">
        <v>4.9924198860369076E-3</v>
      </c>
      <c r="AU1001" s="302">
        <v>78.787878787878796</v>
      </c>
      <c r="AV1001" s="312">
        <v>346</v>
      </c>
      <c r="AW1001" s="137">
        <v>4.3245675432456755E-3</v>
      </c>
      <c r="AX1001" s="302">
        <v>94.545455899999993</v>
      </c>
      <c r="AY1001" s="303">
        <v>-0.33969465648854963</v>
      </c>
      <c r="AZ1001" s="311">
        <v>1377</v>
      </c>
      <c r="BA1001" s="137">
        <v>6.6308079762311782E-3</v>
      </c>
      <c r="BB1001" s="312">
        <v>140</v>
      </c>
      <c r="BC1001" s="312">
        <v>1103</v>
      </c>
      <c r="BD1001" s="137">
        <v>5.074927648923591E-3</v>
      </c>
      <c r="BE1001" s="302">
        <v>123.030303030303</v>
      </c>
      <c r="BF1001" s="312">
        <v>873</v>
      </c>
      <c r="BG1001" s="137">
        <v>3.8194490018244103E-3</v>
      </c>
      <c r="BH1001" s="302">
        <v>136.363632</v>
      </c>
      <c r="BI1001" s="303">
        <v>-0.36601307189542481</v>
      </c>
      <c r="BJ1001" s="311">
        <v>1430</v>
      </c>
      <c r="BK1001" s="137">
        <v>8.9415795956905332E-3</v>
      </c>
      <c r="BL1001" s="312">
        <v>181.21212121212099</v>
      </c>
      <c r="BM1001" s="312">
        <v>1318</v>
      </c>
      <c r="BN1001" s="137">
        <v>7.8410375394134101E-3</v>
      </c>
      <c r="BO1001" s="302">
        <v>175.75757575757501</v>
      </c>
      <c r="BP1001" s="312">
        <v>908</v>
      </c>
      <c r="BQ1001" s="137">
        <v>5.2214516555682067E-3</v>
      </c>
      <c r="BR1001" s="302">
        <v>135.15152</v>
      </c>
      <c r="BS1001" s="303">
        <v>-0.36503496503496502</v>
      </c>
      <c r="BT1001" s="311">
        <v>803</v>
      </c>
      <c r="BU1001" s="137">
        <v>6.5189154083455103E-3</v>
      </c>
      <c r="BV1001" s="312">
        <v>102.424242424242</v>
      </c>
      <c r="BW1001" s="312">
        <v>694</v>
      </c>
      <c r="BX1001" s="137">
        <v>5.2296052929031089E-3</v>
      </c>
      <c r="BY1001" s="302">
        <v>112.72727272727199</v>
      </c>
      <c r="BZ1001" s="312">
        <v>831</v>
      </c>
      <c r="CA1001" s="137">
        <v>6.0113716922987892E-3</v>
      </c>
      <c r="CB1001" s="302">
        <v>144.24243200000001</v>
      </c>
      <c r="CC1001" s="303">
        <v>3.4869240348692404E-2</v>
      </c>
      <c r="CD1001" s="311">
        <v>9002</v>
      </c>
      <c r="CE1001" s="137">
        <v>7.7407327469454544E-3</v>
      </c>
      <c r="CF1001" s="312">
        <v>417.57</v>
      </c>
      <c r="CG1001" s="312">
        <v>7001</v>
      </c>
      <c r="CH1001" s="137">
        <v>5.6975535758028535E-3</v>
      </c>
      <c r="CI1001" s="302">
        <v>368.76</v>
      </c>
      <c r="CJ1001" s="312">
        <v>6379</v>
      </c>
      <c r="CK1001" s="137">
        <v>4.9555946402824042E-3</v>
      </c>
      <c r="CL1001" s="302">
        <v>368.56</v>
      </c>
      <c r="CM1001" s="313">
        <v>-0.29137969340146636</v>
      </c>
    </row>
    <row r="1002" spans="1:91" ht="14.4" x14ac:dyDescent="0.3">
      <c r="A1002" s="99" t="s">
        <v>523</v>
      </c>
      <c r="B1002" s="311">
        <v>18160</v>
      </c>
      <c r="C1002" s="137">
        <v>6.520061035813661E-2</v>
      </c>
      <c r="D1002" s="312">
        <v>476.969696969697</v>
      </c>
      <c r="E1002" s="312">
        <v>16156</v>
      </c>
      <c r="F1002" s="137">
        <v>5.5224747906340799E-2</v>
      </c>
      <c r="G1002" s="302">
        <v>501.81818181818102</v>
      </c>
      <c r="H1002" s="312">
        <v>16337</v>
      </c>
      <c r="I1002" s="137">
        <v>5.3058400940546792E-2</v>
      </c>
      <c r="J1002" s="302">
        <v>511.51513699999998</v>
      </c>
      <c r="K1002" s="313">
        <v>-0.10038546255506609</v>
      </c>
      <c r="L1002" s="312">
        <v>17348</v>
      </c>
      <c r="M1002" s="137">
        <v>7.2501744839662818E-2</v>
      </c>
      <c r="N1002" s="312">
        <v>535.15151515151501</v>
      </c>
      <c r="O1002" s="312">
        <v>17574</v>
      </c>
      <c r="P1002" s="137">
        <v>6.8185786286020247E-2</v>
      </c>
      <c r="Q1002" s="302">
        <v>542.42424242424204</v>
      </c>
      <c r="R1002" s="312">
        <v>19440</v>
      </c>
      <c r="S1002" s="137">
        <v>7.192487846027483E-2</v>
      </c>
      <c r="T1002" s="302">
        <v>707.27269999999999</v>
      </c>
      <c r="U1002" s="313">
        <v>0.12059026977173161</v>
      </c>
      <c r="V1002" s="312">
        <v>2582</v>
      </c>
      <c r="W1002" s="137">
        <v>6.5761658558948624E-2</v>
      </c>
      <c r="X1002" s="312">
        <v>206.666666666666</v>
      </c>
      <c r="Y1002" s="312">
        <v>2704</v>
      </c>
      <c r="Z1002" s="137">
        <v>6.5777950763841589E-2</v>
      </c>
      <c r="AA1002" s="302">
        <v>201.21212121212099</v>
      </c>
      <c r="AB1002" s="312">
        <v>3041</v>
      </c>
      <c r="AC1002" s="137">
        <v>6.9985271103746666E-2</v>
      </c>
      <c r="AD1002" s="302">
        <v>228.484848</v>
      </c>
      <c r="AE1002" s="313">
        <v>0.17776917118512781</v>
      </c>
      <c r="AF1002" s="312">
        <v>2283</v>
      </c>
      <c r="AG1002" s="137">
        <v>5.4393405127227679E-2</v>
      </c>
      <c r="AH1002" s="312">
        <v>207.272727272727</v>
      </c>
      <c r="AI1002" s="312">
        <v>2394</v>
      </c>
      <c r="AJ1002" s="137">
        <v>5.6035390773119864E-2</v>
      </c>
      <c r="AK1002" s="302">
        <v>180</v>
      </c>
      <c r="AL1002" s="312">
        <v>2584</v>
      </c>
      <c r="AM1002" s="137">
        <v>5.7574474722042739E-2</v>
      </c>
      <c r="AN1002" s="302">
        <v>204.84848</v>
      </c>
      <c r="AO1002" s="313">
        <v>0.13184406482698205</v>
      </c>
      <c r="AP1002" s="312">
        <v>4748</v>
      </c>
      <c r="AQ1002" s="137">
        <v>6.4927250847828466E-2</v>
      </c>
      <c r="AR1002" s="312">
        <v>276.36363636363598</v>
      </c>
      <c r="AS1002" s="312">
        <v>4304</v>
      </c>
      <c r="AT1002" s="137">
        <v>5.6249673270949867E-2</v>
      </c>
      <c r="AU1002" s="302">
        <v>287.27272727272702</v>
      </c>
      <c r="AV1002" s="312">
        <v>4054</v>
      </c>
      <c r="AW1002" s="137">
        <v>5.0669933006699329E-2</v>
      </c>
      <c r="AX1002" s="302">
        <v>273.93939999999998</v>
      </c>
      <c r="AY1002" s="303">
        <v>-0.14616680707666385</v>
      </c>
      <c r="AZ1002" s="311">
        <v>14565</v>
      </c>
      <c r="BA1002" s="137">
        <v>7.013632401874155E-2</v>
      </c>
      <c r="BB1002" s="312">
        <v>440.60606060606</v>
      </c>
      <c r="BC1002" s="312">
        <v>12836</v>
      </c>
      <c r="BD1002" s="137">
        <v>5.9058722848216873E-2</v>
      </c>
      <c r="BE1002" s="302">
        <v>443.030303030303</v>
      </c>
      <c r="BF1002" s="312">
        <v>12173</v>
      </c>
      <c r="BG1002" s="137">
        <v>5.3257906871945641E-2</v>
      </c>
      <c r="BH1002" s="302">
        <v>415.15152</v>
      </c>
      <c r="BI1002" s="303">
        <v>-0.16422931685547545</v>
      </c>
      <c r="BJ1002" s="311">
        <v>11900</v>
      </c>
      <c r="BK1002" s="137">
        <v>7.4408949083019121E-2</v>
      </c>
      <c r="BL1002" s="312">
        <v>416.969696969697</v>
      </c>
      <c r="BM1002" s="312">
        <v>9624</v>
      </c>
      <c r="BN1002" s="137">
        <v>5.7255041941816881E-2</v>
      </c>
      <c r="BO1002" s="302">
        <v>363.030303030303</v>
      </c>
      <c r="BP1002" s="312">
        <v>11159</v>
      </c>
      <c r="BQ1002" s="137">
        <v>6.4169800687759487E-2</v>
      </c>
      <c r="BR1002" s="302">
        <v>447.27273600000001</v>
      </c>
      <c r="BS1002" s="303">
        <v>-6.2268907563025208E-2</v>
      </c>
      <c r="BT1002" s="311">
        <v>9145</v>
      </c>
      <c r="BU1002" s="137">
        <v>7.424094820587758E-2</v>
      </c>
      <c r="BV1002" s="312">
        <v>369.09090909090901</v>
      </c>
      <c r="BW1002" s="312">
        <v>7926</v>
      </c>
      <c r="BX1002" s="137">
        <v>5.9726010881196029E-2</v>
      </c>
      <c r="BY1002" s="302">
        <v>324.84848484848402</v>
      </c>
      <c r="BZ1002" s="312">
        <v>9009</v>
      </c>
      <c r="CA1002" s="137">
        <v>6.5170213689434167E-2</v>
      </c>
      <c r="CB1002" s="302">
        <v>374.54544099999998</v>
      </c>
      <c r="CC1002" s="303">
        <v>-1.487151448879169E-2</v>
      </c>
      <c r="CD1002" s="311">
        <v>80731</v>
      </c>
      <c r="CE1002" s="137">
        <v>6.9419806197917516E-2</v>
      </c>
      <c r="CF1002" s="312">
        <v>1084.93</v>
      </c>
      <c r="CG1002" s="312">
        <v>73518</v>
      </c>
      <c r="CH1002" s="137">
        <v>5.9830416195668361E-2</v>
      </c>
      <c r="CI1002" s="302">
        <v>1064.3900000000001</v>
      </c>
      <c r="CJ1002" s="312">
        <v>77797</v>
      </c>
      <c r="CK1002" s="137">
        <v>6.0437434743698108E-2</v>
      </c>
      <c r="CL1002" s="302">
        <v>1200.42</v>
      </c>
      <c r="CM1002" s="313">
        <v>-3.6342916599571416E-2</v>
      </c>
    </row>
    <row r="1003" spans="1:91" ht="14.4" x14ac:dyDescent="0.3">
      <c r="A1003" s="99" t="s">
        <v>524</v>
      </c>
      <c r="B1003" s="311">
        <v>31857</v>
      </c>
      <c r="C1003" s="137">
        <v>0.11437752445920474</v>
      </c>
      <c r="D1003" s="312">
        <v>622.42424242424204</v>
      </c>
      <c r="E1003" s="312">
        <v>25676</v>
      </c>
      <c r="F1003" s="137">
        <v>8.7766193813023419E-2</v>
      </c>
      <c r="G1003" s="302">
        <v>562.42424242424204</v>
      </c>
      <c r="H1003" s="312">
        <v>27780</v>
      </c>
      <c r="I1003" s="137">
        <v>9.0222340584464086E-2</v>
      </c>
      <c r="J1003" s="302">
        <v>618.78790000000004</v>
      </c>
      <c r="K1003" s="313">
        <v>-0.12797815236839627</v>
      </c>
      <c r="L1003" s="312">
        <v>30636</v>
      </c>
      <c r="M1003" s="137">
        <v>0.12803570756905178</v>
      </c>
      <c r="N1003" s="312">
        <v>564.24242424242402</v>
      </c>
      <c r="O1003" s="312">
        <v>23813</v>
      </c>
      <c r="P1003" s="137">
        <v>9.2392632800102431E-2</v>
      </c>
      <c r="Q1003" s="302">
        <v>564.84848484848396</v>
      </c>
      <c r="R1003" s="312">
        <v>26887</v>
      </c>
      <c r="S1003" s="137">
        <v>9.9477582672911999E-2</v>
      </c>
      <c r="T1003" s="302">
        <v>667.87879999999996</v>
      </c>
      <c r="U1003" s="313">
        <v>-0.12237237237237238</v>
      </c>
      <c r="V1003" s="312">
        <v>5165</v>
      </c>
      <c r="W1003" s="137">
        <v>0.13154878638922141</v>
      </c>
      <c r="X1003" s="312">
        <v>228.48484848484799</v>
      </c>
      <c r="Y1003" s="312">
        <v>3889</v>
      </c>
      <c r="Z1003" s="137">
        <v>9.4604456553468913E-2</v>
      </c>
      <c r="AA1003" s="302">
        <v>183.636363636363</v>
      </c>
      <c r="AB1003" s="312">
        <v>3898</v>
      </c>
      <c r="AC1003" s="137">
        <v>8.9708183742980757E-2</v>
      </c>
      <c r="AD1003" s="302">
        <v>223.03030000000001</v>
      </c>
      <c r="AE1003" s="313">
        <v>-0.24530493707647627</v>
      </c>
      <c r="AF1003" s="312">
        <v>4972</v>
      </c>
      <c r="AG1003" s="137">
        <v>0.11845992566472886</v>
      </c>
      <c r="AH1003" s="312">
        <v>228.48484848484799</v>
      </c>
      <c r="AI1003" s="312">
        <v>4054</v>
      </c>
      <c r="AJ1003" s="137">
        <v>9.4890340097839573E-2</v>
      </c>
      <c r="AK1003" s="302">
        <v>216.969696969697</v>
      </c>
      <c r="AL1003" s="312">
        <v>4106</v>
      </c>
      <c r="AM1003" s="137">
        <v>9.148637508076915E-2</v>
      </c>
      <c r="AN1003" s="302">
        <v>283.03030000000001</v>
      </c>
      <c r="AO1003" s="313">
        <v>-0.1741753821399839</v>
      </c>
      <c r="AP1003" s="312">
        <v>8811</v>
      </c>
      <c r="AQ1003" s="137">
        <v>0.12048736462093863</v>
      </c>
      <c r="AR1003" s="312">
        <v>343.636363636363</v>
      </c>
      <c r="AS1003" s="312">
        <v>7154</v>
      </c>
      <c r="AT1003" s="137">
        <v>9.3496784986146692E-2</v>
      </c>
      <c r="AU1003" s="302">
        <v>290.30303030303003</v>
      </c>
      <c r="AV1003" s="312">
        <v>6909</v>
      </c>
      <c r="AW1003" s="137">
        <v>8.6353864613538653E-2</v>
      </c>
      <c r="AX1003" s="302">
        <v>281.21212800000001</v>
      </c>
      <c r="AY1003" s="303">
        <v>-0.21586653047327203</v>
      </c>
      <c r="AZ1003" s="311">
        <v>28941</v>
      </c>
      <c r="BA1003" s="137">
        <v>0.13936253713878469</v>
      </c>
      <c r="BB1003" s="312">
        <v>606.66666666666595</v>
      </c>
      <c r="BC1003" s="312">
        <v>21459</v>
      </c>
      <c r="BD1003" s="137">
        <v>9.8733338547825331E-2</v>
      </c>
      <c r="BE1003" s="302">
        <v>506.06060606060601</v>
      </c>
      <c r="BF1003" s="312">
        <v>22307</v>
      </c>
      <c r="BG1003" s="137">
        <v>9.7595015903433127E-2</v>
      </c>
      <c r="BH1003" s="302">
        <v>587.27269999999999</v>
      </c>
      <c r="BI1003" s="303">
        <v>-0.22922497494903424</v>
      </c>
      <c r="BJ1003" s="311">
        <v>21685</v>
      </c>
      <c r="BK1003" s="137">
        <v>0.13559311435842603</v>
      </c>
      <c r="BL1003" s="312">
        <v>479.39393939393898</v>
      </c>
      <c r="BM1003" s="312">
        <v>16588</v>
      </c>
      <c r="BN1003" s="137">
        <v>9.8685228151585466E-2</v>
      </c>
      <c r="BO1003" s="302">
        <v>466.666666666666</v>
      </c>
      <c r="BP1003" s="312">
        <v>16428</v>
      </c>
      <c r="BQ1003" s="137">
        <v>9.4469171583341963E-2</v>
      </c>
      <c r="BR1003" s="302">
        <v>475.75756799999999</v>
      </c>
      <c r="BS1003" s="303">
        <v>-0.24242563984320958</v>
      </c>
      <c r="BT1003" s="311">
        <v>14430</v>
      </c>
      <c r="BU1003" s="137">
        <v>0.11714564052605943</v>
      </c>
      <c r="BV1003" s="312">
        <v>369.69696969696901</v>
      </c>
      <c r="BW1003" s="312">
        <v>14022</v>
      </c>
      <c r="BX1003" s="137">
        <v>0.10566214037044293</v>
      </c>
      <c r="BY1003" s="302">
        <v>451.51515151515099</v>
      </c>
      <c r="BZ1003" s="312">
        <v>13741</v>
      </c>
      <c r="CA1003" s="137">
        <v>9.9401033001056155E-2</v>
      </c>
      <c r="CB1003" s="302">
        <v>500.60604899999998</v>
      </c>
      <c r="CC1003" s="303">
        <v>-4.7747747747747746E-2</v>
      </c>
      <c r="CD1003" s="311">
        <v>146497</v>
      </c>
      <c r="CE1003" s="137">
        <v>0.12597135361356013</v>
      </c>
      <c r="CF1003" s="312">
        <v>1288.19</v>
      </c>
      <c r="CG1003" s="312">
        <v>116655</v>
      </c>
      <c r="CH1003" s="137">
        <v>9.4936168031035842E-2</v>
      </c>
      <c r="CI1003" s="302">
        <v>1214.4000000000001</v>
      </c>
      <c r="CJ1003" s="312">
        <v>122056</v>
      </c>
      <c r="CK1003" s="137">
        <v>9.4820514095361214E-2</v>
      </c>
      <c r="CL1003" s="302">
        <v>1362.27</v>
      </c>
      <c r="CM1003" s="313">
        <v>-0.16683618094568489</v>
      </c>
    </row>
    <row r="1004" spans="1:91" ht="14.4" x14ac:dyDescent="0.3">
      <c r="A1004" s="99" t="s">
        <v>525</v>
      </c>
      <c r="B1004" s="311">
        <v>36108</v>
      </c>
      <c r="C1004" s="137">
        <v>0.12964006821649762</v>
      </c>
      <c r="D1004" s="312">
        <v>537.57575757575705</v>
      </c>
      <c r="E1004" s="312">
        <v>33900</v>
      </c>
      <c r="F1004" s="137">
        <v>0.11587762775593916</v>
      </c>
      <c r="G1004" s="302">
        <v>519.39393939393904</v>
      </c>
      <c r="H1004" s="312">
        <v>32767</v>
      </c>
      <c r="I1004" s="137">
        <v>0.10641884211415172</v>
      </c>
      <c r="J1004" s="302">
        <v>591.51513699999998</v>
      </c>
      <c r="K1004" s="313">
        <v>-9.2527971640633658E-2</v>
      </c>
      <c r="L1004" s="312">
        <v>36941</v>
      </c>
      <c r="M1004" s="137">
        <v>0.15438592092010514</v>
      </c>
      <c r="N1004" s="312">
        <v>550.90909090909099</v>
      </c>
      <c r="O1004" s="312">
        <v>36144</v>
      </c>
      <c r="P1004" s="137">
        <v>0.14023597698429019</v>
      </c>
      <c r="Q1004" s="302">
        <v>550.90909090909099</v>
      </c>
      <c r="R1004" s="312">
        <v>31409</v>
      </c>
      <c r="S1004" s="137">
        <v>0.11620825656166522</v>
      </c>
      <c r="T1004" s="302">
        <v>591.51513699999998</v>
      </c>
      <c r="U1004" s="313">
        <v>-0.14975230773395415</v>
      </c>
      <c r="V1004" s="312">
        <v>4824</v>
      </c>
      <c r="W1004" s="137">
        <v>0.12286376486768713</v>
      </c>
      <c r="X1004" s="312">
        <v>176.363636363636</v>
      </c>
      <c r="Y1004" s="312">
        <v>4765</v>
      </c>
      <c r="Z1004" s="137">
        <v>0.11591417728909215</v>
      </c>
      <c r="AA1004" s="302">
        <v>228.48484848484799</v>
      </c>
      <c r="AB1004" s="312">
        <v>4580</v>
      </c>
      <c r="AC1004" s="137">
        <v>0.10540366381294301</v>
      </c>
      <c r="AD1004" s="302">
        <v>236.363632</v>
      </c>
      <c r="AE1004" s="313">
        <v>-5.0580431177446102E-2</v>
      </c>
      <c r="AF1004" s="312">
        <v>6207</v>
      </c>
      <c r="AG1004" s="137">
        <v>0.14788430382159534</v>
      </c>
      <c r="AH1004" s="312">
        <v>256.36363636363598</v>
      </c>
      <c r="AI1004" s="312">
        <v>4818</v>
      </c>
      <c r="AJ1004" s="137">
        <v>0.11277297942560213</v>
      </c>
      <c r="AK1004" s="302">
        <v>221.21212121212099</v>
      </c>
      <c r="AL1004" s="312">
        <v>5634</v>
      </c>
      <c r="AM1004" s="137">
        <v>0.12553196230030525</v>
      </c>
      <c r="AN1004" s="302">
        <v>266.66665599999999</v>
      </c>
      <c r="AO1004" s="313">
        <v>-9.2315128081198641E-2</v>
      </c>
      <c r="AP1004" s="312">
        <v>9841</v>
      </c>
      <c r="AQ1004" s="137">
        <v>0.13457225686467564</v>
      </c>
      <c r="AR1004" s="312">
        <v>233.333333333333</v>
      </c>
      <c r="AS1004" s="312">
        <v>9896</v>
      </c>
      <c r="AT1004" s="137">
        <v>0.12933242720476762</v>
      </c>
      <c r="AU1004" s="302">
        <v>319.39393939393898</v>
      </c>
      <c r="AV1004" s="312">
        <v>8584</v>
      </c>
      <c r="AW1004" s="137">
        <v>0.10728927107289271</v>
      </c>
      <c r="AX1004" s="302">
        <v>331.51513699999998</v>
      </c>
      <c r="AY1004" s="303">
        <v>-0.12773092165430341</v>
      </c>
      <c r="AZ1004" s="311">
        <v>32693</v>
      </c>
      <c r="BA1004" s="137">
        <v>0.15742992386850102</v>
      </c>
      <c r="BB1004" s="312">
        <v>621.21212121212102</v>
      </c>
      <c r="BC1004" s="312">
        <v>28911</v>
      </c>
      <c r="BD1004" s="137">
        <v>0.13302015707890294</v>
      </c>
      <c r="BE1004" s="302">
        <v>554.54545454545405</v>
      </c>
      <c r="BF1004" s="312">
        <v>26624</v>
      </c>
      <c r="BG1004" s="137">
        <v>0.11648225684372635</v>
      </c>
      <c r="BH1004" s="302">
        <v>517.57574499999998</v>
      </c>
      <c r="BI1004" s="303">
        <v>-0.18563606888324719</v>
      </c>
      <c r="BJ1004" s="311">
        <v>24270</v>
      </c>
      <c r="BK1004" s="137">
        <v>0.15175673901217429</v>
      </c>
      <c r="BL1004" s="312">
        <v>486.666666666666</v>
      </c>
      <c r="BM1004" s="312">
        <v>21787</v>
      </c>
      <c r="BN1004" s="137">
        <v>0.12961508715569039</v>
      </c>
      <c r="BO1004" s="302">
        <v>439.39393939393898</v>
      </c>
      <c r="BP1004" s="312">
        <v>19876</v>
      </c>
      <c r="BQ1004" s="137">
        <v>0.11429688668069789</v>
      </c>
      <c r="BR1004" s="302">
        <v>440.60604899999998</v>
      </c>
      <c r="BS1004" s="303">
        <v>-0.18104655953852491</v>
      </c>
      <c r="BT1004" s="311">
        <v>17206</v>
      </c>
      <c r="BU1004" s="137">
        <v>0.13968176652053904</v>
      </c>
      <c r="BV1004" s="312">
        <v>413.93939393939399</v>
      </c>
      <c r="BW1004" s="312">
        <v>17132</v>
      </c>
      <c r="BX1004" s="137">
        <v>0.1290974032824439</v>
      </c>
      <c r="BY1004" s="302">
        <v>359.39393939393898</v>
      </c>
      <c r="BZ1004" s="312">
        <v>15433</v>
      </c>
      <c r="CA1004" s="137">
        <v>0.11164079341425658</v>
      </c>
      <c r="CB1004" s="302">
        <v>483.03030000000001</v>
      </c>
      <c r="CC1004" s="303">
        <v>-0.10304544926188539</v>
      </c>
      <c r="CD1004" s="311">
        <v>168090</v>
      </c>
      <c r="CE1004" s="137">
        <v>0.14453896550034009</v>
      </c>
      <c r="CF1004" s="312">
        <v>1238.57</v>
      </c>
      <c r="CG1004" s="312">
        <v>157353</v>
      </c>
      <c r="CH1004" s="137">
        <v>0.12805701297147642</v>
      </c>
      <c r="CI1004" s="302">
        <v>1184.46</v>
      </c>
      <c r="CJ1004" s="312">
        <v>144907</v>
      </c>
      <c r="CK1004" s="137">
        <v>0.11257255879282056</v>
      </c>
      <c r="CL1004" s="302">
        <v>1276.22</v>
      </c>
      <c r="CM1004" s="313">
        <v>-0.13792016181807365</v>
      </c>
    </row>
    <row r="1005" spans="1:91" ht="14.4" x14ac:dyDescent="0.3">
      <c r="A1005" s="99" t="s">
        <v>526</v>
      </c>
      <c r="B1005" s="311">
        <v>16838</v>
      </c>
      <c r="C1005" s="137">
        <v>6.0454178260479309E-2</v>
      </c>
      <c r="D1005" s="312">
        <v>441.81818181818102</v>
      </c>
      <c r="E1005" s="312">
        <v>18638</v>
      </c>
      <c r="F1005" s="137">
        <v>6.3708767732011617E-2</v>
      </c>
      <c r="G1005" s="302">
        <v>470.30303030303003</v>
      </c>
      <c r="H1005" s="312">
        <v>18871</v>
      </c>
      <c r="I1005" s="137">
        <v>6.1288185355270766E-2</v>
      </c>
      <c r="J1005" s="302">
        <v>475.15152</v>
      </c>
      <c r="K1005" s="313">
        <v>0.12073880508373916</v>
      </c>
      <c r="L1005" s="312">
        <v>15531</v>
      </c>
      <c r="M1005" s="137">
        <v>6.4908035456813645E-2</v>
      </c>
      <c r="N1005" s="312">
        <v>402.42424242424198</v>
      </c>
      <c r="O1005" s="312">
        <v>16490</v>
      </c>
      <c r="P1005" s="137">
        <v>6.3979948552206317E-2</v>
      </c>
      <c r="Q1005" s="302">
        <v>443.636363636363</v>
      </c>
      <c r="R1005" s="312">
        <v>18304</v>
      </c>
      <c r="S1005" s="137">
        <v>6.7721860871238188E-2</v>
      </c>
      <c r="T1005" s="302">
        <v>495.15152</v>
      </c>
      <c r="U1005" s="313">
        <v>0.17854613353937288</v>
      </c>
      <c r="V1005" s="312">
        <v>2125</v>
      </c>
      <c r="W1005" s="137">
        <v>5.4122201563813262E-2</v>
      </c>
      <c r="X1005" s="312">
        <v>144.24242424242399</v>
      </c>
      <c r="Y1005" s="312">
        <v>2541</v>
      </c>
      <c r="Z1005" s="137">
        <v>6.1812785832441375E-2</v>
      </c>
      <c r="AA1005" s="302">
        <v>164.84848484848399</v>
      </c>
      <c r="AB1005" s="312">
        <v>2417</v>
      </c>
      <c r="AC1005" s="137">
        <v>5.5624597256743076E-2</v>
      </c>
      <c r="AD1005" s="302">
        <v>167.27271999999999</v>
      </c>
      <c r="AE1005" s="313">
        <v>0.13741176470588234</v>
      </c>
      <c r="AF1005" s="312">
        <v>2998</v>
      </c>
      <c r="AG1005" s="137">
        <v>7.1428571428571425E-2</v>
      </c>
      <c r="AH1005" s="312">
        <v>174.54545454545399</v>
      </c>
      <c r="AI1005" s="312">
        <v>3188</v>
      </c>
      <c r="AJ1005" s="137">
        <v>7.4620227980244827E-2</v>
      </c>
      <c r="AK1005" s="302">
        <v>186.666666666666</v>
      </c>
      <c r="AL1005" s="312">
        <v>2916</v>
      </c>
      <c r="AM1005" s="137">
        <v>6.4971814353512625E-2</v>
      </c>
      <c r="AN1005" s="302">
        <v>209.69697600000001</v>
      </c>
      <c r="AO1005" s="313">
        <v>-2.7351567711807873E-2</v>
      </c>
      <c r="AP1005" s="312">
        <v>4677</v>
      </c>
      <c r="AQ1005" s="137">
        <v>6.395635050869708E-2</v>
      </c>
      <c r="AR1005" s="312">
        <v>225.45454545454501</v>
      </c>
      <c r="AS1005" s="312">
        <v>4254</v>
      </c>
      <c r="AT1005" s="137">
        <v>5.5596215170683257E-2</v>
      </c>
      <c r="AU1005" s="302">
        <v>235.75757575757501</v>
      </c>
      <c r="AV1005" s="312">
        <v>4393</v>
      </c>
      <c r="AW1005" s="137">
        <v>5.4907009299070095E-2</v>
      </c>
      <c r="AX1005" s="302">
        <v>224.24243200000001</v>
      </c>
      <c r="AY1005" s="303">
        <v>-6.0722685482146675E-2</v>
      </c>
      <c r="AZ1005" s="311">
        <v>13634</v>
      </c>
      <c r="BA1005" s="137">
        <v>6.5653185147375365E-2</v>
      </c>
      <c r="BB1005" s="312">
        <v>385.45454545454498</v>
      </c>
      <c r="BC1005" s="312">
        <v>14627</v>
      </c>
      <c r="BD1005" s="137">
        <v>6.7299153871990355E-2</v>
      </c>
      <c r="BE1005" s="302">
        <v>322.42424242424198</v>
      </c>
      <c r="BF1005" s="312">
        <v>15476</v>
      </c>
      <c r="BG1005" s="137">
        <v>6.7708811858229759E-2</v>
      </c>
      <c r="BH1005" s="302">
        <v>461.21212800000001</v>
      </c>
      <c r="BI1005" s="303">
        <v>0.13510341792577379</v>
      </c>
      <c r="BJ1005" s="311">
        <v>10332</v>
      </c>
      <c r="BK1005" s="137">
        <v>6.4604475792080132E-2</v>
      </c>
      <c r="BL1005" s="312">
        <v>283.636363636363</v>
      </c>
      <c r="BM1005" s="312">
        <v>11465</v>
      </c>
      <c r="BN1005" s="137">
        <v>6.82075078826819E-2</v>
      </c>
      <c r="BO1005" s="302">
        <v>346.06060606060601</v>
      </c>
      <c r="BP1005" s="312">
        <v>12105</v>
      </c>
      <c r="BQ1005" s="137">
        <v>6.9609771245212712E-2</v>
      </c>
      <c r="BR1005" s="302">
        <v>406.06060000000002</v>
      </c>
      <c r="BS1005" s="303">
        <v>0.171602787456446</v>
      </c>
      <c r="BT1005" s="311">
        <v>8008</v>
      </c>
      <c r="BU1005" s="137">
        <v>6.5010553661308659E-2</v>
      </c>
      <c r="BV1005" s="312">
        <v>290.90909090909003</v>
      </c>
      <c r="BW1005" s="312">
        <v>9006</v>
      </c>
      <c r="BX1005" s="137">
        <v>6.7864301538739777E-2</v>
      </c>
      <c r="BY1005" s="302">
        <v>350.30303030303003</v>
      </c>
      <c r="BZ1005" s="312">
        <v>8964</v>
      </c>
      <c r="CA1005" s="137">
        <v>6.4844688146529897E-2</v>
      </c>
      <c r="CB1005" s="302">
        <v>367.27273600000001</v>
      </c>
      <c r="CC1005" s="303">
        <v>0.11938061938061938</v>
      </c>
      <c r="CD1005" s="311">
        <v>74143</v>
      </c>
      <c r="CE1005" s="137">
        <v>6.3754848706595965E-2</v>
      </c>
      <c r="CF1005" s="312">
        <v>877.57</v>
      </c>
      <c r="CG1005" s="312">
        <v>80209</v>
      </c>
      <c r="CH1005" s="137">
        <v>6.527568558228411E-2</v>
      </c>
      <c r="CI1005" s="302">
        <v>937.95</v>
      </c>
      <c r="CJ1005" s="312">
        <v>83446</v>
      </c>
      <c r="CK1005" s="137">
        <v>6.4825921046089599E-2</v>
      </c>
      <c r="CL1005" s="302">
        <v>1050.92</v>
      </c>
      <c r="CM1005" s="313">
        <v>0.12547374667871544</v>
      </c>
    </row>
    <row r="1006" spans="1:91" ht="14.4" x14ac:dyDescent="0.3">
      <c r="A1006" s="99" t="s">
        <v>527</v>
      </c>
      <c r="B1006" s="311">
        <v>13395</v>
      </c>
      <c r="C1006" s="137">
        <v>4.8092630823085902E-2</v>
      </c>
      <c r="D1006" s="312">
        <v>427.87878787878702</v>
      </c>
      <c r="E1006" s="312">
        <v>17013</v>
      </c>
      <c r="F1006" s="137">
        <v>5.8154161681763801E-2</v>
      </c>
      <c r="G1006" s="302">
        <v>417.575757575757</v>
      </c>
      <c r="H1006" s="312">
        <v>17036</v>
      </c>
      <c r="I1006" s="137">
        <v>5.5328574305145074E-2</v>
      </c>
      <c r="J1006" s="302">
        <v>434.54544099999998</v>
      </c>
      <c r="K1006" s="313">
        <v>0.27181784247853674</v>
      </c>
      <c r="L1006" s="312">
        <v>12443</v>
      </c>
      <c r="M1006" s="137">
        <v>5.2002490836979734E-2</v>
      </c>
      <c r="N1006" s="312">
        <v>346.666666666666</v>
      </c>
      <c r="O1006" s="312">
        <v>15113</v>
      </c>
      <c r="P1006" s="137">
        <v>5.8637293054547852E-2</v>
      </c>
      <c r="Q1006" s="302">
        <v>344.24242424242402</v>
      </c>
      <c r="R1006" s="312">
        <v>17520</v>
      </c>
      <c r="S1006" s="137">
        <v>6.4821186760494601E-2</v>
      </c>
      <c r="T1006" s="302">
        <v>452.121216</v>
      </c>
      <c r="U1006" s="313">
        <v>0.40802057381660373</v>
      </c>
      <c r="V1006" s="312">
        <v>1746</v>
      </c>
      <c r="W1006" s="137">
        <v>4.4469347731961387E-2</v>
      </c>
      <c r="X1006" s="312">
        <v>138.78787878787799</v>
      </c>
      <c r="Y1006" s="312">
        <v>2029</v>
      </c>
      <c r="Z1006" s="137">
        <v>4.9357789238104507E-2</v>
      </c>
      <c r="AA1006" s="302">
        <v>161.21212121212099</v>
      </c>
      <c r="AB1006" s="312">
        <v>2046</v>
      </c>
      <c r="AC1006" s="137">
        <v>4.7086440209886775E-2</v>
      </c>
      <c r="AD1006" s="302">
        <v>164.84848</v>
      </c>
      <c r="AE1006" s="313">
        <v>0.1718213058419244</v>
      </c>
      <c r="AF1006" s="312">
        <v>3003</v>
      </c>
      <c r="AG1006" s="137">
        <v>7.1547698465643766E-2</v>
      </c>
      <c r="AH1006" s="312">
        <v>224.24242424242399</v>
      </c>
      <c r="AI1006" s="312">
        <v>3041</v>
      </c>
      <c r="AJ1006" s="137">
        <v>7.1179458371369048E-2</v>
      </c>
      <c r="AK1006" s="302">
        <v>216.363636363636</v>
      </c>
      <c r="AL1006" s="312">
        <v>3447</v>
      </c>
      <c r="AM1006" s="137">
        <v>7.6803101535170781E-2</v>
      </c>
      <c r="AN1006" s="302">
        <v>222.42424</v>
      </c>
      <c r="AO1006" s="313">
        <v>0.14785214785214784</v>
      </c>
      <c r="AP1006" s="312">
        <v>3071</v>
      </c>
      <c r="AQ1006" s="137">
        <v>4.1994858330598406E-2</v>
      </c>
      <c r="AR1006" s="312">
        <v>177.575757575757</v>
      </c>
      <c r="AS1006" s="312">
        <v>3482</v>
      </c>
      <c r="AT1006" s="137">
        <v>4.5506822102566784E-2</v>
      </c>
      <c r="AU1006" s="302">
        <v>203.636363636363</v>
      </c>
      <c r="AV1006" s="312">
        <v>4712</v>
      </c>
      <c r="AW1006" s="137">
        <v>5.8894110588941104E-2</v>
      </c>
      <c r="AX1006" s="302">
        <v>258.78787199999999</v>
      </c>
      <c r="AY1006" s="303">
        <v>0.53435363073917286</v>
      </c>
      <c r="AZ1006" s="311">
        <v>11192</v>
      </c>
      <c r="BA1006" s="137">
        <v>5.3893974488002427E-2</v>
      </c>
      <c r="BB1006" s="312">
        <v>382.42424242424198</v>
      </c>
      <c r="BC1006" s="312">
        <v>12444</v>
      </c>
      <c r="BD1006" s="137">
        <v>5.7255122088127983E-2</v>
      </c>
      <c r="BE1006" s="302">
        <v>337.575757575757</v>
      </c>
      <c r="BF1006" s="312">
        <v>15143</v>
      </c>
      <c r="BG1006" s="137">
        <v>6.6251908630729717E-2</v>
      </c>
      <c r="BH1006" s="302">
        <v>423.63635299999999</v>
      </c>
      <c r="BI1006" s="303">
        <v>0.35302001429592567</v>
      </c>
      <c r="BJ1006" s="311">
        <v>8511</v>
      </c>
      <c r="BK1006" s="137">
        <v>5.3218030726518976E-2</v>
      </c>
      <c r="BL1006" s="312">
        <v>276.36363636363598</v>
      </c>
      <c r="BM1006" s="312">
        <v>10321</v>
      </c>
      <c r="BN1006" s="137">
        <v>6.1401630079124275E-2</v>
      </c>
      <c r="BO1006" s="302">
        <v>356.36363636363598</v>
      </c>
      <c r="BP1006" s="312">
        <v>10269</v>
      </c>
      <c r="BQ1006" s="137">
        <v>5.9051857985715765E-2</v>
      </c>
      <c r="BR1006" s="302">
        <v>338.18182400000001</v>
      </c>
      <c r="BS1006" s="303">
        <v>0.20655622136059218</v>
      </c>
      <c r="BT1006" s="311">
        <v>6852</v>
      </c>
      <c r="BU1006" s="137">
        <v>5.5625913297613246E-2</v>
      </c>
      <c r="BV1006" s="312">
        <v>262.42424242424198</v>
      </c>
      <c r="BW1006" s="312">
        <v>8118</v>
      </c>
      <c r="BX1006" s="137">
        <v>6.1172818109203803E-2</v>
      </c>
      <c r="BY1006" s="302">
        <v>311.51515151515099</v>
      </c>
      <c r="BZ1006" s="312">
        <v>8778</v>
      </c>
      <c r="CA1006" s="137">
        <v>6.3499182569192264E-2</v>
      </c>
      <c r="CB1006" s="302">
        <v>343.03030000000001</v>
      </c>
      <c r="CC1006" s="303">
        <v>0.28108581436077057</v>
      </c>
      <c r="CD1006" s="311">
        <v>60213</v>
      </c>
      <c r="CE1006" s="137">
        <v>5.1776576415443976E-2</v>
      </c>
      <c r="CF1006" s="312">
        <v>832.66</v>
      </c>
      <c r="CG1006" s="312">
        <v>71561</v>
      </c>
      <c r="CH1006" s="137">
        <v>5.8237770523929158E-2</v>
      </c>
      <c r="CI1006" s="302">
        <v>861.99</v>
      </c>
      <c r="CJ1006" s="312">
        <v>78951</v>
      </c>
      <c r="CK1006" s="137">
        <v>6.1333932034007853E-2</v>
      </c>
      <c r="CL1006" s="302">
        <v>972.74</v>
      </c>
      <c r="CM1006" s="313">
        <v>0.3111952568382243</v>
      </c>
    </row>
    <row r="1007" spans="1:91" ht="14.4" x14ac:dyDescent="0.3">
      <c r="A1007" s="99" t="s">
        <v>528</v>
      </c>
      <c r="B1007" s="311">
        <v>19007</v>
      </c>
      <c r="C1007" s="137">
        <v>6.8241630015258958E-2</v>
      </c>
      <c r="D1007" s="312">
        <v>375.15151515151501</v>
      </c>
      <c r="E1007" s="312">
        <v>23762</v>
      </c>
      <c r="F1007" s="137">
        <v>8.1223722440608437E-2</v>
      </c>
      <c r="G1007" s="302">
        <v>367.27272727272702</v>
      </c>
      <c r="H1007" s="312">
        <v>29186</v>
      </c>
      <c r="I1007" s="137">
        <v>9.4788669269192549E-2</v>
      </c>
      <c r="J1007" s="302">
        <v>460</v>
      </c>
      <c r="K1007" s="313">
        <v>0.53553953806492349</v>
      </c>
      <c r="L1007" s="312">
        <v>18211</v>
      </c>
      <c r="M1007" s="137">
        <v>7.6108443352265367E-2</v>
      </c>
      <c r="N1007" s="312">
        <v>327.87878787878702</v>
      </c>
      <c r="O1007" s="312">
        <v>20536</v>
      </c>
      <c r="P1007" s="137">
        <v>7.9678121495943541E-2</v>
      </c>
      <c r="Q1007" s="302">
        <v>406.666666666666</v>
      </c>
      <c r="R1007" s="312">
        <v>25159</v>
      </c>
      <c r="S1007" s="137">
        <v>9.308426014310979E-2</v>
      </c>
      <c r="T1007" s="302">
        <v>470.30304000000001</v>
      </c>
      <c r="U1007" s="313">
        <v>0.38152764812475976</v>
      </c>
      <c r="V1007" s="312">
        <v>2681</v>
      </c>
      <c r="W1007" s="137">
        <v>6.8283116420039217E-2</v>
      </c>
      <c r="X1007" s="312">
        <v>142.42424242424201</v>
      </c>
      <c r="Y1007" s="312">
        <v>2843</v>
      </c>
      <c r="Z1007" s="137">
        <v>6.9159287729882266E-2</v>
      </c>
      <c r="AA1007" s="302">
        <v>116.363636363636</v>
      </c>
      <c r="AB1007" s="312">
        <v>3753</v>
      </c>
      <c r="AC1007" s="137">
        <v>8.6371168185584088E-2</v>
      </c>
      <c r="AD1007" s="302">
        <v>144.84848</v>
      </c>
      <c r="AE1007" s="313">
        <v>0.39985080193957478</v>
      </c>
      <c r="AF1007" s="312">
        <v>4135</v>
      </c>
      <c r="AG1007" s="137">
        <v>9.851805965882017E-2</v>
      </c>
      <c r="AH1007" s="312">
        <v>155.15151515151501</v>
      </c>
      <c r="AI1007" s="312">
        <v>4951</v>
      </c>
      <c r="AJ1007" s="137">
        <v>0.11588605669077547</v>
      </c>
      <c r="AK1007" s="302">
        <v>153.939393939393</v>
      </c>
      <c r="AL1007" s="312">
        <v>5973</v>
      </c>
      <c r="AM1007" s="137">
        <v>0.13308526993605313</v>
      </c>
      <c r="AN1007" s="302">
        <v>209.69697600000001</v>
      </c>
      <c r="AO1007" s="313">
        <v>0.44449818621523579</v>
      </c>
      <c r="AP1007" s="312">
        <v>5154</v>
      </c>
      <c r="AQ1007" s="137">
        <v>7.0479159829340332E-2</v>
      </c>
      <c r="AR1007" s="312">
        <v>158.78787878787799</v>
      </c>
      <c r="AS1007" s="312">
        <v>6027</v>
      </c>
      <c r="AT1007" s="137">
        <v>7.8767839406137283E-2</v>
      </c>
      <c r="AU1007" s="302">
        <v>214.54545454545399</v>
      </c>
      <c r="AV1007" s="312">
        <v>7187</v>
      </c>
      <c r="AW1007" s="137">
        <v>8.9828517148285172E-2</v>
      </c>
      <c r="AX1007" s="302">
        <v>242.42424</v>
      </c>
      <c r="AY1007" s="303">
        <v>0.39445091191307724</v>
      </c>
      <c r="AZ1007" s="311">
        <v>14867</v>
      </c>
      <c r="BA1007" s="137">
        <v>7.1590575296026818E-2</v>
      </c>
      <c r="BB1007" s="312">
        <v>361.21212121212102</v>
      </c>
      <c r="BC1007" s="312">
        <v>17911</v>
      </c>
      <c r="BD1007" s="137">
        <v>8.2408911260081985E-2</v>
      </c>
      <c r="BE1007" s="302">
        <v>333.33333333333297</v>
      </c>
      <c r="BF1007" s="312">
        <v>21572</v>
      </c>
      <c r="BG1007" s="137">
        <v>9.4379328599491621E-2</v>
      </c>
      <c r="BH1007" s="302">
        <v>354.54544099999998</v>
      </c>
      <c r="BI1007" s="303">
        <v>0.45099885652788052</v>
      </c>
      <c r="BJ1007" s="311">
        <v>12156</v>
      </c>
      <c r="BK1007" s="137">
        <v>7.6009679416233655E-2</v>
      </c>
      <c r="BL1007" s="312">
        <v>254.54545454545399</v>
      </c>
      <c r="BM1007" s="312">
        <v>13912</v>
      </c>
      <c r="BN1007" s="137">
        <v>8.2765185317389495E-2</v>
      </c>
      <c r="BO1007" s="302">
        <v>275.75757575757501</v>
      </c>
      <c r="BP1007" s="312">
        <v>17425</v>
      </c>
      <c r="BQ1007" s="137">
        <v>0.10020241750911454</v>
      </c>
      <c r="BR1007" s="302">
        <v>380.60604899999998</v>
      </c>
      <c r="BS1007" s="303">
        <v>0.43344850279697267</v>
      </c>
      <c r="BT1007" s="311">
        <v>9171</v>
      </c>
      <c r="BU1007" s="137">
        <v>7.4452021432050652E-2</v>
      </c>
      <c r="BV1007" s="312">
        <v>245.45454545454501</v>
      </c>
      <c r="BW1007" s="312">
        <v>10495</v>
      </c>
      <c r="BX1007" s="137">
        <v>7.9084593010112586E-2</v>
      </c>
      <c r="BY1007" s="302">
        <v>241.21212121212099</v>
      </c>
      <c r="BZ1007" s="312">
        <v>12780</v>
      </c>
      <c r="CA1007" s="137">
        <v>9.2449254184811702E-2</v>
      </c>
      <c r="CB1007" s="302">
        <v>326.06060000000002</v>
      </c>
      <c r="CC1007" s="303">
        <v>0.39352306182531893</v>
      </c>
      <c r="CD1007" s="311">
        <v>85382</v>
      </c>
      <c r="CE1007" s="137">
        <v>7.3419156120828347E-2</v>
      </c>
      <c r="CF1007" s="312">
        <v>756.02</v>
      </c>
      <c r="CG1007" s="312">
        <v>100437</v>
      </c>
      <c r="CH1007" s="137">
        <v>8.1737635836724928E-2</v>
      </c>
      <c r="CI1007" s="302">
        <v>791.69</v>
      </c>
      <c r="CJ1007" s="312">
        <v>123035</v>
      </c>
      <c r="CK1007" s="137">
        <v>9.5581060756724512E-2</v>
      </c>
      <c r="CL1007" s="302">
        <v>965.12</v>
      </c>
      <c r="CM1007" s="313">
        <v>0.44099458902344757</v>
      </c>
    </row>
    <row r="1008" spans="1:91" ht="14.4" x14ac:dyDescent="0.3">
      <c r="A1008" s="99" t="s">
        <v>529</v>
      </c>
      <c r="B1008" s="311">
        <v>12786</v>
      </c>
      <c r="C1008" s="137">
        <v>4.5906112557221074E-2</v>
      </c>
      <c r="D1008" s="312">
        <v>402.42424242424198</v>
      </c>
      <c r="E1008" s="312">
        <v>13195</v>
      </c>
      <c r="F1008" s="137">
        <v>4.5103401128012303E-2</v>
      </c>
      <c r="G1008" s="302">
        <v>316.969696969697</v>
      </c>
      <c r="H1008" s="312">
        <v>14626</v>
      </c>
      <c r="I1008" s="137">
        <v>4.750151020116529E-2</v>
      </c>
      <c r="J1008" s="302">
        <v>404.84848</v>
      </c>
      <c r="K1008" s="313">
        <v>0.14390739871734709</v>
      </c>
      <c r="L1008" s="312">
        <v>10951</v>
      </c>
      <c r="M1008" s="137">
        <v>4.5767039874287957E-2</v>
      </c>
      <c r="N1008" s="312">
        <v>338.78787878787801</v>
      </c>
      <c r="O1008" s="312">
        <v>11863</v>
      </c>
      <c r="P1008" s="137">
        <v>4.6027539701323443E-2</v>
      </c>
      <c r="Q1008" s="302">
        <v>312.72727272727201</v>
      </c>
      <c r="R1008" s="312">
        <v>12542</v>
      </c>
      <c r="S1008" s="137">
        <v>4.6403386093043564E-2</v>
      </c>
      <c r="T1008" s="302">
        <v>323.03030000000001</v>
      </c>
      <c r="U1008" s="313">
        <v>0.14528353575015981</v>
      </c>
      <c r="V1008" s="312">
        <v>1847</v>
      </c>
      <c r="W1008" s="137">
        <v>4.7041744135700281E-2</v>
      </c>
      <c r="X1008" s="312">
        <v>132.72727272727201</v>
      </c>
      <c r="Y1008" s="312">
        <v>1717</v>
      </c>
      <c r="Z1008" s="137">
        <v>4.1768025688430473E-2</v>
      </c>
      <c r="AA1008" s="302">
        <v>110.30303030303</v>
      </c>
      <c r="AB1008" s="312">
        <v>2034</v>
      </c>
      <c r="AC1008" s="137">
        <v>4.6810273405136701E-2</v>
      </c>
      <c r="AD1008" s="302">
        <v>123.030304</v>
      </c>
      <c r="AE1008" s="313">
        <v>0.10124526258798051</v>
      </c>
      <c r="AF1008" s="312">
        <v>2204</v>
      </c>
      <c r="AG1008" s="137">
        <v>5.2511197941484802E-2</v>
      </c>
      <c r="AH1008" s="312">
        <v>141.21212121212099</v>
      </c>
      <c r="AI1008" s="312">
        <v>2682</v>
      </c>
      <c r="AJ1008" s="137">
        <v>6.2776490414998942E-2</v>
      </c>
      <c r="AK1008" s="302">
        <v>155.15151515151501</v>
      </c>
      <c r="AL1008" s="312">
        <v>2821</v>
      </c>
      <c r="AM1008" s="137">
        <v>6.285510572402575E-2</v>
      </c>
      <c r="AN1008" s="302">
        <v>149.090912</v>
      </c>
      <c r="AO1008" s="313">
        <v>0.27994555353901995</v>
      </c>
      <c r="AP1008" s="312">
        <v>3293</v>
      </c>
      <c r="AQ1008" s="137">
        <v>4.503063122196696E-2</v>
      </c>
      <c r="AR1008" s="312">
        <v>197.575757575757</v>
      </c>
      <c r="AS1008" s="312">
        <v>3691</v>
      </c>
      <c r="AT1008" s="137">
        <v>4.8238276961681217E-2</v>
      </c>
      <c r="AU1008" s="302">
        <v>170.90909090909</v>
      </c>
      <c r="AV1008" s="312">
        <v>4104</v>
      </c>
      <c r="AW1008" s="137">
        <v>5.1294870512948704E-2</v>
      </c>
      <c r="AX1008" s="302">
        <v>214.545456</v>
      </c>
      <c r="AY1008" s="303">
        <v>0.24627998785302155</v>
      </c>
      <c r="AZ1008" s="311">
        <v>9544</v>
      </c>
      <c r="BA1008" s="137">
        <v>4.5958192683478838E-2</v>
      </c>
      <c r="BB1008" s="312">
        <v>684.24242424242402</v>
      </c>
      <c r="BC1008" s="312">
        <v>10057</v>
      </c>
      <c r="BD1008" s="137">
        <v>4.6272481745443836E-2</v>
      </c>
      <c r="BE1008" s="302">
        <v>313.93939393939303</v>
      </c>
      <c r="BF1008" s="312">
        <v>10847</v>
      </c>
      <c r="BG1008" s="137">
        <v>4.7456544470549117E-2</v>
      </c>
      <c r="BH1008" s="302">
        <v>298.78787199999999</v>
      </c>
      <c r="BI1008" s="303">
        <v>0.13652556580050293</v>
      </c>
      <c r="BJ1008" s="311">
        <v>7976</v>
      </c>
      <c r="BK1008" s="137">
        <v>4.987275444421517E-2</v>
      </c>
      <c r="BL1008" s="312">
        <v>316.36363636363598</v>
      </c>
      <c r="BM1008" s="312">
        <v>7861</v>
      </c>
      <c r="BN1008" s="137">
        <v>4.6766613123921712E-2</v>
      </c>
      <c r="BO1008" s="302">
        <v>251.51515151515099</v>
      </c>
      <c r="BP1008" s="312">
        <v>9178</v>
      </c>
      <c r="BQ1008" s="137">
        <v>5.2778065302648676E-2</v>
      </c>
      <c r="BR1008" s="302">
        <v>327.878784</v>
      </c>
      <c r="BS1008" s="303">
        <v>0.15070210631895686</v>
      </c>
      <c r="BT1008" s="311">
        <v>5906</v>
      </c>
      <c r="BU1008" s="137">
        <v>4.7946095145315795E-2</v>
      </c>
      <c r="BV1008" s="312">
        <v>253.93939393939399</v>
      </c>
      <c r="BW1008" s="312">
        <v>6156</v>
      </c>
      <c r="BX1008" s="137">
        <v>4.6388256747999339E-2</v>
      </c>
      <c r="BY1008" s="302">
        <v>212.72727272727201</v>
      </c>
      <c r="BZ1008" s="312">
        <v>6897</v>
      </c>
      <c r="CA1008" s="137">
        <v>4.9892214875793921E-2</v>
      </c>
      <c r="CB1008" s="302">
        <v>251.515152</v>
      </c>
      <c r="CC1008" s="303">
        <v>0.16779546224178801</v>
      </c>
      <c r="CD1008" s="311">
        <v>54507</v>
      </c>
      <c r="CE1008" s="137">
        <v>4.6870042194818475E-2</v>
      </c>
      <c r="CF1008" s="312">
        <v>991.8</v>
      </c>
      <c r="CG1008" s="312">
        <v>57222</v>
      </c>
      <c r="CH1008" s="137">
        <v>4.6568406044078116E-2</v>
      </c>
      <c r="CI1008" s="302">
        <v>684.2</v>
      </c>
      <c r="CJ1008" s="312">
        <v>63049</v>
      </c>
      <c r="CK1008" s="137">
        <v>4.8980292596827922E-2</v>
      </c>
      <c r="CL1008" s="302">
        <v>780.64</v>
      </c>
      <c r="CM1008" s="313">
        <v>0.15671381657401801</v>
      </c>
    </row>
    <row r="1009" spans="1:91" ht="14.4" x14ac:dyDescent="0.3">
      <c r="A1009" s="99" t="s">
        <v>530</v>
      </c>
      <c r="B1009" s="311">
        <v>4697</v>
      </c>
      <c r="C1009" s="137">
        <v>1.6863836280405709E-2</v>
      </c>
      <c r="D1009" s="312">
        <v>293.33333333333297</v>
      </c>
      <c r="E1009" s="312">
        <v>5892</v>
      </c>
      <c r="F1009" s="137">
        <v>2.0140146983421637E-2</v>
      </c>
      <c r="G1009" s="302">
        <v>246.666666666666</v>
      </c>
      <c r="H1009" s="312">
        <v>6237</v>
      </c>
      <c r="I1009" s="137">
        <v>2.0256182081544366E-2</v>
      </c>
      <c r="J1009" s="302">
        <v>261.81817599999999</v>
      </c>
      <c r="K1009" s="313">
        <v>0.32786885245901637</v>
      </c>
      <c r="L1009" s="312">
        <v>3595</v>
      </c>
      <c r="M1009" s="137">
        <v>1.5024427755279447E-2</v>
      </c>
      <c r="N1009" s="312">
        <v>214.54545454545399</v>
      </c>
      <c r="O1009" s="312">
        <v>3980</v>
      </c>
      <c r="P1009" s="137">
        <v>1.5442097952564049E-2</v>
      </c>
      <c r="Q1009" s="302">
        <v>229.69696969696901</v>
      </c>
      <c r="R1009" s="312">
        <v>4616</v>
      </c>
      <c r="S1009" s="137">
        <v>1.7078458794888302E-2</v>
      </c>
      <c r="T1009" s="302">
        <v>259.39395100000002</v>
      </c>
      <c r="U1009" s="313">
        <v>0.28400556328233656</v>
      </c>
      <c r="V1009" s="312">
        <v>496</v>
      </c>
      <c r="W1009" s="137">
        <v>1.2632758576777118E-2</v>
      </c>
      <c r="X1009" s="312">
        <v>75.151515151515099</v>
      </c>
      <c r="Y1009" s="312">
        <v>689</v>
      </c>
      <c r="Z1009" s="137">
        <v>1.6760727838863482E-2</v>
      </c>
      <c r="AA1009" s="302">
        <v>87.272727272727195</v>
      </c>
      <c r="AB1009" s="312">
        <v>728</v>
      </c>
      <c r="AC1009" s="137">
        <v>1.6754119488170856E-2</v>
      </c>
      <c r="AD1009" s="302">
        <v>101.21212</v>
      </c>
      <c r="AE1009" s="313">
        <v>0.46774193548387094</v>
      </c>
      <c r="AF1009" s="312">
        <v>779</v>
      </c>
      <c r="AG1009" s="137">
        <v>1.8559992375869628E-2</v>
      </c>
      <c r="AH1009" s="312">
        <v>94.545454545454504</v>
      </c>
      <c r="AI1009" s="312">
        <v>555</v>
      </c>
      <c r="AJ1009" s="137">
        <v>1.299066076820448E-2</v>
      </c>
      <c r="AK1009" s="302">
        <v>75.151515151515099</v>
      </c>
      <c r="AL1009" s="312">
        <v>1067</v>
      </c>
      <c r="AM1009" s="137">
        <v>2.3773980080657741E-2</v>
      </c>
      <c r="AN1009" s="302">
        <v>109.696968</v>
      </c>
      <c r="AO1009" s="313">
        <v>0.36970474967907574</v>
      </c>
      <c r="AP1009" s="312">
        <v>1089</v>
      </c>
      <c r="AQ1009" s="137">
        <v>1.4891696750902527E-2</v>
      </c>
      <c r="AR1009" s="312">
        <v>108.484848484848</v>
      </c>
      <c r="AS1009" s="312">
        <v>1120</v>
      </c>
      <c r="AT1009" s="137">
        <v>1.4637461445972085E-2</v>
      </c>
      <c r="AU1009" s="302">
        <v>112.72727272727199</v>
      </c>
      <c r="AV1009" s="312">
        <v>1506</v>
      </c>
      <c r="AW1009" s="137">
        <v>1.8823117688231177E-2</v>
      </c>
      <c r="AX1009" s="302">
        <v>166.66667200000001</v>
      </c>
      <c r="AY1009" s="303">
        <v>0.38292011019283745</v>
      </c>
      <c r="AZ1009" s="311">
        <v>3069</v>
      </c>
      <c r="BA1009" s="137">
        <v>1.4778467450293016E-2</v>
      </c>
      <c r="BB1009" s="312">
        <v>289.69696969696901</v>
      </c>
      <c r="BC1009" s="312">
        <v>4236</v>
      </c>
      <c r="BD1009" s="137">
        <v>1.9489930662593229E-2</v>
      </c>
      <c r="BE1009" s="302">
        <v>210.30303030303</v>
      </c>
      <c r="BF1009" s="312">
        <v>4404</v>
      </c>
      <c r="BG1009" s="137">
        <v>1.9267873315045481E-2</v>
      </c>
      <c r="BH1009" s="302">
        <v>273.33334400000001</v>
      </c>
      <c r="BI1009" s="303">
        <v>0.43499511241446726</v>
      </c>
      <c r="BJ1009" s="311">
        <v>2785</v>
      </c>
      <c r="BK1009" s="137">
        <v>1.7414195226572123E-2</v>
      </c>
      <c r="BL1009" s="312">
        <v>183.636363636363</v>
      </c>
      <c r="BM1009" s="312">
        <v>3222</v>
      </c>
      <c r="BN1009" s="137">
        <v>1.9168302694984828E-2</v>
      </c>
      <c r="BO1009" s="302">
        <v>194.54545454545399</v>
      </c>
      <c r="BP1009" s="312">
        <v>3228</v>
      </c>
      <c r="BQ1009" s="137">
        <v>1.8562605665390055E-2</v>
      </c>
      <c r="BR1009" s="302">
        <v>209.090912</v>
      </c>
      <c r="BS1009" s="303">
        <v>0.15906642728904846</v>
      </c>
      <c r="BT1009" s="311">
        <v>2028</v>
      </c>
      <c r="BU1009" s="137">
        <v>1.6463711641500244E-2</v>
      </c>
      <c r="BV1009" s="312">
        <v>151.51515151515099</v>
      </c>
      <c r="BW1009" s="312">
        <v>2425</v>
      </c>
      <c r="BX1009" s="137">
        <v>1.827347670791072E-2</v>
      </c>
      <c r="BY1009" s="302">
        <v>141.81818181818099</v>
      </c>
      <c r="BZ1009" s="312">
        <v>2433</v>
      </c>
      <c r="CA1009" s="137">
        <v>1.760008101969068E-2</v>
      </c>
      <c r="CB1009" s="302">
        <v>188.484848</v>
      </c>
      <c r="CC1009" s="303">
        <v>0.19970414201183431</v>
      </c>
      <c r="CD1009" s="311">
        <v>18538</v>
      </c>
      <c r="CE1009" s="137">
        <v>1.5940646929890563E-2</v>
      </c>
      <c r="CF1009" s="312">
        <v>545.5</v>
      </c>
      <c r="CG1009" s="312">
        <v>22119</v>
      </c>
      <c r="CH1009" s="137">
        <v>1.800088380848212E-2</v>
      </c>
      <c r="CI1009" s="302">
        <v>490.21</v>
      </c>
      <c r="CJ1009" s="312">
        <v>24219</v>
      </c>
      <c r="CK1009" s="137">
        <v>1.8814790185452197E-2</v>
      </c>
      <c r="CL1009" s="302">
        <v>581.71</v>
      </c>
      <c r="CM1009" s="313">
        <v>0.30645161290322581</v>
      </c>
    </row>
    <row r="1010" spans="1:91" ht="14.4" x14ac:dyDescent="0.3">
      <c r="A1010" s="99" t="s">
        <v>253</v>
      </c>
      <c r="B1010" s="311">
        <v>123678</v>
      </c>
      <c r="C1010" s="137">
        <v>0.44404631541154294</v>
      </c>
      <c r="D1010" s="312">
        <v>1060</v>
      </c>
      <c r="E1010" s="312">
        <v>137063</v>
      </c>
      <c r="F1010" s="137">
        <v>0.46851136557853357</v>
      </c>
      <c r="G1010" s="302">
        <v>1242.42424242424</v>
      </c>
      <c r="H1010" s="312">
        <v>143782</v>
      </c>
      <c r="I1010" s="137">
        <v>0.46696719128565212</v>
      </c>
      <c r="J1010" s="302">
        <v>1099.39392</v>
      </c>
      <c r="K1010" s="313">
        <v>0.16255114086579667</v>
      </c>
      <c r="L1010" s="312">
        <v>91347</v>
      </c>
      <c r="M1010" s="137">
        <v>0.38176255971112977</v>
      </c>
      <c r="N1010" s="312">
        <v>1148.4848484848401</v>
      </c>
      <c r="O1010" s="312">
        <v>110403</v>
      </c>
      <c r="P1010" s="137">
        <v>0.42835526137108759</v>
      </c>
      <c r="Q1010" s="302">
        <v>1076.3636363636299</v>
      </c>
      <c r="R1010" s="312">
        <v>112728</v>
      </c>
      <c r="S1010" s="137">
        <v>0.41707549892334672</v>
      </c>
      <c r="T1010" s="302">
        <v>1181.21216</v>
      </c>
      <c r="U1010" s="313">
        <v>0.23406351604321982</v>
      </c>
      <c r="V1010" s="312">
        <v>17503</v>
      </c>
      <c r="W1010" s="137">
        <v>0.44578865598655221</v>
      </c>
      <c r="X1010" s="312">
        <v>492.12121212121201</v>
      </c>
      <c r="Y1010" s="312">
        <v>19750</v>
      </c>
      <c r="Z1010" s="137">
        <v>0.48044176316045539</v>
      </c>
      <c r="AA1010" s="302">
        <v>450.90909090909099</v>
      </c>
      <c r="AB1010" s="312">
        <v>20719</v>
      </c>
      <c r="AC1010" s="137">
        <v>0.47682500230139002</v>
      </c>
      <c r="AD1010" s="302">
        <v>437.57574499999998</v>
      </c>
      <c r="AE1010" s="313">
        <v>0.18373993029766325</v>
      </c>
      <c r="AF1010" s="312">
        <v>15090</v>
      </c>
      <c r="AG1010" s="137">
        <v>0.35952539788430382</v>
      </c>
      <c r="AH1010" s="312">
        <v>500.60606060606</v>
      </c>
      <c r="AI1010" s="312">
        <v>16793</v>
      </c>
      <c r="AJ1010" s="137">
        <v>0.39306696627109522</v>
      </c>
      <c r="AK1010" s="302">
        <v>540.60606060606005</v>
      </c>
      <c r="AL1010" s="312">
        <v>16109</v>
      </c>
      <c r="AM1010" s="137">
        <v>0.35892694013056747</v>
      </c>
      <c r="AN1010" s="302">
        <v>486.06060000000002</v>
      </c>
      <c r="AO1010" s="313">
        <v>6.7528164347249828E-2</v>
      </c>
      <c r="AP1010" s="312">
        <v>31920</v>
      </c>
      <c r="AQ1010" s="137">
        <v>0.43649491302920906</v>
      </c>
      <c r="AR1010" s="312">
        <v>578.18181818181802</v>
      </c>
      <c r="AS1010" s="312">
        <v>36206</v>
      </c>
      <c r="AT1010" s="137">
        <v>0.47318207956505831</v>
      </c>
      <c r="AU1010" s="302">
        <v>516.36363636363603</v>
      </c>
      <c r="AV1010" s="312">
        <v>38213</v>
      </c>
      <c r="AW1010" s="137">
        <v>0.47761473852614739</v>
      </c>
      <c r="AX1010" s="302">
        <v>569.09090000000003</v>
      </c>
      <c r="AY1010" s="303">
        <v>0.19714912280701755</v>
      </c>
      <c r="AZ1010" s="311">
        <v>77785</v>
      </c>
      <c r="BA1010" s="137">
        <v>0.37456601193256511</v>
      </c>
      <c r="BB1010" s="312">
        <v>1034.54545454545</v>
      </c>
      <c r="BC1010" s="312">
        <v>93759</v>
      </c>
      <c r="BD1010" s="137">
        <v>0.43138725424789387</v>
      </c>
      <c r="BE1010" s="302">
        <v>861.21212121212102</v>
      </c>
      <c r="BF1010" s="312">
        <v>99148</v>
      </c>
      <c r="BG1010" s="137">
        <v>0.43378090450502477</v>
      </c>
      <c r="BH1010" s="302">
        <v>986.06060000000002</v>
      </c>
      <c r="BI1010" s="303">
        <v>0.27464164041910394</v>
      </c>
      <c r="BJ1010" s="311">
        <v>58882</v>
      </c>
      <c r="BK1010" s="137">
        <v>0.36818048234506995</v>
      </c>
      <c r="BL1010" s="312">
        <v>901.21212121212102</v>
      </c>
      <c r="BM1010" s="312">
        <v>71992</v>
      </c>
      <c r="BN1010" s="137">
        <v>0.42829436611339161</v>
      </c>
      <c r="BO1010" s="302">
        <v>971.51515151515105</v>
      </c>
      <c r="BP1010" s="312">
        <v>73322</v>
      </c>
      <c r="BQ1010" s="137">
        <v>0.42163797168455069</v>
      </c>
      <c r="BR1010" s="302">
        <v>954.54549999999995</v>
      </c>
      <c r="BS1010" s="303">
        <v>0.24523623518222887</v>
      </c>
      <c r="BT1010" s="311">
        <v>49631</v>
      </c>
      <c r="BU1010" s="137">
        <v>0.40291443416138983</v>
      </c>
      <c r="BV1010" s="312">
        <v>772.12121212121201</v>
      </c>
      <c r="BW1010" s="312">
        <v>56732</v>
      </c>
      <c r="BX1010" s="137">
        <v>0.4275013940590478</v>
      </c>
      <c r="BY1010" s="302">
        <v>760.60606060606005</v>
      </c>
      <c r="BZ1010" s="312">
        <v>59372</v>
      </c>
      <c r="CA1010" s="137">
        <v>0.42949116740693588</v>
      </c>
      <c r="CB1010" s="302">
        <v>720</v>
      </c>
      <c r="CC1010" s="303">
        <v>0.19626846124398056</v>
      </c>
      <c r="CD1010" s="311">
        <v>465836</v>
      </c>
      <c r="CE1010" s="137">
        <v>0.40056787157365947</v>
      </c>
      <c r="CF1010" s="312">
        <v>2396.7800000000002</v>
      </c>
      <c r="CG1010" s="312">
        <v>542698</v>
      </c>
      <c r="CH1010" s="137">
        <v>0.44165846743051806</v>
      </c>
      <c r="CI1010" s="302">
        <v>2392.16</v>
      </c>
      <c r="CJ1010" s="312">
        <v>563393</v>
      </c>
      <c r="CK1010" s="137">
        <v>0.43767790110873567</v>
      </c>
      <c r="CL1010" s="302">
        <v>2398.79</v>
      </c>
      <c r="CM1010" s="313">
        <v>0.20942348809452255</v>
      </c>
    </row>
    <row r="1011" spans="1:91" ht="14.4" x14ac:dyDescent="0.3">
      <c r="A1011" s="99" t="s">
        <v>522</v>
      </c>
      <c r="B1011" s="311">
        <v>14565</v>
      </c>
      <c r="C1011" s="137">
        <v>5.2293330939772016E-2</v>
      </c>
      <c r="D1011" s="312">
        <v>456.969696969697</v>
      </c>
      <c r="E1011" s="312">
        <v>12196</v>
      </c>
      <c r="F1011" s="137">
        <v>4.1688600239275335E-2</v>
      </c>
      <c r="G1011" s="302">
        <v>372.72727272727201</v>
      </c>
      <c r="H1011" s="312">
        <v>10155</v>
      </c>
      <c r="I1011" s="137">
        <v>3.2980844803284122E-2</v>
      </c>
      <c r="J1011" s="302">
        <v>325.45455900000002</v>
      </c>
      <c r="K1011" s="313">
        <v>-0.30278063851699277</v>
      </c>
      <c r="L1011" s="312">
        <v>11224</v>
      </c>
      <c r="M1011" s="137">
        <v>4.6907976947220167E-2</v>
      </c>
      <c r="N1011" s="312">
        <v>426.06060606060601</v>
      </c>
      <c r="O1011" s="312">
        <v>10686</v>
      </c>
      <c r="P1011" s="137">
        <v>4.1460869025401866E-2</v>
      </c>
      <c r="Q1011" s="302">
        <v>430.90909090909099</v>
      </c>
      <c r="R1011" s="312">
        <v>8977</v>
      </c>
      <c r="S1011" s="137">
        <v>3.3213458535899541E-2</v>
      </c>
      <c r="T1011" s="302">
        <v>439.39395100000002</v>
      </c>
      <c r="U1011" s="313">
        <v>-0.20019600855310049</v>
      </c>
      <c r="V1011" s="312">
        <v>2014</v>
      </c>
      <c r="W1011" s="137">
        <v>5.1295112446832894E-2</v>
      </c>
      <c r="X1011" s="312">
        <v>295.75757575757501</v>
      </c>
      <c r="Y1011" s="312">
        <v>1894</v>
      </c>
      <c r="Z1011" s="137">
        <v>4.6073756932957087E-2</v>
      </c>
      <c r="AA1011" s="302">
        <v>168.48484848484799</v>
      </c>
      <c r="AB1011" s="312">
        <v>1974</v>
      </c>
      <c r="AC1011" s="137">
        <v>4.5429439381386355E-2</v>
      </c>
      <c r="AD1011" s="302">
        <v>213.33332799999999</v>
      </c>
      <c r="AE1011" s="313">
        <v>-1.9860973187686197E-2</v>
      </c>
      <c r="AF1011" s="312">
        <v>1336</v>
      </c>
      <c r="AG1011" s="137">
        <v>3.1830744305727625E-2</v>
      </c>
      <c r="AH1011" s="312">
        <v>164.24242424242399</v>
      </c>
      <c r="AI1011" s="312">
        <v>1157</v>
      </c>
      <c r="AJ1011" s="137">
        <v>2.7081431547410061E-2</v>
      </c>
      <c r="AK1011" s="302">
        <v>141.21212121212099</v>
      </c>
      <c r="AL1011" s="312">
        <v>891</v>
      </c>
      <c r="AM1011" s="137">
        <v>1.9852498830239967E-2</v>
      </c>
      <c r="AN1011" s="302">
        <v>180</v>
      </c>
      <c r="AO1011" s="313">
        <v>-0.33308383233532934</v>
      </c>
      <c r="AP1011" s="312">
        <v>3826</v>
      </c>
      <c r="AQ1011" s="137">
        <v>5.2319221091784267E-2</v>
      </c>
      <c r="AR1011" s="312">
        <v>254.54545454545399</v>
      </c>
      <c r="AS1011" s="312">
        <v>3065</v>
      </c>
      <c r="AT1011" s="137">
        <v>4.0056981546343247E-2</v>
      </c>
      <c r="AU1011" s="302">
        <v>216.969696969697</v>
      </c>
      <c r="AV1011" s="312">
        <v>3007</v>
      </c>
      <c r="AW1011" s="137">
        <v>3.7583741625837414E-2</v>
      </c>
      <c r="AX1011" s="302">
        <v>233.939392</v>
      </c>
      <c r="AY1011" s="303">
        <v>-0.21406168322007318</v>
      </c>
      <c r="AZ1011" s="311">
        <v>8368</v>
      </c>
      <c r="BA1011" s="137">
        <v>4.0295280424911033E-2</v>
      </c>
      <c r="BB1011" s="312">
        <v>393.93939393939399</v>
      </c>
      <c r="BC1011" s="312">
        <v>7363</v>
      </c>
      <c r="BD1011" s="137">
        <v>3.3877327542179869E-2</v>
      </c>
      <c r="BE1011" s="302">
        <v>300.60606060606</v>
      </c>
      <c r="BF1011" s="312">
        <v>6046</v>
      </c>
      <c r="BG1011" s="137">
        <v>2.6451762502898494E-2</v>
      </c>
      <c r="BH1011" s="302">
        <v>310.30304000000001</v>
      </c>
      <c r="BI1011" s="303">
        <v>-0.27748565965583172</v>
      </c>
      <c r="BJ1011" s="311">
        <v>6386</v>
      </c>
      <c r="BK1011" s="137">
        <v>3.993071839026556E-2</v>
      </c>
      <c r="BL1011" s="312">
        <v>356.969696969697</v>
      </c>
      <c r="BM1011" s="312">
        <v>5619</v>
      </c>
      <c r="BN1011" s="137">
        <v>3.3428520435480995E-2</v>
      </c>
      <c r="BO1011" s="302">
        <v>244.84848484848399</v>
      </c>
      <c r="BP1011" s="312">
        <v>4194</v>
      </c>
      <c r="BQ1011" s="137">
        <v>2.4117586171203808E-2</v>
      </c>
      <c r="BR1011" s="302">
        <v>278.18182400000001</v>
      </c>
      <c r="BS1011" s="303">
        <v>-0.34325086125900406</v>
      </c>
      <c r="BT1011" s="311">
        <v>5260</v>
      </c>
      <c r="BU1011" s="137">
        <v>4.2701737295015425E-2</v>
      </c>
      <c r="BV1011" s="312">
        <v>273.33333333333297</v>
      </c>
      <c r="BW1011" s="312">
        <v>4988</v>
      </c>
      <c r="BX1011" s="137">
        <v>3.7586846110952032E-2</v>
      </c>
      <c r="BY1011" s="302">
        <v>297.575757575757</v>
      </c>
      <c r="BZ1011" s="312">
        <v>4560</v>
      </c>
      <c r="CA1011" s="137">
        <v>3.2986588347632344E-2</v>
      </c>
      <c r="CB1011" s="302">
        <v>291.51513699999998</v>
      </c>
      <c r="CC1011" s="303">
        <v>-0.13307984790874525</v>
      </c>
      <c r="CD1011" s="311">
        <v>52979</v>
      </c>
      <c r="CE1011" s="137">
        <v>4.5556129771208979E-2</v>
      </c>
      <c r="CF1011" s="312">
        <v>961.02</v>
      </c>
      <c r="CG1011" s="312">
        <v>46968</v>
      </c>
      <c r="CH1011" s="137">
        <v>3.8223496121740953E-2</v>
      </c>
      <c r="CI1011" s="302">
        <v>809.8</v>
      </c>
      <c r="CJ1011" s="312">
        <v>39804</v>
      </c>
      <c r="CK1011" s="137">
        <v>3.0922164769054839E-2</v>
      </c>
      <c r="CL1011" s="302">
        <v>829.74</v>
      </c>
      <c r="CM1011" s="313">
        <v>-0.248683440608543</v>
      </c>
    </row>
    <row r="1012" spans="1:91" ht="14.4" x14ac:dyDescent="0.3">
      <c r="A1012" s="99" t="s">
        <v>523</v>
      </c>
      <c r="B1012" s="311">
        <v>36367</v>
      </c>
      <c r="C1012" s="137">
        <v>0.13056996678933669</v>
      </c>
      <c r="D1012" s="312">
        <v>619.39393939393904</v>
      </c>
      <c r="E1012" s="312">
        <v>38011</v>
      </c>
      <c r="F1012" s="137">
        <v>0.12992992650828919</v>
      </c>
      <c r="G1012" s="302">
        <v>652.12121212121201</v>
      </c>
      <c r="H1012" s="312">
        <v>37999</v>
      </c>
      <c r="I1012" s="137">
        <v>0.12341104103200327</v>
      </c>
      <c r="J1012" s="302">
        <v>763.63635299999999</v>
      </c>
      <c r="K1012" s="313">
        <v>4.4875848983968986E-2</v>
      </c>
      <c r="L1012" s="312">
        <v>27001</v>
      </c>
      <c r="M1012" s="137">
        <v>0.11284410954667602</v>
      </c>
      <c r="N1012" s="312">
        <v>647.87878787878697</v>
      </c>
      <c r="O1012" s="312">
        <v>31169</v>
      </c>
      <c r="P1012" s="137">
        <v>0.12093335454358513</v>
      </c>
      <c r="Q1012" s="302">
        <v>610.30303030303003</v>
      </c>
      <c r="R1012" s="312">
        <v>30812</v>
      </c>
      <c r="S1012" s="137">
        <v>0.1139994524237648</v>
      </c>
      <c r="T1012" s="302">
        <v>796.36364700000001</v>
      </c>
      <c r="U1012" s="313">
        <v>0.14114292063256917</v>
      </c>
      <c r="V1012" s="312">
        <v>5810</v>
      </c>
      <c r="W1012" s="137">
        <v>0.14797646639329648</v>
      </c>
      <c r="X1012" s="312">
        <v>367.87878787878702</v>
      </c>
      <c r="Y1012" s="312">
        <v>6328</v>
      </c>
      <c r="Z1012" s="137">
        <v>0.15393597353313224</v>
      </c>
      <c r="AA1012" s="302">
        <v>236.969696969697</v>
      </c>
      <c r="AB1012" s="312">
        <v>6039</v>
      </c>
      <c r="AC1012" s="137">
        <v>0.13898094449047224</v>
      </c>
      <c r="AD1012" s="302">
        <v>301.21212800000001</v>
      </c>
      <c r="AE1012" s="313">
        <v>3.9414802065404472E-2</v>
      </c>
      <c r="AF1012" s="312">
        <v>4728</v>
      </c>
      <c r="AG1012" s="137">
        <v>0.11264652625559897</v>
      </c>
      <c r="AH1012" s="312">
        <v>300</v>
      </c>
      <c r="AI1012" s="312">
        <v>4399</v>
      </c>
      <c r="AJ1012" s="137">
        <v>0.10296561571050722</v>
      </c>
      <c r="AK1012" s="302">
        <v>256.36363636363598</v>
      </c>
      <c r="AL1012" s="312">
        <v>4239</v>
      </c>
      <c r="AM1012" s="137">
        <v>9.4449767162050752E-2</v>
      </c>
      <c r="AN1012" s="302">
        <v>300</v>
      </c>
      <c r="AO1012" s="313">
        <v>-0.1034263959390863</v>
      </c>
      <c r="AP1012" s="312">
        <v>9186</v>
      </c>
      <c r="AQ1012" s="137">
        <v>0.125615359369872</v>
      </c>
      <c r="AR1012" s="312">
        <v>367.87878787878702</v>
      </c>
      <c r="AS1012" s="312">
        <v>9789</v>
      </c>
      <c r="AT1012" s="137">
        <v>0.12793402687019709</v>
      </c>
      <c r="AU1012" s="302">
        <v>356.969696969697</v>
      </c>
      <c r="AV1012" s="312">
        <v>10354</v>
      </c>
      <c r="AW1012" s="137">
        <v>0.1294120587941206</v>
      </c>
      <c r="AX1012" s="302">
        <v>354.54544099999998</v>
      </c>
      <c r="AY1012" s="303">
        <v>0.12715001088613107</v>
      </c>
      <c r="AZ1012" s="311">
        <v>20376</v>
      </c>
      <c r="BA1012" s="137">
        <v>9.8118622602531944E-2</v>
      </c>
      <c r="BB1012" s="312">
        <v>525.45454545454504</v>
      </c>
      <c r="BC1012" s="312">
        <v>22437</v>
      </c>
      <c r="BD1012" s="137">
        <v>0.10323313840335323</v>
      </c>
      <c r="BE1012" s="302">
        <v>452.72727272727201</v>
      </c>
      <c r="BF1012" s="312">
        <v>23906</v>
      </c>
      <c r="BG1012" s="137">
        <v>0.10459077644629365</v>
      </c>
      <c r="BH1012" s="302">
        <v>557.57574499999998</v>
      </c>
      <c r="BI1012" s="303">
        <v>0.1732430310168826</v>
      </c>
      <c r="BJ1012" s="311">
        <v>14827</v>
      </c>
      <c r="BK1012" s="137">
        <v>9.2711049416296182E-2</v>
      </c>
      <c r="BL1012" s="312">
        <v>478.78787878787801</v>
      </c>
      <c r="BM1012" s="312">
        <v>18150</v>
      </c>
      <c r="BN1012" s="137">
        <v>0.10797786899875067</v>
      </c>
      <c r="BO1012" s="302">
        <v>512.12121212121201</v>
      </c>
      <c r="BP1012" s="312">
        <v>18365</v>
      </c>
      <c r="BQ1012" s="137">
        <v>0.10560788508205959</v>
      </c>
      <c r="BR1012" s="302">
        <v>502.42425500000002</v>
      </c>
      <c r="BS1012" s="303">
        <v>0.23861873608956632</v>
      </c>
      <c r="BT1012" s="311">
        <v>14626</v>
      </c>
      <c r="BU1012" s="137">
        <v>0.11873680792336418</v>
      </c>
      <c r="BV1012" s="312">
        <v>467.87878787878799</v>
      </c>
      <c r="BW1012" s="312">
        <v>16015</v>
      </c>
      <c r="BX1012" s="137">
        <v>0.12068030081533615</v>
      </c>
      <c r="BY1012" s="302">
        <v>418.18181818181802</v>
      </c>
      <c r="BZ1012" s="312">
        <v>15054</v>
      </c>
      <c r="CA1012" s="137">
        <v>0.1088991449529073</v>
      </c>
      <c r="CB1012" s="302">
        <v>493.33334400000001</v>
      </c>
      <c r="CC1012" s="303">
        <v>2.9262956379051006E-2</v>
      </c>
      <c r="CD1012" s="311">
        <v>132921</v>
      </c>
      <c r="CE1012" s="137">
        <v>0.11429748249908207</v>
      </c>
      <c r="CF1012" s="312">
        <v>1372.35</v>
      </c>
      <c r="CG1012" s="312">
        <v>146298</v>
      </c>
      <c r="CH1012" s="137">
        <v>0.1190602332570784</v>
      </c>
      <c r="CI1012" s="302">
        <v>1298.5899999999999</v>
      </c>
      <c r="CJ1012" s="312">
        <v>146768</v>
      </c>
      <c r="CK1012" s="137">
        <v>0.11401829662407398</v>
      </c>
      <c r="CL1012" s="302">
        <v>1525.45</v>
      </c>
      <c r="CM1012" s="313">
        <v>0.10417466013647204</v>
      </c>
    </row>
    <row r="1013" spans="1:91" ht="14.4" x14ac:dyDescent="0.3">
      <c r="A1013" s="99" t="s">
        <v>524</v>
      </c>
      <c r="B1013" s="311">
        <v>25177</v>
      </c>
      <c r="C1013" s="137">
        <v>9.0394040032313078E-2</v>
      </c>
      <c r="D1013" s="312">
        <v>598.18181818181802</v>
      </c>
      <c r="E1013" s="312">
        <v>29896</v>
      </c>
      <c r="F1013" s="137">
        <v>0.10219107844812853</v>
      </c>
      <c r="G1013" s="302">
        <v>602.42424242424204</v>
      </c>
      <c r="H1013" s="312">
        <v>32026</v>
      </c>
      <c r="I1013" s="137">
        <v>0.10401226348301106</v>
      </c>
      <c r="J1013" s="302">
        <v>715.15150000000006</v>
      </c>
      <c r="K1013" s="313">
        <v>0.27203399928506178</v>
      </c>
      <c r="L1013" s="312">
        <v>20854</v>
      </c>
      <c r="M1013" s="137">
        <v>8.7154218750653004E-2</v>
      </c>
      <c r="N1013" s="312">
        <v>544.24242424242402</v>
      </c>
      <c r="O1013" s="312">
        <v>25559</v>
      </c>
      <c r="P1013" s="137">
        <v>9.9166980293865448E-2</v>
      </c>
      <c r="Q1013" s="302">
        <v>576.36363636363603</v>
      </c>
      <c r="R1013" s="312">
        <v>24895</v>
      </c>
      <c r="S1013" s="137">
        <v>9.2107502534390012E-2</v>
      </c>
      <c r="T1013" s="302">
        <v>685.45450000000005</v>
      </c>
      <c r="U1013" s="313">
        <v>0.19377577443176369</v>
      </c>
      <c r="V1013" s="312">
        <v>3898</v>
      </c>
      <c r="W1013" s="137">
        <v>9.9279219621526624E-2</v>
      </c>
      <c r="X1013" s="312">
        <v>310.30303030303003</v>
      </c>
      <c r="Y1013" s="312">
        <v>4342</v>
      </c>
      <c r="Z1013" s="137">
        <v>0.10562420939963024</v>
      </c>
      <c r="AA1013" s="302">
        <v>252.12121212121201</v>
      </c>
      <c r="AB1013" s="312">
        <v>4756</v>
      </c>
      <c r="AC1013" s="137">
        <v>0.10945411028261069</v>
      </c>
      <c r="AD1013" s="302">
        <v>245.454544</v>
      </c>
      <c r="AE1013" s="313">
        <v>0.22011287839917906</v>
      </c>
      <c r="AF1013" s="312">
        <v>3234</v>
      </c>
      <c r="AG1013" s="137">
        <v>7.7051367578385585E-2</v>
      </c>
      <c r="AH1013" s="312">
        <v>265.45454545454498</v>
      </c>
      <c r="AI1013" s="312">
        <v>3803</v>
      </c>
      <c r="AJ1013" s="137">
        <v>8.9015284507174122E-2</v>
      </c>
      <c r="AK1013" s="302">
        <v>223.030303030303</v>
      </c>
      <c r="AL1013" s="312">
        <v>3851</v>
      </c>
      <c r="AM1013" s="137">
        <v>8.5804683496357032E-2</v>
      </c>
      <c r="AN1013" s="302">
        <v>264.84848</v>
      </c>
      <c r="AO1013" s="313">
        <v>0.19078540507111935</v>
      </c>
      <c r="AP1013" s="312">
        <v>6565</v>
      </c>
      <c r="AQ1013" s="137">
        <v>8.9774094737993651E-2</v>
      </c>
      <c r="AR1013" s="312">
        <v>327.27272727272702</v>
      </c>
      <c r="AS1013" s="312">
        <v>8570</v>
      </c>
      <c r="AT1013" s="137">
        <v>0.11200271838569711</v>
      </c>
      <c r="AU1013" s="302">
        <v>323.636363636363</v>
      </c>
      <c r="AV1013" s="312">
        <v>9088</v>
      </c>
      <c r="AW1013" s="137">
        <v>0.11358864113588642</v>
      </c>
      <c r="AX1013" s="302">
        <v>338.78787199999999</v>
      </c>
      <c r="AY1013" s="303">
        <v>0.38431073876618432</v>
      </c>
      <c r="AZ1013" s="311">
        <v>18161</v>
      </c>
      <c r="BA1013" s="137">
        <v>8.7452508101913157E-2</v>
      </c>
      <c r="BB1013" s="312">
        <v>593.33333333333303</v>
      </c>
      <c r="BC1013" s="312">
        <v>21739</v>
      </c>
      <c r="BD1013" s="137">
        <v>0.10002162480503168</v>
      </c>
      <c r="BE1013" s="302">
        <v>545.45454545454504</v>
      </c>
      <c r="BF1013" s="312">
        <v>22873</v>
      </c>
      <c r="BG1013" s="137">
        <v>0.10007131388170645</v>
      </c>
      <c r="BH1013" s="302">
        <v>606.06060000000002</v>
      </c>
      <c r="BI1013" s="303">
        <v>0.25945707835471615</v>
      </c>
      <c r="BJ1013" s="311">
        <v>13297</v>
      </c>
      <c r="BK1013" s="137">
        <v>8.3144184534193727E-2</v>
      </c>
      <c r="BL1013" s="312">
        <v>553.33333333333303</v>
      </c>
      <c r="BM1013" s="312">
        <v>16102</v>
      </c>
      <c r="BN1013" s="137">
        <v>9.5793919923850321E-2</v>
      </c>
      <c r="BO1013" s="302">
        <v>498.78787878787801</v>
      </c>
      <c r="BP1013" s="312">
        <v>16004</v>
      </c>
      <c r="BQ1013" s="137">
        <v>9.2030960678098656E-2</v>
      </c>
      <c r="BR1013" s="302">
        <v>522.42425500000002</v>
      </c>
      <c r="BS1013" s="303">
        <v>0.20357975483191698</v>
      </c>
      <c r="BT1013" s="311">
        <v>11983</v>
      </c>
      <c r="BU1013" s="137">
        <v>9.7280402662769924E-2</v>
      </c>
      <c r="BV1013" s="312">
        <v>395.75757575757501</v>
      </c>
      <c r="BW1013" s="312">
        <v>13353</v>
      </c>
      <c r="BX1013" s="137">
        <v>0.10062092143535334</v>
      </c>
      <c r="BY1013" s="302">
        <v>450.90909090909099</v>
      </c>
      <c r="BZ1013" s="312">
        <v>15148</v>
      </c>
      <c r="CA1013" s="137">
        <v>0.10957913164252955</v>
      </c>
      <c r="CB1013" s="302">
        <v>495.75756799999999</v>
      </c>
      <c r="CC1013" s="303">
        <v>0.26412417591588083</v>
      </c>
      <c r="CD1013" s="311">
        <v>103169</v>
      </c>
      <c r="CE1013" s="137">
        <v>8.8714025413198797E-2</v>
      </c>
      <c r="CF1013" s="312">
        <v>1319.19</v>
      </c>
      <c r="CG1013" s="312">
        <v>123364</v>
      </c>
      <c r="CH1013" s="137">
        <v>0.10039608617702375</v>
      </c>
      <c r="CI1013" s="302">
        <v>1288.1199999999999</v>
      </c>
      <c r="CJ1013" s="312">
        <v>128641</v>
      </c>
      <c r="CK1013" s="137">
        <v>9.9936142047432008E-2</v>
      </c>
      <c r="CL1013" s="302">
        <v>1452.29</v>
      </c>
      <c r="CM1013" s="313">
        <v>0.24689586988339521</v>
      </c>
    </row>
    <row r="1014" spans="1:91" ht="14.4" x14ac:dyDescent="0.3">
      <c r="A1014" s="99" t="s">
        <v>525</v>
      </c>
      <c r="B1014" s="311">
        <v>21562</v>
      </c>
      <c r="C1014" s="137">
        <v>7.7414953774347012E-2</v>
      </c>
      <c r="D1014" s="312">
        <v>554.54545454545405</v>
      </c>
      <c r="E1014" s="312">
        <v>25268</v>
      </c>
      <c r="F1014" s="137">
        <v>8.6371560417022736E-2</v>
      </c>
      <c r="G1014" s="302">
        <v>595.15151515151501</v>
      </c>
      <c r="H1014" s="312">
        <v>24006</v>
      </c>
      <c r="I1014" s="137">
        <v>7.7965353062298237E-2</v>
      </c>
      <c r="J1014" s="302">
        <v>647.87879999999996</v>
      </c>
      <c r="K1014" s="313">
        <v>0.11334755588535386</v>
      </c>
      <c r="L1014" s="312">
        <v>15577</v>
      </c>
      <c r="M1014" s="137">
        <v>6.5100281263974394E-2</v>
      </c>
      <c r="N1014" s="312">
        <v>469.09090909090901</v>
      </c>
      <c r="O1014" s="312">
        <v>19196</v>
      </c>
      <c r="P1014" s="137">
        <v>7.4479023190306401E-2</v>
      </c>
      <c r="Q1014" s="302">
        <v>503.636363636363</v>
      </c>
      <c r="R1014" s="312">
        <v>20019</v>
      </c>
      <c r="S1014" s="137">
        <v>7.4067085488489795E-2</v>
      </c>
      <c r="T1014" s="302">
        <v>593.33330000000001</v>
      </c>
      <c r="U1014" s="313">
        <v>0.28516402388136353</v>
      </c>
      <c r="V1014" s="312">
        <v>2935</v>
      </c>
      <c r="W1014" s="137">
        <v>7.4752311336372668E-2</v>
      </c>
      <c r="X1014" s="312">
        <v>201.81818181818099</v>
      </c>
      <c r="Y1014" s="312">
        <v>3310</v>
      </c>
      <c r="Z1014" s="137">
        <v>8.0519606889169995E-2</v>
      </c>
      <c r="AA1014" s="302">
        <v>283.030303030303</v>
      </c>
      <c r="AB1014" s="312">
        <v>3313</v>
      </c>
      <c r="AC1014" s="137">
        <v>7.6245052011414891E-2</v>
      </c>
      <c r="AD1014" s="302">
        <v>236.96969999999999</v>
      </c>
      <c r="AE1014" s="313">
        <v>0.12879045996592844</v>
      </c>
      <c r="AF1014" s="312">
        <v>2605</v>
      </c>
      <c r="AG1014" s="137">
        <v>6.206518631468598E-2</v>
      </c>
      <c r="AH1014" s="312">
        <v>247.272727272727</v>
      </c>
      <c r="AI1014" s="312">
        <v>3266</v>
      </c>
      <c r="AJ1014" s="137">
        <v>7.6445942466587077E-2</v>
      </c>
      <c r="AK1014" s="302">
        <v>243.030303030303</v>
      </c>
      <c r="AL1014" s="312">
        <v>2842</v>
      </c>
      <c r="AM1014" s="137">
        <v>6.3323009736859698E-2</v>
      </c>
      <c r="AN1014" s="302">
        <v>256.96969999999999</v>
      </c>
      <c r="AO1014" s="313">
        <v>9.0978886756237998E-2</v>
      </c>
      <c r="AP1014" s="312">
        <v>5919</v>
      </c>
      <c r="AQ1014" s="137">
        <v>8.0940269117164426E-2</v>
      </c>
      <c r="AR1014" s="312">
        <v>255.75757575757501</v>
      </c>
      <c r="AS1014" s="312">
        <v>6580</v>
      </c>
      <c r="AT1014" s="137">
        <v>8.5995085995085999E-2</v>
      </c>
      <c r="AU1014" s="302">
        <v>303.636363636363</v>
      </c>
      <c r="AV1014" s="312">
        <v>6295</v>
      </c>
      <c r="AW1014" s="137">
        <v>7.8679632036796315E-2</v>
      </c>
      <c r="AX1014" s="302">
        <v>332.121216</v>
      </c>
      <c r="AY1014" s="303">
        <v>6.3524243960128401E-2</v>
      </c>
      <c r="AZ1014" s="311">
        <v>13738</v>
      </c>
      <c r="BA1014" s="137">
        <v>6.6153986911738502E-2</v>
      </c>
      <c r="BB1014" s="312">
        <v>433.93939393939399</v>
      </c>
      <c r="BC1014" s="312">
        <v>18936</v>
      </c>
      <c r="BD1014" s="137">
        <v>8.7124959165926663E-2</v>
      </c>
      <c r="BE1014" s="302">
        <v>501.21212121212102</v>
      </c>
      <c r="BF1014" s="312">
        <v>19621</v>
      </c>
      <c r="BG1014" s="137">
        <v>8.5843538218552978E-2</v>
      </c>
      <c r="BH1014" s="302">
        <v>461.21212800000001</v>
      </c>
      <c r="BI1014" s="303">
        <v>0.42822827194642599</v>
      </c>
      <c r="BJ1014" s="311">
        <v>10830</v>
      </c>
      <c r="BK1014" s="137">
        <v>6.7718396518411522E-2</v>
      </c>
      <c r="BL1014" s="312">
        <v>438.18181818181802</v>
      </c>
      <c r="BM1014" s="312">
        <v>14269</v>
      </c>
      <c r="BN1014" s="137">
        <v>8.4889047534059139E-2</v>
      </c>
      <c r="BO1014" s="302">
        <v>462.42424242424198</v>
      </c>
      <c r="BP1014" s="312">
        <v>13728</v>
      </c>
      <c r="BQ1014" s="137">
        <v>7.8942828554669983E-2</v>
      </c>
      <c r="BR1014" s="302">
        <v>460.60604899999998</v>
      </c>
      <c r="BS1014" s="303">
        <v>0.26759002770083101</v>
      </c>
      <c r="BT1014" s="311">
        <v>8429</v>
      </c>
      <c r="BU1014" s="137">
        <v>6.8428316285111215E-2</v>
      </c>
      <c r="BV1014" s="312">
        <v>334.54545454545399</v>
      </c>
      <c r="BW1014" s="312">
        <v>9964</v>
      </c>
      <c r="BX1014" s="137">
        <v>7.5083266770153576E-2</v>
      </c>
      <c r="BY1014" s="302">
        <v>413.33333333333297</v>
      </c>
      <c r="BZ1014" s="312">
        <v>10310</v>
      </c>
      <c r="CA1014" s="137">
        <v>7.4581518829844179E-2</v>
      </c>
      <c r="CB1014" s="302">
        <v>442.42425500000002</v>
      </c>
      <c r="CC1014" s="303">
        <v>0.22315814450112706</v>
      </c>
      <c r="CD1014" s="311">
        <v>81595</v>
      </c>
      <c r="CE1014" s="137">
        <v>7.0162751442680998E-2</v>
      </c>
      <c r="CF1014" s="312">
        <v>1088.2</v>
      </c>
      <c r="CG1014" s="312">
        <v>100789</v>
      </c>
      <c r="CH1014" s="137">
        <v>8.2024100464447053E-2</v>
      </c>
      <c r="CI1014" s="302">
        <v>1213.67</v>
      </c>
      <c r="CJ1014" s="312">
        <v>100134</v>
      </c>
      <c r="CK1014" s="137">
        <v>7.7790173022423303E-2</v>
      </c>
      <c r="CL1014" s="302">
        <v>1273.26</v>
      </c>
      <c r="CM1014" s="313">
        <v>0.22720754948219865</v>
      </c>
    </row>
    <row r="1015" spans="1:91" ht="14.4" x14ac:dyDescent="0.3">
      <c r="A1015" s="99" t="s">
        <v>526</v>
      </c>
      <c r="B1015" s="311">
        <v>6862</v>
      </c>
      <c r="C1015" s="137">
        <v>2.4636926667265056E-2</v>
      </c>
      <c r="D1015" s="312">
        <v>359.39393939393898</v>
      </c>
      <c r="E1015" s="312">
        <v>8878</v>
      </c>
      <c r="F1015" s="137">
        <v>3.0346949239446249E-2</v>
      </c>
      <c r="G1015" s="302">
        <v>401.21212121212102</v>
      </c>
      <c r="H1015" s="312">
        <v>10591</v>
      </c>
      <c r="I1015" s="137">
        <v>3.439686137977175E-2</v>
      </c>
      <c r="J1015" s="302">
        <v>436.96969999999999</v>
      </c>
      <c r="K1015" s="313">
        <v>0.54342757213640336</v>
      </c>
      <c r="L1015" s="312">
        <v>4792</v>
      </c>
      <c r="M1015" s="137">
        <v>2.0026997998136051E-2</v>
      </c>
      <c r="N1015" s="312">
        <v>298.78787878787801</v>
      </c>
      <c r="O1015" s="312">
        <v>7316</v>
      </c>
      <c r="P1015" s="137">
        <v>2.8385524779135321E-2</v>
      </c>
      <c r="Q1015" s="302">
        <v>354.54545454545399</v>
      </c>
      <c r="R1015" s="312">
        <v>8003</v>
      </c>
      <c r="S1015" s="137">
        <v>2.9609814934031864E-2</v>
      </c>
      <c r="T1015" s="302">
        <v>495.75756799999999</v>
      </c>
      <c r="U1015" s="313">
        <v>0.67007512520868118</v>
      </c>
      <c r="V1015" s="312">
        <v>726</v>
      </c>
      <c r="W1015" s="137">
        <v>1.8490690981331024E-2</v>
      </c>
      <c r="X1015" s="312">
        <v>98.181818181818201</v>
      </c>
      <c r="Y1015" s="312">
        <v>1079</v>
      </c>
      <c r="Z1015" s="137">
        <v>2.6247932275956017E-2</v>
      </c>
      <c r="AA1015" s="302">
        <v>136.969696969696</v>
      </c>
      <c r="AB1015" s="312">
        <v>1223</v>
      </c>
      <c r="AC1015" s="137">
        <v>2.8146000184111203E-2</v>
      </c>
      <c r="AD1015" s="302">
        <v>161.81817599999999</v>
      </c>
      <c r="AE1015" s="313">
        <v>0.68457300275482091</v>
      </c>
      <c r="AF1015" s="312">
        <v>1066</v>
      </c>
      <c r="AG1015" s="137">
        <v>2.5397884303821595E-2</v>
      </c>
      <c r="AH1015" s="312">
        <v>146.06060606060601</v>
      </c>
      <c r="AI1015" s="312">
        <v>1364</v>
      </c>
      <c r="AJ1015" s="137">
        <v>3.1926596915010652E-2</v>
      </c>
      <c r="AK1015" s="302">
        <v>183.030303030303</v>
      </c>
      <c r="AL1015" s="312">
        <v>1085</v>
      </c>
      <c r="AM1015" s="137">
        <v>2.417504066308683E-2</v>
      </c>
      <c r="AN1015" s="302">
        <v>144.24243200000001</v>
      </c>
      <c r="AO1015" s="313">
        <v>1.7823639774859287E-2</v>
      </c>
      <c r="AP1015" s="312">
        <v>1782</v>
      </c>
      <c r="AQ1015" s="137">
        <v>2.4368231046931407E-2</v>
      </c>
      <c r="AR1015" s="312">
        <v>163.636363636363</v>
      </c>
      <c r="AS1015" s="312">
        <v>2382</v>
      </c>
      <c r="AT1015" s="137">
        <v>3.1130743896701344E-2</v>
      </c>
      <c r="AU1015" s="302">
        <v>187.87878787878699</v>
      </c>
      <c r="AV1015" s="312">
        <v>2591</v>
      </c>
      <c r="AW1015" s="137">
        <v>3.2384261573842617E-2</v>
      </c>
      <c r="AX1015" s="302">
        <v>212.72728000000001</v>
      </c>
      <c r="AY1015" s="303">
        <v>0.45398428731762064</v>
      </c>
      <c r="AZ1015" s="311">
        <v>4336</v>
      </c>
      <c r="BA1015" s="137">
        <v>2.0879581252678567E-2</v>
      </c>
      <c r="BB1015" s="312">
        <v>281.21212121212102</v>
      </c>
      <c r="BC1015" s="312">
        <v>6952</v>
      </c>
      <c r="BD1015" s="137">
        <v>3.1986307357494838E-2</v>
      </c>
      <c r="BE1015" s="302">
        <v>302.42424242424198</v>
      </c>
      <c r="BF1015" s="312">
        <v>7229</v>
      </c>
      <c r="BG1015" s="137">
        <v>3.1627487782575785E-2</v>
      </c>
      <c r="BH1015" s="302">
        <v>383.63635299999999</v>
      </c>
      <c r="BI1015" s="303">
        <v>0.66720479704797053</v>
      </c>
      <c r="BJ1015" s="311">
        <v>3601</v>
      </c>
      <c r="BK1015" s="137">
        <v>2.2516523163693434E-2</v>
      </c>
      <c r="BL1015" s="312">
        <v>218.18181818181799</v>
      </c>
      <c r="BM1015" s="312">
        <v>4985</v>
      </c>
      <c r="BN1015" s="137">
        <v>2.9656731512880005E-2</v>
      </c>
      <c r="BO1015" s="302">
        <v>334.54545454545399</v>
      </c>
      <c r="BP1015" s="312">
        <v>5939</v>
      </c>
      <c r="BQ1015" s="137">
        <v>3.4152204165660331E-2</v>
      </c>
      <c r="BR1015" s="302">
        <v>368.48486300000002</v>
      </c>
      <c r="BS1015" s="303">
        <v>0.64926409330741464</v>
      </c>
      <c r="BT1015" s="311">
        <v>2515</v>
      </c>
      <c r="BU1015" s="137">
        <v>2.0417275531742166E-2</v>
      </c>
      <c r="BV1015" s="312">
        <v>161.21212121212099</v>
      </c>
      <c r="BW1015" s="312">
        <v>3532</v>
      </c>
      <c r="BX1015" s="137">
        <v>2.6615224631893059E-2</v>
      </c>
      <c r="BY1015" s="302">
        <v>262.42424242424198</v>
      </c>
      <c r="BZ1015" s="312">
        <v>3838</v>
      </c>
      <c r="CA1015" s="137">
        <v>2.7763711859257224E-2</v>
      </c>
      <c r="CB1015" s="302">
        <v>247.27271999999999</v>
      </c>
      <c r="CC1015" s="303">
        <v>0.52604373757455269</v>
      </c>
      <c r="CD1015" s="311">
        <v>25680</v>
      </c>
      <c r="CE1015" s="137">
        <v>2.2081983663803519E-2</v>
      </c>
      <c r="CF1015" s="312">
        <v>653.89</v>
      </c>
      <c r="CG1015" s="312">
        <v>36488</v>
      </c>
      <c r="CH1015" s="137">
        <v>2.9694662887286748E-2</v>
      </c>
      <c r="CI1015" s="302">
        <v>802.79</v>
      </c>
      <c r="CJ1015" s="312">
        <v>40499</v>
      </c>
      <c r="CK1015" s="137">
        <v>3.1462082981156464E-2</v>
      </c>
      <c r="CL1015" s="302">
        <v>932.65</v>
      </c>
      <c r="CM1015" s="313">
        <v>0.57706386292834888</v>
      </c>
    </row>
    <row r="1016" spans="1:91" ht="14.4" x14ac:dyDescent="0.3">
      <c r="A1016" s="99" t="s">
        <v>527</v>
      </c>
      <c r="B1016" s="311">
        <v>5403</v>
      </c>
      <c r="C1016" s="137">
        <v>1.9398617718337671E-2</v>
      </c>
      <c r="D1016" s="312">
        <v>289.69696969696901</v>
      </c>
      <c r="E1016" s="312">
        <v>7081</v>
      </c>
      <c r="F1016" s="137">
        <v>2.420440950264912E-2</v>
      </c>
      <c r="G1016" s="302">
        <v>350.90909090909003</v>
      </c>
      <c r="H1016" s="312">
        <v>8674</v>
      </c>
      <c r="I1016" s="137">
        <v>2.817093528544426E-2</v>
      </c>
      <c r="J1016" s="302">
        <v>456.36364700000001</v>
      </c>
      <c r="K1016" s="313">
        <v>0.60540440496020731</v>
      </c>
      <c r="L1016" s="312">
        <v>3288</v>
      </c>
      <c r="M1016" s="137">
        <v>1.3741395955315388E-2</v>
      </c>
      <c r="N1016" s="312">
        <v>269.69696969696901</v>
      </c>
      <c r="O1016" s="312">
        <v>5908</v>
      </c>
      <c r="P1016" s="137">
        <v>2.2922591634107637E-2</v>
      </c>
      <c r="Q1016" s="302">
        <v>327.87878787878702</v>
      </c>
      <c r="R1016" s="312">
        <v>6162</v>
      </c>
      <c r="S1016" s="137">
        <v>2.2798410548982174E-2</v>
      </c>
      <c r="T1016" s="302">
        <v>372.121216</v>
      </c>
      <c r="U1016" s="313">
        <v>0.87408759124087587</v>
      </c>
      <c r="V1016" s="312">
        <v>493</v>
      </c>
      <c r="W1016" s="137">
        <v>1.2556350762804676E-2</v>
      </c>
      <c r="X1016" s="312">
        <v>100</v>
      </c>
      <c r="Y1016" s="312">
        <v>931</v>
      </c>
      <c r="Z1016" s="137">
        <v>2.2647659822905519E-2</v>
      </c>
      <c r="AA1016" s="302">
        <v>110.30303030303</v>
      </c>
      <c r="AB1016" s="312">
        <v>1130</v>
      </c>
      <c r="AC1016" s="137">
        <v>2.6005707447298167E-2</v>
      </c>
      <c r="AD1016" s="302">
        <v>147.27271999999999</v>
      </c>
      <c r="AE1016" s="313">
        <v>1.2920892494929006</v>
      </c>
      <c r="AF1016" s="312">
        <v>701</v>
      </c>
      <c r="AG1016" s="137">
        <v>1.6701610597541217E-2</v>
      </c>
      <c r="AH1016" s="312">
        <v>125.454545454545</v>
      </c>
      <c r="AI1016" s="312">
        <v>949</v>
      </c>
      <c r="AJ1016" s="137">
        <v>2.2212859583830725E-2</v>
      </c>
      <c r="AK1016" s="302">
        <v>133.333333333333</v>
      </c>
      <c r="AL1016" s="312">
        <v>1143</v>
      </c>
      <c r="AM1016" s="137">
        <v>2.5467346984247231E-2</v>
      </c>
      <c r="AN1016" s="302">
        <v>168.484848</v>
      </c>
      <c r="AO1016" s="313">
        <v>0.630527817403709</v>
      </c>
      <c r="AP1016" s="312">
        <v>1391</v>
      </c>
      <c r="AQ1016" s="137">
        <v>1.9021441855376874E-2</v>
      </c>
      <c r="AR1016" s="312">
        <v>163.030303030303</v>
      </c>
      <c r="AS1016" s="312">
        <v>2040</v>
      </c>
      <c r="AT1016" s="137">
        <v>2.6661090490877726E-2</v>
      </c>
      <c r="AU1016" s="302">
        <v>161.81818181818099</v>
      </c>
      <c r="AV1016" s="312">
        <v>2382</v>
      </c>
      <c r="AW1016" s="137">
        <v>2.9772022797720229E-2</v>
      </c>
      <c r="AX1016" s="302">
        <v>180</v>
      </c>
      <c r="AY1016" s="303">
        <v>0.71243709561466573</v>
      </c>
      <c r="AZ1016" s="311">
        <v>3892</v>
      </c>
      <c r="BA1016" s="137">
        <v>1.8741542950974396E-2</v>
      </c>
      <c r="BB1016" s="312">
        <v>278.18181818181802</v>
      </c>
      <c r="BC1016" s="312">
        <v>5497</v>
      </c>
      <c r="BD1016" s="137">
        <v>2.5291819842368973E-2</v>
      </c>
      <c r="BE1016" s="302">
        <v>286.666666666666</v>
      </c>
      <c r="BF1016" s="312">
        <v>5666</v>
      </c>
      <c r="BG1016" s="137">
        <v>2.4789230291336894E-2</v>
      </c>
      <c r="BH1016" s="302">
        <v>341.81817599999999</v>
      </c>
      <c r="BI1016" s="303">
        <v>0.45580678314491263</v>
      </c>
      <c r="BJ1016" s="311">
        <v>2432</v>
      </c>
      <c r="BK1016" s="137">
        <v>1.5206938165538027E-2</v>
      </c>
      <c r="BL1016" s="312">
        <v>229.69696969696901</v>
      </c>
      <c r="BM1016" s="312">
        <v>3510</v>
      </c>
      <c r="BN1016" s="137">
        <v>2.0881670533642691E-2</v>
      </c>
      <c r="BO1016" s="302">
        <v>253.333333333333</v>
      </c>
      <c r="BP1016" s="312">
        <v>4172</v>
      </c>
      <c r="BQ1016" s="137">
        <v>2.3991075228007221E-2</v>
      </c>
      <c r="BR1016" s="302">
        <v>266.66665599999999</v>
      </c>
      <c r="BS1016" s="303">
        <v>0.71546052631578949</v>
      </c>
      <c r="BT1016" s="311">
        <v>1756</v>
      </c>
      <c r="BU1016" s="137">
        <v>1.4255560967689559E-2</v>
      </c>
      <c r="BV1016" s="312">
        <v>151.51515151515099</v>
      </c>
      <c r="BW1016" s="312">
        <v>2768</v>
      </c>
      <c r="BX1016" s="137">
        <v>2.0858137537112114E-2</v>
      </c>
      <c r="BY1016" s="302">
        <v>201.81818181818099</v>
      </c>
      <c r="BZ1016" s="312">
        <v>3090</v>
      </c>
      <c r="CA1016" s="137">
        <v>2.2352753946092971E-2</v>
      </c>
      <c r="CB1016" s="302">
        <v>217.57576</v>
      </c>
      <c r="CC1016" s="303">
        <v>0.75968109339407741</v>
      </c>
      <c r="CD1016" s="311">
        <v>19356</v>
      </c>
      <c r="CE1016" s="137">
        <v>1.6644037219493025E-2</v>
      </c>
      <c r="CF1016" s="312">
        <v>600.5</v>
      </c>
      <c r="CG1016" s="312">
        <v>28684</v>
      </c>
      <c r="CH1016" s="137">
        <v>2.3343611879492795E-2</v>
      </c>
      <c r="CI1016" s="302">
        <v>686.54</v>
      </c>
      <c r="CJ1016" s="312">
        <v>32419</v>
      </c>
      <c r="CK1016" s="137">
        <v>2.5185048227514543E-2</v>
      </c>
      <c r="CL1016" s="302">
        <v>814.05</v>
      </c>
      <c r="CM1016" s="313">
        <v>0.67488117379623891</v>
      </c>
    </row>
    <row r="1017" spans="1:91" ht="14.4" x14ac:dyDescent="0.3">
      <c r="A1017" s="99" t="s">
        <v>528</v>
      </c>
      <c r="B1017" s="311">
        <v>6617</v>
      </c>
      <c r="C1017" s="137">
        <v>2.3757292882147025E-2</v>
      </c>
      <c r="D1017" s="312">
        <v>325.45454545454498</v>
      </c>
      <c r="E1017" s="312">
        <v>8297</v>
      </c>
      <c r="F1017" s="137">
        <v>2.8360963937788412E-2</v>
      </c>
      <c r="G1017" s="302">
        <v>315.75757575757501</v>
      </c>
      <c r="H1017" s="312">
        <v>11792</v>
      </c>
      <c r="I1017" s="137">
        <v>3.8297402453995703E-2</v>
      </c>
      <c r="J1017" s="302">
        <v>439.39395100000002</v>
      </c>
      <c r="K1017" s="313">
        <v>0.78207646969925948</v>
      </c>
      <c r="L1017" s="312">
        <v>4507</v>
      </c>
      <c r="M1017" s="137">
        <v>1.8835909845074956E-2</v>
      </c>
      <c r="N1017" s="312">
        <v>235.75757575757501</v>
      </c>
      <c r="O1017" s="312">
        <v>6189</v>
      </c>
      <c r="P1017" s="137">
        <v>2.4012850308647964E-2</v>
      </c>
      <c r="Q1017" s="302">
        <v>263.030303030303</v>
      </c>
      <c r="R1017" s="312">
        <v>9015</v>
      </c>
      <c r="S1017" s="137">
        <v>3.3354052434124357E-2</v>
      </c>
      <c r="T1017" s="302">
        <v>352.121216</v>
      </c>
      <c r="U1017" s="313">
        <v>1.0002218770800977</v>
      </c>
      <c r="V1017" s="312">
        <v>864</v>
      </c>
      <c r="W1017" s="137">
        <v>2.2005450424063367E-2</v>
      </c>
      <c r="X1017" s="312">
        <v>123.030303030303</v>
      </c>
      <c r="Y1017" s="312">
        <v>1154</v>
      </c>
      <c r="Z1017" s="137">
        <v>2.8072394667704583E-2</v>
      </c>
      <c r="AA1017" s="302">
        <v>112.72727272727199</v>
      </c>
      <c r="AB1017" s="312">
        <v>1428</v>
      </c>
      <c r="AC1017" s="137">
        <v>3.2863849765258218E-2</v>
      </c>
      <c r="AD1017" s="302">
        <v>155.15152</v>
      </c>
      <c r="AE1017" s="313">
        <v>0.65277777777777779</v>
      </c>
      <c r="AF1017" s="312">
        <v>621</v>
      </c>
      <c r="AG1017" s="137">
        <v>1.4795578004383875E-2</v>
      </c>
      <c r="AH1017" s="312">
        <v>88.484848484848399</v>
      </c>
      <c r="AI1017" s="312">
        <v>963</v>
      </c>
      <c r="AJ1017" s="137">
        <v>2.2540551927533178E-2</v>
      </c>
      <c r="AK1017" s="302">
        <v>116.363636363636</v>
      </c>
      <c r="AL1017" s="312">
        <v>1248</v>
      </c>
      <c r="AM1017" s="137">
        <v>2.7806867048416926E-2</v>
      </c>
      <c r="AN1017" s="302">
        <v>143.636368</v>
      </c>
      <c r="AO1017" s="313">
        <v>1.0096618357487923</v>
      </c>
      <c r="AP1017" s="312">
        <v>1890</v>
      </c>
      <c r="AQ1017" s="137">
        <v>2.5845093534624219E-2</v>
      </c>
      <c r="AR1017" s="312">
        <v>178.78787878787799</v>
      </c>
      <c r="AS1017" s="312">
        <v>2234</v>
      </c>
      <c r="AT1017" s="137">
        <v>2.9196507919912174E-2</v>
      </c>
      <c r="AU1017" s="302">
        <v>164.24242424242399</v>
      </c>
      <c r="AV1017" s="312">
        <v>2673</v>
      </c>
      <c r="AW1017" s="137">
        <v>3.3409159084091589E-2</v>
      </c>
      <c r="AX1017" s="302">
        <v>186.060608</v>
      </c>
      <c r="AY1017" s="303">
        <v>0.41428571428571431</v>
      </c>
      <c r="AZ1017" s="311">
        <v>4401</v>
      </c>
      <c r="BA1017" s="137">
        <v>2.1192582355405529E-2</v>
      </c>
      <c r="BB1017" s="312">
        <v>241.21212121212099</v>
      </c>
      <c r="BC1017" s="312">
        <v>5918</v>
      </c>
      <c r="BD1017" s="137">
        <v>2.7228850250525665E-2</v>
      </c>
      <c r="BE1017" s="302">
        <v>231.51515151515099</v>
      </c>
      <c r="BF1017" s="312">
        <v>7733</v>
      </c>
      <c r="BG1017" s="137">
        <v>3.3832530505278541E-2</v>
      </c>
      <c r="BH1017" s="302">
        <v>338.78787199999999</v>
      </c>
      <c r="BI1017" s="303">
        <v>0.75710065894114975</v>
      </c>
      <c r="BJ1017" s="311">
        <v>3565</v>
      </c>
      <c r="BK1017" s="137">
        <v>2.2291420460585142E-2</v>
      </c>
      <c r="BL1017" s="312">
        <v>241.81818181818099</v>
      </c>
      <c r="BM1017" s="312">
        <v>4784</v>
      </c>
      <c r="BN1017" s="137">
        <v>2.8460943542150039E-2</v>
      </c>
      <c r="BO1017" s="302">
        <v>255.15151515151501</v>
      </c>
      <c r="BP1017" s="312">
        <v>6160</v>
      </c>
      <c r="BQ1017" s="137">
        <v>3.542306409504422E-2</v>
      </c>
      <c r="BR1017" s="302">
        <v>300.60604899999998</v>
      </c>
      <c r="BS1017" s="303">
        <v>0.72791023842917246</v>
      </c>
      <c r="BT1017" s="311">
        <v>2539</v>
      </c>
      <c r="BU1017" s="137">
        <v>2.0612112355901931E-2</v>
      </c>
      <c r="BV1017" s="312">
        <v>204.24242424242399</v>
      </c>
      <c r="BW1017" s="312">
        <v>3449</v>
      </c>
      <c r="BX1017" s="137">
        <v>2.5989781923952196E-2</v>
      </c>
      <c r="BY1017" s="302">
        <v>198.78787878787799</v>
      </c>
      <c r="BZ1017" s="312">
        <v>4382</v>
      </c>
      <c r="CA1017" s="137">
        <v>3.1698953977922134E-2</v>
      </c>
      <c r="CB1017" s="302">
        <v>290.30304000000001</v>
      </c>
      <c r="CC1017" s="303">
        <v>0.72587632926348955</v>
      </c>
      <c r="CD1017" s="311">
        <v>25004</v>
      </c>
      <c r="CE1017" s="137">
        <v>2.1500697801002461E-2</v>
      </c>
      <c r="CF1017" s="312">
        <v>610.88</v>
      </c>
      <c r="CG1017" s="312">
        <v>32988</v>
      </c>
      <c r="CH1017" s="137">
        <v>2.6846293009367882E-2</v>
      </c>
      <c r="CI1017" s="302">
        <v>615.53</v>
      </c>
      <c r="CJ1017" s="312">
        <v>44431</v>
      </c>
      <c r="CK1017" s="137">
        <v>3.4516699398399048E-2</v>
      </c>
      <c r="CL1017" s="302">
        <v>827.06</v>
      </c>
      <c r="CM1017" s="313">
        <v>0.77695568709006557</v>
      </c>
    </row>
    <row r="1018" spans="1:91" ht="14.4" x14ac:dyDescent="0.3">
      <c r="A1018" s="99" t="s">
        <v>529</v>
      </c>
      <c r="B1018" s="311">
        <v>4804</v>
      </c>
      <c r="C1018" s="137">
        <v>1.7248002872273585E-2</v>
      </c>
      <c r="D1018" s="312">
        <v>268.48484848484799</v>
      </c>
      <c r="E1018" s="312">
        <v>4792</v>
      </c>
      <c r="F1018" s="137">
        <v>1.6380105964792342E-2</v>
      </c>
      <c r="G1018" s="302">
        <v>245.45454545454501</v>
      </c>
      <c r="H1018" s="312">
        <v>5209</v>
      </c>
      <c r="I1018" s="137">
        <v>1.6917500795697388E-2</v>
      </c>
      <c r="J1018" s="302">
        <v>248.484848</v>
      </c>
      <c r="K1018" s="313">
        <v>8.4304746044962534E-2</v>
      </c>
      <c r="L1018" s="312">
        <v>3018</v>
      </c>
      <c r="M1018" s="137">
        <v>1.2612996652415401E-2</v>
      </c>
      <c r="N1018" s="312">
        <v>221.81818181818099</v>
      </c>
      <c r="O1018" s="312">
        <v>3066</v>
      </c>
      <c r="P1018" s="137">
        <v>1.1895847317226475E-2</v>
      </c>
      <c r="Q1018" s="302">
        <v>227.87878787878699</v>
      </c>
      <c r="R1018" s="312">
        <v>3432</v>
      </c>
      <c r="S1018" s="137">
        <v>1.269784891335716E-2</v>
      </c>
      <c r="T1018" s="302">
        <v>271.51513699999998</v>
      </c>
      <c r="U1018" s="313">
        <v>0.13717693836978131</v>
      </c>
      <c r="V1018" s="312">
        <v>582</v>
      </c>
      <c r="W1018" s="137">
        <v>1.4823115910653797E-2</v>
      </c>
      <c r="X1018" s="312">
        <v>100</v>
      </c>
      <c r="Y1018" s="312">
        <v>549</v>
      </c>
      <c r="Z1018" s="137">
        <v>1.3355064707599494E-2</v>
      </c>
      <c r="AA1018" s="302">
        <v>89.696969696969703</v>
      </c>
      <c r="AB1018" s="312">
        <v>694</v>
      </c>
      <c r="AC1018" s="137">
        <v>1.5971646874712326E-2</v>
      </c>
      <c r="AD1018" s="302">
        <v>104.848488</v>
      </c>
      <c r="AE1018" s="313">
        <v>0.19243986254295534</v>
      </c>
      <c r="AF1018" s="312">
        <v>478</v>
      </c>
      <c r="AG1018" s="137">
        <v>1.1388544744115124E-2</v>
      </c>
      <c r="AH1018" s="312">
        <v>93.3333333333333</v>
      </c>
      <c r="AI1018" s="312">
        <v>519</v>
      </c>
      <c r="AJ1018" s="137">
        <v>1.2148023312969596E-2</v>
      </c>
      <c r="AK1018" s="302">
        <v>85.454545454545396</v>
      </c>
      <c r="AL1018" s="312">
        <v>611</v>
      </c>
      <c r="AM1018" s="137">
        <v>1.3613778659120786E-2</v>
      </c>
      <c r="AN1018" s="302">
        <v>92.121215800000002</v>
      </c>
      <c r="AO1018" s="313">
        <v>0.27824267782426776</v>
      </c>
      <c r="AP1018" s="312">
        <v>967</v>
      </c>
      <c r="AQ1018" s="137">
        <v>1.3223389125916201E-2</v>
      </c>
      <c r="AR1018" s="312">
        <v>120.60606060606</v>
      </c>
      <c r="AS1018" s="312">
        <v>1168</v>
      </c>
      <c r="AT1018" s="137">
        <v>1.5264781222228031E-2</v>
      </c>
      <c r="AU1018" s="302">
        <v>118.181818181818</v>
      </c>
      <c r="AV1018" s="312">
        <v>1275</v>
      </c>
      <c r="AW1018" s="137">
        <v>1.5935906409359064E-2</v>
      </c>
      <c r="AX1018" s="302">
        <v>124.848488</v>
      </c>
      <c r="AY1018" s="303">
        <v>0.3185108583247156</v>
      </c>
      <c r="AZ1018" s="311">
        <v>2920</v>
      </c>
      <c r="BA1018" s="137">
        <v>1.4060972614811212E-2</v>
      </c>
      <c r="BB1018" s="312">
        <v>234.54545454545399</v>
      </c>
      <c r="BC1018" s="312">
        <v>3040</v>
      </c>
      <c r="BD1018" s="137">
        <v>1.3987107935383242E-2</v>
      </c>
      <c r="BE1018" s="302">
        <v>176.969696969696</v>
      </c>
      <c r="BF1018" s="312">
        <v>4070</v>
      </c>
      <c r="BG1018" s="137">
        <v>1.7806595002778178E-2</v>
      </c>
      <c r="BH1018" s="302">
        <v>252.121216</v>
      </c>
      <c r="BI1018" s="303">
        <v>0.39383561643835618</v>
      </c>
      <c r="BJ1018" s="311">
        <v>2607</v>
      </c>
      <c r="BK1018" s="137">
        <v>1.6301187416758896E-2</v>
      </c>
      <c r="BL1018" s="312">
        <v>234.54545454545399</v>
      </c>
      <c r="BM1018" s="312">
        <v>2891</v>
      </c>
      <c r="BN1018" s="137">
        <v>1.7199119519305132E-2</v>
      </c>
      <c r="BO1018" s="302">
        <v>236.363636363636</v>
      </c>
      <c r="BP1018" s="312">
        <v>3175</v>
      </c>
      <c r="BQ1018" s="137">
        <v>1.8257829302234643E-2</v>
      </c>
      <c r="BR1018" s="302">
        <v>230.909088</v>
      </c>
      <c r="BS1018" s="303">
        <v>0.21787495205216725</v>
      </c>
      <c r="BT1018" s="311">
        <v>1782</v>
      </c>
      <c r="BU1018" s="137">
        <v>1.446663419386264E-2</v>
      </c>
      <c r="BV1018" s="312">
        <v>143.636363636363</v>
      </c>
      <c r="BW1018" s="312">
        <v>1756</v>
      </c>
      <c r="BX1018" s="137">
        <v>1.3232257772821124E-2</v>
      </c>
      <c r="BY1018" s="302">
        <v>139.39393939393901</v>
      </c>
      <c r="BZ1018" s="312">
        <v>1659</v>
      </c>
      <c r="CA1018" s="137">
        <v>1.2001041681737294E-2</v>
      </c>
      <c r="CB1018" s="302">
        <v>134.545456</v>
      </c>
      <c r="CC1018" s="303">
        <v>-6.9023569023569029E-2</v>
      </c>
      <c r="CD1018" s="311">
        <v>17158</v>
      </c>
      <c r="CE1018" s="137">
        <v>1.4753998275059998E-2</v>
      </c>
      <c r="CF1018" s="312">
        <v>532.61</v>
      </c>
      <c r="CG1018" s="312">
        <v>17781</v>
      </c>
      <c r="CH1018" s="137">
        <v>1.4470532799792964E-2</v>
      </c>
      <c r="CI1018" s="302">
        <v>496.6</v>
      </c>
      <c r="CJ1018" s="312">
        <v>20125</v>
      </c>
      <c r="CK1018" s="137">
        <v>1.5634322328842043E-2</v>
      </c>
      <c r="CL1018" s="302">
        <v>551.32000000000005</v>
      </c>
      <c r="CM1018" s="313">
        <v>0.17292225201072386</v>
      </c>
    </row>
    <row r="1019" spans="1:91" ht="14.4" x14ac:dyDescent="0.3">
      <c r="A1019" s="99" t="s">
        <v>530</v>
      </c>
      <c r="B1019" s="311">
        <v>2321</v>
      </c>
      <c r="C1019" s="137">
        <v>8.333183735750831E-3</v>
      </c>
      <c r="D1019" s="312">
        <v>212.12121212121201</v>
      </c>
      <c r="E1019" s="312">
        <v>2644</v>
      </c>
      <c r="F1019" s="137">
        <v>9.0377713211416844E-3</v>
      </c>
      <c r="G1019" s="302">
        <v>166.06060606060601</v>
      </c>
      <c r="H1019" s="312">
        <v>3330</v>
      </c>
      <c r="I1019" s="137">
        <v>1.0814988990146343E-2</v>
      </c>
      <c r="J1019" s="302">
        <v>206.66667200000001</v>
      </c>
      <c r="K1019" s="313">
        <v>0.43472641102972859</v>
      </c>
      <c r="L1019" s="312">
        <v>1086</v>
      </c>
      <c r="M1019" s="137">
        <v>4.5386727516643893E-3</v>
      </c>
      <c r="N1019" s="312">
        <v>123.636363636363</v>
      </c>
      <c r="O1019" s="312">
        <v>1314</v>
      </c>
      <c r="P1019" s="137">
        <v>5.0982202788113461E-3</v>
      </c>
      <c r="Q1019" s="302">
        <v>129.09090909090901</v>
      </c>
      <c r="R1019" s="312">
        <v>1413</v>
      </c>
      <c r="S1019" s="137">
        <v>5.2278731103070127E-3</v>
      </c>
      <c r="T1019" s="302">
        <v>167.27271999999999</v>
      </c>
      <c r="U1019" s="313">
        <v>0.30110497237569062</v>
      </c>
      <c r="V1019" s="312">
        <v>181</v>
      </c>
      <c r="W1019" s="137">
        <v>4.6099381096706823E-3</v>
      </c>
      <c r="X1019" s="312">
        <v>60</v>
      </c>
      <c r="Y1019" s="312">
        <v>163</v>
      </c>
      <c r="Z1019" s="137">
        <v>3.9651649314002141E-3</v>
      </c>
      <c r="AA1019" s="302">
        <v>53.939393939393902</v>
      </c>
      <c r="AB1019" s="312">
        <v>162</v>
      </c>
      <c r="AC1019" s="137">
        <v>3.728251864125932E-3</v>
      </c>
      <c r="AD1019" s="302">
        <v>44.242424</v>
      </c>
      <c r="AE1019" s="313">
        <v>-0.10497237569060773</v>
      </c>
      <c r="AF1019" s="312">
        <v>321</v>
      </c>
      <c r="AG1019" s="137">
        <v>7.6479557800438391E-3</v>
      </c>
      <c r="AH1019" s="312">
        <v>58.787878787878803</v>
      </c>
      <c r="AI1019" s="312">
        <v>373</v>
      </c>
      <c r="AJ1019" s="137">
        <v>8.73066030007256E-3</v>
      </c>
      <c r="AK1019" s="302">
        <v>72.727272727272705</v>
      </c>
      <c r="AL1019" s="312">
        <v>199</v>
      </c>
      <c r="AM1019" s="137">
        <v>4.4339475501882757E-3</v>
      </c>
      <c r="AN1019" s="302">
        <v>59.393940000000001</v>
      </c>
      <c r="AO1019" s="313">
        <v>-0.38006230529595014</v>
      </c>
      <c r="AP1019" s="312">
        <v>394</v>
      </c>
      <c r="AQ1019" s="137">
        <v>5.3878131495460014E-3</v>
      </c>
      <c r="AR1019" s="312">
        <v>75.151515151515099</v>
      </c>
      <c r="AS1019" s="312">
        <v>378</v>
      </c>
      <c r="AT1019" s="137">
        <v>4.9401432380155787E-3</v>
      </c>
      <c r="AU1019" s="302">
        <v>66.6666666666666</v>
      </c>
      <c r="AV1019" s="312">
        <v>548</v>
      </c>
      <c r="AW1019" s="137">
        <v>6.8493150684931503E-3</v>
      </c>
      <c r="AX1019" s="302">
        <v>111.515152</v>
      </c>
      <c r="AY1019" s="303">
        <v>0.39086294416243655</v>
      </c>
      <c r="AZ1019" s="311">
        <v>1593</v>
      </c>
      <c r="BA1019" s="137">
        <v>7.6709347176007747E-3</v>
      </c>
      <c r="BB1019" s="312">
        <v>170.90909090909</v>
      </c>
      <c r="BC1019" s="312">
        <v>1877</v>
      </c>
      <c r="BD1019" s="137">
        <v>8.6361189456297185E-3</v>
      </c>
      <c r="BE1019" s="302">
        <v>152.12121212121201</v>
      </c>
      <c r="BF1019" s="312">
        <v>2004</v>
      </c>
      <c r="BG1019" s="137">
        <v>8.7676698736038009E-3</v>
      </c>
      <c r="BH1019" s="302">
        <v>152.121216</v>
      </c>
      <c r="BI1019" s="303">
        <v>0.25800376647834272</v>
      </c>
      <c r="BJ1019" s="311">
        <v>1337</v>
      </c>
      <c r="BK1019" s="137">
        <v>8.3600642793274435E-3</v>
      </c>
      <c r="BL1019" s="312">
        <v>135.75757575757501</v>
      </c>
      <c r="BM1019" s="312">
        <v>1682</v>
      </c>
      <c r="BN1019" s="137">
        <v>1.0006544113272651E-2</v>
      </c>
      <c r="BO1019" s="302">
        <v>159.39393939393901</v>
      </c>
      <c r="BP1019" s="312">
        <v>1585</v>
      </c>
      <c r="BQ1019" s="137">
        <v>9.1145384075722556E-3</v>
      </c>
      <c r="BR1019" s="302">
        <v>166.060608</v>
      </c>
      <c r="BS1019" s="303">
        <v>0.18548990276738969</v>
      </c>
      <c r="BT1019" s="311">
        <v>741</v>
      </c>
      <c r="BU1019" s="137">
        <v>6.0155869459327816E-3</v>
      </c>
      <c r="BV1019" s="312">
        <v>96.969696969696898</v>
      </c>
      <c r="BW1019" s="312">
        <v>907</v>
      </c>
      <c r="BX1019" s="137">
        <v>6.8346570614742364E-3</v>
      </c>
      <c r="BY1019" s="302">
        <v>116.363636363636</v>
      </c>
      <c r="BZ1019" s="312">
        <v>1331</v>
      </c>
      <c r="CA1019" s="137">
        <v>9.6283221690128627E-3</v>
      </c>
      <c r="CB1019" s="302">
        <v>119.393936</v>
      </c>
      <c r="CC1019" s="303">
        <v>0.79622132253711198</v>
      </c>
      <c r="CD1019" s="311">
        <v>7974</v>
      </c>
      <c r="CE1019" s="137">
        <v>6.8567654881296443E-3</v>
      </c>
      <c r="CF1019" s="312">
        <v>359.16</v>
      </c>
      <c r="CG1019" s="312">
        <v>9338</v>
      </c>
      <c r="CH1019" s="137">
        <v>7.5994508342875373E-3</v>
      </c>
      <c r="CI1019" s="302">
        <v>344.07</v>
      </c>
      <c r="CJ1019" s="312">
        <v>10572</v>
      </c>
      <c r="CK1019" s="137">
        <v>8.2129717098394072E-3</v>
      </c>
      <c r="CL1019" s="302">
        <v>391</v>
      </c>
      <c r="CM1019" s="313">
        <v>0.3258088788562829</v>
      </c>
    </row>
    <row r="1020" spans="1:91" ht="14.4" x14ac:dyDescent="0.3">
      <c r="A1020" s="432"/>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432"/>
      <c r="AF1020" s="432"/>
      <c r="AG1020" s="432"/>
      <c r="AH1020" s="432"/>
      <c r="AI1020" s="432"/>
      <c r="AJ1020" s="432"/>
      <c r="AK1020" s="432"/>
      <c r="AL1020" s="432"/>
      <c r="AM1020" s="432"/>
      <c r="AN1020" s="432"/>
      <c r="AO1020" s="432"/>
      <c r="AP1020" s="432"/>
      <c r="AQ1020" s="432"/>
      <c r="AR1020" s="432"/>
      <c r="AS1020" s="432"/>
      <c r="AT1020" s="432"/>
      <c r="AU1020" s="432"/>
      <c r="AV1020" s="432"/>
      <c r="AW1020" s="432"/>
      <c r="AX1020" s="432"/>
      <c r="AY1020" s="432"/>
      <c r="AZ1020" s="432"/>
      <c r="BA1020" s="432"/>
      <c r="BB1020" s="432"/>
      <c r="BC1020" s="432"/>
      <c r="BD1020" s="432"/>
      <c r="BE1020" s="432"/>
      <c r="BF1020" s="432"/>
      <c r="BG1020" s="432"/>
      <c r="BH1020" s="432"/>
      <c r="BI1020" s="432"/>
      <c r="BJ1020" s="432"/>
      <c r="BK1020" s="432"/>
      <c r="BL1020" s="432"/>
      <c r="BM1020" s="432"/>
      <c r="BN1020" s="432"/>
      <c r="BO1020" s="432"/>
      <c r="BP1020" s="432"/>
      <c r="BQ1020" s="432"/>
      <c r="BR1020" s="432"/>
      <c r="BS1020" s="432"/>
      <c r="BT1020" s="432"/>
      <c r="BU1020" s="432"/>
      <c r="BV1020" s="432"/>
      <c r="BW1020" s="432"/>
      <c r="BX1020" s="432"/>
      <c r="BY1020" s="432"/>
      <c r="BZ1020" s="432"/>
      <c r="CA1020" s="432"/>
      <c r="CB1020" s="432"/>
      <c r="CC1020" s="432"/>
      <c r="CD1020" s="432"/>
      <c r="CE1020" s="432"/>
      <c r="CF1020" s="432"/>
      <c r="CG1020" s="432"/>
      <c r="CH1020" s="432"/>
      <c r="CI1020" s="432"/>
      <c r="CJ1020" s="432"/>
      <c r="CK1020" s="432"/>
      <c r="CL1020" s="432"/>
      <c r="CM1020" s="432"/>
    </row>
    <row r="1021" spans="1:91" ht="14.4" x14ac:dyDescent="0.3">
      <c r="A1021" s="472" t="s">
        <v>503</v>
      </c>
      <c r="B1021" s="472"/>
      <c r="C1021" s="472"/>
      <c r="D1021" s="472"/>
      <c r="E1021" s="472"/>
      <c r="F1021" s="472"/>
      <c r="G1021" s="472"/>
      <c r="H1021" s="472"/>
      <c r="I1021" s="472"/>
      <c r="J1021" s="472"/>
      <c r="K1021" s="472"/>
      <c r="L1021" s="472"/>
      <c r="M1021" s="472"/>
      <c r="N1021" s="472"/>
      <c r="O1021" s="472"/>
      <c r="P1021" s="472"/>
      <c r="Q1021" s="472"/>
      <c r="R1021" s="472"/>
      <c r="S1021" s="472"/>
      <c r="T1021" s="472"/>
      <c r="U1021" s="472"/>
      <c r="V1021" s="472"/>
      <c r="W1021" s="472"/>
      <c r="X1021" s="472"/>
      <c r="Y1021" s="472"/>
      <c r="Z1021" s="472"/>
      <c r="AA1021" s="472"/>
      <c r="AB1021" s="472"/>
      <c r="AC1021" s="472"/>
      <c r="AD1021" s="472"/>
      <c r="AE1021" s="472"/>
      <c r="AF1021" s="472"/>
      <c r="AG1021" s="472"/>
      <c r="AH1021" s="472"/>
      <c r="AI1021" s="472"/>
      <c r="AJ1021" s="472"/>
      <c r="AK1021" s="472"/>
      <c r="AL1021" s="472"/>
      <c r="AM1021" s="472"/>
      <c r="AN1021" s="472"/>
      <c r="AO1021" s="472"/>
      <c r="AP1021" s="472"/>
      <c r="AQ1021" s="472"/>
      <c r="AR1021" s="472"/>
      <c r="AS1021" s="472"/>
      <c r="AT1021" s="472"/>
      <c r="AU1021" s="472"/>
      <c r="AV1021" s="472"/>
      <c r="AW1021" s="472"/>
      <c r="AX1021" s="472"/>
      <c r="AY1021" s="472"/>
      <c r="AZ1021" s="472"/>
      <c r="BA1021" s="472"/>
      <c r="BB1021" s="472"/>
      <c r="BC1021" s="472"/>
      <c r="BD1021" s="472"/>
      <c r="BE1021" s="472"/>
      <c r="BF1021" s="472"/>
      <c r="BG1021" s="472"/>
      <c r="BH1021" s="472"/>
      <c r="BI1021" s="472"/>
      <c r="BJ1021" s="472"/>
      <c r="BK1021" s="472"/>
      <c r="BL1021" s="472"/>
      <c r="BM1021" s="472"/>
      <c r="BN1021" s="472"/>
      <c r="BO1021" s="472"/>
      <c r="BP1021" s="472"/>
      <c r="BQ1021" s="472"/>
      <c r="BR1021" s="472"/>
      <c r="BS1021" s="472"/>
      <c r="BT1021" s="472"/>
      <c r="BU1021" s="472"/>
      <c r="BV1021" s="472"/>
      <c r="BW1021" s="472"/>
      <c r="BX1021" s="472"/>
      <c r="BY1021" s="472"/>
      <c r="BZ1021" s="472"/>
      <c r="CA1021" s="472"/>
      <c r="CB1021" s="472"/>
      <c r="CC1021" s="472"/>
      <c r="CD1021" s="472"/>
      <c r="CE1021" s="472"/>
      <c r="CF1021" s="472"/>
      <c r="CG1021" s="472"/>
      <c r="CH1021" s="472"/>
      <c r="CI1021" s="472"/>
      <c r="CJ1021" s="472"/>
      <c r="CK1021" s="472"/>
      <c r="CL1021" s="472"/>
      <c r="CM1021" s="472"/>
    </row>
    <row r="1022" spans="1:91" ht="18" customHeight="1" x14ac:dyDescent="0.3">
      <c r="B1022" s="473" t="s">
        <v>332</v>
      </c>
      <c r="C1022" s="474"/>
      <c r="D1022" s="292" t="s">
        <v>333</v>
      </c>
      <c r="E1022" s="474" t="s">
        <v>332</v>
      </c>
      <c r="F1022" s="474"/>
      <c r="G1022" s="292" t="s">
        <v>333</v>
      </c>
      <c r="H1022" s="474" t="s">
        <v>332</v>
      </c>
      <c r="I1022" s="474"/>
      <c r="J1022" s="292" t="s">
        <v>333</v>
      </c>
      <c r="K1022" s="310" t="s">
        <v>0</v>
      </c>
      <c r="L1022" s="473" t="s">
        <v>332</v>
      </c>
      <c r="M1022" s="474"/>
      <c r="N1022" s="292" t="s">
        <v>333</v>
      </c>
      <c r="O1022" s="474" t="s">
        <v>332</v>
      </c>
      <c r="P1022" s="474"/>
      <c r="Q1022" s="292" t="s">
        <v>333</v>
      </c>
      <c r="R1022" s="474" t="s">
        <v>332</v>
      </c>
      <c r="S1022" s="474"/>
      <c r="T1022" s="292" t="s">
        <v>333</v>
      </c>
      <c r="U1022" s="310" t="s">
        <v>0</v>
      </c>
      <c r="V1022" s="473" t="s">
        <v>332</v>
      </c>
      <c r="W1022" s="474"/>
      <c r="X1022" s="292" t="s">
        <v>333</v>
      </c>
      <c r="Y1022" s="474" t="s">
        <v>332</v>
      </c>
      <c r="Z1022" s="474"/>
      <c r="AA1022" s="292" t="s">
        <v>333</v>
      </c>
      <c r="AB1022" s="474" t="s">
        <v>332</v>
      </c>
      <c r="AC1022" s="474"/>
      <c r="AD1022" s="292" t="s">
        <v>333</v>
      </c>
      <c r="AE1022" s="310" t="s">
        <v>0</v>
      </c>
      <c r="AF1022" s="473" t="s">
        <v>332</v>
      </c>
      <c r="AG1022" s="474"/>
      <c r="AH1022" s="292" t="s">
        <v>333</v>
      </c>
      <c r="AI1022" s="474" t="s">
        <v>332</v>
      </c>
      <c r="AJ1022" s="474"/>
      <c r="AK1022" s="292" t="s">
        <v>333</v>
      </c>
      <c r="AL1022" s="474" t="s">
        <v>332</v>
      </c>
      <c r="AM1022" s="474"/>
      <c r="AN1022" s="292" t="s">
        <v>333</v>
      </c>
      <c r="AO1022" s="310" t="s">
        <v>0</v>
      </c>
      <c r="AP1022" s="473" t="s">
        <v>332</v>
      </c>
      <c r="AQ1022" s="474"/>
      <c r="AR1022" s="292" t="s">
        <v>333</v>
      </c>
      <c r="AS1022" s="474" t="s">
        <v>332</v>
      </c>
      <c r="AT1022" s="474"/>
      <c r="AU1022" s="292" t="s">
        <v>333</v>
      </c>
      <c r="AV1022" s="474" t="s">
        <v>332</v>
      </c>
      <c r="AW1022" s="474"/>
      <c r="AX1022" s="292" t="s">
        <v>333</v>
      </c>
      <c r="AY1022" s="290" t="s">
        <v>0</v>
      </c>
      <c r="AZ1022" s="473" t="s">
        <v>332</v>
      </c>
      <c r="BA1022" s="474"/>
      <c r="BB1022" s="292" t="s">
        <v>333</v>
      </c>
      <c r="BC1022" s="474" t="s">
        <v>332</v>
      </c>
      <c r="BD1022" s="474"/>
      <c r="BE1022" s="292" t="s">
        <v>333</v>
      </c>
      <c r="BF1022" s="474" t="s">
        <v>332</v>
      </c>
      <c r="BG1022" s="474"/>
      <c r="BH1022" s="292" t="s">
        <v>333</v>
      </c>
      <c r="BI1022" s="290" t="s">
        <v>0</v>
      </c>
      <c r="BJ1022" s="473" t="s">
        <v>332</v>
      </c>
      <c r="BK1022" s="474"/>
      <c r="BL1022" s="292" t="s">
        <v>333</v>
      </c>
      <c r="BM1022" s="474" t="s">
        <v>332</v>
      </c>
      <c r="BN1022" s="474"/>
      <c r="BO1022" s="292" t="s">
        <v>333</v>
      </c>
      <c r="BP1022" s="474" t="s">
        <v>332</v>
      </c>
      <c r="BQ1022" s="474"/>
      <c r="BR1022" s="292" t="s">
        <v>333</v>
      </c>
      <c r="BS1022" s="290" t="s">
        <v>0</v>
      </c>
      <c r="BT1022" s="473" t="s">
        <v>332</v>
      </c>
      <c r="BU1022" s="474"/>
      <c r="BV1022" s="292" t="s">
        <v>333</v>
      </c>
      <c r="BW1022" s="474" t="s">
        <v>332</v>
      </c>
      <c r="BX1022" s="474"/>
      <c r="BY1022" s="292" t="s">
        <v>333</v>
      </c>
      <c r="BZ1022" s="474" t="s">
        <v>332</v>
      </c>
      <c r="CA1022" s="474"/>
      <c r="CB1022" s="292" t="s">
        <v>333</v>
      </c>
      <c r="CC1022" s="290" t="s">
        <v>0</v>
      </c>
      <c r="CD1022" s="473" t="s">
        <v>332</v>
      </c>
      <c r="CE1022" s="474"/>
      <c r="CF1022" s="292" t="s">
        <v>333</v>
      </c>
      <c r="CG1022" s="474" t="s">
        <v>332</v>
      </c>
      <c r="CH1022" s="474"/>
      <c r="CI1022" s="292" t="s">
        <v>333</v>
      </c>
      <c r="CJ1022" s="474" t="s">
        <v>332</v>
      </c>
      <c r="CK1022" s="474"/>
      <c r="CL1022" s="292" t="s">
        <v>333</v>
      </c>
      <c r="CM1022" s="310" t="s">
        <v>0</v>
      </c>
    </row>
    <row r="1023" spans="1:91" ht="14.4" x14ac:dyDescent="0.3">
      <c r="A1023" s="99" t="s">
        <v>18</v>
      </c>
      <c r="B1023" s="311">
        <v>278525</v>
      </c>
      <c r="C1023" s="137"/>
      <c r="D1023" s="312">
        <v>910.30303030303003</v>
      </c>
      <c r="E1023" s="312">
        <v>292550</v>
      </c>
      <c r="F1023" s="137"/>
      <c r="G1023" s="302">
        <v>808.48484848484804</v>
      </c>
      <c r="H1023" s="312">
        <v>307906</v>
      </c>
      <c r="I1023" s="137"/>
      <c r="J1023" s="302">
        <v>689.09090000000003</v>
      </c>
      <c r="K1023" s="313">
        <v>0.10548783771654251</v>
      </c>
      <c r="L1023" s="312">
        <v>239277</v>
      </c>
      <c r="M1023" s="137"/>
      <c r="N1023" s="312">
        <v>936.36363636363603</v>
      </c>
      <c r="O1023" s="312">
        <v>257737</v>
      </c>
      <c r="P1023" s="137"/>
      <c r="Q1023" s="302">
        <v>843.63636363636294</v>
      </c>
      <c r="R1023" s="312">
        <v>270282</v>
      </c>
      <c r="S1023" s="137"/>
      <c r="T1023" s="302">
        <v>782.42425500000002</v>
      </c>
      <c r="U1023" s="313">
        <v>0.12957785328301508</v>
      </c>
      <c r="V1023" s="312">
        <v>39263</v>
      </c>
      <c r="W1023" s="137"/>
      <c r="X1023" s="312">
        <v>436.969696969697</v>
      </c>
      <c r="Y1023" s="312">
        <v>41108</v>
      </c>
      <c r="Z1023" s="137"/>
      <c r="AA1023" s="302">
        <v>373.93939393939303</v>
      </c>
      <c r="AB1023" s="312">
        <v>43452</v>
      </c>
      <c r="AC1023" s="137"/>
      <c r="AD1023" s="302">
        <v>300</v>
      </c>
      <c r="AE1023" s="313">
        <v>0.10669077757685352</v>
      </c>
      <c r="AF1023" s="312">
        <v>41972</v>
      </c>
      <c r="AG1023" s="137"/>
      <c r="AH1023" s="312">
        <v>491.51515151515099</v>
      </c>
      <c r="AI1023" s="312">
        <v>42723</v>
      </c>
      <c r="AJ1023" s="137"/>
      <c r="AK1023" s="302">
        <v>441.81818181818102</v>
      </c>
      <c r="AL1023" s="312">
        <v>44881</v>
      </c>
      <c r="AM1023" s="137"/>
      <c r="AN1023" s="302">
        <v>357.57574499999998</v>
      </c>
      <c r="AO1023" s="313">
        <v>6.9308110168683879E-2</v>
      </c>
      <c r="AP1023" s="312">
        <v>73128</v>
      </c>
      <c r="AQ1023" s="137"/>
      <c r="AR1023" s="312">
        <v>474.54545454545399</v>
      </c>
      <c r="AS1023" s="312">
        <v>76516</v>
      </c>
      <c r="AT1023" s="137"/>
      <c r="AU1023" s="302">
        <v>464.24242424242402</v>
      </c>
      <c r="AV1023" s="312">
        <v>80008</v>
      </c>
      <c r="AW1023" s="137"/>
      <c r="AX1023" s="302">
        <v>440.60604899999998</v>
      </c>
      <c r="AY1023" s="303">
        <v>9.4081610327097692E-2</v>
      </c>
      <c r="AZ1023" s="311">
        <v>207667</v>
      </c>
      <c r="BA1023" s="137"/>
      <c r="BB1023" s="312">
        <v>1309.69696969696</v>
      </c>
      <c r="BC1023" s="312">
        <v>217343</v>
      </c>
      <c r="BD1023" s="137"/>
      <c r="BE1023" s="302">
        <v>720</v>
      </c>
      <c r="BF1023" s="312">
        <v>228567</v>
      </c>
      <c r="BG1023" s="137"/>
      <c r="BH1023" s="302">
        <v>635.75756799999999</v>
      </c>
      <c r="BI1023" s="303">
        <v>0.1006418930306693</v>
      </c>
      <c r="BJ1023" s="311">
        <v>159927</v>
      </c>
      <c r="BK1023" s="137"/>
      <c r="BL1023" s="312">
        <v>702.42424242424204</v>
      </c>
      <c r="BM1023" s="312">
        <v>168090</v>
      </c>
      <c r="BN1023" s="137"/>
      <c r="BO1023" s="302">
        <v>547.27272727272702</v>
      </c>
      <c r="BP1023" s="312">
        <v>173898</v>
      </c>
      <c r="BQ1023" s="137"/>
      <c r="BR1023" s="302">
        <v>418.18182400000001</v>
      </c>
      <c r="BS1023" s="303">
        <v>8.7358607364610097E-2</v>
      </c>
      <c r="BT1023" s="311">
        <v>123180</v>
      </c>
      <c r="BU1023" s="137"/>
      <c r="BV1023" s="312">
        <v>500</v>
      </c>
      <c r="BW1023" s="312">
        <v>132706</v>
      </c>
      <c r="BX1023" s="137"/>
      <c r="BY1023" s="302">
        <v>467.27272727272702</v>
      </c>
      <c r="BZ1023" s="312">
        <v>138238</v>
      </c>
      <c r="CA1023" s="137"/>
      <c r="CB1023" s="302">
        <v>436.36364700000001</v>
      </c>
      <c r="CC1023" s="303">
        <v>0.12224387075823998</v>
      </c>
      <c r="CD1023" s="311">
        <v>1162939</v>
      </c>
      <c r="CE1023" s="137"/>
      <c r="CF1023" s="312">
        <v>2194.61</v>
      </c>
      <c r="CG1023" s="312">
        <v>1228773</v>
      </c>
      <c r="CH1023" s="137"/>
      <c r="CI1023" s="302">
        <v>1717</v>
      </c>
      <c r="CJ1023" s="312">
        <v>1287232</v>
      </c>
      <c r="CK1023" s="137"/>
      <c r="CL1023" s="302">
        <v>1505.1</v>
      </c>
      <c r="CM1023" s="313">
        <v>0.10687834873540229</v>
      </c>
    </row>
    <row r="1024" spans="1:91" ht="14.4" x14ac:dyDescent="0.3">
      <c r="A1024" s="99" t="s">
        <v>252</v>
      </c>
      <c r="B1024" s="311">
        <v>154847</v>
      </c>
      <c r="C1024" s="137">
        <v>0.55595368458845706</v>
      </c>
      <c r="D1024" s="312">
        <v>1137.57575757575</v>
      </c>
      <c r="E1024" s="312">
        <v>155487</v>
      </c>
      <c r="F1024" s="137">
        <v>0.53148863442146643</v>
      </c>
      <c r="G1024" s="302">
        <v>1310.30303030303</v>
      </c>
      <c r="H1024" s="312">
        <v>164124</v>
      </c>
      <c r="I1024" s="137">
        <v>0.53303280871434788</v>
      </c>
      <c r="J1024" s="302">
        <v>1075.15149</v>
      </c>
      <c r="K1024" s="313">
        <v>5.9910750611894319E-2</v>
      </c>
      <c r="L1024" s="312">
        <v>147930</v>
      </c>
      <c r="M1024" s="137">
        <v>0.61823744028887018</v>
      </c>
      <c r="N1024" s="312">
        <v>1081.8181818181799</v>
      </c>
      <c r="O1024" s="312">
        <v>147334</v>
      </c>
      <c r="P1024" s="137">
        <v>0.57164473862891241</v>
      </c>
      <c r="Q1024" s="302">
        <v>1083.6363636363601</v>
      </c>
      <c r="R1024" s="312">
        <v>157554</v>
      </c>
      <c r="S1024" s="137">
        <v>0.58292450107665328</v>
      </c>
      <c r="T1024" s="302">
        <v>1060.60608</v>
      </c>
      <c r="U1024" s="313">
        <v>6.5057797606976275E-2</v>
      </c>
      <c r="V1024" s="312">
        <v>21760</v>
      </c>
      <c r="W1024" s="137">
        <v>0.55421134401344774</v>
      </c>
      <c r="X1024" s="312">
        <v>395.15151515151501</v>
      </c>
      <c r="Y1024" s="312">
        <v>21358</v>
      </c>
      <c r="Z1024" s="137">
        <v>0.51955823683954461</v>
      </c>
      <c r="AA1024" s="302">
        <v>404.24242424242402</v>
      </c>
      <c r="AB1024" s="312">
        <v>22733</v>
      </c>
      <c r="AC1024" s="137">
        <v>0.52317499769860998</v>
      </c>
      <c r="AD1024" s="302">
        <v>416.96969999999999</v>
      </c>
      <c r="AE1024" s="313">
        <v>4.4715073529411765E-2</v>
      </c>
      <c r="AF1024" s="312">
        <v>26882</v>
      </c>
      <c r="AG1024" s="137">
        <v>0.64047460211569618</v>
      </c>
      <c r="AH1024" s="312">
        <v>453.93939393939399</v>
      </c>
      <c r="AI1024" s="312">
        <v>25930</v>
      </c>
      <c r="AJ1024" s="137">
        <v>0.60693303372890484</v>
      </c>
      <c r="AK1024" s="302">
        <v>463.636363636363</v>
      </c>
      <c r="AL1024" s="312">
        <v>28772</v>
      </c>
      <c r="AM1024" s="137">
        <v>0.64107305986943253</v>
      </c>
      <c r="AN1024" s="302">
        <v>515.15150000000006</v>
      </c>
      <c r="AO1024" s="313">
        <v>7.0307268804404438E-2</v>
      </c>
      <c r="AP1024" s="312">
        <v>41208</v>
      </c>
      <c r="AQ1024" s="137">
        <v>0.56350508697079094</v>
      </c>
      <c r="AR1024" s="312">
        <v>496.36363636363598</v>
      </c>
      <c r="AS1024" s="312">
        <v>40310</v>
      </c>
      <c r="AT1024" s="137">
        <v>0.52681792043494169</v>
      </c>
      <c r="AU1024" s="302">
        <v>576.969696969697</v>
      </c>
      <c r="AV1024" s="312">
        <v>41795</v>
      </c>
      <c r="AW1024" s="137">
        <v>0.52238526147385267</v>
      </c>
      <c r="AX1024" s="302">
        <v>536.36364700000001</v>
      </c>
      <c r="AY1024" s="303">
        <v>1.424480683362454E-2</v>
      </c>
      <c r="AZ1024" s="311">
        <v>129882</v>
      </c>
      <c r="BA1024" s="137">
        <v>0.62543398806743489</v>
      </c>
      <c r="BB1024" s="312">
        <v>1346.6666666666599</v>
      </c>
      <c r="BC1024" s="312">
        <v>123584</v>
      </c>
      <c r="BD1024" s="137">
        <v>0.56861274575210607</v>
      </c>
      <c r="BE1024" s="302">
        <v>950.90909090909099</v>
      </c>
      <c r="BF1024" s="312">
        <v>129419</v>
      </c>
      <c r="BG1024" s="137">
        <v>0.56621909549497518</v>
      </c>
      <c r="BH1024" s="302">
        <v>1098.78784</v>
      </c>
      <c r="BI1024" s="303">
        <v>-3.564774179639981E-3</v>
      </c>
      <c r="BJ1024" s="311">
        <v>101045</v>
      </c>
      <c r="BK1024" s="137">
        <v>0.63181951765493005</v>
      </c>
      <c r="BL1024" s="312">
        <v>1004.84848484848</v>
      </c>
      <c r="BM1024" s="312">
        <v>96098</v>
      </c>
      <c r="BN1024" s="137">
        <v>0.57170563388660833</v>
      </c>
      <c r="BO1024" s="302">
        <v>895.15151515151501</v>
      </c>
      <c r="BP1024" s="312">
        <v>100576</v>
      </c>
      <c r="BQ1024" s="137">
        <v>0.57836202831544925</v>
      </c>
      <c r="BR1024" s="302">
        <v>1022.42426</v>
      </c>
      <c r="BS1024" s="303">
        <v>-4.6414963630065816E-3</v>
      </c>
      <c r="BT1024" s="311">
        <v>73549</v>
      </c>
      <c r="BU1024" s="137">
        <v>0.59708556583861017</v>
      </c>
      <c r="BV1024" s="312">
        <v>809.09090909090901</v>
      </c>
      <c r="BW1024" s="312">
        <v>75974</v>
      </c>
      <c r="BX1024" s="137">
        <v>0.57249860594095214</v>
      </c>
      <c r="BY1024" s="302">
        <v>814.54545454545405</v>
      </c>
      <c r="BZ1024" s="312">
        <v>78866</v>
      </c>
      <c r="CA1024" s="137">
        <v>0.57050883259306417</v>
      </c>
      <c r="CB1024" s="302">
        <v>749.69695999999999</v>
      </c>
      <c r="CC1024" s="303">
        <v>7.2291941426803896E-2</v>
      </c>
      <c r="CD1024" s="311">
        <v>697103</v>
      </c>
      <c r="CE1024" s="137">
        <v>0.59943212842634053</v>
      </c>
      <c r="CF1024" s="312">
        <v>2557.88</v>
      </c>
      <c r="CG1024" s="312">
        <v>686075</v>
      </c>
      <c r="CH1024" s="137">
        <v>0.55834153256948194</v>
      </c>
      <c r="CI1024" s="302">
        <v>2442.2199999999998</v>
      </c>
      <c r="CJ1024" s="312">
        <v>723839</v>
      </c>
      <c r="CK1024" s="137">
        <v>0.56232209889126439</v>
      </c>
      <c r="CL1024" s="302">
        <v>2411.61</v>
      </c>
      <c r="CM1024" s="313">
        <v>3.835301239558573E-2</v>
      </c>
    </row>
    <row r="1025" spans="1:91" ht="14.4" x14ac:dyDescent="0.3">
      <c r="A1025" s="99" t="s">
        <v>119</v>
      </c>
      <c r="B1025" s="311">
        <v>29197</v>
      </c>
      <c r="C1025" s="137">
        <v>0.10482721479220895</v>
      </c>
      <c r="D1025" s="312">
        <v>656.969696969697</v>
      </c>
      <c r="E1025" s="312">
        <v>30486</v>
      </c>
      <c r="F1025" s="137">
        <v>0.10420782772175696</v>
      </c>
      <c r="G1025" s="302">
        <v>599.39393939393904</v>
      </c>
      <c r="H1025" s="312">
        <v>31367</v>
      </c>
      <c r="I1025" s="137">
        <v>0.10187199989607218</v>
      </c>
      <c r="J1025" s="302">
        <v>680</v>
      </c>
      <c r="K1025" s="313">
        <v>7.4322704387437072E-2</v>
      </c>
      <c r="L1025" s="312">
        <v>27013</v>
      </c>
      <c r="M1025" s="137">
        <v>0.11289426062680491</v>
      </c>
      <c r="N1025" s="312">
        <v>667.87878787878697</v>
      </c>
      <c r="O1025" s="312">
        <v>27010</v>
      </c>
      <c r="P1025" s="137">
        <v>0.10479675017556657</v>
      </c>
      <c r="Q1025" s="302">
        <v>641.81818181818096</v>
      </c>
      <c r="R1025" s="312">
        <v>29232</v>
      </c>
      <c r="S1025" s="137">
        <v>0.108153706129154</v>
      </c>
      <c r="T1025" s="302">
        <v>895.15150000000006</v>
      </c>
      <c r="U1025" s="313">
        <v>8.2145633583830008E-2</v>
      </c>
      <c r="V1025" s="312">
        <v>3660</v>
      </c>
      <c r="W1025" s="137">
        <v>9.3217533046379544E-2</v>
      </c>
      <c r="X1025" s="312">
        <v>195.15151515151501</v>
      </c>
      <c r="Y1025" s="312">
        <v>3261</v>
      </c>
      <c r="Z1025" s="137">
        <v>7.9327624793227594E-2</v>
      </c>
      <c r="AA1025" s="302">
        <v>200</v>
      </c>
      <c r="AB1025" s="312">
        <v>3728</v>
      </c>
      <c r="AC1025" s="137">
        <v>8.5795820675688111E-2</v>
      </c>
      <c r="AD1025" s="302">
        <v>272.121216</v>
      </c>
      <c r="AE1025" s="313">
        <v>1.8579234972677595E-2</v>
      </c>
      <c r="AF1025" s="312">
        <v>4592</v>
      </c>
      <c r="AG1025" s="137">
        <v>0.10940627084723149</v>
      </c>
      <c r="AH1025" s="312">
        <v>268.48484848484799</v>
      </c>
      <c r="AI1025" s="312">
        <v>4479</v>
      </c>
      <c r="AJ1025" s="137">
        <v>0.10483814338880697</v>
      </c>
      <c r="AK1025" s="302">
        <v>258.78787878787801</v>
      </c>
      <c r="AL1025" s="312">
        <v>4902</v>
      </c>
      <c r="AM1025" s="137">
        <v>0.10922216528152225</v>
      </c>
      <c r="AN1025" s="302">
        <v>276.36364700000001</v>
      </c>
      <c r="AO1025" s="313">
        <v>6.7508710801393729E-2</v>
      </c>
      <c r="AP1025" s="312">
        <v>6596</v>
      </c>
      <c r="AQ1025" s="137">
        <v>9.0198008970572147E-2</v>
      </c>
      <c r="AR1025" s="312">
        <v>338.78787878787801</v>
      </c>
      <c r="AS1025" s="312">
        <v>7093</v>
      </c>
      <c r="AT1025" s="137">
        <v>9.2699566103821421E-2</v>
      </c>
      <c r="AU1025" s="302">
        <v>322.42424242424198</v>
      </c>
      <c r="AV1025" s="312">
        <v>7622</v>
      </c>
      <c r="AW1025" s="137">
        <v>9.5265473452654736E-2</v>
      </c>
      <c r="AX1025" s="302">
        <v>308.48486300000002</v>
      </c>
      <c r="AY1025" s="303">
        <v>0.15554881746513038</v>
      </c>
      <c r="AZ1025" s="311">
        <v>22490</v>
      </c>
      <c r="BA1025" s="137">
        <v>0.10829838154352882</v>
      </c>
      <c r="BB1025" s="312">
        <v>580</v>
      </c>
      <c r="BC1025" s="312">
        <v>21670</v>
      </c>
      <c r="BD1025" s="137">
        <v>9.9704154263077258E-2</v>
      </c>
      <c r="BE1025" s="302">
        <v>640</v>
      </c>
      <c r="BF1025" s="312">
        <v>23516</v>
      </c>
      <c r="BG1025" s="137">
        <v>0.10288449338705938</v>
      </c>
      <c r="BH1025" s="302">
        <v>536.96969999999999</v>
      </c>
      <c r="BI1025" s="303">
        <v>4.5620275678079143E-2</v>
      </c>
      <c r="BJ1025" s="311">
        <v>17628</v>
      </c>
      <c r="BK1025" s="137">
        <v>0.11022529028869421</v>
      </c>
      <c r="BL1025" s="312">
        <v>527.27272727272702</v>
      </c>
      <c r="BM1025" s="312">
        <v>17359</v>
      </c>
      <c r="BN1025" s="137">
        <v>0.10327205663632578</v>
      </c>
      <c r="BO1025" s="302">
        <v>488.48484848484799</v>
      </c>
      <c r="BP1025" s="312">
        <v>18252</v>
      </c>
      <c r="BQ1025" s="137">
        <v>0.10495807887382258</v>
      </c>
      <c r="BR1025" s="302">
        <v>571.51513699999998</v>
      </c>
      <c r="BS1025" s="303">
        <v>3.5398230088495575E-2</v>
      </c>
      <c r="BT1025" s="311">
        <v>11567</v>
      </c>
      <c r="BU1025" s="137">
        <v>9.3903231044000654E-2</v>
      </c>
      <c r="BV1025" s="312">
        <v>410.30303030303003</v>
      </c>
      <c r="BW1025" s="312">
        <v>12535</v>
      </c>
      <c r="BX1025" s="137">
        <v>9.4456919807695203E-2</v>
      </c>
      <c r="BY1025" s="302">
        <v>450.90909090909099</v>
      </c>
      <c r="BZ1025" s="312">
        <v>13982</v>
      </c>
      <c r="CA1025" s="137">
        <v>0.10114440313083234</v>
      </c>
      <c r="CB1025" s="302">
        <v>454.54544099999998</v>
      </c>
      <c r="CC1025" s="303">
        <v>0.2087836085415406</v>
      </c>
      <c r="CD1025" s="311">
        <v>122743</v>
      </c>
      <c r="CE1025" s="137">
        <v>0.10554551872454188</v>
      </c>
      <c r="CF1025" s="312">
        <v>1371.69</v>
      </c>
      <c r="CG1025" s="312">
        <v>123893</v>
      </c>
      <c r="CH1025" s="137">
        <v>0.10082659693857206</v>
      </c>
      <c r="CI1025" s="302">
        <v>1352.83</v>
      </c>
      <c r="CJ1025" s="312">
        <v>132601</v>
      </c>
      <c r="CK1025" s="137">
        <v>0.10301251056530603</v>
      </c>
      <c r="CL1025" s="302">
        <v>1525.74</v>
      </c>
      <c r="CM1025" s="313">
        <v>8.0314152334552677E-2</v>
      </c>
    </row>
    <row r="1026" spans="1:91" ht="14.4" x14ac:dyDescent="0.3">
      <c r="A1026" s="99" t="s">
        <v>112</v>
      </c>
      <c r="B1026" s="311">
        <v>48197</v>
      </c>
      <c r="C1026" s="137">
        <v>0.17304371241360739</v>
      </c>
      <c r="D1026" s="312">
        <v>750.90909090909099</v>
      </c>
      <c r="E1026" s="312">
        <v>49841</v>
      </c>
      <c r="F1026" s="137">
        <v>0.17036745855409333</v>
      </c>
      <c r="G1026" s="302">
        <v>762.42424242424204</v>
      </c>
      <c r="H1026" s="312">
        <v>53038</v>
      </c>
      <c r="I1026" s="137">
        <v>0.17225386968750203</v>
      </c>
      <c r="J1026" s="302">
        <v>733.93939999999998</v>
      </c>
      <c r="K1026" s="313">
        <v>0.10044193622009669</v>
      </c>
      <c r="L1026" s="312">
        <v>46291</v>
      </c>
      <c r="M1026" s="137">
        <v>0.19346197085386393</v>
      </c>
      <c r="N1026" s="312">
        <v>730.30303030303003</v>
      </c>
      <c r="O1026" s="312">
        <v>47302</v>
      </c>
      <c r="P1026" s="137">
        <v>0.18352817018899109</v>
      </c>
      <c r="Q1026" s="302">
        <v>748.48484848484804</v>
      </c>
      <c r="R1026" s="312">
        <v>49612</v>
      </c>
      <c r="S1026" s="137">
        <v>0.18355643365077956</v>
      </c>
      <c r="T1026" s="302">
        <v>884.84849999999994</v>
      </c>
      <c r="U1026" s="313">
        <v>7.1741807262750854E-2</v>
      </c>
      <c r="V1026" s="312">
        <v>6723</v>
      </c>
      <c r="W1026" s="137">
        <v>0.17122991111224309</v>
      </c>
      <c r="X1026" s="312">
        <v>253.333333333333</v>
      </c>
      <c r="Y1026" s="312">
        <v>6638</v>
      </c>
      <c r="Z1026" s="137">
        <v>0.16147708475235964</v>
      </c>
      <c r="AA1026" s="302">
        <v>258.18181818181802</v>
      </c>
      <c r="AB1026" s="312">
        <v>7031</v>
      </c>
      <c r="AC1026" s="137">
        <v>0.16181073368314461</v>
      </c>
      <c r="AD1026" s="302">
        <v>288.48486300000002</v>
      </c>
      <c r="AE1026" s="313">
        <v>4.5812881154246615E-2</v>
      </c>
      <c r="AF1026" s="312">
        <v>9702</v>
      </c>
      <c r="AG1026" s="137">
        <v>0.23115410273515677</v>
      </c>
      <c r="AH1026" s="312">
        <v>286.06060606060601</v>
      </c>
      <c r="AI1026" s="312">
        <v>9487</v>
      </c>
      <c r="AJ1026" s="137">
        <v>0.22205837605037099</v>
      </c>
      <c r="AK1026" s="302">
        <v>343.030303030303</v>
      </c>
      <c r="AL1026" s="312">
        <v>10724</v>
      </c>
      <c r="AM1026" s="137">
        <v>0.23894298255386467</v>
      </c>
      <c r="AN1026" s="302">
        <v>366.06060000000002</v>
      </c>
      <c r="AO1026" s="313">
        <v>0.10533910533910534</v>
      </c>
      <c r="AP1026" s="312">
        <v>12226</v>
      </c>
      <c r="AQ1026" s="137">
        <v>0.16718630346789193</v>
      </c>
      <c r="AR1026" s="312">
        <v>318.78787878787801</v>
      </c>
      <c r="AS1026" s="312">
        <v>12297</v>
      </c>
      <c r="AT1026" s="137">
        <v>0.16071148517957029</v>
      </c>
      <c r="AU1026" s="302">
        <v>374.54545454545399</v>
      </c>
      <c r="AV1026" s="312">
        <v>13737</v>
      </c>
      <c r="AW1026" s="137">
        <v>0.17169533046695332</v>
      </c>
      <c r="AX1026" s="302">
        <v>373.33334400000001</v>
      </c>
      <c r="AY1026" s="303">
        <v>0.12358907246850974</v>
      </c>
      <c r="AZ1026" s="311">
        <v>40403</v>
      </c>
      <c r="BA1026" s="137">
        <v>0.19455667005349911</v>
      </c>
      <c r="BB1026" s="312">
        <v>780.60606060606005</v>
      </c>
      <c r="BC1026" s="312">
        <v>41122</v>
      </c>
      <c r="BD1026" s="137">
        <v>0.18920324096014135</v>
      </c>
      <c r="BE1026" s="302">
        <v>691.51515151515105</v>
      </c>
      <c r="BF1026" s="312">
        <v>41942</v>
      </c>
      <c r="BG1026" s="137">
        <v>0.18349980530872786</v>
      </c>
      <c r="BH1026" s="302">
        <v>656.96969999999999</v>
      </c>
      <c r="BI1026" s="303">
        <v>3.8091230849194364E-2</v>
      </c>
      <c r="BJ1026" s="311">
        <v>31825</v>
      </c>
      <c r="BK1026" s="137">
        <v>0.19899704240059526</v>
      </c>
      <c r="BL1026" s="312">
        <v>590.30303030303003</v>
      </c>
      <c r="BM1026" s="312">
        <v>31836</v>
      </c>
      <c r="BN1026" s="137">
        <v>0.18939853649830449</v>
      </c>
      <c r="BO1026" s="302">
        <v>553.93939393939399</v>
      </c>
      <c r="BP1026" s="312">
        <v>33843</v>
      </c>
      <c r="BQ1026" s="137">
        <v>0.19461408411827624</v>
      </c>
      <c r="BR1026" s="302">
        <v>701.21209999999996</v>
      </c>
      <c r="BS1026" s="303">
        <v>6.340926944226237E-2</v>
      </c>
      <c r="BT1026" s="311">
        <v>23716</v>
      </c>
      <c r="BU1026" s="137">
        <v>0.19253125507387564</v>
      </c>
      <c r="BV1026" s="312">
        <v>449.69696969696901</v>
      </c>
      <c r="BW1026" s="312">
        <v>23418</v>
      </c>
      <c r="BX1026" s="137">
        <v>0.17646526909107349</v>
      </c>
      <c r="BY1026" s="302">
        <v>458.18181818181802</v>
      </c>
      <c r="BZ1026" s="312">
        <v>23777</v>
      </c>
      <c r="CA1026" s="137">
        <v>0.17200046296966101</v>
      </c>
      <c r="CB1026" s="302">
        <v>586.06060000000002</v>
      </c>
      <c r="CC1026" s="303">
        <v>2.5721032214538709E-3</v>
      </c>
      <c r="CD1026" s="311">
        <v>219083</v>
      </c>
      <c r="CE1026" s="137">
        <v>0.18838735307698856</v>
      </c>
      <c r="CF1026" s="312">
        <v>1581.27</v>
      </c>
      <c r="CG1026" s="312">
        <v>221941</v>
      </c>
      <c r="CH1026" s="137">
        <v>0.18062001687862608</v>
      </c>
      <c r="CI1026" s="302">
        <v>1567.57</v>
      </c>
      <c r="CJ1026" s="312">
        <v>233704</v>
      </c>
      <c r="CK1026" s="137">
        <v>0.18155546164172426</v>
      </c>
      <c r="CL1026" s="302">
        <v>1714.61</v>
      </c>
      <c r="CM1026" s="313">
        <v>6.673726395932135E-2</v>
      </c>
    </row>
    <row r="1027" spans="1:91" ht="14.4" x14ac:dyDescent="0.3">
      <c r="A1027" s="99" t="s">
        <v>113</v>
      </c>
      <c r="B1027" s="311">
        <v>24052</v>
      </c>
      <c r="C1027" s="137">
        <v>8.6354905304730278E-2</v>
      </c>
      <c r="D1027" s="312">
        <v>600</v>
      </c>
      <c r="E1027" s="312">
        <v>24756</v>
      </c>
      <c r="F1027" s="137">
        <v>8.4621432233806193E-2</v>
      </c>
      <c r="G1027" s="302">
        <v>609.69696969696895</v>
      </c>
      <c r="H1027" s="312">
        <v>26643</v>
      </c>
      <c r="I1027" s="137">
        <v>8.6529655154495205E-2</v>
      </c>
      <c r="J1027" s="302">
        <v>712.12120000000004</v>
      </c>
      <c r="K1027" s="313">
        <v>0.10772492931980708</v>
      </c>
      <c r="L1027" s="312">
        <v>23241</v>
      </c>
      <c r="M1027" s="137">
        <v>9.7130104439624373E-2</v>
      </c>
      <c r="N1027" s="312">
        <v>558.18181818181802</v>
      </c>
      <c r="O1027" s="312">
        <v>23745</v>
      </c>
      <c r="P1027" s="137">
        <v>9.2128797960711883E-2</v>
      </c>
      <c r="Q1027" s="302">
        <v>664.84848484848396</v>
      </c>
      <c r="R1027" s="312">
        <v>24569</v>
      </c>
      <c r="S1027" s="137">
        <v>9.090135488119816E-2</v>
      </c>
      <c r="T1027" s="302">
        <v>721.81820000000005</v>
      </c>
      <c r="U1027" s="313">
        <v>5.7140398433802329E-2</v>
      </c>
      <c r="V1027" s="312">
        <v>3154</v>
      </c>
      <c r="W1027" s="137">
        <v>8.0330081756360944E-2</v>
      </c>
      <c r="X1027" s="312">
        <v>218.78787878787799</v>
      </c>
      <c r="Y1027" s="312">
        <v>4113</v>
      </c>
      <c r="Z1027" s="137">
        <v>0.10005351756349129</v>
      </c>
      <c r="AA1027" s="302">
        <v>240.60606060606</v>
      </c>
      <c r="AB1027" s="312">
        <v>4337</v>
      </c>
      <c r="AC1027" s="137">
        <v>9.9811286016754125E-2</v>
      </c>
      <c r="AD1027" s="302">
        <v>278.18182400000001</v>
      </c>
      <c r="AE1027" s="313">
        <v>0.37507926442612555</v>
      </c>
      <c r="AF1027" s="312">
        <v>4357</v>
      </c>
      <c r="AG1027" s="137">
        <v>0.10380730010483179</v>
      </c>
      <c r="AH1027" s="312">
        <v>288.48484848484799</v>
      </c>
      <c r="AI1027" s="312">
        <v>3616</v>
      </c>
      <c r="AJ1027" s="137">
        <v>8.4638251059148462E-2</v>
      </c>
      <c r="AK1027" s="302">
        <v>226.666666666666</v>
      </c>
      <c r="AL1027" s="312">
        <v>3933</v>
      </c>
      <c r="AM1027" s="137">
        <v>8.7631737260756223E-2</v>
      </c>
      <c r="AN1027" s="302">
        <v>228.484848</v>
      </c>
      <c r="AO1027" s="313">
        <v>-9.7314666054624743E-2</v>
      </c>
      <c r="AP1027" s="312">
        <v>6235</v>
      </c>
      <c r="AQ1027" s="137">
        <v>8.5261459358932284E-2</v>
      </c>
      <c r="AR1027" s="312">
        <v>351.51515151515099</v>
      </c>
      <c r="AS1027" s="312">
        <v>6603</v>
      </c>
      <c r="AT1027" s="137">
        <v>8.6295676721208636E-2</v>
      </c>
      <c r="AU1027" s="302">
        <v>301.81818181818102</v>
      </c>
      <c r="AV1027" s="312">
        <v>6268</v>
      </c>
      <c r="AW1027" s="137">
        <v>7.8342165783421652E-2</v>
      </c>
      <c r="AX1027" s="302">
        <v>341.81817599999999</v>
      </c>
      <c r="AY1027" s="303">
        <v>5.2927024859663191E-3</v>
      </c>
      <c r="AZ1027" s="311">
        <v>20891</v>
      </c>
      <c r="BA1027" s="137">
        <v>0.10059855441644557</v>
      </c>
      <c r="BB1027" s="312">
        <v>564.84848484848396</v>
      </c>
      <c r="BC1027" s="312">
        <v>20428</v>
      </c>
      <c r="BD1027" s="137">
        <v>9.3989684507897658E-2</v>
      </c>
      <c r="BE1027" s="302">
        <v>603.63636363636294</v>
      </c>
      <c r="BF1027" s="312">
        <v>20694</v>
      </c>
      <c r="BG1027" s="137">
        <v>9.0538004173830872E-2</v>
      </c>
      <c r="BH1027" s="302">
        <v>626.66669999999999</v>
      </c>
      <c r="BI1027" s="303">
        <v>-9.429898042219137E-3</v>
      </c>
      <c r="BJ1027" s="311">
        <v>16571</v>
      </c>
      <c r="BK1027" s="137">
        <v>0.10361602481132016</v>
      </c>
      <c r="BL1027" s="312">
        <v>546.06060606060601</v>
      </c>
      <c r="BM1027" s="312">
        <v>16134</v>
      </c>
      <c r="BN1027" s="137">
        <v>9.5984294128145631E-2</v>
      </c>
      <c r="BO1027" s="302">
        <v>498.18181818181802</v>
      </c>
      <c r="BP1027" s="312">
        <v>16217</v>
      </c>
      <c r="BQ1027" s="137">
        <v>9.3255816628138338E-2</v>
      </c>
      <c r="BR1027" s="302">
        <v>575.15150000000006</v>
      </c>
      <c r="BS1027" s="303">
        <v>-2.1362621447106392E-2</v>
      </c>
      <c r="BT1027" s="311">
        <v>11617</v>
      </c>
      <c r="BU1027" s="137">
        <v>9.4309141094333498E-2</v>
      </c>
      <c r="BV1027" s="312">
        <v>429.09090909090901</v>
      </c>
      <c r="BW1027" s="312">
        <v>12747</v>
      </c>
      <c r="BX1027" s="137">
        <v>9.6054436121953787E-2</v>
      </c>
      <c r="BY1027" s="302">
        <v>384.24242424242402</v>
      </c>
      <c r="BZ1027" s="312">
        <v>12417</v>
      </c>
      <c r="CA1027" s="137">
        <v>8.9823348138717285E-2</v>
      </c>
      <c r="CB1027" s="302">
        <v>520.60609999999997</v>
      </c>
      <c r="CC1027" s="303">
        <v>6.8864594990100711E-2</v>
      </c>
      <c r="CD1027" s="311">
        <v>110118</v>
      </c>
      <c r="CE1027" s="137">
        <v>9.4689403313501397E-2</v>
      </c>
      <c r="CF1027" s="312">
        <v>1313.5</v>
      </c>
      <c r="CG1027" s="312">
        <v>112142</v>
      </c>
      <c r="CH1027" s="137">
        <v>9.1263398528450737E-2</v>
      </c>
      <c r="CI1027" s="302">
        <v>1330.45</v>
      </c>
      <c r="CJ1027" s="312">
        <v>115078</v>
      </c>
      <c r="CK1027" s="137">
        <v>8.9399579873713525E-2</v>
      </c>
      <c r="CL1027" s="302">
        <v>1505.06</v>
      </c>
      <c r="CM1027" s="313">
        <v>4.5042590675457239E-2</v>
      </c>
    </row>
    <row r="1028" spans="1:91" ht="14.4" x14ac:dyDescent="0.3">
      <c r="A1028" s="99" t="s">
        <v>114</v>
      </c>
      <c r="B1028" s="311">
        <v>27496</v>
      </c>
      <c r="C1028" s="137">
        <v>9.8720043084103759E-2</v>
      </c>
      <c r="D1028" s="312">
        <v>577.57575757575705</v>
      </c>
      <c r="E1028" s="312">
        <v>24567</v>
      </c>
      <c r="F1028" s="137">
        <v>8.3975388822423516E-2</v>
      </c>
      <c r="G1028" s="302">
        <v>695.15151515151501</v>
      </c>
      <c r="H1028" s="312">
        <v>24761</v>
      </c>
      <c r="I1028" s="137">
        <v>8.0417400115619708E-2</v>
      </c>
      <c r="J1028" s="302">
        <v>666.06060000000002</v>
      </c>
      <c r="K1028" s="313">
        <v>-9.9469013674716319E-2</v>
      </c>
      <c r="L1028" s="312">
        <v>24623</v>
      </c>
      <c r="M1028" s="137">
        <v>0.10290583716780133</v>
      </c>
      <c r="N1028" s="312">
        <v>657.57575757575705</v>
      </c>
      <c r="O1028" s="312">
        <v>23487</v>
      </c>
      <c r="P1028" s="137">
        <v>9.1127777540671306E-2</v>
      </c>
      <c r="Q1028" s="302">
        <v>595.15151515151501</v>
      </c>
      <c r="R1028" s="312">
        <v>26794</v>
      </c>
      <c r="S1028" s="137">
        <v>9.9133497606203894E-2</v>
      </c>
      <c r="T1028" s="302">
        <v>746.66669999999999</v>
      </c>
      <c r="U1028" s="313">
        <v>8.8169597530763921E-2</v>
      </c>
      <c r="V1028" s="312">
        <v>3981</v>
      </c>
      <c r="W1028" s="137">
        <v>0.10139316914143086</v>
      </c>
      <c r="X1028" s="312">
        <v>251.51515151515099</v>
      </c>
      <c r="Y1028" s="312">
        <v>3204</v>
      </c>
      <c r="Z1028" s="137">
        <v>7.7941033375498681E-2</v>
      </c>
      <c r="AA1028" s="302">
        <v>247.272727272727</v>
      </c>
      <c r="AB1028" s="312">
        <v>3825</v>
      </c>
      <c r="AC1028" s="137">
        <v>8.8028169014084501E-2</v>
      </c>
      <c r="AD1028" s="302">
        <v>258.18182400000001</v>
      </c>
      <c r="AE1028" s="313">
        <v>-3.9186134137151468E-2</v>
      </c>
      <c r="AF1028" s="312">
        <v>4174</v>
      </c>
      <c r="AG1028" s="137">
        <v>9.9447250547984367E-2</v>
      </c>
      <c r="AH1028" s="312">
        <v>249.09090909090901</v>
      </c>
      <c r="AI1028" s="312">
        <v>3694</v>
      </c>
      <c r="AJ1028" s="137">
        <v>8.6463965545490726E-2</v>
      </c>
      <c r="AK1028" s="302">
        <v>258.18181818181802</v>
      </c>
      <c r="AL1028" s="312">
        <v>4484</v>
      </c>
      <c r="AM1028" s="137">
        <v>9.9908647311780036E-2</v>
      </c>
      <c r="AN1028" s="302">
        <v>363.03030000000001</v>
      </c>
      <c r="AO1028" s="313">
        <v>7.4269286056540484E-2</v>
      </c>
      <c r="AP1028" s="312">
        <v>7351</v>
      </c>
      <c r="AQ1028" s="137">
        <v>0.10052237173175801</v>
      </c>
      <c r="AR1028" s="312">
        <v>396.36363636363598</v>
      </c>
      <c r="AS1028" s="312">
        <v>6510</v>
      </c>
      <c r="AT1028" s="137">
        <v>8.5080244654712742E-2</v>
      </c>
      <c r="AU1028" s="302">
        <v>358.78787878787801</v>
      </c>
      <c r="AV1028" s="312">
        <v>5904</v>
      </c>
      <c r="AW1028" s="137">
        <v>7.3792620737926209E-2</v>
      </c>
      <c r="AX1028" s="302">
        <v>332.121216</v>
      </c>
      <c r="AY1028" s="303">
        <v>-0.19684396680723712</v>
      </c>
      <c r="AZ1028" s="311">
        <v>23606</v>
      </c>
      <c r="BA1028" s="137">
        <v>0.11367236970727174</v>
      </c>
      <c r="BB1028" s="312">
        <v>621.81818181818096</v>
      </c>
      <c r="BC1028" s="312">
        <v>20340</v>
      </c>
      <c r="BD1028" s="137">
        <v>9.3584794541347091E-2</v>
      </c>
      <c r="BE1028" s="302">
        <v>604.24242424242402</v>
      </c>
      <c r="BF1028" s="312">
        <v>19904</v>
      </c>
      <c r="BG1028" s="137">
        <v>8.7081687207689648E-2</v>
      </c>
      <c r="BH1028" s="302">
        <v>604.84849999999994</v>
      </c>
      <c r="BI1028" s="303">
        <v>-0.15682453613488095</v>
      </c>
      <c r="BJ1028" s="311">
        <v>18298</v>
      </c>
      <c r="BK1028" s="137">
        <v>0.11441470170765412</v>
      </c>
      <c r="BL1028" s="312">
        <v>532.12121212121201</v>
      </c>
      <c r="BM1028" s="312">
        <v>15318</v>
      </c>
      <c r="BN1028" s="137">
        <v>9.1129751918615026E-2</v>
      </c>
      <c r="BO1028" s="302">
        <v>481.81818181818102</v>
      </c>
      <c r="BP1028" s="312">
        <v>16055</v>
      </c>
      <c r="BQ1028" s="137">
        <v>9.2324236046418012E-2</v>
      </c>
      <c r="BR1028" s="302">
        <v>580.60609999999997</v>
      </c>
      <c r="BS1028" s="303">
        <v>-0.12258170291835173</v>
      </c>
      <c r="BT1028" s="311">
        <v>11787</v>
      </c>
      <c r="BU1028" s="137">
        <v>9.5689235265465175E-2</v>
      </c>
      <c r="BV1028" s="312">
        <v>418.18181818181802</v>
      </c>
      <c r="BW1028" s="312">
        <v>11753</v>
      </c>
      <c r="BX1028" s="137">
        <v>8.8564194535288535E-2</v>
      </c>
      <c r="BY1028" s="302">
        <v>489.09090909090901</v>
      </c>
      <c r="BZ1028" s="312">
        <v>13437</v>
      </c>
      <c r="CA1028" s="137">
        <v>9.720192711121399E-2</v>
      </c>
      <c r="CB1028" s="302">
        <v>627.87879999999996</v>
      </c>
      <c r="CC1028" s="303">
        <v>0.13998472893866123</v>
      </c>
      <c r="CD1028" s="311">
        <v>121316</v>
      </c>
      <c r="CE1028" s="137">
        <v>0.1043184552242207</v>
      </c>
      <c r="CF1028" s="312">
        <v>1374.69</v>
      </c>
      <c r="CG1028" s="312">
        <v>108873</v>
      </c>
      <c r="CH1028" s="137">
        <v>8.8603021062474516E-2</v>
      </c>
      <c r="CI1028" s="302">
        <v>1388.55</v>
      </c>
      <c r="CJ1028" s="312">
        <v>115164</v>
      </c>
      <c r="CK1028" s="137">
        <v>8.9466389897081486E-2</v>
      </c>
      <c r="CL1028" s="302">
        <v>1550.15</v>
      </c>
      <c r="CM1028" s="313">
        <v>-5.0710541066306174E-2</v>
      </c>
    </row>
    <row r="1029" spans="1:91" ht="14.4" x14ac:dyDescent="0.3">
      <c r="A1029" s="99" t="s">
        <v>115</v>
      </c>
      <c r="B1029" s="311">
        <v>14503</v>
      </c>
      <c r="C1029" s="137">
        <v>5.2070729737007451E-2</v>
      </c>
      <c r="D1029" s="312">
        <v>544.24242424242402</v>
      </c>
      <c r="E1029" s="312">
        <v>13623</v>
      </c>
      <c r="F1029" s="137">
        <v>4.6566398906169884E-2</v>
      </c>
      <c r="G1029" s="302">
        <v>469.09090909090901</v>
      </c>
      <c r="H1029" s="312">
        <v>14626</v>
      </c>
      <c r="I1029" s="137">
        <v>4.750151020116529E-2</v>
      </c>
      <c r="J1029" s="302">
        <v>606.06060000000002</v>
      </c>
      <c r="K1029" s="313">
        <v>8.4810039302213331E-3</v>
      </c>
      <c r="L1029" s="312">
        <v>15237</v>
      </c>
      <c r="M1029" s="137">
        <v>6.3679333993655884E-2</v>
      </c>
      <c r="N1029" s="312">
        <v>509.09090909090901</v>
      </c>
      <c r="O1029" s="312">
        <v>14482</v>
      </c>
      <c r="P1029" s="137">
        <v>5.6189060941967975E-2</v>
      </c>
      <c r="Q1029" s="302">
        <v>477.575757575757</v>
      </c>
      <c r="R1029" s="312">
        <v>15673</v>
      </c>
      <c r="S1029" s="137">
        <v>5.7987583338883091E-2</v>
      </c>
      <c r="T1029" s="302">
        <v>572.72730000000001</v>
      </c>
      <c r="U1029" s="313">
        <v>2.8614556671260748E-2</v>
      </c>
      <c r="V1029" s="312">
        <v>2301</v>
      </c>
      <c r="W1029" s="137">
        <v>5.8604793316863205E-2</v>
      </c>
      <c r="X1029" s="312">
        <v>176.363636363636</v>
      </c>
      <c r="Y1029" s="312">
        <v>2183</v>
      </c>
      <c r="Z1029" s="137">
        <v>5.310401868249489E-2</v>
      </c>
      <c r="AA1029" s="302">
        <v>186.06060606060601</v>
      </c>
      <c r="AB1029" s="312">
        <v>2274</v>
      </c>
      <c r="AC1029" s="137">
        <v>5.233360950013808E-2</v>
      </c>
      <c r="AD1029" s="302">
        <v>172.121216</v>
      </c>
      <c r="AE1029" s="313">
        <v>-1.1734028683181226E-2</v>
      </c>
      <c r="AF1029" s="312">
        <v>1922</v>
      </c>
      <c r="AG1029" s="137">
        <v>4.5792433050605166E-2</v>
      </c>
      <c r="AH1029" s="312">
        <v>205.45454545454501</v>
      </c>
      <c r="AI1029" s="312">
        <v>2485</v>
      </c>
      <c r="AJ1029" s="137">
        <v>5.8165391007185825E-2</v>
      </c>
      <c r="AK1029" s="302">
        <v>230.90909090909</v>
      </c>
      <c r="AL1029" s="312">
        <v>2521</v>
      </c>
      <c r="AM1029" s="137">
        <v>5.6170762683540917E-2</v>
      </c>
      <c r="AN1029" s="302">
        <v>264.84848</v>
      </c>
      <c r="AO1029" s="313">
        <v>0.31165452653485953</v>
      </c>
      <c r="AP1029" s="312">
        <v>4856</v>
      </c>
      <c r="AQ1029" s="137">
        <v>6.6404113335521278E-2</v>
      </c>
      <c r="AR1029" s="312">
        <v>316.36363636363598</v>
      </c>
      <c r="AS1029" s="312">
        <v>4331</v>
      </c>
      <c r="AT1029" s="137">
        <v>5.6602540645093839E-2</v>
      </c>
      <c r="AU1029" s="302">
        <v>249.69696969696901</v>
      </c>
      <c r="AV1029" s="312">
        <v>4765</v>
      </c>
      <c r="AW1029" s="137">
        <v>5.955654434556544E-2</v>
      </c>
      <c r="AX1029" s="302">
        <v>292.121216</v>
      </c>
      <c r="AY1029" s="303">
        <v>-1.8739703459637561E-2</v>
      </c>
      <c r="AZ1029" s="311">
        <v>12546</v>
      </c>
      <c r="BA1029" s="137">
        <v>6.0414028227884067E-2</v>
      </c>
      <c r="BB1029" s="312">
        <v>444.24242424242402</v>
      </c>
      <c r="BC1029" s="312">
        <v>11478</v>
      </c>
      <c r="BD1029" s="137">
        <v>5.2810534500766067E-2</v>
      </c>
      <c r="BE1029" s="302">
        <v>496.36363636363598</v>
      </c>
      <c r="BF1029" s="312">
        <v>13751</v>
      </c>
      <c r="BG1029" s="137">
        <v>6.0161790634693547E-2</v>
      </c>
      <c r="BH1029" s="302">
        <v>493.93939999999998</v>
      </c>
      <c r="BI1029" s="303">
        <v>9.6046548700781123E-2</v>
      </c>
      <c r="BJ1029" s="311">
        <v>9498</v>
      </c>
      <c r="BK1029" s="137">
        <v>5.9389596503404675E-2</v>
      </c>
      <c r="BL1029" s="312">
        <v>415.15151515151501</v>
      </c>
      <c r="BM1029" s="312">
        <v>8436</v>
      </c>
      <c r="BN1029" s="137">
        <v>5.0187399607353203E-2</v>
      </c>
      <c r="BO1029" s="302">
        <v>307.87878787878702</v>
      </c>
      <c r="BP1029" s="312">
        <v>8848</v>
      </c>
      <c r="BQ1029" s="137">
        <v>5.0880401154699884E-2</v>
      </c>
      <c r="BR1029" s="302">
        <v>466.66665599999999</v>
      </c>
      <c r="BS1029" s="303">
        <v>-6.8435460096862494E-2</v>
      </c>
      <c r="BT1029" s="311">
        <v>7942</v>
      </c>
      <c r="BU1029" s="137">
        <v>6.44747523948693E-2</v>
      </c>
      <c r="BV1029" s="312">
        <v>366.06060606060601</v>
      </c>
      <c r="BW1029" s="312">
        <v>7925</v>
      </c>
      <c r="BX1029" s="137">
        <v>5.9718475426883487E-2</v>
      </c>
      <c r="BY1029" s="302">
        <v>344.24242424242402</v>
      </c>
      <c r="BZ1029" s="312">
        <v>7893</v>
      </c>
      <c r="CA1029" s="137">
        <v>5.7097180225408356E-2</v>
      </c>
      <c r="CB1029" s="302">
        <v>386.06060000000002</v>
      </c>
      <c r="CC1029" s="303">
        <v>-6.169730546461848E-3</v>
      </c>
      <c r="CD1029" s="311">
        <v>68805</v>
      </c>
      <c r="CE1029" s="137">
        <v>5.9164754127258606E-2</v>
      </c>
      <c r="CF1029" s="312">
        <v>1109.5899999999999</v>
      </c>
      <c r="CG1029" s="312">
        <v>64943</v>
      </c>
      <c r="CH1029" s="137">
        <v>5.2851909994767139E-2</v>
      </c>
      <c r="CI1029" s="302">
        <v>1027.4100000000001</v>
      </c>
      <c r="CJ1029" s="312">
        <v>70351</v>
      </c>
      <c r="CK1029" s="137">
        <v>5.4652929697210757E-2</v>
      </c>
      <c r="CL1029" s="302">
        <v>1219.9000000000001</v>
      </c>
      <c r="CM1029" s="313">
        <v>2.2469297289441175E-2</v>
      </c>
    </row>
    <row r="1030" spans="1:91" ht="14.4" x14ac:dyDescent="0.3">
      <c r="A1030" s="99" t="s">
        <v>116</v>
      </c>
      <c r="B1030" s="311">
        <v>6171</v>
      </c>
      <c r="C1030" s="137">
        <v>2.2156000359034197E-2</v>
      </c>
      <c r="D1030" s="312">
        <v>324.84848484848402</v>
      </c>
      <c r="E1030" s="312">
        <v>6471</v>
      </c>
      <c r="F1030" s="137">
        <v>2.2119295846863785E-2</v>
      </c>
      <c r="G1030" s="302">
        <v>321.21212121212102</v>
      </c>
      <c r="H1030" s="312">
        <v>7544</v>
      </c>
      <c r="I1030" s="137">
        <v>2.450098406656577E-2</v>
      </c>
      <c r="J1030" s="302">
        <v>360</v>
      </c>
      <c r="K1030" s="313">
        <v>0.22249230270620646</v>
      </c>
      <c r="L1030" s="312">
        <v>6729</v>
      </c>
      <c r="M1030" s="137">
        <v>2.81222181822741E-2</v>
      </c>
      <c r="N1030" s="312">
        <v>343.030303030303</v>
      </c>
      <c r="O1030" s="312">
        <v>6911</v>
      </c>
      <c r="P1030" s="137">
        <v>2.6814155515118124E-2</v>
      </c>
      <c r="Q1030" s="302">
        <v>358.18181818181802</v>
      </c>
      <c r="R1030" s="312">
        <v>6935</v>
      </c>
      <c r="S1030" s="137">
        <v>2.565838642602911E-2</v>
      </c>
      <c r="T1030" s="302">
        <v>403.03030000000001</v>
      </c>
      <c r="U1030" s="313">
        <v>3.0613761331550006E-2</v>
      </c>
      <c r="V1030" s="312">
        <v>1210</v>
      </c>
      <c r="W1030" s="137">
        <v>3.0817818302218372E-2</v>
      </c>
      <c r="X1030" s="312">
        <v>172.12121212121201</v>
      </c>
      <c r="Y1030" s="312">
        <v>1179</v>
      </c>
      <c r="Z1030" s="137">
        <v>2.8680548798287436E-2</v>
      </c>
      <c r="AA1030" s="302">
        <v>149.69696969696901</v>
      </c>
      <c r="AB1030" s="312">
        <v>947</v>
      </c>
      <c r="AC1030" s="137">
        <v>2.1794163674859614E-2</v>
      </c>
      <c r="AD1030" s="302">
        <v>138.18182400000001</v>
      </c>
      <c r="AE1030" s="313">
        <v>-0.21735537190082643</v>
      </c>
      <c r="AF1030" s="312">
        <v>1350</v>
      </c>
      <c r="AG1030" s="137">
        <v>3.2164300009530161E-2</v>
      </c>
      <c r="AH1030" s="312">
        <v>176.969696969696</v>
      </c>
      <c r="AI1030" s="312">
        <v>1369</v>
      </c>
      <c r="AJ1030" s="137">
        <v>3.2043629894904384E-2</v>
      </c>
      <c r="AK1030" s="302">
        <v>156.363636363636</v>
      </c>
      <c r="AL1030" s="312">
        <v>1149</v>
      </c>
      <c r="AM1030" s="137">
        <v>2.5601033845056929E-2</v>
      </c>
      <c r="AN1030" s="302">
        <v>155.15152</v>
      </c>
      <c r="AO1030" s="313">
        <v>-0.14888888888888888</v>
      </c>
      <c r="AP1030" s="312">
        <v>2547</v>
      </c>
      <c r="AQ1030" s="137">
        <v>3.4829340334755494E-2</v>
      </c>
      <c r="AR1030" s="312">
        <v>207.272727272727</v>
      </c>
      <c r="AS1030" s="312">
        <v>2016</v>
      </c>
      <c r="AT1030" s="137">
        <v>2.6347430602749751E-2</v>
      </c>
      <c r="AU1030" s="302">
        <v>190.90909090909</v>
      </c>
      <c r="AV1030" s="312">
        <v>1974</v>
      </c>
      <c r="AW1030" s="137">
        <v>2.4672532746725328E-2</v>
      </c>
      <c r="AX1030" s="302">
        <v>226.060608</v>
      </c>
      <c r="AY1030" s="303">
        <v>-0.22497055359246171</v>
      </c>
      <c r="AZ1030" s="311">
        <v>5811</v>
      </c>
      <c r="BA1030" s="137">
        <v>2.7982298583790394E-2</v>
      </c>
      <c r="BB1030" s="312">
        <v>325.45454545454498</v>
      </c>
      <c r="BC1030" s="312">
        <v>4667</v>
      </c>
      <c r="BD1030" s="137">
        <v>2.1472971294221575E-2</v>
      </c>
      <c r="BE1030" s="302">
        <v>284.24242424242402</v>
      </c>
      <c r="BF1030" s="312">
        <v>5033</v>
      </c>
      <c r="BG1030" s="137">
        <v>2.2019801633656653E-2</v>
      </c>
      <c r="BH1030" s="302">
        <v>327.878784</v>
      </c>
      <c r="BI1030" s="303">
        <v>-0.13388401307864395</v>
      </c>
      <c r="BJ1030" s="311">
        <v>4453</v>
      </c>
      <c r="BK1030" s="137">
        <v>2.784395380392304E-2</v>
      </c>
      <c r="BL1030" s="312">
        <v>252.12121212121201</v>
      </c>
      <c r="BM1030" s="312">
        <v>4638</v>
      </c>
      <c r="BN1030" s="137">
        <v>2.759236123505265E-2</v>
      </c>
      <c r="BO1030" s="302">
        <v>297.575757575757</v>
      </c>
      <c r="BP1030" s="312">
        <v>4129</v>
      </c>
      <c r="BQ1030" s="137">
        <v>2.3743803839032077E-2</v>
      </c>
      <c r="BR1030" s="302">
        <v>314.54544099999998</v>
      </c>
      <c r="BS1030" s="303">
        <v>-7.2759937121041993E-2</v>
      </c>
      <c r="BT1030" s="311">
        <v>3807</v>
      </c>
      <c r="BU1030" s="137">
        <v>3.0905991232342913E-2</v>
      </c>
      <c r="BV1030" s="312">
        <v>232.72727272727201</v>
      </c>
      <c r="BW1030" s="312">
        <v>4268</v>
      </c>
      <c r="BX1030" s="137">
        <v>3.2161319005922867E-2</v>
      </c>
      <c r="BY1030" s="302">
        <v>307.87878787878702</v>
      </c>
      <c r="BZ1030" s="312">
        <v>4219</v>
      </c>
      <c r="CA1030" s="137">
        <v>3.0519828122513346E-2</v>
      </c>
      <c r="CB1030" s="302">
        <v>280.60604899999998</v>
      </c>
      <c r="CC1030" s="303">
        <v>0.10822169687417914</v>
      </c>
      <c r="CD1030" s="311">
        <v>32078</v>
      </c>
      <c r="CE1030" s="137">
        <v>2.7583561992503475E-2</v>
      </c>
      <c r="CF1030" s="312">
        <v>740.93</v>
      </c>
      <c r="CG1030" s="312">
        <v>31519</v>
      </c>
      <c r="CH1030" s="137">
        <v>2.5650791480607078E-2</v>
      </c>
      <c r="CI1030" s="302">
        <v>759.57</v>
      </c>
      <c r="CJ1030" s="312">
        <v>31930</v>
      </c>
      <c r="CK1030" s="137">
        <v>2.4805163327201313E-2</v>
      </c>
      <c r="CL1030" s="302">
        <v>818.58</v>
      </c>
      <c r="CM1030" s="313">
        <v>-4.6137539746867011E-3</v>
      </c>
    </row>
    <row r="1031" spans="1:91" ht="14.4" x14ac:dyDescent="0.3">
      <c r="A1031" s="99" t="s">
        <v>255</v>
      </c>
      <c r="B1031" s="311">
        <v>5231</v>
      </c>
      <c r="C1031" s="137">
        <v>1.8781078897765011E-2</v>
      </c>
      <c r="D1031" s="312">
        <v>268.48484848484799</v>
      </c>
      <c r="E1031" s="312">
        <v>5743</v>
      </c>
      <c r="F1031" s="137">
        <v>1.9630832336352759E-2</v>
      </c>
      <c r="G1031" s="302">
        <v>321.21212121212102</v>
      </c>
      <c r="H1031" s="312">
        <v>6145</v>
      </c>
      <c r="I1031" s="137">
        <v>1.9957389592927713E-2</v>
      </c>
      <c r="J1031" s="302">
        <v>334.54544099999998</v>
      </c>
      <c r="K1031" s="313">
        <v>0.17472758554769643</v>
      </c>
      <c r="L1031" s="312">
        <v>4796</v>
      </c>
      <c r="M1031" s="137">
        <v>2.0043715024845681E-2</v>
      </c>
      <c r="N1031" s="312">
        <v>283.636363636363</v>
      </c>
      <c r="O1031" s="312">
        <v>4397</v>
      </c>
      <c r="P1031" s="137">
        <v>1.7060026305885458E-2</v>
      </c>
      <c r="Q1031" s="302">
        <v>267.27272727272702</v>
      </c>
      <c r="R1031" s="312">
        <v>4739</v>
      </c>
      <c r="S1031" s="137">
        <v>1.7533539044405473E-2</v>
      </c>
      <c r="T1031" s="302">
        <v>324.84848</v>
      </c>
      <c r="U1031" s="313">
        <v>-1.1884904086738949E-2</v>
      </c>
      <c r="V1031" s="312">
        <v>731</v>
      </c>
      <c r="W1031" s="137">
        <v>1.8618037337951761E-2</v>
      </c>
      <c r="X1031" s="312">
        <v>121.818181818181</v>
      </c>
      <c r="Y1031" s="312">
        <v>780</v>
      </c>
      <c r="Z1031" s="137">
        <v>1.8974408874185073E-2</v>
      </c>
      <c r="AA1031" s="302">
        <v>121.212121212121</v>
      </c>
      <c r="AB1031" s="312">
        <v>591</v>
      </c>
      <c r="AC1031" s="137">
        <v>1.36012151339409E-2</v>
      </c>
      <c r="AD1031" s="302">
        <v>111.515152</v>
      </c>
      <c r="AE1031" s="313">
        <v>-0.19151846785225718</v>
      </c>
      <c r="AF1031" s="312">
        <v>785</v>
      </c>
      <c r="AG1031" s="137">
        <v>1.8702944820356428E-2</v>
      </c>
      <c r="AH1031" s="312">
        <v>134.54545454545399</v>
      </c>
      <c r="AI1031" s="312">
        <v>800</v>
      </c>
      <c r="AJ1031" s="137">
        <v>1.8725276782997447E-2</v>
      </c>
      <c r="AK1031" s="302">
        <v>126.666666666666</v>
      </c>
      <c r="AL1031" s="312">
        <v>1059</v>
      </c>
      <c r="AM1031" s="137">
        <v>2.3595730932911476E-2</v>
      </c>
      <c r="AN1031" s="302">
        <v>149.090912</v>
      </c>
      <c r="AO1031" s="313">
        <v>0.34904458598726112</v>
      </c>
      <c r="AP1031" s="312">
        <v>1397</v>
      </c>
      <c r="AQ1031" s="137">
        <v>1.9103489771359807E-2</v>
      </c>
      <c r="AR1031" s="312">
        <v>146.06060606060601</v>
      </c>
      <c r="AS1031" s="312">
        <v>1460</v>
      </c>
      <c r="AT1031" s="137">
        <v>1.9080976527785037E-2</v>
      </c>
      <c r="AU1031" s="302">
        <v>153.939393939393</v>
      </c>
      <c r="AV1031" s="312">
        <v>1525</v>
      </c>
      <c r="AW1031" s="137">
        <v>1.9060593940605941E-2</v>
      </c>
      <c r="AX1031" s="302">
        <v>183.03030000000001</v>
      </c>
      <c r="AY1031" s="303">
        <v>9.1624910522548314E-2</v>
      </c>
      <c r="AZ1031" s="311">
        <v>4135</v>
      </c>
      <c r="BA1031" s="137">
        <v>1.9911685535015194E-2</v>
      </c>
      <c r="BB1031" s="312">
        <v>233.333333333333</v>
      </c>
      <c r="BC1031" s="312">
        <v>3879</v>
      </c>
      <c r="BD1031" s="137">
        <v>1.7847365684655132E-2</v>
      </c>
      <c r="BE1031" s="302">
        <v>232.12121212121201</v>
      </c>
      <c r="BF1031" s="312">
        <v>4579</v>
      </c>
      <c r="BG1031" s="137">
        <v>2.003351314931727E-2</v>
      </c>
      <c r="BH1031" s="302">
        <v>307.27273600000001</v>
      </c>
      <c r="BI1031" s="303">
        <v>0.10737605804111246</v>
      </c>
      <c r="BJ1031" s="311">
        <v>2772</v>
      </c>
      <c r="BK1031" s="137">
        <v>1.7332908139338573E-2</v>
      </c>
      <c r="BL1031" s="312">
        <v>192.12121212121201</v>
      </c>
      <c r="BM1031" s="312">
        <v>2377</v>
      </c>
      <c r="BN1031" s="137">
        <v>1.4141233862811589E-2</v>
      </c>
      <c r="BO1031" s="302">
        <v>198.78787878787799</v>
      </c>
      <c r="BP1031" s="312">
        <v>3232</v>
      </c>
      <c r="BQ1031" s="137">
        <v>1.8585607655062161E-2</v>
      </c>
      <c r="BR1031" s="302">
        <v>229.69697600000001</v>
      </c>
      <c r="BS1031" s="303">
        <v>0.16594516594516595</v>
      </c>
      <c r="BT1031" s="311">
        <v>3113</v>
      </c>
      <c r="BU1031" s="137">
        <v>2.5271959733723006E-2</v>
      </c>
      <c r="BV1031" s="312">
        <v>193.333333333333</v>
      </c>
      <c r="BW1031" s="312">
        <v>3328</v>
      </c>
      <c r="BX1031" s="137">
        <v>2.5077991952134795E-2</v>
      </c>
      <c r="BY1031" s="302">
        <v>200.60606060606</v>
      </c>
      <c r="BZ1031" s="312">
        <v>3141</v>
      </c>
      <c r="CA1031" s="137">
        <v>2.2721682894717807E-2</v>
      </c>
      <c r="CB1031" s="302">
        <v>256.96969999999999</v>
      </c>
      <c r="CC1031" s="303">
        <v>8.9945390298747183E-3</v>
      </c>
      <c r="CD1031" s="311">
        <v>22960</v>
      </c>
      <c r="CE1031" s="137">
        <v>1.9743081967325889E-2</v>
      </c>
      <c r="CF1031" s="312">
        <v>578.12</v>
      </c>
      <c r="CG1031" s="312">
        <v>22764</v>
      </c>
      <c r="CH1031" s="137">
        <v>1.8525797685984311E-2</v>
      </c>
      <c r="CI1031" s="302">
        <v>601.05999999999995</v>
      </c>
      <c r="CJ1031" s="312">
        <v>25011</v>
      </c>
      <c r="CK1031" s="137">
        <v>1.9430063889026999E-2</v>
      </c>
      <c r="CL1031" s="302">
        <v>704.81</v>
      </c>
      <c r="CM1031" s="313">
        <v>8.9329268292682923E-2</v>
      </c>
    </row>
    <row r="1032" spans="1:91" ht="14.4" x14ac:dyDescent="0.3">
      <c r="A1032" s="99" t="s">
        <v>253</v>
      </c>
      <c r="B1032" s="311">
        <v>123678</v>
      </c>
      <c r="C1032" s="137">
        <v>0.44404631541154294</v>
      </c>
      <c r="D1032" s="312">
        <v>1060</v>
      </c>
      <c r="E1032" s="312">
        <v>137063</v>
      </c>
      <c r="F1032" s="137">
        <v>0.46851136557853357</v>
      </c>
      <c r="G1032" s="302">
        <v>1242.42424242424</v>
      </c>
      <c r="H1032" s="312">
        <v>143782</v>
      </c>
      <c r="I1032" s="137">
        <v>0.46696719128565212</v>
      </c>
      <c r="J1032" s="302">
        <v>1099.39392</v>
      </c>
      <c r="K1032" s="313">
        <v>0.16255114086579667</v>
      </c>
      <c r="L1032" s="312">
        <v>91347</v>
      </c>
      <c r="M1032" s="137">
        <v>0.38176255971112977</v>
      </c>
      <c r="N1032" s="312">
        <v>1148.4848484848401</v>
      </c>
      <c r="O1032" s="312">
        <v>110403</v>
      </c>
      <c r="P1032" s="137">
        <v>0.42835526137108759</v>
      </c>
      <c r="Q1032" s="302">
        <v>1076.3636363636299</v>
      </c>
      <c r="R1032" s="312">
        <v>112728</v>
      </c>
      <c r="S1032" s="137">
        <v>0.41707549892334672</v>
      </c>
      <c r="T1032" s="302">
        <v>1181.21216</v>
      </c>
      <c r="U1032" s="313">
        <v>0.23406351604321982</v>
      </c>
      <c r="V1032" s="312">
        <v>17503</v>
      </c>
      <c r="W1032" s="137">
        <v>0.44578865598655221</v>
      </c>
      <c r="X1032" s="312">
        <v>492.12121212121201</v>
      </c>
      <c r="Y1032" s="312">
        <v>19750</v>
      </c>
      <c r="Z1032" s="137">
        <v>0.48044176316045539</v>
      </c>
      <c r="AA1032" s="302">
        <v>450.90909090909099</v>
      </c>
      <c r="AB1032" s="312">
        <v>20719</v>
      </c>
      <c r="AC1032" s="137">
        <v>0.47682500230139002</v>
      </c>
      <c r="AD1032" s="302">
        <v>437.57574499999998</v>
      </c>
      <c r="AE1032" s="313">
        <v>0.18373993029766325</v>
      </c>
      <c r="AF1032" s="312">
        <v>15090</v>
      </c>
      <c r="AG1032" s="137">
        <v>0.35952539788430382</v>
      </c>
      <c r="AH1032" s="312">
        <v>500.60606060606</v>
      </c>
      <c r="AI1032" s="312">
        <v>16793</v>
      </c>
      <c r="AJ1032" s="137">
        <v>0.39306696627109522</v>
      </c>
      <c r="AK1032" s="302">
        <v>540.60606060606005</v>
      </c>
      <c r="AL1032" s="312">
        <v>16109</v>
      </c>
      <c r="AM1032" s="137">
        <v>0.35892694013056747</v>
      </c>
      <c r="AN1032" s="302">
        <v>486.06060000000002</v>
      </c>
      <c r="AO1032" s="313">
        <v>6.7528164347249828E-2</v>
      </c>
      <c r="AP1032" s="312">
        <v>31920</v>
      </c>
      <c r="AQ1032" s="137">
        <v>0.43649491302920906</v>
      </c>
      <c r="AR1032" s="312">
        <v>578.18181818181802</v>
      </c>
      <c r="AS1032" s="312">
        <v>36206</v>
      </c>
      <c r="AT1032" s="137">
        <v>0.47318207956505831</v>
      </c>
      <c r="AU1032" s="302">
        <v>516.36363636363603</v>
      </c>
      <c r="AV1032" s="312">
        <v>38213</v>
      </c>
      <c r="AW1032" s="137">
        <v>0.47761473852614739</v>
      </c>
      <c r="AX1032" s="302">
        <v>569.09090000000003</v>
      </c>
      <c r="AY1032" s="303">
        <v>0.19714912280701755</v>
      </c>
      <c r="AZ1032" s="311">
        <v>77785</v>
      </c>
      <c r="BA1032" s="137">
        <v>0.37456601193256511</v>
      </c>
      <c r="BB1032" s="312">
        <v>1034.54545454545</v>
      </c>
      <c r="BC1032" s="312">
        <v>93759</v>
      </c>
      <c r="BD1032" s="137">
        <v>0.43138725424789387</v>
      </c>
      <c r="BE1032" s="302">
        <v>861.21212121212102</v>
      </c>
      <c r="BF1032" s="312">
        <v>99148</v>
      </c>
      <c r="BG1032" s="137">
        <v>0.43378090450502477</v>
      </c>
      <c r="BH1032" s="302">
        <v>986.06060000000002</v>
      </c>
      <c r="BI1032" s="303">
        <v>0.27464164041910394</v>
      </c>
      <c r="BJ1032" s="311">
        <v>58882</v>
      </c>
      <c r="BK1032" s="137">
        <v>0.36818048234506995</v>
      </c>
      <c r="BL1032" s="312">
        <v>901.21212121212102</v>
      </c>
      <c r="BM1032" s="312">
        <v>71992</v>
      </c>
      <c r="BN1032" s="137">
        <v>0.42829436611339161</v>
      </c>
      <c r="BO1032" s="302">
        <v>971.51515151515105</v>
      </c>
      <c r="BP1032" s="312">
        <v>73322</v>
      </c>
      <c r="BQ1032" s="137">
        <v>0.42163797168455069</v>
      </c>
      <c r="BR1032" s="302">
        <v>954.54549999999995</v>
      </c>
      <c r="BS1032" s="303">
        <v>0.24523623518222887</v>
      </c>
      <c r="BT1032" s="311">
        <v>49631</v>
      </c>
      <c r="BU1032" s="137">
        <v>0.40291443416138983</v>
      </c>
      <c r="BV1032" s="312">
        <v>772.12121212121201</v>
      </c>
      <c r="BW1032" s="312">
        <v>56732</v>
      </c>
      <c r="BX1032" s="137">
        <v>0.4275013940590478</v>
      </c>
      <c r="BY1032" s="302">
        <v>760.60606060606005</v>
      </c>
      <c r="BZ1032" s="312">
        <v>59372</v>
      </c>
      <c r="CA1032" s="137">
        <v>0.42949116740693588</v>
      </c>
      <c r="CB1032" s="302">
        <v>720</v>
      </c>
      <c r="CC1032" s="303">
        <v>0.19626846124398056</v>
      </c>
      <c r="CD1032" s="311">
        <v>465836</v>
      </c>
      <c r="CE1032" s="137">
        <v>0.40056787157365947</v>
      </c>
      <c r="CF1032" s="312">
        <v>2396.7800000000002</v>
      </c>
      <c r="CG1032" s="312">
        <v>542698</v>
      </c>
      <c r="CH1032" s="137">
        <v>0.44165846743051806</v>
      </c>
      <c r="CI1032" s="302">
        <v>2392.16</v>
      </c>
      <c r="CJ1032" s="312">
        <v>563393</v>
      </c>
      <c r="CK1032" s="137">
        <v>0.43767790110873567</v>
      </c>
      <c r="CL1032" s="302">
        <v>2398.79</v>
      </c>
      <c r="CM1032" s="313">
        <v>0.20942348809452255</v>
      </c>
    </row>
    <row r="1033" spans="1:91" ht="14.4" x14ac:dyDescent="0.3">
      <c r="A1033" s="99" t="s">
        <v>119</v>
      </c>
      <c r="B1033" s="311">
        <v>32176</v>
      </c>
      <c r="C1033" s="137">
        <v>0.11552284355084821</v>
      </c>
      <c r="D1033" s="312">
        <v>681.21212121212102</v>
      </c>
      <c r="E1033" s="312">
        <v>31173</v>
      </c>
      <c r="F1033" s="137">
        <v>0.10655614424884635</v>
      </c>
      <c r="G1033" s="302">
        <v>744.84848484848396</v>
      </c>
      <c r="H1033" s="312">
        <v>36873</v>
      </c>
      <c r="I1033" s="137">
        <v>0.11975408079089073</v>
      </c>
      <c r="J1033" s="302">
        <v>793.93939999999998</v>
      </c>
      <c r="K1033" s="313">
        <v>0.14597836897066135</v>
      </c>
      <c r="L1033" s="312">
        <v>22127</v>
      </c>
      <c r="M1033" s="137">
        <v>9.2474412500992573E-2</v>
      </c>
      <c r="N1033" s="312">
        <v>597.57575757575705</v>
      </c>
      <c r="O1033" s="312">
        <v>23230</v>
      </c>
      <c r="P1033" s="137">
        <v>9.0130637044739406E-2</v>
      </c>
      <c r="Q1033" s="302">
        <v>664.24242424242402</v>
      </c>
      <c r="R1033" s="312">
        <v>26801</v>
      </c>
      <c r="S1033" s="137">
        <v>9.9159396482192672E-2</v>
      </c>
      <c r="T1033" s="302">
        <v>723.63635299999999</v>
      </c>
      <c r="U1033" s="313">
        <v>0.21123514258598092</v>
      </c>
      <c r="V1033" s="312">
        <v>3499</v>
      </c>
      <c r="W1033" s="137">
        <v>8.9116980363191808E-2</v>
      </c>
      <c r="X1033" s="312">
        <v>282.42424242424198</v>
      </c>
      <c r="Y1033" s="312">
        <v>3904</v>
      </c>
      <c r="Z1033" s="137">
        <v>9.4969349031818626E-2</v>
      </c>
      <c r="AA1033" s="302">
        <v>246.06060606060601</v>
      </c>
      <c r="AB1033" s="312">
        <v>3933</v>
      </c>
      <c r="AC1033" s="137">
        <v>9.0513670256835127E-2</v>
      </c>
      <c r="AD1033" s="302">
        <v>239.393936</v>
      </c>
      <c r="AE1033" s="313">
        <v>0.1240354386967705</v>
      </c>
      <c r="AF1033" s="312">
        <v>3450</v>
      </c>
      <c r="AG1033" s="137">
        <v>8.219765557991042E-2</v>
      </c>
      <c r="AH1033" s="312">
        <v>270.90909090909003</v>
      </c>
      <c r="AI1033" s="312">
        <v>3402</v>
      </c>
      <c r="AJ1033" s="137">
        <v>7.9629239519696651E-2</v>
      </c>
      <c r="AK1033" s="302">
        <v>236.969696969697</v>
      </c>
      <c r="AL1033" s="312">
        <v>2949</v>
      </c>
      <c r="AM1033" s="137">
        <v>6.5707092087965949E-2</v>
      </c>
      <c r="AN1033" s="302">
        <v>279.39395100000002</v>
      </c>
      <c r="AO1033" s="313">
        <v>-0.14521739130434783</v>
      </c>
      <c r="AP1033" s="312">
        <v>6266</v>
      </c>
      <c r="AQ1033" s="137">
        <v>8.568537359151078E-2</v>
      </c>
      <c r="AR1033" s="312">
        <v>335.75757575757501</v>
      </c>
      <c r="AS1033" s="312">
        <v>6981</v>
      </c>
      <c r="AT1033" s="137">
        <v>9.123581995922421E-2</v>
      </c>
      <c r="AU1033" s="302">
        <v>306.666666666666</v>
      </c>
      <c r="AV1033" s="312">
        <v>7287</v>
      </c>
      <c r="AW1033" s="137">
        <v>9.1078392160783922E-2</v>
      </c>
      <c r="AX1033" s="302">
        <v>341.21212800000001</v>
      </c>
      <c r="AY1033" s="303">
        <v>0.16294286626236834</v>
      </c>
      <c r="AZ1033" s="311">
        <v>19948</v>
      </c>
      <c r="BA1033" s="137">
        <v>9.605763072611441E-2</v>
      </c>
      <c r="BB1033" s="312">
        <v>529.09090909090901</v>
      </c>
      <c r="BC1033" s="312">
        <v>21272</v>
      </c>
      <c r="BD1033" s="137">
        <v>9.7872947368905366E-2</v>
      </c>
      <c r="BE1033" s="302">
        <v>540</v>
      </c>
      <c r="BF1033" s="312">
        <v>22958</v>
      </c>
      <c r="BG1033" s="137">
        <v>0.10044319608692419</v>
      </c>
      <c r="BH1033" s="302">
        <v>587.27269999999999</v>
      </c>
      <c r="BI1033" s="303">
        <v>0.15089232003208342</v>
      </c>
      <c r="BJ1033" s="311">
        <v>14544</v>
      </c>
      <c r="BK1033" s="137">
        <v>9.0941492055750431E-2</v>
      </c>
      <c r="BL1033" s="312">
        <v>478.18181818181802</v>
      </c>
      <c r="BM1033" s="312">
        <v>16930</v>
      </c>
      <c r="BN1033" s="137">
        <v>0.10071985245999167</v>
      </c>
      <c r="BO1033" s="302">
        <v>501.21212121212102</v>
      </c>
      <c r="BP1033" s="312">
        <v>17394</v>
      </c>
      <c r="BQ1033" s="137">
        <v>0.10002415208915572</v>
      </c>
      <c r="BR1033" s="302">
        <v>511.51513699999998</v>
      </c>
      <c r="BS1033" s="303">
        <v>0.19595709570957096</v>
      </c>
      <c r="BT1033" s="311">
        <v>10238</v>
      </c>
      <c r="BU1033" s="137">
        <v>8.3114141906153599E-2</v>
      </c>
      <c r="BV1033" s="312">
        <v>423.636363636363</v>
      </c>
      <c r="BW1033" s="312">
        <v>10312</v>
      </c>
      <c r="BX1033" s="137">
        <v>7.7705604870917669E-2</v>
      </c>
      <c r="BY1033" s="302">
        <v>389.69696969696901</v>
      </c>
      <c r="BZ1033" s="312">
        <v>11419</v>
      </c>
      <c r="CA1033" s="137">
        <v>8.2603914987195992E-2</v>
      </c>
      <c r="CB1033" s="302">
        <v>392.121216</v>
      </c>
      <c r="CC1033" s="303">
        <v>0.11535456143778082</v>
      </c>
      <c r="CD1033" s="311">
        <v>112248</v>
      </c>
      <c r="CE1033" s="137">
        <v>9.6520969715522487E-2</v>
      </c>
      <c r="CF1033" s="312">
        <v>1331.19</v>
      </c>
      <c r="CG1033" s="312">
        <v>117204</v>
      </c>
      <c r="CH1033" s="137">
        <v>9.538295519188654E-2</v>
      </c>
      <c r="CI1033" s="302">
        <v>1377.75</v>
      </c>
      <c r="CJ1033" s="312">
        <v>129614</v>
      </c>
      <c r="CK1033" s="137">
        <v>0.10069202754437429</v>
      </c>
      <c r="CL1033" s="302">
        <v>1470.43</v>
      </c>
      <c r="CM1033" s="313">
        <v>0.15471099707789893</v>
      </c>
    </row>
    <row r="1034" spans="1:91" ht="14.4" x14ac:dyDescent="0.3">
      <c r="A1034" s="99" t="s">
        <v>112</v>
      </c>
      <c r="B1034" s="311">
        <v>27634</v>
      </c>
      <c r="C1034" s="137">
        <v>9.9215510277353924E-2</v>
      </c>
      <c r="D1034" s="312">
        <v>720.60606060606005</v>
      </c>
      <c r="E1034" s="312">
        <v>30234</v>
      </c>
      <c r="F1034" s="137">
        <v>0.10334643650658007</v>
      </c>
      <c r="G1034" s="302">
        <v>729.09090909090901</v>
      </c>
      <c r="H1034" s="312">
        <v>32128</v>
      </c>
      <c r="I1034" s="137">
        <v>0.10434353341604256</v>
      </c>
      <c r="J1034" s="302">
        <v>786.06060000000002</v>
      </c>
      <c r="K1034" s="313">
        <v>0.16262575088658898</v>
      </c>
      <c r="L1034" s="312">
        <v>20355</v>
      </c>
      <c r="M1034" s="137">
        <v>8.506876966862674E-2</v>
      </c>
      <c r="N1034" s="312">
        <v>642.42424242424204</v>
      </c>
      <c r="O1034" s="312">
        <v>25067</v>
      </c>
      <c r="P1034" s="137">
        <v>9.7258057632392717E-2</v>
      </c>
      <c r="Q1034" s="302">
        <v>767.87878787878697</v>
      </c>
      <c r="R1034" s="312">
        <v>25141</v>
      </c>
      <c r="S1034" s="137">
        <v>9.3017663033424347E-2</v>
      </c>
      <c r="T1034" s="302">
        <v>796.96969999999999</v>
      </c>
      <c r="U1034" s="313">
        <v>0.23512650454433801</v>
      </c>
      <c r="V1034" s="312">
        <v>3513</v>
      </c>
      <c r="W1034" s="137">
        <v>8.9473550161729878E-2</v>
      </c>
      <c r="X1034" s="312">
        <v>296.969696969697</v>
      </c>
      <c r="Y1034" s="312">
        <v>4883</v>
      </c>
      <c r="Z1034" s="137">
        <v>0.11878466478544322</v>
      </c>
      <c r="AA1034" s="302">
        <v>307.87878787878702</v>
      </c>
      <c r="AB1034" s="312">
        <v>4807</v>
      </c>
      <c r="AC1034" s="137">
        <v>0.11062781920279849</v>
      </c>
      <c r="AD1034" s="302">
        <v>293.93939999999998</v>
      </c>
      <c r="AE1034" s="313">
        <v>0.36834614289780815</v>
      </c>
      <c r="AF1034" s="312">
        <v>3075</v>
      </c>
      <c r="AG1034" s="137">
        <v>7.3263127799485378E-2</v>
      </c>
      <c r="AH1034" s="312">
        <v>269.09090909090901</v>
      </c>
      <c r="AI1034" s="312">
        <v>2895</v>
      </c>
      <c r="AJ1034" s="137">
        <v>6.7762095358472024E-2</v>
      </c>
      <c r="AK1034" s="302">
        <v>257.575757575757</v>
      </c>
      <c r="AL1034" s="312">
        <v>2992</v>
      </c>
      <c r="AM1034" s="137">
        <v>6.6665181257102121E-2</v>
      </c>
      <c r="AN1034" s="302">
        <v>277.57574499999998</v>
      </c>
      <c r="AO1034" s="313">
        <v>-2.6991869918699188E-2</v>
      </c>
      <c r="AP1034" s="312">
        <v>7138</v>
      </c>
      <c r="AQ1034" s="137">
        <v>9.7609670714363855E-2</v>
      </c>
      <c r="AR1034" s="312">
        <v>353.33333333333297</v>
      </c>
      <c r="AS1034" s="312">
        <v>7664</v>
      </c>
      <c r="AT1034" s="137">
        <v>0.10016205760886612</v>
      </c>
      <c r="AU1034" s="302">
        <v>408.48484848484799</v>
      </c>
      <c r="AV1034" s="312">
        <v>7681</v>
      </c>
      <c r="AW1034" s="137">
        <v>9.6002899710028997E-2</v>
      </c>
      <c r="AX1034" s="302">
        <v>338.18182400000001</v>
      </c>
      <c r="AY1034" s="303">
        <v>7.6071728775567379E-2</v>
      </c>
      <c r="AZ1034" s="311">
        <v>17226</v>
      </c>
      <c r="BA1034" s="137">
        <v>8.2950107624225319E-2</v>
      </c>
      <c r="BB1034" s="312">
        <v>564.24242424242402</v>
      </c>
      <c r="BC1034" s="312">
        <v>20726</v>
      </c>
      <c r="BD1034" s="137">
        <v>9.536078916735298E-2</v>
      </c>
      <c r="BE1034" s="302">
        <v>546.66666666666595</v>
      </c>
      <c r="BF1034" s="312">
        <v>22154</v>
      </c>
      <c r="BG1034" s="137">
        <v>9.692562793404122E-2</v>
      </c>
      <c r="BH1034" s="302">
        <v>672.12120000000004</v>
      </c>
      <c r="BI1034" s="303">
        <v>0.28607918263090676</v>
      </c>
      <c r="BJ1034" s="311">
        <v>15058</v>
      </c>
      <c r="BK1034" s="137">
        <v>9.4155458427907734E-2</v>
      </c>
      <c r="BL1034" s="312">
        <v>569.09090909090901</v>
      </c>
      <c r="BM1034" s="312">
        <v>16675</v>
      </c>
      <c r="BN1034" s="137">
        <v>9.9202808019513353E-2</v>
      </c>
      <c r="BO1034" s="302">
        <v>513.93939393939399</v>
      </c>
      <c r="BP1034" s="312">
        <v>16811</v>
      </c>
      <c r="BQ1034" s="137">
        <v>9.6671612094446163E-2</v>
      </c>
      <c r="BR1034" s="302">
        <v>573.33330000000001</v>
      </c>
      <c r="BS1034" s="303">
        <v>0.11641652277858945</v>
      </c>
      <c r="BT1034" s="311">
        <v>9907</v>
      </c>
      <c r="BU1034" s="137">
        <v>8.042701737295016E-2</v>
      </c>
      <c r="BV1034" s="312">
        <v>443.636363636363</v>
      </c>
      <c r="BW1034" s="312">
        <v>11219</v>
      </c>
      <c r="BX1034" s="137">
        <v>8.4540261932391905E-2</v>
      </c>
      <c r="BY1034" s="302">
        <v>457.575757575757</v>
      </c>
      <c r="BZ1034" s="312">
        <v>12131</v>
      </c>
      <c r="CA1034" s="137">
        <v>8.7754452466036831E-2</v>
      </c>
      <c r="CB1034" s="302">
        <v>457.57574499999998</v>
      </c>
      <c r="CC1034" s="303">
        <v>0.22448773594428181</v>
      </c>
      <c r="CD1034" s="311">
        <v>103906</v>
      </c>
      <c r="CE1034" s="137">
        <v>8.9347764586104689E-2</v>
      </c>
      <c r="CF1034" s="312">
        <v>1432.91</v>
      </c>
      <c r="CG1034" s="312">
        <v>119363</v>
      </c>
      <c r="CH1034" s="137">
        <v>9.7139992496579924E-2</v>
      </c>
      <c r="CI1034" s="302">
        <v>1488.83</v>
      </c>
      <c r="CJ1034" s="312">
        <v>123845</v>
      </c>
      <c r="CK1034" s="137">
        <v>9.6210317953562371E-2</v>
      </c>
      <c r="CL1034" s="302">
        <v>1586.5</v>
      </c>
      <c r="CM1034" s="313">
        <v>0.19189459703963196</v>
      </c>
    </row>
    <row r="1035" spans="1:91" ht="14.4" x14ac:dyDescent="0.3">
      <c r="A1035" s="99" t="s">
        <v>113</v>
      </c>
      <c r="B1035" s="311">
        <v>21028</v>
      </c>
      <c r="C1035" s="137">
        <v>7.549771115698771E-2</v>
      </c>
      <c r="D1035" s="312">
        <v>687.87878787878697</v>
      </c>
      <c r="E1035" s="312">
        <v>24339</v>
      </c>
      <c r="F1035" s="137">
        <v>8.3196034865834906E-2</v>
      </c>
      <c r="G1035" s="302">
        <v>687.87878787878697</v>
      </c>
      <c r="H1035" s="312">
        <v>24545</v>
      </c>
      <c r="I1035" s="137">
        <v>7.9715887316258852E-2</v>
      </c>
      <c r="J1035" s="302">
        <v>675.15150000000006</v>
      </c>
      <c r="K1035" s="313">
        <v>0.16725318622788662</v>
      </c>
      <c r="L1035" s="312">
        <v>15309</v>
      </c>
      <c r="M1035" s="137">
        <v>6.3980240474429212E-2</v>
      </c>
      <c r="N1035" s="312">
        <v>480.60606060606</v>
      </c>
      <c r="O1035" s="312">
        <v>18516</v>
      </c>
      <c r="P1035" s="137">
        <v>7.184067479640098E-2</v>
      </c>
      <c r="Q1035" s="302">
        <v>592.12121212121201</v>
      </c>
      <c r="R1035" s="312">
        <v>18963</v>
      </c>
      <c r="S1035" s="137">
        <v>7.016005505361067E-2</v>
      </c>
      <c r="T1035" s="302">
        <v>634.54549999999995</v>
      </c>
      <c r="U1035" s="313">
        <v>0.23868312757201646</v>
      </c>
      <c r="V1035" s="312">
        <v>3238</v>
      </c>
      <c r="W1035" s="137">
        <v>8.2469500547589336E-2</v>
      </c>
      <c r="X1035" s="312">
        <v>273.33333333333297</v>
      </c>
      <c r="Y1035" s="312">
        <v>3325</v>
      </c>
      <c r="Z1035" s="137">
        <v>8.0884499367519708E-2</v>
      </c>
      <c r="AA1035" s="302">
        <v>249.09090909090901</v>
      </c>
      <c r="AB1035" s="312">
        <v>4250</v>
      </c>
      <c r="AC1035" s="137">
        <v>9.7809076682316115E-2</v>
      </c>
      <c r="AD1035" s="302">
        <v>292.121216</v>
      </c>
      <c r="AE1035" s="313">
        <v>0.31253860407659051</v>
      </c>
      <c r="AF1035" s="312">
        <v>2289</v>
      </c>
      <c r="AG1035" s="137">
        <v>5.4536357571714475E-2</v>
      </c>
      <c r="AH1035" s="312">
        <v>226.06060606060601</v>
      </c>
      <c r="AI1035" s="312">
        <v>2765</v>
      </c>
      <c r="AJ1035" s="137">
        <v>6.4719237881234931E-2</v>
      </c>
      <c r="AK1035" s="302">
        <v>287.87878787878702</v>
      </c>
      <c r="AL1035" s="312">
        <v>2422</v>
      </c>
      <c r="AM1035" s="137">
        <v>5.3964929480180925E-2</v>
      </c>
      <c r="AN1035" s="302">
        <v>283.63635299999999</v>
      </c>
      <c r="AO1035" s="313">
        <v>5.8103975535168197E-2</v>
      </c>
      <c r="AP1035" s="312">
        <v>5721</v>
      </c>
      <c r="AQ1035" s="137">
        <v>7.8232687889727606E-2</v>
      </c>
      <c r="AR1035" s="312">
        <v>384.84848484848402</v>
      </c>
      <c r="AS1035" s="312">
        <v>6413</v>
      </c>
      <c r="AT1035" s="137">
        <v>8.3812535940195512E-2</v>
      </c>
      <c r="AU1035" s="302">
        <v>373.93939393939303</v>
      </c>
      <c r="AV1035" s="312">
        <v>6921</v>
      </c>
      <c r="AW1035" s="137">
        <v>8.65038496150385E-2</v>
      </c>
      <c r="AX1035" s="302">
        <v>318.78787199999999</v>
      </c>
      <c r="AY1035" s="303">
        <v>0.20975353959098059</v>
      </c>
      <c r="AZ1035" s="311">
        <v>13499</v>
      </c>
      <c r="BA1035" s="137">
        <v>6.5003105934019367E-2</v>
      </c>
      <c r="BB1035" s="312">
        <v>547.27272727272702</v>
      </c>
      <c r="BC1035" s="312">
        <v>16221</v>
      </c>
      <c r="BD1035" s="137">
        <v>7.4633183493372224E-2</v>
      </c>
      <c r="BE1035" s="302">
        <v>532.12121212121201</v>
      </c>
      <c r="BF1035" s="312">
        <v>16936</v>
      </c>
      <c r="BG1035" s="137">
        <v>7.4096435618440107E-2</v>
      </c>
      <c r="BH1035" s="302">
        <v>556.36364700000001</v>
      </c>
      <c r="BI1035" s="303">
        <v>0.25461145270020002</v>
      </c>
      <c r="BJ1035" s="311">
        <v>9831</v>
      </c>
      <c r="BK1035" s="137">
        <v>6.1471796507156388E-2</v>
      </c>
      <c r="BL1035" s="312">
        <v>500</v>
      </c>
      <c r="BM1035" s="312">
        <v>12321</v>
      </c>
      <c r="BN1035" s="137">
        <v>7.3300017847581653E-2</v>
      </c>
      <c r="BO1035" s="302">
        <v>592.72727272727195</v>
      </c>
      <c r="BP1035" s="312">
        <v>12852</v>
      </c>
      <c r="BQ1035" s="137">
        <v>7.3905392816478621E-2</v>
      </c>
      <c r="BR1035" s="302">
        <v>547.27269999999999</v>
      </c>
      <c r="BS1035" s="303">
        <v>0.30729325602685381</v>
      </c>
      <c r="BT1035" s="311">
        <v>8643</v>
      </c>
      <c r="BU1035" s="137">
        <v>7.0165611300535807E-2</v>
      </c>
      <c r="BV1035" s="312">
        <v>416.969696969697</v>
      </c>
      <c r="BW1035" s="312">
        <v>9875</v>
      </c>
      <c r="BX1035" s="137">
        <v>7.4412611336337461E-2</v>
      </c>
      <c r="BY1035" s="302">
        <v>433.93939393939399</v>
      </c>
      <c r="BZ1035" s="312">
        <v>10026</v>
      </c>
      <c r="CA1035" s="137">
        <v>7.2527090959070589E-2</v>
      </c>
      <c r="CB1035" s="302">
        <v>473.93939999999998</v>
      </c>
      <c r="CC1035" s="303">
        <v>0.16001388406803194</v>
      </c>
      <c r="CD1035" s="311">
        <v>79558</v>
      </c>
      <c r="CE1035" s="137">
        <v>6.8411154841311536E-2</v>
      </c>
      <c r="CF1035" s="312">
        <v>1302.95</v>
      </c>
      <c r="CG1035" s="312">
        <v>93775</v>
      </c>
      <c r="CH1035" s="137">
        <v>7.6315967229097642E-2</v>
      </c>
      <c r="CI1035" s="302">
        <v>1388.13</v>
      </c>
      <c r="CJ1035" s="312">
        <v>96915</v>
      </c>
      <c r="CK1035" s="137">
        <v>7.5289458310545412E-2</v>
      </c>
      <c r="CL1035" s="302">
        <v>1398.61</v>
      </c>
      <c r="CM1035" s="313">
        <v>0.21816787752331632</v>
      </c>
    </row>
    <row r="1036" spans="1:91" ht="14.4" x14ac:dyDescent="0.3">
      <c r="A1036" s="99" t="s">
        <v>114</v>
      </c>
      <c r="B1036" s="311">
        <v>18116</v>
      </c>
      <c r="C1036" s="137">
        <v>6.5042635311013369E-2</v>
      </c>
      <c r="D1036" s="312">
        <v>613.93939393939399</v>
      </c>
      <c r="E1036" s="312">
        <v>21332</v>
      </c>
      <c r="F1036" s="137">
        <v>7.2917450008545548E-2</v>
      </c>
      <c r="G1036" s="302">
        <v>590.90909090909099</v>
      </c>
      <c r="H1036" s="312">
        <v>22341</v>
      </c>
      <c r="I1036" s="137">
        <v>7.2557858567225061E-2</v>
      </c>
      <c r="J1036" s="302">
        <v>559.39390000000003</v>
      </c>
      <c r="K1036" s="313">
        <v>0.23321925369838817</v>
      </c>
      <c r="L1036" s="312">
        <v>15233</v>
      </c>
      <c r="M1036" s="137">
        <v>6.3662616966946264E-2</v>
      </c>
      <c r="N1036" s="312">
        <v>597.57575757575705</v>
      </c>
      <c r="O1036" s="312">
        <v>18830</v>
      </c>
      <c r="P1036" s="137">
        <v>7.30589709665279E-2</v>
      </c>
      <c r="Q1036" s="302">
        <v>604.84848484848396</v>
      </c>
      <c r="R1036" s="312">
        <v>19123</v>
      </c>
      <c r="S1036" s="137">
        <v>7.0752029361925692E-2</v>
      </c>
      <c r="T1036" s="302">
        <v>716.36364700000001</v>
      </c>
      <c r="U1036" s="313">
        <v>0.25536663821965472</v>
      </c>
      <c r="V1036" s="312">
        <v>3530</v>
      </c>
      <c r="W1036" s="137">
        <v>8.990652777424038E-2</v>
      </c>
      <c r="X1036" s="312">
        <v>290.90909090909003</v>
      </c>
      <c r="Y1036" s="312">
        <v>3407</v>
      </c>
      <c r="Z1036" s="137">
        <v>8.2879244915831471E-2</v>
      </c>
      <c r="AA1036" s="302">
        <v>213.939393939393</v>
      </c>
      <c r="AB1036" s="312">
        <v>3452</v>
      </c>
      <c r="AC1036" s="137">
        <v>7.9443984166436526E-2</v>
      </c>
      <c r="AD1036" s="302">
        <v>264.84848</v>
      </c>
      <c r="AE1036" s="313">
        <v>-2.2096317280453259E-2</v>
      </c>
      <c r="AF1036" s="312">
        <v>2773</v>
      </c>
      <c r="AG1036" s="137">
        <v>6.6067854760316402E-2</v>
      </c>
      <c r="AH1036" s="312">
        <v>250.90909090909</v>
      </c>
      <c r="AI1036" s="312">
        <v>3327</v>
      </c>
      <c r="AJ1036" s="137">
        <v>7.7873744821290641E-2</v>
      </c>
      <c r="AK1036" s="302">
        <v>273.93939393939303</v>
      </c>
      <c r="AL1036" s="312">
        <v>3154</v>
      </c>
      <c r="AM1036" s="137">
        <v>7.0274726498963921E-2</v>
      </c>
      <c r="AN1036" s="302">
        <v>262.42425500000002</v>
      </c>
      <c r="AO1036" s="313">
        <v>0.13739632167327803</v>
      </c>
      <c r="AP1036" s="312">
        <v>5803</v>
      </c>
      <c r="AQ1036" s="137">
        <v>7.9354009408161036E-2</v>
      </c>
      <c r="AR1036" s="312">
        <v>338.78787878787801</v>
      </c>
      <c r="AS1036" s="312">
        <v>5931</v>
      </c>
      <c r="AT1036" s="137">
        <v>7.7513199853625384E-2</v>
      </c>
      <c r="AU1036" s="302">
        <v>306.666666666666</v>
      </c>
      <c r="AV1036" s="312">
        <v>6336</v>
      </c>
      <c r="AW1036" s="137">
        <v>7.9192080791920805E-2</v>
      </c>
      <c r="AX1036" s="302">
        <v>367.27273600000001</v>
      </c>
      <c r="AY1036" s="303">
        <v>9.1849043598138891E-2</v>
      </c>
      <c r="AZ1036" s="311">
        <v>11954</v>
      </c>
      <c r="BA1036" s="137">
        <v>5.7563310492278502E-2</v>
      </c>
      <c r="BB1036" s="312">
        <v>429.09090909090901</v>
      </c>
      <c r="BC1036" s="312">
        <v>15965</v>
      </c>
      <c r="BD1036" s="137">
        <v>7.3455321772497847E-2</v>
      </c>
      <c r="BE1036" s="302">
        <v>544.84848484848396</v>
      </c>
      <c r="BF1036" s="312">
        <v>16630</v>
      </c>
      <c r="BG1036" s="137">
        <v>7.2757659679656292E-2</v>
      </c>
      <c r="BH1036" s="302">
        <v>562.42425500000002</v>
      </c>
      <c r="BI1036" s="303">
        <v>0.39116613685795548</v>
      </c>
      <c r="BJ1036" s="311">
        <v>10163</v>
      </c>
      <c r="BK1036" s="137">
        <v>6.3547743658043984E-2</v>
      </c>
      <c r="BL1036" s="312">
        <v>416.36363636363598</v>
      </c>
      <c r="BM1036" s="312">
        <v>11536</v>
      </c>
      <c r="BN1036" s="137">
        <v>6.8629900648462139E-2</v>
      </c>
      <c r="BO1036" s="302">
        <v>511.51515151515099</v>
      </c>
      <c r="BP1036" s="312">
        <v>12446</v>
      </c>
      <c r="BQ1036" s="137">
        <v>7.1570690864759798E-2</v>
      </c>
      <c r="BR1036" s="302">
        <v>530.90909999999997</v>
      </c>
      <c r="BS1036" s="303">
        <v>0.22463839417494835</v>
      </c>
      <c r="BT1036" s="311">
        <v>8412</v>
      </c>
      <c r="BU1036" s="137">
        <v>6.8290306867998057E-2</v>
      </c>
      <c r="BV1036" s="312">
        <v>419.39393939393898</v>
      </c>
      <c r="BW1036" s="312">
        <v>10620</v>
      </c>
      <c r="BX1036" s="137">
        <v>8.002652479918014E-2</v>
      </c>
      <c r="BY1036" s="302">
        <v>433.33333333333297</v>
      </c>
      <c r="BZ1036" s="312">
        <v>11959</v>
      </c>
      <c r="CA1036" s="137">
        <v>8.6510221502047194E-2</v>
      </c>
      <c r="CB1036" s="302">
        <v>579.39390000000003</v>
      </c>
      <c r="CC1036" s="303">
        <v>0.42165953399904899</v>
      </c>
      <c r="CD1036" s="311">
        <v>75984</v>
      </c>
      <c r="CE1036" s="137">
        <v>6.5337906803366305E-2</v>
      </c>
      <c r="CF1036" s="312">
        <v>1235.18</v>
      </c>
      <c r="CG1036" s="312">
        <v>90948</v>
      </c>
      <c r="CH1036" s="137">
        <v>7.4015298187704318E-2</v>
      </c>
      <c r="CI1036" s="302">
        <v>1292.67</v>
      </c>
      <c r="CJ1036" s="312">
        <v>95441</v>
      </c>
      <c r="CK1036" s="137">
        <v>7.4144365584447869E-2</v>
      </c>
      <c r="CL1036" s="302">
        <v>1424.83</v>
      </c>
      <c r="CM1036" s="313">
        <v>0.25606706675089491</v>
      </c>
    </row>
    <row r="1037" spans="1:91" ht="14.4" x14ac:dyDescent="0.3">
      <c r="A1037" s="99" t="s">
        <v>115</v>
      </c>
      <c r="B1037" s="311">
        <v>12480</v>
      </c>
      <c r="C1037" s="137">
        <v>4.4807467911318552E-2</v>
      </c>
      <c r="D1037" s="312">
        <v>443.636363636363</v>
      </c>
      <c r="E1037" s="312">
        <v>15572</v>
      </c>
      <c r="F1037" s="137">
        <v>5.3228507947359428E-2</v>
      </c>
      <c r="G1037" s="302">
        <v>629.69696969696895</v>
      </c>
      <c r="H1037" s="312">
        <v>14848</v>
      </c>
      <c r="I1037" s="137">
        <v>4.8222509467175045E-2</v>
      </c>
      <c r="J1037" s="302">
        <v>544.24243200000001</v>
      </c>
      <c r="K1037" s="313">
        <v>0.18974358974358974</v>
      </c>
      <c r="L1037" s="312">
        <v>10591</v>
      </c>
      <c r="M1037" s="137">
        <v>4.4262507470421313E-2</v>
      </c>
      <c r="N1037" s="312">
        <v>500</v>
      </c>
      <c r="O1037" s="312">
        <v>13026</v>
      </c>
      <c r="P1037" s="137">
        <v>5.0539891439723442E-2</v>
      </c>
      <c r="Q1037" s="302">
        <v>547.87878787878697</v>
      </c>
      <c r="R1037" s="312">
        <v>11947</v>
      </c>
      <c r="S1037" s="137">
        <v>4.4201981633997085E-2</v>
      </c>
      <c r="T1037" s="302">
        <v>489.69695999999999</v>
      </c>
      <c r="U1037" s="313">
        <v>0.12803323576621659</v>
      </c>
      <c r="V1037" s="312">
        <v>2193</v>
      </c>
      <c r="W1037" s="137">
        <v>5.5854112013855282E-2</v>
      </c>
      <c r="X1037" s="312">
        <v>232.72727272727201</v>
      </c>
      <c r="Y1037" s="312">
        <v>1989</v>
      </c>
      <c r="Z1037" s="137">
        <v>4.8384742629171938E-2</v>
      </c>
      <c r="AA1037" s="302">
        <v>195.75757575757501</v>
      </c>
      <c r="AB1037" s="312">
        <v>2527</v>
      </c>
      <c r="AC1037" s="137">
        <v>5.8156126300285375E-2</v>
      </c>
      <c r="AD1037" s="302">
        <v>216.96969999999999</v>
      </c>
      <c r="AE1037" s="313">
        <v>0.15230278157774738</v>
      </c>
      <c r="AF1037" s="312">
        <v>1719</v>
      </c>
      <c r="AG1037" s="137">
        <v>4.0955875345468407E-2</v>
      </c>
      <c r="AH1037" s="312">
        <v>171.51515151515099</v>
      </c>
      <c r="AI1037" s="312">
        <v>2280</v>
      </c>
      <c r="AJ1037" s="137">
        <v>5.3367038831542729E-2</v>
      </c>
      <c r="AK1037" s="302">
        <v>197.575757575757</v>
      </c>
      <c r="AL1037" s="312">
        <v>2255</v>
      </c>
      <c r="AM1037" s="137">
        <v>5.0243978520977693E-2</v>
      </c>
      <c r="AN1037" s="302">
        <v>227.27271999999999</v>
      </c>
      <c r="AO1037" s="313">
        <v>0.31180919139034324</v>
      </c>
      <c r="AP1037" s="312">
        <v>3589</v>
      </c>
      <c r="AQ1037" s="137">
        <v>4.9078328410458373E-2</v>
      </c>
      <c r="AR1037" s="312">
        <v>304.84848484848402</v>
      </c>
      <c r="AS1037" s="312">
        <v>5232</v>
      </c>
      <c r="AT1037" s="137">
        <v>6.8377855611898158E-2</v>
      </c>
      <c r="AU1037" s="302">
        <v>324.24242424242402</v>
      </c>
      <c r="AV1037" s="312">
        <v>5446</v>
      </c>
      <c r="AW1037" s="137">
        <v>6.8068193180681927E-2</v>
      </c>
      <c r="AX1037" s="302">
        <v>354.54544099999998</v>
      </c>
      <c r="AY1037" s="303">
        <v>0.51741432153803291</v>
      </c>
      <c r="AZ1037" s="311">
        <v>7433</v>
      </c>
      <c r="BA1037" s="137">
        <v>3.5792879947223195E-2</v>
      </c>
      <c r="BB1037" s="312">
        <v>395.75757575757501</v>
      </c>
      <c r="BC1037" s="312">
        <v>10591</v>
      </c>
      <c r="BD1037" s="137">
        <v>4.8729427678830234E-2</v>
      </c>
      <c r="BE1037" s="302">
        <v>488.48484848484799</v>
      </c>
      <c r="BF1037" s="312">
        <v>11392</v>
      </c>
      <c r="BG1037" s="137">
        <v>4.9840965668709832E-2</v>
      </c>
      <c r="BH1037" s="302">
        <v>441.21212800000001</v>
      </c>
      <c r="BI1037" s="303">
        <v>0.53262478138033098</v>
      </c>
      <c r="BJ1037" s="311">
        <v>4980</v>
      </c>
      <c r="BK1037" s="137">
        <v>3.1139207263313887E-2</v>
      </c>
      <c r="BL1037" s="312">
        <v>301.21212121212102</v>
      </c>
      <c r="BM1037" s="312">
        <v>8074</v>
      </c>
      <c r="BN1037" s="137">
        <v>4.803379142126242E-2</v>
      </c>
      <c r="BO1037" s="302">
        <v>393.33333333333297</v>
      </c>
      <c r="BP1037" s="312">
        <v>7730</v>
      </c>
      <c r="BQ1037" s="137">
        <v>4.4451345041346076E-2</v>
      </c>
      <c r="BR1037" s="302">
        <v>383.03030000000001</v>
      </c>
      <c r="BS1037" s="303">
        <v>0.55220883534136544</v>
      </c>
      <c r="BT1037" s="311">
        <v>6541</v>
      </c>
      <c r="BU1037" s="137">
        <v>5.3101152784542943E-2</v>
      </c>
      <c r="BV1037" s="312">
        <v>356.969696969697</v>
      </c>
      <c r="BW1037" s="312">
        <v>7361</v>
      </c>
      <c r="BX1037" s="137">
        <v>5.5468479194610641E-2</v>
      </c>
      <c r="BY1037" s="302">
        <v>380.60606060606</v>
      </c>
      <c r="BZ1037" s="312">
        <v>7866</v>
      </c>
      <c r="CA1037" s="137">
        <v>5.6901864899665797E-2</v>
      </c>
      <c r="CB1037" s="302">
        <v>430.30304000000001</v>
      </c>
      <c r="CC1037" s="303">
        <v>0.20256841461550221</v>
      </c>
      <c r="CD1037" s="311">
        <v>49526</v>
      </c>
      <c r="CE1037" s="137">
        <v>4.2586928463143811E-2</v>
      </c>
      <c r="CF1037" s="312">
        <v>997.54</v>
      </c>
      <c r="CG1037" s="312">
        <v>64125</v>
      </c>
      <c r="CH1037" s="137">
        <v>5.2186205263299243E-2</v>
      </c>
      <c r="CI1037" s="302">
        <v>1188.97</v>
      </c>
      <c r="CJ1037" s="312">
        <v>64011</v>
      </c>
      <c r="CK1037" s="137">
        <v>4.9727632625664993E-2</v>
      </c>
      <c r="CL1037" s="302">
        <v>1133.4100000000001</v>
      </c>
      <c r="CM1037" s="313">
        <v>0.29247264063320277</v>
      </c>
    </row>
    <row r="1038" spans="1:91" ht="14.4" x14ac:dyDescent="0.3">
      <c r="A1038" s="99" t="s">
        <v>116</v>
      </c>
      <c r="B1038" s="311">
        <v>6796</v>
      </c>
      <c r="C1038" s="137">
        <v>2.4399964096580198E-2</v>
      </c>
      <c r="D1038" s="312">
        <v>420</v>
      </c>
      <c r="E1038" s="312">
        <v>7795</v>
      </c>
      <c r="F1038" s="137">
        <v>2.6645017945650315E-2</v>
      </c>
      <c r="G1038" s="302">
        <v>378.18181818181802</v>
      </c>
      <c r="H1038" s="312">
        <v>7677</v>
      </c>
      <c r="I1038" s="137">
        <v>2.4932934077283326E-2</v>
      </c>
      <c r="J1038" s="302">
        <v>360.60604899999998</v>
      </c>
      <c r="K1038" s="313">
        <v>0.129635079458505</v>
      </c>
      <c r="L1038" s="312">
        <v>4293</v>
      </c>
      <c r="M1038" s="137">
        <v>1.794154891610978E-2</v>
      </c>
      <c r="N1038" s="312">
        <v>293.93939393939303</v>
      </c>
      <c r="O1038" s="312">
        <v>7029</v>
      </c>
      <c r="P1038" s="137">
        <v>2.7271986559942889E-2</v>
      </c>
      <c r="Q1038" s="302">
        <v>416.36363636363598</v>
      </c>
      <c r="R1038" s="312">
        <v>6456</v>
      </c>
      <c r="S1038" s="137">
        <v>2.3886163340511021E-2</v>
      </c>
      <c r="T1038" s="302">
        <v>353.93939999999998</v>
      </c>
      <c r="U1038" s="313">
        <v>0.5038434661076171</v>
      </c>
      <c r="V1038" s="312">
        <v>894</v>
      </c>
      <c r="W1038" s="137">
        <v>2.2769528563787791E-2</v>
      </c>
      <c r="X1038" s="312">
        <v>139.39393939393901</v>
      </c>
      <c r="Y1038" s="312">
        <v>1481</v>
      </c>
      <c r="Z1038" s="137">
        <v>3.6027050695728327E-2</v>
      </c>
      <c r="AA1038" s="302">
        <v>170.30303030303</v>
      </c>
      <c r="AB1038" s="312">
        <v>1073</v>
      </c>
      <c r="AC1038" s="137">
        <v>2.469391512473534E-2</v>
      </c>
      <c r="AD1038" s="302">
        <v>166.060608</v>
      </c>
      <c r="AE1038" s="313">
        <v>0.20022371364653244</v>
      </c>
      <c r="AF1038" s="312">
        <v>834</v>
      </c>
      <c r="AG1038" s="137">
        <v>1.9870389783665302E-2</v>
      </c>
      <c r="AH1038" s="312">
        <v>132.72727272727201</v>
      </c>
      <c r="AI1038" s="312">
        <v>1045</v>
      </c>
      <c r="AJ1038" s="137">
        <v>2.4459892797790418E-2</v>
      </c>
      <c r="AK1038" s="302">
        <v>172.12121212121201</v>
      </c>
      <c r="AL1038" s="312">
        <v>1440</v>
      </c>
      <c r="AM1038" s="137">
        <v>3.208484659432722E-2</v>
      </c>
      <c r="AN1038" s="302">
        <v>192.72728000000001</v>
      </c>
      <c r="AO1038" s="313">
        <v>0.72661870503597126</v>
      </c>
      <c r="AP1038" s="312">
        <v>1831</v>
      </c>
      <c r="AQ1038" s="137">
        <v>2.5038289027458704E-2</v>
      </c>
      <c r="AR1038" s="312">
        <v>206.666666666666</v>
      </c>
      <c r="AS1038" s="312">
        <v>2315</v>
      </c>
      <c r="AT1038" s="137">
        <v>3.0255110042344085E-2</v>
      </c>
      <c r="AU1038" s="302">
        <v>172.12121212121201</v>
      </c>
      <c r="AV1038" s="312">
        <v>2510</v>
      </c>
      <c r="AW1038" s="137">
        <v>3.1371862813718628E-2</v>
      </c>
      <c r="AX1038" s="302">
        <v>235.15152</v>
      </c>
      <c r="AY1038" s="303">
        <v>0.37083560895685419</v>
      </c>
      <c r="AZ1038" s="311">
        <v>4247</v>
      </c>
      <c r="BA1038" s="137">
        <v>2.0451010512021649E-2</v>
      </c>
      <c r="BB1038" s="312">
        <v>282.42424242424198</v>
      </c>
      <c r="BC1038" s="312">
        <v>4720</v>
      </c>
      <c r="BD1038" s="137">
        <v>2.171682547862135E-2</v>
      </c>
      <c r="BE1038" s="302">
        <v>316.969696969697</v>
      </c>
      <c r="BF1038" s="312">
        <v>5343</v>
      </c>
      <c r="BG1038" s="137">
        <v>2.3376077911509537E-2</v>
      </c>
      <c r="BH1038" s="302">
        <v>368.48486300000002</v>
      </c>
      <c r="BI1038" s="303">
        <v>0.25806451612903225</v>
      </c>
      <c r="BJ1038" s="311">
        <v>2399</v>
      </c>
      <c r="BK1038" s="137">
        <v>1.5000594021022091E-2</v>
      </c>
      <c r="BL1038" s="312">
        <v>234.54545454545399</v>
      </c>
      <c r="BM1038" s="312">
        <v>3889</v>
      </c>
      <c r="BN1038" s="137">
        <v>2.3136415015765365E-2</v>
      </c>
      <c r="BO1038" s="302">
        <v>265.45454545454498</v>
      </c>
      <c r="BP1038" s="312">
        <v>3812</v>
      </c>
      <c r="BQ1038" s="137">
        <v>2.1920896157517626E-2</v>
      </c>
      <c r="BR1038" s="302">
        <v>332.121216</v>
      </c>
      <c r="BS1038" s="303">
        <v>0.58899541475614836</v>
      </c>
      <c r="BT1038" s="311">
        <v>3441</v>
      </c>
      <c r="BU1038" s="137">
        <v>2.7934729663906477E-2</v>
      </c>
      <c r="BV1038" s="312">
        <v>248.48484848484799</v>
      </c>
      <c r="BW1038" s="312">
        <v>4012</v>
      </c>
      <c r="BX1038" s="137">
        <v>3.02322427019125E-2</v>
      </c>
      <c r="BY1038" s="302">
        <v>264.84848484848402</v>
      </c>
      <c r="BZ1038" s="312">
        <v>3443</v>
      </c>
      <c r="CA1038" s="137">
        <v>2.4906320982653104E-2</v>
      </c>
      <c r="CB1038" s="302">
        <v>303.63635299999999</v>
      </c>
      <c r="CC1038" s="303">
        <v>5.812263876780006E-4</v>
      </c>
      <c r="CD1038" s="311">
        <v>24735</v>
      </c>
      <c r="CE1038" s="137">
        <v>2.126938730234346E-2</v>
      </c>
      <c r="CF1038" s="312">
        <v>732.94</v>
      </c>
      <c r="CG1038" s="312">
        <v>32286</v>
      </c>
      <c r="CH1038" s="137">
        <v>2.6274991393853867E-2</v>
      </c>
      <c r="CI1038" s="302">
        <v>802.36</v>
      </c>
      <c r="CJ1038" s="312">
        <v>31754</v>
      </c>
      <c r="CK1038" s="137">
        <v>2.4668435837518023E-2</v>
      </c>
      <c r="CL1038" s="302">
        <v>843.39</v>
      </c>
      <c r="CM1038" s="313">
        <v>0.28376794016575702</v>
      </c>
    </row>
    <row r="1039" spans="1:91" ht="14.4" x14ac:dyDescent="0.3">
      <c r="A1039" s="99" t="s">
        <v>255</v>
      </c>
      <c r="B1039" s="311">
        <v>5448</v>
      </c>
      <c r="C1039" s="137">
        <v>1.9560183107440985E-2</v>
      </c>
      <c r="D1039" s="312">
        <v>294.54545454545399</v>
      </c>
      <c r="E1039" s="312">
        <v>6618</v>
      </c>
      <c r="F1039" s="137">
        <v>2.262177405571697E-2</v>
      </c>
      <c r="G1039" s="302">
        <v>340.60606060606</v>
      </c>
      <c r="H1039" s="312">
        <v>5370</v>
      </c>
      <c r="I1039" s="137">
        <v>1.7440387650776535E-2</v>
      </c>
      <c r="J1039" s="302">
        <v>315.75756799999999</v>
      </c>
      <c r="K1039" s="313">
        <v>-1.4317180616740088E-2</v>
      </c>
      <c r="L1039" s="312">
        <v>3439</v>
      </c>
      <c r="M1039" s="137">
        <v>1.4372463713603898E-2</v>
      </c>
      <c r="N1039" s="312">
        <v>310.90909090909003</v>
      </c>
      <c r="O1039" s="312">
        <v>4705</v>
      </c>
      <c r="P1039" s="137">
        <v>1.8255042931360262E-2</v>
      </c>
      <c r="Q1039" s="302">
        <v>284.84848484848402</v>
      </c>
      <c r="R1039" s="312">
        <v>4297</v>
      </c>
      <c r="S1039" s="137">
        <v>1.5898210017685231E-2</v>
      </c>
      <c r="T1039" s="302">
        <v>387.27273600000001</v>
      </c>
      <c r="U1039" s="313">
        <v>0.24949113114277408</v>
      </c>
      <c r="V1039" s="312">
        <v>636</v>
      </c>
      <c r="W1039" s="137">
        <v>1.6198456562157758E-2</v>
      </c>
      <c r="X1039" s="312">
        <v>140</v>
      </c>
      <c r="Y1039" s="312">
        <v>761</v>
      </c>
      <c r="Z1039" s="137">
        <v>1.8512211734942104E-2</v>
      </c>
      <c r="AA1039" s="302">
        <v>107.87878787878699</v>
      </c>
      <c r="AB1039" s="312">
        <v>677</v>
      </c>
      <c r="AC1039" s="137">
        <v>1.5580410567983061E-2</v>
      </c>
      <c r="AD1039" s="302">
        <v>116.969696</v>
      </c>
      <c r="AE1039" s="313">
        <v>6.4465408805031446E-2</v>
      </c>
      <c r="AF1039" s="312">
        <v>950</v>
      </c>
      <c r="AG1039" s="137">
        <v>2.2634137043743448E-2</v>
      </c>
      <c r="AH1039" s="312">
        <v>126.666666666666</v>
      </c>
      <c r="AI1039" s="312">
        <v>1079</v>
      </c>
      <c r="AJ1039" s="137">
        <v>2.5255717061067808E-2</v>
      </c>
      <c r="AK1039" s="302">
        <v>149.69696969696901</v>
      </c>
      <c r="AL1039" s="312">
        <v>897</v>
      </c>
      <c r="AM1039" s="137">
        <v>1.9986185691049665E-2</v>
      </c>
      <c r="AN1039" s="302">
        <v>152.121216</v>
      </c>
      <c r="AO1039" s="313">
        <v>-5.5789473684210528E-2</v>
      </c>
      <c r="AP1039" s="312">
        <v>1572</v>
      </c>
      <c r="AQ1039" s="137">
        <v>2.1496553987528717E-2</v>
      </c>
      <c r="AR1039" s="312">
        <v>189.69696969696901</v>
      </c>
      <c r="AS1039" s="312">
        <v>1670</v>
      </c>
      <c r="AT1039" s="137">
        <v>2.1825500548904805E-2</v>
      </c>
      <c r="AU1039" s="302">
        <v>155.15151515151501</v>
      </c>
      <c r="AV1039" s="312">
        <v>2032</v>
      </c>
      <c r="AW1039" s="137">
        <v>2.5397460253974602E-2</v>
      </c>
      <c r="AX1039" s="302">
        <v>203.636368</v>
      </c>
      <c r="AY1039" s="303">
        <v>0.29262086513994912</v>
      </c>
      <c r="AZ1039" s="311">
        <v>3478</v>
      </c>
      <c r="BA1039" s="137">
        <v>1.6747966696682669E-2</v>
      </c>
      <c r="BB1039" s="312">
        <v>233.93939393939399</v>
      </c>
      <c r="BC1039" s="312">
        <v>4264</v>
      </c>
      <c r="BD1039" s="137">
        <v>1.9618759288313862E-2</v>
      </c>
      <c r="BE1039" s="302">
        <v>272.12121212121201</v>
      </c>
      <c r="BF1039" s="312">
        <v>3735</v>
      </c>
      <c r="BG1039" s="137">
        <v>1.6340941605743613E-2</v>
      </c>
      <c r="BH1039" s="302">
        <v>215.75756799999999</v>
      </c>
      <c r="BI1039" s="303">
        <v>7.3893041978148361E-2</v>
      </c>
      <c r="BJ1039" s="311">
        <v>1907</v>
      </c>
      <c r="BK1039" s="137">
        <v>1.1924190411875419E-2</v>
      </c>
      <c r="BL1039" s="312">
        <v>213.333333333333</v>
      </c>
      <c r="BM1039" s="312">
        <v>2567</v>
      </c>
      <c r="BN1039" s="137">
        <v>1.527158070081504E-2</v>
      </c>
      <c r="BO1039" s="302">
        <v>230.30303030303</v>
      </c>
      <c r="BP1039" s="312">
        <v>2277</v>
      </c>
      <c r="BQ1039" s="137">
        <v>1.3093882620846703E-2</v>
      </c>
      <c r="BR1039" s="302">
        <v>241.81817599999999</v>
      </c>
      <c r="BS1039" s="303">
        <v>0.19402202412165706</v>
      </c>
      <c r="BT1039" s="311">
        <v>2449</v>
      </c>
      <c r="BU1039" s="137">
        <v>1.9881474265302807E-2</v>
      </c>
      <c r="BV1039" s="312">
        <v>220.60606060606</v>
      </c>
      <c r="BW1039" s="312">
        <v>3333</v>
      </c>
      <c r="BX1039" s="137">
        <v>2.5115669223697498E-2</v>
      </c>
      <c r="BY1039" s="302">
        <v>275.75757575757501</v>
      </c>
      <c r="BZ1039" s="312">
        <v>2528</v>
      </c>
      <c r="CA1039" s="137">
        <v>1.8287301610266354E-2</v>
      </c>
      <c r="CB1039" s="302">
        <v>224.84848</v>
      </c>
      <c r="CC1039" s="303">
        <v>3.2258064516129031E-2</v>
      </c>
      <c r="CD1039" s="311">
        <v>19879</v>
      </c>
      <c r="CE1039" s="137">
        <v>1.7093759861867217E-2</v>
      </c>
      <c r="CF1039" s="312">
        <v>633.86</v>
      </c>
      <c r="CG1039" s="312">
        <v>24997</v>
      </c>
      <c r="CH1039" s="137">
        <v>2.0343057668096548E-2</v>
      </c>
      <c r="CI1039" s="302">
        <v>675.6</v>
      </c>
      <c r="CJ1039" s="312">
        <v>21813</v>
      </c>
      <c r="CK1039" s="137">
        <v>1.6945663252622683E-2</v>
      </c>
      <c r="CL1039" s="302">
        <v>693.71</v>
      </c>
      <c r="CM1039" s="313">
        <v>9.7288596005835309E-2</v>
      </c>
    </row>
    <row r="1040" spans="1:91" ht="14.4" x14ac:dyDescent="0.3">
      <c r="A1040" s="432"/>
      <c r="B1040" s="432"/>
      <c r="C1040" s="432"/>
      <c r="D1040" s="432"/>
      <c r="E1040" s="432"/>
      <c r="F1040" s="432"/>
      <c r="G1040" s="432"/>
      <c r="H1040" s="432"/>
      <c r="I1040" s="432"/>
      <c r="J1040" s="432"/>
      <c r="K1040" s="432"/>
      <c r="L1040" s="432"/>
      <c r="M1040" s="432"/>
      <c r="N1040" s="432"/>
      <c r="O1040" s="432"/>
      <c r="P1040" s="432"/>
      <c r="Q1040" s="432"/>
      <c r="R1040" s="432"/>
      <c r="S1040" s="432"/>
      <c r="T1040" s="432"/>
      <c r="U1040" s="432"/>
      <c r="V1040" s="432"/>
      <c r="W1040" s="432"/>
      <c r="X1040" s="432"/>
      <c r="Y1040" s="432"/>
      <c r="Z1040" s="432"/>
      <c r="AA1040" s="432"/>
      <c r="AB1040" s="432"/>
      <c r="AC1040" s="432"/>
      <c r="AD1040" s="432"/>
      <c r="AE1040" s="432"/>
      <c r="AF1040" s="432"/>
      <c r="AG1040" s="432"/>
      <c r="AH1040" s="432"/>
      <c r="AI1040" s="432"/>
      <c r="AJ1040" s="432"/>
      <c r="AK1040" s="432"/>
      <c r="AL1040" s="432"/>
      <c r="AM1040" s="432"/>
      <c r="AN1040" s="432"/>
      <c r="AO1040" s="432"/>
      <c r="AP1040" s="432"/>
      <c r="AQ1040" s="432"/>
      <c r="AR1040" s="432"/>
      <c r="AS1040" s="432"/>
      <c r="AT1040" s="432"/>
      <c r="AU1040" s="432"/>
      <c r="AV1040" s="432"/>
      <c r="AW1040" s="432"/>
      <c r="AX1040" s="432"/>
      <c r="AY1040" s="432"/>
      <c r="AZ1040" s="432"/>
      <c r="BA1040" s="432"/>
      <c r="BB1040" s="432"/>
      <c r="BC1040" s="432"/>
      <c r="BD1040" s="432"/>
      <c r="BE1040" s="432"/>
      <c r="BF1040" s="432"/>
      <c r="BG1040" s="432"/>
      <c r="BH1040" s="432"/>
      <c r="BI1040" s="432"/>
      <c r="BJ1040" s="432"/>
      <c r="BK1040" s="432"/>
      <c r="BL1040" s="432"/>
      <c r="BM1040" s="432"/>
      <c r="BN1040" s="432"/>
      <c r="BO1040" s="432"/>
      <c r="BP1040" s="432"/>
      <c r="BQ1040" s="432"/>
      <c r="BR1040" s="432"/>
      <c r="BS1040" s="432"/>
      <c r="BT1040" s="432"/>
      <c r="BU1040" s="432"/>
      <c r="BV1040" s="432"/>
      <c r="BW1040" s="432"/>
      <c r="BX1040" s="432"/>
      <c r="BY1040" s="432"/>
      <c r="BZ1040" s="432"/>
      <c r="CA1040" s="432"/>
      <c r="CB1040" s="432"/>
      <c r="CC1040" s="432"/>
      <c r="CD1040" s="432"/>
      <c r="CE1040" s="432"/>
      <c r="CF1040" s="432"/>
      <c r="CG1040" s="432"/>
      <c r="CH1040" s="432"/>
      <c r="CI1040" s="432"/>
      <c r="CJ1040" s="432"/>
      <c r="CK1040" s="432"/>
      <c r="CL1040" s="432"/>
      <c r="CM1040" s="432"/>
    </row>
    <row r="1041" spans="1:91" ht="14.4" x14ac:dyDescent="0.3">
      <c r="A1041" s="472" t="s">
        <v>445</v>
      </c>
      <c r="B1041" s="472"/>
      <c r="C1041" s="472"/>
      <c r="D1041" s="472"/>
      <c r="E1041" s="472"/>
      <c r="F1041" s="472"/>
      <c r="G1041" s="472"/>
      <c r="H1041" s="472"/>
      <c r="I1041" s="472"/>
      <c r="J1041" s="472"/>
      <c r="K1041" s="472"/>
      <c r="L1041" s="472"/>
      <c r="M1041" s="472"/>
      <c r="N1041" s="472"/>
      <c r="O1041" s="472"/>
      <c r="P1041" s="472"/>
      <c r="Q1041" s="472"/>
      <c r="R1041" s="472"/>
      <c r="S1041" s="472"/>
      <c r="T1041" s="472"/>
      <c r="U1041" s="472"/>
      <c r="V1041" s="472"/>
      <c r="W1041" s="472"/>
      <c r="X1041" s="472"/>
      <c r="Y1041" s="472"/>
      <c r="Z1041" s="472"/>
      <c r="AA1041" s="472"/>
      <c r="AB1041" s="472"/>
      <c r="AC1041" s="472"/>
      <c r="AD1041" s="472"/>
      <c r="AE1041" s="472"/>
      <c r="AF1041" s="472"/>
      <c r="AG1041" s="472"/>
      <c r="AH1041" s="472"/>
      <c r="AI1041" s="472"/>
      <c r="AJ1041" s="472"/>
      <c r="AK1041" s="472"/>
      <c r="AL1041" s="472"/>
      <c r="AM1041" s="472"/>
      <c r="AN1041" s="472"/>
      <c r="AO1041" s="472"/>
      <c r="AP1041" s="472"/>
      <c r="AQ1041" s="472"/>
      <c r="AR1041" s="472"/>
      <c r="AS1041" s="472"/>
      <c r="AT1041" s="472"/>
      <c r="AU1041" s="472"/>
      <c r="AV1041" s="472"/>
      <c r="AW1041" s="472"/>
      <c r="AX1041" s="472"/>
      <c r="AY1041" s="472"/>
      <c r="AZ1041" s="472"/>
      <c r="BA1041" s="472"/>
      <c r="BB1041" s="472"/>
      <c r="BC1041" s="472"/>
      <c r="BD1041" s="472"/>
      <c r="BE1041" s="472"/>
      <c r="BF1041" s="472"/>
      <c r="BG1041" s="472"/>
      <c r="BH1041" s="472"/>
      <c r="BI1041" s="472"/>
      <c r="BJ1041" s="472"/>
      <c r="BK1041" s="472"/>
      <c r="BL1041" s="472"/>
      <c r="BM1041" s="472"/>
      <c r="BN1041" s="472"/>
      <c r="BO1041" s="472"/>
      <c r="BP1041" s="472"/>
      <c r="BQ1041" s="472"/>
      <c r="BR1041" s="472"/>
      <c r="BS1041" s="472"/>
      <c r="BT1041" s="472"/>
      <c r="BU1041" s="472"/>
      <c r="BV1041" s="472"/>
      <c r="BW1041" s="472"/>
      <c r="BX1041" s="472"/>
      <c r="BY1041" s="472"/>
      <c r="BZ1041" s="472"/>
      <c r="CA1041" s="472"/>
      <c r="CB1041" s="472"/>
      <c r="CC1041" s="472"/>
      <c r="CD1041" s="472"/>
      <c r="CE1041" s="472"/>
      <c r="CF1041" s="472"/>
      <c r="CG1041" s="472"/>
      <c r="CH1041" s="472"/>
      <c r="CI1041" s="472"/>
      <c r="CJ1041" s="472"/>
      <c r="CK1041" s="472"/>
      <c r="CL1041" s="472"/>
      <c r="CM1041" s="472"/>
    </row>
    <row r="1042" spans="1:91" ht="18" customHeight="1" x14ac:dyDescent="0.3">
      <c r="B1042" s="473" t="s">
        <v>332</v>
      </c>
      <c r="C1042" s="474"/>
      <c r="D1042" s="292" t="s">
        <v>333</v>
      </c>
      <c r="E1042" s="474" t="s">
        <v>332</v>
      </c>
      <c r="F1042" s="474"/>
      <c r="G1042" s="292" t="s">
        <v>333</v>
      </c>
      <c r="H1042" s="474" t="s">
        <v>332</v>
      </c>
      <c r="I1042" s="474"/>
      <c r="J1042" s="292" t="s">
        <v>333</v>
      </c>
      <c r="K1042" s="310" t="s">
        <v>0</v>
      </c>
      <c r="L1042" s="473" t="s">
        <v>332</v>
      </c>
      <c r="M1042" s="474"/>
      <c r="N1042" s="292" t="s">
        <v>333</v>
      </c>
      <c r="O1042" s="474" t="s">
        <v>332</v>
      </c>
      <c r="P1042" s="474"/>
      <c r="Q1042" s="292" t="s">
        <v>333</v>
      </c>
      <c r="R1042" s="474" t="s">
        <v>332</v>
      </c>
      <c r="S1042" s="474"/>
      <c r="T1042" s="292" t="s">
        <v>333</v>
      </c>
      <c r="U1042" s="310" t="s">
        <v>0</v>
      </c>
      <c r="V1042" s="473" t="s">
        <v>332</v>
      </c>
      <c r="W1042" s="474"/>
      <c r="X1042" s="292" t="s">
        <v>333</v>
      </c>
      <c r="Y1042" s="474" t="s">
        <v>332</v>
      </c>
      <c r="Z1042" s="474"/>
      <c r="AA1042" s="292" t="s">
        <v>333</v>
      </c>
      <c r="AB1042" s="474" t="s">
        <v>332</v>
      </c>
      <c r="AC1042" s="474"/>
      <c r="AD1042" s="292" t="s">
        <v>333</v>
      </c>
      <c r="AE1042" s="310" t="s">
        <v>0</v>
      </c>
      <c r="AF1042" s="473" t="s">
        <v>332</v>
      </c>
      <c r="AG1042" s="474"/>
      <c r="AH1042" s="292" t="s">
        <v>333</v>
      </c>
      <c r="AI1042" s="474" t="s">
        <v>332</v>
      </c>
      <c r="AJ1042" s="474"/>
      <c r="AK1042" s="292" t="s">
        <v>333</v>
      </c>
      <c r="AL1042" s="474" t="s">
        <v>332</v>
      </c>
      <c r="AM1042" s="474"/>
      <c r="AN1042" s="292" t="s">
        <v>333</v>
      </c>
      <c r="AO1042" s="310" t="s">
        <v>0</v>
      </c>
      <c r="AP1042" s="473" t="s">
        <v>332</v>
      </c>
      <c r="AQ1042" s="474"/>
      <c r="AR1042" s="292" t="s">
        <v>333</v>
      </c>
      <c r="AS1042" s="474" t="s">
        <v>332</v>
      </c>
      <c r="AT1042" s="474"/>
      <c r="AU1042" s="292" t="s">
        <v>333</v>
      </c>
      <c r="AV1042" s="474" t="s">
        <v>332</v>
      </c>
      <c r="AW1042" s="474"/>
      <c r="AX1042" s="292" t="s">
        <v>333</v>
      </c>
      <c r="AY1042" s="290" t="s">
        <v>0</v>
      </c>
      <c r="AZ1042" s="473" t="s">
        <v>332</v>
      </c>
      <c r="BA1042" s="474"/>
      <c r="BB1042" s="292" t="s">
        <v>333</v>
      </c>
      <c r="BC1042" s="474" t="s">
        <v>332</v>
      </c>
      <c r="BD1042" s="474"/>
      <c r="BE1042" s="292" t="s">
        <v>333</v>
      </c>
      <c r="BF1042" s="474" t="s">
        <v>332</v>
      </c>
      <c r="BG1042" s="474"/>
      <c r="BH1042" s="292" t="s">
        <v>333</v>
      </c>
      <c r="BI1042" s="290" t="s">
        <v>0</v>
      </c>
      <c r="BJ1042" s="473" t="s">
        <v>332</v>
      </c>
      <c r="BK1042" s="474"/>
      <c r="BL1042" s="292" t="s">
        <v>333</v>
      </c>
      <c r="BM1042" s="474" t="s">
        <v>332</v>
      </c>
      <c r="BN1042" s="474"/>
      <c r="BO1042" s="292" t="s">
        <v>333</v>
      </c>
      <c r="BP1042" s="474" t="s">
        <v>332</v>
      </c>
      <c r="BQ1042" s="474"/>
      <c r="BR1042" s="292" t="s">
        <v>333</v>
      </c>
      <c r="BS1042" s="290" t="s">
        <v>0</v>
      </c>
      <c r="BT1042" s="473" t="s">
        <v>332</v>
      </c>
      <c r="BU1042" s="474"/>
      <c r="BV1042" s="292" t="s">
        <v>333</v>
      </c>
      <c r="BW1042" s="474" t="s">
        <v>332</v>
      </c>
      <c r="BX1042" s="474"/>
      <c r="BY1042" s="292" t="s">
        <v>333</v>
      </c>
      <c r="BZ1042" s="474" t="s">
        <v>332</v>
      </c>
      <c r="CA1042" s="474"/>
      <c r="CB1042" s="292" t="s">
        <v>333</v>
      </c>
      <c r="CC1042" s="290" t="s">
        <v>0</v>
      </c>
      <c r="CD1042" s="473" t="s">
        <v>332</v>
      </c>
      <c r="CE1042" s="474"/>
      <c r="CF1042" s="292" t="s">
        <v>333</v>
      </c>
      <c r="CG1042" s="474" t="s">
        <v>332</v>
      </c>
      <c r="CH1042" s="474"/>
      <c r="CI1042" s="292" t="s">
        <v>333</v>
      </c>
      <c r="CJ1042" s="474" t="s">
        <v>332</v>
      </c>
      <c r="CK1042" s="474"/>
      <c r="CL1042" s="292" t="s">
        <v>333</v>
      </c>
      <c r="CM1042" s="310" t="s">
        <v>0</v>
      </c>
    </row>
    <row r="1043" spans="1:91" ht="14.4" x14ac:dyDescent="0.3">
      <c r="A1043" s="99" t="s">
        <v>446</v>
      </c>
      <c r="B1043" s="314">
        <v>3.12</v>
      </c>
      <c r="C1043" s="137"/>
      <c r="D1043" s="302">
        <v>1.212121212121E-2</v>
      </c>
      <c r="E1043" s="302">
        <v>3.18</v>
      </c>
      <c r="F1043" s="137"/>
      <c r="G1043" s="302">
        <v>1.212121212121E-2</v>
      </c>
      <c r="H1043" s="302">
        <v>3.14</v>
      </c>
      <c r="I1043" s="137"/>
      <c r="J1043" s="302">
        <v>1.21212117E-2</v>
      </c>
      <c r="K1043" s="313">
        <v>6.4102564102564161E-3</v>
      </c>
      <c r="L1043" s="302">
        <v>3.11</v>
      </c>
      <c r="M1043" s="137"/>
      <c r="N1043" s="302">
        <v>1.818181818181E-2</v>
      </c>
      <c r="O1043" s="302">
        <v>3.2</v>
      </c>
      <c r="P1043" s="137"/>
      <c r="Q1043" s="302">
        <v>1.212121212121E-2</v>
      </c>
      <c r="R1043" s="302">
        <v>3.17</v>
      </c>
      <c r="S1043" s="137"/>
      <c r="T1043" s="302">
        <v>1.21212117E-2</v>
      </c>
      <c r="U1043" s="313">
        <v>1.9292604501607736E-2</v>
      </c>
      <c r="V1043" s="302">
        <v>3.3</v>
      </c>
      <c r="W1043" s="137"/>
      <c r="X1043" s="302">
        <v>2.4242424242419999E-2</v>
      </c>
      <c r="Y1043" s="302">
        <v>3.24</v>
      </c>
      <c r="Z1043" s="137"/>
      <c r="AA1043" s="302">
        <v>2.4242424242419999E-2</v>
      </c>
      <c r="AB1043" s="302">
        <v>3.13</v>
      </c>
      <c r="AC1043" s="137"/>
      <c r="AD1043" s="302">
        <v>1.81818176E-2</v>
      </c>
      <c r="AE1043" s="313">
        <v>-5.1515151515151493E-2</v>
      </c>
      <c r="AF1043" s="302">
        <v>3.23</v>
      </c>
      <c r="AG1043" s="137"/>
      <c r="AH1043" s="302">
        <v>3.0303030303029999E-2</v>
      </c>
      <c r="AI1043" s="302">
        <v>3.37</v>
      </c>
      <c r="AJ1043" s="137"/>
      <c r="AK1043" s="302">
        <v>3.0303030303029999E-2</v>
      </c>
      <c r="AL1043" s="302">
        <v>3.28</v>
      </c>
      <c r="AM1043" s="137"/>
      <c r="AN1043" s="302">
        <v>2.4242423499999999E-2</v>
      </c>
      <c r="AO1043" s="313">
        <v>1.5479876160990657E-2</v>
      </c>
      <c r="AP1043" s="302">
        <v>3.26</v>
      </c>
      <c r="AQ1043" s="137"/>
      <c r="AR1043" s="302">
        <v>1.818181818181E-2</v>
      </c>
      <c r="AS1043" s="302">
        <v>3.35</v>
      </c>
      <c r="AT1043" s="137"/>
      <c r="AU1043" s="302">
        <v>2.4242424242419999E-2</v>
      </c>
      <c r="AV1043" s="302">
        <v>3.32</v>
      </c>
      <c r="AW1043" s="137"/>
      <c r="AX1043" s="302">
        <v>1.81818176E-2</v>
      </c>
      <c r="AY1043" s="303">
        <v>1.8404907975460141E-2</v>
      </c>
      <c r="AZ1043" s="314">
        <v>3.1</v>
      </c>
      <c r="BA1043" s="137"/>
      <c r="BB1043" s="302">
        <v>1.818181818181E-2</v>
      </c>
      <c r="BC1043" s="302">
        <v>3.15</v>
      </c>
      <c r="BD1043" s="137"/>
      <c r="BE1043" s="302">
        <v>1.212121212121E-2</v>
      </c>
      <c r="BF1043" s="302">
        <v>3.17</v>
      </c>
      <c r="BG1043" s="137"/>
      <c r="BH1043" s="302">
        <v>1.21212117E-2</v>
      </c>
      <c r="BI1043" s="303">
        <v>2.2580645161290269E-2</v>
      </c>
      <c r="BJ1043" s="314">
        <v>3.11</v>
      </c>
      <c r="BK1043" s="137"/>
      <c r="BL1043" s="302">
        <v>1.212121212121E-2</v>
      </c>
      <c r="BM1043" s="302">
        <v>3.07</v>
      </c>
      <c r="BN1043" s="137"/>
      <c r="BO1043" s="302">
        <v>1.212121212121E-2</v>
      </c>
      <c r="BP1043" s="302">
        <v>3.09</v>
      </c>
      <c r="BQ1043" s="137"/>
      <c r="BR1043" s="302">
        <v>1.21212117E-2</v>
      </c>
      <c r="BS1043" s="303">
        <v>-6.4308681672025783E-3</v>
      </c>
      <c r="BT1043" s="314">
        <v>3.33</v>
      </c>
      <c r="BU1043" s="137"/>
      <c r="BV1043" s="302">
        <v>1.212121212121E-2</v>
      </c>
      <c r="BW1043" s="302">
        <v>3.36</v>
      </c>
      <c r="BX1043" s="137"/>
      <c r="BY1043" s="302">
        <v>1.818181818181E-2</v>
      </c>
      <c r="BZ1043" s="302">
        <v>3.3</v>
      </c>
      <c r="CA1043" s="137"/>
      <c r="CB1043" s="302">
        <v>1.21212117E-2</v>
      </c>
      <c r="CC1043" s="303">
        <v>-9.0090090090090835E-3</v>
      </c>
      <c r="CD1043" s="314">
        <v>3.1540899181088298</v>
      </c>
      <c r="CE1043" s="137"/>
      <c r="CF1043" s="302">
        <v>0</v>
      </c>
      <c r="CG1043" s="302">
        <v>3.2024803243643309</v>
      </c>
      <c r="CH1043" s="137"/>
      <c r="CI1043" s="302">
        <v>0</v>
      </c>
      <c r="CJ1043" s="302">
        <v>3.1777856961214588</v>
      </c>
      <c r="CK1043" s="137"/>
      <c r="CL1043" s="302">
        <v>0</v>
      </c>
      <c r="CM1043" s="313">
        <v>7.5127148013702898E-3</v>
      </c>
    </row>
    <row r="1044" spans="1:91" ht="14.4" x14ac:dyDescent="0.3">
      <c r="A1044" s="99" t="s">
        <v>447</v>
      </c>
      <c r="B1044" s="314">
        <v>3.1</v>
      </c>
      <c r="C1044" s="137"/>
      <c r="D1044" s="302">
        <v>1.818181818181E-2</v>
      </c>
      <c r="E1044" s="302">
        <v>3.09</v>
      </c>
      <c r="F1044" s="137"/>
      <c r="G1044" s="302">
        <v>1.818181818181E-2</v>
      </c>
      <c r="H1044" s="302">
        <v>3.14</v>
      </c>
      <c r="I1044" s="137"/>
      <c r="J1044" s="302">
        <v>1.21212117E-2</v>
      </c>
      <c r="K1044" s="313">
        <v>1.2903225806451623E-2</v>
      </c>
      <c r="L1044" s="302">
        <v>3.09</v>
      </c>
      <c r="M1044" s="137"/>
      <c r="N1044" s="302">
        <v>1.818181818181E-2</v>
      </c>
      <c r="O1044" s="302">
        <v>3.11</v>
      </c>
      <c r="P1044" s="137"/>
      <c r="Q1044" s="302">
        <v>1.818181818181E-2</v>
      </c>
      <c r="R1044" s="302">
        <v>3.14</v>
      </c>
      <c r="S1044" s="137"/>
      <c r="T1044" s="302">
        <v>1.81818176E-2</v>
      </c>
      <c r="U1044" s="313">
        <v>1.6181229773462869E-2</v>
      </c>
      <c r="V1044" s="302">
        <v>3.23</v>
      </c>
      <c r="W1044" s="137"/>
      <c r="X1044" s="302">
        <v>5.4545454545449998E-2</v>
      </c>
      <c r="Y1044" s="302">
        <v>3.21</v>
      </c>
      <c r="Z1044" s="137"/>
      <c r="AA1044" s="302">
        <v>4.2424242424239998E-2</v>
      </c>
      <c r="AB1044" s="302">
        <v>3.09</v>
      </c>
      <c r="AC1044" s="137"/>
      <c r="AD1044" s="302">
        <v>4.2424242899999999E-2</v>
      </c>
      <c r="AE1044" s="313">
        <v>-4.3343653250774029E-2</v>
      </c>
      <c r="AF1044" s="302">
        <v>3.09</v>
      </c>
      <c r="AG1044" s="137"/>
      <c r="AH1044" s="302">
        <v>4.2424242424239998E-2</v>
      </c>
      <c r="AI1044" s="302">
        <v>3.13</v>
      </c>
      <c r="AJ1044" s="137"/>
      <c r="AK1044" s="302">
        <v>4.2424242424239998E-2</v>
      </c>
      <c r="AL1044" s="302">
        <v>3.06</v>
      </c>
      <c r="AM1044" s="137"/>
      <c r="AN1044" s="302">
        <v>4.2424242899999999E-2</v>
      </c>
      <c r="AO1044" s="313">
        <v>-9.7087378640776066E-3</v>
      </c>
      <c r="AP1044" s="302">
        <v>3.24</v>
      </c>
      <c r="AQ1044" s="137"/>
      <c r="AR1044" s="302">
        <v>3.0303030303029999E-2</v>
      </c>
      <c r="AS1044" s="302">
        <v>3.23</v>
      </c>
      <c r="AT1044" s="137"/>
      <c r="AU1044" s="302">
        <v>3.6363636363629999E-2</v>
      </c>
      <c r="AV1044" s="302">
        <v>3.15</v>
      </c>
      <c r="AW1044" s="137"/>
      <c r="AX1044" s="302">
        <v>3.6363635200000001E-2</v>
      </c>
      <c r="AY1044" s="303">
        <v>-2.777777777777787E-2</v>
      </c>
      <c r="AZ1044" s="314">
        <v>3.1</v>
      </c>
      <c r="BA1044" s="137"/>
      <c r="BB1044" s="302">
        <v>1.818181818181E-2</v>
      </c>
      <c r="BC1044" s="302">
        <v>3.07</v>
      </c>
      <c r="BD1044" s="137"/>
      <c r="BE1044" s="302">
        <v>1.818181818181E-2</v>
      </c>
      <c r="BF1044" s="302">
        <v>3.14</v>
      </c>
      <c r="BG1044" s="137"/>
      <c r="BH1044" s="302">
        <v>1.81818176E-2</v>
      </c>
      <c r="BI1044" s="303">
        <v>1.2903225806451623E-2</v>
      </c>
      <c r="BJ1044" s="314">
        <v>3.14</v>
      </c>
      <c r="BK1044" s="137"/>
      <c r="BL1044" s="302">
        <v>1.818181818181E-2</v>
      </c>
      <c r="BM1044" s="302">
        <v>3.04</v>
      </c>
      <c r="BN1044" s="137"/>
      <c r="BO1044" s="302">
        <v>1.818181818181E-2</v>
      </c>
      <c r="BP1044" s="302">
        <v>3.07</v>
      </c>
      <c r="BQ1044" s="137"/>
      <c r="BR1044" s="302">
        <v>1.81818176E-2</v>
      </c>
      <c r="BS1044" s="303">
        <v>-2.2292993630573337E-2</v>
      </c>
      <c r="BT1044" s="314">
        <v>3.27</v>
      </c>
      <c r="BU1044" s="137"/>
      <c r="BV1044" s="302">
        <v>2.4242424242419999E-2</v>
      </c>
      <c r="BW1044" s="302">
        <v>3.23</v>
      </c>
      <c r="BX1044" s="137"/>
      <c r="BY1044" s="302">
        <v>2.4242424242419999E-2</v>
      </c>
      <c r="BZ1044" s="302">
        <v>3.24</v>
      </c>
      <c r="CA1044" s="137"/>
      <c r="CB1044" s="302">
        <v>1.81818176E-2</v>
      </c>
      <c r="CC1044" s="303">
        <v>-9.1743119266054444E-3</v>
      </c>
      <c r="CD1044" s="314">
        <v>3.1335601738152437</v>
      </c>
      <c r="CE1044" s="137"/>
      <c r="CF1044" s="302">
        <v>0</v>
      </c>
      <c r="CG1044" s="302">
        <v>3.1126651390630173</v>
      </c>
      <c r="CH1044" s="137"/>
      <c r="CI1044" s="302">
        <v>0</v>
      </c>
      <c r="CJ1044" s="302">
        <v>3.1369963786812489</v>
      </c>
      <c r="CK1044" s="137"/>
      <c r="CL1044" s="302">
        <v>0</v>
      </c>
      <c r="CM1044" s="313">
        <v>1.0965817394282041E-3</v>
      </c>
    </row>
    <row r="1045" spans="1:91" ht="14.4" x14ac:dyDescent="0.3">
      <c r="A1045" s="99" t="s">
        <v>448</v>
      </c>
      <c r="B1045" s="314">
        <v>3.15</v>
      </c>
      <c r="C1045" s="137"/>
      <c r="D1045" s="302">
        <v>1.818181818181E-2</v>
      </c>
      <c r="E1045" s="302">
        <v>3.29</v>
      </c>
      <c r="F1045" s="137"/>
      <c r="G1045" s="302">
        <v>2.4242424242419999E-2</v>
      </c>
      <c r="H1045" s="302">
        <v>3.15</v>
      </c>
      <c r="I1045" s="137"/>
      <c r="J1045" s="302">
        <v>1.81818176E-2</v>
      </c>
      <c r="K1045" s="313">
        <v>0</v>
      </c>
      <c r="L1045" s="302">
        <v>3.13</v>
      </c>
      <c r="M1045" s="137"/>
      <c r="N1045" s="302">
        <v>3.0303030303029999E-2</v>
      </c>
      <c r="O1045" s="302">
        <v>3.33</v>
      </c>
      <c r="P1045" s="137"/>
      <c r="Q1045" s="302">
        <v>2.4242424242419999E-2</v>
      </c>
      <c r="R1045" s="302">
        <v>3.22</v>
      </c>
      <c r="S1045" s="137"/>
      <c r="T1045" s="302">
        <v>2.4242423499999999E-2</v>
      </c>
      <c r="U1045" s="313">
        <v>2.8753993610223738E-2</v>
      </c>
      <c r="V1045" s="302">
        <v>3.39</v>
      </c>
      <c r="W1045" s="137"/>
      <c r="X1045" s="302">
        <v>6.0606060606059997E-2</v>
      </c>
      <c r="Y1045" s="302">
        <v>3.28</v>
      </c>
      <c r="Z1045" s="137"/>
      <c r="AA1045" s="302">
        <v>4.8484848484839999E-2</v>
      </c>
      <c r="AB1045" s="302">
        <v>3.19</v>
      </c>
      <c r="AC1045" s="137"/>
      <c r="AD1045" s="302">
        <v>4.2424242899999999E-2</v>
      </c>
      <c r="AE1045" s="313">
        <v>-5.8997050147492673E-2</v>
      </c>
      <c r="AF1045" s="302">
        <v>3.48</v>
      </c>
      <c r="AG1045" s="137"/>
      <c r="AH1045" s="302">
        <v>7.8787878787869997E-2</v>
      </c>
      <c r="AI1045" s="302">
        <v>3.73</v>
      </c>
      <c r="AJ1045" s="137"/>
      <c r="AK1045" s="302">
        <v>6.6666666666660004E-2</v>
      </c>
      <c r="AL1045" s="302">
        <v>3.67</v>
      </c>
      <c r="AM1045" s="137"/>
      <c r="AN1045" s="302">
        <v>6.6666669999999997E-2</v>
      </c>
      <c r="AO1045" s="313">
        <v>5.4597701149425269E-2</v>
      </c>
      <c r="AP1045" s="302">
        <v>3.29</v>
      </c>
      <c r="AQ1045" s="137"/>
      <c r="AR1045" s="302">
        <v>4.2424242424239998E-2</v>
      </c>
      <c r="AS1045" s="302">
        <v>3.48</v>
      </c>
      <c r="AT1045" s="137"/>
      <c r="AU1045" s="302">
        <v>3.6363636363629999E-2</v>
      </c>
      <c r="AV1045" s="302">
        <v>3.5</v>
      </c>
      <c r="AW1045" s="137"/>
      <c r="AX1045" s="302">
        <v>3.03030312E-2</v>
      </c>
      <c r="AY1045" s="303">
        <v>6.3829787234042548E-2</v>
      </c>
      <c r="AZ1045" s="314">
        <v>3.09</v>
      </c>
      <c r="BA1045" s="137"/>
      <c r="BB1045" s="302">
        <v>2.4242424242419999E-2</v>
      </c>
      <c r="BC1045" s="302">
        <v>3.25</v>
      </c>
      <c r="BD1045" s="137"/>
      <c r="BE1045" s="302">
        <v>2.4242424242419999E-2</v>
      </c>
      <c r="BF1045" s="302">
        <v>3.21</v>
      </c>
      <c r="BG1045" s="137"/>
      <c r="BH1045" s="302">
        <v>2.4242423499999999E-2</v>
      </c>
      <c r="BI1045" s="303">
        <v>3.8834951456310718E-2</v>
      </c>
      <c r="BJ1045" s="314">
        <v>3.05</v>
      </c>
      <c r="BK1045" s="137"/>
      <c r="BL1045" s="302">
        <v>3.0303030303029999E-2</v>
      </c>
      <c r="BM1045" s="302">
        <v>3.13</v>
      </c>
      <c r="BN1045" s="137"/>
      <c r="BO1045" s="302">
        <v>3.0303030303029999E-2</v>
      </c>
      <c r="BP1045" s="302">
        <v>3.12</v>
      </c>
      <c r="BQ1045" s="137"/>
      <c r="BR1045" s="302">
        <v>3.03030312E-2</v>
      </c>
      <c r="BS1045" s="303">
        <v>2.2950819672131244E-2</v>
      </c>
      <c r="BT1045" s="314">
        <v>3.43</v>
      </c>
      <c r="BU1045" s="137"/>
      <c r="BV1045" s="302">
        <v>3.0303030303029999E-2</v>
      </c>
      <c r="BW1045" s="302">
        <v>3.52</v>
      </c>
      <c r="BX1045" s="137"/>
      <c r="BY1045" s="302">
        <v>3.6363636363629999E-2</v>
      </c>
      <c r="BZ1045" s="302">
        <v>3.39</v>
      </c>
      <c r="CA1045" s="137"/>
      <c r="CB1045" s="302">
        <v>3.03030312E-2</v>
      </c>
      <c r="CC1045" s="303">
        <v>-1.1661807580174937E-2</v>
      </c>
      <c r="CD1045" s="314">
        <v>3.182551535270282</v>
      </c>
      <c r="CE1045" s="137"/>
      <c r="CF1045" s="302">
        <v>0</v>
      </c>
      <c r="CG1045" s="302">
        <v>3.3199723860249315</v>
      </c>
      <c r="CH1045" s="137"/>
      <c r="CI1045" s="302">
        <v>0</v>
      </c>
      <c r="CJ1045" s="302">
        <v>3.2360313688160725</v>
      </c>
      <c r="CK1045" s="137"/>
      <c r="CL1045" s="302">
        <v>0</v>
      </c>
      <c r="CM1045" s="313">
        <v>1.6804074640459389E-2</v>
      </c>
    </row>
    <row r="1046" spans="1:91" ht="14.4" x14ac:dyDescent="0.3">
      <c r="A1046" s="432"/>
      <c r="B1046" s="432"/>
      <c r="C1046" s="432"/>
      <c r="D1046" s="432"/>
      <c r="E1046" s="432"/>
      <c r="F1046" s="432"/>
      <c r="G1046" s="432"/>
      <c r="H1046" s="432"/>
      <c r="I1046" s="432"/>
      <c r="J1046" s="432"/>
      <c r="K1046" s="432"/>
      <c r="L1046" s="432"/>
      <c r="M1046" s="432"/>
      <c r="N1046" s="432"/>
      <c r="O1046" s="432"/>
      <c r="P1046" s="432"/>
      <c r="Q1046" s="432"/>
      <c r="R1046" s="432"/>
      <c r="S1046" s="432"/>
      <c r="T1046" s="432"/>
      <c r="U1046" s="432"/>
      <c r="V1046" s="432"/>
      <c r="W1046" s="432"/>
      <c r="X1046" s="432"/>
      <c r="Y1046" s="432"/>
      <c r="Z1046" s="432"/>
      <c r="AA1046" s="432"/>
      <c r="AB1046" s="432"/>
      <c r="AC1046" s="432"/>
      <c r="AD1046" s="432"/>
      <c r="AE1046" s="432"/>
      <c r="AF1046" s="432"/>
      <c r="AG1046" s="432"/>
      <c r="AH1046" s="432"/>
      <c r="AI1046" s="432"/>
      <c r="AJ1046" s="432"/>
      <c r="AK1046" s="432"/>
      <c r="AL1046" s="432"/>
      <c r="AM1046" s="432"/>
      <c r="AN1046" s="432"/>
      <c r="AO1046" s="432"/>
      <c r="AP1046" s="432"/>
      <c r="AQ1046" s="432"/>
      <c r="AR1046" s="432"/>
      <c r="AS1046" s="432"/>
      <c r="AT1046" s="432"/>
      <c r="AU1046" s="432"/>
      <c r="AV1046" s="432"/>
      <c r="AW1046" s="432"/>
      <c r="AX1046" s="432"/>
      <c r="AY1046" s="432"/>
      <c r="AZ1046" s="432"/>
      <c r="BA1046" s="432"/>
      <c r="BB1046" s="432"/>
      <c r="BC1046" s="432"/>
      <c r="BD1046" s="432"/>
      <c r="BE1046" s="432"/>
      <c r="BF1046" s="432"/>
      <c r="BG1046" s="432"/>
      <c r="BH1046" s="432"/>
      <c r="BI1046" s="432"/>
      <c r="BJ1046" s="432"/>
      <c r="BK1046" s="432"/>
      <c r="BL1046" s="432"/>
      <c r="BM1046" s="432"/>
      <c r="BN1046" s="432"/>
      <c r="BO1046" s="432"/>
      <c r="BP1046" s="432"/>
      <c r="BQ1046" s="432"/>
      <c r="BR1046" s="432"/>
      <c r="BS1046" s="432"/>
      <c r="BT1046" s="432"/>
      <c r="BU1046" s="432"/>
      <c r="BV1046" s="432"/>
      <c r="BW1046" s="432"/>
      <c r="BX1046" s="432"/>
      <c r="BY1046" s="432"/>
      <c r="BZ1046" s="432"/>
      <c r="CA1046" s="432"/>
      <c r="CB1046" s="432"/>
      <c r="CC1046" s="432"/>
      <c r="CD1046" s="432"/>
      <c r="CE1046" s="432"/>
      <c r="CF1046" s="432"/>
      <c r="CG1046" s="432"/>
      <c r="CH1046" s="432"/>
      <c r="CI1046" s="432"/>
      <c r="CJ1046" s="432"/>
      <c r="CK1046" s="432"/>
      <c r="CL1046" s="432"/>
      <c r="CM1046" s="432"/>
    </row>
    <row r="1047" spans="1:91" ht="14.4" x14ac:dyDescent="0.3">
      <c r="A1047" s="472" t="s">
        <v>449</v>
      </c>
      <c r="B1047" s="472"/>
      <c r="C1047" s="472"/>
      <c r="D1047" s="472"/>
      <c r="E1047" s="472"/>
      <c r="F1047" s="472"/>
      <c r="G1047" s="472"/>
      <c r="H1047" s="472"/>
      <c r="I1047" s="472"/>
      <c r="J1047" s="472"/>
      <c r="K1047" s="472"/>
      <c r="L1047" s="472"/>
      <c r="M1047" s="472"/>
      <c r="N1047" s="472"/>
      <c r="O1047" s="472"/>
      <c r="P1047" s="472"/>
      <c r="Q1047" s="472"/>
      <c r="R1047" s="472"/>
      <c r="S1047" s="472"/>
      <c r="T1047" s="472"/>
      <c r="U1047" s="472"/>
      <c r="V1047" s="472"/>
      <c r="W1047" s="472"/>
      <c r="X1047" s="472"/>
      <c r="Y1047" s="472"/>
      <c r="Z1047" s="472"/>
      <c r="AA1047" s="472"/>
      <c r="AB1047" s="472"/>
      <c r="AC1047" s="472"/>
      <c r="AD1047" s="472"/>
      <c r="AE1047" s="472"/>
      <c r="AF1047" s="472"/>
      <c r="AG1047" s="472"/>
      <c r="AH1047" s="472"/>
      <c r="AI1047" s="472"/>
      <c r="AJ1047" s="472"/>
      <c r="AK1047" s="472"/>
      <c r="AL1047" s="472"/>
      <c r="AM1047" s="472"/>
      <c r="AN1047" s="472"/>
      <c r="AO1047" s="472"/>
      <c r="AP1047" s="472"/>
      <c r="AQ1047" s="472"/>
      <c r="AR1047" s="472"/>
      <c r="AS1047" s="472"/>
      <c r="AT1047" s="472"/>
      <c r="AU1047" s="472"/>
      <c r="AV1047" s="472"/>
      <c r="AW1047" s="472"/>
      <c r="AX1047" s="472"/>
      <c r="AY1047" s="472"/>
      <c r="AZ1047" s="472"/>
      <c r="BA1047" s="472"/>
      <c r="BB1047" s="472"/>
      <c r="BC1047" s="472"/>
      <c r="BD1047" s="472"/>
      <c r="BE1047" s="472"/>
      <c r="BF1047" s="472"/>
      <c r="BG1047" s="472"/>
      <c r="BH1047" s="472"/>
      <c r="BI1047" s="472"/>
      <c r="BJ1047" s="472"/>
      <c r="BK1047" s="472"/>
      <c r="BL1047" s="472"/>
      <c r="BM1047" s="472"/>
      <c r="BN1047" s="472"/>
      <c r="BO1047" s="472"/>
      <c r="BP1047" s="472"/>
      <c r="BQ1047" s="472"/>
      <c r="BR1047" s="472"/>
      <c r="BS1047" s="472"/>
      <c r="BT1047" s="472"/>
      <c r="BU1047" s="472"/>
      <c r="BV1047" s="472"/>
      <c r="BW1047" s="472"/>
      <c r="BX1047" s="472"/>
      <c r="BY1047" s="472"/>
      <c r="BZ1047" s="472"/>
      <c r="CA1047" s="472"/>
      <c r="CB1047" s="472"/>
      <c r="CC1047" s="472"/>
      <c r="CD1047" s="472"/>
      <c r="CE1047" s="472"/>
      <c r="CF1047" s="472"/>
      <c r="CG1047" s="472"/>
      <c r="CH1047" s="472"/>
      <c r="CI1047" s="472"/>
      <c r="CJ1047" s="472"/>
      <c r="CK1047" s="472"/>
      <c r="CL1047" s="472"/>
      <c r="CM1047" s="472"/>
    </row>
    <row r="1048" spans="1:91" ht="18" customHeight="1" x14ac:dyDescent="0.3">
      <c r="B1048" s="473" t="s">
        <v>332</v>
      </c>
      <c r="C1048" s="474"/>
      <c r="D1048" s="292" t="s">
        <v>333</v>
      </c>
      <c r="E1048" s="474" t="s">
        <v>332</v>
      </c>
      <c r="F1048" s="474"/>
      <c r="G1048" s="292" t="s">
        <v>333</v>
      </c>
      <c r="H1048" s="474" t="s">
        <v>332</v>
      </c>
      <c r="I1048" s="474"/>
      <c r="J1048" s="292" t="s">
        <v>333</v>
      </c>
      <c r="K1048" s="310" t="s">
        <v>0</v>
      </c>
      <c r="L1048" s="473" t="s">
        <v>332</v>
      </c>
      <c r="M1048" s="474"/>
      <c r="N1048" s="292" t="s">
        <v>333</v>
      </c>
      <c r="O1048" s="474" t="s">
        <v>332</v>
      </c>
      <c r="P1048" s="474"/>
      <c r="Q1048" s="292" t="s">
        <v>333</v>
      </c>
      <c r="R1048" s="474" t="s">
        <v>332</v>
      </c>
      <c r="S1048" s="474"/>
      <c r="T1048" s="292" t="s">
        <v>333</v>
      </c>
      <c r="U1048" s="310" t="s">
        <v>0</v>
      </c>
      <c r="V1048" s="473" t="s">
        <v>332</v>
      </c>
      <c r="W1048" s="474"/>
      <c r="X1048" s="292" t="s">
        <v>333</v>
      </c>
      <c r="Y1048" s="474" t="s">
        <v>332</v>
      </c>
      <c r="Z1048" s="474"/>
      <c r="AA1048" s="292" t="s">
        <v>333</v>
      </c>
      <c r="AB1048" s="474" t="s">
        <v>332</v>
      </c>
      <c r="AC1048" s="474"/>
      <c r="AD1048" s="292" t="s">
        <v>333</v>
      </c>
      <c r="AE1048" s="310" t="s">
        <v>0</v>
      </c>
      <c r="AF1048" s="473" t="s">
        <v>332</v>
      </c>
      <c r="AG1048" s="474"/>
      <c r="AH1048" s="292" t="s">
        <v>333</v>
      </c>
      <c r="AI1048" s="474" t="s">
        <v>332</v>
      </c>
      <c r="AJ1048" s="474"/>
      <c r="AK1048" s="292" t="s">
        <v>333</v>
      </c>
      <c r="AL1048" s="474" t="s">
        <v>332</v>
      </c>
      <c r="AM1048" s="474"/>
      <c r="AN1048" s="292" t="s">
        <v>333</v>
      </c>
      <c r="AO1048" s="310" t="s">
        <v>0</v>
      </c>
      <c r="AP1048" s="473" t="s">
        <v>332</v>
      </c>
      <c r="AQ1048" s="474"/>
      <c r="AR1048" s="292" t="s">
        <v>333</v>
      </c>
      <c r="AS1048" s="474" t="s">
        <v>332</v>
      </c>
      <c r="AT1048" s="474"/>
      <c r="AU1048" s="292" t="s">
        <v>333</v>
      </c>
      <c r="AV1048" s="474" t="s">
        <v>332</v>
      </c>
      <c r="AW1048" s="474"/>
      <c r="AX1048" s="292" t="s">
        <v>333</v>
      </c>
      <c r="AY1048" s="290" t="s">
        <v>0</v>
      </c>
      <c r="AZ1048" s="473" t="s">
        <v>332</v>
      </c>
      <c r="BA1048" s="474"/>
      <c r="BB1048" s="292" t="s">
        <v>333</v>
      </c>
      <c r="BC1048" s="474" t="s">
        <v>332</v>
      </c>
      <c r="BD1048" s="474"/>
      <c r="BE1048" s="292" t="s">
        <v>333</v>
      </c>
      <c r="BF1048" s="474" t="s">
        <v>332</v>
      </c>
      <c r="BG1048" s="474"/>
      <c r="BH1048" s="292" t="s">
        <v>333</v>
      </c>
      <c r="BI1048" s="290" t="s">
        <v>0</v>
      </c>
      <c r="BJ1048" s="473" t="s">
        <v>332</v>
      </c>
      <c r="BK1048" s="474"/>
      <c r="BL1048" s="292" t="s">
        <v>333</v>
      </c>
      <c r="BM1048" s="474" t="s">
        <v>332</v>
      </c>
      <c r="BN1048" s="474"/>
      <c r="BO1048" s="292" t="s">
        <v>333</v>
      </c>
      <c r="BP1048" s="474" t="s">
        <v>332</v>
      </c>
      <c r="BQ1048" s="474"/>
      <c r="BR1048" s="292" t="s">
        <v>333</v>
      </c>
      <c r="BS1048" s="290" t="s">
        <v>0</v>
      </c>
      <c r="BT1048" s="473" t="s">
        <v>332</v>
      </c>
      <c r="BU1048" s="474"/>
      <c r="BV1048" s="292" t="s">
        <v>333</v>
      </c>
      <c r="BW1048" s="474" t="s">
        <v>332</v>
      </c>
      <c r="BX1048" s="474"/>
      <c r="BY1048" s="292" t="s">
        <v>333</v>
      </c>
      <c r="BZ1048" s="474" t="s">
        <v>332</v>
      </c>
      <c r="CA1048" s="474"/>
      <c r="CB1048" s="292" t="s">
        <v>333</v>
      </c>
      <c r="CC1048" s="290" t="s">
        <v>0</v>
      </c>
      <c r="CD1048" s="473" t="s">
        <v>332</v>
      </c>
      <c r="CE1048" s="474"/>
      <c r="CF1048" s="292" t="s">
        <v>333</v>
      </c>
      <c r="CG1048" s="474" t="s">
        <v>332</v>
      </c>
      <c r="CH1048" s="474"/>
      <c r="CI1048" s="292" t="s">
        <v>333</v>
      </c>
      <c r="CJ1048" s="474" t="s">
        <v>332</v>
      </c>
      <c r="CK1048" s="474"/>
      <c r="CL1048" s="292" t="s">
        <v>333</v>
      </c>
      <c r="CM1048" s="310" t="s">
        <v>0</v>
      </c>
    </row>
    <row r="1049" spans="1:91" ht="14.4" x14ac:dyDescent="0.3">
      <c r="A1049" s="99" t="s">
        <v>18</v>
      </c>
      <c r="B1049" s="311">
        <v>278525</v>
      </c>
      <c r="C1049" s="137"/>
      <c r="D1049" s="312">
        <v>910.30303030303003</v>
      </c>
      <c r="E1049" s="312">
        <v>292550</v>
      </c>
      <c r="F1049" s="137"/>
      <c r="G1049" s="302">
        <v>808.48484848484804</v>
      </c>
      <c r="H1049" s="312">
        <v>307906</v>
      </c>
      <c r="I1049" s="137"/>
      <c r="J1049" s="302">
        <v>689.09090000000003</v>
      </c>
      <c r="K1049" s="313">
        <v>0.10548783771654251</v>
      </c>
      <c r="L1049" s="312">
        <v>239277</v>
      </c>
      <c r="M1049" s="137"/>
      <c r="N1049" s="312">
        <v>936.36363636363603</v>
      </c>
      <c r="O1049" s="312">
        <v>257737</v>
      </c>
      <c r="P1049" s="137"/>
      <c r="Q1049" s="302">
        <v>843.63636363636294</v>
      </c>
      <c r="R1049" s="312">
        <v>270282</v>
      </c>
      <c r="S1049" s="137"/>
      <c r="T1049" s="302">
        <v>782.42425500000002</v>
      </c>
      <c r="U1049" s="313">
        <v>0.12957785328301508</v>
      </c>
      <c r="V1049" s="312">
        <v>39263</v>
      </c>
      <c r="W1049" s="137"/>
      <c r="X1049" s="312">
        <v>436.969696969697</v>
      </c>
      <c r="Y1049" s="312">
        <v>41108</v>
      </c>
      <c r="Z1049" s="137"/>
      <c r="AA1049" s="302">
        <v>373.93939393939303</v>
      </c>
      <c r="AB1049" s="312">
        <v>43452</v>
      </c>
      <c r="AC1049" s="137"/>
      <c r="AD1049" s="302">
        <v>300</v>
      </c>
      <c r="AE1049" s="313">
        <v>0.10669077757685352</v>
      </c>
      <c r="AF1049" s="312">
        <v>41972</v>
      </c>
      <c r="AG1049" s="137"/>
      <c r="AH1049" s="312">
        <v>491.51515151515099</v>
      </c>
      <c r="AI1049" s="312">
        <v>42723</v>
      </c>
      <c r="AJ1049" s="137"/>
      <c r="AK1049" s="302">
        <v>441.81818181818102</v>
      </c>
      <c r="AL1049" s="312">
        <v>44881</v>
      </c>
      <c r="AM1049" s="137"/>
      <c r="AN1049" s="302">
        <v>357.57574499999998</v>
      </c>
      <c r="AO1049" s="313">
        <v>6.9308110168683879E-2</v>
      </c>
      <c r="AP1049" s="312">
        <v>73128</v>
      </c>
      <c r="AQ1049" s="137"/>
      <c r="AR1049" s="312">
        <v>474.54545454545399</v>
      </c>
      <c r="AS1049" s="312">
        <v>76516</v>
      </c>
      <c r="AT1049" s="137"/>
      <c r="AU1049" s="302">
        <v>464.24242424242402</v>
      </c>
      <c r="AV1049" s="312">
        <v>80008</v>
      </c>
      <c r="AW1049" s="137"/>
      <c r="AX1049" s="302">
        <v>440.60604899999998</v>
      </c>
      <c r="AY1049" s="303">
        <v>9.4081610327097692E-2</v>
      </c>
      <c r="AZ1049" s="311">
        <v>207667</v>
      </c>
      <c r="BA1049" s="137"/>
      <c r="BB1049" s="312">
        <v>1309.69696969696</v>
      </c>
      <c r="BC1049" s="312">
        <v>217343</v>
      </c>
      <c r="BD1049" s="137"/>
      <c r="BE1049" s="302">
        <v>720</v>
      </c>
      <c r="BF1049" s="312">
        <v>228567</v>
      </c>
      <c r="BG1049" s="137"/>
      <c r="BH1049" s="302">
        <v>635.75756799999999</v>
      </c>
      <c r="BI1049" s="303">
        <v>0.1006418930306693</v>
      </c>
      <c r="BJ1049" s="311">
        <v>159927</v>
      </c>
      <c r="BK1049" s="137"/>
      <c r="BL1049" s="312">
        <v>702.42424242424204</v>
      </c>
      <c r="BM1049" s="312">
        <v>168090</v>
      </c>
      <c r="BN1049" s="137"/>
      <c r="BO1049" s="302">
        <v>547.27272727272702</v>
      </c>
      <c r="BP1049" s="312">
        <v>173898</v>
      </c>
      <c r="BQ1049" s="137"/>
      <c r="BR1049" s="302">
        <v>418.18182400000001</v>
      </c>
      <c r="BS1049" s="303">
        <v>8.7358607364610097E-2</v>
      </c>
      <c r="BT1049" s="311">
        <v>123180</v>
      </c>
      <c r="BU1049" s="137"/>
      <c r="BV1049" s="312">
        <v>500</v>
      </c>
      <c r="BW1049" s="312">
        <v>132706</v>
      </c>
      <c r="BX1049" s="137"/>
      <c r="BY1049" s="302">
        <v>467.27272727272702</v>
      </c>
      <c r="BZ1049" s="312">
        <v>138238</v>
      </c>
      <c r="CA1049" s="137"/>
      <c r="CB1049" s="302">
        <v>436.36364700000001</v>
      </c>
      <c r="CC1049" s="303">
        <v>0.12224387075823998</v>
      </c>
      <c r="CD1049" s="311">
        <v>1162939</v>
      </c>
      <c r="CE1049" s="137"/>
      <c r="CF1049" s="312">
        <v>2194.61</v>
      </c>
      <c r="CG1049" s="312">
        <v>1228773</v>
      </c>
      <c r="CH1049" s="137"/>
      <c r="CI1049" s="302">
        <v>1717</v>
      </c>
      <c r="CJ1049" s="312">
        <v>1287232</v>
      </c>
      <c r="CK1049" s="137"/>
      <c r="CL1049" s="302">
        <v>1505.1</v>
      </c>
      <c r="CM1049" s="313">
        <v>0.10687834873540229</v>
      </c>
    </row>
    <row r="1050" spans="1:91" ht="14.4" x14ac:dyDescent="0.3">
      <c r="A1050" s="99" t="s">
        <v>252</v>
      </c>
      <c r="B1050" s="311">
        <v>154847</v>
      </c>
      <c r="C1050" s="137">
        <v>0.55595368458845706</v>
      </c>
      <c r="D1050" s="312">
        <v>1137.57575757575</v>
      </c>
      <c r="E1050" s="312">
        <v>155487</v>
      </c>
      <c r="F1050" s="137">
        <v>0.53148863442146643</v>
      </c>
      <c r="G1050" s="302">
        <v>1310.30303030303</v>
      </c>
      <c r="H1050" s="312">
        <v>164124</v>
      </c>
      <c r="I1050" s="137">
        <v>0.53303280871434788</v>
      </c>
      <c r="J1050" s="302">
        <v>1075.15149</v>
      </c>
      <c r="K1050" s="313">
        <v>5.9910750611894319E-2</v>
      </c>
      <c r="L1050" s="312">
        <v>147930</v>
      </c>
      <c r="M1050" s="137">
        <v>0.61823744028887018</v>
      </c>
      <c r="N1050" s="312">
        <v>1081.8181818181799</v>
      </c>
      <c r="O1050" s="312">
        <v>147334</v>
      </c>
      <c r="P1050" s="137">
        <v>0.57164473862891241</v>
      </c>
      <c r="Q1050" s="302">
        <v>1083.6363636363601</v>
      </c>
      <c r="R1050" s="312">
        <v>157554</v>
      </c>
      <c r="S1050" s="137">
        <v>0.58292450107665328</v>
      </c>
      <c r="T1050" s="302">
        <v>1060.60608</v>
      </c>
      <c r="U1050" s="313">
        <v>6.5057797606976275E-2</v>
      </c>
      <c r="V1050" s="312">
        <v>21760</v>
      </c>
      <c r="W1050" s="137">
        <v>0.55421134401344774</v>
      </c>
      <c r="X1050" s="312">
        <v>395.15151515151501</v>
      </c>
      <c r="Y1050" s="312">
        <v>21358</v>
      </c>
      <c r="Z1050" s="137">
        <v>0.51955823683954461</v>
      </c>
      <c r="AA1050" s="302">
        <v>404.24242424242402</v>
      </c>
      <c r="AB1050" s="312">
        <v>22733</v>
      </c>
      <c r="AC1050" s="137">
        <v>0.52317499769860998</v>
      </c>
      <c r="AD1050" s="302">
        <v>416.96969999999999</v>
      </c>
      <c r="AE1050" s="313">
        <v>4.4715073529411765E-2</v>
      </c>
      <c r="AF1050" s="312">
        <v>26882</v>
      </c>
      <c r="AG1050" s="137">
        <v>0.64047460211569618</v>
      </c>
      <c r="AH1050" s="312">
        <v>453.93939393939399</v>
      </c>
      <c r="AI1050" s="312">
        <v>25930</v>
      </c>
      <c r="AJ1050" s="137">
        <v>0.60693303372890484</v>
      </c>
      <c r="AK1050" s="302">
        <v>463.636363636363</v>
      </c>
      <c r="AL1050" s="312">
        <v>28772</v>
      </c>
      <c r="AM1050" s="137">
        <v>0.64107305986943253</v>
      </c>
      <c r="AN1050" s="302">
        <v>515.15150000000006</v>
      </c>
      <c r="AO1050" s="313">
        <v>7.0307268804404438E-2</v>
      </c>
      <c r="AP1050" s="312">
        <v>41208</v>
      </c>
      <c r="AQ1050" s="137">
        <v>0.56350508697079094</v>
      </c>
      <c r="AR1050" s="312">
        <v>496.36363636363598</v>
      </c>
      <c r="AS1050" s="312">
        <v>40310</v>
      </c>
      <c r="AT1050" s="137">
        <v>0.52681792043494169</v>
      </c>
      <c r="AU1050" s="302">
        <v>576.969696969697</v>
      </c>
      <c r="AV1050" s="312">
        <v>41795</v>
      </c>
      <c r="AW1050" s="137">
        <v>0.52238526147385267</v>
      </c>
      <c r="AX1050" s="302">
        <v>536.36364700000001</v>
      </c>
      <c r="AY1050" s="303">
        <v>1.424480683362454E-2</v>
      </c>
      <c r="AZ1050" s="311">
        <v>129882</v>
      </c>
      <c r="BA1050" s="137">
        <v>0.62543398806743489</v>
      </c>
      <c r="BB1050" s="312">
        <v>1346.6666666666599</v>
      </c>
      <c r="BC1050" s="312">
        <v>123584</v>
      </c>
      <c r="BD1050" s="137">
        <v>0.56861274575210607</v>
      </c>
      <c r="BE1050" s="302">
        <v>950.90909090909099</v>
      </c>
      <c r="BF1050" s="312">
        <v>129419</v>
      </c>
      <c r="BG1050" s="137">
        <v>0.56621909549497518</v>
      </c>
      <c r="BH1050" s="302">
        <v>1098.78784</v>
      </c>
      <c r="BI1050" s="303">
        <v>-3.564774179639981E-3</v>
      </c>
      <c r="BJ1050" s="311">
        <v>101045</v>
      </c>
      <c r="BK1050" s="137">
        <v>0.63181951765493005</v>
      </c>
      <c r="BL1050" s="312">
        <v>1004.84848484848</v>
      </c>
      <c r="BM1050" s="312">
        <v>96098</v>
      </c>
      <c r="BN1050" s="137">
        <v>0.57170563388660833</v>
      </c>
      <c r="BO1050" s="302">
        <v>895.15151515151501</v>
      </c>
      <c r="BP1050" s="312">
        <v>100576</v>
      </c>
      <c r="BQ1050" s="137">
        <v>0.57836202831544925</v>
      </c>
      <c r="BR1050" s="302">
        <v>1022.42426</v>
      </c>
      <c r="BS1050" s="303">
        <v>-4.6414963630065816E-3</v>
      </c>
      <c r="BT1050" s="311">
        <v>73549</v>
      </c>
      <c r="BU1050" s="137">
        <v>0.59708556583861017</v>
      </c>
      <c r="BV1050" s="312">
        <v>809.09090909090901</v>
      </c>
      <c r="BW1050" s="312">
        <v>75974</v>
      </c>
      <c r="BX1050" s="137">
        <v>0.57249860594095214</v>
      </c>
      <c r="BY1050" s="302">
        <v>814.54545454545405</v>
      </c>
      <c r="BZ1050" s="312">
        <v>78866</v>
      </c>
      <c r="CA1050" s="137">
        <v>0.57050883259306417</v>
      </c>
      <c r="CB1050" s="302">
        <v>749.69695999999999</v>
      </c>
      <c r="CC1050" s="303">
        <v>7.2291941426803896E-2</v>
      </c>
      <c r="CD1050" s="311">
        <v>697103</v>
      </c>
      <c r="CE1050" s="137">
        <v>0.59943212842634053</v>
      </c>
      <c r="CF1050" s="312">
        <v>2557.88</v>
      </c>
      <c r="CG1050" s="312">
        <v>686075</v>
      </c>
      <c r="CH1050" s="137">
        <v>0.55834153256948194</v>
      </c>
      <c r="CI1050" s="302">
        <v>2442.2199999999998</v>
      </c>
      <c r="CJ1050" s="312">
        <v>723839</v>
      </c>
      <c r="CK1050" s="137">
        <v>0.56232209889126439</v>
      </c>
      <c r="CL1050" s="302">
        <v>2411.61</v>
      </c>
      <c r="CM1050" s="313">
        <v>3.835301239558573E-2</v>
      </c>
    </row>
    <row r="1051" spans="1:91" ht="14.4" x14ac:dyDescent="0.3">
      <c r="A1051" s="99" t="s">
        <v>450</v>
      </c>
      <c r="B1051" s="311">
        <v>97207</v>
      </c>
      <c r="C1051" s="137">
        <v>0.34900637285701464</v>
      </c>
      <c r="D1051" s="312">
        <v>921.21212121212102</v>
      </c>
      <c r="E1051" s="312">
        <v>101307</v>
      </c>
      <c r="F1051" s="137">
        <v>0.34628952315843448</v>
      </c>
      <c r="G1051" s="302">
        <v>1076.3636363636299</v>
      </c>
      <c r="H1051" s="312">
        <v>107154</v>
      </c>
      <c r="I1051" s="137">
        <v>0.34800880788292532</v>
      </c>
      <c r="J1051" s="302">
        <v>975.75756799999999</v>
      </c>
      <c r="K1051" s="313">
        <v>0.10232802164453177</v>
      </c>
      <c r="L1051" s="312">
        <v>90465</v>
      </c>
      <c r="M1051" s="137">
        <v>0.37807645532165651</v>
      </c>
      <c r="N1051" s="312">
        <v>980</v>
      </c>
      <c r="O1051" s="312">
        <v>91694</v>
      </c>
      <c r="P1051" s="137">
        <v>0.3557657612217105</v>
      </c>
      <c r="Q1051" s="302">
        <v>946.66666666666595</v>
      </c>
      <c r="R1051" s="312">
        <v>96880</v>
      </c>
      <c r="S1051" s="137">
        <v>0.35844044368474409</v>
      </c>
      <c r="T1051" s="302">
        <v>1009.09088</v>
      </c>
      <c r="U1051" s="313">
        <v>7.091140219974576E-2</v>
      </c>
      <c r="V1051" s="312">
        <v>13060</v>
      </c>
      <c r="W1051" s="137">
        <v>0.33262868349336527</v>
      </c>
      <c r="X1051" s="312">
        <v>321.21212121212102</v>
      </c>
      <c r="Y1051" s="312">
        <v>12820</v>
      </c>
      <c r="Z1051" s="137">
        <v>0.31186143816288803</v>
      </c>
      <c r="AA1051" s="302">
        <v>335.15151515151501</v>
      </c>
      <c r="AB1051" s="312">
        <v>13977</v>
      </c>
      <c r="AC1051" s="137">
        <v>0.32166528583264292</v>
      </c>
      <c r="AD1051" s="302">
        <v>337.57574499999998</v>
      </c>
      <c r="AE1051" s="313">
        <v>7.0214395099540583E-2</v>
      </c>
      <c r="AF1051" s="312">
        <v>17360</v>
      </c>
      <c r="AG1051" s="137">
        <v>0.41360907271514341</v>
      </c>
      <c r="AH1051" s="312">
        <v>351.51515151515099</v>
      </c>
      <c r="AI1051" s="312">
        <v>16361</v>
      </c>
      <c r="AJ1051" s="137">
        <v>0.38295531680827655</v>
      </c>
      <c r="AK1051" s="302">
        <v>381.81818181818102</v>
      </c>
      <c r="AL1051" s="312">
        <v>18463</v>
      </c>
      <c r="AM1051" s="137">
        <v>0.41137675185490519</v>
      </c>
      <c r="AN1051" s="302">
        <v>494.54544099999998</v>
      </c>
      <c r="AO1051" s="313">
        <v>6.3536866359447011E-2</v>
      </c>
      <c r="AP1051" s="312">
        <v>23814</v>
      </c>
      <c r="AQ1051" s="137">
        <v>0.32564817853626515</v>
      </c>
      <c r="AR1051" s="312">
        <v>450.30303030303003</v>
      </c>
      <c r="AS1051" s="312">
        <v>24471</v>
      </c>
      <c r="AT1051" s="137">
        <v>0.31981546343248474</v>
      </c>
      <c r="AU1051" s="302">
        <v>467.87878787878799</v>
      </c>
      <c r="AV1051" s="312">
        <v>26634</v>
      </c>
      <c r="AW1051" s="137">
        <v>0.33289171082891711</v>
      </c>
      <c r="AX1051" s="302">
        <v>498.78787199999999</v>
      </c>
      <c r="AY1051" s="303">
        <v>0.11841773746535651</v>
      </c>
      <c r="AZ1051" s="311">
        <v>81893</v>
      </c>
      <c r="BA1051" s="137">
        <v>0.39434768162490913</v>
      </c>
      <c r="BB1051" s="312">
        <v>1056.3636363636299</v>
      </c>
      <c r="BC1051" s="312">
        <v>82113</v>
      </c>
      <c r="BD1051" s="137">
        <v>0.37780374799280403</v>
      </c>
      <c r="BE1051" s="302">
        <v>830.90909090909099</v>
      </c>
      <c r="BF1051" s="312">
        <v>85019</v>
      </c>
      <c r="BG1051" s="137">
        <v>0.37196533182830416</v>
      </c>
      <c r="BH1051" s="302">
        <v>902.42425500000002</v>
      </c>
      <c r="BI1051" s="303">
        <v>3.8171760712148776E-2</v>
      </c>
      <c r="BJ1051" s="311">
        <v>63325</v>
      </c>
      <c r="BK1051" s="137">
        <v>0.39596190762035177</v>
      </c>
      <c r="BL1051" s="312">
        <v>796.36363636363603</v>
      </c>
      <c r="BM1051" s="312">
        <v>62626</v>
      </c>
      <c r="BN1051" s="137">
        <v>0.37257421619370573</v>
      </c>
      <c r="BO1051" s="302">
        <v>691.51515151515105</v>
      </c>
      <c r="BP1051" s="312">
        <v>65598</v>
      </c>
      <c r="BQ1051" s="137">
        <v>0.37722112962771281</v>
      </c>
      <c r="BR1051" s="302">
        <v>840</v>
      </c>
      <c r="BS1051" s="303">
        <v>3.5894196604816422E-2</v>
      </c>
      <c r="BT1051" s="311">
        <v>42872</v>
      </c>
      <c r="BU1051" s="137">
        <v>0.34804351355739566</v>
      </c>
      <c r="BV1051" s="312">
        <v>653.93939393939399</v>
      </c>
      <c r="BW1051" s="312">
        <v>44888</v>
      </c>
      <c r="BX1051" s="137">
        <v>0.3382514731813181</v>
      </c>
      <c r="BY1051" s="302">
        <v>592.72727272727195</v>
      </c>
      <c r="BZ1051" s="312">
        <v>46967</v>
      </c>
      <c r="CA1051" s="137">
        <v>0.33975462607965973</v>
      </c>
      <c r="CB1051" s="302">
        <v>720.60609999999997</v>
      </c>
      <c r="CC1051" s="303">
        <v>9.5516887479007273E-2</v>
      </c>
      <c r="CD1051" s="311">
        <v>429996</v>
      </c>
      <c r="CE1051" s="137">
        <v>0.36974940216124835</v>
      </c>
      <c r="CF1051" s="312">
        <v>2100.6</v>
      </c>
      <c r="CG1051" s="312">
        <v>436280</v>
      </c>
      <c r="CH1051" s="137">
        <v>0.35505337438241236</v>
      </c>
      <c r="CI1051" s="302">
        <v>2011.22</v>
      </c>
      <c r="CJ1051" s="312">
        <v>460692</v>
      </c>
      <c r="CK1051" s="137">
        <v>0.35789352657485207</v>
      </c>
      <c r="CL1051" s="302">
        <v>2147.5300000000002</v>
      </c>
      <c r="CM1051" s="313">
        <v>7.1386710574051854E-2</v>
      </c>
    </row>
    <row r="1052" spans="1:91" ht="14.4" x14ac:dyDescent="0.3">
      <c r="A1052" s="99" t="s">
        <v>451</v>
      </c>
      <c r="B1052" s="311">
        <v>50073</v>
      </c>
      <c r="C1052" s="137">
        <v>0.17977919396822548</v>
      </c>
      <c r="D1052" s="312">
        <v>695.75757575757495</v>
      </c>
      <c r="E1052" s="312">
        <v>45901</v>
      </c>
      <c r="F1052" s="137">
        <v>0.15689967526918475</v>
      </c>
      <c r="G1052" s="302">
        <v>863.63636363636294</v>
      </c>
      <c r="H1052" s="312">
        <v>48456</v>
      </c>
      <c r="I1052" s="137">
        <v>0.15737270465661599</v>
      </c>
      <c r="J1052" s="302">
        <v>793.93939999999998</v>
      </c>
      <c r="K1052" s="313">
        <v>-3.2292852435444254E-2</v>
      </c>
      <c r="L1052" s="312">
        <v>49746</v>
      </c>
      <c r="M1052" s="137">
        <v>0.20790130267430634</v>
      </c>
      <c r="N1052" s="312">
        <v>912.72727272727195</v>
      </c>
      <c r="O1052" s="312">
        <v>48071</v>
      </c>
      <c r="P1052" s="137">
        <v>0.18651183182856942</v>
      </c>
      <c r="Q1052" s="302">
        <v>749.69696969696895</v>
      </c>
      <c r="R1052" s="312">
        <v>52178</v>
      </c>
      <c r="S1052" s="137">
        <v>0.19305022162038168</v>
      </c>
      <c r="T1052" s="302">
        <v>1035.15149</v>
      </c>
      <c r="U1052" s="313">
        <v>4.8888352832388536E-2</v>
      </c>
      <c r="V1052" s="312">
        <v>7553</v>
      </c>
      <c r="W1052" s="137">
        <v>0.19236940631128543</v>
      </c>
      <c r="X1052" s="312">
        <v>322.42424242424198</v>
      </c>
      <c r="Y1052" s="312">
        <v>7291</v>
      </c>
      <c r="Z1052" s="137">
        <v>0.17736207064318382</v>
      </c>
      <c r="AA1052" s="302">
        <v>305.45454545454498</v>
      </c>
      <c r="AB1052" s="312">
        <v>7589</v>
      </c>
      <c r="AC1052" s="137">
        <v>0.17465249010402284</v>
      </c>
      <c r="AD1052" s="302">
        <v>341.21212800000001</v>
      </c>
      <c r="AE1052" s="313">
        <v>4.7663180193300674E-3</v>
      </c>
      <c r="AF1052" s="312">
        <v>7945</v>
      </c>
      <c r="AG1052" s="137">
        <v>0.18929286190793862</v>
      </c>
      <c r="AH1052" s="312">
        <v>363.030303030303</v>
      </c>
      <c r="AI1052" s="312">
        <v>8080</v>
      </c>
      <c r="AJ1052" s="137">
        <v>0.18912529550827423</v>
      </c>
      <c r="AK1052" s="302">
        <v>323.030303030303</v>
      </c>
      <c r="AL1052" s="312">
        <v>9077</v>
      </c>
      <c r="AM1052" s="137">
        <v>0.20224593926160289</v>
      </c>
      <c r="AN1052" s="302">
        <v>443.03030000000001</v>
      </c>
      <c r="AO1052" s="313">
        <v>0.14247954688483322</v>
      </c>
      <c r="AP1052" s="312">
        <v>15094</v>
      </c>
      <c r="AQ1052" s="137">
        <v>0.20640520730773437</v>
      </c>
      <c r="AR1052" s="312">
        <v>426.666666666666</v>
      </c>
      <c r="AS1052" s="312">
        <v>13469</v>
      </c>
      <c r="AT1052" s="137">
        <v>0.17602854304981966</v>
      </c>
      <c r="AU1052" s="302">
        <v>418.78787878787801</v>
      </c>
      <c r="AV1052" s="312">
        <v>13237</v>
      </c>
      <c r="AW1052" s="137">
        <v>0.16544595540445955</v>
      </c>
      <c r="AX1052" s="302">
        <v>441.21212800000001</v>
      </c>
      <c r="AY1052" s="303">
        <v>-0.12302901815290844</v>
      </c>
      <c r="AZ1052" s="311">
        <v>42320</v>
      </c>
      <c r="BA1052" s="137">
        <v>0.20378779488315429</v>
      </c>
      <c r="BB1052" s="312">
        <v>749.09090909090901</v>
      </c>
      <c r="BC1052" s="312">
        <v>36490</v>
      </c>
      <c r="BD1052" s="137">
        <v>0.16789130544807057</v>
      </c>
      <c r="BE1052" s="302">
        <v>670.90909090909099</v>
      </c>
      <c r="BF1052" s="312">
        <v>38628</v>
      </c>
      <c r="BG1052" s="137">
        <v>0.1690007743900038</v>
      </c>
      <c r="BH1052" s="302">
        <v>791.51513699999998</v>
      </c>
      <c r="BI1052" s="303">
        <v>-8.7240075614366724E-2</v>
      </c>
      <c r="BJ1052" s="311">
        <v>33839</v>
      </c>
      <c r="BK1052" s="137">
        <v>0.21159028806893146</v>
      </c>
      <c r="BL1052" s="312">
        <v>707.27272727272702</v>
      </c>
      <c r="BM1052" s="312">
        <v>29748</v>
      </c>
      <c r="BN1052" s="137">
        <v>0.17697661966803499</v>
      </c>
      <c r="BO1052" s="302">
        <v>601.81818181818096</v>
      </c>
      <c r="BP1052" s="312">
        <v>30404</v>
      </c>
      <c r="BQ1052" s="137">
        <v>0.17483812349768255</v>
      </c>
      <c r="BR1052" s="302">
        <v>694.54549999999995</v>
      </c>
      <c r="BS1052" s="303">
        <v>-0.10151009190578918</v>
      </c>
      <c r="BT1052" s="311">
        <v>25532</v>
      </c>
      <c r="BU1052" s="137">
        <v>0.20727390810196461</v>
      </c>
      <c r="BV1052" s="312">
        <v>591.51515151515105</v>
      </c>
      <c r="BW1052" s="312">
        <v>25894</v>
      </c>
      <c r="BX1052" s="137">
        <v>0.19512305396892379</v>
      </c>
      <c r="BY1052" s="302">
        <v>658.18181818181802</v>
      </c>
      <c r="BZ1052" s="312">
        <v>26982</v>
      </c>
      <c r="CA1052" s="137">
        <v>0.19518511552539822</v>
      </c>
      <c r="CB1052" s="302">
        <v>670.30304000000001</v>
      </c>
      <c r="CC1052" s="303">
        <v>5.6791477361742129E-2</v>
      </c>
      <c r="CD1052" s="311">
        <v>232102</v>
      </c>
      <c r="CE1052" s="137">
        <v>0.19958226527788644</v>
      </c>
      <c r="CF1052" s="312">
        <v>1772.52</v>
      </c>
      <c r="CG1052" s="312">
        <v>214944</v>
      </c>
      <c r="CH1052" s="137">
        <v>0.17492571858268371</v>
      </c>
      <c r="CI1052" s="302">
        <v>1709.06</v>
      </c>
      <c r="CJ1052" s="312">
        <v>226551</v>
      </c>
      <c r="CK1052" s="137">
        <v>0.17599857679113012</v>
      </c>
      <c r="CL1052" s="302">
        <v>1939.92</v>
      </c>
      <c r="CM1052" s="313">
        <v>-2.3916209252828498E-2</v>
      </c>
    </row>
    <row r="1053" spans="1:91" ht="14.4" x14ac:dyDescent="0.3">
      <c r="A1053" s="99" t="s">
        <v>452</v>
      </c>
      <c r="B1053" s="311">
        <v>5629</v>
      </c>
      <c r="C1053" s="137">
        <v>2.0210035005834306E-2</v>
      </c>
      <c r="D1053" s="312">
        <v>303.030303030303</v>
      </c>
      <c r="E1053" s="312">
        <v>6612</v>
      </c>
      <c r="F1053" s="137">
        <v>2.2601264741069903E-2</v>
      </c>
      <c r="G1053" s="302">
        <v>358.78787878787801</v>
      </c>
      <c r="H1053" s="312">
        <v>6599</v>
      </c>
      <c r="I1053" s="137">
        <v>2.143186556936208E-2</v>
      </c>
      <c r="J1053" s="302">
        <v>332.121216</v>
      </c>
      <c r="K1053" s="313">
        <v>0.17232190442352105</v>
      </c>
      <c r="L1053" s="312">
        <v>6348</v>
      </c>
      <c r="M1053" s="137">
        <v>2.6529921388181898E-2</v>
      </c>
      <c r="N1053" s="312">
        <v>293.33333333333297</v>
      </c>
      <c r="O1053" s="312">
        <v>5968</v>
      </c>
      <c r="P1053" s="137">
        <v>2.3155387080628705E-2</v>
      </c>
      <c r="Q1053" s="302">
        <v>333.33333333333297</v>
      </c>
      <c r="R1053" s="312">
        <v>6718</v>
      </c>
      <c r="S1053" s="137">
        <v>2.4855521270376865E-2</v>
      </c>
      <c r="T1053" s="302">
        <v>321.21212800000001</v>
      </c>
      <c r="U1053" s="313">
        <v>5.8286074354127283E-2</v>
      </c>
      <c r="V1053" s="312">
        <v>712</v>
      </c>
      <c r="W1053" s="137">
        <v>1.8134121182792961E-2</v>
      </c>
      <c r="X1053" s="312">
        <v>98.181818181818201</v>
      </c>
      <c r="Y1053" s="312">
        <v>958</v>
      </c>
      <c r="Z1053" s="137">
        <v>2.3304466283935E-2</v>
      </c>
      <c r="AA1053" s="302">
        <v>126.06060606060601</v>
      </c>
      <c r="AB1053" s="312">
        <v>919</v>
      </c>
      <c r="AC1053" s="137">
        <v>2.1149774463776121E-2</v>
      </c>
      <c r="AD1053" s="302">
        <v>135.75756799999999</v>
      </c>
      <c r="AE1053" s="313">
        <v>0.2907303370786517</v>
      </c>
      <c r="AF1053" s="312">
        <v>1099</v>
      </c>
      <c r="AG1053" s="137">
        <v>2.6184122748499E-2</v>
      </c>
      <c r="AH1053" s="312">
        <v>143.636363636363</v>
      </c>
      <c r="AI1053" s="312">
        <v>1047</v>
      </c>
      <c r="AJ1053" s="137">
        <v>2.4506705989747912E-2</v>
      </c>
      <c r="AK1053" s="302">
        <v>149.69696969696901</v>
      </c>
      <c r="AL1053" s="312">
        <v>961</v>
      </c>
      <c r="AM1053" s="137">
        <v>2.1412178873019765E-2</v>
      </c>
      <c r="AN1053" s="302">
        <v>160</v>
      </c>
      <c r="AO1053" s="313">
        <v>-0.12556869881710647</v>
      </c>
      <c r="AP1053" s="312">
        <v>1851</v>
      </c>
      <c r="AQ1053" s="137">
        <v>2.5311782080735149E-2</v>
      </c>
      <c r="AR1053" s="312">
        <v>189.69696969696901</v>
      </c>
      <c r="AS1053" s="312">
        <v>1841</v>
      </c>
      <c r="AT1053" s="137">
        <v>2.4060327251816612E-2</v>
      </c>
      <c r="AU1053" s="302">
        <v>195.75757575757501</v>
      </c>
      <c r="AV1053" s="312">
        <v>1476</v>
      </c>
      <c r="AW1053" s="137">
        <v>1.8448155184481552E-2</v>
      </c>
      <c r="AX1053" s="302">
        <v>186.060608</v>
      </c>
      <c r="AY1053" s="303">
        <v>-0.2025931928687196</v>
      </c>
      <c r="AZ1053" s="311">
        <v>4669</v>
      </c>
      <c r="BA1053" s="137">
        <v>2.2483109978956695E-2</v>
      </c>
      <c r="BB1053" s="312">
        <v>247.87878787878699</v>
      </c>
      <c r="BC1053" s="312">
        <v>3884</v>
      </c>
      <c r="BD1053" s="137">
        <v>1.7870370796390957E-2</v>
      </c>
      <c r="BE1053" s="302">
        <v>250.90909090909</v>
      </c>
      <c r="BF1053" s="312">
        <v>4539</v>
      </c>
      <c r="BG1053" s="137">
        <v>1.9858509758626575E-2</v>
      </c>
      <c r="BH1053" s="302">
        <v>364.24243200000001</v>
      </c>
      <c r="BI1053" s="303">
        <v>-2.7843221246519598E-2</v>
      </c>
      <c r="BJ1053" s="311">
        <v>3093</v>
      </c>
      <c r="BK1053" s="137">
        <v>1.9340073908720855E-2</v>
      </c>
      <c r="BL1053" s="312">
        <v>210.30303030303</v>
      </c>
      <c r="BM1053" s="312">
        <v>2942</v>
      </c>
      <c r="BN1053" s="137">
        <v>1.7502528407400797E-2</v>
      </c>
      <c r="BO1053" s="302">
        <v>241.21212121212099</v>
      </c>
      <c r="BP1053" s="312">
        <v>3429</v>
      </c>
      <c r="BQ1053" s="137">
        <v>1.9718455646413415E-2</v>
      </c>
      <c r="BR1053" s="302">
        <v>238.18182400000001</v>
      </c>
      <c r="BS1053" s="303">
        <v>0.10863239573229874</v>
      </c>
      <c r="BT1053" s="311">
        <v>4188</v>
      </c>
      <c r="BU1053" s="137">
        <v>3.39990258158792E-2</v>
      </c>
      <c r="BV1053" s="312">
        <v>214.54545454545399</v>
      </c>
      <c r="BW1053" s="312">
        <v>4101</v>
      </c>
      <c r="BX1053" s="137">
        <v>3.0902898135728604E-2</v>
      </c>
      <c r="BY1053" s="302">
        <v>252.12121212121201</v>
      </c>
      <c r="BZ1053" s="312">
        <v>3752</v>
      </c>
      <c r="CA1053" s="137">
        <v>2.7141596377262402E-2</v>
      </c>
      <c r="CB1053" s="302">
        <v>249.090912</v>
      </c>
      <c r="CC1053" s="303">
        <v>-0.1041069723018147</v>
      </c>
      <c r="CD1053" s="311">
        <v>27589</v>
      </c>
      <c r="CE1053" s="137">
        <v>2.3723514302985797E-2</v>
      </c>
      <c r="CF1053" s="312">
        <v>627.96</v>
      </c>
      <c r="CG1053" s="312">
        <v>27353</v>
      </c>
      <c r="CH1053" s="137">
        <v>2.2260417505918506E-2</v>
      </c>
      <c r="CI1053" s="302">
        <v>706.56</v>
      </c>
      <c r="CJ1053" s="312">
        <v>28393</v>
      </c>
      <c r="CK1053" s="137">
        <v>2.2057406901009297E-2</v>
      </c>
      <c r="CL1053" s="302">
        <v>736.76</v>
      </c>
      <c r="CM1053" s="313">
        <v>2.9142049367501539E-2</v>
      </c>
    </row>
    <row r="1054" spans="1:91" ht="14.4" x14ac:dyDescent="0.3">
      <c r="A1054" s="99" t="s">
        <v>453</v>
      </c>
      <c r="B1054" s="311">
        <v>1649</v>
      </c>
      <c r="C1054" s="137">
        <v>5.9204739251413696E-3</v>
      </c>
      <c r="D1054" s="312">
        <v>172.72727272727201</v>
      </c>
      <c r="E1054" s="312">
        <v>1233</v>
      </c>
      <c r="F1054" s="137">
        <v>4.214664159972654E-3</v>
      </c>
      <c r="G1054" s="302">
        <v>135.15151515151501</v>
      </c>
      <c r="H1054" s="312">
        <v>1397</v>
      </c>
      <c r="I1054" s="137">
        <v>4.5370989847550872E-3</v>
      </c>
      <c r="J1054" s="302">
        <v>136.96969999999999</v>
      </c>
      <c r="K1054" s="313">
        <v>-0.15281989084293512</v>
      </c>
      <c r="L1054" s="312">
        <v>1056</v>
      </c>
      <c r="M1054" s="137">
        <v>4.4132950513421686E-3</v>
      </c>
      <c r="N1054" s="312">
        <v>128.48484848484799</v>
      </c>
      <c r="O1054" s="312">
        <v>1088</v>
      </c>
      <c r="P1054" s="137">
        <v>4.2213574302486642E-3</v>
      </c>
      <c r="Q1054" s="302">
        <v>136.363636363636</v>
      </c>
      <c r="R1054" s="312">
        <v>1193</v>
      </c>
      <c r="S1054" s="137">
        <v>4.4139084363738618E-3</v>
      </c>
      <c r="T1054" s="302">
        <v>159.393936</v>
      </c>
      <c r="U1054" s="313">
        <v>0.12973484848484848</v>
      </c>
      <c r="V1054" s="312">
        <v>386</v>
      </c>
      <c r="W1054" s="137">
        <v>9.8311387311209031E-3</v>
      </c>
      <c r="X1054" s="312">
        <v>92.121212121212096</v>
      </c>
      <c r="Y1054" s="312">
        <v>252</v>
      </c>
      <c r="Z1054" s="137">
        <v>6.1301936362751774E-3</v>
      </c>
      <c r="AA1054" s="302">
        <v>66.6666666666666</v>
      </c>
      <c r="AB1054" s="312">
        <v>158</v>
      </c>
      <c r="AC1054" s="137">
        <v>3.6361962625425757E-3</v>
      </c>
      <c r="AD1054" s="302">
        <v>53.939392099999999</v>
      </c>
      <c r="AE1054" s="313">
        <v>-0.59067357512953367</v>
      </c>
      <c r="AF1054" s="312">
        <v>461</v>
      </c>
      <c r="AG1054" s="137">
        <v>1.098351281806919E-2</v>
      </c>
      <c r="AH1054" s="312">
        <v>100.60606060606</v>
      </c>
      <c r="AI1054" s="312">
        <v>335</v>
      </c>
      <c r="AJ1054" s="137">
        <v>7.8412096528801822E-3</v>
      </c>
      <c r="AK1054" s="302">
        <v>92.121212121212096</v>
      </c>
      <c r="AL1054" s="312">
        <v>219</v>
      </c>
      <c r="AM1054" s="137">
        <v>4.8795704195539313E-3</v>
      </c>
      <c r="AN1054" s="302">
        <v>64.848489999999998</v>
      </c>
      <c r="AO1054" s="313">
        <v>-0.52494577006507592</v>
      </c>
      <c r="AP1054" s="312">
        <v>350</v>
      </c>
      <c r="AQ1054" s="137">
        <v>4.7861284323378189E-3</v>
      </c>
      <c r="AR1054" s="312">
        <v>72.727272727272705</v>
      </c>
      <c r="AS1054" s="312">
        <v>404</v>
      </c>
      <c r="AT1054" s="137">
        <v>5.2799414501542158E-3</v>
      </c>
      <c r="AU1054" s="302">
        <v>78.181818181818201</v>
      </c>
      <c r="AV1054" s="312">
        <v>238</v>
      </c>
      <c r="AW1054" s="137">
        <v>2.9747025297470254E-3</v>
      </c>
      <c r="AX1054" s="302">
        <v>69.090909999999994</v>
      </c>
      <c r="AY1054" s="303">
        <v>-0.32</v>
      </c>
      <c r="AZ1054" s="311">
        <v>729</v>
      </c>
      <c r="BA1054" s="137">
        <v>3.5104277521223882E-3</v>
      </c>
      <c r="BB1054" s="312">
        <v>115.151515151515</v>
      </c>
      <c r="BC1054" s="312">
        <v>828</v>
      </c>
      <c r="BD1054" s="137">
        <v>3.8096465034530673E-3</v>
      </c>
      <c r="BE1054" s="302">
        <v>98.181818181818201</v>
      </c>
      <c r="BF1054" s="312">
        <v>882</v>
      </c>
      <c r="BG1054" s="137">
        <v>3.8588247647298166E-3</v>
      </c>
      <c r="BH1054" s="302">
        <v>121.818184</v>
      </c>
      <c r="BI1054" s="303">
        <v>0.20987654320987653</v>
      </c>
      <c r="BJ1054" s="311">
        <v>645</v>
      </c>
      <c r="BK1054" s="137">
        <v>4.033090097356919E-3</v>
      </c>
      <c r="BL1054" s="312">
        <v>98.787878787878796</v>
      </c>
      <c r="BM1054" s="312">
        <v>600</v>
      </c>
      <c r="BN1054" s="137">
        <v>3.5695163305372122E-3</v>
      </c>
      <c r="BO1054" s="302">
        <v>86.060606060606005</v>
      </c>
      <c r="BP1054" s="312">
        <v>730</v>
      </c>
      <c r="BQ1054" s="137">
        <v>4.1978631151594614E-3</v>
      </c>
      <c r="BR1054" s="302">
        <v>104.242424</v>
      </c>
      <c r="BS1054" s="303">
        <v>0.13178294573643412</v>
      </c>
      <c r="BT1054" s="311">
        <v>814</v>
      </c>
      <c r="BU1054" s="137">
        <v>6.6082156194187365E-3</v>
      </c>
      <c r="BV1054" s="312">
        <v>127.87878787878699</v>
      </c>
      <c r="BW1054" s="312">
        <v>614</v>
      </c>
      <c r="BX1054" s="137">
        <v>4.6267689478998687E-3</v>
      </c>
      <c r="BY1054" s="302">
        <v>89.696969696969703</v>
      </c>
      <c r="BZ1054" s="312">
        <v>905</v>
      </c>
      <c r="CA1054" s="137">
        <v>6.5466803628524721E-3</v>
      </c>
      <c r="CB1054" s="302">
        <v>148.484848</v>
      </c>
      <c r="CC1054" s="303">
        <v>0.11179361179361179</v>
      </c>
      <c r="CD1054" s="311">
        <v>6090</v>
      </c>
      <c r="CE1054" s="137">
        <v>5.2367321071870492E-3</v>
      </c>
      <c r="CF1054" s="312">
        <v>329.5</v>
      </c>
      <c r="CG1054" s="312">
        <v>5354</v>
      </c>
      <c r="CH1054" s="137">
        <v>4.3571920932507467E-3</v>
      </c>
      <c r="CI1054" s="302">
        <v>283.8</v>
      </c>
      <c r="CJ1054" s="312">
        <v>5722</v>
      </c>
      <c r="CK1054" s="137">
        <v>4.4451971361805795E-3</v>
      </c>
      <c r="CL1054" s="302">
        <v>320.63</v>
      </c>
      <c r="CM1054" s="313">
        <v>-6.0426929392446635E-2</v>
      </c>
    </row>
    <row r="1055" spans="1:91" ht="14.4" x14ac:dyDescent="0.3">
      <c r="A1055" s="99" t="s">
        <v>454</v>
      </c>
      <c r="B1055" s="311">
        <v>289</v>
      </c>
      <c r="C1055" s="137">
        <v>1.0376088322412709E-3</v>
      </c>
      <c r="D1055" s="312">
        <v>66.6666666666666</v>
      </c>
      <c r="E1055" s="312">
        <v>434</v>
      </c>
      <c r="F1055" s="137">
        <v>1.4835070928046487E-3</v>
      </c>
      <c r="G1055" s="302">
        <v>83.636363636363598</v>
      </c>
      <c r="H1055" s="312">
        <v>518</v>
      </c>
      <c r="I1055" s="137">
        <v>1.6823316206894313E-3</v>
      </c>
      <c r="J1055" s="302">
        <v>91.515150000000006</v>
      </c>
      <c r="K1055" s="313">
        <v>0.79238754325259519</v>
      </c>
      <c r="L1055" s="312">
        <v>315</v>
      </c>
      <c r="M1055" s="137">
        <v>1.3164658533833173E-3</v>
      </c>
      <c r="N1055" s="312">
        <v>79.393939393939405</v>
      </c>
      <c r="O1055" s="312">
        <v>513</v>
      </c>
      <c r="P1055" s="137">
        <v>1.9904010677551146E-3</v>
      </c>
      <c r="Q1055" s="302">
        <v>98.787878787878796</v>
      </c>
      <c r="R1055" s="312">
        <v>585</v>
      </c>
      <c r="S1055" s="137">
        <v>2.1644060647767888E-3</v>
      </c>
      <c r="T1055" s="302">
        <v>99.393936199999999</v>
      </c>
      <c r="U1055" s="313">
        <v>0.8571428571428571</v>
      </c>
      <c r="V1055" s="312">
        <v>49</v>
      </c>
      <c r="W1055" s="137">
        <v>1.2479942948832234E-3</v>
      </c>
      <c r="X1055" s="312">
        <v>25.4545454545454</v>
      </c>
      <c r="Y1055" s="312">
        <v>37</v>
      </c>
      <c r="Z1055" s="137">
        <v>9.0006811326262526E-4</v>
      </c>
      <c r="AA1055" s="302">
        <v>18.7878787878787</v>
      </c>
      <c r="AB1055" s="312">
        <v>90</v>
      </c>
      <c r="AC1055" s="137">
        <v>2.0712510356255178E-3</v>
      </c>
      <c r="AD1055" s="302">
        <v>31.515152</v>
      </c>
      <c r="AE1055" s="313">
        <v>0.83673469387755106</v>
      </c>
      <c r="AF1055" s="312">
        <v>17</v>
      </c>
      <c r="AG1055" s="137">
        <v>4.0503192604593539E-4</v>
      </c>
      <c r="AH1055" s="312">
        <v>13.9393939393939</v>
      </c>
      <c r="AI1055" s="312">
        <v>107</v>
      </c>
      <c r="AJ1055" s="137">
        <v>2.5045057697259086E-3</v>
      </c>
      <c r="AK1055" s="302">
        <v>37.5757575757575</v>
      </c>
      <c r="AL1055" s="312">
        <v>52</v>
      </c>
      <c r="AM1055" s="137">
        <v>1.1586194603507051E-3</v>
      </c>
      <c r="AN1055" s="302">
        <v>24.242424</v>
      </c>
      <c r="AO1055" s="313">
        <v>2.0588235294117645</v>
      </c>
      <c r="AP1055" s="312">
        <v>99</v>
      </c>
      <c r="AQ1055" s="137">
        <v>1.3537906137184115E-3</v>
      </c>
      <c r="AR1055" s="312">
        <v>43.636363636363598</v>
      </c>
      <c r="AS1055" s="312">
        <v>125</v>
      </c>
      <c r="AT1055" s="137">
        <v>1.6336452506665272E-3</v>
      </c>
      <c r="AU1055" s="302">
        <v>41.818181818181799</v>
      </c>
      <c r="AV1055" s="312">
        <v>210</v>
      </c>
      <c r="AW1055" s="137">
        <v>2.6247375262473754E-3</v>
      </c>
      <c r="AX1055" s="302">
        <v>61.818179999999998</v>
      </c>
      <c r="AY1055" s="303">
        <v>1.1212121212121211</v>
      </c>
      <c r="AZ1055" s="311">
        <v>271</v>
      </c>
      <c r="BA1055" s="137">
        <v>1.3049738282924104E-3</v>
      </c>
      <c r="BB1055" s="312">
        <v>57.5757575757575</v>
      </c>
      <c r="BC1055" s="312">
        <v>269</v>
      </c>
      <c r="BD1055" s="137">
        <v>1.2376750113875304E-3</v>
      </c>
      <c r="BE1055" s="302">
        <v>74.545454545454504</v>
      </c>
      <c r="BF1055" s="312">
        <v>351</v>
      </c>
      <c r="BG1055" s="137">
        <v>1.5356547533108454E-3</v>
      </c>
      <c r="BH1055" s="302">
        <v>61.212119999999999</v>
      </c>
      <c r="BI1055" s="303">
        <v>0.29520295202952029</v>
      </c>
      <c r="BJ1055" s="311">
        <v>143</v>
      </c>
      <c r="BK1055" s="137">
        <v>8.9415795956905336E-4</v>
      </c>
      <c r="BL1055" s="312">
        <v>52.121212121212103</v>
      </c>
      <c r="BM1055" s="312">
        <v>182</v>
      </c>
      <c r="BN1055" s="137">
        <v>1.082753286929621E-3</v>
      </c>
      <c r="BO1055" s="302">
        <v>47.272727272727202</v>
      </c>
      <c r="BP1055" s="312">
        <v>415</v>
      </c>
      <c r="BQ1055" s="137">
        <v>2.3864564284810635E-3</v>
      </c>
      <c r="BR1055" s="302">
        <v>80</v>
      </c>
      <c r="BS1055" s="303">
        <v>1.9020979020979021</v>
      </c>
      <c r="BT1055" s="311">
        <v>143</v>
      </c>
      <c r="BU1055" s="137">
        <v>1.1609027439519403E-3</v>
      </c>
      <c r="BV1055" s="312">
        <v>35.757575757575701</v>
      </c>
      <c r="BW1055" s="312">
        <v>477</v>
      </c>
      <c r="BX1055" s="137">
        <v>3.5944117070818198E-3</v>
      </c>
      <c r="BY1055" s="302">
        <v>95.151515151515099</v>
      </c>
      <c r="BZ1055" s="312">
        <v>260</v>
      </c>
      <c r="CA1055" s="137">
        <v>1.8808142478913179E-3</v>
      </c>
      <c r="CB1055" s="302">
        <v>56.363636</v>
      </c>
      <c r="CC1055" s="303">
        <v>0.81818181818181823</v>
      </c>
      <c r="CD1055" s="311">
        <v>1326</v>
      </c>
      <c r="CE1055" s="137">
        <v>1.1402145770328452E-3</v>
      </c>
      <c r="CF1055" s="312">
        <v>142.88999999999999</v>
      </c>
      <c r="CG1055" s="312">
        <v>2144</v>
      </c>
      <c r="CH1055" s="137">
        <v>1.744830005216586E-3</v>
      </c>
      <c r="CI1055" s="302">
        <v>191.25</v>
      </c>
      <c r="CJ1055" s="312">
        <v>2481</v>
      </c>
      <c r="CK1055" s="137">
        <v>1.9273914880922787E-3</v>
      </c>
      <c r="CL1055" s="302">
        <v>191.3</v>
      </c>
      <c r="CM1055" s="313">
        <v>0.87104072398190047</v>
      </c>
    </row>
    <row r="1056" spans="1:91" ht="14.4" x14ac:dyDescent="0.3">
      <c r="A1056" s="99" t="s">
        <v>253</v>
      </c>
      <c r="B1056" s="311">
        <v>123678</v>
      </c>
      <c r="C1056" s="137">
        <v>0.44404631541154294</v>
      </c>
      <c r="D1056" s="312">
        <v>1060</v>
      </c>
      <c r="E1056" s="312">
        <v>137063</v>
      </c>
      <c r="F1056" s="137">
        <v>0.46851136557853357</v>
      </c>
      <c r="G1056" s="302">
        <v>1242.42424242424</v>
      </c>
      <c r="H1056" s="312">
        <v>143782</v>
      </c>
      <c r="I1056" s="137">
        <v>0.46696719128565212</v>
      </c>
      <c r="J1056" s="302">
        <v>1099.39392</v>
      </c>
      <c r="K1056" s="313">
        <v>0.16255114086579667</v>
      </c>
      <c r="L1056" s="312">
        <v>91347</v>
      </c>
      <c r="M1056" s="137">
        <v>0.38176255971112977</v>
      </c>
      <c r="N1056" s="312">
        <v>1148.4848484848401</v>
      </c>
      <c r="O1056" s="312">
        <v>110403</v>
      </c>
      <c r="P1056" s="137">
        <v>0.42835526137108759</v>
      </c>
      <c r="Q1056" s="302">
        <v>1076.3636363636299</v>
      </c>
      <c r="R1056" s="312">
        <v>112728</v>
      </c>
      <c r="S1056" s="137">
        <v>0.41707549892334672</v>
      </c>
      <c r="T1056" s="302">
        <v>1181.21216</v>
      </c>
      <c r="U1056" s="313">
        <v>0.23406351604321982</v>
      </c>
      <c r="V1056" s="312">
        <v>17503</v>
      </c>
      <c r="W1056" s="137">
        <v>0.44578865598655221</v>
      </c>
      <c r="X1056" s="312">
        <v>492.12121212121201</v>
      </c>
      <c r="Y1056" s="312">
        <v>19750</v>
      </c>
      <c r="Z1056" s="137">
        <v>0.48044176316045539</v>
      </c>
      <c r="AA1056" s="302">
        <v>450.90909090909099</v>
      </c>
      <c r="AB1056" s="312">
        <v>20719</v>
      </c>
      <c r="AC1056" s="137">
        <v>0.47682500230139002</v>
      </c>
      <c r="AD1056" s="302">
        <v>437.57574499999998</v>
      </c>
      <c r="AE1056" s="313">
        <v>0.18373993029766325</v>
      </c>
      <c r="AF1056" s="312">
        <v>15090</v>
      </c>
      <c r="AG1056" s="137">
        <v>0.35952539788430382</v>
      </c>
      <c r="AH1056" s="312">
        <v>500.60606060606</v>
      </c>
      <c r="AI1056" s="312">
        <v>16793</v>
      </c>
      <c r="AJ1056" s="137">
        <v>0.39306696627109522</v>
      </c>
      <c r="AK1056" s="302">
        <v>540.60606060606005</v>
      </c>
      <c r="AL1056" s="312">
        <v>16109</v>
      </c>
      <c r="AM1056" s="137">
        <v>0.35892694013056747</v>
      </c>
      <c r="AN1056" s="302">
        <v>486.06060000000002</v>
      </c>
      <c r="AO1056" s="313">
        <v>6.7528164347249828E-2</v>
      </c>
      <c r="AP1056" s="312">
        <v>31920</v>
      </c>
      <c r="AQ1056" s="137">
        <v>0.43649491302920906</v>
      </c>
      <c r="AR1056" s="312">
        <v>578.18181818181802</v>
      </c>
      <c r="AS1056" s="312">
        <v>36206</v>
      </c>
      <c r="AT1056" s="137">
        <v>0.47318207956505831</v>
      </c>
      <c r="AU1056" s="302">
        <v>516.36363636363603</v>
      </c>
      <c r="AV1056" s="312">
        <v>38213</v>
      </c>
      <c r="AW1056" s="137">
        <v>0.47761473852614739</v>
      </c>
      <c r="AX1056" s="302">
        <v>569.09090000000003</v>
      </c>
      <c r="AY1056" s="303">
        <v>0.19714912280701755</v>
      </c>
      <c r="AZ1056" s="311">
        <v>77785</v>
      </c>
      <c r="BA1056" s="137">
        <v>0.37456601193256511</v>
      </c>
      <c r="BB1056" s="312">
        <v>1034.54545454545</v>
      </c>
      <c r="BC1056" s="312">
        <v>93759</v>
      </c>
      <c r="BD1056" s="137">
        <v>0.43138725424789387</v>
      </c>
      <c r="BE1056" s="302">
        <v>861.21212121212102</v>
      </c>
      <c r="BF1056" s="312">
        <v>99148</v>
      </c>
      <c r="BG1056" s="137">
        <v>0.43378090450502477</v>
      </c>
      <c r="BH1056" s="302">
        <v>986.06060000000002</v>
      </c>
      <c r="BI1056" s="303">
        <v>0.27464164041910394</v>
      </c>
      <c r="BJ1056" s="311">
        <v>58882</v>
      </c>
      <c r="BK1056" s="137">
        <v>0.36818048234506995</v>
      </c>
      <c r="BL1056" s="312">
        <v>901.21212121212102</v>
      </c>
      <c r="BM1056" s="312">
        <v>71992</v>
      </c>
      <c r="BN1056" s="137">
        <v>0.42829436611339161</v>
      </c>
      <c r="BO1056" s="302">
        <v>971.51515151515105</v>
      </c>
      <c r="BP1056" s="312">
        <v>73322</v>
      </c>
      <c r="BQ1056" s="137">
        <v>0.42163797168455069</v>
      </c>
      <c r="BR1056" s="302">
        <v>954.54549999999995</v>
      </c>
      <c r="BS1056" s="303">
        <v>0.24523623518222887</v>
      </c>
      <c r="BT1056" s="311">
        <v>49631</v>
      </c>
      <c r="BU1056" s="137">
        <v>0.40291443416138983</v>
      </c>
      <c r="BV1056" s="312">
        <v>772.12121212121201</v>
      </c>
      <c r="BW1056" s="312">
        <v>56732</v>
      </c>
      <c r="BX1056" s="137">
        <v>0.4275013940590478</v>
      </c>
      <c r="BY1056" s="302">
        <v>760.60606060606005</v>
      </c>
      <c r="BZ1056" s="312">
        <v>59372</v>
      </c>
      <c r="CA1056" s="137">
        <v>0.42949116740693588</v>
      </c>
      <c r="CB1056" s="302">
        <v>720</v>
      </c>
      <c r="CC1056" s="303">
        <v>0.19626846124398056</v>
      </c>
      <c r="CD1056" s="311">
        <v>465836</v>
      </c>
      <c r="CE1056" s="137">
        <v>0.40056787157365947</v>
      </c>
      <c r="CF1056" s="312">
        <v>2396.7800000000002</v>
      </c>
      <c r="CG1056" s="312">
        <v>542698</v>
      </c>
      <c r="CH1056" s="137">
        <v>0.44165846743051806</v>
      </c>
      <c r="CI1056" s="302">
        <v>2392.16</v>
      </c>
      <c r="CJ1056" s="312">
        <v>563393</v>
      </c>
      <c r="CK1056" s="137">
        <v>0.43767790110873567</v>
      </c>
      <c r="CL1056" s="302">
        <v>2398.79</v>
      </c>
      <c r="CM1056" s="313">
        <v>0.20942348809452255</v>
      </c>
    </row>
    <row r="1057" spans="1:91" ht="14.4" x14ac:dyDescent="0.3">
      <c r="A1057" s="99" t="s">
        <v>450</v>
      </c>
      <c r="B1057" s="311">
        <v>54967</v>
      </c>
      <c r="C1057" s="137">
        <v>0.19735032761870569</v>
      </c>
      <c r="D1057" s="312">
        <v>801.21212121212102</v>
      </c>
      <c r="E1057" s="312">
        <v>56327</v>
      </c>
      <c r="F1057" s="137">
        <v>0.19253802768757478</v>
      </c>
      <c r="G1057" s="302">
        <v>889.09090909090901</v>
      </c>
      <c r="H1057" s="312">
        <v>60365</v>
      </c>
      <c r="I1057" s="137">
        <v>0.19605009321026548</v>
      </c>
      <c r="J1057" s="302">
        <v>959.39390000000003</v>
      </c>
      <c r="K1057" s="313">
        <v>9.8204377171757604E-2</v>
      </c>
      <c r="L1057" s="312">
        <v>39793</v>
      </c>
      <c r="M1057" s="137">
        <v>0.16630516096407094</v>
      </c>
      <c r="N1057" s="312">
        <v>838.18181818181802</v>
      </c>
      <c r="O1057" s="312">
        <v>46000</v>
      </c>
      <c r="P1057" s="137">
        <v>0.17847650899948397</v>
      </c>
      <c r="Q1057" s="302">
        <v>962.42424242424204</v>
      </c>
      <c r="R1057" s="312">
        <v>47593</v>
      </c>
      <c r="S1057" s="137">
        <v>0.17608645784772942</v>
      </c>
      <c r="T1057" s="302">
        <v>892.12120000000004</v>
      </c>
      <c r="U1057" s="313">
        <v>0.19601437438745509</v>
      </c>
      <c r="V1057" s="312">
        <v>7116</v>
      </c>
      <c r="W1057" s="137">
        <v>0.18123933474263301</v>
      </c>
      <c r="X1057" s="312">
        <v>335.15151515151501</v>
      </c>
      <c r="Y1057" s="312">
        <v>8838</v>
      </c>
      <c r="Z1057" s="137">
        <v>0.21499464824365086</v>
      </c>
      <c r="AA1057" s="302">
        <v>395.15151515151501</v>
      </c>
      <c r="AB1057" s="312">
        <v>8511</v>
      </c>
      <c r="AC1057" s="137">
        <v>0.19587130626898647</v>
      </c>
      <c r="AD1057" s="302">
        <v>308.48486300000002</v>
      </c>
      <c r="AE1057" s="313">
        <v>0.19603709949409781</v>
      </c>
      <c r="AF1057" s="312">
        <v>6433</v>
      </c>
      <c r="AG1057" s="137">
        <v>0.15326884589726483</v>
      </c>
      <c r="AH1057" s="312">
        <v>368.48484848484799</v>
      </c>
      <c r="AI1057" s="312">
        <v>6537</v>
      </c>
      <c r="AJ1057" s="137">
        <v>0.15300891791306789</v>
      </c>
      <c r="AK1057" s="302">
        <v>361.21212121212102</v>
      </c>
      <c r="AL1057" s="312">
        <v>5748</v>
      </c>
      <c r="AM1057" s="137">
        <v>0.12807201265568949</v>
      </c>
      <c r="AN1057" s="302">
        <v>343.63635299999999</v>
      </c>
      <c r="AO1057" s="313">
        <v>-0.10648220115031867</v>
      </c>
      <c r="AP1057" s="312">
        <v>13013</v>
      </c>
      <c r="AQ1057" s="137">
        <v>0.17794825511432011</v>
      </c>
      <c r="AR1057" s="312">
        <v>444.84848484848402</v>
      </c>
      <c r="AS1057" s="312">
        <v>15099</v>
      </c>
      <c r="AT1057" s="137">
        <v>0.19733127711851117</v>
      </c>
      <c r="AU1057" s="302">
        <v>447.27272727272702</v>
      </c>
      <c r="AV1057" s="312">
        <v>15751</v>
      </c>
      <c r="AW1057" s="137">
        <v>0.19686781321867813</v>
      </c>
      <c r="AX1057" s="302">
        <v>469.69695999999999</v>
      </c>
      <c r="AY1057" s="303">
        <v>0.21040497963574886</v>
      </c>
      <c r="AZ1057" s="311">
        <v>35386</v>
      </c>
      <c r="BA1057" s="137">
        <v>0.17039780032455806</v>
      </c>
      <c r="BB1057" s="312">
        <v>725.45454545454504</v>
      </c>
      <c r="BC1057" s="312">
        <v>40742</v>
      </c>
      <c r="BD1057" s="137">
        <v>0.18745485246821844</v>
      </c>
      <c r="BE1057" s="302">
        <v>739.39393939393904</v>
      </c>
      <c r="BF1057" s="312">
        <v>44192</v>
      </c>
      <c r="BG1057" s="137">
        <v>0.19334374603507942</v>
      </c>
      <c r="BH1057" s="302">
        <v>718.18179999999995</v>
      </c>
      <c r="BI1057" s="303">
        <v>0.24885547956819082</v>
      </c>
      <c r="BJ1057" s="311">
        <v>27778</v>
      </c>
      <c r="BK1057" s="137">
        <v>0.17369174685950464</v>
      </c>
      <c r="BL1057" s="312">
        <v>661.81818181818096</v>
      </c>
      <c r="BM1057" s="312">
        <v>33009</v>
      </c>
      <c r="BN1057" s="137">
        <v>0.19637694092450472</v>
      </c>
      <c r="BO1057" s="302">
        <v>767.87878787878697</v>
      </c>
      <c r="BP1057" s="312">
        <v>33574</v>
      </c>
      <c r="BQ1057" s="137">
        <v>0.19306720031282706</v>
      </c>
      <c r="BR1057" s="302">
        <v>740.60609999999997</v>
      </c>
      <c r="BS1057" s="303">
        <v>0.20865433076535389</v>
      </c>
      <c r="BT1057" s="311">
        <v>19099</v>
      </c>
      <c r="BU1057" s="137">
        <v>0.15504952102614061</v>
      </c>
      <c r="BV1057" s="312">
        <v>546.66666666666595</v>
      </c>
      <c r="BW1057" s="312">
        <v>21973</v>
      </c>
      <c r="BX1057" s="137">
        <v>0.16557653760945248</v>
      </c>
      <c r="BY1057" s="302">
        <v>601.21212121212102</v>
      </c>
      <c r="BZ1057" s="312">
        <v>22808</v>
      </c>
      <c r="CA1057" s="137">
        <v>0.16499081294578916</v>
      </c>
      <c r="CB1057" s="302">
        <v>596.36364700000001</v>
      </c>
      <c r="CC1057" s="303">
        <v>0.19419864914393423</v>
      </c>
      <c r="CD1057" s="311">
        <v>203585</v>
      </c>
      <c r="CE1057" s="137">
        <v>0.17506077274904358</v>
      </c>
      <c r="CF1057" s="312">
        <v>1746.22</v>
      </c>
      <c r="CG1057" s="312">
        <v>228525</v>
      </c>
      <c r="CH1057" s="137">
        <v>0.18597820752897404</v>
      </c>
      <c r="CI1057" s="302">
        <v>1922.89</v>
      </c>
      <c r="CJ1057" s="312">
        <v>238542</v>
      </c>
      <c r="CK1057" s="137">
        <v>0.18531391388654103</v>
      </c>
      <c r="CL1057" s="302">
        <v>1888.42</v>
      </c>
      <c r="CM1057" s="313">
        <v>0.17170714934793821</v>
      </c>
    </row>
    <row r="1058" spans="1:91" ht="14.4" x14ac:dyDescent="0.3">
      <c r="A1058" s="99" t="s">
        <v>451</v>
      </c>
      <c r="B1058" s="311">
        <v>50207</v>
      </c>
      <c r="C1058" s="137">
        <v>0.18026029979355535</v>
      </c>
      <c r="D1058" s="312">
        <v>863.030303030303</v>
      </c>
      <c r="E1058" s="312">
        <v>59705</v>
      </c>
      <c r="F1058" s="137">
        <v>0.20408477183387455</v>
      </c>
      <c r="G1058" s="302">
        <v>1010.90909090909</v>
      </c>
      <c r="H1058" s="312">
        <v>63078</v>
      </c>
      <c r="I1058" s="137">
        <v>0.20486122388001532</v>
      </c>
      <c r="J1058" s="302">
        <v>984.24243200000001</v>
      </c>
      <c r="K1058" s="313">
        <v>0.25635867508514748</v>
      </c>
      <c r="L1058" s="312">
        <v>38983</v>
      </c>
      <c r="M1058" s="137">
        <v>0.16291996305537096</v>
      </c>
      <c r="N1058" s="312">
        <v>869.69696969696895</v>
      </c>
      <c r="O1058" s="312">
        <v>48700</v>
      </c>
      <c r="P1058" s="137">
        <v>0.18895230409293196</v>
      </c>
      <c r="Q1058" s="302">
        <v>907.87878787878799</v>
      </c>
      <c r="R1058" s="312">
        <v>48728</v>
      </c>
      <c r="S1058" s="137">
        <v>0.18028577559733908</v>
      </c>
      <c r="T1058" s="302">
        <v>972.72730000000001</v>
      </c>
      <c r="U1058" s="313">
        <v>0.24998076084447066</v>
      </c>
      <c r="V1058" s="312">
        <v>8094</v>
      </c>
      <c r="W1058" s="137">
        <v>0.20614828209764918</v>
      </c>
      <c r="X1058" s="312">
        <v>404.84848484848402</v>
      </c>
      <c r="Y1058" s="312">
        <v>8353</v>
      </c>
      <c r="Z1058" s="137">
        <v>0.20319645811034348</v>
      </c>
      <c r="AA1058" s="302">
        <v>383.030303030303</v>
      </c>
      <c r="AB1058" s="312">
        <v>9818</v>
      </c>
      <c r="AC1058" s="137">
        <v>0.22595047408634816</v>
      </c>
      <c r="AD1058" s="302">
        <v>390.90910000000002</v>
      </c>
      <c r="AE1058" s="313">
        <v>0.21299728193723746</v>
      </c>
      <c r="AF1058" s="312">
        <v>5824</v>
      </c>
      <c r="AG1058" s="137">
        <v>0.13875917278185457</v>
      </c>
      <c r="AH1058" s="312">
        <v>330.90909090909003</v>
      </c>
      <c r="AI1058" s="312">
        <v>7389</v>
      </c>
      <c r="AJ1058" s="137">
        <v>0.17295133768696019</v>
      </c>
      <c r="AK1058" s="302">
        <v>357.575757575757</v>
      </c>
      <c r="AL1058" s="312">
        <v>7211</v>
      </c>
      <c r="AM1058" s="137">
        <v>0.16066932554978722</v>
      </c>
      <c r="AN1058" s="302">
        <v>369.09089999999998</v>
      </c>
      <c r="AO1058" s="313">
        <v>0.23815247252747251</v>
      </c>
      <c r="AP1058" s="312">
        <v>14261</v>
      </c>
      <c r="AQ1058" s="137">
        <v>0.19501422163877039</v>
      </c>
      <c r="AR1058" s="312">
        <v>487.27272727272702</v>
      </c>
      <c r="AS1058" s="312">
        <v>16543</v>
      </c>
      <c r="AT1058" s="137">
        <v>0.21620314705421087</v>
      </c>
      <c r="AU1058" s="302">
        <v>505.45454545454498</v>
      </c>
      <c r="AV1058" s="312">
        <v>17388</v>
      </c>
      <c r="AW1058" s="137">
        <v>0.21732826717328269</v>
      </c>
      <c r="AX1058" s="302">
        <v>391.51513699999998</v>
      </c>
      <c r="AY1058" s="303">
        <v>0.21926933595119558</v>
      </c>
      <c r="AZ1058" s="311">
        <v>32913</v>
      </c>
      <c r="BA1058" s="137">
        <v>0.15848931221619228</v>
      </c>
      <c r="BB1058" s="312">
        <v>712.12121212121201</v>
      </c>
      <c r="BC1058" s="312">
        <v>41431</v>
      </c>
      <c r="BD1058" s="137">
        <v>0.1906249568654155</v>
      </c>
      <c r="BE1058" s="302">
        <v>867.87878787878799</v>
      </c>
      <c r="BF1058" s="312">
        <v>43815</v>
      </c>
      <c r="BG1058" s="137">
        <v>0.19169433907781963</v>
      </c>
      <c r="BH1058" s="302">
        <v>788.48486300000002</v>
      </c>
      <c r="BI1058" s="303">
        <v>0.33123689727463312</v>
      </c>
      <c r="BJ1058" s="311">
        <v>25173</v>
      </c>
      <c r="BK1058" s="137">
        <v>0.15740306514847399</v>
      </c>
      <c r="BL1058" s="312">
        <v>700</v>
      </c>
      <c r="BM1058" s="312">
        <v>31022</v>
      </c>
      <c r="BN1058" s="137">
        <v>0.18455589267654232</v>
      </c>
      <c r="BO1058" s="302">
        <v>790.30303030303003</v>
      </c>
      <c r="BP1058" s="312">
        <v>32309</v>
      </c>
      <c r="BQ1058" s="137">
        <v>0.18579282107902334</v>
      </c>
      <c r="BR1058" s="302">
        <v>782.42425500000002</v>
      </c>
      <c r="BS1058" s="303">
        <v>0.28347832995669964</v>
      </c>
      <c r="BT1058" s="311">
        <v>21984</v>
      </c>
      <c r="BU1058" s="137">
        <v>0.17847053093034584</v>
      </c>
      <c r="BV1058" s="312">
        <v>640</v>
      </c>
      <c r="BW1058" s="312">
        <v>25335</v>
      </c>
      <c r="BX1058" s="137">
        <v>0.19091073500821365</v>
      </c>
      <c r="BY1058" s="302">
        <v>530.90909090909099</v>
      </c>
      <c r="BZ1058" s="312">
        <v>28110</v>
      </c>
      <c r="CA1058" s="137">
        <v>0.20334495580086517</v>
      </c>
      <c r="CB1058" s="302">
        <v>738.78790000000004</v>
      </c>
      <c r="CC1058" s="303">
        <v>0.27865720524017468</v>
      </c>
      <c r="CD1058" s="311">
        <v>197439</v>
      </c>
      <c r="CE1058" s="137">
        <v>0.16977588678339964</v>
      </c>
      <c r="CF1058" s="312">
        <v>1848.17</v>
      </c>
      <c r="CG1058" s="312">
        <v>238478</v>
      </c>
      <c r="CH1058" s="137">
        <v>0.19407815764181016</v>
      </c>
      <c r="CI1058" s="302">
        <v>2007.13</v>
      </c>
      <c r="CJ1058" s="312">
        <v>250457</v>
      </c>
      <c r="CK1058" s="137">
        <v>0.19457020956595236</v>
      </c>
      <c r="CL1058" s="302">
        <v>2032.55</v>
      </c>
      <c r="CM1058" s="313">
        <v>0.2685285075390374</v>
      </c>
    </row>
    <row r="1059" spans="1:91" ht="14.4" x14ac:dyDescent="0.3">
      <c r="A1059" s="99" t="s">
        <v>452</v>
      </c>
      <c r="B1059" s="311">
        <v>12784</v>
      </c>
      <c r="C1059" s="137">
        <v>4.5898931873260926E-2</v>
      </c>
      <c r="D1059" s="312">
        <v>492.12121212121201</v>
      </c>
      <c r="E1059" s="312">
        <v>14545</v>
      </c>
      <c r="F1059" s="137">
        <v>4.9717996923602806E-2</v>
      </c>
      <c r="G1059" s="302">
        <v>522.42424242424204</v>
      </c>
      <c r="H1059" s="312">
        <v>13071</v>
      </c>
      <c r="I1059" s="137">
        <v>4.2451267594655513E-2</v>
      </c>
      <c r="J1059" s="302">
        <v>471.51513699999998</v>
      </c>
      <c r="K1059" s="313">
        <v>2.244993742177722E-2</v>
      </c>
      <c r="L1059" s="312">
        <v>9236</v>
      </c>
      <c r="M1059" s="137">
        <v>3.8599614672534345E-2</v>
      </c>
      <c r="N1059" s="312">
        <v>375.15151515151501</v>
      </c>
      <c r="O1059" s="312">
        <v>12053</v>
      </c>
      <c r="P1059" s="137">
        <v>4.6764725281973486E-2</v>
      </c>
      <c r="Q1059" s="302">
        <v>471.51515151515099</v>
      </c>
      <c r="R1059" s="312">
        <v>10869</v>
      </c>
      <c r="S1059" s="137">
        <v>4.0213554731724645E-2</v>
      </c>
      <c r="T1059" s="302">
        <v>482.42425500000002</v>
      </c>
      <c r="U1059" s="313">
        <v>0.17680814205283674</v>
      </c>
      <c r="V1059" s="312">
        <v>1804</v>
      </c>
      <c r="W1059" s="137">
        <v>4.5946565468761941E-2</v>
      </c>
      <c r="X1059" s="312">
        <v>232.72727272727201</v>
      </c>
      <c r="Y1059" s="312">
        <v>1948</v>
      </c>
      <c r="Z1059" s="137">
        <v>4.7387369855016057E-2</v>
      </c>
      <c r="AA1059" s="302">
        <v>207.87878787878699</v>
      </c>
      <c r="AB1059" s="312">
        <v>1817</v>
      </c>
      <c r="AC1059" s="137">
        <v>4.1816257019239619E-2</v>
      </c>
      <c r="AD1059" s="302">
        <v>180.606064</v>
      </c>
      <c r="AE1059" s="313">
        <v>7.2062084257206206E-3</v>
      </c>
      <c r="AF1059" s="312">
        <v>1554</v>
      </c>
      <c r="AG1059" s="137">
        <v>3.7024683122081389E-2</v>
      </c>
      <c r="AH1059" s="312">
        <v>160.60606060606</v>
      </c>
      <c r="AI1059" s="312">
        <v>1885</v>
      </c>
      <c r="AJ1059" s="137">
        <v>4.4121433419937739E-2</v>
      </c>
      <c r="AK1059" s="302">
        <v>197.575757575757</v>
      </c>
      <c r="AL1059" s="312">
        <v>2232</v>
      </c>
      <c r="AM1059" s="137">
        <v>4.973151222120719E-2</v>
      </c>
      <c r="AN1059" s="302">
        <v>222.42424</v>
      </c>
      <c r="AO1059" s="313">
        <v>0.43629343629343631</v>
      </c>
      <c r="AP1059" s="312">
        <v>3227</v>
      </c>
      <c r="AQ1059" s="137">
        <v>4.4128104146154687E-2</v>
      </c>
      <c r="AR1059" s="312">
        <v>246.666666666666</v>
      </c>
      <c r="AS1059" s="312">
        <v>3413</v>
      </c>
      <c r="AT1059" s="137">
        <v>4.4605049924198857E-2</v>
      </c>
      <c r="AU1059" s="302">
        <v>247.272727272727</v>
      </c>
      <c r="AV1059" s="312">
        <v>3889</v>
      </c>
      <c r="AW1059" s="137">
        <v>4.8607639236076396E-2</v>
      </c>
      <c r="AX1059" s="302">
        <v>276.36364700000001</v>
      </c>
      <c r="AY1059" s="303">
        <v>0.20514409668422684</v>
      </c>
      <c r="AZ1059" s="311">
        <v>7094</v>
      </c>
      <c r="BA1059" s="137">
        <v>3.4160458811462582E-2</v>
      </c>
      <c r="BB1059" s="312">
        <v>413.33333333333297</v>
      </c>
      <c r="BC1059" s="312">
        <v>8693</v>
      </c>
      <c r="BD1059" s="137">
        <v>3.9996687263910043E-2</v>
      </c>
      <c r="BE1059" s="302">
        <v>368.48484848484799</v>
      </c>
      <c r="BF1059" s="312">
        <v>7933</v>
      </c>
      <c r="BG1059" s="137">
        <v>3.4707547458732016E-2</v>
      </c>
      <c r="BH1059" s="302">
        <v>386.06060000000002</v>
      </c>
      <c r="BI1059" s="303">
        <v>0.1182689596842402</v>
      </c>
      <c r="BJ1059" s="311">
        <v>4512</v>
      </c>
      <c r="BK1059" s="137">
        <v>2.8212872122906078E-2</v>
      </c>
      <c r="BL1059" s="312">
        <v>288.48484848484799</v>
      </c>
      <c r="BM1059" s="312">
        <v>5910</v>
      </c>
      <c r="BN1059" s="137">
        <v>3.5159735855791539E-2</v>
      </c>
      <c r="BO1059" s="302">
        <v>273.33333333333297</v>
      </c>
      <c r="BP1059" s="312">
        <v>5770</v>
      </c>
      <c r="BQ1059" s="137">
        <v>3.3180370102013822E-2</v>
      </c>
      <c r="BR1059" s="302">
        <v>383.03030000000001</v>
      </c>
      <c r="BS1059" s="303">
        <v>0.27881205673758863</v>
      </c>
      <c r="BT1059" s="311">
        <v>6313</v>
      </c>
      <c r="BU1059" s="137">
        <v>5.1250202955025165E-2</v>
      </c>
      <c r="BV1059" s="312">
        <v>301.81818181818102</v>
      </c>
      <c r="BW1059" s="312">
        <v>6944</v>
      </c>
      <c r="BX1059" s="137">
        <v>5.2326194746281252E-2</v>
      </c>
      <c r="BY1059" s="302">
        <v>346.666666666666</v>
      </c>
      <c r="BZ1059" s="312">
        <v>6698</v>
      </c>
      <c r="CA1059" s="137">
        <v>4.8452668586061717E-2</v>
      </c>
      <c r="CB1059" s="302">
        <v>381.21212800000001</v>
      </c>
      <c r="CC1059" s="303">
        <v>6.0985268493584668E-2</v>
      </c>
      <c r="CD1059" s="311">
        <v>46524</v>
      </c>
      <c r="CE1059" s="137">
        <v>4.0005537693722545E-2</v>
      </c>
      <c r="CF1059" s="312">
        <v>930.99</v>
      </c>
      <c r="CG1059" s="312">
        <v>55391</v>
      </c>
      <c r="CH1059" s="137">
        <v>4.5078301687943988E-2</v>
      </c>
      <c r="CI1059" s="302">
        <v>983.18</v>
      </c>
      <c r="CJ1059" s="312">
        <v>52279</v>
      </c>
      <c r="CK1059" s="137">
        <v>4.0613502461094811E-2</v>
      </c>
      <c r="CL1059" s="302">
        <v>1026.0899999999999</v>
      </c>
      <c r="CM1059" s="313">
        <v>0.12369959590748861</v>
      </c>
    </row>
    <row r="1060" spans="1:91" ht="14.4" x14ac:dyDescent="0.3">
      <c r="A1060" s="99" t="s">
        <v>453</v>
      </c>
      <c r="B1060" s="311">
        <v>4185</v>
      </c>
      <c r="C1060" s="137">
        <v>1.5025581186608024E-2</v>
      </c>
      <c r="D1060" s="312">
        <v>284.84848484848402</v>
      </c>
      <c r="E1060" s="312">
        <v>4804</v>
      </c>
      <c r="F1060" s="137">
        <v>1.642112459408648E-2</v>
      </c>
      <c r="G1060" s="302">
        <v>286.06060606060601</v>
      </c>
      <c r="H1060" s="312">
        <v>4337</v>
      </c>
      <c r="I1060" s="137">
        <v>1.408546764272213E-2</v>
      </c>
      <c r="J1060" s="302">
        <v>311.51513699999998</v>
      </c>
      <c r="K1060" s="313">
        <v>3.6320191158900839E-2</v>
      </c>
      <c r="L1060" s="312">
        <v>2564</v>
      </c>
      <c r="M1060" s="137">
        <v>1.0715614120872461E-2</v>
      </c>
      <c r="N1060" s="312">
        <v>212.72727272727201</v>
      </c>
      <c r="O1060" s="312">
        <v>2904</v>
      </c>
      <c r="P1060" s="137">
        <v>1.1267299611619597E-2</v>
      </c>
      <c r="Q1060" s="302">
        <v>270.30303030303003</v>
      </c>
      <c r="R1060" s="312">
        <v>4105</v>
      </c>
      <c r="S1060" s="137">
        <v>1.5187840847707209E-2</v>
      </c>
      <c r="T1060" s="302">
        <v>284.84848</v>
      </c>
      <c r="U1060" s="313">
        <v>0.60101404056162244</v>
      </c>
      <c r="V1060" s="312">
        <v>420</v>
      </c>
      <c r="W1060" s="137">
        <v>1.0697093956141915E-2</v>
      </c>
      <c r="X1060" s="312">
        <v>110.90909090909</v>
      </c>
      <c r="Y1060" s="312">
        <v>447</v>
      </c>
      <c r="Z1060" s="137">
        <v>1.0873795854821447E-2</v>
      </c>
      <c r="AA1060" s="302">
        <v>104.24242424242399</v>
      </c>
      <c r="AB1060" s="312">
        <v>400</v>
      </c>
      <c r="AC1060" s="137">
        <v>9.2055601583356343E-3</v>
      </c>
      <c r="AD1060" s="302">
        <v>85.454544100000007</v>
      </c>
      <c r="AE1060" s="313">
        <v>-4.7619047619047616E-2</v>
      </c>
      <c r="AF1060" s="312">
        <v>681</v>
      </c>
      <c r="AG1060" s="137">
        <v>1.6225102449251884E-2</v>
      </c>
      <c r="AH1060" s="312">
        <v>123.030303030303</v>
      </c>
      <c r="AI1060" s="312">
        <v>703</v>
      </c>
      <c r="AJ1060" s="137">
        <v>1.6454836973059009E-2</v>
      </c>
      <c r="AK1060" s="302">
        <v>119.39393939393899</v>
      </c>
      <c r="AL1060" s="312">
        <v>512</v>
      </c>
      <c r="AM1060" s="137">
        <v>1.1407945455760789E-2</v>
      </c>
      <c r="AN1060" s="302">
        <v>98.181816100000006</v>
      </c>
      <c r="AO1060" s="313">
        <v>-0.24816446402349487</v>
      </c>
      <c r="AP1060" s="312">
        <v>1077</v>
      </c>
      <c r="AQ1060" s="137">
        <v>1.472760091893666E-2</v>
      </c>
      <c r="AR1060" s="312">
        <v>154.54545454545399</v>
      </c>
      <c r="AS1060" s="312">
        <v>890</v>
      </c>
      <c r="AT1060" s="137">
        <v>1.1631554184745674E-2</v>
      </c>
      <c r="AU1060" s="302">
        <v>138.18181818181799</v>
      </c>
      <c r="AV1060" s="312">
        <v>897</v>
      </c>
      <c r="AW1060" s="137">
        <v>1.1211378862113789E-2</v>
      </c>
      <c r="AX1060" s="302">
        <v>135.15152</v>
      </c>
      <c r="AY1060" s="303">
        <v>-0.16713091922005571</v>
      </c>
      <c r="AZ1060" s="311">
        <v>2011</v>
      </c>
      <c r="BA1060" s="137">
        <v>9.6837725782141608E-3</v>
      </c>
      <c r="BB1060" s="312">
        <v>187.87878787878699</v>
      </c>
      <c r="BC1060" s="312">
        <v>2288</v>
      </c>
      <c r="BD1060" s="137">
        <v>1.0527139130314755E-2</v>
      </c>
      <c r="BE1060" s="302">
        <v>179.39393939393901</v>
      </c>
      <c r="BF1060" s="312">
        <v>2545</v>
      </c>
      <c r="BG1060" s="137">
        <v>1.1134590732695446E-2</v>
      </c>
      <c r="BH1060" s="302">
        <v>236.96969999999999</v>
      </c>
      <c r="BI1060" s="303">
        <v>0.26553953257086027</v>
      </c>
      <c r="BJ1060" s="311">
        <v>1199</v>
      </c>
      <c r="BK1060" s="137">
        <v>7.4971705840789857E-3</v>
      </c>
      <c r="BL1060" s="312">
        <v>183.030303030303</v>
      </c>
      <c r="BM1060" s="312">
        <v>1550</v>
      </c>
      <c r="BN1060" s="137">
        <v>9.2212505205544644E-3</v>
      </c>
      <c r="BO1060" s="302">
        <v>161.81818181818099</v>
      </c>
      <c r="BP1060" s="312">
        <v>1255</v>
      </c>
      <c r="BQ1060" s="137">
        <v>7.2168742596234571E-3</v>
      </c>
      <c r="BR1060" s="302">
        <v>198.18182400000001</v>
      </c>
      <c r="BS1060" s="303">
        <v>4.6705587989991658E-2</v>
      </c>
      <c r="BT1060" s="311">
        <v>1696</v>
      </c>
      <c r="BU1060" s="137">
        <v>1.3768468907290145E-2</v>
      </c>
      <c r="BV1060" s="312">
        <v>178.18181818181799</v>
      </c>
      <c r="BW1060" s="312">
        <v>1606</v>
      </c>
      <c r="BX1060" s="137">
        <v>1.2101939625940047E-2</v>
      </c>
      <c r="BY1060" s="302">
        <v>195.75757575757501</v>
      </c>
      <c r="BZ1060" s="312">
        <v>1302</v>
      </c>
      <c r="CA1060" s="137">
        <v>9.4185390413634457E-3</v>
      </c>
      <c r="CB1060" s="302">
        <v>175.15152</v>
      </c>
      <c r="CC1060" s="303">
        <v>-0.23231132075471697</v>
      </c>
      <c r="CD1060" s="311">
        <v>13833</v>
      </c>
      <c r="CE1060" s="137">
        <v>1.1894862929182012E-2</v>
      </c>
      <c r="CF1060" s="312">
        <v>526.01</v>
      </c>
      <c r="CG1060" s="312">
        <v>15192</v>
      </c>
      <c r="CH1060" s="137">
        <v>1.2363552910098122E-2</v>
      </c>
      <c r="CI1060" s="302">
        <v>542.86</v>
      </c>
      <c r="CJ1060" s="312">
        <v>15353</v>
      </c>
      <c r="CK1060" s="137">
        <v>1.192714289265649E-2</v>
      </c>
      <c r="CL1060" s="302">
        <v>581.33000000000004</v>
      </c>
      <c r="CM1060" s="313">
        <v>0.10988216583532133</v>
      </c>
    </row>
    <row r="1061" spans="1:91" ht="14.4" x14ac:dyDescent="0.3">
      <c r="A1061" s="99" t="s">
        <v>454</v>
      </c>
      <c r="B1061" s="311">
        <v>1535</v>
      </c>
      <c r="C1061" s="137">
        <v>5.5111749394129795E-3</v>
      </c>
      <c r="D1061" s="312">
        <v>164.84848484848399</v>
      </c>
      <c r="E1061" s="312">
        <v>1682</v>
      </c>
      <c r="F1061" s="137">
        <v>5.7494445393949751E-3</v>
      </c>
      <c r="G1061" s="302">
        <v>212.72727272727201</v>
      </c>
      <c r="H1061" s="312">
        <v>2931</v>
      </c>
      <c r="I1061" s="137">
        <v>9.5191389579936739E-3</v>
      </c>
      <c r="J1061" s="302">
        <v>234.545456</v>
      </c>
      <c r="K1061" s="313">
        <v>0.90944625407166124</v>
      </c>
      <c r="L1061" s="312">
        <v>771</v>
      </c>
      <c r="M1061" s="137">
        <v>3.2222068982810715E-3</v>
      </c>
      <c r="N1061" s="312">
        <v>146.06060606060601</v>
      </c>
      <c r="O1061" s="312">
        <v>746</v>
      </c>
      <c r="P1061" s="137">
        <v>2.8944233850785881E-3</v>
      </c>
      <c r="Q1061" s="302">
        <v>110.90909090909</v>
      </c>
      <c r="R1061" s="312">
        <v>1433</v>
      </c>
      <c r="S1061" s="137">
        <v>5.3018698988463904E-3</v>
      </c>
      <c r="T1061" s="302">
        <v>195.75756799999999</v>
      </c>
      <c r="U1061" s="313">
        <v>0.8586251621271076</v>
      </c>
      <c r="V1061" s="312">
        <v>69</v>
      </c>
      <c r="W1061" s="137">
        <v>1.7573797213661718E-3</v>
      </c>
      <c r="X1061" s="312">
        <v>44.848484848484802</v>
      </c>
      <c r="Y1061" s="312">
        <v>164</v>
      </c>
      <c r="Z1061" s="137">
        <v>3.9894910966235281E-3</v>
      </c>
      <c r="AA1061" s="302">
        <v>63.636363636363598</v>
      </c>
      <c r="AB1061" s="312">
        <v>173</v>
      </c>
      <c r="AC1061" s="137">
        <v>3.9814047684801623E-3</v>
      </c>
      <c r="AD1061" s="302">
        <v>61.818179999999998</v>
      </c>
      <c r="AE1061" s="313">
        <v>1.5072463768115942</v>
      </c>
      <c r="AF1061" s="312">
        <v>598</v>
      </c>
      <c r="AG1061" s="137">
        <v>1.4247593633851139E-2</v>
      </c>
      <c r="AH1061" s="312">
        <v>127.272727272727</v>
      </c>
      <c r="AI1061" s="312">
        <v>279</v>
      </c>
      <c r="AJ1061" s="137">
        <v>6.5304402780703603E-3</v>
      </c>
      <c r="AK1061" s="302">
        <v>73.3333333333333</v>
      </c>
      <c r="AL1061" s="312">
        <v>406</v>
      </c>
      <c r="AM1061" s="137">
        <v>9.046144248122813E-3</v>
      </c>
      <c r="AN1061" s="302">
        <v>107.878784</v>
      </c>
      <c r="AO1061" s="313">
        <v>-0.32107023411371238</v>
      </c>
      <c r="AP1061" s="312">
        <v>342</v>
      </c>
      <c r="AQ1061" s="137">
        <v>4.6767312110272399E-3</v>
      </c>
      <c r="AR1061" s="312">
        <v>76.969696969696898</v>
      </c>
      <c r="AS1061" s="312">
        <v>261</v>
      </c>
      <c r="AT1061" s="137">
        <v>3.411051283391709E-3</v>
      </c>
      <c r="AU1061" s="302">
        <v>56.363636363636303</v>
      </c>
      <c r="AV1061" s="312">
        <v>288</v>
      </c>
      <c r="AW1061" s="137">
        <v>3.5996400359964002E-3</v>
      </c>
      <c r="AX1061" s="302">
        <v>78.181816100000006</v>
      </c>
      <c r="AY1061" s="303">
        <v>-0.15789473684210525</v>
      </c>
      <c r="AZ1061" s="311">
        <v>381</v>
      </c>
      <c r="BA1061" s="137">
        <v>1.8346680021380382E-3</v>
      </c>
      <c r="BB1061" s="312">
        <v>84.848484848484802</v>
      </c>
      <c r="BC1061" s="312">
        <v>605</v>
      </c>
      <c r="BD1061" s="137">
        <v>2.7836185200351519E-3</v>
      </c>
      <c r="BE1061" s="302">
        <v>94.545454545454504</v>
      </c>
      <c r="BF1061" s="312">
        <v>663</v>
      </c>
      <c r="BG1061" s="137">
        <v>2.9006812006982636E-3</v>
      </c>
      <c r="BH1061" s="302">
        <v>104.848488</v>
      </c>
      <c r="BI1061" s="303">
        <v>0.74015748031496065</v>
      </c>
      <c r="BJ1061" s="311">
        <v>220</v>
      </c>
      <c r="BK1061" s="137">
        <v>1.375627630106236E-3</v>
      </c>
      <c r="BL1061" s="312">
        <v>58.181818181818201</v>
      </c>
      <c r="BM1061" s="312">
        <v>501</v>
      </c>
      <c r="BN1061" s="137">
        <v>2.9805461359985724E-3</v>
      </c>
      <c r="BO1061" s="302">
        <v>107.272727272727</v>
      </c>
      <c r="BP1061" s="312">
        <v>414</v>
      </c>
      <c r="BQ1061" s="137">
        <v>2.3807059310630369E-3</v>
      </c>
      <c r="BR1061" s="302">
        <v>90.303030000000007</v>
      </c>
      <c r="BS1061" s="303">
        <v>0.88181818181818183</v>
      </c>
      <c r="BT1061" s="311">
        <v>539</v>
      </c>
      <c r="BU1061" s="137">
        <v>4.3757103425880826E-3</v>
      </c>
      <c r="BV1061" s="312">
        <v>85.454545454545396</v>
      </c>
      <c r="BW1061" s="312">
        <v>874</v>
      </c>
      <c r="BX1061" s="137">
        <v>6.5859870691603994E-3</v>
      </c>
      <c r="BY1061" s="302">
        <v>137.575757575757</v>
      </c>
      <c r="BZ1061" s="312">
        <v>454</v>
      </c>
      <c r="CA1061" s="137">
        <v>3.2841910328563783E-3</v>
      </c>
      <c r="CB1061" s="302">
        <v>109.090912</v>
      </c>
      <c r="CC1061" s="303">
        <v>-0.15769944341372913</v>
      </c>
      <c r="CD1061" s="311">
        <v>4455</v>
      </c>
      <c r="CE1061" s="137">
        <v>3.8308114183117086E-3</v>
      </c>
      <c r="CF1061" s="312">
        <v>299.49</v>
      </c>
      <c r="CG1061" s="312">
        <v>5112</v>
      </c>
      <c r="CH1061" s="137">
        <v>4.1602476616917853E-3</v>
      </c>
      <c r="CI1061" s="302">
        <v>329.44</v>
      </c>
      <c r="CJ1061" s="312">
        <v>6762</v>
      </c>
      <c r="CK1061" s="137">
        <v>5.2531323024909262E-3</v>
      </c>
      <c r="CL1061" s="302">
        <v>380.56</v>
      </c>
      <c r="CM1061" s="313">
        <v>0.51784511784511789</v>
      </c>
    </row>
    <row r="1062" spans="1:91" ht="14.4" x14ac:dyDescent="0.3">
      <c r="A1062" s="432"/>
      <c r="B1062" s="432"/>
      <c r="C1062" s="432"/>
      <c r="D1062" s="432"/>
      <c r="E1062" s="432"/>
      <c r="F1062" s="432"/>
      <c r="G1062" s="432"/>
      <c r="H1062" s="432"/>
      <c r="I1062" s="432"/>
      <c r="J1062" s="432"/>
      <c r="K1062" s="432"/>
      <c r="L1062" s="432"/>
      <c r="M1062" s="432"/>
      <c r="N1062" s="432"/>
      <c r="O1062" s="432"/>
      <c r="P1062" s="432"/>
      <c r="Q1062" s="432"/>
      <c r="R1062" s="432"/>
      <c r="S1062" s="432"/>
      <c r="T1062" s="432"/>
      <c r="U1062" s="432"/>
      <c r="V1062" s="432"/>
      <c r="W1062" s="432"/>
      <c r="X1062" s="432"/>
      <c r="Y1062" s="432"/>
      <c r="Z1062" s="432"/>
      <c r="AA1062" s="432"/>
      <c r="AB1062" s="432"/>
      <c r="AC1062" s="432"/>
      <c r="AD1062" s="432"/>
      <c r="AE1062" s="432"/>
      <c r="AF1062" s="432"/>
      <c r="AG1062" s="432"/>
      <c r="AH1062" s="432"/>
      <c r="AI1062" s="432"/>
      <c r="AJ1062" s="432"/>
      <c r="AK1062" s="432"/>
      <c r="AL1062" s="432"/>
      <c r="AM1062" s="432"/>
      <c r="AN1062" s="432"/>
      <c r="AO1062" s="432"/>
      <c r="AP1062" s="432"/>
      <c r="AQ1062" s="432"/>
      <c r="AR1062" s="432"/>
      <c r="AS1062" s="432"/>
      <c r="AT1062" s="432"/>
      <c r="AU1062" s="432"/>
      <c r="AV1062" s="432"/>
      <c r="AW1062" s="432"/>
      <c r="AX1062" s="432"/>
      <c r="AY1062" s="432"/>
      <c r="AZ1062" s="432"/>
      <c r="BA1062" s="432"/>
      <c r="BB1062" s="432"/>
      <c r="BC1062" s="432"/>
      <c r="BD1062" s="432"/>
      <c r="BE1062" s="432"/>
      <c r="BF1062" s="432"/>
      <c r="BG1062" s="432"/>
      <c r="BH1062" s="432"/>
      <c r="BI1062" s="432"/>
      <c r="BJ1062" s="432"/>
      <c r="BK1062" s="432"/>
      <c r="BL1062" s="432"/>
      <c r="BM1062" s="432"/>
      <c r="BN1062" s="432"/>
      <c r="BO1062" s="432"/>
      <c r="BP1062" s="432"/>
      <c r="BQ1062" s="432"/>
      <c r="BR1062" s="432"/>
      <c r="BS1062" s="432"/>
      <c r="BT1062" s="432"/>
      <c r="BU1062" s="432"/>
      <c r="BV1062" s="432"/>
      <c r="BW1062" s="432"/>
      <c r="BX1062" s="432"/>
      <c r="BY1062" s="432"/>
      <c r="BZ1062" s="432"/>
      <c r="CA1062" s="432"/>
      <c r="CB1062" s="432"/>
      <c r="CC1062" s="432"/>
      <c r="CD1062" s="432"/>
      <c r="CE1062" s="432"/>
      <c r="CF1062" s="432"/>
      <c r="CG1062" s="432"/>
      <c r="CH1062" s="432"/>
      <c r="CI1062" s="432"/>
      <c r="CJ1062" s="432"/>
      <c r="CK1062" s="432"/>
      <c r="CL1062" s="432"/>
      <c r="CM1062" s="432"/>
    </row>
    <row r="1063" spans="1:91" ht="14.4" x14ac:dyDescent="0.3">
      <c r="A1063" s="472" t="s">
        <v>531</v>
      </c>
      <c r="B1063" s="472"/>
      <c r="C1063" s="472"/>
      <c r="D1063" s="472"/>
      <c r="E1063" s="472"/>
      <c r="F1063" s="472"/>
      <c r="G1063" s="472"/>
      <c r="H1063" s="472"/>
      <c r="I1063" s="472"/>
      <c r="J1063" s="472"/>
      <c r="K1063" s="472"/>
      <c r="L1063" s="472"/>
      <c r="M1063" s="472"/>
      <c r="N1063" s="472"/>
      <c r="O1063" s="472"/>
      <c r="P1063" s="472"/>
      <c r="Q1063" s="472"/>
      <c r="R1063" s="472"/>
      <c r="S1063" s="472"/>
      <c r="T1063" s="472"/>
      <c r="U1063" s="472"/>
      <c r="V1063" s="472"/>
      <c r="W1063" s="472"/>
      <c r="X1063" s="472"/>
      <c r="Y1063" s="472"/>
      <c r="Z1063" s="472"/>
      <c r="AA1063" s="472"/>
      <c r="AB1063" s="472"/>
      <c r="AC1063" s="472"/>
      <c r="AD1063" s="472"/>
      <c r="AE1063" s="472"/>
      <c r="AF1063" s="472"/>
      <c r="AG1063" s="472"/>
      <c r="AH1063" s="472"/>
      <c r="AI1063" s="472"/>
      <c r="AJ1063" s="472"/>
      <c r="AK1063" s="472"/>
      <c r="AL1063" s="472"/>
      <c r="AM1063" s="472"/>
      <c r="AN1063" s="472"/>
      <c r="AO1063" s="472"/>
      <c r="AP1063" s="472"/>
      <c r="AQ1063" s="472"/>
      <c r="AR1063" s="472"/>
      <c r="AS1063" s="472"/>
      <c r="AT1063" s="472"/>
      <c r="AU1063" s="472"/>
      <c r="AV1063" s="472"/>
      <c r="AW1063" s="472"/>
      <c r="AX1063" s="472"/>
      <c r="AY1063" s="472"/>
      <c r="AZ1063" s="472"/>
      <c r="BA1063" s="472"/>
      <c r="BB1063" s="472"/>
      <c r="BC1063" s="472"/>
      <c r="BD1063" s="472"/>
      <c r="BE1063" s="472"/>
      <c r="BF1063" s="472"/>
      <c r="BG1063" s="472"/>
      <c r="BH1063" s="472"/>
      <c r="BI1063" s="472"/>
      <c r="BJ1063" s="472"/>
      <c r="BK1063" s="472"/>
      <c r="BL1063" s="472"/>
      <c r="BM1063" s="472"/>
      <c r="BN1063" s="472"/>
      <c r="BO1063" s="472"/>
      <c r="BP1063" s="472"/>
      <c r="BQ1063" s="472"/>
      <c r="BR1063" s="472"/>
      <c r="BS1063" s="472"/>
      <c r="BT1063" s="472"/>
      <c r="BU1063" s="472"/>
      <c r="BV1063" s="472"/>
      <c r="BW1063" s="472"/>
      <c r="BX1063" s="472"/>
      <c r="BY1063" s="472"/>
      <c r="BZ1063" s="472"/>
      <c r="CA1063" s="472"/>
      <c r="CB1063" s="472"/>
      <c r="CC1063" s="472"/>
      <c r="CD1063" s="472"/>
      <c r="CE1063" s="472"/>
      <c r="CF1063" s="472"/>
      <c r="CG1063" s="472"/>
      <c r="CH1063" s="472"/>
      <c r="CI1063" s="472"/>
      <c r="CJ1063" s="472"/>
      <c r="CK1063" s="472"/>
      <c r="CL1063" s="472"/>
      <c r="CM1063" s="472"/>
    </row>
    <row r="1064" spans="1:91" ht="18" customHeight="1" x14ac:dyDescent="0.3">
      <c r="B1064" s="473" t="s">
        <v>332</v>
      </c>
      <c r="C1064" s="474"/>
      <c r="D1064" s="292" t="s">
        <v>333</v>
      </c>
      <c r="E1064" s="474" t="s">
        <v>332</v>
      </c>
      <c r="F1064" s="474"/>
      <c r="G1064" s="292" t="s">
        <v>333</v>
      </c>
      <c r="H1064" s="474" t="s">
        <v>332</v>
      </c>
      <c r="I1064" s="474"/>
      <c r="J1064" s="292" t="s">
        <v>333</v>
      </c>
      <c r="K1064" s="310" t="s">
        <v>0</v>
      </c>
      <c r="L1064" s="473" t="s">
        <v>332</v>
      </c>
      <c r="M1064" s="474"/>
      <c r="N1064" s="292" t="s">
        <v>333</v>
      </c>
      <c r="O1064" s="474" t="s">
        <v>332</v>
      </c>
      <c r="P1064" s="474"/>
      <c r="Q1064" s="292" t="s">
        <v>333</v>
      </c>
      <c r="R1064" s="474" t="s">
        <v>332</v>
      </c>
      <c r="S1064" s="474"/>
      <c r="T1064" s="292" t="s">
        <v>333</v>
      </c>
      <c r="U1064" s="310" t="s">
        <v>0</v>
      </c>
      <c r="V1064" s="473" t="s">
        <v>332</v>
      </c>
      <c r="W1064" s="474"/>
      <c r="X1064" s="292" t="s">
        <v>333</v>
      </c>
      <c r="Y1064" s="474" t="s">
        <v>332</v>
      </c>
      <c r="Z1064" s="474"/>
      <c r="AA1064" s="292" t="s">
        <v>333</v>
      </c>
      <c r="AB1064" s="474" t="s">
        <v>332</v>
      </c>
      <c r="AC1064" s="474"/>
      <c r="AD1064" s="292" t="s">
        <v>333</v>
      </c>
      <c r="AE1064" s="310" t="s">
        <v>0</v>
      </c>
      <c r="AF1064" s="473" t="s">
        <v>332</v>
      </c>
      <c r="AG1064" s="474"/>
      <c r="AH1064" s="292" t="s">
        <v>333</v>
      </c>
      <c r="AI1064" s="474" t="s">
        <v>332</v>
      </c>
      <c r="AJ1064" s="474"/>
      <c r="AK1064" s="292" t="s">
        <v>333</v>
      </c>
      <c r="AL1064" s="474" t="s">
        <v>332</v>
      </c>
      <c r="AM1064" s="474"/>
      <c r="AN1064" s="292" t="s">
        <v>333</v>
      </c>
      <c r="AO1064" s="310" t="s">
        <v>0</v>
      </c>
      <c r="AP1064" s="473" t="s">
        <v>332</v>
      </c>
      <c r="AQ1064" s="474"/>
      <c r="AR1064" s="292" t="s">
        <v>333</v>
      </c>
      <c r="AS1064" s="474" t="s">
        <v>332</v>
      </c>
      <c r="AT1064" s="474"/>
      <c r="AU1064" s="292" t="s">
        <v>333</v>
      </c>
      <c r="AV1064" s="474" t="s">
        <v>332</v>
      </c>
      <c r="AW1064" s="474"/>
      <c r="AX1064" s="292" t="s">
        <v>333</v>
      </c>
      <c r="AY1064" s="290" t="s">
        <v>0</v>
      </c>
      <c r="AZ1064" s="473" t="s">
        <v>332</v>
      </c>
      <c r="BA1064" s="474"/>
      <c r="BB1064" s="292" t="s">
        <v>333</v>
      </c>
      <c r="BC1064" s="474" t="s">
        <v>332</v>
      </c>
      <c r="BD1064" s="474"/>
      <c r="BE1064" s="292" t="s">
        <v>333</v>
      </c>
      <c r="BF1064" s="474" t="s">
        <v>332</v>
      </c>
      <c r="BG1064" s="474"/>
      <c r="BH1064" s="292" t="s">
        <v>333</v>
      </c>
      <c r="BI1064" s="290" t="s">
        <v>0</v>
      </c>
      <c r="BJ1064" s="473" t="s">
        <v>332</v>
      </c>
      <c r="BK1064" s="474"/>
      <c r="BL1064" s="292" t="s">
        <v>333</v>
      </c>
      <c r="BM1064" s="474" t="s">
        <v>332</v>
      </c>
      <c r="BN1064" s="474"/>
      <c r="BO1064" s="292" t="s">
        <v>333</v>
      </c>
      <c r="BP1064" s="474" t="s">
        <v>332</v>
      </c>
      <c r="BQ1064" s="474"/>
      <c r="BR1064" s="292" t="s">
        <v>333</v>
      </c>
      <c r="BS1064" s="290" t="s">
        <v>0</v>
      </c>
      <c r="BT1064" s="473" t="s">
        <v>332</v>
      </c>
      <c r="BU1064" s="474"/>
      <c r="BV1064" s="292" t="s">
        <v>333</v>
      </c>
      <c r="BW1064" s="474" t="s">
        <v>332</v>
      </c>
      <c r="BX1064" s="474"/>
      <c r="BY1064" s="292" t="s">
        <v>333</v>
      </c>
      <c r="BZ1064" s="474" t="s">
        <v>332</v>
      </c>
      <c r="CA1064" s="474"/>
      <c r="CB1064" s="292" t="s">
        <v>333</v>
      </c>
      <c r="CC1064" s="290" t="s">
        <v>0</v>
      </c>
      <c r="CD1064" s="473" t="s">
        <v>332</v>
      </c>
      <c r="CE1064" s="474"/>
      <c r="CF1064" s="292" t="s">
        <v>333</v>
      </c>
      <c r="CG1064" s="474" t="s">
        <v>332</v>
      </c>
      <c r="CH1064" s="474"/>
      <c r="CI1064" s="292" t="s">
        <v>333</v>
      </c>
      <c r="CJ1064" s="474" t="s">
        <v>332</v>
      </c>
      <c r="CK1064" s="474"/>
      <c r="CL1064" s="292" t="s">
        <v>333</v>
      </c>
      <c r="CM1064" s="310" t="s">
        <v>0</v>
      </c>
    </row>
    <row r="1065" spans="1:91" ht="14.4" x14ac:dyDescent="0.3">
      <c r="A1065" s="99" t="s">
        <v>18</v>
      </c>
      <c r="B1065" s="311">
        <v>278525</v>
      </c>
      <c r="C1065" s="137"/>
      <c r="D1065" s="312">
        <v>910.30303030303003</v>
      </c>
      <c r="E1065" s="312">
        <v>292550</v>
      </c>
      <c r="F1065" s="137"/>
      <c r="G1065" s="302">
        <v>808.48484848484804</v>
      </c>
      <c r="H1065" s="312">
        <v>307906</v>
      </c>
      <c r="I1065" s="137"/>
      <c r="J1065" s="302">
        <v>689.09090000000003</v>
      </c>
      <c r="K1065" s="313">
        <v>0.10548783771654251</v>
      </c>
      <c r="L1065" s="312">
        <v>239277</v>
      </c>
      <c r="M1065" s="137"/>
      <c r="N1065" s="312">
        <v>936.36363636363603</v>
      </c>
      <c r="O1065" s="312">
        <v>257737</v>
      </c>
      <c r="P1065" s="137"/>
      <c r="Q1065" s="302">
        <v>843.63636363636294</v>
      </c>
      <c r="R1065" s="312">
        <v>270282</v>
      </c>
      <c r="S1065" s="137"/>
      <c r="T1065" s="302">
        <v>782.42425500000002</v>
      </c>
      <c r="U1065" s="313">
        <v>0.12957785328301508</v>
      </c>
      <c r="V1065" s="312">
        <v>39263</v>
      </c>
      <c r="W1065" s="137"/>
      <c r="X1065" s="312">
        <v>436.969696969697</v>
      </c>
      <c r="Y1065" s="312">
        <v>41108</v>
      </c>
      <c r="Z1065" s="137"/>
      <c r="AA1065" s="302">
        <v>373.93939393939303</v>
      </c>
      <c r="AB1065" s="312">
        <v>43452</v>
      </c>
      <c r="AC1065" s="137"/>
      <c r="AD1065" s="302">
        <v>300</v>
      </c>
      <c r="AE1065" s="313">
        <v>0.10669077757685352</v>
      </c>
      <c r="AF1065" s="312">
        <v>41972</v>
      </c>
      <c r="AG1065" s="137"/>
      <c r="AH1065" s="312">
        <v>491.51515151515099</v>
      </c>
      <c r="AI1065" s="312">
        <v>42723</v>
      </c>
      <c r="AJ1065" s="137"/>
      <c r="AK1065" s="302">
        <v>441.81818181818102</v>
      </c>
      <c r="AL1065" s="312">
        <v>44881</v>
      </c>
      <c r="AM1065" s="137"/>
      <c r="AN1065" s="302">
        <v>357.57574499999998</v>
      </c>
      <c r="AO1065" s="313">
        <v>6.9308110168683879E-2</v>
      </c>
      <c r="AP1065" s="312">
        <v>73128</v>
      </c>
      <c r="AQ1065" s="137"/>
      <c r="AR1065" s="312">
        <v>474.54545454545399</v>
      </c>
      <c r="AS1065" s="312">
        <v>76516</v>
      </c>
      <c r="AT1065" s="137"/>
      <c r="AU1065" s="302">
        <v>464.24242424242402</v>
      </c>
      <c r="AV1065" s="312">
        <v>80008</v>
      </c>
      <c r="AW1065" s="137"/>
      <c r="AX1065" s="302">
        <v>440.60604899999998</v>
      </c>
      <c r="AY1065" s="303">
        <v>9.4081610327097692E-2</v>
      </c>
      <c r="AZ1065" s="311">
        <v>207667</v>
      </c>
      <c r="BA1065" s="137"/>
      <c r="BB1065" s="312">
        <v>1309.69696969696</v>
      </c>
      <c r="BC1065" s="312">
        <v>217343</v>
      </c>
      <c r="BD1065" s="137"/>
      <c r="BE1065" s="302">
        <v>720</v>
      </c>
      <c r="BF1065" s="312">
        <v>228567</v>
      </c>
      <c r="BG1065" s="137"/>
      <c r="BH1065" s="302">
        <v>635.75756799999999</v>
      </c>
      <c r="BI1065" s="303">
        <v>0.1006418930306693</v>
      </c>
      <c r="BJ1065" s="311">
        <v>159927</v>
      </c>
      <c r="BK1065" s="137"/>
      <c r="BL1065" s="312">
        <v>702.42424242424204</v>
      </c>
      <c r="BM1065" s="312">
        <v>168090</v>
      </c>
      <c r="BN1065" s="137"/>
      <c r="BO1065" s="302">
        <v>547.27272727272702</v>
      </c>
      <c r="BP1065" s="312">
        <v>173898</v>
      </c>
      <c r="BQ1065" s="137"/>
      <c r="BR1065" s="302">
        <v>418.18182400000001</v>
      </c>
      <c r="BS1065" s="303">
        <v>8.7358607364610097E-2</v>
      </c>
      <c r="BT1065" s="311">
        <v>123180</v>
      </c>
      <c r="BU1065" s="137"/>
      <c r="BV1065" s="312">
        <v>500</v>
      </c>
      <c r="BW1065" s="312">
        <v>132706</v>
      </c>
      <c r="BX1065" s="137"/>
      <c r="BY1065" s="302">
        <v>467.27272727272702</v>
      </c>
      <c r="BZ1065" s="312">
        <v>138238</v>
      </c>
      <c r="CA1065" s="137"/>
      <c r="CB1065" s="302">
        <v>436.36364700000001</v>
      </c>
      <c r="CC1065" s="303">
        <v>0.12224387075823998</v>
      </c>
      <c r="CD1065" s="311">
        <v>1162939</v>
      </c>
      <c r="CE1065" s="137"/>
      <c r="CF1065" s="312">
        <v>2194.61</v>
      </c>
      <c r="CG1065" s="312">
        <v>1228773</v>
      </c>
      <c r="CH1065" s="137"/>
      <c r="CI1065" s="302">
        <v>1717</v>
      </c>
      <c r="CJ1065" s="312">
        <v>1287232</v>
      </c>
      <c r="CK1065" s="137"/>
      <c r="CL1065" s="302">
        <v>1505.1</v>
      </c>
      <c r="CM1065" s="313">
        <v>0.10687834873540229</v>
      </c>
    </row>
    <row r="1066" spans="1:91" ht="14.4" x14ac:dyDescent="0.3">
      <c r="A1066" s="99" t="s">
        <v>252</v>
      </c>
      <c r="B1066" s="311">
        <v>154847</v>
      </c>
      <c r="C1066" s="137">
        <v>0.55595368458845706</v>
      </c>
      <c r="D1066" s="312">
        <v>1137.57575757575</v>
      </c>
      <c r="E1066" s="312">
        <v>155487</v>
      </c>
      <c r="F1066" s="137">
        <v>0.53148863442146643</v>
      </c>
      <c r="G1066" s="302">
        <v>1310.30303030303</v>
      </c>
      <c r="H1066" s="312">
        <v>164124</v>
      </c>
      <c r="I1066" s="137">
        <v>0.53303280871434788</v>
      </c>
      <c r="J1066" s="302">
        <v>1075.15149</v>
      </c>
      <c r="K1066" s="313">
        <v>5.9910750611894319E-2</v>
      </c>
      <c r="L1066" s="312">
        <v>147930</v>
      </c>
      <c r="M1066" s="137">
        <v>0.61823744028887018</v>
      </c>
      <c r="N1066" s="312">
        <v>1081.8181818181799</v>
      </c>
      <c r="O1066" s="312">
        <v>147334</v>
      </c>
      <c r="P1066" s="137">
        <v>0.57164473862891241</v>
      </c>
      <c r="Q1066" s="302">
        <v>1083.6363636363601</v>
      </c>
      <c r="R1066" s="312">
        <v>157554</v>
      </c>
      <c r="S1066" s="137">
        <v>0.58292450107665328</v>
      </c>
      <c r="T1066" s="302">
        <v>1060.60608</v>
      </c>
      <c r="U1066" s="313">
        <v>6.5057797606976275E-2</v>
      </c>
      <c r="V1066" s="312">
        <v>21760</v>
      </c>
      <c r="W1066" s="137">
        <v>0.55421134401344774</v>
      </c>
      <c r="X1066" s="312">
        <v>395.15151515151501</v>
      </c>
      <c r="Y1066" s="312">
        <v>21358</v>
      </c>
      <c r="Z1066" s="137">
        <v>0.51955823683954461</v>
      </c>
      <c r="AA1066" s="302">
        <v>404.24242424242402</v>
      </c>
      <c r="AB1066" s="312">
        <v>22733</v>
      </c>
      <c r="AC1066" s="137">
        <v>0.52317499769860998</v>
      </c>
      <c r="AD1066" s="302">
        <v>416.96969999999999</v>
      </c>
      <c r="AE1066" s="313">
        <v>4.4715073529411765E-2</v>
      </c>
      <c r="AF1066" s="312">
        <v>26882</v>
      </c>
      <c r="AG1066" s="137">
        <v>0.64047460211569618</v>
      </c>
      <c r="AH1066" s="312">
        <v>453.93939393939399</v>
      </c>
      <c r="AI1066" s="312">
        <v>25930</v>
      </c>
      <c r="AJ1066" s="137">
        <v>0.60693303372890484</v>
      </c>
      <c r="AK1066" s="302">
        <v>463.636363636363</v>
      </c>
      <c r="AL1066" s="312">
        <v>28772</v>
      </c>
      <c r="AM1066" s="137">
        <v>0.64107305986943253</v>
      </c>
      <c r="AN1066" s="302">
        <v>515.15150000000006</v>
      </c>
      <c r="AO1066" s="313">
        <v>7.0307268804404438E-2</v>
      </c>
      <c r="AP1066" s="312">
        <v>41208</v>
      </c>
      <c r="AQ1066" s="137">
        <v>0.56350508697079094</v>
      </c>
      <c r="AR1066" s="312">
        <v>496.36363636363598</v>
      </c>
      <c r="AS1066" s="312">
        <v>40310</v>
      </c>
      <c r="AT1066" s="137">
        <v>0.52681792043494169</v>
      </c>
      <c r="AU1066" s="302">
        <v>576.969696969697</v>
      </c>
      <c r="AV1066" s="312">
        <v>41795</v>
      </c>
      <c r="AW1066" s="137">
        <v>0.52238526147385267</v>
      </c>
      <c r="AX1066" s="302">
        <v>536.36364700000001</v>
      </c>
      <c r="AY1066" s="303">
        <v>1.424480683362454E-2</v>
      </c>
      <c r="AZ1066" s="311">
        <v>129882</v>
      </c>
      <c r="BA1066" s="137">
        <v>0.62543398806743489</v>
      </c>
      <c r="BB1066" s="312">
        <v>1346.6666666666599</v>
      </c>
      <c r="BC1066" s="312">
        <v>123584</v>
      </c>
      <c r="BD1066" s="137">
        <v>0.56861274575210607</v>
      </c>
      <c r="BE1066" s="302">
        <v>950.90909090909099</v>
      </c>
      <c r="BF1066" s="312">
        <v>129419</v>
      </c>
      <c r="BG1066" s="137">
        <v>0.56621909549497518</v>
      </c>
      <c r="BH1066" s="302">
        <v>1098.78784</v>
      </c>
      <c r="BI1066" s="303">
        <v>-3.564774179639981E-3</v>
      </c>
      <c r="BJ1066" s="311">
        <v>101045</v>
      </c>
      <c r="BK1066" s="137">
        <v>0.63181951765493005</v>
      </c>
      <c r="BL1066" s="312">
        <v>1004.84848484848</v>
      </c>
      <c r="BM1066" s="312">
        <v>96098</v>
      </c>
      <c r="BN1066" s="137">
        <v>0.57170563388660833</v>
      </c>
      <c r="BO1066" s="302">
        <v>895.15151515151501</v>
      </c>
      <c r="BP1066" s="312">
        <v>100576</v>
      </c>
      <c r="BQ1066" s="137">
        <v>0.57836202831544925</v>
      </c>
      <c r="BR1066" s="302">
        <v>1022.42426</v>
      </c>
      <c r="BS1066" s="303">
        <v>-4.6414963630065816E-3</v>
      </c>
      <c r="BT1066" s="311">
        <v>73549</v>
      </c>
      <c r="BU1066" s="137">
        <v>0.59708556583861017</v>
      </c>
      <c r="BV1066" s="312">
        <v>809.09090909090901</v>
      </c>
      <c r="BW1066" s="312">
        <v>75974</v>
      </c>
      <c r="BX1066" s="137">
        <v>0.57249860594095214</v>
      </c>
      <c r="BY1066" s="302">
        <v>814.54545454545405</v>
      </c>
      <c r="BZ1066" s="312">
        <v>78866</v>
      </c>
      <c r="CA1066" s="137">
        <v>0.57050883259306417</v>
      </c>
      <c r="CB1066" s="302">
        <v>749.69695999999999</v>
      </c>
      <c r="CC1066" s="303">
        <v>7.2291941426803896E-2</v>
      </c>
      <c r="CD1066" s="311">
        <v>697103</v>
      </c>
      <c r="CE1066" s="137">
        <v>0.59943212842634053</v>
      </c>
      <c r="CF1066" s="312">
        <v>2557.88</v>
      </c>
      <c r="CG1066" s="312">
        <v>686075</v>
      </c>
      <c r="CH1066" s="137">
        <v>0.55834153256948194</v>
      </c>
      <c r="CI1066" s="302">
        <v>2442.2199999999998</v>
      </c>
      <c r="CJ1066" s="312">
        <v>723839</v>
      </c>
      <c r="CK1066" s="137">
        <v>0.56232209889126439</v>
      </c>
      <c r="CL1066" s="302">
        <v>2411.61</v>
      </c>
      <c r="CM1066" s="313">
        <v>3.835301239558573E-2</v>
      </c>
    </row>
    <row r="1067" spans="1:91" ht="14.4" x14ac:dyDescent="0.3">
      <c r="A1067" s="99" t="s">
        <v>532</v>
      </c>
      <c r="B1067" s="311">
        <v>20159</v>
      </c>
      <c r="C1067" s="137">
        <v>7.2377703976303748E-2</v>
      </c>
      <c r="D1067" s="312">
        <v>490.90909090909099</v>
      </c>
      <c r="E1067" s="312">
        <v>17411</v>
      </c>
      <c r="F1067" s="137">
        <v>5.9514612886686039E-2</v>
      </c>
      <c r="G1067" s="302">
        <v>549.69696969696895</v>
      </c>
      <c r="H1067" s="312">
        <v>17621</v>
      </c>
      <c r="I1067" s="137">
        <v>5.7228504803414029E-2</v>
      </c>
      <c r="J1067" s="302">
        <v>525.45450000000005</v>
      </c>
      <c r="K1067" s="313">
        <v>-0.12589910213800287</v>
      </c>
      <c r="L1067" s="312">
        <v>19622</v>
      </c>
      <c r="M1067" s="137">
        <v>8.2005374524087141E-2</v>
      </c>
      <c r="N1067" s="312">
        <v>550.30303030303003</v>
      </c>
      <c r="O1067" s="312">
        <v>19395</v>
      </c>
      <c r="P1067" s="137">
        <v>7.5251128087934605E-2</v>
      </c>
      <c r="Q1067" s="302">
        <v>563.63636363636294</v>
      </c>
      <c r="R1067" s="312">
        <v>21117</v>
      </c>
      <c r="S1067" s="137">
        <v>7.8129509179301615E-2</v>
      </c>
      <c r="T1067" s="302">
        <v>726.06060000000002</v>
      </c>
      <c r="U1067" s="313">
        <v>7.6189990826623172E-2</v>
      </c>
      <c r="V1067" s="312">
        <v>2876</v>
      </c>
      <c r="W1067" s="137">
        <v>7.324962432824797E-2</v>
      </c>
      <c r="X1067" s="312">
        <v>219.39393939393901</v>
      </c>
      <c r="Y1067" s="312">
        <v>2885</v>
      </c>
      <c r="Z1067" s="137">
        <v>7.0180986669261453E-2</v>
      </c>
      <c r="AA1067" s="302">
        <v>207.87878787878699</v>
      </c>
      <c r="AB1067" s="312">
        <v>3277</v>
      </c>
      <c r="AC1067" s="137">
        <v>7.5416551597164691E-2</v>
      </c>
      <c r="AD1067" s="302">
        <v>236.96969999999999</v>
      </c>
      <c r="AE1067" s="313">
        <v>0.13942976356050069</v>
      </c>
      <c r="AF1067" s="312">
        <v>2584</v>
      </c>
      <c r="AG1067" s="137">
        <v>6.1564852758982179E-2</v>
      </c>
      <c r="AH1067" s="312">
        <v>239.39393939393901</v>
      </c>
      <c r="AI1067" s="312">
        <v>2641</v>
      </c>
      <c r="AJ1067" s="137">
        <v>6.1816819979870326E-2</v>
      </c>
      <c r="AK1067" s="302">
        <v>195.15151515151501</v>
      </c>
      <c r="AL1067" s="312">
        <v>2808</v>
      </c>
      <c r="AM1067" s="137">
        <v>6.2565450858938082E-2</v>
      </c>
      <c r="AN1067" s="302">
        <v>210.30302399999999</v>
      </c>
      <c r="AO1067" s="313">
        <v>8.6687306501547989E-2</v>
      </c>
      <c r="AP1067" s="312">
        <v>5272</v>
      </c>
      <c r="AQ1067" s="137">
        <v>7.209276884367137E-2</v>
      </c>
      <c r="AR1067" s="312">
        <v>300</v>
      </c>
      <c r="AS1067" s="312">
        <v>4686</v>
      </c>
      <c r="AT1067" s="137">
        <v>6.1242093156986775E-2</v>
      </c>
      <c r="AU1067" s="302">
        <v>301.21212121212102</v>
      </c>
      <c r="AV1067" s="312">
        <v>4400</v>
      </c>
      <c r="AW1067" s="137">
        <v>5.4994500549945008E-2</v>
      </c>
      <c r="AX1067" s="302">
        <v>300.60604899999998</v>
      </c>
      <c r="AY1067" s="303">
        <v>-0.165402124430956</v>
      </c>
      <c r="AZ1067" s="311">
        <v>15942</v>
      </c>
      <c r="BA1067" s="137">
        <v>7.6767131994972718E-2</v>
      </c>
      <c r="BB1067" s="312">
        <v>442.42424242424198</v>
      </c>
      <c r="BC1067" s="312">
        <v>13939</v>
      </c>
      <c r="BD1067" s="137">
        <v>6.4133650497140468E-2</v>
      </c>
      <c r="BE1067" s="302">
        <v>445.45454545454498</v>
      </c>
      <c r="BF1067" s="312">
        <v>13046</v>
      </c>
      <c r="BG1067" s="137">
        <v>5.7077355873770053E-2</v>
      </c>
      <c r="BH1067" s="302">
        <v>433.33334400000001</v>
      </c>
      <c r="BI1067" s="303">
        <v>-0.18165851210638564</v>
      </c>
      <c r="BJ1067" s="311">
        <v>13330</v>
      </c>
      <c r="BK1067" s="137">
        <v>8.3350528678709665E-2</v>
      </c>
      <c r="BL1067" s="312">
        <v>435.15151515151501</v>
      </c>
      <c r="BM1067" s="312">
        <v>10942</v>
      </c>
      <c r="BN1067" s="137">
        <v>6.5096079481230293E-2</v>
      </c>
      <c r="BO1067" s="302">
        <v>394.54545454545399</v>
      </c>
      <c r="BP1067" s="312">
        <v>12067</v>
      </c>
      <c r="BQ1067" s="137">
        <v>6.93912523433277E-2</v>
      </c>
      <c r="BR1067" s="302">
        <v>449.09089999999998</v>
      </c>
      <c r="BS1067" s="303">
        <v>-9.4748687171792953E-2</v>
      </c>
      <c r="BT1067" s="311">
        <v>9948</v>
      </c>
      <c r="BU1067" s="137">
        <v>8.075986361422309E-2</v>
      </c>
      <c r="BV1067" s="312">
        <v>386.666666666666</v>
      </c>
      <c r="BW1067" s="312">
        <v>8620</v>
      </c>
      <c r="BX1067" s="137">
        <v>6.4955616174099132E-2</v>
      </c>
      <c r="BY1067" s="302">
        <v>364.84848484848402</v>
      </c>
      <c r="BZ1067" s="312">
        <v>9840</v>
      </c>
      <c r="CA1067" s="137">
        <v>7.1181585381732956E-2</v>
      </c>
      <c r="CB1067" s="302">
        <v>398.18182400000001</v>
      </c>
      <c r="CC1067" s="303">
        <v>-1.0856453558504222E-2</v>
      </c>
      <c r="CD1067" s="311">
        <v>89733</v>
      </c>
      <c r="CE1067" s="137">
        <v>7.7160538944862966E-2</v>
      </c>
      <c r="CF1067" s="312">
        <v>1127.5</v>
      </c>
      <c r="CG1067" s="312">
        <v>80519</v>
      </c>
      <c r="CH1067" s="137">
        <v>6.5527969771471212E-2</v>
      </c>
      <c r="CI1067" s="302">
        <v>1129.42</v>
      </c>
      <c r="CJ1067" s="312">
        <v>84176</v>
      </c>
      <c r="CK1067" s="137">
        <v>6.5393029383980505E-2</v>
      </c>
      <c r="CL1067" s="302">
        <v>1240.96</v>
      </c>
      <c r="CM1067" s="313">
        <v>-6.1928164666287762E-2</v>
      </c>
    </row>
    <row r="1068" spans="1:91" ht="14.4" x14ac:dyDescent="0.3">
      <c r="A1068" s="99" t="s">
        <v>533</v>
      </c>
      <c r="B1068" s="311">
        <v>18665</v>
      </c>
      <c r="C1068" s="137">
        <v>6.7013733058073788E-2</v>
      </c>
      <c r="D1068" s="312">
        <v>518.78787878787796</v>
      </c>
      <c r="E1068" s="312">
        <v>16087</v>
      </c>
      <c r="F1068" s="137">
        <v>5.4988890787899501E-2</v>
      </c>
      <c r="G1068" s="302">
        <v>527.87878787878697</v>
      </c>
      <c r="H1068" s="312">
        <v>16504</v>
      </c>
      <c r="I1068" s="137">
        <v>5.3600774262274851E-2</v>
      </c>
      <c r="J1068" s="302">
        <v>543.03030000000001</v>
      </c>
      <c r="K1068" s="313">
        <v>-0.11577819448165015</v>
      </c>
      <c r="L1068" s="312">
        <v>17889</v>
      </c>
      <c r="M1068" s="137">
        <v>7.4762722702140197E-2</v>
      </c>
      <c r="N1068" s="312">
        <v>518.78787878787796</v>
      </c>
      <c r="O1068" s="312">
        <v>18074</v>
      </c>
      <c r="P1068" s="137">
        <v>7.0125748340362462E-2</v>
      </c>
      <c r="Q1068" s="302">
        <v>502.42424242424198</v>
      </c>
      <c r="R1068" s="312">
        <v>19604</v>
      </c>
      <c r="S1068" s="137">
        <v>7.2531652126297724E-2</v>
      </c>
      <c r="T1068" s="302">
        <v>670.90909999999997</v>
      </c>
      <c r="U1068" s="313">
        <v>9.5868969757951811E-2</v>
      </c>
      <c r="V1068" s="312">
        <v>2754</v>
      </c>
      <c r="W1068" s="137">
        <v>7.0142373226701984E-2</v>
      </c>
      <c r="X1068" s="312">
        <v>221.21212121212099</v>
      </c>
      <c r="Y1068" s="312">
        <v>2707</v>
      </c>
      <c r="Z1068" s="137">
        <v>6.5850929259511526E-2</v>
      </c>
      <c r="AA1068" s="302">
        <v>207.272727272727</v>
      </c>
      <c r="AB1068" s="312">
        <v>3093</v>
      </c>
      <c r="AC1068" s="137">
        <v>7.1181993924330292E-2</v>
      </c>
      <c r="AD1068" s="302">
        <v>229.090912</v>
      </c>
      <c r="AE1068" s="313">
        <v>0.12309368191721133</v>
      </c>
      <c r="AF1068" s="312">
        <v>2024</v>
      </c>
      <c r="AG1068" s="137">
        <v>4.822262460688078E-2</v>
      </c>
      <c r="AH1068" s="312">
        <v>207.272727272727</v>
      </c>
      <c r="AI1068" s="312">
        <v>2379</v>
      </c>
      <c r="AJ1068" s="137">
        <v>5.5684291833438662E-2</v>
      </c>
      <c r="AK1068" s="302">
        <v>195.15151515151501</v>
      </c>
      <c r="AL1068" s="312">
        <v>2587</v>
      </c>
      <c r="AM1068" s="137">
        <v>5.7641318152447586E-2</v>
      </c>
      <c r="AN1068" s="302">
        <v>208.484848</v>
      </c>
      <c r="AO1068" s="313">
        <v>0.27816205533596838</v>
      </c>
      <c r="AP1068" s="312">
        <v>4858</v>
      </c>
      <c r="AQ1068" s="137">
        <v>6.6431462640848926E-2</v>
      </c>
      <c r="AR1068" s="312">
        <v>284.24242424242402</v>
      </c>
      <c r="AS1068" s="312">
        <v>4346</v>
      </c>
      <c r="AT1068" s="137">
        <v>5.6798578075173821E-2</v>
      </c>
      <c r="AU1068" s="302">
        <v>292.12121212121201</v>
      </c>
      <c r="AV1068" s="312">
        <v>4137</v>
      </c>
      <c r="AW1068" s="137">
        <v>5.170732926707329E-2</v>
      </c>
      <c r="AX1068" s="302">
        <v>293.33334400000001</v>
      </c>
      <c r="AY1068" s="303">
        <v>-0.14841498559077809</v>
      </c>
      <c r="AZ1068" s="311">
        <v>14878</v>
      </c>
      <c r="BA1068" s="137">
        <v>7.1643544713411375E-2</v>
      </c>
      <c r="BB1068" s="312">
        <v>455.15151515151501</v>
      </c>
      <c r="BC1068" s="312">
        <v>12563</v>
      </c>
      <c r="BD1068" s="137">
        <v>5.780264374744068E-2</v>
      </c>
      <c r="BE1068" s="302">
        <v>413.33333333333297</v>
      </c>
      <c r="BF1068" s="312">
        <v>12054</v>
      </c>
      <c r="BG1068" s="137">
        <v>5.2737271784640827E-2</v>
      </c>
      <c r="BH1068" s="302">
        <v>421.81817599999999</v>
      </c>
      <c r="BI1068" s="303">
        <v>-0.18981045839494556</v>
      </c>
      <c r="BJ1068" s="311">
        <v>12499</v>
      </c>
      <c r="BK1068" s="137">
        <v>7.8154407948626561E-2</v>
      </c>
      <c r="BL1068" s="312">
        <v>403.030303030303</v>
      </c>
      <c r="BM1068" s="312">
        <v>10391</v>
      </c>
      <c r="BN1068" s="137">
        <v>6.1818073651020287E-2</v>
      </c>
      <c r="BO1068" s="302">
        <v>379.39393939393898</v>
      </c>
      <c r="BP1068" s="312">
        <v>11339</v>
      </c>
      <c r="BQ1068" s="137">
        <v>6.5204890223004283E-2</v>
      </c>
      <c r="BR1068" s="302">
        <v>450.90910000000002</v>
      </c>
      <c r="BS1068" s="303">
        <v>-9.2807424593967514E-2</v>
      </c>
      <c r="BT1068" s="311">
        <v>8725</v>
      </c>
      <c r="BU1068" s="137">
        <v>7.0831303783081667E-2</v>
      </c>
      <c r="BV1068" s="312">
        <v>373.33333333333297</v>
      </c>
      <c r="BW1068" s="312">
        <v>7588</v>
      </c>
      <c r="BX1068" s="137">
        <v>5.7179027323557334E-2</v>
      </c>
      <c r="BY1068" s="302">
        <v>349.09090909090901</v>
      </c>
      <c r="BZ1068" s="312">
        <v>8910</v>
      </c>
      <c r="CA1068" s="137">
        <v>6.4454057495044778E-2</v>
      </c>
      <c r="CB1068" s="302">
        <v>380.60604899999998</v>
      </c>
      <c r="CC1068" s="303">
        <v>2.1203438395415473E-2</v>
      </c>
      <c r="CD1068" s="311">
        <v>82292</v>
      </c>
      <c r="CE1068" s="137">
        <v>7.0762095002403394E-2</v>
      </c>
      <c r="CF1068" s="312">
        <v>1103.42</v>
      </c>
      <c r="CG1068" s="312">
        <v>74135</v>
      </c>
      <c r="CH1068" s="137">
        <v>6.0332543114147201E-2</v>
      </c>
      <c r="CI1068" s="302">
        <v>1063.8900000000001</v>
      </c>
      <c r="CJ1068" s="312">
        <v>78228</v>
      </c>
      <c r="CK1068" s="137">
        <v>6.0772261721274798E-2</v>
      </c>
      <c r="CL1068" s="302">
        <v>1203.92</v>
      </c>
      <c r="CM1068" s="313">
        <v>-4.9385116414718322E-2</v>
      </c>
    </row>
    <row r="1069" spans="1:91" ht="14.4" x14ac:dyDescent="0.3">
      <c r="A1069" s="99" t="s">
        <v>534</v>
      </c>
      <c r="B1069" s="311">
        <v>1068</v>
      </c>
      <c r="C1069" s="137">
        <v>3.8344852347186069E-3</v>
      </c>
      <c r="D1069" s="312">
        <v>165.45454545454501</v>
      </c>
      <c r="E1069" s="312">
        <v>1068</v>
      </c>
      <c r="F1069" s="137">
        <v>3.6506580071782599E-3</v>
      </c>
      <c r="G1069" s="302">
        <v>112.72727272727199</v>
      </c>
      <c r="H1069" s="312">
        <v>886</v>
      </c>
      <c r="I1069" s="137">
        <v>2.8775015751560541E-3</v>
      </c>
      <c r="J1069" s="302">
        <v>146.060608</v>
      </c>
      <c r="K1069" s="313">
        <v>-0.17041198501872659</v>
      </c>
      <c r="L1069" s="312">
        <v>1413</v>
      </c>
      <c r="M1069" s="137">
        <v>5.9052896851765945E-3</v>
      </c>
      <c r="N1069" s="312">
        <v>177.575757575757</v>
      </c>
      <c r="O1069" s="312">
        <v>975</v>
      </c>
      <c r="P1069" s="137">
        <v>3.7829260059673232E-3</v>
      </c>
      <c r="Q1069" s="302">
        <v>173.333333333333</v>
      </c>
      <c r="R1069" s="312">
        <v>1204</v>
      </c>
      <c r="S1069" s="137">
        <v>4.4546066700705189E-3</v>
      </c>
      <c r="T1069" s="302">
        <v>167.878784</v>
      </c>
      <c r="U1069" s="313">
        <v>-0.14791224345364473</v>
      </c>
      <c r="V1069" s="312">
        <v>98</v>
      </c>
      <c r="W1069" s="137">
        <v>2.4959885897664468E-3</v>
      </c>
      <c r="X1069" s="312">
        <v>44.848484848484802</v>
      </c>
      <c r="Y1069" s="312">
        <v>160</v>
      </c>
      <c r="Z1069" s="137">
        <v>3.8921864357302715E-3</v>
      </c>
      <c r="AA1069" s="302">
        <v>49.090909090909101</v>
      </c>
      <c r="AB1069" s="312">
        <v>159</v>
      </c>
      <c r="AC1069" s="137">
        <v>3.6592101629384149E-3</v>
      </c>
      <c r="AD1069" s="302">
        <v>49.696968099999999</v>
      </c>
      <c r="AE1069" s="313">
        <v>0.62244897959183676</v>
      </c>
      <c r="AF1069" s="312">
        <v>383</v>
      </c>
      <c r="AG1069" s="137">
        <v>9.12513103974078E-3</v>
      </c>
      <c r="AH1069" s="312">
        <v>73.939393939393895</v>
      </c>
      <c r="AI1069" s="312">
        <v>219</v>
      </c>
      <c r="AJ1069" s="137">
        <v>5.1260445193455515E-3</v>
      </c>
      <c r="AK1069" s="302">
        <v>72.121212121212096</v>
      </c>
      <c r="AL1069" s="312">
        <v>125</v>
      </c>
      <c r="AM1069" s="137">
        <v>2.7851429335353488E-3</v>
      </c>
      <c r="AN1069" s="302">
        <v>47.878788</v>
      </c>
      <c r="AO1069" s="313">
        <v>-0.67362924281984338</v>
      </c>
      <c r="AP1069" s="312">
        <v>343</v>
      </c>
      <c r="AQ1069" s="137">
        <v>4.6904058636910622E-3</v>
      </c>
      <c r="AR1069" s="312">
        <v>89.090909090909093</v>
      </c>
      <c r="AS1069" s="312">
        <v>238</v>
      </c>
      <c r="AT1069" s="137">
        <v>3.1104605572690679E-3</v>
      </c>
      <c r="AU1069" s="302">
        <v>70.303030303030297</v>
      </c>
      <c r="AV1069" s="312">
        <v>263</v>
      </c>
      <c r="AW1069" s="137">
        <v>3.2871712828717128E-3</v>
      </c>
      <c r="AX1069" s="302">
        <v>70.303030000000007</v>
      </c>
      <c r="AY1069" s="303">
        <v>-0.23323615160349853</v>
      </c>
      <c r="AZ1069" s="311">
        <v>899</v>
      </c>
      <c r="BA1069" s="137">
        <v>4.3290460207929043E-3</v>
      </c>
      <c r="BB1069" s="312">
        <v>118.787878787878</v>
      </c>
      <c r="BC1069" s="312">
        <v>1167</v>
      </c>
      <c r="BD1069" s="137">
        <v>5.3693930791421851E-3</v>
      </c>
      <c r="BE1069" s="302">
        <v>177.575757575757</v>
      </c>
      <c r="BF1069" s="312">
        <v>778</v>
      </c>
      <c r="BG1069" s="137">
        <v>3.4038159489340105E-3</v>
      </c>
      <c r="BH1069" s="302">
        <v>166.060608</v>
      </c>
      <c r="BI1069" s="303">
        <v>-0.13459399332591768</v>
      </c>
      <c r="BJ1069" s="311">
        <v>591</v>
      </c>
      <c r="BK1069" s="137">
        <v>3.6954360426944793E-3</v>
      </c>
      <c r="BL1069" s="312">
        <v>101.818181818181</v>
      </c>
      <c r="BM1069" s="312">
        <v>456</v>
      </c>
      <c r="BN1069" s="137">
        <v>2.7128324112082815E-3</v>
      </c>
      <c r="BO1069" s="302">
        <v>83.636363636363598</v>
      </c>
      <c r="BP1069" s="312">
        <v>595</v>
      </c>
      <c r="BQ1069" s="137">
        <v>3.4215459637258624E-3</v>
      </c>
      <c r="BR1069" s="302">
        <v>103.63636</v>
      </c>
      <c r="BS1069" s="303">
        <v>6.7681895093062603E-3</v>
      </c>
      <c r="BT1069" s="311">
        <v>919</v>
      </c>
      <c r="BU1069" s="137">
        <v>7.4606267251177139E-3</v>
      </c>
      <c r="BV1069" s="312">
        <v>132.12121212121201</v>
      </c>
      <c r="BW1069" s="312">
        <v>783</v>
      </c>
      <c r="BX1069" s="137">
        <v>5.9002607267192135E-3</v>
      </c>
      <c r="BY1069" s="302">
        <v>100</v>
      </c>
      <c r="BZ1069" s="312">
        <v>661</v>
      </c>
      <c r="CA1069" s="137">
        <v>4.7816085302160045E-3</v>
      </c>
      <c r="CB1069" s="302">
        <v>93.939390000000003</v>
      </c>
      <c r="CC1069" s="303">
        <v>-0.2807399347116431</v>
      </c>
      <c r="CD1069" s="311">
        <v>5714</v>
      </c>
      <c r="CE1069" s="137">
        <v>4.9134133432622001E-3</v>
      </c>
      <c r="CF1069" s="312">
        <v>339.54</v>
      </c>
      <c r="CG1069" s="312">
        <v>5066</v>
      </c>
      <c r="CH1069" s="137">
        <v>4.1228119432962802E-3</v>
      </c>
      <c r="CI1069" s="302">
        <v>321.20999999999998</v>
      </c>
      <c r="CJ1069" s="312">
        <v>4671</v>
      </c>
      <c r="CK1069" s="137">
        <v>3.6287165017650277E-3</v>
      </c>
      <c r="CL1069" s="302">
        <v>324.85000000000002</v>
      </c>
      <c r="CM1069" s="313">
        <v>-0.18253412670633531</v>
      </c>
    </row>
    <row r="1070" spans="1:91" ht="14.4" x14ac:dyDescent="0.3">
      <c r="A1070" s="99" t="s">
        <v>535</v>
      </c>
      <c r="B1070" s="311">
        <v>426</v>
      </c>
      <c r="C1070" s="137">
        <v>1.5294856835113544E-3</v>
      </c>
      <c r="D1070" s="312">
        <v>106.666666666666</v>
      </c>
      <c r="E1070" s="312">
        <v>256</v>
      </c>
      <c r="F1070" s="137">
        <v>8.7506409160827213E-4</v>
      </c>
      <c r="G1070" s="302">
        <v>60.606060606060602</v>
      </c>
      <c r="H1070" s="312">
        <v>231</v>
      </c>
      <c r="I1070" s="137">
        <v>7.5022896598312468E-4</v>
      </c>
      <c r="J1070" s="302">
        <v>53.3333321</v>
      </c>
      <c r="K1070" s="313">
        <v>-0.45774647887323944</v>
      </c>
      <c r="L1070" s="312">
        <v>320</v>
      </c>
      <c r="M1070" s="137">
        <v>1.3373621367703541E-3</v>
      </c>
      <c r="N1070" s="312">
        <v>78.787878787878796</v>
      </c>
      <c r="O1070" s="312">
        <v>346</v>
      </c>
      <c r="P1070" s="137">
        <v>1.3424537416048142E-3</v>
      </c>
      <c r="Q1070" s="302">
        <v>69.696969696969703</v>
      </c>
      <c r="R1070" s="312">
        <v>309</v>
      </c>
      <c r="S1070" s="137">
        <v>1.1432503829333807E-3</v>
      </c>
      <c r="T1070" s="302">
        <v>80.606063800000001</v>
      </c>
      <c r="U1070" s="313">
        <v>-3.4375000000000003E-2</v>
      </c>
      <c r="V1070" s="312">
        <v>24</v>
      </c>
      <c r="W1070" s="137">
        <v>6.1126251177953802E-4</v>
      </c>
      <c r="X1070" s="312">
        <v>16.363636363636299</v>
      </c>
      <c r="Y1070" s="312">
        <v>18</v>
      </c>
      <c r="Z1070" s="137">
        <v>4.3787097401965555E-4</v>
      </c>
      <c r="AA1070" s="302">
        <v>13.3333333333333</v>
      </c>
      <c r="AB1070" s="312">
        <v>25</v>
      </c>
      <c r="AC1070" s="137">
        <v>5.7534750989597714E-4</v>
      </c>
      <c r="AD1070" s="302">
        <v>24.242424</v>
      </c>
      <c r="AE1070" s="313">
        <v>4.1666666666666664E-2</v>
      </c>
      <c r="AF1070" s="312">
        <v>177</v>
      </c>
      <c r="AG1070" s="137">
        <v>4.2170971123606212E-3</v>
      </c>
      <c r="AH1070" s="312">
        <v>56.363636363636303</v>
      </c>
      <c r="AI1070" s="312">
        <v>43</v>
      </c>
      <c r="AJ1070" s="137">
        <v>1.0064836270861129E-3</v>
      </c>
      <c r="AK1070" s="302">
        <v>30.303030303030301</v>
      </c>
      <c r="AL1070" s="312">
        <v>96</v>
      </c>
      <c r="AM1070" s="137">
        <v>2.1389897729551482E-3</v>
      </c>
      <c r="AN1070" s="302">
        <v>49.696968099999999</v>
      </c>
      <c r="AO1070" s="313">
        <v>-0.4576271186440678</v>
      </c>
      <c r="AP1070" s="312">
        <v>71</v>
      </c>
      <c r="AQ1070" s="137">
        <v>9.7090033913138608E-4</v>
      </c>
      <c r="AR1070" s="312">
        <v>32.727272727272698</v>
      </c>
      <c r="AS1070" s="312">
        <v>102</v>
      </c>
      <c r="AT1070" s="137">
        <v>1.3330545245438862E-3</v>
      </c>
      <c r="AU1070" s="302">
        <v>42.424242424242401</v>
      </c>
      <c r="AV1070" s="312">
        <v>0</v>
      </c>
      <c r="AW1070" s="137">
        <v>0</v>
      </c>
      <c r="AX1070" s="302">
        <v>17.575758</v>
      </c>
      <c r="AY1070" s="303">
        <v>-1</v>
      </c>
      <c r="AZ1070" s="311">
        <v>165</v>
      </c>
      <c r="BA1070" s="137">
        <v>7.9454126076844173E-4</v>
      </c>
      <c r="BB1070" s="312">
        <v>57.5757575757575</v>
      </c>
      <c r="BC1070" s="312">
        <v>209</v>
      </c>
      <c r="BD1070" s="137">
        <v>9.6161367055759789E-4</v>
      </c>
      <c r="BE1070" s="302">
        <v>55.757575757575701</v>
      </c>
      <c r="BF1070" s="312">
        <v>214</v>
      </c>
      <c r="BG1070" s="137">
        <v>9.362681401952163E-4</v>
      </c>
      <c r="BH1070" s="302">
        <v>48.484848</v>
      </c>
      <c r="BI1070" s="303">
        <v>0.29696969696969699</v>
      </c>
      <c r="BJ1070" s="311">
        <v>240</v>
      </c>
      <c r="BK1070" s="137">
        <v>1.500684687388621E-3</v>
      </c>
      <c r="BL1070" s="312">
        <v>69.090909090909093</v>
      </c>
      <c r="BM1070" s="312">
        <v>95</v>
      </c>
      <c r="BN1070" s="137">
        <v>5.6517341900172522E-4</v>
      </c>
      <c r="BO1070" s="302">
        <v>38.181818181818102</v>
      </c>
      <c r="BP1070" s="312">
        <v>133</v>
      </c>
      <c r="BQ1070" s="137">
        <v>7.6481615659754567E-4</v>
      </c>
      <c r="BR1070" s="302">
        <v>37.5757561</v>
      </c>
      <c r="BS1070" s="303">
        <v>-0.44583333333333336</v>
      </c>
      <c r="BT1070" s="311">
        <v>304</v>
      </c>
      <c r="BU1070" s="137">
        <v>2.4679331060237053E-3</v>
      </c>
      <c r="BV1070" s="312">
        <v>76.363636363636303</v>
      </c>
      <c r="BW1070" s="312">
        <v>249</v>
      </c>
      <c r="BX1070" s="137">
        <v>1.8763281238225852E-3</v>
      </c>
      <c r="BY1070" s="302">
        <v>80.606060606060595</v>
      </c>
      <c r="BZ1070" s="312">
        <v>269</v>
      </c>
      <c r="CA1070" s="137">
        <v>1.9459193564721712E-3</v>
      </c>
      <c r="CB1070" s="302">
        <v>90.303030000000007</v>
      </c>
      <c r="CC1070" s="303">
        <v>-0.11513157894736842</v>
      </c>
      <c r="CD1070" s="311">
        <v>1727</v>
      </c>
      <c r="CE1070" s="137">
        <v>1.4850305991973784E-3</v>
      </c>
      <c r="CF1070" s="312">
        <v>188.47</v>
      </c>
      <c r="CG1070" s="312">
        <v>1318</v>
      </c>
      <c r="CH1070" s="137">
        <v>1.0726147140277334E-3</v>
      </c>
      <c r="CI1070" s="302">
        <v>148.53</v>
      </c>
      <c r="CJ1070" s="312">
        <v>1277</v>
      </c>
      <c r="CK1070" s="137">
        <v>9.9205116094068513E-4</v>
      </c>
      <c r="CL1070" s="302">
        <v>155.71</v>
      </c>
      <c r="CM1070" s="313">
        <v>-0.26056745801968734</v>
      </c>
    </row>
    <row r="1071" spans="1:91" ht="14.4" x14ac:dyDescent="0.3">
      <c r="A1071" s="99" t="s">
        <v>536</v>
      </c>
      <c r="B1071" s="311">
        <v>98198</v>
      </c>
      <c r="C1071" s="137">
        <v>0.35256440175926756</v>
      </c>
      <c r="D1071" s="312">
        <v>903.030303030303</v>
      </c>
      <c r="E1071" s="312">
        <v>95227</v>
      </c>
      <c r="F1071" s="137">
        <v>0.32550675098273801</v>
      </c>
      <c r="G1071" s="302">
        <v>923.63636363636294</v>
      </c>
      <c r="H1071" s="312">
        <v>96454</v>
      </c>
      <c r="I1071" s="137">
        <v>0.31325794235903165</v>
      </c>
      <c r="J1071" s="302">
        <v>934.54549999999995</v>
      </c>
      <c r="K1071" s="313">
        <v>-1.7760035845943909E-2</v>
      </c>
      <c r="L1071" s="312">
        <v>95551</v>
      </c>
      <c r="M1071" s="137">
        <v>0.39933215478295031</v>
      </c>
      <c r="N1071" s="312">
        <v>768.48484848484804</v>
      </c>
      <c r="O1071" s="312">
        <v>91560</v>
      </c>
      <c r="P1071" s="137">
        <v>0.35524585139114678</v>
      </c>
      <c r="Q1071" s="302">
        <v>928.48484848484804</v>
      </c>
      <c r="R1071" s="312">
        <v>94120</v>
      </c>
      <c r="S1071" s="137">
        <v>0.34822888686630998</v>
      </c>
      <c r="T1071" s="302">
        <v>915.15150000000006</v>
      </c>
      <c r="U1071" s="313">
        <v>-1.4976295381524002E-2</v>
      </c>
      <c r="V1071" s="312">
        <v>13860</v>
      </c>
      <c r="W1071" s="137">
        <v>0.35300410055268316</v>
      </c>
      <c r="X1071" s="312">
        <v>335.15151515151501</v>
      </c>
      <c r="Y1071" s="312">
        <v>13224</v>
      </c>
      <c r="Z1071" s="137">
        <v>0.32168920891310693</v>
      </c>
      <c r="AA1071" s="302">
        <v>312.12121212121201</v>
      </c>
      <c r="AB1071" s="312">
        <v>12941</v>
      </c>
      <c r="AC1071" s="137">
        <v>0.29782288502255361</v>
      </c>
      <c r="AD1071" s="302">
        <v>346.66665599999999</v>
      </c>
      <c r="AE1071" s="313">
        <v>-6.6305916305916313E-2</v>
      </c>
      <c r="AF1071" s="312">
        <v>17180</v>
      </c>
      <c r="AG1071" s="137">
        <v>0.40932049938053938</v>
      </c>
      <c r="AH1071" s="312">
        <v>392.12121212121201</v>
      </c>
      <c r="AI1071" s="312">
        <v>15101</v>
      </c>
      <c r="AJ1071" s="137">
        <v>0.35346300587505558</v>
      </c>
      <c r="AK1071" s="302">
        <v>340</v>
      </c>
      <c r="AL1071" s="312">
        <v>16103</v>
      </c>
      <c r="AM1071" s="137">
        <v>0.35879325326975781</v>
      </c>
      <c r="AN1071" s="302">
        <v>436.36364700000001</v>
      </c>
      <c r="AO1071" s="313">
        <v>-6.2689173457508726E-2</v>
      </c>
      <c r="AP1071" s="312">
        <v>26400</v>
      </c>
      <c r="AQ1071" s="137">
        <v>0.36101083032490977</v>
      </c>
      <c r="AR1071" s="312">
        <v>397.575757575757</v>
      </c>
      <c r="AS1071" s="312">
        <v>24786</v>
      </c>
      <c r="AT1071" s="137">
        <v>0.32393224946416438</v>
      </c>
      <c r="AU1071" s="302">
        <v>489.09090909090901</v>
      </c>
      <c r="AV1071" s="312">
        <v>24598</v>
      </c>
      <c r="AW1071" s="137">
        <v>0.30744425557444255</v>
      </c>
      <c r="AX1071" s="302">
        <v>521.81820000000005</v>
      </c>
      <c r="AY1071" s="303">
        <v>-6.8257575757575753E-2</v>
      </c>
      <c r="AZ1071" s="311">
        <v>86460</v>
      </c>
      <c r="BA1071" s="137">
        <v>0.4163396206426635</v>
      </c>
      <c r="BB1071" s="312">
        <v>1078.7878787878701</v>
      </c>
      <c r="BC1071" s="312">
        <v>77441</v>
      </c>
      <c r="BD1071" s="137">
        <v>0.35630777158684662</v>
      </c>
      <c r="BE1071" s="302">
        <v>770.30303030303003</v>
      </c>
      <c r="BF1071" s="312">
        <v>79550</v>
      </c>
      <c r="BG1071" s="137">
        <v>0.34803799323611895</v>
      </c>
      <c r="BH1071" s="302">
        <v>936.36364700000001</v>
      </c>
      <c r="BI1071" s="303">
        <v>-7.9921350913717326E-2</v>
      </c>
      <c r="BJ1071" s="311">
        <v>64798</v>
      </c>
      <c r="BK1071" s="137">
        <v>0.40517235988919947</v>
      </c>
      <c r="BL1071" s="312">
        <v>835.15151515151501</v>
      </c>
      <c r="BM1071" s="312">
        <v>60161</v>
      </c>
      <c r="BN1071" s="137">
        <v>0.35790945326908202</v>
      </c>
      <c r="BO1071" s="302">
        <v>723.030303030303</v>
      </c>
      <c r="BP1071" s="312">
        <v>58678</v>
      </c>
      <c r="BQ1071" s="137">
        <v>0.33742768749496832</v>
      </c>
      <c r="BR1071" s="302">
        <v>847.27269999999999</v>
      </c>
      <c r="BS1071" s="303">
        <v>-9.4447359486403898E-2</v>
      </c>
      <c r="BT1071" s="311">
        <v>46496</v>
      </c>
      <c r="BU1071" s="137">
        <v>0.37746387400552039</v>
      </c>
      <c r="BV1071" s="312">
        <v>555.75757575757495</v>
      </c>
      <c r="BW1071" s="312">
        <v>48278</v>
      </c>
      <c r="BX1071" s="137">
        <v>0.36379666330083038</v>
      </c>
      <c r="BY1071" s="302">
        <v>660</v>
      </c>
      <c r="BZ1071" s="312">
        <v>46916</v>
      </c>
      <c r="CA1071" s="137">
        <v>0.33938569713103489</v>
      </c>
      <c r="CB1071" s="302">
        <v>715.15150000000006</v>
      </c>
      <c r="CC1071" s="303">
        <v>9.0330350997935311E-3</v>
      </c>
      <c r="CD1071" s="311">
        <v>448943</v>
      </c>
      <c r="CE1071" s="137">
        <v>0.38604174423594012</v>
      </c>
      <c r="CF1071" s="312">
        <v>1999.01</v>
      </c>
      <c r="CG1071" s="312">
        <v>425778</v>
      </c>
      <c r="CH1071" s="137">
        <v>0.34650663710872553</v>
      </c>
      <c r="CI1071" s="302">
        <v>1927.79</v>
      </c>
      <c r="CJ1071" s="312">
        <v>429360</v>
      </c>
      <c r="CK1071" s="137">
        <v>0.33355292596827923</v>
      </c>
      <c r="CL1071" s="302">
        <v>2096.56</v>
      </c>
      <c r="CM1071" s="313">
        <v>-4.362023686748652E-2</v>
      </c>
    </row>
    <row r="1072" spans="1:91" ht="14.4" x14ac:dyDescent="0.3">
      <c r="A1072" s="99" t="s">
        <v>533</v>
      </c>
      <c r="B1072" s="311">
        <v>92510</v>
      </c>
      <c r="C1072" s="137">
        <v>0.33214253657660892</v>
      </c>
      <c r="D1072" s="312">
        <v>831.51515151515105</v>
      </c>
      <c r="E1072" s="312">
        <v>88931</v>
      </c>
      <c r="F1072" s="137">
        <v>0.30398564347974705</v>
      </c>
      <c r="G1072" s="302">
        <v>967.87878787878799</v>
      </c>
      <c r="H1072" s="312">
        <v>89840</v>
      </c>
      <c r="I1072" s="137">
        <v>0.29177736062304727</v>
      </c>
      <c r="J1072" s="302">
        <v>938.78790000000004</v>
      </c>
      <c r="K1072" s="313">
        <v>-2.8861744676251216E-2</v>
      </c>
      <c r="L1072" s="312">
        <v>89965</v>
      </c>
      <c r="M1072" s="137">
        <v>0.37598682698295283</v>
      </c>
      <c r="N1072" s="312">
        <v>720</v>
      </c>
      <c r="O1072" s="312">
        <v>85727</v>
      </c>
      <c r="P1072" s="137">
        <v>0.33261425406519046</v>
      </c>
      <c r="Q1072" s="302">
        <v>881.21212121212102</v>
      </c>
      <c r="R1072" s="312">
        <v>88030</v>
      </c>
      <c r="S1072" s="137">
        <v>0.32569686475606957</v>
      </c>
      <c r="T1072" s="302">
        <v>896.96969999999999</v>
      </c>
      <c r="U1072" s="313">
        <v>-2.1508364363919303E-2</v>
      </c>
      <c r="V1072" s="312">
        <v>12892</v>
      </c>
      <c r="W1072" s="137">
        <v>0.32834984591090849</v>
      </c>
      <c r="X1072" s="312">
        <v>335.15151515151501</v>
      </c>
      <c r="Y1072" s="312">
        <v>12260</v>
      </c>
      <c r="Z1072" s="137">
        <v>0.29823878563783207</v>
      </c>
      <c r="AA1072" s="302">
        <v>304.84848484848402</v>
      </c>
      <c r="AB1072" s="312">
        <v>12037</v>
      </c>
      <c r="AC1072" s="137">
        <v>0.27701831906471508</v>
      </c>
      <c r="AD1072" s="302">
        <v>323.63635299999999</v>
      </c>
      <c r="AE1072" s="313">
        <v>-6.6320198572758296E-2</v>
      </c>
      <c r="AF1072" s="312">
        <v>16225</v>
      </c>
      <c r="AG1072" s="137">
        <v>0.38656723529972364</v>
      </c>
      <c r="AH1072" s="312">
        <v>380</v>
      </c>
      <c r="AI1072" s="312">
        <v>13994</v>
      </c>
      <c r="AJ1072" s="137">
        <v>0.32755190412658286</v>
      </c>
      <c r="AK1072" s="302">
        <v>362.42424242424198</v>
      </c>
      <c r="AL1072" s="312">
        <v>15178</v>
      </c>
      <c r="AM1072" s="137">
        <v>0.33818319556159621</v>
      </c>
      <c r="AN1072" s="302">
        <v>429.69695999999999</v>
      </c>
      <c r="AO1072" s="313">
        <v>-6.4530046224961474E-2</v>
      </c>
      <c r="AP1072" s="312">
        <v>24699</v>
      </c>
      <c r="AQ1072" s="137">
        <v>0.33775024614374793</v>
      </c>
      <c r="AR1072" s="312">
        <v>438.18181818181802</v>
      </c>
      <c r="AS1072" s="312">
        <v>22896</v>
      </c>
      <c r="AT1072" s="137">
        <v>0.29923153327408647</v>
      </c>
      <c r="AU1072" s="302">
        <v>489.09090909090901</v>
      </c>
      <c r="AV1072" s="312">
        <v>23118</v>
      </c>
      <c r="AW1072" s="137">
        <v>0.28894610538946103</v>
      </c>
      <c r="AX1072" s="302">
        <v>512.72730000000001</v>
      </c>
      <c r="AY1072" s="303">
        <v>-6.4010688691849879E-2</v>
      </c>
      <c r="AZ1072" s="311">
        <v>82218</v>
      </c>
      <c r="BA1072" s="137">
        <v>0.39591268713854394</v>
      </c>
      <c r="BB1072" s="312">
        <v>1073.3333333333301</v>
      </c>
      <c r="BC1072" s="312">
        <v>74192</v>
      </c>
      <c r="BD1072" s="137">
        <v>0.34135904998090577</v>
      </c>
      <c r="BE1072" s="302">
        <v>753.33333333333303</v>
      </c>
      <c r="BF1072" s="312">
        <v>75197</v>
      </c>
      <c r="BG1072" s="137">
        <v>0.32899324924420409</v>
      </c>
      <c r="BH1072" s="302">
        <v>918.18179999999995</v>
      </c>
      <c r="BI1072" s="303">
        <v>-8.5394925685373033E-2</v>
      </c>
      <c r="BJ1072" s="311">
        <v>61882</v>
      </c>
      <c r="BK1072" s="137">
        <v>0.3869390409374277</v>
      </c>
      <c r="BL1072" s="312">
        <v>764.84848484848396</v>
      </c>
      <c r="BM1072" s="312">
        <v>57271</v>
      </c>
      <c r="BN1072" s="137">
        <v>0.34071628294366113</v>
      </c>
      <c r="BO1072" s="302">
        <v>693.33333333333303</v>
      </c>
      <c r="BP1072" s="312">
        <v>55179</v>
      </c>
      <c r="BQ1072" s="137">
        <v>0.31730669702929304</v>
      </c>
      <c r="BR1072" s="302">
        <v>896.96969999999999</v>
      </c>
      <c r="BS1072" s="303">
        <v>-0.10831905885394784</v>
      </c>
      <c r="BT1072" s="311">
        <v>42844</v>
      </c>
      <c r="BU1072" s="137">
        <v>0.34781620392920931</v>
      </c>
      <c r="BV1072" s="312">
        <v>544.84848484848396</v>
      </c>
      <c r="BW1072" s="312">
        <v>44440</v>
      </c>
      <c r="BX1072" s="137">
        <v>0.33487558964929998</v>
      </c>
      <c r="BY1072" s="302">
        <v>635.15151515151501</v>
      </c>
      <c r="BZ1072" s="312">
        <v>43520</v>
      </c>
      <c r="CA1072" s="137">
        <v>0.31481936949319289</v>
      </c>
      <c r="CB1072" s="302">
        <v>749.09090000000003</v>
      </c>
      <c r="CC1072" s="303">
        <v>1.5778171972738307E-2</v>
      </c>
      <c r="CD1072" s="311">
        <v>423235</v>
      </c>
      <c r="CE1072" s="137">
        <v>0.36393568364290818</v>
      </c>
      <c r="CF1072" s="312">
        <v>1920.51</v>
      </c>
      <c r="CG1072" s="312">
        <v>399711</v>
      </c>
      <c r="CH1072" s="137">
        <v>0.32529279207795092</v>
      </c>
      <c r="CI1072" s="302">
        <v>1903.76</v>
      </c>
      <c r="CJ1072" s="312">
        <v>402099</v>
      </c>
      <c r="CK1072" s="137">
        <v>0.31237492542136924</v>
      </c>
      <c r="CL1072" s="302">
        <v>2107.06</v>
      </c>
      <c r="CM1072" s="313">
        <v>-4.9939159096010488E-2</v>
      </c>
    </row>
    <row r="1073" spans="1:91" ht="14.4" x14ac:dyDescent="0.3">
      <c r="A1073" s="99" t="s">
        <v>534</v>
      </c>
      <c r="B1073" s="311">
        <v>4343</v>
      </c>
      <c r="C1073" s="137">
        <v>1.5592855219459653E-2</v>
      </c>
      <c r="D1073" s="312">
        <v>273.93939393939303</v>
      </c>
      <c r="E1073" s="312">
        <v>5082</v>
      </c>
      <c r="F1073" s="137">
        <v>1.7371389506067338E-2</v>
      </c>
      <c r="G1073" s="302">
        <v>303.636363636363</v>
      </c>
      <c r="H1073" s="312">
        <v>5217</v>
      </c>
      <c r="I1073" s="137">
        <v>1.6943482751229273E-2</v>
      </c>
      <c r="J1073" s="302">
        <v>317.57574499999998</v>
      </c>
      <c r="K1073" s="313">
        <v>0.20124338015196869</v>
      </c>
      <c r="L1073" s="312">
        <v>4581</v>
      </c>
      <c r="M1073" s="137">
        <v>1.91451748392031E-2</v>
      </c>
      <c r="N1073" s="312">
        <v>264.24242424242402</v>
      </c>
      <c r="O1073" s="312">
        <v>4687</v>
      </c>
      <c r="P1073" s="137">
        <v>1.8185204297403942E-2</v>
      </c>
      <c r="Q1073" s="302">
        <v>287.87878787878702</v>
      </c>
      <c r="R1073" s="312">
        <v>4800</v>
      </c>
      <c r="S1073" s="137">
        <v>1.7759229249450573E-2</v>
      </c>
      <c r="T1073" s="302">
        <v>293.33334400000001</v>
      </c>
      <c r="U1073" s="313">
        <v>4.7806155861165683E-2</v>
      </c>
      <c r="V1073" s="312">
        <v>557</v>
      </c>
      <c r="W1073" s="137">
        <v>1.4186384127550111E-2</v>
      </c>
      <c r="X1073" s="312">
        <v>98.787878787878796</v>
      </c>
      <c r="Y1073" s="312">
        <v>719</v>
      </c>
      <c r="Z1073" s="137">
        <v>1.7490512795562907E-2</v>
      </c>
      <c r="AA1073" s="302">
        <v>113.333333333333</v>
      </c>
      <c r="AB1073" s="312">
        <v>707</v>
      </c>
      <c r="AC1073" s="137">
        <v>1.6270827579858236E-2</v>
      </c>
      <c r="AD1073" s="302">
        <v>120.606064</v>
      </c>
      <c r="AE1073" s="313">
        <v>0.26929982046678635</v>
      </c>
      <c r="AF1073" s="312">
        <v>682</v>
      </c>
      <c r="AG1073" s="137">
        <v>1.6248927856666349E-2</v>
      </c>
      <c r="AH1073" s="312">
        <v>116.969696969697</v>
      </c>
      <c r="AI1073" s="312">
        <v>758</v>
      </c>
      <c r="AJ1073" s="137">
        <v>1.7742199751890082E-2</v>
      </c>
      <c r="AK1073" s="302">
        <v>127.87878787878699</v>
      </c>
      <c r="AL1073" s="312">
        <v>756</v>
      </c>
      <c r="AM1073" s="137">
        <v>1.6844544462021792E-2</v>
      </c>
      <c r="AN1073" s="302">
        <v>153.33332799999999</v>
      </c>
      <c r="AO1073" s="313">
        <v>0.10850439882697947</v>
      </c>
      <c r="AP1073" s="312">
        <v>1371</v>
      </c>
      <c r="AQ1073" s="137">
        <v>1.8747948802100428E-2</v>
      </c>
      <c r="AR1073" s="312">
        <v>166.06060606060601</v>
      </c>
      <c r="AS1073" s="312">
        <v>1523</v>
      </c>
      <c r="AT1073" s="137">
        <v>1.9904333734120969E-2</v>
      </c>
      <c r="AU1073" s="302">
        <v>172.72727272727201</v>
      </c>
      <c r="AV1073" s="312">
        <v>1093</v>
      </c>
      <c r="AW1073" s="137">
        <v>1.3661133886611339E-2</v>
      </c>
      <c r="AX1073" s="302">
        <v>166.060608</v>
      </c>
      <c r="AY1073" s="303">
        <v>-0.20277169948942378</v>
      </c>
      <c r="AZ1073" s="311">
        <v>3477</v>
      </c>
      <c r="BA1073" s="137">
        <v>1.6743151295102256E-2</v>
      </c>
      <c r="BB1073" s="312">
        <v>203.030303030303</v>
      </c>
      <c r="BC1073" s="312">
        <v>2495</v>
      </c>
      <c r="BD1073" s="137">
        <v>1.1479550756178023E-2</v>
      </c>
      <c r="BE1073" s="302">
        <v>186.666666666666</v>
      </c>
      <c r="BF1073" s="312">
        <v>3381</v>
      </c>
      <c r="BG1073" s="137">
        <v>1.4792161598130963E-2</v>
      </c>
      <c r="BH1073" s="302">
        <v>244.84848</v>
      </c>
      <c r="BI1073" s="303">
        <v>-2.7610008628127698E-2</v>
      </c>
      <c r="BJ1073" s="311">
        <v>2374</v>
      </c>
      <c r="BK1073" s="137">
        <v>1.484427269941911E-2</v>
      </c>
      <c r="BL1073" s="312">
        <v>200.60606060606</v>
      </c>
      <c r="BM1073" s="312">
        <v>2319</v>
      </c>
      <c r="BN1073" s="137">
        <v>1.3796180617526325E-2</v>
      </c>
      <c r="BO1073" s="302">
        <v>214.54545454545399</v>
      </c>
      <c r="BP1073" s="312">
        <v>2571</v>
      </c>
      <c r="BQ1073" s="137">
        <v>1.478452886174654E-2</v>
      </c>
      <c r="BR1073" s="302">
        <v>214.545456</v>
      </c>
      <c r="BS1073" s="303">
        <v>8.2982308340353833E-2</v>
      </c>
      <c r="BT1073" s="311">
        <v>3041</v>
      </c>
      <c r="BU1073" s="137">
        <v>2.4687449261243707E-2</v>
      </c>
      <c r="BV1073" s="312">
        <v>173.333333333333</v>
      </c>
      <c r="BW1073" s="312">
        <v>3045</v>
      </c>
      <c r="BX1073" s="137">
        <v>2.2945458381685831E-2</v>
      </c>
      <c r="BY1073" s="302">
        <v>220.60606060606</v>
      </c>
      <c r="BZ1073" s="312">
        <v>2662</v>
      </c>
      <c r="CA1073" s="137">
        <v>1.9256644338025725E-2</v>
      </c>
      <c r="CB1073" s="302">
        <v>200.606064</v>
      </c>
      <c r="CC1073" s="303">
        <v>-0.1246300559026636</v>
      </c>
      <c r="CD1073" s="311">
        <v>20426</v>
      </c>
      <c r="CE1073" s="137">
        <v>1.7564119872151507E-2</v>
      </c>
      <c r="CF1073" s="312">
        <v>553.15</v>
      </c>
      <c r="CG1073" s="312">
        <v>20628</v>
      </c>
      <c r="CH1073" s="137">
        <v>1.6787478240488683E-2</v>
      </c>
      <c r="CI1073" s="302">
        <v>601.20000000000005</v>
      </c>
      <c r="CJ1073" s="312">
        <v>21187</v>
      </c>
      <c r="CK1073" s="137">
        <v>1.6459348431362802E-2</v>
      </c>
      <c r="CL1073" s="302">
        <v>630.1</v>
      </c>
      <c r="CM1073" s="313">
        <v>3.7256437873298735E-2</v>
      </c>
    </row>
    <row r="1074" spans="1:91" ht="14.4" x14ac:dyDescent="0.3">
      <c r="A1074" s="99" t="s">
        <v>535</v>
      </c>
      <c r="B1074" s="311">
        <v>1345</v>
      </c>
      <c r="C1074" s="137">
        <v>4.8290099631989949E-3</v>
      </c>
      <c r="D1074" s="312">
        <v>137.575757575757</v>
      </c>
      <c r="E1074" s="312">
        <v>1214</v>
      </c>
      <c r="F1074" s="137">
        <v>4.1497179969236025E-3</v>
      </c>
      <c r="G1074" s="302">
        <v>152.72727272727201</v>
      </c>
      <c r="H1074" s="312">
        <v>1397</v>
      </c>
      <c r="I1074" s="137">
        <v>4.5370989847550872E-3</v>
      </c>
      <c r="J1074" s="302">
        <v>142.42424</v>
      </c>
      <c r="K1074" s="313">
        <v>3.8661710037174724E-2</v>
      </c>
      <c r="L1074" s="312">
        <v>1005</v>
      </c>
      <c r="M1074" s="137">
        <v>4.2001529607943932E-3</v>
      </c>
      <c r="N1074" s="312">
        <v>113.333333333333</v>
      </c>
      <c r="O1074" s="312">
        <v>1146</v>
      </c>
      <c r="P1074" s="137">
        <v>4.4463930285523617E-3</v>
      </c>
      <c r="Q1074" s="302">
        <v>123.636363636363</v>
      </c>
      <c r="R1074" s="312">
        <v>1290</v>
      </c>
      <c r="S1074" s="137">
        <v>4.7727928607898418E-3</v>
      </c>
      <c r="T1074" s="302">
        <v>179.393936</v>
      </c>
      <c r="U1074" s="313">
        <v>0.28358208955223879</v>
      </c>
      <c r="V1074" s="312">
        <v>411</v>
      </c>
      <c r="W1074" s="137">
        <v>1.0467870514224587E-2</v>
      </c>
      <c r="X1074" s="312">
        <v>97.575757575757606</v>
      </c>
      <c r="Y1074" s="312">
        <v>245</v>
      </c>
      <c r="Z1074" s="137">
        <v>5.9599104797119782E-3</v>
      </c>
      <c r="AA1074" s="302">
        <v>63.636363636363598</v>
      </c>
      <c r="AB1074" s="312">
        <v>197</v>
      </c>
      <c r="AC1074" s="137">
        <v>4.5337383779802997E-3</v>
      </c>
      <c r="AD1074" s="302">
        <v>57.5757561</v>
      </c>
      <c r="AE1074" s="313">
        <v>-0.52068126520681268</v>
      </c>
      <c r="AF1074" s="312">
        <v>273</v>
      </c>
      <c r="AG1074" s="137">
        <v>6.5043362241494328E-3</v>
      </c>
      <c r="AH1074" s="312">
        <v>72.121212121212096</v>
      </c>
      <c r="AI1074" s="312">
        <v>349</v>
      </c>
      <c r="AJ1074" s="137">
        <v>8.1689019965826368E-3</v>
      </c>
      <c r="AK1074" s="302">
        <v>89.090909090909093</v>
      </c>
      <c r="AL1074" s="312">
        <v>169</v>
      </c>
      <c r="AM1074" s="137">
        <v>3.765513246139792E-3</v>
      </c>
      <c r="AN1074" s="302">
        <v>44.242424</v>
      </c>
      <c r="AO1074" s="313">
        <v>-0.38095238095238093</v>
      </c>
      <c r="AP1074" s="312">
        <v>330</v>
      </c>
      <c r="AQ1074" s="137">
        <v>4.5126353790613718E-3</v>
      </c>
      <c r="AR1074" s="312">
        <v>66.6666666666666</v>
      </c>
      <c r="AS1074" s="312">
        <v>367</v>
      </c>
      <c r="AT1074" s="137">
        <v>4.7963824559569242E-3</v>
      </c>
      <c r="AU1074" s="302">
        <v>85.454545454545396</v>
      </c>
      <c r="AV1074" s="312">
        <v>387</v>
      </c>
      <c r="AW1074" s="137">
        <v>4.8370162983701632E-3</v>
      </c>
      <c r="AX1074" s="302">
        <v>87.272729999999996</v>
      </c>
      <c r="AY1074" s="303">
        <v>0.17272727272727273</v>
      </c>
      <c r="AZ1074" s="311">
        <v>765</v>
      </c>
      <c r="BA1074" s="137">
        <v>3.6837822090173208E-3</v>
      </c>
      <c r="BB1074" s="312">
        <v>112.72727272727199</v>
      </c>
      <c r="BC1074" s="312">
        <v>754</v>
      </c>
      <c r="BD1074" s="137">
        <v>3.4691708497628171E-3</v>
      </c>
      <c r="BE1074" s="302">
        <v>102.424242424242</v>
      </c>
      <c r="BF1074" s="312">
        <v>972</v>
      </c>
      <c r="BG1074" s="137">
        <v>4.2525823937838792E-3</v>
      </c>
      <c r="BH1074" s="302">
        <v>118.181816</v>
      </c>
      <c r="BI1074" s="303">
        <v>0.27058823529411763</v>
      </c>
      <c r="BJ1074" s="311">
        <v>542</v>
      </c>
      <c r="BK1074" s="137">
        <v>3.3890462523526359E-3</v>
      </c>
      <c r="BL1074" s="312">
        <v>95.151515151515099</v>
      </c>
      <c r="BM1074" s="312">
        <v>571</v>
      </c>
      <c r="BN1074" s="137">
        <v>3.3969897078945802E-3</v>
      </c>
      <c r="BO1074" s="302">
        <v>92.121212121212096</v>
      </c>
      <c r="BP1074" s="312">
        <v>928</v>
      </c>
      <c r="BQ1074" s="137">
        <v>5.3364616039287402E-3</v>
      </c>
      <c r="BR1074" s="302">
        <v>122.42424</v>
      </c>
      <c r="BS1074" s="303">
        <v>0.71217712177121772</v>
      </c>
      <c r="BT1074" s="311">
        <v>611</v>
      </c>
      <c r="BU1074" s="137">
        <v>4.9602208150673812E-3</v>
      </c>
      <c r="BV1074" s="312">
        <v>86.060606060606005</v>
      </c>
      <c r="BW1074" s="312">
        <v>793</v>
      </c>
      <c r="BX1074" s="137">
        <v>5.975615269844619E-3</v>
      </c>
      <c r="BY1074" s="302">
        <v>101.212121212121</v>
      </c>
      <c r="BZ1074" s="312">
        <v>734</v>
      </c>
      <c r="CA1074" s="137">
        <v>5.3096832998162586E-3</v>
      </c>
      <c r="CB1074" s="302">
        <v>95.151510000000002</v>
      </c>
      <c r="CC1074" s="303">
        <v>0.20130932896890344</v>
      </c>
      <c r="CD1074" s="311">
        <v>5282</v>
      </c>
      <c r="CE1074" s="137">
        <v>4.541940720880459E-3</v>
      </c>
      <c r="CF1074" s="312">
        <v>281.87</v>
      </c>
      <c r="CG1074" s="312">
        <v>5439</v>
      </c>
      <c r="CH1074" s="137">
        <v>4.4263667902859193E-3</v>
      </c>
      <c r="CI1074" s="302">
        <v>293.95999999999998</v>
      </c>
      <c r="CJ1074" s="312">
        <v>6074</v>
      </c>
      <c r="CK1074" s="137">
        <v>4.7186521155471589E-3</v>
      </c>
      <c r="CL1074" s="302">
        <v>320.61</v>
      </c>
      <c r="CM1074" s="313">
        <v>0.14994320333207117</v>
      </c>
    </row>
    <row r="1075" spans="1:91" ht="14.4" x14ac:dyDescent="0.3">
      <c r="A1075" s="99" t="s">
        <v>537</v>
      </c>
      <c r="B1075" s="311">
        <v>36490</v>
      </c>
      <c r="C1075" s="137">
        <v>0.13101157885288572</v>
      </c>
      <c r="D1075" s="312">
        <v>667.87878787878697</v>
      </c>
      <c r="E1075" s="312">
        <v>42849</v>
      </c>
      <c r="F1075" s="137">
        <v>0.14646727055204239</v>
      </c>
      <c r="G1075" s="302">
        <v>467.87878787878799</v>
      </c>
      <c r="H1075" s="312">
        <v>50049</v>
      </c>
      <c r="I1075" s="137">
        <v>0.16254636155190219</v>
      </c>
      <c r="J1075" s="302">
        <v>477.57574499999998</v>
      </c>
      <c r="K1075" s="313">
        <v>0.37158125513839407</v>
      </c>
      <c r="L1075" s="312">
        <v>32757</v>
      </c>
      <c r="M1075" s="137">
        <v>0.13689991098183277</v>
      </c>
      <c r="N1075" s="312">
        <v>460.60606060606</v>
      </c>
      <c r="O1075" s="312">
        <v>36379</v>
      </c>
      <c r="P1075" s="137">
        <v>0.14114775914983102</v>
      </c>
      <c r="Q1075" s="302">
        <v>490.30303030303003</v>
      </c>
      <c r="R1075" s="312">
        <v>42317</v>
      </c>
      <c r="S1075" s="137">
        <v>0.15656610503104165</v>
      </c>
      <c r="T1075" s="302">
        <v>536.36364700000001</v>
      </c>
      <c r="U1075" s="313">
        <v>0.2918460176450835</v>
      </c>
      <c r="V1075" s="312">
        <v>5024</v>
      </c>
      <c r="W1075" s="137">
        <v>0.12795761913251663</v>
      </c>
      <c r="X1075" s="312">
        <v>187.87878787878699</v>
      </c>
      <c r="Y1075" s="312">
        <v>5249</v>
      </c>
      <c r="Z1075" s="137">
        <v>0.12768804125717623</v>
      </c>
      <c r="AA1075" s="302">
        <v>169.09090909090901</v>
      </c>
      <c r="AB1075" s="312">
        <v>6515</v>
      </c>
      <c r="AC1075" s="137">
        <v>0.14993556107889164</v>
      </c>
      <c r="AD1075" s="302">
        <v>184.24243200000001</v>
      </c>
      <c r="AE1075" s="313">
        <v>0.29677547770700635</v>
      </c>
      <c r="AF1075" s="312">
        <v>7118</v>
      </c>
      <c r="AG1075" s="137">
        <v>0.16958924997617458</v>
      </c>
      <c r="AH1075" s="312">
        <v>216.363636363636</v>
      </c>
      <c r="AI1075" s="312">
        <v>8188</v>
      </c>
      <c r="AJ1075" s="137">
        <v>0.19165320787397888</v>
      </c>
      <c r="AK1075" s="302">
        <v>219.39393939393901</v>
      </c>
      <c r="AL1075" s="312">
        <v>9861</v>
      </c>
      <c r="AM1075" s="137">
        <v>0.21971435574073661</v>
      </c>
      <c r="AN1075" s="302">
        <v>268.48486300000002</v>
      </c>
      <c r="AO1075" s="313">
        <v>0.38536105647653834</v>
      </c>
      <c r="AP1075" s="312">
        <v>9536</v>
      </c>
      <c r="AQ1075" s="137">
        <v>0.13040148780220984</v>
      </c>
      <c r="AR1075" s="312">
        <v>269.69696969696901</v>
      </c>
      <c r="AS1075" s="312">
        <v>10838</v>
      </c>
      <c r="AT1075" s="137">
        <v>0.14164357781379058</v>
      </c>
      <c r="AU1075" s="302">
        <v>248.48484848484799</v>
      </c>
      <c r="AV1075" s="312">
        <v>12797</v>
      </c>
      <c r="AW1075" s="137">
        <v>0.15994650534946506</v>
      </c>
      <c r="AX1075" s="302">
        <v>331.51513699999998</v>
      </c>
      <c r="AY1075" s="303">
        <v>0.34196728187919462</v>
      </c>
      <c r="AZ1075" s="311">
        <v>27480</v>
      </c>
      <c r="BA1075" s="137">
        <v>0.13232723542979866</v>
      </c>
      <c r="BB1075" s="312">
        <v>983.030303030303</v>
      </c>
      <c r="BC1075" s="312">
        <v>32204</v>
      </c>
      <c r="BD1075" s="137">
        <v>0.14817132366811905</v>
      </c>
      <c r="BE1075" s="302">
        <v>492.12121212121201</v>
      </c>
      <c r="BF1075" s="312">
        <v>36823</v>
      </c>
      <c r="BG1075" s="137">
        <v>0.16110374638508621</v>
      </c>
      <c r="BH1075" s="302">
        <v>443.63635299999999</v>
      </c>
      <c r="BI1075" s="303">
        <v>0.33999272197962155</v>
      </c>
      <c r="BJ1075" s="311">
        <v>22917</v>
      </c>
      <c r="BK1075" s="137">
        <v>0.14329662908702095</v>
      </c>
      <c r="BL1075" s="312">
        <v>387.87878787878702</v>
      </c>
      <c r="BM1075" s="312">
        <v>24995</v>
      </c>
      <c r="BN1075" s="137">
        <v>0.14870010113629603</v>
      </c>
      <c r="BO1075" s="302">
        <v>398.78787878787801</v>
      </c>
      <c r="BP1075" s="312">
        <v>29831</v>
      </c>
      <c r="BQ1075" s="137">
        <v>0.17154308847715327</v>
      </c>
      <c r="BR1075" s="302">
        <v>488.48486300000002</v>
      </c>
      <c r="BS1075" s="303">
        <v>0.30169742985556575</v>
      </c>
      <c r="BT1075" s="311">
        <v>17105</v>
      </c>
      <c r="BU1075" s="137">
        <v>0.1388618282188667</v>
      </c>
      <c r="BV1075" s="312">
        <v>358.78787878787801</v>
      </c>
      <c r="BW1075" s="312">
        <v>19076</v>
      </c>
      <c r="BX1075" s="137">
        <v>0.14374632646602264</v>
      </c>
      <c r="BY1075" s="302">
        <v>321.21212121212102</v>
      </c>
      <c r="BZ1075" s="312">
        <v>22110</v>
      </c>
      <c r="CA1075" s="137">
        <v>0.15994155008029631</v>
      </c>
      <c r="CB1075" s="302">
        <v>388.48486300000002</v>
      </c>
      <c r="CC1075" s="303">
        <v>0.29260450160771706</v>
      </c>
      <c r="CD1075" s="311">
        <v>158427</v>
      </c>
      <c r="CE1075" s="137">
        <v>0.13622984524553738</v>
      </c>
      <c r="CF1075" s="312">
        <v>1433.42</v>
      </c>
      <c r="CG1075" s="312">
        <v>179778</v>
      </c>
      <c r="CH1075" s="137">
        <v>0.14630692568928516</v>
      </c>
      <c r="CI1075" s="302">
        <v>1048.67</v>
      </c>
      <c r="CJ1075" s="312">
        <v>210303</v>
      </c>
      <c r="CK1075" s="137">
        <v>0.16337614353900462</v>
      </c>
      <c r="CL1075" s="302">
        <v>1146.73</v>
      </c>
      <c r="CM1075" s="313">
        <v>0.32744418565017325</v>
      </c>
    </row>
    <row r="1076" spans="1:91" ht="14.4" x14ac:dyDescent="0.3">
      <c r="A1076" s="99" t="s">
        <v>533</v>
      </c>
      <c r="B1076" s="311">
        <v>36105</v>
      </c>
      <c r="C1076" s="137">
        <v>0.12962929719055741</v>
      </c>
      <c r="D1076" s="312">
        <v>647.87878787878697</v>
      </c>
      <c r="E1076" s="312">
        <v>42190</v>
      </c>
      <c r="F1076" s="137">
        <v>0.14421466415997267</v>
      </c>
      <c r="G1076" s="302">
        <v>479.39393939393898</v>
      </c>
      <c r="H1076" s="312">
        <v>49266</v>
      </c>
      <c r="I1076" s="137">
        <v>0.16000337765421915</v>
      </c>
      <c r="J1076" s="302">
        <v>469.09089999999998</v>
      </c>
      <c r="K1076" s="313">
        <v>0.36452014956377232</v>
      </c>
      <c r="L1076" s="312">
        <v>32357</v>
      </c>
      <c r="M1076" s="137">
        <v>0.13522820831086982</v>
      </c>
      <c r="N1076" s="312">
        <v>464.24242424242402</v>
      </c>
      <c r="O1076" s="312">
        <v>35964</v>
      </c>
      <c r="P1076" s="137">
        <v>0.13953759064472698</v>
      </c>
      <c r="Q1076" s="302">
        <v>503.030303030303</v>
      </c>
      <c r="R1076" s="312">
        <v>41424</v>
      </c>
      <c r="S1076" s="137">
        <v>0.15326214842275845</v>
      </c>
      <c r="T1076" s="302">
        <v>515.15150000000006</v>
      </c>
      <c r="U1076" s="313">
        <v>0.28021757270451525</v>
      </c>
      <c r="V1076" s="312">
        <v>4967</v>
      </c>
      <c r="W1076" s="137">
        <v>0.12650587066704022</v>
      </c>
      <c r="X1076" s="312">
        <v>184.84848484848399</v>
      </c>
      <c r="Y1076" s="312">
        <v>5144</v>
      </c>
      <c r="Z1076" s="137">
        <v>0.12513379390872822</v>
      </c>
      <c r="AA1076" s="302">
        <v>165.45454545454501</v>
      </c>
      <c r="AB1076" s="312">
        <v>6436</v>
      </c>
      <c r="AC1076" s="137">
        <v>0.14811746294762038</v>
      </c>
      <c r="AD1076" s="302">
        <v>175.75756799999999</v>
      </c>
      <c r="AE1076" s="313">
        <v>0.29575196295550632</v>
      </c>
      <c r="AF1076" s="312">
        <v>7056</v>
      </c>
      <c r="AG1076" s="137">
        <v>0.16811207471647766</v>
      </c>
      <c r="AH1076" s="312">
        <v>216.363636363636</v>
      </c>
      <c r="AI1076" s="312">
        <v>8068</v>
      </c>
      <c r="AJ1076" s="137">
        <v>0.18884441635652927</v>
      </c>
      <c r="AK1076" s="302">
        <v>220.60606060606</v>
      </c>
      <c r="AL1076" s="312">
        <v>9775</v>
      </c>
      <c r="AM1076" s="137">
        <v>0.21779817740246429</v>
      </c>
      <c r="AN1076" s="302">
        <v>261.81817599999999</v>
      </c>
      <c r="AO1076" s="313">
        <v>0.38534580498866211</v>
      </c>
      <c r="AP1076" s="312">
        <v>9351</v>
      </c>
      <c r="AQ1076" s="137">
        <v>0.12787167705940269</v>
      </c>
      <c r="AR1076" s="312">
        <v>272.12121212121201</v>
      </c>
      <c r="AS1076" s="312">
        <v>10698</v>
      </c>
      <c r="AT1076" s="137">
        <v>0.13981389513304407</v>
      </c>
      <c r="AU1076" s="302">
        <v>239.39393939393901</v>
      </c>
      <c r="AV1076" s="312">
        <v>12616</v>
      </c>
      <c r="AW1076" s="137">
        <v>0.1576842315768423</v>
      </c>
      <c r="AX1076" s="302">
        <v>333.33334400000001</v>
      </c>
      <c r="AY1076" s="303">
        <v>0.34916051759170141</v>
      </c>
      <c r="AZ1076" s="311">
        <v>27117</v>
      </c>
      <c r="BA1076" s="137">
        <v>0.1305792446561081</v>
      </c>
      <c r="BB1076" s="312">
        <v>987.87878787878799</v>
      </c>
      <c r="BC1076" s="312">
        <v>31848</v>
      </c>
      <c r="BD1076" s="137">
        <v>0.14653335971252812</v>
      </c>
      <c r="BE1076" s="302">
        <v>493.33333333333297</v>
      </c>
      <c r="BF1076" s="312">
        <v>36396</v>
      </c>
      <c r="BG1076" s="137">
        <v>0.15923558518946304</v>
      </c>
      <c r="BH1076" s="302">
        <v>439.39395100000002</v>
      </c>
      <c r="BI1076" s="303">
        <v>0.34218386989711252</v>
      </c>
      <c r="BJ1076" s="311">
        <v>22783</v>
      </c>
      <c r="BK1076" s="137">
        <v>0.14245874680322898</v>
      </c>
      <c r="BL1076" s="312">
        <v>386.666666666666</v>
      </c>
      <c r="BM1076" s="312">
        <v>24712</v>
      </c>
      <c r="BN1076" s="137">
        <v>0.14701647926705932</v>
      </c>
      <c r="BO1076" s="302">
        <v>393.93939393939399</v>
      </c>
      <c r="BP1076" s="312">
        <v>29484</v>
      </c>
      <c r="BQ1076" s="137">
        <v>0.16954766587309802</v>
      </c>
      <c r="BR1076" s="302">
        <v>490.90910000000002</v>
      </c>
      <c r="BS1076" s="303">
        <v>0.29412281086775227</v>
      </c>
      <c r="BT1076" s="311">
        <v>16835</v>
      </c>
      <c r="BU1076" s="137">
        <v>0.13666991394706932</v>
      </c>
      <c r="BV1076" s="312">
        <v>358.78787878787801</v>
      </c>
      <c r="BW1076" s="312">
        <v>18754</v>
      </c>
      <c r="BX1076" s="137">
        <v>0.1413199101773846</v>
      </c>
      <c r="BY1076" s="302">
        <v>321.21212121212102</v>
      </c>
      <c r="BZ1076" s="312">
        <v>21519</v>
      </c>
      <c r="CA1076" s="137">
        <v>0.15566631461682026</v>
      </c>
      <c r="CB1076" s="302">
        <v>395.75756799999999</v>
      </c>
      <c r="CC1076" s="303">
        <v>0.27822987822987821</v>
      </c>
      <c r="CD1076" s="311">
        <v>156571</v>
      </c>
      <c r="CE1076" s="137">
        <v>0.13463388879382324</v>
      </c>
      <c r="CF1076" s="312">
        <v>1428.19</v>
      </c>
      <c r="CG1076" s="312">
        <v>177378</v>
      </c>
      <c r="CH1076" s="137">
        <v>0.14435375777299794</v>
      </c>
      <c r="CI1076" s="302">
        <v>1056.28</v>
      </c>
      <c r="CJ1076" s="312">
        <v>206916</v>
      </c>
      <c r="CK1076" s="137">
        <v>0.16074491622333814</v>
      </c>
      <c r="CL1076" s="302">
        <v>1132.99</v>
      </c>
      <c r="CM1076" s="313">
        <v>0.3215474129947436</v>
      </c>
    </row>
    <row r="1077" spans="1:91" ht="14.4" x14ac:dyDescent="0.3">
      <c r="A1077" s="99" t="s">
        <v>534</v>
      </c>
      <c r="B1077" s="311">
        <v>218</v>
      </c>
      <c r="C1077" s="137">
        <v>7.8269455165604529E-4</v>
      </c>
      <c r="D1077" s="312">
        <v>53.3333333333333</v>
      </c>
      <c r="E1077" s="312">
        <v>462</v>
      </c>
      <c r="F1077" s="137">
        <v>1.5792172278243036E-3</v>
      </c>
      <c r="G1077" s="302">
        <v>75.151515151515099</v>
      </c>
      <c r="H1077" s="312">
        <v>496</v>
      </c>
      <c r="I1077" s="137">
        <v>1.6108812429767526E-3</v>
      </c>
      <c r="J1077" s="302">
        <v>90.303030000000007</v>
      </c>
      <c r="K1077" s="313">
        <v>1.275229357798165</v>
      </c>
      <c r="L1077" s="312">
        <v>354</v>
      </c>
      <c r="M1077" s="137">
        <v>1.4794568638022041E-3</v>
      </c>
      <c r="N1077" s="312">
        <v>81.212121212121204</v>
      </c>
      <c r="O1077" s="312">
        <v>306</v>
      </c>
      <c r="P1077" s="137">
        <v>1.1872567772574368E-3</v>
      </c>
      <c r="Q1077" s="302">
        <v>56.363636363636303</v>
      </c>
      <c r="R1077" s="312">
        <v>714</v>
      </c>
      <c r="S1077" s="137">
        <v>2.6416853508557728E-3</v>
      </c>
      <c r="T1077" s="302">
        <v>120.606064</v>
      </c>
      <c r="U1077" s="313">
        <v>1.0169491525423728</v>
      </c>
      <c r="V1077" s="312">
        <v>57</v>
      </c>
      <c r="W1077" s="137">
        <v>1.4517484654764027E-3</v>
      </c>
      <c r="X1077" s="312">
        <v>27.878787878787801</v>
      </c>
      <c r="Y1077" s="312">
        <v>79</v>
      </c>
      <c r="Z1077" s="137">
        <v>1.9217670526418215E-3</v>
      </c>
      <c r="AA1077" s="302">
        <v>41.818181818181799</v>
      </c>
      <c r="AB1077" s="312">
        <v>53</v>
      </c>
      <c r="AC1077" s="137">
        <v>1.2197367209794716E-3</v>
      </c>
      <c r="AD1077" s="302">
        <v>40</v>
      </c>
      <c r="AE1077" s="313">
        <v>-7.0175438596491224E-2</v>
      </c>
      <c r="AF1077" s="312">
        <v>34</v>
      </c>
      <c r="AG1077" s="137">
        <v>8.1006385209187078E-4</v>
      </c>
      <c r="AH1077" s="312">
        <v>23.030303030302999</v>
      </c>
      <c r="AI1077" s="312">
        <v>70</v>
      </c>
      <c r="AJ1077" s="137">
        <v>1.6384617185122767E-3</v>
      </c>
      <c r="AK1077" s="302">
        <v>29.696969696969699</v>
      </c>
      <c r="AL1077" s="312">
        <v>80</v>
      </c>
      <c r="AM1077" s="137">
        <v>1.7824914774626235E-3</v>
      </c>
      <c r="AN1077" s="302">
        <v>39.393940000000001</v>
      </c>
      <c r="AO1077" s="313">
        <v>1.3529411764705883</v>
      </c>
      <c r="AP1077" s="312">
        <v>137</v>
      </c>
      <c r="AQ1077" s="137">
        <v>1.8734274149436604E-3</v>
      </c>
      <c r="AR1077" s="312">
        <v>51.515151515151501</v>
      </c>
      <c r="AS1077" s="312">
        <v>80</v>
      </c>
      <c r="AT1077" s="137">
        <v>1.0455329604265775E-3</v>
      </c>
      <c r="AU1077" s="302">
        <v>32.727272727272698</v>
      </c>
      <c r="AV1077" s="312">
        <v>120</v>
      </c>
      <c r="AW1077" s="137">
        <v>1.4998500149985001E-3</v>
      </c>
      <c r="AX1077" s="302">
        <v>43.030304000000001</v>
      </c>
      <c r="AY1077" s="303">
        <v>-0.12408759124087591</v>
      </c>
      <c r="AZ1077" s="311">
        <v>293</v>
      </c>
      <c r="BA1077" s="137">
        <v>1.4109126630615361E-3</v>
      </c>
      <c r="BB1077" s="312">
        <v>69.696969696969703</v>
      </c>
      <c r="BC1077" s="312">
        <v>222</v>
      </c>
      <c r="BD1077" s="137">
        <v>1.0214269610707499E-3</v>
      </c>
      <c r="BE1077" s="302">
        <v>58.787878787878803</v>
      </c>
      <c r="BF1077" s="312">
        <v>380</v>
      </c>
      <c r="BG1077" s="137">
        <v>1.662532211561599E-3</v>
      </c>
      <c r="BH1077" s="302">
        <v>95.757576</v>
      </c>
      <c r="BI1077" s="303">
        <v>0.29692832764505117</v>
      </c>
      <c r="BJ1077" s="311">
        <v>128</v>
      </c>
      <c r="BK1077" s="137">
        <v>8.0036516660726459E-4</v>
      </c>
      <c r="BL1077" s="312">
        <v>35.151515151515099</v>
      </c>
      <c r="BM1077" s="312">
        <v>167</v>
      </c>
      <c r="BN1077" s="137">
        <v>9.9351537866619079E-4</v>
      </c>
      <c r="BO1077" s="302">
        <v>43.030303030303003</v>
      </c>
      <c r="BP1077" s="312">
        <v>263</v>
      </c>
      <c r="BQ1077" s="137">
        <v>1.5123808209410114E-3</v>
      </c>
      <c r="BR1077" s="302">
        <v>73.939390000000003</v>
      </c>
      <c r="BS1077" s="303">
        <v>1.0546875</v>
      </c>
      <c r="BT1077" s="311">
        <v>228</v>
      </c>
      <c r="BU1077" s="137">
        <v>1.8509498295177789E-3</v>
      </c>
      <c r="BV1077" s="312">
        <v>69.090909090909093</v>
      </c>
      <c r="BW1077" s="312">
        <v>273</v>
      </c>
      <c r="BX1077" s="137">
        <v>2.0571790273235572E-3</v>
      </c>
      <c r="BY1077" s="302">
        <v>61.212121212121197</v>
      </c>
      <c r="BZ1077" s="312">
        <v>429</v>
      </c>
      <c r="CA1077" s="137">
        <v>3.1033435090206743E-3</v>
      </c>
      <c r="CB1077" s="302">
        <v>91.515150000000006</v>
      </c>
      <c r="CC1077" s="303">
        <v>0.88157894736842102</v>
      </c>
      <c r="CD1077" s="311">
        <v>1449</v>
      </c>
      <c r="CE1077" s="137">
        <v>1.245981087572091E-3</v>
      </c>
      <c r="CF1077" s="312">
        <v>154.84</v>
      </c>
      <c r="CG1077" s="312">
        <v>1659</v>
      </c>
      <c r="CH1077" s="137">
        <v>1.3501273221335429E-3</v>
      </c>
      <c r="CI1077" s="302">
        <v>145.74</v>
      </c>
      <c r="CJ1077" s="312">
        <v>2535</v>
      </c>
      <c r="CK1077" s="137">
        <v>1.9693419678814697E-3</v>
      </c>
      <c r="CL1077" s="302">
        <v>223.84</v>
      </c>
      <c r="CM1077" s="313">
        <v>0.74948240165631475</v>
      </c>
    </row>
    <row r="1078" spans="1:91" ht="14.4" x14ac:dyDescent="0.3">
      <c r="A1078" s="99" t="s">
        <v>535</v>
      </c>
      <c r="B1078" s="311">
        <v>167</v>
      </c>
      <c r="C1078" s="137">
        <v>5.9958711067229149E-4</v>
      </c>
      <c r="D1078" s="312">
        <v>53.3333333333333</v>
      </c>
      <c r="E1078" s="312">
        <v>197</v>
      </c>
      <c r="F1078" s="137">
        <v>6.7338916424542817E-4</v>
      </c>
      <c r="G1078" s="302">
        <v>56.969696969696898</v>
      </c>
      <c r="H1078" s="312">
        <v>287</v>
      </c>
      <c r="I1078" s="137">
        <v>9.321026547063065E-4</v>
      </c>
      <c r="J1078" s="302">
        <v>65.454544100000007</v>
      </c>
      <c r="K1078" s="313">
        <v>0.71856287425149701</v>
      </c>
      <c r="L1078" s="312">
        <v>46</v>
      </c>
      <c r="M1078" s="137">
        <v>1.9224580716073838E-4</v>
      </c>
      <c r="N1078" s="312">
        <v>23.030303030302999</v>
      </c>
      <c r="O1078" s="312">
        <v>109</v>
      </c>
      <c r="P1078" s="137">
        <v>4.2291172784660334E-4</v>
      </c>
      <c r="Q1078" s="302">
        <v>40</v>
      </c>
      <c r="R1078" s="312">
        <v>179</v>
      </c>
      <c r="S1078" s="137">
        <v>6.6227125742742766E-4</v>
      </c>
      <c r="T1078" s="302">
        <v>66.060609999999997</v>
      </c>
      <c r="U1078" s="313">
        <v>2.8913043478260869</v>
      </c>
      <c r="V1078" s="312">
        <v>0</v>
      </c>
      <c r="W1078" s="137">
        <v>0</v>
      </c>
      <c r="X1078" s="312">
        <v>80</v>
      </c>
      <c r="Y1078" s="312">
        <v>26</v>
      </c>
      <c r="Z1078" s="137">
        <v>6.324802958061691E-4</v>
      </c>
      <c r="AA1078" s="302">
        <v>15.151515151515101</v>
      </c>
      <c r="AB1078" s="312">
        <v>26</v>
      </c>
      <c r="AC1078" s="137">
        <v>5.9836141029181631E-4</v>
      </c>
      <c r="AD1078" s="302">
        <v>15.757576</v>
      </c>
      <c r="AF1078" s="312">
        <v>28</v>
      </c>
      <c r="AG1078" s="137">
        <v>6.6711140760506999E-4</v>
      </c>
      <c r="AH1078" s="312">
        <v>20</v>
      </c>
      <c r="AI1078" s="312">
        <v>50</v>
      </c>
      <c r="AJ1078" s="137">
        <v>1.1703297989373404E-3</v>
      </c>
      <c r="AK1078" s="302">
        <v>26.060606060605998</v>
      </c>
      <c r="AL1078" s="312">
        <v>6</v>
      </c>
      <c r="AM1078" s="137">
        <v>1.3368686080969676E-4</v>
      </c>
      <c r="AN1078" s="302">
        <v>7.8787880000000001</v>
      </c>
      <c r="AO1078" s="313">
        <v>-0.7857142857142857</v>
      </c>
      <c r="AP1078" s="312">
        <v>48</v>
      </c>
      <c r="AQ1078" s="137">
        <v>6.5638332786347223E-4</v>
      </c>
      <c r="AR1078" s="312">
        <v>27.272727272727199</v>
      </c>
      <c r="AS1078" s="312">
        <v>60</v>
      </c>
      <c r="AT1078" s="137">
        <v>7.8414972031993308E-4</v>
      </c>
      <c r="AU1078" s="302">
        <v>26.060606060605998</v>
      </c>
      <c r="AV1078" s="312">
        <v>61</v>
      </c>
      <c r="AW1078" s="137">
        <v>7.6242375762423757E-4</v>
      </c>
      <c r="AX1078" s="302">
        <v>30.30303</v>
      </c>
      <c r="AY1078" s="303">
        <v>0.27083333333333331</v>
      </c>
      <c r="AZ1078" s="311">
        <v>70</v>
      </c>
      <c r="BA1078" s="137">
        <v>3.3707811062903592E-4</v>
      </c>
      <c r="BB1078" s="312">
        <v>29.696969696969699</v>
      </c>
      <c r="BC1078" s="312">
        <v>134</v>
      </c>
      <c r="BD1078" s="137">
        <v>6.1653699452018235E-4</v>
      </c>
      <c r="BE1078" s="302">
        <v>39.393939393939398</v>
      </c>
      <c r="BF1078" s="312">
        <v>47</v>
      </c>
      <c r="BG1078" s="137">
        <v>2.0562898406156619E-4</v>
      </c>
      <c r="BH1078" s="302">
        <v>16.969695999999999</v>
      </c>
      <c r="BI1078" s="303">
        <v>-0.32857142857142857</v>
      </c>
      <c r="BJ1078" s="311">
        <v>6</v>
      </c>
      <c r="BK1078" s="137">
        <v>3.7517117184715524E-5</v>
      </c>
      <c r="BL1078" s="312">
        <v>5.4545454545454497</v>
      </c>
      <c r="BM1078" s="312">
        <v>116</v>
      </c>
      <c r="BN1078" s="137">
        <v>6.9010649057052768E-4</v>
      </c>
      <c r="BO1078" s="302">
        <v>38.181818181818102</v>
      </c>
      <c r="BP1078" s="312">
        <v>84</v>
      </c>
      <c r="BQ1078" s="137">
        <v>4.8304178311423939E-4</v>
      </c>
      <c r="BR1078" s="302">
        <v>28.484848</v>
      </c>
      <c r="BS1078" s="303">
        <v>13</v>
      </c>
      <c r="BT1078" s="311">
        <v>42</v>
      </c>
      <c r="BU1078" s="137">
        <v>3.4096444227959085E-4</v>
      </c>
      <c r="BV1078" s="312">
        <v>18.181818181818102</v>
      </c>
      <c r="BW1078" s="312">
        <v>49</v>
      </c>
      <c r="BX1078" s="137">
        <v>3.6923726131448466E-4</v>
      </c>
      <c r="BY1078" s="302">
        <v>21.818181818181799</v>
      </c>
      <c r="BZ1078" s="312">
        <v>162</v>
      </c>
      <c r="CA1078" s="137">
        <v>1.1718919544553596E-3</v>
      </c>
      <c r="CB1078" s="302">
        <v>52.727271999999999</v>
      </c>
      <c r="CC1078" s="303">
        <v>2.8571428571428572</v>
      </c>
      <c r="CD1078" s="311">
        <v>407</v>
      </c>
      <c r="CE1078" s="137">
        <v>3.4997536414205731E-4</v>
      </c>
      <c r="CF1078" s="312">
        <v>109.8</v>
      </c>
      <c r="CG1078" s="312">
        <v>741</v>
      </c>
      <c r="CH1078" s="137">
        <v>6.0304059415368014E-4</v>
      </c>
      <c r="CI1078" s="302">
        <v>98.58</v>
      </c>
      <c r="CJ1078" s="312">
        <v>852</v>
      </c>
      <c r="CK1078" s="137">
        <v>6.6188534778501462E-4</v>
      </c>
      <c r="CL1078" s="302">
        <v>116.18</v>
      </c>
      <c r="CM1078" s="313">
        <v>1.0933660933660934</v>
      </c>
    </row>
    <row r="1079" spans="1:91" ht="14.4" x14ac:dyDescent="0.3">
      <c r="A1079" s="99" t="s">
        <v>253</v>
      </c>
      <c r="B1079" s="311">
        <v>123678</v>
      </c>
      <c r="C1079" s="137">
        <v>0.44404631541154294</v>
      </c>
      <c r="D1079" s="312">
        <v>1060</v>
      </c>
      <c r="E1079" s="312">
        <v>137063</v>
      </c>
      <c r="F1079" s="137">
        <v>0.46851136557853357</v>
      </c>
      <c r="G1079" s="302">
        <v>1242.42424242424</v>
      </c>
      <c r="H1079" s="312">
        <v>143782</v>
      </c>
      <c r="I1079" s="137">
        <v>0.46696719128565212</v>
      </c>
      <c r="J1079" s="302">
        <v>1099.39392</v>
      </c>
      <c r="K1079" s="313">
        <v>0.16255114086579667</v>
      </c>
      <c r="L1079" s="312">
        <v>91347</v>
      </c>
      <c r="M1079" s="137">
        <v>0.38176255971112977</v>
      </c>
      <c r="N1079" s="312">
        <v>1148.4848484848401</v>
      </c>
      <c r="O1079" s="312">
        <v>110403</v>
      </c>
      <c r="P1079" s="137">
        <v>0.42835526137108759</v>
      </c>
      <c r="Q1079" s="302">
        <v>1076.3636363636299</v>
      </c>
      <c r="R1079" s="312">
        <v>112728</v>
      </c>
      <c r="S1079" s="137">
        <v>0.41707549892334672</v>
      </c>
      <c r="T1079" s="302">
        <v>1181.21216</v>
      </c>
      <c r="U1079" s="313">
        <v>0.23406351604321982</v>
      </c>
      <c r="V1079" s="312">
        <v>17503</v>
      </c>
      <c r="W1079" s="137">
        <v>0.44578865598655221</v>
      </c>
      <c r="X1079" s="312">
        <v>492.12121212121201</v>
      </c>
      <c r="Y1079" s="312">
        <v>19750</v>
      </c>
      <c r="Z1079" s="137">
        <v>0.48044176316045539</v>
      </c>
      <c r="AA1079" s="302">
        <v>450.90909090909099</v>
      </c>
      <c r="AB1079" s="312">
        <v>20719</v>
      </c>
      <c r="AC1079" s="137">
        <v>0.47682500230139002</v>
      </c>
      <c r="AD1079" s="302">
        <v>437.57574499999998</v>
      </c>
      <c r="AE1079" s="313">
        <v>0.18373993029766325</v>
      </c>
      <c r="AF1079" s="312">
        <v>15090</v>
      </c>
      <c r="AG1079" s="137">
        <v>0.35952539788430382</v>
      </c>
      <c r="AH1079" s="312">
        <v>500.60606060606</v>
      </c>
      <c r="AI1079" s="312">
        <v>16793</v>
      </c>
      <c r="AJ1079" s="137">
        <v>0.39306696627109522</v>
      </c>
      <c r="AK1079" s="302">
        <v>540.60606060606005</v>
      </c>
      <c r="AL1079" s="312">
        <v>16109</v>
      </c>
      <c r="AM1079" s="137">
        <v>0.35892694013056747</v>
      </c>
      <c r="AN1079" s="302">
        <v>486.06060000000002</v>
      </c>
      <c r="AO1079" s="313">
        <v>6.7528164347249828E-2</v>
      </c>
      <c r="AP1079" s="312">
        <v>31920</v>
      </c>
      <c r="AQ1079" s="137">
        <v>0.43649491302920906</v>
      </c>
      <c r="AR1079" s="312">
        <v>578.18181818181802</v>
      </c>
      <c r="AS1079" s="312">
        <v>36206</v>
      </c>
      <c r="AT1079" s="137">
        <v>0.47318207956505831</v>
      </c>
      <c r="AU1079" s="302">
        <v>516.36363636363603</v>
      </c>
      <c r="AV1079" s="312">
        <v>38213</v>
      </c>
      <c r="AW1079" s="137">
        <v>0.47761473852614739</v>
      </c>
      <c r="AX1079" s="302">
        <v>569.09090000000003</v>
      </c>
      <c r="AY1079" s="303">
        <v>0.19714912280701755</v>
      </c>
      <c r="AZ1079" s="311">
        <v>77785</v>
      </c>
      <c r="BA1079" s="137">
        <v>0.37456601193256511</v>
      </c>
      <c r="BB1079" s="312">
        <v>1034.54545454545</v>
      </c>
      <c r="BC1079" s="312">
        <v>93759</v>
      </c>
      <c r="BD1079" s="137">
        <v>0.43138725424789387</v>
      </c>
      <c r="BE1079" s="302">
        <v>861.21212121212102</v>
      </c>
      <c r="BF1079" s="312">
        <v>99148</v>
      </c>
      <c r="BG1079" s="137">
        <v>0.43378090450502477</v>
      </c>
      <c r="BH1079" s="302">
        <v>986.06060000000002</v>
      </c>
      <c r="BI1079" s="303">
        <v>0.27464164041910394</v>
      </c>
      <c r="BJ1079" s="311">
        <v>58882</v>
      </c>
      <c r="BK1079" s="137">
        <v>0.36818048234506995</v>
      </c>
      <c r="BL1079" s="312">
        <v>901.21212121212102</v>
      </c>
      <c r="BM1079" s="312">
        <v>71992</v>
      </c>
      <c r="BN1079" s="137">
        <v>0.42829436611339161</v>
      </c>
      <c r="BO1079" s="302">
        <v>971.51515151515105</v>
      </c>
      <c r="BP1079" s="312">
        <v>73322</v>
      </c>
      <c r="BQ1079" s="137">
        <v>0.42163797168455069</v>
      </c>
      <c r="BR1079" s="302">
        <v>954.54549999999995</v>
      </c>
      <c r="BS1079" s="303">
        <v>0.24523623518222887</v>
      </c>
      <c r="BT1079" s="311">
        <v>49631</v>
      </c>
      <c r="BU1079" s="137">
        <v>0.40291443416138983</v>
      </c>
      <c r="BV1079" s="312">
        <v>772.12121212121201</v>
      </c>
      <c r="BW1079" s="312">
        <v>56732</v>
      </c>
      <c r="BX1079" s="137">
        <v>0.4275013940590478</v>
      </c>
      <c r="BY1079" s="302">
        <v>760.60606060606005</v>
      </c>
      <c r="BZ1079" s="312">
        <v>59372</v>
      </c>
      <c r="CA1079" s="137">
        <v>0.42949116740693588</v>
      </c>
      <c r="CB1079" s="302">
        <v>720</v>
      </c>
      <c r="CC1079" s="303">
        <v>0.19626846124398056</v>
      </c>
      <c r="CD1079" s="311">
        <v>465836</v>
      </c>
      <c r="CE1079" s="137">
        <v>0.40056787157365947</v>
      </c>
      <c r="CF1079" s="312">
        <v>2396.7800000000002</v>
      </c>
      <c r="CG1079" s="312">
        <v>542698</v>
      </c>
      <c r="CH1079" s="137">
        <v>0.44165846743051806</v>
      </c>
      <c r="CI1079" s="302">
        <v>2392.16</v>
      </c>
      <c r="CJ1079" s="312">
        <v>563393</v>
      </c>
      <c r="CK1079" s="137">
        <v>0.43767790110873567</v>
      </c>
      <c r="CL1079" s="302">
        <v>2398.79</v>
      </c>
      <c r="CM1079" s="313">
        <v>0.20942348809452255</v>
      </c>
    </row>
    <row r="1080" spans="1:91" ht="14.4" x14ac:dyDescent="0.3">
      <c r="A1080" s="99" t="s">
        <v>532</v>
      </c>
      <c r="B1080" s="311">
        <v>50932</v>
      </c>
      <c r="C1080" s="137">
        <v>0.1828632977291087</v>
      </c>
      <c r="D1080" s="312">
        <v>739.39393939393904</v>
      </c>
      <c r="E1080" s="312">
        <v>50207</v>
      </c>
      <c r="F1080" s="137">
        <v>0.17161852674756453</v>
      </c>
      <c r="G1080" s="302">
        <v>722.42424242424204</v>
      </c>
      <c r="H1080" s="312">
        <v>48154</v>
      </c>
      <c r="I1080" s="137">
        <v>0.1563918858352874</v>
      </c>
      <c r="J1080" s="302">
        <v>792.72730000000001</v>
      </c>
      <c r="K1080" s="313">
        <v>-5.4543312652163667E-2</v>
      </c>
      <c r="L1080" s="312">
        <v>38225</v>
      </c>
      <c r="M1080" s="137">
        <v>0.15975208649389619</v>
      </c>
      <c r="N1080" s="312">
        <v>767.87878787878697</v>
      </c>
      <c r="O1080" s="312">
        <v>41855</v>
      </c>
      <c r="P1080" s="137">
        <v>0.162394223568987</v>
      </c>
      <c r="Q1080" s="302">
        <v>714.54545454545405</v>
      </c>
      <c r="R1080" s="312">
        <v>39789</v>
      </c>
      <c r="S1080" s="137">
        <v>0.14721291095966435</v>
      </c>
      <c r="T1080" s="302">
        <v>882.42425500000002</v>
      </c>
      <c r="U1080" s="313">
        <v>4.091563113145847E-2</v>
      </c>
      <c r="V1080" s="312">
        <v>7824</v>
      </c>
      <c r="W1080" s="137">
        <v>0.19927157884012939</v>
      </c>
      <c r="X1080" s="312">
        <v>434.54545454545399</v>
      </c>
      <c r="Y1080" s="312">
        <v>8222</v>
      </c>
      <c r="Z1080" s="137">
        <v>0.20000973046608933</v>
      </c>
      <c r="AA1080" s="302">
        <v>263.030303030303</v>
      </c>
      <c r="AB1080" s="312">
        <v>8013</v>
      </c>
      <c r="AC1080" s="137">
        <v>0.1844103838718586</v>
      </c>
      <c r="AD1080" s="302">
        <v>313.93939999999998</v>
      </c>
      <c r="AE1080" s="313">
        <v>2.415644171779141E-2</v>
      </c>
      <c r="AF1080" s="312">
        <v>6064</v>
      </c>
      <c r="AG1080" s="137">
        <v>0.14447727056132659</v>
      </c>
      <c r="AH1080" s="312">
        <v>327.87878787878702</v>
      </c>
      <c r="AI1080" s="312">
        <v>5556</v>
      </c>
      <c r="AJ1080" s="137">
        <v>0.13004704725791727</v>
      </c>
      <c r="AK1080" s="302">
        <v>264.84848484848402</v>
      </c>
      <c r="AL1080" s="312">
        <v>5130</v>
      </c>
      <c r="AM1080" s="137">
        <v>0.11430226599229072</v>
      </c>
      <c r="AN1080" s="302">
        <v>332.121216</v>
      </c>
      <c r="AO1080" s="313">
        <v>-0.15402374670184696</v>
      </c>
      <c r="AP1080" s="312">
        <v>13012</v>
      </c>
      <c r="AQ1080" s="137">
        <v>0.17793458046165628</v>
      </c>
      <c r="AR1080" s="312">
        <v>391.51515151515099</v>
      </c>
      <c r="AS1080" s="312">
        <v>12854</v>
      </c>
      <c r="AT1080" s="137">
        <v>0.16799100841654033</v>
      </c>
      <c r="AU1080" s="302">
        <v>409.69696969696901</v>
      </c>
      <c r="AV1080" s="312">
        <v>13361</v>
      </c>
      <c r="AW1080" s="137">
        <v>0.16699580041995801</v>
      </c>
      <c r="AX1080" s="302">
        <v>418.78787199999999</v>
      </c>
      <c r="AY1080" s="303">
        <v>2.6821395634798649E-2</v>
      </c>
      <c r="AZ1080" s="311">
        <v>28744</v>
      </c>
      <c r="BA1080" s="137">
        <v>0.13841390302744297</v>
      </c>
      <c r="BB1080" s="312">
        <v>634.54545454545405</v>
      </c>
      <c r="BC1080" s="312">
        <v>29800</v>
      </c>
      <c r="BD1080" s="137">
        <v>0.13711046594553311</v>
      </c>
      <c r="BE1080" s="302">
        <v>492.12121212121201</v>
      </c>
      <c r="BF1080" s="312">
        <v>29952</v>
      </c>
      <c r="BG1080" s="137">
        <v>0.13104253894919213</v>
      </c>
      <c r="BH1080" s="302">
        <v>639.39390000000003</v>
      </c>
      <c r="BI1080" s="303">
        <v>4.202616198163095E-2</v>
      </c>
      <c r="BJ1080" s="311">
        <v>21213</v>
      </c>
      <c r="BK1080" s="137">
        <v>0.13264176780656176</v>
      </c>
      <c r="BL1080" s="312">
        <v>505.45454545454498</v>
      </c>
      <c r="BM1080" s="312">
        <v>23769</v>
      </c>
      <c r="BN1080" s="137">
        <v>0.14140638943423167</v>
      </c>
      <c r="BO1080" s="302">
        <v>529.09090909090901</v>
      </c>
      <c r="BP1080" s="312">
        <v>22559</v>
      </c>
      <c r="BQ1080" s="137">
        <v>0.12972547125326342</v>
      </c>
      <c r="BR1080" s="302">
        <v>500</v>
      </c>
      <c r="BS1080" s="303">
        <v>6.3451657002781311E-2</v>
      </c>
      <c r="BT1080" s="311">
        <v>19886</v>
      </c>
      <c r="BU1080" s="137">
        <v>0.16143854521837961</v>
      </c>
      <c r="BV1080" s="312">
        <v>528.48484848484804</v>
      </c>
      <c r="BW1080" s="312">
        <v>21003</v>
      </c>
      <c r="BX1080" s="137">
        <v>0.15826714692628818</v>
      </c>
      <c r="BY1080" s="302">
        <v>471.51515151515099</v>
      </c>
      <c r="BZ1080" s="312">
        <v>19614</v>
      </c>
      <c r="CA1080" s="137">
        <v>0.14188573330053966</v>
      </c>
      <c r="CB1080" s="302">
        <v>535.15150000000006</v>
      </c>
      <c r="CC1080" s="303">
        <v>-1.367796439706326E-2</v>
      </c>
      <c r="CD1080" s="311">
        <v>185900</v>
      </c>
      <c r="CE1080" s="137">
        <v>0.15985361227029105</v>
      </c>
      <c r="CF1080" s="312">
        <v>1586.92</v>
      </c>
      <c r="CG1080" s="312">
        <v>193266</v>
      </c>
      <c r="CH1080" s="137">
        <v>0.15728372937881935</v>
      </c>
      <c r="CI1080" s="302">
        <v>1442.55</v>
      </c>
      <c r="CJ1080" s="312">
        <v>186572</v>
      </c>
      <c r="CK1080" s="137">
        <v>0.14494046139312883</v>
      </c>
      <c r="CL1080" s="302">
        <v>1653.07</v>
      </c>
      <c r="CM1080" s="313">
        <v>3.6148466917697688E-3</v>
      </c>
    </row>
    <row r="1081" spans="1:91" ht="14.4" x14ac:dyDescent="0.3">
      <c r="A1081" s="99" t="s">
        <v>533</v>
      </c>
      <c r="B1081" s="311">
        <v>42067</v>
      </c>
      <c r="C1081" s="137">
        <v>0.15103491607575623</v>
      </c>
      <c r="D1081" s="312">
        <v>678.18181818181802</v>
      </c>
      <c r="E1081" s="312">
        <v>40459</v>
      </c>
      <c r="F1081" s="137">
        <v>0.13829772688429329</v>
      </c>
      <c r="G1081" s="302">
        <v>718.78787878787796</v>
      </c>
      <c r="H1081" s="312">
        <v>39706</v>
      </c>
      <c r="I1081" s="137">
        <v>0.12895494079361883</v>
      </c>
      <c r="J1081" s="302">
        <v>804.84849999999994</v>
      </c>
      <c r="K1081" s="313">
        <v>-5.612475336962465E-2</v>
      </c>
      <c r="L1081" s="312">
        <v>31829</v>
      </c>
      <c r="M1081" s="137">
        <v>0.13302156078519875</v>
      </c>
      <c r="N1081" s="312">
        <v>695.15151515151501</v>
      </c>
      <c r="O1081" s="312">
        <v>34876</v>
      </c>
      <c r="P1081" s="137">
        <v>0.13531623321447833</v>
      </c>
      <c r="Q1081" s="302">
        <v>750.30303030303003</v>
      </c>
      <c r="R1081" s="312">
        <v>32530</v>
      </c>
      <c r="S1081" s="137">
        <v>0.12035577655929733</v>
      </c>
      <c r="T1081" s="302">
        <v>775.15150000000006</v>
      </c>
      <c r="U1081" s="313">
        <v>2.20239404316818E-2</v>
      </c>
      <c r="V1081" s="312">
        <v>6519</v>
      </c>
      <c r="W1081" s="137">
        <v>0.16603417976211701</v>
      </c>
      <c r="X1081" s="312">
        <v>390.30303030303003</v>
      </c>
      <c r="Y1081" s="312">
        <v>6994</v>
      </c>
      <c r="Z1081" s="137">
        <v>0.17013719957185949</v>
      </c>
      <c r="AA1081" s="302">
        <v>269.09090909090901</v>
      </c>
      <c r="AB1081" s="312">
        <v>6839</v>
      </c>
      <c r="AC1081" s="137">
        <v>0.15739206480714352</v>
      </c>
      <c r="AD1081" s="302">
        <v>307.27273600000001</v>
      </c>
      <c r="AE1081" s="313">
        <v>4.9087283325663443E-2</v>
      </c>
      <c r="AF1081" s="312">
        <v>4601</v>
      </c>
      <c r="AG1081" s="137">
        <v>0.10962069951396169</v>
      </c>
      <c r="AH1081" s="312">
        <v>303.030303030303</v>
      </c>
      <c r="AI1081" s="312">
        <v>4127</v>
      </c>
      <c r="AJ1081" s="137">
        <v>9.6599021604288085E-2</v>
      </c>
      <c r="AK1081" s="302">
        <v>255.75757575757501</v>
      </c>
      <c r="AL1081" s="312">
        <v>3901</v>
      </c>
      <c r="AM1081" s="137">
        <v>8.6918740669771177E-2</v>
      </c>
      <c r="AN1081" s="302">
        <v>312.72726399999999</v>
      </c>
      <c r="AO1081" s="313">
        <v>-0.15214083894805477</v>
      </c>
      <c r="AP1081" s="312">
        <v>10803</v>
      </c>
      <c r="AQ1081" s="137">
        <v>0.14772727272727273</v>
      </c>
      <c r="AR1081" s="312">
        <v>436.969696969697</v>
      </c>
      <c r="AS1081" s="312">
        <v>11029</v>
      </c>
      <c r="AT1081" s="137">
        <v>0.14413978775680902</v>
      </c>
      <c r="AU1081" s="302">
        <v>375.75757575757501</v>
      </c>
      <c r="AV1081" s="312">
        <v>11019</v>
      </c>
      <c r="AW1081" s="137">
        <v>0.13772372762723728</v>
      </c>
      <c r="AX1081" s="302">
        <v>430.90910000000002</v>
      </c>
      <c r="AY1081" s="303">
        <v>1.9994445987225769E-2</v>
      </c>
      <c r="AZ1081" s="311">
        <v>24047</v>
      </c>
      <c r="BA1081" s="137">
        <v>0.11579596180423467</v>
      </c>
      <c r="BB1081" s="312">
        <v>655.15151515151501</v>
      </c>
      <c r="BC1081" s="312">
        <v>25286</v>
      </c>
      <c r="BD1081" s="137">
        <v>0.11634145107042784</v>
      </c>
      <c r="BE1081" s="302">
        <v>526.66666666666595</v>
      </c>
      <c r="BF1081" s="312">
        <v>25944</v>
      </c>
      <c r="BG1081" s="137">
        <v>0.11350719920198454</v>
      </c>
      <c r="BH1081" s="302">
        <v>580</v>
      </c>
      <c r="BI1081" s="303">
        <v>7.8887179273921901E-2</v>
      </c>
      <c r="BJ1081" s="311">
        <v>18636</v>
      </c>
      <c r="BK1081" s="137">
        <v>0.11652816597572642</v>
      </c>
      <c r="BL1081" s="312">
        <v>468.48484848484799</v>
      </c>
      <c r="BM1081" s="312">
        <v>20364</v>
      </c>
      <c r="BN1081" s="137">
        <v>0.12114938425843298</v>
      </c>
      <c r="BO1081" s="302">
        <v>537.57575757575705</v>
      </c>
      <c r="BP1081" s="312">
        <v>19644</v>
      </c>
      <c r="BQ1081" s="137">
        <v>0.1129627712797157</v>
      </c>
      <c r="BR1081" s="302">
        <v>456.96969999999999</v>
      </c>
      <c r="BS1081" s="303">
        <v>5.4088860270444301E-2</v>
      </c>
      <c r="BT1081" s="311">
        <v>15980</v>
      </c>
      <c r="BU1081" s="137">
        <v>0.12972885208637766</v>
      </c>
      <c r="BV1081" s="312">
        <v>493.93939393939399</v>
      </c>
      <c r="BW1081" s="312">
        <v>16692</v>
      </c>
      <c r="BX1081" s="137">
        <v>0.12578180338492609</v>
      </c>
      <c r="BY1081" s="302">
        <v>440</v>
      </c>
      <c r="BZ1081" s="312">
        <v>16507</v>
      </c>
      <c r="CA1081" s="137">
        <v>0.1194100030382384</v>
      </c>
      <c r="CB1081" s="302">
        <v>572.72730000000001</v>
      </c>
      <c r="CC1081" s="303">
        <v>3.2978723404255318E-2</v>
      </c>
      <c r="CD1081" s="311">
        <v>154482</v>
      </c>
      <c r="CE1081" s="137">
        <v>0.13283757789531522</v>
      </c>
      <c r="CF1081" s="312">
        <v>1505.92</v>
      </c>
      <c r="CG1081" s="312">
        <v>159827</v>
      </c>
      <c r="CH1081" s="137">
        <v>0.13007040356518251</v>
      </c>
      <c r="CI1081" s="302">
        <v>1454.19</v>
      </c>
      <c r="CJ1081" s="312">
        <v>156090</v>
      </c>
      <c r="CK1081" s="137">
        <v>0.1212601924128673</v>
      </c>
      <c r="CL1081" s="302">
        <v>1579.57</v>
      </c>
      <c r="CM1081" s="313">
        <v>1.0408979686953821E-2</v>
      </c>
    </row>
    <row r="1082" spans="1:91" ht="14.4" x14ac:dyDescent="0.3">
      <c r="A1082" s="99" t="s">
        <v>534</v>
      </c>
      <c r="B1082" s="311">
        <v>6221</v>
      </c>
      <c r="C1082" s="137">
        <v>2.2335517458037878E-2</v>
      </c>
      <c r="D1082" s="312">
        <v>373.93939393939303</v>
      </c>
      <c r="E1082" s="312">
        <v>6634</v>
      </c>
      <c r="F1082" s="137">
        <v>2.267646556144249E-2</v>
      </c>
      <c r="G1082" s="302">
        <v>390.90909090909099</v>
      </c>
      <c r="H1082" s="312">
        <v>5183</v>
      </c>
      <c r="I1082" s="137">
        <v>1.6833059440218769E-2</v>
      </c>
      <c r="J1082" s="302">
        <v>289.09089999999998</v>
      </c>
      <c r="K1082" s="313">
        <v>-0.16685420350425975</v>
      </c>
      <c r="L1082" s="312">
        <v>4942</v>
      </c>
      <c r="M1082" s="137">
        <v>2.0653886499747157E-2</v>
      </c>
      <c r="N1082" s="312">
        <v>295.75757575757501</v>
      </c>
      <c r="O1082" s="312">
        <v>5303</v>
      </c>
      <c r="P1082" s="137">
        <v>2.0575237548353553E-2</v>
      </c>
      <c r="Q1082" s="302">
        <v>302.42424242424198</v>
      </c>
      <c r="R1082" s="312">
        <v>4884</v>
      </c>
      <c r="S1082" s="137">
        <v>1.807001576131596E-2</v>
      </c>
      <c r="T1082" s="302">
        <v>312.72726399999999</v>
      </c>
      <c r="U1082" s="313">
        <v>-1.1736139214892756E-2</v>
      </c>
      <c r="V1082" s="312">
        <v>1117</v>
      </c>
      <c r="W1082" s="137">
        <v>2.8449176069072664E-2</v>
      </c>
      <c r="X1082" s="312">
        <v>200</v>
      </c>
      <c r="Y1082" s="312">
        <v>965</v>
      </c>
      <c r="Z1082" s="137">
        <v>2.34747494404982E-2</v>
      </c>
      <c r="AA1082" s="302">
        <v>118.787878787878</v>
      </c>
      <c r="AB1082" s="312">
        <v>967</v>
      </c>
      <c r="AC1082" s="137">
        <v>2.2254441682776398E-2</v>
      </c>
      <c r="AD1082" s="302">
        <v>153.33332799999999</v>
      </c>
      <c r="AE1082" s="313">
        <v>-0.13428827215756492</v>
      </c>
      <c r="AF1082" s="312">
        <v>718</v>
      </c>
      <c r="AG1082" s="137">
        <v>1.7106642523587155E-2</v>
      </c>
      <c r="AH1082" s="312">
        <v>127.87878787878699</v>
      </c>
      <c r="AI1082" s="312">
        <v>817</v>
      </c>
      <c r="AJ1082" s="137">
        <v>1.9123188914636144E-2</v>
      </c>
      <c r="AK1082" s="302">
        <v>143.030303030303</v>
      </c>
      <c r="AL1082" s="312">
        <v>834</v>
      </c>
      <c r="AM1082" s="137">
        <v>1.8582473652547848E-2</v>
      </c>
      <c r="AN1082" s="302">
        <v>135.75756799999999</v>
      </c>
      <c r="AO1082" s="313">
        <v>0.16155988857938719</v>
      </c>
      <c r="AP1082" s="312">
        <v>1541</v>
      </c>
      <c r="AQ1082" s="137">
        <v>2.1072639754950225E-2</v>
      </c>
      <c r="AR1082" s="312">
        <v>156.969696969696</v>
      </c>
      <c r="AS1082" s="312">
        <v>1393</v>
      </c>
      <c r="AT1082" s="137">
        <v>1.8205342673427778E-2</v>
      </c>
      <c r="AU1082" s="302">
        <v>156.969696969696</v>
      </c>
      <c r="AV1082" s="312">
        <v>1821</v>
      </c>
      <c r="AW1082" s="137">
        <v>2.2760223977602238E-2</v>
      </c>
      <c r="AX1082" s="302">
        <v>208.484848</v>
      </c>
      <c r="AY1082" s="303">
        <v>0.18170019467878001</v>
      </c>
      <c r="AZ1082" s="311">
        <v>3759</v>
      </c>
      <c r="BA1082" s="137">
        <v>1.8101094540779229E-2</v>
      </c>
      <c r="BB1082" s="312">
        <v>304.24242424242402</v>
      </c>
      <c r="BC1082" s="312">
        <v>3330</v>
      </c>
      <c r="BD1082" s="137">
        <v>1.5321404416061248E-2</v>
      </c>
      <c r="BE1082" s="302">
        <v>235.15151515151501</v>
      </c>
      <c r="BF1082" s="312">
        <v>2892</v>
      </c>
      <c r="BG1082" s="137">
        <v>1.2652745146937223E-2</v>
      </c>
      <c r="BH1082" s="302">
        <v>268.48486300000002</v>
      </c>
      <c r="BI1082" s="303">
        <v>-0.23064644852354349</v>
      </c>
      <c r="BJ1082" s="311">
        <v>2184</v>
      </c>
      <c r="BK1082" s="137">
        <v>1.3656230655236452E-2</v>
      </c>
      <c r="BL1082" s="312">
        <v>213.333333333333</v>
      </c>
      <c r="BM1082" s="312">
        <v>2545</v>
      </c>
      <c r="BN1082" s="137">
        <v>1.5140698435362008E-2</v>
      </c>
      <c r="BO1082" s="302">
        <v>224.24242424242399</v>
      </c>
      <c r="BP1082" s="312">
        <v>2258</v>
      </c>
      <c r="BQ1082" s="137">
        <v>1.2984623169904197E-2</v>
      </c>
      <c r="BR1082" s="302">
        <v>247.27271999999999</v>
      </c>
      <c r="BS1082" s="303">
        <v>3.388278388278388E-2</v>
      </c>
      <c r="BT1082" s="311">
        <v>2972</v>
      </c>
      <c r="BU1082" s="137">
        <v>2.412729339178438E-2</v>
      </c>
      <c r="BV1082" s="312">
        <v>226.06060606060601</v>
      </c>
      <c r="BW1082" s="312">
        <v>3147</v>
      </c>
      <c r="BX1082" s="137">
        <v>2.3714074721564962E-2</v>
      </c>
      <c r="BY1082" s="302">
        <v>262.42424242424198</v>
      </c>
      <c r="BZ1082" s="312">
        <v>2480</v>
      </c>
      <c r="CA1082" s="137">
        <v>1.7940074364501801E-2</v>
      </c>
      <c r="CB1082" s="302">
        <v>240</v>
      </c>
      <c r="CC1082" s="303">
        <v>-0.16554508748317631</v>
      </c>
      <c r="CD1082" s="311">
        <v>23454</v>
      </c>
      <c r="CE1082" s="137">
        <v>2.0167867790142045E-2</v>
      </c>
      <c r="CF1082" s="312">
        <v>703.9</v>
      </c>
      <c r="CG1082" s="312">
        <v>24134</v>
      </c>
      <c r="CH1082" s="137">
        <v>1.9640731038198269E-2</v>
      </c>
      <c r="CI1082" s="302">
        <v>689.96</v>
      </c>
      <c r="CJ1082" s="312">
        <v>21319</v>
      </c>
      <c r="CK1082" s="137">
        <v>1.6561894048625268E-2</v>
      </c>
      <c r="CL1082" s="302">
        <v>675.42</v>
      </c>
      <c r="CM1082" s="313">
        <v>-9.1029248742218807E-2</v>
      </c>
    </row>
    <row r="1083" spans="1:91" ht="14.4" x14ac:dyDescent="0.3">
      <c r="A1083" s="99" t="s">
        <v>535</v>
      </c>
      <c r="B1083" s="311">
        <v>2644</v>
      </c>
      <c r="C1083" s="137">
        <v>9.4928641953146032E-3</v>
      </c>
      <c r="D1083" s="312">
        <v>197.575757575757</v>
      </c>
      <c r="E1083" s="312">
        <v>3114</v>
      </c>
      <c r="F1083" s="137">
        <v>1.0644334301828748E-2</v>
      </c>
      <c r="G1083" s="302">
        <v>275.75757575757501</v>
      </c>
      <c r="H1083" s="312">
        <v>3265</v>
      </c>
      <c r="I1083" s="137">
        <v>1.0603885601449793E-2</v>
      </c>
      <c r="J1083" s="302">
        <v>264.84848</v>
      </c>
      <c r="K1083" s="313">
        <v>0.23487140695915279</v>
      </c>
      <c r="L1083" s="312">
        <v>1454</v>
      </c>
      <c r="M1083" s="137">
        <v>6.0766392089502963E-3</v>
      </c>
      <c r="N1083" s="312">
        <v>184.84848484848399</v>
      </c>
      <c r="O1083" s="312">
        <v>1676</v>
      </c>
      <c r="P1083" s="137">
        <v>6.5027528061551119E-3</v>
      </c>
      <c r="Q1083" s="302">
        <v>192.12121212121201</v>
      </c>
      <c r="R1083" s="312">
        <v>2375</v>
      </c>
      <c r="S1083" s="137">
        <v>8.7871186390510655E-3</v>
      </c>
      <c r="T1083" s="302">
        <v>252.72728000000001</v>
      </c>
      <c r="U1083" s="313">
        <v>0.63342503438789544</v>
      </c>
      <c r="V1083" s="312">
        <v>188</v>
      </c>
      <c r="W1083" s="137">
        <v>4.7882230089397139E-3</v>
      </c>
      <c r="X1083" s="312">
        <v>64.242424242424207</v>
      </c>
      <c r="Y1083" s="312">
        <v>263</v>
      </c>
      <c r="Z1083" s="137">
        <v>6.3977814537316338E-3</v>
      </c>
      <c r="AA1083" s="302">
        <v>75.757575757575694</v>
      </c>
      <c r="AB1083" s="312">
        <v>207</v>
      </c>
      <c r="AC1083" s="137">
        <v>4.7638773819386913E-3</v>
      </c>
      <c r="AD1083" s="302">
        <v>73.333335899999994</v>
      </c>
      <c r="AE1083" s="313">
        <v>0.10106382978723404</v>
      </c>
      <c r="AF1083" s="312">
        <v>745</v>
      </c>
      <c r="AG1083" s="137">
        <v>1.7749928523777755E-2</v>
      </c>
      <c r="AH1083" s="312">
        <v>133.333333333333</v>
      </c>
      <c r="AI1083" s="312">
        <v>612</v>
      </c>
      <c r="AJ1083" s="137">
        <v>1.4324836738993048E-2</v>
      </c>
      <c r="AK1083" s="302">
        <v>98.181818181818201</v>
      </c>
      <c r="AL1083" s="312">
        <v>395</v>
      </c>
      <c r="AM1083" s="137">
        <v>8.8010516699717021E-3</v>
      </c>
      <c r="AN1083" s="302">
        <v>106.666664</v>
      </c>
      <c r="AO1083" s="313">
        <v>-0.46979865771812079</v>
      </c>
      <c r="AP1083" s="312">
        <v>668</v>
      </c>
      <c r="AQ1083" s="137">
        <v>9.1346679794333217E-3</v>
      </c>
      <c r="AR1083" s="312">
        <v>122.424242424242</v>
      </c>
      <c r="AS1083" s="312">
        <v>432</v>
      </c>
      <c r="AT1083" s="137">
        <v>5.6458779863035186E-3</v>
      </c>
      <c r="AU1083" s="302">
        <v>87.878787878787904</v>
      </c>
      <c r="AV1083" s="312">
        <v>521</v>
      </c>
      <c r="AW1083" s="137">
        <v>6.5118488151184881E-3</v>
      </c>
      <c r="AX1083" s="302">
        <v>96.969695999999999</v>
      </c>
      <c r="AY1083" s="303">
        <v>-0.22005988023952097</v>
      </c>
      <c r="AZ1083" s="311">
        <v>938</v>
      </c>
      <c r="BA1083" s="137">
        <v>4.5168466824290808E-3</v>
      </c>
      <c r="BB1083" s="312">
        <v>143.636363636363</v>
      </c>
      <c r="BC1083" s="312">
        <v>1184</v>
      </c>
      <c r="BD1083" s="137">
        <v>5.4476104590439993E-3</v>
      </c>
      <c r="BE1083" s="302">
        <v>124.24242424242399</v>
      </c>
      <c r="BF1083" s="312">
        <v>1116</v>
      </c>
      <c r="BG1083" s="137">
        <v>4.8825946002703799E-3</v>
      </c>
      <c r="BH1083" s="302">
        <v>145.454544</v>
      </c>
      <c r="BI1083" s="303">
        <v>0.18976545842217485</v>
      </c>
      <c r="BJ1083" s="311">
        <v>393</v>
      </c>
      <c r="BK1083" s="137">
        <v>2.4573711755988669E-3</v>
      </c>
      <c r="BL1083" s="312">
        <v>95.757575757575694</v>
      </c>
      <c r="BM1083" s="312">
        <v>860</v>
      </c>
      <c r="BN1083" s="137">
        <v>5.1163067404366705E-3</v>
      </c>
      <c r="BO1083" s="302">
        <v>112.72727272727199</v>
      </c>
      <c r="BP1083" s="312">
        <v>657</v>
      </c>
      <c r="BQ1083" s="137">
        <v>3.778076803643515E-3</v>
      </c>
      <c r="BR1083" s="302">
        <v>125.454544</v>
      </c>
      <c r="BS1083" s="303">
        <v>0.6717557251908397</v>
      </c>
      <c r="BT1083" s="311">
        <v>934</v>
      </c>
      <c r="BU1083" s="137">
        <v>7.5823997402175679E-3</v>
      </c>
      <c r="BV1083" s="312">
        <v>125.454545454545</v>
      </c>
      <c r="BW1083" s="312">
        <v>1164</v>
      </c>
      <c r="BX1083" s="137">
        <v>8.7712688197971456E-3</v>
      </c>
      <c r="BY1083" s="302">
        <v>156.363636363636</v>
      </c>
      <c r="BZ1083" s="312">
        <v>627</v>
      </c>
      <c r="CA1083" s="137">
        <v>4.5356558977994472E-3</v>
      </c>
      <c r="CB1083" s="302">
        <v>137.57576</v>
      </c>
      <c r="CC1083" s="303">
        <v>-0.32869379014989292</v>
      </c>
      <c r="CD1083" s="311">
        <v>7964</v>
      </c>
      <c r="CE1083" s="137">
        <v>6.8481665848337701E-3</v>
      </c>
      <c r="CF1083" s="312">
        <v>392.97</v>
      </c>
      <c r="CG1083" s="312">
        <v>9305</v>
      </c>
      <c r="CH1083" s="137">
        <v>7.5725947754385877E-3</v>
      </c>
      <c r="CI1083" s="302">
        <v>433.06</v>
      </c>
      <c r="CJ1083" s="312">
        <v>9163</v>
      </c>
      <c r="CK1083" s="137">
        <v>7.1183749316362553E-3</v>
      </c>
      <c r="CL1083" s="302">
        <v>463.03</v>
      </c>
      <c r="CM1083" s="313">
        <v>0.15055248618784531</v>
      </c>
    </row>
    <row r="1084" spans="1:91" ht="14.4" x14ac:dyDescent="0.3">
      <c r="A1084" s="99" t="s">
        <v>536</v>
      </c>
      <c r="B1084" s="311">
        <v>59004</v>
      </c>
      <c r="C1084" s="137">
        <v>0.21184453819226282</v>
      </c>
      <c r="D1084" s="312">
        <v>854.54545454545405</v>
      </c>
      <c r="E1084" s="312">
        <v>71123</v>
      </c>
      <c r="F1084" s="137">
        <v>0.24311399760724661</v>
      </c>
      <c r="G1084" s="302">
        <v>1010.90909090909</v>
      </c>
      <c r="H1084" s="312">
        <v>75297</v>
      </c>
      <c r="I1084" s="137">
        <v>0.24454541321052528</v>
      </c>
      <c r="J1084" s="302">
        <v>1177.57581</v>
      </c>
      <c r="K1084" s="313">
        <v>0.27613382143583487</v>
      </c>
      <c r="L1084" s="312">
        <v>44511</v>
      </c>
      <c r="M1084" s="137">
        <v>0.18602289396807883</v>
      </c>
      <c r="N1084" s="312">
        <v>833.33333333333303</v>
      </c>
      <c r="O1084" s="312">
        <v>57979</v>
      </c>
      <c r="P1084" s="137">
        <v>0.22495411989741482</v>
      </c>
      <c r="Q1084" s="302">
        <v>855.75757575757495</v>
      </c>
      <c r="R1084" s="312">
        <v>59079</v>
      </c>
      <c r="S1084" s="137">
        <v>0.21858281350589384</v>
      </c>
      <c r="T1084" s="302">
        <v>986.06060000000002</v>
      </c>
      <c r="U1084" s="313">
        <v>0.32728988339960907</v>
      </c>
      <c r="V1084" s="312">
        <v>8052</v>
      </c>
      <c r="W1084" s="137">
        <v>0.205078572702035</v>
      </c>
      <c r="X1084" s="312">
        <v>366.06060606060601</v>
      </c>
      <c r="Y1084" s="312">
        <v>9662</v>
      </c>
      <c r="Z1084" s="137">
        <v>0.23503940838766177</v>
      </c>
      <c r="AA1084" s="302">
        <v>369.09090909090901</v>
      </c>
      <c r="AB1084" s="312">
        <v>10422</v>
      </c>
      <c r="AC1084" s="137">
        <v>0.23985086992543497</v>
      </c>
      <c r="AD1084" s="302">
        <v>329.09089999999998</v>
      </c>
      <c r="AE1084" s="313">
        <v>0.29433681073025336</v>
      </c>
      <c r="AF1084" s="312">
        <v>7606</v>
      </c>
      <c r="AG1084" s="137">
        <v>0.1812160487944344</v>
      </c>
      <c r="AH1084" s="312">
        <v>363.636363636363</v>
      </c>
      <c r="AI1084" s="312">
        <v>9382</v>
      </c>
      <c r="AJ1084" s="137">
        <v>0.21960068347260259</v>
      </c>
      <c r="AK1084" s="302">
        <v>403.636363636363</v>
      </c>
      <c r="AL1084" s="312">
        <v>8921</v>
      </c>
      <c r="AM1084" s="137">
        <v>0.19877008088055079</v>
      </c>
      <c r="AN1084" s="302">
        <v>347.27273600000001</v>
      </c>
      <c r="AO1084" s="313">
        <v>0.1728898238232974</v>
      </c>
      <c r="AP1084" s="312">
        <v>15657</v>
      </c>
      <c r="AQ1084" s="137">
        <v>0.21410403675746636</v>
      </c>
      <c r="AR1084" s="312">
        <v>420.60606060606</v>
      </c>
      <c r="AS1084" s="312">
        <v>19572</v>
      </c>
      <c r="AT1084" s="137">
        <v>0.25578963876836219</v>
      </c>
      <c r="AU1084" s="302">
        <v>487.27272727272702</v>
      </c>
      <c r="AV1084" s="312">
        <v>20356</v>
      </c>
      <c r="AW1084" s="137">
        <v>0.25442455754424559</v>
      </c>
      <c r="AX1084" s="302">
        <v>536.96969999999999</v>
      </c>
      <c r="AY1084" s="303">
        <v>0.30012135147218494</v>
      </c>
      <c r="AZ1084" s="311">
        <v>40127</v>
      </c>
      <c r="BA1084" s="137">
        <v>0.19322761921730464</v>
      </c>
      <c r="BB1084" s="312">
        <v>916.36363636363603</v>
      </c>
      <c r="BC1084" s="312">
        <v>53124</v>
      </c>
      <c r="BD1084" s="137">
        <v>0.24442471117082215</v>
      </c>
      <c r="BE1084" s="302">
        <v>830.30303030303003</v>
      </c>
      <c r="BF1084" s="312">
        <v>55389</v>
      </c>
      <c r="BG1084" s="137">
        <v>0.24233157017417212</v>
      </c>
      <c r="BH1084" s="302">
        <v>837.57574499999998</v>
      </c>
      <c r="BI1084" s="303">
        <v>0.38034241283923542</v>
      </c>
      <c r="BJ1084" s="311">
        <v>30160</v>
      </c>
      <c r="BK1084" s="137">
        <v>0.18858604238183671</v>
      </c>
      <c r="BL1084" s="312">
        <v>750.30303030303003</v>
      </c>
      <c r="BM1084" s="312">
        <v>38866</v>
      </c>
      <c r="BN1084" s="137">
        <v>0.23122136950443214</v>
      </c>
      <c r="BO1084" s="302">
        <v>723.030303030303</v>
      </c>
      <c r="BP1084" s="312">
        <v>39843</v>
      </c>
      <c r="BQ1084" s="137">
        <v>0.22911706862643619</v>
      </c>
      <c r="BR1084" s="302">
        <v>772.12120000000004</v>
      </c>
      <c r="BS1084" s="303">
        <v>0.32105437665782494</v>
      </c>
      <c r="BT1084" s="311">
        <v>24683</v>
      </c>
      <c r="BU1084" s="137">
        <v>0.20038155544731287</v>
      </c>
      <c r="BV1084" s="312">
        <v>509.09090909090901</v>
      </c>
      <c r="BW1084" s="312">
        <v>29617</v>
      </c>
      <c r="BX1084" s="137">
        <v>0.22317755037451209</v>
      </c>
      <c r="BY1084" s="302">
        <v>660</v>
      </c>
      <c r="BZ1084" s="312">
        <v>32386</v>
      </c>
      <c r="CA1084" s="137">
        <v>0.23427711627772393</v>
      </c>
      <c r="CB1084" s="302">
        <v>690.90909999999997</v>
      </c>
      <c r="CC1084" s="303">
        <v>0.31207713811125065</v>
      </c>
      <c r="CD1084" s="311">
        <v>229800</v>
      </c>
      <c r="CE1084" s="137">
        <v>0.19760279773917636</v>
      </c>
      <c r="CF1084" s="312">
        <v>1877.75</v>
      </c>
      <c r="CG1084" s="312">
        <v>289325</v>
      </c>
      <c r="CH1084" s="137">
        <v>0.23545846140825033</v>
      </c>
      <c r="CI1084" s="302">
        <v>1983.45</v>
      </c>
      <c r="CJ1084" s="312">
        <v>301693</v>
      </c>
      <c r="CK1084" s="137">
        <v>0.23437344627852633</v>
      </c>
      <c r="CL1084" s="302">
        <v>2155.48</v>
      </c>
      <c r="CM1084" s="313">
        <v>0.31285030461270669</v>
      </c>
    </row>
    <row r="1085" spans="1:91" ht="14.4" x14ac:dyDescent="0.3">
      <c r="A1085" s="99" t="s">
        <v>533</v>
      </c>
      <c r="B1085" s="311">
        <v>49699</v>
      </c>
      <c r="C1085" s="137">
        <v>0.17843640606767794</v>
      </c>
      <c r="D1085" s="312">
        <v>806.66666666666595</v>
      </c>
      <c r="E1085" s="312">
        <v>60387</v>
      </c>
      <c r="F1085" s="137">
        <v>0.2064159972654247</v>
      </c>
      <c r="G1085" s="302">
        <v>926.66666666666595</v>
      </c>
      <c r="H1085" s="312">
        <v>63950</v>
      </c>
      <c r="I1085" s="137">
        <v>0.20769325703299057</v>
      </c>
      <c r="J1085" s="302">
        <v>1000.60608</v>
      </c>
      <c r="K1085" s="313">
        <v>0.28674621219742852</v>
      </c>
      <c r="L1085" s="312">
        <v>38567</v>
      </c>
      <c r="M1085" s="137">
        <v>0.1611813922775695</v>
      </c>
      <c r="N1085" s="312">
        <v>806.66666666666595</v>
      </c>
      <c r="O1085" s="312">
        <v>49409</v>
      </c>
      <c r="P1085" s="137">
        <v>0.19170317028598921</v>
      </c>
      <c r="Q1085" s="302">
        <v>778.78787878787898</v>
      </c>
      <c r="R1085" s="312">
        <v>50353</v>
      </c>
      <c r="S1085" s="137">
        <v>0.1862980146661635</v>
      </c>
      <c r="T1085" s="302">
        <v>891.51513699999998</v>
      </c>
      <c r="U1085" s="313">
        <v>0.30559805014649832</v>
      </c>
      <c r="V1085" s="312">
        <v>7096</v>
      </c>
      <c r="W1085" s="137">
        <v>0.18072994931615005</v>
      </c>
      <c r="X1085" s="312">
        <v>383.030303030303</v>
      </c>
      <c r="Y1085" s="312">
        <v>8331</v>
      </c>
      <c r="Z1085" s="137">
        <v>0.20266128247543058</v>
      </c>
      <c r="AA1085" s="302">
        <v>366.666666666666</v>
      </c>
      <c r="AB1085" s="312">
        <v>9258</v>
      </c>
      <c r="AC1085" s="137">
        <v>0.21306268986467827</v>
      </c>
      <c r="AD1085" s="302">
        <v>323.63635299999999</v>
      </c>
      <c r="AE1085" s="313">
        <v>0.30467869222096955</v>
      </c>
      <c r="AF1085" s="312">
        <v>6361</v>
      </c>
      <c r="AG1085" s="137">
        <v>0.15155341656342322</v>
      </c>
      <c r="AH1085" s="312">
        <v>361.21212121212102</v>
      </c>
      <c r="AI1085" s="312">
        <v>8003</v>
      </c>
      <c r="AJ1085" s="137">
        <v>0.18732298761791072</v>
      </c>
      <c r="AK1085" s="302">
        <v>380.60606060606</v>
      </c>
      <c r="AL1085" s="312">
        <v>7086</v>
      </c>
      <c r="AM1085" s="137">
        <v>0.15788418261625187</v>
      </c>
      <c r="AN1085" s="302">
        <v>356.36364700000001</v>
      </c>
      <c r="AO1085" s="313">
        <v>0.11397578997013048</v>
      </c>
      <c r="AP1085" s="312">
        <v>13353</v>
      </c>
      <c r="AQ1085" s="137">
        <v>0.18259763702001969</v>
      </c>
      <c r="AR1085" s="312">
        <v>441.81818181818102</v>
      </c>
      <c r="AS1085" s="312">
        <v>16941</v>
      </c>
      <c r="AT1085" s="137">
        <v>0.22140467353233312</v>
      </c>
      <c r="AU1085" s="302">
        <v>535.15151515151501</v>
      </c>
      <c r="AV1085" s="312">
        <v>17717</v>
      </c>
      <c r="AW1085" s="137">
        <v>0.22144035596440356</v>
      </c>
      <c r="AX1085" s="302">
        <v>497.57574499999998</v>
      </c>
      <c r="AY1085" s="303">
        <v>0.32681794353328841</v>
      </c>
      <c r="AZ1085" s="311">
        <v>35594</v>
      </c>
      <c r="BA1085" s="137">
        <v>0.17139940385328434</v>
      </c>
      <c r="BB1085" s="312">
        <v>890.30303030303003</v>
      </c>
      <c r="BC1085" s="312">
        <v>46411</v>
      </c>
      <c r="BD1085" s="137">
        <v>0.21353804815429989</v>
      </c>
      <c r="BE1085" s="302">
        <v>830.30303030303003</v>
      </c>
      <c r="BF1085" s="312">
        <v>48754</v>
      </c>
      <c r="BG1085" s="137">
        <v>0.21330288274335316</v>
      </c>
      <c r="BH1085" s="302">
        <v>835.75756799999999</v>
      </c>
      <c r="BI1085" s="303">
        <v>0.36972523459009943</v>
      </c>
      <c r="BJ1085" s="311">
        <v>26955</v>
      </c>
      <c r="BK1085" s="137">
        <v>0.16854564895233451</v>
      </c>
      <c r="BL1085" s="312">
        <v>751.51515151515105</v>
      </c>
      <c r="BM1085" s="312">
        <v>34647</v>
      </c>
      <c r="BN1085" s="137">
        <v>0.20612172050687133</v>
      </c>
      <c r="BO1085" s="302">
        <v>699.39393939393904</v>
      </c>
      <c r="BP1085" s="312">
        <v>35568</v>
      </c>
      <c r="BQ1085" s="137">
        <v>0.20453369216437223</v>
      </c>
      <c r="BR1085" s="302">
        <v>721.81820000000005</v>
      </c>
      <c r="BS1085" s="303">
        <v>0.31953255425709515</v>
      </c>
      <c r="BT1085" s="311">
        <v>20185</v>
      </c>
      <c r="BU1085" s="137">
        <v>0.16386588731937002</v>
      </c>
      <c r="BV1085" s="312">
        <v>481.21212121212102</v>
      </c>
      <c r="BW1085" s="312">
        <v>24696</v>
      </c>
      <c r="BX1085" s="137">
        <v>0.18609557970250026</v>
      </c>
      <c r="BY1085" s="302">
        <v>573.93939393939399</v>
      </c>
      <c r="BZ1085" s="312">
        <v>27289</v>
      </c>
      <c r="CA1085" s="137">
        <v>0.19740592311810068</v>
      </c>
      <c r="CB1085" s="302">
        <v>749.69695999999999</v>
      </c>
      <c r="CC1085" s="303">
        <v>0.35194451325241516</v>
      </c>
      <c r="CD1085" s="311">
        <v>197810</v>
      </c>
      <c r="CE1085" s="137">
        <v>0.17009490609567657</v>
      </c>
      <c r="CF1085" s="312">
        <v>1832.54</v>
      </c>
      <c r="CG1085" s="312">
        <v>248825</v>
      </c>
      <c r="CH1085" s="137">
        <v>0.20249875282090346</v>
      </c>
      <c r="CI1085" s="302">
        <v>1879.67</v>
      </c>
      <c r="CJ1085" s="312">
        <v>259975</v>
      </c>
      <c r="CK1085" s="137">
        <v>0.2019643700591657</v>
      </c>
      <c r="CL1085" s="302">
        <v>2012.46</v>
      </c>
      <c r="CM1085" s="313">
        <v>0.31426621505485064</v>
      </c>
    </row>
    <row r="1086" spans="1:91" ht="14.4" x14ac:dyDescent="0.3">
      <c r="A1086" s="99" t="s">
        <v>534</v>
      </c>
      <c r="B1086" s="311">
        <v>6299</v>
      </c>
      <c r="C1086" s="137">
        <v>2.2615564132483619E-2</v>
      </c>
      <c r="D1086" s="312">
        <v>331.51515151515099</v>
      </c>
      <c r="E1086" s="312">
        <v>7587</v>
      </c>
      <c r="F1086" s="137">
        <v>2.5934028371218595E-2</v>
      </c>
      <c r="G1086" s="302">
        <v>374.54545454545399</v>
      </c>
      <c r="H1086" s="312">
        <v>7569</v>
      </c>
      <c r="I1086" s="137">
        <v>2.4582177677602905E-2</v>
      </c>
      <c r="J1086" s="302">
        <v>403.63635299999999</v>
      </c>
      <c r="K1086" s="313">
        <v>0.20161930465153199</v>
      </c>
      <c r="L1086" s="312">
        <v>4167</v>
      </c>
      <c r="M1086" s="137">
        <v>1.7414962574756453E-2</v>
      </c>
      <c r="N1086" s="312">
        <v>264.84848484848402</v>
      </c>
      <c r="O1086" s="312">
        <v>6656</v>
      </c>
      <c r="P1086" s="137">
        <v>2.5824774867403595E-2</v>
      </c>
      <c r="Q1086" s="302">
        <v>376.36363636363598</v>
      </c>
      <c r="R1086" s="312">
        <v>5740</v>
      </c>
      <c r="S1086" s="137">
        <v>2.1237078310801311E-2</v>
      </c>
      <c r="T1086" s="302">
        <v>358.18182400000001</v>
      </c>
      <c r="U1086" s="313">
        <v>0.37748980081593475</v>
      </c>
      <c r="V1086" s="312">
        <v>655</v>
      </c>
      <c r="W1086" s="137">
        <v>1.6682372717316558E-2</v>
      </c>
      <c r="X1086" s="312">
        <v>131.51515151515099</v>
      </c>
      <c r="Y1086" s="312">
        <v>983</v>
      </c>
      <c r="Z1086" s="137">
        <v>2.3912620414517857E-2</v>
      </c>
      <c r="AA1086" s="302">
        <v>150.90909090909</v>
      </c>
      <c r="AB1086" s="312">
        <v>840</v>
      </c>
      <c r="AC1086" s="137">
        <v>1.9331676332504832E-2</v>
      </c>
      <c r="AD1086" s="302">
        <v>121.21212</v>
      </c>
      <c r="AE1086" s="313">
        <v>0.28244274809160308</v>
      </c>
      <c r="AF1086" s="312">
        <v>788</v>
      </c>
      <c r="AG1086" s="137">
        <v>1.8774421042599829E-2</v>
      </c>
      <c r="AH1086" s="312">
        <v>123.636363636363</v>
      </c>
      <c r="AI1086" s="312">
        <v>1025</v>
      </c>
      <c r="AJ1086" s="137">
        <v>2.399176087821548E-2</v>
      </c>
      <c r="AK1086" s="302">
        <v>151.51515151515099</v>
      </c>
      <c r="AL1086" s="312">
        <v>1312</v>
      </c>
      <c r="AM1086" s="137">
        <v>2.9232860230387025E-2</v>
      </c>
      <c r="AN1086" s="302">
        <v>200</v>
      </c>
      <c r="AO1086" s="313">
        <v>0.6649746192893401</v>
      </c>
      <c r="AP1086" s="312">
        <v>1581</v>
      </c>
      <c r="AQ1086" s="137">
        <v>2.1619625861503119E-2</v>
      </c>
      <c r="AR1086" s="312">
        <v>172.72727272727201</v>
      </c>
      <c r="AS1086" s="312">
        <v>1955</v>
      </c>
      <c r="AT1086" s="137">
        <v>2.5550211720424487E-2</v>
      </c>
      <c r="AU1086" s="302">
        <v>184.24242424242399</v>
      </c>
      <c r="AV1086" s="312">
        <v>2008</v>
      </c>
      <c r="AW1086" s="137">
        <v>2.5097490250974904E-2</v>
      </c>
      <c r="AX1086" s="302">
        <v>181.81817599999999</v>
      </c>
      <c r="AY1086" s="303">
        <v>0.27008222643896268</v>
      </c>
      <c r="AZ1086" s="311">
        <v>3179</v>
      </c>
      <c r="BA1086" s="137">
        <v>1.5308161624138644E-2</v>
      </c>
      <c r="BB1086" s="312">
        <v>282.42424242424198</v>
      </c>
      <c r="BC1086" s="312">
        <v>5135</v>
      </c>
      <c r="BD1086" s="137">
        <v>2.3626249752695047E-2</v>
      </c>
      <c r="BE1086" s="302">
        <v>297.575757575757</v>
      </c>
      <c r="BF1086" s="312">
        <v>4792</v>
      </c>
      <c r="BG1086" s="137">
        <v>2.0965406204745216E-2</v>
      </c>
      <c r="BH1086" s="302">
        <v>264.24243200000001</v>
      </c>
      <c r="BI1086" s="303">
        <v>0.50739226171752128</v>
      </c>
      <c r="BJ1086" s="311">
        <v>2230</v>
      </c>
      <c r="BK1086" s="137">
        <v>1.3943861886985938E-2</v>
      </c>
      <c r="BL1086" s="312">
        <v>207.87878787878699</v>
      </c>
      <c r="BM1086" s="312">
        <v>3151</v>
      </c>
      <c r="BN1086" s="137">
        <v>1.8745909929204593E-2</v>
      </c>
      <c r="BO1086" s="302">
        <v>242.42424242424201</v>
      </c>
      <c r="BP1086" s="312">
        <v>3363</v>
      </c>
      <c r="BQ1086" s="137">
        <v>1.9338922816823655E-2</v>
      </c>
      <c r="BR1086" s="302">
        <v>283.63635299999999</v>
      </c>
      <c r="BS1086" s="303">
        <v>0.50807174887892381</v>
      </c>
      <c r="BT1086" s="311">
        <v>3316</v>
      </c>
      <c r="BU1086" s="137">
        <v>2.6919954538074362E-2</v>
      </c>
      <c r="BV1086" s="312">
        <v>219.39393939393901</v>
      </c>
      <c r="BW1086" s="312">
        <v>3665</v>
      </c>
      <c r="BX1086" s="137">
        <v>2.7617440055460945E-2</v>
      </c>
      <c r="BY1086" s="302">
        <v>238.18181818181799</v>
      </c>
      <c r="BZ1086" s="312">
        <v>4041</v>
      </c>
      <c r="CA1086" s="137">
        <v>2.9232193752803136E-2</v>
      </c>
      <c r="CB1086" s="302">
        <v>323.03030000000001</v>
      </c>
      <c r="CC1086" s="303">
        <v>0.21863691194209892</v>
      </c>
      <c r="CD1086" s="311">
        <v>22215</v>
      </c>
      <c r="CE1086" s="137">
        <v>1.9102463671783299E-2</v>
      </c>
      <c r="CF1086" s="312">
        <v>641.45000000000005</v>
      </c>
      <c r="CG1086" s="312">
        <v>30157</v>
      </c>
      <c r="CH1086" s="137">
        <v>2.4542368688114078E-2</v>
      </c>
      <c r="CI1086" s="302">
        <v>750.88</v>
      </c>
      <c r="CJ1086" s="312">
        <v>29665</v>
      </c>
      <c r="CK1086" s="137">
        <v>2.3045573758265797E-2</v>
      </c>
      <c r="CL1086" s="302">
        <v>795.04</v>
      </c>
      <c r="CM1086" s="313">
        <v>0.33535899167229349</v>
      </c>
    </row>
    <row r="1087" spans="1:91" ht="14.4" x14ac:dyDescent="0.3">
      <c r="A1087" s="99" t="s">
        <v>535</v>
      </c>
      <c r="B1087" s="311">
        <v>3006</v>
      </c>
      <c r="C1087" s="137">
        <v>1.0792567992101248E-2</v>
      </c>
      <c r="D1087" s="312">
        <v>247.272727272727</v>
      </c>
      <c r="E1087" s="312">
        <v>3149</v>
      </c>
      <c r="F1087" s="137">
        <v>1.0763971970603315E-2</v>
      </c>
      <c r="G1087" s="302">
        <v>242.42424242424201</v>
      </c>
      <c r="H1087" s="312">
        <v>3778</v>
      </c>
      <c r="I1087" s="137">
        <v>1.2269978499931798E-2</v>
      </c>
      <c r="J1087" s="302">
        <v>268.48486300000002</v>
      </c>
      <c r="K1087" s="313">
        <v>0.25681969394544246</v>
      </c>
      <c r="L1087" s="312">
        <v>1777</v>
      </c>
      <c r="M1087" s="137">
        <v>7.4265391157528719E-3</v>
      </c>
      <c r="N1087" s="312">
        <v>206.06060606060601</v>
      </c>
      <c r="O1087" s="312">
        <v>1914</v>
      </c>
      <c r="P1087" s="137">
        <v>7.426174744022007E-3</v>
      </c>
      <c r="Q1087" s="302">
        <v>229.09090909090901</v>
      </c>
      <c r="R1087" s="312">
        <v>2986</v>
      </c>
      <c r="S1087" s="137">
        <v>1.1047720528929045E-2</v>
      </c>
      <c r="T1087" s="302">
        <v>253.33332799999999</v>
      </c>
      <c r="U1087" s="313">
        <v>0.68036015756893642</v>
      </c>
      <c r="V1087" s="312">
        <v>301</v>
      </c>
      <c r="W1087" s="137">
        <v>7.666250668568372E-3</v>
      </c>
      <c r="X1087" s="312">
        <v>96.363636363636402</v>
      </c>
      <c r="Y1087" s="312">
        <v>348</v>
      </c>
      <c r="Z1087" s="137">
        <v>8.4655054977133409E-3</v>
      </c>
      <c r="AA1087" s="302">
        <v>89.696969696969703</v>
      </c>
      <c r="AB1087" s="312">
        <v>324</v>
      </c>
      <c r="AC1087" s="137">
        <v>7.4565037282518639E-3</v>
      </c>
      <c r="AD1087" s="302">
        <v>67.878784199999998</v>
      </c>
      <c r="AE1087" s="313">
        <v>7.6411960132890366E-2</v>
      </c>
      <c r="AF1087" s="312">
        <v>457</v>
      </c>
      <c r="AG1087" s="137">
        <v>1.0888211188411321E-2</v>
      </c>
      <c r="AH1087" s="312">
        <v>89.696969696969703</v>
      </c>
      <c r="AI1087" s="312">
        <v>354</v>
      </c>
      <c r="AJ1087" s="137">
        <v>8.2859349764763703E-3</v>
      </c>
      <c r="AK1087" s="302">
        <v>90.909090909090907</v>
      </c>
      <c r="AL1087" s="312">
        <v>523</v>
      </c>
      <c r="AM1087" s="137">
        <v>1.16530380339119E-2</v>
      </c>
      <c r="AN1087" s="302">
        <v>92.727270000000004</v>
      </c>
      <c r="AO1087" s="313">
        <v>0.14442013129102846</v>
      </c>
      <c r="AP1087" s="312">
        <v>723</v>
      </c>
      <c r="AQ1087" s="137">
        <v>9.8867738759435518E-3</v>
      </c>
      <c r="AR1087" s="312">
        <v>130.90909090909</v>
      </c>
      <c r="AS1087" s="312">
        <v>676</v>
      </c>
      <c r="AT1087" s="137">
        <v>8.8347535156045789E-3</v>
      </c>
      <c r="AU1087" s="302">
        <v>113.333333333333</v>
      </c>
      <c r="AV1087" s="312">
        <v>631</v>
      </c>
      <c r="AW1087" s="137">
        <v>7.8867113288671135E-3</v>
      </c>
      <c r="AX1087" s="302">
        <v>113.333336</v>
      </c>
      <c r="AY1087" s="303">
        <v>-0.1272475795297372</v>
      </c>
      <c r="AZ1087" s="311">
        <v>1354</v>
      </c>
      <c r="BA1087" s="137">
        <v>6.5200537398816373E-3</v>
      </c>
      <c r="BB1087" s="312">
        <v>158.18181818181799</v>
      </c>
      <c r="BC1087" s="312">
        <v>1578</v>
      </c>
      <c r="BD1087" s="137">
        <v>7.2604132638272225E-3</v>
      </c>
      <c r="BE1087" s="302">
        <v>166.666666666666</v>
      </c>
      <c r="BF1087" s="312">
        <v>1843</v>
      </c>
      <c r="BG1087" s="137">
        <v>8.0632812260737555E-3</v>
      </c>
      <c r="BH1087" s="302">
        <v>194.545456</v>
      </c>
      <c r="BI1087" s="303">
        <v>0.36115214180206795</v>
      </c>
      <c r="BJ1087" s="311">
        <v>975</v>
      </c>
      <c r="BK1087" s="137">
        <v>6.0965315425162729E-3</v>
      </c>
      <c r="BL1087" s="312">
        <v>166.666666666666</v>
      </c>
      <c r="BM1087" s="312">
        <v>1068</v>
      </c>
      <c r="BN1087" s="137">
        <v>6.3537390683562379E-3</v>
      </c>
      <c r="BO1087" s="302">
        <v>132.12121212121201</v>
      </c>
      <c r="BP1087" s="312">
        <v>912</v>
      </c>
      <c r="BQ1087" s="137">
        <v>5.2444536452403131E-3</v>
      </c>
      <c r="BR1087" s="302">
        <v>153.33332799999999</v>
      </c>
      <c r="BS1087" s="303">
        <v>-6.4615384615384616E-2</v>
      </c>
      <c r="BT1087" s="311">
        <v>1182</v>
      </c>
      <c r="BU1087" s="137">
        <v>9.5957135898684844E-3</v>
      </c>
      <c r="BV1087" s="312">
        <v>132.72727272727201</v>
      </c>
      <c r="BW1087" s="312">
        <v>1256</v>
      </c>
      <c r="BX1087" s="137">
        <v>9.4645306165508716E-3</v>
      </c>
      <c r="BY1087" s="302">
        <v>169.69696969696901</v>
      </c>
      <c r="BZ1087" s="312">
        <v>1056</v>
      </c>
      <c r="CA1087" s="137">
        <v>7.6389994068201215E-3</v>
      </c>
      <c r="CB1087" s="302">
        <v>149.69697600000001</v>
      </c>
      <c r="CC1087" s="303">
        <v>-0.1065989847715736</v>
      </c>
      <c r="CD1087" s="311">
        <v>9775</v>
      </c>
      <c r="CE1087" s="137">
        <v>8.4054279717164868E-3</v>
      </c>
      <c r="CF1087" s="312">
        <v>455.44</v>
      </c>
      <c r="CG1087" s="312">
        <v>10343</v>
      </c>
      <c r="CH1087" s="137">
        <v>8.4173398992328126E-3</v>
      </c>
      <c r="CI1087" s="302">
        <v>461.88</v>
      </c>
      <c r="CJ1087" s="312">
        <v>12053</v>
      </c>
      <c r="CK1087" s="137">
        <v>9.3635024610948143E-3</v>
      </c>
      <c r="CL1087" s="302">
        <v>494.77</v>
      </c>
      <c r="CM1087" s="313">
        <v>0.23304347826086957</v>
      </c>
    </row>
    <row r="1088" spans="1:91" ht="14.4" x14ac:dyDescent="0.3">
      <c r="A1088" s="99" t="s">
        <v>537</v>
      </c>
      <c r="B1088" s="311">
        <v>13742</v>
      </c>
      <c r="C1088" s="137">
        <v>4.9338479490171436E-2</v>
      </c>
      <c r="D1088" s="312">
        <v>491.51515151515099</v>
      </c>
      <c r="E1088" s="312">
        <v>15733</v>
      </c>
      <c r="F1088" s="137">
        <v>5.3778841223722437E-2</v>
      </c>
      <c r="G1088" s="302">
        <v>429.09090909090901</v>
      </c>
      <c r="H1088" s="312">
        <v>20331</v>
      </c>
      <c r="I1088" s="137">
        <v>6.6029892239839433E-2</v>
      </c>
      <c r="J1088" s="302">
        <v>471.51513699999998</v>
      </c>
      <c r="K1088" s="313">
        <v>0.47947896958230241</v>
      </c>
      <c r="L1088" s="312">
        <v>8611</v>
      </c>
      <c r="M1088" s="137">
        <v>3.5987579249154744E-2</v>
      </c>
      <c r="N1088" s="312">
        <v>366.666666666666</v>
      </c>
      <c r="O1088" s="312">
        <v>10569</v>
      </c>
      <c r="P1088" s="137">
        <v>4.1006917904685782E-2</v>
      </c>
      <c r="Q1088" s="302">
        <v>330.90909090909003</v>
      </c>
      <c r="R1088" s="312">
        <v>13860</v>
      </c>
      <c r="S1088" s="137">
        <v>5.1279774457788529E-2</v>
      </c>
      <c r="T1088" s="302">
        <v>382.42425500000002</v>
      </c>
      <c r="U1088" s="313">
        <v>0.60956915573104165</v>
      </c>
      <c r="V1088" s="312">
        <v>1627</v>
      </c>
      <c r="W1088" s="137">
        <v>4.1438504444387847E-2</v>
      </c>
      <c r="X1088" s="312">
        <v>141.81818181818099</v>
      </c>
      <c r="Y1088" s="312">
        <v>1866</v>
      </c>
      <c r="Z1088" s="137">
        <v>4.5392624306704293E-2</v>
      </c>
      <c r="AA1088" s="302">
        <v>160.60606060606</v>
      </c>
      <c r="AB1088" s="312">
        <v>2284</v>
      </c>
      <c r="AC1088" s="137">
        <v>5.2563748504096473E-2</v>
      </c>
      <c r="AD1088" s="302">
        <v>189.69697600000001</v>
      </c>
      <c r="AE1088" s="313">
        <v>0.40381069452980944</v>
      </c>
      <c r="AF1088" s="312">
        <v>1420</v>
      </c>
      <c r="AG1088" s="137">
        <v>3.3832078528542836E-2</v>
      </c>
      <c r="AH1088" s="312">
        <v>136.363636363636</v>
      </c>
      <c r="AI1088" s="312">
        <v>1855</v>
      </c>
      <c r="AJ1088" s="137">
        <v>4.3419235540575335E-2</v>
      </c>
      <c r="AK1088" s="302">
        <v>156.969696969696</v>
      </c>
      <c r="AL1088" s="312">
        <v>2058</v>
      </c>
      <c r="AM1088" s="137">
        <v>4.5854593257725985E-2</v>
      </c>
      <c r="AN1088" s="302">
        <v>181.21212800000001</v>
      </c>
      <c r="AO1088" s="313">
        <v>0.44929577464788734</v>
      </c>
      <c r="AP1088" s="312">
        <v>3251</v>
      </c>
      <c r="AQ1088" s="137">
        <v>4.4456295810086421E-2</v>
      </c>
      <c r="AR1088" s="312">
        <v>223.636363636363</v>
      </c>
      <c r="AS1088" s="312">
        <v>3780</v>
      </c>
      <c r="AT1088" s="137">
        <v>4.9401432380155784E-2</v>
      </c>
      <c r="AU1088" s="302">
        <v>216.363636363636</v>
      </c>
      <c r="AV1088" s="312">
        <v>4496</v>
      </c>
      <c r="AW1088" s="137">
        <v>5.6194380561943806E-2</v>
      </c>
      <c r="AX1088" s="302">
        <v>241.81817599999999</v>
      </c>
      <c r="AY1088" s="303">
        <v>0.38295908951091973</v>
      </c>
      <c r="AZ1088" s="311">
        <v>8914</v>
      </c>
      <c r="BA1088" s="137">
        <v>4.2924489687817514E-2</v>
      </c>
      <c r="BB1088" s="312">
        <v>415.15151515151501</v>
      </c>
      <c r="BC1088" s="312">
        <v>10835</v>
      </c>
      <c r="BD1088" s="137">
        <v>4.9852077131538629E-2</v>
      </c>
      <c r="BE1088" s="302">
        <v>359.39393939393898</v>
      </c>
      <c r="BF1088" s="312">
        <v>13807</v>
      </c>
      <c r="BG1088" s="137">
        <v>6.0406795381660522E-2</v>
      </c>
      <c r="BH1088" s="302">
        <v>452.121216</v>
      </c>
      <c r="BI1088" s="303">
        <v>0.54891182409692618</v>
      </c>
      <c r="BJ1088" s="311">
        <v>7509</v>
      </c>
      <c r="BK1088" s="137">
        <v>4.6952672156671482E-2</v>
      </c>
      <c r="BL1088" s="312">
        <v>327.27272727272702</v>
      </c>
      <c r="BM1088" s="312">
        <v>9357</v>
      </c>
      <c r="BN1088" s="137">
        <v>5.5666607174727822E-2</v>
      </c>
      <c r="BO1088" s="302">
        <v>381.21212121212102</v>
      </c>
      <c r="BP1088" s="312">
        <v>10920</v>
      </c>
      <c r="BQ1088" s="137">
        <v>6.2795431804851115E-2</v>
      </c>
      <c r="BR1088" s="302">
        <v>361.21212800000001</v>
      </c>
      <c r="BS1088" s="303">
        <v>0.45425489412704756</v>
      </c>
      <c r="BT1088" s="311">
        <v>5062</v>
      </c>
      <c r="BU1088" s="137">
        <v>4.1094333495697355E-2</v>
      </c>
      <c r="BV1088" s="312">
        <v>272.12121212121201</v>
      </c>
      <c r="BW1088" s="312">
        <v>6112</v>
      </c>
      <c r="BX1088" s="137">
        <v>4.6056696758247556E-2</v>
      </c>
      <c r="BY1088" s="302">
        <v>248.48484848484799</v>
      </c>
      <c r="BZ1088" s="312">
        <v>7372</v>
      </c>
      <c r="CA1088" s="137">
        <v>5.3328317828672291E-2</v>
      </c>
      <c r="CB1088" s="302">
        <v>309.09089999999998</v>
      </c>
      <c r="CC1088" s="303">
        <v>0.4563413670485974</v>
      </c>
      <c r="CD1088" s="311">
        <v>50136</v>
      </c>
      <c r="CE1088" s="137">
        <v>4.31114615641921E-2</v>
      </c>
      <c r="CF1088" s="312">
        <v>903.48</v>
      </c>
      <c r="CG1088" s="312">
        <v>60107</v>
      </c>
      <c r="CH1088" s="137">
        <v>4.8916276643448386E-2</v>
      </c>
      <c r="CI1088" s="302">
        <v>851.51</v>
      </c>
      <c r="CJ1088" s="312">
        <v>75128</v>
      </c>
      <c r="CK1088" s="137">
        <v>5.8363993437080493E-2</v>
      </c>
      <c r="CL1088" s="302">
        <v>961.47</v>
      </c>
      <c r="CM1088" s="313">
        <v>0.49848412318493696</v>
      </c>
    </row>
    <row r="1089" spans="1:91" ht="14.4" x14ac:dyDescent="0.3">
      <c r="A1089" s="99" t="s">
        <v>533</v>
      </c>
      <c r="B1089" s="311">
        <v>13408</v>
      </c>
      <c r="C1089" s="137">
        <v>4.8139305268826857E-2</v>
      </c>
      <c r="D1089" s="312">
        <v>489.09090909090901</v>
      </c>
      <c r="E1089" s="312">
        <v>15186</v>
      </c>
      <c r="F1089" s="137">
        <v>5.1909075371731325E-2</v>
      </c>
      <c r="G1089" s="302">
        <v>409.69696969696901</v>
      </c>
      <c r="H1089" s="312">
        <v>19787</v>
      </c>
      <c r="I1089" s="137">
        <v>6.4263119263671384E-2</v>
      </c>
      <c r="J1089" s="302">
        <v>464.24243200000001</v>
      </c>
      <c r="K1089" s="313">
        <v>0.4757607398568019</v>
      </c>
      <c r="L1089" s="312">
        <v>8380</v>
      </c>
      <c r="M1089" s="137">
        <v>3.5022170956673648E-2</v>
      </c>
      <c r="N1089" s="312">
        <v>381.21212121212102</v>
      </c>
      <c r="O1089" s="312">
        <v>10415</v>
      </c>
      <c r="P1089" s="137">
        <v>4.040940959194838E-2</v>
      </c>
      <c r="Q1089" s="302">
        <v>329.69696969696901</v>
      </c>
      <c r="R1089" s="312">
        <v>13438</v>
      </c>
      <c r="S1089" s="137">
        <v>4.9718442219607667E-2</v>
      </c>
      <c r="T1089" s="302">
        <v>387.27273600000001</v>
      </c>
      <c r="U1089" s="313">
        <v>0.6035799522673031</v>
      </c>
      <c r="V1089" s="312">
        <v>1595</v>
      </c>
      <c r="W1089" s="137">
        <v>4.0623487762015131E-2</v>
      </c>
      <c r="X1089" s="312">
        <v>141.21212121212099</v>
      </c>
      <c r="Y1089" s="312">
        <v>1866</v>
      </c>
      <c r="Z1089" s="137">
        <v>4.5392624306704293E-2</v>
      </c>
      <c r="AA1089" s="302">
        <v>160.60606060606</v>
      </c>
      <c r="AB1089" s="312">
        <v>2232</v>
      </c>
      <c r="AC1089" s="137">
        <v>5.136702568351284E-2</v>
      </c>
      <c r="AD1089" s="302">
        <v>184.84848</v>
      </c>
      <c r="AE1089" s="313">
        <v>0.39937304075235108</v>
      </c>
      <c r="AF1089" s="312">
        <v>1295</v>
      </c>
      <c r="AG1089" s="137">
        <v>3.0853902601734491E-2</v>
      </c>
      <c r="AH1089" s="312">
        <v>129.69696969696901</v>
      </c>
      <c r="AI1089" s="312">
        <v>1796</v>
      </c>
      <c r="AJ1089" s="137">
        <v>4.2038246377829269E-2</v>
      </c>
      <c r="AK1089" s="302">
        <v>156.363636363636</v>
      </c>
      <c r="AL1089" s="312">
        <v>1972</v>
      </c>
      <c r="AM1089" s="137">
        <v>4.3938414919453668E-2</v>
      </c>
      <c r="AN1089" s="302">
        <v>180.606064</v>
      </c>
      <c r="AO1089" s="313">
        <v>0.5227799227799228</v>
      </c>
      <c r="AP1089" s="312">
        <v>3118</v>
      </c>
      <c r="AQ1089" s="137">
        <v>4.2637567005798051E-2</v>
      </c>
      <c r="AR1089" s="312">
        <v>214.54545454545399</v>
      </c>
      <c r="AS1089" s="312">
        <v>3672</v>
      </c>
      <c r="AT1089" s="137">
        <v>4.7989962883579908E-2</v>
      </c>
      <c r="AU1089" s="302">
        <v>216.969696969697</v>
      </c>
      <c r="AV1089" s="312">
        <v>4403</v>
      </c>
      <c r="AW1089" s="137">
        <v>5.503199680031997E-2</v>
      </c>
      <c r="AX1089" s="302">
        <v>244.24243200000001</v>
      </c>
      <c r="AY1089" s="303">
        <v>0.41212315586914688</v>
      </c>
      <c r="AZ1089" s="311">
        <v>8658</v>
      </c>
      <c r="BA1089" s="137">
        <v>4.169174688323133E-2</v>
      </c>
      <c r="BB1089" s="312">
        <v>426.06060606060601</v>
      </c>
      <c r="BC1089" s="312">
        <v>10476</v>
      </c>
      <c r="BD1089" s="137">
        <v>4.82003101089062E-2</v>
      </c>
      <c r="BE1089" s="302">
        <v>350.90909090909003</v>
      </c>
      <c r="BF1089" s="312">
        <v>13309</v>
      </c>
      <c r="BG1089" s="137">
        <v>5.8228003167561375E-2</v>
      </c>
      <c r="BH1089" s="302">
        <v>412.121216</v>
      </c>
      <c r="BI1089" s="303">
        <v>0.53719103719103722</v>
      </c>
      <c r="BJ1089" s="311">
        <v>7360</v>
      </c>
      <c r="BK1089" s="137">
        <v>4.6020997079917712E-2</v>
      </c>
      <c r="BL1089" s="312">
        <v>328.48484848484799</v>
      </c>
      <c r="BM1089" s="312">
        <v>9020</v>
      </c>
      <c r="BN1089" s="137">
        <v>5.3661728835742759E-2</v>
      </c>
      <c r="BO1089" s="302">
        <v>370.30303030303003</v>
      </c>
      <c r="BP1089" s="312">
        <v>10671</v>
      </c>
      <c r="BQ1089" s="137">
        <v>6.1363557947762479E-2</v>
      </c>
      <c r="BR1089" s="302">
        <v>359.39395100000002</v>
      </c>
      <c r="BS1089" s="303">
        <v>0.44986413043478263</v>
      </c>
      <c r="BT1089" s="311">
        <v>4918</v>
      </c>
      <c r="BU1089" s="137">
        <v>3.9925312550738758E-2</v>
      </c>
      <c r="BV1089" s="312">
        <v>269.09090909090901</v>
      </c>
      <c r="BW1089" s="312">
        <v>5920</v>
      </c>
      <c r="BX1089" s="137">
        <v>4.4609889530239775E-2</v>
      </c>
      <c r="BY1089" s="302">
        <v>244.24242424242399</v>
      </c>
      <c r="BZ1089" s="312">
        <v>7122</v>
      </c>
      <c r="CA1089" s="137">
        <v>5.1519842590315251E-2</v>
      </c>
      <c r="CB1089" s="302">
        <v>295.75756799999999</v>
      </c>
      <c r="CC1089" s="303">
        <v>0.44814965433102888</v>
      </c>
      <c r="CD1089" s="311">
        <v>48732</v>
      </c>
      <c r="CE1089" s="137">
        <v>4.1904175541451441E-2</v>
      </c>
      <c r="CF1089" s="312">
        <v>909.95</v>
      </c>
      <c r="CG1089" s="312">
        <v>58351</v>
      </c>
      <c r="CH1089" s="137">
        <v>4.7487208784698233E-2</v>
      </c>
      <c r="CI1089" s="302">
        <v>831.29</v>
      </c>
      <c r="CJ1089" s="312">
        <v>72934</v>
      </c>
      <c r="CK1089" s="137">
        <v>5.6659560980460398E-2</v>
      </c>
      <c r="CL1089" s="302">
        <v>936.21</v>
      </c>
      <c r="CM1089" s="313">
        <v>0.49663465484691782</v>
      </c>
    </row>
    <row r="1090" spans="1:91" ht="14.4" x14ac:dyDescent="0.3">
      <c r="A1090" s="99" t="s">
        <v>534</v>
      </c>
      <c r="B1090" s="311">
        <v>264</v>
      </c>
      <c r="C1090" s="137">
        <v>9.4785028273943091E-4</v>
      </c>
      <c r="D1090" s="312">
        <v>72.727272727272705</v>
      </c>
      <c r="E1090" s="312">
        <v>324</v>
      </c>
      <c r="F1090" s="137">
        <v>1.1075029909417193E-3</v>
      </c>
      <c r="G1090" s="302">
        <v>66.6666666666666</v>
      </c>
      <c r="H1090" s="312">
        <v>319</v>
      </c>
      <c r="I1090" s="137">
        <v>1.036030476833839E-3</v>
      </c>
      <c r="J1090" s="302">
        <v>70.909090000000006</v>
      </c>
      <c r="K1090" s="313">
        <v>0.20833333333333334</v>
      </c>
      <c r="L1090" s="312">
        <v>127</v>
      </c>
      <c r="M1090" s="137">
        <v>5.307655980307343E-4</v>
      </c>
      <c r="N1090" s="312">
        <v>61.818181818181799</v>
      </c>
      <c r="O1090" s="312">
        <v>94</v>
      </c>
      <c r="P1090" s="137">
        <v>3.6471286621633683E-4</v>
      </c>
      <c r="Q1090" s="302">
        <v>47.272727272727202</v>
      </c>
      <c r="R1090" s="312">
        <v>245</v>
      </c>
      <c r="S1090" s="137">
        <v>9.0646065960737305E-4</v>
      </c>
      <c r="T1090" s="302">
        <v>67.878784199999998</v>
      </c>
      <c r="U1090" s="313">
        <v>0.92913385826771655</v>
      </c>
      <c r="V1090" s="312">
        <v>32</v>
      </c>
      <c r="W1090" s="137">
        <v>8.1501668237271736E-4</v>
      </c>
      <c r="X1090" s="312">
        <v>14.545454545454501</v>
      </c>
      <c r="Y1090" s="312">
        <v>0</v>
      </c>
      <c r="Z1090" s="137">
        <v>0</v>
      </c>
      <c r="AA1090" s="302">
        <v>17.5757575757575</v>
      </c>
      <c r="AB1090" s="312">
        <v>10</v>
      </c>
      <c r="AC1090" s="137">
        <v>2.3013900395839088E-4</v>
      </c>
      <c r="AD1090" s="302">
        <v>9.6969700000000003</v>
      </c>
      <c r="AE1090" s="313">
        <v>-0.6875</v>
      </c>
      <c r="AF1090" s="312">
        <v>48</v>
      </c>
      <c r="AG1090" s="137">
        <v>1.1436195558944058E-3</v>
      </c>
      <c r="AH1090" s="312">
        <v>28.484848484848399</v>
      </c>
      <c r="AI1090" s="312">
        <v>43</v>
      </c>
      <c r="AJ1090" s="137">
        <v>1.0064836270861129E-3</v>
      </c>
      <c r="AK1090" s="302">
        <v>37.5757575757575</v>
      </c>
      <c r="AL1090" s="312">
        <v>86</v>
      </c>
      <c r="AM1090" s="137">
        <v>1.91617833827232E-3</v>
      </c>
      <c r="AN1090" s="302">
        <v>55.151516000000001</v>
      </c>
      <c r="AO1090" s="313">
        <v>0.79166666666666663</v>
      </c>
      <c r="AP1090" s="312">
        <v>105</v>
      </c>
      <c r="AQ1090" s="137">
        <v>1.4358385297013455E-3</v>
      </c>
      <c r="AR1090" s="312">
        <v>46.6666666666666</v>
      </c>
      <c r="AS1090" s="312">
        <v>65</v>
      </c>
      <c r="AT1090" s="137">
        <v>8.4949553034659414E-4</v>
      </c>
      <c r="AU1090" s="302">
        <v>28.484848484848399</v>
      </c>
      <c r="AV1090" s="312">
        <v>60</v>
      </c>
      <c r="AW1090" s="137">
        <v>7.4992500749925005E-4</v>
      </c>
      <c r="AX1090" s="302">
        <v>24.848483999999999</v>
      </c>
      <c r="AY1090" s="303">
        <v>-0.42857142857142855</v>
      </c>
      <c r="AZ1090" s="311">
        <v>156</v>
      </c>
      <c r="BA1090" s="137">
        <v>7.5120264654470858E-4</v>
      </c>
      <c r="BB1090" s="312">
        <v>61.818181818181799</v>
      </c>
      <c r="BC1090" s="312">
        <v>228</v>
      </c>
      <c r="BD1090" s="137">
        <v>1.0490330951537432E-3</v>
      </c>
      <c r="BE1090" s="302">
        <v>53.3333333333333</v>
      </c>
      <c r="BF1090" s="312">
        <v>249</v>
      </c>
      <c r="BG1090" s="137">
        <v>1.0893961070495741E-3</v>
      </c>
      <c r="BH1090" s="302">
        <v>69.696969999999993</v>
      </c>
      <c r="BI1090" s="303">
        <v>0.59615384615384615</v>
      </c>
      <c r="BJ1090" s="311">
        <v>98</v>
      </c>
      <c r="BK1090" s="137">
        <v>6.1277958068368694E-4</v>
      </c>
      <c r="BL1090" s="312">
        <v>44.2424242424242</v>
      </c>
      <c r="BM1090" s="312">
        <v>214</v>
      </c>
      <c r="BN1090" s="137">
        <v>1.273127491224939E-3</v>
      </c>
      <c r="BO1090" s="302">
        <v>53.3333333333333</v>
      </c>
      <c r="BP1090" s="312">
        <v>149</v>
      </c>
      <c r="BQ1090" s="137">
        <v>8.5682411528597224E-4</v>
      </c>
      <c r="BR1090" s="302">
        <v>44.848483999999999</v>
      </c>
      <c r="BS1090" s="303">
        <v>0.52040816326530615</v>
      </c>
      <c r="BT1090" s="311">
        <v>25</v>
      </c>
      <c r="BU1090" s="137">
        <v>2.0295502516642311E-4</v>
      </c>
      <c r="BV1090" s="312">
        <v>12.7272727272727</v>
      </c>
      <c r="BW1090" s="312">
        <v>132</v>
      </c>
      <c r="BX1090" s="137">
        <v>9.9467996925534639E-4</v>
      </c>
      <c r="BY1090" s="302">
        <v>38.787878787878697</v>
      </c>
      <c r="BZ1090" s="312">
        <v>177</v>
      </c>
      <c r="CA1090" s="137">
        <v>1.2804004687567818E-3</v>
      </c>
      <c r="CB1090" s="302">
        <v>64.848489999999998</v>
      </c>
      <c r="CC1090" s="303">
        <v>6.08</v>
      </c>
      <c r="CD1090" s="311">
        <v>855</v>
      </c>
      <c r="CE1090" s="137">
        <v>7.3520623179719664E-4</v>
      </c>
      <c r="CF1090" s="312">
        <v>133.41999999999999</v>
      </c>
      <c r="CG1090" s="312">
        <v>1100</v>
      </c>
      <c r="CH1090" s="137">
        <v>8.9520196163164387E-4</v>
      </c>
      <c r="CI1090" s="302">
        <v>126.76</v>
      </c>
      <c r="CJ1090" s="312">
        <v>1295</v>
      </c>
      <c r="CK1090" s="137">
        <v>1.0060346542037487E-3</v>
      </c>
      <c r="CL1090" s="302">
        <v>154.47</v>
      </c>
      <c r="CM1090" s="313">
        <v>0.51461988304093564</v>
      </c>
    </row>
    <row r="1091" spans="1:91" ht="14.4" x14ac:dyDescent="0.3">
      <c r="A1091" s="99" t="s">
        <v>535</v>
      </c>
      <c r="B1091" s="311">
        <v>70</v>
      </c>
      <c r="C1091" s="137">
        <v>2.5132393860515212E-4</v>
      </c>
      <c r="D1091" s="312">
        <v>33.939393939393902</v>
      </c>
      <c r="E1091" s="312">
        <v>223</v>
      </c>
      <c r="F1091" s="137">
        <v>7.6226286104939323E-4</v>
      </c>
      <c r="G1091" s="302">
        <v>57.5757575757575</v>
      </c>
      <c r="H1091" s="312">
        <v>225</v>
      </c>
      <c r="I1091" s="137">
        <v>7.3074249933421237E-4</v>
      </c>
      <c r="J1091" s="302">
        <v>58.181820000000002</v>
      </c>
      <c r="K1091" s="313">
        <v>2.2142857142857144</v>
      </c>
      <c r="L1091" s="312">
        <v>104</v>
      </c>
      <c r="M1091" s="137">
        <v>4.3464269445036506E-4</v>
      </c>
      <c r="N1091" s="312">
        <v>42.424242424242401</v>
      </c>
      <c r="O1091" s="312">
        <v>60</v>
      </c>
      <c r="P1091" s="137">
        <v>2.3279544652106605E-4</v>
      </c>
      <c r="Q1091" s="302">
        <v>27.272727272727199</v>
      </c>
      <c r="R1091" s="312">
        <v>177</v>
      </c>
      <c r="S1091" s="137">
        <v>6.5487157857348991E-4</v>
      </c>
      <c r="T1091" s="302">
        <v>53.939392099999999</v>
      </c>
      <c r="U1091" s="313">
        <v>0.70192307692307687</v>
      </c>
      <c r="V1091" s="312">
        <v>0</v>
      </c>
      <c r="W1091" s="137">
        <v>0</v>
      </c>
      <c r="X1091" s="312">
        <v>80</v>
      </c>
      <c r="Y1091" s="312">
        <v>0</v>
      </c>
      <c r="Z1091" s="137">
        <v>0</v>
      </c>
      <c r="AA1091" s="302">
        <v>17.5757575757575</v>
      </c>
      <c r="AB1091" s="312">
        <v>42</v>
      </c>
      <c r="AC1091" s="137">
        <v>9.6658381662524163E-4</v>
      </c>
      <c r="AD1091" s="302">
        <v>30.909089999999999</v>
      </c>
      <c r="AF1091" s="312">
        <v>77</v>
      </c>
      <c r="AG1091" s="137">
        <v>1.8345563709139426E-3</v>
      </c>
      <c r="AH1091" s="312">
        <v>30.303030303030301</v>
      </c>
      <c r="AI1091" s="312">
        <v>16</v>
      </c>
      <c r="AJ1091" s="137">
        <v>3.7450553565994898E-4</v>
      </c>
      <c r="AK1091" s="302">
        <v>15.757575757575699</v>
      </c>
      <c r="AL1091" s="312">
        <v>0</v>
      </c>
      <c r="AM1091" s="137">
        <v>0</v>
      </c>
      <c r="AN1091" s="302">
        <v>17.575758</v>
      </c>
      <c r="AO1091" s="313">
        <v>-1</v>
      </c>
      <c r="AP1091" s="312">
        <v>28</v>
      </c>
      <c r="AQ1091" s="137">
        <v>3.8289027458702547E-4</v>
      </c>
      <c r="AR1091" s="312">
        <v>20.606060606060598</v>
      </c>
      <c r="AS1091" s="312">
        <v>43</v>
      </c>
      <c r="AT1091" s="137">
        <v>5.6197396622928539E-4</v>
      </c>
      <c r="AU1091" s="302">
        <v>21.818181818181799</v>
      </c>
      <c r="AV1091" s="312">
        <v>33</v>
      </c>
      <c r="AW1091" s="137">
        <v>4.1245875412458752E-4</v>
      </c>
      <c r="AX1091" s="302">
        <v>18.787877999999999</v>
      </c>
      <c r="AY1091" s="303">
        <v>0.17857142857142858</v>
      </c>
      <c r="AZ1091" s="311">
        <v>100</v>
      </c>
      <c r="BA1091" s="137">
        <v>4.8154015804147989E-4</v>
      </c>
      <c r="BB1091" s="312">
        <v>46.060606060605998</v>
      </c>
      <c r="BC1091" s="312">
        <v>131</v>
      </c>
      <c r="BD1091" s="137">
        <v>6.027339274786858E-4</v>
      </c>
      <c r="BE1091" s="302">
        <v>40</v>
      </c>
      <c r="BF1091" s="312">
        <v>249</v>
      </c>
      <c r="BG1091" s="137">
        <v>1.0893961070495741E-3</v>
      </c>
      <c r="BH1091" s="302">
        <v>85.454544100000007</v>
      </c>
      <c r="BI1091" s="303">
        <v>1.49</v>
      </c>
      <c r="BJ1091" s="311">
        <v>51</v>
      </c>
      <c r="BK1091" s="137">
        <v>3.1889549607008196E-4</v>
      </c>
      <c r="BL1091" s="312">
        <v>28.484848484848399</v>
      </c>
      <c r="BM1091" s="312">
        <v>123</v>
      </c>
      <c r="BN1091" s="137">
        <v>7.3175084776012846E-4</v>
      </c>
      <c r="BO1091" s="302">
        <v>55.757575757575701</v>
      </c>
      <c r="BP1091" s="312">
        <v>100</v>
      </c>
      <c r="BQ1091" s="137">
        <v>5.7504974180266595E-4</v>
      </c>
      <c r="BR1091" s="302">
        <v>32.727271999999999</v>
      </c>
      <c r="BS1091" s="303">
        <v>0.96078431372549022</v>
      </c>
      <c r="BT1091" s="311">
        <v>119</v>
      </c>
      <c r="BU1091" s="137">
        <v>9.6606591979217407E-4</v>
      </c>
      <c r="BV1091" s="312">
        <v>40</v>
      </c>
      <c r="BW1091" s="312">
        <v>60</v>
      </c>
      <c r="BX1091" s="137">
        <v>4.5212725875243016E-4</v>
      </c>
      <c r="BY1091" s="302">
        <v>26.060606060605998</v>
      </c>
      <c r="BZ1091" s="312">
        <v>73</v>
      </c>
      <c r="CA1091" s="137">
        <v>5.2807476960025463E-4</v>
      </c>
      <c r="CB1091" s="302">
        <v>23.636364</v>
      </c>
      <c r="CC1091" s="303">
        <v>-0.38655462184873951</v>
      </c>
      <c r="CD1091" s="311">
        <v>549</v>
      </c>
      <c r="CE1091" s="137">
        <v>4.7207979094346305E-4</v>
      </c>
      <c r="CF1091" s="312">
        <v>122.69</v>
      </c>
      <c r="CG1091" s="312">
        <v>656</v>
      </c>
      <c r="CH1091" s="137">
        <v>5.3386589711850764E-4</v>
      </c>
      <c r="CI1091" s="302">
        <v>101.16</v>
      </c>
      <c r="CJ1091" s="312">
        <v>899</v>
      </c>
      <c r="CK1091" s="137">
        <v>6.9839780241634768E-4</v>
      </c>
      <c r="CL1091" s="302">
        <v>128.31</v>
      </c>
      <c r="CM1091" s="313">
        <v>0.63752276867030966</v>
      </c>
    </row>
    <row r="1092" spans="1:91" ht="14.4" x14ac:dyDescent="0.3">
      <c r="A1092" s="432"/>
      <c r="B1092" s="432"/>
      <c r="C1092" s="432"/>
      <c r="D1092" s="432"/>
      <c r="E1092" s="432"/>
      <c r="F1092" s="432"/>
      <c r="G1092" s="432"/>
      <c r="H1092" s="432"/>
      <c r="I1092" s="432"/>
      <c r="J1092" s="432"/>
      <c r="K1092" s="432"/>
      <c r="L1092" s="432"/>
      <c r="M1092" s="432"/>
      <c r="N1092" s="432"/>
      <c r="O1092" s="432"/>
      <c r="P1092" s="432"/>
      <c r="Q1092" s="432"/>
      <c r="R1092" s="432"/>
      <c r="S1092" s="432"/>
      <c r="T1092" s="432"/>
      <c r="U1092" s="432"/>
      <c r="V1092" s="432"/>
      <c r="W1092" s="432"/>
      <c r="X1092" s="432"/>
      <c r="Y1092" s="432"/>
      <c r="Z1092" s="432"/>
      <c r="AA1092" s="432"/>
      <c r="AB1092" s="432"/>
      <c r="AC1092" s="432"/>
      <c r="AD1092" s="432"/>
      <c r="AE1092" s="432"/>
      <c r="AF1092" s="432"/>
      <c r="AG1092" s="432"/>
      <c r="AH1092" s="432"/>
      <c r="AI1092" s="432"/>
      <c r="AJ1092" s="432"/>
      <c r="AK1092" s="432"/>
      <c r="AL1092" s="432"/>
      <c r="AM1092" s="432"/>
      <c r="AN1092" s="432"/>
      <c r="AO1092" s="432"/>
      <c r="AP1092" s="432"/>
      <c r="AQ1092" s="432"/>
      <c r="AR1092" s="432"/>
      <c r="AS1092" s="432"/>
      <c r="AT1092" s="432"/>
      <c r="AU1092" s="432"/>
      <c r="AV1092" s="432"/>
      <c r="AW1092" s="432"/>
      <c r="AX1092" s="432"/>
      <c r="AY1092" s="432"/>
      <c r="AZ1092" s="432"/>
      <c r="BA1092" s="432"/>
      <c r="BB1092" s="432"/>
      <c r="BC1092" s="432"/>
      <c r="BD1092" s="432"/>
      <c r="BE1092" s="432"/>
      <c r="BF1092" s="432"/>
      <c r="BG1092" s="432"/>
      <c r="BH1092" s="432"/>
      <c r="BI1092" s="432"/>
      <c r="BJ1092" s="432"/>
      <c r="BK1092" s="432"/>
      <c r="BL1092" s="432"/>
      <c r="BM1092" s="432"/>
      <c r="BN1092" s="432"/>
      <c r="BO1092" s="432"/>
      <c r="BP1092" s="432"/>
      <c r="BQ1092" s="432"/>
      <c r="BR1092" s="432"/>
      <c r="BS1092" s="432"/>
      <c r="BT1092" s="432"/>
      <c r="BU1092" s="432"/>
      <c r="BV1092" s="432"/>
      <c r="BW1092" s="432"/>
      <c r="BX1092" s="432"/>
      <c r="BY1092" s="432"/>
      <c r="BZ1092" s="432"/>
      <c r="CA1092" s="432"/>
      <c r="CB1092" s="432"/>
      <c r="CC1092" s="432"/>
      <c r="CD1092" s="432"/>
      <c r="CE1092" s="432"/>
      <c r="CF1092" s="432"/>
      <c r="CG1092" s="432"/>
      <c r="CH1092" s="432"/>
      <c r="CI1092" s="432"/>
      <c r="CJ1092" s="432"/>
      <c r="CK1092" s="432"/>
      <c r="CL1092" s="432"/>
      <c r="CM1092" s="432"/>
    </row>
    <row r="1093" spans="1:91" ht="14.4" x14ac:dyDescent="0.3">
      <c r="A1093" s="472" t="s">
        <v>455</v>
      </c>
      <c r="B1093" s="472"/>
      <c r="C1093" s="472"/>
      <c r="D1093" s="472"/>
      <c r="E1093" s="472"/>
      <c r="F1093" s="472"/>
      <c r="G1093" s="472"/>
      <c r="H1093" s="472"/>
      <c r="I1093" s="472"/>
      <c r="J1093" s="472"/>
      <c r="K1093" s="472"/>
      <c r="L1093" s="472"/>
      <c r="M1093" s="472"/>
      <c r="N1093" s="472"/>
      <c r="O1093" s="472"/>
      <c r="P1093" s="472"/>
      <c r="Q1093" s="472"/>
      <c r="R1093" s="472"/>
      <c r="S1093" s="472"/>
      <c r="T1093" s="472"/>
      <c r="U1093" s="472"/>
      <c r="V1093" s="472"/>
      <c r="W1093" s="472"/>
      <c r="X1093" s="472"/>
      <c r="Y1093" s="472"/>
      <c r="Z1093" s="472"/>
      <c r="AA1093" s="472"/>
      <c r="AB1093" s="472"/>
      <c r="AC1093" s="472"/>
      <c r="AD1093" s="472"/>
      <c r="AE1093" s="472"/>
      <c r="AF1093" s="472"/>
      <c r="AG1093" s="472"/>
      <c r="AH1093" s="472"/>
      <c r="AI1093" s="472"/>
      <c r="AJ1093" s="472"/>
      <c r="AK1093" s="472"/>
      <c r="AL1093" s="472"/>
      <c r="AM1093" s="472"/>
      <c r="AN1093" s="472"/>
      <c r="AO1093" s="472"/>
      <c r="AP1093" s="472"/>
      <c r="AQ1093" s="472"/>
      <c r="AR1093" s="472"/>
      <c r="AS1093" s="472"/>
      <c r="AT1093" s="472"/>
      <c r="AU1093" s="472"/>
      <c r="AV1093" s="472"/>
      <c r="AW1093" s="472"/>
      <c r="AX1093" s="472"/>
      <c r="AY1093" s="472"/>
      <c r="AZ1093" s="472"/>
      <c r="BA1093" s="472"/>
      <c r="BB1093" s="472"/>
      <c r="BC1093" s="472"/>
      <c r="BD1093" s="472"/>
      <c r="BE1093" s="472"/>
      <c r="BF1093" s="472"/>
      <c r="BG1093" s="472"/>
      <c r="BH1093" s="472"/>
      <c r="BI1093" s="472"/>
      <c r="BJ1093" s="472"/>
      <c r="BK1093" s="472"/>
      <c r="BL1093" s="472"/>
      <c r="BM1093" s="472"/>
      <c r="BN1093" s="472"/>
      <c r="BO1093" s="472"/>
      <c r="BP1093" s="472"/>
      <c r="BQ1093" s="472"/>
      <c r="BR1093" s="472"/>
      <c r="BS1093" s="472"/>
      <c r="BT1093" s="472"/>
      <c r="BU1093" s="472"/>
      <c r="BV1093" s="472"/>
      <c r="BW1093" s="472"/>
      <c r="BX1093" s="472"/>
      <c r="BY1093" s="472"/>
      <c r="BZ1093" s="472"/>
      <c r="CA1093" s="472"/>
      <c r="CB1093" s="472"/>
      <c r="CC1093" s="472"/>
      <c r="CD1093" s="472"/>
      <c r="CE1093" s="472"/>
      <c r="CF1093" s="472"/>
      <c r="CG1093" s="472"/>
      <c r="CH1093" s="472"/>
      <c r="CI1093" s="472"/>
      <c r="CJ1093" s="472"/>
      <c r="CK1093" s="472"/>
      <c r="CL1093" s="472"/>
      <c r="CM1093" s="472"/>
    </row>
    <row r="1094" spans="1:91" ht="18" customHeight="1" x14ac:dyDescent="0.3">
      <c r="B1094" s="473" t="s">
        <v>332</v>
      </c>
      <c r="C1094" s="474"/>
      <c r="D1094" s="292" t="s">
        <v>333</v>
      </c>
      <c r="E1094" s="474" t="s">
        <v>332</v>
      </c>
      <c r="F1094" s="474"/>
      <c r="G1094" s="292" t="s">
        <v>333</v>
      </c>
      <c r="H1094" s="474" t="s">
        <v>332</v>
      </c>
      <c r="I1094" s="474"/>
      <c r="J1094" s="292" t="s">
        <v>333</v>
      </c>
      <c r="K1094" s="310" t="s">
        <v>0</v>
      </c>
      <c r="L1094" s="473" t="s">
        <v>332</v>
      </c>
      <c r="M1094" s="474"/>
      <c r="N1094" s="292" t="s">
        <v>333</v>
      </c>
      <c r="O1094" s="474" t="s">
        <v>332</v>
      </c>
      <c r="P1094" s="474"/>
      <c r="Q1094" s="292" t="s">
        <v>333</v>
      </c>
      <c r="R1094" s="474" t="s">
        <v>332</v>
      </c>
      <c r="S1094" s="474"/>
      <c r="T1094" s="292" t="s">
        <v>333</v>
      </c>
      <c r="U1094" s="310" t="s">
        <v>0</v>
      </c>
      <c r="V1094" s="473" t="s">
        <v>332</v>
      </c>
      <c r="W1094" s="474"/>
      <c r="X1094" s="292" t="s">
        <v>333</v>
      </c>
      <c r="Y1094" s="474" t="s">
        <v>332</v>
      </c>
      <c r="Z1094" s="474"/>
      <c r="AA1094" s="292" t="s">
        <v>333</v>
      </c>
      <c r="AB1094" s="474" t="s">
        <v>332</v>
      </c>
      <c r="AC1094" s="474"/>
      <c r="AD1094" s="292" t="s">
        <v>333</v>
      </c>
      <c r="AE1094" s="310" t="s">
        <v>0</v>
      </c>
      <c r="AF1094" s="473" t="s">
        <v>332</v>
      </c>
      <c r="AG1094" s="474"/>
      <c r="AH1094" s="292" t="s">
        <v>333</v>
      </c>
      <c r="AI1094" s="474" t="s">
        <v>332</v>
      </c>
      <c r="AJ1094" s="474"/>
      <c r="AK1094" s="292" t="s">
        <v>333</v>
      </c>
      <c r="AL1094" s="474" t="s">
        <v>332</v>
      </c>
      <c r="AM1094" s="474"/>
      <c r="AN1094" s="292" t="s">
        <v>333</v>
      </c>
      <c r="AO1094" s="310" t="s">
        <v>0</v>
      </c>
      <c r="AP1094" s="473" t="s">
        <v>332</v>
      </c>
      <c r="AQ1094" s="474"/>
      <c r="AR1094" s="292" t="s">
        <v>333</v>
      </c>
      <c r="AS1094" s="474" t="s">
        <v>332</v>
      </c>
      <c r="AT1094" s="474"/>
      <c r="AU1094" s="292" t="s">
        <v>333</v>
      </c>
      <c r="AV1094" s="474" t="s">
        <v>332</v>
      </c>
      <c r="AW1094" s="474"/>
      <c r="AX1094" s="292" t="s">
        <v>333</v>
      </c>
      <c r="AY1094" s="290" t="s">
        <v>0</v>
      </c>
      <c r="AZ1094" s="473" t="s">
        <v>332</v>
      </c>
      <c r="BA1094" s="474"/>
      <c r="BB1094" s="292" t="s">
        <v>333</v>
      </c>
      <c r="BC1094" s="474" t="s">
        <v>332</v>
      </c>
      <c r="BD1094" s="474"/>
      <c r="BE1094" s="292" t="s">
        <v>333</v>
      </c>
      <c r="BF1094" s="474" t="s">
        <v>332</v>
      </c>
      <c r="BG1094" s="474"/>
      <c r="BH1094" s="292" t="s">
        <v>333</v>
      </c>
      <c r="BI1094" s="290" t="s">
        <v>0</v>
      </c>
      <c r="BJ1094" s="473" t="s">
        <v>332</v>
      </c>
      <c r="BK1094" s="474"/>
      <c r="BL1094" s="292" t="s">
        <v>333</v>
      </c>
      <c r="BM1094" s="474" t="s">
        <v>332</v>
      </c>
      <c r="BN1094" s="474"/>
      <c r="BO1094" s="292" t="s">
        <v>333</v>
      </c>
      <c r="BP1094" s="474" t="s">
        <v>332</v>
      </c>
      <c r="BQ1094" s="474"/>
      <c r="BR1094" s="292" t="s">
        <v>333</v>
      </c>
      <c r="BS1094" s="290" t="s">
        <v>0</v>
      </c>
      <c r="BT1094" s="473" t="s">
        <v>332</v>
      </c>
      <c r="BU1094" s="474"/>
      <c r="BV1094" s="292" t="s">
        <v>333</v>
      </c>
      <c r="BW1094" s="474" t="s">
        <v>332</v>
      </c>
      <c r="BX1094" s="474"/>
      <c r="BY1094" s="292" t="s">
        <v>333</v>
      </c>
      <c r="BZ1094" s="474" t="s">
        <v>332</v>
      </c>
      <c r="CA1094" s="474"/>
      <c r="CB1094" s="292" t="s">
        <v>333</v>
      </c>
      <c r="CC1094" s="290" t="s">
        <v>0</v>
      </c>
      <c r="CD1094" s="473" t="s">
        <v>332</v>
      </c>
      <c r="CE1094" s="474"/>
      <c r="CF1094" s="292" t="s">
        <v>333</v>
      </c>
      <c r="CG1094" s="474" t="s">
        <v>332</v>
      </c>
      <c r="CH1094" s="474"/>
      <c r="CI1094" s="292" t="s">
        <v>333</v>
      </c>
      <c r="CJ1094" s="474" t="s">
        <v>332</v>
      </c>
      <c r="CK1094" s="474"/>
      <c r="CL1094" s="292" t="s">
        <v>333</v>
      </c>
      <c r="CM1094" s="310" t="s">
        <v>0</v>
      </c>
    </row>
    <row r="1095" spans="1:91" ht="14.4" x14ac:dyDescent="0.3">
      <c r="A1095" s="99" t="s">
        <v>18</v>
      </c>
      <c r="B1095" s="311">
        <v>302935</v>
      </c>
      <c r="C1095" s="137"/>
      <c r="D1095" s="312">
        <v>545.45454545454504</v>
      </c>
      <c r="E1095" s="312">
        <v>319912</v>
      </c>
      <c r="F1095" s="137"/>
      <c r="G1095" s="302">
        <v>181.21212121212099</v>
      </c>
      <c r="H1095" s="312">
        <v>331142</v>
      </c>
      <c r="I1095" s="137"/>
      <c r="J1095" s="302">
        <v>209.090912</v>
      </c>
      <c r="K1095" s="313">
        <v>9.3112383844719163E-2</v>
      </c>
      <c r="L1095" s="312">
        <v>266880</v>
      </c>
      <c r="M1095" s="137"/>
      <c r="N1095" s="312">
        <v>513.93939393939399</v>
      </c>
      <c r="O1095" s="312">
        <v>287775</v>
      </c>
      <c r="P1095" s="137"/>
      <c r="Q1095" s="302">
        <v>282.42424242424198</v>
      </c>
      <c r="R1095" s="312">
        <v>298117</v>
      </c>
      <c r="S1095" s="137"/>
      <c r="T1095" s="302">
        <v>268.48486300000002</v>
      </c>
      <c r="U1095" s="313">
        <v>0.1170451139088729</v>
      </c>
      <c r="V1095" s="312">
        <v>41547</v>
      </c>
      <c r="W1095" s="137"/>
      <c r="X1095" s="312">
        <v>384.84848484848402</v>
      </c>
      <c r="Y1095" s="312">
        <v>44387</v>
      </c>
      <c r="Z1095" s="137"/>
      <c r="AA1095" s="302">
        <v>252.72727272727201</v>
      </c>
      <c r="AB1095" s="312">
        <v>46181</v>
      </c>
      <c r="AC1095" s="137"/>
      <c r="AD1095" s="302">
        <v>150.30302399999999</v>
      </c>
      <c r="AE1095" s="313">
        <v>0.11153633234649915</v>
      </c>
      <c r="AF1095" s="312">
        <v>48192</v>
      </c>
      <c r="AG1095" s="137"/>
      <c r="AH1095" s="312">
        <v>269.09090909090901</v>
      </c>
      <c r="AI1095" s="312">
        <v>49499</v>
      </c>
      <c r="AJ1095" s="137"/>
      <c r="AK1095" s="302">
        <v>175.75757575757501</v>
      </c>
      <c r="AL1095" s="312">
        <v>50677</v>
      </c>
      <c r="AM1095" s="137"/>
      <c r="AN1095" s="302">
        <v>110.303032</v>
      </c>
      <c r="AO1095" s="313">
        <v>5.1564575033200534E-2</v>
      </c>
      <c r="AP1095" s="312">
        <v>82040</v>
      </c>
      <c r="AQ1095" s="137"/>
      <c r="AR1095" s="312">
        <v>166.06060606060601</v>
      </c>
      <c r="AS1095" s="312">
        <v>83903</v>
      </c>
      <c r="AT1095" s="137"/>
      <c r="AU1095" s="302">
        <v>135.75757575757501</v>
      </c>
      <c r="AV1095" s="312">
        <v>85251</v>
      </c>
      <c r="AW1095" s="137"/>
      <c r="AX1095" s="302">
        <v>207.27271999999999</v>
      </c>
      <c r="AY1095" s="303">
        <v>3.9139444173573866E-2</v>
      </c>
      <c r="AZ1095" s="311">
        <v>225025</v>
      </c>
      <c r="BA1095" s="137"/>
      <c r="BB1095" s="312">
        <v>1083.0303030303</v>
      </c>
      <c r="BC1095" s="312">
        <v>235610</v>
      </c>
      <c r="BD1095" s="137"/>
      <c r="BE1095" s="302">
        <v>220</v>
      </c>
      <c r="BF1095" s="312">
        <v>243260</v>
      </c>
      <c r="BG1095" s="137"/>
      <c r="BH1095" s="302">
        <v>215.75756799999999</v>
      </c>
      <c r="BI1095" s="303">
        <v>8.1035440506610379E-2</v>
      </c>
      <c r="BJ1095" s="311">
        <v>172450</v>
      </c>
      <c r="BK1095" s="137"/>
      <c r="BL1095" s="312">
        <v>425.45454545454498</v>
      </c>
      <c r="BM1095" s="312">
        <v>179898</v>
      </c>
      <c r="BN1095" s="137"/>
      <c r="BO1095" s="302">
        <v>139.39393939393901</v>
      </c>
      <c r="BP1095" s="312">
        <v>181748</v>
      </c>
      <c r="BQ1095" s="137"/>
      <c r="BR1095" s="302">
        <v>121.21212</v>
      </c>
      <c r="BS1095" s="303">
        <v>5.3917077413743117E-2</v>
      </c>
      <c r="BT1095" s="311">
        <v>134831</v>
      </c>
      <c r="BU1095" s="137"/>
      <c r="BV1095" s="312">
        <v>209.09090909090901</v>
      </c>
      <c r="BW1095" s="312">
        <v>143869</v>
      </c>
      <c r="BX1095" s="137"/>
      <c r="BY1095" s="302">
        <v>109.09090909090899</v>
      </c>
      <c r="BZ1095" s="312">
        <v>148994</v>
      </c>
      <c r="CA1095" s="137"/>
      <c r="CB1095" s="302">
        <v>155.75756799999999</v>
      </c>
      <c r="CC1095" s="303">
        <v>0.1050426088955804</v>
      </c>
      <c r="CD1095" s="311">
        <v>1273900</v>
      </c>
      <c r="CE1095" s="137"/>
      <c r="CF1095" s="312">
        <v>1484.84</v>
      </c>
      <c r="CG1095" s="312">
        <v>1344853</v>
      </c>
      <c r="CH1095" s="137"/>
      <c r="CI1095" s="302">
        <v>551.58000000000004</v>
      </c>
      <c r="CJ1095" s="312">
        <v>1385370</v>
      </c>
      <c r="CK1095" s="137"/>
      <c r="CL1095" s="302">
        <v>527.11</v>
      </c>
      <c r="CM1095" s="313">
        <v>8.7502943716147266E-2</v>
      </c>
    </row>
    <row r="1096" spans="1:91" ht="14.4" x14ac:dyDescent="0.3">
      <c r="A1096" s="99" t="s">
        <v>219</v>
      </c>
      <c r="B1096" s="311">
        <v>202978</v>
      </c>
      <c r="C1096" s="137">
        <v>0.67003812699093868</v>
      </c>
      <c r="D1096" s="312">
        <v>1024.2424242424199</v>
      </c>
      <c r="E1096" s="312">
        <v>215325</v>
      </c>
      <c r="F1096" s="137">
        <v>0.67307572082322642</v>
      </c>
      <c r="G1096" s="302">
        <v>1121.2121212121201</v>
      </c>
      <c r="H1096" s="312">
        <v>226028</v>
      </c>
      <c r="I1096" s="137">
        <v>0.68257122322145791</v>
      </c>
      <c r="J1096" s="302">
        <v>973.93939999999998</v>
      </c>
      <c r="K1096" s="313">
        <v>0.11355910492762762</v>
      </c>
      <c r="L1096" s="312">
        <v>189782</v>
      </c>
      <c r="M1096" s="137">
        <v>0.71111360911270982</v>
      </c>
      <c r="N1096" s="312">
        <v>804.84848484848499</v>
      </c>
      <c r="O1096" s="312">
        <v>204371</v>
      </c>
      <c r="P1096" s="137">
        <v>0.71017635305360094</v>
      </c>
      <c r="Q1096" s="302">
        <v>920</v>
      </c>
      <c r="R1096" s="312">
        <v>214228</v>
      </c>
      <c r="S1096" s="137">
        <v>0.718603769660905</v>
      </c>
      <c r="T1096" s="302">
        <v>874.54549999999995</v>
      </c>
      <c r="U1096" s="313">
        <v>0.12881095151278835</v>
      </c>
      <c r="V1096" s="312">
        <v>29431</v>
      </c>
      <c r="W1096" s="137">
        <v>0.70837846294557971</v>
      </c>
      <c r="X1096" s="312">
        <v>500</v>
      </c>
      <c r="Y1096" s="312">
        <v>31900</v>
      </c>
      <c r="Z1096" s="137">
        <v>0.71867889246851557</v>
      </c>
      <c r="AA1096" s="302">
        <v>382.42424242424198</v>
      </c>
      <c r="AB1096" s="312">
        <v>32775</v>
      </c>
      <c r="AC1096" s="137">
        <v>0.70970745544704528</v>
      </c>
      <c r="AD1096" s="302">
        <v>377.57574499999998</v>
      </c>
      <c r="AE1096" s="313">
        <v>0.11362169141381537</v>
      </c>
      <c r="AF1096" s="312">
        <v>38018</v>
      </c>
      <c r="AG1096" s="137">
        <v>0.78888612217795484</v>
      </c>
      <c r="AH1096" s="312">
        <v>405.45454545454498</v>
      </c>
      <c r="AI1096" s="312">
        <v>40532</v>
      </c>
      <c r="AJ1096" s="137">
        <v>0.81884482514798274</v>
      </c>
      <c r="AK1096" s="302">
        <v>370.90909090909003</v>
      </c>
      <c r="AL1096" s="312">
        <v>40439</v>
      </c>
      <c r="AM1096" s="137">
        <v>0.79797541290920926</v>
      </c>
      <c r="AN1096" s="302">
        <v>387.878784</v>
      </c>
      <c r="AO1096" s="313">
        <v>6.3680361933820817E-2</v>
      </c>
      <c r="AP1096" s="312">
        <v>59479</v>
      </c>
      <c r="AQ1096" s="137">
        <v>0.72499999999999998</v>
      </c>
      <c r="AR1096" s="312">
        <v>460</v>
      </c>
      <c r="AS1096" s="312">
        <v>62231</v>
      </c>
      <c r="AT1096" s="137">
        <v>0.74170172699426717</v>
      </c>
      <c r="AU1096" s="302">
        <v>449.69696969696901</v>
      </c>
      <c r="AV1096" s="312">
        <v>65073</v>
      </c>
      <c r="AW1096" s="137">
        <v>0.76331069430270615</v>
      </c>
      <c r="AX1096" s="302">
        <v>464.24243200000001</v>
      </c>
      <c r="AY1096" s="303">
        <v>9.4050000840632822E-2</v>
      </c>
      <c r="AZ1096" s="311">
        <v>162391</v>
      </c>
      <c r="BA1096" s="137">
        <v>0.72165759360071102</v>
      </c>
      <c r="BB1096" s="312">
        <v>1177.57575757575</v>
      </c>
      <c r="BC1096" s="312">
        <v>170535</v>
      </c>
      <c r="BD1096" s="137">
        <v>0.72380204575357587</v>
      </c>
      <c r="BE1096" s="302">
        <v>702.42424242424204</v>
      </c>
      <c r="BF1096" s="312">
        <v>179321</v>
      </c>
      <c r="BG1096" s="137">
        <v>0.73715777357559809</v>
      </c>
      <c r="BH1096" s="302">
        <v>818.78790000000004</v>
      </c>
      <c r="BI1096" s="303">
        <v>0.10425454612632473</v>
      </c>
      <c r="BJ1096" s="311">
        <v>128403</v>
      </c>
      <c r="BK1096" s="137">
        <v>0.7445810379820238</v>
      </c>
      <c r="BL1096" s="312">
        <v>783.63636363636294</v>
      </c>
      <c r="BM1096" s="312">
        <v>134401</v>
      </c>
      <c r="BN1096" s="137">
        <v>0.74709557638217217</v>
      </c>
      <c r="BO1096" s="302">
        <v>581.81818181818096</v>
      </c>
      <c r="BP1096" s="312">
        <v>137469</v>
      </c>
      <c r="BQ1096" s="137">
        <v>0.75637145938332195</v>
      </c>
      <c r="BR1096" s="302">
        <v>592.72730000000001</v>
      </c>
      <c r="BS1096" s="303">
        <v>7.0605826966659652E-2</v>
      </c>
      <c r="BT1096" s="311">
        <v>101500</v>
      </c>
      <c r="BU1096" s="137">
        <v>0.75279423871364892</v>
      </c>
      <c r="BV1096" s="312">
        <v>632.12121212121201</v>
      </c>
      <c r="BW1096" s="312">
        <v>109441</v>
      </c>
      <c r="BX1096" s="137">
        <v>0.76069896920114821</v>
      </c>
      <c r="BY1096" s="302">
        <v>647.27272727272702</v>
      </c>
      <c r="BZ1096" s="312">
        <v>111810</v>
      </c>
      <c r="CA1096" s="137">
        <v>0.75043290333838941</v>
      </c>
      <c r="CB1096" s="302">
        <v>693.33330000000001</v>
      </c>
      <c r="CC1096" s="303">
        <v>0.10157635467980296</v>
      </c>
      <c r="CD1096" s="311">
        <v>911982</v>
      </c>
      <c r="CE1096" s="137">
        <v>0.71589763717717247</v>
      </c>
      <c r="CF1096" s="312">
        <v>2172.1999999999998</v>
      </c>
      <c r="CG1096" s="312">
        <v>968736</v>
      </c>
      <c r="CH1096" s="137">
        <v>0.72032854148371606</v>
      </c>
      <c r="CI1096" s="302">
        <v>1958.68</v>
      </c>
      <c r="CJ1096" s="312">
        <v>1007143</v>
      </c>
      <c r="CK1096" s="137">
        <v>0.72698484881295244</v>
      </c>
      <c r="CL1096" s="302">
        <v>1928.11</v>
      </c>
      <c r="CM1096" s="313">
        <v>0.10434526120033071</v>
      </c>
    </row>
    <row r="1097" spans="1:91" ht="14.4" x14ac:dyDescent="0.3">
      <c r="A1097" s="99" t="s">
        <v>220</v>
      </c>
      <c r="B1097" s="311">
        <v>7630</v>
      </c>
      <c r="C1097" s="137">
        <v>2.5186921286744681E-2</v>
      </c>
      <c r="D1097" s="312">
        <v>336.969696969697</v>
      </c>
      <c r="E1097" s="312">
        <v>8607</v>
      </c>
      <c r="F1097" s="137">
        <v>2.6904273675260697E-2</v>
      </c>
      <c r="G1097" s="302">
        <v>386.666666666666</v>
      </c>
      <c r="H1097" s="312">
        <v>7406</v>
      </c>
      <c r="I1097" s="137">
        <v>2.2365027692047519E-2</v>
      </c>
      <c r="J1097" s="302">
        <v>296.96969999999999</v>
      </c>
      <c r="K1097" s="313">
        <v>-2.9357798165137616E-2</v>
      </c>
      <c r="L1097" s="312">
        <v>7031</v>
      </c>
      <c r="M1097" s="137">
        <v>2.6345173860911272E-2</v>
      </c>
      <c r="N1097" s="312">
        <v>336.969696969697</v>
      </c>
      <c r="O1097" s="312">
        <v>7648</v>
      </c>
      <c r="P1097" s="137">
        <v>2.6576318304230736E-2</v>
      </c>
      <c r="Q1097" s="302">
        <v>349.69696969696901</v>
      </c>
      <c r="R1097" s="312">
        <v>6999</v>
      </c>
      <c r="S1097" s="137">
        <v>2.3477359560172682E-2</v>
      </c>
      <c r="T1097" s="302">
        <v>398.18182400000001</v>
      </c>
      <c r="U1097" s="313">
        <v>-4.5512729341487699E-3</v>
      </c>
      <c r="V1097" s="312">
        <v>2250</v>
      </c>
      <c r="W1097" s="137">
        <v>5.4155534695645893E-2</v>
      </c>
      <c r="X1097" s="312">
        <v>201.21212121212099</v>
      </c>
      <c r="Y1097" s="312">
        <v>1526</v>
      </c>
      <c r="Z1097" s="137">
        <v>3.4379435420280713E-2</v>
      </c>
      <c r="AA1097" s="302">
        <v>148.48484848484799</v>
      </c>
      <c r="AB1097" s="312">
        <v>2104</v>
      </c>
      <c r="AC1097" s="137">
        <v>4.5559862281024661E-2</v>
      </c>
      <c r="AD1097" s="302">
        <v>144.24243200000001</v>
      </c>
      <c r="AE1097" s="313">
        <v>-6.4888888888888885E-2</v>
      </c>
      <c r="AF1097" s="312">
        <v>787</v>
      </c>
      <c r="AG1097" s="137">
        <v>1.633051128818061E-2</v>
      </c>
      <c r="AH1097" s="312">
        <v>112.72727272727199</v>
      </c>
      <c r="AI1097" s="312">
        <v>711</v>
      </c>
      <c r="AJ1097" s="137">
        <v>1.4363926543970585E-2</v>
      </c>
      <c r="AK1097" s="302">
        <v>106.666666666666</v>
      </c>
      <c r="AL1097" s="312">
        <v>922</v>
      </c>
      <c r="AM1097" s="137">
        <v>1.81936578724076E-2</v>
      </c>
      <c r="AN1097" s="302">
        <v>174.545456</v>
      </c>
      <c r="AO1097" s="313">
        <v>0.17153748411689962</v>
      </c>
      <c r="AP1097" s="312">
        <v>2513</v>
      </c>
      <c r="AQ1097" s="137">
        <v>3.0631399317406143E-2</v>
      </c>
      <c r="AR1097" s="312">
        <v>220.60606060606</v>
      </c>
      <c r="AS1097" s="312">
        <v>2089</v>
      </c>
      <c r="AT1097" s="137">
        <v>2.489779864843927E-2</v>
      </c>
      <c r="AU1097" s="302">
        <v>177.575757575757</v>
      </c>
      <c r="AV1097" s="312">
        <v>1733</v>
      </c>
      <c r="AW1097" s="137">
        <v>2.0328207293756086E-2</v>
      </c>
      <c r="AX1097" s="302">
        <v>144.84848</v>
      </c>
      <c r="AY1097" s="303">
        <v>-0.31038599283724633</v>
      </c>
      <c r="AZ1097" s="311">
        <v>11543</v>
      </c>
      <c r="BA1097" s="137">
        <v>5.1296522608599043E-2</v>
      </c>
      <c r="BB1097" s="312">
        <v>452.72727272727201</v>
      </c>
      <c r="BC1097" s="312">
        <v>13054</v>
      </c>
      <c r="BD1097" s="137">
        <v>5.5405118628241587E-2</v>
      </c>
      <c r="BE1097" s="302">
        <v>451.51515151515099</v>
      </c>
      <c r="BF1097" s="312">
        <v>11174</v>
      </c>
      <c r="BG1097" s="137">
        <v>4.593439118638494E-2</v>
      </c>
      <c r="BH1097" s="302">
        <v>490.30304000000001</v>
      </c>
      <c r="BI1097" s="303">
        <v>-3.1967426145716016E-2</v>
      </c>
      <c r="BJ1097" s="311">
        <v>6930</v>
      </c>
      <c r="BK1097" s="137">
        <v>4.0185561032183244E-2</v>
      </c>
      <c r="BL1097" s="312">
        <v>328.48484848484799</v>
      </c>
      <c r="BM1097" s="312">
        <v>7409</v>
      </c>
      <c r="BN1097" s="137">
        <v>4.1184448965524909E-2</v>
      </c>
      <c r="BO1097" s="302">
        <v>374.54545454545399</v>
      </c>
      <c r="BP1097" s="312">
        <v>6443</v>
      </c>
      <c r="BQ1097" s="137">
        <v>3.5450183770935582E-2</v>
      </c>
      <c r="BR1097" s="302">
        <v>361.81817599999999</v>
      </c>
      <c r="BS1097" s="303">
        <v>-7.0274170274170281E-2</v>
      </c>
      <c r="BT1097" s="311">
        <v>3588</v>
      </c>
      <c r="BU1097" s="137">
        <v>2.6611090921227314E-2</v>
      </c>
      <c r="BV1097" s="312">
        <v>237.575757575757</v>
      </c>
      <c r="BW1097" s="312">
        <v>3488</v>
      </c>
      <c r="BX1097" s="137">
        <v>2.4244277780480855E-2</v>
      </c>
      <c r="BY1097" s="302">
        <v>211.51515151515099</v>
      </c>
      <c r="BZ1097" s="312">
        <v>4365</v>
      </c>
      <c r="CA1097" s="137">
        <v>2.9296481737519631E-2</v>
      </c>
      <c r="CB1097" s="302">
        <v>280</v>
      </c>
      <c r="CC1097" s="303">
        <v>0.21655518394648829</v>
      </c>
      <c r="CD1097" s="311">
        <v>42272</v>
      </c>
      <c r="CE1097" s="137">
        <v>3.3183138393908469E-2</v>
      </c>
      <c r="CF1097" s="312">
        <v>833.78</v>
      </c>
      <c r="CG1097" s="312">
        <v>44532</v>
      </c>
      <c r="CH1097" s="137">
        <v>3.3112912712393104E-2</v>
      </c>
      <c r="CI1097" s="302">
        <v>850.33</v>
      </c>
      <c r="CJ1097" s="312">
        <v>41146</v>
      </c>
      <c r="CK1097" s="137">
        <v>2.9700368854529837E-2</v>
      </c>
      <c r="CL1097" s="302">
        <v>875.55</v>
      </c>
      <c r="CM1097" s="313">
        <v>-2.6637017411052233E-2</v>
      </c>
    </row>
    <row r="1098" spans="1:91" ht="14.4" x14ac:dyDescent="0.3">
      <c r="A1098" s="99" t="s">
        <v>221</v>
      </c>
      <c r="B1098" s="311">
        <v>9458</v>
      </c>
      <c r="C1098" s="137">
        <v>3.1221219073398584E-2</v>
      </c>
      <c r="D1098" s="312">
        <v>374.54545454545399</v>
      </c>
      <c r="E1098" s="312">
        <v>8927</v>
      </c>
      <c r="F1098" s="137">
        <v>2.7904548750906498E-2</v>
      </c>
      <c r="G1098" s="302">
        <v>415.75757575757501</v>
      </c>
      <c r="H1098" s="312">
        <v>9182</v>
      </c>
      <c r="I1098" s="137">
        <v>2.7728285750523943E-2</v>
      </c>
      <c r="J1098" s="302">
        <v>415.75756799999999</v>
      </c>
      <c r="K1098" s="313">
        <v>-2.9181645168111652E-2</v>
      </c>
      <c r="L1098" s="312">
        <v>8883</v>
      </c>
      <c r="M1098" s="137">
        <v>3.328462230215827E-2</v>
      </c>
      <c r="N1098" s="312">
        <v>393.93939393939399</v>
      </c>
      <c r="O1098" s="312">
        <v>9492</v>
      </c>
      <c r="P1098" s="137">
        <v>3.2984102163148295E-2</v>
      </c>
      <c r="Q1098" s="302">
        <v>390.30303030303003</v>
      </c>
      <c r="R1098" s="312">
        <v>9076</v>
      </c>
      <c r="S1098" s="137">
        <v>3.0444422827279223E-2</v>
      </c>
      <c r="T1098" s="302">
        <v>442.42425500000002</v>
      </c>
      <c r="U1098" s="313">
        <v>2.1726894067319598E-2</v>
      </c>
      <c r="V1098" s="312">
        <v>1527</v>
      </c>
      <c r="W1098" s="137">
        <v>3.6753556213445011E-2</v>
      </c>
      <c r="X1098" s="312">
        <v>196.969696969697</v>
      </c>
      <c r="Y1098" s="312">
        <v>1063</v>
      </c>
      <c r="Z1098" s="137">
        <v>2.3948453375988464E-2</v>
      </c>
      <c r="AA1098" s="302">
        <v>150.30303030303</v>
      </c>
      <c r="AB1098" s="312">
        <v>1599</v>
      </c>
      <c r="AC1098" s="137">
        <v>3.4624629176501158E-2</v>
      </c>
      <c r="AD1098" s="302">
        <v>223.03030000000001</v>
      </c>
      <c r="AE1098" s="313">
        <v>4.7151277013752456E-2</v>
      </c>
      <c r="AF1098" s="312">
        <v>1029</v>
      </c>
      <c r="AG1098" s="137">
        <v>2.1352091633466134E-2</v>
      </c>
      <c r="AH1098" s="312">
        <v>153.333333333333</v>
      </c>
      <c r="AI1098" s="312">
        <v>903</v>
      </c>
      <c r="AJ1098" s="137">
        <v>1.8242792783692601E-2</v>
      </c>
      <c r="AK1098" s="302">
        <v>118.181818181818</v>
      </c>
      <c r="AL1098" s="312">
        <v>810</v>
      </c>
      <c r="AM1098" s="137">
        <v>1.5983582295716007E-2</v>
      </c>
      <c r="AN1098" s="302">
        <v>147.878784</v>
      </c>
      <c r="AO1098" s="313">
        <v>-0.21282798833819241</v>
      </c>
      <c r="AP1098" s="312">
        <v>2823</v>
      </c>
      <c r="AQ1098" s="137">
        <v>3.4410043881033643E-2</v>
      </c>
      <c r="AR1098" s="312">
        <v>233.93939393939399</v>
      </c>
      <c r="AS1098" s="312">
        <v>3035</v>
      </c>
      <c r="AT1098" s="137">
        <v>3.6172723263768879E-2</v>
      </c>
      <c r="AU1098" s="302">
        <v>230.30303030303</v>
      </c>
      <c r="AV1098" s="312">
        <v>2338</v>
      </c>
      <c r="AW1098" s="137">
        <v>2.7424898241662856E-2</v>
      </c>
      <c r="AX1098" s="302">
        <v>212.121216</v>
      </c>
      <c r="AY1098" s="303">
        <v>-0.17180304640453417</v>
      </c>
      <c r="AZ1098" s="311">
        <v>5533</v>
      </c>
      <c r="BA1098" s="137">
        <v>2.4588379068992333E-2</v>
      </c>
      <c r="BB1098" s="312">
        <v>356.36363636363598</v>
      </c>
      <c r="BC1098" s="312">
        <v>4495</v>
      </c>
      <c r="BD1098" s="137">
        <v>1.9078137600271636E-2</v>
      </c>
      <c r="BE1098" s="302">
        <v>292.72727272727201</v>
      </c>
      <c r="BF1098" s="312">
        <v>4815</v>
      </c>
      <c r="BG1098" s="137">
        <v>1.9793636438378691E-2</v>
      </c>
      <c r="BH1098" s="302">
        <v>275.15152</v>
      </c>
      <c r="BI1098" s="303">
        <v>-0.12976685342490513</v>
      </c>
      <c r="BJ1098" s="311">
        <v>4841</v>
      </c>
      <c r="BK1098" s="137">
        <v>2.8071904899971006E-2</v>
      </c>
      <c r="BL1098" s="312">
        <v>305.45454545454498</v>
      </c>
      <c r="BM1098" s="312">
        <v>6110</v>
      </c>
      <c r="BN1098" s="137">
        <v>3.3963690535748034E-2</v>
      </c>
      <c r="BO1098" s="302">
        <v>363.636363636363</v>
      </c>
      <c r="BP1098" s="312">
        <v>3987</v>
      </c>
      <c r="BQ1098" s="137">
        <v>2.1936967669520434E-2</v>
      </c>
      <c r="BR1098" s="302">
        <v>262.42425500000002</v>
      </c>
      <c r="BS1098" s="303">
        <v>-0.17640983267919852</v>
      </c>
      <c r="BT1098" s="311">
        <v>4350</v>
      </c>
      <c r="BU1098" s="137">
        <v>3.2262610230584951E-2</v>
      </c>
      <c r="BV1098" s="312">
        <v>340.60606060606</v>
      </c>
      <c r="BW1098" s="312">
        <v>4064</v>
      </c>
      <c r="BX1098" s="137">
        <v>2.8247919982762097E-2</v>
      </c>
      <c r="BY1098" s="302">
        <v>283.636363636363</v>
      </c>
      <c r="BZ1098" s="312">
        <v>3632</v>
      </c>
      <c r="CA1098" s="137">
        <v>2.4376820543109117E-2</v>
      </c>
      <c r="CB1098" s="302">
        <v>301.81817599999999</v>
      </c>
      <c r="CC1098" s="303">
        <v>-0.16505747126436782</v>
      </c>
      <c r="CD1098" s="311">
        <v>38444</v>
      </c>
      <c r="CE1098" s="137">
        <v>3.0178192950781065E-2</v>
      </c>
      <c r="CF1098" s="312">
        <v>863.59</v>
      </c>
      <c r="CG1098" s="312">
        <v>38089</v>
      </c>
      <c r="CH1098" s="137">
        <v>2.8322054529379789E-2</v>
      </c>
      <c r="CI1098" s="302">
        <v>843.07</v>
      </c>
      <c r="CJ1098" s="312">
        <v>35439</v>
      </c>
      <c r="CK1098" s="137">
        <v>2.5580891747331039E-2</v>
      </c>
      <c r="CL1098" s="302">
        <v>847.78</v>
      </c>
      <c r="CM1098" s="313">
        <v>-7.8165643533451248E-2</v>
      </c>
    </row>
    <row r="1099" spans="1:91" ht="14.4" x14ac:dyDescent="0.3">
      <c r="A1099" s="99" t="s">
        <v>222</v>
      </c>
      <c r="B1099" s="311">
        <v>23736</v>
      </c>
      <c r="C1099" s="137">
        <v>7.8353442157558559E-2</v>
      </c>
      <c r="D1099" s="312">
        <v>756.36363636363603</v>
      </c>
      <c r="E1099" s="312">
        <v>23533</v>
      </c>
      <c r="F1099" s="137">
        <v>7.3560854234914597E-2</v>
      </c>
      <c r="G1099" s="302">
        <v>665.45454545454504</v>
      </c>
      <c r="H1099" s="312">
        <v>27664</v>
      </c>
      <c r="I1099" s="137">
        <v>8.3541199847799438E-2</v>
      </c>
      <c r="J1099" s="302">
        <v>659.39390000000003</v>
      </c>
      <c r="K1099" s="313">
        <v>0.1654870239298955</v>
      </c>
      <c r="L1099" s="312">
        <v>17710</v>
      </c>
      <c r="M1099" s="137">
        <v>6.6359412470023985E-2</v>
      </c>
      <c r="N1099" s="312">
        <v>631.51515151515105</v>
      </c>
      <c r="O1099" s="312">
        <v>18485</v>
      </c>
      <c r="P1099" s="137">
        <v>6.4234210754930063E-2</v>
      </c>
      <c r="Q1099" s="302">
        <v>504.24242424242402</v>
      </c>
      <c r="R1099" s="312">
        <v>17949</v>
      </c>
      <c r="S1099" s="137">
        <v>6.0207904950069939E-2</v>
      </c>
      <c r="T1099" s="302">
        <v>645.45450000000005</v>
      </c>
      <c r="U1099" s="313">
        <v>1.3495200451722192E-2</v>
      </c>
      <c r="V1099" s="312">
        <v>2312</v>
      </c>
      <c r="W1099" s="137">
        <v>5.5647820540592585E-2</v>
      </c>
      <c r="X1099" s="312">
        <v>268.48484848484799</v>
      </c>
      <c r="Y1099" s="312">
        <v>2965</v>
      </c>
      <c r="Z1099" s="137">
        <v>6.6798837497465471E-2</v>
      </c>
      <c r="AA1099" s="302">
        <v>258.78787878787801</v>
      </c>
      <c r="AB1099" s="312">
        <v>2578</v>
      </c>
      <c r="AC1099" s="137">
        <v>5.5823823650419005E-2</v>
      </c>
      <c r="AD1099" s="302">
        <v>223.03030000000001</v>
      </c>
      <c r="AE1099" s="313">
        <v>0.11505190311418685</v>
      </c>
      <c r="AF1099" s="312">
        <v>2438</v>
      </c>
      <c r="AG1099" s="137">
        <v>5.058930942895086E-2</v>
      </c>
      <c r="AH1099" s="312">
        <v>239.39393939393901</v>
      </c>
      <c r="AI1099" s="312">
        <v>2324</v>
      </c>
      <c r="AJ1099" s="137">
        <v>4.6950443443301883E-2</v>
      </c>
      <c r="AK1099" s="302">
        <v>221.81818181818099</v>
      </c>
      <c r="AL1099" s="312">
        <v>2189</v>
      </c>
      <c r="AM1099" s="137">
        <v>4.319513783373128E-2</v>
      </c>
      <c r="AN1099" s="302">
        <v>223.636368</v>
      </c>
      <c r="AO1099" s="313">
        <v>-0.10213289581624282</v>
      </c>
      <c r="AP1099" s="312">
        <v>4308</v>
      </c>
      <c r="AQ1099" s="137">
        <v>5.2510970258410533E-2</v>
      </c>
      <c r="AR1099" s="312">
        <v>260</v>
      </c>
      <c r="AS1099" s="312">
        <v>4253</v>
      </c>
      <c r="AT1099" s="137">
        <v>5.0689486669129827E-2</v>
      </c>
      <c r="AU1099" s="302">
        <v>267.87878787878702</v>
      </c>
      <c r="AV1099" s="312">
        <v>3844</v>
      </c>
      <c r="AW1099" s="137">
        <v>4.509038017149359E-2</v>
      </c>
      <c r="AX1099" s="302">
        <v>244.24243200000001</v>
      </c>
      <c r="AY1099" s="303">
        <v>-0.10770659238625813</v>
      </c>
      <c r="AZ1099" s="311">
        <v>9469</v>
      </c>
      <c r="BA1099" s="137">
        <v>4.2079768914565045E-2</v>
      </c>
      <c r="BB1099" s="312">
        <v>396.969696969697</v>
      </c>
      <c r="BC1099" s="312">
        <v>9695</v>
      </c>
      <c r="BD1099" s="137">
        <v>4.1148508127838379E-2</v>
      </c>
      <c r="BE1099" s="302">
        <v>406.06060606060601</v>
      </c>
      <c r="BF1099" s="312">
        <v>9556</v>
      </c>
      <c r="BG1099" s="137">
        <v>3.9283071610622382E-2</v>
      </c>
      <c r="BH1099" s="302">
        <v>389.09089999999998</v>
      </c>
      <c r="BI1099" s="303">
        <v>9.1878762276903572E-3</v>
      </c>
      <c r="BJ1099" s="311">
        <v>6896</v>
      </c>
      <c r="BK1099" s="137">
        <v>3.9988402435488547E-2</v>
      </c>
      <c r="BL1099" s="312">
        <v>371.51515151515099</v>
      </c>
      <c r="BM1099" s="312">
        <v>6602</v>
      </c>
      <c r="BN1099" s="137">
        <v>3.6698573636171607E-2</v>
      </c>
      <c r="BO1099" s="302">
        <v>314.54545454545399</v>
      </c>
      <c r="BP1099" s="312">
        <v>7295</v>
      </c>
      <c r="BQ1099" s="137">
        <v>4.0137993265400441E-2</v>
      </c>
      <c r="BR1099" s="302">
        <v>392.121216</v>
      </c>
      <c r="BS1099" s="303">
        <v>5.7859628770301624E-2</v>
      </c>
      <c r="BT1099" s="311">
        <v>7741</v>
      </c>
      <c r="BU1099" s="137">
        <v>5.7412612826427158E-2</v>
      </c>
      <c r="BV1099" s="312">
        <v>376.36363636363598</v>
      </c>
      <c r="BW1099" s="312">
        <v>7208</v>
      </c>
      <c r="BX1099" s="137">
        <v>5.0101133670213877E-2</v>
      </c>
      <c r="BY1099" s="302">
        <v>401.81818181818102</v>
      </c>
      <c r="BZ1099" s="312">
        <v>8279</v>
      </c>
      <c r="CA1099" s="137">
        <v>5.5565995946145481E-2</v>
      </c>
      <c r="CB1099" s="302">
        <v>406.66665599999999</v>
      </c>
      <c r="CC1099" s="303">
        <v>6.9500064591138097E-2</v>
      </c>
      <c r="CD1099" s="311">
        <v>74610</v>
      </c>
      <c r="CE1099" s="137">
        <v>5.8568176465970644E-2</v>
      </c>
      <c r="CF1099" s="312">
        <v>1265.73</v>
      </c>
      <c r="CG1099" s="312">
        <v>75065</v>
      </c>
      <c r="CH1099" s="137">
        <v>5.581650931365733E-2</v>
      </c>
      <c r="CI1099" s="302">
        <v>1143.31</v>
      </c>
      <c r="CJ1099" s="312">
        <v>79354</v>
      </c>
      <c r="CK1099" s="137">
        <v>5.7280004619704485E-2</v>
      </c>
      <c r="CL1099" s="302">
        <v>1216.19</v>
      </c>
      <c r="CM1099" s="313">
        <v>6.3583969977214855E-2</v>
      </c>
    </row>
    <row r="1100" spans="1:91" ht="14.4" x14ac:dyDescent="0.3">
      <c r="A1100" s="99" t="s">
        <v>223</v>
      </c>
      <c r="B1100" s="311">
        <v>22103</v>
      </c>
      <c r="C1100" s="137">
        <v>7.2962846815323418E-2</v>
      </c>
      <c r="D1100" s="312">
        <v>650.90909090909099</v>
      </c>
      <c r="E1100" s="312">
        <v>24092</v>
      </c>
      <c r="F1100" s="137">
        <v>7.5308209757683361E-2</v>
      </c>
      <c r="G1100" s="302">
        <v>617.57575757575705</v>
      </c>
      <c r="H1100" s="312">
        <v>23396</v>
      </c>
      <c r="I1100" s="137">
        <v>7.0652469333397763E-2</v>
      </c>
      <c r="J1100" s="302">
        <v>761.21209999999996</v>
      </c>
      <c r="K1100" s="313">
        <v>5.8498846310455592E-2</v>
      </c>
      <c r="L1100" s="312">
        <v>10059</v>
      </c>
      <c r="M1100" s="137">
        <v>3.7691097122302161E-2</v>
      </c>
      <c r="N1100" s="312">
        <v>502.42424242424198</v>
      </c>
      <c r="O1100" s="312">
        <v>12126</v>
      </c>
      <c r="P1100" s="137">
        <v>4.2137086265311444E-2</v>
      </c>
      <c r="Q1100" s="302">
        <v>472.12121212121201</v>
      </c>
      <c r="R1100" s="312">
        <v>11043</v>
      </c>
      <c r="S1100" s="137">
        <v>3.7042503446633367E-2</v>
      </c>
      <c r="T1100" s="302">
        <v>545.45450000000005</v>
      </c>
      <c r="U1100" s="313">
        <v>9.7822845213241874E-2</v>
      </c>
      <c r="V1100" s="312">
        <v>2029</v>
      </c>
      <c r="W1100" s="137">
        <v>4.88362577322069E-2</v>
      </c>
      <c r="X1100" s="312">
        <v>240</v>
      </c>
      <c r="Y1100" s="312">
        <v>2045</v>
      </c>
      <c r="Z1100" s="137">
        <v>4.6072048122197944E-2</v>
      </c>
      <c r="AA1100" s="302">
        <v>236.363636363636</v>
      </c>
      <c r="AB1100" s="312">
        <v>2050</v>
      </c>
      <c r="AC1100" s="137">
        <v>4.4390550226283534E-2</v>
      </c>
      <c r="AD1100" s="302">
        <v>207.27271999999999</v>
      </c>
      <c r="AE1100" s="313">
        <v>1.0349926071956629E-2</v>
      </c>
      <c r="AF1100" s="312">
        <v>1227</v>
      </c>
      <c r="AG1100" s="137">
        <v>2.546065737051793E-2</v>
      </c>
      <c r="AH1100" s="312">
        <v>173.333333333333</v>
      </c>
      <c r="AI1100" s="312">
        <v>926</v>
      </c>
      <c r="AJ1100" s="137">
        <v>1.8707448635325967E-2</v>
      </c>
      <c r="AK1100" s="302">
        <v>124.84848484848401</v>
      </c>
      <c r="AL1100" s="312">
        <v>1275</v>
      </c>
      <c r="AM1100" s="137">
        <v>2.5159342502515933E-2</v>
      </c>
      <c r="AN1100" s="302">
        <v>181.21212800000001</v>
      </c>
      <c r="AO1100" s="313">
        <v>3.9119804400977995E-2</v>
      </c>
      <c r="AP1100" s="312">
        <v>3900</v>
      </c>
      <c r="AQ1100" s="137">
        <v>4.7537786445636276E-2</v>
      </c>
      <c r="AR1100" s="312">
        <v>275.15151515151501</v>
      </c>
      <c r="AS1100" s="312">
        <v>3944</v>
      </c>
      <c r="AT1100" s="137">
        <v>4.7006662455454512E-2</v>
      </c>
      <c r="AU1100" s="302">
        <v>246.06060606060601</v>
      </c>
      <c r="AV1100" s="312">
        <v>3435</v>
      </c>
      <c r="AW1100" s="137">
        <v>4.0292782489354965E-2</v>
      </c>
      <c r="AX1100" s="302">
        <v>275.75756799999999</v>
      </c>
      <c r="AY1100" s="303">
        <v>-0.11923076923076924</v>
      </c>
      <c r="AZ1100" s="311">
        <v>9185</v>
      </c>
      <c r="BA1100" s="137">
        <v>4.0817686923675149E-2</v>
      </c>
      <c r="BB1100" s="312">
        <v>369.09090909090901</v>
      </c>
      <c r="BC1100" s="312">
        <v>9274</v>
      </c>
      <c r="BD1100" s="137">
        <v>3.9361656975510376E-2</v>
      </c>
      <c r="BE1100" s="302">
        <v>365.45454545454498</v>
      </c>
      <c r="BF1100" s="312">
        <v>8977</v>
      </c>
      <c r="BG1100" s="137">
        <v>3.6902902244512044E-2</v>
      </c>
      <c r="BH1100" s="302">
        <v>438.18182400000001</v>
      </c>
      <c r="BI1100" s="303">
        <v>-2.2645617855198693E-2</v>
      </c>
      <c r="BJ1100" s="311">
        <v>5435</v>
      </c>
      <c r="BK1100" s="137">
        <v>3.1516381559872429E-2</v>
      </c>
      <c r="BL1100" s="312">
        <v>314.54545454545399</v>
      </c>
      <c r="BM1100" s="312">
        <v>5077</v>
      </c>
      <c r="BN1100" s="137">
        <v>2.8221547765956263E-2</v>
      </c>
      <c r="BO1100" s="302">
        <v>331.51515151515099</v>
      </c>
      <c r="BP1100" s="312">
        <v>5477</v>
      </c>
      <c r="BQ1100" s="137">
        <v>3.0135132161014152E-2</v>
      </c>
      <c r="BR1100" s="302">
        <v>387.878784</v>
      </c>
      <c r="BS1100" s="303">
        <v>7.7276908923643054E-3</v>
      </c>
      <c r="BT1100" s="311">
        <v>3557</v>
      </c>
      <c r="BU1100" s="137">
        <v>2.6381173469009353E-2</v>
      </c>
      <c r="BV1100" s="312">
        <v>246.06060606060601</v>
      </c>
      <c r="BW1100" s="312">
        <v>4073</v>
      </c>
      <c r="BX1100" s="137">
        <v>2.831047689217274E-2</v>
      </c>
      <c r="BY1100" s="302">
        <v>310.30303030303003</v>
      </c>
      <c r="BZ1100" s="312">
        <v>3872</v>
      </c>
      <c r="CA1100" s="137">
        <v>2.5987623662697825E-2</v>
      </c>
      <c r="CB1100" s="302">
        <v>302.42425500000002</v>
      </c>
      <c r="CC1100" s="303">
        <v>8.8557773404554396E-2</v>
      </c>
      <c r="CD1100" s="311">
        <v>57495</v>
      </c>
      <c r="CE1100" s="137">
        <v>4.5133055969856346E-2</v>
      </c>
      <c r="CF1100" s="312">
        <v>1064.3900000000001</v>
      </c>
      <c r="CG1100" s="312">
        <v>61557</v>
      </c>
      <c r="CH1100" s="137">
        <v>4.5772288867259099E-2</v>
      </c>
      <c r="CI1100" s="302">
        <v>1036.31</v>
      </c>
      <c r="CJ1100" s="312">
        <v>59525</v>
      </c>
      <c r="CK1100" s="137">
        <v>4.2966860838620731E-2</v>
      </c>
      <c r="CL1100" s="302">
        <v>1208.3800000000001</v>
      </c>
      <c r="CM1100" s="313">
        <v>3.5307418036350985E-2</v>
      </c>
    </row>
    <row r="1101" spans="1:91" ht="14.4" x14ac:dyDescent="0.3">
      <c r="A1101" s="99" t="s">
        <v>224</v>
      </c>
      <c r="B1101" s="311">
        <v>7583</v>
      </c>
      <c r="C1101" s="137">
        <v>2.5031772492448874E-2</v>
      </c>
      <c r="D1101" s="312">
        <v>383.636363636363</v>
      </c>
      <c r="E1101" s="312">
        <v>10156</v>
      </c>
      <c r="F1101" s="137">
        <v>3.1746230213308663E-2</v>
      </c>
      <c r="G1101" s="302">
        <v>421.21212121212102</v>
      </c>
      <c r="H1101" s="312">
        <v>8556</v>
      </c>
      <c r="I1101" s="137">
        <v>2.5837858079011421E-2</v>
      </c>
      <c r="J1101" s="302">
        <v>431.51513699999998</v>
      </c>
      <c r="K1101" s="313">
        <v>0.12831333245417381</v>
      </c>
      <c r="L1101" s="312">
        <v>3881</v>
      </c>
      <c r="M1101" s="137">
        <v>1.4542116306954437E-2</v>
      </c>
      <c r="N1101" s="312">
        <v>281.21212121212102</v>
      </c>
      <c r="O1101" s="312">
        <v>5326</v>
      </c>
      <c r="P1101" s="137">
        <v>1.8507514551298759E-2</v>
      </c>
      <c r="Q1101" s="302">
        <v>335.75757575757501</v>
      </c>
      <c r="R1101" s="312">
        <v>5547</v>
      </c>
      <c r="S1101" s="137">
        <v>1.8606788609841104E-2</v>
      </c>
      <c r="T1101" s="302">
        <v>370.90910000000002</v>
      </c>
      <c r="U1101" s="313">
        <v>0.42927080649317184</v>
      </c>
      <c r="V1101" s="312">
        <v>806</v>
      </c>
      <c r="W1101" s="137">
        <v>1.9399715984306929E-2</v>
      </c>
      <c r="X1101" s="312">
        <v>128.48484848484799</v>
      </c>
      <c r="Y1101" s="312">
        <v>824</v>
      </c>
      <c r="Z1101" s="137">
        <v>1.856399396219614E-2</v>
      </c>
      <c r="AA1101" s="302">
        <v>156.363636363636</v>
      </c>
      <c r="AB1101" s="312">
        <v>833</v>
      </c>
      <c r="AC1101" s="137">
        <v>1.8037721140728873E-2</v>
      </c>
      <c r="AD1101" s="302">
        <v>140.606064</v>
      </c>
      <c r="AE1101" s="313">
        <v>3.3498759305210915E-2</v>
      </c>
      <c r="AF1101" s="312">
        <v>203</v>
      </c>
      <c r="AG1101" s="137">
        <v>4.212317397078353E-3</v>
      </c>
      <c r="AH1101" s="312">
        <v>58.787878787878803</v>
      </c>
      <c r="AI1101" s="312">
        <v>253</v>
      </c>
      <c r="AJ1101" s="137">
        <v>5.1112143679670295E-3</v>
      </c>
      <c r="AK1101" s="302">
        <v>71.515151515151501</v>
      </c>
      <c r="AL1101" s="312">
        <v>636</v>
      </c>
      <c r="AM1101" s="137">
        <v>1.2550072024784418E-2</v>
      </c>
      <c r="AN1101" s="302">
        <v>130.30302399999999</v>
      </c>
      <c r="AO1101" s="313">
        <v>2.1330049261083746</v>
      </c>
      <c r="AP1101" s="312">
        <v>1458</v>
      </c>
      <c r="AQ1101" s="137">
        <v>1.7771818625060946E-2</v>
      </c>
      <c r="AR1101" s="312">
        <v>167.272727272727</v>
      </c>
      <c r="AS1101" s="312">
        <v>1510</v>
      </c>
      <c r="AT1101" s="137">
        <v>1.7996972694659309E-2</v>
      </c>
      <c r="AU1101" s="302">
        <v>170.30303030303</v>
      </c>
      <c r="AV1101" s="312">
        <v>1197</v>
      </c>
      <c r="AW1101" s="137">
        <v>1.4040891015941161E-2</v>
      </c>
      <c r="AX1101" s="302">
        <v>150.909088</v>
      </c>
      <c r="AY1101" s="303">
        <v>-0.17901234567901234</v>
      </c>
      <c r="AZ1101" s="311">
        <v>5529</v>
      </c>
      <c r="BA1101" s="137">
        <v>2.4570603266303743E-2</v>
      </c>
      <c r="BB1101" s="312">
        <v>346.666666666666</v>
      </c>
      <c r="BC1101" s="312">
        <v>6899</v>
      </c>
      <c r="BD1101" s="137">
        <v>2.9281439667246723E-2</v>
      </c>
      <c r="BE1101" s="302">
        <v>300.60606060606</v>
      </c>
      <c r="BF1101" s="312">
        <v>7207</v>
      </c>
      <c r="BG1101" s="137">
        <v>2.9626736824796513E-2</v>
      </c>
      <c r="BH1101" s="302">
        <v>367.878784</v>
      </c>
      <c r="BI1101" s="303">
        <v>0.30349068547657804</v>
      </c>
      <c r="BJ1101" s="311">
        <v>3363</v>
      </c>
      <c r="BK1101" s="137">
        <v>1.9501304726007539E-2</v>
      </c>
      <c r="BL1101" s="312">
        <v>276.36363636363598</v>
      </c>
      <c r="BM1101" s="312">
        <v>3444</v>
      </c>
      <c r="BN1101" s="137">
        <v>1.9144181702965012E-2</v>
      </c>
      <c r="BO1101" s="302">
        <v>344.24242424242402</v>
      </c>
      <c r="BP1101" s="312">
        <v>3252</v>
      </c>
      <c r="BQ1101" s="137">
        <v>1.7892906661971519E-2</v>
      </c>
      <c r="BR1101" s="302">
        <v>295.15152</v>
      </c>
      <c r="BS1101" s="303">
        <v>-3.3006244424620877E-2</v>
      </c>
      <c r="BT1101" s="311">
        <v>1436</v>
      </c>
      <c r="BU1101" s="137">
        <v>1.0650369722096551E-2</v>
      </c>
      <c r="BV1101" s="312">
        <v>142.42424242424201</v>
      </c>
      <c r="BW1101" s="312">
        <v>1681</v>
      </c>
      <c r="BX1101" s="137">
        <v>1.1684240524365916E-2</v>
      </c>
      <c r="BY1101" s="302">
        <v>193.333333333333</v>
      </c>
      <c r="BZ1101" s="312">
        <v>2098</v>
      </c>
      <c r="CA1101" s="137">
        <v>1.4081103937071291E-2</v>
      </c>
      <c r="CB1101" s="302">
        <v>187.27271999999999</v>
      </c>
      <c r="CC1101" s="303">
        <v>0.46100278551532031</v>
      </c>
      <c r="CD1101" s="311">
        <v>24259</v>
      </c>
      <c r="CE1101" s="137">
        <v>1.9043096004395948E-2</v>
      </c>
      <c r="CF1101" s="312">
        <v>699.53</v>
      </c>
      <c r="CG1101" s="312">
        <v>30093</v>
      </c>
      <c r="CH1101" s="137">
        <v>2.2376423296821289E-2</v>
      </c>
      <c r="CI1101" s="302">
        <v>770.27</v>
      </c>
      <c r="CJ1101" s="312">
        <v>29326</v>
      </c>
      <c r="CK1101" s="137">
        <v>2.1168352136974239E-2</v>
      </c>
      <c r="CL1101" s="302">
        <v>798.96</v>
      </c>
      <c r="CM1101" s="313">
        <v>0.20887093449853664</v>
      </c>
    </row>
    <row r="1102" spans="1:91" ht="14.4" x14ac:dyDescent="0.3">
      <c r="A1102" s="99" t="s">
        <v>225</v>
      </c>
      <c r="B1102" s="311">
        <v>4396</v>
      </c>
      <c r="C1102" s="137">
        <v>1.4511363823922624E-2</v>
      </c>
      <c r="D1102" s="312">
        <v>287.87878787878702</v>
      </c>
      <c r="E1102" s="312">
        <v>5033</v>
      </c>
      <c r="F1102" s="137">
        <v>1.573245142414164E-2</v>
      </c>
      <c r="G1102" s="302">
        <v>252.12121212121201</v>
      </c>
      <c r="H1102" s="312">
        <v>5145</v>
      </c>
      <c r="I1102" s="137">
        <v>1.5537141166025451E-2</v>
      </c>
      <c r="J1102" s="302">
        <v>313.93939999999998</v>
      </c>
      <c r="K1102" s="313">
        <v>0.17038216560509553</v>
      </c>
      <c r="L1102" s="312">
        <v>2493</v>
      </c>
      <c r="M1102" s="137">
        <v>9.3412769784172664E-3</v>
      </c>
      <c r="N1102" s="312">
        <v>205.45454545454501</v>
      </c>
      <c r="O1102" s="312">
        <v>3222</v>
      </c>
      <c r="P1102" s="137">
        <v>1.1196247068021891E-2</v>
      </c>
      <c r="Q1102" s="302">
        <v>263.030303030303</v>
      </c>
      <c r="R1102" s="312">
        <v>3437</v>
      </c>
      <c r="S1102" s="137">
        <v>1.1529030548408847E-2</v>
      </c>
      <c r="T1102" s="302">
        <v>249.69697600000001</v>
      </c>
      <c r="U1102" s="313">
        <v>0.37866024869634979</v>
      </c>
      <c r="V1102" s="312">
        <v>652</v>
      </c>
      <c r="W1102" s="137">
        <v>1.5693070498471611E-2</v>
      </c>
      <c r="X1102" s="312">
        <v>134.54545454545399</v>
      </c>
      <c r="Y1102" s="312">
        <v>647</v>
      </c>
      <c r="Z1102" s="137">
        <v>1.4576339919345755E-2</v>
      </c>
      <c r="AA1102" s="302">
        <v>103.030303030303</v>
      </c>
      <c r="AB1102" s="312">
        <v>857</v>
      </c>
      <c r="AC1102" s="137">
        <v>1.8557415387280483E-2</v>
      </c>
      <c r="AD1102" s="302">
        <v>136.363632</v>
      </c>
      <c r="AE1102" s="313">
        <v>0.31441717791411045</v>
      </c>
      <c r="AF1102" s="312">
        <v>207</v>
      </c>
      <c r="AG1102" s="137">
        <v>4.2953187250996012E-3</v>
      </c>
      <c r="AH1102" s="312">
        <v>43.636363636363598</v>
      </c>
      <c r="AI1102" s="312">
        <v>297</v>
      </c>
      <c r="AJ1102" s="137">
        <v>6.0001212145699917E-3</v>
      </c>
      <c r="AK1102" s="302">
        <v>68.484848484848399</v>
      </c>
      <c r="AL1102" s="312">
        <v>466</v>
      </c>
      <c r="AM1102" s="137">
        <v>9.195493024448961E-3</v>
      </c>
      <c r="AN1102" s="302">
        <v>139.393936</v>
      </c>
      <c r="AO1102" s="313">
        <v>1.251207729468599</v>
      </c>
      <c r="AP1102" s="312">
        <v>946</v>
      </c>
      <c r="AQ1102" s="137">
        <v>1.1530960507069723E-2</v>
      </c>
      <c r="AR1102" s="312">
        <v>138.18181818181799</v>
      </c>
      <c r="AS1102" s="312">
        <v>709</v>
      </c>
      <c r="AT1102" s="137">
        <v>8.4502341990155307E-3</v>
      </c>
      <c r="AU1102" s="302">
        <v>107.272727272727</v>
      </c>
      <c r="AV1102" s="312">
        <v>858</v>
      </c>
      <c r="AW1102" s="137">
        <v>1.0064398071576873E-2</v>
      </c>
      <c r="AX1102" s="302">
        <v>109.696968</v>
      </c>
      <c r="AY1102" s="303">
        <v>-9.3023255813953487E-2</v>
      </c>
      <c r="AZ1102" s="311">
        <v>5110</v>
      </c>
      <c r="BA1102" s="137">
        <v>2.2708587934673924E-2</v>
      </c>
      <c r="BB1102" s="312">
        <v>265.45454545454498</v>
      </c>
      <c r="BC1102" s="312">
        <v>4714</v>
      </c>
      <c r="BD1102" s="137">
        <v>2.0007639743644157E-2</v>
      </c>
      <c r="BE1102" s="302">
        <v>236.969696969697</v>
      </c>
      <c r="BF1102" s="312">
        <v>5459</v>
      </c>
      <c r="BG1102" s="137">
        <v>2.2441009619337336E-2</v>
      </c>
      <c r="BH1102" s="302">
        <v>294.54544099999998</v>
      </c>
      <c r="BI1102" s="303">
        <v>6.8297455968688844E-2</v>
      </c>
      <c r="BJ1102" s="311">
        <v>2412</v>
      </c>
      <c r="BK1102" s="137">
        <v>1.3986662800811829E-2</v>
      </c>
      <c r="BL1102" s="312">
        <v>184.84848484848399</v>
      </c>
      <c r="BM1102" s="312">
        <v>2990</v>
      </c>
      <c r="BN1102" s="137">
        <v>1.6620529411110741E-2</v>
      </c>
      <c r="BO1102" s="302">
        <v>249.09090909090901</v>
      </c>
      <c r="BP1102" s="312">
        <v>2750</v>
      </c>
      <c r="BQ1102" s="137">
        <v>1.5130840504434712E-2</v>
      </c>
      <c r="BR1102" s="302">
        <v>224.84848</v>
      </c>
      <c r="BS1102" s="303">
        <v>0.14013266998341625</v>
      </c>
      <c r="BT1102" s="311">
        <v>1252</v>
      </c>
      <c r="BU1102" s="137">
        <v>9.2856983928028426E-3</v>
      </c>
      <c r="BV1102" s="312">
        <v>136.363636363636</v>
      </c>
      <c r="BW1102" s="312">
        <v>1288</v>
      </c>
      <c r="BX1102" s="137">
        <v>8.952588813434444E-3</v>
      </c>
      <c r="BY1102" s="302">
        <v>124.24242424242399</v>
      </c>
      <c r="BZ1102" s="312">
        <v>2099</v>
      </c>
      <c r="CA1102" s="137">
        <v>1.4087815616736244E-2</v>
      </c>
      <c r="CB1102" s="302">
        <v>190.909088</v>
      </c>
      <c r="CC1102" s="303">
        <v>0.67651757188498407</v>
      </c>
      <c r="CD1102" s="311">
        <v>17468</v>
      </c>
      <c r="CE1102" s="137">
        <v>1.3712222309443441E-2</v>
      </c>
      <c r="CF1102" s="312">
        <v>534.62</v>
      </c>
      <c r="CG1102" s="312">
        <v>18900</v>
      </c>
      <c r="CH1102" s="137">
        <v>1.4053580577208067E-2</v>
      </c>
      <c r="CI1102" s="302">
        <v>540.76</v>
      </c>
      <c r="CJ1102" s="312">
        <v>21071</v>
      </c>
      <c r="CK1102" s="137">
        <v>1.5209655182370052E-2</v>
      </c>
      <c r="CL1102" s="302">
        <v>618.36</v>
      </c>
      <c r="CM1102" s="313">
        <v>0.20626288069613008</v>
      </c>
    </row>
    <row r="1103" spans="1:91" ht="14.4" x14ac:dyDescent="0.3">
      <c r="A1103" s="99" t="s">
        <v>226</v>
      </c>
      <c r="B1103" s="311">
        <v>10589</v>
      </c>
      <c r="C1103" s="137">
        <v>3.4954693251027451E-2</v>
      </c>
      <c r="D1103" s="312">
        <v>346.666666666666</v>
      </c>
      <c r="E1103" s="312">
        <v>10854</v>
      </c>
      <c r="F1103" s="137">
        <v>3.3928080222061063E-2</v>
      </c>
      <c r="G1103" s="302">
        <v>381.81818181818102</v>
      </c>
      <c r="H1103" s="312">
        <v>10848</v>
      </c>
      <c r="I1103" s="137">
        <v>3.2759360032855997E-2</v>
      </c>
      <c r="J1103" s="302">
        <v>317.57574499999998</v>
      </c>
      <c r="K1103" s="313">
        <v>2.4459344602889791E-2</v>
      </c>
      <c r="L1103" s="312">
        <v>5587</v>
      </c>
      <c r="M1103" s="137">
        <v>2.0934502398081534E-2</v>
      </c>
      <c r="N1103" s="312">
        <v>269.69696969696901</v>
      </c>
      <c r="O1103" s="312">
        <v>5343</v>
      </c>
      <c r="P1103" s="137">
        <v>1.856658848058379E-2</v>
      </c>
      <c r="Q1103" s="302">
        <v>286.06060606060601</v>
      </c>
      <c r="R1103" s="312">
        <v>7261</v>
      </c>
      <c r="S1103" s="137">
        <v>2.4356209139364746E-2</v>
      </c>
      <c r="T1103" s="302">
        <v>335.15152</v>
      </c>
      <c r="U1103" s="313">
        <v>0.29962412743869699</v>
      </c>
      <c r="V1103" s="312">
        <v>717</v>
      </c>
      <c r="W1103" s="137">
        <v>1.725756372301249E-2</v>
      </c>
      <c r="X1103" s="312">
        <v>109.69696969696901</v>
      </c>
      <c r="Y1103" s="312">
        <v>1203</v>
      </c>
      <c r="Z1103" s="137">
        <v>2.7102530020050915E-2</v>
      </c>
      <c r="AA1103" s="302">
        <v>149.09090909090901</v>
      </c>
      <c r="AB1103" s="312">
        <v>1421</v>
      </c>
      <c r="AC1103" s="137">
        <v>3.077023018124337E-2</v>
      </c>
      <c r="AD1103" s="302">
        <v>181.81817599999999</v>
      </c>
      <c r="AE1103" s="313">
        <v>0.98186889818688983</v>
      </c>
      <c r="AF1103" s="312">
        <v>608</v>
      </c>
      <c r="AG1103" s="137">
        <v>1.2616201859229747E-2</v>
      </c>
      <c r="AH1103" s="312">
        <v>88.484848484848399</v>
      </c>
      <c r="AI1103" s="312">
        <v>639</v>
      </c>
      <c r="AJ1103" s="137">
        <v>1.2909351704074829E-2</v>
      </c>
      <c r="AK1103" s="302">
        <v>117.575757575757</v>
      </c>
      <c r="AL1103" s="312">
        <v>470</v>
      </c>
      <c r="AM1103" s="137">
        <v>9.2744242950450889E-3</v>
      </c>
      <c r="AN1103" s="302">
        <v>97.575760000000002</v>
      </c>
      <c r="AO1103" s="313">
        <v>-0.22697368421052633</v>
      </c>
      <c r="AP1103" s="312">
        <v>1231</v>
      </c>
      <c r="AQ1103" s="137">
        <v>1.5004875670404681E-2</v>
      </c>
      <c r="AR1103" s="312">
        <v>147.272727272727</v>
      </c>
      <c r="AS1103" s="312">
        <v>1045</v>
      </c>
      <c r="AT1103" s="137">
        <v>1.245485858670131E-2</v>
      </c>
      <c r="AU1103" s="302">
        <v>143.636363636363</v>
      </c>
      <c r="AV1103" s="312">
        <v>1263</v>
      </c>
      <c r="AW1103" s="137">
        <v>1.4815075482985537E-2</v>
      </c>
      <c r="AX1103" s="302">
        <v>184.24243200000001</v>
      </c>
      <c r="AY1103" s="303">
        <v>2.5995125913891144E-2</v>
      </c>
      <c r="AZ1103" s="311">
        <v>7910</v>
      </c>
      <c r="BA1103" s="137">
        <v>3.5151649816687038E-2</v>
      </c>
      <c r="BB1103" s="312">
        <v>327.27272727272702</v>
      </c>
      <c r="BC1103" s="312">
        <v>7842</v>
      </c>
      <c r="BD1103" s="137">
        <v>3.3283816476380457E-2</v>
      </c>
      <c r="BE1103" s="302">
        <v>271.51515151515099</v>
      </c>
      <c r="BF1103" s="312">
        <v>8226</v>
      </c>
      <c r="BG1103" s="137">
        <v>3.3815670476033871E-2</v>
      </c>
      <c r="BH1103" s="302">
        <v>312.121216</v>
      </c>
      <c r="BI1103" s="303">
        <v>3.9949431099873575E-2</v>
      </c>
      <c r="BJ1103" s="311">
        <v>5478</v>
      </c>
      <c r="BK1103" s="137">
        <v>3.176572919686866E-2</v>
      </c>
      <c r="BL1103" s="312">
        <v>255.15151515151501</v>
      </c>
      <c r="BM1103" s="312">
        <v>5953</v>
      </c>
      <c r="BN1103" s="137">
        <v>3.3090973774027505E-2</v>
      </c>
      <c r="BO1103" s="302">
        <v>302.42424242424198</v>
      </c>
      <c r="BP1103" s="312">
        <v>6900</v>
      </c>
      <c r="BQ1103" s="137">
        <v>3.796465435658164E-2</v>
      </c>
      <c r="BR1103" s="302">
        <v>336.36364700000001</v>
      </c>
      <c r="BS1103" s="303">
        <v>0.25958378970427165</v>
      </c>
      <c r="BT1103" s="311">
        <v>1523</v>
      </c>
      <c r="BU1103" s="137">
        <v>1.1295621926708249E-2</v>
      </c>
      <c r="BV1103" s="312">
        <v>150.30303030303</v>
      </c>
      <c r="BW1103" s="312">
        <v>2134</v>
      </c>
      <c r="BX1103" s="137">
        <v>1.4832938298035017E-2</v>
      </c>
      <c r="BY1103" s="302">
        <v>180.60606060606</v>
      </c>
      <c r="BZ1103" s="312">
        <v>2948</v>
      </c>
      <c r="CA1103" s="137">
        <v>1.9786031652281301E-2</v>
      </c>
      <c r="CB1103" s="302">
        <v>207.878784</v>
      </c>
      <c r="CC1103" s="303">
        <v>0.93565331582403155</v>
      </c>
      <c r="CD1103" s="311">
        <v>33643</v>
      </c>
      <c r="CE1103" s="137">
        <v>2.640945129131015E-2</v>
      </c>
      <c r="CF1103" s="312">
        <v>654.03</v>
      </c>
      <c r="CG1103" s="312">
        <v>35013</v>
      </c>
      <c r="CH1103" s="137">
        <v>2.603481570104688E-2</v>
      </c>
      <c r="CI1103" s="302">
        <v>693.06</v>
      </c>
      <c r="CJ1103" s="312">
        <v>39337</v>
      </c>
      <c r="CK1103" s="137">
        <v>2.8394580509178053E-2</v>
      </c>
      <c r="CL1103" s="302">
        <v>736.09</v>
      </c>
      <c r="CM1103" s="313">
        <v>0.16924768896947359</v>
      </c>
    </row>
    <row r="1104" spans="1:91" ht="14.4" x14ac:dyDescent="0.3">
      <c r="A1104" s="99" t="s">
        <v>227</v>
      </c>
      <c r="B1104" s="311">
        <v>14035</v>
      </c>
      <c r="C1104" s="137">
        <v>4.6330070807268885E-2</v>
      </c>
      <c r="D1104" s="312">
        <v>450.90909090909099</v>
      </c>
      <c r="E1104" s="312">
        <v>13103</v>
      </c>
      <c r="F1104" s="137">
        <v>4.0958138488084224E-2</v>
      </c>
      <c r="G1104" s="302">
        <v>363.636363636363</v>
      </c>
      <c r="H1104" s="312">
        <v>12469</v>
      </c>
      <c r="I1104" s="137">
        <v>3.7654540952219893E-2</v>
      </c>
      <c r="J1104" s="302">
        <v>460</v>
      </c>
      <c r="K1104" s="313">
        <v>-0.11157819736373352</v>
      </c>
      <c r="L1104" s="312">
        <v>21029</v>
      </c>
      <c r="M1104" s="137">
        <v>7.8795713429256592E-2</v>
      </c>
      <c r="N1104" s="312">
        <v>555.75757575757495</v>
      </c>
      <c r="O1104" s="312">
        <v>21216</v>
      </c>
      <c r="P1104" s="137">
        <v>7.3724263747719579E-2</v>
      </c>
      <c r="Q1104" s="302">
        <v>417.575757575757</v>
      </c>
      <c r="R1104" s="312">
        <v>22057</v>
      </c>
      <c r="S1104" s="137">
        <v>7.398772964976838E-2</v>
      </c>
      <c r="T1104" s="302">
        <v>690.30304000000001</v>
      </c>
      <c r="U1104" s="313">
        <v>4.8884873270245849E-2</v>
      </c>
      <c r="V1104" s="312">
        <v>1768</v>
      </c>
      <c r="W1104" s="137">
        <v>4.2554215707511972E-2</v>
      </c>
      <c r="X1104" s="312">
        <v>163.030303030303</v>
      </c>
      <c r="Y1104" s="312">
        <v>2173</v>
      </c>
      <c r="Z1104" s="137">
        <v>4.8955775339626466E-2</v>
      </c>
      <c r="AA1104" s="302">
        <v>181.81818181818099</v>
      </c>
      <c r="AB1104" s="312">
        <v>1907</v>
      </c>
      <c r="AC1104" s="137">
        <v>4.1294038673913513E-2</v>
      </c>
      <c r="AD1104" s="302">
        <v>163.636368</v>
      </c>
      <c r="AE1104" s="313">
        <v>7.8619909502262442E-2</v>
      </c>
      <c r="AF1104" s="312">
        <v>3404</v>
      </c>
      <c r="AG1104" s="137">
        <v>7.0634130146082344E-2</v>
      </c>
      <c r="AH1104" s="312">
        <v>226.666666666666</v>
      </c>
      <c r="AI1104" s="312">
        <v>2792</v>
      </c>
      <c r="AJ1104" s="137">
        <v>5.6405179902624294E-2</v>
      </c>
      <c r="AK1104" s="302">
        <v>204.24242424242399</v>
      </c>
      <c r="AL1104" s="312">
        <v>3313</v>
      </c>
      <c r="AM1104" s="137">
        <v>6.5374824871243367E-2</v>
      </c>
      <c r="AN1104" s="302">
        <v>232.72728000000001</v>
      </c>
      <c r="AO1104" s="313">
        <v>-2.6733254994124558E-2</v>
      </c>
      <c r="AP1104" s="312">
        <v>5364</v>
      </c>
      <c r="AQ1104" s="137">
        <v>6.5382740126767425E-2</v>
      </c>
      <c r="AR1104" s="312">
        <v>283.636363636363</v>
      </c>
      <c r="AS1104" s="312">
        <v>4962</v>
      </c>
      <c r="AT1104" s="137">
        <v>5.9139720868145361E-2</v>
      </c>
      <c r="AU1104" s="302">
        <v>249.09090909090901</v>
      </c>
      <c r="AV1104" s="312">
        <v>5415</v>
      </c>
      <c r="AW1104" s="137">
        <v>6.3518316500686206E-2</v>
      </c>
      <c r="AX1104" s="302">
        <v>251.515152</v>
      </c>
      <c r="AY1104" s="303">
        <v>9.5078299776286349E-3</v>
      </c>
      <c r="AZ1104" s="311">
        <v>7959</v>
      </c>
      <c r="BA1104" s="137">
        <v>3.5369403399622266E-2</v>
      </c>
      <c r="BB1104" s="312">
        <v>280.60606060606</v>
      </c>
      <c r="BC1104" s="312">
        <v>8745</v>
      </c>
      <c r="BD1104" s="137">
        <v>3.7116421204532915E-2</v>
      </c>
      <c r="BE1104" s="302">
        <v>384.24242424242402</v>
      </c>
      <c r="BF1104" s="312">
        <v>8253</v>
      </c>
      <c r="BG1104" s="137">
        <v>3.3926662829893942E-2</v>
      </c>
      <c r="BH1104" s="302">
        <v>333.93939999999998</v>
      </c>
      <c r="BI1104" s="303">
        <v>3.6939313984168866E-2</v>
      </c>
      <c r="BJ1104" s="311">
        <v>8516</v>
      </c>
      <c r="BK1104" s="137">
        <v>4.9382429689765146E-2</v>
      </c>
      <c r="BL1104" s="312">
        <v>325.45454545454498</v>
      </c>
      <c r="BM1104" s="312">
        <v>7713</v>
      </c>
      <c r="BN1104" s="137">
        <v>4.2874295434079314E-2</v>
      </c>
      <c r="BO1104" s="302">
        <v>293.33333333333297</v>
      </c>
      <c r="BP1104" s="312">
        <v>7858</v>
      </c>
      <c r="BQ1104" s="137">
        <v>4.3235688975944715E-2</v>
      </c>
      <c r="BR1104" s="302">
        <v>293.93939999999998</v>
      </c>
      <c r="BS1104" s="303">
        <v>-7.7266322217003289E-2</v>
      </c>
      <c r="BT1104" s="311">
        <v>9733</v>
      </c>
      <c r="BU1104" s="137">
        <v>7.2186663304432963E-2</v>
      </c>
      <c r="BV1104" s="312">
        <v>289.69696969696901</v>
      </c>
      <c r="BW1104" s="312">
        <v>10285</v>
      </c>
      <c r="BX1104" s="137">
        <v>7.1488645920941965E-2</v>
      </c>
      <c r="BY1104" s="302">
        <v>349.69696969696901</v>
      </c>
      <c r="BZ1104" s="312">
        <v>9695</v>
      </c>
      <c r="CA1104" s="137">
        <v>6.5069734351718866E-2</v>
      </c>
      <c r="CB1104" s="302">
        <v>417.57574499999998</v>
      </c>
      <c r="CC1104" s="303">
        <v>-3.9042432960032878E-3</v>
      </c>
      <c r="CD1104" s="311">
        <v>71808</v>
      </c>
      <c r="CE1104" s="137">
        <v>5.6368631760734748E-2</v>
      </c>
      <c r="CF1104" s="312">
        <v>967.37</v>
      </c>
      <c r="CG1104" s="312">
        <v>70989</v>
      </c>
      <c r="CH1104" s="137">
        <v>5.2785694793408645E-2</v>
      </c>
      <c r="CI1104" s="302">
        <v>892.82</v>
      </c>
      <c r="CJ1104" s="312">
        <v>70967</v>
      </c>
      <c r="CK1104" s="137">
        <v>5.1226026260132673E-2</v>
      </c>
      <c r="CL1104" s="302">
        <v>1096.23</v>
      </c>
      <c r="CM1104" s="313">
        <v>-1.1711786987522281E-2</v>
      </c>
    </row>
    <row r="1105" spans="1:91" ht="14.4" x14ac:dyDescent="0.3">
      <c r="A1105" s="99" t="s">
        <v>228</v>
      </c>
      <c r="B1105" s="311">
        <v>427</v>
      </c>
      <c r="C1105" s="137">
        <v>1.4095433013682802E-3</v>
      </c>
      <c r="D1105" s="312">
        <v>75.151515151515099</v>
      </c>
      <c r="E1105" s="312">
        <v>282</v>
      </c>
      <c r="F1105" s="137">
        <v>8.8149241041286352E-4</v>
      </c>
      <c r="G1105" s="302">
        <v>61.212121212121197</v>
      </c>
      <c r="H1105" s="312">
        <v>448</v>
      </c>
      <c r="I1105" s="137">
        <v>1.3528939246607195E-3</v>
      </c>
      <c r="J1105" s="302">
        <v>103.030304</v>
      </c>
      <c r="K1105" s="313">
        <v>4.9180327868852458E-2</v>
      </c>
      <c r="L1105" s="312">
        <v>425</v>
      </c>
      <c r="M1105" s="137">
        <v>1.5924760191846524E-3</v>
      </c>
      <c r="N1105" s="312">
        <v>78.181818181818201</v>
      </c>
      <c r="O1105" s="312">
        <v>546</v>
      </c>
      <c r="P1105" s="137">
        <v>1.8973156111545479E-3</v>
      </c>
      <c r="Q1105" s="302">
        <v>109.69696969696901</v>
      </c>
      <c r="R1105" s="312">
        <v>520</v>
      </c>
      <c r="S1105" s="137">
        <v>1.7442816075567645E-3</v>
      </c>
      <c r="T1105" s="302">
        <v>104.242424</v>
      </c>
      <c r="U1105" s="313">
        <v>0.22352941176470589</v>
      </c>
      <c r="V1105" s="312">
        <v>55</v>
      </c>
      <c r="W1105" s="137">
        <v>1.3238019592268996E-3</v>
      </c>
      <c r="X1105" s="312">
        <v>43.030303030303003</v>
      </c>
      <c r="Y1105" s="312">
        <v>41</v>
      </c>
      <c r="Z1105" s="137">
        <v>9.2369387433257483E-4</v>
      </c>
      <c r="AA1105" s="302">
        <v>17.5757575757575</v>
      </c>
      <c r="AB1105" s="312">
        <v>57</v>
      </c>
      <c r="AC1105" s="137">
        <v>1.2342738355600787E-3</v>
      </c>
      <c r="AD1105" s="302">
        <v>29.090910000000001</v>
      </c>
      <c r="AE1105" s="313">
        <v>3.6363636363636362E-2</v>
      </c>
      <c r="AF1105" s="312">
        <v>271</v>
      </c>
      <c r="AG1105" s="137">
        <v>5.6233399734395752E-3</v>
      </c>
      <c r="AH1105" s="312">
        <v>80</v>
      </c>
      <c r="AI1105" s="312">
        <v>122</v>
      </c>
      <c r="AJ1105" s="137">
        <v>2.4646962564900299E-3</v>
      </c>
      <c r="AK1105" s="302">
        <v>43.636363636363598</v>
      </c>
      <c r="AL1105" s="312">
        <v>157</v>
      </c>
      <c r="AM1105" s="137">
        <v>3.0980523708980406E-3</v>
      </c>
      <c r="AN1105" s="302">
        <v>37.5757561</v>
      </c>
      <c r="AO1105" s="313">
        <v>-0.42066420664206644</v>
      </c>
      <c r="AP1105" s="312">
        <v>18</v>
      </c>
      <c r="AQ1105" s="137">
        <v>2.1940516821062896E-4</v>
      </c>
      <c r="AR1105" s="312">
        <v>13.9393939393939</v>
      </c>
      <c r="AS1105" s="312">
        <v>125</v>
      </c>
      <c r="AT1105" s="137">
        <v>1.489815620418817E-3</v>
      </c>
      <c r="AU1105" s="302">
        <v>46.060606060605998</v>
      </c>
      <c r="AV1105" s="312">
        <v>95</v>
      </c>
      <c r="AW1105" s="137">
        <v>1.1143564298366001E-3</v>
      </c>
      <c r="AX1105" s="302">
        <v>33.3333321</v>
      </c>
      <c r="AY1105" s="303">
        <v>4.2777777777777777</v>
      </c>
      <c r="AZ1105" s="311">
        <v>396</v>
      </c>
      <c r="BA1105" s="137">
        <v>1.7598044661704254E-3</v>
      </c>
      <c r="BB1105" s="312">
        <v>69.090909090909093</v>
      </c>
      <c r="BC1105" s="312">
        <v>357</v>
      </c>
      <c r="BD1105" s="137">
        <v>1.5152158227579474E-3</v>
      </c>
      <c r="BE1105" s="302">
        <v>76.363636363636303</v>
      </c>
      <c r="BF1105" s="312">
        <v>272</v>
      </c>
      <c r="BG1105" s="137">
        <v>1.1181451944421606E-3</v>
      </c>
      <c r="BH1105" s="302">
        <v>56.969695999999999</v>
      </c>
      <c r="BI1105" s="303">
        <v>-0.31313131313131315</v>
      </c>
      <c r="BJ1105" s="311">
        <v>176</v>
      </c>
      <c r="BK1105" s="137">
        <v>1.0205856770078283E-3</v>
      </c>
      <c r="BL1105" s="312">
        <v>43.636363636363598</v>
      </c>
      <c r="BM1105" s="312">
        <v>199</v>
      </c>
      <c r="BN1105" s="137">
        <v>1.1061823922444941E-3</v>
      </c>
      <c r="BO1105" s="302">
        <v>55.151515151515099</v>
      </c>
      <c r="BP1105" s="312">
        <v>317</v>
      </c>
      <c r="BQ1105" s="137">
        <v>1.7441732508748377E-3</v>
      </c>
      <c r="BR1105" s="302">
        <v>63.030304000000001</v>
      </c>
      <c r="BS1105" s="303">
        <v>0.80113636363636365</v>
      </c>
      <c r="BT1105" s="311">
        <v>151</v>
      </c>
      <c r="BU1105" s="137">
        <v>1.1199204930616845E-3</v>
      </c>
      <c r="BV1105" s="312">
        <v>48.484848484848399</v>
      </c>
      <c r="BW1105" s="312">
        <v>207</v>
      </c>
      <c r="BX1105" s="137">
        <v>1.4388089164448213E-3</v>
      </c>
      <c r="BY1105" s="302">
        <v>43.030303030303003</v>
      </c>
      <c r="BZ1105" s="312">
        <v>196</v>
      </c>
      <c r="CA1105" s="137">
        <v>1.3154892143307784E-3</v>
      </c>
      <c r="CB1105" s="302">
        <v>56.969695999999999</v>
      </c>
      <c r="CC1105" s="303">
        <v>0.29801324503311261</v>
      </c>
      <c r="CD1105" s="311">
        <v>1919</v>
      </c>
      <c r="CE1105" s="137">
        <v>1.5063976764267211E-3</v>
      </c>
      <c r="CF1105" s="312">
        <v>170.41</v>
      </c>
      <c r="CG1105" s="312">
        <v>1879</v>
      </c>
      <c r="CH1105" s="137">
        <v>1.3971787251097331E-3</v>
      </c>
      <c r="CI1105" s="302">
        <v>174.65</v>
      </c>
      <c r="CJ1105" s="312">
        <v>2062</v>
      </c>
      <c r="CK1105" s="137">
        <v>1.4884110382063997E-3</v>
      </c>
      <c r="CL1105" s="302">
        <v>186.98</v>
      </c>
      <c r="CM1105" s="313">
        <v>7.4517978113600836E-2</v>
      </c>
    </row>
    <row r="1106" spans="1:91" ht="14.4" x14ac:dyDescent="0.3">
      <c r="A1106" s="432"/>
      <c r="B1106" s="432"/>
      <c r="C1106" s="432"/>
      <c r="D1106" s="432"/>
      <c r="E1106" s="432"/>
      <c r="F1106" s="432"/>
      <c r="G1106" s="432"/>
      <c r="H1106" s="432"/>
      <c r="I1106" s="432"/>
      <c r="J1106" s="432"/>
      <c r="K1106" s="432"/>
      <c r="L1106" s="432"/>
      <c r="M1106" s="432"/>
      <c r="N1106" s="432"/>
      <c r="O1106" s="432"/>
      <c r="P1106" s="432"/>
      <c r="Q1106" s="432"/>
      <c r="R1106" s="432"/>
      <c r="S1106" s="432"/>
      <c r="T1106" s="432"/>
      <c r="U1106" s="432"/>
      <c r="V1106" s="432"/>
      <c r="W1106" s="432"/>
      <c r="X1106" s="432"/>
      <c r="Y1106" s="432"/>
      <c r="Z1106" s="432"/>
      <c r="AA1106" s="432"/>
      <c r="AB1106" s="432"/>
      <c r="AC1106" s="432"/>
      <c r="AD1106" s="432"/>
      <c r="AE1106" s="432"/>
      <c r="AF1106" s="432"/>
      <c r="AG1106" s="432"/>
      <c r="AH1106" s="432"/>
      <c r="AI1106" s="432"/>
      <c r="AJ1106" s="432"/>
      <c r="AK1106" s="432"/>
      <c r="AL1106" s="432"/>
      <c r="AM1106" s="432"/>
      <c r="AN1106" s="432"/>
      <c r="AO1106" s="432"/>
      <c r="AP1106" s="432"/>
      <c r="AQ1106" s="432"/>
      <c r="AR1106" s="432"/>
      <c r="AS1106" s="432"/>
      <c r="AT1106" s="432"/>
      <c r="AU1106" s="432"/>
      <c r="AV1106" s="432"/>
      <c r="AW1106" s="432"/>
      <c r="AX1106" s="432"/>
      <c r="AY1106" s="432"/>
      <c r="AZ1106" s="432"/>
      <c r="BA1106" s="432"/>
      <c r="BB1106" s="432"/>
      <c r="BC1106" s="432"/>
      <c r="BD1106" s="432"/>
      <c r="BE1106" s="432"/>
      <c r="BF1106" s="432"/>
      <c r="BG1106" s="432"/>
      <c r="BH1106" s="432"/>
      <c r="BI1106" s="432"/>
      <c r="BJ1106" s="432"/>
      <c r="BK1106" s="432"/>
      <c r="BL1106" s="432"/>
      <c r="BM1106" s="432"/>
      <c r="BN1106" s="432"/>
      <c r="BO1106" s="432"/>
      <c r="BP1106" s="432"/>
      <c r="BQ1106" s="432"/>
      <c r="BR1106" s="432"/>
      <c r="BS1106" s="432"/>
      <c r="BT1106" s="432"/>
      <c r="BU1106" s="432"/>
      <c r="BV1106" s="432"/>
      <c r="BW1106" s="432"/>
      <c r="BX1106" s="432"/>
      <c r="BY1106" s="432"/>
      <c r="BZ1106" s="432"/>
      <c r="CA1106" s="432"/>
      <c r="CB1106" s="432"/>
      <c r="CC1106" s="432"/>
      <c r="CD1106" s="432"/>
      <c r="CE1106" s="432"/>
      <c r="CF1106" s="432"/>
      <c r="CG1106" s="432"/>
      <c r="CH1106" s="432"/>
      <c r="CI1106" s="432"/>
      <c r="CJ1106" s="432"/>
      <c r="CK1106" s="432"/>
      <c r="CL1106" s="432"/>
      <c r="CM1106" s="432"/>
    </row>
    <row r="1107" spans="1:91" ht="14.4" x14ac:dyDescent="0.3">
      <c r="A1107" s="472" t="s">
        <v>456</v>
      </c>
      <c r="B1107" s="472"/>
      <c r="C1107" s="472"/>
      <c r="D1107" s="472"/>
      <c r="E1107" s="472"/>
      <c r="F1107" s="472"/>
      <c r="G1107" s="472"/>
      <c r="H1107" s="472"/>
      <c r="I1107" s="472"/>
      <c r="J1107" s="472"/>
      <c r="K1107" s="472"/>
      <c r="L1107" s="472"/>
      <c r="M1107" s="472"/>
      <c r="N1107" s="472"/>
      <c r="O1107" s="472"/>
      <c r="P1107" s="472"/>
      <c r="Q1107" s="472"/>
      <c r="R1107" s="472"/>
      <c r="S1107" s="472"/>
      <c r="T1107" s="472"/>
      <c r="U1107" s="472"/>
      <c r="V1107" s="472"/>
      <c r="W1107" s="472"/>
      <c r="X1107" s="472"/>
      <c r="Y1107" s="472"/>
      <c r="Z1107" s="472"/>
      <c r="AA1107" s="472"/>
      <c r="AB1107" s="472"/>
      <c r="AC1107" s="472"/>
      <c r="AD1107" s="472"/>
      <c r="AE1107" s="472"/>
      <c r="AF1107" s="472"/>
      <c r="AG1107" s="472"/>
      <c r="AH1107" s="472"/>
      <c r="AI1107" s="472"/>
      <c r="AJ1107" s="472"/>
      <c r="AK1107" s="472"/>
      <c r="AL1107" s="472"/>
      <c r="AM1107" s="472"/>
      <c r="AN1107" s="472"/>
      <c r="AO1107" s="472"/>
      <c r="AP1107" s="472"/>
      <c r="AQ1107" s="472"/>
      <c r="AR1107" s="472"/>
      <c r="AS1107" s="472"/>
      <c r="AT1107" s="472"/>
      <c r="AU1107" s="472"/>
      <c r="AV1107" s="472"/>
      <c r="AW1107" s="472"/>
      <c r="AX1107" s="472"/>
      <c r="AY1107" s="472"/>
      <c r="AZ1107" s="472"/>
      <c r="BA1107" s="472"/>
      <c r="BB1107" s="472"/>
      <c r="BC1107" s="472"/>
      <c r="BD1107" s="472"/>
      <c r="BE1107" s="472"/>
      <c r="BF1107" s="472"/>
      <c r="BG1107" s="472"/>
      <c r="BH1107" s="472"/>
      <c r="BI1107" s="472"/>
      <c r="BJ1107" s="472"/>
      <c r="BK1107" s="472"/>
      <c r="BL1107" s="472"/>
      <c r="BM1107" s="472"/>
      <c r="BN1107" s="472"/>
      <c r="BO1107" s="472"/>
      <c r="BP1107" s="472"/>
      <c r="BQ1107" s="472"/>
      <c r="BR1107" s="472"/>
      <c r="BS1107" s="472"/>
      <c r="BT1107" s="472"/>
      <c r="BU1107" s="472"/>
      <c r="BV1107" s="472"/>
      <c r="BW1107" s="472"/>
      <c r="BX1107" s="472"/>
      <c r="BY1107" s="472"/>
      <c r="BZ1107" s="472"/>
      <c r="CA1107" s="472"/>
      <c r="CB1107" s="472"/>
      <c r="CC1107" s="472"/>
      <c r="CD1107" s="472"/>
      <c r="CE1107" s="472"/>
      <c r="CF1107" s="472"/>
      <c r="CG1107" s="472"/>
      <c r="CH1107" s="472"/>
      <c r="CI1107" s="472"/>
      <c r="CJ1107" s="472"/>
      <c r="CK1107" s="472"/>
      <c r="CL1107" s="472"/>
      <c r="CM1107" s="472"/>
    </row>
    <row r="1108" spans="1:91" ht="18" customHeight="1" x14ac:dyDescent="0.3">
      <c r="B1108" s="473" t="s">
        <v>332</v>
      </c>
      <c r="C1108" s="474"/>
      <c r="D1108" s="292" t="s">
        <v>333</v>
      </c>
      <c r="E1108" s="474" t="s">
        <v>332</v>
      </c>
      <c r="F1108" s="474"/>
      <c r="G1108" s="292" t="s">
        <v>333</v>
      </c>
      <c r="H1108" s="474" t="s">
        <v>332</v>
      </c>
      <c r="I1108" s="474"/>
      <c r="J1108" s="292" t="s">
        <v>333</v>
      </c>
      <c r="K1108" s="310" t="s">
        <v>0</v>
      </c>
      <c r="L1108" s="473" t="s">
        <v>332</v>
      </c>
      <c r="M1108" s="474"/>
      <c r="N1108" s="292" t="s">
        <v>333</v>
      </c>
      <c r="O1108" s="474" t="s">
        <v>332</v>
      </c>
      <c r="P1108" s="474"/>
      <c r="Q1108" s="292" t="s">
        <v>333</v>
      </c>
      <c r="R1108" s="474" t="s">
        <v>332</v>
      </c>
      <c r="S1108" s="474"/>
      <c r="T1108" s="292" t="s">
        <v>333</v>
      </c>
      <c r="U1108" s="310" t="s">
        <v>0</v>
      </c>
      <c r="V1108" s="473" t="s">
        <v>332</v>
      </c>
      <c r="W1108" s="474"/>
      <c r="X1108" s="292" t="s">
        <v>333</v>
      </c>
      <c r="Y1108" s="474" t="s">
        <v>332</v>
      </c>
      <c r="Z1108" s="474"/>
      <c r="AA1108" s="292" t="s">
        <v>333</v>
      </c>
      <c r="AB1108" s="474" t="s">
        <v>332</v>
      </c>
      <c r="AC1108" s="474"/>
      <c r="AD1108" s="292" t="s">
        <v>333</v>
      </c>
      <c r="AE1108" s="310" t="s">
        <v>0</v>
      </c>
      <c r="AF1108" s="473" t="s">
        <v>332</v>
      </c>
      <c r="AG1108" s="474"/>
      <c r="AH1108" s="292" t="s">
        <v>333</v>
      </c>
      <c r="AI1108" s="474" t="s">
        <v>332</v>
      </c>
      <c r="AJ1108" s="474"/>
      <c r="AK1108" s="292" t="s">
        <v>333</v>
      </c>
      <c r="AL1108" s="474" t="s">
        <v>332</v>
      </c>
      <c r="AM1108" s="474"/>
      <c r="AN1108" s="292" t="s">
        <v>333</v>
      </c>
      <c r="AO1108" s="310" t="s">
        <v>0</v>
      </c>
      <c r="AP1108" s="473" t="s">
        <v>332</v>
      </c>
      <c r="AQ1108" s="474"/>
      <c r="AR1108" s="292" t="s">
        <v>333</v>
      </c>
      <c r="AS1108" s="474" t="s">
        <v>332</v>
      </c>
      <c r="AT1108" s="474"/>
      <c r="AU1108" s="292" t="s">
        <v>333</v>
      </c>
      <c r="AV1108" s="474" t="s">
        <v>332</v>
      </c>
      <c r="AW1108" s="474"/>
      <c r="AX1108" s="292" t="s">
        <v>333</v>
      </c>
      <c r="AY1108" s="290" t="s">
        <v>0</v>
      </c>
      <c r="AZ1108" s="473" t="s">
        <v>332</v>
      </c>
      <c r="BA1108" s="474"/>
      <c r="BB1108" s="292" t="s">
        <v>333</v>
      </c>
      <c r="BC1108" s="474" t="s">
        <v>332</v>
      </c>
      <c r="BD1108" s="474"/>
      <c r="BE1108" s="292" t="s">
        <v>333</v>
      </c>
      <c r="BF1108" s="474" t="s">
        <v>332</v>
      </c>
      <c r="BG1108" s="474"/>
      <c r="BH1108" s="292" t="s">
        <v>333</v>
      </c>
      <c r="BI1108" s="290" t="s">
        <v>0</v>
      </c>
      <c r="BJ1108" s="473" t="s">
        <v>332</v>
      </c>
      <c r="BK1108" s="474"/>
      <c r="BL1108" s="292" t="s">
        <v>333</v>
      </c>
      <c r="BM1108" s="474" t="s">
        <v>332</v>
      </c>
      <c r="BN1108" s="474"/>
      <c r="BO1108" s="292" t="s">
        <v>333</v>
      </c>
      <c r="BP1108" s="474" t="s">
        <v>332</v>
      </c>
      <c r="BQ1108" s="474"/>
      <c r="BR1108" s="292" t="s">
        <v>333</v>
      </c>
      <c r="BS1108" s="290" t="s">
        <v>0</v>
      </c>
      <c r="BT1108" s="473" t="s">
        <v>332</v>
      </c>
      <c r="BU1108" s="474"/>
      <c r="BV1108" s="292" t="s">
        <v>333</v>
      </c>
      <c r="BW1108" s="474" t="s">
        <v>332</v>
      </c>
      <c r="BX1108" s="474"/>
      <c r="BY1108" s="292" t="s">
        <v>333</v>
      </c>
      <c r="BZ1108" s="474" t="s">
        <v>332</v>
      </c>
      <c r="CA1108" s="474"/>
      <c r="CB1108" s="292" t="s">
        <v>333</v>
      </c>
      <c r="CC1108" s="290" t="s">
        <v>0</v>
      </c>
      <c r="CD1108" s="473" t="s">
        <v>332</v>
      </c>
      <c r="CE1108" s="474"/>
      <c r="CF1108" s="292" t="s">
        <v>333</v>
      </c>
      <c r="CG1108" s="474" t="s">
        <v>332</v>
      </c>
      <c r="CH1108" s="474"/>
      <c r="CI1108" s="292" t="s">
        <v>333</v>
      </c>
      <c r="CJ1108" s="474" t="s">
        <v>332</v>
      </c>
      <c r="CK1108" s="474"/>
      <c r="CL1108" s="292" t="s">
        <v>333</v>
      </c>
      <c r="CM1108" s="310" t="s">
        <v>0</v>
      </c>
    </row>
    <row r="1109" spans="1:91" ht="14.4" x14ac:dyDescent="0.3">
      <c r="A1109" s="99" t="s">
        <v>18</v>
      </c>
      <c r="B1109" s="311">
        <v>278525</v>
      </c>
      <c r="C1109" s="137"/>
      <c r="D1109" s="312">
        <v>910.30303030303003</v>
      </c>
      <c r="E1109" s="312">
        <v>292550</v>
      </c>
      <c r="F1109" s="137"/>
      <c r="G1109" s="302">
        <v>808.48484848484804</v>
      </c>
      <c r="H1109" s="312">
        <v>307906</v>
      </c>
      <c r="I1109" s="137"/>
      <c r="J1109" s="302">
        <v>689.09090000000003</v>
      </c>
      <c r="K1109" s="313">
        <v>0.10548783771654251</v>
      </c>
      <c r="L1109" s="312">
        <v>239277</v>
      </c>
      <c r="M1109" s="137"/>
      <c r="N1109" s="312">
        <v>936.36363636363603</v>
      </c>
      <c r="O1109" s="312">
        <v>257737</v>
      </c>
      <c r="P1109" s="137"/>
      <c r="Q1109" s="302">
        <v>843.63636363636294</v>
      </c>
      <c r="R1109" s="312">
        <v>270282</v>
      </c>
      <c r="S1109" s="137"/>
      <c r="T1109" s="302">
        <v>782.42425500000002</v>
      </c>
      <c r="U1109" s="313">
        <v>0.12957785328301508</v>
      </c>
      <c r="V1109" s="312">
        <v>39263</v>
      </c>
      <c r="W1109" s="137"/>
      <c r="X1109" s="312">
        <v>436.969696969697</v>
      </c>
      <c r="Y1109" s="312">
        <v>41108</v>
      </c>
      <c r="Z1109" s="137"/>
      <c r="AA1109" s="302">
        <v>373.93939393939303</v>
      </c>
      <c r="AB1109" s="312">
        <v>43452</v>
      </c>
      <c r="AC1109" s="137"/>
      <c r="AD1109" s="302">
        <v>300</v>
      </c>
      <c r="AE1109" s="313">
        <v>0.10669077757685352</v>
      </c>
      <c r="AF1109" s="312">
        <v>41972</v>
      </c>
      <c r="AG1109" s="137"/>
      <c r="AH1109" s="312">
        <v>491.51515151515099</v>
      </c>
      <c r="AI1109" s="312">
        <v>42723</v>
      </c>
      <c r="AJ1109" s="137"/>
      <c r="AK1109" s="302">
        <v>441.81818181818102</v>
      </c>
      <c r="AL1109" s="312">
        <v>44881</v>
      </c>
      <c r="AM1109" s="137"/>
      <c r="AN1109" s="302">
        <v>357.57574499999998</v>
      </c>
      <c r="AO1109" s="313">
        <v>6.9308110168683879E-2</v>
      </c>
      <c r="AP1109" s="312">
        <v>73128</v>
      </c>
      <c r="AQ1109" s="137"/>
      <c r="AR1109" s="312">
        <v>474.54545454545399</v>
      </c>
      <c r="AS1109" s="312">
        <v>76516</v>
      </c>
      <c r="AT1109" s="137"/>
      <c r="AU1109" s="302">
        <v>464.24242424242402</v>
      </c>
      <c r="AV1109" s="312">
        <v>80008</v>
      </c>
      <c r="AW1109" s="137"/>
      <c r="AX1109" s="302">
        <v>440.60604899999998</v>
      </c>
      <c r="AY1109" s="303">
        <v>9.4081610327097692E-2</v>
      </c>
      <c r="AZ1109" s="311">
        <v>207667</v>
      </c>
      <c r="BA1109" s="137"/>
      <c r="BB1109" s="312">
        <v>1309.69696969696</v>
      </c>
      <c r="BC1109" s="312">
        <v>217343</v>
      </c>
      <c r="BD1109" s="137"/>
      <c r="BE1109" s="302">
        <v>720</v>
      </c>
      <c r="BF1109" s="312">
        <v>228567</v>
      </c>
      <c r="BG1109" s="137"/>
      <c r="BH1109" s="302">
        <v>635.75756799999999</v>
      </c>
      <c r="BI1109" s="303">
        <v>0.1006418930306693</v>
      </c>
      <c r="BJ1109" s="311">
        <v>159927</v>
      </c>
      <c r="BK1109" s="137"/>
      <c r="BL1109" s="312">
        <v>702.42424242424204</v>
      </c>
      <c r="BM1109" s="312">
        <v>168090</v>
      </c>
      <c r="BN1109" s="137"/>
      <c r="BO1109" s="302">
        <v>547.27272727272702</v>
      </c>
      <c r="BP1109" s="312">
        <v>173898</v>
      </c>
      <c r="BQ1109" s="137"/>
      <c r="BR1109" s="302">
        <v>418.18182400000001</v>
      </c>
      <c r="BS1109" s="303">
        <v>8.7358607364610097E-2</v>
      </c>
      <c r="BT1109" s="311">
        <v>123180</v>
      </c>
      <c r="BU1109" s="137"/>
      <c r="BV1109" s="312">
        <v>500</v>
      </c>
      <c r="BW1109" s="312">
        <v>132706</v>
      </c>
      <c r="BX1109" s="137"/>
      <c r="BY1109" s="302">
        <v>467.27272727272702</v>
      </c>
      <c r="BZ1109" s="312">
        <v>138238</v>
      </c>
      <c r="CA1109" s="137"/>
      <c r="CB1109" s="302">
        <v>436.36364700000001</v>
      </c>
      <c r="CC1109" s="303">
        <v>0.12224387075823998</v>
      </c>
      <c r="CD1109" s="311">
        <v>1162939</v>
      </c>
      <c r="CE1109" s="137"/>
      <c r="CF1109" s="312">
        <v>2194.61</v>
      </c>
      <c r="CG1109" s="312">
        <v>1228773</v>
      </c>
      <c r="CH1109" s="137"/>
      <c r="CI1109" s="302">
        <v>1717</v>
      </c>
      <c r="CJ1109" s="312">
        <v>1287232</v>
      </c>
      <c r="CK1109" s="137"/>
      <c r="CL1109" s="302">
        <v>1505.1</v>
      </c>
      <c r="CM1109" s="313">
        <v>0.10687834873540229</v>
      </c>
    </row>
    <row r="1110" spans="1:91" ht="14.4" x14ac:dyDescent="0.3">
      <c r="A1110" s="99" t="s">
        <v>457</v>
      </c>
      <c r="B1110" s="311">
        <v>154847</v>
      </c>
      <c r="C1110" s="137">
        <v>0.55595368458845706</v>
      </c>
      <c r="D1110" s="312">
        <v>1137.57575757575</v>
      </c>
      <c r="E1110" s="312">
        <v>155487</v>
      </c>
      <c r="F1110" s="137">
        <v>0.53148863442146643</v>
      </c>
      <c r="G1110" s="302">
        <v>1310.30303030303</v>
      </c>
      <c r="H1110" s="312">
        <v>164124</v>
      </c>
      <c r="I1110" s="137">
        <v>0.53303280871434788</v>
      </c>
      <c r="J1110" s="302">
        <v>1075.15149</v>
      </c>
      <c r="K1110" s="313">
        <v>5.9910750611894319E-2</v>
      </c>
      <c r="L1110" s="312">
        <v>147930</v>
      </c>
      <c r="M1110" s="137">
        <v>0.61823744028887018</v>
      </c>
      <c r="N1110" s="312">
        <v>1081.8181818181799</v>
      </c>
      <c r="O1110" s="312">
        <v>147334</v>
      </c>
      <c r="P1110" s="137">
        <v>0.57164473862891241</v>
      </c>
      <c r="Q1110" s="302">
        <v>1083.6363636363601</v>
      </c>
      <c r="R1110" s="312">
        <v>157554</v>
      </c>
      <c r="S1110" s="137">
        <v>0.58292450107665328</v>
      </c>
      <c r="T1110" s="302">
        <v>1060.60608</v>
      </c>
      <c r="U1110" s="313">
        <v>6.5057797606976275E-2</v>
      </c>
      <c r="V1110" s="312">
        <v>21760</v>
      </c>
      <c r="W1110" s="137">
        <v>0.55421134401344774</v>
      </c>
      <c r="X1110" s="312">
        <v>395.15151515151501</v>
      </c>
      <c r="Y1110" s="312">
        <v>21358</v>
      </c>
      <c r="Z1110" s="137">
        <v>0.51955823683954461</v>
      </c>
      <c r="AA1110" s="302">
        <v>404.24242424242402</v>
      </c>
      <c r="AB1110" s="312">
        <v>22733</v>
      </c>
      <c r="AC1110" s="137">
        <v>0.52317499769860998</v>
      </c>
      <c r="AD1110" s="302">
        <v>416.96969999999999</v>
      </c>
      <c r="AE1110" s="313">
        <v>4.4715073529411765E-2</v>
      </c>
      <c r="AF1110" s="312">
        <v>26882</v>
      </c>
      <c r="AG1110" s="137">
        <v>0.64047460211569618</v>
      </c>
      <c r="AH1110" s="312">
        <v>453.93939393939399</v>
      </c>
      <c r="AI1110" s="312">
        <v>25930</v>
      </c>
      <c r="AJ1110" s="137">
        <v>0.60693303372890484</v>
      </c>
      <c r="AK1110" s="302">
        <v>463.636363636363</v>
      </c>
      <c r="AL1110" s="312">
        <v>28772</v>
      </c>
      <c r="AM1110" s="137">
        <v>0.64107305986943253</v>
      </c>
      <c r="AN1110" s="302">
        <v>515.15150000000006</v>
      </c>
      <c r="AO1110" s="313">
        <v>7.0307268804404438E-2</v>
      </c>
      <c r="AP1110" s="312">
        <v>41208</v>
      </c>
      <c r="AQ1110" s="137">
        <v>0.56350508697079094</v>
      </c>
      <c r="AR1110" s="312">
        <v>496.36363636363598</v>
      </c>
      <c r="AS1110" s="312">
        <v>40310</v>
      </c>
      <c r="AT1110" s="137">
        <v>0.52681792043494169</v>
      </c>
      <c r="AU1110" s="302">
        <v>576.969696969697</v>
      </c>
      <c r="AV1110" s="312">
        <v>41795</v>
      </c>
      <c r="AW1110" s="137">
        <v>0.52238526147385267</v>
      </c>
      <c r="AX1110" s="302">
        <v>536.36364700000001</v>
      </c>
      <c r="AY1110" s="303">
        <v>1.424480683362454E-2</v>
      </c>
      <c r="AZ1110" s="311">
        <v>129882</v>
      </c>
      <c r="BA1110" s="137">
        <v>0.62543398806743489</v>
      </c>
      <c r="BB1110" s="312">
        <v>1346.6666666666599</v>
      </c>
      <c r="BC1110" s="312">
        <v>123584</v>
      </c>
      <c r="BD1110" s="137">
        <v>0.56861274575210607</v>
      </c>
      <c r="BE1110" s="302">
        <v>950.90909090909099</v>
      </c>
      <c r="BF1110" s="312">
        <v>129419</v>
      </c>
      <c r="BG1110" s="137">
        <v>0.56621909549497518</v>
      </c>
      <c r="BH1110" s="302">
        <v>1098.78784</v>
      </c>
      <c r="BI1110" s="303">
        <v>-3.564774179639981E-3</v>
      </c>
      <c r="BJ1110" s="311">
        <v>101045</v>
      </c>
      <c r="BK1110" s="137">
        <v>0.63181951765493005</v>
      </c>
      <c r="BL1110" s="312">
        <v>1004.84848484848</v>
      </c>
      <c r="BM1110" s="312">
        <v>96098</v>
      </c>
      <c r="BN1110" s="137">
        <v>0.57170563388660833</v>
      </c>
      <c r="BO1110" s="302">
        <v>895.15151515151501</v>
      </c>
      <c r="BP1110" s="312">
        <v>100576</v>
      </c>
      <c r="BQ1110" s="137">
        <v>0.57836202831544925</v>
      </c>
      <c r="BR1110" s="302">
        <v>1022.42426</v>
      </c>
      <c r="BS1110" s="303">
        <v>-4.6414963630065816E-3</v>
      </c>
      <c r="BT1110" s="311">
        <v>73549</v>
      </c>
      <c r="BU1110" s="137">
        <v>0.59708556583861017</v>
      </c>
      <c r="BV1110" s="312">
        <v>809.09090909090901</v>
      </c>
      <c r="BW1110" s="312">
        <v>75974</v>
      </c>
      <c r="BX1110" s="137">
        <v>0.57249860594095214</v>
      </c>
      <c r="BY1110" s="302">
        <v>814.54545454545405</v>
      </c>
      <c r="BZ1110" s="312">
        <v>78866</v>
      </c>
      <c r="CA1110" s="137">
        <v>0.57050883259306417</v>
      </c>
      <c r="CB1110" s="302">
        <v>749.69695999999999</v>
      </c>
      <c r="CC1110" s="303">
        <v>7.2291941426803896E-2</v>
      </c>
      <c r="CD1110" s="311">
        <v>697103</v>
      </c>
      <c r="CE1110" s="137">
        <v>0.59943212842634053</v>
      </c>
      <c r="CF1110" s="312">
        <v>2557.88</v>
      </c>
      <c r="CG1110" s="312">
        <v>686075</v>
      </c>
      <c r="CH1110" s="137">
        <v>0.55834153256948194</v>
      </c>
      <c r="CI1110" s="302">
        <v>2442.2199999999998</v>
      </c>
      <c r="CJ1110" s="312">
        <v>723839</v>
      </c>
      <c r="CK1110" s="137">
        <v>0.56232209889126439</v>
      </c>
      <c r="CL1110" s="302">
        <v>2411.61</v>
      </c>
      <c r="CM1110" s="313">
        <v>3.835301239558573E-2</v>
      </c>
    </row>
    <row r="1111" spans="1:91" ht="14.4" x14ac:dyDescent="0.3">
      <c r="A1111" s="99" t="s">
        <v>458</v>
      </c>
      <c r="B1111" s="311">
        <v>141476</v>
      </c>
      <c r="C1111" s="137">
        <v>0.50794722197289288</v>
      </c>
      <c r="D1111" s="312">
        <v>1096.9696969696899</v>
      </c>
      <c r="E1111" s="312">
        <v>142661</v>
      </c>
      <c r="F1111" s="137">
        <v>0.48764655614424884</v>
      </c>
      <c r="G1111" s="302">
        <v>1315.7575757575701</v>
      </c>
      <c r="H1111" s="312">
        <v>152810</v>
      </c>
      <c r="I1111" s="137">
        <v>0.49628782810338218</v>
      </c>
      <c r="J1111" s="302">
        <v>1125.4545900000001</v>
      </c>
      <c r="K1111" s="313">
        <v>8.0112527919929885E-2</v>
      </c>
      <c r="L1111" s="312">
        <v>130550</v>
      </c>
      <c r="M1111" s="137">
        <v>0.54560195923553034</v>
      </c>
      <c r="N1111" s="312">
        <v>996.36363636363603</v>
      </c>
      <c r="O1111" s="312">
        <v>131411</v>
      </c>
      <c r="P1111" s="137">
        <v>0.50986470704633013</v>
      </c>
      <c r="Q1111" s="302">
        <v>1032.12121212121</v>
      </c>
      <c r="R1111" s="312">
        <v>142203</v>
      </c>
      <c r="S1111" s="137">
        <v>0.52612826603325413</v>
      </c>
      <c r="T1111" s="302">
        <v>947.87879999999996</v>
      </c>
      <c r="U1111" s="313">
        <v>8.926081960934508E-2</v>
      </c>
      <c r="V1111" s="312">
        <v>20276</v>
      </c>
      <c r="W1111" s="137">
        <v>0.51641494536841304</v>
      </c>
      <c r="X1111" s="312">
        <v>401.81818181818102</v>
      </c>
      <c r="Y1111" s="312">
        <v>20220</v>
      </c>
      <c r="Z1111" s="137">
        <v>0.49187506081541305</v>
      </c>
      <c r="AA1111" s="302">
        <v>396.969696969697</v>
      </c>
      <c r="AB1111" s="312">
        <v>21298</v>
      </c>
      <c r="AC1111" s="137">
        <v>0.49015005063058087</v>
      </c>
      <c r="AD1111" s="302">
        <v>394.54544099999998</v>
      </c>
      <c r="AE1111" s="313">
        <v>5.0404419017557704E-2</v>
      </c>
      <c r="AF1111" s="312">
        <v>24854</v>
      </c>
      <c r="AG1111" s="137">
        <v>0.59215667587915755</v>
      </c>
      <c r="AH1111" s="312">
        <v>450.30303030303003</v>
      </c>
      <c r="AI1111" s="312">
        <v>24142</v>
      </c>
      <c r="AJ1111" s="137">
        <v>0.5650820401189055</v>
      </c>
      <c r="AK1111" s="302">
        <v>484.24242424242402</v>
      </c>
      <c r="AL1111" s="312">
        <v>26495</v>
      </c>
      <c r="AM1111" s="137">
        <v>0.59033889619215263</v>
      </c>
      <c r="AN1111" s="302">
        <v>531.51513699999998</v>
      </c>
      <c r="AO1111" s="313">
        <v>6.6025589442343283E-2</v>
      </c>
      <c r="AP1111" s="312">
        <v>37729</v>
      </c>
      <c r="AQ1111" s="137">
        <v>0.515930970353353</v>
      </c>
      <c r="AR1111" s="312">
        <v>524.84848484848396</v>
      </c>
      <c r="AS1111" s="312">
        <v>37135</v>
      </c>
      <c r="AT1111" s="137">
        <v>0.4853233310680119</v>
      </c>
      <c r="AU1111" s="302">
        <v>559.39393939393904</v>
      </c>
      <c r="AV1111" s="312">
        <v>38412</v>
      </c>
      <c r="AW1111" s="137">
        <v>0.48010198980101992</v>
      </c>
      <c r="AX1111" s="302">
        <v>543.63635299999999</v>
      </c>
      <c r="AY1111" s="303">
        <v>1.810278565559649E-2</v>
      </c>
      <c r="AZ1111" s="311">
        <v>118975</v>
      </c>
      <c r="BA1111" s="137">
        <v>0.57291240302985069</v>
      </c>
      <c r="BB1111" s="312">
        <v>1208.4848484848401</v>
      </c>
      <c r="BC1111" s="312">
        <v>114313</v>
      </c>
      <c r="BD1111" s="137">
        <v>0.52595666757153436</v>
      </c>
      <c r="BE1111" s="302">
        <v>903.030303030303</v>
      </c>
      <c r="BF1111" s="312">
        <v>120448</v>
      </c>
      <c r="BG1111" s="137">
        <v>0.52697021004781963</v>
      </c>
      <c r="BH1111" s="302">
        <v>1026.6666299999999</v>
      </c>
      <c r="BI1111" s="303">
        <v>1.2380752258877916E-2</v>
      </c>
      <c r="BJ1111" s="311">
        <v>92134</v>
      </c>
      <c r="BK1111" s="137">
        <v>0.57610034578276337</v>
      </c>
      <c r="BL1111" s="312">
        <v>984.24242424242402</v>
      </c>
      <c r="BM1111" s="312">
        <v>89073</v>
      </c>
      <c r="BN1111" s="137">
        <v>0.52991254684990186</v>
      </c>
      <c r="BO1111" s="302">
        <v>822.42424242424204</v>
      </c>
      <c r="BP1111" s="312">
        <v>93486</v>
      </c>
      <c r="BQ1111" s="137">
        <v>0.53759100162164031</v>
      </c>
      <c r="BR1111" s="302">
        <v>996.36364700000001</v>
      </c>
      <c r="BS1111" s="303">
        <v>1.4674278767881565E-2</v>
      </c>
      <c r="BT1111" s="311">
        <v>67233</v>
      </c>
      <c r="BU1111" s="137">
        <v>0.54581100828056506</v>
      </c>
      <c r="BV1111" s="312">
        <v>812.72727272727195</v>
      </c>
      <c r="BW1111" s="312">
        <v>69862</v>
      </c>
      <c r="BX1111" s="137">
        <v>0.52644190918270461</v>
      </c>
      <c r="BY1111" s="302">
        <v>818.78787878787898</v>
      </c>
      <c r="BZ1111" s="312">
        <v>72812</v>
      </c>
      <c r="CA1111" s="137">
        <v>0.52671479622101014</v>
      </c>
      <c r="CB1111" s="302">
        <v>789.09090000000003</v>
      </c>
      <c r="CC1111" s="303">
        <v>8.2980084184849701E-2</v>
      </c>
      <c r="CD1111" s="311">
        <v>633227</v>
      </c>
      <c r="CE1111" s="137">
        <v>0.54450577373361797</v>
      </c>
      <c r="CF1111" s="312">
        <v>2432.6799999999998</v>
      </c>
      <c r="CG1111" s="312">
        <v>628817</v>
      </c>
      <c r="CH1111" s="137">
        <v>0.51174382900665949</v>
      </c>
      <c r="CI1111" s="302">
        <v>2378.65</v>
      </c>
      <c r="CJ1111" s="312">
        <v>667964</v>
      </c>
      <c r="CK1111" s="137">
        <v>0.51891500522050416</v>
      </c>
      <c r="CL1111" s="302">
        <v>2358.3200000000002</v>
      </c>
      <c r="CM1111" s="313">
        <v>5.4857104956042617E-2</v>
      </c>
    </row>
    <row r="1112" spans="1:91" ht="14.4" x14ac:dyDescent="0.3">
      <c r="A1112" s="99" t="s">
        <v>459</v>
      </c>
      <c r="B1112" s="311">
        <v>3775</v>
      </c>
      <c r="C1112" s="137">
        <v>1.3553540974777848E-2</v>
      </c>
      <c r="D1112" s="312">
        <v>230.90909090909</v>
      </c>
      <c r="E1112" s="312">
        <v>3865</v>
      </c>
      <c r="F1112" s="137">
        <v>1.3211416851820201E-2</v>
      </c>
      <c r="G1112" s="302">
        <v>215.15151515151501</v>
      </c>
      <c r="H1112" s="312">
        <v>3054</v>
      </c>
      <c r="I1112" s="137">
        <v>9.9186115242963762E-3</v>
      </c>
      <c r="J1112" s="302">
        <v>188.484848</v>
      </c>
      <c r="K1112" s="313">
        <v>-0.19099337748344372</v>
      </c>
      <c r="L1112" s="312">
        <v>3147</v>
      </c>
      <c r="M1112" s="137">
        <v>1.3152120763800951E-2</v>
      </c>
      <c r="N1112" s="312">
        <v>193.333333333333</v>
      </c>
      <c r="O1112" s="312">
        <v>3018</v>
      </c>
      <c r="P1112" s="137">
        <v>1.1709610960009623E-2</v>
      </c>
      <c r="Q1112" s="302">
        <v>217.575757575757</v>
      </c>
      <c r="R1112" s="312">
        <v>2468</v>
      </c>
      <c r="S1112" s="137">
        <v>9.1312037057591708E-3</v>
      </c>
      <c r="T1112" s="302">
        <v>184.84848</v>
      </c>
      <c r="U1112" s="313">
        <v>-0.2157610422624722</v>
      </c>
      <c r="V1112" s="312">
        <v>475</v>
      </c>
      <c r="W1112" s="137">
        <v>1.2097903878970022E-2</v>
      </c>
      <c r="X1112" s="312">
        <v>113.333333333333</v>
      </c>
      <c r="Y1112" s="312">
        <v>231</v>
      </c>
      <c r="Z1112" s="137">
        <v>5.6193441665855796E-3</v>
      </c>
      <c r="AA1112" s="302">
        <v>59.393939393939398</v>
      </c>
      <c r="AB1112" s="312">
        <v>268</v>
      </c>
      <c r="AC1112" s="137">
        <v>6.1677253060848751E-3</v>
      </c>
      <c r="AD1112" s="302">
        <v>67.878784199999998</v>
      </c>
      <c r="AE1112" s="313">
        <v>-0.4357894736842105</v>
      </c>
      <c r="AF1112" s="312">
        <v>222</v>
      </c>
      <c r="AG1112" s="137">
        <v>5.2892404460116267E-3</v>
      </c>
      <c r="AH1112" s="312">
        <v>56.363636363636303</v>
      </c>
      <c r="AI1112" s="312">
        <v>345</v>
      </c>
      <c r="AJ1112" s="137">
        <v>8.0752756126676491E-3</v>
      </c>
      <c r="AK1112" s="302">
        <v>64.848484848484802</v>
      </c>
      <c r="AL1112" s="312">
        <v>362</v>
      </c>
      <c r="AM1112" s="137">
        <v>8.0657739355183711E-3</v>
      </c>
      <c r="AN1112" s="302">
        <v>149.090912</v>
      </c>
      <c r="AO1112" s="313">
        <v>0.63063063063063063</v>
      </c>
      <c r="AP1112" s="312">
        <v>484</v>
      </c>
      <c r="AQ1112" s="137">
        <v>6.6185318892900118E-3</v>
      </c>
      <c r="AR1112" s="312">
        <v>84.242424242424207</v>
      </c>
      <c r="AS1112" s="312">
        <v>556</v>
      </c>
      <c r="AT1112" s="137">
        <v>7.2664540749647136E-3</v>
      </c>
      <c r="AU1112" s="302">
        <v>86.060606060606005</v>
      </c>
      <c r="AV1112" s="312">
        <v>495</v>
      </c>
      <c r="AW1112" s="137">
        <v>6.1868813118688129E-3</v>
      </c>
      <c r="AX1112" s="302">
        <v>83.636359999999996</v>
      </c>
      <c r="AY1112" s="303">
        <v>2.2727272727272728E-2</v>
      </c>
      <c r="AZ1112" s="311">
        <v>3158</v>
      </c>
      <c r="BA1112" s="137">
        <v>1.5207038190949934E-2</v>
      </c>
      <c r="BB1112" s="312">
        <v>259.39393939393898</v>
      </c>
      <c r="BC1112" s="312">
        <v>2961</v>
      </c>
      <c r="BD1112" s="137">
        <v>1.3623627169957164E-2</v>
      </c>
      <c r="BE1112" s="302">
        <v>184.24242424242399</v>
      </c>
      <c r="BF1112" s="312">
        <v>2817</v>
      </c>
      <c r="BG1112" s="137">
        <v>1.232461378939217E-2</v>
      </c>
      <c r="BH1112" s="302">
        <v>183.03030000000001</v>
      </c>
      <c r="BI1112" s="303">
        <v>-0.10797973400886637</v>
      </c>
      <c r="BJ1112" s="311">
        <v>2140</v>
      </c>
      <c r="BK1112" s="137">
        <v>1.3381105129215205E-2</v>
      </c>
      <c r="BL1112" s="312">
        <v>150.30303030303</v>
      </c>
      <c r="BM1112" s="312">
        <v>1855</v>
      </c>
      <c r="BN1112" s="137">
        <v>1.1035754655244215E-2</v>
      </c>
      <c r="BO1112" s="302">
        <v>190.30303030303</v>
      </c>
      <c r="BP1112" s="312">
        <v>1609</v>
      </c>
      <c r="BQ1112" s="137">
        <v>9.2525503456048954E-3</v>
      </c>
      <c r="BR1112" s="302">
        <v>154.545456</v>
      </c>
      <c r="BS1112" s="303">
        <v>-0.24813084112149533</v>
      </c>
      <c r="BT1112" s="311">
        <v>1245</v>
      </c>
      <c r="BU1112" s="137">
        <v>1.0107160253287872E-2</v>
      </c>
      <c r="BV1112" s="312">
        <v>115.151515151515</v>
      </c>
      <c r="BW1112" s="312">
        <v>1234</v>
      </c>
      <c r="BX1112" s="137">
        <v>9.2987506216749803E-3</v>
      </c>
      <c r="BY1112" s="302">
        <v>136.969696969696</v>
      </c>
      <c r="BZ1112" s="312">
        <v>1236</v>
      </c>
      <c r="CA1112" s="137">
        <v>8.9411015784371887E-3</v>
      </c>
      <c r="CB1112" s="302">
        <v>159.393936</v>
      </c>
      <c r="CC1112" s="303">
        <v>-7.2289156626506026E-3</v>
      </c>
      <c r="CD1112" s="311">
        <v>14646</v>
      </c>
      <c r="CE1112" s="137">
        <v>1.259395376713654E-2</v>
      </c>
      <c r="CF1112" s="312">
        <v>464.66</v>
      </c>
      <c r="CG1112" s="312">
        <v>14065</v>
      </c>
      <c r="CH1112" s="137">
        <v>1.1446377809408248E-2</v>
      </c>
      <c r="CI1112" s="302">
        <v>443.55</v>
      </c>
      <c r="CJ1112" s="312">
        <v>12309</v>
      </c>
      <c r="CK1112" s="137">
        <v>9.5623788097250542E-3</v>
      </c>
      <c r="CL1112" s="302">
        <v>430.42</v>
      </c>
      <c r="CM1112" s="313">
        <v>-0.15956575174108972</v>
      </c>
    </row>
    <row r="1113" spans="1:91" ht="14.4" x14ac:dyDescent="0.3">
      <c r="A1113" s="99" t="s">
        <v>460</v>
      </c>
      <c r="B1113" s="311">
        <v>497</v>
      </c>
      <c r="C1113" s="137">
        <v>1.7843999640965802E-3</v>
      </c>
      <c r="D1113" s="312">
        <v>80</v>
      </c>
      <c r="E1113" s="312">
        <v>598</v>
      </c>
      <c r="F1113" s="137">
        <v>2.0440950264911982E-3</v>
      </c>
      <c r="G1113" s="302">
        <v>147.272727272727</v>
      </c>
      <c r="H1113" s="312">
        <v>347</v>
      </c>
      <c r="I1113" s="137">
        <v>1.1269673211954298E-3</v>
      </c>
      <c r="J1113" s="302">
        <v>77.575760000000002</v>
      </c>
      <c r="K1113" s="313">
        <v>-0.30181086519114686</v>
      </c>
      <c r="L1113" s="312">
        <v>372</v>
      </c>
      <c r="M1113" s="137">
        <v>1.5546834839955366E-3</v>
      </c>
      <c r="N1113" s="312">
        <v>78.181818181818201</v>
      </c>
      <c r="O1113" s="312">
        <v>543</v>
      </c>
      <c r="P1113" s="137">
        <v>2.1067987910156475E-3</v>
      </c>
      <c r="Q1113" s="302">
        <v>90.909090909090907</v>
      </c>
      <c r="R1113" s="312">
        <v>344</v>
      </c>
      <c r="S1113" s="137">
        <v>1.2727447628772912E-3</v>
      </c>
      <c r="T1113" s="302">
        <v>70.303030000000007</v>
      </c>
      <c r="U1113" s="313">
        <v>-7.5268817204301078E-2</v>
      </c>
      <c r="V1113" s="312">
        <v>7</v>
      </c>
      <c r="W1113" s="137">
        <v>1.7828489926903192E-4</v>
      </c>
      <c r="X1113" s="312">
        <v>7.2727272727272698</v>
      </c>
      <c r="Y1113" s="312">
        <v>25</v>
      </c>
      <c r="Z1113" s="137">
        <v>6.0815413058285493E-4</v>
      </c>
      <c r="AA1113" s="302">
        <v>18.7878787878787</v>
      </c>
      <c r="AB1113" s="312">
        <v>72</v>
      </c>
      <c r="AC1113" s="137">
        <v>1.6570008285004142E-3</v>
      </c>
      <c r="AD1113" s="302">
        <v>37.5757561</v>
      </c>
      <c r="AE1113" s="313">
        <v>9.2857142857142865</v>
      </c>
      <c r="AF1113" s="312">
        <v>29</v>
      </c>
      <c r="AG1113" s="137">
        <v>6.9093681501953684E-4</v>
      </c>
      <c r="AH1113" s="312">
        <v>20.606060606060598</v>
      </c>
      <c r="AI1113" s="312">
        <v>9</v>
      </c>
      <c r="AJ1113" s="137">
        <v>2.106593638087213E-4</v>
      </c>
      <c r="AK1113" s="302">
        <v>7.8787878787878798</v>
      </c>
      <c r="AL1113" s="312">
        <v>0</v>
      </c>
      <c r="AM1113" s="137">
        <v>0</v>
      </c>
      <c r="AN1113" s="302">
        <v>17.575758</v>
      </c>
      <c r="AO1113" s="313">
        <v>-1</v>
      </c>
      <c r="AP1113" s="312">
        <v>90</v>
      </c>
      <c r="AQ1113" s="137">
        <v>1.2307187397440104E-3</v>
      </c>
      <c r="AR1113" s="312">
        <v>33.939393939393902</v>
      </c>
      <c r="AS1113" s="312">
        <v>129</v>
      </c>
      <c r="AT1113" s="137">
        <v>1.6859218986878561E-3</v>
      </c>
      <c r="AU1113" s="302">
        <v>49.090909090909101</v>
      </c>
      <c r="AV1113" s="312">
        <v>101</v>
      </c>
      <c r="AW1113" s="137">
        <v>1.2623737626237376E-3</v>
      </c>
      <c r="AX1113" s="302">
        <v>45.4545441</v>
      </c>
      <c r="AY1113" s="303">
        <v>0.12222222222222222</v>
      </c>
      <c r="AZ1113" s="311">
        <v>470</v>
      </c>
      <c r="BA1113" s="137">
        <v>2.2632387427949552E-3</v>
      </c>
      <c r="BB1113" s="312">
        <v>101.212121212121</v>
      </c>
      <c r="BC1113" s="312">
        <v>274</v>
      </c>
      <c r="BD1113" s="137">
        <v>1.260680123123358E-3</v>
      </c>
      <c r="BE1113" s="302">
        <v>98.181818181818201</v>
      </c>
      <c r="BF1113" s="312">
        <v>200</v>
      </c>
      <c r="BG1113" s="137">
        <v>8.7501695345347313E-4</v>
      </c>
      <c r="BH1113" s="302">
        <v>41.818179999999998</v>
      </c>
      <c r="BI1113" s="303">
        <v>-0.57446808510638303</v>
      </c>
      <c r="BJ1113" s="311">
        <v>363</v>
      </c>
      <c r="BK1113" s="137">
        <v>2.2697855896752894E-3</v>
      </c>
      <c r="BL1113" s="312">
        <v>86.060606060606005</v>
      </c>
      <c r="BM1113" s="312">
        <v>254</v>
      </c>
      <c r="BN1113" s="137">
        <v>1.5110952465940866E-3</v>
      </c>
      <c r="BO1113" s="302">
        <v>70.303030303030297</v>
      </c>
      <c r="BP1113" s="312">
        <v>115</v>
      </c>
      <c r="BQ1113" s="137">
        <v>6.6130720307306583E-4</v>
      </c>
      <c r="BR1113" s="302">
        <v>38.787880000000001</v>
      </c>
      <c r="BS1113" s="303">
        <v>-0.6831955922865014</v>
      </c>
      <c r="BT1113" s="311">
        <v>171</v>
      </c>
      <c r="BU1113" s="137">
        <v>1.3882123721383343E-3</v>
      </c>
      <c r="BV1113" s="312">
        <v>55.757575757575701</v>
      </c>
      <c r="BW1113" s="312">
        <v>181</v>
      </c>
      <c r="BX1113" s="137">
        <v>1.3639172305698311E-3</v>
      </c>
      <c r="BY1113" s="302">
        <v>61.212121212121197</v>
      </c>
      <c r="BZ1113" s="312">
        <v>157</v>
      </c>
      <c r="CA1113" s="137">
        <v>1.1357224496882188E-3</v>
      </c>
      <c r="CB1113" s="302">
        <v>56.363636</v>
      </c>
      <c r="CC1113" s="303">
        <v>-8.1871345029239762E-2</v>
      </c>
      <c r="CD1113" s="311">
        <v>1999</v>
      </c>
      <c r="CE1113" s="137">
        <v>1.7189207688451415E-3</v>
      </c>
      <c r="CF1113" s="312">
        <v>186.12</v>
      </c>
      <c r="CG1113" s="312">
        <v>2013</v>
      </c>
      <c r="CH1113" s="137">
        <v>1.6382195897859085E-3</v>
      </c>
      <c r="CI1113" s="302">
        <v>225.18</v>
      </c>
      <c r="CJ1113" s="312">
        <v>1336</v>
      </c>
      <c r="CK1113" s="137">
        <v>1.0378859444140605E-3</v>
      </c>
      <c r="CL1113" s="302">
        <v>144.12</v>
      </c>
      <c r="CM1113" s="313">
        <v>-0.33166583291645824</v>
      </c>
    </row>
    <row r="1114" spans="1:91" ht="14.4" x14ac:dyDescent="0.3">
      <c r="A1114" s="99" t="s">
        <v>461</v>
      </c>
      <c r="B1114" s="311">
        <v>577</v>
      </c>
      <c r="C1114" s="137">
        <v>2.0716273225024682E-3</v>
      </c>
      <c r="D1114" s="312">
        <v>89.696969696969703</v>
      </c>
      <c r="E1114" s="312">
        <v>465</v>
      </c>
      <c r="F1114" s="137">
        <v>1.5894718851478379E-3</v>
      </c>
      <c r="G1114" s="302">
        <v>90.303030303030297</v>
      </c>
      <c r="H1114" s="312">
        <v>573</v>
      </c>
      <c r="I1114" s="137">
        <v>1.8609575649711275E-3</v>
      </c>
      <c r="J1114" s="302">
        <v>94.545455899999993</v>
      </c>
      <c r="K1114" s="313">
        <v>-6.9324090121317154E-3</v>
      </c>
      <c r="L1114" s="312">
        <v>564</v>
      </c>
      <c r="M1114" s="137">
        <v>2.3571007660577489E-3</v>
      </c>
      <c r="N1114" s="312">
        <v>86.6666666666666</v>
      </c>
      <c r="O1114" s="312">
        <v>494</v>
      </c>
      <c r="P1114" s="137">
        <v>1.9166825096901105E-3</v>
      </c>
      <c r="Q1114" s="302">
        <v>100.60606060606</v>
      </c>
      <c r="R1114" s="312">
        <v>739</v>
      </c>
      <c r="S1114" s="137">
        <v>2.7341813365299944E-3</v>
      </c>
      <c r="T1114" s="302">
        <v>121.818184</v>
      </c>
      <c r="U1114" s="313">
        <v>0.31028368794326239</v>
      </c>
      <c r="V1114" s="312">
        <v>30</v>
      </c>
      <c r="W1114" s="137">
        <v>7.6407813972442253E-4</v>
      </c>
      <c r="X1114" s="312">
        <v>19.393939393939299</v>
      </c>
      <c r="Y1114" s="312">
        <v>75</v>
      </c>
      <c r="Z1114" s="137">
        <v>1.8244623917485648E-3</v>
      </c>
      <c r="AA1114" s="302">
        <v>45.454545454545404</v>
      </c>
      <c r="AB1114" s="312">
        <v>48</v>
      </c>
      <c r="AC1114" s="137">
        <v>1.1046672190002762E-3</v>
      </c>
      <c r="AD1114" s="302">
        <v>24.242424</v>
      </c>
      <c r="AE1114" s="313">
        <v>0.6</v>
      </c>
      <c r="AF1114" s="312">
        <v>0</v>
      </c>
      <c r="AG1114" s="137">
        <v>0</v>
      </c>
      <c r="AH1114" s="312">
        <v>80</v>
      </c>
      <c r="AI1114" s="312">
        <v>15</v>
      </c>
      <c r="AJ1114" s="137">
        <v>3.5109893968120215E-4</v>
      </c>
      <c r="AK1114" s="302">
        <v>17.5757575757575</v>
      </c>
      <c r="AL1114" s="312">
        <v>0</v>
      </c>
      <c r="AM1114" s="137">
        <v>0</v>
      </c>
      <c r="AN1114" s="302">
        <v>17.575758</v>
      </c>
      <c r="AP1114" s="312">
        <v>89</v>
      </c>
      <c r="AQ1114" s="137">
        <v>1.2170440870801881E-3</v>
      </c>
      <c r="AR1114" s="312">
        <v>44.848484848484802</v>
      </c>
      <c r="AS1114" s="312">
        <v>95</v>
      </c>
      <c r="AT1114" s="137">
        <v>1.2415703905065607E-3</v>
      </c>
      <c r="AU1114" s="302">
        <v>42.424242424242401</v>
      </c>
      <c r="AV1114" s="312">
        <v>156</v>
      </c>
      <c r="AW1114" s="137">
        <v>1.9498050194980503E-3</v>
      </c>
      <c r="AX1114" s="302">
        <v>66.666664100000006</v>
      </c>
      <c r="AY1114" s="303">
        <v>0.7528089887640449</v>
      </c>
      <c r="AZ1114" s="311">
        <v>556</v>
      </c>
      <c r="BA1114" s="137">
        <v>2.6773632787106282E-3</v>
      </c>
      <c r="BB1114" s="312">
        <v>89.090909090909093</v>
      </c>
      <c r="BC1114" s="312">
        <v>413</v>
      </c>
      <c r="BD1114" s="137">
        <v>1.9002222293793682E-3</v>
      </c>
      <c r="BE1114" s="302">
        <v>78.181818181818201</v>
      </c>
      <c r="BF1114" s="312">
        <v>414</v>
      </c>
      <c r="BG1114" s="137">
        <v>1.8112850936486894E-3</v>
      </c>
      <c r="BH1114" s="302">
        <v>69.090909999999994</v>
      </c>
      <c r="BI1114" s="303">
        <v>-0.25539568345323743</v>
      </c>
      <c r="BJ1114" s="311">
        <v>458</v>
      </c>
      <c r="BK1114" s="137">
        <v>2.8638066117666187E-3</v>
      </c>
      <c r="BL1114" s="312">
        <v>77.575757575757507</v>
      </c>
      <c r="BM1114" s="312">
        <v>333</v>
      </c>
      <c r="BN1114" s="137">
        <v>1.9810815634481527E-3</v>
      </c>
      <c r="BO1114" s="302">
        <v>84.848484848484802</v>
      </c>
      <c r="BP1114" s="312">
        <v>294</v>
      </c>
      <c r="BQ1114" s="137">
        <v>1.6906462408998379E-3</v>
      </c>
      <c r="BR1114" s="302">
        <v>68.484849999999994</v>
      </c>
      <c r="BS1114" s="303">
        <v>-0.35807860262008734</v>
      </c>
      <c r="BT1114" s="311">
        <v>130</v>
      </c>
      <c r="BU1114" s="137">
        <v>1.0553661308654002E-3</v>
      </c>
      <c r="BV1114" s="312">
        <v>42.424242424242401</v>
      </c>
      <c r="BW1114" s="312">
        <v>61</v>
      </c>
      <c r="BX1114" s="137">
        <v>4.5966271306497068E-4</v>
      </c>
      <c r="BY1114" s="302">
        <v>26.060606060605998</v>
      </c>
      <c r="BZ1114" s="312">
        <v>189</v>
      </c>
      <c r="CA1114" s="137">
        <v>1.3672072801979196E-3</v>
      </c>
      <c r="CB1114" s="302">
        <v>61.212119999999999</v>
      </c>
      <c r="CC1114" s="303">
        <v>0.45384615384615384</v>
      </c>
      <c r="CD1114" s="311">
        <v>2404</v>
      </c>
      <c r="CE1114" s="137">
        <v>2.067176352328024E-3</v>
      </c>
      <c r="CF1114" s="312">
        <v>199.06</v>
      </c>
      <c r="CG1114" s="312">
        <v>1951</v>
      </c>
      <c r="CH1114" s="137">
        <v>1.5877627519484884E-3</v>
      </c>
      <c r="CI1114" s="302">
        <v>189.72</v>
      </c>
      <c r="CJ1114" s="312">
        <v>2413</v>
      </c>
      <c r="CK1114" s="137">
        <v>1.8745649579873713E-3</v>
      </c>
      <c r="CL1114" s="302">
        <v>204.46</v>
      </c>
      <c r="CM1114" s="313">
        <v>3.7437603993344427E-3</v>
      </c>
    </row>
    <row r="1115" spans="1:91" ht="14.4" x14ac:dyDescent="0.3">
      <c r="A1115" s="99" t="s">
        <v>462</v>
      </c>
      <c r="B1115" s="311">
        <v>281</v>
      </c>
      <c r="C1115" s="137">
        <v>1.0088860964006822E-3</v>
      </c>
      <c r="D1115" s="312">
        <v>67.878787878787804</v>
      </c>
      <c r="E1115" s="312">
        <v>295</v>
      </c>
      <c r="F1115" s="137">
        <v>1.0083746368142199E-3</v>
      </c>
      <c r="G1115" s="302">
        <v>84.242424242424207</v>
      </c>
      <c r="H1115" s="312">
        <v>363</v>
      </c>
      <c r="I1115" s="137">
        <v>1.1789312322591961E-3</v>
      </c>
      <c r="J1115" s="302">
        <v>80.606063800000001</v>
      </c>
      <c r="K1115" s="313">
        <v>0.29181494661921709</v>
      </c>
      <c r="L1115" s="312">
        <v>160</v>
      </c>
      <c r="M1115" s="137">
        <v>6.6868106838517704E-4</v>
      </c>
      <c r="N1115" s="312">
        <v>53.3333333333333</v>
      </c>
      <c r="O1115" s="312">
        <v>305</v>
      </c>
      <c r="P1115" s="137">
        <v>1.1833768531487525E-3</v>
      </c>
      <c r="Q1115" s="302">
        <v>79.393939393939405</v>
      </c>
      <c r="R1115" s="312">
        <v>231</v>
      </c>
      <c r="S1115" s="137">
        <v>8.5466290762980883E-4</v>
      </c>
      <c r="T1115" s="302">
        <v>62.4242439</v>
      </c>
      <c r="U1115" s="313">
        <v>0.44374999999999998</v>
      </c>
      <c r="V1115" s="312">
        <v>0</v>
      </c>
      <c r="W1115" s="137">
        <v>0</v>
      </c>
      <c r="X1115" s="312">
        <v>80</v>
      </c>
      <c r="Y1115" s="312">
        <v>14</v>
      </c>
      <c r="Z1115" s="137">
        <v>3.4056631312639877E-4</v>
      </c>
      <c r="AA1115" s="302">
        <v>13.9393939393939</v>
      </c>
      <c r="AB1115" s="312">
        <v>17</v>
      </c>
      <c r="AC1115" s="137">
        <v>3.9123630672926448E-4</v>
      </c>
      <c r="AD1115" s="302">
        <v>16.363636</v>
      </c>
      <c r="AF1115" s="312">
        <v>31</v>
      </c>
      <c r="AG1115" s="137">
        <v>7.3858762984847044E-4</v>
      </c>
      <c r="AH1115" s="312">
        <v>29.696969696969699</v>
      </c>
      <c r="AI1115" s="312">
        <v>15</v>
      </c>
      <c r="AJ1115" s="137">
        <v>3.5109893968120215E-4</v>
      </c>
      <c r="AK1115" s="302">
        <v>15.151515151515101</v>
      </c>
      <c r="AL1115" s="312">
        <v>23</v>
      </c>
      <c r="AM1115" s="137">
        <v>5.1246629977050426E-4</v>
      </c>
      <c r="AN1115" s="302">
        <v>20</v>
      </c>
      <c r="AO1115" s="313">
        <v>-0.25806451612903225</v>
      </c>
      <c r="AP1115" s="312">
        <v>49</v>
      </c>
      <c r="AQ1115" s="137">
        <v>6.7005798052729461E-4</v>
      </c>
      <c r="AR1115" s="312">
        <v>26.060606060605998</v>
      </c>
      <c r="AS1115" s="312">
        <v>16</v>
      </c>
      <c r="AT1115" s="137">
        <v>2.0910659208531548E-4</v>
      </c>
      <c r="AU1115" s="302">
        <v>10.909090909090899</v>
      </c>
      <c r="AV1115" s="312">
        <v>24</v>
      </c>
      <c r="AW1115" s="137">
        <v>2.9997000299970003E-4</v>
      </c>
      <c r="AX1115" s="302">
        <v>15.151515</v>
      </c>
      <c r="AY1115" s="303">
        <v>-0.51020408163265307</v>
      </c>
      <c r="AZ1115" s="311">
        <v>361</v>
      </c>
      <c r="BA1115" s="137">
        <v>1.7383599705297424E-3</v>
      </c>
      <c r="BB1115" s="312">
        <v>63.030303030303003</v>
      </c>
      <c r="BC1115" s="312">
        <v>364</v>
      </c>
      <c r="BD1115" s="137">
        <v>1.6747721343682567E-3</v>
      </c>
      <c r="BE1115" s="302">
        <v>78.181818181818201</v>
      </c>
      <c r="BF1115" s="312">
        <v>291</v>
      </c>
      <c r="BG1115" s="137">
        <v>1.2731496672748034E-3</v>
      </c>
      <c r="BH1115" s="302">
        <v>65.454544100000007</v>
      </c>
      <c r="BI1115" s="303">
        <v>-0.19390581717451524</v>
      </c>
      <c r="BJ1115" s="311">
        <v>108</v>
      </c>
      <c r="BK1115" s="137">
        <v>6.7530810932487945E-4</v>
      </c>
      <c r="BL1115" s="312">
        <v>40.606060606060602</v>
      </c>
      <c r="BM1115" s="312">
        <v>53</v>
      </c>
      <c r="BN1115" s="137">
        <v>3.1530727586412041E-4</v>
      </c>
      <c r="BO1115" s="302">
        <v>27.272727272727199</v>
      </c>
      <c r="BP1115" s="312">
        <v>57</v>
      </c>
      <c r="BQ1115" s="137">
        <v>3.2777835282751957E-4</v>
      </c>
      <c r="BR1115" s="302">
        <v>29.69697</v>
      </c>
      <c r="BS1115" s="303">
        <v>-0.47222222222222221</v>
      </c>
      <c r="BT1115" s="311">
        <v>27</v>
      </c>
      <c r="BU1115" s="137">
        <v>2.1919142717973696E-4</v>
      </c>
      <c r="BV1115" s="312">
        <v>21.818181818181799</v>
      </c>
      <c r="BW1115" s="312">
        <v>79</v>
      </c>
      <c r="BX1115" s="137">
        <v>5.9530089069069979E-4</v>
      </c>
      <c r="BY1115" s="302">
        <v>32.727272727272698</v>
      </c>
      <c r="BZ1115" s="312">
        <v>57</v>
      </c>
      <c r="CA1115" s="137">
        <v>4.1233235434540432E-4</v>
      </c>
      <c r="CB1115" s="302">
        <v>40</v>
      </c>
      <c r="CC1115" s="303">
        <v>1.1111111111111112</v>
      </c>
      <c r="CD1115" s="311">
        <v>1017</v>
      </c>
      <c r="CE1115" s="137">
        <v>8.7450846519034964E-4</v>
      </c>
      <c r="CF1115" s="312">
        <v>145.68</v>
      </c>
      <c r="CG1115" s="312">
        <v>1141</v>
      </c>
      <c r="CH1115" s="137">
        <v>9.285685802015506E-4</v>
      </c>
      <c r="CI1115" s="302">
        <v>147.06</v>
      </c>
      <c r="CJ1115" s="312">
        <v>1063</v>
      </c>
      <c r="CK1115" s="137">
        <v>8.2580296325759461E-4</v>
      </c>
      <c r="CL1115" s="302">
        <v>133.38</v>
      </c>
      <c r="CM1115" s="313">
        <v>4.5231071779744343E-2</v>
      </c>
    </row>
    <row r="1116" spans="1:91" ht="14.4" x14ac:dyDescent="0.3">
      <c r="A1116" s="99" t="s">
        <v>463</v>
      </c>
      <c r="B1116" s="311">
        <v>122</v>
      </c>
      <c r="C1116" s="137">
        <v>4.3802172156897945E-4</v>
      </c>
      <c r="D1116" s="312">
        <v>51.515151515151501</v>
      </c>
      <c r="E1116" s="312">
        <v>135</v>
      </c>
      <c r="F1116" s="137">
        <v>4.6145957955904973E-4</v>
      </c>
      <c r="G1116" s="302">
        <v>41.212121212121197</v>
      </c>
      <c r="H1116" s="312">
        <v>102</v>
      </c>
      <c r="I1116" s="137">
        <v>3.3126993303150961E-4</v>
      </c>
      <c r="J1116" s="302">
        <v>35.151516000000001</v>
      </c>
      <c r="K1116" s="313">
        <v>-0.16393442622950818</v>
      </c>
      <c r="L1116" s="312">
        <v>45</v>
      </c>
      <c r="M1116" s="137">
        <v>1.8806655048333104E-4</v>
      </c>
      <c r="N1116" s="312">
        <v>25.4545454545454</v>
      </c>
      <c r="O1116" s="312">
        <v>44</v>
      </c>
      <c r="P1116" s="137">
        <v>1.707166607821151E-4</v>
      </c>
      <c r="Q1116" s="302">
        <v>20</v>
      </c>
      <c r="R1116" s="312">
        <v>123</v>
      </c>
      <c r="S1116" s="137">
        <v>4.5508024951717094E-4</v>
      </c>
      <c r="T1116" s="302">
        <v>46.6666679</v>
      </c>
      <c r="U1116" s="313">
        <v>1.7333333333333334</v>
      </c>
      <c r="V1116" s="312">
        <v>18</v>
      </c>
      <c r="W1116" s="137">
        <v>4.5844688383465352E-4</v>
      </c>
      <c r="X1116" s="312">
        <v>11.5151515151515</v>
      </c>
      <c r="Y1116" s="312">
        <v>18</v>
      </c>
      <c r="Z1116" s="137">
        <v>4.3787097401965555E-4</v>
      </c>
      <c r="AA1116" s="302">
        <v>16.969696969696901</v>
      </c>
      <c r="AB1116" s="312">
        <v>23</v>
      </c>
      <c r="AC1116" s="137">
        <v>5.2931970910429903E-4</v>
      </c>
      <c r="AD1116" s="302">
        <v>20.606059999999999</v>
      </c>
      <c r="AE1116" s="313">
        <v>0.27777777777777779</v>
      </c>
      <c r="AF1116" s="312">
        <v>0</v>
      </c>
      <c r="AG1116" s="137">
        <v>0</v>
      </c>
      <c r="AH1116" s="312">
        <v>80</v>
      </c>
      <c r="AI1116" s="312">
        <v>17</v>
      </c>
      <c r="AJ1116" s="137">
        <v>3.9791213163869576E-4</v>
      </c>
      <c r="AK1116" s="302">
        <v>11.5151515151515</v>
      </c>
      <c r="AL1116" s="312">
        <v>0</v>
      </c>
      <c r="AM1116" s="137">
        <v>0</v>
      </c>
      <c r="AN1116" s="302">
        <v>17.575758</v>
      </c>
      <c r="AP1116" s="312">
        <v>0</v>
      </c>
      <c r="AQ1116" s="137">
        <v>0</v>
      </c>
      <c r="AR1116" s="312">
        <v>80</v>
      </c>
      <c r="AS1116" s="312">
        <v>3</v>
      </c>
      <c r="AT1116" s="137">
        <v>3.9207486015996653E-5</v>
      </c>
      <c r="AU1116" s="302">
        <v>2.4242424242424199</v>
      </c>
      <c r="AV1116" s="312">
        <v>0</v>
      </c>
      <c r="AW1116" s="137">
        <v>0</v>
      </c>
      <c r="AX1116" s="302">
        <v>17.575758</v>
      </c>
      <c r="AZ1116" s="311">
        <v>172</v>
      </c>
      <c r="BA1116" s="137">
        <v>8.2824907183134543E-4</v>
      </c>
      <c r="BB1116" s="312">
        <v>51.515151515151501</v>
      </c>
      <c r="BC1116" s="312">
        <v>81</v>
      </c>
      <c r="BD1116" s="137">
        <v>3.7268281012040874E-4</v>
      </c>
      <c r="BE1116" s="302">
        <v>27.878787878787801</v>
      </c>
      <c r="BF1116" s="312">
        <v>121</v>
      </c>
      <c r="BG1116" s="137">
        <v>5.2938525683935127E-4</v>
      </c>
      <c r="BH1116" s="302">
        <v>41.818179999999998</v>
      </c>
      <c r="BI1116" s="303">
        <v>-0.29651162790697677</v>
      </c>
      <c r="BJ1116" s="311">
        <v>50</v>
      </c>
      <c r="BK1116" s="137">
        <v>3.1264264320596274E-4</v>
      </c>
      <c r="BL1116" s="312">
        <v>20.606060606060598</v>
      </c>
      <c r="BM1116" s="312">
        <v>21</v>
      </c>
      <c r="BN1116" s="137">
        <v>1.2493307156880243E-4</v>
      </c>
      <c r="BO1116" s="302">
        <v>14.545454545454501</v>
      </c>
      <c r="BP1116" s="312">
        <v>61</v>
      </c>
      <c r="BQ1116" s="137">
        <v>3.5078034249962623E-4</v>
      </c>
      <c r="BR1116" s="302">
        <v>25.454546000000001</v>
      </c>
      <c r="BS1116" s="303">
        <v>0.22</v>
      </c>
      <c r="BT1116" s="311">
        <v>32</v>
      </c>
      <c r="BU1116" s="137">
        <v>2.5978243221302157E-4</v>
      </c>
      <c r="BV1116" s="312">
        <v>16.969696969696901</v>
      </c>
      <c r="BW1116" s="312">
        <v>46</v>
      </c>
      <c r="BX1116" s="137">
        <v>3.4663089837686314E-4</v>
      </c>
      <c r="BY1116" s="302">
        <v>20.606060606060598</v>
      </c>
      <c r="BZ1116" s="312">
        <v>44</v>
      </c>
      <c r="CA1116" s="137">
        <v>3.1829164195083841E-4</v>
      </c>
      <c r="CB1116" s="302">
        <v>31.515152</v>
      </c>
      <c r="CC1116" s="303">
        <v>0.375</v>
      </c>
      <c r="CD1116" s="311">
        <v>439</v>
      </c>
      <c r="CE1116" s="137">
        <v>3.7749185468885298E-4</v>
      </c>
      <c r="CF1116" s="312">
        <v>139.29</v>
      </c>
      <c r="CG1116" s="312">
        <v>365</v>
      </c>
      <c r="CH1116" s="137">
        <v>2.9704428726868182E-4</v>
      </c>
      <c r="CI1116" s="302">
        <v>61.53</v>
      </c>
      <c r="CJ1116" s="312">
        <v>474</v>
      </c>
      <c r="CK1116" s="137">
        <v>3.6823198926067718E-4</v>
      </c>
      <c r="CL1116" s="302">
        <v>87.09</v>
      </c>
      <c r="CM1116" s="313">
        <v>7.9726651480637817E-2</v>
      </c>
    </row>
    <row r="1117" spans="1:91" ht="14.4" x14ac:dyDescent="0.3">
      <c r="A1117" s="99" t="s">
        <v>464</v>
      </c>
      <c r="B1117" s="311">
        <v>108</v>
      </c>
      <c r="C1117" s="137">
        <v>3.8775693384794901E-4</v>
      </c>
      <c r="D1117" s="312">
        <v>30.303030303030301</v>
      </c>
      <c r="E1117" s="312">
        <v>94</v>
      </c>
      <c r="F1117" s="137">
        <v>3.2131259613741241E-4</v>
      </c>
      <c r="G1117" s="302">
        <v>27.272727272727199</v>
      </c>
      <c r="H1117" s="312">
        <v>66</v>
      </c>
      <c r="I1117" s="137">
        <v>2.1435113313803564E-4</v>
      </c>
      <c r="J1117" s="302">
        <v>30.909089999999999</v>
      </c>
      <c r="K1117" s="313">
        <v>-0.3888888888888889</v>
      </c>
      <c r="L1117" s="312">
        <v>98</v>
      </c>
      <c r="M1117" s="137">
        <v>4.0956715438592094E-4</v>
      </c>
      <c r="N1117" s="312">
        <v>30.909090909090899</v>
      </c>
      <c r="O1117" s="312">
        <v>122</v>
      </c>
      <c r="P1117" s="137">
        <v>4.7335074125950098E-4</v>
      </c>
      <c r="Q1117" s="302">
        <v>37.5757575757575</v>
      </c>
      <c r="R1117" s="312">
        <v>149</v>
      </c>
      <c r="S1117" s="137">
        <v>5.5127607461836158E-4</v>
      </c>
      <c r="T1117" s="302">
        <v>41.212119999999999</v>
      </c>
      <c r="U1117" s="313">
        <v>0.52040816326530615</v>
      </c>
      <c r="V1117" s="312">
        <v>7</v>
      </c>
      <c r="W1117" s="137">
        <v>1.7828489926903192E-4</v>
      </c>
      <c r="X1117" s="312">
        <v>7.8787878787878798</v>
      </c>
      <c r="Y1117" s="312">
        <v>8</v>
      </c>
      <c r="Z1117" s="137">
        <v>1.9460932178651358E-4</v>
      </c>
      <c r="AA1117" s="302">
        <v>7.8787878787878798</v>
      </c>
      <c r="AB1117" s="312">
        <v>0</v>
      </c>
      <c r="AC1117" s="137">
        <v>0</v>
      </c>
      <c r="AD1117" s="302">
        <v>17.575758</v>
      </c>
      <c r="AE1117" s="313">
        <v>-1</v>
      </c>
      <c r="AF1117" s="312">
        <v>0</v>
      </c>
      <c r="AG1117" s="137">
        <v>0</v>
      </c>
      <c r="AH1117" s="312">
        <v>80</v>
      </c>
      <c r="AI1117" s="312">
        <v>0</v>
      </c>
      <c r="AJ1117" s="137">
        <v>0</v>
      </c>
      <c r="AK1117" s="302">
        <v>17.5757575757575</v>
      </c>
      <c r="AL1117" s="312">
        <v>0</v>
      </c>
      <c r="AM1117" s="137">
        <v>0</v>
      </c>
      <c r="AN1117" s="302">
        <v>17.575758</v>
      </c>
      <c r="AP1117" s="312">
        <v>21</v>
      </c>
      <c r="AQ1117" s="137">
        <v>2.8716770594026914E-4</v>
      </c>
      <c r="AR1117" s="312">
        <v>15.757575757575699</v>
      </c>
      <c r="AS1117" s="312">
        <v>47</v>
      </c>
      <c r="AT1117" s="137">
        <v>6.1425061425061424E-4</v>
      </c>
      <c r="AU1117" s="302">
        <v>26.060606060605998</v>
      </c>
      <c r="AV1117" s="312">
        <v>14</v>
      </c>
      <c r="AW1117" s="137">
        <v>1.7498250174982502E-4</v>
      </c>
      <c r="AX1117" s="302">
        <v>11.515152</v>
      </c>
      <c r="AY1117" s="303">
        <v>-0.33333333333333331</v>
      </c>
      <c r="AZ1117" s="311">
        <v>147</v>
      </c>
      <c r="BA1117" s="137">
        <v>7.0786403232097543E-4</v>
      </c>
      <c r="BB1117" s="312">
        <v>41.818181818181799</v>
      </c>
      <c r="BC1117" s="312">
        <v>66</v>
      </c>
      <c r="BD1117" s="137">
        <v>3.0366747491292564E-4</v>
      </c>
      <c r="BE1117" s="302">
        <v>23.030303030302999</v>
      </c>
      <c r="BF1117" s="312">
        <v>108</v>
      </c>
      <c r="BG1117" s="137">
        <v>4.7250915486487551E-4</v>
      </c>
      <c r="BH1117" s="302">
        <v>38.181820000000002</v>
      </c>
      <c r="BI1117" s="303">
        <v>-0.26530612244897961</v>
      </c>
      <c r="BJ1117" s="311">
        <v>97</v>
      </c>
      <c r="BK1117" s="137">
        <v>6.0652672781956766E-4</v>
      </c>
      <c r="BL1117" s="312">
        <v>31.515151515151501</v>
      </c>
      <c r="BM1117" s="312">
        <v>36</v>
      </c>
      <c r="BN1117" s="137">
        <v>2.1417097983223273E-4</v>
      </c>
      <c r="BO1117" s="302">
        <v>26.6666666666666</v>
      </c>
      <c r="BP1117" s="312">
        <v>48</v>
      </c>
      <c r="BQ1117" s="137">
        <v>2.7602387606527964E-4</v>
      </c>
      <c r="BR1117" s="302">
        <v>21.212122000000001</v>
      </c>
      <c r="BS1117" s="303">
        <v>-0.50515463917525771</v>
      </c>
      <c r="BT1117" s="311">
        <v>16</v>
      </c>
      <c r="BU1117" s="137">
        <v>1.2989121610651079E-4</v>
      </c>
      <c r="BV1117" s="312">
        <v>11.5151515151515</v>
      </c>
      <c r="BW1117" s="312">
        <v>22</v>
      </c>
      <c r="BX1117" s="137">
        <v>1.6577999487589107E-4</v>
      </c>
      <c r="BY1117" s="302">
        <v>10.909090909090899</v>
      </c>
      <c r="BZ1117" s="312">
        <v>85</v>
      </c>
      <c r="CA1117" s="137">
        <v>6.1488158104139237E-4</v>
      </c>
      <c r="CB1117" s="302">
        <v>43.030304000000001</v>
      </c>
      <c r="CC1117" s="303">
        <v>4.3125</v>
      </c>
      <c r="CD1117" s="311">
        <v>494</v>
      </c>
      <c r="CE1117" s="137">
        <v>4.2478582281615804E-4</v>
      </c>
      <c r="CF1117" s="312">
        <v>106</v>
      </c>
      <c r="CG1117" s="312">
        <v>395</v>
      </c>
      <c r="CH1117" s="137">
        <v>3.2145888622227216E-4</v>
      </c>
      <c r="CI1117" s="302">
        <v>66.459999999999994</v>
      </c>
      <c r="CJ1117" s="312">
        <v>470</v>
      </c>
      <c r="CK1117" s="137">
        <v>3.6512454631332968E-4</v>
      </c>
      <c r="CL1117" s="302">
        <v>83.74</v>
      </c>
      <c r="CM1117" s="313">
        <v>-4.8582995951417005E-2</v>
      </c>
    </row>
    <row r="1118" spans="1:91" ht="14.4" x14ac:dyDescent="0.3">
      <c r="A1118" s="99" t="s">
        <v>465</v>
      </c>
      <c r="B1118" s="311">
        <v>127</v>
      </c>
      <c r="C1118" s="137">
        <v>4.5597343146934748E-4</v>
      </c>
      <c r="D1118" s="312">
        <v>32.121212121212103</v>
      </c>
      <c r="E1118" s="312">
        <v>108</v>
      </c>
      <c r="F1118" s="137">
        <v>3.6916766364723981E-4</v>
      </c>
      <c r="G1118" s="302">
        <v>33.3333333333333</v>
      </c>
      <c r="H1118" s="312">
        <v>132</v>
      </c>
      <c r="I1118" s="137">
        <v>4.2870226627607128E-4</v>
      </c>
      <c r="J1118" s="302">
        <v>39.393940000000001</v>
      </c>
      <c r="K1118" s="313">
        <v>3.937007874015748E-2</v>
      </c>
      <c r="L1118" s="312">
        <v>102</v>
      </c>
      <c r="M1118" s="137">
        <v>4.2628418109555037E-4</v>
      </c>
      <c r="N1118" s="312">
        <v>33.3333333333333</v>
      </c>
      <c r="O1118" s="312">
        <v>114</v>
      </c>
      <c r="P1118" s="137">
        <v>4.4231134839002552E-4</v>
      </c>
      <c r="Q1118" s="302">
        <v>32.727272727272698</v>
      </c>
      <c r="R1118" s="312">
        <v>63</v>
      </c>
      <c r="S1118" s="137">
        <v>2.3308988389903878E-4</v>
      </c>
      <c r="T1118" s="302">
        <v>24.242424</v>
      </c>
      <c r="U1118" s="313">
        <v>-0.38235294117647056</v>
      </c>
      <c r="V1118" s="312">
        <v>12</v>
      </c>
      <c r="W1118" s="137">
        <v>3.0563125588976901E-4</v>
      </c>
      <c r="X1118" s="312">
        <v>9.6969696969696901</v>
      </c>
      <c r="Y1118" s="312">
        <v>0</v>
      </c>
      <c r="Z1118" s="137">
        <v>0</v>
      </c>
      <c r="AA1118" s="302">
        <v>17.5757575757575</v>
      </c>
      <c r="AB1118" s="312">
        <v>26</v>
      </c>
      <c r="AC1118" s="137">
        <v>5.9836141029181631E-4</v>
      </c>
      <c r="AD1118" s="302">
        <v>20</v>
      </c>
      <c r="AE1118" s="313">
        <v>1.1666666666666667</v>
      </c>
      <c r="AF1118" s="312">
        <v>9</v>
      </c>
      <c r="AG1118" s="137">
        <v>2.1442866673020109E-4</v>
      </c>
      <c r="AH1118" s="312">
        <v>9.0909090909090899</v>
      </c>
      <c r="AI1118" s="312">
        <v>14</v>
      </c>
      <c r="AJ1118" s="137">
        <v>3.2769234370245536E-4</v>
      </c>
      <c r="AK1118" s="302">
        <v>13.9393939393939</v>
      </c>
      <c r="AL1118" s="312">
        <v>17</v>
      </c>
      <c r="AM1118" s="137">
        <v>3.7877943896080747E-4</v>
      </c>
      <c r="AN1118" s="302">
        <v>16.363636</v>
      </c>
      <c r="AO1118" s="313">
        <v>0.88888888888888884</v>
      </c>
      <c r="AP1118" s="312">
        <v>62</v>
      </c>
      <c r="AQ1118" s="137">
        <v>8.4782846515698499E-4</v>
      </c>
      <c r="AR1118" s="312">
        <v>36.363636363636303</v>
      </c>
      <c r="AS1118" s="312">
        <v>67</v>
      </c>
      <c r="AT1118" s="137">
        <v>8.7563385435725856E-4</v>
      </c>
      <c r="AU1118" s="302">
        <v>35.151515151515099</v>
      </c>
      <c r="AV1118" s="312">
        <v>10</v>
      </c>
      <c r="AW1118" s="137">
        <v>1.2498750124987501E-4</v>
      </c>
      <c r="AX1118" s="302">
        <v>8.4848479999999995</v>
      </c>
      <c r="AY1118" s="303">
        <v>-0.83870967741935487</v>
      </c>
      <c r="AZ1118" s="311">
        <v>226</v>
      </c>
      <c r="BA1118" s="137">
        <v>1.0882807571737446E-3</v>
      </c>
      <c r="BB1118" s="312">
        <v>61.818181818181799</v>
      </c>
      <c r="BC1118" s="312">
        <v>241</v>
      </c>
      <c r="BD1118" s="137">
        <v>1.1088463856668953E-3</v>
      </c>
      <c r="BE1118" s="302">
        <v>58.181818181818201</v>
      </c>
      <c r="BF1118" s="312">
        <v>161</v>
      </c>
      <c r="BG1118" s="137">
        <v>7.0438864753004588E-4</v>
      </c>
      <c r="BH1118" s="302">
        <v>43.030304000000001</v>
      </c>
      <c r="BI1118" s="303">
        <v>-0.28761061946902655</v>
      </c>
      <c r="BJ1118" s="311">
        <v>41</v>
      </c>
      <c r="BK1118" s="137">
        <v>2.5636696742888944E-4</v>
      </c>
      <c r="BL1118" s="312">
        <v>20</v>
      </c>
      <c r="BM1118" s="312">
        <v>99</v>
      </c>
      <c r="BN1118" s="137">
        <v>5.8897019453864005E-4</v>
      </c>
      <c r="BO1118" s="302">
        <v>40.606060606060602</v>
      </c>
      <c r="BP1118" s="312">
        <v>218</v>
      </c>
      <c r="BQ1118" s="137">
        <v>1.2536084371298118E-3</v>
      </c>
      <c r="BR1118" s="302">
        <v>76.363640000000004</v>
      </c>
      <c r="BS1118" s="303">
        <v>4.3170731707317076</v>
      </c>
      <c r="BT1118" s="311">
        <v>25</v>
      </c>
      <c r="BU1118" s="137">
        <v>2.0295502516642311E-4</v>
      </c>
      <c r="BV1118" s="312">
        <v>18.181818181818102</v>
      </c>
      <c r="BW1118" s="312">
        <v>29</v>
      </c>
      <c r="BX1118" s="137">
        <v>2.1852817506367458E-4</v>
      </c>
      <c r="BY1118" s="302">
        <v>15.151515151515101</v>
      </c>
      <c r="BZ1118" s="312">
        <v>44</v>
      </c>
      <c r="CA1118" s="137">
        <v>3.1829164195083841E-4</v>
      </c>
      <c r="CB1118" s="302">
        <v>25.454546000000001</v>
      </c>
      <c r="CC1118" s="303">
        <v>0.76</v>
      </c>
      <c r="CD1118" s="311">
        <v>604</v>
      </c>
      <c r="CE1118" s="137">
        <v>5.193737590707681E-4</v>
      </c>
      <c r="CF1118" s="312">
        <v>89.53</v>
      </c>
      <c r="CG1118" s="312">
        <v>672</v>
      </c>
      <c r="CH1118" s="137">
        <v>5.4688701656042244E-4</v>
      </c>
      <c r="CI1118" s="302">
        <v>94.78</v>
      </c>
      <c r="CJ1118" s="312">
        <v>671</v>
      </c>
      <c r="CK1118" s="137">
        <v>5.212735544175409E-4</v>
      </c>
      <c r="CL1118" s="302">
        <v>105.19</v>
      </c>
      <c r="CM1118" s="313">
        <v>0.11092715231788079</v>
      </c>
    </row>
    <row r="1119" spans="1:91" ht="14.4" x14ac:dyDescent="0.3">
      <c r="A1119" s="99" t="s">
        <v>466</v>
      </c>
      <c r="B1119" s="311">
        <v>7591</v>
      </c>
      <c r="C1119" s="137">
        <v>2.7254285970738711E-2</v>
      </c>
      <c r="D1119" s="312">
        <v>298.18181818181802</v>
      </c>
      <c r="E1119" s="312">
        <v>7187</v>
      </c>
      <c r="F1119" s="137">
        <v>2.4566740728080669E-2</v>
      </c>
      <c r="G1119" s="302">
        <v>330.90909090909003</v>
      </c>
      <c r="H1119" s="312">
        <v>6528</v>
      </c>
      <c r="I1119" s="137">
        <v>2.1201275714016615E-2</v>
      </c>
      <c r="J1119" s="302">
        <v>332.121216</v>
      </c>
      <c r="K1119" s="313">
        <v>-0.14003425108681333</v>
      </c>
      <c r="L1119" s="312">
        <v>12533</v>
      </c>
      <c r="M1119" s="137">
        <v>5.23786239379464E-2</v>
      </c>
      <c r="N1119" s="312">
        <v>366.666666666666</v>
      </c>
      <c r="O1119" s="312">
        <v>10887</v>
      </c>
      <c r="P1119" s="137">
        <v>4.2240733771247437E-2</v>
      </c>
      <c r="Q1119" s="302">
        <v>381.81818181818102</v>
      </c>
      <c r="R1119" s="312">
        <v>11113</v>
      </c>
      <c r="S1119" s="137">
        <v>4.111631555190505E-2</v>
      </c>
      <c r="T1119" s="302">
        <v>467.878784</v>
      </c>
      <c r="U1119" s="313">
        <v>-0.11330088566185272</v>
      </c>
      <c r="V1119" s="312">
        <v>889</v>
      </c>
      <c r="W1119" s="137">
        <v>2.2642182207167055E-2</v>
      </c>
      <c r="X1119" s="312">
        <v>106.06060606060601</v>
      </c>
      <c r="Y1119" s="312">
        <v>734</v>
      </c>
      <c r="Z1119" s="137">
        <v>1.785540527391262E-2</v>
      </c>
      <c r="AA1119" s="302">
        <v>90.909090909090907</v>
      </c>
      <c r="AB1119" s="312">
        <v>942</v>
      </c>
      <c r="AC1119" s="137">
        <v>2.1679094172880421E-2</v>
      </c>
      <c r="AD1119" s="302">
        <v>110.909088</v>
      </c>
      <c r="AE1119" s="313">
        <v>5.9617547806524188E-2</v>
      </c>
      <c r="AF1119" s="312">
        <v>1559</v>
      </c>
      <c r="AG1119" s="137">
        <v>3.7143810159153724E-2</v>
      </c>
      <c r="AH1119" s="312">
        <v>156.363636363636</v>
      </c>
      <c r="AI1119" s="312">
        <v>1280</v>
      </c>
      <c r="AJ1119" s="137">
        <v>2.9960442852795918E-2</v>
      </c>
      <c r="AK1119" s="302">
        <v>119.39393939393899</v>
      </c>
      <c r="AL1119" s="312">
        <v>1758</v>
      </c>
      <c r="AM1119" s="137">
        <v>3.9170250217241145E-2</v>
      </c>
      <c r="AN1119" s="302">
        <v>142.42424</v>
      </c>
      <c r="AO1119" s="313">
        <v>0.12764592687620269</v>
      </c>
      <c r="AP1119" s="312">
        <v>2666</v>
      </c>
      <c r="AQ1119" s="137">
        <v>3.6456624001750357E-2</v>
      </c>
      <c r="AR1119" s="312">
        <v>172.72727272727201</v>
      </c>
      <c r="AS1119" s="312">
        <v>2186</v>
      </c>
      <c r="AT1119" s="137">
        <v>2.8569188143656228E-2</v>
      </c>
      <c r="AU1119" s="302">
        <v>150.90909090909</v>
      </c>
      <c r="AV1119" s="312">
        <v>2507</v>
      </c>
      <c r="AW1119" s="137">
        <v>3.1334366563343666E-2</v>
      </c>
      <c r="AX1119" s="302">
        <v>183.636368</v>
      </c>
      <c r="AY1119" s="303">
        <v>-5.9639909977494375E-2</v>
      </c>
      <c r="AZ1119" s="311">
        <v>5520</v>
      </c>
      <c r="BA1119" s="137">
        <v>2.658101672388969E-2</v>
      </c>
      <c r="BB1119" s="312">
        <v>273.93939393939303</v>
      </c>
      <c r="BC1119" s="312">
        <v>4542</v>
      </c>
      <c r="BD1119" s="137">
        <v>2.0897843500825884E-2</v>
      </c>
      <c r="BE1119" s="302">
        <v>219.39393939393901</v>
      </c>
      <c r="BF1119" s="312">
        <v>4691</v>
      </c>
      <c r="BG1119" s="137">
        <v>2.0523522643251212E-2</v>
      </c>
      <c r="BH1119" s="302">
        <v>247.878784</v>
      </c>
      <c r="BI1119" s="303">
        <v>-0.15018115942028987</v>
      </c>
      <c r="BJ1119" s="311">
        <v>5487</v>
      </c>
      <c r="BK1119" s="137">
        <v>3.4309403665422351E-2</v>
      </c>
      <c r="BL1119" s="312">
        <v>247.272727272727</v>
      </c>
      <c r="BM1119" s="312">
        <v>4227</v>
      </c>
      <c r="BN1119" s="137">
        <v>2.5147242548634659E-2</v>
      </c>
      <c r="BO1119" s="302">
        <v>226.06060606060601</v>
      </c>
      <c r="BP1119" s="312">
        <v>4484</v>
      </c>
      <c r="BQ1119" s="137">
        <v>2.578523042243154E-2</v>
      </c>
      <c r="BR1119" s="302">
        <v>226.060608</v>
      </c>
      <c r="BS1119" s="303">
        <v>-0.18279569892473119</v>
      </c>
      <c r="BT1119" s="311">
        <v>4593</v>
      </c>
      <c r="BU1119" s="137">
        <v>3.7286897223575255E-2</v>
      </c>
      <c r="BV1119" s="312">
        <v>188.48484848484799</v>
      </c>
      <c r="BW1119" s="312">
        <v>4377</v>
      </c>
      <c r="BX1119" s="137">
        <v>3.2982683525989785E-2</v>
      </c>
      <c r="BY1119" s="302">
        <v>207.87878787878699</v>
      </c>
      <c r="BZ1119" s="312">
        <v>4118</v>
      </c>
      <c r="CA1119" s="137">
        <v>2.9789204126217102E-2</v>
      </c>
      <c r="CB1119" s="302">
        <v>265.45455900000002</v>
      </c>
      <c r="CC1119" s="303">
        <v>-0.10341824515567168</v>
      </c>
      <c r="CD1119" s="311">
        <v>40838</v>
      </c>
      <c r="CE1119" s="137">
        <v>3.5116201279688786E-2</v>
      </c>
      <c r="CF1119" s="312">
        <v>677.34</v>
      </c>
      <c r="CG1119" s="312">
        <v>35420</v>
      </c>
      <c r="CH1119" s="137">
        <v>2.8825503164538933E-2</v>
      </c>
      <c r="CI1119" s="302">
        <v>663.85</v>
      </c>
      <c r="CJ1119" s="312">
        <v>36141</v>
      </c>
      <c r="CK1119" s="137">
        <v>2.8076523890021379E-2</v>
      </c>
      <c r="CL1119" s="302">
        <v>759.19</v>
      </c>
      <c r="CM1119" s="313">
        <v>-0.11501542680836475</v>
      </c>
    </row>
    <row r="1120" spans="1:91" ht="14.4" x14ac:dyDescent="0.3">
      <c r="A1120" s="99" t="s">
        <v>467</v>
      </c>
      <c r="B1120" s="311">
        <v>293</v>
      </c>
      <c r="C1120" s="137">
        <v>1.0519702001615654E-3</v>
      </c>
      <c r="D1120" s="312">
        <v>60.606060606060602</v>
      </c>
      <c r="E1120" s="312">
        <v>79</v>
      </c>
      <c r="F1120" s="137">
        <v>2.7003930951974021E-4</v>
      </c>
      <c r="G1120" s="302">
        <v>25.4545454545454</v>
      </c>
      <c r="H1120" s="312">
        <v>149</v>
      </c>
      <c r="I1120" s="137">
        <v>4.8391392178132286E-4</v>
      </c>
      <c r="J1120" s="302">
        <v>44.848483999999999</v>
      </c>
      <c r="K1120" s="313">
        <v>-0.49146757679180886</v>
      </c>
      <c r="L1120" s="312">
        <v>359</v>
      </c>
      <c r="M1120" s="137">
        <v>1.5003531471892409E-3</v>
      </c>
      <c r="N1120" s="312">
        <v>73.939393939393895</v>
      </c>
      <c r="O1120" s="312">
        <v>396</v>
      </c>
      <c r="P1120" s="137">
        <v>1.536449947039036E-3</v>
      </c>
      <c r="Q1120" s="302">
        <v>93.3333333333333</v>
      </c>
      <c r="R1120" s="312">
        <v>121</v>
      </c>
      <c r="S1120" s="137">
        <v>4.4768057066323319E-4</v>
      </c>
      <c r="T1120" s="302">
        <v>39.393940000000001</v>
      </c>
      <c r="U1120" s="313">
        <v>-0.6629526462395543</v>
      </c>
      <c r="V1120" s="312">
        <v>46</v>
      </c>
      <c r="W1120" s="137">
        <v>1.1715864809107811E-3</v>
      </c>
      <c r="X1120" s="312">
        <v>44.848484848484802</v>
      </c>
      <c r="Y1120" s="312">
        <v>33</v>
      </c>
      <c r="Z1120" s="137">
        <v>8.0276345236936848E-4</v>
      </c>
      <c r="AA1120" s="302">
        <v>15.151515151515101</v>
      </c>
      <c r="AB1120" s="312">
        <v>39</v>
      </c>
      <c r="AC1120" s="137">
        <v>8.9754211543772435E-4</v>
      </c>
      <c r="AD1120" s="302">
        <v>24.242424</v>
      </c>
      <c r="AE1120" s="313">
        <v>-0.15217391304347827</v>
      </c>
      <c r="AF1120" s="312">
        <v>178</v>
      </c>
      <c r="AG1120" s="137">
        <v>4.2409225197750878E-3</v>
      </c>
      <c r="AH1120" s="312">
        <v>58.787878787878803</v>
      </c>
      <c r="AI1120" s="312">
        <v>93</v>
      </c>
      <c r="AJ1120" s="137">
        <v>2.1768134260234536E-3</v>
      </c>
      <c r="AK1120" s="302">
        <v>38.787878787878697</v>
      </c>
      <c r="AL1120" s="312">
        <v>117</v>
      </c>
      <c r="AM1120" s="137">
        <v>2.6068937857890869E-3</v>
      </c>
      <c r="AN1120" s="302">
        <v>32.121212</v>
      </c>
      <c r="AO1120" s="313">
        <v>-0.34269662921348315</v>
      </c>
      <c r="AP1120" s="312">
        <v>18</v>
      </c>
      <c r="AQ1120" s="137">
        <v>2.4614374794880211E-4</v>
      </c>
      <c r="AR1120" s="312">
        <v>13.9393939393939</v>
      </c>
      <c r="AS1120" s="312">
        <v>76</v>
      </c>
      <c r="AT1120" s="137">
        <v>9.9325631240524868E-4</v>
      </c>
      <c r="AU1120" s="302">
        <v>37.5757575757575</v>
      </c>
      <c r="AV1120" s="312">
        <v>76</v>
      </c>
      <c r="AW1120" s="137">
        <v>9.4990500949905011E-4</v>
      </c>
      <c r="AX1120" s="302">
        <v>28.484848</v>
      </c>
      <c r="AY1120" s="303">
        <v>3.2222222222222223</v>
      </c>
      <c r="AZ1120" s="311">
        <v>297</v>
      </c>
      <c r="BA1120" s="137">
        <v>1.4301742693831952E-3</v>
      </c>
      <c r="BB1120" s="312">
        <v>52.727272727272698</v>
      </c>
      <c r="BC1120" s="312">
        <v>329</v>
      </c>
      <c r="BD1120" s="137">
        <v>1.5137363522174628E-3</v>
      </c>
      <c r="BE1120" s="302">
        <v>73.939393939393895</v>
      </c>
      <c r="BF1120" s="312">
        <v>168</v>
      </c>
      <c r="BG1120" s="137">
        <v>7.3501424090091747E-4</v>
      </c>
      <c r="BH1120" s="302">
        <v>43.030304000000001</v>
      </c>
      <c r="BI1120" s="303">
        <v>-0.43434343434343436</v>
      </c>
      <c r="BJ1120" s="311">
        <v>167</v>
      </c>
      <c r="BK1120" s="137">
        <v>1.0442264283079155E-3</v>
      </c>
      <c r="BL1120" s="312">
        <v>41.212121212121197</v>
      </c>
      <c r="BM1120" s="312">
        <v>147</v>
      </c>
      <c r="BN1120" s="137">
        <v>8.7453150098161698E-4</v>
      </c>
      <c r="BO1120" s="302">
        <v>46.6666666666666</v>
      </c>
      <c r="BP1120" s="312">
        <v>204</v>
      </c>
      <c r="BQ1120" s="137">
        <v>1.1731014732774385E-3</v>
      </c>
      <c r="BR1120" s="302">
        <v>53.939392099999999</v>
      </c>
      <c r="BS1120" s="303">
        <v>0.22155688622754491</v>
      </c>
      <c r="BT1120" s="311">
        <v>77</v>
      </c>
      <c r="BU1120" s="137">
        <v>6.2510147751258316E-4</v>
      </c>
      <c r="BV1120" s="312">
        <v>27.878787878787801</v>
      </c>
      <c r="BW1120" s="312">
        <v>83</v>
      </c>
      <c r="BX1120" s="137">
        <v>6.2544270794086178E-4</v>
      </c>
      <c r="BY1120" s="302">
        <v>24.2424242424242</v>
      </c>
      <c r="BZ1120" s="312">
        <v>124</v>
      </c>
      <c r="CA1120" s="137">
        <v>8.9700371822509003E-4</v>
      </c>
      <c r="CB1120" s="302">
        <v>56.363636</v>
      </c>
      <c r="CC1120" s="303">
        <v>0.61038961038961037</v>
      </c>
      <c r="CD1120" s="311">
        <v>1435</v>
      </c>
      <c r="CE1120" s="137">
        <v>1.233942622957868E-3</v>
      </c>
      <c r="CF1120" s="312">
        <v>139.68</v>
      </c>
      <c r="CG1120" s="312">
        <v>1236</v>
      </c>
      <c r="CH1120" s="137">
        <v>1.0058814768879199E-3</v>
      </c>
      <c r="CI1120" s="302">
        <v>142.59</v>
      </c>
      <c r="CJ1120" s="312">
        <v>998</v>
      </c>
      <c r="CK1120" s="137">
        <v>7.7530701536319795E-4</v>
      </c>
      <c r="CL1120" s="302">
        <v>116.76</v>
      </c>
      <c r="CM1120" s="313">
        <v>-0.30452961672473866</v>
      </c>
    </row>
    <row r="1121" spans="1:91" ht="14.4" x14ac:dyDescent="0.3">
      <c r="A1121" s="99" t="s">
        <v>468</v>
      </c>
      <c r="B1121" s="311">
        <v>123678</v>
      </c>
      <c r="C1121" s="137">
        <v>0.44404631541154294</v>
      </c>
      <c r="D1121" s="312">
        <v>1060</v>
      </c>
      <c r="E1121" s="312">
        <v>137063</v>
      </c>
      <c r="F1121" s="137">
        <v>0.46851136557853357</v>
      </c>
      <c r="G1121" s="302">
        <v>1242.42424242424</v>
      </c>
      <c r="H1121" s="312">
        <v>143782</v>
      </c>
      <c r="I1121" s="137">
        <v>0.46696719128565212</v>
      </c>
      <c r="J1121" s="302">
        <v>1099.39392</v>
      </c>
      <c r="K1121" s="313">
        <v>0.16255114086579667</v>
      </c>
      <c r="L1121" s="312">
        <v>91347</v>
      </c>
      <c r="M1121" s="137">
        <v>0.38176255971112977</v>
      </c>
      <c r="N1121" s="312">
        <v>1148.4848484848401</v>
      </c>
      <c r="O1121" s="312">
        <v>110403</v>
      </c>
      <c r="P1121" s="137">
        <v>0.42835526137108759</v>
      </c>
      <c r="Q1121" s="302">
        <v>1076.3636363636299</v>
      </c>
      <c r="R1121" s="312">
        <v>112728</v>
      </c>
      <c r="S1121" s="137">
        <v>0.41707549892334672</v>
      </c>
      <c r="T1121" s="302">
        <v>1181.21216</v>
      </c>
      <c r="U1121" s="313">
        <v>0.23406351604321982</v>
      </c>
      <c r="V1121" s="312">
        <v>17503</v>
      </c>
      <c r="W1121" s="137">
        <v>0.44578865598655221</v>
      </c>
      <c r="X1121" s="312">
        <v>492.12121212121201</v>
      </c>
      <c r="Y1121" s="312">
        <v>19750</v>
      </c>
      <c r="Z1121" s="137">
        <v>0.48044176316045539</v>
      </c>
      <c r="AA1121" s="302">
        <v>450.90909090909099</v>
      </c>
      <c r="AB1121" s="312">
        <v>20719</v>
      </c>
      <c r="AC1121" s="137">
        <v>0.47682500230139002</v>
      </c>
      <c r="AD1121" s="302">
        <v>437.57574499999998</v>
      </c>
      <c r="AE1121" s="313">
        <v>0.18373993029766325</v>
      </c>
      <c r="AF1121" s="312">
        <v>15090</v>
      </c>
      <c r="AG1121" s="137">
        <v>0.35952539788430382</v>
      </c>
      <c r="AH1121" s="312">
        <v>500.60606060606</v>
      </c>
      <c r="AI1121" s="312">
        <v>16793</v>
      </c>
      <c r="AJ1121" s="137">
        <v>0.39306696627109522</v>
      </c>
      <c r="AK1121" s="302">
        <v>540.60606060606005</v>
      </c>
      <c r="AL1121" s="312">
        <v>16109</v>
      </c>
      <c r="AM1121" s="137">
        <v>0.35892694013056747</v>
      </c>
      <c r="AN1121" s="302">
        <v>486.06060000000002</v>
      </c>
      <c r="AO1121" s="313">
        <v>6.7528164347249828E-2</v>
      </c>
      <c r="AP1121" s="312">
        <v>31920</v>
      </c>
      <c r="AQ1121" s="137">
        <v>0.43649491302920906</v>
      </c>
      <c r="AR1121" s="312">
        <v>578.18181818181802</v>
      </c>
      <c r="AS1121" s="312">
        <v>36206</v>
      </c>
      <c r="AT1121" s="137">
        <v>0.47318207956505831</v>
      </c>
      <c r="AU1121" s="302">
        <v>516.36363636363603</v>
      </c>
      <c r="AV1121" s="312">
        <v>38213</v>
      </c>
      <c r="AW1121" s="137">
        <v>0.47761473852614739</v>
      </c>
      <c r="AX1121" s="302">
        <v>569.09090000000003</v>
      </c>
      <c r="AY1121" s="303">
        <v>0.19714912280701755</v>
      </c>
      <c r="AZ1121" s="311">
        <v>77785</v>
      </c>
      <c r="BA1121" s="137">
        <v>0.37456601193256511</v>
      </c>
      <c r="BB1121" s="312">
        <v>1034.54545454545</v>
      </c>
      <c r="BC1121" s="312">
        <v>93759</v>
      </c>
      <c r="BD1121" s="137">
        <v>0.43138725424789387</v>
      </c>
      <c r="BE1121" s="302">
        <v>861.21212121212102</v>
      </c>
      <c r="BF1121" s="312">
        <v>99148</v>
      </c>
      <c r="BG1121" s="137">
        <v>0.43378090450502477</v>
      </c>
      <c r="BH1121" s="302">
        <v>986.06060000000002</v>
      </c>
      <c r="BI1121" s="303">
        <v>0.27464164041910394</v>
      </c>
      <c r="BJ1121" s="311">
        <v>58882</v>
      </c>
      <c r="BK1121" s="137">
        <v>0.36818048234506995</v>
      </c>
      <c r="BL1121" s="312">
        <v>901.21212121212102</v>
      </c>
      <c r="BM1121" s="312">
        <v>71992</v>
      </c>
      <c r="BN1121" s="137">
        <v>0.42829436611339161</v>
      </c>
      <c r="BO1121" s="302">
        <v>971.51515151515105</v>
      </c>
      <c r="BP1121" s="312">
        <v>73322</v>
      </c>
      <c r="BQ1121" s="137">
        <v>0.42163797168455069</v>
      </c>
      <c r="BR1121" s="302">
        <v>954.54549999999995</v>
      </c>
      <c r="BS1121" s="303">
        <v>0.24523623518222887</v>
      </c>
      <c r="BT1121" s="311">
        <v>49631</v>
      </c>
      <c r="BU1121" s="137">
        <v>0.40291443416138983</v>
      </c>
      <c r="BV1121" s="312">
        <v>772.12121212121201</v>
      </c>
      <c r="BW1121" s="312">
        <v>56732</v>
      </c>
      <c r="BX1121" s="137">
        <v>0.4275013940590478</v>
      </c>
      <c r="BY1121" s="302">
        <v>760.60606060606005</v>
      </c>
      <c r="BZ1121" s="312">
        <v>59372</v>
      </c>
      <c r="CA1121" s="137">
        <v>0.42949116740693588</v>
      </c>
      <c r="CB1121" s="302">
        <v>720</v>
      </c>
      <c r="CC1121" s="303">
        <v>0.19626846124398056</v>
      </c>
      <c r="CD1121" s="311">
        <v>465836</v>
      </c>
      <c r="CE1121" s="137">
        <v>0.40056787157365947</v>
      </c>
      <c r="CF1121" s="312">
        <v>2396.7800000000002</v>
      </c>
      <c r="CG1121" s="312">
        <v>542698</v>
      </c>
      <c r="CH1121" s="137">
        <v>0.44165846743051806</v>
      </c>
      <c r="CI1121" s="302">
        <v>2392.16</v>
      </c>
      <c r="CJ1121" s="312">
        <v>563393</v>
      </c>
      <c r="CK1121" s="137">
        <v>0.43767790110873567</v>
      </c>
      <c r="CL1121" s="302">
        <v>2398.79</v>
      </c>
      <c r="CM1121" s="313">
        <v>0.20942348809452255</v>
      </c>
    </row>
    <row r="1122" spans="1:91" ht="14.4" x14ac:dyDescent="0.3">
      <c r="A1122" s="99" t="s">
        <v>458</v>
      </c>
      <c r="B1122" s="311">
        <v>46953</v>
      </c>
      <c r="C1122" s="137">
        <v>0.16857732699039585</v>
      </c>
      <c r="D1122" s="312">
        <v>910.90909090909099</v>
      </c>
      <c r="E1122" s="312">
        <v>56853</v>
      </c>
      <c r="F1122" s="137">
        <v>0.19433601093830113</v>
      </c>
      <c r="G1122" s="302">
        <v>884.84848484848499</v>
      </c>
      <c r="H1122" s="312">
        <v>59009</v>
      </c>
      <c r="I1122" s="137">
        <v>0.19164615174761129</v>
      </c>
      <c r="J1122" s="302">
        <v>899.39390000000003</v>
      </c>
      <c r="K1122" s="313">
        <v>0.25676740570357592</v>
      </c>
      <c r="L1122" s="312">
        <v>41507</v>
      </c>
      <c r="M1122" s="137">
        <v>0.17346840690914714</v>
      </c>
      <c r="N1122" s="312">
        <v>852.12121212121201</v>
      </c>
      <c r="O1122" s="312">
        <v>55160</v>
      </c>
      <c r="P1122" s="137">
        <v>0.2140166138350334</v>
      </c>
      <c r="Q1122" s="302">
        <v>927.27272727272702</v>
      </c>
      <c r="R1122" s="312">
        <v>55934</v>
      </c>
      <c r="S1122" s="137">
        <v>0.20694681850807675</v>
      </c>
      <c r="T1122" s="302">
        <v>1003.63635</v>
      </c>
      <c r="U1122" s="313">
        <v>0.34757992627749534</v>
      </c>
      <c r="V1122" s="312">
        <v>7978</v>
      </c>
      <c r="W1122" s="137">
        <v>0.20319384662404807</v>
      </c>
      <c r="X1122" s="312">
        <v>380</v>
      </c>
      <c r="Y1122" s="312">
        <v>9788</v>
      </c>
      <c r="Z1122" s="137">
        <v>0.23810450520579937</v>
      </c>
      <c r="AA1122" s="302">
        <v>352.12121212121201</v>
      </c>
      <c r="AB1122" s="312">
        <v>9963</v>
      </c>
      <c r="AC1122" s="137">
        <v>0.22928748964374482</v>
      </c>
      <c r="AD1122" s="302">
        <v>398.78787199999999</v>
      </c>
      <c r="AE1122" s="313">
        <v>0.24880922536976685</v>
      </c>
      <c r="AF1122" s="312">
        <v>8308</v>
      </c>
      <c r="AG1122" s="137">
        <v>0.19794148479939008</v>
      </c>
      <c r="AH1122" s="312">
        <v>398.18181818181802</v>
      </c>
      <c r="AI1122" s="312">
        <v>10846</v>
      </c>
      <c r="AJ1122" s="137">
        <v>0.2538679399854879</v>
      </c>
      <c r="AK1122" s="302">
        <v>388.48484848484799</v>
      </c>
      <c r="AL1122" s="312">
        <v>9447</v>
      </c>
      <c r="AM1122" s="137">
        <v>0.21048996234486753</v>
      </c>
      <c r="AN1122" s="302">
        <v>469.69695999999999</v>
      </c>
      <c r="AO1122" s="313">
        <v>0.13709677419354838</v>
      </c>
      <c r="AP1122" s="312">
        <v>16190</v>
      </c>
      <c r="AQ1122" s="137">
        <v>0.22139262662728368</v>
      </c>
      <c r="AR1122" s="312">
        <v>449.69696969696901</v>
      </c>
      <c r="AS1122" s="312">
        <v>20340</v>
      </c>
      <c r="AT1122" s="137">
        <v>0.26582675518845733</v>
      </c>
      <c r="AU1122" s="302">
        <v>495.75757575757501</v>
      </c>
      <c r="AV1122" s="312">
        <v>22895</v>
      </c>
      <c r="AW1122" s="137">
        <v>0.28615888411158885</v>
      </c>
      <c r="AX1122" s="302">
        <v>518.78790000000004</v>
      </c>
      <c r="AY1122" s="303">
        <v>0.41414453366275478</v>
      </c>
      <c r="AZ1122" s="311">
        <v>32684</v>
      </c>
      <c r="BA1122" s="137">
        <v>0.15738658525427729</v>
      </c>
      <c r="BB1122" s="312">
        <v>731.51515151515105</v>
      </c>
      <c r="BC1122" s="312">
        <v>45830</v>
      </c>
      <c r="BD1122" s="137">
        <v>0.21086485417059669</v>
      </c>
      <c r="BE1122" s="302">
        <v>780.60606060606005</v>
      </c>
      <c r="BF1122" s="312">
        <v>50431</v>
      </c>
      <c r="BG1122" s="137">
        <v>0.22063989989806052</v>
      </c>
      <c r="BH1122" s="302">
        <v>823.03030000000001</v>
      </c>
      <c r="BI1122" s="303">
        <v>0.54298739444376454</v>
      </c>
      <c r="BJ1122" s="311">
        <v>28508</v>
      </c>
      <c r="BK1122" s="137">
        <v>0.1782563294503117</v>
      </c>
      <c r="BL1122" s="312">
        <v>740</v>
      </c>
      <c r="BM1122" s="312">
        <v>37676</v>
      </c>
      <c r="BN1122" s="137">
        <v>0.22414182878220001</v>
      </c>
      <c r="BO1122" s="302">
        <v>809.69696969696895</v>
      </c>
      <c r="BP1122" s="312">
        <v>38973</v>
      </c>
      <c r="BQ1122" s="137">
        <v>0.224114135872753</v>
      </c>
      <c r="BR1122" s="302">
        <v>954.54549999999995</v>
      </c>
      <c r="BS1122" s="303">
        <v>0.36708993966605863</v>
      </c>
      <c r="BT1122" s="311">
        <v>25814</v>
      </c>
      <c r="BU1122" s="137">
        <v>0.20956324078584185</v>
      </c>
      <c r="BV1122" s="312">
        <v>705.45454545454504</v>
      </c>
      <c r="BW1122" s="312">
        <v>31617</v>
      </c>
      <c r="BX1122" s="137">
        <v>0.2382484589995931</v>
      </c>
      <c r="BY1122" s="302">
        <v>686.66666666666595</v>
      </c>
      <c r="BZ1122" s="312">
        <v>31672</v>
      </c>
      <c r="CA1122" s="137">
        <v>0.22911211099697623</v>
      </c>
      <c r="CB1122" s="302">
        <v>721.21209999999996</v>
      </c>
      <c r="CC1122" s="303">
        <v>0.22693112264662585</v>
      </c>
      <c r="CD1122" s="311">
        <v>207942</v>
      </c>
      <c r="CE1122" s="137">
        <v>0.17880731491505572</v>
      </c>
      <c r="CF1122" s="312">
        <v>1907.19</v>
      </c>
      <c r="CG1122" s="312">
        <v>268110</v>
      </c>
      <c r="CH1122" s="137">
        <v>0.21819327084823642</v>
      </c>
      <c r="CI1122" s="302">
        <v>1973.25</v>
      </c>
      <c r="CJ1122" s="312">
        <v>278324</v>
      </c>
      <c r="CK1122" s="137">
        <v>0.21621898771938547</v>
      </c>
      <c r="CL1122" s="302">
        <v>2137.33</v>
      </c>
      <c r="CM1122" s="313">
        <v>0.33846938088505446</v>
      </c>
    </row>
    <row r="1123" spans="1:91" ht="14.4" x14ac:dyDescent="0.3">
      <c r="A1123" s="99" t="s">
        <v>459</v>
      </c>
      <c r="B1123" s="311">
        <v>3507</v>
      </c>
      <c r="C1123" s="137">
        <v>1.2591329324118123E-2</v>
      </c>
      <c r="D1123" s="312">
        <v>195.15151515151501</v>
      </c>
      <c r="E1123" s="312">
        <v>4318</v>
      </c>
      <c r="F1123" s="137">
        <v>1.4759870107673902E-2</v>
      </c>
      <c r="G1123" s="302">
        <v>298.18181818181802</v>
      </c>
      <c r="H1123" s="312">
        <v>3884</v>
      </c>
      <c r="I1123" s="137">
        <v>1.2614239410729249E-2</v>
      </c>
      <c r="J1123" s="302">
        <v>268.48486300000002</v>
      </c>
      <c r="K1123" s="313">
        <v>0.1074992871400057</v>
      </c>
      <c r="L1123" s="312">
        <v>3287</v>
      </c>
      <c r="M1123" s="137">
        <v>1.3737216698637981E-2</v>
      </c>
      <c r="N1123" s="312">
        <v>269.69696969696901</v>
      </c>
      <c r="O1123" s="312">
        <v>3933</v>
      </c>
      <c r="P1123" s="137">
        <v>1.525974151945588E-2</v>
      </c>
      <c r="Q1123" s="302">
        <v>260.60606060606</v>
      </c>
      <c r="R1123" s="312">
        <v>3902</v>
      </c>
      <c r="S1123" s="137">
        <v>1.4436773444032529E-2</v>
      </c>
      <c r="T1123" s="302">
        <v>292.121216</v>
      </c>
      <c r="U1123" s="313">
        <v>0.18710069972619409</v>
      </c>
      <c r="V1123" s="312">
        <v>1659</v>
      </c>
      <c r="W1123" s="137">
        <v>4.2253521126760563E-2</v>
      </c>
      <c r="X1123" s="312">
        <v>171.51515151515099</v>
      </c>
      <c r="Y1123" s="312">
        <v>1201</v>
      </c>
      <c r="Z1123" s="137">
        <v>2.9215724433200349E-2</v>
      </c>
      <c r="AA1123" s="302">
        <v>118.181818181818</v>
      </c>
      <c r="AB1123" s="312">
        <v>1589</v>
      </c>
      <c r="AC1123" s="137">
        <v>3.6569087728988307E-2</v>
      </c>
      <c r="AD1123" s="302">
        <v>141.21212800000001</v>
      </c>
      <c r="AE1123" s="313">
        <v>-4.2194092827004218E-2</v>
      </c>
      <c r="AF1123" s="312">
        <v>463</v>
      </c>
      <c r="AG1123" s="137">
        <v>1.1031163632898123E-2</v>
      </c>
      <c r="AH1123" s="312">
        <v>85.454545454545396</v>
      </c>
      <c r="AI1123" s="312">
        <v>366</v>
      </c>
      <c r="AJ1123" s="137">
        <v>8.5668141282213336E-3</v>
      </c>
      <c r="AK1123" s="302">
        <v>81.212121212121204</v>
      </c>
      <c r="AL1123" s="312">
        <v>427</v>
      </c>
      <c r="AM1123" s="137">
        <v>9.5140482609567516E-3</v>
      </c>
      <c r="AN1123" s="302">
        <v>101.818184</v>
      </c>
      <c r="AO1123" s="313">
        <v>-7.775377969762419E-2</v>
      </c>
      <c r="AP1123" s="312">
        <v>1788</v>
      </c>
      <c r="AQ1123" s="137">
        <v>2.4450278962914341E-2</v>
      </c>
      <c r="AR1123" s="312">
        <v>162.42424242424201</v>
      </c>
      <c r="AS1123" s="312">
        <v>1426</v>
      </c>
      <c r="AT1123" s="137">
        <v>1.8636625019603743E-2</v>
      </c>
      <c r="AU1123" s="302">
        <v>127.272727272727</v>
      </c>
      <c r="AV1123" s="312">
        <v>1140</v>
      </c>
      <c r="AW1123" s="137">
        <v>1.4248575142485752E-2</v>
      </c>
      <c r="AX1123" s="302">
        <v>121.21212</v>
      </c>
      <c r="AY1123" s="303">
        <v>-0.36241610738255031</v>
      </c>
      <c r="AZ1123" s="311">
        <v>7446</v>
      </c>
      <c r="BA1123" s="137">
        <v>3.5855480167768593E-2</v>
      </c>
      <c r="BB1123" s="312">
        <v>382.42424242424198</v>
      </c>
      <c r="BC1123" s="312">
        <v>8631</v>
      </c>
      <c r="BD1123" s="137">
        <v>3.9711423878385776E-2</v>
      </c>
      <c r="BE1123" s="302">
        <v>362.42424242424198</v>
      </c>
      <c r="BF1123" s="312">
        <v>7566</v>
      </c>
      <c r="BG1123" s="137">
        <v>3.3101891349144888E-2</v>
      </c>
      <c r="BH1123" s="302">
        <v>390.30304000000001</v>
      </c>
      <c r="BI1123" s="303">
        <v>1.6116035455278E-2</v>
      </c>
      <c r="BJ1123" s="311">
        <v>4246</v>
      </c>
      <c r="BK1123" s="137">
        <v>2.6549613261050355E-2</v>
      </c>
      <c r="BL1123" s="312">
        <v>288.48484848484799</v>
      </c>
      <c r="BM1123" s="312">
        <v>5100</v>
      </c>
      <c r="BN1123" s="137">
        <v>3.0340888809566303E-2</v>
      </c>
      <c r="BO1123" s="302">
        <v>348.48484848484799</v>
      </c>
      <c r="BP1123" s="312">
        <v>4622</v>
      </c>
      <c r="BQ1123" s="137">
        <v>2.6578799066119218E-2</v>
      </c>
      <c r="BR1123" s="302">
        <v>349.09089999999998</v>
      </c>
      <c r="BS1123" s="303">
        <v>8.8553933113518613E-2</v>
      </c>
      <c r="BT1123" s="311">
        <v>2112</v>
      </c>
      <c r="BU1123" s="137">
        <v>1.7145640526059425E-2</v>
      </c>
      <c r="BV1123" s="312">
        <v>198.78787878787799</v>
      </c>
      <c r="BW1123" s="312">
        <v>2101</v>
      </c>
      <c r="BX1123" s="137">
        <v>1.5831989510647598E-2</v>
      </c>
      <c r="BY1123" s="302">
        <v>164.24242424242399</v>
      </c>
      <c r="BZ1123" s="312">
        <v>2608</v>
      </c>
      <c r="CA1123" s="137">
        <v>1.8866013686540603E-2</v>
      </c>
      <c r="CB1123" s="302">
        <v>223.03030000000001</v>
      </c>
      <c r="CC1123" s="303">
        <v>0.23484848484848486</v>
      </c>
      <c r="CD1123" s="311">
        <v>24508</v>
      </c>
      <c r="CE1123" s="137">
        <v>2.1074192197527129E-2</v>
      </c>
      <c r="CF1123" s="312">
        <v>664.2</v>
      </c>
      <c r="CG1123" s="312">
        <v>27076</v>
      </c>
      <c r="CH1123" s="137">
        <v>2.2034989375580356E-2</v>
      </c>
      <c r="CI1123" s="302">
        <v>687.06</v>
      </c>
      <c r="CJ1123" s="312">
        <v>25738</v>
      </c>
      <c r="CK1123" s="137">
        <v>1.9994841644707405E-2</v>
      </c>
      <c r="CL1123" s="302">
        <v>724.87</v>
      </c>
      <c r="CM1123" s="313">
        <v>5.0187693814264731E-2</v>
      </c>
    </row>
    <row r="1124" spans="1:91" ht="14.4" x14ac:dyDescent="0.3">
      <c r="A1124" s="99" t="s">
        <v>460</v>
      </c>
      <c r="B1124" s="311">
        <v>8105</v>
      </c>
      <c r="C1124" s="137">
        <v>2.9099721748496545E-2</v>
      </c>
      <c r="D1124" s="312">
        <v>341.21212121212102</v>
      </c>
      <c r="E1124" s="312">
        <v>7528</v>
      </c>
      <c r="F1124" s="137">
        <v>2.573235344385575E-2</v>
      </c>
      <c r="G1124" s="302">
        <v>386.06060606060601</v>
      </c>
      <c r="H1124" s="312">
        <v>8004</v>
      </c>
      <c r="I1124" s="137">
        <v>2.599494650964905E-2</v>
      </c>
      <c r="J1124" s="302">
        <v>396.36364700000001</v>
      </c>
      <c r="K1124" s="313">
        <v>-1.2461443553362123E-2</v>
      </c>
      <c r="L1124" s="312">
        <v>6889</v>
      </c>
      <c r="M1124" s="137">
        <v>2.8790899250659276E-2</v>
      </c>
      <c r="N1124" s="312">
        <v>332.12121212121201</v>
      </c>
      <c r="O1124" s="312">
        <v>7732</v>
      </c>
      <c r="P1124" s="137">
        <v>2.9999573208348045E-2</v>
      </c>
      <c r="Q1124" s="302">
        <v>341.21212121212102</v>
      </c>
      <c r="R1124" s="312">
        <v>7476</v>
      </c>
      <c r="S1124" s="137">
        <v>2.765999955601927E-2</v>
      </c>
      <c r="T1124" s="302">
        <v>406.66665599999999</v>
      </c>
      <c r="U1124" s="313">
        <v>8.5208303091885609E-2</v>
      </c>
      <c r="V1124" s="312">
        <v>1443</v>
      </c>
      <c r="W1124" s="137">
        <v>3.6752158520744718E-2</v>
      </c>
      <c r="X1124" s="312">
        <v>188.48484848484799</v>
      </c>
      <c r="Y1124" s="312">
        <v>958</v>
      </c>
      <c r="Z1124" s="137">
        <v>2.3304466283935E-2</v>
      </c>
      <c r="AA1124" s="302">
        <v>146.666666666666</v>
      </c>
      <c r="AB1124" s="312">
        <v>1371</v>
      </c>
      <c r="AC1124" s="137">
        <v>3.1552057442695389E-2</v>
      </c>
      <c r="AD1124" s="302">
        <v>209.69697600000001</v>
      </c>
      <c r="AE1124" s="313">
        <v>-4.9896049896049899E-2</v>
      </c>
      <c r="AF1124" s="312">
        <v>883</v>
      </c>
      <c r="AG1124" s="137">
        <v>2.1037834746974172E-2</v>
      </c>
      <c r="AH1124" s="312">
        <v>143.636363636363</v>
      </c>
      <c r="AI1124" s="312">
        <v>799</v>
      </c>
      <c r="AJ1124" s="137">
        <v>1.8701870187018702E-2</v>
      </c>
      <c r="AK1124" s="302">
        <v>115.151515151515</v>
      </c>
      <c r="AL1124" s="312">
        <v>761</v>
      </c>
      <c r="AM1124" s="137">
        <v>1.6955950179363206E-2</v>
      </c>
      <c r="AN1124" s="302">
        <v>144.24243200000001</v>
      </c>
      <c r="AO1124" s="313">
        <v>-0.13816534541336353</v>
      </c>
      <c r="AP1124" s="312">
        <v>1952</v>
      </c>
      <c r="AQ1124" s="137">
        <v>2.6692921999781207E-2</v>
      </c>
      <c r="AR1124" s="312">
        <v>206.06060606060601</v>
      </c>
      <c r="AS1124" s="312">
        <v>2587</v>
      </c>
      <c r="AT1124" s="137">
        <v>3.3809922107794446E-2</v>
      </c>
      <c r="AU1124" s="302">
        <v>213.939393939393</v>
      </c>
      <c r="AV1124" s="312">
        <v>2206</v>
      </c>
      <c r="AW1124" s="137">
        <v>2.7572242775722428E-2</v>
      </c>
      <c r="AX1124" s="302">
        <v>204.24243200000001</v>
      </c>
      <c r="AY1124" s="303">
        <v>0.13012295081967212</v>
      </c>
      <c r="AZ1124" s="311">
        <v>4378</v>
      </c>
      <c r="BA1124" s="137">
        <v>2.1081828119055988E-2</v>
      </c>
      <c r="BB1124" s="312">
        <v>292.12121212121201</v>
      </c>
      <c r="BC1124" s="312">
        <v>3672</v>
      </c>
      <c r="BD1124" s="137">
        <v>1.6894954058791864E-2</v>
      </c>
      <c r="BE1124" s="302">
        <v>264.24242424242402</v>
      </c>
      <c r="BF1124" s="312">
        <v>4367</v>
      </c>
      <c r="BG1124" s="137">
        <v>1.9105995178656587E-2</v>
      </c>
      <c r="BH1124" s="302">
        <v>271.51513699999998</v>
      </c>
      <c r="BI1124" s="303">
        <v>-2.5125628140703518E-3</v>
      </c>
      <c r="BJ1124" s="311">
        <v>3916</v>
      </c>
      <c r="BK1124" s="137">
        <v>2.4486171815891002E-2</v>
      </c>
      <c r="BL1124" s="312">
        <v>253.333333333333</v>
      </c>
      <c r="BM1124" s="312">
        <v>5358</v>
      </c>
      <c r="BN1124" s="137">
        <v>3.1875780831697308E-2</v>
      </c>
      <c r="BO1124" s="302">
        <v>326.666666666666</v>
      </c>
      <c r="BP1124" s="312">
        <v>3665</v>
      </c>
      <c r="BQ1124" s="137">
        <v>2.1075573037067707E-2</v>
      </c>
      <c r="BR1124" s="302">
        <v>264.24243200000001</v>
      </c>
      <c r="BS1124" s="303">
        <v>-6.4096016343207357E-2</v>
      </c>
      <c r="BT1124" s="311">
        <v>3867</v>
      </c>
      <c r="BU1124" s="137">
        <v>3.1393083292742326E-2</v>
      </c>
      <c r="BV1124" s="312">
        <v>328.48484848484799</v>
      </c>
      <c r="BW1124" s="312">
        <v>3357</v>
      </c>
      <c r="BX1124" s="137">
        <v>2.529652012719847E-2</v>
      </c>
      <c r="BY1124" s="302">
        <v>261.21212121212102</v>
      </c>
      <c r="BZ1124" s="312">
        <v>3223</v>
      </c>
      <c r="CA1124" s="137">
        <v>2.3314862772898914E-2</v>
      </c>
      <c r="CB1124" s="302">
        <v>296.36364700000001</v>
      </c>
      <c r="CC1124" s="303">
        <v>-0.16653736746832171</v>
      </c>
      <c r="CD1124" s="311">
        <v>31433</v>
      </c>
      <c r="CE1124" s="137">
        <v>2.7028932729919627E-2</v>
      </c>
      <c r="CF1124" s="312">
        <v>762.62</v>
      </c>
      <c r="CG1124" s="312">
        <v>31991</v>
      </c>
      <c r="CH1124" s="137">
        <v>2.6034914504143563E-2</v>
      </c>
      <c r="CI1124" s="302">
        <v>767.64</v>
      </c>
      <c r="CJ1124" s="312">
        <v>31073</v>
      </c>
      <c r="CK1124" s="137">
        <v>2.4139393675732115E-2</v>
      </c>
      <c r="CL1124" s="302">
        <v>811.44</v>
      </c>
      <c r="CM1124" s="313">
        <v>-1.1452931632360894E-2</v>
      </c>
    </row>
    <row r="1125" spans="1:91" ht="14.4" x14ac:dyDescent="0.3">
      <c r="A1125" s="99" t="s">
        <v>461</v>
      </c>
      <c r="B1125" s="311">
        <v>20737</v>
      </c>
      <c r="C1125" s="137">
        <v>7.445292164078629E-2</v>
      </c>
      <c r="D1125" s="312">
        <v>733.93939393939399</v>
      </c>
      <c r="E1125" s="312">
        <v>20576</v>
      </c>
      <c r="F1125" s="137">
        <v>7.0333276363014868E-2</v>
      </c>
      <c r="G1125" s="302">
        <v>606.66666666666595</v>
      </c>
      <c r="H1125" s="312">
        <v>24642</v>
      </c>
      <c r="I1125" s="137">
        <v>8.0030918527082939E-2</v>
      </c>
      <c r="J1125" s="302">
        <v>646.06060000000002</v>
      </c>
      <c r="K1125" s="313">
        <v>0.18831074890292712</v>
      </c>
      <c r="L1125" s="312">
        <v>15038</v>
      </c>
      <c r="M1125" s="137">
        <v>6.2847661914851818E-2</v>
      </c>
      <c r="N1125" s="312">
        <v>666.66666666666595</v>
      </c>
      <c r="O1125" s="312">
        <v>15415</v>
      </c>
      <c r="P1125" s="137">
        <v>5.9809030135370554E-2</v>
      </c>
      <c r="Q1125" s="302">
        <v>516.969696969697</v>
      </c>
      <c r="R1125" s="312">
        <v>15460</v>
      </c>
      <c r="S1125" s="137">
        <v>5.7199517540938723E-2</v>
      </c>
      <c r="T1125" s="302">
        <v>574.54549999999995</v>
      </c>
      <c r="U1125" s="313">
        <v>2.8062242319457375E-2</v>
      </c>
      <c r="V1125" s="312">
        <v>2061</v>
      </c>
      <c r="W1125" s="137">
        <v>5.2492168199067823E-2</v>
      </c>
      <c r="X1125" s="312">
        <v>253.93939393939399</v>
      </c>
      <c r="Y1125" s="312">
        <v>2471</v>
      </c>
      <c r="Z1125" s="137">
        <v>6.010995426680938E-2</v>
      </c>
      <c r="AA1125" s="302">
        <v>211.51515151515099</v>
      </c>
      <c r="AB1125" s="312">
        <v>2407</v>
      </c>
      <c r="AC1125" s="137">
        <v>5.5394458252784683E-2</v>
      </c>
      <c r="AD1125" s="302">
        <v>226.060608</v>
      </c>
      <c r="AE1125" s="313">
        <v>0.16787967006307616</v>
      </c>
      <c r="AF1125" s="312">
        <v>2127</v>
      </c>
      <c r="AG1125" s="137">
        <v>5.0676641570570856E-2</v>
      </c>
      <c r="AH1125" s="312">
        <v>216.969696969697</v>
      </c>
      <c r="AI1125" s="312">
        <v>2122</v>
      </c>
      <c r="AJ1125" s="137">
        <v>4.966879666690073E-2</v>
      </c>
      <c r="AK1125" s="302">
        <v>210.30303030303</v>
      </c>
      <c r="AL1125" s="312">
        <v>2121</v>
      </c>
      <c r="AM1125" s="137">
        <v>4.72583052962278E-2</v>
      </c>
      <c r="AN1125" s="302">
        <v>221.81817599999999</v>
      </c>
      <c r="AO1125" s="313">
        <v>-2.8208744710860366E-3</v>
      </c>
      <c r="AP1125" s="312">
        <v>3598</v>
      </c>
      <c r="AQ1125" s="137">
        <v>4.9201400284432775E-2</v>
      </c>
      <c r="AR1125" s="312">
        <v>264.24242424242402</v>
      </c>
      <c r="AS1125" s="312">
        <v>3472</v>
      </c>
      <c r="AT1125" s="137">
        <v>4.537613048251346E-2</v>
      </c>
      <c r="AU1125" s="302">
        <v>246.06060606060601</v>
      </c>
      <c r="AV1125" s="312">
        <v>3534</v>
      </c>
      <c r="AW1125" s="137">
        <v>4.4170582941705831E-2</v>
      </c>
      <c r="AX1125" s="302">
        <v>236.96969999999999</v>
      </c>
      <c r="AY1125" s="303">
        <v>-1.7787659811006114E-2</v>
      </c>
      <c r="AZ1125" s="311">
        <v>7943</v>
      </c>
      <c r="BA1125" s="137">
        <v>3.8248734753234745E-2</v>
      </c>
      <c r="BB1125" s="312">
        <v>394.54545454545399</v>
      </c>
      <c r="BC1125" s="312">
        <v>8256</v>
      </c>
      <c r="BD1125" s="137">
        <v>3.7986040498198703E-2</v>
      </c>
      <c r="BE1125" s="302">
        <v>371.51515151515099</v>
      </c>
      <c r="BF1125" s="312">
        <v>8197</v>
      </c>
      <c r="BG1125" s="137">
        <v>3.5862569837290595E-2</v>
      </c>
      <c r="BH1125" s="302">
        <v>352.72726399999999</v>
      </c>
      <c r="BI1125" s="303">
        <v>3.1977842125141633E-2</v>
      </c>
      <c r="BJ1125" s="311">
        <v>5714</v>
      </c>
      <c r="BK1125" s="137">
        <v>3.5728801265577419E-2</v>
      </c>
      <c r="BL1125" s="312">
        <v>313.33333333333297</v>
      </c>
      <c r="BM1125" s="312">
        <v>5690</v>
      </c>
      <c r="BN1125" s="137">
        <v>3.3850913201261226E-2</v>
      </c>
      <c r="BO1125" s="302">
        <v>300</v>
      </c>
      <c r="BP1125" s="312">
        <v>6495</v>
      </c>
      <c r="BQ1125" s="137">
        <v>3.7349480730083151E-2</v>
      </c>
      <c r="BR1125" s="302">
        <v>387.27273600000001</v>
      </c>
      <c r="BS1125" s="303">
        <v>0.13668183409170459</v>
      </c>
      <c r="BT1125" s="311">
        <v>7025</v>
      </c>
      <c r="BU1125" s="137">
        <v>5.7030362071764894E-2</v>
      </c>
      <c r="BV1125" s="312">
        <v>385.45454545454498</v>
      </c>
      <c r="BW1125" s="312">
        <v>6531</v>
      </c>
      <c r="BX1125" s="137">
        <v>4.9214052115202023E-2</v>
      </c>
      <c r="BY1125" s="302">
        <v>360.60606060606</v>
      </c>
      <c r="BZ1125" s="312">
        <v>7472</v>
      </c>
      <c r="CA1125" s="137">
        <v>5.4051707924015105E-2</v>
      </c>
      <c r="CB1125" s="302">
        <v>415.15152</v>
      </c>
      <c r="CC1125" s="303">
        <v>6.3629893238434168E-2</v>
      </c>
      <c r="CD1125" s="311">
        <v>64243</v>
      </c>
      <c r="CE1125" s="137">
        <v>5.524193444368105E-2</v>
      </c>
      <c r="CF1125" s="312">
        <v>1250.05</v>
      </c>
      <c r="CG1125" s="312">
        <v>64533</v>
      </c>
      <c r="CH1125" s="137">
        <v>5.2518243809068069E-2</v>
      </c>
      <c r="CI1125" s="302">
        <v>1067.6400000000001</v>
      </c>
      <c r="CJ1125" s="312">
        <v>70328</v>
      </c>
      <c r="CK1125" s="137">
        <v>5.4635061900263508E-2</v>
      </c>
      <c r="CL1125" s="302">
        <v>1161.1600000000001</v>
      </c>
      <c r="CM1125" s="313">
        <v>9.4718490730507601E-2</v>
      </c>
    </row>
    <row r="1126" spans="1:91" ht="14.4" x14ac:dyDescent="0.3">
      <c r="A1126" s="99" t="s">
        <v>462</v>
      </c>
      <c r="B1126" s="311">
        <v>19532</v>
      </c>
      <c r="C1126" s="137">
        <v>7.0126559554797588E-2</v>
      </c>
      <c r="D1126" s="312">
        <v>636.36363636363603</v>
      </c>
      <c r="E1126" s="312">
        <v>20351</v>
      </c>
      <c r="F1126" s="137">
        <v>6.9564177063749788E-2</v>
      </c>
      <c r="G1126" s="302">
        <v>593.33333333333303</v>
      </c>
      <c r="H1126" s="312">
        <v>21163</v>
      </c>
      <c r="I1126" s="137">
        <v>6.8732015615155281E-2</v>
      </c>
      <c r="J1126" s="302">
        <v>696.96969999999999</v>
      </c>
      <c r="K1126" s="313">
        <v>8.3503993446651645E-2</v>
      </c>
      <c r="L1126" s="312">
        <v>8834</v>
      </c>
      <c r="M1126" s="137">
        <v>3.6919553488216586E-2</v>
      </c>
      <c r="N1126" s="312">
        <v>462.42424242424198</v>
      </c>
      <c r="O1126" s="312">
        <v>10170</v>
      </c>
      <c r="P1126" s="137">
        <v>3.9458828185320698E-2</v>
      </c>
      <c r="Q1126" s="302">
        <v>408.48484848484799</v>
      </c>
      <c r="R1126" s="312">
        <v>9481</v>
      </c>
      <c r="S1126" s="137">
        <v>3.5078177607091851E-2</v>
      </c>
      <c r="T1126" s="302">
        <v>506.06060000000002</v>
      </c>
      <c r="U1126" s="313">
        <v>7.3239755490151687E-2</v>
      </c>
      <c r="V1126" s="312">
        <v>1776</v>
      </c>
      <c r="W1126" s="137">
        <v>4.5233425871685815E-2</v>
      </c>
      <c r="X1126" s="312">
        <v>243.030303030303</v>
      </c>
      <c r="Y1126" s="312">
        <v>1803</v>
      </c>
      <c r="Z1126" s="137">
        <v>4.3860075897635499E-2</v>
      </c>
      <c r="AA1126" s="302">
        <v>188.48484848484799</v>
      </c>
      <c r="AB1126" s="312">
        <v>1821</v>
      </c>
      <c r="AC1126" s="137">
        <v>4.1908312620822979E-2</v>
      </c>
      <c r="AD1126" s="302">
        <v>210.30302399999999</v>
      </c>
      <c r="AE1126" s="313">
        <v>2.5337837837837839E-2</v>
      </c>
      <c r="AF1126" s="312">
        <v>1111</v>
      </c>
      <c r="AG1126" s="137">
        <v>2.6470027637472599E-2</v>
      </c>
      <c r="AH1126" s="312">
        <v>161.81818181818099</v>
      </c>
      <c r="AI1126" s="312">
        <v>737</v>
      </c>
      <c r="AJ1126" s="137">
        <v>1.7250661236336399E-2</v>
      </c>
      <c r="AK1126" s="302">
        <v>110.30303030303</v>
      </c>
      <c r="AL1126" s="312">
        <v>1051</v>
      </c>
      <c r="AM1126" s="137">
        <v>2.3417481785165215E-2</v>
      </c>
      <c r="AN1126" s="302">
        <v>160</v>
      </c>
      <c r="AO1126" s="313">
        <v>-5.4005400540054004E-2</v>
      </c>
      <c r="AP1126" s="312">
        <v>3404</v>
      </c>
      <c r="AQ1126" s="137">
        <v>4.6548517667651244E-2</v>
      </c>
      <c r="AR1126" s="312">
        <v>258.18181818181802</v>
      </c>
      <c r="AS1126" s="312">
        <v>3367</v>
      </c>
      <c r="AT1126" s="137">
        <v>4.4003868471953575E-2</v>
      </c>
      <c r="AU1126" s="302">
        <v>218.78787878787799</v>
      </c>
      <c r="AV1126" s="312">
        <v>3236</v>
      </c>
      <c r="AW1126" s="137">
        <v>4.0445955404459555E-2</v>
      </c>
      <c r="AX1126" s="302">
        <v>264.84848</v>
      </c>
      <c r="AY1126" s="303">
        <v>-4.935370152761457E-2</v>
      </c>
      <c r="AZ1126" s="311">
        <v>7602</v>
      </c>
      <c r="BA1126" s="137">
        <v>3.6606682814313299E-2</v>
      </c>
      <c r="BB1126" s="312">
        <v>342.42424242424198</v>
      </c>
      <c r="BC1126" s="312">
        <v>7973</v>
      </c>
      <c r="BD1126" s="137">
        <v>3.6683951173950853E-2</v>
      </c>
      <c r="BE1126" s="302">
        <v>345.45454545454498</v>
      </c>
      <c r="BF1126" s="312">
        <v>7574</v>
      </c>
      <c r="BG1126" s="137">
        <v>3.3136892027283031E-2</v>
      </c>
      <c r="BH1126" s="302">
        <v>425.45455900000002</v>
      </c>
      <c r="BI1126" s="303">
        <v>-3.6832412523020259E-3</v>
      </c>
      <c r="BJ1126" s="311">
        <v>4176</v>
      </c>
      <c r="BK1126" s="137">
        <v>2.6111913560562007E-2</v>
      </c>
      <c r="BL1126" s="312">
        <v>276.969696969697</v>
      </c>
      <c r="BM1126" s="312">
        <v>4360</v>
      </c>
      <c r="BN1126" s="137">
        <v>2.5938485335237075E-2</v>
      </c>
      <c r="BO1126" s="302">
        <v>315.75757575757501</v>
      </c>
      <c r="BP1126" s="312">
        <v>5011</v>
      </c>
      <c r="BQ1126" s="137">
        <v>2.881574256173159E-2</v>
      </c>
      <c r="BR1126" s="302">
        <v>364.84848</v>
      </c>
      <c r="BS1126" s="303">
        <v>0.19995210727969348</v>
      </c>
      <c r="BT1126" s="311">
        <v>3010</v>
      </c>
      <c r="BU1126" s="137">
        <v>2.4435785030037342E-2</v>
      </c>
      <c r="BV1126" s="312">
        <v>215.15151515151501</v>
      </c>
      <c r="BW1126" s="312">
        <v>3705</v>
      </c>
      <c r="BX1126" s="137">
        <v>2.7918858227962563E-2</v>
      </c>
      <c r="BY1126" s="302">
        <v>278.78787878787801</v>
      </c>
      <c r="BZ1126" s="312">
        <v>3625</v>
      </c>
      <c r="CA1126" s="137">
        <v>2.6222890956177029E-2</v>
      </c>
      <c r="CB1126" s="302">
        <v>287.27273600000001</v>
      </c>
      <c r="CC1126" s="303">
        <v>0.20431893687707642</v>
      </c>
      <c r="CD1126" s="311">
        <v>49445</v>
      </c>
      <c r="CE1126" s="137">
        <v>4.2517277346447231E-2</v>
      </c>
      <c r="CF1126" s="312">
        <v>1004.4</v>
      </c>
      <c r="CG1126" s="312">
        <v>52466</v>
      </c>
      <c r="CH1126" s="137">
        <v>4.2697878289968939E-2</v>
      </c>
      <c r="CI1126" s="302">
        <v>953.21</v>
      </c>
      <c r="CJ1126" s="312">
        <v>52962</v>
      </c>
      <c r="CK1126" s="137">
        <v>4.1144098344354396E-2</v>
      </c>
      <c r="CL1126" s="302">
        <v>1129.3</v>
      </c>
      <c r="CM1126" s="313">
        <v>7.1129537870361012E-2</v>
      </c>
    </row>
    <row r="1127" spans="1:91" ht="14.4" x14ac:dyDescent="0.3">
      <c r="A1127" s="99" t="s">
        <v>463</v>
      </c>
      <c r="B1127" s="311">
        <v>6482</v>
      </c>
      <c r="C1127" s="137">
        <v>2.3272596714837088E-2</v>
      </c>
      <c r="D1127" s="312">
        <v>329.69696969696901</v>
      </c>
      <c r="E1127" s="312">
        <v>8642</v>
      </c>
      <c r="F1127" s="137">
        <v>2.9540249529994872E-2</v>
      </c>
      <c r="G1127" s="302">
        <v>380.60606060606</v>
      </c>
      <c r="H1127" s="312">
        <v>7432</v>
      </c>
      <c r="I1127" s="137">
        <v>2.4137236689119407E-2</v>
      </c>
      <c r="J1127" s="302">
        <v>389.69695999999999</v>
      </c>
      <c r="K1127" s="313">
        <v>0.14655970379512495</v>
      </c>
      <c r="L1127" s="312">
        <v>3201</v>
      </c>
      <c r="M1127" s="137">
        <v>1.3377800624380948E-2</v>
      </c>
      <c r="N1127" s="312">
        <v>249.09090909090901</v>
      </c>
      <c r="O1127" s="312">
        <v>4451</v>
      </c>
      <c r="P1127" s="137">
        <v>1.7269542207754417E-2</v>
      </c>
      <c r="Q1127" s="302">
        <v>264.24242424242402</v>
      </c>
      <c r="R1127" s="312">
        <v>4297</v>
      </c>
      <c r="S1127" s="137">
        <v>1.5898210017685231E-2</v>
      </c>
      <c r="T1127" s="302">
        <v>345.45455900000002</v>
      </c>
      <c r="U1127" s="313">
        <v>0.34239300218681662</v>
      </c>
      <c r="V1127" s="312">
        <v>630</v>
      </c>
      <c r="W1127" s="137">
        <v>1.6045640934212874E-2</v>
      </c>
      <c r="X1127" s="312">
        <v>101.818181818181</v>
      </c>
      <c r="Y1127" s="312">
        <v>738</v>
      </c>
      <c r="Z1127" s="137">
        <v>1.7952709934805876E-2</v>
      </c>
      <c r="AA1127" s="302">
        <v>136.363636363636</v>
      </c>
      <c r="AB1127" s="312">
        <v>763</v>
      </c>
      <c r="AC1127" s="137">
        <v>1.7559606002025222E-2</v>
      </c>
      <c r="AD1127" s="302">
        <v>134.545456</v>
      </c>
      <c r="AE1127" s="313">
        <v>0.21111111111111111</v>
      </c>
      <c r="AF1127" s="312">
        <v>171</v>
      </c>
      <c r="AG1127" s="137">
        <v>4.0741446678738205E-3</v>
      </c>
      <c r="AH1127" s="312">
        <v>53.3333333333333</v>
      </c>
      <c r="AI1127" s="312">
        <v>236</v>
      </c>
      <c r="AJ1127" s="137">
        <v>5.5239566509842474E-3</v>
      </c>
      <c r="AK1127" s="302">
        <v>68.484848484848399</v>
      </c>
      <c r="AL1127" s="312">
        <v>616</v>
      </c>
      <c r="AM1127" s="137">
        <v>1.37251843764622E-2</v>
      </c>
      <c r="AN1127" s="302">
        <v>127.878784</v>
      </c>
      <c r="AO1127" s="313">
        <v>2.6023391812865495</v>
      </c>
      <c r="AP1127" s="312">
        <v>1305</v>
      </c>
      <c r="AQ1127" s="137">
        <v>1.7845421726288151E-2</v>
      </c>
      <c r="AR1127" s="312">
        <v>156.363636363636</v>
      </c>
      <c r="AS1127" s="312">
        <v>1372</v>
      </c>
      <c r="AT1127" s="137">
        <v>1.7930890271315805E-2</v>
      </c>
      <c r="AU1127" s="302">
        <v>162.42424242424201</v>
      </c>
      <c r="AV1127" s="312">
        <v>1122</v>
      </c>
      <c r="AW1127" s="137">
        <v>1.4023597640235976E-2</v>
      </c>
      <c r="AX1127" s="302">
        <v>155.15152</v>
      </c>
      <c r="AY1127" s="303">
        <v>-0.14022988505747128</v>
      </c>
      <c r="AZ1127" s="311">
        <v>4589</v>
      </c>
      <c r="BA1127" s="137">
        <v>2.2097877852523512E-2</v>
      </c>
      <c r="BB1127" s="312">
        <v>333.93939393939303</v>
      </c>
      <c r="BC1127" s="312">
        <v>5696</v>
      </c>
      <c r="BD1127" s="137">
        <v>2.6207423289454915E-2</v>
      </c>
      <c r="BE1127" s="302">
        <v>293.93939393939303</v>
      </c>
      <c r="BF1127" s="312">
        <v>6119</v>
      </c>
      <c r="BG1127" s="137">
        <v>2.6771143690909011E-2</v>
      </c>
      <c r="BH1127" s="302">
        <v>354.54544099999998</v>
      </c>
      <c r="BI1127" s="303">
        <v>0.33340597079973849</v>
      </c>
      <c r="BJ1127" s="311">
        <v>2604</v>
      </c>
      <c r="BK1127" s="137">
        <v>1.6282428858166539E-2</v>
      </c>
      <c r="BL1127" s="312">
        <v>249.09090909090901</v>
      </c>
      <c r="BM1127" s="312">
        <v>3014</v>
      </c>
      <c r="BN1127" s="137">
        <v>1.7930870367065262E-2</v>
      </c>
      <c r="BO1127" s="302">
        <v>328.48484848484799</v>
      </c>
      <c r="BP1127" s="312">
        <v>3022</v>
      </c>
      <c r="BQ1127" s="137">
        <v>1.7378003197276566E-2</v>
      </c>
      <c r="BR1127" s="302">
        <v>299.39395100000002</v>
      </c>
      <c r="BS1127" s="303">
        <v>0.16052227342549924</v>
      </c>
      <c r="BT1127" s="311">
        <v>1264</v>
      </c>
      <c r="BU1127" s="137">
        <v>1.0261406072414353E-2</v>
      </c>
      <c r="BV1127" s="312">
        <v>135.15151515151501</v>
      </c>
      <c r="BW1127" s="312">
        <v>1501</v>
      </c>
      <c r="BX1127" s="137">
        <v>1.1310716923123295E-2</v>
      </c>
      <c r="BY1127" s="302">
        <v>178.78787878787799</v>
      </c>
      <c r="BZ1127" s="312">
        <v>1939</v>
      </c>
      <c r="CA1127" s="137">
        <v>1.4026533948697174E-2</v>
      </c>
      <c r="CB1127" s="302">
        <v>188.484848</v>
      </c>
      <c r="CC1127" s="303">
        <v>0.53401898734177211</v>
      </c>
      <c r="CD1127" s="311">
        <v>20246</v>
      </c>
      <c r="CE1127" s="137">
        <v>1.7409339612825779E-2</v>
      </c>
      <c r="CF1127" s="312">
        <v>631.41999999999996</v>
      </c>
      <c r="CG1127" s="312">
        <v>25650</v>
      </c>
      <c r="CH1127" s="137">
        <v>2.0874482105319697E-2</v>
      </c>
      <c r="CI1127" s="302">
        <v>698.98</v>
      </c>
      <c r="CJ1127" s="312">
        <v>25310</v>
      </c>
      <c r="CK1127" s="137">
        <v>1.9662345249341222E-2</v>
      </c>
      <c r="CL1127" s="302">
        <v>760.6</v>
      </c>
      <c r="CM1127" s="313">
        <v>0.25012348118146793</v>
      </c>
    </row>
    <row r="1128" spans="1:91" ht="14.4" x14ac:dyDescent="0.3">
      <c r="A1128" s="99" t="s">
        <v>464</v>
      </c>
      <c r="B1128" s="311">
        <v>4064</v>
      </c>
      <c r="C1128" s="137">
        <v>1.4591149807019119E-2</v>
      </c>
      <c r="D1128" s="312">
        <v>292.12121212121201</v>
      </c>
      <c r="E1128" s="312">
        <v>4332</v>
      </c>
      <c r="F1128" s="137">
        <v>1.4807725175183729E-2</v>
      </c>
      <c r="G1128" s="302">
        <v>235.15151515151501</v>
      </c>
      <c r="H1128" s="312">
        <v>4816</v>
      </c>
      <c r="I1128" s="137">
        <v>1.5641137230193631E-2</v>
      </c>
      <c r="J1128" s="302">
        <v>307.27273600000001</v>
      </c>
      <c r="K1128" s="313">
        <v>0.18503937007874016</v>
      </c>
      <c r="L1128" s="312">
        <v>2298</v>
      </c>
      <c r="M1128" s="137">
        <v>9.6039318446821051E-3</v>
      </c>
      <c r="N1128" s="312">
        <v>193.333333333333</v>
      </c>
      <c r="O1128" s="312">
        <v>2893</v>
      </c>
      <c r="P1128" s="137">
        <v>1.1224620446424067E-2</v>
      </c>
      <c r="Q1128" s="302">
        <v>247.272727272727</v>
      </c>
      <c r="R1128" s="312">
        <v>3069</v>
      </c>
      <c r="S1128" s="137">
        <v>1.1354807201367461E-2</v>
      </c>
      <c r="T1128" s="302">
        <v>255.75756799999999</v>
      </c>
      <c r="U1128" s="313">
        <v>0.33550913838120106</v>
      </c>
      <c r="V1128" s="312">
        <v>616</v>
      </c>
      <c r="W1128" s="137">
        <v>1.5689071135674807E-2</v>
      </c>
      <c r="X1128" s="312">
        <v>126.06060606060601</v>
      </c>
      <c r="Y1128" s="312">
        <v>618</v>
      </c>
      <c r="Z1128" s="137">
        <v>1.5033570108008173E-2</v>
      </c>
      <c r="AA1128" s="302">
        <v>101.212121212121</v>
      </c>
      <c r="AB1128" s="312">
        <v>803</v>
      </c>
      <c r="AC1128" s="137">
        <v>1.8480162017858785E-2</v>
      </c>
      <c r="AD1128" s="302">
        <v>132.72728000000001</v>
      </c>
      <c r="AE1128" s="313">
        <v>0.30357142857142855</v>
      </c>
      <c r="AF1128" s="312">
        <v>207</v>
      </c>
      <c r="AG1128" s="137">
        <v>4.9318593347946246E-3</v>
      </c>
      <c r="AH1128" s="312">
        <v>43.636363636363598</v>
      </c>
      <c r="AI1128" s="312">
        <v>262</v>
      </c>
      <c r="AJ1128" s="137">
        <v>6.1325281464316645E-3</v>
      </c>
      <c r="AK1128" s="302">
        <v>57.5757575757575</v>
      </c>
      <c r="AL1128" s="312">
        <v>466</v>
      </c>
      <c r="AM1128" s="137">
        <v>1.0383012856219781E-2</v>
      </c>
      <c r="AN1128" s="302">
        <v>139.393936</v>
      </c>
      <c r="AO1128" s="313">
        <v>1.251207729468599</v>
      </c>
      <c r="AP1128" s="312">
        <v>841</v>
      </c>
      <c r="AQ1128" s="137">
        <v>1.1500382890274587E-2</v>
      </c>
      <c r="AR1128" s="312">
        <v>125.454545454545</v>
      </c>
      <c r="AS1128" s="312">
        <v>605</v>
      </c>
      <c r="AT1128" s="137">
        <v>7.9068430132259917E-3</v>
      </c>
      <c r="AU1128" s="302">
        <v>100</v>
      </c>
      <c r="AV1128" s="312">
        <v>776</v>
      </c>
      <c r="AW1128" s="137">
        <v>9.6990300969903003E-3</v>
      </c>
      <c r="AX1128" s="302">
        <v>98.181816100000006</v>
      </c>
      <c r="AY1128" s="303">
        <v>-7.7288941736028544E-2</v>
      </c>
      <c r="AZ1128" s="311">
        <v>4347</v>
      </c>
      <c r="BA1128" s="137">
        <v>2.0932550670063131E-2</v>
      </c>
      <c r="BB1128" s="312">
        <v>241.21212121212099</v>
      </c>
      <c r="BC1128" s="312">
        <v>4034</v>
      </c>
      <c r="BD1128" s="137">
        <v>1.856052414846579E-2</v>
      </c>
      <c r="BE1128" s="302">
        <v>235.15151515151501</v>
      </c>
      <c r="BF1128" s="312">
        <v>4676</v>
      </c>
      <c r="BG1128" s="137">
        <v>2.0457896371742203E-2</v>
      </c>
      <c r="BH1128" s="302">
        <v>255.75756799999999</v>
      </c>
      <c r="BI1128" s="303">
        <v>7.5684380032206122E-2</v>
      </c>
      <c r="BJ1128" s="311">
        <v>2093</v>
      </c>
      <c r="BK1128" s="137">
        <v>1.30872210446016E-2</v>
      </c>
      <c r="BL1128" s="312">
        <v>176.969696969696</v>
      </c>
      <c r="BM1128" s="312">
        <v>2595</v>
      </c>
      <c r="BN1128" s="137">
        <v>1.5438158129573443E-2</v>
      </c>
      <c r="BO1128" s="302">
        <v>216.969696969697</v>
      </c>
      <c r="BP1128" s="312">
        <v>2474</v>
      </c>
      <c r="BQ1128" s="137">
        <v>1.4226730612197955E-2</v>
      </c>
      <c r="BR1128" s="302">
        <v>224.24243200000001</v>
      </c>
      <c r="BS1128" s="303">
        <v>0.18203535594839942</v>
      </c>
      <c r="BT1128" s="311">
        <v>1236</v>
      </c>
      <c r="BU1128" s="137">
        <v>1.0034096444227959E-2</v>
      </c>
      <c r="BV1128" s="312">
        <v>136.363636363636</v>
      </c>
      <c r="BW1128" s="312">
        <v>1195</v>
      </c>
      <c r="BX1128" s="137">
        <v>9.0048679034859004E-3</v>
      </c>
      <c r="BY1128" s="302">
        <v>118.787878787878</v>
      </c>
      <c r="BZ1128" s="312">
        <v>1815</v>
      </c>
      <c r="CA1128" s="137">
        <v>1.3129530230472084E-2</v>
      </c>
      <c r="CB1128" s="302">
        <v>169.090912</v>
      </c>
      <c r="CC1128" s="303">
        <v>0.46844660194174759</v>
      </c>
      <c r="CD1128" s="311">
        <v>15702</v>
      </c>
      <c r="CE1128" s="137">
        <v>1.3501997955180796E-2</v>
      </c>
      <c r="CF1128" s="312">
        <v>513.24</v>
      </c>
      <c r="CG1128" s="312">
        <v>16534</v>
      </c>
      <c r="CH1128" s="137">
        <v>1.3455699303288727E-2</v>
      </c>
      <c r="CI1128" s="302">
        <v>505.45</v>
      </c>
      <c r="CJ1128" s="312">
        <v>18895</v>
      </c>
      <c r="CK1128" s="137">
        <v>1.4678783622532691E-2</v>
      </c>
      <c r="CL1128" s="302">
        <v>591.08000000000004</v>
      </c>
      <c r="CM1128" s="313">
        <v>0.20334989173353712</v>
      </c>
    </row>
    <row r="1129" spans="1:91" ht="14.4" x14ac:dyDescent="0.3">
      <c r="A1129" s="99" t="s">
        <v>465</v>
      </c>
      <c r="B1129" s="311">
        <v>9768</v>
      </c>
      <c r="C1129" s="137">
        <v>3.5070460461358942E-2</v>
      </c>
      <c r="D1129" s="312">
        <v>341.81818181818102</v>
      </c>
      <c r="E1129" s="312">
        <v>10173</v>
      </c>
      <c r="F1129" s="137">
        <v>3.4773542984105281E-2</v>
      </c>
      <c r="G1129" s="302">
        <v>387.27272727272702</v>
      </c>
      <c r="H1129" s="312">
        <v>10243</v>
      </c>
      <c r="I1129" s="137">
        <v>3.3266646314134833E-2</v>
      </c>
      <c r="J1129" s="302">
        <v>309.69695999999999</v>
      </c>
      <c r="K1129" s="313">
        <v>4.8628173628173628E-2</v>
      </c>
      <c r="L1129" s="312">
        <v>5185</v>
      </c>
      <c r="M1129" s="137">
        <v>2.1669445872357144E-2</v>
      </c>
      <c r="N1129" s="312">
        <v>252.72727272727201</v>
      </c>
      <c r="O1129" s="312">
        <v>4823</v>
      </c>
      <c r="P1129" s="137">
        <v>1.8712873976185027E-2</v>
      </c>
      <c r="Q1129" s="302">
        <v>253.333333333333</v>
      </c>
      <c r="R1129" s="312">
        <v>6533</v>
      </c>
      <c r="S1129" s="137">
        <v>2.4171050976387626E-2</v>
      </c>
      <c r="T1129" s="302">
        <v>334.54544099999998</v>
      </c>
      <c r="U1129" s="313">
        <v>0.25998071359691416</v>
      </c>
      <c r="V1129" s="312">
        <v>696</v>
      </c>
      <c r="W1129" s="137">
        <v>1.7726612841606603E-2</v>
      </c>
      <c r="X1129" s="312">
        <v>107.272727272727</v>
      </c>
      <c r="Y1129" s="312">
        <v>947</v>
      </c>
      <c r="Z1129" s="137">
        <v>2.3036878466478544E-2</v>
      </c>
      <c r="AA1129" s="302">
        <v>136.363636363636</v>
      </c>
      <c r="AB1129" s="312">
        <v>1231</v>
      </c>
      <c r="AC1129" s="137">
        <v>2.8330111387277916E-2</v>
      </c>
      <c r="AD1129" s="302">
        <v>161.81817599999999</v>
      </c>
      <c r="AE1129" s="313">
        <v>0.76867816091954022</v>
      </c>
      <c r="AF1129" s="312">
        <v>599</v>
      </c>
      <c r="AG1129" s="137">
        <v>1.4271419041265606E-2</v>
      </c>
      <c r="AH1129" s="312">
        <v>87.878787878787904</v>
      </c>
      <c r="AI1129" s="312">
        <v>625</v>
      </c>
      <c r="AJ1129" s="137">
        <v>1.4629122486716757E-2</v>
      </c>
      <c r="AK1129" s="302">
        <v>118.181818181818</v>
      </c>
      <c r="AL1129" s="312">
        <v>413</v>
      </c>
      <c r="AM1129" s="137">
        <v>9.2021122524007931E-3</v>
      </c>
      <c r="AN1129" s="302">
        <v>93.333335899999994</v>
      </c>
      <c r="AO1129" s="313">
        <v>-0.31051752921535891</v>
      </c>
      <c r="AP1129" s="312">
        <v>963</v>
      </c>
      <c r="AQ1129" s="137">
        <v>1.3168690515260912E-2</v>
      </c>
      <c r="AR1129" s="312">
        <v>109.09090909090899</v>
      </c>
      <c r="AS1129" s="312">
        <v>902</v>
      </c>
      <c r="AT1129" s="137">
        <v>1.1788384128809662E-2</v>
      </c>
      <c r="AU1129" s="302">
        <v>129.09090909090901</v>
      </c>
      <c r="AV1129" s="312">
        <v>1079</v>
      </c>
      <c r="AW1129" s="137">
        <v>1.3486151384861514E-2</v>
      </c>
      <c r="AX1129" s="302">
        <v>153.939392</v>
      </c>
      <c r="AY1129" s="303">
        <v>0.12045690550363447</v>
      </c>
      <c r="AZ1129" s="311">
        <v>6916</v>
      </c>
      <c r="BA1129" s="137">
        <v>3.3303317330148748E-2</v>
      </c>
      <c r="BB1129" s="312">
        <v>295.75757575757501</v>
      </c>
      <c r="BC1129" s="312">
        <v>6552</v>
      </c>
      <c r="BD1129" s="137">
        <v>3.0145898418628619E-2</v>
      </c>
      <c r="BE1129" s="302">
        <v>265.45454545454498</v>
      </c>
      <c r="BF1129" s="312">
        <v>7213</v>
      </c>
      <c r="BG1129" s="137">
        <v>3.1557486426299512E-2</v>
      </c>
      <c r="BH1129" s="302">
        <v>290.90910000000002</v>
      </c>
      <c r="BI1129" s="303">
        <v>4.2943898207056103E-2</v>
      </c>
      <c r="BJ1129" s="311">
        <v>5247</v>
      </c>
      <c r="BK1129" s="137">
        <v>3.2808718978033731E-2</v>
      </c>
      <c r="BL1129" s="312">
        <v>255.75757575757501</v>
      </c>
      <c r="BM1129" s="312">
        <v>5499</v>
      </c>
      <c r="BN1129" s="137">
        <v>3.2714617169373551E-2</v>
      </c>
      <c r="BO1129" s="302">
        <v>281.81818181818102</v>
      </c>
      <c r="BP1129" s="312">
        <v>6364</v>
      </c>
      <c r="BQ1129" s="137">
        <v>3.6596165568321661E-2</v>
      </c>
      <c r="BR1129" s="302">
        <v>343.63635299999999</v>
      </c>
      <c r="BS1129" s="303">
        <v>0.21288355250619401</v>
      </c>
      <c r="BT1129" s="311">
        <v>1372</v>
      </c>
      <c r="BU1129" s="137">
        <v>1.1138171781133301E-2</v>
      </c>
      <c r="BV1129" s="312">
        <v>130.30303030303</v>
      </c>
      <c r="BW1129" s="312">
        <v>1875</v>
      </c>
      <c r="BX1129" s="137">
        <v>1.4128976836013444E-2</v>
      </c>
      <c r="BY1129" s="302">
        <v>177.575757575757</v>
      </c>
      <c r="BZ1129" s="312">
        <v>2719</v>
      </c>
      <c r="CA1129" s="137">
        <v>1.9668976692371127E-2</v>
      </c>
      <c r="CB1129" s="302">
        <v>197.57576</v>
      </c>
      <c r="CC1129" s="303">
        <v>0.98177842565597673</v>
      </c>
      <c r="CD1129" s="311">
        <v>30746</v>
      </c>
      <c r="CE1129" s="137">
        <v>2.6438188073493105E-2</v>
      </c>
      <c r="CF1129" s="312">
        <v>616.14</v>
      </c>
      <c r="CG1129" s="312">
        <v>31396</v>
      </c>
      <c r="CH1129" s="137">
        <v>2.5550691624897356E-2</v>
      </c>
      <c r="CI1129" s="302">
        <v>665.84</v>
      </c>
      <c r="CJ1129" s="312">
        <v>35795</v>
      </c>
      <c r="CK1129" s="137">
        <v>2.7807730075075823E-2</v>
      </c>
      <c r="CL1129" s="302">
        <v>711.03</v>
      </c>
      <c r="CM1129" s="313">
        <v>0.16421648344500098</v>
      </c>
    </row>
    <row r="1130" spans="1:91" ht="14.4" x14ac:dyDescent="0.3">
      <c r="A1130" s="99" t="s">
        <v>466</v>
      </c>
      <c r="B1130" s="311">
        <v>4396</v>
      </c>
      <c r="C1130" s="137">
        <v>1.5783143344403554E-2</v>
      </c>
      <c r="D1130" s="312">
        <v>306.666666666666</v>
      </c>
      <c r="E1130" s="312">
        <v>4087</v>
      </c>
      <c r="F1130" s="137">
        <v>1.397026149376175E-2</v>
      </c>
      <c r="G1130" s="302">
        <v>224.24242424242399</v>
      </c>
      <c r="H1130" s="312">
        <v>4290</v>
      </c>
      <c r="I1130" s="137">
        <v>1.3932823653972316E-2</v>
      </c>
      <c r="J1130" s="302">
        <v>311.51513699999998</v>
      </c>
      <c r="K1130" s="313">
        <v>-2.4112829845313922E-2</v>
      </c>
      <c r="L1130" s="312">
        <v>5042</v>
      </c>
      <c r="M1130" s="137">
        <v>2.107181216748789E-2</v>
      </c>
      <c r="N1130" s="312">
        <v>369.09090909090901</v>
      </c>
      <c r="O1130" s="312">
        <v>5676</v>
      </c>
      <c r="P1130" s="137">
        <v>2.2022449240892847E-2</v>
      </c>
      <c r="Q1130" s="302">
        <v>327.87878787878702</v>
      </c>
      <c r="R1130" s="312">
        <v>6177</v>
      </c>
      <c r="S1130" s="137">
        <v>2.2853908140386708E-2</v>
      </c>
      <c r="T1130" s="302">
        <v>395.75756799999999</v>
      </c>
      <c r="U1130" s="313">
        <v>0.22510908369694566</v>
      </c>
      <c r="V1130" s="312">
        <v>635</v>
      </c>
      <c r="W1130" s="137">
        <v>1.617298729083361E-2</v>
      </c>
      <c r="X1130" s="312">
        <v>104.24242424242399</v>
      </c>
      <c r="Y1130" s="312">
        <v>1218</v>
      </c>
      <c r="Z1130" s="137">
        <v>2.9629269241996693E-2</v>
      </c>
      <c r="AA1130" s="302">
        <v>138.18181818181799</v>
      </c>
      <c r="AB1130" s="312">
        <v>753</v>
      </c>
      <c r="AC1130" s="137">
        <v>1.7329466998066832E-2</v>
      </c>
      <c r="AD1130" s="302">
        <v>106.060608</v>
      </c>
      <c r="AE1130" s="313">
        <v>0.1858267716535433</v>
      </c>
      <c r="AF1130" s="312">
        <v>1128</v>
      </c>
      <c r="AG1130" s="137">
        <v>2.6875059563518537E-2</v>
      </c>
      <c r="AH1130" s="312">
        <v>155.75757575757501</v>
      </c>
      <c r="AI1130" s="312">
        <v>771</v>
      </c>
      <c r="AJ1130" s="137">
        <v>1.8046485499613792E-2</v>
      </c>
      <c r="AK1130" s="302">
        <v>127.272727272727</v>
      </c>
      <c r="AL1130" s="312">
        <v>767</v>
      </c>
      <c r="AM1130" s="137">
        <v>1.7089637040172901E-2</v>
      </c>
      <c r="AN1130" s="302">
        <v>116.36364</v>
      </c>
      <c r="AO1130" s="313">
        <v>-0.32003546099290781</v>
      </c>
      <c r="AP1130" s="312">
        <v>1879</v>
      </c>
      <c r="AQ1130" s="137">
        <v>2.5694672355322176E-2</v>
      </c>
      <c r="AR1130" s="312">
        <v>199.39393939393901</v>
      </c>
      <c r="AS1130" s="312">
        <v>2086</v>
      </c>
      <c r="AT1130" s="137">
        <v>2.7262271943123008E-2</v>
      </c>
      <c r="AU1130" s="302">
        <v>195.15151515151501</v>
      </c>
      <c r="AV1130" s="312">
        <v>2206</v>
      </c>
      <c r="AW1130" s="137">
        <v>2.7572242775722428E-2</v>
      </c>
      <c r="AX1130" s="302">
        <v>184.84848</v>
      </c>
      <c r="AY1130" s="303">
        <v>0.17402873869079297</v>
      </c>
      <c r="AZ1130" s="311">
        <v>1781</v>
      </c>
      <c r="BA1130" s="137">
        <v>8.5762302147187573E-3</v>
      </c>
      <c r="BB1130" s="312">
        <v>192.72727272727201</v>
      </c>
      <c r="BC1130" s="312">
        <v>3087</v>
      </c>
      <c r="BD1130" s="137">
        <v>1.4203355985700022E-2</v>
      </c>
      <c r="BE1130" s="302">
        <v>303.030303030303</v>
      </c>
      <c r="BF1130" s="312">
        <v>2901</v>
      </c>
      <c r="BG1130" s="137">
        <v>1.2692120909842628E-2</v>
      </c>
      <c r="BH1130" s="302">
        <v>227.27271999999999</v>
      </c>
      <c r="BI1130" s="303">
        <v>0.62886019090398648</v>
      </c>
      <c r="BJ1130" s="311">
        <v>2369</v>
      </c>
      <c r="BK1130" s="137">
        <v>1.4813008435098514E-2</v>
      </c>
      <c r="BL1130" s="312">
        <v>204.24242424242399</v>
      </c>
      <c r="BM1130" s="312">
        <v>2648</v>
      </c>
      <c r="BN1130" s="137">
        <v>1.5753465405437563E-2</v>
      </c>
      <c r="BO1130" s="302">
        <v>186.06060606060601</v>
      </c>
      <c r="BP1130" s="312">
        <v>2583</v>
      </c>
      <c r="BQ1130" s="137">
        <v>1.4853534830762861E-2</v>
      </c>
      <c r="BR1130" s="302">
        <v>248.484848</v>
      </c>
      <c r="BS1130" s="303">
        <v>9.0333474039679187E-2</v>
      </c>
      <c r="BT1130" s="311">
        <v>3857</v>
      </c>
      <c r="BU1130" s="137">
        <v>3.1311901282675761E-2</v>
      </c>
      <c r="BV1130" s="312">
        <v>226.06060606060601</v>
      </c>
      <c r="BW1130" s="312">
        <v>4726</v>
      </c>
      <c r="BX1130" s="137">
        <v>3.561255708106642E-2</v>
      </c>
      <c r="BY1130" s="302">
        <v>248.48484848484799</v>
      </c>
      <c r="BZ1130" s="312">
        <v>4227</v>
      </c>
      <c r="CA1130" s="137">
        <v>3.0577699330140772E-2</v>
      </c>
      <c r="CB1130" s="302">
        <v>318.18182400000001</v>
      </c>
      <c r="CC1130" s="303">
        <v>9.5929478869587761E-2</v>
      </c>
      <c r="CD1130" s="311">
        <v>21087</v>
      </c>
      <c r="CE1130" s="137">
        <v>1.8132507380008753E-2</v>
      </c>
      <c r="CF1130" s="312">
        <v>658.63</v>
      </c>
      <c r="CG1130" s="312">
        <v>24299</v>
      </c>
      <c r="CH1130" s="137">
        <v>1.9775011332443013E-2</v>
      </c>
      <c r="CI1130" s="302">
        <v>646.69000000000005</v>
      </c>
      <c r="CJ1130" s="312">
        <v>23904</v>
      </c>
      <c r="CK1130" s="137">
        <v>1.8570079053348582E-2</v>
      </c>
      <c r="CL1130" s="302">
        <v>724.87</v>
      </c>
      <c r="CM1130" s="313">
        <v>0.13358941527955612</v>
      </c>
    </row>
    <row r="1131" spans="1:91" ht="14.4" x14ac:dyDescent="0.3">
      <c r="A1131" s="99" t="s">
        <v>467</v>
      </c>
      <c r="B1131" s="311">
        <v>134</v>
      </c>
      <c r="C1131" s="137">
        <v>4.8110582532986268E-4</v>
      </c>
      <c r="D1131" s="312">
        <v>55.757575757575701</v>
      </c>
      <c r="E1131" s="312">
        <v>203</v>
      </c>
      <c r="F1131" s="137">
        <v>6.9389847889249703E-4</v>
      </c>
      <c r="G1131" s="302">
        <v>51.515151515151501</v>
      </c>
      <c r="H1131" s="312">
        <v>299</v>
      </c>
      <c r="I1131" s="137">
        <v>9.7107558800413113E-4</v>
      </c>
      <c r="J1131" s="302">
        <v>95.757576</v>
      </c>
      <c r="K1131" s="313">
        <v>1.2313432835820894</v>
      </c>
      <c r="L1131" s="312">
        <v>66</v>
      </c>
      <c r="M1131" s="137">
        <v>2.7583094070888554E-4</v>
      </c>
      <c r="N1131" s="312">
        <v>25.4545454545454</v>
      </c>
      <c r="O1131" s="312">
        <v>150</v>
      </c>
      <c r="P1131" s="137">
        <v>5.8198861630266512E-4</v>
      </c>
      <c r="Q1131" s="302">
        <v>61.212121212121197</v>
      </c>
      <c r="R1131" s="312">
        <v>399</v>
      </c>
      <c r="S1131" s="137">
        <v>1.4762359313605789E-3</v>
      </c>
      <c r="T1131" s="302">
        <v>110.303032</v>
      </c>
      <c r="U1131" s="313">
        <v>5.0454545454545459</v>
      </c>
      <c r="V1131" s="312">
        <v>9</v>
      </c>
      <c r="W1131" s="137">
        <v>2.2922344191732676E-4</v>
      </c>
      <c r="X1131" s="312">
        <v>7.8787878787878798</v>
      </c>
      <c r="Y1131" s="312">
        <v>8</v>
      </c>
      <c r="Z1131" s="137">
        <v>1.9460932178651358E-4</v>
      </c>
      <c r="AA1131" s="302">
        <v>7.8787878787878798</v>
      </c>
      <c r="AB1131" s="312">
        <v>18</v>
      </c>
      <c r="AC1131" s="137">
        <v>4.1425020712510354E-4</v>
      </c>
      <c r="AD1131" s="302">
        <v>13.333333</v>
      </c>
      <c r="AE1131" s="313">
        <v>1</v>
      </c>
      <c r="AF1131" s="312">
        <v>93</v>
      </c>
      <c r="AG1131" s="137">
        <v>2.2157628895454113E-3</v>
      </c>
      <c r="AH1131" s="312">
        <v>43.030303030303003</v>
      </c>
      <c r="AI1131" s="312">
        <v>29</v>
      </c>
      <c r="AJ1131" s="137">
        <v>6.7879128338365756E-4</v>
      </c>
      <c r="AK1131" s="302">
        <v>20</v>
      </c>
      <c r="AL1131" s="312">
        <v>40</v>
      </c>
      <c r="AM1131" s="137">
        <v>8.9124573873131173E-4</v>
      </c>
      <c r="AN1131" s="302">
        <v>22.424242</v>
      </c>
      <c r="AO1131" s="313">
        <v>-0.56989247311827962</v>
      </c>
      <c r="AP1131" s="312">
        <v>0</v>
      </c>
      <c r="AQ1131" s="137">
        <v>0</v>
      </c>
      <c r="AR1131" s="312">
        <v>80</v>
      </c>
      <c r="AS1131" s="312">
        <v>49</v>
      </c>
      <c r="AT1131" s="137">
        <v>6.4038893826127866E-4</v>
      </c>
      <c r="AU1131" s="302">
        <v>24.848484848484802</v>
      </c>
      <c r="AV1131" s="312">
        <v>19</v>
      </c>
      <c r="AW1131" s="137">
        <v>2.3747625237476253E-4</v>
      </c>
      <c r="AX1131" s="302">
        <v>18.181818</v>
      </c>
      <c r="AZ1131" s="311">
        <v>99</v>
      </c>
      <c r="BA1131" s="137">
        <v>4.7672475646106505E-4</v>
      </c>
      <c r="BB1131" s="312">
        <v>45.454545454545404</v>
      </c>
      <c r="BC1131" s="312">
        <v>28</v>
      </c>
      <c r="BD1131" s="137">
        <v>1.2882862572063513E-4</v>
      </c>
      <c r="BE1131" s="302">
        <v>17.5757575757575</v>
      </c>
      <c r="BF1131" s="312">
        <v>104</v>
      </c>
      <c r="BG1131" s="137">
        <v>4.5500881579580604E-4</v>
      </c>
      <c r="BH1131" s="302">
        <v>34.5454559</v>
      </c>
      <c r="BI1131" s="303">
        <v>5.0505050505050504E-2</v>
      </c>
      <c r="BJ1131" s="311">
        <v>9</v>
      </c>
      <c r="BK1131" s="137">
        <v>5.627567577707329E-5</v>
      </c>
      <c r="BL1131" s="312">
        <v>9.0909090909090899</v>
      </c>
      <c r="BM1131" s="312">
        <v>52</v>
      </c>
      <c r="BN1131" s="137">
        <v>3.0935808197989171E-4</v>
      </c>
      <c r="BO1131" s="302">
        <v>29.696969696969699</v>
      </c>
      <c r="BP1131" s="312">
        <v>113</v>
      </c>
      <c r="BQ1131" s="137">
        <v>6.4980620823701255E-4</v>
      </c>
      <c r="BR1131" s="302">
        <v>37.5757561</v>
      </c>
      <c r="BS1131" s="303">
        <v>11.555555555555555</v>
      </c>
      <c r="BT1131" s="311">
        <v>74</v>
      </c>
      <c r="BU1131" s="137">
        <v>6.0074687449261242E-4</v>
      </c>
      <c r="BV1131" s="312">
        <v>39.393939393939398</v>
      </c>
      <c r="BW1131" s="312">
        <v>124</v>
      </c>
      <c r="BX1131" s="137">
        <v>9.3439633475502241E-4</v>
      </c>
      <c r="BY1131" s="302">
        <v>38.181818181818102</v>
      </c>
      <c r="BZ1131" s="312">
        <v>72</v>
      </c>
      <c r="CA1131" s="137">
        <v>5.2084086864682651E-4</v>
      </c>
      <c r="CB1131" s="302">
        <v>28.484848</v>
      </c>
      <c r="CC1131" s="303">
        <v>-2.7027027027027029E-2</v>
      </c>
      <c r="CD1131" s="311">
        <v>484</v>
      </c>
      <c r="CE1131" s="137">
        <v>4.1618691952028438E-4</v>
      </c>
      <c r="CF1131" s="312">
        <v>124.79</v>
      </c>
      <c r="CG1131" s="312">
        <v>643</v>
      </c>
      <c r="CH1131" s="137">
        <v>5.2328623757195189E-4</v>
      </c>
      <c r="CI1131" s="302">
        <v>99.6</v>
      </c>
      <c r="CJ1131" s="312">
        <v>1064</v>
      </c>
      <c r="CK1131" s="137">
        <v>8.2657982399443142E-4</v>
      </c>
      <c r="CL1131" s="302">
        <v>159.4</v>
      </c>
      <c r="CM1131" s="313">
        <v>1.1983471074380165</v>
      </c>
    </row>
    <row r="1132" spans="1:91" ht="14.4" x14ac:dyDescent="0.3">
      <c r="A1132" s="432"/>
      <c r="B1132" s="432"/>
      <c r="C1132" s="432"/>
      <c r="D1132" s="432"/>
      <c r="E1132" s="432"/>
      <c r="F1132" s="432"/>
      <c r="G1132" s="432"/>
      <c r="H1132" s="432"/>
      <c r="I1132" s="432"/>
      <c r="J1132" s="432"/>
      <c r="K1132" s="432"/>
      <c r="L1132" s="432"/>
      <c r="M1132" s="432"/>
      <c r="N1132" s="432"/>
      <c r="O1132" s="432"/>
      <c r="P1132" s="432"/>
      <c r="Q1132" s="432"/>
      <c r="R1132" s="432"/>
      <c r="S1132" s="432"/>
      <c r="T1132" s="432"/>
      <c r="U1132" s="432"/>
      <c r="V1132" s="432"/>
      <c r="W1132" s="432"/>
      <c r="X1132" s="432"/>
      <c r="Y1132" s="432"/>
      <c r="Z1132" s="432"/>
      <c r="AA1132" s="432"/>
      <c r="AB1132" s="432"/>
      <c r="AC1132" s="432"/>
      <c r="AD1132" s="432"/>
      <c r="AE1132" s="432"/>
      <c r="AF1132" s="432"/>
      <c r="AG1132" s="432"/>
      <c r="AH1132" s="432"/>
      <c r="AI1132" s="432"/>
      <c r="AJ1132" s="432"/>
      <c r="AK1132" s="432"/>
      <c r="AL1132" s="432"/>
      <c r="AM1132" s="432"/>
      <c r="AN1132" s="432"/>
      <c r="AO1132" s="432"/>
      <c r="AP1132" s="432"/>
      <c r="AQ1132" s="432"/>
      <c r="AR1132" s="432"/>
      <c r="AS1132" s="432"/>
      <c r="AT1132" s="432"/>
      <c r="AU1132" s="432"/>
      <c r="AV1132" s="432"/>
      <c r="AW1132" s="432"/>
      <c r="AX1132" s="432"/>
      <c r="AY1132" s="432"/>
      <c r="AZ1132" s="432"/>
      <c r="BA1132" s="432"/>
      <c r="BB1132" s="432"/>
      <c r="BC1132" s="432"/>
      <c r="BD1132" s="432"/>
      <c r="BE1132" s="432"/>
      <c r="BF1132" s="432"/>
      <c r="BG1132" s="432"/>
      <c r="BH1132" s="432"/>
      <c r="BI1132" s="432"/>
      <c r="BJ1132" s="432"/>
      <c r="BK1132" s="432"/>
      <c r="BL1132" s="432"/>
      <c r="BM1132" s="432"/>
      <c r="BN1132" s="432"/>
      <c r="BO1132" s="432"/>
      <c r="BP1132" s="432"/>
      <c r="BQ1132" s="432"/>
      <c r="BR1132" s="432"/>
      <c r="BS1132" s="432"/>
      <c r="BT1132" s="432"/>
      <c r="BU1132" s="432"/>
      <c r="BV1132" s="432"/>
      <c r="BW1132" s="432"/>
      <c r="BX1132" s="432"/>
      <c r="BY1132" s="432"/>
      <c r="BZ1132" s="432"/>
      <c r="CA1132" s="432"/>
      <c r="CB1132" s="432"/>
      <c r="CC1132" s="432"/>
      <c r="CD1132" s="432"/>
      <c r="CE1132" s="432"/>
      <c r="CF1132" s="432"/>
      <c r="CG1132" s="432"/>
      <c r="CH1132" s="432"/>
      <c r="CI1132" s="432"/>
      <c r="CJ1132" s="432"/>
      <c r="CK1132" s="432"/>
      <c r="CL1132" s="432"/>
      <c r="CM1132" s="432"/>
    </row>
    <row r="1133" spans="1:91" ht="14.4" x14ac:dyDescent="0.3">
      <c r="A1133" s="472" t="s">
        <v>469</v>
      </c>
      <c r="B1133" s="472"/>
      <c r="C1133" s="472"/>
      <c r="D1133" s="472"/>
      <c r="E1133" s="472"/>
      <c r="F1133" s="472"/>
      <c r="G1133" s="472"/>
      <c r="H1133" s="472"/>
      <c r="I1133" s="472"/>
      <c r="J1133" s="472"/>
      <c r="K1133" s="472"/>
      <c r="L1133" s="472"/>
      <c r="M1133" s="472"/>
      <c r="N1133" s="472"/>
      <c r="O1133" s="472"/>
      <c r="P1133" s="472"/>
      <c r="Q1133" s="472"/>
      <c r="R1133" s="472"/>
      <c r="S1133" s="472"/>
      <c r="T1133" s="472"/>
      <c r="U1133" s="472"/>
      <c r="V1133" s="472"/>
      <c r="W1133" s="472"/>
      <c r="X1133" s="472"/>
      <c r="Y1133" s="472"/>
      <c r="Z1133" s="472"/>
      <c r="AA1133" s="472"/>
      <c r="AB1133" s="472"/>
      <c r="AC1133" s="472"/>
      <c r="AD1133" s="472"/>
      <c r="AE1133" s="472"/>
      <c r="AF1133" s="472"/>
      <c r="AG1133" s="472"/>
      <c r="AH1133" s="472"/>
      <c r="AI1133" s="472"/>
      <c r="AJ1133" s="472"/>
      <c r="AK1133" s="472"/>
      <c r="AL1133" s="472"/>
      <c r="AM1133" s="472"/>
      <c r="AN1133" s="472"/>
      <c r="AO1133" s="472"/>
      <c r="AP1133" s="472"/>
      <c r="AQ1133" s="472"/>
      <c r="AR1133" s="472"/>
      <c r="AS1133" s="472"/>
      <c r="AT1133" s="472"/>
      <c r="AU1133" s="472"/>
      <c r="AV1133" s="472"/>
      <c r="AW1133" s="472"/>
      <c r="AX1133" s="472"/>
      <c r="AY1133" s="472"/>
      <c r="AZ1133" s="472"/>
      <c r="BA1133" s="472"/>
      <c r="BB1133" s="472"/>
      <c r="BC1133" s="472"/>
      <c r="BD1133" s="472"/>
      <c r="BE1133" s="472"/>
      <c r="BF1133" s="472"/>
      <c r="BG1133" s="472"/>
      <c r="BH1133" s="472"/>
      <c r="BI1133" s="472"/>
      <c r="BJ1133" s="472"/>
      <c r="BK1133" s="472"/>
      <c r="BL1133" s="472"/>
      <c r="BM1133" s="472"/>
      <c r="BN1133" s="472"/>
      <c r="BO1133" s="472"/>
      <c r="BP1133" s="472"/>
      <c r="BQ1133" s="472"/>
      <c r="BR1133" s="472"/>
      <c r="BS1133" s="472"/>
      <c r="BT1133" s="472"/>
      <c r="BU1133" s="472"/>
      <c r="BV1133" s="472"/>
      <c r="BW1133" s="472"/>
      <c r="BX1133" s="472"/>
      <c r="BY1133" s="472"/>
      <c r="BZ1133" s="472"/>
      <c r="CA1133" s="472"/>
      <c r="CB1133" s="472"/>
      <c r="CC1133" s="472"/>
      <c r="CD1133" s="472"/>
      <c r="CE1133" s="472"/>
      <c r="CF1133" s="472"/>
      <c r="CG1133" s="472"/>
      <c r="CH1133" s="472"/>
      <c r="CI1133" s="472"/>
      <c r="CJ1133" s="472"/>
      <c r="CK1133" s="472"/>
      <c r="CL1133" s="472"/>
      <c r="CM1133" s="472"/>
    </row>
    <row r="1134" spans="1:91" ht="18" customHeight="1" x14ac:dyDescent="0.3">
      <c r="B1134" s="473" t="s">
        <v>332</v>
      </c>
      <c r="C1134" s="474"/>
      <c r="D1134" s="292" t="s">
        <v>333</v>
      </c>
      <c r="E1134" s="474" t="s">
        <v>332</v>
      </c>
      <c r="F1134" s="474"/>
      <c r="G1134" s="292" t="s">
        <v>333</v>
      </c>
      <c r="H1134" s="474" t="s">
        <v>332</v>
      </c>
      <c r="I1134" s="474"/>
      <c r="J1134" s="292" t="s">
        <v>333</v>
      </c>
      <c r="K1134" s="310" t="s">
        <v>0</v>
      </c>
      <c r="L1134" s="473" t="s">
        <v>332</v>
      </c>
      <c r="M1134" s="474"/>
      <c r="N1134" s="292" t="s">
        <v>333</v>
      </c>
      <c r="O1134" s="474" t="s">
        <v>332</v>
      </c>
      <c r="P1134" s="474"/>
      <c r="Q1134" s="292" t="s">
        <v>333</v>
      </c>
      <c r="R1134" s="474" t="s">
        <v>332</v>
      </c>
      <c r="S1134" s="474"/>
      <c r="T1134" s="292" t="s">
        <v>333</v>
      </c>
      <c r="U1134" s="310" t="s">
        <v>0</v>
      </c>
      <c r="V1134" s="473" t="s">
        <v>332</v>
      </c>
      <c r="W1134" s="474"/>
      <c r="X1134" s="292" t="s">
        <v>333</v>
      </c>
      <c r="Y1134" s="474" t="s">
        <v>332</v>
      </c>
      <c r="Z1134" s="474"/>
      <c r="AA1134" s="292" t="s">
        <v>333</v>
      </c>
      <c r="AB1134" s="474" t="s">
        <v>332</v>
      </c>
      <c r="AC1134" s="474"/>
      <c r="AD1134" s="292" t="s">
        <v>333</v>
      </c>
      <c r="AE1134" s="310" t="s">
        <v>0</v>
      </c>
      <c r="AF1134" s="473" t="s">
        <v>332</v>
      </c>
      <c r="AG1134" s="474"/>
      <c r="AH1134" s="292" t="s">
        <v>333</v>
      </c>
      <c r="AI1134" s="474" t="s">
        <v>332</v>
      </c>
      <c r="AJ1134" s="474"/>
      <c r="AK1134" s="292" t="s">
        <v>333</v>
      </c>
      <c r="AL1134" s="474" t="s">
        <v>332</v>
      </c>
      <c r="AM1134" s="474"/>
      <c r="AN1134" s="292" t="s">
        <v>333</v>
      </c>
      <c r="AO1134" s="310" t="s">
        <v>0</v>
      </c>
      <c r="AP1134" s="473" t="s">
        <v>332</v>
      </c>
      <c r="AQ1134" s="474"/>
      <c r="AR1134" s="292" t="s">
        <v>333</v>
      </c>
      <c r="AS1134" s="474" t="s">
        <v>332</v>
      </c>
      <c r="AT1134" s="474"/>
      <c r="AU1134" s="292" t="s">
        <v>333</v>
      </c>
      <c r="AV1134" s="474" t="s">
        <v>332</v>
      </c>
      <c r="AW1134" s="474"/>
      <c r="AX1134" s="292" t="s">
        <v>333</v>
      </c>
      <c r="AY1134" s="290" t="s">
        <v>0</v>
      </c>
      <c r="AZ1134" s="473" t="s">
        <v>332</v>
      </c>
      <c r="BA1134" s="474"/>
      <c r="BB1134" s="292" t="s">
        <v>333</v>
      </c>
      <c r="BC1134" s="474" t="s">
        <v>332</v>
      </c>
      <c r="BD1134" s="474"/>
      <c r="BE1134" s="292" t="s">
        <v>333</v>
      </c>
      <c r="BF1134" s="474" t="s">
        <v>332</v>
      </c>
      <c r="BG1134" s="474"/>
      <c r="BH1134" s="292" t="s">
        <v>333</v>
      </c>
      <c r="BI1134" s="290" t="s">
        <v>0</v>
      </c>
      <c r="BJ1134" s="473" t="s">
        <v>332</v>
      </c>
      <c r="BK1134" s="474"/>
      <c r="BL1134" s="292" t="s">
        <v>333</v>
      </c>
      <c r="BM1134" s="474" t="s">
        <v>332</v>
      </c>
      <c r="BN1134" s="474"/>
      <c r="BO1134" s="292" t="s">
        <v>333</v>
      </c>
      <c r="BP1134" s="474" t="s">
        <v>332</v>
      </c>
      <c r="BQ1134" s="474"/>
      <c r="BR1134" s="292" t="s">
        <v>333</v>
      </c>
      <c r="BS1134" s="290" t="s">
        <v>0</v>
      </c>
      <c r="BT1134" s="473" t="s">
        <v>332</v>
      </c>
      <c r="BU1134" s="474"/>
      <c r="BV1134" s="292" t="s">
        <v>333</v>
      </c>
      <c r="BW1134" s="474" t="s">
        <v>332</v>
      </c>
      <c r="BX1134" s="474"/>
      <c r="BY1134" s="292" t="s">
        <v>333</v>
      </c>
      <c r="BZ1134" s="474" t="s">
        <v>332</v>
      </c>
      <c r="CA1134" s="474"/>
      <c r="CB1134" s="292" t="s">
        <v>333</v>
      </c>
      <c r="CC1134" s="290" t="s">
        <v>0</v>
      </c>
      <c r="CD1134" s="473" t="s">
        <v>332</v>
      </c>
      <c r="CE1134" s="474"/>
      <c r="CF1134" s="292" t="s">
        <v>333</v>
      </c>
      <c r="CG1134" s="474" t="s">
        <v>332</v>
      </c>
      <c r="CH1134" s="474"/>
      <c r="CI1134" s="292" t="s">
        <v>333</v>
      </c>
      <c r="CJ1134" s="474" t="s">
        <v>332</v>
      </c>
      <c r="CK1134" s="474"/>
      <c r="CL1134" s="292" t="s">
        <v>333</v>
      </c>
      <c r="CM1134" s="310" t="s">
        <v>0</v>
      </c>
    </row>
    <row r="1135" spans="1:91" ht="14.4" x14ac:dyDescent="0.3">
      <c r="A1135" s="99" t="s">
        <v>18</v>
      </c>
      <c r="B1135" s="311">
        <v>302935</v>
      </c>
      <c r="C1135" s="137"/>
      <c r="D1135" s="312">
        <v>545.45454545454504</v>
      </c>
      <c r="E1135" s="312">
        <v>319912</v>
      </c>
      <c r="F1135" s="137"/>
      <c r="G1135" s="302">
        <v>181.21212121212099</v>
      </c>
      <c r="H1135" s="312">
        <v>331142</v>
      </c>
      <c r="I1135" s="137"/>
      <c r="J1135" s="302">
        <v>209.090912</v>
      </c>
      <c r="K1135" s="313">
        <v>9.3112383844719163E-2</v>
      </c>
      <c r="L1135" s="312">
        <v>266880</v>
      </c>
      <c r="M1135" s="137"/>
      <c r="N1135" s="312">
        <v>513.93939393939399</v>
      </c>
      <c r="O1135" s="312">
        <v>287775</v>
      </c>
      <c r="P1135" s="137"/>
      <c r="Q1135" s="302">
        <v>282.42424242424198</v>
      </c>
      <c r="R1135" s="312">
        <v>298117</v>
      </c>
      <c r="S1135" s="137"/>
      <c r="T1135" s="302">
        <v>268.48486300000002</v>
      </c>
      <c r="U1135" s="313">
        <v>0.1170451139088729</v>
      </c>
      <c r="V1135" s="312">
        <v>41547</v>
      </c>
      <c r="W1135" s="137"/>
      <c r="X1135" s="312">
        <v>384.84848484848402</v>
      </c>
      <c r="Y1135" s="312">
        <v>44387</v>
      </c>
      <c r="Z1135" s="137"/>
      <c r="AA1135" s="302">
        <v>252.72727272727201</v>
      </c>
      <c r="AB1135" s="312">
        <v>46181</v>
      </c>
      <c r="AC1135" s="137"/>
      <c r="AD1135" s="302">
        <v>150.30302399999999</v>
      </c>
      <c r="AE1135" s="313">
        <v>0.11153633234649915</v>
      </c>
      <c r="AF1135" s="312">
        <v>48192</v>
      </c>
      <c r="AG1135" s="137"/>
      <c r="AH1135" s="312">
        <v>269.09090909090901</v>
      </c>
      <c r="AI1135" s="312">
        <v>49499</v>
      </c>
      <c r="AJ1135" s="137"/>
      <c r="AK1135" s="302">
        <v>175.75757575757501</v>
      </c>
      <c r="AL1135" s="312">
        <v>50677</v>
      </c>
      <c r="AM1135" s="137"/>
      <c r="AN1135" s="302">
        <v>110.303032</v>
      </c>
      <c r="AO1135" s="313">
        <v>5.1564575033200534E-2</v>
      </c>
      <c r="AP1135" s="312">
        <v>82040</v>
      </c>
      <c r="AQ1135" s="137"/>
      <c r="AR1135" s="312">
        <v>166.06060606060601</v>
      </c>
      <c r="AS1135" s="312">
        <v>83903</v>
      </c>
      <c r="AT1135" s="137"/>
      <c r="AU1135" s="302">
        <v>135.75757575757501</v>
      </c>
      <c r="AV1135" s="312">
        <v>85251</v>
      </c>
      <c r="AW1135" s="137"/>
      <c r="AX1135" s="302">
        <v>207.27271999999999</v>
      </c>
      <c r="AY1135" s="303">
        <v>3.9139444173573866E-2</v>
      </c>
      <c r="AZ1135" s="311">
        <v>225025</v>
      </c>
      <c r="BA1135" s="137"/>
      <c r="BB1135" s="312">
        <v>1083.0303030303</v>
      </c>
      <c r="BC1135" s="312">
        <v>235610</v>
      </c>
      <c r="BD1135" s="137"/>
      <c r="BE1135" s="302">
        <v>220</v>
      </c>
      <c r="BF1135" s="312">
        <v>243260</v>
      </c>
      <c r="BG1135" s="137"/>
      <c r="BH1135" s="302">
        <v>215.75756799999999</v>
      </c>
      <c r="BI1135" s="303">
        <v>8.1035440506610379E-2</v>
      </c>
      <c r="BJ1135" s="311">
        <v>172450</v>
      </c>
      <c r="BK1135" s="137"/>
      <c r="BL1135" s="312">
        <v>425.45454545454498</v>
      </c>
      <c r="BM1135" s="312">
        <v>179898</v>
      </c>
      <c r="BN1135" s="137"/>
      <c r="BO1135" s="302">
        <v>139.39393939393901</v>
      </c>
      <c r="BP1135" s="312">
        <v>181748</v>
      </c>
      <c r="BQ1135" s="137"/>
      <c r="BR1135" s="302">
        <v>121.21212</v>
      </c>
      <c r="BS1135" s="303">
        <v>5.3917077413743117E-2</v>
      </c>
      <c r="BT1135" s="311">
        <v>134831</v>
      </c>
      <c r="BU1135" s="137"/>
      <c r="BV1135" s="312">
        <v>209.09090909090901</v>
      </c>
      <c r="BW1135" s="312">
        <v>143869</v>
      </c>
      <c r="BX1135" s="137"/>
      <c r="BY1135" s="302">
        <v>109.09090909090899</v>
      </c>
      <c r="BZ1135" s="312">
        <v>148994</v>
      </c>
      <c r="CA1135" s="137"/>
      <c r="CB1135" s="302">
        <v>155.75756799999999</v>
      </c>
      <c r="CC1135" s="303">
        <v>0.1050426088955804</v>
      </c>
      <c r="CD1135" s="311">
        <v>1273900</v>
      </c>
      <c r="CE1135" s="137"/>
      <c r="CF1135" s="312">
        <v>1484.84</v>
      </c>
      <c r="CG1135" s="312">
        <v>1344853</v>
      </c>
      <c r="CH1135" s="137"/>
      <c r="CI1135" s="302">
        <v>551.58000000000004</v>
      </c>
      <c r="CJ1135" s="312">
        <v>1385370</v>
      </c>
      <c r="CK1135" s="137"/>
      <c r="CL1135" s="302">
        <v>527.11</v>
      </c>
      <c r="CM1135" s="313">
        <v>8.7502943716147266E-2</v>
      </c>
    </row>
    <row r="1136" spans="1:91" ht="14.4" x14ac:dyDescent="0.3">
      <c r="A1136" s="99" t="s">
        <v>93</v>
      </c>
      <c r="B1136" s="311">
        <v>5744</v>
      </c>
      <c r="C1136" s="137">
        <v>1.89611632858534E-2</v>
      </c>
      <c r="D1136" s="312">
        <v>357.575757575757</v>
      </c>
      <c r="E1136" s="312">
        <v>7944</v>
      </c>
      <c r="F1136" s="137">
        <v>2.4831828752907049E-2</v>
      </c>
      <c r="G1136" s="302">
        <v>415.15151515151501</v>
      </c>
      <c r="H1136" s="312">
        <v>12595</v>
      </c>
      <c r="I1136" s="137">
        <v>3.8035042368530718E-2</v>
      </c>
      <c r="J1136" s="302">
        <v>487.878784</v>
      </c>
      <c r="K1136" s="313">
        <v>1.1927228412256268</v>
      </c>
      <c r="L1136" s="312">
        <v>4253</v>
      </c>
      <c r="M1136" s="137">
        <v>1.5936001199040768E-2</v>
      </c>
      <c r="N1136" s="312">
        <v>323.636363636363</v>
      </c>
      <c r="O1136" s="312">
        <v>5156</v>
      </c>
      <c r="P1136" s="137">
        <v>1.7916775258448439E-2</v>
      </c>
      <c r="Q1136" s="302">
        <v>309.69696969696901</v>
      </c>
      <c r="R1136" s="312">
        <v>7485</v>
      </c>
      <c r="S1136" s="137">
        <v>2.5107591985696891E-2</v>
      </c>
      <c r="T1136" s="302">
        <v>434.54544099999998</v>
      </c>
      <c r="U1136" s="313">
        <v>0.75993416411944514</v>
      </c>
      <c r="V1136" s="312">
        <v>328</v>
      </c>
      <c r="W1136" s="137">
        <v>7.8946735022986016E-3</v>
      </c>
      <c r="X1136" s="312">
        <v>103.636363636363</v>
      </c>
      <c r="Y1136" s="312">
        <v>810</v>
      </c>
      <c r="Z1136" s="137">
        <v>1.8248586297789894E-2</v>
      </c>
      <c r="AA1136" s="302">
        <v>136.969696969696</v>
      </c>
      <c r="AB1136" s="312">
        <v>853</v>
      </c>
      <c r="AC1136" s="137">
        <v>1.8470799679521883E-2</v>
      </c>
      <c r="AD1136" s="302">
        <v>120.606064</v>
      </c>
      <c r="AE1136" s="313">
        <v>1.600609756097561</v>
      </c>
      <c r="AF1136" s="312">
        <v>1069</v>
      </c>
      <c r="AG1136" s="137">
        <v>2.218210491367862E-2</v>
      </c>
      <c r="AH1136" s="312">
        <v>170.90909090909</v>
      </c>
      <c r="AI1136" s="312">
        <v>744</v>
      </c>
      <c r="AJ1136" s="137">
        <v>1.5030606678922807E-2</v>
      </c>
      <c r="AK1136" s="302">
        <v>154.54545454545399</v>
      </c>
      <c r="AL1136" s="312">
        <v>1362</v>
      </c>
      <c r="AM1136" s="137">
        <v>2.6876097637981728E-2</v>
      </c>
      <c r="AN1136" s="302">
        <v>208.484848</v>
      </c>
      <c r="AO1136" s="313">
        <v>0.27408793264733394</v>
      </c>
      <c r="AP1136" s="312">
        <v>1597</v>
      </c>
      <c r="AQ1136" s="137">
        <v>1.9466114090687471E-2</v>
      </c>
      <c r="AR1136" s="312">
        <v>162.42424242424201</v>
      </c>
      <c r="AS1136" s="312">
        <v>1441</v>
      </c>
      <c r="AT1136" s="137">
        <v>1.7174594472188123E-2</v>
      </c>
      <c r="AU1136" s="302">
        <v>154.54545454545399</v>
      </c>
      <c r="AV1136" s="312">
        <v>1798</v>
      </c>
      <c r="AW1136" s="137">
        <v>2.1090661693117969E-2</v>
      </c>
      <c r="AX1136" s="302">
        <v>189.090912</v>
      </c>
      <c r="AY1136" s="303">
        <v>0.1258609893550407</v>
      </c>
      <c r="AZ1136" s="311">
        <v>3321</v>
      </c>
      <c r="BA1136" s="137">
        <v>1.4758360182201977E-2</v>
      </c>
      <c r="BB1136" s="312">
        <v>249.69696969696901</v>
      </c>
      <c r="BC1136" s="312">
        <v>5069</v>
      </c>
      <c r="BD1136" s="137">
        <v>2.1514366962353041E-2</v>
      </c>
      <c r="BE1136" s="302">
        <v>301.21212121212102</v>
      </c>
      <c r="BF1136" s="312">
        <v>6173</v>
      </c>
      <c r="BG1136" s="137">
        <v>2.5376140754748006E-2</v>
      </c>
      <c r="BH1136" s="302">
        <v>289.69695999999999</v>
      </c>
      <c r="BI1136" s="303">
        <v>0.85877747666365556</v>
      </c>
      <c r="BJ1136" s="311">
        <v>1857</v>
      </c>
      <c r="BK1136" s="137">
        <v>1.0768338648883734E-2</v>
      </c>
      <c r="BL1136" s="312">
        <v>187.87878787878699</v>
      </c>
      <c r="BM1136" s="312">
        <v>3420</v>
      </c>
      <c r="BN1136" s="137">
        <v>1.9010772771237035E-2</v>
      </c>
      <c r="BO1136" s="302">
        <v>303.030303030303</v>
      </c>
      <c r="BP1136" s="312">
        <v>3292</v>
      </c>
      <c r="BQ1136" s="137">
        <v>1.8112991614763298E-2</v>
      </c>
      <c r="BR1136" s="302">
        <v>226.060608</v>
      </c>
      <c r="BS1136" s="303">
        <v>0.77275175013462571</v>
      </c>
      <c r="BT1136" s="311">
        <v>1944</v>
      </c>
      <c r="BU1136" s="137">
        <v>1.4418049261668311E-2</v>
      </c>
      <c r="BV1136" s="312">
        <v>202.42424242424201</v>
      </c>
      <c r="BW1136" s="312">
        <v>2899</v>
      </c>
      <c r="BX1136" s="137">
        <v>2.0150275597939794E-2</v>
      </c>
      <c r="BY1136" s="302">
        <v>230.90909090909</v>
      </c>
      <c r="BZ1136" s="312">
        <v>2421</v>
      </c>
      <c r="CA1136" s="137">
        <v>1.6248976468851095E-2</v>
      </c>
      <c r="CB1136" s="302">
        <v>195.75756799999999</v>
      </c>
      <c r="CC1136" s="303">
        <v>0.24537037037037038</v>
      </c>
      <c r="CD1136" s="311">
        <v>20113</v>
      </c>
      <c r="CE1136" s="137">
        <v>1.5788523431980533E-2</v>
      </c>
      <c r="CF1136" s="312">
        <v>659.77</v>
      </c>
      <c r="CG1136" s="312">
        <v>27483</v>
      </c>
      <c r="CH1136" s="137">
        <v>2.0435690740921126E-2</v>
      </c>
      <c r="CI1136" s="302">
        <v>754.28</v>
      </c>
      <c r="CJ1136" s="312">
        <v>35979</v>
      </c>
      <c r="CK1136" s="137">
        <v>2.5970679313107689E-2</v>
      </c>
      <c r="CL1136" s="302">
        <v>831.58</v>
      </c>
      <c r="CM1136" s="313">
        <v>0.78884303684184354</v>
      </c>
    </row>
    <row r="1137" spans="1:91" ht="14.4" x14ac:dyDescent="0.3">
      <c r="A1137" s="99" t="s">
        <v>94</v>
      </c>
      <c r="B1137" s="311">
        <v>28057</v>
      </c>
      <c r="C1137" s="137">
        <v>9.2617228118243189E-2</v>
      </c>
      <c r="D1137" s="312">
        <v>602.42424242424204</v>
      </c>
      <c r="E1137" s="312">
        <v>27302</v>
      </c>
      <c r="F1137" s="137">
        <v>8.5342219110255316E-2</v>
      </c>
      <c r="G1137" s="302">
        <v>691.51515151515105</v>
      </c>
      <c r="H1137" s="312">
        <v>27034</v>
      </c>
      <c r="I1137" s="137">
        <v>8.1638692766245302E-2</v>
      </c>
      <c r="J1137" s="302">
        <v>781.21209999999996</v>
      </c>
      <c r="K1137" s="313">
        <v>-3.6461489111451688E-2</v>
      </c>
      <c r="L1137" s="312">
        <v>22142</v>
      </c>
      <c r="M1137" s="137">
        <v>8.2966127098321338E-2</v>
      </c>
      <c r="N1137" s="312">
        <v>597.57575757575705</v>
      </c>
      <c r="O1137" s="312">
        <v>22313</v>
      </c>
      <c r="P1137" s="137">
        <v>7.7536269655112497E-2</v>
      </c>
      <c r="Q1137" s="302">
        <v>712.72727272727195</v>
      </c>
      <c r="R1137" s="312">
        <v>20735</v>
      </c>
      <c r="S1137" s="137">
        <v>6.9553229101325983E-2</v>
      </c>
      <c r="T1137" s="302">
        <v>735.15150000000006</v>
      </c>
      <c r="U1137" s="313">
        <v>-6.3544395266913564E-2</v>
      </c>
      <c r="V1137" s="312">
        <v>2653</v>
      </c>
      <c r="W1137" s="137">
        <v>6.3855392687799356E-2</v>
      </c>
      <c r="X1137" s="312">
        <v>244.24242424242399</v>
      </c>
      <c r="Y1137" s="312">
        <v>2758</v>
      </c>
      <c r="Z1137" s="137">
        <v>6.2135309888030281E-2</v>
      </c>
      <c r="AA1137" s="302">
        <v>213.939393939393</v>
      </c>
      <c r="AB1137" s="312">
        <v>2537</v>
      </c>
      <c r="AC1137" s="137">
        <v>5.4936012645893331E-2</v>
      </c>
      <c r="AD1137" s="302">
        <v>241.21212800000001</v>
      </c>
      <c r="AE1137" s="313">
        <v>-4.372408594044478E-2</v>
      </c>
      <c r="AF1137" s="312">
        <v>2687</v>
      </c>
      <c r="AG1137" s="137">
        <v>5.5756142098273571E-2</v>
      </c>
      <c r="AH1137" s="312">
        <v>240</v>
      </c>
      <c r="AI1137" s="312">
        <v>2565</v>
      </c>
      <c r="AJ1137" s="137">
        <v>5.1819228671286285E-2</v>
      </c>
      <c r="AK1137" s="302">
        <v>190.30303030303</v>
      </c>
      <c r="AL1137" s="312">
        <v>2814</v>
      </c>
      <c r="AM1137" s="137">
        <v>5.5528148864376348E-2</v>
      </c>
      <c r="AN1137" s="302">
        <v>285.45455900000002</v>
      </c>
      <c r="AO1137" s="313">
        <v>4.72646073688128E-2</v>
      </c>
      <c r="AP1137" s="312">
        <v>6175</v>
      </c>
      <c r="AQ1137" s="137">
        <v>7.5268161872257433E-2</v>
      </c>
      <c r="AR1137" s="312">
        <v>330.90909090909003</v>
      </c>
      <c r="AS1137" s="312">
        <v>5898</v>
      </c>
      <c r="AT1137" s="137">
        <v>7.0295460233841464E-2</v>
      </c>
      <c r="AU1137" s="302">
        <v>287.87878787878702</v>
      </c>
      <c r="AV1137" s="312">
        <v>4561</v>
      </c>
      <c r="AW1137" s="137">
        <v>5.35008386998393E-2</v>
      </c>
      <c r="AX1137" s="302">
        <v>305.45455900000002</v>
      </c>
      <c r="AY1137" s="303">
        <v>-0.26137651821862345</v>
      </c>
      <c r="AZ1137" s="311">
        <v>19656</v>
      </c>
      <c r="BA1137" s="137">
        <v>8.7350294411732032E-2</v>
      </c>
      <c r="BB1137" s="312">
        <v>535.75757575757495</v>
      </c>
      <c r="BC1137" s="312">
        <v>20393</v>
      </c>
      <c r="BD1137" s="137">
        <v>8.6554051186282413E-2</v>
      </c>
      <c r="BE1137" s="302">
        <v>486.666666666666</v>
      </c>
      <c r="BF1137" s="312">
        <v>19081</v>
      </c>
      <c r="BG1137" s="137">
        <v>7.8438707555701717E-2</v>
      </c>
      <c r="BH1137" s="302">
        <v>524.84849999999994</v>
      </c>
      <c r="BI1137" s="303">
        <v>-2.9253154253154254E-2</v>
      </c>
      <c r="BJ1137" s="311">
        <v>13816</v>
      </c>
      <c r="BK1137" s="137">
        <v>8.0115975645114523E-2</v>
      </c>
      <c r="BL1137" s="312">
        <v>452.12121212121201</v>
      </c>
      <c r="BM1137" s="312">
        <v>13114</v>
      </c>
      <c r="BN1137" s="137">
        <v>7.2896863778363297E-2</v>
      </c>
      <c r="BO1137" s="302">
        <v>449.69696969696901</v>
      </c>
      <c r="BP1137" s="312">
        <v>13318</v>
      </c>
      <c r="BQ1137" s="137">
        <v>7.3277285032022355E-2</v>
      </c>
      <c r="BR1137" s="302">
        <v>490.90910000000002</v>
      </c>
      <c r="BS1137" s="303">
        <v>-3.6045165026056744E-2</v>
      </c>
      <c r="BT1137" s="311">
        <v>9241</v>
      </c>
      <c r="BU1137" s="137">
        <v>6.853765083697369E-2</v>
      </c>
      <c r="BV1137" s="312">
        <v>323.030303030303</v>
      </c>
      <c r="BW1137" s="312">
        <v>9018</v>
      </c>
      <c r="BX1137" s="137">
        <v>6.26820232294657E-2</v>
      </c>
      <c r="BY1137" s="302">
        <v>394.54545454545399</v>
      </c>
      <c r="BZ1137" s="312">
        <v>9274</v>
      </c>
      <c r="CA1137" s="137">
        <v>6.2244117212773668E-2</v>
      </c>
      <c r="CB1137" s="302">
        <v>434.54544099999998</v>
      </c>
      <c r="CC1137" s="303">
        <v>3.5710420950113625E-3</v>
      </c>
      <c r="CD1137" s="311">
        <v>104427</v>
      </c>
      <c r="CE1137" s="137">
        <v>8.1974252296098601E-2</v>
      </c>
      <c r="CF1137" s="312">
        <v>1240.8399999999999</v>
      </c>
      <c r="CG1137" s="312">
        <v>103361</v>
      </c>
      <c r="CH1137" s="137">
        <v>7.6856727092105975E-2</v>
      </c>
      <c r="CI1137" s="302">
        <v>1319.58</v>
      </c>
      <c r="CJ1137" s="312">
        <v>99354</v>
      </c>
      <c r="CK1137" s="137">
        <v>7.1716581129950843E-2</v>
      </c>
      <c r="CL1137" s="302">
        <v>1444.14</v>
      </c>
      <c r="CM1137" s="313">
        <v>-4.8579390387543449E-2</v>
      </c>
    </row>
    <row r="1138" spans="1:91" ht="14.4" x14ac:dyDescent="0.3">
      <c r="A1138" s="99" t="s">
        <v>95</v>
      </c>
      <c r="B1138" s="311">
        <v>83728</v>
      </c>
      <c r="C1138" s="137">
        <v>0.27638932444253717</v>
      </c>
      <c r="D1138" s="312">
        <v>1154.54545454545</v>
      </c>
      <c r="E1138" s="312">
        <v>85875</v>
      </c>
      <c r="F1138" s="137">
        <v>0.26843319412838529</v>
      </c>
      <c r="G1138" s="302">
        <v>920</v>
      </c>
      <c r="H1138" s="312">
        <v>82199</v>
      </c>
      <c r="I1138" s="137">
        <v>0.24822885650264842</v>
      </c>
      <c r="J1138" s="302">
        <v>1012.12122</v>
      </c>
      <c r="K1138" s="313">
        <v>-1.8261513472195682E-2</v>
      </c>
      <c r="L1138" s="312">
        <v>72192</v>
      </c>
      <c r="M1138" s="137">
        <v>0.27050359712230215</v>
      </c>
      <c r="N1138" s="312">
        <v>1063.0303030303</v>
      </c>
      <c r="O1138" s="312">
        <v>71015</v>
      </c>
      <c r="P1138" s="137">
        <v>0.24677265224567804</v>
      </c>
      <c r="Q1138" s="302">
        <v>818.18181818181802</v>
      </c>
      <c r="R1138" s="312">
        <v>71769</v>
      </c>
      <c r="S1138" s="137">
        <v>0.24074105133219509</v>
      </c>
      <c r="T1138" s="302">
        <v>1014.54547</v>
      </c>
      <c r="U1138" s="313">
        <v>-5.859375E-3</v>
      </c>
      <c r="V1138" s="312">
        <v>10622</v>
      </c>
      <c r="W1138" s="137">
        <v>0.25566226201651143</v>
      </c>
      <c r="X1138" s="312">
        <v>417.575757575757</v>
      </c>
      <c r="Y1138" s="312">
        <v>10151</v>
      </c>
      <c r="Z1138" s="137">
        <v>0.22869308581341383</v>
      </c>
      <c r="AA1138" s="302">
        <v>315.15151515151501</v>
      </c>
      <c r="AB1138" s="312">
        <v>11109</v>
      </c>
      <c r="AC1138" s="137">
        <v>0.24055347437257746</v>
      </c>
      <c r="AD1138" s="302">
        <v>335.15152</v>
      </c>
      <c r="AE1138" s="313">
        <v>4.584823950291847E-2</v>
      </c>
      <c r="AF1138" s="312">
        <v>10484</v>
      </c>
      <c r="AG1138" s="137">
        <v>0.2175464807436919</v>
      </c>
      <c r="AH1138" s="312">
        <v>481.81818181818102</v>
      </c>
      <c r="AI1138" s="312">
        <v>9999</v>
      </c>
      <c r="AJ1138" s="137">
        <v>0.20200408089052305</v>
      </c>
      <c r="AK1138" s="302">
        <v>397.575757575757</v>
      </c>
      <c r="AL1138" s="312">
        <v>10426</v>
      </c>
      <c r="AM1138" s="137">
        <v>0.20573435680880872</v>
      </c>
      <c r="AN1138" s="302">
        <v>415.75756799999999</v>
      </c>
      <c r="AO1138" s="313">
        <v>-5.532239603204884E-3</v>
      </c>
      <c r="AP1138" s="312">
        <v>19114</v>
      </c>
      <c r="AQ1138" s="137">
        <v>0.23298391028766455</v>
      </c>
      <c r="AR1138" s="312">
        <v>537.57575757575705</v>
      </c>
      <c r="AS1138" s="312">
        <v>17910</v>
      </c>
      <c r="AT1138" s="137">
        <v>0.21346078209360808</v>
      </c>
      <c r="AU1138" s="302">
        <v>468.48484848484799</v>
      </c>
      <c r="AV1138" s="312">
        <v>17686</v>
      </c>
      <c r="AW1138" s="137">
        <v>0.20745797703252747</v>
      </c>
      <c r="AX1138" s="302">
        <v>549.09090000000003</v>
      </c>
      <c r="AY1138" s="303">
        <v>-7.470963691535E-2</v>
      </c>
      <c r="AZ1138" s="311">
        <v>56011</v>
      </c>
      <c r="BA1138" s="137">
        <v>0.24891012109765581</v>
      </c>
      <c r="BB1138" s="312">
        <v>870.90909090909099</v>
      </c>
      <c r="BC1138" s="312">
        <v>55705</v>
      </c>
      <c r="BD1138" s="137">
        <v>0.23642884427655872</v>
      </c>
      <c r="BE1138" s="302">
        <v>796.969696969697</v>
      </c>
      <c r="BF1138" s="312">
        <v>55911</v>
      </c>
      <c r="BG1138" s="137">
        <v>0.22984049987667515</v>
      </c>
      <c r="BH1138" s="302">
        <v>709.69695999999999</v>
      </c>
      <c r="BI1138" s="303">
        <v>-1.7853635892949599E-3</v>
      </c>
      <c r="BJ1138" s="311">
        <v>43102</v>
      </c>
      <c r="BK1138" s="137">
        <v>0.24993911278631487</v>
      </c>
      <c r="BL1138" s="312">
        <v>676.969696969697</v>
      </c>
      <c r="BM1138" s="312">
        <v>42446</v>
      </c>
      <c r="BN1138" s="137">
        <v>0.23594481317190852</v>
      </c>
      <c r="BO1138" s="302">
        <v>770.30303030303003</v>
      </c>
      <c r="BP1138" s="312">
        <v>41669</v>
      </c>
      <c r="BQ1138" s="137">
        <v>0.22926799744701454</v>
      </c>
      <c r="BR1138" s="302">
        <v>810.30304000000001</v>
      </c>
      <c r="BS1138" s="303">
        <v>-3.3246717089694212E-2</v>
      </c>
      <c r="BT1138" s="311">
        <v>35737</v>
      </c>
      <c r="BU1138" s="137">
        <v>0.2650503222552677</v>
      </c>
      <c r="BV1138" s="312">
        <v>581.81818181818096</v>
      </c>
      <c r="BW1138" s="312">
        <v>34437</v>
      </c>
      <c r="BX1138" s="137">
        <v>0.23936358770826238</v>
      </c>
      <c r="BY1138" s="302">
        <v>621.81818181818096</v>
      </c>
      <c r="BZ1138" s="312">
        <v>37229</v>
      </c>
      <c r="CA1138" s="137">
        <v>0.2498691222465334</v>
      </c>
      <c r="CB1138" s="302">
        <v>770.90909999999997</v>
      </c>
      <c r="CC1138" s="303">
        <v>4.1749447351484455E-2</v>
      </c>
      <c r="CD1138" s="311">
        <v>330990</v>
      </c>
      <c r="CE1138" s="137">
        <v>0.25982416202213676</v>
      </c>
      <c r="CF1138" s="312">
        <v>2169.5</v>
      </c>
      <c r="CG1138" s="312">
        <v>327538</v>
      </c>
      <c r="CH1138" s="137">
        <v>0.2435492949787077</v>
      </c>
      <c r="CI1138" s="302">
        <v>1898.29</v>
      </c>
      <c r="CJ1138" s="312">
        <v>327998</v>
      </c>
      <c r="CK1138" s="137">
        <v>0.23675841111038928</v>
      </c>
      <c r="CL1138" s="302">
        <v>2095.1999999999998</v>
      </c>
      <c r="CM1138" s="313">
        <v>-9.0395480225988704E-3</v>
      </c>
    </row>
    <row r="1139" spans="1:91" ht="14.4" x14ac:dyDescent="0.3">
      <c r="A1139" s="99" t="s">
        <v>96</v>
      </c>
      <c r="B1139" s="311">
        <v>130665</v>
      </c>
      <c r="C1139" s="137">
        <v>0.43133015333322328</v>
      </c>
      <c r="D1139" s="312">
        <v>1131.5151515151499</v>
      </c>
      <c r="E1139" s="312">
        <v>136688</v>
      </c>
      <c r="F1139" s="137">
        <v>0.42726749856210455</v>
      </c>
      <c r="G1139" s="302">
        <v>1147.27272727272</v>
      </c>
      <c r="H1139" s="312">
        <v>142393</v>
      </c>
      <c r="I1139" s="137">
        <v>0.43000585851387019</v>
      </c>
      <c r="J1139" s="302">
        <v>1226.6666299999999</v>
      </c>
      <c r="K1139" s="313">
        <v>8.9756246890904223E-2</v>
      </c>
      <c r="L1139" s="312">
        <v>119080</v>
      </c>
      <c r="M1139" s="137">
        <v>0.44619304556354916</v>
      </c>
      <c r="N1139" s="312">
        <v>987.87878787878799</v>
      </c>
      <c r="O1139" s="312">
        <v>128552</v>
      </c>
      <c r="P1139" s="137">
        <v>0.44671010337937622</v>
      </c>
      <c r="Q1139" s="302">
        <v>1102.42424242424</v>
      </c>
      <c r="R1139" s="312">
        <v>134754</v>
      </c>
      <c r="S1139" s="137">
        <v>0.45201716104750822</v>
      </c>
      <c r="T1139" s="302">
        <v>1307.87878</v>
      </c>
      <c r="U1139" s="313">
        <v>0.13162579778300301</v>
      </c>
      <c r="V1139" s="312">
        <v>21063</v>
      </c>
      <c r="W1139" s="137">
        <v>0.50696801213083975</v>
      </c>
      <c r="X1139" s="312">
        <v>436.969696969697</v>
      </c>
      <c r="Y1139" s="312">
        <v>21900</v>
      </c>
      <c r="Z1139" s="137">
        <v>0.49338770360691192</v>
      </c>
      <c r="AA1139" s="302">
        <v>409.69696969696901</v>
      </c>
      <c r="AB1139" s="312">
        <v>22629</v>
      </c>
      <c r="AC1139" s="137">
        <v>0.4900067127173513</v>
      </c>
      <c r="AD1139" s="302">
        <v>488.48486300000002</v>
      </c>
      <c r="AE1139" s="313">
        <v>7.4348383421165079E-2</v>
      </c>
      <c r="AF1139" s="312">
        <v>25074</v>
      </c>
      <c r="AG1139" s="137">
        <v>0.52029382470119523</v>
      </c>
      <c r="AH1139" s="312">
        <v>613.33333333333303</v>
      </c>
      <c r="AI1139" s="312">
        <v>26036</v>
      </c>
      <c r="AJ1139" s="137">
        <v>0.52599042404897067</v>
      </c>
      <c r="AK1139" s="302">
        <v>447.87878787878702</v>
      </c>
      <c r="AL1139" s="312">
        <v>23736</v>
      </c>
      <c r="AM1139" s="137">
        <v>0.46837815971742602</v>
      </c>
      <c r="AN1139" s="302">
        <v>533.93939999999998</v>
      </c>
      <c r="AO1139" s="313">
        <v>-5.3362048336922707E-2</v>
      </c>
      <c r="AP1139" s="312">
        <v>37708</v>
      </c>
      <c r="AQ1139" s="137">
        <v>0.4596294490492443</v>
      </c>
      <c r="AR1139" s="312">
        <v>657.57575757575705</v>
      </c>
      <c r="AS1139" s="312">
        <v>38214</v>
      </c>
      <c r="AT1139" s="137">
        <v>0.45545451294947736</v>
      </c>
      <c r="AU1139" s="302">
        <v>549.69696969696895</v>
      </c>
      <c r="AV1139" s="312">
        <v>39536</v>
      </c>
      <c r="AW1139" s="137">
        <v>0.46375995589494551</v>
      </c>
      <c r="AX1139" s="302">
        <v>686.06060000000002</v>
      </c>
      <c r="AY1139" s="303">
        <v>4.8477776599130155E-2</v>
      </c>
      <c r="AZ1139" s="311">
        <v>91554</v>
      </c>
      <c r="BA1139" s="137">
        <v>0.40686145983779581</v>
      </c>
      <c r="BB1139" s="312">
        <v>1165.45454545454</v>
      </c>
      <c r="BC1139" s="312">
        <v>95308</v>
      </c>
      <c r="BD1139" s="137">
        <v>0.40451593735410213</v>
      </c>
      <c r="BE1139" s="302">
        <v>895.15151515151501</v>
      </c>
      <c r="BF1139" s="312">
        <v>97091</v>
      </c>
      <c r="BG1139" s="137">
        <v>0.39912439365288171</v>
      </c>
      <c r="BH1139" s="302">
        <v>1043.63635</v>
      </c>
      <c r="BI1139" s="303">
        <v>6.0477969285885926E-2</v>
      </c>
      <c r="BJ1139" s="311">
        <v>77048</v>
      </c>
      <c r="BK1139" s="137">
        <v>0.44678457523919979</v>
      </c>
      <c r="BL1139" s="312">
        <v>942.42424242424204</v>
      </c>
      <c r="BM1139" s="312">
        <v>82667</v>
      </c>
      <c r="BN1139" s="137">
        <v>0.45952150663153563</v>
      </c>
      <c r="BO1139" s="302">
        <v>1003.0303030303</v>
      </c>
      <c r="BP1139" s="312">
        <v>82517</v>
      </c>
      <c r="BQ1139" s="137">
        <v>0.45401875123797786</v>
      </c>
      <c r="BR1139" s="302">
        <v>867.27269999999999</v>
      </c>
      <c r="BS1139" s="303">
        <v>7.0981725677499746E-2</v>
      </c>
      <c r="BT1139" s="311">
        <v>66675</v>
      </c>
      <c r="BU1139" s="137">
        <v>0.49450793956879352</v>
      </c>
      <c r="BV1139" s="312">
        <v>720</v>
      </c>
      <c r="BW1139" s="312">
        <v>71736</v>
      </c>
      <c r="BX1139" s="137">
        <v>0.49862027260910968</v>
      </c>
      <c r="BY1139" s="302">
        <v>783.63636363636294</v>
      </c>
      <c r="BZ1139" s="312">
        <v>71251</v>
      </c>
      <c r="CA1139" s="137">
        <v>0.47821388780756274</v>
      </c>
      <c r="CB1139" s="302">
        <v>1019.39392</v>
      </c>
      <c r="CC1139" s="303">
        <v>6.8631421072365958E-2</v>
      </c>
      <c r="CD1139" s="311">
        <v>568867</v>
      </c>
      <c r="CE1139" s="137">
        <v>0.44655545961221443</v>
      </c>
      <c r="CF1139" s="312">
        <v>2452.31</v>
      </c>
      <c r="CG1139" s="312">
        <v>601101</v>
      </c>
      <c r="CH1139" s="137">
        <v>0.44696409198626169</v>
      </c>
      <c r="CI1139" s="302">
        <v>2370.36</v>
      </c>
      <c r="CJ1139" s="312">
        <v>613907</v>
      </c>
      <c r="CK1139" s="137">
        <v>0.44313576878379063</v>
      </c>
      <c r="CL1139" s="302">
        <v>2661.21</v>
      </c>
      <c r="CM1139" s="313">
        <v>7.9174921378810867E-2</v>
      </c>
    </row>
    <row r="1140" spans="1:91" ht="14.4" x14ac:dyDescent="0.3">
      <c r="A1140" s="99" t="s">
        <v>97</v>
      </c>
      <c r="B1140" s="311">
        <v>45896</v>
      </c>
      <c r="C1140" s="137">
        <v>0.15150444814894284</v>
      </c>
      <c r="D1140" s="312">
        <v>740</v>
      </c>
      <c r="E1140" s="312">
        <v>52215</v>
      </c>
      <c r="F1140" s="137">
        <v>0.16321675960889245</v>
      </c>
      <c r="G1140" s="302">
        <v>810.90909090909099</v>
      </c>
      <c r="H1140" s="312">
        <v>55888</v>
      </c>
      <c r="I1140" s="137">
        <v>0.16877351710142477</v>
      </c>
      <c r="J1140" s="302">
        <v>946.06060000000002</v>
      </c>
      <c r="K1140" s="313">
        <v>0.2177096043228168</v>
      </c>
      <c r="L1140" s="312">
        <v>43348</v>
      </c>
      <c r="M1140" s="137">
        <v>0.16242505995203838</v>
      </c>
      <c r="N1140" s="312">
        <v>685.45454545454504</v>
      </c>
      <c r="O1140" s="312">
        <v>52851</v>
      </c>
      <c r="P1140" s="137">
        <v>0.18365389627313006</v>
      </c>
      <c r="Q1140" s="302">
        <v>809.69696969696895</v>
      </c>
      <c r="R1140" s="312">
        <v>55987</v>
      </c>
      <c r="S1140" s="137">
        <v>0.18780210454284726</v>
      </c>
      <c r="T1140" s="302">
        <v>931.51513699999998</v>
      </c>
      <c r="U1140" s="313">
        <v>0.29157054535388022</v>
      </c>
      <c r="V1140" s="312">
        <v>6057</v>
      </c>
      <c r="W1140" s="137">
        <v>0.14578669940067876</v>
      </c>
      <c r="X1140" s="312">
        <v>299.39393939393898</v>
      </c>
      <c r="Y1140" s="312">
        <v>7698</v>
      </c>
      <c r="Z1140" s="137">
        <v>0.17342915718566246</v>
      </c>
      <c r="AA1140" s="302">
        <v>310.30303030303003</v>
      </c>
      <c r="AB1140" s="312">
        <v>8153</v>
      </c>
      <c r="AC1140" s="137">
        <v>0.17654446633897058</v>
      </c>
      <c r="AD1140" s="302">
        <v>334.54544099999998</v>
      </c>
      <c r="AE1140" s="313">
        <v>0.34604589730889879</v>
      </c>
      <c r="AF1140" s="312">
        <v>7688</v>
      </c>
      <c r="AG1140" s="137">
        <v>0.15952855245683931</v>
      </c>
      <c r="AH1140" s="312">
        <v>371.51515151515099</v>
      </c>
      <c r="AI1140" s="312">
        <v>8826</v>
      </c>
      <c r="AJ1140" s="137">
        <v>0.17830663245722136</v>
      </c>
      <c r="AK1140" s="302">
        <v>323.636363636363</v>
      </c>
      <c r="AL1140" s="312">
        <v>10886</v>
      </c>
      <c r="AM1140" s="137">
        <v>0.21481145292736351</v>
      </c>
      <c r="AN1140" s="302">
        <v>465.45455900000002</v>
      </c>
      <c r="AO1140" s="313">
        <v>0.41597294484911551</v>
      </c>
      <c r="AP1140" s="312">
        <v>14956</v>
      </c>
      <c r="AQ1140" s="137">
        <v>0.18230131643100927</v>
      </c>
      <c r="AR1140" s="312">
        <v>412.72727272727201</v>
      </c>
      <c r="AS1140" s="312">
        <v>17426</v>
      </c>
      <c r="AT1140" s="137">
        <v>0.20769221601134644</v>
      </c>
      <c r="AU1140" s="302">
        <v>466.666666666666</v>
      </c>
      <c r="AV1140" s="312">
        <v>18603</v>
      </c>
      <c r="AW1140" s="137">
        <v>0.21821444909737128</v>
      </c>
      <c r="AX1140" s="302">
        <v>566.66669999999999</v>
      </c>
      <c r="AY1140" s="303">
        <v>0.24384862262637069</v>
      </c>
      <c r="AZ1140" s="311">
        <v>43467</v>
      </c>
      <c r="BA1140" s="137">
        <v>0.19316520386623709</v>
      </c>
      <c r="BB1140" s="312">
        <v>787.87878787878799</v>
      </c>
      <c r="BC1140" s="312">
        <v>45207</v>
      </c>
      <c r="BD1140" s="137">
        <v>0.19187216162302109</v>
      </c>
      <c r="BE1140" s="302">
        <v>878.78787878787898</v>
      </c>
      <c r="BF1140" s="312">
        <v>51864</v>
      </c>
      <c r="BG1140" s="137">
        <v>0.21320397928142729</v>
      </c>
      <c r="BH1140" s="302">
        <v>813.33330000000001</v>
      </c>
      <c r="BI1140" s="303">
        <v>0.19318103388777694</v>
      </c>
      <c r="BJ1140" s="311">
        <v>29852</v>
      </c>
      <c r="BK1140" s="137">
        <v>0.17310524789794143</v>
      </c>
      <c r="BL1140" s="312">
        <v>700</v>
      </c>
      <c r="BM1140" s="312">
        <v>30856</v>
      </c>
      <c r="BN1140" s="137">
        <v>0.17151941655827191</v>
      </c>
      <c r="BO1140" s="302">
        <v>700</v>
      </c>
      <c r="BP1140" s="312">
        <v>33598</v>
      </c>
      <c r="BQ1140" s="137">
        <v>0.1848603560974536</v>
      </c>
      <c r="BR1140" s="302">
        <v>726.66669999999999</v>
      </c>
      <c r="BS1140" s="303">
        <v>0.12548572959935683</v>
      </c>
      <c r="BT1140" s="311">
        <v>18679</v>
      </c>
      <c r="BU1140" s="137">
        <v>0.13853638999933249</v>
      </c>
      <c r="BV1140" s="312">
        <v>516.969696969697</v>
      </c>
      <c r="BW1140" s="312">
        <v>22257</v>
      </c>
      <c r="BX1140" s="137">
        <v>0.15470323697252361</v>
      </c>
      <c r="BY1140" s="302">
        <v>593.33333333333303</v>
      </c>
      <c r="BZ1140" s="312">
        <v>25658</v>
      </c>
      <c r="CA1140" s="137">
        <v>0.17220827684336282</v>
      </c>
      <c r="CB1140" s="302">
        <v>607.27269999999999</v>
      </c>
      <c r="CC1140" s="303">
        <v>0.37362813855131433</v>
      </c>
      <c r="CD1140" s="311">
        <v>209943</v>
      </c>
      <c r="CE1140" s="137">
        <v>0.16480335976136273</v>
      </c>
      <c r="CF1140" s="312">
        <v>1670.1</v>
      </c>
      <c r="CG1140" s="312">
        <v>237336</v>
      </c>
      <c r="CH1140" s="137">
        <v>0.17647728041652136</v>
      </c>
      <c r="CI1140" s="302">
        <v>1827.75</v>
      </c>
      <c r="CJ1140" s="312">
        <v>260637</v>
      </c>
      <c r="CK1140" s="137">
        <v>0.18813529959505404</v>
      </c>
      <c r="CL1140" s="302">
        <v>1991.55</v>
      </c>
      <c r="CM1140" s="313">
        <v>0.24146554064674697</v>
      </c>
    </row>
    <row r="1141" spans="1:91" ht="14.4" x14ac:dyDescent="0.3">
      <c r="A1141" s="99" t="s">
        <v>98</v>
      </c>
      <c r="B1141" s="311">
        <v>8845</v>
      </c>
      <c r="C1141" s="137">
        <v>2.9197682671200091E-2</v>
      </c>
      <c r="D1141" s="312">
        <v>349.69696969696901</v>
      </c>
      <c r="E1141" s="312">
        <v>9888</v>
      </c>
      <c r="F1141" s="137">
        <v>3.0908499837455299E-2</v>
      </c>
      <c r="G1141" s="302">
        <v>395.15151515151501</v>
      </c>
      <c r="H1141" s="312">
        <v>11033</v>
      </c>
      <c r="I1141" s="137">
        <v>3.3318032747280624E-2</v>
      </c>
      <c r="J1141" s="302">
        <v>401.81817599999999</v>
      </c>
      <c r="K1141" s="313">
        <v>0.24737139626907859</v>
      </c>
      <c r="L1141" s="312">
        <v>5865</v>
      </c>
      <c r="M1141" s="137">
        <v>2.19761690647482E-2</v>
      </c>
      <c r="N1141" s="312">
        <v>323.636363636363</v>
      </c>
      <c r="O1141" s="312">
        <v>7888</v>
      </c>
      <c r="P1141" s="137">
        <v>2.7410303188254714E-2</v>
      </c>
      <c r="Q1141" s="302">
        <v>406.06060606060601</v>
      </c>
      <c r="R1141" s="312">
        <v>7387</v>
      </c>
      <c r="S1141" s="137">
        <v>2.4778861990426577E-2</v>
      </c>
      <c r="T1141" s="302">
        <v>406.06060000000002</v>
      </c>
      <c r="U1141" s="313">
        <v>0.25950554134697357</v>
      </c>
      <c r="V1141" s="312">
        <v>824</v>
      </c>
      <c r="W1141" s="137">
        <v>1.9832960261872097E-2</v>
      </c>
      <c r="X1141" s="312">
        <v>129.69696969696901</v>
      </c>
      <c r="Y1141" s="312">
        <v>1070</v>
      </c>
      <c r="Z1141" s="137">
        <v>2.4106157208191589E-2</v>
      </c>
      <c r="AA1141" s="302">
        <v>132.72727272727201</v>
      </c>
      <c r="AB1141" s="312">
        <v>900</v>
      </c>
      <c r="AC1141" s="137">
        <v>1.9488534245685456E-2</v>
      </c>
      <c r="AD1141" s="302">
        <v>114.545456</v>
      </c>
      <c r="AE1141" s="313">
        <v>9.2233009708737865E-2</v>
      </c>
      <c r="AF1141" s="312">
        <v>1190</v>
      </c>
      <c r="AG1141" s="137">
        <v>2.469289508632138E-2</v>
      </c>
      <c r="AH1141" s="312">
        <v>150.90909090909</v>
      </c>
      <c r="AI1141" s="312">
        <v>1329</v>
      </c>
      <c r="AJ1141" s="137">
        <v>2.6849027253075818E-2</v>
      </c>
      <c r="AK1141" s="302">
        <v>136.969696969696</v>
      </c>
      <c r="AL1141" s="312">
        <v>1453</v>
      </c>
      <c r="AM1141" s="137">
        <v>2.8671784044043649E-2</v>
      </c>
      <c r="AN1141" s="302">
        <v>196.96969999999999</v>
      </c>
      <c r="AO1141" s="313">
        <v>0.22100840336134453</v>
      </c>
      <c r="AP1141" s="312">
        <v>2490</v>
      </c>
      <c r="AQ1141" s="137">
        <v>3.0351048269137006E-2</v>
      </c>
      <c r="AR1141" s="312">
        <v>204.84848484848399</v>
      </c>
      <c r="AS1141" s="312">
        <v>3014</v>
      </c>
      <c r="AT1141" s="137">
        <v>3.5922434239538517E-2</v>
      </c>
      <c r="AU1141" s="302">
        <v>223.030303030303</v>
      </c>
      <c r="AV1141" s="312">
        <v>3067</v>
      </c>
      <c r="AW1141" s="137">
        <v>3.5976117582198451E-2</v>
      </c>
      <c r="AX1141" s="302">
        <v>270.30304000000001</v>
      </c>
      <c r="AY1141" s="303">
        <v>0.23172690763052209</v>
      </c>
      <c r="AZ1141" s="311">
        <v>11016</v>
      </c>
      <c r="BA1141" s="137">
        <v>4.8954560604377292E-2</v>
      </c>
      <c r="BB1141" s="312">
        <v>451.51515151515099</v>
      </c>
      <c r="BC1141" s="312">
        <v>13928</v>
      </c>
      <c r="BD1141" s="137">
        <v>5.9114638597682609E-2</v>
      </c>
      <c r="BE1141" s="302">
        <v>567.27272727272702</v>
      </c>
      <c r="BF1141" s="312">
        <v>13140</v>
      </c>
      <c r="BG1141" s="137">
        <v>5.4016278878566144E-2</v>
      </c>
      <c r="BH1141" s="302">
        <v>454.54544099999998</v>
      </c>
      <c r="BI1141" s="303">
        <v>0.19281045751633988</v>
      </c>
      <c r="BJ1141" s="311">
        <v>6775</v>
      </c>
      <c r="BK1141" s="137">
        <v>3.9286749782545663E-2</v>
      </c>
      <c r="BL1141" s="312">
        <v>320</v>
      </c>
      <c r="BM1141" s="312">
        <v>7395</v>
      </c>
      <c r="BN1141" s="137">
        <v>4.1106627088683588E-2</v>
      </c>
      <c r="BO1141" s="302">
        <v>376.36363636363598</v>
      </c>
      <c r="BP1141" s="312">
        <v>7354</v>
      </c>
      <c r="BQ1141" s="137">
        <v>4.0462618570768313E-2</v>
      </c>
      <c r="BR1141" s="302">
        <v>363.03030000000001</v>
      </c>
      <c r="BS1141" s="303">
        <v>8.5461254612546125E-2</v>
      </c>
      <c r="BT1141" s="311">
        <v>2555</v>
      </c>
      <c r="BU1141" s="137">
        <v>1.8949648077964266E-2</v>
      </c>
      <c r="BV1141" s="312">
        <v>194.54545454545399</v>
      </c>
      <c r="BW1141" s="312">
        <v>3522</v>
      </c>
      <c r="BX1141" s="137">
        <v>2.4480603882698845E-2</v>
      </c>
      <c r="BY1141" s="302">
        <v>260.60606060606</v>
      </c>
      <c r="BZ1141" s="312">
        <v>3161</v>
      </c>
      <c r="CA1141" s="137">
        <v>2.1215619420916279E-2</v>
      </c>
      <c r="CB1141" s="302">
        <v>284.24243200000001</v>
      </c>
      <c r="CC1141" s="303">
        <v>0.23718199608610568</v>
      </c>
      <c r="CD1141" s="311">
        <v>39560</v>
      </c>
      <c r="CE1141" s="137">
        <v>3.1054242876206922E-2</v>
      </c>
      <c r="CF1141" s="312">
        <v>806.42</v>
      </c>
      <c r="CG1141" s="312">
        <v>48034</v>
      </c>
      <c r="CH1141" s="137">
        <v>3.5716914785482133E-2</v>
      </c>
      <c r="CI1141" s="302">
        <v>967.97</v>
      </c>
      <c r="CJ1141" s="312">
        <v>47495</v>
      </c>
      <c r="CK1141" s="137">
        <v>3.4283260067707544E-2</v>
      </c>
      <c r="CL1141" s="302">
        <v>931.92</v>
      </c>
      <c r="CM1141" s="313">
        <v>0.2005813953488372</v>
      </c>
    </row>
    <row r="1142" spans="1:91" ht="14.4" x14ac:dyDescent="0.3">
      <c r="A1142" s="432"/>
      <c r="B1142" s="432"/>
      <c r="C1142" s="432"/>
      <c r="D1142" s="432"/>
      <c r="E1142" s="432"/>
      <c r="F1142" s="432"/>
      <c r="G1142" s="432"/>
      <c r="H1142" s="432"/>
      <c r="I1142" s="432"/>
      <c r="J1142" s="432"/>
      <c r="K1142" s="432"/>
      <c r="L1142" s="432"/>
      <c r="M1142" s="432"/>
      <c r="N1142" s="432"/>
      <c r="O1142" s="432"/>
      <c r="P1142" s="432"/>
      <c r="Q1142" s="432"/>
      <c r="R1142" s="432"/>
      <c r="S1142" s="432"/>
      <c r="T1142" s="432"/>
      <c r="U1142" s="432"/>
      <c r="V1142" s="432"/>
      <c r="W1142" s="432"/>
      <c r="X1142" s="432"/>
      <c r="Y1142" s="432"/>
      <c r="Z1142" s="432"/>
      <c r="AA1142" s="432"/>
      <c r="AB1142" s="432"/>
      <c r="AC1142" s="432"/>
      <c r="AD1142" s="432"/>
      <c r="AE1142" s="432"/>
      <c r="AF1142" s="432"/>
      <c r="AG1142" s="432"/>
      <c r="AH1142" s="432"/>
      <c r="AI1142" s="432"/>
      <c r="AJ1142" s="432"/>
      <c r="AK1142" s="432"/>
      <c r="AL1142" s="432"/>
      <c r="AM1142" s="432"/>
      <c r="AN1142" s="432"/>
      <c r="AO1142" s="432"/>
      <c r="AP1142" s="432"/>
      <c r="AQ1142" s="432"/>
      <c r="AR1142" s="432"/>
      <c r="AS1142" s="432"/>
      <c r="AT1142" s="432"/>
      <c r="AU1142" s="432"/>
      <c r="AV1142" s="432"/>
      <c r="AW1142" s="432"/>
      <c r="AX1142" s="432"/>
      <c r="AY1142" s="432"/>
      <c r="AZ1142" s="432"/>
      <c r="BA1142" s="432"/>
      <c r="BB1142" s="432"/>
      <c r="BC1142" s="432"/>
      <c r="BD1142" s="432"/>
      <c r="BE1142" s="432"/>
      <c r="BF1142" s="432"/>
      <c r="BG1142" s="432"/>
      <c r="BH1142" s="432"/>
      <c r="BI1142" s="432"/>
      <c r="BJ1142" s="432"/>
      <c r="BK1142" s="432"/>
      <c r="BL1142" s="432"/>
      <c r="BM1142" s="432"/>
      <c r="BN1142" s="432"/>
      <c r="BO1142" s="432"/>
      <c r="BP1142" s="432"/>
      <c r="BQ1142" s="432"/>
      <c r="BR1142" s="432"/>
      <c r="BS1142" s="432"/>
      <c r="BT1142" s="432"/>
      <c r="BU1142" s="432"/>
      <c r="BV1142" s="432"/>
      <c r="BW1142" s="432"/>
      <c r="BX1142" s="432"/>
      <c r="BY1142" s="432"/>
      <c r="BZ1142" s="432"/>
      <c r="CA1142" s="432"/>
      <c r="CB1142" s="432"/>
      <c r="CC1142" s="432"/>
      <c r="CD1142" s="432"/>
      <c r="CE1142" s="432"/>
      <c r="CF1142" s="432"/>
      <c r="CG1142" s="432"/>
      <c r="CH1142" s="432"/>
      <c r="CI1142" s="432"/>
      <c r="CJ1142" s="432"/>
      <c r="CK1142" s="432"/>
      <c r="CL1142" s="432"/>
      <c r="CM1142" s="432"/>
    </row>
    <row r="1143" spans="1:91" ht="14.4" x14ac:dyDescent="0.3">
      <c r="A1143" s="472" t="s">
        <v>470</v>
      </c>
      <c r="B1143" s="472"/>
      <c r="C1143" s="472"/>
      <c r="D1143" s="472"/>
      <c r="E1143" s="472"/>
      <c r="F1143" s="472"/>
      <c r="G1143" s="472"/>
      <c r="H1143" s="472"/>
      <c r="I1143" s="472"/>
      <c r="J1143" s="472"/>
      <c r="K1143" s="472"/>
      <c r="L1143" s="472"/>
      <c r="M1143" s="472"/>
      <c r="N1143" s="472"/>
      <c r="O1143" s="472"/>
      <c r="P1143" s="472"/>
      <c r="Q1143" s="472"/>
      <c r="R1143" s="472"/>
      <c r="S1143" s="472"/>
      <c r="T1143" s="472"/>
      <c r="U1143" s="472"/>
      <c r="V1143" s="472"/>
      <c r="W1143" s="472"/>
      <c r="X1143" s="472"/>
      <c r="Y1143" s="472"/>
      <c r="Z1143" s="472"/>
      <c r="AA1143" s="472"/>
      <c r="AB1143" s="472"/>
      <c r="AC1143" s="472"/>
      <c r="AD1143" s="472"/>
      <c r="AE1143" s="472"/>
      <c r="AF1143" s="472"/>
      <c r="AG1143" s="472"/>
      <c r="AH1143" s="472"/>
      <c r="AI1143" s="472"/>
      <c r="AJ1143" s="472"/>
      <c r="AK1143" s="472"/>
      <c r="AL1143" s="472"/>
      <c r="AM1143" s="472"/>
      <c r="AN1143" s="472"/>
      <c r="AO1143" s="472"/>
      <c r="AP1143" s="472"/>
      <c r="AQ1143" s="472"/>
      <c r="AR1143" s="472"/>
      <c r="AS1143" s="472"/>
      <c r="AT1143" s="472"/>
      <c r="AU1143" s="472"/>
      <c r="AV1143" s="472"/>
      <c r="AW1143" s="472"/>
      <c r="AX1143" s="472"/>
      <c r="AY1143" s="472"/>
      <c r="AZ1143" s="472"/>
      <c r="BA1143" s="472"/>
      <c r="BB1143" s="472"/>
      <c r="BC1143" s="472"/>
      <c r="BD1143" s="472"/>
      <c r="BE1143" s="472"/>
      <c r="BF1143" s="472"/>
      <c r="BG1143" s="472"/>
      <c r="BH1143" s="472"/>
      <c r="BI1143" s="472"/>
      <c r="BJ1143" s="472"/>
      <c r="BK1143" s="472"/>
      <c r="BL1143" s="472"/>
      <c r="BM1143" s="472"/>
      <c r="BN1143" s="472"/>
      <c r="BO1143" s="472"/>
      <c r="BP1143" s="472"/>
      <c r="BQ1143" s="472"/>
      <c r="BR1143" s="472"/>
      <c r="BS1143" s="472"/>
      <c r="BT1143" s="472"/>
      <c r="BU1143" s="472"/>
      <c r="BV1143" s="472"/>
      <c r="BW1143" s="472"/>
      <c r="BX1143" s="472"/>
      <c r="BY1143" s="472"/>
      <c r="BZ1143" s="472"/>
      <c r="CA1143" s="472"/>
      <c r="CB1143" s="472"/>
      <c r="CC1143" s="472"/>
      <c r="CD1143" s="472"/>
      <c r="CE1143" s="472"/>
      <c r="CF1143" s="472"/>
      <c r="CG1143" s="472"/>
      <c r="CH1143" s="472"/>
      <c r="CI1143" s="472"/>
      <c r="CJ1143" s="472"/>
      <c r="CK1143" s="472"/>
      <c r="CL1143" s="472"/>
      <c r="CM1143" s="472"/>
    </row>
    <row r="1144" spans="1:91" ht="18" customHeight="1" x14ac:dyDescent="0.3">
      <c r="B1144" s="473" t="s">
        <v>332</v>
      </c>
      <c r="C1144" s="474"/>
      <c r="D1144" s="292" t="s">
        <v>333</v>
      </c>
      <c r="E1144" s="474" t="s">
        <v>332</v>
      </c>
      <c r="F1144" s="474"/>
      <c r="G1144" s="292" t="s">
        <v>333</v>
      </c>
      <c r="H1144" s="474" t="s">
        <v>332</v>
      </c>
      <c r="I1144" s="474"/>
      <c r="J1144" s="292" t="s">
        <v>333</v>
      </c>
      <c r="K1144" s="310" t="s">
        <v>0</v>
      </c>
      <c r="L1144" s="473" t="s">
        <v>332</v>
      </c>
      <c r="M1144" s="474"/>
      <c r="N1144" s="292" t="s">
        <v>333</v>
      </c>
      <c r="O1144" s="474" t="s">
        <v>332</v>
      </c>
      <c r="P1144" s="474"/>
      <c r="Q1144" s="292" t="s">
        <v>333</v>
      </c>
      <c r="R1144" s="474" t="s">
        <v>332</v>
      </c>
      <c r="S1144" s="474"/>
      <c r="T1144" s="292" t="s">
        <v>333</v>
      </c>
      <c r="U1144" s="310" t="s">
        <v>0</v>
      </c>
      <c r="V1144" s="473" t="s">
        <v>332</v>
      </c>
      <c r="W1144" s="474"/>
      <c r="X1144" s="292" t="s">
        <v>333</v>
      </c>
      <c r="Y1144" s="474" t="s">
        <v>332</v>
      </c>
      <c r="Z1144" s="474"/>
      <c r="AA1144" s="292" t="s">
        <v>333</v>
      </c>
      <c r="AB1144" s="474" t="s">
        <v>332</v>
      </c>
      <c r="AC1144" s="474"/>
      <c r="AD1144" s="292" t="s">
        <v>333</v>
      </c>
      <c r="AE1144" s="310" t="s">
        <v>0</v>
      </c>
      <c r="AF1144" s="473" t="s">
        <v>332</v>
      </c>
      <c r="AG1144" s="474"/>
      <c r="AH1144" s="292" t="s">
        <v>333</v>
      </c>
      <c r="AI1144" s="474" t="s">
        <v>332</v>
      </c>
      <c r="AJ1144" s="474"/>
      <c r="AK1144" s="292" t="s">
        <v>333</v>
      </c>
      <c r="AL1144" s="474" t="s">
        <v>332</v>
      </c>
      <c r="AM1144" s="474"/>
      <c r="AN1144" s="292" t="s">
        <v>333</v>
      </c>
      <c r="AO1144" s="310" t="s">
        <v>0</v>
      </c>
      <c r="AP1144" s="473" t="s">
        <v>332</v>
      </c>
      <c r="AQ1144" s="474"/>
      <c r="AR1144" s="292" t="s">
        <v>333</v>
      </c>
      <c r="AS1144" s="474" t="s">
        <v>332</v>
      </c>
      <c r="AT1144" s="474"/>
      <c r="AU1144" s="292" t="s">
        <v>333</v>
      </c>
      <c r="AV1144" s="474" t="s">
        <v>332</v>
      </c>
      <c r="AW1144" s="474"/>
      <c r="AX1144" s="292" t="s">
        <v>333</v>
      </c>
      <c r="AY1144" s="290" t="s">
        <v>0</v>
      </c>
      <c r="AZ1144" s="473" t="s">
        <v>332</v>
      </c>
      <c r="BA1144" s="474"/>
      <c r="BB1144" s="292" t="s">
        <v>333</v>
      </c>
      <c r="BC1144" s="474" t="s">
        <v>332</v>
      </c>
      <c r="BD1144" s="474"/>
      <c r="BE1144" s="292" t="s">
        <v>333</v>
      </c>
      <c r="BF1144" s="474" t="s">
        <v>332</v>
      </c>
      <c r="BG1144" s="474"/>
      <c r="BH1144" s="292" t="s">
        <v>333</v>
      </c>
      <c r="BI1144" s="290" t="s">
        <v>0</v>
      </c>
      <c r="BJ1144" s="473" t="s">
        <v>332</v>
      </c>
      <c r="BK1144" s="474"/>
      <c r="BL1144" s="292" t="s">
        <v>333</v>
      </c>
      <c r="BM1144" s="474" t="s">
        <v>332</v>
      </c>
      <c r="BN1144" s="474"/>
      <c r="BO1144" s="292" t="s">
        <v>333</v>
      </c>
      <c r="BP1144" s="474" t="s">
        <v>332</v>
      </c>
      <c r="BQ1144" s="474"/>
      <c r="BR1144" s="292" t="s">
        <v>333</v>
      </c>
      <c r="BS1144" s="290" t="s">
        <v>0</v>
      </c>
      <c r="BT1144" s="473" t="s">
        <v>332</v>
      </c>
      <c r="BU1144" s="474"/>
      <c r="BV1144" s="292" t="s">
        <v>333</v>
      </c>
      <c r="BW1144" s="474" t="s">
        <v>332</v>
      </c>
      <c r="BX1144" s="474"/>
      <c r="BY1144" s="292" t="s">
        <v>333</v>
      </c>
      <c r="BZ1144" s="474" t="s">
        <v>332</v>
      </c>
      <c r="CA1144" s="474"/>
      <c r="CB1144" s="292" t="s">
        <v>333</v>
      </c>
      <c r="CC1144" s="290" t="s">
        <v>0</v>
      </c>
      <c r="CD1144" s="473" t="s">
        <v>332</v>
      </c>
      <c r="CE1144" s="474"/>
      <c r="CF1144" s="292" t="s">
        <v>333</v>
      </c>
      <c r="CG1144" s="474" t="s">
        <v>332</v>
      </c>
      <c r="CH1144" s="474"/>
      <c r="CI1144" s="292" t="s">
        <v>333</v>
      </c>
      <c r="CJ1144" s="474" t="s">
        <v>332</v>
      </c>
      <c r="CK1144" s="474"/>
      <c r="CL1144" s="292" t="s">
        <v>333</v>
      </c>
      <c r="CM1144" s="310" t="s">
        <v>0</v>
      </c>
    </row>
    <row r="1145" spans="1:91" ht="14.4" x14ac:dyDescent="0.3">
      <c r="A1145" s="99" t="s">
        <v>18</v>
      </c>
      <c r="B1145" s="311">
        <v>278525</v>
      </c>
      <c r="C1145" s="137"/>
      <c r="D1145" s="312">
        <v>910.30303030303003</v>
      </c>
      <c r="E1145" s="312">
        <v>292550</v>
      </c>
      <c r="F1145" s="137"/>
      <c r="G1145" s="302">
        <v>808.48484848484804</v>
      </c>
      <c r="H1145" s="312">
        <v>307906</v>
      </c>
      <c r="I1145" s="137"/>
      <c r="J1145" s="302">
        <v>689.09090000000003</v>
      </c>
      <c r="K1145" s="313">
        <v>0.10548783771654251</v>
      </c>
      <c r="L1145" s="312">
        <v>239277</v>
      </c>
      <c r="M1145" s="137"/>
      <c r="N1145" s="312">
        <v>936.36363636363603</v>
      </c>
      <c r="O1145" s="312">
        <v>257737</v>
      </c>
      <c r="P1145" s="137"/>
      <c r="Q1145" s="302">
        <v>843.63636363636294</v>
      </c>
      <c r="R1145" s="312">
        <v>270282</v>
      </c>
      <c r="S1145" s="137"/>
      <c r="T1145" s="302">
        <v>782.42425500000002</v>
      </c>
      <c r="U1145" s="313">
        <v>0.12957785328301508</v>
      </c>
      <c r="V1145" s="312">
        <v>39263</v>
      </c>
      <c r="W1145" s="137"/>
      <c r="X1145" s="312">
        <v>436.969696969697</v>
      </c>
      <c r="Y1145" s="312">
        <v>41108</v>
      </c>
      <c r="Z1145" s="137"/>
      <c r="AA1145" s="302">
        <v>373.93939393939303</v>
      </c>
      <c r="AB1145" s="312">
        <v>43452</v>
      </c>
      <c r="AC1145" s="137"/>
      <c r="AD1145" s="302">
        <v>300</v>
      </c>
      <c r="AE1145" s="313">
        <v>0.10669077757685352</v>
      </c>
      <c r="AF1145" s="312">
        <v>41972</v>
      </c>
      <c r="AG1145" s="137"/>
      <c r="AH1145" s="312">
        <v>491.51515151515099</v>
      </c>
      <c r="AI1145" s="312">
        <v>42723</v>
      </c>
      <c r="AJ1145" s="137"/>
      <c r="AK1145" s="302">
        <v>441.81818181818102</v>
      </c>
      <c r="AL1145" s="312">
        <v>44881</v>
      </c>
      <c r="AM1145" s="137"/>
      <c r="AN1145" s="302">
        <v>357.57574499999998</v>
      </c>
      <c r="AO1145" s="313">
        <v>6.9308110168683879E-2</v>
      </c>
      <c r="AP1145" s="312">
        <v>73128</v>
      </c>
      <c r="AQ1145" s="137"/>
      <c r="AR1145" s="312">
        <v>474.54545454545399</v>
      </c>
      <c r="AS1145" s="312">
        <v>76516</v>
      </c>
      <c r="AT1145" s="137"/>
      <c r="AU1145" s="302">
        <v>464.24242424242402</v>
      </c>
      <c r="AV1145" s="312">
        <v>80008</v>
      </c>
      <c r="AW1145" s="137"/>
      <c r="AX1145" s="302">
        <v>440.60604899999998</v>
      </c>
      <c r="AY1145" s="303">
        <v>9.4081610327097692E-2</v>
      </c>
      <c r="AZ1145" s="311">
        <v>207667</v>
      </c>
      <c r="BA1145" s="137"/>
      <c r="BB1145" s="312">
        <v>1309.69696969696</v>
      </c>
      <c r="BC1145" s="312">
        <v>217343</v>
      </c>
      <c r="BD1145" s="137"/>
      <c r="BE1145" s="302">
        <v>720</v>
      </c>
      <c r="BF1145" s="312">
        <v>228567</v>
      </c>
      <c r="BG1145" s="137"/>
      <c r="BH1145" s="302">
        <v>635.75756799999999</v>
      </c>
      <c r="BI1145" s="303">
        <v>0.1006418930306693</v>
      </c>
      <c r="BJ1145" s="311">
        <v>159927</v>
      </c>
      <c r="BK1145" s="137"/>
      <c r="BL1145" s="312">
        <v>702.42424242424204</v>
      </c>
      <c r="BM1145" s="312">
        <v>168090</v>
      </c>
      <c r="BN1145" s="137"/>
      <c r="BO1145" s="302">
        <v>547.27272727272702</v>
      </c>
      <c r="BP1145" s="312">
        <v>173898</v>
      </c>
      <c r="BQ1145" s="137"/>
      <c r="BR1145" s="302">
        <v>418.18182400000001</v>
      </c>
      <c r="BS1145" s="303">
        <v>8.7358607364610097E-2</v>
      </c>
      <c r="BT1145" s="311">
        <v>123180</v>
      </c>
      <c r="BU1145" s="137"/>
      <c r="BV1145" s="312">
        <v>500</v>
      </c>
      <c r="BW1145" s="312">
        <v>132706</v>
      </c>
      <c r="BX1145" s="137"/>
      <c r="BY1145" s="302">
        <v>467.27272727272702</v>
      </c>
      <c r="BZ1145" s="312">
        <v>138238</v>
      </c>
      <c r="CA1145" s="137"/>
      <c r="CB1145" s="302">
        <v>436.36364700000001</v>
      </c>
      <c r="CC1145" s="303">
        <v>0.12224387075823998</v>
      </c>
      <c r="CD1145" s="311">
        <v>1162939</v>
      </c>
      <c r="CE1145" s="137"/>
      <c r="CF1145" s="312">
        <v>2194.61</v>
      </c>
      <c r="CG1145" s="312">
        <v>1228773</v>
      </c>
      <c r="CH1145" s="137"/>
      <c r="CI1145" s="302">
        <v>1717</v>
      </c>
      <c r="CJ1145" s="312">
        <v>1287232</v>
      </c>
      <c r="CK1145" s="137"/>
      <c r="CL1145" s="302">
        <v>1505.1</v>
      </c>
      <c r="CM1145" s="313">
        <v>0.10687834873540229</v>
      </c>
    </row>
    <row r="1146" spans="1:91" ht="14.4" x14ac:dyDescent="0.3">
      <c r="A1146" s="99" t="s">
        <v>252</v>
      </c>
      <c r="B1146" s="311">
        <v>154847</v>
      </c>
      <c r="C1146" s="137">
        <v>0.55595368458845706</v>
      </c>
      <c r="D1146" s="312">
        <v>1137.57575757575</v>
      </c>
      <c r="E1146" s="312">
        <v>155487</v>
      </c>
      <c r="F1146" s="137">
        <v>0.53148863442146643</v>
      </c>
      <c r="G1146" s="302">
        <v>1310.30303030303</v>
      </c>
      <c r="H1146" s="312">
        <v>164124</v>
      </c>
      <c r="I1146" s="137">
        <v>0.53303280871434788</v>
      </c>
      <c r="J1146" s="302">
        <v>1075.15149</v>
      </c>
      <c r="K1146" s="313">
        <v>5.9910750611894319E-2</v>
      </c>
      <c r="L1146" s="312">
        <v>147930</v>
      </c>
      <c r="M1146" s="137">
        <v>0.61823744028887018</v>
      </c>
      <c r="N1146" s="312">
        <v>1081.8181818181799</v>
      </c>
      <c r="O1146" s="312">
        <v>147334</v>
      </c>
      <c r="P1146" s="137">
        <v>0.57164473862891241</v>
      </c>
      <c r="Q1146" s="302">
        <v>1083.6363636363601</v>
      </c>
      <c r="R1146" s="312">
        <v>157554</v>
      </c>
      <c r="S1146" s="137">
        <v>0.58292450107665328</v>
      </c>
      <c r="T1146" s="302">
        <v>1060.60608</v>
      </c>
      <c r="U1146" s="313">
        <v>6.5057797606976275E-2</v>
      </c>
      <c r="V1146" s="312">
        <v>21760</v>
      </c>
      <c r="W1146" s="137">
        <v>0.55421134401344774</v>
      </c>
      <c r="X1146" s="312">
        <v>395.15151515151501</v>
      </c>
      <c r="Y1146" s="312">
        <v>21358</v>
      </c>
      <c r="Z1146" s="137">
        <v>0.51955823683954461</v>
      </c>
      <c r="AA1146" s="302">
        <v>404.24242424242402</v>
      </c>
      <c r="AB1146" s="312">
        <v>22733</v>
      </c>
      <c r="AC1146" s="137">
        <v>0.52317499769860998</v>
      </c>
      <c r="AD1146" s="302">
        <v>416.96969999999999</v>
      </c>
      <c r="AE1146" s="313">
        <v>4.4715073529411765E-2</v>
      </c>
      <c r="AF1146" s="312">
        <v>26882</v>
      </c>
      <c r="AG1146" s="137">
        <v>0.64047460211569618</v>
      </c>
      <c r="AH1146" s="312">
        <v>453.93939393939399</v>
      </c>
      <c r="AI1146" s="312">
        <v>25930</v>
      </c>
      <c r="AJ1146" s="137">
        <v>0.60693303372890484</v>
      </c>
      <c r="AK1146" s="302">
        <v>463.636363636363</v>
      </c>
      <c r="AL1146" s="312">
        <v>28772</v>
      </c>
      <c r="AM1146" s="137">
        <v>0.64107305986943253</v>
      </c>
      <c r="AN1146" s="302">
        <v>515.15150000000006</v>
      </c>
      <c r="AO1146" s="313">
        <v>7.0307268804404438E-2</v>
      </c>
      <c r="AP1146" s="312">
        <v>41208</v>
      </c>
      <c r="AQ1146" s="137">
        <v>0.56350508697079094</v>
      </c>
      <c r="AR1146" s="312">
        <v>496.36363636363598</v>
      </c>
      <c r="AS1146" s="312">
        <v>40310</v>
      </c>
      <c r="AT1146" s="137">
        <v>0.52681792043494169</v>
      </c>
      <c r="AU1146" s="302">
        <v>576.969696969697</v>
      </c>
      <c r="AV1146" s="312">
        <v>41795</v>
      </c>
      <c r="AW1146" s="137">
        <v>0.52238526147385267</v>
      </c>
      <c r="AX1146" s="302">
        <v>536.36364700000001</v>
      </c>
      <c r="AY1146" s="303">
        <v>1.424480683362454E-2</v>
      </c>
      <c r="AZ1146" s="311">
        <v>129882</v>
      </c>
      <c r="BA1146" s="137">
        <v>0.62543398806743489</v>
      </c>
      <c r="BB1146" s="312">
        <v>1346.6666666666599</v>
      </c>
      <c r="BC1146" s="312">
        <v>123584</v>
      </c>
      <c r="BD1146" s="137">
        <v>0.56861274575210607</v>
      </c>
      <c r="BE1146" s="302">
        <v>950.90909090909099</v>
      </c>
      <c r="BF1146" s="312">
        <v>129419</v>
      </c>
      <c r="BG1146" s="137">
        <v>0.56621909549497518</v>
      </c>
      <c r="BH1146" s="302">
        <v>1098.78784</v>
      </c>
      <c r="BI1146" s="303">
        <v>-3.564774179639981E-3</v>
      </c>
      <c r="BJ1146" s="311">
        <v>101045</v>
      </c>
      <c r="BK1146" s="137">
        <v>0.63181951765493005</v>
      </c>
      <c r="BL1146" s="312">
        <v>1004.84848484848</v>
      </c>
      <c r="BM1146" s="312">
        <v>96098</v>
      </c>
      <c r="BN1146" s="137">
        <v>0.57170563388660833</v>
      </c>
      <c r="BO1146" s="302">
        <v>895.15151515151501</v>
      </c>
      <c r="BP1146" s="312">
        <v>100576</v>
      </c>
      <c r="BQ1146" s="137">
        <v>0.57836202831544925</v>
      </c>
      <c r="BR1146" s="302">
        <v>1022.42426</v>
      </c>
      <c r="BS1146" s="303">
        <v>-4.6414963630065816E-3</v>
      </c>
      <c r="BT1146" s="311">
        <v>73549</v>
      </c>
      <c r="BU1146" s="137">
        <v>0.59708556583861017</v>
      </c>
      <c r="BV1146" s="312">
        <v>809.09090909090901</v>
      </c>
      <c r="BW1146" s="312">
        <v>75974</v>
      </c>
      <c r="BX1146" s="137">
        <v>0.57249860594095214</v>
      </c>
      <c r="BY1146" s="302">
        <v>814.54545454545405</v>
      </c>
      <c r="BZ1146" s="312">
        <v>78866</v>
      </c>
      <c r="CA1146" s="137">
        <v>0.57050883259306417</v>
      </c>
      <c r="CB1146" s="302">
        <v>749.69695999999999</v>
      </c>
      <c r="CC1146" s="303">
        <v>7.2291941426803896E-2</v>
      </c>
      <c r="CD1146" s="311">
        <v>697103</v>
      </c>
      <c r="CE1146" s="137">
        <v>0.59943212842634053</v>
      </c>
      <c r="CF1146" s="312">
        <v>2557.88</v>
      </c>
      <c r="CG1146" s="312">
        <v>686075</v>
      </c>
      <c r="CH1146" s="137">
        <v>0.55834153256948194</v>
      </c>
      <c r="CI1146" s="302">
        <v>2442.2199999999998</v>
      </c>
      <c r="CJ1146" s="312">
        <v>723839</v>
      </c>
      <c r="CK1146" s="137">
        <v>0.56232209889126439</v>
      </c>
      <c r="CL1146" s="302">
        <v>2411.61</v>
      </c>
      <c r="CM1146" s="313">
        <v>3.835301239558573E-2</v>
      </c>
    </row>
    <row r="1147" spans="1:91" ht="14.4" x14ac:dyDescent="0.3">
      <c r="A1147" s="99" t="s">
        <v>256</v>
      </c>
      <c r="B1147" s="311">
        <v>621</v>
      </c>
      <c r="C1147" s="137">
        <v>2.229602369625707E-3</v>
      </c>
      <c r="D1147" s="312">
        <v>107.272727272727</v>
      </c>
      <c r="E1147" s="312">
        <v>909</v>
      </c>
      <c r="F1147" s="137">
        <v>3.1071611690309349E-3</v>
      </c>
      <c r="G1147" s="302">
        <v>129.09090909090901</v>
      </c>
      <c r="H1147" s="312">
        <v>851</v>
      </c>
      <c r="I1147" s="137">
        <v>2.7638305197040655E-3</v>
      </c>
      <c r="J1147" s="302">
        <v>112.727272</v>
      </c>
      <c r="K1147" s="313">
        <v>0.37037037037037035</v>
      </c>
      <c r="L1147" s="312">
        <v>616</v>
      </c>
      <c r="M1147" s="137">
        <v>2.5744221132829315E-3</v>
      </c>
      <c r="N1147" s="312">
        <v>92.727272727272705</v>
      </c>
      <c r="O1147" s="312">
        <v>957</v>
      </c>
      <c r="P1147" s="137">
        <v>3.7130873720110035E-3</v>
      </c>
      <c r="Q1147" s="302">
        <v>144.84848484848399</v>
      </c>
      <c r="R1147" s="312">
        <v>1010</v>
      </c>
      <c r="S1147" s="137">
        <v>3.7368378212385583E-3</v>
      </c>
      <c r="T1147" s="302">
        <v>128.484848</v>
      </c>
      <c r="U1147" s="313">
        <v>0.63961038961038963</v>
      </c>
      <c r="V1147" s="312">
        <v>54</v>
      </c>
      <c r="W1147" s="137">
        <v>1.3753406515039604E-3</v>
      </c>
      <c r="X1147" s="312">
        <v>27.272727272727199</v>
      </c>
      <c r="Y1147" s="312">
        <v>81</v>
      </c>
      <c r="Z1147" s="137">
        <v>1.97041938308845E-3</v>
      </c>
      <c r="AA1147" s="302">
        <v>29.696969696969699</v>
      </c>
      <c r="AB1147" s="312">
        <v>152</v>
      </c>
      <c r="AC1147" s="137">
        <v>3.4981128601675412E-3</v>
      </c>
      <c r="AD1147" s="302">
        <v>43.030304000000001</v>
      </c>
      <c r="AE1147" s="313">
        <v>1.8148148148148149</v>
      </c>
      <c r="AF1147" s="312">
        <v>168</v>
      </c>
      <c r="AG1147" s="137">
        <v>4.0026684456304206E-3</v>
      </c>
      <c r="AH1147" s="312">
        <v>46.060606060605998</v>
      </c>
      <c r="AI1147" s="312">
        <v>126</v>
      </c>
      <c r="AJ1147" s="137">
        <v>2.949231093322098E-3</v>
      </c>
      <c r="AK1147" s="302">
        <v>40.606060606060602</v>
      </c>
      <c r="AL1147" s="312">
        <v>164</v>
      </c>
      <c r="AM1147" s="137">
        <v>3.6541075287983781E-3</v>
      </c>
      <c r="AN1147" s="302">
        <v>54.5454559</v>
      </c>
      <c r="AO1147" s="313">
        <v>-2.3809523809523808E-2</v>
      </c>
      <c r="AP1147" s="312">
        <v>187</v>
      </c>
      <c r="AQ1147" s="137">
        <v>2.5571600481347776E-3</v>
      </c>
      <c r="AR1147" s="312">
        <v>51.515151515151501</v>
      </c>
      <c r="AS1147" s="312">
        <v>331</v>
      </c>
      <c r="AT1147" s="137">
        <v>4.3258926237649646E-3</v>
      </c>
      <c r="AU1147" s="302">
        <v>76.363636363636303</v>
      </c>
      <c r="AV1147" s="312">
        <v>330</v>
      </c>
      <c r="AW1147" s="137">
        <v>4.1245875412458752E-3</v>
      </c>
      <c r="AX1147" s="302">
        <v>67.878784199999998</v>
      </c>
      <c r="AY1147" s="303">
        <v>0.76470588235294112</v>
      </c>
      <c r="AZ1147" s="311">
        <v>376</v>
      </c>
      <c r="BA1147" s="137">
        <v>1.8105909942359643E-3</v>
      </c>
      <c r="BB1147" s="312">
        <v>78.181818181818201</v>
      </c>
      <c r="BC1147" s="312">
        <v>642</v>
      </c>
      <c r="BD1147" s="137">
        <v>2.9538563468802766E-3</v>
      </c>
      <c r="BE1147" s="302">
        <v>104.24242424242399</v>
      </c>
      <c r="BF1147" s="312">
        <v>668</v>
      </c>
      <c r="BG1147" s="137">
        <v>2.9225566245346004E-3</v>
      </c>
      <c r="BH1147" s="302">
        <v>84.242424</v>
      </c>
      <c r="BI1147" s="303">
        <v>0.77659574468085102</v>
      </c>
      <c r="BJ1147" s="311">
        <v>310</v>
      </c>
      <c r="BK1147" s="137">
        <v>1.9383843878769689E-3</v>
      </c>
      <c r="BL1147" s="312">
        <v>67.272727272727195</v>
      </c>
      <c r="BM1147" s="312">
        <v>375</v>
      </c>
      <c r="BN1147" s="137">
        <v>2.2309477065857578E-3</v>
      </c>
      <c r="BO1147" s="302">
        <v>61.212121212121197</v>
      </c>
      <c r="BP1147" s="312">
        <v>588</v>
      </c>
      <c r="BQ1147" s="137">
        <v>3.3812924817996758E-3</v>
      </c>
      <c r="BR1147" s="302">
        <v>89.696969999999993</v>
      </c>
      <c r="BS1147" s="303">
        <v>0.89677419354838706</v>
      </c>
      <c r="BT1147" s="311">
        <v>309</v>
      </c>
      <c r="BU1147" s="137">
        <v>2.5085241110569898E-3</v>
      </c>
      <c r="BV1147" s="312">
        <v>63.636363636363598</v>
      </c>
      <c r="BW1147" s="312">
        <v>619</v>
      </c>
      <c r="BX1147" s="137">
        <v>4.6644462194625714E-3</v>
      </c>
      <c r="BY1147" s="302">
        <v>106.06060606060601</v>
      </c>
      <c r="BZ1147" s="312">
        <v>498</v>
      </c>
      <c r="CA1147" s="137">
        <v>3.6024826748072163E-3</v>
      </c>
      <c r="CB1147" s="302">
        <v>75.757576</v>
      </c>
      <c r="CC1147" s="303">
        <v>0.61165048543689315</v>
      </c>
      <c r="CD1147" s="311">
        <v>2641</v>
      </c>
      <c r="CE1147" s="137">
        <v>2.2709703604402295E-3</v>
      </c>
      <c r="CF1147" s="312">
        <v>199.75</v>
      </c>
      <c r="CG1147" s="312">
        <v>4040</v>
      </c>
      <c r="CH1147" s="137">
        <v>3.2878326590834923E-3</v>
      </c>
      <c r="CI1147" s="302">
        <v>267.14</v>
      </c>
      <c r="CJ1147" s="312">
        <v>4261</v>
      </c>
      <c r="CK1147" s="137">
        <v>3.3102035996619102E-3</v>
      </c>
      <c r="CL1147" s="302">
        <v>242.45</v>
      </c>
      <c r="CM1147" s="313">
        <v>0.61340401363120034</v>
      </c>
    </row>
    <row r="1148" spans="1:91" ht="14.4" x14ac:dyDescent="0.3">
      <c r="A1148" s="99" t="s">
        <v>257</v>
      </c>
      <c r="B1148" s="311">
        <v>1993</v>
      </c>
      <c r="C1148" s="137">
        <v>7.155551566286689E-3</v>
      </c>
      <c r="D1148" s="312">
        <v>211.51515151515099</v>
      </c>
      <c r="E1148" s="312">
        <v>1690</v>
      </c>
      <c r="F1148" s="137">
        <v>5.776790292257734E-3</v>
      </c>
      <c r="G1148" s="302">
        <v>151.51515151515099</v>
      </c>
      <c r="H1148" s="312">
        <v>1692</v>
      </c>
      <c r="I1148" s="137">
        <v>5.4951835949932776E-3</v>
      </c>
      <c r="J1148" s="302">
        <v>159.393936</v>
      </c>
      <c r="K1148" s="313">
        <v>-0.15102860010035124</v>
      </c>
      <c r="L1148" s="312">
        <v>3039</v>
      </c>
      <c r="M1148" s="137">
        <v>1.2700761042640956E-2</v>
      </c>
      <c r="N1148" s="312">
        <v>229.09090909090901</v>
      </c>
      <c r="O1148" s="312">
        <v>2693</v>
      </c>
      <c r="P1148" s="137">
        <v>1.0448635624687182E-2</v>
      </c>
      <c r="Q1148" s="302">
        <v>238.78787878787799</v>
      </c>
      <c r="R1148" s="312">
        <v>1678</v>
      </c>
      <c r="S1148" s="137">
        <v>6.208330558453763E-3</v>
      </c>
      <c r="T1148" s="302">
        <v>159.393936</v>
      </c>
      <c r="U1148" s="313">
        <v>-0.44784468575189207</v>
      </c>
      <c r="V1148" s="312">
        <v>264</v>
      </c>
      <c r="W1148" s="137">
        <v>6.7238876295749178E-3</v>
      </c>
      <c r="X1148" s="312">
        <v>58.181818181818201</v>
      </c>
      <c r="Y1148" s="312">
        <v>210</v>
      </c>
      <c r="Z1148" s="137">
        <v>5.1084946968959809E-3</v>
      </c>
      <c r="AA1148" s="302">
        <v>44.2424242424242</v>
      </c>
      <c r="AB1148" s="312">
        <v>96</v>
      </c>
      <c r="AC1148" s="137">
        <v>2.2093344380005524E-3</v>
      </c>
      <c r="AD1148" s="302">
        <v>40</v>
      </c>
      <c r="AE1148" s="313">
        <v>-0.63636363636363635</v>
      </c>
      <c r="AF1148" s="312">
        <v>668</v>
      </c>
      <c r="AG1148" s="137">
        <v>1.5915372152863812E-2</v>
      </c>
      <c r="AH1148" s="312">
        <v>140</v>
      </c>
      <c r="AI1148" s="312">
        <v>436</v>
      </c>
      <c r="AJ1148" s="137">
        <v>1.020527584673361E-2</v>
      </c>
      <c r="AK1148" s="302">
        <v>76.969696969696898</v>
      </c>
      <c r="AL1148" s="312">
        <v>761</v>
      </c>
      <c r="AM1148" s="137">
        <v>1.6955950179363206E-2</v>
      </c>
      <c r="AN1148" s="302">
        <v>120.606064</v>
      </c>
      <c r="AO1148" s="313">
        <v>0.13922155688622753</v>
      </c>
      <c r="AP1148" s="312">
        <v>494</v>
      </c>
      <c r="AQ1148" s="137">
        <v>6.7552784159282354E-3</v>
      </c>
      <c r="AR1148" s="312">
        <v>77.575757575757507</v>
      </c>
      <c r="AS1148" s="312">
        <v>517</v>
      </c>
      <c r="AT1148" s="137">
        <v>6.7567567567567571E-3</v>
      </c>
      <c r="AU1148" s="302">
        <v>101.818181818181</v>
      </c>
      <c r="AV1148" s="312">
        <v>371</v>
      </c>
      <c r="AW1148" s="137">
        <v>4.6370362963703629E-3</v>
      </c>
      <c r="AX1148" s="302">
        <v>61.212119999999999</v>
      </c>
      <c r="AY1148" s="303">
        <v>-0.24898785425101214</v>
      </c>
      <c r="AZ1148" s="311">
        <v>2082</v>
      </c>
      <c r="BA1148" s="137">
        <v>1.002566609042361E-2</v>
      </c>
      <c r="BB1148" s="312">
        <v>189.69696969696901</v>
      </c>
      <c r="BC1148" s="312">
        <v>1848</v>
      </c>
      <c r="BD1148" s="137">
        <v>8.5026892975619186E-3</v>
      </c>
      <c r="BE1148" s="302">
        <v>142.42424242424201</v>
      </c>
      <c r="BF1148" s="312">
        <v>1624</v>
      </c>
      <c r="BG1148" s="137">
        <v>7.1051376620422024E-3</v>
      </c>
      <c r="BH1148" s="302">
        <v>140</v>
      </c>
      <c r="BI1148" s="303">
        <v>-0.21998078770413065</v>
      </c>
      <c r="BJ1148" s="311">
        <v>1364</v>
      </c>
      <c r="BK1148" s="137">
        <v>8.5288913066586623E-3</v>
      </c>
      <c r="BL1148" s="312">
        <v>139.39393939393901</v>
      </c>
      <c r="BM1148" s="312">
        <v>1012</v>
      </c>
      <c r="BN1148" s="137">
        <v>6.0205842108394317E-3</v>
      </c>
      <c r="BO1148" s="302">
        <v>101.818181818181</v>
      </c>
      <c r="BP1148" s="312">
        <v>1537</v>
      </c>
      <c r="BQ1148" s="137">
        <v>8.838514531506976E-3</v>
      </c>
      <c r="BR1148" s="302">
        <v>170.30302399999999</v>
      </c>
      <c r="BS1148" s="303">
        <v>0.12683284457478006</v>
      </c>
      <c r="BT1148" s="311">
        <v>1090</v>
      </c>
      <c r="BU1148" s="137">
        <v>8.8488390972560477E-3</v>
      </c>
      <c r="BV1148" s="312">
        <v>124.24242424242399</v>
      </c>
      <c r="BW1148" s="312">
        <v>1090</v>
      </c>
      <c r="BX1148" s="137">
        <v>8.2136452006691483E-3</v>
      </c>
      <c r="BY1148" s="302">
        <v>106.666666666666</v>
      </c>
      <c r="BZ1148" s="312">
        <v>983</v>
      </c>
      <c r="CA1148" s="137">
        <v>7.1109246372198674E-3</v>
      </c>
      <c r="CB1148" s="302">
        <v>147.878784</v>
      </c>
      <c r="CC1148" s="303">
        <v>-9.8165137614678905E-2</v>
      </c>
      <c r="CD1148" s="311">
        <v>10994</v>
      </c>
      <c r="CE1148" s="137">
        <v>9.4536342834834839E-3</v>
      </c>
      <c r="CF1148" s="312">
        <v>443.02</v>
      </c>
      <c r="CG1148" s="312">
        <v>9496</v>
      </c>
      <c r="CH1148" s="137">
        <v>7.7280343887764459E-3</v>
      </c>
      <c r="CI1148" s="302">
        <v>372.77</v>
      </c>
      <c r="CJ1148" s="312">
        <v>8742</v>
      </c>
      <c r="CK1148" s="137">
        <v>6.7913165614279323E-3</v>
      </c>
      <c r="CL1148" s="302">
        <v>374.68</v>
      </c>
      <c r="CM1148" s="313">
        <v>-0.20483900309259595</v>
      </c>
    </row>
    <row r="1149" spans="1:91" ht="14.4" x14ac:dyDescent="0.3">
      <c r="A1149" s="99" t="s">
        <v>258</v>
      </c>
      <c r="B1149" s="311">
        <v>21725</v>
      </c>
      <c r="C1149" s="137">
        <v>7.8000179517099005E-2</v>
      </c>
      <c r="D1149" s="312">
        <v>555.15151515151501</v>
      </c>
      <c r="E1149" s="312">
        <v>20822</v>
      </c>
      <c r="F1149" s="137">
        <v>7.1174158263544687E-2</v>
      </c>
      <c r="G1149" s="302">
        <v>561.81818181818096</v>
      </c>
      <c r="H1149" s="312">
        <v>19049</v>
      </c>
      <c r="I1149" s="137">
        <v>6.1866283865855166E-2</v>
      </c>
      <c r="J1149" s="302">
        <v>477.57574499999998</v>
      </c>
      <c r="K1149" s="313">
        <v>-0.12317606444188722</v>
      </c>
      <c r="L1149" s="312">
        <v>23870</v>
      </c>
      <c r="M1149" s="137">
        <v>9.9758856889713601E-2</v>
      </c>
      <c r="N1149" s="312">
        <v>616.969696969697</v>
      </c>
      <c r="O1149" s="312">
        <v>19943</v>
      </c>
      <c r="P1149" s="137">
        <v>7.7377326499493665E-2</v>
      </c>
      <c r="Q1149" s="302">
        <v>547.87878787878697</v>
      </c>
      <c r="R1149" s="312">
        <v>20540</v>
      </c>
      <c r="S1149" s="137">
        <v>7.5994701829940586E-2</v>
      </c>
      <c r="T1149" s="302">
        <v>652.72730000000001</v>
      </c>
      <c r="U1149" s="313">
        <v>-0.13950565563468789</v>
      </c>
      <c r="V1149" s="312">
        <v>2420</v>
      </c>
      <c r="W1149" s="137">
        <v>6.1635636604436744E-2</v>
      </c>
      <c r="X1149" s="312">
        <v>193.939393939393</v>
      </c>
      <c r="Y1149" s="312">
        <v>2100</v>
      </c>
      <c r="Z1149" s="137">
        <v>5.1084946968959814E-2</v>
      </c>
      <c r="AA1149" s="302">
        <v>163.030303030303</v>
      </c>
      <c r="AB1149" s="312">
        <v>2126</v>
      </c>
      <c r="AC1149" s="137">
        <v>4.8927552241553901E-2</v>
      </c>
      <c r="AD1149" s="302">
        <v>176.363632</v>
      </c>
      <c r="AE1149" s="313">
        <v>-0.12148760330578512</v>
      </c>
      <c r="AF1149" s="312">
        <v>3317</v>
      </c>
      <c r="AG1149" s="137">
        <v>7.9028876393786335E-2</v>
      </c>
      <c r="AH1149" s="312">
        <v>214.54545454545399</v>
      </c>
      <c r="AI1149" s="312">
        <v>2880</v>
      </c>
      <c r="AJ1149" s="137">
        <v>6.7410996418790808E-2</v>
      </c>
      <c r="AK1149" s="302">
        <v>212.12121212121201</v>
      </c>
      <c r="AL1149" s="312">
        <v>3175</v>
      </c>
      <c r="AM1149" s="137">
        <v>7.0742630511797869E-2</v>
      </c>
      <c r="AN1149" s="302">
        <v>203.636368</v>
      </c>
      <c r="AO1149" s="313">
        <v>-4.2809767862526382E-2</v>
      </c>
      <c r="AP1149" s="312">
        <v>4872</v>
      </c>
      <c r="AQ1149" s="137">
        <v>6.6622907778142434E-2</v>
      </c>
      <c r="AR1149" s="312">
        <v>237.575757575757</v>
      </c>
      <c r="AS1149" s="312">
        <v>4491</v>
      </c>
      <c r="AT1149" s="137">
        <v>5.8693606565946993E-2</v>
      </c>
      <c r="AU1149" s="302">
        <v>217.575757575757</v>
      </c>
      <c r="AV1149" s="312">
        <v>4425</v>
      </c>
      <c r="AW1149" s="137">
        <v>5.5306969303069692E-2</v>
      </c>
      <c r="AX1149" s="302">
        <v>230.30302399999999</v>
      </c>
      <c r="AY1149" s="303">
        <v>-9.1748768472906403E-2</v>
      </c>
      <c r="AZ1149" s="311">
        <v>19608</v>
      </c>
      <c r="BA1149" s="137">
        <v>9.4420394188773377E-2</v>
      </c>
      <c r="BB1149" s="312">
        <v>573.93939393939399</v>
      </c>
      <c r="BC1149" s="312">
        <v>16343</v>
      </c>
      <c r="BD1149" s="137">
        <v>7.5194508219726425E-2</v>
      </c>
      <c r="BE1149" s="302">
        <v>444.24242424242402</v>
      </c>
      <c r="BF1149" s="312">
        <v>16598</v>
      </c>
      <c r="BG1149" s="137">
        <v>7.2617656967103733E-2</v>
      </c>
      <c r="BH1149" s="302">
        <v>502.42425500000002</v>
      </c>
      <c r="BI1149" s="303">
        <v>-0.15350877192982457</v>
      </c>
      <c r="BJ1149" s="311">
        <v>14271</v>
      </c>
      <c r="BK1149" s="137">
        <v>8.9234463223845886E-2</v>
      </c>
      <c r="BL1149" s="312">
        <v>441.21212121212102</v>
      </c>
      <c r="BM1149" s="312">
        <v>12156</v>
      </c>
      <c r="BN1149" s="137">
        <v>7.2318400856683923E-2</v>
      </c>
      <c r="BO1149" s="302">
        <v>415.75757575757501</v>
      </c>
      <c r="BP1149" s="312">
        <v>11515</v>
      </c>
      <c r="BQ1149" s="137">
        <v>6.6216977768576976E-2</v>
      </c>
      <c r="BR1149" s="302">
        <v>363.63635299999999</v>
      </c>
      <c r="BS1149" s="303">
        <v>-0.19311891247985424</v>
      </c>
      <c r="BT1149" s="311">
        <v>10037</v>
      </c>
      <c r="BU1149" s="137">
        <v>8.148238350381555E-2</v>
      </c>
      <c r="BV1149" s="312">
        <v>360</v>
      </c>
      <c r="BW1149" s="312">
        <v>9964</v>
      </c>
      <c r="BX1149" s="137">
        <v>7.5083266770153576E-2</v>
      </c>
      <c r="BY1149" s="302">
        <v>353.33333333333297</v>
      </c>
      <c r="BZ1149" s="312">
        <v>10016</v>
      </c>
      <c r="CA1149" s="137">
        <v>7.2454751949536308E-2</v>
      </c>
      <c r="CB1149" s="302">
        <v>400</v>
      </c>
      <c r="CC1149" s="303">
        <v>-2.0922586430208228E-3</v>
      </c>
      <c r="CD1149" s="311">
        <v>100120</v>
      </c>
      <c r="CE1149" s="137">
        <v>8.609221979828692E-2</v>
      </c>
      <c r="CF1149" s="312">
        <v>1216.18</v>
      </c>
      <c r="CG1149" s="312">
        <v>88699</v>
      </c>
      <c r="CH1149" s="137">
        <v>7.2185017086150174E-2</v>
      </c>
      <c r="CI1149" s="302">
        <v>1107.47</v>
      </c>
      <c r="CJ1149" s="312">
        <v>87444</v>
      </c>
      <c r="CK1149" s="137">
        <v>6.7931810271963405E-2</v>
      </c>
      <c r="CL1149" s="302">
        <v>1149.56</v>
      </c>
      <c r="CM1149" s="313">
        <v>-0.12660807031562127</v>
      </c>
    </row>
    <row r="1150" spans="1:91" ht="14.4" x14ac:dyDescent="0.3">
      <c r="A1150" s="99" t="s">
        <v>259</v>
      </c>
      <c r="B1150" s="311">
        <v>87904</v>
      </c>
      <c r="C1150" s="137">
        <v>0.31560542141638992</v>
      </c>
      <c r="D1150" s="312">
        <v>962.42424242424204</v>
      </c>
      <c r="E1150" s="312">
        <v>85663</v>
      </c>
      <c r="F1150" s="137">
        <v>0.29281490343531019</v>
      </c>
      <c r="G1150" s="302">
        <v>1155.15151515151</v>
      </c>
      <c r="H1150" s="312">
        <v>91107</v>
      </c>
      <c r="I1150" s="137">
        <v>0.29589225283040926</v>
      </c>
      <c r="J1150" s="302">
        <v>1104.84851</v>
      </c>
      <c r="K1150" s="313">
        <v>3.6437477247906809E-2</v>
      </c>
      <c r="L1150" s="312">
        <v>81475</v>
      </c>
      <c r="M1150" s="137">
        <v>0.34050493779176438</v>
      </c>
      <c r="N1150" s="312">
        <v>927.87878787878799</v>
      </c>
      <c r="O1150" s="312">
        <v>79101</v>
      </c>
      <c r="P1150" s="137">
        <v>0.30690587692104743</v>
      </c>
      <c r="Q1150" s="302">
        <v>1047.87878787878</v>
      </c>
      <c r="R1150" s="312">
        <v>84150</v>
      </c>
      <c r="S1150" s="137">
        <v>0.31134148777943038</v>
      </c>
      <c r="T1150" s="302">
        <v>943.03030000000001</v>
      </c>
      <c r="U1150" s="313">
        <v>3.2832157103405951E-2</v>
      </c>
      <c r="V1150" s="312">
        <v>13534</v>
      </c>
      <c r="W1150" s="137">
        <v>0.34470111810101112</v>
      </c>
      <c r="X1150" s="312">
        <v>355.15151515151501</v>
      </c>
      <c r="Y1150" s="312">
        <v>13006</v>
      </c>
      <c r="Z1150" s="137">
        <v>0.31638610489442442</v>
      </c>
      <c r="AA1150" s="302">
        <v>403.030303030303</v>
      </c>
      <c r="AB1150" s="312">
        <v>13874</v>
      </c>
      <c r="AC1150" s="137">
        <v>0.31929485409187147</v>
      </c>
      <c r="AD1150" s="302">
        <v>386.06060000000002</v>
      </c>
      <c r="AE1150" s="313">
        <v>2.5121915176592288E-2</v>
      </c>
      <c r="AF1150" s="312">
        <v>16491</v>
      </c>
      <c r="AG1150" s="137">
        <v>0.39290479367197179</v>
      </c>
      <c r="AH1150" s="312">
        <v>491.51515151515099</v>
      </c>
      <c r="AI1150" s="312">
        <v>15629</v>
      </c>
      <c r="AJ1150" s="137">
        <v>0.36582168855183389</v>
      </c>
      <c r="AK1150" s="302">
        <v>410.30303030303003</v>
      </c>
      <c r="AL1150" s="312">
        <v>15874</v>
      </c>
      <c r="AM1150" s="137">
        <v>0.35369087141552102</v>
      </c>
      <c r="AN1150" s="302">
        <v>480.60604899999998</v>
      </c>
      <c r="AO1150" s="313">
        <v>-3.7414347219695589E-2</v>
      </c>
      <c r="AP1150" s="312">
        <v>23086</v>
      </c>
      <c r="AQ1150" s="137">
        <v>0.3156930313970025</v>
      </c>
      <c r="AR1150" s="312">
        <v>547.27272727272702</v>
      </c>
      <c r="AS1150" s="312">
        <v>21869</v>
      </c>
      <c r="AT1150" s="137">
        <v>0.2858095038946103</v>
      </c>
      <c r="AU1150" s="302">
        <v>508.48484848484799</v>
      </c>
      <c r="AV1150" s="312">
        <v>22111</v>
      </c>
      <c r="AW1150" s="137">
        <v>0.27635986401359863</v>
      </c>
      <c r="AX1150" s="302">
        <v>530.30304000000001</v>
      </c>
      <c r="AY1150" s="303">
        <v>-4.2233388200641084E-2</v>
      </c>
      <c r="AZ1150" s="311">
        <v>64631</v>
      </c>
      <c r="BA1150" s="137">
        <v>0.31122421954378887</v>
      </c>
      <c r="BB1150" s="312">
        <v>996.969696969697</v>
      </c>
      <c r="BC1150" s="312">
        <v>60208</v>
      </c>
      <c r="BD1150" s="137">
        <v>0.27701835347814285</v>
      </c>
      <c r="BE1150" s="302">
        <v>830.90909090909099</v>
      </c>
      <c r="BF1150" s="312">
        <v>61103</v>
      </c>
      <c r="BG1150" s="137">
        <v>0.26733080453433783</v>
      </c>
      <c r="BH1150" s="302">
        <v>908.48486300000002</v>
      </c>
      <c r="BI1150" s="303">
        <v>-5.4586808188021231E-2</v>
      </c>
      <c r="BJ1150" s="311">
        <v>55412</v>
      </c>
      <c r="BK1150" s="137">
        <v>0.34648308290657615</v>
      </c>
      <c r="BL1150" s="312">
        <v>932.72727272727195</v>
      </c>
      <c r="BM1150" s="312">
        <v>53885</v>
      </c>
      <c r="BN1150" s="137">
        <v>0.32057231245166279</v>
      </c>
      <c r="BO1150" s="302">
        <v>789.69696969696895</v>
      </c>
      <c r="BP1150" s="312">
        <v>54569</v>
      </c>
      <c r="BQ1150" s="137">
        <v>0.31379889360429675</v>
      </c>
      <c r="BR1150" s="302">
        <v>875.15150000000006</v>
      </c>
      <c r="BS1150" s="303">
        <v>-1.5213311196130803E-2</v>
      </c>
      <c r="BT1150" s="311">
        <v>45042</v>
      </c>
      <c r="BU1150" s="137">
        <v>0.36566000974184121</v>
      </c>
      <c r="BV1150" s="312">
        <v>698.78787878787796</v>
      </c>
      <c r="BW1150" s="312">
        <v>45291</v>
      </c>
      <c r="BX1150" s="137">
        <v>0.34128826126927192</v>
      </c>
      <c r="BY1150" s="302">
        <v>732.12121212121201</v>
      </c>
      <c r="BZ1150" s="312">
        <v>45347</v>
      </c>
      <c r="CA1150" s="137">
        <v>0.32803570653510611</v>
      </c>
      <c r="CB1150" s="302">
        <v>825.45450000000005</v>
      </c>
      <c r="CC1150" s="303">
        <v>6.7714577505439367E-3</v>
      </c>
      <c r="CD1150" s="311">
        <v>387575</v>
      </c>
      <c r="CE1150" s="137">
        <v>0.33327199448982275</v>
      </c>
      <c r="CF1150" s="312">
        <v>2190.64</v>
      </c>
      <c r="CG1150" s="312">
        <v>374652</v>
      </c>
      <c r="CH1150" s="137">
        <v>0.30489927757201696</v>
      </c>
      <c r="CI1150" s="302">
        <v>2205.91</v>
      </c>
      <c r="CJ1150" s="312">
        <v>388135</v>
      </c>
      <c r="CK1150" s="137">
        <v>0.30152684209217917</v>
      </c>
      <c r="CL1150" s="302">
        <v>2244.7800000000002</v>
      </c>
      <c r="CM1150" s="313">
        <v>1.4448816358124234E-3</v>
      </c>
    </row>
    <row r="1151" spans="1:91" ht="14.4" x14ac:dyDescent="0.3">
      <c r="A1151" s="99" t="s">
        <v>260</v>
      </c>
      <c r="B1151" s="311">
        <v>35748</v>
      </c>
      <c r="C1151" s="137">
        <v>0.12834754510367113</v>
      </c>
      <c r="D1151" s="312">
        <v>683.63636363636294</v>
      </c>
      <c r="E1151" s="312">
        <v>39136</v>
      </c>
      <c r="F1151" s="137">
        <v>0.13377542300461459</v>
      </c>
      <c r="G1151" s="302">
        <v>691.51515151515105</v>
      </c>
      <c r="H1151" s="312">
        <v>42532</v>
      </c>
      <c r="I1151" s="137">
        <v>0.13813306658525654</v>
      </c>
      <c r="J1151" s="302">
        <v>860</v>
      </c>
      <c r="K1151" s="313">
        <v>0.18977285442542241</v>
      </c>
      <c r="L1151" s="312">
        <v>34109</v>
      </c>
      <c r="M1151" s="137">
        <v>0.14255026600968751</v>
      </c>
      <c r="N1151" s="312">
        <v>606.06060606060601</v>
      </c>
      <c r="O1151" s="312">
        <v>38840</v>
      </c>
      <c r="P1151" s="137">
        <v>0.15069625238130341</v>
      </c>
      <c r="Q1151" s="302">
        <v>667.27272727272702</v>
      </c>
      <c r="R1151" s="312">
        <v>43826</v>
      </c>
      <c r="S1151" s="137">
        <v>0.16214916272633767</v>
      </c>
      <c r="T1151" s="302">
        <v>762.42425500000002</v>
      </c>
      <c r="U1151" s="313">
        <v>0.2848808232431323</v>
      </c>
      <c r="V1151" s="312">
        <v>4842</v>
      </c>
      <c r="W1151" s="137">
        <v>0.12332221175152179</v>
      </c>
      <c r="X1151" s="312">
        <v>226.06060606060601</v>
      </c>
      <c r="Y1151" s="312">
        <v>5257</v>
      </c>
      <c r="Z1151" s="137">
        <v>0.12788265057896273</v>
      </c>
      <c r="AA1151" s="302">
        <v>292.12121212121201</v>
      </c>
      <c r="AB1151" s="312">
        <v>5828</v>
      </c>
      <c r="AC1151" s="137">
        <v>0.13412501150695019</v>
      </c>
      <c r="AD1151" s="302">
        <v>287.878784</v>
      </c>
      <c r="AE1151" s="313">
        <v>0.20363486162742669</v>
      </c>
      <c r="AF1151" s="312">
        <v>5443</v>
      </c>
      <c r="AG1151" s="137">
        <v>0.12968169255694273</v>
      </c>
      <c r="AH1151" s="312">
        <v>288.48484848484799</v>
      </c>
      <c r="AI1151" s="312">
        <v>5897</v>
      </c>
      <c r="AJ1151" s="137">
        <v>0.13802869648666993</v>
      </c>
      <c r="AK1151" s="302">
        <v>296.969696969697</v>
      </c>
      <c r="AL1151" s="312">
        <v>7744</v>
      </c>
      <c r="AM1151" s="137">
        <v>0.17254517501838193</v>
      </c>
      <c r="AN1151" s="302">
        <v>447.27273600000001</v>
      </c>
      <c r="AO1151" s="313">
        <v>0.42274480984751056</v>
      </c>
      <c r="AP1151" s="312">
        <v>10937</v>
      </c>
      <c r="AQ1151" s="137">
        <v>0.14955967618422492</v>
      </c>
      <c r="AR1151" s="312">
        <v>381.21212121212102</v>
      </c>
      <c r="AS1151" s="312">
        <v>10934</v>
      </c>
      <c r="AT1151" s="137">
        <v>0.14289821736630248</v>
      </c>
      <c r="AU1151" s="302">
        <v>358.78787878787801</v>
      </c>
      <c r="AV1151" s="312">
        <v>12266</v>
      </c>
      <c r="AW1151" s="137">
        <v>0.1533096690330967</v>
      </c>
      <c r="AX1151" s="302">
        <v>394.54544099999998</v>
      </c>
      <c r="AY1151" s="303">
        <v>0.12151412636006217</v>
      </c>
      <c r="AZ1151" s="311">
        <v>34442</v>
      </c>
      <c r="BA1151" s="137">
        <v>0.16585206123264651</v>
      </c>
      <c r="BB1151" s="312">
        <v>774.54545454545405</v>
      </c>
      <c r="BC1151" s="312">
        <v>33419</v>
      </c>
      <c r="BD1151" s="137">
        <v>0.1537615658199252</v>
      </c>
      <c r="BE1151" s="302">
        <v>727.87878787878697</v>
      </c>
      <c r="BF1151" s="312">
        <v>38814</v>
      </c>
      <c r="BG1151" s="137">
        <v>0.16981454015671554</v>
      </c>
      <c r="BH1151" s="302">
        <v>667.27269999999999</v>
      </c>
      <c r="BI1151" s="303">
        <v>0.12693804076418327</v>
      </c>
      <c r="BJ1151" s="311">
        <v>24021</v>
      </c>
      <c r="BK1151" s="137">
        <v>0.1501997786490086</v>
      </c>
      <c r="BL1151" s="312">
        <v>558.78787878787796</v>
      </c>
      <c r="BM1151" s="312">
        <v>22868</v>
      </c>
      <c r="BN1151" s="137">
        <v>0.13604616574454162</v>
      </c>
      <c r="BO1151" s="302">
        <v>610.90909090909099</v>
      </c>
      <c r="BP1151" s="312">
        <v>26302</v>
      </c>
      <c r="BQ1151" s="137">
        <v>0.15124958308893718</v>
      </c>
      <c r="BR1151" s="302">
        <v>692.72730000000001</v>
      </c>
      <c r="BS1151" s="303">
        <v>9.4958577910994546E-2</v>
      </c>
      <c r="BT1151" s="311">
        <v>14905</v>
      </c>
      <c r="BU1151" s="137">
        <v>0.12100178600422147</v>
      </c>
      <c r="BV1151" s="312">
        <v>443.636363636363</v>
      </c>
      <c r="BW1151" s="312">
        <v>16317</v>
      </c>
      <c r="BX1151" s="137">
        <v>0.12295600801772338</v>
      </c>
      <c r="BY1151" s="302">
        <v>487.87878787878799</v>
      </c>
      <c r="BZ1151" s="312">
        <v>19424</v>
      </c>
      <c r="CA1151" s="137">
        <v>0.14051129211938831</v>
      </c>
      <c r="CB1151" s="302">
        <v>504.24243200000001</v>
      </c>
      <c r="CC1151" s="303">
        <v>0.3031868500503187</v>
      </c>
      <c r="CD1151" s="311">
        <v>164447</v>
      </c>
      <c r="CE1151" s="137">
        <v>0.14140638502965333</v>
      </c>
      <c r="CF1151" s="312">
        <v>1489.83</v>
      </c>
      <c r="CG1151" s="312">
        <v>172668</v>
      </c>
      <c r="CH1151" s="137">
        <v>0.14052066573728428</v>
      </c>
      <c r="CI1151" s="302">
        <v>1536.62</v>
      </c>
      <c r="CJ1151" s="312">
        <v>196736</v>
      </c>
      <c r="CK1151" s="137">
        <v>0.15283647392233879</v>
      </c>
      <c r="CL1151" s="302">
        <v>1713.3</v>
      </c>
      <c r="CM1151" s="313">
        <v>0.19634897565781073</v>
      </c>
    </row>
    <row r="1152" spans="1:91" ht="14.4" x14ac:dyDescent="0.3">
      <c r="A1152" s="99" t="s">
        <v>471</v>
      </c>
      <c r="B1152" s="311">
        <v>6856</v>
      </c>
      <c r="C1152" s="137">
        <v>2.4615384615384615E-2</v>
      </c>
      <c r="D1152" s="312">
        <v>284.84848484848402</v>
      </c>
      <c r="E1152" s="312">
        <v>7267</v>
      </c>
      <c r="F1152" s="137">
        <v>2.4840198256708256E-2</v>
      </c>
      <c r="G1152" s="302">
        <v>310.90909090909003</v>
      </c>
      <c r="H1152" s="312">
        <v>8893</v>
      </c>
      <c r="I1152" s="137">
        <v>2.8882191318129559E-2</v>
      </c>
      <c r="J1152" s="302">
        <v>367.878784</v>
      </c>
      <c r="K1152" s="313">
        <v>0.29711201866977832</v>
      </c>
      <c r="L1152" s="312">
        <v>4821</v>
      </c>
      <c r="M1152" s="137">
        <v>2.0148196441780866E-2</v>
      </c>
      <c r="N1152" s="312">
        <v>279.39393939393898</v>
      </c>
      <c r="O1152" s="312">
        <v>5800</v>
      </c>
      <c r="P1152" s="137">
        <v>2.2503559830369717E-2</v>
      </c>
      <c r="Q1152" s="302">
        <v>336.969696969697</v>
      </c>
      <c r="R1152" s="312">
        <v>6350</v>
      </c>
      <c r="S1152" s="137">
        <v>2.3493980361252321E-2</v>
      </c>
      <c r="T1152" s="302">
        <v>383.63635299999999</v>
      </c>
      <c r="U1152" s="313">
        <v>0.3171541174030284</v>
      </c>
      <c r="V1152" s="312">
        <v>646</v>
      </c>
      <c r="W1152" s="137">
        <v>1.6453149275399231E-2</v>
      </c>
      <c r="X1152" s="312">
        <v>116.363636363636</v>
      </c>
      <c r="Y1152" s="312">
        <v>704</v>
      </c>
      <c r="Z1152" s="137">
        <v>1.7125620317213194E-2</v>
      </c>
      <c r="AA1152" s="302">
        <v>95.151515151515099</v>
      </c>
      <c r="AB1152" s="312">
        <v>657</v>
      </c>
      <c r="AC1152" s="137">
        <v>1.5120132560066279E-2</v>
      </c>
      <c r="AD1152" s="302">
        <v>100</v>
      </c>
      <c r="AE1152" s="313">
        <v>1.7027863777089782E-2</v>
      </c>
      <c r="AF1152" s="312">
        <v>795</v>
      </c>
      <c r="AG1152" s="137">
        <v>1.8941198894501098E-2</v>
      </c>
      <c r="AH1152" s="312">
        <v>118.787878787878</v>
      </c>
      <c r="AI1152" s="312">
        <v>962</v>
      </c>
      <c r="AJ1152" s="137">
        <v>2.2517145331554432E-2</v>
      </c>
      <c r="AK1152" s="302">
        <v>129.69696969696901</v>
      </c>
      <c r="AL1152" s="312">
        <v>1054</v>
      </c>
      <c r="AM1152" s="137">
        <v>2.3484325215570062E-2</v>
      </c>
      <c r="AN1152" s="302">
        <v>156.96969999999999</v>
      </c>
      <c r="AO1152" s="313">
        <v>0.32578616352201256</v>
      </c>
      <c r="AP1152" s="312">
        <v>1632</v>
      </c>
      <c r="AQ1152" s="137">
        <v>2.2317033147358056E-2</v>
      </c>
      <c r="AR1152" s="312">
        <v>163.030303030303</v>
      </c>
      <c r="AS1152" s="312">
        <v>2168</v>
      </c>
      <c r="AT1152" s="137">
        <v>2.8333943227560249E-2</v>
      </c>
      <c r="AU1152" s="302">
        <v>184.24242424242399</v>
      </c>
      <c r="AV1152" s="312">
        <v>2292</v>
      </c>
      <c r="AW1152" s="137">
        <v>2.8647135286471354E-2</v>
      </c>
      <c r="AX1152" s="302">
        <v>220.606064</v>
      </c>
      <c r="AY1152" s="303">
        <v>0.40441176470588236</v>
      </c>
      <c r="AZ1152" s="311">
        <v>8743</v>
      </c>
      <c r="BA1152" s="137">
        <v>4.2101056017566585E-2</v>
      </c>
      <c r="BB1152" s="312">
        <v>366.666666666666</v>
      </c>
      <c r="BC1152" s="312">
        <v>11124</v>
      </c>
      <c r="BD1152" s="137">
        <v>5.1181772589869466E-2</v>
      </c>
      <c r="BE1152" s="302">
        <v>511.51515151515099</v>
      </c>
      <c r="BF1152" s="312">
        <v>10612</v>
      </c>
      <c r="BG1152" s="137">
        <v>4.6428399550241285E-2</v>
      </c>
      <c r="BH1152" s="302">
        <v>438.78787199999999</v>
      </c>
      <c r="BI1152" s="303">
        <v>0.21377101681345076</v>
      </c>
      <c r="BJ1152" s="311">
        <v>5667</v>
      </c>
      <c r="BK1152" s="137">
        <v>3.5434917180963817E-2</v>
      </c>
      <c r="BL1152" s="312">
        <v>309.69696969696901</v>
      </c>
      <c r="BM1152" s="312">
        <v>5802</v>
      </c>
      <c r="BN1152" s="137">
        <v>3.4517222916294839E-2</v>
      </c>
      <c r="BO1152" s="302">
        <v>380.60606060606</v>
      </c>
      <c r="BP1152" s="312">
        <v>6065</v>
      </c>
      <c r="BQ1152" s="137">
        <v>3.487676684033169E-2</v>
      </c>
      <c r="BR1152" s="302">
        <v>333.33334400000001</v>
      </c>
      <c r="BS1152" s="303">
        <v>7.0231162872772188E-2</v>
      </c>
      <c r="BT1152" s="311">
        <v>2166</v>
      </c>
      <c r="BU1152" s="137">
        <v>1.7584023380418898E-2</v>
      </c>
      <c r="BV1152" s="312">
        <v>172.72727272727201</v>
      </c>
      <c r="BW1152" s="312">
        <v>2693</v>
      </c>
      <c r="BX1152" s="137">
        <v>2.0292978463671573E-2</v>
      </c>
      <c r="BY1152" s="302">
        <v>232.72727272727201</v>
      </c>
      <c r="BZ1152" s="312">
        <v>2598</v>
      </c>
      <c r="CA1152" s="137">
        <v>1.8793674677006322E-2</v>
      </c>
      <c r="CB1152" s="302">
        <v>251.515152</v>
      </c>
      <c r="CC1152" s="303">
        <v>0.1994459833795014</v>
      </c>
      <c r="CD1152" s="311">
        <v>31326</v>
      </c>
      <c r="CE1152" s="137">
        <v>2.6936924464653778E-2</v>
      </c>
      <c r="CF1152" s="312">
        <v>686.63</v>
      </c>
      <c r="CG1152" s="312">
        <v>36520</v>
      </c>
      <c r="CH1152" s="137">
        <v>2.9720705126170577E-2</v>
      </c>
      <c r="CI1152" s="302">
        <v>853.14</v>
      </c>
      <c r="CJ1152" s="312">
        <v>38521</v>
      </c>
      <c r="CK1152" s="137">
        <v>2.9925452443693133E-2</v>
      </c>
      <c r="CL1152" s="302">
        <v>854.31</v>
      </c>
      <c r="CM1152" s="313">
        <v>0.22968141479920834</v>
      </c>
    </row>
    <row r="1153" spans="1:91" ht="14.4" x14ac:dyDescent="0.3">
      <c r="A1153" s="99" t="s">
        <v>253</v>
      </c>
      <c r="B1153" s="311">
        <v>123678</v>
      </c>
      <c r="C1153" s="137">
        <v>0.44404631541154294</v>
      </c>
      <c r="D1153" s="312">
        <v>1060</v>
      </c>
      <c r="E1153" s="312">
        <v>137063</v>
      </c>
      <c r="F1153" s="137">
        <v>0.46851136557853357</v>
      </c>
      <c r="G1153" s="302">
        <v>1242.42424242424</v>
      </c>
      <c r="H1153" s="312">
        <v>143782</v>
      </c>
      <c r="I1153" s="137">
        <v>0.46696719128565212</v>
      </c>
      <c r="J1153" s="302">
        <v>1099.39392</v>
      </c>
      <c r="K1153" s="313">
        <v>0.16255114086579667</v>
      </c>
      <c r="L1153" s="312">
        <v>91347</v>
      </c>
      <c r="M1153" s="137">
        <v>0.38176255971112977</v>
      </c>
      <c r="N1153" s="312">
        <v>1148.4848484848401</v>
      </c>
      <c r="O1153" s="312">
        <v>110403</v>
      </c>
      <c r="P1153" s="137">
        <v>0.42835526137108759</v>
      </c>
      <c r="Q1153" s="302">
        <v>1076.3636363636299</v>
      </c>
      <c r="R1153" s="312">
        <v>112728</v>
      </c>
      <c r="S1153" s="137">
        <v>0.41707549892334672</v>
      </c>
      <c r="T1153" s="302">
        <v>1181.21216</v>
      </c>
      <c r="U1153" s="313">
        <v>0.23406351604321982</v>
      </c>
      <c r="V1153" s="312">
        <v>17503</v>
      </c>
      <c r="W1153" s="137">
        <v>0.44578865598655221</v>
      </c>
      <c r="X1153" s="312">
        <v>492.12121212121201</v>
      </c>
      <c r="Y1153" s="312">
        <v>19750</v>
      </c>
      <c r="Z1153" s="137">
        <v>0.48044176316045539</v>
      </c>
      <c r="AA1153" s="302">
        <v>450.90909090909099</v>
      </c>
      <c r="AB1153" s="312">
        <v>20719</v>
      </c>
      <c r="AC1153" s="137">
        <v>0.47682500230139002</v>
      </c>
      <c r="AD1153" s="302">
        <v>437.57574499999998</v>
      </c>
      <c r="AE1153" s="313">
        <v>0.18373993029766325</v>
      </c>
      <c r="AF1153" s="312">
        <v>15090</v>
      </c>
      <c r="AG1153" s="137">
        <v>0.35952539788430382</v>
      </c>
      <c r="AH1153" s="312">
        <v>500.60606060606</v>
      </c>
      <c r="AI1153" s="312">
        <v>16793</v>
      </c>
      <c r="AJ1153" s="137">
        <v>0.39306696627109522</v>
      </c>
      <c r="AK1153" s="302">
        <v>540.60606060606005</v>
      </c>
      <c r="AL1153" s="312">
        <v>16109</v>
      </c>
      <c r="AM1153" s="137">
        <v>0.35892694013056747</v>
      </c>
      <c r="AN1153" s="302">
        <v>486.06060000000002</v>
      </c>
      <c r="AO1153" s="313">
        <v>6.7528164347249828E-2</v>
      </c>
      <c r="AP1153" s="312">
        <v>31920</v>
      </c>
      <c r="AQ1153" s="137">
        <v>0.43649491302920906</v>
      </c>
      <c r="AR1153" s="312">
        <v>578.18181818181802</v>
      </c>
      <c r="AS1153" s="312">
        <v>36206</v>
      </c>
      <c r="AT1153" s="137">
        <v>0.47318207956505831</v>
      </c>
      <c r="AU1153" s="302">
        <v>516.36363636363603</v>
      </c>
      <c r="AV1153" s="312">
        <v>38213</v>
      </c>
      <c r="AW1153" s="137">
        <v>0.47761473852614739</v>
      </c>
      <c r="AX1153" s="302">
        <v>569.09090000000003</v>
      </c>
      <c r="AY1153" s="303">
        <v>0.19714912280701755</v>
      </c>
      <c r="AZ1153" s="311">
        <v>77785</v>
      </c>
      <c r="BA1153" s="137">
        <v>0.37456601193256511</v>
      </c>
      <c r="BB1153" s="312">
        <v>1034.54545454545</v>
      </c>
      <c r="BC1153" s="312">
        <v>93759</v>
      </c>
      <c r="BD1153" s="137">
        <v>0.43138725424789387</v>
      </c>
      <c r="BE1153" s="302">
        <v>861.21212121212102</v>
      </c>
      <c r="BF1153" s="312">
        <v>99148</v>
      </c>
      <c r="BG1153" s="137">
        <v>0.43378090450502477</v>
      </c>
      <c r="BH1153" s="302">
        <v>986.06060000000002</v>
      </c>
      <c r="BI1153" s="303">
        <v>0.27464164041910394</v>
      </c>
      <c r="BJ1153" s="311">
        <v>58882</v>
      </c>
      <c r="BK1153" s="137">
        <v>0.36818048234506995</v>
      </c>
      <c r="BL1153" s="312">
        <v>901.21212121212102</v>
      </c>
      <c r="BM1153" s="312">
        <v>71992</v>
      </c>
      <c r="BN1153" s="137">
        <v>0.42829436611339161</v>
      </c>
      <c r="BO1153" s="302">
        <v>971.51515151515105</v>
      </c>
      <c r="BP1153" s="312">
        <v>73322</v>
      </c>
      <c r="BQ1153" s="137">
        <v>0.42163797168455069</v>
      </c>
      <c r="BR1153" s="302">
        <v>954.54549999999995</v>
      </c>
      <c r="BS1153" s="303">
        <v>0.24523623518222887</v>
      </c>
      <c r="BT1153" s="311">
        <v>49631</v>
      </c>
      <c r="BU1153" s="137">
        <v>0.40291443416138983</v>
      </c>
      <c r="BV1153" s="312">
        <v>772.12121212121201</v>
      </c>
      <c r="BW1153" s="312">
        <v>56732</v>
      </c>
      <c r="BX1153" s="137">
        <v>0.4275013940590478</v>
      </c>
      <c r="BY1153" s="302">
        <v>760.60606060606005</v>
      </c>
      <c r="BZ1153" s="312">
        <v>59372</v>
      </c>
      <c r="CA1153" s="137">
        <v>0.42949116740693588</v>
      </c>
      <c r="CB1153" s="302">
        <v>720</v>
      </c>
      <c r="CC1153" s="303">
        <v>0.19626846124398056</v>
      </c>
      <c r="CD1153" s="311">
        <v>465836</v>
      </c>
      <c r="CE1153" s="137">
        <v>0.40056787157365947</v>
      </c>
      <c r="CF1153" s="312">
        <v>2396.7800000000002</v>
      </c>
      <c r="CG1153" s="312">
        <v>542698</v>
      </c>
      <c r="CH1153" s="137">
        <v>0.44165846743051806</v>
      </c>
      <c r="CI1153" s="302">
        <v>2392.16</v>
      </c>
      <c r="CJ1153" s="312">
        <v>563393</v>
      </c>
      <c r="CK1153" s="137">
        <v>0.43767790110873567</v>
      </c>
      <c r="CL1153" s="302">
        <v>2398.79</v>
      </c>
      <c r="CM1153" s="313">
        <v>0.20942348809452255</v>
      </c>
    </row>
    <row r="1154" spans="1:91" ht="14.4" x14ac:dyDescent="0.3">
      <c r="A1154" s="99" t="s">
        <v>256</v>
      </c>
      <c r="B1154" s="311">
        <v>4206</v>
      </c>
      <c r="C1154" s="137">
        <v>1.510097836818957E-2</v>
      </c>
      <c r="D1154" s="312">
        <v>316.969696969697</v>
      </c>
      <c r="E1154" s="312">
        <v>5532</v>
      </c>
      <c r="F1154" s="137">
        <v>1.8909588104597506E-2</v>
      </c>
      <c r="G1154" s="302">
        <v>354.54545454545399</v>
      </c>
      <c r="H1154" s="312">
        <v>10140</v>
      </c>
      <c r="I1154" s="137">
        <v>3.2932128636661839E-2</v>
      </c>
      <c r="J1154" s="302">
        <v>432.121216</v>
      </c>
      <c r="K1154" s="313">
        <v>1.4108416547788873</v>
      </c>
      <c r="L1154" s="312">
        <v>2500</v>
      </c>
      <c r="M1154" s="137">
        <v>1.0448141693518391E-2</v>
      </c>
      <c r="N1154" s="312">
        <v>230.30303030303</v>
      </c>
      <c r="O1154" s="312">
        <v>3147</v>
      </c>
      <c r="P1154" s="137">
        <v>1.2210121170029915E-2</v>
      </c>
      <c r="Q1154" s="302">
        <v>260</v>
      </c>
      <c r="R1154" s="312">
        <v>5088</v>
      </c>
      <c r="S1154" s="137">
        <v>1.882478300441761E-2</v>
      </c>
      <c r="T1154" s="302">
        <v>407.878784</v>
      </c>
      <c r="U1154" s="313">
        <v>1.0351999999999999</v>
      </c>
      <c r="V1154" s="312">
        <v>142</v>
      </c>
      <c r="W1154" s="137">
        <v>3.616636528028933E-3</v>
      </c>
      <c r="X1154" s="312">
        <v>69.696969696969703</v>
      </c>
      <c r="Y1154" s="312">
        <v>464</v>
      </c>
      <c r="Z1154" s="137">
        <v>1.1287340663617787E-2</v>
      </c>
      <c r="AA1154" s="302">
        <v>110.90909090909</v>
      </c>
      <c r="AB1154" s="312">
        <v>490</v>
      </c>
      <c r="AC1154" s="137">
        <v>1.1276811193961152E-2</v>
      </c>
      <c r="AD1154" s="302">
        <v>97.575760000000002</v>
      </c>
      <c r="AE1154" s="313">
        <v>2.4507042253521125</v>
      </c>
      <c r="AF1154" s="312">
        <v>704</v>
      </c>
      <c r="AG1154" s="137">
        <v>1.6773086819784618E-2</v>
      </c>
      <c r="AH1154" s="312">
        <v>128.48484848484799</v>
      </c>
      <c r="AI1154" s="312">
        <v>316</v>
      </c>
      <c r="AJ1154" s="137">
        <v>7.3964843292839925E-3</v>
      </c>
      <c r="AK1154" s="302">
        <v>104.24242424242399</v>
      </c>
      <c r="AL1154" s="312">
        <v>868</v>
      </c>
      <c r="AM1154" s="137">
        <v>1.9340032530469464E-2</v>
      </c>
      <c r="AN1154" s="302">
        <v>167.27271999999999</v>
      </c>
      <c r="AO1154" s="313">
        <v>0.23295454545454544</v>
      </c>
      <c r="AP1154" s="312">
        <v>1006</v>
      </c>
      <c r="AQ1154" s="137">
        <v>1.3756700579805273E-2</v>
      </c>
      <c r="AR1154" s="312">
        <v>126.666666666666</v>
      </c>
      <c r="AS1154" s="312">
        <v>853</v>
      </c>
      <c r="AT1154" s="137">
        <v>1.1147995190548382E-2</v>
      </c>
      <c r="AU1154" s="302">
        <v>105.454545454545</v>
      </c>
      <c r="AV1154" s="312">
        <v>1264</v>
      </c>
      <c r="AW1154" s="137">
        <v>1.5798420157984203E-2</v>
      </c>
      <c r="AX1154" s="302">
        <v>160.606064</v>
      </c>
      <c r="AY1154" s="303">
        <v>0.25646123260437376</v>
      </c>
      <c r="AZ1154" s="311">
        <v>2285</v>
      </c>
      <c r="BA1154" s="137">
        <v>1.1003192611247815E-2</v>
      </c>
      <c r="BB1154" s="312">
        <v>195.75757575757501</v>
      </c>
      <c r="BC1154" s="312">
        <v>3198</v>
      </c>
      <c r="BD1154" s="137">
        <v>1.4714069466235397E-2</v>
      </c>
      <c r="BE1154" s="302">
        <v>267.87878787878702</v>
      </c>
      <c r="BF1154" s="312">
        <v>4362</v>
      </c>
      <c r="BG1154" s="137">
        <v>1.9084119754820248E-2</v>
      </c>
      <c r="BH1154" s="302">
        <v>256.36364700000001</v>
      </c>
      <c r="BI1154" s="303">
        <v>0.9089715536105033</v>
      </c>
      <c r="BJ1154" s="311">
        <v>1338</v>
      </c>
      <c r="BK1154" s="137">
        <v>8.3663171321915631E-3</v>
      </c>
      <c r="BL1154" s="312">
        <v>153.939393939393</v>
      </c>
      <c r="BM1154" s="312">
        <v>2483</v>
      </c>
      <c r="BN1154" s="137">
        <v>1.477184841453983E-2</v>
      </c>
      <c r="BO1154" s="302">
        <v>275.75757575757501</v>
      </c>
      <c r="BP1154" s="312">
        <v>2255</v>
      </c>
      <c r="BQ1154" s="137">
        <v>1.2967371677650117E-2</v>
      </c>
      <c r="BR1154" s="302">
        <v>187.27271999999999</v>
      </c>
      <c r="BS1154" s="303">
        <v>0.68535127055306433</v>
      </c>
      <c r="BT1154" s="311">
        <v>948</v>
      </c>
      <c r="BU1154" s="137">
        <v>7.6960545543107647E-3</v>
      </c>
      <c r="BV1154" s="312">
        <v>115.757575757575</v>
      </c>
      <c r="BW1154" s="312">
        <v>1618</v>
      </c>
      <c r="BX1154" s="137">
        <v>1.2192365077690535E-2</v>
      </c>
      <c r="BY1154" s="302">
        <v>186.666666666666</v>
      </c>
      <c r="BZ1154" s="312">
        <v>1657</v>
      </c>
      <c r="CA1154" s="137">
        <v>1.1986573879830438E-2</v>
      </c>
      <c r="CB1154" s="302">
        <v>162.42424</v>
      </c>
      <c r="CC1154" s="303">
        <v>0.74789029535864981</v>
      </c>
      <c r="CD1154" s="311">
        <v>13129</v>
      </c>
      <c r="CE1154" s="137">
        <v>1.1289500137152507E-2</v>
      </c>
      <c r="CF1154" s="312">
        <v>514.23</v>
      </c>
      <c r="CG1154" s="312">
        <v>17611</v>
      </c>
      <c r="CH1154" s="137">
        <v>1.4332183405722619E-2</v>
      </c>
      <c r="CI1154" s="302">
        <v>639.03</v>
      </c>
      <c r="CJ1154" s="312">
        <v>26124</v>
      </c>
      <c r="CK1154" s="137">
        <v>2.0294709889126437E-2</v>
      </c>
      <c r="CL1154" s="302">
        <v>736.15</v>
      </c>
      <c r="CM1154" s="313">
        <v>0.98979358671642925</v>
      </c>
    </row>
    <row r="1155" spans="1:91" ht="14.4" x14ac:dyDescent="0.3">
      <c r="A1155" s="99" t="s">
        <v>257</v>
      </c>
      <c r="B1155" s="311">
        <v>23205</v>
      </c>
      <c r="C1155" s="137">
        <v>8.331388564760793E-2</v>
      </c>
      <c r="D1155" s="312">
        <v>623.63636363636294</v>
      </c>
      <c r="E1155" s="312">
        <v>22002</v>
      </c>
      <c r="F1155" s="137">
        <v>7.5207656810801576E-2</v>
      </c>
      <c r="G1155" s="302">
        <v>605.45454545454504</v>
      </c>
      <c r="H1155" s="312">
        <v>22118</v>
      </c>
      <c r="I1155" s="137">
        <v>7.1833611556773827E-2</v>
      </c>
      <c r="J1155" s="302">
        <v>712.12120000000004</v>
      </c>
      <c r="K1155" s="313">
        <v>-4.6843352725705667E-2</v>
      </c>
      <c r="L1155" s="312">
        <v>15442</v>
      </c>
      <c r="M1155" s="137">
        <v>6.4536081612524401E-2</v>
      </c>
      <c r="N1155" s="312">
        <v>503.636363636363</v>
      </c>
      <c r="O1155" s="312">
        <v>15703</v>
      </c>
      <c r="P1155" s="137">
        <v>6.092644827867167E-2</v>
      </c>
      <c r="Q1155" s="302">
        <v>548.48484848484804</v>
      </c>
      <c r="R1155" s="312">
        <v>15420</v>
      </c>
      <c r="S1155" s="137">
        <v>5.7051523963859971E-2</v>
      </c>
      <c r="T1155" s="302">
        <v>638.78790000000004</v>
      </c>
      <c r="U1155" s="313">
        <v>-1.4246859215127573E-3</v>
      </c>
      <c r="V1155" s="312">
        <v>2185</v>
      </c>
      <c r="W1155" s="137">
        <v>5.5650357843262103E-2</v>
      </c>
      <c r="X1155" s="312">
        <v>222.42424242424201</v>
      </c>
      <c r="Y1155" s="312">
        <v>2235</v>
      </c>
      <c r="Z1155" s="137">
        <v>5.4368979274107228E-2</v>
      </c>
      <c r="AA1155" s="302">
        <v>169.69696969696901</v>
      </c>
      <c r="AB1155" s="312">
        <v>2235</v>
      </c>
      <c r="AC1155" s="137">
        <v>5.1436067384700357E-2</v>
      </c>
      <c r="AD1155" s="302">
        <v>235.75756799999999</v>
      </c>
      <c r="AE1155" s="313">
        <v>2.2883295194508008E-2</v>
      </c>
      <c r="AF1155" s="312">
        <v>1682</v>
      </c>
      <c r="AG1155" s="137">
        <v>4.0074335271133139E-2</v>
      </c>
      <c r="AH1155" s="312">
        <v>186.06060606060601</v>
      </c>
      <c r="AI1155" s="312">
        <v>1776</v>
      </c>
      <c r="AJ1155" s="137">
        <v>4.1570114458254336E-2</v>
      </c>
      <c r="AK1155" s="302">
        <v>154.54545454545399</v>
      </c>
      <c r="AL1155" s="312">
        <v>1636</v>
      </c>
      <c r="AM1155" s="137">
        <v>3.6451950714110649E-2</v>
      </c>
      <c r="AN1155" s="302">
        <v>215.75756799999999</v>
      </c>
      <c r="AO1155" s="313">
        <v>-2.7348394768133173E-2</v>
      </c>
      <c r="AP1155" s="312">
        <v>4619</v>
      </c>
      <c r="AQ1155" s="137">
        <v>6.3163220654195384E-2</v>
      </c>
      <c r="AR1155" s="312">
        <v>273.33333333333297</v>
      </c>
      <c r="AS1155" s="312">
        <v>4547</v>
      </c>
      <c r="AT1155" s="137">
        <v>5.9425479638245599E-2</v>
      </c>
      <c r="AU1155" s="302">
        <v>229.09090909090901</v>
      </c>
      <c r="AV1155" s="312">
        <v>3484</v>
      </c>
      <c r="AW1155" s="137">
        <v>4.3545645435456456E-2</v>
      </c>
      <c r="AX1155" s="302">
        <v>238.18182400000001</v>
      </c>
      <c r="AY1155" s="303">
        <v>-0.24572418272353322</v>
      </c>
      <c r="AZ1155" s="311">
        <v>15305</v>
      </c>
      <c r="BA1155" s="137">
        <v>7.3699721188248496E-2</v>
      </c>
      <c r="BB1155" s="312">
        <v>478.78787878787801</v>
      </c>
      <c r="BC1155" s="312">
        <v>15694</v>
      </c>
      <c r="BD1155" s="137">
        <v>7.2208444716415993E-2</v>
      </c>
      <c r="BE1155" s="302">
        <v>495.15151515151501</v>
      </c>
      <c r="BF1155" s="312">
        <v>14725</v>
      </c>
      <c r="BG1155" s="137">
        <v>6.4423123198011967E-2</v>
      </c>
      <c r="BH1155" s="302">
        <v>461.81817599999999</v>
      </c>
      <c r="BI1155" s="303">
        <v>-3.789611238157465E-2</v>
      </c>
      <c r="BJ1155" s="311">
        <v>10957</v>
      </c>
      <c r="BK1155" s="137">
        <v>6.8512508832154664E-2</v>
      </c>
      <c r="BL1155" s="312">
        <v>416.36363636363598</v>
      </c>
      <c r="BM1155" s="312">
        <v>10911</v>
      </c>
      <c r="BN1155" s="137">
        <v>6.4911654470819202E-2</v>
      </c>
      <c r="BO1155" s="302">
        <v>407.27272727272702</v>
      </c>
      <c r="BP1155" s="312">
        <v>10641</v>
      </c>
      <c r="BQ1155" s="137">
        <v>6.1191043025221679E-2</v>
      </c>
      <c r="BR1155" s="302">
        <v>429.09089999999998</v>
      </c>
      <c r="BS1155" s="303">
        <v>-2.8840010951902893E-2</v>
      </c>
      <c r="BT1155" s="311">
        <v>7047</v>
      </c>
      <c r="BU1155" s="137">
        <v>5.7208962493911351E-2</v>
      </c>
      <c r="BV1155" s="312">
        <v>301.21212121212102</v>
      </c>
      <c r="BW1155" s="312">
        <v>6748</v>
      </c>
      <c r="BX1155" s="137">
        <v>5.0849245701023317E-2</v>
      </c>
      <c r="BY1155" s="302">
        <v>373.93939393939303</v>
      </c>
      <c r="BZ1155" s="312">
        <v>6855</v>
      </c>
      <c r="CA1155" s="137">
        <v>4.958839103574994E-2</v>
      </c>
      <c r="CB1155" s="302">
        <v>369.09089999999998</v>
      </c>
      <c r="CC1155" s="303">
        <v>-2.724563644103874E-2</v>
      </c>
      <c r="CD1155" s="311">
        <v>80442</v>
      </c>
      <c r="CE1155" s="137">
        <v>6.9171297892666767E-2</v>
      </c>
      <c r="CF1155" s="312">
        <v>1136.52</v>
      </c>
      <c r="CG1155" s="312">
        <v>79616</v>
      </c>
      <c r="CH1155" s="137">
        <v>6.4793090342968152E-2</v>
      </c>
      <c r="CI1155" s="302">
        <v>1149.28</v>
      </c>
      <c r="CJ1155" s="312">
        <v>77114</v>
      </c>
      <c r="CK1155" s="137">
        <v>5.9906838860438523E-2</v>
      </c>
      <c r="CL1155" s="302">
        <v>1266.8</v>
      </c>
      <c r="CM1155" s="313">
        <v>-4.1371422888540815E-2</v>
      </c>
    </row>
    <row r="1156" spans="1:91" ht="14.4" x14ac:dyDescent="0.3">
      <c r="A1156" s="99" t="s">
        <v>258</v>
      </c>
      <c r="B1156" s="311">
        <v>52912</v>
      </c>
      <c r="C1156" s="137">
        <v>0.18997217484965442</v>
      </c>
      <c r="D1156" s="312">
        <v>982.42424242424204</v>
      </c>
      <c r="E1156" s="312">
        <v>56012</v>
      </c>
      <c r="F1156" s="137">
        <v>0.19146128866860365</v>
      </c>
      <c r="G1156" s="302">
        <v>842.42424242424204</v>
      </c>
      <c r="H1156" s="312">
        <v>55800</v>
      </c>
      <c r="I1156" s="137">
        <v>0.18122413983488467</v>
      </c>
      <c r="J1156" s="302">
        <v>971.51513699999998</v>
      </c>
      <c r="K1156" s="313">
        <v>5.4581191412156033E-2</v>
      </c>
      <c r="L1156" s="312">
        <v>38561</v>
      </c>
      <c r="M1156" s="137">
        <v>0.16115631673750508</v>
      </c>
      <c r="N1156" s="312">
        <v>806.06060606060601</v>
      </c>
      <c r="O1156" s="312">
        <v>39831</v>
      </c>
      <c r="P1156" s="137">
        <v>0.15454125717300971</v>
      </c>
      <c r="Q1156" s="302">
        <v>669.69696969696895</v>
      </c>
      <c r="R1156" s="312">
        <v>41392</v>
      </c>
      <c r="S1156" s="137">
        <v>0.15314375356109544</v>
      </c>
      <c r="T1156" s="302">
        <v>820.60609999999997</v>
      </c>
      <c r="U1156" s="313">
        <v>7.3416145846840072E-2</v>
      </c>
      <c r="V1156" s="312">
        <v>7168</v>
      </c>
      <c r="W1156" s="137">
        <v>0.18256373685148869</v>
      </c>
      <c r="X1156" s="312">
        <v>373.93939393939303</v>
      </c>
      <c r="Y1156" s="312">
        <v>6916</v>
      </c>
      <c r="Z1156" s="137">
        <v>0.16823975868444099</v>
      </c>
      <c r="AA1156" s="302">
        <v>317.575757575757</v>
      </c>
      <c r="AB1156" s="312">
        <v>8048</v>
      </c>
      <c r="AC1156" s="137">
        <v>0.18521587038571297</v>
      </c>
      <c r="AD1156" s="302">
        <v>324.24243200000001</v>
      </c>
      <c r="AE1156" s="313">
        <v>0.12276785714285714</v>
      </c>
      <c r="AF1156" s="312">
        <v>5512</v>
      </c>
      <c r="AG1156" s="137">
        <v>0.13132564566854094</v>
      </c>
      <c r="AH1156" s="312">
        <v>349.69696969696901</v>
      </c>
      <c r="AI1156" s="312">
        <v>5196</v>
      </c>
      <c r="AJ1156" s="137">
        <v>0.12162067270556842</v>
      </c>
      <c r="AK1156" s="302">
        <v>325.45454545454498</v>
      </c>
      <c r="AL1156" s="312">
        <v>5367</v>
      </c>
      <c r="AM1156" s="137">
        <v>0.11958289699427374</v>
      </c>
      <c r="AN1156" s="302">
        <v>295.15152</v>
      </c>
      <c r="AO1156" s="313">
        <v>-2.6306240928882438E-2</v>
      </c>
      <c r="AP1156" s="312">
        <v>11977</v>
      </c>
      <c r="AQ1156" s="137">
        <v>0.16378131495460016</v>
      </c>
      <c r="AR1156" s="312">
        <v>441.81818181818102</v>
      </c>
      <c r="AS1156" s="312">
        <v>11431</v>
      </c>
      <c r="AT1156" s="137">
        <v>0.14939359088295259</v>
      </c>
      <c r="AU1156" s="302">
        <v>341.81818181818102</v>
      </c>
      <c r="AV1156" s="312">
        <v>11750</v>
      </c>
      <c r="AW1156" s="137">
        <v>0.14686031396860313</v>
      </c>
      <c r="AX1156" s="302">
        <v>450.90910000000002</v>
      </c>
      <c r="AY1156" s="303">
        <v>-1.8952993237037655E-2</v>
      </c>
      <c r="AZ1156" s="311">
        <v>31358</v>
      </c>
      <c r="BA1156" s="137">
        <v>0.15100136275864726</v>
      </c>
      <c r="BB1156" s="312">
        <v>736.969696969697</v>
      </c>
      <c r="BC1156" s="312">
        <v>33736</v>
      </c>
      <c r="BD1156" s="137">
        <v>0.15522008990397668</v>
      </c>
      <c r="BE1156" s="302">
        <v>656.969696969697</v>
      </c>
      <c r="BF1156" s="312">
        <v>35280</v>
      </c>
      <c r="BG1156" s="137">
        <v>0.15435299058919266</v>
      </c>
      <c r="BH1156" s="302">
        <v>676.36364700000001</v>
      </c>
      <c r="BI1156" s="303">
        <v>0.12507175202500159</v>
      </c>
      <c r="BJ1156" s="311">
        <v>24390</v>
      </c>
      <c r="BK1156" s="137">
        <v>0.15250708135586863</v>
      </c>
      <c r="BL1156" s="312">
        <v>641.81818181818096</v>
      </c>
      <c r="BM1156" s="312">
        <v>26652</v>
      </c>
      <c r="BN1156" s="137">
        <v>0.15855791540246297</v>
      </c>
      <c r="BO1156" s="302">
        <v>706.66666666666595</v>
      </c>
      <c r="BP1156" s="312">
        <v>27813</v>
      </c>
      <c r="BQ1156" s="137">
        <v>0.15993858468757546</v>
      </c>
      <c r="BR1156" s="302">
        <v>695.15150000000006</v>
      </c>
      <c r="BS1156" s="303">
        <v>0.14034440344403443</v>
      </c>
      <c r="BT1156" s="311">
        <v>21654</v>
      </c>
      <c r="BU1156" s="137">
        <v>0.17579152459814906</v>
      </c>
      <c r="BV1156" s="312">
        <v>479.39393939393898</v>
      </c>
      <c r="BW1156" s="312">
        <v>20961</v>
      </c>
      <c r="BX1156" s="137">
        <v>0.15795065784516149</v>
      </c>
      <c r="BY1156" s="302">
        <v>474.54545454545399</v>
      </c>
      <c r="BZ1156" s="312">
        <v>22863</v>
      </c>
      <c r="CA1156" s="137">
        <v>0.16538867749822769</v>
      </c>
      <c r="CB1156" s="302">
        <v>572.72730000000001</v>
      </c>
      <c r="CC1156" s="303">
        <v>5.5832640620670546E-2</v>
      </c>
      <c r="CD1156" s="311">
        <v>193532</v>
      </c>
      <c r="CE1156" s="137">
        <v>0.16641629526570181</v>
      </c>
      <c r="CF1156" s="312">
        <v>1803.16</v>
      </c>
      <c r="CG1156" s="312">
        <v>200735</v>
      </c>
      <c r="CH1156" s="137">
        <v>0.16336215069829821</v>
      </c>
      <c r="CI1156" s="302">
        <v>1622.45</v>
      </c>
      <c r="CJ1156" s="312">
        <v>208313</v>
      </c>
      <c r="CK1156" s="137">
        <v>0.16183019067269924</v>
      </c>
      <c r="CL1156" s="302">
        <v>1810.22</v>
      </c>
      <c r="CM1156" s="313">
        <v>7.6374966413823034E-2</v>
      </c>
    </row>
    <row r="1157" spans="1:91" ht="14.4" x14ac:dyDescent="0.3">
      <c r="A1157" s="99" t="s">
        <v>259</v>
      </c>
      <c r="B1157" s="311">
        <v>34718</v>
      </c>
      <c r="C1157" s="137">
        <v>0.12464949286419531</v>
      </c>
      <c r="D1157" s="312">
        <v>693.93939393939399</v>
      </c>
      <c r="E1157" s="312">
        <v>41525</v>
      </c>
      <c r="F1157" s="137">
        <v>0.14194154845325585</v>
      </c>
      <c r="G1157" s="302">
        <v>764.84848484848396</v>
      </c>
      <c r="H1157" s="312">
        <v>43215</v>
      </c>
      <c r="I1157" s="137">
        <v>0.14035127603879105</v>
      </c>
      <c r="J1157" s="302">
        <v>789.09090000000003</v>
      </c>
      <c r="K1157" s="313">
        <v>0.24474336079267239</v>
      </c>
      <c r="L1157" s="312">
        <v>28318</v>
      </c>
      <c r="M1157" s="137">
        <v>0.11834819059082152</v>
      </c>
      <c r="N1157" s="312">
        <v>806.66666666666595</v>
      </c>
      <c r="O1157" s="312">
        <v>39051</v>
      </c>
      <c r="P1157" s="137">
        <v>0.15151491636823583</v>
      </c>
      <c r="Q1157" s="302">
        <v>830.30303030303003</v>
      </c>
      <c r="R1157" s="312">
        <v>39966</v>
      </c>
      <c r="S1157" s="137">
        <v>0.14786778253823785</v>
      </c>
      <c r="T1157" s="302">
        <v>1090.9090000000001</v>
      </c>
      <c r="U1157" s="313">
        <v>0.41132848364997526</v>
      </c>
      <c r="V1157" s="312">
        <v>6754</v>
      </c>
      <c r="W1157" s="137">
        <v>0.17201945852329165</v>
      </c>
      <c r="X1157" s="312">
        <v>336.969696969697</v>
      </c>
      <c r="Y1157" s="312">
        <v>7763</v>
      </c>
      <c r="Z1157" s="137">
        <v>0.1888440206285881</v>
      </c>
      <c r="AA1157" s="302">
        <v>311.51515151515099</v>
      </c>
      <c r="AB1157" s="312">
        <v>7760</v>
      </c>
      <c r="AC1157" s="137">
        <v>0.17858786707171131</v>
      </c>
      <c r="AD1157" s="302">
        <v>336.96969999999999</v>
      </c>
      <c r="AE1157" s="313">
        <v>0.14894877109860824</v>
      </c>
      <c r="AF1157" s="312">
        <v>5619</v>
      </c>
      <c r="AG1157" s="137">
        <v>0.13387496426188888</v>
      </c>
      <c r="AH1157" s="312">
        <v>354.54545454545399</v>
      </c>
      <c r="AI1157" s="312">
        <v>7055</v>
      </c>
      <c r="AJ1157" s="137">
        <v>0.16513353463005875</v>
      </c>
      <c r="AK1157" s="302">
        <v>370.90909090909003</v>
      </c>
      <c r="AL1157" s="312">
        <v>5847</v>
      </c>
      <c r="AM1157" s="137">
        <v>0.13027784585904947</v>
      </c>
      <c r="AN1157" s="302">
        <v>336.96969999999999</v>
      </c>
      <c r="AO1157" s="313">
        <v>4.0576615056059799E-2</v>
      </c>
      <c r="AP1157" s="312">
        <v>11143</v>
      </c>
      <c r="AQ1157" s="137">
        <v>0.15237665463297231</v>
      </c>
      <c r="AR1157" s="312">
        <v>487.87878787878799</v>
      </c>
      <c r="AS1157" s="312">
        <v>13525</v>
      </c>
      <c r="AT1157" s="137">
        <v>0.17676041612211826</v>
      </c>
      <c r="AU1157" s="302">
        <v>443.030303030303</v>
      </c>
      <c r="AV1157" s="312">
        <v>15427</v>
      </c>
      <c r="AW1157" s="137">
        <v>0.19281821817818218</v>
      </c>
      <c r="AX1157" s="302">
        <v>502.42425500000002</v>
      </c>
      <c r="AY1157" s="303">
        <v>0.38445660953064703</v>
      </c>
      <c r="AZ1157" s="311">
        <v>21221</v>
      </c>
      <c r="BA1157" s="137">
        <v>0.10218763693798244</v>
      </c>
      <c r="BB1157" s="312">
        <v>623.63636363636294</v>
      </c>
      <c r="BC1157" s="312">
        <v>29309</v>
      </c>
      <c r="BD1157" s="137">
        <v>0.13485136397307482</v>
      </c>
      <c r="BE1157" s="302">
        <v>618.18181818181802</v>
      </c>
      <c r="BF1157" s="312">
        <v>31587</v>
      </c>
      <c r="BG1157" s="137">
        <v>0.13819580254367428</v>
      </c>
      <c r="BH1157" s="302">
        <v>709.09090000000003</v>
      </c>
      <c r="BI1157" s="303">
        <v>0.48847839404363602</v>
      </c>
      <c r="BJ1157" s="311">
        <v>17189</v>
      </c>
      <c r="BK1157" s="137">
        <v>0.10748028788134587</v>
      </c>
      <c r="BL1157" s="312">
        <v>566.66666666666595</v>
      </c>
      <c r="BM1157" s="312">
        <v>24201</v>
      </c>
      <c r="BN1157" s="137">
        <v>0.14397644119221845</v>
      </c>
      <c r="BO1157" s="302">
        <v>776.36363636363603</v>
      </c>
      <c r="BP1157" s="312">
        <v>24962</v>
      </c>
      <c r="BQ1157" s="137">
        <v>0.14354391654878146</v>
      </c>
      <c r="BR1157" s="302">
        <v>704.24243200000001</v>
      </c>
      <c r="BS1157" s="303">
        <v>0.45220780731863403</v>
      </c>
      <c r="BT1157" s="311">
        <v>16816</v>
      </c>
      <c r="BU1157" s="137">
        <v>0.13651566812794286</v>
      </c>
      <c r="BV1157" s="312">
        <v>558.18181818181802</v>
      </c>
      <c r="BW1157" s="312">
        <v>21882</v>
      </c>
      <c r="BX1157" s="137">
        <v>0.1648908112670113</v>
      </c>
      <c r="BY1157" s="302">
        <v>613.93939393939399</v>
      </c>
      <c r="BZ1157" s="312">
        <v>22377</v>
      </c>
      <c r="CA1157" s="137">
        <v>0.16187300163486162</v>
      </c>
      <c r="CB1157" s="302">
        <v>610.90909999999997</v>
      </c>
      <c r="CC1157" s="303">
        <v>0.33069695528068505</v>
      </c>
      <c r="CD1157" s="311">
        <v>141778</v>
      </c>
      <c r="CE1157" s="137">
        <v>0.12191353114823736</v>
      </c>
      <c r="CF1157" s="312">
        <v>1620.22</v>
      </c>
      <c r="CG1157" s="312">
        <v>184311</v>
      </c>
      <c r="CH1157" s="137">
        <v>0.14999597159117264</v>
      </c>
      <c r="CI1157" s="302">
        <v>1749.95</v>
      </c>
      <c r="CJ1157" s="312">
        <v>191141</v>
      </c>
      <c r="CK1157" s="137">
        <v>0.14848993809973648</v>
      </c>
      <c r="CL1157" s="302">
        <v>1912.8</v>
      </c>
      <c r="CM1157" s="313">
        <v>0.34817108437134109</v>
      </c>
    </row>
    <row r="1158" spans="1:91" ht="14.4" x14ac:dyDescent="0.3">
      <c r="A1158" s="99" t="s">
        <v>260</v>
      </c>
      <c r="B1158" s="311">
        <v>7339</v>
      </c>
      <c r="C1158" s="137">
        <v>2.6349519791760166E-2</v>
      </c>
      <c r="D1158" s="312">
        <v>366.06060606060601</v>
      </c>
      <c r="E1158" s="312">
        <v>10182</v>
      </c>
      <c r="F1158" s="137">
        <v>3.4804306956075885E-2</v>
      </c>
      <c r="G1158" s="302">
        <v>444.24242424242402</v>
      </c>
      <c r="H1158" s="312">
        <v>10911</v>
      </c>
      <c r="I1158" s="137">
        <v>3.5436139601047072E-2</v>
      </c>
      <c r="J1158" s="302">
        <v>391.51513699999998</v>
      </c>
      <c r="K1158" s="313">
        <v>0.48671481128219102</v>
      </c>
      <c r="L1158" s="312">
        <v>5986</v>
      </c>
      <c r="M1158" s="137">
        <v>2.5017030470960436E-2</v>
      </c>
      <c r="N1158" s="312">
        <v>335.15151515151501</v>
      </c>
      <c r="O1158" s="312">
        <v>11255</v>
      </c>
      <c r="P1158" s="137">
        <v>4.3668545843243305E-2</v>
      </c>
      <c r="Q1158" s="302">
        <v>462.42424242424198</v>
      </c>
      <c r="R1158" s="312">
        <v>10036</v>
      </c>
      <c r="S1158" s="137">
        <v>3.7131588489059578E-2</v>
      </c>
      <c r="T1158" s="302">
        <v>519.39390000000003</v>
      </c>
      <c r="U1158" s="313">
        <v>0.67657868359505513</v>
      </c>
      <c r="V1158" s="312">
        <v>1090</v>
      </c>
      <c r="W1158" s="137">
        <v>2.7761505743320685E-2</v>
      </c>
      <c r="X1158" s="312">
        <v>175.15151515151501</v>
      </c>
      <c r="Y1158" s="312">
        <v>2030</v>
      </c>
      <c r="Z1158" s="137">
        <v>4.938211540332782E-2</v>
      </c>
      <c r="AA1158" s="302">
        <v>153.333333333333</v>
      </c>
      <c r="AB1158" s="312">
        <v>2001</v>
      </c>
      <c r="AC1158" s="137">
        <v>4.6050814692074012E-2</v>
      </c>
      <c r="AD1158" s="302">
        <v>178.78787199999999</v>
      </c>
      <c r="AE1158" s="313">
        <v>0.83577981651376143</v>
      </c>
      <c r="AF1158" s="312">
        <v>1295</v>
      </c>
      <c r="AG1158" s="137">
        <v>3.0853902601734491E-2</v>
      </c>
      <c r="AH1158" s="312">
        <v>194.54545454545399</v>
      </c>
      <c r="AI1158" s="312">
        <v>2172</v>
      </c>
      <c r="AJ1158" s="137">
        <v>5.0839126465838075E-2</v>
      </c>
      <c r="AK1158" s="302">
        <v>209.69696969696901</v>
      </c>
      <c r="AL1158" s="312">
        <v>2127</v>
      </c>
      <c r="AM1158" s="137">
        <v>4.7391992157037502E-2</v>
      </c>
      <c r="AN1158" s="302">
        <v>225.454544</v>
      </c>
      <c r="AO1158" s="313">
        <v>0.64247104247104247</v>
      </c>
      <c r="AP1158" s="312">
        <v>2670</v>
      </c>
      <c r="AQ1158" s="137">
        <v>3.6511322612405646E-2</v>
      </c>
      <c r="AR1158" s="312">
        <v>260</v>
      </c>
      <c r="AS1158" s="312">
        <v>5256</v>
      </c>
      <c r="AT1158" s="137">
        <v>6.869151550002614E-2</v>
      </c>
      <c r="AU1158" s="302">
        <v>276.969696969697</v>
      </c>
      <c r="AV1158" s="312">
        <v>5548</v>
      </c>
      <c r="AW1158" s="137">
        <v>6.9343065693430656E-2</v>
      </c>
      <c r="AX1158" s="302">
        <v>375.15152</v>
      </c>
      <c r="AY1158" s="303">
        <v>1.0779026217228465</v>
      </c>
      <c r="AZ1158" s="311">
        <v>6268</v>
      </c>
      <c r="BA1158" s="137">
        <v>3.0182937106039958E-2</v>
      </c>
      <c r="BB1158" s="312">
        <v>363.636363636363</v>
      </c>
      <c r="BC1158" s="312">
        <v>9634</v>
      </c>
      <c r="BD1158" s="137">
        <v>4.4326249292592816E-2</v>
      </c>
      <c r="BE1158" s="302">
        <v>420.60606060606</v>
      </c>
      <c r="BF1158" s="312">
        <v>11313</v>
      </c>
      <c r="BG1158" s="137">
        <v>4.9495333972095712E-2</v>
      </c>
      <c r="BH1158" s="302">
        <v>512.12120000000004</v>
      </c>
      <c r="BI1158" s="303">
        <v>0.80488194001276325</v>
      </c>
      <c r="BJ1158" s="311">
        <v>4406</v>
      </c>
      <c r="BK1158" s="137">
        <v>2.7550069719309435E-2</v>
      </c>
      <c r="BL1158" s="312">
        <v>338.18181818181802</v>
      </c>
      <c r="BM1158" s="312">
        <v>6509</v>
      </c>
      <c r="BN1158" s="137">
        <v>3.8723302992444524E-2</v>
      </c>
      <c r="BO1158" s="302">
        <v>305.45454545454498</v>
      </c>
      <c r="BP1158" s="312">
        <v>6491</v>
      </c>
      <c r="BQ1158" s="137">
        <v>3.7326478740411048E-2</v>
      </c>
      <c r="BR1158" s="302">
        <v>493.93939999999998</v>
      </c>
      <c r="BS1158" s="303">
        <v>0.47321833862914209</v>
      </c>
      <c r="BT1158" s="311">
        <v>2883</v>
      </c>
      <c r="BU1158" s="137">
        <v>2.3404773502191913E-2</v>
      </c>
      <c r="BV1158" s="312">
        <v>251.51515151515099</v>
      </c>
      <c r="BW1158" s="312">
        <v>4934</v>
      </c>
      <c r="BX1158" s="137">
        <v>3.7179931578074844E-2</v>
      </c>
      <c r="BY1158" s="302">
        <v>316.969696969697</v>
      </c>
      <c r="BZ1158" s="312">
        <v>5174</v>
      </c>
      <c r="CA1158" s="137">
        <v>3.7428203533037226E-2</v>
      </c>
      <c r="CB1158" s="302">
        <v>353.33334400000001</v>
      </c>
      <c r="CC1158" s="303">
        <v>0.79465834200485608</v>
      </c>
      <c r="CD1158" s="311">
        <v>31937</v>
      </c>
      <c r="CE1158" s="137">
        <v>2.7462317456031657E-2</v>
      </c>
      <c r="CF1158" s="312">
        <v>831.29</v>
      </c>
      <c r="CG1158" s="312">
        <v>51972</v>
      </c>
      <c r="CH1158" s="137">
        <v>4.2295851227199817E-2</v>
      </c>
      <c r="CI1158" s="302">
        <v>960.79</v>
      </c>
      <c r="CJ1158" s="312">
        <v>53601</v>
      </c>
      <c r="CK1158" s="137">
        <v>4.1640512355193157E-2</v>
      </c>
      <c r="CL1158" s="302">
        <v>1129.1400000000001</v>
      </c>
      <c r="CM1158" s="313">
        <v>0.67833547296239471</v>
      </c>
    </row>
    <row r="1159" spans="1:91" ht="14.4" x14ac:dyDescent="0.3">
      <c r="A1159" s="99" t="s">
        <v>471</v>
      </c>
      <c r="B1159" s="311">
        <v>1298</v>
      </c>
      <c r="C1159" s="137">
        <v>4.6602638901355352E-3</v>
      </c>
      <c r="D1159" s="312">
        <v>163.030303030303</v>
      </c>
      <c r="E1159" s="312">
        <v>1810</v>
      </c>
      <c r="F1159" s="137">
        <v>6.1869765851991117E-3</v>
      </c>
      <c r="G1159" s="302">
        <v>175.15151515151501</v>
      </c>
      <c r="H1159" s="312">
        <v>1598</v>
      </c>
      <c r="I1159" s="137">
        <v>5.1898956174936508E-3</v>
      </c>
      <c r="J1159" s="302">
        <v>165.454544</v>
      </c>
      <c r="K1159" s="313">
        <v>0.23112480739599384</v>
      </c>
      <c r="L1159" s="312">
        <v>540</v>
      </c>
      <c r="M1159" s="137">
        <v>2.2567986057999722E-3</v>
      </c>
      <c r="N1159" s="312">
        <v>98.181818181818201</v>
      </c>
      <c r="O1159" s="312">
        <v>1416</v>
      </c>
      <c r="P1159" s="137">
        <v>5.4939725378971589E-3</v>
      </c>
      <c r="Q1159" s="302">
        <v>198.18181818181799</v>
      </c>
      <c r="R1159" s="312">
        <v>826</v>
      </c>
      <c r="S1159" s="137">
        <v>3.0560673666762861E-3</v>
      </c>
      <c r="T1159" s="302">
        <v>140.606064</v>
      </c>
      <c r="U1159" s="313">
        <v>0.52962962962962967</v>
      </c>
      <c r="V1159" s="312">
        <v>164</v>
      </c>
      <c r="W1159" s="137">
        <v>4.1769604971601763E-3</v>
      </c>
      <c r="X1159" s="312">
        <v>46.6666666666666</v>
      </c>
      <c r="Y1159" s="312">
        <v>342</v>
      </c>
      <c r="Z1159" s="137">
        <v>8.3195485063734548E-3</v>
      </c>
      <c r="AA1159" s="302">
        <v>78.787878787878796</v>
      </c>
      <c r="AB1159" s="312">
        <v>185</v>
      </c>
      <c r="AC1159" s="137">
        <v>4.2575715732302314E-3</v>
      </c>
      <c r="AD1159" s="302">
        <v>56.969695999999999</v>
      </c>
      <c r="AE1159" s="313">
        <v>0.12804878048780488</v>
      </c>
      <c r="AF1159" s="312">
        <v>278</v>
      </c>
      <c r="AG1159" s="137">
        <v>6.6234632612217669E-3</v>
      </c>
      <c r="AH1159" s="312">
        <v>83.030303030303003</v>
      </c>
      <c r="AI1159" s="312">
        <v>278</v>
      </c>
      <c r="AJ1159" s="137">
        <v>6.5070336820916138E-3</v>
      </c>
      <c r="AK1159" s="302">
        <v>66.060606060606005</v>
      </c>
      <c r="AL1159" s="312">
        <v>264</v>
      </c>
      <c r="AM1159" s="137">
        <v>5.8822218756266571E-3</v>
      </c>
      <c r="AN1159" s="302">
        <v>70.303030000000007</v>
      </c>
      <c r="AO1159" s="313">
        <v>-5.0359712230215826E-2</v>
      </c>
      <c r="AP1159" s="312">
        <v>505</v>
      </c>
      <c r="AQ1159" s="137">
        <v>6.9056995952302812E-3</v>
      </c>
      <c r="AR1159" s="312">
        <v>119.39393939393899</v>
      </c>
      <c r="AS1159" s="312">
        <v>594</v>
      </c>
      <c r="AT1159" s="137">
        <v>7.7630822311673372E-3</v>
      </c>
      <c r="AU1159" s="302">
        <v>132.72727272727201</v>
      </c>
      <c r="AV1159" s="312">
        <v>740</v>
      </c>
      <c r="AW1159" s="137">
        <v>9.2490750924907501E-3</v>
      </c>
      <c r="AX1159" s="302">
        <v>163.03030000000001</v>
      </c>
      <c r="AY1159" s="303">
        <v>0.46534653465346537</v>
      </c>
      <c r="AZ1159" s="311">
        <v>1348</v>
      </c>
      <c r="BA1159" s="137">
        <v>6.4911613303991486E-3</v>
      </c>
      <c r="BB1159" s="312">
        <v>159.39393939393901</v>
      </c>
      <c r="BC1159" s="312">
        <v>2188</v>
      </c>
      <c r="BD1159" s="137">
        <v>1.0067036895598201E-2</v>
      </c>
      <c r="BE1159" s="302">
        <v>254.54545454545399</v>
      </c>
      <c r="BF1159" s="312">
        <v>1881</v>
      </c>
      <c r="BG1159" s="137">
        <v>8.2295344472299147E-3</v>
      </c>
      <c r="BH1159" s="302">
        <v>230.909088</v>
      </c>
      <c r="BI1159" s="303">
        <v>0.39540059347181011</v>
      </c>
      <c r="BJ1159" s="311">
        <v>602</v>
      </c>
      <c r="BK1159" s="137">
        <v>3.764217424199791E-3</v>
      </c>
      <c r="BL1159" s="312">
        <v>104.84848484848401</v>
      </c>
      <c r="BM1159" s="312">
        <v>1236</v>
      </c>
      <c r="BN1159" s="137">
        <v>7.3532036409066567E-3</v>
      </c>
      <c r="BO1159" s="302">
        <v>172.12121212121201</v>
      </c>
      <c r="BP1159" s="312">
        <v>1160</v>
      </c>
      <c r="BQ1159" s="137">
        <v>6.6705770049109245E-3</v>
      </c>
      <c r="BR1159" s="302">
        <v>202.42424</v>
      </c>
      <c r="BS1159" s="303">
        <v>0.92691029900332222</v>
      </c>
      <c r="BT1159" s="311">
        <v>283</v>
      </c>
      <c r="BU1159" s="137">
        <v>2.2974508848839096E-3</v>
      </c>
      <c r="BV1159" s="312">
        <v>81.818181818181799</v>
      </c>
      <c r="BW1159" s="312">
        <v>589</v>
      </c>
      <c r="BX1159" s="137">
        <v>4.4383825900863559E-3</v>
      </c>
      <c r="BY1159" s="302">
        <v>111.515151515151</v>
      </c>
      <c r="BZ1159" s="312">
        <v>446</v>
      </c>
      <c r="CA1159" s="137">
        <v>3.2263198252289529E-3</v>
      </c>
      <c r="CB1159" s="302">
        <v>103.63636</v>
      </c>
      <c r="CC1159" s="303">
        <v>0.57597173144876324</v>
      </c>
      <c r="CD1159" s="311">
        <v>5018</v>
      </c>
      <c r="CE1159" s="137">
        <v>4.3149296738693946E-3</v>
      </c>
      <c r="CF1159" s="312">
        <v>319.36</v>
      </c>
      <c r="CG1159" s="312">
        <v>8453</v>
      </c>
      <c r="CH1159" s="137">
        <v>6.8792201651566237E-3</v>
      </c>
      <c r="CI1159" s="302">
        <v>451.78</v>
      </c>
      <c r="CJ1159" s="312">
        <v>7100</v>
      </c>
      <c r="CK1159" s="137">
        <v>5.5157112315417887E-3</v>
      </c>
      <c r="CL1159" s="302">
        <v>430.97</v>
      </c>
      <c r="CM1159" s="313">
        <v>0.41490633718612996</v>
      </c>
    </row>
    <row r="1160" spans="1:91" ht="14.4" x14ac:dyDescent="0.3">
      <c r="A1160" s="432"/>
      <c r="B1160" s="432"/>
      <c r="C1160" s="432"/>
      <c r="D1160" s="432"/>
      <c r="E1160" s="432"/>
      <c r="F1160" s="432"/>
      <c r="G1160" s="432"/>
      <c r="H1160" s="432"/>
      <c r="I1160" s="432"/>
      <c r="J1160" s="432"/>
      <c r="K1160" s="432"/>
      <c r="L1160" s="432"/>
      <c r="M1160" s="432"/>
      <c r="N1160" s="432"/>
      <c r="O1160" s="432"/>
      <c r="P1160" s="432"/>
      <c r="Q1160" s="432"/>
      <c r="R1160" s="432"/>
      <c r="S1160" s="432"/>
      <c r="T1160" s="432"/>
      <c r="U1160" s="432"/>
      <c r="V1160" s="432"/>
      <c r="W1160" s="432"/>
      <c r="X1160" s="432"/>
      <c r="Y1160" s="432"/>
      <c r="Z1160" s="432"/>
      <c r="AA1160" s="432"/>
      <c r="AB1160" s="432"/>
      <c r="AC1160" s="432"/>
      <c r="AD1160" s="432"/>
      <c r="AE1160" s="432"/>
      <c r="AF1160" s="432"/>
      <c r="AG1160" s="432"/>
      <c r="AH1160" s="432"/>
      <c r="AI1160" s="432"/>
      <c r="AJ1160" s="432"/>
      <c r="AK1160" s="432"/>
      <c r="AL1160" s="432"/>
      <c r="AM1160" s="432"/>
      <c r="AN1160" s="432"/>
      <c r="AO1160" s="432"/>
      <c r="AP1160" s="432"/>
      <c r="AQ1160" s="432"/>
      <c r="AR1160" s="432"/>
      <c r="AS1160" s="432"/>
      <c r="AT1160" s="432"/>
      <c r="AU1160" s="432"/>
      <c r="AV1160" s="432"/>
      <c r="AW1160" s="432"/>
      <c r="AX1160" s="432"/>
      <c r="AY1160" s="432"/>
      <c r="AZ1160" s="432"/>
      <c r="BA1160" s="432"/>
      <c r="BB1160" s="432"/>
      <c r="BC1160" s="432"/>
      <c r="BD1160" s="432"/>
      <c r="BE1160" s="432"/>
      <c r="BF1160" s="432"/>
      <c r="BG1160" s="432"/>
      <c r="BH1160" s="432"/>
      <c r="BI1160" s="432"/>
      <c r="BJ1160" s="432"/>
      <c r="BK1160" s="432"/>
      <c r="BL1160" s="432"/>
      <c r="BM1160" s="432"/>
      <c r="BN1160" s="432"/>
      <c r="BO1160" s="432"/>
      <c r="BP1160" s="432"/>
      <c r="BQ1160" s="432"/>
      <c r="BR1160" s="432"/>
      <c r="BS1160" s="432"/>
      <c r="BT1160" s="432"/>
      <c r="BU1160" s="432"/>
      <c r="BV1160" s="432"/>
      <c r="BW1160" s="432"/>
      <c r="BX1160" s="432"/>
      <c r="BY1160" s="432"/>
      <c r="BZ1160" s="432"/>
      <c r="CA1160" s="432"/>
      <c r="CB1160" s="432"/>
      <c r="CC1160" s="432"/>
      <c r="CD1160" s="432"/>
      <c r="CE1160" s="432"/>
      <c r="CF1160" s="432"/>
      <c r="CG1160" s="432"/>
      <c r="CH1160" s="432"/>
      <c r="CI1160" s="432"/>
      <c r="CJ1160" s="432"/>
      <c r="CK1160" s="432"/>
      <c r="CL1160" s="432"/>
      <c r="CM1160" s="432"/>
    </row>
    <row r="1161" spans="1:91" ht="14.4" x14ac:dyDescent="0.3">
      <c r="A1161" s="472" t="s">
        <v>472</v>
      </c>
      <c r="B1161" s="472"/>
      <c r="C1161" s="472"/>
      <c r="D1161" s="472"/>
      <c r="E1161" s="472"/>
      <c r="F1161" s="472"/>
      <c r="G1161" s="472"/>
      <c r="H1161" s="472"/>
      <c r="I1161" s="472"/>
      <c r="J1161" s="472"/>
      <c r="K1161" s="472"/>
      <c r="L1161" s="472"/>
      <c r="M1161" s="472"/>
      <c r="N1161" s="472"/>
      <c r="O1161" s="472"/>
      <c r="P1161" s="472"/>
      <c r="Q1161" s="472"/>
      <c r="R1161" s="472"/>
      <c r="S1161" s="472"/>
      <c r="T1161" s="472"/>
      <c r="U1161" s="472"/>
      <c r="V1161" s="472"/>
      <c r="W1161" s="472"/>
      <c r="X1161" s="472"/>
      <c r="Y1161" s="472"/>
      <c r="Z1161" s="472"/>
      <c r="AA1161" s="472"/>
      <c r="AB1161" s="472"/>
      <c r="AC1161" s="472"/>
      <c r="AD1161" s="472"/>
      <c r="AE1161" s="472"/>
      <c r="AF1161" s="472"/>
      <c r="AG1161" s="472"/>
      <c r="AH1161" s="472"/>
      <c r="AI1161" s="472"/>
      <c r="AJ1161" s="472"/>
      <c r="AK1161" s="472"/>
      <c r="AL1161" s="472"/>
      <c r="AM1161" s="472"/>
      <c r="AN1161" s="472"/>
      <c r="AO1161" s="472"/>
      <c r="AP1161" s="472"/>
      <c r="AQ1161" s="472"/>
      <c r="AR1161" s="472"/>
      <c r="AS1161" s="472"/>
      <c r="AT1161" s="472"/>
      <c r="AU1161" s="472"/>
      <c r="AV1161" s="472"/>
      <c r="AW1161" s="472"/>
      <c r="AX1161" s="472"/>
      <c r="AY1161" s="472"/>
      <c r="AZ1161" s="472"/>
      <c r="BA1161" s="472"/>
      <c r="BB1161" s="472"/>
      <c r="BC1161" s="472"/>
      <c r="BD1161" s="472"/>
      <c r="BE1161" s="472"/>
      <c r="BF1161" s="472"/>
      <c r="BG1161" s="472"/>
      <c r="BH1161" s="472"/>
      <c r="BI1161" s="472"/>
      <c r="BJ1161" s="472"/>
      <c r="BK1161" s="472"/>
      <c r="BL1161" s="472"/>
      <c r="BM1161" s="472"/>
      <c r="BN1161" s="472"/>
      <c r="BO1161" s="472"/>
      <c r="BP1161" s="472"/>
      <c r="BQ1161" s="472"/>
      <c r="BR1161" s="472"/>
      <c r="BS1161" s="472"/>
      <c r="BT1161" s="472"/>
      <c r="BU1161" s="472"/>
      <c r="BV1161" s="472"/>
      <c r="BW1161" s="472"/>
      <c r="BX1161" s="472"/>
      <c r="BY1161" s="472"/>
      <c r="BZ1161" s="472"/>
      <c r="CA1161" s="472"/>
      <c r="CB1161" s="472"/>
      <c r="CC1161" s="472"/>
      <c r="CD1161" s="472"/>
      <c r="CE1161" s="472"/>
      <c r="CF1161" s="472"/>
      <c r="CG1161" s="472"/>
      <c r="CH1161" s="472"/>
      <c r="CI1161" s="472"/>
      <c r="CJ1161" s="472"/>
      <c r="CK1161" s="472"/>
      <c r="CL1161" s="472"/>
      <c r="CM1161" s="472"/>
    </row>
    <row r="1162" spans="1:91" ht="18" customHeight="1" x14ac:dyDescent="0.3">
      <c r="B1162" s="473" t="s">
        <v>332</v>
      </c>
      <c r="C1162" s="474"/>
      <c r="D1162" s="292" t="s">
        <v>333</v>
      </c>
      <c r="E1162" s="474" t="s">
        <v>332</v>
      </c>
      <c r="F1162" s="474"/>
      <c r="G1162" s="292" t="s">
        <v>333</v>
      </c>
      <c r="H1162" s="474" t="s">
        <v>332</v>
      </c>
      <c r="I1162" s="474"/>
      <c r="J1162" s="292" t="s">
        <v>333</v>
      </c>
      <c r="K1162" s="310" t="s">
        <v>0</v>
      </c>
      <c r="L1162" s="473" t="s">
        <v>332</v>
      </c>
      <c r="M1162" s="474"/>
      <c r="N1162" s="292" t="s">
        <v>333</v>
      </c>
      <c r="O1162" s="474" t="s">
        <v>332</v>
      </c>
      <c r="P1162" s="474"/>
      <c r="Q1162" s="292" t="s">
        <v>333</v>
      </c>
      <c r="R1162" s="474" t="s">
        <v>332</v>
      </c>
      <c r="S1162" s="474"/>
      <c r="T1162" s="292" t="s">
        <v>333</v>
      </c>
      <c r="U1162" s="310" t="s">
        <v>0</v>
      </c>
      <c r="V1162" s="473" t="s">
        <v>332</v>
      </c>
      <c r="W1162" s="474"/>
      <c r="X1162" s="292" t="s">
        <v>333</v>
      </c>
      <c r="Y1162" s="474" t="s">
        <v>332</v>
      </c>
      <c r="Z1162" s="474"/>
      <c r="AA1162" s="292" t="s">
        <v>333</v>
      </c>
      <c r="AB1162" s="474" t="s">
        <v>332</v>
      </c>
      <c r="AC1162" s="474"/>
      <c r="AD1162" s="292" t="s">
        <v>333</v>
      </c>
      <c r="AE1162" s="310" t="s">
        <v>0</v>
      </c>
      <c r="AF1162" s="473" t="s">
        <v>332</v>
      </c>
      <c r="AG1162" s="474"/>
      <c r="AH1162" s="292" t="s">
        <v>333</v>
      </c>
      <c r="AI1162" s="474" t="s">
        <v>332</v>
      </c>
      <c r="AJ1162" s="474"/>
      <c r="AK1162" s="292" t="s">
        <v>333</v>
      </c>
      <c r="AL1162" s="474" t="s">
        <v>332</v>
      </c>
      <c r="AM1162" s="474"/>
      <c r="AN1162" s="292" t="s">
        <v>333</v>
      </c>
      <c r="AO1162" s="310" t="s">
        <v>0</v>
      </c>
      <c r="AP1162" s="473" t="s">
        <v>332</v>
      </c>
      <c r="AQ1162" s="474"/>
      <c r="AR1162" s="292" t="s">
        <v>333</v>
      </c>
      <c r="AS1162" s="474" t="s">
        <v>332</v>
      </c>
      <c r="AT1162" s="474"/>
      <c r="AU1162" s="292" t="s">
        <v>333</v>
      </c>
      <c r="AV1162" s="474" t="s">
        <v>332</v>
      </c>
      <c r="AW1162" s="474"/>
      <c r="AX1162" s="292" t="s">
        <v>333</v>
      </c>
      <c r="AY1162" s="290" t="s">
        <v>0</v>
      </c>
      <c r="AZ1162" s="473" t="s">
        <v>332</v>
      </c>
      <c r="BA1162" s="474"/>
      <c r="BB1162" s="292" t="s">
        <v>333</v>
      </c>
      <c r="BC1162" s="474" t="s">
        <v>332</v>
      </c>
      <c r="BD1162" s="474"/>
      <c r="BE1162" s="292" t="s">
        <v>333</v>
      </c>
      <c r="BF1162" s="474" t="s">
        <v>332</v>
      </c>
      <c r="BG1162" s="474"/>
      <c r="BH1162" s="292" t="s">
        <v>333</v>
      </c>
      <c r="BI1162" s="290" t="s">
        <v>0</v>
      </c>
      <c r="BJ1162" s="473" t="s">
        <v>332</v>
      </c>
      <c r="BK1162" s="474"/>
      <c r="BL1162" s="292" t="s">
        <v>333</v>
      </c>
      <c r="BM1162" s="474" t="s">
        <v>332</v>
      </c>
      <c r="BN1162" s="474"/>
      <c r="BO1162" s="292" t="s">
        <v>333</v>
      </c>
      <c r="BP1162" s="474" t="s">
        <v>332</v>
      </c>
      <c r="BQ1162" s="474"/>
      <c r="BR1162" s="292" t="s">
        <v>333</v>
      </c>
      <c r="BS1162" s="290" t="s">
        <v>0</v>
      </c>
      <c r="BT1162" s="473" t="s">
        <v>332</v>
      </c>
      <c r="BU1162" s="474"/>
      <c r="BV1162" s="292" t="s">
        <v>333</v>
      </c>
      <c r="BW1162" s="474" t="s">
        <v>332</v>
      </c>
      <c r="BX1162" s="474"/>
      <c r="BY1162" s="292" t="s">
        <v>333</v>
      </c>
      <c r="BZ1162" s="474" t="s">
        <v>332</v>
      </c>
      <c r="CA1162" s="474"/>
      <c r="CB1162" s="292" t="s">
        <v>333</v>
      </c>
      <c r="CC1162" s="290" t="s">
        <v>0</v>
      </c>
      <c r="CD1162" s="473" t="s">
        <v>332</v>
      </c>
      <c r="CE1162" s="474"/>
      <c r="CF1162" s="292" t="s">
        <v>333</v>
      </c>
      <c r="CG1162" s="474" t="s">
        <v>332</v>
      </c>
      <c r="CH1162" s="474"/>
      <c r="CI1162" s="292" t="s">
        <v>333</v>
      </c>
      <c r="CJ1162" s="474" t="s">
        <v>332</v>
      </c>
      <c r="CK1162" s="474"/>
      <c r="CL1162" s="292" t="s">
        <v>333</v>
      </c>
      <c r="CM1162" s="310" t="s">
        <v>0</v>
      </c>
    </row>
    <row r="1163" spans="1:91" ht="14.4" x14ac:dyDescent="0.3">
      <c r="A1163" s="99" t="s">
        <v>18</v>
      </c>
      <c r="B1163" s="311">
        <v>278525</v>
      </c>
      <c r="C1163" s="137"/>
      <c r="D1163" s="312">
        <v>910.30303030303003</v>
      </c>
      <c r="E1163" s="312">
        <v>292550</v>
      </c>
      <c r="F1163" s="137"/>
      <c r="G1163" s="302">
        <v>808.48484848484804</v>
      </c>
      <c r="H1163" s="312">
        <v>307906</v>
      </c>
      <c r="I1163" s="137"/>
      <c r="J1163" s="302">
        <v>689.09090000000003</v>
      </c>
      <c r="K1163" s="313">
        <v>0.10548783771654251</v>
      </c>
      <c r="L1163" s="312">
        <v>239277</v>
      </c>
      <c r="M1163" s="137"/>
      <c r="N1163" s="312">
        <v>936.36363636363603</v>
      </c>
      <c r="O1163" s="312">
        <v>257737</v>
      </c>
      <c r="P1163" s="137"/>
      <c r="Q1163" s="302">
        <v>843.63636363636294</v>
      </c>
      <c r="R1163" s="312">
        <v>270282</v>
      </c>
      <c r="S1163" s="137"/>
      <c r="T1163" s="302">
        <v>782.42425500000002</v>
      </c>
      <c r="U1163" s="313">
        <v>0.12957785328301508</v>
      </c>
      <c r="V1163" s="312">
        <v>39263</v>
      </c>
      <c r="W1163" s="137"/>
      <c r="X1163" s="312">
        <v>436.969696969697</v>
      </c>
      <c r="Y1163" s="312">
        <v>41108</v>
      </c>
      <c r="Z1163" s="137"/>
      <c r="AA1163" s="302">
        <v>373.93939393939303</v>
      </c>
      <c r="AB1163" s="312">
        <v>43452</v>
      </c>
      <c r="AC1163" s="137"/>
      <c r="AD1163" s="302">
        <v>300</v>
      </c>
      <c r="AE1163" s="313">
        <v>0.10669077757685352</v>
      </c>
      <c r="AF1163" s="312">
        <v>41972</v>
      </c>
      <c r="AG1163" s="137"/>
      <c r="AH1163" s="312">
        <v>491.51515151515099</v>
      </c>
      <c r="AI1163" s="312">
        <v>42723</v>
      </c>
      <c r="AJ1163" s="137"/>
      <c r="AK1163" s="302">
        <v>441.81818181818102</v>
      </c>
      <c r="AL1163" s="312">
        <v>44881</v>
      </c>
      <c r="AM1163" s="137"/>
      <c r="AN1163" s="302">
        <v>357.57574499999998</v>
      </c>
      <c r="AO1163" s="313">
        <v>6.9308110168683879E-2</v>
      </c>
      <c r="AP1163" s="312">
        <v>73128</v>
      </c>
      <c r="AQ1163" s="137"/>
      <c r="AR1163" s="312">
        <v>474.54545454545399</v>
      </c>
      <c r="AS1163" s="312">
        <v>76516</v>
      </c>
      <c r="AT1163" s="137"/>
      <c r="AU1163" s="302">
        <v>464.24242424242402</v>
      </c>
      <c r="AV1163" s="312">
        <v>80008</v>
      </c>
      <c r="AW1163" s="137"/>
      <c r="AX1163" s="302">
        <v>440.60604899999998</v>
      </c>
      <c r="AY1163" s="303">
        <v>9.4081610327097692E-2</v>
      </c>
      <c r="AZ1163" s="311">
        <v>207667</v>
      </c>
      <c r="BA1163" s="137"/>
      <c r="BB1163" s="312">
        <v>1309.69696969696</v>
      </c>
      <c r="BC1163" s="312">
        <v>217343</v>
      </c>
      <c r="BD1163" s="137"/>
      <c r="BE1163" s="302">
        <v>720</v>
      </c>
      <c r="BF1163" s="312">
        <v>228567</v>
      </c>
      <c r="BG1163" s="137"/>
      <c r="BH1163" s="302">
        <v>635.75756799999999</v>
      </c>
      <c r="BI1163" s="303">
        <v>0.1006418930306693</v>
      </c>
      <c r="BJ1163" s="311">
        <v>159927</v>
      </c>
      <c r="BK1163" s="137"/>
      <c r="BL1163" s="312">
        <v>702.42424242424204</v>
      </c>
      <c r="BM1163" s="312">
        <v>168090</v>
      </c>
      <c r="BN1163" s="137"/>
      <c r="BO1163" s="302">
        <v>547.27272727272702</v>
      </c>
      <c r="BP1163" s="312">
        <v>173898</v>
      </c>
      <c r="BQ1163" s="137"/>
      <c r="BR1163" s="302">
        <v>418.18182400000001</v>
      </c>
      <c r="BS1163" s="303">
        <v>8.7358607364610097E-2</v>
      </c>
      <c r="BT1163" s="311">
        <v>123180</v>
      </c>
      <c r="BU1163" s="137"/>
      <c r="BV1163" s="312">
        <v>500</v>
      </c>
      <c r="BW1163" s="312">
        <v>132706</v>
      </c>
      <c r="BX1163" s="137"/>
      <c r="BY1163" s="302">
        <v>467.27272727272702</v>
      </c>
      <c r="BZ1163" s="312">
        <v>138238</v>
      </c>
      <c r="CA1163" s="137"/>
      <c r="CB1163" s="302">
        <v>436.36364700000001</v>
      </c>
      <c r="CC1163" s="303">
        <v>0.12224387075823998</v>
      </c>
      <c r="CD1163" s="311">
        <v>1162939</v>
      </c>
      <c r="CE1163" s="137"/>
      <c r="CF1163" s="312">
        <v>2194.61</v>
      </c>
      <c r="CG1163" s="312">
        <v>1228773</v>
      </c>
      <c r="CH1163" s="137"/>
      <c r="CI1163" s="302">
        <v>1717</v>
      </c>
      <c r="CJ1163" s="312">
        <v>1287232</v>
      </c>
      <c r="CK1163" s="137"/>
      <c r="CL1163" s="302">
        <v>1505.1</v>
      </c>
      <c r="CM1163" s="313">
        <v>0.10687834873540229</v>
      </c>
    </row>
    <row r="1164" spans="1:91" ht="14.4" x14ac:dyDescent="0.3">
      <c r="A1164" s="99" t="s">
        <v>252</v>
      </c>
      <c r="B1164" s="311">
        <v>154847</v>
      </c>
      <c r="C1164" s="137">
        <v>0.55595368458845706</v>
      </c>
      <c r="D1164" s="312">
        <v>1137.57575757575</v>
      </c>
      <c r="E1164" s="312">
        <v>155487</v>
      </c>
      <c r="F1164" s="137">
        <v>0.53148863442146643</v>
      </c>
      <c r="G1164" s="302">
        <v>1310.30303030303</v>
      </c>
      <c r="H1164" s="312">
        <v>164124</v>
      </c>
      <c r="I1164" s="137">
        <v>0.53303280871434788</v>
      </c>
      <c r="J1164" s="302">
        <v>1075.15149</v>
      </c>
      <c r="K1164" s="313">
        <v>5.9910750611894319E-2</v>
      </c>
      <c r="L1164" s="312">
        <v>147930</v>
      </c>
      <c r="M1164" s="137">
        <v>0.61823744028887018</v>
      </c>
      <c r="N1164" s="312">
        <v>1081.8181818181799</v>
      </c>
      <c r="O1164" s="312">
        <v>147334</v>
      </c>
      <c r="P1164" s="137">
        <v>0.57164473862891241</v>
      </c>
      <c r="Q1164" s="302">
        <v>1083.6363636363601</v>
      </c>
      <c r="R1164" s="312">
        <v>157554</v>
      </c>
      <c r="S1164" s="137">
        <v>0.58292450107665328</v>
      </c>
      <c r="T1164" s="302">
        <v>1060.60608</v>
      </c>
      <c r="U1164" s="313">
        <v>6.5057797606976275E-2</v>
      </c>
      <c r="V1164" s="312">
        <v>21760</v>
      </c>
      <c r="W1164" s="137">
        <v>0.55421134401344774</v>
      </c>
      <c r="X1164" s="312">
        <v>395.15151515151501</v>
      </c>
      <c r="Y1164" s="312">
        <v>21358</v>
      </c>
      <c r="Z1164" s="137">
        <v>0.51955823683954461</v>
      </c>
      <c r="AA1164" s="302">
        <v>404.24242424242402</v>
      </c>
      <c r="AB1164" s="312">
        <v>22733</v>
      </c>
      <c r="AC1164" s="137">
        <v>0.52317499769860998</v>
      </c>
      <c r="AD1164" s="302">
        <v>416.96969999999999</v>
      </c>
      <c r="AE1164" s="313">
        <v>4.4715073529411765E-2</v>
      </c>
      <c r="AF1164" s="312">
        <v>26882</v>
      </c>
      <c r="AG1164" s="137">
        <v>0.64047460211569618</v>
      </c>
      <c r="AH1164" s="312">
        <v>453.93939393939399</v>
      </c>
      <c r="AI1164" s="312">
        <v>25930</v>
      </c>
      <c r="AJ1164" s="137">
        <v>0.60693303372890484</v>
      </c>
      <c r="AK1164" s="302">
        <v>463.636363636363</v>
      </c>
      <c r="AL1164" s="312">
        <v>28772</v>
      </c>
      <c r="AM1164" s="137">
        <v>0.64107305986943253</v>
      </c>
      <c r="AN1164" s="302">
        <v>515.15150000000006</v>
      </c>
      <c r="AO1164" s="313">
        <v>7.0307268804404438E-2</v>
      </c>
      <c r="AP1164" s="312">
        <v>41208</v>
      </c>
      <c r="AQ1164" s="137">
        <v>0.56350508697079094</v>
      </c>
      <c r="AR1164" s="312">
        <v>496.36363636363598</v>
      </c>
      <c r="AS1164" s="312">
        <v>40310</v>
      </c>
      <c r="AT1164" s="137">
        <v>0.52681792043494169</v>
      </c>
      <c r="AU1164" s="302">
        <v>576.969696969697</v>
      </c>
      <c r="AV1164" s="312">
        <v>41795</v>
      </c>
      <c r="AW1164" s="137">
        <v>0.52238526147385267</v>
      </c>
      <c r="AX1164" s="302">
        <v>536.36364700000001</v>
      </c>
      <c r="AY1164" s="303">
        <v>1.424480683362454E-2</v>
      </c>
      <c r="AZ1164" s="311">
        <v>129882</v>
      </c>
      <c r="BA1164" s="137">
        <v>0.62543398806743489</v>
      </c>
      <c r="BB1164" s="312">
        <v>1346.6666666666599</v>
      </c>
      <c r="BC1164" s="312">
        <v>123584</v>
      </c>
      <c r="BD1164" s="137">
        <v>0.56861274575210607</v>
      </c>
      <c r="BE1164" s="302">
        <v>950.90909090909099</v>
      </c>
      <c r="BF1164" s="312">
        <v>129419</v>
      </c>
      <c r="BG1164" s="137">
        <v>0.56621909549497518</v>
      </c>
      <c r="BH1164" s="302">
        <v>1098.78784</v>
      </c>
      <c r="BI1164" s="303">
        <v>-3.564774179639981E-3</v>
      </c>
      <c r="BJ1164" s="311">
        <v>101045</v>
      </c>
      <c r="BK1164" s="137">
        <v>0.63181951765493005</v>
      </c>
      <c r="BL1164" s="312">
        <v>1004.84848484848</v>
      </c>
      <c r="BM1164" s="312">
        <v>96098</v>
      </c>
      <c r="BN1164" s="137">
        <v>0.57170563388660833</v>
      </c>
      <c r="BO1164" s="302">
        <v>895.15151515151501</v>
      </c>
      <c r="BP1164" s="312">
        <v>100576</v>
      </c>
      <c r="BQ1164" s="137">
        <v>0.57836202831544925</v>
      </c>
      <c r="BR1164" s="302">
        <v>1022.42426</v>
      </c>
      <c r="BS1164" s="303">
        <v>-4.6414963630065816E-3</v>
      </c>
      <c r="BT1164" s="311">
        <v>73549</v>
      </c>
      <c r="BU1164" s="137">
        <v>0.59708556583861017</v>
      </c>
      <c r="BV1164" s="312">
        <v>809.09090909090901</v>
      </c>
      <c r="BW1164" s="312">
        <v>75974</v>
      </c>
      <c r="BX1164" s="137">
        <v>0.57249860594095214</v>
      </c>
      <c r="BY1164" s="302">
        <v>814.54545454545405</v>
      </c>
      <c r="BZ1164" s="312">
        <v>78866</v>
      </c>
      <c r="CA1164" s="137">
        <v>0.57050883259306417</v>
      </c>
      <c r="CB1164" s="302">
        <v>749.69695999999999</v>
      </c>
      <c r="CC1164" s="303">
        <v>7.2291941426803896E-2</v>
      </c>
      <c r="CD1164" s="311">
        <v>697103</v>
      </c>
      <c r="CE1164" s="137">
        <v>0.59943212842634053</v>
      </c>
      <c r="CF1164" s="312">
        <v>2557.88</v>
      </c>
      <c r="CG1164" s="312">
        <v>686075</v>
      </c>
      <c r="CH1164" s="137">
        <v>0.55834153256948194</v>
      </c>
      <c r="CI1164" s="302">
        <v>2442.2199999999998</v>
      </c>
      <c r="CJ1164" s="312">
        <v>723839</v>
      </c>
      <c r="CK1164" s="137">
        <v>0.56232209889126439</v>
      </c>
      <c r="CL1164" s="302">
        <v>2411.61</v>
      </c>
      <c r="CM1164" s="313">
        <v>3.835301239558573E-2</v>
      </c>
    </row>
    <row r="1165" spans="1:91" ht="14.4" x14ac:dyDescent="0.3">
      <c r="A1165" s="99" t="s">
        <v>473</v>
      </c>
      <c r="B1165" s="311">
        <v>153746</v>
      </c>
      <c r="C1165" s="137">
        <v>0.55200071806839601</v>
      </c>
      <c r="D1165" s="312">
        <v>1148.4848484848401</v>
      </c>
      <c r="E1165" s="312">
        <v>155114</v>
      </c>
      <c r="F1165" s="137">
        <v>0.53021363869424032</v>
      </c>
      <c r="G1165" s="302">
        <v>1295.15151515151</v>
      </c>
      <c r="H1165" s="312">
        <v>163799</v>
      </c>
      <c r="I1165" s="137">
        <v>0.53197729177086517</v>
      </c>
      <c r="J1165" s="302">
        <v>1080.60608</v>
      </c>
      <c r="K1165" s="313">
        <v>6.5387066980604369E-2</v>
      </c>
      <c r="L1165" s="312">
        <v>147190</v>
      </c>
      <c r="M1165" s="137">
        <v>0.61514479034758873</v>
      </c>
      <c r="N1165" s="312">
        <v>1064.2424242424199</v>
      </c>
      <c r="O1165" s="312">
        <v>146803</v>
      </c>
      <c r="P1165" s="137">
        <v>0.56958449892720098</v>
      </c>
      <c r="Q1165" s="302">
        <v>1090.9090909090901</v>
      </c>
      <c r="R1165" s="312">
        <v>157276</v>
      </c>
      <c r="S1165" s="137">
        <v>0.58189594571595593</v>
      </c>
      <c r="T1165" s="302">
        <v>1063.03027</v>
      </c>
      <c r="U1165" s="313">
        <v>6.8523676880222845E-2</v>
      </c>
      <c r="V1165" s="312">
        <v>21556</v>
      </c>
      <c r="W1165" s="137">
        <v>0.54901561266332166</v>
      </c>
      <c r="X1165" s="312">
        <v>399.39393939393898</v>
      </c>
      <c r="Y1165" s="312">
        <v>21190</v>
      </c>
      <c r="Z1165" s="137">
        <v>0.5154714410820278</v>
      </c>
      <c r="AA1165" s="302">
        <v>405.45454545454498</v>
      </c>
      <c r="AB1165" s="312">
        <v>22684</v>
      </c>
      <c r="AC1165" s="137">
        <v>0.52204731657921388</v>
      </c>
      <c r="AD1165" s="302">
        <v>415.75756799999999</v>
      </c>
      <c r="AE1165" s="313">
        <v>5.232881796251624E-2</v>
      </c>
      <c r="AF1165" s="312">
        <v>26717</v>
      </c>
      <c r="AG1165" s="137">
        <v>0.63654340989230918</v>
      </c>
      <c r="AH1165" s="312">
        <v>447.87878787878702</v>
      </c>
      <c r="AI1165" s="312">
        <v>25919</v>
      </c>
      <c r="AJ1165" s="137">
        <v>0.60667556117313859</v>
      </c>
      <c r="AK1165" s="302">
        <v>463.030303030303</v>
      </c>
      <c r="AL1165" s="312">
        <v>28752</v>
      </c>
      <c r="AM1165" s="137">
        <v>0.64062743700006686</v>
      </c>
      <c r="AN1165" s="302">
        <v>514.54549999999995</v>
      </c>
      <c r="AO1165" s="313">
        <v>7.6168731519257404E-2</v>
      </c>
      <c r="AP1165" s="312">
        <v>40979</v>
      </c>
      <c r="AQ1165" s="137">
        <v>0.56037359151077559</v>
      </c>
      <c r="AR1165" s="312">
        <v>495.75757575757501</v>
      </c>
      <c r="AS1165" s="312">
        <v>40105</v>
      </c>
      <c r="AT1165" s="137">
        <v>0.5241387422238486</v>
      </c>
      <c r="AU1165" s="302">
        <v>573.33333333333303</v>
      </c>
      <c r="AV1165" s="312">
        <v>41677</v>
      </c>
      <c r="AW1165" s="137">
        <v>0.52091040895910412</v>
      </c>
      <c r="AX1165" s="302">
        <v>533.93939999999998</v>
      </c>
      <c r="AY1165" s="303">
        <v>1.703311452207228E-2</v>
      </c>
      <c r="AZ1165" s="311">
        <v>129304</v>
      </c>
      <c r="BA1165" s="137">
        <v>0.62265068595395512</v>
      </c>
      <c r="BB1165" s="312">
        <v>1325.45454545454</v>
      </c>
      <c r="BC1165" s="312">
        <v>123380</v>
      </c>
      <c r="BD1165" s="137">
        <v>0.5676741371932843</v>
      </c>
      <c r="BE1165" s="302">
        <v>952.72727272727195</v>
      </c>
      <c r="BF1165" s="312">
        <v>129158</v>
      </c>
      <c r="BG1165" s="137">
        <v>0.56507719837071846</v>
      </c>
      <c r="BH1165" s="302">
        <v>1090.3030000000001</v>
      </c>
      <c r="BI1165" s="303">
        <v>-1.1291220689228485E-3</v>
      </c>
      <c r="BJ1165" s="311">
        <v>100618</v>
      </c>
      <c r="BK1165" s="137">
        <v>0.62914954948195112</v>
      </c>
      <c r="BL1165" s="312">
        <v>988.48484848484804</v>
      </c>
      <c r="BM1165" s="312">
        <v>95906</v>
      </c>
      <c r="BN1165" s="137">
        <v>0.57056338866083645</v>
      </c>
      <c r="BO1165" s="302">
        <v>891.51515151515105</v>
      </c>
      <c r="BP1165" s="312">
        <v>100409</v>
      </c>
      <c r="BQ1165" s="137">
        <v>0.57740169524663887</v>
      </c>
      <c r="BR1165" s="302">
        <v>1030.9090000000001</v>
      </c>
      <c r="BS1165" s="303">
        <v>-2.0771631318451966E-3</v>
      </c>
      <c r="BT1165" s="311">
        <v>73046</v>
      </c>
      <c r="BU1165" s="137">
        <v>0.59300211073226172</v>
      </c>
      <c r="BV1165" s="312">
        <v>821.21212121212102</v>
      </c>
      <c r="BW1165" s="312">
        <v>75746</v>
      </c>
      <c r="BX1165" s="137">
        <v>0.57078052235769294</v>
      </c>
      <c r="BY1165" s="302">
        <v>806.66666666666595</v>
      </c>
      <c r="BZ1165" s="312">
        <v>78639</v>
      </c>
      <c r="CA1165" s="137">
        <v>0.56886673707663593</v>
      </c>
      <c r="CB1165" s="302">
        <v>763.63635299999999</v>
      </c>
      <c r="CC1165" s="303">
        <v>7.6568189907729373E-2</v>
      </c>
      <c r="CD1165" s="311">
        <v>693156</v>
      </c>
      <c r="CE1165" s="137">
        <v>0.59603814129545918</v>
      </c>
      <c r="CF1165" s="312">
        <v>2541.62</v>
      </c>
      <c r="CG1165" s="312">
        <v>684163</v>
      </c>
      <c r="CH1165" s="137">
        <v>0.55678550879617306</v>
      </c>
      <c r="CI1165" s="302">
        <v>2433.44</v>
      </c>
      <c r="CJ1165" s="312">
        <v>722394</v>
      </c>
      <c r="CK1165" s="137">
        <v>0.56119953512653509</v>
      </c>
      <c r="CL1165" s="302">
        <v>2418.27</v>
      </c>
      <c r="CM1165" s="313">
        <v>4.2180980904731401E-2</v>
      </c>
    </row>
    <row r="1166" spans="1:91" ht="14.4" x14ac:dyDescent="0.3">
      <c r="A1166" s="99" t="s">
        <v>474</v>
      </c>
      <c r="B1166" s="311">
        <v>1101</v>
      </c>
      <c r="C1166" s="137">
        <v>3.9529665200610355E-3</v>
      </c>
      <c r="D1166" s="312">
        <v>158.78787878787799</v>
      </c>
      <c r="E1166" s="312">
        <v>373</v>
      </c>
      <c r="F1166" s="137">
        <v>1.2749957272261152E-3</v>
      </c>
      <c r="G1166" s="302">
        <v>92.727272727272705</v>
      </c>
      <c r="H1166" s="312">
        <v>325</v>
      </c>
      <c r="I1166" s="137">
        <v>1.0555169434827512E-3</v>
      </c>
      <c r="J1166" s="302">
        <v>62.4242439</v>
      </c>
      <c r="K1166" s="313">
        <v>-0.70481380563124429</v>
      </c>
      <c r="L1166" s="312">
        <v>740</v>
      </c>
      <c r="M1166" s="137">
        <v>3.0926499412814437E-3</v>
      </c>
      <c r="N1166" s="312">
        <v>136.969696969696</v>
      </c>
      <c r="O1166" s="312">
        <v>531</v>
      </c>
      <c r="P1166" s="137">
        <v>2.0602397017114344E-3</v>
      </c>
      <c r="Q1166" s="302">
        <v>92.121212121212096</v>
      </c>
      <c r="R1166" s="312">
        <v>278</v>
      </c>
      <c r="S1166" s="137">
        <v>1.0285553606973457E-3</v>
      </c>
      <c r="T1166" s="302">
        <v>80</v>
      </c>
      <c r="U1166" s="313">
        <v>-0.62432432432432428</v>
      </c>
      <c r="V1166" s="312">
        <v>204</v>
      </c>
      <c r="W1166" s="137">
        <v>5.1957313501260725E-3</v>
      </c>
      <c r="X1166" s="312">
        <v>54.545454545454497</v>
      </c>
      <c r="Y1166" s="312">
        <v>168</v>
      </c>
      <c r="Z1166" s="137">
        <v>4.0867957575167852E-3</v>
      </c>
      <c r="AA1166" s="302">
        <v>74.545454545454504</v>
      </c>
      <c r="AB1166" s="312">
        <v>49</v>
      </c>
      <c r="AC1166" s="137">
        <v>1.1276811193961153E-3</v>
      </c>
      <c r="AD1166" s="302">
        <v>24.848483999999999</v>
      </c>
      <c r="AE1166" s="313">
        <v>-0.75980392156862742</v>
      </c>
      <c r="AF1166" s="312">
        <v>165</v>
      </c>
      <c r="AG1166" s="137">
        <v>3.9311922233870198E-3</v>
      </c>
      <c r="AH1166" s="312">
        <v>57.5757575757575</v>
      </c>
      <c r="AI1166" s="312">
        <v>11</v>
      </c>
      <c r="AJ1166" s="137">
        <v>2.5747255576621491E-4</v>
      </c>
      <c r="AK1166" s="302">
        <v>10.909090909090899</v>
      </c>
      <c r="AL1166" s="312">
        <v>20</v>
      </c>
      <c r="AM1166" s="137">
        <v>4.4562286936565586E-4</v>
      </c>
      <c r="AN1166" s="302">
        <v>16.363636</v>
      </c>
      <c r="AO1166" s="313">
        <v>-0.87878787878787878</v>
      </c>
      <c r="AP1166" s="312">
        <v>229</v>
      </c>
      <c r="AQ1166" s="137">
        <v>3.1314954600153155E-3</v>
      </c>
      <c r="AR1166" s="312">
        <v>55.757575757575701</v>
      </c>
      <c r="AS1166" s="312">
        <v>205</v>
      </c>
      <c r="AT1166" s="137">
        <v>2.6791782110931047E-3</v>
      </c>
      <c r="AU1166" s="302">
        <v>67.878787878787804</v>
      </c>
      <c r="AV1166" s="312">
        <v>118</v>
      </c>
      <c r="AW1166" s="137">
        <v>1.4748525147485251E-3</v>
      </c>
      <c r="AX1166" s="302">
        <v>46.060607900000001</v>
      </c>
      <c r="AY1166" s="303">
        <v>-0.48471615720524019</v>
      </c>
      <c r="AZ1166" s="311">
        <v>578</v>
      </c>
      <c r="BA1166" s="137">
        <v>2.7833021134797535E-3</v>
      </c>
      <c r="BB1166" s="312">
        <v>116.363636363636</v>
      </c>
      <c r="BC1166" s="312">
        <v>204</v>
      </c>
      <c r="BD1166" s="137">
        <v>9.3860855882177017E-4</v>
      </c>
      <c r="BE1166" s="302">
        <v>56.363636363636303</v>
      </c>
      <c r="BF1166" s="312">
        <v>261</v>
      </c>
      <c r="BG1166" s="137">
        <v>1.1418971242567824E-3</v>
      </c>
      <c r="BH1166" s="302">
        <v>60</v>
      </c>
      <c r="BI1166" s="303">
        <v>-0.54844290657439443</v>
      </c>
      <c r="BJ1166" s="311">
        <v>427</v>
      </c>
      <c r="BK1166" s="137">
        <v>2.6699681729789215E-3</v>
      </c>
      <c r="BL1166" s="312">
        <v>90.909090909090907</v>
      </c>
      <c r="BM1166" s="312">
        <v>192</v>
      </c>
      <c r="BN1166" s="137">
        <v>1.142245225771908E-3</v>
      </c>
      <c r="BO1166" s="302">
        <v>50.303030303030297</v>
      </c>
      <c r="BP1166" s="312">
        <v>167</v>
      </c>
      <c r="BQ1166" s="137">
        <v>9.6033306881045208E-4</v>
      </c>
      <c r="BR1166" s="302">
        <v>43.030304000000001</v>
      </c>
      <c r="BS1166" s="303">
        <v>-0.6088992974238876</v>
      </c>
      <c r="BT1166" s="311">
        <v>503</v>
      </c>
      <c r="BU1166" s="137">
        <v>4.0834551063484333E-3</v>
      </c>
      <c r="BV1166" s="312">
        <v>90.909090909090907</v>
      </c>
      <c r="BW1166" s="312">
        <v>228</v>
      </c>
      <c r="BX1166" s="137">
        <v>1.7180835832592348E-3</v>
      </c>
      <c r="BY1166" s="302">
        <v>56.363636363636303</v>
      </c>
      <c r="BZ1166" s="312">
        <v>227</v>
      </c>
      <c r="CA1166" s="137">
        <v>1.6420955164281892E-3</v>
      </c>
      <c r="CB1166" s="302">
        <v>72.727270000000004</v>
      </c>
      <c r="CC1166" s="303">
        <v>-0.54870775347912526</v>
      </c>
      <c r="CD1166" s="311">
        <v>3947</v>
      </c>
      <c r="CE1166" s="137">
        <v>3.3939871308813273E-3</v>
      </c>
      <c r="CF1166" s="312">
        <v>286.89</v>
      </c>
      <c r="CG1166" s="312">
        <v>1912</v>
      </c>
      <c r="CH1166" s="137">
        <v>1.556023773308821E-3</v>
      </c>
      <c r="CI1166" s="302">
        <v>189.11</v>
      </c>
      <c r="CJ1166" s="312">
        <v>1445</v>
      </c>
      <c r="CK1166" s="137">
        <v>1.1225637647292795E-3</v>
      </c>
      <c r="CL1166" s="302">
        <v>154.35</v>
      </c>
      <c r="CM1166" s="313">
        <v>-0.6338991639219661</v>
      </c>
    </row>
    <row r="1167" spans="1:91" ht="14.4" x14ac:dyDescent="0.3">
      <c r="A1167" s="99" t="s">
        <v>253</v>
      </c>
      <c r="B1167" s="311">
        <v>123678</v>
      </c>
      <c r="C1167" s="137">
        <v>0.44404631541154294</v>
      </c>
      <c r="D1167" s="312">
        <v>1060</v>
      </c>
      <c r="E1167" s="312">
        <v>137063</v>
      </c>
      <c r="F1167" s="137">
        <v>0.46851136557853357</v>
      </c>
      <c r="G1167" s="302">
        <v>1242.42424242424</v>
      </c>
      <c r="H1167" s="312">
        <v>143782</v>
      </c>
      <c r="I1167" s="137">
        <v>0.46696719128565212</v>
      </c>
      <c r="J1167" s="302">
        <v>1099.39392</v>
      </c>
      <c r="K1167" s="313">
        <v>0.16255114086579667</v>
      </c>
      <c r="L1167" s="312">
        <v>91347</v>
      </c>
      <c r="M1167" s="137">
        <v>0.38176255971112977</v>
      </c>
      <c r="N1167" s="312">
        <v>1148.4848484848401</v>
      </c>
      <c r="O1167" s="312">
        <v>110403</v>
      </c>
      <c r="P1167" s="137">
        <v>0.42835526137108759</v>
      </c>
      <c r="Q1167" s="302">
        <v>1076.3636363636299</v>
      </c>
      <c r="R1167" s="312">
        <v>112728</v>
      </c>
      <c r="S1167" s="137">
        <v>0.41707549892334672</v>
      </c>
      <c r="T1167" s="302">
        <v>1181.21216</v>
      </c>
      <c r="U1167" s="313">
        <v>0.23406351604321982</v>
      </c>
      <c r="V1167" s="312">
        <v>17503</v>
      </c>
      <c r="W1167" s="137">
        <v>0.44578865598655221</v>
      </c>
      <c r="X1167" s="312">
        <v>492.12121212121201</v>
      </c>
      <c r="Y1167" s="312">
        <v>19750</v>
      </c>
      <c r="Z1167" s="137">
        <v>0.48044176316045539</v>
      </c>
      <c r="AA1167" s="302">
        <v>450.90909090909099</v>
      </c>
      <c r="AB1167" s="312">
        <v>20719</v>
      </c>
      <c r="AC1167" s="137">
        <v>0.47682500230139002</v>
      </c>
      <c r="AD1167" s="302">
        <v>437.57574499999998</v>
      </c>
      <c r="AE1167" s="313">
        <v>0.18373993029766325</v>
      </c>
      <c r="AF1167" s="312">
        <v>15090</v>
      </c>
      <c r="AG1167" s="137">
        <v>0.35952539788430382</v>
      </c>
      <c r="AH1167" s="312">
        <v>500.60606060606</v>
      </c>
      <c r="AI1167" s="312">
        <v>16793</v>
      </c>
      <c r="AJ1167" s="137">
        <v>0.39306696627109522</v>
      </c>
      <c r="AK1167" s="302">
        <v>540.60606060606005</v>
      </c>
      <c r="AL1167" s="312">
        <v>16109</v>
      </c>
      <c r="AM1167" s="137">
        <v>0.35892694013056747</v>
      </c>
      <c r="AN1167" s="302">
        <v>486.06060000000002</v>
      </c>
      <c r="AO1167" s="313">
        <v>6.7528164347249828E-2</v>
      </c>
      <c r="AP1167" s="312">
        <v>31920</v>
      </c>
      <c r="AQ1167" s="137">
        <v>0.43649491302920906</v>
      </c>
      <c r="AR1167" s="312">
        <v>578.18181818181802</v>
      </c>
      <c r="AS1167" s="312">
        <v>36206</v>
      </c>
      <c r="AT1167" s="137">
        <v>0.47318207956505831</v>
      </c>
      <c r="AU1167" s="302">
        <v>516.36363636363603</v>
      </c>
      <c r="AV1167" s="312">
        <v>38213</v>
      </c>
      <c r="AW1167" s="137">
        <v>0.47761473852614739</v>
      </c>
      <c r="AX1167" s="302">
        <v>569.09090000000003</v>
      </c>
      <c r="AY1167" s="303">
        <v>0.19714912280701755</v>
      </c>
      <c r="AZ1167" s="311">
        <v>77785</v>
      </c>
      <c r="BA1167" s="137">
        <v>0.37456601193256511</v>
      </c>
      <c r="BB1167" s="312">
        <v>1034.54545454545</v>
      </c>
      <c r="BC1167" s="312">
        <v>93759</v>
      </c>
      <c r="BD1167" s="137">
        <v>0.43138725424789387</v>
      </c>
      <c r="BE1167" s="302">
        <v>861.21212121212102</v>
      </c>
      <c r="BF1167" s="312">
        <v>99148</v>
      </c>
      <c r="BG1167" s="137">
        <v>0.43378090450502477</v>
      </c>
      <c r="BH1167" s="302">
        <v>986.06060000000002</v>
      </c>
      <c r="BI1167" s="303">
        <v>0.27464164041910394</v>
      </c>
      <c r="BJ1167" s="311">
        <v>58882</v>
      </c>
      <c r="BK1167" s="137">
        <v>0.36818048234506995</v>
      </c>
      <c r="BL1167" s="312">
        <v>901.21212121212102</v>
      </c>
      <c r="BM1167" s="312">
        <v>71992</v>
      </c>
      <c r="BN1167" s="137">
        <v>0.42829436611339161</v>
      </c>
      <c r="BO1167" s="302">
        <v>971.51515151515105</v>
      </c>
      <c r="BP1167" s="312">
        <v>73322</v>
      </c>
      <c r="BQ1167" s="137">
        <v>0.42163797168455069</v>
      </c>
      <c r="BR1167" s="302">
        <v>954.54549999999995</v>
      </c>
      <c r="BS1167" s="303">
        <v>0.24523623518222887</v>
      </c>
      <c r="BT1167" s="311">
        <v>49631</v>
      </c>
      <c r="BU1167" s="137">
        <v>0.40291443416138983</v>
      </c>
      <c r="BV1167" s="312">
        <v>772.12121212121201</v>
      </c>
      <c r="BW1167" s="312">
        <v>56732</v>
      </c>
      <c r="BX1167" s="137">
        <v>0.4275013940590478</v>
      </c>
      <c r="BY1167" s="302">
        <v>760.60606060606005</v>
      </c>
      <c r="BZ1167" s="312">
        <v>59372</v>
      </c>
      <c r="CA1167" s="137">
        <v>0.42949116740693588</v>
      </c>
      <c r="CB1167" s="302">
        <v>720</v>
      </c>
      <c r="CC1167" s="303">
        <v>0.19626846124398056</v>
      </c>
      <c r="CD1167" s="311">
        <v>465836</v>
      </c>
      <c r="CE1167" s="137">
        <v>0.40056787157365947</v>
      </c>
      <c r="CF1167" s="312">
        <v>2396.7800000000002</v>
      </c>
      <c r="CG1167" s="312">
        <v>542698</v>
      </c>
      <c r="CH1167" s="137">
        <v>0.44165846743051806</v>
      </c>
      <c r="CI1167" s="302">
        <v>2392.16</v>
      </c>
      <c r="CJ1167" s="312">
        <v>563393</v>
      </c>
      <c r="CK1167" s="137">
        <v>0.43767790110873567</v>
      </c>
      <c r="CL1167" s="302">
        <v>2398.79</v>
      </c>
      <c r="CM1167" s="313">
        <v>0.20942348809452255</v>
      </c>
    </row>
    <row r="1168" spans="1:91" ht="14.4" x14ac:dyDescent="0.3">
      <c r="A1168" s="99" t="s">
        <v>473</v>
      </c>
      <c r="B1168" s="311">
        <v>122385</v>
      </c>
      <c r="C1168" s="137">
        <v>0.43940400323130779</v>
      </c>
      <c r="D1168" s="312">
        <v>1027.27272727272</v>
      </c>
      <c r="E1168" s="312">
        <v>135932</v>
      </c>
      <c r="F1168" s="137">
        <v>0.46464535976756111</v>
      </c>
      <c r="G1168" s="302">
        <v>1237.57575757575</v>
      </c>
      <c r="H1168" s="312">
        <v>142722</v>
      </c>
      <c r="I1168" s="137">
        <v>0.46352458217767761</v>
      </c>
      <c r="J1168" s="302">
        <v>1110.9090000000001</v>
      </c>
      <c r="K1168" s="313">
        <v>0.16617232503983331</v>
      </c>
      <c r="L1168" s="312">
        <v>90694</v>
      </c>
      <c r="M1168" s="137">
        <v>0.37903350510078276</v>
      </c>
      <c r="N1168" s="312">
        <v>1152.72727272727</v>
      </c>
      <c r="O1168" s="312">
        <v>109937</v>
      </c>
      <c r="P1168" s="137">
        <v>0.42654721673644064</v>
      </c>
      <c r="Q1168" s="302">
        <v>1080</v>
      </c>
      <c r="R1168" s="312">
        <v>111818</v>
      </c>
      <c r="S1168" s="137">
        <v>0.41370864504480503</v>
      </c>
      <c r="T1168" s="302">
        <v>1180</v>
      </c>
      <c r="U1168" s="313">
        <v>0.23291507707235318</v>
      </c>
      <c r="V1168" s="312">
        <v>17108</v>
      </c>
      <c r="W1168" s="137">
        <v>0.43572829381351402</v>
      </c>
      <c r="X1168" s="312">
        <v>509.09090909090901</v>
      </c>
      <c r="Y1168" s="312">
        <v>19580</v>
      </c>
      <c r="Z1168" s="137">
        <v>0.47630631507249199</v>
      </c>
      <c r="AA1168" s="302">
        <v>448.48484848484799</v>
      </c>
      <c r="AB1168" s="312">
        <v>20695</v>
      </c>
      <c r="AC1168" s="137">
        <v>0.47627266869188989</v>
      </c>
      <c r="AD1168" s="302">
        <v>438.18182400000001</v>
      </c>
      <c r="AE1168" s="313">
        <v>0.20966799158288521</v>
      </c>
      <c r="AF1168" s="312">
        <v>14914</v>
      </c>
      <c r="AG1168" s="137">
        <v>0.35533212617935767</v>
      </c>
      <c r="AH1168" s="312">
        <v>495.75757575757501</v>
      </c>
      <c r="AI1168" s="312">
        <v>16738</v>
      </c>
      <c r="AJ1168" s="137">
        <v>0.39177960349226409</v>
      </c>
      <c r="AK1168" s="302">
        <v>536.969696969697</v>
      </c>
      <c r="AL1168" s="312">
        <v>16000</v>
      </c>
      <c r="AM1168" s="137">
        <v>0.35649829549252465</v>
      </c>
      <c r="AN1168" s="302">
        <v>484.24243200000001</v>
      </c>
      <c r="AO1168" s="313">
        <v>7.2817486925036881E-2</v>
      </c>
      <c r="AP1168" s="312">
        <v>31633</v>
      </c>
      <c r="AQ1168" s="137">
        <v>0.43257028771469203</v>
      </c>
      <c r="AR1168" s="312">
        <v>572.12121212121201</v>
      </c>
      <c r="AS1168" s="312">
        <v>35985</v>
      </c>
      <c r="AT1168" s="137">
        <v>0.47029379476187988</v>
      </c>
      <c r="AU1168" s="302">
        <v>513.33333333333303</v>
      </c>
      <c r="AV1168" s="312">
        <v>38053</v>
      </c>
      <c r="AW1168" s="137">
        <v>0.47561493850614939</v>
      </c>
      <c r="AX1168" s="302">
        <v>573.33330000000001</v>
      </c>
      <c r="AY1168" s="303">
        <v>0.20295261277779533</v>
      </c>
      <c r="AZ1168" s="311">
        <v>77249</v>
      </c>
      <c r="BA1168" s="137">
        <v>0.37198495668546278</v>
      </c>
      <c r="BB1168" s="312">
        <v>1029.0909090908999</v>
      </c>
      <c r="BC1168" s="312">
        <v>93273</v>
      </c>
      <c r="BD1168" s="137">
        <v>0.42915115738717141</v>
      </c>
      <c r="BE1168" s="302">
        <v>864.24242424242402</v>
      </c>
      <c r="BF1168" s="312">
        <v>98621</v>
      </c>
      <c r="BG1168" s="137">
        <v>0.43147523483267486</v>
      </c>
      <c r="BH1168" s="302">
        <v>962.42425500000002</v>
      </c>
      <c r="BI1168" s="303">
        <v>0.27666377558285543</v>
      </c>
      <c r="BJ1168" s="311">
        <v>58331</v>
      </c>
      <c r="BK1168" s="137">
        <v>0.36473516041694021</v>
      </c>
      <c r="BL1168" s="312">
        <v>894.54545454545405</v>
      </c>
      <c r="BM1168" s="312">
        <v>71474</v>
      </c>
      <c r="BN1168" s="137">
        <v>0.42521268368136117</v>
      </c>
      <c r="BO1168" s="302">
        <v>976.36363636363603</v>
      </c>
      <c r="BP1168" s="312">
        <v>73064</v>
      </c>
      <c r="BQ1168" s="137">
        <v>0.42015434335069984</v>
      </c>
      <c r="BR1168" s="302">
        <v>956.96969999999999</v>
      </c>
      <c r="BS1168" s="303">
        <v>0.252575817318407</v>
      </c>
      <c r="BT1168" s="311">
        <v>49086</v>
      </c>
      <c r="BU1168" s="137">
        <v>0.39849001461276179</v>
      </c>
      <c r="BV1168" s="312">
        <v>765.45454545454504</v>
      </c>
      <c r="BW1168" s="312">
        <v>56466</v>
      </c>
      <c r="BX1168" s="137">
        <v>0.42549696321191205</v>
      </c>
      <c r="BY1168" s="302">
        <v>746.06060606060601</v>
      </c>
      <c r="BZ1168" s="312">
        <v>59073</v>
      </c>
      <c r="CA1168" s="137">
        <v>0.42732823102186085</v>
      </c>
      <c r="CB1168" s="302">
        <v>720.60609999999997</v>
      </c>
      <c r="CC1168" s="303">
        <v>0.20345923481237013</v>
      </c>
      <c r="CD1168" s="311">
        <v>461400</v>
      </c>
      <c r="CE1168" s="137">
        <v>0.39675339807160992</v>
      </c>
      <c r="CF1168" s="312">
        <v>2378.3200000000002</v>
      </c>
      <c r="CG1168" s="312">
        <v>539385</v>
      </c>
      <c r="CH1168" s="137">
        <v>0.43896228188607661</v>
      </c>
      <c r="CI1168" s="302">
        <v>2388.16</v>
      </c>
      <c r="CJ1168" s="312">
        <v>560046</v>
      </c>
      <c r="CK1168" s="137">
        <v>0.43507774822254264</v>
      </c>
      <c r="CL1168" s="302">
        <v>2395.14</v>
      </c>
      <c r="CM1168" s="313">
        <v>0.21379713914174253</v>
      </c>
    </row>
    <row r="1169" spans="1:91" ht="14.4" x14ac:dyDescent="0.3">
      <c r="A1169" s="99" t="s">
        <v>474</v>
      </c>
      <c r="B1169" s="311">
        <v>1293</v>
      </c>
      <c r="C1169" s="137">
        <v>4.6423121802351671E-3</v>
      </c>
      <c r="D1169" s="312">
        <v>170.30303030303</v>
      </c>
      <c r="E1169" s="312">
        <v>1131</v>
      </c>
      <c r="F1169" s="137">
        <v>3.8660058109724832E-3</v>
      </c>
      <c r="G1169" s="302">
        <v>135.75757575757501</v>
      </c>
      <c r="H1169" s="312">
        <v>1060</v>
      </c>
      <c r="I1169" s="137">
        <v>3.4426091079745118E-3</v>
      </c>
      <c r="J1169" s="302">
        <v>147.878784</v>
      </c>
      <c r="K1169" s="313">
        <v>-0.18020108275328692</v>
      </c>
      <c r="L1169" s="312">
        <v>653</v>
      </c>
      <c r="M1169" s="137">
        <v>2.7290546103470037E-3</v>
      </c>
      <c r="N1169" s="312">
        <v>137.575757575757</v>
      </c>
      <c r="O1169" s="312">
        <v>466</v>
      </c>
      <c r="P1169" s="137">
        <v>1.8080446346469463E-3</v>
      </c>
      <c r="Q1169" s="302">
        <v>100</v>
      </c>
      <c r="R1169" s="312">
        <v>910</v>
      </c>
      <c r="S1169" s="137">
        <v>3.3668538785416712E-3</v>
      </c>
      <c r="T1169" s="302">
        <v>155.15152</v>
      </c>
      <c r="U1169" s="313">
        <v>0.39356814701378257</v>
      </c>
      <c r="V1169" s="312">
        <v>395</v>
      </c>
      <c r="W1169" s="137">
        <v>1.0060362173038229E-2</v>
      </c>
      <c r="X1169" s="312">
        <v>91.515151515151501</v>
      </c>
      <c r="Y1169" s="312">
        <v>170</v>
      </c>
      <c r="Z1169" s="137">
        <v>4.1354480879634134E-3</v>
      </c>
      <c r="AA1169" s="302">
        <v>56.363636363636303</v>
      </c>
      <c r="AB1169" s="312">
        <v>24</v>
      </c>
      <c r="AC1169" s="137">
        <v>5.5233360950013809E-4</v>
      </c>
      <c r="AD1169" s="302">
        <v>14.545455</v>
      </c>
      <c r="AE1169" s="313">
        <v>-0.93924050632911393</v>
      </c>
      <c r="AF1169" s="312">
        <v>176</v>
      </c>
      <c r="AG1169" s="137">
        <v>4.1932717049461546E-3</v>
      </c>
      <c r="AH1169" s="312">
        <v>74.545454545454504</v>
      </c>
      <c r="AI1169" s="312">
        <v>55</v>
      </c>
      <c r="AJ1169" s="137">
        <v>1.2873627788310745E-3</v>
      </c>
      <c r="AK1169" s="302">
        <v>24.848484848484802</v>
      </c>
      <c r="AL1169" s="312">
        <v>109</v>
      </c>
      <c r="AM1169" s="137">
        <v>2.4286446380428245E-3</v>
      </c>
      <c r="AN1169" s="302">
        <v>65.454544100000007</v>
      </c>
      <c r="AO1169" s="313">
        <v>-0.38068181818181818</v>
      </c>
      <c r="AP1169" s="312">
        <v>287</v>
      </c>
      <c r="AQ1169" s="137">
        <v>3.9246253145170116E-3</v>
      </c>
      <c r="AR1169" s="312">
        <v>86.6666666666666</v>
      </c>
      <c r="AS1169" s="312">
        <v>221</v>
      </c>
      <c r="AT1169" s="137">
        <v>2.8882848031784201E-3</v>
      </c>
      <c r="AU1169" s="302">
        <v>65.454545454545396</v>
      </c>
      <c r="AV1169" s="312">
        <v>160</v>
      </c>
      <c r="AW1169" s="137">
        <v>1.9998000199980001E-3</v>
      </c>
      <c r="AX1169" s="302">
        <v>50.303031900000001</v>
      </c>
      <c r="AY1169" s="303">
        <v>-0.4425087108013937</v>
      </c>
      <c r="AZ1169" s="311">
        <v>536</v>
      </c>
      <c r="BA1169" s="137">
        <v>2.5810552471023322E-3</v>
      </c>
      <c r="BB1169" s="312">
        <v>101.818181818181</v>
      </c>
      <c r="BC1169" s="312">
        <v>486</v>
      </c>
      <c r="BD1169" s="137">
        <v>2.2360968607224524E-3</v>
      </c>
      <c r="BE1169" s="302">
        <v>78.787878787878796</v>
      </c>
      <c r="BF1169" s="312">
        <v>527</v>
      </c>
      <c r="BG1169" s="137">
        <v>2.3056696723499017E-3</v>
      </c>
      <c r="BH1169" s="302">
        <v>115.151512</v>
      </c>
      <c r="BI1169" s="303">
        <v>-1.6791044776119403E-2</v>
      </c>
      <c r="BJ1169" s="311">
        <v>551</v>
      </c>
      <c r="BK1169" s="137">
        <v>3.4453219281297093E-3</v>
      </c>
      <c r="BL1169" s="312">
        <v>135.15151515151501</v>
      </c>
      <c r="BM1169" s="312">
        <v>518</v>
      </c>
      <c r="BN1169" s="137">
        <v>3.0816824320304597E-3</v>
      </c>
      <c r="BO1169" s="302">
        <v>93.939393939393895</v>
      </c>
      <c r="BP1169" s="312">
        <v>258</v>
      </c>
      <c r="BQ1169" s="137">
        <v>1.483628333850878E-3</v>
      </c>
      <c r="BR1169" s="302">
        <v>72.727270000000004</v>
      </c>
      <c r="BS1169" s="303">
        <v>-0.53176043557168784</v>
      </c>
      <c r="BT1169" s="311">
        <v>545</v>
      </c>
      <c r="BU1169" s="137">
        <v>4.4244195486280238E-3</v>
      </c>
      <c r="BV1169" s="312">
        <v>110.30303030303</v>
      </c>
      <c r="BW1169" s="312">
        <v>266</v>
      </c>
      <c r="BX1169" s="137">
        <v>2.0044308471357736E-3</v>
      </c>
      <c r="BY1169" s="302">
        <v>54.545454545454497</v>
      </c>
      <c r="BZ1169" s="312">
        <v>299</v>
      </c>
      <c r="CA1169" s="137">
        <v>2.1629363850750156E-3</v>
      </c>
      <c r="CB1169" s="302">
        <v>67.878784199999998</v>
      </c>
      <c r="CC1169" s="303">
        <v>-0.45137614678899085</v>
      </c>
      <c r="CD1169" s="311">
        <v>4436</v>
      </c>
      <c r="CE1169" s="137">
        <v>3.8144735020495487E-3</v>
      </c>
      <c r="CF1169" s="312">
        <v>330.67</v>
      </c>
      <c r="CG1169" s="312">
        <v>3313</v>
      </c>
      <c r="CH1169" s="137">
        <v>2.6961855444414874E-3</v>
      </c>
      <c r="CI1169" s="302">
        <v>231.97</v>
      </c>
      <c r="CJ1169" s="312">
        <v>3347</v>
      </c>
      <c r="CK1169" s="137">
        <v>2.6001528861930097E-3</v>
      </c>
      <c r="CL1169" s="302">
        <v>274.68</v>
      </c>
      <c r="CM1169" s="313">
        <v>-0.24549143372407575</v>
      </c>
    </row>
    <row r="1170" spans="1:91" ht="14.4" x14ac:dyDescent="0.3">
      <c r="A1170" s="432"/>
      <c r="B1170" s="432"/>
      <c r="C1170" s="432"/>
      <c r="D1170" s="432"/>
      <c r="E1170" s="432"/>
      <c r="F1170" s="432"/>
      <c r="G1170" s="432"/>
      <c r="H1170" s="432"/>
      <c r="I1170" s="432"/>
      <c r="J1170" s="432"/>
      <c r="K1170" s="432"/>
      <c r="L1170" s="432"/>
      <c r="M1170" s="432"/>
      <c r="N1170" s="432"/>
      <c r="O1170" s="432"/>
      <c r="P1170" s="432"/>
      <c r="Q1170" s="432"/>
      <c r="R1170" s="432"/>
      <c r="S1170" s="432"/>
      <c r="T1170" s="432"/>
      <c r="U1170" s="432"/>
      <c r="V1170" s="432"/>
      <c r="W1170" s="432"/>
      <c r="X1170" s="432"/>
      <c r="Y1170" s="432"/>
      <c r="Z1170" s="432"/>
      <c r="AA1170" s="432"/>
      <c r="AB1170" s="432"/>
      <c r="AC1170" s="432"/>
      <c r="AD1170" s="432"/>
      <c r="AE1170" s="432"/>
      <c r="AF1170" s="432"/>
      <c r="AG1170" s="432"/>
      <c r="AH1170" s="432"/>
      <c r="AI1170" s="432"/>
      <c r="AJ1170" s="432"/>
      <c r="AK1170" s="432"/>
      <c r="AL1170" s="432"/>
      <c r="AM1170" s="432"/>
      <c r="AN1170" s="432"/>
      <c r="AO1170" s="432"/>
      <c r="AP1170" s="432"/>
      <c r="AQ1170" s="432"/>
      <c r="AR1170" s="432"/>
      <c r="AS1170" s="432"/>
      <c r="AT1170" s="432"/>
      <c r="AU1170" s="432"/>
      <c r="AV1170" s="432"/>
      <c r="AW1170" s="432"/>
      <c r="AX1170" s="432"/>
      <c r="AY1170" s="432"/>
      <c r="AZ1170" s="432"/>
      <c r="BA1170" s="432"/>
      <c r="BB1170" s="432"/>
      <c r="BC1170" s="432"/>
      <c r="BD1170" s="432"/>
      <c r="BE1170" s="432"/>
      <c r="BF1170" s="432"/>
      <c r="BG1170" s="432"/>
      <c r="BH1170" s="432"/>
      <c r="BI1170" s="432"/>
      <c r="BJ1170" s="432"/>
      <c r="BK1170" s="432"/>
      <c r="BL1170" s="432"/>
      <c r="BM1170" s="432"/>
      <c r="BN1170" s="432"/>
      <c r="BO1170" s="432"/>
      <c r="BP1170" s="432"/>
      <c r="BQ1170" s="432"/>
      <c r="BR1170" s="432"/>
      <c r="BS1170" s="432"/>
      <c r="BT1170" s="432"/>
      <c r="BU1170" s="432"/>
      <c r="BV1170" s="432"/>
      <c r="BW1170" s="432"/>
      <c r="BX1170" s="432"/>
      <c r="BY1170" s="432"/>
      <c r="BZ1170" s="432"/>
      <c r="CA1170" s="432"/>
      <c r="CB1170" s="432"/>
      <c r="CC1170" s="432"/>
      <c r="CD1170" s="432"/>
      <c r="CE1170" s="432"/>
      <c r="CF1170" s="432"/>
      <c r="CG1170" s="432"/>
      <c r="CH1170" s="432"/>
      <c r="CI1170" s="432"/>
      <c r="CJ1170" s="432"/>
      <c r="CK1170" s="432"/>
      <c r="CL1170" s="432"/>
      <c r="CM1170" s="432"/>
    </row>
    <row r="1171" spans="1:91" ht="14.4" x14ac:dyDescent="0.3">
      <c r="A1171" s="472" t="s">
        <v>475</v>
      </c>
      <c r="B1171" s="472"/>
      <c r="C1171" s="472"/>
      <c r="D1171" s="472"/>
      <c r="E1171" s="472"/>
      <c r="F1171" s="472"/>
      <c r="G1171" s="472"/>
      <c r="H1171" s="472"/>
      <c r="I1171" s="472"/>
      <c r="J1171" s="472"/>
      <c r="K1171" s="472"/>
      <c r="L1171" s="472"/>
      <c r="M1171" s="472"/>
      <c r="N1171" s="472"/>
      <c r="O1171" s="472"/>
      <c r="P1171" s="472"/>
      <c r="Q1171" s="472"/>
      <c r="R1171" s="472"/>
      <c r="S1171" s="472"/>
      <c r="T1171" s="472"/>
      <c r="U1171" s="472"/>
      <c r="V1171" s="472"/>
      <c r="W1171" s="472"/>
      <c r="X1171" s="472"/>
      <c r="Y1171" s="472"/>
      <c r="Z1171" s="472"/>
      <c r="AA1171" s="472"/>
      <c r="AB1171" s="472"/>
      <c r="AC1171" s="472"/>
      <c r="AD1171" s="472"/>
      <c r="AE1171" s="472"/>
      <c r="AF1171" s="472"/>
      <c r="AG1171" s="472"/>
      <c r="AH1171" s="472"/>
      <c r="AI1171" s="472"/>
      <c r="AJ1171" s="472"/>
      <c r="AK1171" s="472"/>
      <c r="AL1171" s="472"/>
      <c r="AM1171" s="472"/>
      <c r="AN1171" s="472"/>
      <c r="AO1171" s="472"/>
      <c r="AP1171" s="472"/>
      <c r="AQ1171" s="472"/>
      <c r="AR1171" s="472"/>
      <c r="AS1171" s="472"/>
      <c r="AT1171" s="472"/>
      <c r="AU1171" s="472"/>
      <c r="AV1171" s="472"/>
      <c r="AW1171" s="472"/>
      <c r="AX1171" s="472"/>
      <c r="AY1171" s="472"/>
      <c r="AZ1171" s="472"/>
      <c r="BA1171" s="472"/>
      <c r="BB1171" s="472"/>
      <c r="BC1171" s="472"/>
      <c r="BD1171" s="472"/>
      <c r="BE1171" s="472"/>
      <c r="BF1171" s="472"/>
      <c r="BG1171" s="472"/>
      <c r="BH1171" s="472"/>
      <c r="BI1171" s="472"/>
      <c r="BJ1171" s="472"/>
      <c r="BK1171" s="472"/>
      <c r="BL1171" s="472"/>
      <c r="BM1171" s="472"/>
      <c r="BN1171" s="472"/>
      <c r="BO1171" s="472"/>
      <c r="BP1171" s="472"/>
      <c r="BQ1171" s="472"/>
      <c r="BR1171" s="472"/>
      <c r="BS1171" s="472"/>
      <c r="BT1171" s="472"/>
      <c r="BU1171" s="472"/>
      <c r="BV1171" s="472"/>
      <c r="BW1171" s="472"/>
      <c r="BX1171" s="472"/>
      <c r="BY1171" s="472"/>
      <c r="BZ1171" s="472"/>
      <c r="CA1171" s="472"/>
      <c r="CB1171" s="472"/>
      <c r="CC1171" s="472"/>
      <c r="CD1171" s="472"/>
      <c r="CE1171" s="472"/>
      <c r="CF1171" s="472"/>
      <c r="CG1171" s="472"/>
      <c r="CH1171" s="472"/>
      <c r="CI1171" s="472"/>
      <c r="CJ1171" s="472"/>
      <c r="CK1171" s="472"/>
      <c r="CL1171" s="472"/>
      <c r="CM1171" s="472"/>
    </row>
    <row r="1172" spans="1:91" ht="18" customHeight="1" x14ac:dyDescent="0.3">
      <c r="B1172" s="473" t="s">
        <v>332</v>
      </c>
      <c r="C1172" s="474"/>
      <c r="D1172" s="292" t="s">
        <v>333</v>
      </c>
      <c r="E1172" s="474" t="s">
        <v>332</v>
      </c>
      <c r="F1172" s="474"/>
      <c r="G1172" s="292" t="s">
        <v>333</v>
      </c>
      <c r="H1172" s="474" t="s">
        <v>332</v>
      </c>
      <c r="I1172" s="474"/>
      <c r="J1172" s="292" t="s">
        <v>333</v>
      </c>
      <c r="K1172" s="310" t="s">
        <v>0</v>
      </c>
      <c r="L1172" s="473" t="s">
        <v>332</v>
      </c>
      <c r="M1172" s="474"/>
      <c r="N1172" s="292" t="s">
        <v>333</v>
      </c>
      <c r="O1172" s="474" t="s">
        <v>332</v>
      </c>
      <c r="P1172" s="474"/>
      <c r="Q1172" s="292" t="s">
        <v>333</v>
      </c>
      <c r="R1172" s="474" t="s">
        <v>332</v>
      </c>
      <c r="S1172" s="474"/>
      <c r="T1172" s="292" t="s">
        <v>333</v>
      </c>
      <c r="U1172" s="310" t="s">
        <v>0</v>
      </c>
      <c r="V1172" s="473" t="s">
        <v>332</v>
      </c>
      <c r="W1172" s="474"/>
      <c r="X1172" s="292" t="s">
        <v>333</v>
      </c>
      <c r="Y1172" s="474" t="s">
        <v>332</v>
      </c>
      <c r="Z1172" s="474"/>
      <c r="AA1172" s="292" t="s">
        <v>333</v>
      </c>
      <c r="AB1172" s="474" t="s">
        <v>332</v>
      </c>
      <c r="AC1172" s="474"/>
      <c r="AD1172" s="292" t="s">
        <v>333</v>
      </c>
      <c r="AE1172" s="310" t="s">
        <v>0</v>
      </c>
      <c r="AF1172" s="473" t="s">
        <v>332</v>
      </c>
      <c r="AG1172" s="474"/>
      <c r="AH1172" s="292" t="s">
        <v>333</v>
      </c>
      <c r="AI1172" s="474" t="s">
        <v>332</v>
      </c>
      <c r="AJ1172" s="474"/>
      <c r="AK1172" s="292" t="s">
        <v>333</v>
      </c>
      <c r="AL1172" s="474" t="s">
        <v>332</v>
      </c>
      <c r="AM1172" s="474"/>
      <c r="AN1172" s="292" t="s">
        <v>333</v>
      </c>
      <c r="AO1172" s="310" t="s">
        <v>0</v>
      </c>
      <c r="AP1172" s="473" t="s">
        <v>332</v>
      </c>
      <c r="AQ1172" s="474"/>
      <c r="AR1172" s="292" t="s">
        <v>333</v>
      </c>
      <c r="AS1172" s="474" t="s">
        <v>332</v>
      </c>
      <c r="AT1172" s="474"/>
      <c r="AU1172" s="292" t="s">
        <v>333</v>
      </c>
      <c r="AV1172" s="474" t="s">
        <v>332</v>
      </c>
      <c r="AW1172" s="474"/>
      <c r="AX1172" s="292" t="s">
        <v>333</v>
      </c>
      <c r="AY1172" s="290" t="s">
        <v>0</v>
      </c>
      <c r="AZ1172" s="473" t="s">
        <v>332</v>
      </c>
      <c r="BA1172" s="474"/>
      <c r="BB1172" s="292" t="s">
        <v>333</v>
      </c>
      <c r="BC1172" s="474" t="s">
        <v>332</v>
      </c>
      <c r="BD1172" s="474"/>
      <c r="BE1172" s="292" t="s">
        <v>333</v>
      </c>
      <c r="BF1172" s="474" t="s">
        <v>332</v>
      </c>
      <c r="BG1172" s="474"/>
      <c r="BH1172" s="292" t="s">
        <v>333</v>
      </c>
      <c r="BI1172" s="290" t="s">
        <v>0</v>
      </c>
      <c r="BJ1172" s="473" t="s">
        <v>332</v>
      </c>
      <c r="BK1172" s="474"/>
      <c r="BL1172" s="292" t="s">
        <v>333</v>
      </c>
      <c r="BM1172" s="474" t="s">
        <v>332</v>
      </c>
      <c r="BN1172" s="474"/>
      <c r="BO1172" s="292" t="s">
        <v>333</v>
      </c>
      <c r="BP1172" s="474" t="s">
        <v>332</v>
      </c>
      <c r="BQ1172" s="474"/>
      <c r="BR1172" s="292" t="s">
        <v>333</v>
      </c>
      <c r="BS1172" s="290" t="s">
        <v>0</v>
      </c>
      <c r="BT1172" s="473" t="s">
        <v>332</v>
      </c>
      <c r="BU1172" s="474"/>
      <c r="BV1172" s="292" t="s">
        <v>333</v>
      </c>
      <c r="BW1172" s="474" t="s">
        <v>332</v>
      </c>
      <c r="BX1172" s="474"/>
      <c r="BY1172" s="292" t="s">
        <v>333</v>
      </c>
      <c r="BZ1172" s="474" t="s">
        <v>332</v>
      </c>
      <c r="CA1172" s="474"/>
      <c r="CB1172" s="292" t="s">
        <v>333</v>
      </c>
      <c r="CC1172" s="290" t="s">
        <v>0</v>
      </c>
      <c r="CD1172" s="473" t="s">
        <v>332</v>
      </c>
      <c r="CE1172" s="474"/>
      <c r="CF1172" s="292" t="s">
        <v>333</v>
      </c>
      <c r="CG1172" s="474" t="s">
        <v>332</v>
      </c>
      <c r="CH1172" s="474"/>
      <c r="CI1172" s="292" t="s">
        <v>333</v>
      </c>
      <c r="CJ1172" s="474" t="s">
        <v>332</v>
      </c>
      <c r="CK1172" s="474"/>
      <c r="CL1172" s="292" t="s">
        <v>333</v>
      </c>
      <c r="CM1172" s="310" t="s">
        <v>0</v>
      </c>
    </row>
    <row r="1173" spans="1:91" ht="14.4" x14ac:dyDescent="0.3">
      <c r="A1173" s="99" t="s">
        <v>18</v>
      </c>
      <c r="B1173" s="311">
        <v>278525</v>
      </c>
      <c r="C1173" s="137"/>
      <c r="D1173" s="312">
        <v>910.30303030303003</v>
      </c>
      <c r="E1173" s="312">
        <v>292550</v>
      </c>
      <c r="F1173" s="137"/>
      <c r="G1173" s="302">
        <v>808.48484848484804</v>
      </c>
      <c r="H1173" s="312">
        <v>307906</v>
      </c>
      <c r="I1173" s="137"/>
      <c r="J1173" s="302">
        <v>689.09090000000003</v>
      </c>
      <c r="K1173" s="313">
        <v>0.10548783771654251</v>
      </c>
      <c r="L1173" s="312">
        <v>239277</v>
      </c>
      <c r="M1173" s="137"/>
      <c r="N1173" s="312">
        <v>936.36363636363603</v>
      </c>
      <c r="O1173" s="312">
        <v>257737</v>
      </c>
      <c r="P1173" s="137"/>
      <c r="Q1173" s="302">
        <v>843.63636363636294</v>
      </c>
      <c r="R1173" s="312">
        <v>270282</v>
      </c>
      <c r="S1173" s="137"/>
      <c r="T1173" s="302">
        <v>782.42425500000002</v>
      </c>
      <c r="U1173" s="313">
        <v>0.12957785328301508</v>
      </c>
      <c r="V1173" s="312">
        <v>39263</v>
      </c>
      <c r="W1173" s="137"/>
      <c r="X1173" s="312">
        <v>436.969696969697</v>
      </c>
      <c r="Y1173" s="312">
        <v>41108</v>
      </c>
      <c r="Z1173" s="137"/>
      <c r="AA1173" s="302">
        <v>373.93939393939303</v>
      </c>
      <c r="AB1173" s="312">
        <v>43452</v>
      </c>
      <c r="AC1173" s="137"/>
      <c r="AD1173" s="302">
        <v>300</v>
      </c>
      <c r="AE1173" s="313">
        <v>0.10669077757685352</v>
      </c>
      <c r="AF1173" s="312">
        <v>41972</v>
      </c>
      <c r="AG1173" s="137"/>
      <c r="AH1173" s="312">
        <v>491.51515151515099</v>
      </c>
      <c r="AI1173" s="312">
        <v>42723</v>
      </c>
      <c r="AJ1173" s="137"/>
      <c r="AK1173" s="302">
        <v>441.81818181818102</v>
      </c>
      <c r="AL1173" s="312">
        <v>44881</v>
      </c>
      <c r="AM1173" s="137"/>
      <c r="AN1173" s="302">
        <v>357.57574499999998</v>
      </c>
      <c r="AO1173" s="313">
        <v>6.9308110168683879E-2</v>
      </c>
      <c r="AP1173" s="312">
        <v>73128</v>
      </c>
      <c r="AQ1173" s="137"/>
      <c r="AR1173" s="312">
        <v>474.54545454545399</v>
      </c>
      <c r="AS1173" s="312">
        <v>76516</v>
      </c>
      <c r="AT1173" s="137"/>
      <c r="AU1173" s="302">
        <v>464.24242424242402</v>
      </c>
      <c r="AV1173" s="312">
        <v>80008</v>
      </c>
      <c r="AW1173" s="137"/>
      <c r="AX1173" s="302">
        <v>440.60604899999998</v>
      </c>
      <c r="AY1173" s="303">
        <v>9.4081610327097692E-2</v>
      </c>
      <c r="AZ1173" s="311">
        <v>207667</v>
      </c>
      <c r="BA1173" s="137"/>
      <c r="BB1173" s="312">
        <v>1309.69696969696</v>
      </c>
      <c r="BC1173" s="312">
        <v>217343</v>
      </c>
      <c r="BD1173" s="137"/>
      <c r="BE1173" s="302">
        <v>720</v>
      </c>
      <c r="BF1173" s="312">
        <v>228567</v>
      </c>
      <c r="BG1173" s="137"/>
      <c r="BH1173" s="302">
        <v>635.75756799999999</v>
      </c>
      <c r="BI1173" s="303">
        <v>0.1006418930306693</v>
      </c>
      <c r="BJ1173" s="311">
        <v>159927</v>
      </c>
      <c r="BK1173" s="137"/>
      <c r="BL1173" s="312">
        <v>702.42424242424204</v>
      </c>
      <c r="BM1173" s="312">
        <v>168090</v>
      </c>
      <c r="BN1173" s="137"/>
      <c r="BO1173" s="302">
        <v>547.27272727272702</v>
      </c>
      <c r="BP1173" s="312">
        <v>173898</v>
      </c>
      <c r="BQ1173" s="137"/>
      <c r="BR1173" s="302">
        <v>418.18182400000001</v>
      </c>
      <c r="BS1173" s="303">
        <v>8.7358607364610097E-2</v>
      </c>
      <c r="BT1173" s="311">
        <v>123180</v>
      </c>
      <c r="BU1173" s="137"/>
      <c r="BV1173" s="312">
        <v>500</v>
      </c>
      <c r="BW1173" s="312">
        <v>132706</v>
      </c>
      <c r="BX1173" s="137"/>
      <c r="BY1173" s="302">
        <v>467.27272727272702</v>
      </c>
      <c r="BZ1173" s="312">
        <v>138238</v>
      </c>
      <c r="CA1173" s="137"/>
      <c r="CB1173" s="302">
        <v>436.36364700000001</v>
      </c>
      <c r="CC1173" s="303">
        <v>0.12224387075823998</v>
      </c>
      <c r="CD1173" s="311">
        <v>1162939</v>
      </c>
      <c r="CE1173" s="137"/>
      <c r="CF1173" s="312">
        <v>2194.61</v>
      </c>
      <c r="CG1173" s="312">
        <v>1228773</v>
      </c>
      <c r="CH1173" s="137"/>
      <c r="CI1173" s="302">
        <v>1717</v>
      </c>
      <c r="CJ1173" s="312">
        <v>1287232</v>
      </c>
      <c r="CK1173" s="137"/>
      <c r="CL1173" s="302">
        <v>1505.1</v>
      </c>
      <c r="CM1173" s="313">
        <v>0.10687834873540229</v>
      </c>
    </row>
    <row r="1174" spans="1:91" ht="14.4" x14ac:dyDescent="0.3">
      <c r="A1174" s="99" t="s">
        <v>252</v>
      </c>
      <c r="B1174" s="311">
        <v>154847</v>
      </c>
      <c r="C1174" s="137">
        <v>0.55595368458845706</v>
      </c>
      <c r="D1174" s="312">
        <v>1137.57575757575</v>
      </c>
      <c r="E1174" s="312">
        <v>155487</v>
      </c>
      <c r="F1174" s="137">
        <v>0.53148863442146643</v>
      </c>
      <c r="G1174" s="302">
        <v>1310.30303030303</v>
      </c>
      <c r="H1174" s="312">
        <v>164124</v>
      </c>
      <c r="I1174" s="137">
        <v>0.53303280871434788</v>
      </c>
      <c r="J1174" s="302">
        <v>1075.15149</v>
      </c>
      <c r="K1174" s="313">
        <v>5.9910750611894319E-2</v>
      </c>
      <c r="L1174" s="312">
        <v>147930</v>
      </c>
      <c r="M1174" s="137">
        <v>0.61823744028887018</v>
      </c>
      <c r="N1174" s="312">
        <v>1081.8181818181799</v>
      </c>
      <c r="O1174" s="312">
        <v>147334</v>
      </c>
      <c r="P1174" s="137">
        <v>0.57164473862891241</v>
      </c>
      <c r="Q1174" s="302">
        <v>1083.6363636363601</v>
      </c>
      <c r="R1174" s="312">
        <v>157554</v>
      </c>
      <c r="S1174" s="137">
        <v>0.58292450107665328</v>
      </c>
      <c r="T1174" s="302">
        <v>1060.60608</v>
      </c>
      <c r="U1174" s="313">
        <v>6.5057797606976275E-2</v>
      </c>
      <c r="V1174" s="312">
        <v>21760</v>
      </c>
      <c r="W1174" s="137">
        <v>0.55421134401344774</v>
      </c>
      <c r="X1174" s="312">
        <v>395.15151515151501</v>
      </c>
      <c r="Y1174" s="312">
        <v>21358</v>
      </c>
      <c r="Z1174" s="137">
        <v>0.51955823683954461</v>
      </c>
      <c r="AA1174" s="302">
        <v>404.24242424242402</v>
      </c>
      <c r="AB1174" s="312">
        <v>22733</v>
      </c>
      <c r="AC1174" s="137">
        <v>0.52317499769860998</v>
      </c>
      <c r="AD1174" s="302">
        <v>416.96969999999999</v>
      </c>
      <c r="AE1174" s="313">
        <v>4.4715073529411765E-2</v>
      </c>
      <c r="AF1174" s="312">
        <v>26882</v>
      </c>
      <c r="AG1174" s="137">
        <v>0.64047460211569618</v>
      </c>
      <c r="AH1174" s="312">
        <v>453.93939393939399</v>
      </c>
      <c r="AI1174" s="312">
        <v>25930</v>
      </c>
      <c r="AJ1174" s="137">
        <v>0.60693303372890484</v>
      </c>
      <c r="AK1174" s="302">
        <v>463.636363636363</v>
      </c>
      <c r="AL1174" s="312">
        <v>28772</v>
      </c>
      <c r="AM1174" s="137">
        <v>0.64107305986943253</v>
      </c>
      <c r="AN1174" s="302">
        <v>515.15150000000006</v>
      </c>
      <c r="AO1174" s="313">
        <v>7.0307268804404438E-2</v>
      </c>
      <c r="AP1174" s="312">
        <v>41208</v>
      </c>
      <c r="AQ1174" s="137">
        <v>0.56350508697079094</v>
      </c>
      <c r="AR1174" s="312">
        <v>496.36363636363598</v>
      </c>
      <c r="AS1174" s="312">
        <v>40310</v>
      </c>
      <c r="AT1174" s="137">
        <v>0.52681792043494169</v>
      </c>
      <c r="AU1174" s="302">
        <v>576.969696969697</v>
      </c>
      <c r="AV1174" s="312">
        <v>41795</v>
      </c>
      <c r="AW1174" s="137">
        <v>0.52238526147385267</v>
      </c>
      <c r="AX1174" s="302">
        <v>536.36364700000001</v>
      </c>
      <c r="AY1174" s="303">
        <v>1.424480683362454E-2</v>
      </c>
      <c r="AZ1174" s="311">
        <v>129882</v>
      </c>
      <c r="BA1174" s="137">
        <v>0.62543398806743489</v>
      </c>
      <c r="BB1174" s="312">
        <v>1346.6666666666599</v>
      </c>
      <c r="BC1174" s="312">
        <v>123584</v>
      </c>
      <c r="BD1174" s="137">
        <v>0.56861274575210607</v>
      </c>
      <c r="BE1174" s="302">
        <v>950.90909090909099</v>
      </c>
      <c r="BF1174" s="312">
        <v>129419</v>
      </c>
      <c r="BG1174" s="137">
        <v>0.56621909549497518</v>
      </c>
      <c r="BH1174" s="302">
        <v>1098.78784</v>
      </c>
      <c r="BI1174" s="303">
        <v>-3.564774179639981E-3</v>
      </c>
      <c r="BJ1174" s="311">
        <v>101045</v>
      </c>
      <c r="BK1174" s="137">
        <v>0.63181951765493005</v>
      </c>
      <c r="BL1174" s="312">
        <v>1004.84848484848</v>
      </c>
      <c r="BM1174" s="312">
        <v>96098</v>
      </c>
      <c r="BN1174" s="137">
        <v>0.57170563388660833</v>
      </c>
      <c r="BO1174" s="302">
        <v>895.15151515151501</v>
      </c>
      <c r="BP1174" s="312">
        <v>100576</v>
      </c>
      <c r="BQ1174" s="137">
        <v>0.57836202831544925</v>
      </c>
      <c r="BR1174" s="302">
        <v>1022.42426</v>
      </c>
      <c r="BS1174" s="303">
        <v>-4.6414963630065816E-3</v>
      </c>
      <c r="BT1174" s="311">
        <v>73549</v>
      </c>
      <c r="BU1174" s="137">
        <v>0.59708556583861017</v>
      </c>
      <c r="BV1174" s="312">
        <v>809.09090909090901</v>
      </c>
      <c r="BW1174" s="312">
        <v>75974</v>
      </c>
      <c r="BX1174" s="137">
        <v>0.57249860594095214</v>
      </c>
      <c r="BY1174" s="302">
        <v>814.54545454545405</v>
      </c>
      <c r="BZ1174" s="312">
        <v>78866</v>
      </c>
      <c r="CA1174" s="137">
        <v>0.57050883259306417</v>
      </c>
      <c r="CB1174" s="302">
        <v>749.69695999999999</v>
      </c>
      <c r="CC1174" s="303">
        <v>7.2291941426803896E-2</v>
      </c>
      <c r="CD1174" s="311">
        <v>697103</v>
      </c>
      <c r="CE1174" s="137">
        <v>0.59943212842634053</v>
      </c>
      <c r="CF1174" s="312">
        <v>2557.88</v>
      </c>
      <c r="CG1174" s="312">
        <v>686075</v>
      </c>
      <c r="CH1174" s="137">
        <v>0.55834153256948194</v>
      </c>
      <c r="CI1174" s="302">
        <v>2442.2199999999998</v>
      </c>
      <c r="CJ1174" s="312">
        <v>723839</v>
      </c>
      <c r="CK1174" s="137">
        <v>0.56232209889126439</v>
      </c>
      <c r="CL1174" s="302">
        <v>2411.61</v>
      </c>
      <c r="CM1174" s="313">
        <v>3.835301239558573E-2</v>
      </c>
    </row>
    <row r="1175" spans="1:91" ht="14.4" x14ac:dyDescent="0.3">
      <c r="A1175" s="99" t="s">
        <v>476</v>
      </c>
      <c r="B1175" s="311">
        <v>153861</v>
      </c>
      <c r="C1175" s="137">
        <v>0.55241360739610446</v>
      </c>
      <c r="D1175" s="312">
        <v>1155.15151515151</v>
      </c>
      <c r="E1175" s="312">
        <v>154909</v>
      </c>
      <c r="F1175" s="137">
        <v>0.52951290377713212</v>
      </c>
      <c r="G1175" s="302">
        <v>1298.7878787878701</v>
      </c>
      <c r="H1175" s="312">
        <v>163798</v>
      </c>
      <c r="I1175" s="137">
        <v>0.53197404402642368</v>
      </c>
      <c r="J1175" s="302">
        <v>1070.9090000000001</v>
      </c>
      <c r="K1175" s="313">
        <v>6.4584267618174845E-2</v>
      </c>
      <c r="L1175" s="312">
        <v>147097</v>
      </c>
      <c r="M1175" s="137">
        <v>0.61475611947658992</v>
      </c>
      <c r="N1175" s="312">
        <v>1069.69696969696</v>
      </c>
      <c r="O1175" s="312">
        <v>146596</v>
      </c>
      <c r="P1175" s="137">
        <v>0.56878135463670332</v>
      </c>
      <c r="Q1175" s="302">
        <v>1067.27272727272</v>
      </c>
      <c r="R1175" s="312">
        <v>157074</v>
      </c>
      <c r="S1175" s="137">
        <v>0.58114857815170817</v>
      </c>
      <c r="T1175" s="302">
        <v>1067.87878</v>
      </c>
      <c r="U1175" s="313">
        <v>6.7825992372380128E-2</v>
      </c>
      <c r="V1175" s="312">
        <v>21579</v>
      </c>
      <c r="W1175" s="137">
        <v>0.54960140590377704</v>
      </c>
      <c r="X1175" s="312">
        <v>399.39393939393898</v>
      </c>
      <c r="Y1175" s="312">
        <v>21246</v>
      </c>
      <c r="Z1175" s="137">
        <v>0.5168337063345334</v>
      </c>
      <c r="AA1175" s="302">
        <v>406.06060606060601</v>
      </c>
      <c r="AB1175" s="312">
        <v>22670</v>
      </c>
      <c r="AC1175" s="137">
        <v>0.52172512197367205</v>
      </c>
      <c r="AD1175" s="302">
        <v>421.21212800000001</v>
      </c>
      <c r="AE1175" s="313">
        <v>5.0558413272162754E-2</v>
      </c>
      <c r="AF1175" s="312">
        <v>26797</v>
      </c>
      <c r="AG1175" s="137">
        <v>0.63844944248546653</v>
      </c>
      <c r="AH1175" s="312">
        <v>454.54545454545399</v>
      </c>
      <c r="AI1175" s="312">
        <v>25846</v>
      </c>
      <c r="AJ1175" s="137">
        <v>0.60496687966669005</v>
      </c>
      <c r="AK1175" s="302">
        <v>461.81818181818102</v>
      </c>
      <c r="AL1175" s="312">
        <v>28753</v>
      </c>
      <c r="AM1175" s="137">
        <v>0.64064971814353511</v>
      </c>
      <c r="AN1175" s="302">
        <v>513.33330000000001</v>
      </c>
      <c r="AO1175" s="313">
        <v>7.299324551255737E-2</v>
      </c>
      <c r="AP1175" s="312">
        <v>40962</v>
      </c>
      <c r="AQ1175" s="137">
        <v>0.56014112241549063</v>
      </c>
      <c r="AR1175" s="312">
        <v>491.51515151515099</v>
      </c>
      <c r="AS1175" s="312">
        <v>40091</v>
      </c>
      <c r="AT1175" s="137">
        <v>0.52395577395577397</v>
      </c>
      <c r="AU1175" s="302">
        <v>572.72727272727195</v>
      </c>
      <c r="AV1175" s="312">
        <v>41689</v>
      </c>
      <c r="AW1175" s="137">
        <v>0.52106039396060388</v>
      </c>
      <c r="AX1175" s="302">
        <v>537.57574499999998</v>
      </c>
      <c r="AY1175" s="303">
        <v>1.7748156828279869E-2</v>
      </c>
      <c r="AZ1175" s="311">
        <v>129330</v>
      </c>
      <c r="BA1175" s="137">
        <v>0.62277588639504589</v>
      </c>
      <c r="BB1175" s="312">
        <v>1333.9393939393899</v>
      </c>
      <c r="BC1175" s="312">
        <v>123287</v>
      </c>
      <c r="BD1175" s="137">
        <v>0.56724624211499797</v>
      </c>
      <c r="BE1175" s="302">
        <v>947.27272727272702</v>
      </c>
      <c r="BF1175" s="312">
        <v>128905</v>
      </c>
      <c r="BG1175" s="137">
        <v>0.56397030192459974</v>
      </c>
      <c r="BH1175" s="302">
        <v>1087.87878</v>
      </c>
      <c r="BI1175" s="303">
        <v>-3.2861671692569396E-3</v>
      </c>
      <c r="BJ1175" s="311">
        <v>100708</v>
      </c>
      <c r="BK1175" s="137">
        <v>0.62971230623972185</v>
      </c>
      <c r="BL1175" s="312">
        <v>1004.24242424242</v>
      </c>
      <c r="BM1175" s="312">
        <v>95828</v>
      </c>
      <c r="BN1175" s="137">
        <v>0.57009935153786662</v>
      </c>
      <c r="BO1175" s="302">
        <v>884.84848484848499</v>
      </c>
      <c r="BP1175" s="312">
        <v>100378</v>
      </c>
      <c r="BQ1175" s="137">
        <v>0.57722342982667996</v>
      </c>
      <c r="BR1175" s="302">
        <v>1024.24243</v>
      </c>
      <c r="BS1175" s="303">
        <v>-3.2768002542002623E-3</v>
      </c>
      <c r="BT1175" s="311">
        <v>73113</v>
      </c>
      <c r="BU1175" s="137">
        <v>0.59354603019970775</v>
      </c>
      <c r="BV1175" s="312">
        <v>810.90909090909099</v>
      </c>
      <c r="BW1175" s="312">
        <v>75579</v>
      </c>
      <c r="BX1175" s="137">
        <v>0.56952210148749871</v>
      </c>
      <c r="BY1175" s="302">
        <v>806.06060606060601</v>
      </c>
      <c r="BZ1175" s="312">
        <v>78527</v>
      </c>
      <c r="CA1175" s="137">
        <v>0.56805654016985196</v>
      </c>
      <c r="CB1175" s="302">
        <v>752.72730000000001</v>
      </c>
      <c r="CC1175" s="303">
        <v>7.4049758592863099E-2</v>
      </c>
      <c r="CD1175" s="311">
        <v>693447</v>
      </c>
      <c r="CE1175" s="137">
        <v>0.59628836938136909</v>
      </c>
      <c r="CF1175" s="312">
        <v>2554.2399999999998</v>
      </c>
      <c r="CG1175" s="312">
        <v>683382</v>
      </c>
      <c r="CH1175" s="137">
        <v>0.55614991540341463</v>
      </c>
      <c r="CI1175" s="302">
        <v>2419.86</v>
      </c>
      <c r="CJ1175" s="312">
        <v>721794</v>
      </c>
      <c r="CK1175" s="137">
        <v>0.56073341868443294</v>
      </c>
      <c r="CL1175" s="302">
        <v>2409.94</v>
      </c>
      <c r="CM1175" s="313">
        <v>4.087839445552436E-2</v>
      </c>
    </row>
    <row r="1176" spans="1:91" ht="14.4" x14ac:dyDescent="0.3">
      <c r="A1176" s="99" t="s">
        <v>477</v>
      </c>
      <c r="B1176" s="311">
        <v>986</v>
      </c>
      <c r="C1176" s="137">
        <v>3.5400771923525718E-3</v>
      </c>
      <c r="D1176" s="312">
        <v>166.666666666666</v>
      </c>
      <c r="E1176" s="312">
        <v>578</v>
      </c>
      <c r="F1176" s="137">
        <v>1.9757306443343018E-3</v>
      </c>
      <c r="G1176" s="302">
        <v>106.06060606060601</v>
      </c>
      <c r="H1176" s="312">
        <v>326</v>
      </c>
      <c r="I1176" s="137">
        <v>1.0587646879242367E-3</v>
      </c>
      <c r="J1176" s="302">
        <v>56.969695999999999</v>
      </c>
      <c r="K1176" s="313">
        <v>-0.66937119675456391</v>
      </c>
      <c r="L1176" s="312">
        <v>833</v>
      </c>
      <c r="M1176" s="137">
        <v>3.4813208122803276E-3</v>
      </c>
      <c r="N1176" s="312">
        <v>154.54545454545399</v>
      </c>
      <c r="O1176" s="312">
        <v>738</v>
      </c>
      <c r="P1176" s="137">
        <v>2.8633839922091123E-3</v>
      </c>
      <c r="Q1176" s="302">
        <v>107.272727272727</v>
      </c>
      <c r="R1176" s="312">
        <v>480</v>
      </c>
      <c r="S1176" s="137">
        <v>1.7759229249450575E-3</v>
      </c>
      <c r="T1176" s="302">
        <v>95.757576</v>
      </c>
      <c r="U1176" s="313">
        <v>-0.42376950780312123</v>
      </c>
      <c r="V1176" s="312">
        <v>181</v>
      </c>
      <c r="W1176" s="137">
        <v>4.6099381096706823E-3</v>
      </c>
      <c r="X1176" s="312">
        <v>54.545454545454497</v>
      </c>
      <c r="Y1176" s="312">
        <v>112</v>
      </c>
      <c r="Z1176" s="137">
        <v>2.7245305050111902E-3</v>
      </c>
      <c r="AA1176" s="302">
        <v>52.727272727272698</v>
      </c>
      <c r="AB1176" s="312">
        <v>63</v>
      </c>
      <c r="AC1176" s="137">
        <v>1.4498757249378626E-3</v>
      </c>
      <c r="AD1176" s="302">
        <v>32.121212</v>
      </c>
      <c r="AE1176" s="313">
        <v>-0.65193370165745856</v>
      </c>
      <c r="AF1176" s="312">
        <v>85</v>
      </c>
      <c r="AG1176" s="137">
        <v>2.0251596302296769E-3</v>
      </c>
      <c r="AH1176" s="312">
        <v>45.454545454545404</v>
      </c>
      <c r="AI1176" s="312">
        <v>84</v>
      </c>
      <c r="AJ1176" s="137">
        <v>1.966154062214732E-3</v>
      </c>
      <c r="AK1176" s="302">
        <v>30.303030303030301</v>
      </c>
      <c r="AL1176" s="312">
        <v>19</v>
      </c>
      <c r="AM1176" s="137">
        <v>4.2334172589737307E-4</v>
      </c>
      <c r="AN1176" s="302">
        <v>14.545455</v>
      </c>
      <c r="AO1176" s="313">
        <v>-0.77647058823529413</v>
      </c>
      <c r="AP1176" s="312">
        <v>246</v>
      </c>
      <c r="AQ1176" s="137">
        <v>3.3639645553002954E-3</v>
      </c>
      <c r="AR1176" s="312">
        <v>58.787878787878803</v>
      </c>
      <c r="AS1176" s="312">
        <v>219</v>
      </c>
      <c r="AT1176" s="137">
        <v>2.8621464791677557E-3</v>
      </c>
      <c r="AU1176" s="302">
        <v>69.696969696969703</v>
      </c>
      <c r="AV1176" s="312">
        <v>106</v>
      </c>
      <c r="AW1176" s="137">
        <v>1.3248675132486751E-3</v>
      </c>
      <c r="AX1176" s="302">
        <v>40</v>
      </c>
      <c r="AY1176" s="303">
        <v>-0.56910569105691056</v>
      </c>
      <c r="AZ1176" s="311">
        <v>552</v>
      </c>
      <c r="BA1176" s="137">
        <v>2.6581016723889687E-3</v>
      </c>
      <c r="BB1176" s="312">
        <v>112.72727272727199</v>
      </c>
      <c r="BC1176" s="312">
        <v>297</v>
      </c>
      <c r="BD1176" s="137">
        <v>1.3665036371081655E-3</v>
      </c>
      <c r="BE1176" s="302">
        <v>87.272727272727195</v>
      </c>
      <c r="BF1176" s="312">
        <v>514</v>
      </c>
      <c r="BG1176" s="137">
        <v>2.2487935703754259E-3</v>
      </c>
      <c r="BH1176" s="302">
        <v>100</v>
      </c>
      <c r="BI1176" s="303">
        <v>-6.8840579710144928E-2</v>
      </c>
      <c r="BJ1176" s="311">
        <v>337</v>
      </c>
      <c r="BK1176" s="137">
        <v>2.1072114152081889E-3</v>
      </c>
      <c r="BL1176" s="312">
        <v>76.363636363636303</v>
      </c>
      <c r="BM1176" s="312">
        <v>270</v>
      </c>
      <c r="BN1176" s="137">
        <v>1.6062823487417454E-3</v>
      </c>
      <c r="BO1176" s="302">
        <v>60.606060606060602</v>
      </c>
      <c r="BP1176" s="312">
        <v>198</v>
      </c>
      <c r="BQ1176" s="137">
        <v>1.1385984887692785E-3</v>
      </c>
      <c r="BR1176" s="302">
        <v>56.363636</v>
      </c>
      <c r="BS1176" s="303">
        <v>-0.41246290801186941</v>
      </c>
      <c r="BT1176" s="311">
        <v>436</v>
      </c>
      <c r="BU1176" s="137">
        <v>3.5395356389024192E-3</v>
      </c>
      <c r="BV1176" s="312">
        <v>84.242424242424207</v>
      </c>
      <c r="BW1176" s="312">
        <v>395</v>
      </c>
      <c r="BX1176" s="137">
        <v>2.9765044534534988E-3</v>
      </c>
      <c r="BY1176" s="302">
        <v>84.848484848484802</v>
      </c>
      <c r="BZ1176" s="312">
        <v>339</v>
      </c>
      <c r="CA1176" s="137">
        <v>2.4522924232121416E-3</v>
      </c>
      <c r="CB1176" s="302">
        <v>83.636359999999996</v>
      </c>
      <c r="CC1176" s="303">
        <v>-0.22247706422018348</v>
      </c>
      <c r="CD1176" s="311">
        <v>3656</v>
      </c>
      <c r="CE1176" s="137">
        <v>3.1437590449714045E-3</v>
      </c>
      <c r="CF1176" s="312">
        <v>291.45999999999998</v>
      </c>
      <c r="CG1176" s="312">
        <v>2693</v>
      </c>
      <c r="CH1176" s="137">
        <v>2.1916171660672883E-3</v>
      </c>
      <c r="CI1176" s="302">
        <v>221.97</v>
      </c>
      <c r="CJ1176" s="312">
        <v>2045</v>
      </c>
      <c r="CK1176" s="137">
        <v>1.5886802068314026E-3</v>
      </c>
      <c r="CL1176" s="302">
        <v>187.09</v>
      </c>
      <c r="CM1176" s="313">
        <v>-0.44064551422319476</v>
      </c>
    </row>
    <row r="1177" spans="1:91" ht="14.4" x14ac:dyDescent="0.3">
      <c r="A1177" s="99" t="s">
        <v>253</v>
      </c>
      <c r="B1177" s="311">
        <v>123678</v>
      </c>
      <c r="C1177" s="137">
        <v>0.44404631541154294</v>
      </c>
      <c r="D1177" s="312">
        <v>1060</v>
      </c>
      <c r="E1177" s="312">
        <v>137063</v>
      </c>
      <c r="F1177" s="137">
        <v>0.46851136557853357</v>
      </c>
      <c r="G1177" s="302">
        <v>1242.42424242424</v>
      </c>
      <c r="H1177" s="312">
        <v>143782</v>
      </c>
      <c r="I1177" s="137">
        <v>0.46696719128565212</v>
      </c>
      <c r="J1177" s="302">
        <v>1099.39392</v>
      </c>
      <c r="K1177" s="313">
        <v>0.16255114086579667</v>
      </c>
      <c r="L1177" s="312">
        <v>91347</v>
      </c>
      <c r="M1177" s="137">
        <v>0.38176255971112977</v>
      </c>
      <c r="N1177" s="312">
        <v>1148.4848484848401</v>
      </c>
      <c r="O1177" s="312">
        <v>110403</v>
      </c>
      <c r="P1177" s="137">
        <v>0.42835526137108759</v>
      </c>
      <c r="Q1177" s="302">
        <v>1076.3636363636299</v>
      </c>
      <c r="R1177" s="312">
        <v>112728</v>
      </c>
      <c r="S1177" s="137">
        <v>0.41707549892334672</v>
      </c>
      <c r="T1177" s="302">
        <v>1181.21216</v>
      </c>
      <c r="U1177" s="313">
        <v>0.23406351604321982</v>
      </c>
      <c r="V1177" s="312">
        <v>17503</v>
      </c>
      <c r="W1177" s="137">
        <v>0.44578865598655221</v>
      </c>
      <c r="X1177" s="312">
        <v>492.12121212121201</v>
      </c>
      <c r="Y1177" s="312">
        <v>19750</v>
      </c>
      <c r="Z1177" s="137">
        <v>0.48044176316045539</v>
      </c>
      <c r="AA1177" s="302">
        <v>450.90909090909099</v>
      </c>
      <c r="AB1177" s="312">
        <v>20719</v>
      </c>
      <c r="AC1177" s="137">
        <v>0.47682500230139002</v>
      </c>
      <c r="AD1177" s="302">
        <v>437.57574499999998</v>
      </c>
      <c r="AE1177" s="313">
        <v>0.18373993029766325</v>
      </c>
      <c r="AF1177" s="312">
        <v>15090</v>
      </c>
      <c r="AG1177" s="137">
        <v>0.35952539788430382</v>
      </c>
      <c r="AH1177" s="312">
        <v>500.60606060606</v>
      </c>
      <c r="AI1177" s="312">
        <v>16793</v>
      </c>
      <c r="AJ1177" s="137">
        <v>0.39306696627109522</v>
      </c>
      <c r="AK1177" s="302">
        <v>540.60606060606005</v>
      </c>
      <c r="AL1177" s="312">
        <v>16109</v>
      </c>
      <c r="AM1177" s="137">
        <v>0.35892694013056747</v>
      </c>
      <c r="AN1177" s="302">
        <v>486.06060000000002</v>
      </c>
      <c r="AO1177" s="313">
        <v>6.7528164347249828E-2</v>
      </c>
      <c r="AP1177" s="312">
        <v>31920</v>
      </c>
      <c r="AQ1177" s="137">
        <v>0.43649491302920906</v>
      </c>
      <c r="AR1177" s="312">
        <v>578.18181818181802</v>
      </c>
      <c r="AS1177" s="312">
        <v>36206</v>
      </c>
      <c r="AT1177" s="137">
        <v>0.47318207956505831</v>
      </c>
      <c r="AU1177" s="302">
        <v>516.36363636363603</v>
      </c>
      <c r="AV1177" s="312">
        <v>38213</v>
      </c>
      <c r="AW1177" s="137">
        <v>0.47761473852614739</v>
      </c>
      <c r="AX1177" s="302">
        <v>569.09090000000003</v>
      </c>
      <c r="AY1177" s="303">
        <v>0.19714912280701755</v>
      </c>
      <c r="AZ1177" s="311">
        <v>77785</v>
      </c>
      <c r="BA1177" s="137">
        <v>0.37456601193256511</v>
      </c>
      <c r="BB1177" s="312">
        <v>1034.54545454545</v>
      </c>
      <c r="BC1177" s="312">
        <v>93759</v>
      </c>
      <c r="BD1177" s="137">
        <v>0.43138725424789387</v>
      </c>
      <c r="BE1177" s="302">
        <v>861.21212121212102</v>
      </c>
      <c r="BF1177" s="312">
        <v>99148</v>
      </c>
      <c r="BG1177" s="137">
        <v>0.43378090450502477</v>
      </c>
      <c r="BH1177" s="302">
        <v>986.06060000000002</v>
      </c>
      <c r="BI1177" s="303">
        <v>0.27464164041910394</v>
      </c>
      <c r="BJ1177" s="311">
        <v>58882</v>
      </c>
      <c r="BK1177" s="137">
        <v>0.36818048234506995</v>
      </c>
      <c r="BL1177" s="312">
        <v>901.21212121212102</v>
      </c>
      <c r="BM1177" s="312">
        <v>71992</v>
      </c>
      <c r="BN1177" s="137">
        <v>0.42829436611339161</v>
      </c>
      <c r="BO1177" s="302">
        <v>971.51515151515105</v>
      </c>
      <c r="BP1177" s="312">
        <v>73322</v>
      </c>
      <c r="BQ1177" s="137">
        <v>0.42163797168455069</v>
      </c>
      <c r="BR1177" s="302">
        <v>954.54549999999995</v>
      </c>
      <c r="BS1177" s="303">
        <v>0.24523623518222887</v>
      </c>
      <c r="BT1177" s="311">
        <v>49631</v>
      </c>
      <c r="BU1177" s="137">
        <v>0.40291443416138983</v>
      </c>
      <c r="BV1177" s="312">
        <v>772.12121212121201</v>
      </c>
      <c r="BW1177" s="312">
        <v>56732</v>
      </c>
      <c r="BX1177" s="137">
        <v>0.4275013940590478</v>
      </c>
      <c r="BY1177" s="302">
        <v>760.60606060606005</v>
      </c>
      <c r="BZ1177" s="312">
        <v>59372</v>
      </c>
      <c r="CA1177" s="137">
        <v>0.42949116740693588</v>
      </c>
      <c r="CB1177" s="302">
        <v>720</v>
      </c>
      <c r="CC1177" s="303">
        <v>0.19626846124398056</v>
      </c>
      <c r="CD1177" s="311">
        <v>465836</v>
      </c>
      <c r="CE1177" s="137">
        <v>0.40056787157365947</v>
      </c>
      <c r="CF1177" s="312">
        <v>2396.7800000000002</v>
      </c>
      <c r="CG1177" s="312">
        <v>542698</v>
      </c>
      <c r="CH1177" s="137">
        <v>0.44165846743051806</v>
      </c>
      <c r="CI1177" s="302">
        <v>2392.16</v>
      </c>
      <c r="CJ1177" s="312">
        <v>563393</v>
      </c>
      <c r="CK1177" s="137">
        <v>0.43767790110873567</v>
      </c>
      <c r="CL1177" s="302">
        <v>2398.79</v>
      </c>
      <c r="CM1177" s="313">
        <v>0.20942348809452255</v>
      </c>
    </row>
    <row r="1178" spans="1:91" ht="14.4" x14ac:dyDescent="0.3">
      <c r="A1178" s="99" t="s">
        <v>476</v>
      </c>
      <c r="B1178" s="311">
        <v>121731</v>
      </c>
      <c r="C1178" s="137">
        <v>0.43705591957633966</v>
      </c>
      <c r="D1178" s="312">
        <v>1041.8181818181799</v>
      </c>
      <c r="E1178" s="312">
        <v>134812</v>
      </c>
      <c r="F1178" s="137">
        <v>0.46081695436677489</v>
      </c>
      <c r="G1178" s="302">
        <v>1198.1818181818101</v>
      </c>
      <c r="H1178" s="312">
        <v>141136</v>
      </c>
      <c r="I1178" s="137">
        <v>0.4583736594934818</v>
      </c>
      <c r="J1178" s="302">
        <v>1120.60608</v>
      </c>
      <c r="K1178" s="313">
        <v>0.1594088605203276</v>
      </c>
      <c r="L1178" s="312">
        <v>89655</v>
      </c>
      <c r="M1178" s="137">
        <v>0.37469125741295656</v>
      </c>
      <c r="N1178" s="312">
        <v>1170.9090909090901</v>
      </c>
      <c r="O1178" s="312">
        <v>108615</v>
      </c>
      <c r="P1178" s="137">
        <v>0.42141795706475982</v>
      </c>
      <c r="Q1178" s="302">
        <v>1070.9090909090901</v>
      </c>
      <c r="R1178" s="312">
        <v>110633</v>
      </c>
      <c r="S1178" s="137">
        <v>0.40932433532384693</v>
      </c>
      <c r="T1178" s="302">
        <v>1180</v>
      </c>
      <c r="U1178" s="313">
        <v>0.23398583458814343</v>
      </c>
      <c r="V1178" s="312">
        <v>17099</v>
      </c>
      <c r="W1178" s="137">
        <v>0.43549907037159669</v>
      </c>
      <c r="X1178" s="312">
        <v>501.81818181818102</v>
      </c>
      <c r="Y1178" s="312">
        <v>19320</v>
      </c>
      <c r="Z1178" s="137">
        <v>0.46998151211443029</v>
      </c>
      <c r="AA1178" s="302">
        <v>447.87878787878702</v>
      </c>
      <c r="AB1178" s="312">
        <v>20525</v>
      </c>
      <c r="AC1178" s="137">
        <v>0.47236030562459724</v>
      </c>
      <c r="AD1178" s="302">
        <v>429.69695999999999</v>
      </c>
      <c r="AE1178" s="313">
        <v>0.20036259430376047</v>
      </c>
      <c r="AF1178" s="312">
        <v>14913</v>
      </c>
      <c r="AG1178" s="137">
        <v>0.3553083007719432</v>
      </c>
      <c r="AH1178" s="312">
        <v>500.60606060606</v>
      </c>
      <c r="AI1178" s="312">
        <v>16655</v>
      </c>
      <c r="AJ1178" s="137">
        <v>0.38983685602602813</v>
      </c>
      <c r="AK1178" s="302">
        <v>532.72727272727195</v>
      </c>
      <c r="AL1178" s="312">
        <v>15913</v>
      </c>
      <c r="AM1178" s="137">
        <v>0.35455983601078406</v>
      </c>
      <c r="AN1178" s="302">
        <v>487.878784</v>
      </c>
      <c r="AO1178" s="313">
        <v>6.7055589083350103E-2</v>
      </c>
      <c r="AP1178" s="312">
        <v>31494</v>
      </c>
      <c r="AQ1178" s="137">
        <v>0.43066951099442075</v>
      </c>
      <c r="AR1178" s="312">
        <v>581.81818181818096</v>
      </c>
      <c r="AS1178" s="312">
        <v>35907</v>
      </c>
      <c r="AT1178" s="137">
        <v>0.46927440012546395</v>
      </c>
      <c r="AU1178" s="302">
        <v>512.12121212121201</v>
      </c>
      <c r="AV1178" s="312">
        <v>37795</v>
      </c>
      <c r="AW1178" s="137">
        <v>0.47239026097390263</v>
      </c>
      <c r="AX1178" s="302">
        <v>569.69695999999999</v>
      </c>
      <c r="AY1178" s="303">
        <v>0.20006985457547469</v>
      </c>
      <c r="AZ1178" s="311">
        <v>76599</v>
      </c>
      <c r="BA1178" s="137">
        <v>0.36885494565819316</v>
      </c>
      <c r="BB1178" s="312">
        <v>1032.12121212121</v>
      </c>
      <c r="BC1178" s="312">
        <v>91640</v>
      </c>
      <c r="BD1178" s="137">
        <v>0.4216376878942501</v>
      </c>
      <c r="BE1178" s="302">
        <v>856.36363636363603</v>
      </c>
      <c r="BF1178" s="312">
        <v>97293</v>
      </c>
      <c r="BG1178" s="137">
        <v>0.4256651222617438</v>
      </c>
      <c r="BH1178" s="302">
        <v>980</v>
      </c>
      <c r="BI1178" s="303">
        <v>0.27016018485881016</v>
      </c>
      <c r="BJ1178" s="311">
        <v>57852</v>
      </c>
      <c r="BK1178" s="137">
        <v>0.36174004389502712</v>
      </c>
      <c r="BL1178" s="312">
        <v>880</v>
      </c>
      <c r="BM1178" s="312">
        <v>70373</v>
      </c>
      <c r="BN1178" s="137">
        <v>0.41866262121482539</v>
      </c>
      <c r="BO1178" s="302">
        <v>956.36363636363603</v>
      </c>
      <c r="BP1178" s="312">
        <v>72457</v>
      </c>
      <c r="BQ1178" s="137">
        <v>0.41666379141795767</v>
      </c>
      <c r="BR1178" s="302">
        <v>961.21209999999996</v>
      </c>
      <c r="BS1178" s="303">
        <v>0.25245453916891381</v>
      </c>
      <c r="BT1178" s="311">
        <v>48742</v>
      </c>
      <c r="BU1178" s="137">
        <v>0.39569735346647184</v>
      </c>
      <c r="BV1178" s="312">
        <v>763.030303030303</v>
      </c>
      <c r="BW1178" s="312">
        <v>56125</v>
      </c>
      <c r="BX1178" s="137">
        <v>0.42292737329133573</v>
      </c>
      <c r="BY1178" s="302">
        <v>733.33333333333303</v>
      </c>
      <c r="BZ1178" s="312">
        <v>58690</v>
      </c>
      <c r="CA1178" s="137">
        <v>0.42455764695669784</v>
      </c>
      <c r="CB1178" s="302">
        <v>709.09090000000003</v>
      </c>
      <c r="CC1178" s="303">
        <v>0.20409503097944279</v>
      </c>
      <c r="CD1178" s="311">
        <v>458085</v>
      </c>
      <c r="CE1178" s="137">
        <v>0.39390286162902782</v>
      </c>
      <c r="CF1178" s="312">
        <v>2390.13</v>
      </c>
      <c r="CG1178" s="312">
        <v>533447</v>
      </c>
      <c r="CH1178" s="137">
        <v>0.43412981893319597</v>
      </c>
      <c r="CI1178" s="302">
        <v>2347.13</v>
      </c>
      <c r="CJ1178" s="312">
        <v>554442</v>
      </c>
      <c r="CK1178" s="137">
        <v>0.43072422065330879</v>
      </c>
      <c r="CL1178" s="302">
        <v>2403.8200000000002</v>
      </c>
      <c r="CM1178" s="313">
        <v>0.21034742460460396</v>
      </c>
    </row>
    <row r="1179" spans="1:91" ht="14.4" x14ac:dyDescent="0.3">
      <c r="A1179" s="99" t="s">
        <v>477</v>
      </c>
      <c r="B1179" s="311">
        <v>1947</v>
      </c>
      <c r="C1179" s="137">
        <v>6.9903958352033032E-3</v>
      </c>
      <c r="D1179" s="312">
        <v>211.51515151515099</v>
      </c>
      <c r="E1179" s="312">
        <v>2251</v>
      </c>
      <c r="F1179" s="137">
        <v>7.6944112117586739E-3</v>
      </c>
      <c r="G1179" s="302">
        <v>196.363636363636</v>
      </c>
      <c r="H1179" s="312">
        <v>2646</v>
      </c>
      <c r="I1179" s="137">
        <v>8.5935317921703377E-3</v>
      </c>
      <c r="J1179" s="302">
        <v>218.78787199999999</v>
      </c>
      <c r="K1179" s="313">
        <v>0.35901386748844377</v>
      </c>
      <c r="L1179" s="312">
        <v>1692</v>
      </c>
      <c r="M1179" s="137">
        <v>7.0713022981732472E-3</v>
      </c>
      <c r="N1179" s="312">
        <v>210.90909090909</v>
      </c>
      <c r="O1179" s="312">
        <v>1788</v>
      </c>
      <c r="P1179" s="137">
        <v>6.9373043063277679E-3</v>
      </c>
      <c r="Q1179" s="302">
        <v>186.666666666666</v>
      </c>
      <c r="R1179" s="312">
        <v>2095</v>
      </c>
      <c r="S1179" s="137">
        <v>7.7511635994997816E-3</v>
      </c>
      <c r="T1179" s="302">
        <v>229.69697600000001</v>
      </c>
      <c r="U1179" s="313">
        <v>0.23817966903073287</v>
      </c>
      <c r="V1179" s="312">
        <v>404</v>
      </c>
      <c r="W1179" s="137">
        <v>1.0289585614955556E-2</v>
      </c>
      <c r="X1179" s="312">
        <v>96.969696969696898</v>
      </c>
      <c r="Y1179" s="312">
        <v>430</v>
      </c>
      <c r="Z1179" s="137">
        <v>1.0460251046025104E-2</v>
      </c>
      <c r="AA1179" s="302">
        <v>105.454545454545</v>
      </c>
      <c r="AB1179" s="312">
        <v>194</v>
      </c>
      <c r="AC1179" s="137">
        <v>4.464696676792783E-3</v>
      </c>
      <c r="AD1179" s="302">
        <v>65.454544100000007</v>
      </c>
      <c r="AE1179" s="313">
        <v>-0.51980198019801982</v>
      </c>
      <c r="AF1179" s="312">
        <v>177</v>
      </c>
      <c r="AG1179" s="137">
        <v>4.2170971123606212E-3</v>
      </c>
      <c r="AH1179" s="312">
        <v>64.848484848484802</v>
      </c>
      <c r="AI1179" s="312">
        <v>138</v>
      </c>
      <c r="AJ1179" s="137">
        <v>3.23011024506706E-3</v>
      </c>
      <c r="AK1179" s="302">
        <v>50.303030303030297</v>
      </c>
      <c r="AL1179" s="312">
        <v>196</v>
      </c>
      <c r="AM1179" s="137">
        <v>4.3671041197834272E-3</v>
      </c>
      <c r="AN1179" s="302">
        <v>81.818183899999994</v>
      </c>
      <c r="AO1179" s="313">
        <v>0.10734463276836158</v>
      </c>
      <c r="AP1179" s="312">
        <v>426</v>
      </c>
      <c r="AQ1179" s="137">
        <v>5.8254020347883167E-3</v>
      </c>
      <c r="AR1179" s="312">
        <v>96.969696969696898</v>
      </c>
      <c r="AS1179" s="312">
        <v>299</v>
      </c>
      <c r="AT1179" s="137">
        <v>3.907679439594333E-3</v>
      </c>
      <c r="AU1179" s="302">
        <v>58.181818181818201</v>
      </c>
      <c r="AV1179" s="312">
        <v>418</v>
      </c>
      <c r="AW1179" s="137">
        <v>5.2244775522447759E-3</v>
      </c>
      <c r="AX1179" s="302">
        <v>92.727270000000004</v>
      </c>
      <c r="AY1179" s="303">
        <v>-1.8779342723004695E-2</v>
      </c>
      <c r="AZ1179" s="311">
        <v>1186</v>
      </c>
      <c r="BA1179" s="137">
        <v>5.7110662743719513E-3</v>
      </c>
      <c r="BB1179" s="312">
        <v>153.333333333333</v>
      </c>
      <c r="BC1179" s="312">
        <v>2119</v>
      </c>
      <c r="BD1179" s="137">
        <v>9.7495663536437804E-3</v>
      </c>
      <c r="BE1179" s="302">
        <v>218.18181818181799</v>
      </c>
      <c r="BF1179" s="312">
        <v>1855</v>
      </c>
      <c r="BG1179" s="137">
        <v>8.1157822432809633E-3</v>
      </c>
      <c r="BH1179" s="302">
        <v>172.72728000000001</v>
      </c>
      <c r="BI1179" s="303">
        <v>0.56408094435075884</v>
      </c>
      <c r="BJ1179" s="311">
        <v>1030</v>
      </c>
      <c r="BK1179" s="137">
        <v>6.4404384500428317E-3</v>
      </c>
      <c r="BL1179" s="312">
        <v>148.48484848484799</v>
      </c>
      <c r="BM1179" s="312">
        <v>1619</v>
      </c>
      <c r="BN1179" s="137">
        <v>9.6317448985662451E-3</v>
      </c>
      <c r="BO1179" s="302">
        <v>187.87878787878699</v>
      </c>
      <c r="BP1179" s="312">
        <v>865</v>
      </c>
      <c r="BQ1179" s="137">
        <v>4.97418026659306E-3</v>
      </c>
      <c r="BR1179" s="302">
        <v>109.696968</v>
      </c>
      <c r="BS1179" s="303">
        <v>-0.16019417475728157</v>
      </c>
      <c r="BT1179" s="311">
        <v>889</v>
      </c>
      <c r="BU1179" s="137">
        <v>7.2170806949180058E-3</v>
      </c>
      <c r="BV1179" s="312">
        <v>136.969696969696</v>
      </c>
      <c r="BW1179" s="312">
        <v>607</v>
      </c>
      <c r="BX1179" s="137">
        <v>4.5740207677120856E-3</v>
      </c>
      <c r="BY1179" s="302">
        <v>87.272727272727195</v>
      </c>
      <c r="BZ1179" s="312">
        <v>682</v>
      </c>
      <c r="CA1179" s="137">
        <v>4.9335204502379956E-3</v>
      </c>
      <c r="CB1179" s="302">
        <v>95.757576</v>
      </c>
      <c r="CC1179" s="303">
        <v>-0.23284589426321708</v>
      </c>
      <c r="CD1179" s="311">
        <v>7751</v>
      </c>
      <c r="CE1179" s="137">
        <v>6.6650099446316615E-3</v>
      </c>
      <c r="CF1179" s="312">
        <v>418.27</v>
      </c>
      <c r="CG1179" s="312">
        <v>9251</v>
      </c>
      <c r="CH1179" s="137">
        <v>7.5286484973221251E-3</v>
      </c>
      <c r="CI1179" s="302">
        <v>424.22</v>
      </c>
      <c r="CJ1179" s="312">
        <v>8951</v>
      </c>
      <c r="CK1179" s="137">
        <v>6.953680455426838E-3</v>
      </c>
      <c r="CL1179" s="302">
        <v>411.95</v>
      </c>
      <c r="CM1179" s="313">
        <v>0.15481873306670108</v>
      </c>
    </row>
    <row r="1180" spans="1:91" ht="14.4" x14ac:dyDescent="0.3">
      <c r="A1180" s="432"/>
      <c r="B1180" s="432"/>
      <c r="C1180" s="432"/>
      <c r="D1180" s="432"/>
      <c r="E1180" s="432"/>
      <c r="F1180" s="432"/>
      <c r="G1180" s="432"/>
      <c r="H1180" s="432"/>
      <c r="I1180" s="432"/>
      <c r="J1180" s="432"/>
      <c r="K1180" s="432"/>
      <c r="L1180" s="432"/>
      <c r="M1180" s="432"/>
      <c r="N1180" s="432"/>
      <c r="O1180" s="432"/>
      <c r="P1180" s="432"/>
      <c r="Q1180" s="432"/>
      <c r="R1180" s="432"/>
      <c r="S1180" s="432"/>
      <c r="T1180" s="432"/>
      <c r="U1180" s="432"/>
      <c r="V1180" s="432"/>
      <c r="W1180" s="432"/>
      <c r="X1180" s="432"/>
      <c r="Y1180" s="432"/>
      <c r="Z1180" s="432"/>
      <c r="AA1180" s="432"/>
      <c r="AB1180" s="432"/>
      <c r="AC1180" s="432"/>
      <c r="AD1180" s="432"/>
      <c r="AE1180" s="432"/>
      <c r="AF1180" s="432"/>
      <c r="AG1180" s="432"/>
      <c r="AH1180" s="432"/>
      <c r="AI1180" s="432"/>
      <c r="AJ1180" s="432"/>
      <c r="AK1180" s="432"/>
      <c r="AL1180" s="432"/>
      <c r="AM1180" s="432"/>
      <c r="AN1180" s="432"/>
      <c r="AO1180" s="432"/>
      <c r="AP1180" s="432"/>
      <c r="AQ1180" s="432"/>
      <c r="AR1180" s="432"/>
      <c r="AS1180" s="432"/>
      <c r="AT1180" s="432"/>
      <c r="AU1180" s="432"/>
      <c r="AV1180" s="432"/>
      <c r="AW1180" s="432"/>
      <c r="AX1180" s="432"/>
      <c r="AY1180" s="432"/>
      <c r="AZ1180" s="432"/>
      <c r="BA1180" s="432"/>
      <c r="BB1180" s="432"/>
      <c r="BC1180" s="432"/>
      <c r="BD1180" s="432"/>
      <c r="BE1180" s="432"/>
      <c r="BF1180" s="432"/>
      <c r="BG1180" s="432"/>
      <c r="BH1180" s="432"/>
      <c r="BI1180" s="432"/>
      <c r="BJ1180" s="432"/>
      <c r="BK1180" s="432"/>
      <c r="BL1180" s="432"/>
      <c r="BM1180" s="432"/>
      <c r="BN1180" s="432"/>
      <c r="BO1180" s="432"/>
      <c r="BP1180" s="432"/>
      <c r="BQ1180" s="432"/>
      <c r="BR1180" s="432"/>
      <c r="BS1180" s="432"/>
      <c r="BT1180" s="432"/>
      <c r="BU1180" s="432"/>
      <c r="BV1180" s="432"/>
      <c r="BW1180" s="432"/>
      <c r="BX1180" s="432"/>
      <c r="BY1180" s="432"/>
      <c r="BZ1180" s="432"/>
      <c r="CA1180" s="432"/>
      <c r="CB1180" s="432"/>
      <c r="CC1180" s="432"/>
      <c r="CD1180" s="432"/>
      <c r="CE1180" s="432"/>
      <c r="CF1180" s="432"/>
      <c r="CG1180" s="432"/>
      <c r="CH1180" s="432"/>
      <c r="CI1180" s="432"/>
      <c r="CJ1180" s="432"/>
      <c r="CK1180" s="432"/>
      <c r="CL1180" s="432"/>
      <c r="CM1180" s="432"/>
    </row>
    <row r="1181" spans="1:91" ht="14.4" x14ac:dyDescent="0.3">
      <c r="A1181" s="472" t="s">
        <v>494</v>
      </c>
      <c r="B1181" s="472"/>
      <c r="C1181" s="472"/>
      <c r="D1181" s="472"/>
      <c r="E1181" s="472"/>
      <c r="F1181" s="472"/>
      <c r="G1181" s="472"/>
      <c r="H1181" s="472"/>
      <c r="I1181" s="472"/>
      <c r="J1181" s="472"/>
      <c r="K1181" s="472"/>
      <c r="L1181" s="472"/>
      <c r="M1181" s="472"/>
      <c r="N1181" s="472"/>
      <c r="O1181" s="472"/>
      <c r="P1181" s="472"/>
      <c r="Q1181" s="472"/>
      <c r="R1181" s="472"/>
      <c r="S1181" s="472"/>
      <c r="T1181" s="472"/>
      <c r="U1181" s="472"/>
      <c r="V1181" s="472"/>
      <c r="W1181" s="472"/>
      <c r="X1181" s="472"/>
      <c r="Y1181" s="472"/>
      <c r="Z1181" s="472"/>
      <c r="AA1181" s="472"/>
      <c r="AB1181" s="472"/>
      <c r="AC1181" s="472"/>
      <c r="AD1181" s="472"/>
      <c r="AE1181" s="472"/>
      <c r="AF1181" s="472"/>
      <c r="AG1181" s="472"/>
      <c r="AH1181" s="472"/>
      <c r="AI1181" s="472"/>
      <c r="AJ1181" s="472"/>
      <c r="AK1181" s="472"/>
      <c r="AL1181" s="472"/>
      <c r="AM1181" s="472"/>
      <c r="AN1181" s="472"/>
      <c r="AO1181" s="472"/>
      <c r="AP1181" s="472"/>
      <c r="AQ1181" s="472"/>
      <c r="AR1181" s="472"/>
      <c r="AS1181" s="472"/>
      <c r="AT1181" s="472"/>
      <c r="AU1181" s="472"/>
      <c r="AV1181" s="472"/>
      <c r="AW1181" s="472"/>
      <c r="AX1181" s="472"/>
      <c r="AY1181" s="472"/>
      <c r="AZ1181" s="472"/>
      <c r="BA1181" s="472"/>
      <c r="BB1181" s="472"/>
      <c r="BC1181" s="472"/>
      <c r="BD1181" s="472"/>
      <c r="BE1181" s="472"/>
      <c r="BF1181" s="472"/>
      <c r="BG1181" s="472"/>
      <c r="BH1181" s="472"/>
      <c r="BI1181" s="472"/>
      <c r="BJ1181" s="472"/>
      <c r="BK1181" s="472"/>
      <c r="BL1181" s="472"/>
      <c r="BM1181" s="472"/>
      <c r="BN1181" s="472"/>
      <c r="BO1181" s="472"/>
      <c r="BP1181" s="472"/>
      <c r="BQ1181" s="472"/>
      <c r="BR1181" s="472"/>
      <c r="BS1181" s="472"/>
      <c r="BT1181" s="472"/>
      <c r="BU1181" s="472"/>
      <c r="BV1181" s="472"/>
      <c r="BW1181" s="472"/>
      <c r="BX1181" s="472"/>
      <c r="BY1181" s="472"/>
      <c r="BZ1181" s="472"/>
      <c r="CA1181" s="472"/>
      <c r="CB1181" s="472"/>
      <c r="CC1181" s="472"/>
      <c r="CD1181" s="472"/>
      <c r="CE1181" s="472"/>
      <c r="CF1181" s="472"/>
      <c r="CG1181" s="472"/>
      <c r="CH1181" s="472"/>
      <c r="CI1181" s="472"/>
      <c r="CJ1181" s="472"/>
      <c r="CK1181" s="472"/>
      <c r="CL1181" s="472"/>
      <c r="CM1181" s="472"/>
    </row>
    <row r="1182" spans="1:91" ht="18" customHeight="1" x14ac:dyDescent="0.3">
      <c r="B1182" s="473" t="s">
        <v>332</v>
      </c>
      <c r="C1182" s="474"/>
      <c r="D1182" s="292" t="s">
        <v>333</v>
      </c>
      <c r="E1182" s="474" t="s">
        <v>332</v>
      </c>
      <c r="F1182" s="474"/>
      <c r="G1182" s="292" t="s">
        <v>333</v>
      </c>
      <c r="H1182" s="474" t="s">
        <v>332</v>
      </c>
      <c r="I1182" s="474"/>
      <c r="J1182" s="292" t="s">
        <v>333</v>
      </c>
      <c r="K1182" s="310" t="s">
        <v>0</v>
      </c>
      <c r="L1182" s="473" t="s">
        <v>332</v>
      </c>
      <c r="M1182" s="474"/>
      <c r="N1182" s="292" t="s">
        <v>333</v>
      </c>
      <c r="O1182" s="474" t="s">
        <v>332</v>
      </c>
      <c r="P1182" s="474"/>
      <c r="Q1182" s="292" t="s">
        <v>333</v>
      </c>
      <c r="R1182" s="474" t="s">
        <v>332</v>
      </c>
      <c r="S1182" s="474"/>
      <c r="T1182" s="292" t="s">
        <v>333</v>
      </c>
      <c r="U1182" s="310" t="s">
        <v>0</v>
      </c>
      <c r="V1182" s="473" t="s">
        <v>332</v>
      </c>
      <c r="W1182" s="474"/>
      <c r="X1182" s="292" t="s">
        <v>333</v>
      </c>
      <c r="Y1182" s="474" t="s">
        <v>332</v>
      </c>
      <c r="Z1182" s="474"/>
      <c r="AA1182" s="292" t="s">
        <v>333</v>
      </c>
      <c r="AB1182" s="474" t="s">
        <v>332</v>
      </c>
      <c r="AC1182" s="474"/>
      <c r="AD1182" s="292" t="s">
        <v>333</v>
      </c>
      <c r="AE1182" s="310" t="s">
        <v>0</v>
      </c>
      <c r="AF1182" s="473" t="s">
        <v>332</v>
      </c>
      <c r="AG1182" s="474"/>
      <c r="AH1182" s="292" t="s">
        <v>333</v>
      </c>
      <c r="AI1182" s="474" t="s">
        <v>332</v>
      </c>
      <c r="AJ1182" s="474"/>
      <c r="AK1182" s="292" t="s">
        <v>333</v>
      </c>
      <c r="AL1182" s="474" t="s">
        <v>332</v>
      </c>
      <c r="AM1182" s="474"/>
      <c r="AN1182" s="292" t="s">
        <v>333</v>
      </c>
      <c r="AO1182" s="310" t="s">
        <v>0</v>
      </c>
      <c r="AP1182" s="473" t="s">
        <v>332</v>
      </c>
      <c r="AQ1182" s="474"/>
      <c r="AR1182" s="292" t="s">
        <v>333</v>
      </c>
      <c r="AS1182" s="474" t="s">
        <v>332</v>
      </c>
      <c r="AT1182" s="474"/>
      <c r="AU1182" s="292" t="s">
        <v>333</v>
      </c>
      <c r="AV1182" s="474" t="s">
        <v>332</v>
      </c>
      <c r="AW1182" s="474"/>
      <c r="AX1182" s="292" t="s">
        <v>333</v>
      </c>
      <c r="AY1182" s="290" t="s">
        <v>0</v>
      </c>
      <c r="AZ1182" s="473" t="s">
        <v>332</v>
      </c>
      <c r="BA1182" s="474"/>
      <c r="BB1182" s="292" t="s">
        <v>333</v>
      </c>
      <c r="BC1182" s="474" t="s">
        <v>332</v>
      </c>
      <c r="BD1182" s="474"/>
      <c r="BE1182" s="292" t="s">
        <v>333</v>
      </c>
      <c r="BF1182" s="474" t="s">
        <v>332</v>
      </c>
      <c r="BG1182" s="474"/>
      <c r="BH1182" s="292" t="s">
        <v>333</v>
      </c>
      <c r="BI1182" s="290" t="s">
        <v>0</v>
      </c>
      <c r="BJ1182" s="473" t="s">
        <v>332</v>
      </c>
      <c r="BK1182" s="474"/>
      <c r="BL1182" s="292" t="s">
        <v>333</v>
      </c>
      <c r="BM1182" s="474" t="s">
        <v>332</v>
      </c>
      <c r="BN1182" s="474"/>
      <c r="BO1182" s="292" t="s">
        <v>333</v>
      </c>
      <c r="BP1182" s="474" t="s">
        <v>332</v>
      </c>
      <c r="BQ1182" s="474"/>
      <c r="BR1182" s="292" t="s">
        <v>333</v>
      </c>
      <c r="BS1182" s="290" t="s">
        <v>0</v>
      </c>
      <c r="BT1182" s="473" t="s">
        <v>332</v>
      </c>
      <c r="BU1182" s="474"/>
      <c r="BV1182" s="292" t="s">
        <v>333</v>
      </c>
      <c r="BW1182" s="474" t="s">
        <v>332</v>
      </c>
      <c r="BX1182" s="474"/>
      <c r="BY1182" s="292" t="s">
        <v>333</v>
      </c>
      <c r="BZ1182" s="474" t="s">
        <v>332</v>
      </c>
      <c r="CA1182" s="474"/>
      <c r="CB1182" s="292" t="s">
        <v>333</v>
      </c>
      <c r="CC1182" s="290" t="s">
        <v>0</v>
      </c>
      <c r="CD1182" s="473" t="s">
        <v>332</v>
      </c>
      <c r="CE1182" s="474"/>
      <c r="CF1182" s="292" t="s">
        <v>333</v>
      </c>
      <c r="CG1182" s="474" t="s">
        <v>332</v>
      </c>
      <c r="CH1182" s="474"/>
      <c r="CI1182" s="292" t="s">
        <v>333</v>
      </c>
      <c r="CJ1182" s="474" t="s">
        <v>332</v>
      </c>
      <c r="CK1182" s="474"/>
      <c r="CL1182" s="292" t="s">
        <v>333</v>
      </c>
      <c r="CM1182" s="310" t="s">
        <v>0</v>
      </c>
    </row>
    <row r="1183" spans="1:91" ht="14.4" x14ac:dyDescent="0.3">
      <c r="A1183" s="99" t="s">
        <v>279</v>
      </c>
      <c r="B1183" s="311">
        <v>801</v>
      </c>
      <c r="C1183" s="137"/>
      <c r="D1183" s="312">
        <v>4.8484848484848397</v>
      </c>
      <c r="E1183" s="312">
        <v>884</v>
      </c>
      <c r="F1183" s="137"/>
      <c r="G1183" s="302">
        <v>5.4545454545454497</v>
      </c>
      <c r="H1183" s="312">
        <v>998</v>
      </c>
      <c r="I1183" s="137"/>
      <c r="J1183" s="302">
        <v>6.0606059999999999</v>
      </c>
      <c r="K1183" s="313">
        <v>0.2459425717852684</v>
      </c>
      <c r="L1183" s="312">
        <v>782</v>
      </c>
      <c r="M1183" s="137"/>
      <c r="N1183" s="312">
        <v>5.4545454545454497</v>
      </c>
      <c r="O1183" s="312">
        <v>887</v>
      </c>
      <c r="P1183" s="137"/>
      <c r="Q1183" s="302">
        <v>6.0606060606060597</v>
      </c>
      <c r="R1183" s="312">
        <v>978</v>
      </c>
      <c r="S1183" s="137"/>
      <c r="T1183" s="302">
        <v>6.6666665099999998</v>
      </c>
      <c r="U1183" s="313">
        <v>0.2506393861892583</v>
      </c>
      <c r="V1183" s="312">
        <v>787</v>
      </c>
      <c r="W1183" s="137"/>
      <c r="X1183" s="312">
        <v>13.9393939393939</v>
      </c>
      <c r="Y1183" s="312">
        <v>875</v>
      </c>
      <c r="Z1183" s="137"/>
      <c r="AA1183" s="302">
        <v>12.7272727272727</v>
      </c>
      <c r="AB1183" s="312">
        <v>990</v>
      </c>
      <c r="AC1183" s="137"/>
      <c r="AD1183" s="302">
        <v>14.545455</v>
      </c>
      <c r="AE1183" s="313">
        <v>0.25794155019059722</v>
      </c>
      <c r="AF1183" s="312">
        <v>814</v>
      </c>
      <c r="AG1183" s="137"/>
      <c r="AH1183" s="312">
        <v>16.363636363636299</v>
      </c>
      <c r="AI1183" s="312">
        <v>937</v>
      </c>
      <c r="AJ1183" s="137"/>
      <c r="AK1183" s="302">
        <v>15.757575757575699</v>
      </c>
      <c r="AL1183" s="312">
        <v>1014</v>
      </c>
      <c r="AM1183" s="137"/>
      <c r="AN1183" s="302">
        <v>21.818182</v>
      </c>
      <c r="AO1183" s="313">
        <v>0.24570024570024571</v>
      </c>
      <c r="AP1183" s="312">
        <v>783</v>
      </c>
      <c r="AQ1183" s="137"/>
      <c r="AR1183" s="312">
        <v>11.5151515151515</v>
      </c>
      <c r="AS1183" s="312">
        <v>870</v>
      </c>
      <c r="AT1183" s="137"/>
      <c r="AU1183" s="302">
        <v>10.303030303030299</v>
      </c>
      <c r="AV1183" s="312">
        <v>1021</v>
      </c>
      <c r="AW1183" s="137"/>
      <c r="AX1183" s="302">
        <v>12.121212</v>
      </c>
      <c r="AY1183" s="303">
        <v>0.30395913154533843</v>
      </c>
      <c r="AZ1183" s="311">
        <v>949</v>
      </c>
      <c r="BA1183" s="137"/>
      <c r="BB1183" s="312">
        <v>7.2727272727272698</v>
      </c>
      <c r="BC1183" s="312">
        <v>1033</v>
      </c>
      <c r="BD1183" s="137"/>
      <c r="BE1183" s="302">
        <v>9.0909090909090899</v>
      </c>
      <c r="BF1183" s="312">
        <v>1208</v>
      </c>
      <c r="BG1183" s="137"/>
      <c r="BH1183" s="302">
        <v>8.4848479999999995</v>
      </c>
      <c r="BI1183" s="303">
        <v>0.27291886195995785</v>
      </c>
      <c r="BJ1183" s="311">
        <v>915</v>
      </c>
      <c r="BK1183" s="137"/>
      <c r="BL1183" s="312">
        <v>7.2727272727272698</v>
      </c>
      <c r="BM1183" s="312">
        <v>993</v>
      </c>
      <c r="BN1183" s="137"/>
      <c r="BO1183" s="302">
        <v>7.2727272727272698</v>
      </c>
      <c r="BP1183" s="312">
        <v>1155</v>
      </c>
      <c r="BQ1183" s="137"/>
      <c r="BR1183" s="302">
        <v>8.4848479999999995</v>
      </c>
      <c r="BS1183" s="303">
        <v>0.26229508196721313</v>
      </c>
      <c r="BT1183" s="311">
        <v>720</v>
      </c>
      <c r="BU1183" s="137"/>
      <c r="BV1183" s="312">
        <v>8.4848484848484809</v>
      </c>
      <c r="BW1183" s="312">
        <v>826</v>
      </c>
      <c r="BX1183" s="137"/>
      <c r="BY1183" s="302">
        <v>7.8787878787878798</v>
      </c>
      <c r="BZ1183" s="312">
        <v>942</v>
      </c>
      <c r="CA1183" s="137"/>
      <c r="CB1183" s="302">
        <v>10.30303</v>
      </c>
      <c r="CC1183" s="303">
        <v>0.30833333333333335</v>
      </c>
      <c r="CD1183" s="311">
        <v>827</v>
      </c>
      <c r="CE1183" s="137"/>
      <c r="CF1183" s="312">
        <v>27.36</v>
      </c>
      <c r="CG1183" s="312">
        <v>918</v>
      </c>
      <c r="CH1183" s="137"/>
      <c r="CI1183" s="302">
        <v>26.62</v>
      </c>
      <c r="CJ1183" s="312">
        <v>1044</v>
      </c>
      <c r="CK1183" s="137"/>
      <c r="CL1183" s="302">
        <v>32.869999999999997</v>
      </c>
      <c r="CM1183" s="313">
        <v>0.26239419588875451</v>
      </c>
    </row>
    <row r="1184" spans="1:91" ht="14.4" x14ac:dyDescent="0.3">
      <c r="A1184" s="432"/>
      <c r="B1184" s="432"/>
      <c r="C1184" s="432"/>
      <c r="D1184" s="432"/>
      <c r="E1184" s="432"/>
      <c r="F1184" s="432"/>
      <c r="G1184" s="432"/>
      <c r="H1184" s="432"/>
      <c r="I1184" s="432"/>
      <c r="J1184" s="432"/>
      <c r="K1184" s="432"/>
      <c r="L1184" s="432"/>
      <c r="M1184" s="432"/>
      <c r="N1184" s="432"/>
      <c r="O1184" s="432"/>
      <c r="P1184" s="432"/>
      <c r="Q1184" s="432"/>
      <c r="R1184" s="432"/>
      <c r="S1184" s="432"/>
      <c r="T1184" s="432"/>
      <c r="U1184" s="432"/>
      <c r="V1184" s="432"/>
      <c r="W1184" s="432"/>
      <c r="X1184" s="432"/>
      <c r="Y1184" s="432"/>
      <c r="Z1184" s="432"/>
      <c r="AA1184" s="432"/>
      <c r="AB1184" s="432"/>
      <c r="AC1184" s="432"/>
      <c r="AD1184" s="432"/>
      <c r="AE1184" s="432"/>
      <c r="AF1184" s="432"/>
      <c r="AG1184" s="432"/>
      <c r="AH1184" s="432"/>
      <c r="AI1184" s="432"/>
      <c r="AJ1184" s="432"/>
      <c r="AK1184" s="432"/>
      <c r="AL1184" s="432"/>
      <c r="AM1184" s="432"/>
      <c r="AN1184" s="432"/>
      <c r="AO1184" s="432"/>
      <c r="AP1184" s="432"/>
      <c r="AQ1184" s="432"/>
      <c r="AR1184" s="432"/>
      <c r="AS1184" s="432"/>
      <c r="AT1184" s="432"/>
      <c r="AU1184" s="432"/>
      <c r="AV1184" s="432"/>
      <c r="AW1184" s="432"/>
      <c r="AX1184" s="432"/>
      <c r="AY1184" s="432"/>
      <c r="AZ1184" s="432"/>
      <c r="BA1184" s="432"/>
      <c r="BB1184" s="432"/>
      <c r="BC1184" s="432"/>
      <c r="BD1184" s="432"/>
      <c r="BE1184" s="432"/>
      <c r="BF1184" s="432"/>
      <c r="BG1184" s="432"/>
      <c r="BH1184" s="432"/>
      <c r="BI1184" s="432"/>
      <c r="BJ1184" s="432"/>
      <c r="BK1184" s="432"/>
      <c r="BL1184" s="432"/>
      <c r="BM1184" s="432"/>
      <c r="BN1184" s="432"/>
      <c r="BO1184" s="432"/>
      <c r="BP1184" s="432"/>
      <c r="BQ1184" s="432"/>
      <c r="BR1184" s="432"/>
      <c r="BS1184" s="432"/>
      <c r="BT1184" s="432"/>
      <c r="BU1184" s="432"/>
      <c r="BV1184" s="432"/>
      <c r="BW1184" s="432"/>
      <c r="BX1184" s="432"/>
      <c r="BY1184" s="432"/>
      <c r="BZ1184" s="432"/>
      <c r="CA1184" s="432"/>
      <c r="CB1184" s="432"/>
      <c r="CC1184" s="432"/>
      <c r="CD1184" s="432"/>
      <c r="CE1184" s="432"/>
      <c r="CF1184" s="432"/>
      <c r="CG1184" s="432"/>
      <c r="CH1184" s="432"/>
      <c r="CI1184" s="432"/>
      <c r="CJ1184" s="432"/>
      <c r="CK1184" s="432"/>
      <c r="CL1184" s="432"/>
      <c r="CM1184" s="432"/>
    </row>
    <row r="1185" spans="1:91" ht="14.4" x14ac:dyDescent="0.3">
      <c r="A1185" s="472" t="s">
        <v>603</v>
      </c>
      <c r="B1185" s="472"/>
      <c r="C1185" s="472"/>
      <c r="D1185" s="472"/>
      <c r="E1185" s="472"/>
      <c r="F1185" s="472"/>
      <c r="G1185" s="472"/>
      <c r="H1185" s="472"/>
      <c r="I1185" s="472"/>
      <c r="J1185" s="472"/>
      <c r="K1185" s="472"/>
      <c r="L1185" s="472"/>
      <c r="M1185" s="472"/>
      <c r="N1185" s="472"/>
      <c r="O1185" s="472"/>
      <c r="P1185" s="472"/>
      <c r="Q1185" s="472"/>
      <c r="R1185" s="472"/>
      <c r="S1185" s="472"/>
      <c r="T1185" s="472"/>
      <c r="U1185" s="472"/>
      <c r="V1185" s="472"/>
      <c r="W1185" s="472"/>
      <c r="X1185" s="472"/>
      <c r="Y1185" s="472"/>
      <c r="Z1185" s="472"/>
      <c r="AA1185" s="472"/>
      <c r="AB1185" s="472"/>
      <c r="AC1185" s="472"/>
      <c r="AD1185" s="472"/>
      <c r="AE1185" s="472"/>
      <c r="AF1185" s="472"/>
      <c r="AG1185" s="472"/>
      <c r="AH1185" s="472"/>
      <c r="AI1185" s="472"/>
      <c r="AJ1185" s="472"/>
      <c r="AK1185" s="472"/>
      <c r="AL1185" s="472"/>
      <c r="AM1185" s="472"/>
      <c r="AN1185" s="472"/>
      <c r="AO1185" s="472"/>
      <c r="AP1185" s="472"/>
      <c r="AQ1185" s="472"/>
      <c r="AR1185" s="472"/>
      <c r="AS1185" s="472"/>
      <c r="AT1185" s="472"/>
      <c r="AU1185" s="472"/>
      <c r="AV1185" s="472"/>
      <c r="AW1185" s="472"/>
      <c r="AX1185" s="472"/>
      <c r="AY1185" s="472"/>
      <c r="AZ1185" s="472"/>
      <c r="BA1185" s="472"/>
      <c r="BB1185" s="472"/>
      <c r="BC1185" s="472"/>
      <c r="BD1185" s="472"/>
      <c r="BE1185" s="472"/>
      <c r="BF1185" s="472"/>
      <c r="BG1185" s="472"/>
      <c r="BH1185" s="472"/>
      <c r="BI1185" s="472"/>
      <c r="BJ1185" s="472"/>
      <c r="BK1185" s="472"/>
      <c r="BL1185" s="472"/>
      <c r="BM1185" s="472"/>
      <c r="BN1185" s="472"/>
      <c r="BO1185" s="472"/>
      <c r="BP1185" s="472"/>
      <c r="BQ1185" s="472"/>
      <c r="BR1185" s="472"/>
      <c r="BS1185" s="472"/>
      <c r="BT1185" s="472"/>
      <c r="BU1185" s="472"/>
      <c r="BV1185" s="472"/>
      <c r="BW1185" s="472"/>
      <c r="BX1185" s="472"/>
      <c r="BY1185" s="472"/>
      <c r="BZ1185" s="472"/>
      <c r="CA1185" s="472"/>
      <c r="CB1185" s="472"/>
      <c r="CC1185" s="472"/>
      <c r="CD1185" s="472"/>
      <c r="CE1185" s="472"/>
      <c r="CF1185" s="472"/>
      <c r="CG1185" s="472"/>
      <c r="CH1185" s="472"/>
      <c r="CI1185" s="472"/>
      <c r="CJ1185" s="472"/>
      <c r="CK1185" s="472"/>
      <c r="CL1185" s="472"/>
      <c r="CM1185" s="472"/>
    </row>
    <row r="1186" spans="1:91" ht="18" customHeight="1" x14ac:dyDescent="0.3">
      <c r="B1186" s="473" t="s">
        <v>332</v>
      </c>
      <c r="C1186" s="474"/>
      <c r="D1186" s="292" t="s">
        <v>333</v>
      </c>
      <c r="E1186" s="474" t="s">
        <v>332</v>
      </c>
      <c r="F1186" s="474"/>
      <c r="G1186" s="292" t="s">
        <v>333</v>
      </c>
      <c r="H1186" s="474" t="s">
        <v>332</v>
      </c>
      <c r="I1186" s="474"/>
      <c r="J1186" s="292" t="s">
        <v>333</v>
      </c>
      <c r="K1186" s="310" t="s">
        <v>0</v>
      </c>
      <c r="L1186" s="473" t="s">
        <v>332</v>
      </c>
      <c r="M1186" s="474"/>
      <c r="N1186" s="292" t="s">
        <v>333</v>
      </c>
      <c r="O1186" s="474" t="s">
        <v>332</v>
      </c>
      <c r="P1186" s="474"/>
      <c r="Q1186" s="292" t="s">
        <v>333</v>
      </c>
      <c r="R1186" s="474" t="s">
        <v>332</v>
      </c>
      <c r="S1186" s="474"/>
      <c r="T1186" s="292" t="s">
        <v>333</v>
      </c>
      <c r="U1186" s="310" t="s">
        <v>0</v>
      </c>
      <c r="V1186" s="473" t="s">
        <v>332</v>
      </c>
      <c r="W1186" s="474"/>
      <c r="X1186" s="292" t="s">
        <v>333</v>
      </c>
      <c r="Y1186" s="474" t="s">
        <v>332</v>
      </c>
      <c r="Z1186" s="474"/>
      <c r="AA1186" s="292" t="s">
        <v>333</v>
      </c>
      <c r="AB1186" s="474" t="s">
        <v>332</v>
      </c>
      <c r="AC1186" s="474"/>
      <c r="AD1186" s="292" t="s">
        <v>333</v>
      </c>
      <c r="AE1186" s="310" t="s">
        <v>0</v>
      </c>
      <c r="AF1186" s="473" t="s">
        <v>332</v>
      </c>
      <c r="AG1186" s="474"/>
      <c r="AH1186" s="292" t="s">
        <v>333</v>
      </c>
      <c r="AI1186" s="474" t="s">
        <v>332</v>
      </c>
      <c r="AJ1186" s="474"/>
      <c r="AK1186" s="292" t="s">
        <v>333</v>
      </c>
      <c r="AL1186" s="474" t="s">
        <v>332</v>
      </c>
      <c r="AM1186" s="474"/>
      <c r="AN1186" s="292" t="s">
        <v>333</v>
      </c>
      <c r="AO1186" s="310" t="s">
        <v>0</v>
      </c>
      <c r="AP1186" s="473" t="s">
        <v>332</v>
      </c>
      <c r="AQ1186" s="474"/>
      <c r="AR1186" s="292" t="s">
        <v>333</v>
      </c>
      <c r="AS1186" s="474" t="s">
        <v>332</v>
      </c>
      <c r="AT1186" s="474"/>
      <c r="AU1186" s="292" t="s">
        <v>333</v>
      </c>
      <c r="AV1186" s="474" t="s">
        <v>332</v>
      </c>
      <c r="AW1186" s="474"/>
      <c r="AX1186" s="292" t="s">
        <v>333</v>
      </c>
      <c r="AY1186" s="290" t="s">
        <v>0</v>
      </c>
      <c r="AZ1186" s="473" t="s">
        <v>332</v>
      </c>
      <c r="BA1186" s="474"/>
      <c r="BB1186" s="292" t="s">
        <v>333</v>
      </c>
      <c r="BC1186" s="474" t="s">
        <v>332</v>
      </c>
      <c r="BD1186" s="474"/>
      <c r="BE1186" s="292" t="s">
        <v>333</v>
      </c>
      <c r="BF1186" s="474" t="s">
        <v>332</v>
      </c>
      <c r="BG1186" s="474"/>
      <c r="BH1186" s="292" t="s">
        <v>333</v>
      </c>
      <c r="BI1186" s="290" t="s">
        <v>0</v>
      </c>
      <c r="BJ1186" s="473" t="s">
        <v>332</v>
      </c>
      <c r="BK1186" s="474"/>
      <c r="BL1186" s="292" t="s">
        <v>333</v>
      </c>
      <c r="BM1186" s="474" t="s">
        <v>332</v>
      </c>
      <c r="BN1186" s="474"/>
      <c r="BO1186" s="292" t="s">
        <v>333</v>
      </c>
      <c r="BP1186" s="474" t="s">
        <v>332</v>
      </c>
      <c r="BQ1186" s="474"/>
      <c r="BR1186" s="292" t="s">
        <v>333</v>
      </c>
      <c r="BS1186" s="290" t="s">
        <v>0</v>
      </c>
      <c r="BT1186" s="473" t="s">
        <v>332</v>
      </c>
      <c r="BU1186" s="474"/>
      <c r="BV1186" s="292" t="s">
        <v>333</v>
      </c>
      <c r="BW1186" s="474" t="s">
        <v>332</v>
      </c>
      <c r="BX1186" s="474"/>
      <c r="BY1186" s="292" t="s">
        <v>333</v>
      </c>
      <c r="BZ1186" s="474" t="s">
        <v>332</v>
      </c>
      <c r="CA1186" s="474"/>
      <c r="CB1186" s="292" t="s">
        <v>333</v>
      </c>
      <c r="CC1186" s="290" t="s">
        <v>0</v>
      </c>
      <c r="CD1186" s="473" t="s">
        <v>332</v>
      </c>
      <c r="CE1186" s="474"/>
      <c r="CF1186" s="292" t="s">
        <v>333</v>
      </c>
      <c r="CG1186" s="474" t="s">
        <v>332</v>
      </c>
      <c r="CH1186" s="474"/>
      <c r="CI1186" s="292" t="s">
        <v>333</v>
      </c>
      <c r="CJ1186" s="474" t="s">
        <v>332</v>
      </c>
      <c r="CK1186" s="474"/>
      <c r="CL1186" s="292" t="s">
        <v>333</v>
      </c>
      <c r="CM1186" s="310" t="s">
        <v>0</v>
      </c>
    </row>
    <row r="1187" spans="1:91" ht="14.4" x14ac:dyDescent="0.3">
      <c r="A1187" s="99" t="s">
        <v>18</v>
      </c>
      <c r="B1187" s="311">
        <v>123678</v>
      </c>
      <c r="C1187" s="137"/>
      <c r="D1187" s="312">
        <v>1060</v>
      </c>
      <c r="E1187" s="312">
        <v>137063</v>
      </c>
      <c r="F1187" s="137"/>
      <c r="G1187" s="302">
        <v>1242.42424242424</v>
      </c>
      <c r="H1187" s="312">
        <v>143782</v>
      </c>
      <c r="I1187" s="137"/>
      <c r="J1187" s="302">
        <v>1099.39392</v>
      </c>
      <c r="K1187" s="313">
        <v>0.16255114086579667</v>
      </c>
      <c r="L1187" s="312">
        <v>91347</v>
      </c>
      <c r="M1187" s="137"/>
      <c r="N1187" s="312">
        <v>1148.4848484848401</v>
      </c>
      <c r="O1187" s="312">
        <v>110403</v>
      </c>
      <c r="P1187" s="137"/>
      <c r="Q1187" s="302">
        <v>1076.3636363636299</v>
      </c>
      <c r="R1187" s="312">
        <v>112728</v>
      </c>
      <c r="S1187" s="137"/>
      <c r="T1187" s="302">
        <v>1181.21216</v>
      </c>
      <c r="U1187" s="313">
        <v>0.23406351604321982</v>
      </c>
      <c r="V1187" s="312">
        <v>17503</v>
      </c>
      <c r="W1187" s="137"/>
      <c r="X1187" s="312">
        <v>492.12121212121201</v>
      </c>
      <c r="Y1187" s="312">
        <v>19750</v>
      </c>
      <c r="Z1187" s="137"/>
      <c r="AA1187" s="302">
        <v>450.90909090909099</v>
      </c>
      <c r="AB1187" s="312">
        <v>20719</v>
      </c>
      <c r="AC1187" s="137"/>
      <c r="AD1187" s="302">
        <v>437.57574499999998</v>
      </c>
      <c r="AE1187" s="313">
        <v>0.18373993029766325</v>
      </c>
      <c r="AF1187" s="312">
        <v>15090</v>
      </c>
      <c r="AG1187" s="137"/>
      <c r="AH1187" s="312">
        <v>500.60606060606</v>
      </c>
      <c r="AI1187" s="312">
        <v>16793</v>
      </c>
      <c r="AJ1187" s="137"/>
      <c r="AK1187" s="302">
        <v>540.60606060606005</v>
      </c>
      <c r="AL1187" s="312">
        <v>16109</v>
      </c>
      <c r="AM1187" s="137"/>
      <c r="AN1187" s="302">
        <v>486.06060000000002</v>
      </c>
      <c r="AO1187" s="313">
        <v>6.7528164347249828E-2</v>
      </c>
      <c r="AP1187" s="312">
        <v>31920</v>
      </c>
      <c r="AQ1187" s="137"/>
      <c r="AR1187" s="312">
        <v>578.18181818181802</v>
      </c>
      <c r="AS1187" s="312">
        <v>36206</v>
      </c>
      <c r="AT1187" s="137"/>
      <c r="AU1187" s="302">
        <v>516.36363636363603</v>
      </c>
      <c r="AV1187" s="312">
        <v>38213</v>
      </c>
      <c r="AW1187" s="137"/>
      <c r="AX1187" s="302">
        <v>569.09090000000003</v>
      </c>
      <c r="AY1187" s="303">
        <v>0.19714912280701755</v>
      </c>
      <c r="AZ1187" s="311">
        <v>77785</v>
      </c>
      <c r="BA1187" s="137"/>
      <c r="BB1187" s="312">
        <v>1034.54545454545</v>
      </c>
      <c r="BC1187" s="312">
        <v>93759</v>
      </c>
      <c r="BD1187" s="137"/>
      <c r="BE1187" s="302">
        <v>861.21212121212102</v>
      </c>
      <c r="BF1187" s="312">
        <v>99148</v>
      </c>
      <c r="BG1187" s="137"/>
      <c r="BH1187" s="302">
        <v>986.06060000000002</v>
      </c>
      <c r="BI1187" s="303">
        <v>0.27464164041910394</v>
      </c>
      <c r="BJ1187" s="311">
        <v>58882</v>
      </c>
      <c r="BK1187" s="137"/>
      <c r="BL1187" s="312">
        <v>901.21212121212102</v>
      </c>
      <c r="BM1187" s="312">
        <v>71992</v>
      </c>
      <c r="BN1187" s="137"/>
      <c r="BO1187" s="302">
        <v>971.51515151515105</v>
      </c>
      <c r="BP1187" s="312">
        <v>73322</v>
      </c>
      <c r="BQ1187" s="137"/>
      <c r="BR1187" s="302">
        <v>954.54549999999995</v>
      </c>
      <c r="BS1187" s="303">
        <v>0.24523623518222887</v>
      </c>
      <c r="BT1187" s="311">
        <v>49631</v>
      </c>
      <c r="BU1187" s="137"/>
      <c r="BV1187" s="312">
        <v>772.12121212121201</v>
      </c>
      <c r="BW1187" s="312">
        <v>56732</v>
      </c>
      <c r="BX1187" s="137"/>
      <c r="BY1187" s="302">
        <v>760.60606060606005</v>
      </c>
      <c r="BZ1187" s="312">
        <v>59372</v>
      </c>
      <c r="CA1187" s="137"/>
      <c r="CB1187" s="302">
        <v>720</v>
      </c>
      <c r="CC1187" s="303">
        <v>0.19626846124398056</v>
      </c>
      <c r="CD1187" s="311">
        <v>465836</v>
      </c>
      <c r="CE1187" s="137"/>
      <c r="CF1187" s="312">
        <v>2396.7800000000002</v>
      </c>
      <c r="CG1187" s="312">
        <v>542698</v>
      </c>
      <c r="CH1187" s="137"/>
      <c r="CI1187" s="302">
        <v>2392.16</v>
      </c>
      <c r="CJ1187" s="312">
        <v>563393</v>
      </c>
      <c r="CK1187" s="137"/>
      <c r="CL1187" s="302">
        <v>2398.79</v>
      </c>
      <c r="CM1187" s="313">
        <v>0.20942348809452255</v>
      </c>
    </row>
    <row r="1188" spans="1:91" ht="14.4" x14ac:dyDescent="0.3">
      <c r="A1188" s="99" t="s">
        <v>604</v>
      </c>
      <c r="B1188" s="311">
        <v>4390</v>
      </c>
      <c r="C1188" s="137">
        <v>3.5495399343456392E-2</v>
      </c>
      <c r="D1188" s="312">
        <v>312.72727272727201</v>
      </c>
      <c r="E1188" s="312">
        <v>3772</v>
      </c>
      <c r="F1188" s="137">
        <v>2.7520191444810049E-2</v>
      </c>
      <c r="G1188" s="302">
        <v>247.272727272727</v>
      </c>
      <c r="H1188" s="312">
        <v>4755</v>
      </c>
      <c r="I1188" s="137">
        <v>3.3070898999874809E-2</v>
      </c>
      <c r="J1188" s="302">
        <v>353.93939999999998</v>
      </c>
      <c r="K1188" s="313">
        <v>8.3143507972665148E-2</v>
      </c>
      <c r="L1188" s="312">
        <v>3141</v>
      </c>
      <c r="M1188" s="137">
        <v>3.4385365693454628E-2</v>
      </c>
      <c r="N1188" s="312">
        <v>288.48484848484799</v>
      </c>
      <c r="O1188" s="312">
        <v>3415</v>
      </c>
      <c r="P1188" s="137">
        <v>3.093213046746918E-2</v>
      </c>
      <c r="Q1188" s="302">
        <v>272.72727272727201</v>
      </c>
      <c r="R1188" s="312">
        <v>2992</v>
      </c>
      <c r="S1188" s="137">
        <v>2.6541764246682281E-2</v>
      </c>
      <c r="T1188" s="302">
        <v>269.09089999999998</v>
      </c>
      <c r="U1188" s="313">
        <v>-4.7437121935689268E-2</v>
      </c>
      <c r="V1188" s="312">
        <v>617</v>
      </c>
      <c r="W1188" s="137">
        <v>3.5251099811460893E-2</v>
      </c>
      <c r="X1188" s="312">
        <v>145.45454545454501</v>
      </c>
      <c r="Y1188" s="312">
        <v>557</v>
      </c>
      <c r="Z1188" s="137">
        <v>2.8202531645569621E-2</v>
      </c>
      <c r="AA1188" s="302">
        <v>103.030303030303</v>
      </c>
      <c r="AB1188" s="312">
        <v>759</v>
      </c>
      <c r="AC1188" s="137">
        <v>3.6633042135238186E-2</v>
      </c>
      <c r="AD1188" s="302">
        <v>121.818184</v>
      </c>
      <c r="AE1188" s="313">
        <v>0.23014586709886548</v>
      </c>
      <c r="AF1188" s="312">
        <v>671</v>
      </c>
      <c r="AG1188" s="137">
        <v>4.4466534128561962E-2</v>
      </c>
      <c r="AH1188" s="312">
        <v>176.363636363636</v>
      </c>
      <c r="AI1188" s="312">
        <v>533</v>
      </c>
      <c r="AJ1188" s="137">
        <v>3.1739415232537364E-2</v>
      </c>
      <c r="AK1188" s="302">
        <v>116.969696969697</v>
      </c>
      <c r="AL1188" s="312">
        <v>392</v>
      </c>
      <c r="AM1188" s="137">
        <v>2.4334223105096531E-2</v>
      </c>
      <c r="AN1188" s="302">
        <v>84.242424</v>
      </c>
      <c r="AO1188" s="313">
        <v>-0.41579731743666171</v>
      </c>
      <c r="AP1188" s="312">
        <v>868</v>
      </c>
      <c r="AQ1188" s="137">
        <v>2.7192982456140352E-2</v>
      </c>
      <c r="AR1188" s="312">
        <v>112.72727272727199</v>
      </c>
      <c r="AS1188" s="312">
        <v>760</v>
      </c>
      <c r="AT1188" s="137">
        <v>2.0990995967519195E-2</v>
      </c>
      <c r="AU1188" s="302">
        <v>135.75757575757501</v>
      </c>
      <c r="AV1188" s="312">
        <v>1316</v>
      </c>
      <c r="AW1188" s="137">
        <v>3.4438541857483053E-2</v>
      </c>
      <c r="AX1188" s="302">
        <v>155.15152</v>
      </c>
      <c r="AY1188" s="303">
        <v>0.5161290322580645</v>
      </c>
      <c r="AZ1188" s="311">
        <v>1865</v>
      </c>
      <c r="BA1188" s="137">
        <v>2.3976345053673586E-2</v>
      </c>
      <c r="BB1188" s="312">
        <v>180</v>
      </c>
      <c r="BC1188" s="312">
        <v>1803</v>
      </c>
      <c r="BD1188" s="137">
        <v>1.92301539052251E-2</v>
      </c>
      <c r="BE1188" s="302">
        <v>187.272727272727</v>
      </c>
      <c r="BF1188" s="312">
        <v>2405</v>
      </c>
      <c r="BG1188" s="137">
        <v>2.425666680114576E-2</v>
      </c>
      <c r="BH1188" s="302">
        <v>215.15152</v>
      </c>
      <c r="BI1188" s="303">
        <v>0.289544235924933</v>
      </c>
      <c r="BJ1188" s="311">
        <v>1412</v>
      </c>
      <c r="BK1188" s="137">
        <v>2.3980163717265038E-2</v>
      </c>
      <c r="BL1188" s="312">
        <v>148.48484848484799</v>
      </c>
      <c r="BM1188" s="312">
        <v>1077</v>
      </c>
      <c r="BN1188" s="137">
        <v>1.4959995555061674E-2</v>
      </c>
      <c r="BO1188" s="302">
        <v>174.54545454545399</v>
      </c>
      <c r="BP1188" s="312">
        <v>1971</v>
      </c>
      <c r="BQ1188" s="137">
        <v>2.688142712964731E-2</v>
      </c>
      <c r="BR1188" s="302">
        <v>230.30302399999999</v>
      </c>
      <c r="BS1188" s="303">
        <v>0.39589235127478756</v>
      </c>
      <c r="BT1188" s="311">
        <v>2353</v>
      </c>
      <c r="BU1188" s="137">
        <v>4.7409884950937925E-2</v>
      </c>
      <c r="BV1188" s="312">
        <v>236.363636363636</v>
      </c>
      <c r="BW1188" s="312">
        <v>1791</v>
      </c>
      <c r="BX1188" s="137">
        <v>3.1569484594232533E-2</v>
      </c>
      <c r="BY1188" s="302">
        <v>163.030303030303</v>
      </c>
      <c r="BZ1188" s="312">
        <v>1889</v>
      </c>
      <c r="CA1188" s="137">
        <v>3.1816344404769922E-2</v>
      </c>
      <c r="CB1188" s="302">
        <v>200.606064</v>
      </c>
      <c r="CC1188" s="303">
        <v>-0.19719507012324691</v>
      </c>
      <c r="CD1188" s="311">
        <v>15317</v>
      </c>
      <c r="CE1188" s="137">
        <v>3.2880670450544824E-2</v>
      </c>
      <c r="CF1188" s="312">
        <v>595.66999999999996</v>
      </c>
      <c r="CG1188" s="312">
        <v>13708</v>
      </c>
      <c r="CH1188" s="137">
        <v>2.5258983817887666E-2</v>
      </c>
      <c r="CI1188" s="302">
        <v>518.74</v>
      </c>
      <c r="CJ1188" s="312">
        <v>16479</v>
      </c>
      <c r="CK1188" s="137">
        <v>2.9249564691077101E-2</v>
      </c>
      <c r="CL1188" s="302">
        <v>617.91</v>
      </c>
      <c r="CM1188" s="313">
        <v>7.5863419729712084E-2</v>
      </c>
    </row>
    <row r="1189" spans="1:91" ht="14.4" x14ac:dyDescent="0.3">
      <c r="A1189" s="99" t="s">
        <v>605</v>
      </c>
      <c r="B1189" s="311">
        <v>9669</v>
      </c>
      <c r="C1189" s="137">
        <v>7.8178819191772178E-2</v>
      </c>
      <c r="D1189" s="312">
        <v>378.18181818181802</v>
      </c>
      <c r="E1189" s="312">
        <v>7763</v>
      </c>
      <c r="F1189" s="137">
        <v>5.6638188278382934E-2</v>
      </c>
      <c r="G1189" s="302">
        <v>355.75757575757501</v>
      </c>
      <c r="H1189" s="312">
        <v>9535</v>
      </c>
      <c r="I1189" s="137">
        <v>6.6315672337288398E-2</v>
      </c>
      <c r="J1189" s="302">
        <v>497.57574499999998</v>
      </c>
      <c r="K1189" s="313">
        <v>-1.3858723756334677E-2</v>
      </c>
      <c r="L1189" s="312">
        <v>6857</v>
      </c>
      <c r="M1189" s="137">
        <v>7.506540992041337E-2</v>
      </c>
      <c r="N1189" s="312">
        <v>393.33333333333297</v>
      </c>
      <c r="O1189" s="312">
        <v>8488</v>
      </c>
      <c r="P1189" s="137">
        <v>7.6881968787080063E-2</v>
      </c>
      <c r="Q1189" s="302">
        <v>412.72727272727201</v>
      </c>
      <c r="R1189" s="312">
        <v>7700</v>
      </c>
      <c r="S1189" s="137">
        <v>6.8306010928961755E-2</v>
      </c>
      <c r="T1189" s="302">
        <v>489.09089999999998</v>
      </c>
      <c r="U1189" s="313">
        <v>0.12294006125127607</v>
      </c>
      <c r="V1189" s="312">
        <v>1339</v>
      </c>
      <c r="W1189" s="137">
        <v>7.6501171227789516E-2</v>
      </c>
      <c r="X1189" s="312">
        <v>160</v>
      </c>
      <c r="Y1189" s="312">
        <v>1262</v>
      </c>
      <c r="Z1189" s="137">
        <v>6.3898734177215186E-2</v>
      </c>
      <c r="AA1189" s="302">
        <v>144.84848484848399</v>
      </c>
      <c r="AB1189" s="312">
        <v>1976</v>
      </c>
      <c r="AC1189" s="137">
        <v>9.5371398233505475E-2</v>
      </c>
      <c r="AD1189" s="302">
        <v>189.69697600000001</v>
      </c>
      <c r="AE1189" s="313">
        <v>0.47572815533980584</v>
      </c>
      <c r="AF1189" s="312">
        <v>996</v>
      </c>
      <c r="AG1189" s="137">
        <v>6.6003976143141158E-2</v>
      </c>
      <c r="AH1189" s="312">
        <v>127.87878787878699</v>
      </c>
      <c r="AI1189" s="312">
        <v>1185</v>
      </c>
      <c r="AJ1189" s="137">
        <v>7.0565116417554932E-2</v>
      </c>
      <c r="AK1189" s="302">
        <v>145.45454545454501</v>
      </c>
      <c r="AL1189" s="312">
        <v>1007</v>
      </c>
      <c r="AM1189" s="137">
        <v>6.251163945620461E-2</v>
      </c>
      <c r="AN1189" s="302">
        <v>167.878784</v>
      </c>
      <c r="AO1189" s="313">
        <v>1.104417670682731E-2</v>
      </c>
      <c r="AP1189" s="312">
        <v>2046</v>
      </c>
      <c r="AQ1189" s="137">
        <v>6.4097744360902251E-2</v>
      </c>
      <c r="AR1189" s="312">
        <v>222.42424242424201</v>
      </c>
      <c r="AS1189" s="312">
        <v>2458</v>
      </c>
      <c r="AT1189" s="137">
        <v>6.7889300116002874E-2</v>
      </c>
      <c r="AU1189" s="302">
        <v>211.51515151515099</v>
      </c>
      <c r="AV1189" s="312">
        <v>3188</v>
      </c>
      <c r="AW1189" s="137">
        <v>8.3427105958705158E-2</v>
      </c>
      <c r="AX1189" s="302">
        <v>306.66665599999999</v>
      </c>
      <c r="AY1189" s="303">
        <v>0.55816226783968714</v>
      </c>
      <c r="AZ1189" s="311">
        <v>4274</v>
      </c>
      <c r="BA1189" s="137">
        <v>5.494632641254741E-2</v>
      </c>
      <c r="BB1189" s="312">
        <v>315.15151515151501</v>
      </c>
      <c r="BC1189" s="312">
        <v>5443</v>
      </c>
      <c r="BD1189" s="137">
        <v>5.8053093569683974E-2</v>
      </c>
      <c r="BE1189" s="302">
        <v>323.636363636363</v>
      </c>
      <c r="BF1189" s="312">
        <v>6528</v>
      </c>
      <c r="BG1189" s="137">
        <v>6.584096502198733E-2</v>
      </c>
      <c r="BH1189" s="302">
        <v>380</v>
      </c>
      <c r="BI1189" s="303">
        <v>0.52737482452035567</v>
      </c>
      <c r="BJ1189" s="311">
        <v>3411</v>
      </c>
      <c r="BK1189" s="137">
        <v>5.79294181583506E-2</v>
      </c>
      <c r="BL1189" s="312">
        <v>286.06060606060601</v>
      </c>
      <c r="BM1189" s="312">
        <v>3721</v>
      </c>
      <c r="BN1189" s="137">
        <v>5.1686298477608625E-2</v>
      </c>
      <c r="BO1189" s="302">
        <v>303.030303030303</v>
      </c>
      <c r="BP1189" s="312">
        <v>5205</v>
      </c>
      <c r="BQ1189" s="137">
        <v>7.098824363765309E-2</v>
      </c>
      <c r="BR1189" s="302">
        <v>320.60604899999998</v>
      </c>
      <c r="BS1189" s="303">
        <v>0.52594547053649954</v>
      </c>
      <c r="BT1189" s="311">
        <v>3816</v>
      </c>
      <c r="BU1189" s="137">
        <v>7.6887429227700435E-2</v>
      </c>
      <c r="BV1189" s="312">
        <v>249.09090909090901</v>
      </c>
      <c r="BW1189" s="312">
        <v>3604</v>
      </c>
      <c r="BX1189" s="137">
        <v>6.3526757385602484E-2</v>
      </c>
      <c r="BY1189" s="302">
        <v>287.27272727272702</v>
      </c>
      <c r="BZ1189" s="312">
        <v>5256</v>
      </c>
      <c r="CA1189" s="137">
        <v>8.8526578185003035E-2</v>
      </c>
      <c r="CB1189" s="302">
        <v>345.45455900000002</v>
      </c>
      <c r="CC1189" s="303">
        <v>0.37735849056603776</v>
      </c>
      <c r="CD1189" s="311">
        <v>32408</v>
      </c>
      <c r="CE1189" s="137">
        <v>6.9569548081299004E-2</v>
      </c>
      <c r="CF1189" s="312">
        <v>794.58</v>
      </c>
      <c r="CG1189" s="312">
        <v>33924</v>
      </c>
      <c r="CH1189" s="137">
        <v>6.250990421928955E-2</v>
      </c>
      <c r="CI1189" s="302">
        <v>812.74</v>
      </c>
      <c r="CJ1189" s="312">
        <v>40395</v>
      </c>
      <c r="CK1189" s="137">
        <v>7.1699506383643391E-2</v>
      </c>
      <c r="CL1189" s="302">
        <v>1004.58</v>
      </c>
      <c r="CM1189" s="313">
        <v>0.24645149345840534</v>
      </c>
    </row>
    <row r="1190" spans="1:91" ht="14.4" x14ac:dyDescent="0.3">
      <c r="A1190" s="99" t="s">
        <v>606</v>
      </c>
      <c r="B1190" s="311">
        <v>12815</v>
      </c>
      <c r="C1190" s="137">
        <v>0.10361584113585277</v>
      </c>
      <c r="D1190" s="312">
        <v>578.78787878787796</v>
      </c>
      <c r="E1190" s="312">
        <v>13056</v>
      </c>
      <c r="F1190" s="137">
        <v>9.525546646432663E-2</v>
      </c>
      <c r="G1190" s="302">
        <v>507.87878787878799</v>
      </c>
      <c r="H1190" s="312">
        <v>14460</v>
      </c>
      <c r="I1190" s="137">
        <v>0.10056891683242687</v>
      </c>
      <c r="J1190" s="302">
        <v>513.93939999999998</v>
      </c>
      <c r="K1190" s="313">
        <v>0.12836519703472493</v>
      </c>
      <c r="L1190" s="312">
        <v>10320</v>
      </c>
      <c r="M1190" s="137">
        <v>0.1129757955926303</v>
      </c>
      <c r="N1190" s="312">
        <v>478.78787878787801</v>
      </c>
      <c r="O1190" s="312">
        <v>12034</v>
      </c>
      <c r="P1190" s="137">
        <v>0.10900066121391629</v>
      </c>
      <c r="Q1190" s="302">
        <v>547.27272727272702</v>
      </c>
      <c r="R1190" s="312">
        <v>12652</v>
      </c>
      <c r="S1190" s="137">
        <v>0.11223475977574338</v>
      </c>
      <c r="T1190" s="302">
        <v>625.45450000000005</v>
      </c>
      <c r="U1190" s="313">
        <v>0.22596899224806202</v>
      </c>
      <c r="V1190" s="312">
        <v>2233</v>
      </c>
      <c r="W1190" s="137">
        <v>0.12757812946352054</v>
      </c>
      <c r="X1190" s="312">
        <v>209.09090909090901</v>
      </c>
      <c r="Y1190" s="312">
        <v>2238</v>
      </c>
      <c r="Z1190" s="137">
        <v>0.11331645569620254</v>
      </c>
      <c r="AA1190" s="302">
        <v>203.030303030303</v>
      </c>
      <c r="AB1190" s="312">
        <v>2399</v>
      </c>
      <c r="AC1190" s="137">
        <v>0.11578744147883585</v>
      </c>
      <c r="AD1190" s="302">
        <v>203.636368</v>
      </c>
      <c r="AE1190" s="313">
        <v>7.4339453649798479E-2</v>
      </c>
      <c r="AF1190" s="312">
        <v>1456</v>
      </c>
      <c r="AG1190" s="137">
        <v>9.6487740225314783E-2</v>
      </c>
      <c r="AH1190" s="312">
        <v>189.09090909090901</v>
      </c>
      <c r="AI1190" s="312">
        <v>1553</v>
      </c>
      <c r="AJ1190" s="137">
        <v>9.2479009110939078E-2</v>
      </c>
      <c r="AK1190" s="302">
        <v>139.39393939393901</v>
      </c>
      <c r="AL1190" s="312">
        <v>1707</v>
      </c>
      <c r="AM1190" s="137">
        <v>0.10596560928673412</v>
      </c>
      <c r="AN1190" s="302">
        <v>206.66667200000001</v>
      </c>
      <c r="AO1190" s="313">
        <v>0.17239010989010989</v>
      </c>
      <c r="AP1190" s="312">
        <v>3580</v>
      </c>
      <c r="AQ1190" s="137">
        <v>0.11215538847117794</v>
      </c>
      <c r="AR1190" s="312">
        <v>264.24242424242402</v>
      </c>
      <c r="AS1190" s="312">
        <v>3563</v>
      </c>
      <c r="AT1190" s="137">
        <v>9.8409103463514336E-2</v>
      </c>
      <c r="AU1190" s="302">
        <v>267.87878787878702</v>
      </c>
      <c r="AV1190" s="312">
        <v>4080</v>
      </c>
      <c r="AW1190" s="137">
        <v>0.10676994740009944</v>
      </c>
      <c r="AX1190" s="302">
        <v>289.69695999999999</v>
      </c>
      <c r="AY1190" s="303">
        <v>0.13966480446927373</v>
      </c>
      <c r="AZ1190" s="311">
        <v>7565</v>
      </c>
      <c r="BA1190" s="137">
        <v>9.7255254869190719E-2</v>
      </c>
      <c r="BB1190" s="312">
        <v>372.12121212121201</v>
      </c>
      <c r="BC1190" s="312">
        <v>9167</v>
      </c>
      <c r="BD1190" s="137">
        <v>9.7771947226399605E-2</v>
      </c>
      <c r="BE1190" s="302">
        <v>466.666666666666</v>
      </c>
      <c r="BF1190" s="312">
        <v>10362</v>
      </c>
      <c r="BG1190" s="137">
        <v>0.10451042885383467</v>
      </c>
      <c r="BH1190" s="302">
        <v>476.96969999999999</v>
      </c>
      <c r="BI1190" s="303">
        <v>0.36972901520158624</v>
      </c>
      <c r="BJ1190" s="311">
        <v>6389</v>
      </c>
      <c r="BK1190" s="137">
        <v>0.10850514588499031</v>
      </c>
      <c r="BL1190" s="312">
        <v>352.12121212121201</v>
      </c>
      <c r="BM1190" s="312">
        <v>7520</v>
      </c>
      <c r="BN1190" s="137">
        <v>0.10445605067229692</v>
      </c>
      <c r="BO1190" s="302">
        <v>415.75757575757501</v>
      </c>
      <c r="BP1190" s="312">
        <v>7977</v>
      </c>
      <c r="BQ1190" s="137">
        <v>0.1087940863588009</v>
      </c>
      <c r="BR1190" s="302">
        <v>356.36364700000001</v>
      </c>
      <c r="BS1190" s="303">
        <v>0.2485521990921897</v>
      </c>
      <c r="BT1190" s="311">
        <v>5778</v>
      </c>
      <c r="BU1190" s="137">
        <v>0.1164191735004332</v>
      </c>
      <c r="BV1190" s="312">
        <v>333.33333333333297</v>
      </c>
      <c r="BW1190" s="312">
        <v>5847</v>
      </c>
      <c r="BX1190" s="137">
        <v>0.1030635267573856</v>
      </c>
      <c r="BY1190" s="302">
        <v>364.24242424242402</v>
      </c>
      <c r="BZ1190" s="312">
        <v>5390</v>
      </c>
      <c r="CA1190" s="137">
        <v>9.0783534325944895E-2</v>
      </c>
      <c r="CB1190" s="302">
        <v>324.24243200000001</v>
      </c>
      <c r="CC1190" s="303">
        <v>-6.7151263412945653E-2</v>
      </c>
      <c r="CD1190" s="311">
        <v>50136</v>
      </c>
      <c r="CE1190" s="137">
        <v>0.10762585974463115</v>
      </c>
      <c r="CF1190" s="312">
        <v>1041.55</v>
      </c>
      <c r="CG1190" s="312">
        <v>54978</v>
      </c>
      <c r="CH1190" s="137">
        <v>0.10130496150713657</v>
      </c>
      <c r="CI1190" s="302">
        <v>1099.97</v>
      </c>
      <c r="CJ1190" s="312">
        <v>59027</v>
      </c>
      <c r="CK1190" s="137">
        <v>0.10477055980461242</v>
      </c>
      <c r="CL1190" s="302">
        <v>1131.03</v>
      </c>
      <c r="CM1190" s="313">
        <v>0.17733764161480772</v>
      </c>
    </row>
    <row r="1191" spans="1:91" ht="14.4" x14ac:dyDescent="0.3">
      <c r="A1191" s="99" t="s">
        <v>607</v>
      </c>
      <c r="B1191" s="311">
        <v>13292</v>
      </c>
      <c r="C1191" s="137">
        <v>0.10747263054059736</v>
      </c>
      <c r="D1191" s="312">
        <v>484.84848484848402</v>
      </c>
      <c r="E1191" s="312">
        <v>14594</v>
      </c>
      <c r="F1191" s="137">
        <v>0.10647658376075235</v>
      </c>
      <c r="G1191" s="302">
        <v>510.30303030303003</v>
      </c>
      <c r="H1191" s="312">
        <v>15233</v>
      </c>
      <c r="I1191" s="137">
        <v>0.10594511134912576</v>
      </c>
      <c r="J1191" s="302">
        <v>519.39390000000003</v>
      </c>
      <c r="K1191" s="313">
        <v>0.14602768582606079</v>
      </c>
      <c r="L1191" s="312">
        <v>10591</v>
      </c>
      <c r="M1191" s="137">
        <v>0.11594250495363832</v>
      </c>
      <c r="N1191" s="312">
        <v>497.575757575757</v>
      </c>
      <c r="O1191" s="312">
        <v>11731</v>
      </c>
      <c r="P1191" s="137">
        <v>0.10625617057507496</v>
      </c>
      <c r="Q1191" s="302">
        <v>475.75757575757501</v>
      </c>
      <c r="R1191" s="312">
        <v>12453</v>
      </c>
      <c r="S1191" s="137">
        <v>0.11046944858420268</v>
      </c>
      <c r="T1191" s="302">
        <v>589.09090000000003</v>
      </c>
      <c r="U1191" s="313">
        <v>0.17580964970257765</v>
      </c>
      <c r="V1191" s="312">
        <v>1973</v>
      </c>
      <c r="W1191" s="137">
        <v>0.11272353310860996</v>
      </c>
      <c r="X1191" s="312">
        <v>216.363636363636</v>
      </c>
      <c r="Y1191" s="312">
        <v>2659</v>
      </c>
      <c r="Z1191" s="137">
        <v>0.13463291139240507</v>
      </c>
      <c r="AA1191" s="302">
        <v>205.45454545454501</v>
      </c>
      <c r="AB1191" s="312">
        <v>2529</v>
      </c>
      <c r="AC1191" s="137">
        <v>0.12206187557314542</v>
      </c>
      <c r="AD1191" s="302">
        <v>227.878784</v>
      </c>
      <c r="AE1191" s="313">
        <v>0.28180435884439942</v>
      </c>
      <c r="AF1191" s="312">
        <v>1605</v>
      </c>
      <c r="AG1191" s="137">
        <v>0.10636182902584493</v>
      </c>
      <c r="AH1191" s="312">
        <v>178.18181818181799</v>
      </c>
      <c r="AI1191" s="312">
        <v>1868</v>
      </c>
      <c r="AJ1191" s="137">
        <v>0.11123682486750432</v>
      </c>
      <c r="AK1191" s="302">
        <v>227.87878787878699</v>
      </c>
      <c r="AL1191" s="312">
        <v>1839</v>
      </c>
      <c r="AM1191" s="137">
        <v>0.11415978645477683</v>
      </c>
      <c r="AN1191" s="302">
        <v>235.15152</v>
      </c>
      <c r="AO1191" s="313">
        <v>0.14579439252336449</v>
      </c>
      <c r="AP1191" s="312">
        <v>2778</v>
      </c>
      <c r="AQ1191" s="137">
        <v>8.703007518796993E-2</v>
      </c>
      <c r="AR1191" s="312">
        <v>252.72727272727201</v>
      </c>
      <c r="AS1191" s="312">
        <v>3767</v>
      </c>
      <c r="AT1191" s="137">
        <v>0.10404352869690106</v>
      </c>
      <c r="AU1191" s="302">
        <v>250.90909090909</v>
      </c>
      <c r="AV1191" s="312">
        <v>4708</v>
      </c>
      <c r="AW1191" s="137">
        <v>0.12320414518619319</v>
      </c>
      <c r="AX1191" s="302">
        <v>321.81817599999999</v>
      </c>
      <c r="AY1191" s="303">
        <v>0.69474442044636431</v>
      </c>
      <c r="AZ1191" s="311">
        <v>9031</v>
      </c>
      <c r="BA1191" s="137">
        <v>0.1161020762357781</v>
      </c>
      <c r="BB1191" s="312">
        <v>446.06060606060601</v>
      </c>
      <c r="BC1191" s="312">
        <v>10437</v>
      </c>
      <c r="BD1191" s="137">
        <v>0.11131731353790036</v>
      </c>
      <c r="BE1191" s="302">
        <v>424.84848484848402</v>
      </c>
      <c r="BF1191" s="312">
        <v>12871</v>
      </c>
      <c r="BG1191" s="137">
        <v>0.12981603259773269</v>
      </c>
      <c r="BH1191" s="302">
        <v>562.42425500000002</v>
      </c>
      <c r="BI1191" s="303">
        <v>0.42520208171852508</v>
      </c>
      <c r="BJ1191" s="311">
        <v>6315</v>
      </c>
      <c r="BK1191" s="137">
        <v>0.1072483950952753</v>
      </c>
      <c r="BL1191" s="312">
        <v>389.09090909090901</v>
      </c>
      <c r="BM1191" s="312">
        <v>8227</v>
      </c>
      <c r="BN1191" s="137">
        <v>0.11427658628736526</v>
      </c>
      <c r="BO1191" s="302">
        <v>383.636363636363</v>
      </c>
      <c r="BP1191" s="312">
        <v>8170</v>
      </c>
      <c r="BQ1191" s="137">
        <v>0.11142631133902513</v>
      </c>
      <c r="BR1191" s="302">
        <v>494.54544099999998</v>
      </c>
      <c r="BS1191" s="303">
        <v>0.29374505146476643</v>
      </c>
      <c r="BT1191" s="311">
        <v>6074</v>
      </c>
      <c r="BU1191" s="137">
        <v>0.12238318792690052</v>
      </c>
      <c r="BV1191" s="312">
        <v>335.15151515151501</v>
      </c>
      <c r="BW1191" s="312">
        <v>6710</v>
      </c>
      <c r="BX1191" s="137">
        <v>0.1182754001269125</v>
      </c>
      <c r="BY1191" s="302">
        <v>350.90909090909003</v>
      </c>
      <c r="BZ1191" s="312">
        <v>6415</v>
      </c>
      <c r="CA1191" s="137">
        <v>0.10804756450852254</v>
      </c>
      <c r="CB1191" s="302">
        <v>336.36364700000001</v>
      </c>
      <c r="CC1191" s="303">
        <v>5.6140928547909121E-2</v>
      </c>
      <c r="CD1191" s="311">
        <v>51659</v>
      </c>
      <c r="CE1191" s="137">
        <v>0.11089525068908371</v>
      </c>
      <c r="CF1191" s="312">
        <v>1041.9000000000001</v>
      </c>
      <c r="CG1191" s="312">
        <v>59993</v>
      </c>
      <c r="CH1191" s="137">
        <v>0.11054582843496752</v>
      </c>
      <c r="CI1191" s="302">
        <v>1044.3800000000001</v>
      </c>
      <c r="CJ1191" s="312">
        <v>64218</v>
      </c>
      <c r="CK1191" s="137">
        <v>0.11398437680269367</v>
      </c>
      <c r="CL1191" s="302">
        <v>1224.27</v>
      </c>
      <c r="CM1191" s="313">
        <v>0.24311349426043866</v>
      </c>
    </row>
    <row r="1192" spans="1:91" ht="14.4" x14ac:dyDescent="0.3">
      <c r="A1192" s="99" t="s">
        <v>608</v>
      </c>
      <c r="B1192" s="311">
        <v>12225</v>
      </c>
      <c r="C1192" s="137">
        <v>9.8845388832290298E-2</v>
      </c>
      <c r="D1192" s="312">
        <v>457.575757575757</v>
      </c>
      <c r="E1192" s="312">
        <v>13696</v>
      </c>
      <c r="F1192" s="137">
        <v>9.992485207532302E-2</v>
      </c>
      <c r="G1192" s="302">
        <v>555.75757575757495</v>
      </c>
      <c r="H1192" s="312">
        <v>14639</v>
      </c>
      <c r="I1192" s="137">
        <v>0.10181385708920448</v>
      </c>
      <c r="J1192" s="302">
        <v>507.878784</v>
      </c>
      <c r="K1192" s="313">
        <v>0.1974642126789366</v>
      </c>
      <c r="L1192" s="312">
        <v>8822</v>
      </c>
      <c r="M1192" s="137">
        <v>9.6576789604475244E-2</v>
      </c>
      <c r="N1192" s="312">
        <v>390.90909090909099</v>
      </c>
      <c r="O1192" s="312">
        <v>10666</v>
      </c>
      <c r="P1192" s="137">
        <v>9.6609693577167283E-2</v>
      </c>
      <c r="Q1192" s="302">
        <v>497.575757575757</v>
      </c>
      <c r="R1192" s="312">
        <v>11472</v>
      </c>
      <c r="S1192" s="137">
        <v>0.10176708537364275</v>
      </c>
      <c r="T1192" s="302">
        <v>566.66669999999999</v>
      </c>
      <c r="U1192" s="313">
        <v>0.30038540013602355</v>
      </c>
      <c r="V1192" s="312">
        <v>1804</v>
      </c>
      <c r="W1192" s="137">
        <v>0.10306804547791808</v>
      </c>
      <c r="X1192" s="312">
        <v>188.48484848484799</v>
      </c>
      <c r="Y1192" s="312">
        <v>2102</v>
      </c>
      <c r="Z1192" s="137">
        <v>0.10643037974683545</v>
      </c>
      <c r="AA1192" s="302">
        <v>197.575757575757</v>
      </c>
      <c r="AB1192" s="312">
        <v>2354</v>
      </c>
      <c r="AC1192" s="137">
        <v>0.11361552198465177</v>
      </c>
      <c r="AD1192" s="302">
        <v>240</v>
      </c>
      <c r="AE1192" s="313">
        <v>0.3048780487804878</v>
      </c>
      <c r="AF1192" s="312">
        <v>1493</v>
      </c>
      <c r="AG1192" s="137">
        <v>9.8939695162359176E-2</v>
      </c>
      <c r="AH1192" s="312">
        <v>221.81818181818099</v>
      </c>
      <c r="AI1192" s="312">
        <v>1513</v>
      </c>
      <c r="AJ1192" s="137">
        <v>9.0097064252962544E-2</v>
      </c>
      <c r="AK1192" s="302">
        <v>170.90909090909</v>
      </c>
      <c r="AL1192" s="312">
        <v>1688</v>
      </c>
      <c r="AM1192" s="137">
        <v>0.10478614439133403</v>
      </c>
      <c r="AN1192" s="302">
        <v>190.909088</v>
      </c>
      <c r="AO1192" s="313">
        <v>0.13060951105157401</v>
      </c>
      <c r="AP1192" s="312">
        <v>3652</v>
      </c>
      <c r="AQ1192" s="137">
        <v>0.11441102756892231</v>
      </c>
      <c r="AR1192" s="312">
        <v>324.24242424242402</v>
      </c>
      <c r="AS1192" s="312">
        <v>4264</v>
      </c>
      <c r="AT1192" s="137">
        <v>0.11777053527039717</v>
      </c>
      <c r="AU1192" s="302">
        <v>281.21212121212102</v>
      </c>
      <c r="AV1192" s="312">
        <v>3885</v>
      </c>
      <c r="AW1192" s="137">
        <v>0.10166697197288881</v>
      </c>
      <c r="AX1192" s="302">
        <v>293.93939999999998</v>
      </c>
      <c r="AY1192" s="303">
        <v>6.3800657174151149E-2</v>
      </c>
      <c r="AZ1192" s="311">
        <v>8559</v>
      </c>
      <c r="BA1192" s="137">
        <v>0.11003406826508967</v>
      </c>
      <c r="BB1192" s="312">
        <v>501.21212121212102</v>
      </c>
      <c r="BC1192" s="312">
        <v>9988</v>
      </c>
      <c r="BD1192" s="137">
        <v>0.10652843993643277</v>
      </c>
      <c r="BE1192" s="302">
        <v>525.45454545454504</v>
      </c>
      <c r="BF1192" s="312">
        <v>10407</v>
      </c>
      <c r="BG1192" s="137">
        <v>0.10496429580021785</v>
      </c>
      <c r="BH1192" s="302">
        <v>438.18182400000001</v>
      </c>
      <c r="BI1192" s="303">
        <v>0.21591307395723799</v>
      </c>
      <c r="BJ1192" s="311">
        <v>5813</v>
      </c>
      <c r="BK1192" s="137">
        <v>9.8722869467749053E-2</v>
      </c>
      <c r="BL1192" s="312">
        <v>353.33333333333297</v>
      </c>
      <c r="BM1192" s="312">
        <v>7096</v>
      </c>
      <c r="BN1192" s="137">
        <v>9.856650738970997E-2</v>
      </c>
      <c r="BO1192" s="302">
        <v>410.30303030303003</v>
      </c>
      <c r="BP1192" s="312">
        <v>8483</v>
      </c>
      <c r="BQ1192" s="137">
        <v>0.1156951528872644</v>
      </c>
      <c r="BR1192" s="302">
        <v>407.878784</v>
      </c>
      <c r="BS1192" s="303">
        <v>0.45931532771374506</v>
      </c>
      <c r="BT1192" s="311">
        <v>5006</v>
      </c>
      <c r="BU1192" s="137">
        <v>0.10086437911789004</v>
      </c>
      <c r="BV1192" s="312">
        <v>265.45454545454498</v>
      </c>
      <c r="BW1192" s="312">
        <v>5620</v>
      </c>
      <c r="BX1192" s="137">
        <v>9.9062257632376791E-2</v>
      </c>
      <c r="BY1192" s="302">
        <v>341.21212121212102</v>
      </c>
      <c r="BZ1192" s="312">
        <v>5287</v>
      </c>
      <c r="CA1192" s="137">
        <v>8.904870982954928E-2</v>
      </c>
      <c r="CB1192" s="302">
        <v>292.121216</v>
      </c>
      <c r="CC1192" s="303">
        <v>5.6132640831002799E-2</v>
      </c>
      <c r="CD1192" s="311">
        <v>47374</v>
      </c>
      <c r="CE1192" s="137">
        <v>0.10169673447307637</v>
      </c>
      <c r="CF1192" s="312">
        <v>997.97</v>
      </c>
      <c r="CG1192" s="312">
        <v>54945</v>
      </c>
      <c r="CH1192" s="137">
        <v>0.10124415420731235</v>
      </c>
      <c r="CI1192" s="302">
        <v>1123.25</v>
      </c>
      <c r="CJ1192" s="312">
        <v>58215</v>
      </c>
      <c r="CK1192" s="137">
        <v>0.1033292923412254</v>
      </c>
      <c r="CL1192" s="302">
        <v>1095.31</v>
      </c>
      <c r="CM1192" s="313">
        <v>0.22883860345337104</v>
      </c>
    </row>
    <row r="1193" spans="1:91" ht="14.4" x14ac:dyDescent="0.3">
      <c r="A1193" s="99" t="s">
        <v>609</v>
      </c>
      <c r="B1193" s="311">
        <v>10415</v>
      </c>
      <c r="C1193" s="137">
        <v>8.4210611426446091E-2</v>
      </c>
      <c r="D1193" s="312">
        <v>499.39393939393898</v>
      </c>
      <c r="E1193" s="312">
        <v>11348</v>
      </c>
      <c r="F1193" s="137">
        <v>8.2794043614979967E-2</v>
      </c>
      <c r="G1193" s="302">
        <v>527.87878787878697</v>
      </c>
      <c r="H1193" s="312">
        <v>12197</v>
      </c>
      <c r="I1193" s="137">
        <v>8.4829811798417046E-2</v>
      </c>
      <c r="J1193" s="302">
        <v>532.72730000000001</v>
      </c>
      <c r="K1193" s="313">
        <v>0.17109937590014401</v>
      </c>
      <c r="L1193" s="312">
        <v>7727</v>
      </c>
      <c r="M1193" s="137">
        <v>8.4589532223280459E-2</v>
      </c>
      <c r="N1193" s="312">
        <v>393.33333333333297</v>
      </c>
      <c r="O1193" s="312">
        <v>8992</v>
      </c>
      <c r="P1193" s="137">
        <v>8.1447062126934963E-2</v>
      </c>
      <c r="Q1193" s="302">
        <v>414.54545454545399</v>
      </c>
      <c r="R1193" s="312">
        <v>9946</v>
      </c>
      <c r="S1193" s="137">
        <v>8.8230075934993962E-2</v>
      </c>
      <c r="T1193" s="302">
        <v>558.18179999999995</v>
      </c>
      <c r="U1193" s="313">
        <v>0.28717484146499289</v>
      </c>
      <c r="V1193" s="312">
        <v>1921</v>
      </c>
      <c r="W1193" s="137">
        <v>0.10975261383762784</v>
      </c>
      <c r="X1193" s="312">
        <v>240</v>
      </c>
      <c r="Y1193" s="312">
        <v>1844</v>
      </c>
      <c r="Z1193" s="137">
        <v>9.3367088607594934E-2</v>
      </c>
      <c r="AA1193" s="302">
        <v>169.69696969696901</v>
      </c>
      <c r="AB1193" s="312">
        <v>1962</v>
      </c>
      <c r="AC1193" s="137">
        <v>9.4695689946425993E-2</v>
      </c>
      <c r="AD1193" s="302">
        <v>203.03030000000001</v>
      </c>
      <c r="AE1193" s="313">
        <v>2.1343050494534097E-2</v>
      </c>
      <c r="AF1193" s="312">
        <v>1515</v>
      </c>
      <c r="AG1193" s="137">
        <v>0.10039761431411531</v>
      </c>
      <c r="AH1193" s="312">
        <v>205.45454545454501</v>
      </c>
      <c r="AI1193" s="312">
        <v>1284</v>
      </c>
      <c r="AJ1193" s="137">
        <v>7.6460429941046862E-2</v>
      </c>
      <c r="AK1193" s="302">
        <v>189.09090909090901</v>
      </c>
      <c r="AL1193" s="312">
        <v>1491</v>
      </c>
      <c r="AM1193" s="137">
        <v>9.2556955739027877E-2</v>
      </c>
      <c r="AN1193" s="302">
        <v>193.33332799999999</v>
      </c>
      <c r="AO1193" s="313">
        <v>-1.5841584158415842E-2</v>
      </c>
      <c r="AP1193" s="312">
        <v>2206</v>
      </c>
      <c r="AQ1193" s="137">
        <v>6.9110275689223052E-2</v>
      </c>
      <c r="AR1193" s="312">
        <v>198.78787878787799</v>
      </c>
      <c r="AS1193" s="312">
        <v>2964</v>
      </c>
      <c r="AT1193" s="137">
        <v>8.1864884273324862E-2</v>
      </c>
      <c r="AU1193" s="302">
        <v>228.48484848484799</v>
      </c>
      <c r="AV1193" s="312">
        <v>3029</v>
      </c>
      <c r="AW1193" s="137">
        <v>7.9266218302671859E-2</v>
      </c>
      <c r="AX1193" s="302">
        <v>249.090912</v>
      </c>
      <c r="AY1193" s="303">
        <v>0.37307343608340887</v>
      </c>
      <c r="AZ1193" s="311">
        <v>6362</v>
      </c>
      <c r="BA1193" s="137">
        <v>8.1789548113389468E-2</v>
      </c>
      <c r="BB1193" s="312">
        <v>340.60606060606</v>
      </c>
      <c r="BC1193" s="312">
        <v>8017</v>
      </c>
      <c r="BD1193" s="137">
        <v>8.5506458046694184E-2</v>
      </c>
      <c r="BE1193" s="302">
        <v>387.27272727272702</v>
      </c>
      <c r="BF1193" s="312">
        <v>9364</v>
      </c>
      <c r="BG1193" s="137">
        <v>9.4444668576269819E-2</v>
      </c>
      <c r="BH1193" s="302">
        <v>460</v>
      </c>
      <c r="BI1193" s="303">
        <v>0.47186419364979565</v>
      </c>
      <c r="BJ1193" s="311">
        <v>5727</v>
      </c>
      <c r="BK1193" s="137">
        <v>9.7262321252674838E-2</v>
      </c>
      <c r="BL1193" s="312">
        <v>329.09090909090901</v>
      </c>
      <c r="BM1193" s="312">
        <v>6097</v>
      </c>
      <c r="BN1193" s="137">
        <v>8.4689965551727975E-2</v>
      </c>
      <c r="BO1193" s="302">
        <v>396.969696969697</v>
      </c>
      <c r="BP1193" s="312">
        <v>5949</v>
      </c>
      <c r="BQ1193" s="137">
        <v>8.1135266359346439E-2</v>
      </c>
      <c r="BR1193" s="302">
        <v>380.60604899999998</v>
      </c>
      <c r="BS1193" s="303">
        <v>3.8763750654793087E-2</v>
      </c>
      <c r="BT1193" s="311">
        <v>4042</v>
      </c>
      <c r="BU1193" s="137">
        <v>8.1441034837097775E-2</v>
      </c>
      <c r="BV1193" s="312">
        <v>313.93939393939303</v>
      </c>
      <c r="BW1193" s="312">
        <v>4656</v>
      </c>
      <c r="BX1193" s="137">
        <v>8.2070083903264465E-2</v>
      </c>
      <c r="BY1193" s="302">
        <v>272.12121212121201</v>
      </c>
      <c r="BZ1193" s="312">
        <v>5141</v>
      </c>
      <c r="CA1193" s="137">
        <v>8.6589638213299194E-2</v>
      </c>
      <c r="CB1193" s="302">
        <v>306.66665599999999</v>
      </c>
      <c r="CC1193" s="303">
        <v>0.27189510143493323</v>
      </c>
      <c r="CD1193" s="311">
        <v>39915</v>
      </c>
      <c r="CE1193" s="137">
        <v>8.5684661554710245E-2</v>
      </c>
      <c r="CF1193" s="312">
        <v>929.56</v>
      </c>
      <c r="CG1193" s="312">
        <v>45202</v>
      </c>
      <c r="CH1193" s="137">
        <v>8.3291259595576178E-2</v>
      </c>
      <c r="CI1193" s="302">
        <v>972.6</v>
      </c>
      <c r="CJ1193" s="312">
        <v>49079</v>
      </c>
      <c r="CK1193" s="137">
        <v>8.7113258418191203E-2</v>
      </c>
      <c r="CL1193" s="302">
        <v>1088.33</v>
      </c>
      <c r="CM1193" s="313">
        <v>0.22958787423274457</v>
      </c>
    </row>
    <row r="1194" spans="1:91" ht="14.4" x14ac:dyDescent="0.3">
      <c r="A1194" s="99" t="s">
        <v>610</v>
      </c>
      <c r="B1194" s="311">
        <v>8016</v>
      </c>
      <c r="C1194" s="137">
        <v>6.4813467229418331E-2</v>
      </c>
      <c r="D1194" s="312">
        <v>396.969696969697</v>
      </c>
      <c r="E1194" s="312">
        <v>8955</v>
      </c>
      <c r="F1194" s="137">
        <v>6.5334918978863732E-2</v>
      </c>
      <c r="G1194" s="302">
        <v>402.42424242424198</v>
      </c>
      <c r="H1194" s="312">
        <v>9011</v>
      </c>
      <c r="I1194" s="137">
        <v>6.2671266222475694E-2</v>
      </c>
      <c r="J1194" s="302">
        <v>406.06060000000002</v>
      </c>
      <c r="K1194" s="313">
        <v>0.12412674650698603</v>
      </c>
      <c r="L1194" s="312">
        <v>5954</v>
      </c>
      <c r="M1194" s="137">
        <v>6.5180027806058222E-2</v>
      </c>
      <c r="N1194" s="312">
        <v>356.969696969697</v>
      </c>
      <c r="O1194" s="312">
        <v>7754</v>
      </c>
      <c r="P1194" s="137">
        <v>7.023359872467233E-2</v>
      </c>
      <c r="Q1194" s="302">
        <v>436.969696969697</v>
      </c>
      <c r="R1194" s="312">
        <v>7667</v>
      </c>
      <c r="S1194" s="137">
        <v>6.8013270882123347E-2</v>
      </c>
      <c r="T1194" s="302">
        <v>448.48486300000002</v>
      </c>
      <c r="U1194" s="313">
        <v>0.28770574403762178</v>
      </c>
      <c r="V1194" s="312">
        <v>1192</v>
      </c>
      <c r="W1194" s="137">
        <v>6.8102610980974684E-2</v>
      </c>
      <c r="X1194" s="312">
        <v>171.51515151515099</v>
      </c>
      <c r="Y1194" s="312">
        <v>1260</v>
      </c>
      <c r="Z1194" s="137">
        <v>6.3797468354430384E-2</v>
      </c>
      <c r="AA1194" s="302">
        <v>127.272727272727</v>
      </c>
      <c r="AB1194" s="312">
        <v>1454</v>
      </c>
      <c r="AC1194" s="137">
        <v>7.0177132100970124E-2</v>
      </c>
      <c r="AD1194" s="302">
        <v>192.72728000000001</v>
      </c>
      <c r="AE1194" s="313">
        <v>0.21979865771812079</v>
      </c>
      <c r="AF1194" s="312">
        <v>1043</v>
      </c>
      <c r="AG1194" s="137">
        <v>6.9118621603711072E-2</v>
      </c>
      <c r="AH1194" s="312">
        <v>172.12121212121201</v>
      </c>
      <c r="AI1194" s="312">
        <v>1064</v>
      </c>
      <c r="AJ1194" s="137">
        <v>6.3359733222175904E-2</v>
      </c>
      <c r="AK1194" s="302">
        <v>133.333333333333</v>
      </c>
      <c r="AL1194" s="312">
        <v>1072</v>
      </c>
      <c r="AM1194" s="137">
        <v>6.6546650940468063E-2</v>
      </c>
      <c r="AN1194" s="302">
        <v>176.363632</v>
      </c>
      <c r="AO1194" s="313">
        <v>2.7804410354745925E-2</v>
      </c>
      <c r="AP1194" s="312">
        <v>2243</v>
      </c>
      <c r="AQ1194" s="137">
        <v>7.0269423558897245E-2</v>
      </c>
      <c r="AR1194" s="312">
        <v>241.21212121212099</v>
      </c>
      <c r="AS1194" s="312">
        <v>2341</v>
      </c>
      <c r="AT1194" s="137">
        <v>6.465779152626637E-2</v>
      </c>
      <c r="AU1194" s="302">
        <v>243.636363636363</v>
      </c>
      <c r="AV1194" s="312">
        <v>2457</v>
      </c>
      <c r="AW1194" s="137">
        <v>6.4297490382853997E-2</v>
      </c>
      <c r="AX1194" s="302">
        <v>239.393936</v>
      </c>
      <c r="AY1194" s="303">
        <v>9.5407935800267504E-2</v>
      </c>
      <c r="AZ1194" s="311">
        <v>5735</v>
      </c>
      <c r="BA1194" s="137">
        <v>7.3728868033682587E-2</v>
      </c>
      <c r="BB1194" s="312">
        <v>369.69696969696901</v>
      </c>
      <c r="BC1194" s="312">
        <v>6170</v>
      </c>
      <c r="BD1194" s="137">
        <v>6.5807015859810788E-2</v>
      </c>
      <c r="BE1194" s="302">
        <v>333.33333333333297</v>
      </c>
      <c r="BF1194" s="312">
        <v>6904</v>
      </c>
      <c r="BG1194" s="137">
        <v>6.9633275507322387E-2</v>
      </c>
      <c r="BH1194" s="302">
        <v>345.45455900000002</v>
      </c>
      <c r="BI1194" s="303">
        <v>0.20383609415867479</v>
      </c>
      <c r="BJ1194" s="311">
        <v>4111</v>
      </c>
      <c r="BK1194" s="137">
        <v>6.981760130430352E-2</v>
      </c>
      <c r="BL1194" s="312">
        <v>295.75757575757501</v>
      </c>
      <c r="BM1194" s="312">
        <v>4708</v>
      </c>
      <c r="BN1194" s="137">
        <v>6.5396155128347594E-2</v>
      </c>
      <c r="BO1194" s="302">
        <v>295.15151515151501</v>
      </c>
      <c r="BP1194" s="312">
        <v>5240</v>
      </c>
      <c r="BQ1194" s="137">
        <v>7.1465590136657486E-2</v>
      </c>
      <c r="BR1194" s="302">
        <v>395.75756799999999</v>
      </c>
      <c r="BS1194" s="303">
        <v>0.27462904402821697</v>
      </c>
      <c r="BT1194" s="311">
        <v>3516</v>
      </c>
      <c r="BU1194" s="137">
        <v>7.084282001168625E-2</v>
      </c>
      <c r="BV1194" s="312">
        <v>291.51515151515099</v>
      </c>
      <c r="BW1194" s="312">
        <v>3544</v>
      </c>
      <c r="BX1194" s="137">
        <v>6.2469153211591341E-2</v>
      </c>
      <c r="BY1194" s="302">
        <v>280.60606060606</v>
      </c>
      <c r="BZ1194" s="312">
        <v>3717</v>
      </c>
      <c r="CA1194" s="137">
        <v>6.2605268476723028E-2</v>
      </c>
      <c r="CB1194" s="302">
        <v>276.36364700000001</v>
      </c>
      <c r="CC1194" s="303">
        <v>5.7167235494880543E-2</v>
      </c>
      <c r="CD1194" s="311">
        <v>31810</v>
      </c>
      <c r="CE1194" s="137">
        <v>6.8285834499695178E-2</v>
      </c>
      <c r="CF1194" s="312">
        <v>841.62</v>
      </c>
      <c r="CG1194" s="312">
        <v>35796</v>
      </c>
      <c r="CH1194" s="137">
        <v>6.5959336500226645E-2</v>
      </c>
      <c r="CI1194" s="302">
        <v>849.04</v>
      </c>
      <c r="CJ1194" s="312">
        <v>37522</v>
      </c>
      <c r="CK1194" s="137">
        <v>6.6600046503950169E-2</v>
      </c>
      <c r="CL1194" s="302">
        <v>917.45</v>
      </c>
      <c r="CM1194" s="313">
        <v>0.17956617415906947</v>
      </c>
    </row>
    <row r="1195" spans="1:91" ht="14.4" x14ac:dyDescent="0.3">
      <c r="A1195" s="99" t="s">
        <v>611</v>
      </c>
      <c r="B1195" s="311">
        <v>12585</v>
      </c>
      <c r="C1195" s="137">
        <v>0.1017561732887013</v>
      </c>
      <c r="D1195" s="312">
        <v>461.21212121212102</v>
      </c>
      <c r="E1195" s="312">
        <v>13371</v>
      </c>
      <c r="F1195" s="137">
        <v>9.755367969473891E-2</v>
      </c>
      <c r="G1195" s="302">
        <v>489.09090909090901</v>
      </c>
      <c r="H1195" s="312">
        <v>14165</v>
      </c>
      <c r="I1195" s="137">
        <v>9.8517199649469339E-2</v>
      </c>
      <c r="J1195" s="302">
        <v>526.66669999999999</v>
      </c>
      <c r="K1195" s="313">
        <v>0.12554628526023043</v>
      </c>
      <c r="L1195" s="312">
        <v>8919</v>
      </c>
      <c r="M1195" s="137">
        <v>9.7638674504909845E-2</v>
      </c>
      <c r="N1195" s="312">
        <v>381.21212121212102</v>
      </c>
      <c r="O1195" s="312">
        <v>9887</v>
      </c>
      <c r="P1195" s="137">
        <v>8.9553725895129666E-2</v>
      </c>
      <c r="Q1195" s="302">
        <v>510.90909090909099</v>
      </c>
      <c r="R1195" s="312">
        <v>11822</v>
      </c>
      <c r="S1195" s="137">
        <v>0.10487190405223192</v>
      </c>
      <c r="T1195" s="302">
        <v>556.96969999999999</v>
      </c>
      <c r="U1195" s="313">
        <v>0.32548491983406214</v>
      </c>
      <c r="V1195" s="312">
        <v>1409</v>
      </c>
      <c r="W1195" s="137">
        <v>8.0500485631034679E-2</v>
      </c>
      <c r="X1195" s="312">
        <v>169.09090909090901</v>
      </c>
      <c r="Y1195" s="312">
        <v>1519</v>
      </c>
      <c r="Z1195" s="137">
        <v>7.6911392405063297E-2</v>
      </c>
      <c r="AA1195" s="302">
        <v>192.12121212121201</v>
      </c>
      <c r="AB1195" s="312">
        <v>1871</v>
      </c>
      <c r="AC1195" s="137">
        <v>9.0303586080409282E-2</v>
      </c>
      <c r="AD1195" s="302">
        <v>227.878784</v>
      </c>
      <c r="AE1195" s="313">
        <v>0.32789212207239177</v>
      </c>
      <c r="AF1195" s="312">
        <v>1317</v>
      </c>
      <c r="AG1195" s="137">
        <v>8.7276341948310146E-2</v>
      </c>
      <c r="AH1195" s="312">
        <v>164.84848484848399</v>
      </c>
      <c r="AI1195" s="312">
        <v>1894</v>
      </c>
      <c r="AJ1195" s="137">
        <v>0.11278508902518906</v>
      </c>
      <c r="AK1195" s="302">
        <v>240</v>
      </c>
      <c r="AL1195" s="312">
        <v>1860</v>
      </c>
      <c r="AM1195" s="137">
        <v>0.11546340554969271</v>
      </c>
      <c r="AN1195" s="302">
        <v>258.18182400000001</v>
      </c>
      <c r="AO1195" s="313">
        <v>0.41230068337129838</v>
      </c>
      <c r="AP1195" s="312">
        <v>3006</v>
      </c>
      <c r="AQ1195" s="137">
        <v>9.4172932330827061E-2</v>
      </c>
      <c r="AR1195" s="312">
        <v>236.969696969697</v>
      </c>
      <c r="AS1195" s="312">
        <v>3753</v>
      </c>
      <c r="AT1195" s="137">
        <v>0.10365685245539413</v>
      </c>
      <c r="AU1195" s="302">
        <v>242.42424242424201</v>
      </c>
      <c r="AV1195" s="312">
        <v>3491</v>
      </c>
      <c r="AW1195" s="137">
        <v>9.1356344699447825E-2</v>
      </c>
      <c r="AX1195" s="302">
        <v>258.78787199999999</v>
      </c>
      <c r="AY1195" s="303">
        <v>0.16134397870924816</v>
      </c>
      <c r="AZ1195" s="311">
        <v>7444</v>
      </c>
      <c r="BA1195" s="137">
        <v>9.5699685029247278E-2</v>
      </c>
      <c r="BB1195" s="312">
        <v>342.42424242424198</v>
      </c>
      <c r="BC1195" s="312">
        <v>9531</v>
      </c>
      <c r="BD1195" s="137">
        <v>0.10165424119284548</v>
      </c>
      <c r="BE1195" s="302">
        <v>413.33333333333297</v>
      </c>
      <c r="BF1195" s="312">
        <v>9678</v>
      </c>
      <c r="BG1195" s="137">
        <v>9.7611651268810259E-2</v>
      </c>
      <c r="BH1195" s="302">
        <v>379.39395100000002</v>
      </c>
      <c r="BI1195" s="303">
        <v>0.30010746910263297</v>
      </c>
      <c r="BJ1195" s="311">
        <v>5753</v>
      </c>
      <c r="BK1195" s="137">
        <v>9.7703882340953091E-2</v>
      </c>
      <c r="BL1195" s="312">
        <v>346.06060606060601</v>
      </c>
      <c r="BM1195" s="312">
        <v>6852</v>
      </c>
      <c r="BN1195" s="137">
        <v>9.5177241915768415E-2</v>
      </c>
      <c r="BO1195" s="302">
        <v>341.81818181818102</v>
      </c>
      <c r="BP1195" s="312">
        <v>6901</v>
      </c>
      <c r="BQ1195" s="137">
        <v>9.4119091132265895E-2</v>
      </c>
      <c r="BR1195" s="302">
        <v>404.24243200000001</v>
      </c>
      <c r="BS1195" s="303">
        <v>0.19954806188075785</v>
      </c>
      <c r="BT1195" s="311">
        <v>4382</v>
      </c>
      <c r="BU1195" s="137">
        <v>8.8291591948580522E-2</v>
      </c>
      <c r="BV1195" s="312">
        <v>288.48484848484799</v>
      </c>
      <c r="BW1195" s="312">
        <v>5823</v>
      </c>
      <c r="BX1195" s="137">
        <v>0.10264048508778115</v>
      </c>
      <c r="BY1195" s="302">
        <v>317.575757575757</v>
      </c>
      <c r="BZ1195" s="312">
        <v>6225</v>
      </c>
      <c r="CA1195" s="137">
        <v>0.10484740281614228</v>
      </c>
      <c r="CB1195" s="302">
        <v>392.72726399999999</v>
      </c>
      <c r="CC1195" s="303">
        <v>0.42058420812414421</v>
      </c>
      <c r="CD1195" s="311">
        <v>44815</v>
      </c>
      <c r="CE1195" s="137">
        <v>9.6203384882233234E-2</v>
      </c>
      <c r="CF1195" s="312">
        <v>887.95</v>
      </c>
      <c r="CG1195" s="312">
        <v>52630</v>
      </c>
      <c r="CH1195" s="137">
        <v>9.6978429992371454E-2</v>
      </c>
      <c r="CI1195" s="302">
        <v>1019.6</v>
      </c>
      <c r="CJ1195" s="312">
        <v>56013</v>
      </c>
      <c r="CK1195" s="137">
        <v>9.9420830574749777E-2</v>
      </c>
      <c r="CL1195" s="302">
        <v>1109.49</v>
      </c>
      <c r="CM1195" s="313">
        <v>0.24987169474506304</v>
      </c>
    </row>
    <row r="1196" spans="1:91" ht="14.4" x14ac:dyDescent="0.3">
      <c r="A1196" s="99" t="s">
        <v>612</v>
      </c>
      <c r="B1196" s="311">
        <v>32872</v>
      </c>
      <c r="C1196" s="137">
        <v>0.26578696291984022</v>
      </c>
      <c r="D1196" s="312">
        <v>775.15151515151501</v>
      </c>
      <c r="E1196" s="312">
        <v>41782</v>
      </c>
      <c r="F1196" s="137">
        <v>0.30483792124789333</v>
      </c>
      <c r="G1196" s="302">
        <v>806.66666666666595</v>
      </c>
      <c r="H1196" s="312">
        <v>40855</v>
      </c>
      <c r="I1196" s="137">
        <v>0.28414544240586442</v>
      </c>
      <c r="J1196" s="302">
        <v>713.93939999999998</v>
      </c>
      <c r="K1196" s="313">
        <v>0.24285105865174009</v>
      </c>
      <c r="L1196" s="312">
        <v>23267</v>
      </c>
      <c r="M1196" s="137">
        <v>0.25471006163311327</v>
      </c>
      <c r="N1196" s="312">
        <v>769.09090909090901</v>
      </c>
      <c r="O1196" s="312">
        <v>30520</v>
      </c>
      <c r="P1196" s="137">
        <v>0.27644176335787979</v>
      </c>
      <c r="Q1196" s="302">
        <v>741.21212121212102</v>
      </c>
      <c r="R1196" s="312">
        <v>28816</v>
      </c>
      <c r="S1196" s="137">
        <v>0.25562415726350152</v>
      </c>
      <c r="T1196" s="302">
        <v>712.12120000000004</v>
      </c>
      <c r="U1196" s="313">
        <v>0.23849228521081359</v>
      </c>
      <c r="V1196" s="312">
        <v>3168</v>
      </c>
      <c r="W1196" s="137">
        <v>0.18099754327829515</v>
      </c>
      <c r="X1196" s="312">
        <v>258.18181818181802</v>
      </c>
      <c r="Y1196" s="312">
        <v>4677</v>
      </c>
      <c r="Z1196" s="137">
        <v>0.23681012658227849</v>
      </c>
      <c r="AA1196" s="302">
        <v>312.12121212121201</v>
      </c>
      <c r="AB1196" s="312">
        <v>4022</v>
      </c>
      <c r="AC1196" s="137">
        <v>0.19412133790240843</v>
      </c>
      <c r="AD1196" s="302">
        <v>282.42425500000002</v>
      </c>
      <c r="AE1196" s="313">
        <v>0.26957070707070707</v>
      </c>
      <c r="AF1196" s="312">
        <v>3408</v>
      </c>
      <c r="AG1196" s="137">
        <v>0.22584493041749504</v>
      </c>
      <c r="AH1196" s="312">
        <v>253.333333333333</v>
      </c>
      <c r="AI1196" s="312">
        <v>3766</v>
      </c>
      <c r="AJ1196" s="137">
        <v>0.22426010837849103</v>
      </c>
      <c r="AK1196" s="302">
        <v>308.48484848484799</v>
      </c>
      <c r="AL1196" s="312">
        <v>3492</v>
      </c>
      <c r="AM1196" s="137">
        <v>0.2167732323545844</v>
      </c>
      <c r="AN1196" s="302">
        <v>246.66667200000001</v>
      </c>
      <c r="AO1196" s="313">
        <v>2.464788732394366E-2</v>
      </c>
      <c r="AP1196" s="312">
        <v>8697</v>
      </c>
      <c r="AQ1196" s="137">
        <v>0.27246240601503757</v>
      </c>
      <c r="AR1196" s="312">
        <v>409.09090909090901</v>
      </c>
      <c r="AS1196" s="312">
        <v>9394</v>
      </c>
      <c r="AT1196" s="137">
        <v>0.25945975805115173</v>
      </c>
      <c r="AU1196" s="302">
        <v>364.84848484848402</v>
      </c>
      <c r="AV1196" s="312">
        <v>8589</v>
      </c>
      <c r="AW1196" s="137">
        <v>0.22476644074006227</v>
      </c>
      <c r="AX1196" s="302">
        <v>380.60604899999998</v>
      </c>
      <c r="AY1196" s="303">
        <v>-1.2418075198344257E-2</v>
      </c>
      <c r="AZ1196" s="311">
        <v>22076</v>
      </c>
      <c r="BA1196" s="137">
        <v>0.2838079321205888</v>
      </c>
      <c r="BB1196" s="312">
        <v>635.15151515151501</v>
      </c>
      <c r="BC1196" s="312">
        <v>27425</v>
      </c>
      <c r="BD1196" s="137">
        <v>0.29250525282906176</v>
      </c>
      <c r="BE1196" s="302">
        <v>704.24242424242402</v>
      </c>
      <c r="BF1196" s="312">
        <v>25407</v>
      </c>
      <c r="BG1196" s="137">
        <v>0.25625327792794611</v>
      </c>
      <c r="BH1196" s="302">
        <v>641.81820000000005</v>
      </c>
      <c r="BI1196" s="303">
        <v>0.15088784200036237</v>
      </c>
      <c r="BJ1196" s="311">
        <v>16759</v>
      </c>
      <c r="BK1196" s="137">
        <v>0.28462008763289293</v>
      </c>
      <c r="BL1196" s="312">
        <v>575.75757575757495</v>
      </c>
      <c r="BM1196" s="312">
        <v>21820</v>
      </c>
      <c r="BN1196" s="137">
        <v>0.30308923213690409</v>
      </c>
      <c r="BO1196" s="302">
        <v>682.42424242424204</v>
      </c>
      <c r="BP1196" s="312">
        <v>18537</v>
      </c>
      <c r="BQ1196" s="137">
        <v>0.25281634434412592</v>
      </c>
      <c r="BR1196" s="302">
        <v>535.15150000000006</v>
      </c>
      <c r="BS1196" s="303">
        <v>0.10609224894086759</v>
      </c>
      <c r="BT1196" s="311">
        <v>10998</v>
      </c>
      <c r="BU1196" s="137">
        <v>0.22159537385908001</v>
      </c>
      <c r="BV1196" s="312">
        <v>432.72727272727201</v>
      </c>
      <c r="BW1196" s="312">
        <v>15164</v>
      </c>
      <c r="BX1196" s="137">
        <v>0.26729182824508213</v>
      </c>
      <c r="BY1196" s="302">
        <v>529.09090909090901</v>
      </c>
      <c r="BZ1196" s="312">
        <v>15548</v>
      </c>
      <c r="CA1196" s="137">
        <v>0.26187428417435826</v>
      </c>
      <c r="CB1196" s="302">
        <v>627.27269999999999</v>
      </c>
      <c r="CC1196" s="303">
        <v>0.41371158392434987</v>
      </c>
      <c r="CD1196" s="311">
        <v>121245</v>
      </c>
      <c r="CE1196" s="137">
        <v>0.26027400200929085</v>
      </c>
      <c r="CF1196" s="312">
        <v>1552.51</v>
      </c>
      <c r="CG1196" s="312">
        <v>154548</v>
      </c>
      <c r="CH1196" s="137">
        <v>0.28477716888582599</v>
      </c>
      <c r="CI1196" s="302">
        <v>1662.52</v>
      </c>
      <c r="CJ1196" s="312">
        <v>145266</v>
      </c>
      <c r="CK1196" s="137">
        <v>0.2578413292319926</v>
      </c>
      <c r="CL1196" s="302">
        <v>1545.95</v>
      </c>
      <c r="CM1196" s="313">
        <v>0.19811951008289003</v>
      </c>
    </row>
    <row r="1197" spans="1:91" ht="14.4" x14ac:dyDescent="0.3">
      <c r="A1197" s="99" t="s">
        <v>613</v>
      </c>
      <c r="B1197" s="311">
        <v>7399</v>
      </c>
      <c r="C1197" s="137">
        <v>5.9824706091625025E-2</v>
      </c>
      <c r="D1197" s="312">
        <v>323.636363636363</v>
      </c>
      <c r="E1197" s="312">
        <v>8726</v>
      </c>
      <c r="F1197" s="137">
        <v>6.366415443992908E-2</v>
      </c>
      <c r="G1197" s="302">
        <v>349.69696969696901</v>
      </c>
      <c r="H1197" s="312">
        <v>8932</v>
      </c>
      <c r="I1197" s="137">
        <v>6.212182331585317E-2</v>
      </c>
      <c r="J1197" s="302">
        <v>394.54544099999998</v>
      </c>
      <c r="K1197" s="313">
        <v>0.20719016083254493</v>
      </c>
      <c r="L1197" s="312">
        <v>5749</v>
      </c>
      <c r="M1197" s="137">
        <v>6.2935838068026315E-2</v>
      </c>
      <c r="N1197" s="312">
        <v>390.90909090909099</v>
      </c>
      <c r="O1197" s="312">
        <v>6916</v>
      </c>
      <c r="P1197" s="137">
        <v>6.2643225274675501E-2</v>
      </c>
      <c r="Q1197" s="302">
        <v>381.81818181818102</v>
      </c>
      <c r="R1197" s="312">
        <v>7208</v>
      </c>
      <c r="S1197" s="137">
        <v>6.39415229579164E-2</v>
      </c>
      <c r="T1197" s="302">
        <v>409.09089999999998</v>
      </c>
      <c r="U1197" s="313">
        <v>0.25378326665507045</v>
      </c>
      <c r="V1197" s="312">
        <v>1847</v>
      </c>
      <c r="W1197" s="137">
        <v>0.10552476718276867</v>
      </c>
      <c r="X1197" s="312">
        <v>155.15151515151501</v>
      </c>
      <c r="Y1197" s="312">
        <v>1632</v>
      </c>
      <c r="Z1197" s="137">
        <v>8.263291139240507E-2</v>
      </c>
      <c r="AA1197" s="302">
        <v>164.84848484848399</v>
      </c>
      <c r="AB1197" s="312">
        <v>1393</v>
      </c>
      <c r="AC1197" s="137">
        <v>6.7232974564409478E-2</v>
      </c>
      <c r="AD1197" s="302">
        <v>126.060608</v>
      </c>
      <c r="AE1197" s="313">
        <v>-0.24580400649702219</v>
      </c>
      <c r="AF1197" s="312">
        <v>1586</v>
      </c>
      <c r="AG1197" s="137">
        <v>0.10510271703114646</v>
      </c>
      <c r="AH1197" s="312">
        <v>158.18181818181799</v>
      </c>
      <c r="AI1197" s="312">
        <v>2133</v>
      </c>
      <c r="AJ1197" s="137">
        <v>0.12701720955159887</v>
      </c>
      <c r="AK1197" s="302">
        <v>221.81818181818099</v>
      </c>
      <c r="AL1197" s="312">
        <v>1561</v>
      </c>
      <c r="AM1197" s="137">
        <v>9.6902352722080823E-2</v>
      </c>
      <c r="AN1197" s="302">
        <v>188.484848</v>
      </c>
      <c r="AO1197" s="313">
        <v>-1.5762925598991173E-2</v>
      </c>
      <c r="AP1197" s="312">
        <v>2844</v>
      </c>
      <c r="AQ1197" s="137">
        <v>8.9097744360902259E-2</v>
      </c>
      <c r="AR1197" s="312">
        <v>194.54545454545399</v>
      </c>
      <c r="AS1197" s="312">
        <v>2942</v>
      </c>
      <c r="AT1197" s="137">
        <v>8.1257250179528256E-2</v>
      </c>
      <c r="AU1197" s="302">
        <v>186.666666666666</v>
      </c>
      <c r="AV1197" s="312">
        <v>3470</v>
      </c>
      <c r="AW1197" s="137">
        <v>9.0806793499594377E-2</v>
      </c>
      <c r="AX1197" s="302">
        <v>295.75756799999999</v>
      </c>
      <c r="AY1197" s="303">
        <v>0.22011251758087202</v>
      </c>
      <c r="AZ1197" s="311">
        <v>4874</v>
      </c>
      <c r="BA1197" s="137">
        <v>6.2659895866812365E-2</v>
      </c>
      <c r="BB1197" s="312">
        <v>296.969696969697</v>
      </c>
      <c r="BC1197" s="312">
        <v>5778</v>
      </c>
      <c r="BD1197" s="137">
        <v>6.1626083895945989E-2</v>
      </c>
      <c r="BE1197" s="302">
        <v>382.42424242424198</v>
      </c>
      <c r="BF1197" s="312">
        <v>5222</v>
      </c>
      <c r="BG1197" s="137">
        <v>5.2668737644733128E-2</v>
      </c>
      <c r="BH1197" s="302">
        <v>292.72726399999999</v>
      </c>
      <c r="BI1197" s="303">
        <v>7.1399261386951171E-2</v>
      </c>
      <c r="BJ1197" s="311">
        <v>3192</v>
      </c>
      <c r="BK1197" s="137">
        <v>5.4210115145545329E-2</v>
      </c>
      <c r="BL1197" s="312">
        <v>234.54545454545399</v>
      </c>
      <c r="BM1197" s="312">
        <v>4874</v>
      </c>
      <c r="BN1197" s="137">
        <v>6.7701966885209464E-2</v>
      </c>
      <c r="BO1197" s="302">
        <v>284.84848484848402</v>
      </c>
      <c r="BP1197" s="312">
        <v>4889</v>
      </c>
      <c r="BQ1197" s="137">
        <v>6.6678486675213436E-2</v>
      </c>
      <c r="BR1197" s="302">
        <v>293.33334400000001</v>
      </c>
      <c r="BS1197" s="303">
        <v>0.53164160401002503</v>
      </c>
      <c r="BT1197" s="311">
        <v>3666</v>
      </c>
      <c r="BU1197" s="137">
        <v>7.3865124619693343E-2</v>
      </c>
      <c r="BV1197" s="312">
        <v>241.21212121212099</v>
      </c>
      <c r="BW1197" s="312">
        <v>3973</v>
      </c>
      <c r="BX1197" s="137">
        <v>7.0031023055770997E-2</v>
      </c>
      <c r="BY1197" s="302">
        <v>224.24242424242399</v>
      </c>
      <c r="BZ1197" s="312">
        <v>4504</v>
      </c>
      <c r="CA1197" s="137">
        <v>7.5860675065687527E-2</v>
      </c>
      <c r="CB1197" s="302">
        <v>246.060608</v>
      </c>
      <c r="CC1197" s="303">
        <v>0.22858701582105836</v>
      </c>
      <c r="CD1197" s="311">
        <v>31157</v>
      </c>
      <c r="CE1197" s="137">
        <v>6.6884053615435479E-2</v>
      </c>
      <c r="CF1197" s="312">
        <v>737.22</v>
      </c>
      <c r="CG1197" s="312">
        <v>36974</v>
      </c>
      <c r="CH1197" s="137">
        <v>6.8129972839406083E-2</v>
      </c>
      <c r="CI1197" s="302">
        <v>808.73</v>
      </c>
      <c r="CJ1197" s="312">
        <v>37179</v>
      </c>
      <c r="CK1197" s="137">
        <v>6.599123524786428E-2</v>
      </c>
      <c r="CL1197" s="302">
        <v>832.1</v>
      </c>
      <c r="CM1197" s="313">
        <v>0.19327919889591424</v>
      </c>
    </row>
    <row r="1198" spans="1:91" ht="14.4" x14ac:dyDescent="0.3">
      <c r="A1198" s="432"/>
      <c r="B1198" s="432"/>
      <c r="C1198" s="432"/>
      <c r="D1198" s="432"/>
      <c r="E1198" s="432"/>
      <c r="F1198" s="432"/>
      <c r="G1198" s="432"/>
      <c r="H1198" s="432"/>
      <c r="I1198" s="432"/>
      <c r="J1198" s="432"/>
      <c r="K1198" s="432"/>
      <c r="L1198" s="432"/>
      <c r="M1198" s="432"/>
      <c r="N1198" s="432"/>
      <c r="O1198" s="432"/>
      <c r="P1198" s="432"/>
      <c r="Q1198" s="432"/>
      <c r="R1198" s="432"/>
      <c r="S1198" s="432"/>
      <c r="T1198" s="432"/>
      <c r="U1198" s="432"/>
      <c r="V1198" s="432"/>
      <c r="W1198" s="432"/>
      <c r="X1198" s="432"/>
      <c r="Y1198" s="432"/>
      <c r="Z1198" s="432"/>
      <c r="AA1198" s="432"/>
      <c r="AB1198" s="432"/>
      <c r="AC1198" s="432"/>
      <c r="AD1198" s="432"/>
      <c r="AE1198" s="432"/>
      <c r="AF1198" s="432"/>
      <c r="AG1198" s="432"/>
      <c r="AH1198" s="432"/>
      <c r="AI1198" s="432"/>
      <c r="AJ1198" s="432"/>
      <c r="AK1198" s="432"/>
      <c r="AL1198" s="432"/>
      <c r="AM1198" s="432"/>
      <c r="AN1198" s="432"/>
      <c r="AO1198" s="432"/>
      <c r="AP1198" s="432"/>
      <c r="AQ1198" s="432"/>
      <c r="AR1198" s="432"/>
      <c r="AS1198" s="432"/>
      <c r="AT1198" s="432"/>
      <c r="AU1198" s="432"/>
      <c r="AV1198" s="432"/>
      <c r="AW1198" s="432"/>
      <c r="AX1198" s="432"/>
      <c r="AY1198" s="432"/>
      <c r="AZ1198" s="432"/>
      <c r="BA1198" s="432"/>
      <c r="BB1198" s="432"/>
      <c r="BC1198" s="432"/>
      <c r="BD1198" s="432"/>
      <c r="BE1198" s="432"/>
      <c r="BF1198" s="432"/>
      <c r="BG1198" s="432"/>
      <c r="BH1198" s="432"/>
      <c r="BI1198" s="432"/>
      <c r="BJ1198" s="432"/>
      <c r="BK1198" s="432"/>
      <c r="BL1198" s="432"/>
      <c r="BM1198" s="432"/>
      <c r="BN1198" s="432"/>
      <c r="BO1198" s="432"/>
      <c r="BP1198" s="432"/>
      <c r="BQ1198" s="432"/>
      <c r="BR1198" s="432"/>
      <c r="BS1198" s="432"/>
      <c r="BT1198" s="432"/>
      <c r="BU1198" s="432"/>
      <c r="BV1198" s="432"/>
      <c r="BW1198" s="432"/>
      <c r="BX1198" s="432"/>
      <c r="BY1198" s="432"/>
      <c r="BZ1198" s="432"/>
      <c r="CA1198" s="432"/>
      <c r="CB1198" s="432"/>
      <c r="CC1198" s="432"/>
      <c r="CD1198" s="432"/>
      <c r="CE1198" s="432"/>
      <c r="CF1198" s="432"/>
      <c r="CG1198" s="432"/>
      <c r="CH1198" s="432"/>
      <c r="CI1198" s="432"/>
      <c r="CJ1198" s="432"/>
      <c r="CK1198" s="432"/>
      <c r="CL1198" s="432"/>
      <c r="CM1198" s="432"/>
    </row>
    <row r="1199" spans="1:91" ht="14.4" x14ac:dyDescent="0.3">
      <c r="A1199" s="472" t="s">
        <v>495</v>
      </c>
      <c r="B1199" s="472"/>
      <c r="C1199" s="472"/>
      <c r="D1199" s="472"/>
      <c r="E1199" s="472"/>
      <c r="F1199" s="472"/>
      <c r="G1199" s="472"/>
      <c r="H1199" s="472"/>
      <c r="I1199" s="472"/>
      <c r="J1199" s="472"/>
      <c r="K1199" s="472"/>
      <c r="L1199" s="472"/>
      <c r="M1199" s="472"/>
      <c r="N1199" s="472"/>
      <c r="O1199" s="472"/>
      <c r="P1199" s="472"/>
      <c r="Q1199" s="472"/>
      <c r="R1199" s="472"/>
      <c r="S1199" s="472"/>
      <c r="T1199" s="472"/>
      <c r="U1199" s="472"/>
      <c r="V1199" s="472"/>
      <c r="W1199" s="472"/>
      <c r="X1199" s="472"/>
      <c r="Y1199" s="472"/>
      <c r="Z1199" s="472"/>
      <c r="AA1199" s="472"/>
      <c r="AB1199" s="472"/>
      <c r="AC1199" s="472"/>
      <c r="AD1199" s="472"/>
      <c r="AE1199" s="472"/>
      <c r="AF1199" s="472"/>
      <c r="AG1199" s="472"/>
      <c r="AH1199" s="472"/>
      <c r="AI1199" s="472"/>
      <c r="AJ1199" s="472"/>
      <c r="AK1199" s="472"/>
      <c r="AL1199" s="472"/>
      <c r="AM1199" s="472"/>
      <c r="AN1199" s="472"/>
      <c r="AO1199" s="472"/>
      <c r="AP1199" s="472"/>
      <c r="AQ1199" s="472"/>
      <c r="AR1199" s="472"/>
      <c r="AS1199" s="472"/>
      <c r="AT1199" s="472"/>
      <c r="AU1199" s="472"/>
      <c r="AV1199" s="472"/>
      <c r="AW1199" s="472"/>
      <c r="AX1199" s="472"/>
      <c r="AY1199" s="472"/>
      <c r="AZ1199" s="472"/>
      <c r="BA1199" s="472"/>
      <c r="BB1199" s="472"/>
      <c r="BC1199" s="472"/>
      <c r="BD1199" s="472"/>
      <c r="BE1199" s="472"/>
      <c r="BF1199" s="472"/>
      <c r="BG1199" s="472"/>
      <c r="BH1199" s="472"/>
      <c r="BI1199" s="472"/>
      <c r="BJ1199" s="472"/>
      <c r="BK1199" s="472"/>
      <c r="BL1199" s="472"/>
      <c r="BM1199" s="472"/>
      <c r="BN1199" s="472"/>
      <c r="BO1199" s="472"/>
      <c r="BP1199" s="472"/>
      <c r="BQ1199" s="472"/>
      <c r="BR1199" s="472"/>
      <c r="BS1199" s="472"/>
      <c r="BT1199" s="472"/>
      <c r="BU1199" s="472"/>
      <c r="BV1199" s="472"/>
      <c r="BW1199" s="472"/>
      <c r="BX1199" s="472"/>
      <c r="BY1199" s="472"/>
      <c r="BZ1199" s="472"/>
      <c r="CA1199" s="472"/>
      <c r="CB1199" s="472"/>
      <c r="CC1199" s="472"/>
      <c r="CD1199" s="472"/>
      <c r="CE1199" s="472"/>
      <c r="CF1199" s="472"/>
      <c r="CG1199" s="472"/>
      <c r="CH1199" s="472"/>
      <c r="CI1199" s="472"/>
      <c r="CJ1199" s="472"/>
      <c r="CK1199" s="472"/>
      <c r="CL1199" s="472"/>
      <c r="CM1199" s="472"/>
    </row>
    <row r="1200" spans="1:91" ht="18" customHeight="1" x14ac:dyDescent="0.3">
      <c r="B1200" s="473" t="s">
        <v>332</v>
      </c>
      <c r="C1200" s="474"/>
      <c r="D1200" s="292" t="s">
        <v>333</v>
      </c>
      <c r="E1200" s="474" t="s">
        <v>332</v>
      </c>
      <c r="F1200" s="474"/>
      <c r="G1200" s="292" t="s">
        <v>333</v>
      </c>
      <c r="H1200" s="474" t="s">
        <v>332</v>
      </c>
      <c r="I1200" s="474"/>
      <c r="J1200" s="292" t="s">
        <v>333</v>
      </c>
      <c r="K1200" s="310" t="s">
        <v>0</v>
      </c>
      <c r="L1200" s="473" t="s">
        <v>332</v>
      </c>
      <c r="M1200" s="474"/>
      <c r="N1200" s="292" t="s">
        <v>333</v>
      </c>
      <c r="O1200" s="474" t="s">
        <v>332</v>
      </c>
      <c r="P1200" s="474"/>
      <c r="Q1200" s="292" t="s">
        <v>333</v>
      </c>
      <c r="R1200" s="474" t="s">
        <v>332</v>
      </c>
      <c r="S1200" s="474"/>
      <c r="T1200" s="292" t="s">
        <v>333</v>
      </c>
      <c r="U1200" s="310" t="s">
        <v>0</v>
      </c>
      <c r="V1200" s="473" t="s">
        <v>332</v>
      </c>
      <c r="W1200" s="474"/>
      <c r="X1200" s="292" t="s">
        <v>333</v>
      </c>
      <c r="Y1200" s="474" t="s">
        <v>332</v>
      </c>
      <c r="Z1200" s="474"/>
      <c r="AA1200" s="292" t="s">
        <v>333</v>
      </c>
      <c r="AB1200" s="474" t="s">
        <v>332</v>
      </c>
      <c r="AC1200" s="474"/>
      <c r="AD1200" s="292" t="s">
        <v>333</v>
      </c>
      <c r="AE1200" s="310" t="s">
        <v>0</v>
      </c>
      <c r="AF1200" s="473" t="s">
        <v>332</v>
      </c>
      <c r="AG1200" s="474"/>
      <c r="AH1200" s="292" t="s">
        <v>333</v>
      </c>
      <c r="AI1200" s="474" t="s">
        <v>332</v>
      </c>
      <c r="AJ1200" s="474"/>
      <c r="AK1200" s="292" t="s">
        <v>333</v>
      </c>
      <c r="AL1200" s="474" t="s">
        <v>332</v>
      </c>
      <c r="AM1200" s="474"/>
      <c r="AN1200" s="292" t="s">
        <v>333</v>
      </c>
      <c r="AO1200" s="310" t="s">
        <v>0</v>
      </c>
      <c r="AP1200" s="473" t="s">
        <v>332</v>
      </c>
      <c r="AQ1200" s="474"/>
      <c r="AR1200" s="292" t="s">
        <v>333</v>
      </c>
      <c r="AS1200" s="474" t="s">
        <v>332</v>
      </c>
      <c r="AT1200" s="474"/>
      <c r="AU1200" s="292" t="s">
        <v>333</v>
      </c>
      <c r="AV1200" s="474" t="s">
        <v>332</v>
      </c>
      <c r="AW1200" s="474"/>
      <c r="AX1200" s="292" t="s">
        <v>333</v>
      </c>
      <c r="AY1200" s="290" t="s">
        <v>0</v>
      </c>
      <c r="AZ1200" s="473" t="s">
        <v>332</v>
      </c>
      <c r="BA1200" s="474"/>
      <c r="BB1200" s="292" t="s">
        <v>333</v>
      </c>
      <c r="BC1200" s="474" t="s">
        <v>332</v>
      </c>
      <c r="BD1200" s="474"/>
      <c r="BE1200" s="292" t="s">
        <v>333</v>
      </c>
      <c r="BF1200" s="474" t="s">
        <v>332</v>
      </c>
      <c r="BG1200" s="474"/>
      <c r="BH1200" s="292" t="s">
        <v>333</v>
      </c>
      <c r="BI1200" s="290" t="s">
        <v>0</v>
      </c>
      <c r="BJ1200" s="473" t="s">
        <v>332</v>
      </c>
      <c r="BK1200" s="474"/>
      <c r="BL1200" s="292" t="s">
        <v>333</v>
      </c>
      <c r="BM1200" s="474" t="s">
        <v>332</v>
      </c>
      <c r="BN1200" s="474"/>
      <c r="BO1200" s="292" t="s">
        <v>333</v>
      </c>
      <c r="BP1200" s="474" t="s">
        <v>332</v>
      </c>
      <c r="BQ1200" s="474"/>
      <c r="BR1200" s="292" t="s">
        <v>333</v>
      </c>
      <c r="BS1200" s="290" t="s">
        <v>0</v>
      </c>
      <c r="BT1200" s="473" t="s">
        <v>332</v>
      </c>
      <c r="BU1200" s="474"/>
      <c r="BV1200" s="292" t="s">
        <v>333</v>
      </c>
      <c r="BW1200" s="474" t="s">
        <v>332</v>
      </c>
      <c r="BX1200" s="474"/>
      <c r="BY1200" s="292" t="s">
        <v>333</v>
      </c>
      <c r="BZ1200" s="474" t="s">
        <v>332</v>
      </c>
      <c r="CA1200" s="474"/>
      <c r="CB1200" s="292" t="s">
        <v>333</v>
      </c>
      <c r="CC1200" s="290" t="s">
        <v>0</v>
      </c>
      <c r="CD1200" s="473" t="s">
        <v>332</v>
      </c>
      <c r="CE1200" s="474"/>
      <c r="CF1200" s="292" t="s">
        <v>333</v>
      </c>
      <c r="CG1200" s="474" t="s">
        <v>332</v>
      </c>
      <c r="CH1200" s="474"/>
      <c r="CI1200" s="292" t="s">
        <v>333</v>
      </c>
      <c r="CJ1200" s="474" t="s">
        <v>332</v>
      </c>
      <c r="CK1200" s="474"/>
      <c r="CL1200" s="292" t="s">
        <v>333</v>
      </c>
      <c r="CM1200" s="310" t="s">
        <v>0</v>
      </c>
    </row>
    <row r="1201" spans="1:91" ht="14.4" x14ac:dyDescent="0.3">
      <c r="A1201" s="99" t="s">
        <v>496</v>
      </c>
      <c r="B1201" s="317">
        <v>0.32799999237060545</v>
      </c>
      <c r="C1201" s="137"/>
      <c r="D1201" s="138">
        <v>3.0303030303029999E-3</v>
      </c>
      <c r="E1201" s="302">
        <v>35</v>
      </c>
      <c r="F1201" s="137"/>
      <c r="G1201" s="302">
        <v>0.36363636363635998</v>
      </c>
      <c r="H1201" s="302">
        <v>33.6</v>
      </c>
      <c r="I1201" s="137"/>
      <c r="J1201" s="302">
        <v>0.30303029999999997</v>
      </c>
      <c r="K1201" s="313">
        <v>2.4390267730114393E-2</v>
      </c>
      <c r="L1201" s="138">
        <v>0.32</v>
      </c>
      <c r="M1201" s="137"/>
      <c r="N1201" s="138">
        <v>4.8484848484847999E-3</v>
      </c>
      <c r="O1201" s="302">
        <v>33</v>
      </c>
      <c r="P1201" s="137"/>
      <c r="Q1201" s="302">
        <v>0.42424242424241998</v>
      </c>
      <c r="R1201" s="302">
        <v>32.799999999999997</v>
      </c>
      <c r="S1201" s="137"/>
      <c r="T1201" s="302">
        <v>0.36363637399999998</v>
      </c>
      <c r="U1201" s="313">
        <v>2.4999999999999911E-2</v>
      </c>
      <c r="V1201" s="138">
        <v>0.29600000381469727</v>
      </c>
      <c r="W1201" s="137"/>
      <c r="X1201" s="138">
        <v>8.484848484848399E-3</v>
      </c>
      <c r="Y1201" s="302">
        <v>30.7</v>
      </c>
      <c r="Z1201" s="137"/>
      <c r="AA1201" s="302">
        <v>0.78787878787877996</v>
      </c>
      <c r="AB1201" s="302">
        <v>29.2</v>
      </c>
      <c r="AC1201" s="137"/>
      <c r="AD1201" s="302">
        <v>0.66666669999999995</v>
      </c>
      <c r="AE1201" s="313">
        <v>-1.3513526226848855E-2</v>
      </c>
      <c r="AF1201" s="138">
        <v>0.31799999237060544</v>
      </c>
      <c r="AG1201" s="137"/>
      <c r="AH1201" s="138">
        <v>9.6969696969696987E-3</v>
      </c>
      <c r="AI1201" s="302">
        <v>32.6</v>
      </c>
      <c r="AJ1201" s="137"/>
      <c r="AK1201" s="302">
        <v>1.15151515151515</v>
      </c>
      <c r="AL1201" s="302">
        <v>32.1</v>
      </c>
      <c r="AM1201" s="137"/>
      <c r="AN1201" s="302">
        <v>0.96969700000000003</v>
      </c>
      <c r="AO1201" s="313">
        <v>9.4339864822960695E-3</v>
      </c>
      <c r="AP1201" s="138">
        <v>0.33700000762939453</v>
      </c>
      <c r="AQ1201" s="137"/>
      <c r="AR1201" s="138">
        <v>7.8787878787877994E-3</v>
      </c>
      <c r="AS1201" s="302">
        <v>33.1</v>
      </c>
      <c r="AT1201" s="137"/>
      <c r="AU1201" s="302">
        <v>0.60606060606059997</v>
      </c>
      <c r="AV1201" s="302">
        <v>30.3</v>
      </c>
      <c r="AW1201" s="137"/>
      <c r="AX1201" s="302">
        <v>0.78787879999999999</v>
      </c>
      <c r="AY1201" s="303">
        <v>-0.10089022807021712</v>
      </c>
      <c r="AZ1201" s="317">
        <v>0.34099998474121096</v>
      </c>
      <c r="BA1201" s="137"/>
      <c r="BB1201" s="138">
        <v>4.8484848484847999E-3</v>
      </c>
      <c r="BC1201" s="302">
        <v>34.5</v>
      </c>
      <c r="BD1201" s="137"/>
      <c r="BE1201" s="302">
        <v>0.42424242424241998</v>
      </c>
      <c r="BF1201" s="302">
        <v>32.299999999999997</v>
      </c>
      <c r="BG1201" s="137"/>
      <c r="BH1201" s="302">
        <v>0.30303029999999997</v>
      </c>
      <c r="BI1201" s="303">
        <v>-5.2785881368503214E-2</v>
      </c>
      <c r="BJ1201" s="317">
        <v>0.33900001525878909</v>
      </c>
      <c r="BK1201" s="137"/>
      <c r="BL1201" s="138">
        <v>4.8484848484847999E-3</v>
      </c>
      <c r="BM1201" s="302">
        <v>34.9</v>
      </c>
      <c r="BN1201" s="137"/>
      <c r="BO1201" s="302">
        <v>0.54545454545453997</v>
      </c>
      <c r="BP1201" s="302">
        <v>32</v>
      </c>
      <c r="BQ1201" s="137"/>
      <c r="BR1201" s="302">
        <v>0.42424243699999997</v>
      </c>
      <c r="BS1201" s="303">
        <v>-5.6047240128542911E-2</v>
      </c>
      <c r="BT1201" s="317">
        <v>0.3</v>
      </c>
      <c r="BU1201" s="137"/>
      <c r="BV1201" s="138">
        <v>5.4545454545453995E-3</v>
      </c>
      <c r="BW1201" s="302">
        <v>33</v>
      </c>
      <c r="BX1201" s="137"/>
      <c r="BY1201" s="302">
        <v>0.54545454545453997</v>
      </c>
      <c r="BZ1201" s="302">
        <v>33.1</v>
      </c>
      <c r="CA1201" s="137"/>
      <c r="CB1201" s="302">
        <v>0.48484850000000002</v>
      </c>
      <c r="CC1201" s="303">
        <v>0.10333333333333337</v>
      </c>
      <c r="CD1201" s="317">
        <v>0.32561129901039704</v>
      </c>
      <c r="CE1201" s="137"/>
      <c r="CF1201" s="138">
        <v>0</v>
      </c>
      <c r="CG1201" s="302">
        <v>33.906243086589086</v>
      </c>
      <c r="CH1201" s="137"/>
      <c r="CI1201" s="302">
        <v>1</v>
      </c>
      <c r="CJ1201" s="302">
        <v>32.523788178243244</v>
      </c>
      <c r="CK1201" s="137"/>
      <c r="CL1201" s="302">
        <v>0</v>
      </c>
      <c r="CM1201" s="313">
        <v>-1.1468190111937717E-3</v>
      </c>
    </row>
    <row r="1202" spans="1:91" ht="14.4" x14ac:dyDescent="0.3">
      <c r="A1202" s="432"/>
      <c r="B1202" s="432"/>
      <c r="C1202" s="432"/>
      <c r="D1202" s="432"/>
      <c r="E1202" s="432"/>
      <c r="F1202" s="432"/>
      <c r="G1202" s="432"/>
      <c r="H1202" s="432"/>
      <c r="I1202" s="432"/>
      <c r="J1202" s="432"/>
      <c r="K1202" s="432"/>
      <c r="L1202" s="432"/>
      <c r="M1202" s="432"/>
      <c r="N1202" s="432"/>
      <c r="O1202" s="432"/>
      <c r="P1202" s="432"/>
      <c r="Q1202" s="432"/>
      <c r="R1202" s="432"/>
      <c r="S1202" s="432"/>
      <c r="T1202" s="432"/>
      <c r="U1202" s="432"/>
      <c r="V1202" s="432"/>
      <c r="W1202" s="432"/>
      <c r="X1202" s="432"/>
      <c r="Y1202" s="432"/>
      <c r="Z1202" s="432"/>
      <c r="AA1202" s="432"/>
      <c r="AB1202" s="432"/>
      <c r="AC1202" s="432"/>
      <c r="AD1202" s="432"/>
      <c r="AE1202" s="432"/>
      <c r="AF1202" s="432"/>
      <c r="AG1202" s="432"/>
      <c r="AH1202" s="432"/>
      <c r="AI1202" s="432"/>
      <c r="AJ1202" s="432"/>
      <c r="AK1202" s="432"/>
      <c r="AL1202" s="432"/>
      <c r="AM1202" s="432"/>
      <c r="AN1202" s="432"/>
      <c r="AO1202" s="432"/>
      <c r="AP1202" s="432"/>
      <c r="AQ1202" s="432"/>
      <c r="AR1202" s="432"/>
      <c r="AS1202" s="432"/>
      <c r="AT1202" s="432"/>
      <c r="AU1202" s="432"/>
      <c r="AV1202" s="432"/>
      <c r="AW1202" s="432"/>
      <c r="AX1202" s="432"/>
      <c r="AY1202" s="432"/>
      <c r="AZ1202" s="432"/>
      <c r="BA1202" s="432"/>
      <c r="BB1202" s="432"/>
      <c r="BC1202" s="432"/>
      <c r="BD1202" s="432"/>
      <c r="BE1202" s="432"/>
      <c r="BF1202" s="432"/>
      <c r="BG1202" s="432"/>
      <c r="BH1202" s="432"/>
      <c r="BI1202" s="432"/>
      <c r="BJ1202" s="432"/>
      <c r="BK1202" s="432"/>
      <c r="BL1202" s="432"/>
      <c r="BM1202" s="432"/>
      <c r="BN1202" s="432"/>
      <c r="BO1202" s="432"/>
      <c r="BP1202" s="432"/>
      <c r="BQ1202" s="432"/>
      <c r="BR1202" s="432"/>
      <c r="BS1202" s="432"/>
      <c r="BT1202" s="432"/>
      <c r="BU1202" s="432"/>
      <c r="BV1202" s="432"/>
      <c r="BW1202" s="432"/>
      <c r="BX1202" s="432"/>
      <c r="BY1202" s="432"/>
      <c r="BZ1202" s="432"/>
      <c r="CA1202" s="432"/>
      <c r="CB1202" s="432"/>
      <c r="CC1202" s="432"/>
      <c r="CD1202" s="432"/>
      <c r="CE1202" s="432"/>
      <c r="CF1202" s="432"/>
      <c r="CG1202" s="432"/>
      <c r="CH1202" s="432"/>
      <c r="CI1202" s="432"/>
      <c r="CJ1202" s="432"/>
      <c r="CK1202" s="432"/>
      <c r="CL1202" s="432"/>
      <c r="CM1202" s="432"/>
    </row>
    <row r="1203" spans="1:91" ht="14.4" x14ac:dyDescent="0.3">
      <c r="A1203" s="472" t="s">
        <v>581</v>
      </c>
      <c r="B1203" s="472"/>
      <c r="C1203" s="472"/>
      <c r="D1203" s="472"/>
      <c r="E1203" s="472"/>
      <c r="F1203" s="472"/>
      <c r="G1203" s="472"/>
      <c r="H1203" s="472"/>
      <c r="I1203" s="472"/>
      <c r="J1203" s="472"/>
      <c r="K1203" s="472"/>
      <c r="L1203" s="472"/>
      <c r="M1203" s="472"/>
      <c r="N1203" s="472"/>
      <c r="O1203" s="472"/>
      <c r="P1203" s="472"/>
      <c r="Q1203" s="472"/>
      <c r="R1203" s="472"/>
      <c r="S1203" s="472"/>
      <c r="T1203" s="472"/>
      <c r="U1203" s="472"/>
      <c r="V1203" s="472"/>
      <c r="W1203" s="472"/>
      <c r="X1203" s="472"/>
      <c r="Y1203" s="472"/>
      <c r="Z1203" s="472"/>
      <c r="AA1203" s="472"/>
      <c r="AB1203" s="472"/>
      <c r="AC1203" s="472"/>
      <c r="AD1203" s="472"/>
      <c r="AE1203" s="472"/>
      <c r="AF1203" s="472"/>
      <c r="AG1203" s="472"/>
      <c r="AH1203" s="472"/>
      <c r="AI1203" s="472"/>
      <c r="AJ1203" s="472"/>
      <c r="AK1203" s="472"/>
      <c r="AL1203" s="472"/>
      <c r="AM1203" s="472"/>
      <c r="AN1203" s="472"/>
      <c r="AO1203" s="472"/>
      <c r="AP1203" s="472"/>
      <c r="AQ1203" s="472"/>
      <c r="AR1203" s="472"/>
      <c r="AS1203" s="472"/>
      <c r="AT1203" s="472"/>
      <c r="AU1203" s="472"/>
      <c r="AV1203" s="472"/>
      <c r="AW1203" s="472"/>
      <c r="AX1203" s="472"/>
      <c r="AY1203" s="472"/>
      <c r="AZ1203" s="472"/>
      <c r="BA1203" s="472"/>
      <c r="BB1203" s="472"/>
      <c r="BC1203" s="472"/>
      <c r="BD1203" s="472"/>
      <c r="BE1203" s="472"/>
      <c r="BF1203" s="472"/>
      <c r="BG1203" s="472"/>
      <c r="BH1203" s="472"/>
      <c r="BI1203" s="472"/>
      <c r="BJ1203" s="472"/>
      <c r="BK1203" s="472"/>
      <c r="BL1203" s="472"/>
      <c r="BM1203" s="472"/>
      <c r="BN1203" s="472"/>
      <c r="BO1203" s="472"/>
      <c r="BP1203" s="472"/>
      <c r="BQ1203" s="472"/>
      <c r="BR1203" s="472"/>
      <c r="BS1203" s="472"/>
      <c r="BT1203" s="472"/>
      <c r="BU1203" s="472"/>
      <c r="BV1203" s="472"/>
      <c r="BW1203" s="472"/>
      <c r="BX1203" s="472"/>
      <c r="BY1203" s="472"/>
      <c r="BZ1203" s="472"/>
      <c r="CA1203" s="472"/>
      <c r="CB1203" s="472"/>
      <c r="CC1203" s="472"/>
      <c r="CD1203" s="472"/>
      <c r="CE1203" s="472"/>
      <c r="CF1203" s="472"/>
      <c r="CG1203" s="472"/>
      <c r="CH1203" s="472"/>
      <c r="CI1203" s="472"/>
      <c r="CJ1203" s="472"/>
      <c r="CK1203" s="472"/>
      <c r="CL1203" s="472"/>
      <c r="CM1203" s="472"/>
    </row>
    <row r="1204" spans="1:91" ht="18" customHeight="1" x14ac:dyDescent="0.3">
      <c r="B1204" s="473" t="s">
        <v>332</v>
      </c>
      <c r="C1204" s="474"/>
      <c r="D1204" s="292" t="s">
        <v>333</v>
      </c>
      <c r="E1204" s="474" t="s">
        <v>332</v>
      </c>
      <c r="F1204" s="474"/>
      <c r="G1204" s="292" t="s">
        <v>333</v>
      </c>
      <c r="H1204" s="474" t="s">
        <v>332</v>
      </c>
      <c r="I1204" s="474"/>
      <c r="J1204" s="292" t="s">
        <v>333</v>
      </c>
      <c r="K1204" s="310" t="s">
        <v>0</v>
      </c>
      <c r="L1204" s="473" t="s">
        <v>332</v>
      </c>
      <c r="M1204" s="474"/>
      <c r="N1204" s="292" t="s">
        <v>333</v>
      </c>
      <c r="O1204" s="474" t="s">
        <v>332</v>
      </c>
      <c r="P1204" s="474"/>
      <c r="Q1204" s="292" t="s">
        <v>333</v>
      </c>
      <c r="R1204" s="474" t="s">
        <v>332</v>
      </c>
      <c r="S1204" s="474"/>
      <c r="T1204" s="292" t="s">
        <v>333</v>
      </c>
      <c r="U1204" s="310" t="s">
        <v>0</v>
      </c>
      <c r="V1204" s="473" t="s">
        <v>332</v>
      </c>
      <c r="W1204" s="474"/>
      <c r="X1204" s="292" t="s">
        <v>333</v>
      </c>
      <c r="Y1204" s="474" t="s">
        <v>332</v>
      </c>
      <c r="Z1204" s="474"/>
      <c r="AA1204" s="292" t="s">
        <v>333</v>
      </c>
      <c r="AB1204" s="474" t="s">
        <v>332</v>
      </c>
      <c r="AC1204" s="474"/>
      <c r="AD1204" s="292" t="s">
        <v>333</v>
      </c>
      <c r="AE1204" s="310" t="s">
        <v>0</v>
      </c>
      <c r="AF1204" s="473" t="s">
        <v>332</v>
      </c>
      <c r="AG1204" s="474"/>
      <c r="AH1204" s="292" t="s">
        <v>333</v>
      </c>
      <c r="AI1204" s="474" t="s">
        <v>332</v>
      </c>
      <c r="AJ1204" s="474"/>
      <c r="AK1204" s="292" t="s">
        <v>333</v>
      </c>
      <c r="AL1204" s="474" t="s">
        <v>332</v>
      </c>
      <c r="AM1204" s="474"/>
      <c r="AN1204" s="292" t="s">
        <v>333</v>
      </c>
      <c r="AO1204" s="310" t="s">
        <v>0</v>
      </c>
      <c r="AP1204" s="473" t="s">
        <v>332</v>
      </c>
      <c r="AQ1204" s="474"/>
      <c r="AR1204" s="292" t="s">
        <v>333</v>
      </c>
      <c r="AS1204" s="474" t="s">
        <v>332</v>
      </c>
      <c r="AT1204" s="474"/>
      <c r="AU1204" s="292" t="s">
        <v>333</v>
      </c>
      <c r="AV1204" s="474" t="s">
        <v>332</v>
      </c>
      <c r="AW1204" s="474"/>
      <c r="AX1204" s="292" t="s">
        <v>333</v>
      </c>
      <c r="AY1204" s="290" t="s">
        <v>0</v>
      </c>
      <c r="AZ1204" s="473" t="s">
        <v>332</v>
      </c>
      <c r="BA1204" s="474"/>
      <c r="BB1204" s="292" t="s">
        <v>333</v>
      </c>
      <c r="BC1204" s="474" t="s">
        <v>332</v>
      </c>
      <c r="BD1204" s="474"/>
      <c r="BE1204" s="292" t="s">
        <v>333</v>
      </c>
      <c r="BF1204" s="474" t="s">
        <v>332</v>
      </c>
      <c r="BG1204" s="474"/>
      <c r="BH1204" s="292" t="s">
        <v>333</v>
      </c>
      <c r="BI1204" s="290" t="s">
        <v>0</v>
      </c>
      <c r="BJ1204" s="473" t="s">
        <v>332</v>
      </c>
      <c r="BK1204" s="474"/>
      <c r="BL1204" s="292" t="s">
        <v>333</v>
      </c>
      <c r="BM1204" s="474" t="s">
        <v>332</v>
      </c>
      <c r="BN1204" s="474"/>
      <c r="BO1204" s="292" t="s">
        <v>333</v>
      </c>
      <c r="BP1204" s="474" t="s">
        <v>332</v>
      </c>
      <c r="BQ1204" s="474"/>
      <c r="BR1204" s="292" t="s">
        <v>333</v>
      </c>
      <c r="BS1204" s="290" t="s">
        <v>0</v>
      </c>
      <c r="BT1204" s="473" t="s">
        <v>332</v>
      </c>
      <c r="BU1204" s="474"/>
      <c r="BV1204" s="292" t="s">
        <v>333</v>
      </c>
      <c r="BW1204" s="474" t="s">
        <v>332</v>
      </c>
      <c r="BX1204" s="474"/>
      <c r="BY1204" s="292" t="s">
        <v>333</v>
      </c>
      <c r="BZ1204" s="474" t="s">
        <v>332</v>
      </c>
      <c r="CA1204" s="474"/>
      <c r="CB1204" s="292" t="s">
        <v>333</v>
      </c>
      <c r="CC1204" s="290" t="s">
        <v>0</v>
      </c>
      <c r="CD1204" s="473" t="s">
        <v>332</v>
      </c>
      <c r="CE1204" s="474"/>
      <c r="CF1204" s="292" t="s">
        <v>333</v>
      </c>
      <c r="CG1204" s="474" t="s">
        <v>332</v>
      </c>
      <c r="CH1204" s="474"/>
      <c r="CI1204" s="292" t="s">
        <v>333</v>
      </c>
      <c r="CJ1204" s="474" t="s">
        <v>332</v>
      </c>
      <c r="CK1204" s="474"/>
      <c r="CL1204" s="292" t="s">
        <v>333</v>
      </c>
      <c r="CM1204" s="310" t="s">
        <v>0</v>
      </c>
    </row>
    <row r="1205" spans="1:91" ht="14.4" x14ac:dyDescent="0.3">
      <c r="A1205" s="99" t="s">
        <v>271</v>
      </c>
      <c r="B1205" s="315">
        <v>268800</v>
      </c>
      <c r="C1205" s="137"/>
      <c r="D1205" s="316">
        <v>1689.0909090908999</v>
      </c>
      <c r="E1205" s="312">
        <v>191700</v>
      </c>
      <c r="F1205" s="137"/>
      <c r="G1205" s="302">
        <v>1698.1818181818101</v>
      </c>
      <c r="H1205" s="312">
        <v>255000</v>
      </c>
      <c r="I1205" s="137"/>
      <c r="J1205" s="302">
        <v>1418.1817599999999</v>
      </c>
      <c r="K1205" s="313">
        <v>-5.1339285714285712E-2</v>
      </c>
      <c r="L1205" s="316">
        <v>226800</v>
      </c>
      <c r="M1205" s="137"/>
      <c r="N1205" s="316">
        <v>1228.4848484848401</v>
      </c>
      <c r="O1205" s="312">
        <v>161800</v>
      </c>
      <c r="P1205" s="137"/>
      <c r="Q1205" s="302">
        <v>1080</v>
      </c>
      <c r="R1205" s="312">
        <v>213900</v>
      </c>
      <c r="S1205" s="137"/>
      <c r="T1205" s="302">
        <v>1432.72729</v>
      </c>
      <c r="U1205" s="313">
        <v>-5.6878306878306875E-2</v>
      </c>
      <c r="V1205" s="316">
        <v>221300</v>
      </c>
      <c r="W1205" s="137"/>
      <c r="X1205" s="316">
        <v>2609.69696969697</v>
      </c>
      <c r="Y1205" s="312">
        <v>170000</v>
      </c>
      <c r="Z1205" s="137"/>
      <c r="AA1205" s="302">
        <v>2081.2121212121201</v>
      </c>
      <c r="AB1205" s="312">
        <v>215900</v>
      </c>
      <c r="AC1205" s="137"/>
      <c r="AD1205" s="302">
        <v>3007.8789999999999</v>
      </c>
      <c r="AE1205" s="313">
        <v>-2.4401265250790782E-2</v>
      </c>
      <c r="AF1205" s="316">
        <v>297000</v>
      </c>
      <c r="AG1205" s="137"/>
      <c r="AH1205" s="316">
        <v>4658.1818181818098</v>
      </c>
      <c r="AI1205" s="312">
        <v>179100</v>
      </c>
      <c r="AJ1205" s="137"/>
      <c r="AK1205" s="302">
        <v>3945.45454545454</v>
      </c>
      <c r="AL1205" s="312">
        <v>251200</v>
      </c>
      <c r="AM1205" s="137"/>
      <c r="AN1205" s="302">
        <v>3794.5454100000002</v>
      </c>
      <c r="AO1205" s="313">
        <v>-0.15420875420875421</v>
      </c>
      <c r="AP1205" s="316">
        <v>282900</v>
      </c>
      <c r="AQ1205" s="137"/>
      <c r="AR1205" s="316">
        <v>5082.4242424242402</v>
      </c>
      <c r="AS1205" s="312">
        <v>152600</v>
      </c>
      <c r="AT1205" s="137"/>
      <c r="AU1205" s="302">
        <v>1662.42424242424</v>
      </c>
      <c r="AV1205" s="312">
        <v>252700</v>
      </c>
      <c r="AW1205" s="137"/>
      <c r="AX1205" s="302">
        <v>2776.3635300000001</v>
      </c>
      <c r="AY1205" s="303">
        <v>-0.10675150229763167</v>
      </c>
      <c r="AZ1205" s="315">
        <v>355000</v>
      </c>
      <c r="BA1205" s="137"/>
      <c r="BB1205" s="316">
        <v>2216.9696969696902</v>
      </c>
      <c r="BC1205" s="312">
        <v>211300</v>
      </c>
      <c r="BD1205" s="137"/>
      <c r="BE1205" s="302">
        <v>1680</v>
      </c>
      <c r="BF1205" s="312">
        <v>342100</v>
      </c>
      <c r="BG1205" s="137"/>
      <c r="BH1205" s="302">
        <v>1836.96973</v>
      </c>
      <c r="BI1205" s="303">
        <v>-3.6338028169014082E-2</v>
      </c>
      <c r="BJ1205" s="315">
        <v>321700</v>
      </c>
      <c r="BK1205" s="137"/>
      <c r="BL1205" s="316">
        <v>2178.7878787878699</v>
      </c>
      <c r="BM1205" s="312">
        <v>175400</v>
      </c>
      <c r="BN1205" s="137"/>
      <c r="BO1205" s="302">
        <v>1518.7878787878701</v>
      </c>
      <c r="BP1205" s="312">
        <v>291600</v>
      </c>
      <c r="BQ1205" s="137"/>
      <c r="BR1205" s="302">
        <v>1672.72729</v>
      </c>
      <c r="BS1205" s="303">
        <v>-9.3565433633820333E-2</v>
      </c>
      <c r="BT1205" s="315">
        <v>217500</v>
      </c>
      <c r="BU1205" s="137"/>
      <c r="BV1205" s="316">
        <v>1563.6363636363601</v>
      </c>
      <c r="BW1205" s="312">
        <v>161000</v>
      </c>
      <c r="BX1205" s="137"/>
      <c r="BY1205" s="302">
        <v>1240.6060606060601</v>
      </c>
      <c r="BZ1205" s="312">
        <v>205000</v>
      </c>
      <c r="CA1205" s="137"/>
      <c r="CB1205" s="302">
        <v>2309.0908199999999</v>
      </c>
      <c r="CC1205" s="303">
        <v>-5.7471264367816091E-2</v>
      </c>
      <c r="CD1205" s="315">
        <v>269633</v>
      </c>
      <c r="CE1205" s="137"/>
      <c r="CF1205" s="316">
        <v>8413.59</v>
      </c>
      <c r="CG1205" s="312">
        <v>175282</v>
      </c>
      <c r="CH1205" s="137"/>
      <c r="CI1205" s="302">
        <v>5776.65</v>
      </c>
      <c r="CJ1205" s="312">
        <v>256421</v>
      </c>
      <c r="CK1205" s="137"/>
      <c r="CL1205" s="302">
        <v>6833.88</v>
      </c>
      <c r="CM1205" s="313">
        <v>-4.8999936951337558E-2</v>
      </c>
    </row>
    <row r="1206" spans="1:91" ht="14.4" x14ac:dyDescent="0.3">
      <c r="A1206" s="432"/>
      <c r="B1206" s="432"/>
      <c r="C1206" s="432"/>
      <c r="D1206" s="432"/>
      <c r="E1206" s="432"/>
      <c r="F1206" s="432"/>
      <c r="G1206" s="432"/>
      <c r="H1206" s="432"/>
      <c r="I1206" s="432"/>
      <c r="J1206" s="432"/>
      <c r="K1206" s="432"/>
      <c r="L1206" s="432"/>
      <c r="M1206" s="432"/>
      <c r="N1206" s="432"/>
      <c r="O1206" s="432"/>
      <c r="P1206" s="432"/>
      <c r="Q1206" s="432"/>
      <c r="R1206" s="432"/>
      <c r="S1206" s="432"/>
      <c r="T1206" s="432"/>
      <c r="U1206" s="432"/>
      <c r="V1206" s="432"/>
      <c r="W1206" s="432"/>
      <c r="X1206" s="432"/>
      <c r="Y1206" s="432"/>
      <c r="Z1206" s="432"/>
      <c r="AA1206" s="432"/>
      <c r="AB1206" s="432"/>
      <c r="AC1206" s="432"/>
      <c r="AD1206" s="432"/>
      <c r="AE1206" s="432"/>
      <c r="AF1206" s="432"/>
      <c r="AG1206" s="432"/>
      <c r="AH1206" s="432"/>
      <c r="AI1206" s="432"/>
      <c r="AJ1206" s="432"/>
      <c r="AK1206" s="432"/>
      <c r="AL1206" s="432"/>
      <c r="AM1206" s="432"/>
      <c r="AN1206" s="432"/>
      <c r="AO1206" s="432"/>
      <c r="AP1206" s="432"/>
      <c r="AQ1206" s="432"/>
      <c r="AR1206" s="432"/>
      <c r="AS1206" s="432"/>
      <c r="AT1206" s="432"/>
      <c r="AU1206" s="432"/>
      <c r="AV1206" s="432"/>
      <c r="AW1206" s="432"/>
      <c r="AX1206" s="432"/>
      <c r="AY1206" s="432"/>
      <c r="AZ1206" s="432"/>
      <c r="BA1206" s="432"/>
      <c r="BB1206" s="432"/>
      <c r="BC1206" s="432"/>
      <c r="BD1206" s="432"/>
      <c r="BE1206" s="432"/>
      <c r="BF1206" s="432"/>
      <c r="BG1206" s="432"/>
      <c r="BH1206" s="432"/>
      <c r="BI1206" s="432"/>
      <c r="BJ1206" s="432"/>
      <c r="BK1206" s="432"/>
      <c r="BL1206" s="432"/>
      <c r="BM1206" s="432"/>
      <c r="BN1206" s="432"/>
      <c r="BO1206" s="432"/>
      <c r="BP1206" s="432"/>
      <c r="BQ1206" s="432"/>
      <c r="BR1206" s="432"/>
      <c r="BS1206" s="432"/>
      <c r="BT1206" s="432"/>
      <c r="BU1206" s="432"/>
      <c r="BV1206" s="432"/>
      <c r="BW1206" s="432"/>
      <c r="BX1206" s="432"/>
      <c r="BY1206" s="432"/>
      <c r="BZ1206" s="432"/>
      <c r="CA1206" s="432"/>
      <c r="CB1206" s="432"/>
      <c r="CC1206" s="432"/>
      <c r="CD1206" s="432"/>
      <c r="CE1206" s="432"/>
      <c r="CF1206" s="432"/>
      <c r="CG1206" s="432"/>
      <c r="CH1206" s="432"/>
      <c r="CI1206" s="432"/>
      <c r="CJ1206" s="432"/>
      <c r="CK1206" s="432"/>
      <c r="CL1206" s="432"/>
      <c r="CM1206" s="432"/>
    </row>
    <row r="1207" spans="1:91" ht="14.4" x14ac:dyDescent="0.3">
      <c r="A1207" s="472" t="s">
        <v>582</v>
      </c>
      <c r="B1207" s="472"/>
      <c r="C1207" s="472"/>
      <c r="D1207" s="472"/>
      <c r="E1207" s="472"/>
      <c r="F1207" s="472"/>
      <c r="G1207" s="472"/>
      <c r="H1207" s="472"/>
      <c r="I1207" s="472"/>
      <c r="J1207" s="472"/>
      <c r="K1207" s="472"/>
      <c r="L1207" s="472"/>
      <c r="M1207" s="472"/>
      <c r="N1207" s="472"/>
      <c r="O1207" s="472"/>
      <c r="P1207" s="472"/>
      <c r="Q1207" s="472"/>
      <c r="R1207" s="472"/>
      <c r="S1207" s="472"/>
      <c r="T1207" s="472"/>
      <c r="U1207" s="472"/>
      <c r="V1207" s="472"/>
      <c r="W1207" s="472"/>
      <c r="X1207" s="472"/>
      <c r="Y1207" s="472"/>
      <c r="Z1207" s="472"/>
      <c r="AA1207" s="472"/>
      <c r="AB1207" s="472"/>
      <c r="AC1207" s="472"/>
      <c r="AD1207" s="472"/>
      <c r="AE1207" s="472"/>
      <c r="AF1207" s="472"/>
      <c r="AG1207" s="472"/>
      <c r="AH1207" s="472"/>
      <c r="AI1207" s="472"/>
      <c r="AJ1207" s="472"/>
      <c r="AK1207" s="472"/>
      <c r="AL1207" s="472"/>
      <c r="AM1207" s="472"/>
      <c r="AN1207" s="472"/>
      <c r="AO1207" s="472"/>
      <c r="AP1207" s="472"/>
      <c r="AQ1207" s="472"/>
      <c r="AR1207" s="472"/>
      <c r="AS1207" s="472"/>
      <c r="AT1207" s="472"/>
      <c r="AU1207" s="472"/>
      <c r="AV1207" s="472"/>
      <c r="AW1207" s="472"/>
      <c r="AX1207" s="472"/>
      <c r="AY1207" s="472"/>
      <c r="AZ1207" s="472"/>
      <c r="BA1207" s="472"/>
      <c r="BB1207" s="472"/>
      <c r="BC1207" s="472"/>
      <c r="BD1207" s="472"/>
      <c r="BE1207" s="472"/>
      <c r="BF1207" s="472"/>
      <c r="BG1207" s="472"/>
      <c r="BH1207" s="472"/>
      <c r="BI1207" s="472"/>
      <c r="BJ1207" s="472"/>
      <c r="BK1207" s="472"/>
      <c r="BL1207" s="472"/>
      <c r="BM1207" s="472"/>
      <c r="BN1207" s="472"/>
      <c r="BO1207" s="472"/>
      <c r="BP1207" s="472"/>
      <c r="BQ1207" s="472"/>
      <c r="BR1207" s="472"/>
      <c r="BS1207" s="472"/>
      <c r="BT1207" s="472"/>
      <c r="BU1207" s="472"/>
      <c r="BV1207" s="472"/>
      <c r="BW1207" s="472"/>
      <c r="BX1207" s="472"/>
      <c r="BY1207" s="472"/>
      <c r="BZ1207" s="472"/>
      <c r="CA1207" s="472"/>
      <c r="CB1207" s="472"/>
      <c r="CC1207" s="472"/>
      <c r="CD1207" s="472"/>
      <c r="CE1207" s="472"/>
      <c r="CF1207" s="472"/>
      <c r="CG1207" s="472"/>
      <c r="CH1207" s="472"/>
      <c r="CI1207" s="472"/>
      <c r="CJ1207" s="472"/>
      <c r="CK1207" s="472"/>
      <c r="CL1207" s="472"/>
      <c r="CM1207" s="472"/>
    </row>
    <row r="1208" spans="1:91" ht="18" customHeight="1" x14ac:dyDescent="0.3">
      <c r="B1208" s="473" t="s">
        <v>332</v>
      </c>
      <c r="C1208" s="474"/>
      <c r="D1208" s="292" t="s">
        <v>333</v>
      </c>
      <c r="E1208" s="474" t="s">
        <v>332</v>
      </c>
      <c r="F1208" s="474"/>
      <c r="G1208" s="292" t="s">
        <v>333</v>
      </c>
      <c r="H1208" s="474" t="s">
        <v>332</v>
      </c>
      <c r="I1208" s="474"/>
      <c r="J1208" s="292" t="s">
        <v>333</v>
      </c>
      <c r="K1208" s="310" t="s">
        <v>0</v>
      </c>
      <c r="L1208" s="473" t="s">
        <v>332</v>
      </c>
      <c r="M1208" s="474"/>
      <c r="N1208" s="292" t="s">
        <v>333</v>
      </c>
      <c r="O1208" s="474" t="s">
        <v>332</v>
      </c>
      <c r="P1208" s="474"/>
      <c r="Q1208" s="292" t="s">
        <v>333</v>
      </c>
      <c r="R1208" s="474" t="s">
        <v>332</v>
      </c>
      <c r="S1208" s="474"/>
      <c r="T1208" s="292" t="s">
        <v>333</v>
      </c>
      <c r="U1208" s="310" t="s">
        <v>0</v>
      </c>
      <c r="V1208" s="473" t="s">
        <v>332</v>
      </c>
      <c r="W1208" s="474"/>
      <c r="X1208" s="292" t="s">
        <v>333</v>
      </c>
      <c r="Y1208" s="474" t="s">
        <v>332</v>
      </c>
      <c r="Z1208" s="474"/>
      <c r="AA1208" s="292" t="s">
        <v>333</v>
      </c>
      <c r="AB1208" s="474" t="s">
        <v>332</v>
      </c>
      <c r="AC1208" s="474"/>
      <c r="AD1208" s="292" t="s">
        <v>333</v>
      </c>
      <c r="AE1208" s="310" t="s">
        <v>0</v>
      </c>
      <c r="AF1208" s="473" t="s">
        <v>332</v>
      </c>
      <c r="AG1208" s="474"/>
      <c r="AH1208" s="292" t="s">
        <v>333</v>
      </c>
      <c r="AI1208" s="474" t="s">
        <v>332</v>
      </c>
      <c r="AJ1208" s="474"/>
      <c r="AK1208" s="292" t="s">
        <v>333</v>
      </c>
      <c r="AL1208" s="474" t="s">
        <v>332</v>
      </c>
      <c r="AM1208" s="474"/>
      <c r="AN1208" s="292" t="s">
        <v>333</v>
      </c>
      <c r="AO1208" s="310" t="s">
        <v>0</v>
      </c>
      <c r="AP1208" s="473" t="s">
        <v>332</v>
      </c>
      <c r="AQ1208" s="474"/>
      <c r="AR1208" s="292" t="s">
        <v>333</v>
      </c>
      <c r="AS1208" s="474" t="s">
        <v>332</v>
      </c>
      <c r="AT1208" s="474"/>
      <c r="AU1208" s="292" t="s">
        <v>333</v>
      </c>
      <c r="AV1208" s="474" t="s">
        <v>332</v>
      </c>
      <c r="AW1208" s="474"/>
      <c r="AX1208" s="292" t="s">
        <v>333</v>
      </c>
      <c r="AY1208" s="290" t="s">
        <v>0</v>
      </c>
      <c r="AZ1208" s="473" t="s">
        <v>332</v>
      </c>
      <c r="BA1208" s="474"/>
      <c r="BB1208" s="292" t="s">
        <v>333</v>
      </c>
      <c r="BC1208" s="474" t="s">
        <v>332</v>
      </c>
      <c r="BD1208" s="474"/>
      <c r="BE1208" s="292" t="s">
        <v>333</v>
      </c>
      <c r="BF1208" s="474" t="s">
        <v>332</v>
      </c>
      <c r="BG1208" s="474"/>
      <c r="BH1208" s="292" t="s">
        <v>333</v>
      </c>
      <c r="BI1208" s="290" t="s">
        <v>0</v>
      </c>
      <c r="BJ1208" s="473" t="s">
        <v>332</v>
      </c>
      <c r="BK1208" s="474"/>
      <c r="BL1208" s="292" t="s">
        <v>333</v>
      </c>
      <c r="BM1208" s="474" t="s">
        <v>332</v>
      </c>
      <c r="BN1208" s="474"/>
      <c r="BO1208" s="292" t="s">
        <v>333</v>
      </c>
      <c r="BP1208" s="474" t="s">
        <v>332</v>
      </c>
      <c r="BQ1208" s="474"/>
      <c r="BR1208" s="292" t="s">
        <v>333</v>
      </c>
      <c r="BS1208" s="290" t="s">
        <v>0</v>
      </c>
      <c r="BT1208" s="473" t="s">
        <v>332</v>
      </c>
      <c r="BU1208" s="474"/>
      <c r="BV1208" s="292" t="s">
        <v>333</v>
      </c>
      <c r="BW1208" s="474" t="s">
        <v>332</v>
      </c>
      <c r="BX1208" s="474"/>
      <c r="BY1208" s="292" t="s">
        <v>333</v>
      </c>
      <c r="BZ1208" s="474" t="s">
        <v>332</v>
      </c>
      <c r="CA1208" s="474"/>
      <c r="CB1208" s="292" t="s">
        <v>333</v>
      </c>
      <c r="CC1208" s="290" t="s">
        <v>0</v>
      </c>
      <c r="CD1208" s="473" t="s">
        <v>332</v>
      </c>
      <c r="CE1208" s="474"/>
      <c r="CF1208" s="292" t="s">
        <v>333</v>
      </c>
      <c r="CG1208" s="474" t="s">
        <v>332</v>
      </c>
      <c r="CH1208" s="474"/>
      <c r="CI1208" s="292" t="s">
        <v>333</v>
      </c>
      <c r="CJ1208" s="474" t="s">
        <v>332</v>
      </c>
      <c r="CK1208" s="474"/>
      <c r="CL1208" s="292" t="s">
        <v>333</v>
      </c>
      <c r="CM1208" s="310" t="s">
        <v>0</v>
      </c>
    </row>
    <row r="1209" spans="1:91" ht="14.4" x14ac:dyDescent="0.3">
      <c r="A1209" s="99" t="s">
        <v>583</v>
      </c>
      <c r="B1209" s="315">
        <v>1313</v>
      </c>
      <c r="C1209" s="137"/>
      <c r="D1209" s="316">
        <v>11.5151515151515</v>
      </c>
      <c r="E1209" s="312">
        <v>1237</v>
      </c>
      <c r="F1209" s="137"/>
      <c r="G1209" s="302">
        <v>10.303030303030299</v>
      </c>
      <c r="H1209" s="312">
        <v>1289</v>
      </c>
      <c r="I1209" s="137"/>
      <c r="J1209" s="302">
        <v>9.0909089999999999</v>
      </c>
      <c r="K1209" s="313">
        <v>-1.827875095201828E-2</v>
      </c>
      <c r="L1209" s="316">
        <v>1204</v>
      </c>
      <c r="M1209" s="137"/>
      <c r="N1209" s="316">
        <v>10.909090909090899</v>
      </c>
      <c r="O1209" s="312">
        <v>1159</v>
      </c>
      <c r="P1209" s="137"/>
      <c r="Q1209" s="302">
        <v>10.303030303030299</v>
      </c>
      <c r="R1209" s="312">
        <v>1199</v>
      </c>
      <c r="S1209" s="137"/>
      <c r="T1209" s="302">
        <v>9.0909089999999999</v>
      </c>
      <c r="U1209" s="313">
        <v>-4.152823920265781E-3</v>
      </c>
      <c r="V1209" s="316">
        <v>1197</v>
      </c>
      <c r="W1209" s="137"/>
      <c r="X1209" s="316">
        <v>26.6666666666666</v>
      </c>
      <c r="Y1209" s="312">
        <v>1180</v>
      </c>
      <c r="Z1209" s="137"/>
      <c r="AA1209" s="302">
        <v>28.484848484848399</v>
      </c>
      <c r="AB1209" s="312">
        <v>1163</v>
      </c>
      <c r="AC1209" s="137"/>
      <c r="AD1209" s="302">
        <v>25.454546000000001</v>
      </c>
      <c r="AE1209" s="313">
        <v>-2.8404344193817876E-2</v>
      </c>
      <c r="AF1209" s="316">
        <v>1244</v>
      </c>
      <c r="AG1209" s="137"/>
      <c r="AH1209" s="316">
        <v>24.2424242424242</v>
      </c>
      <c r="AI1209" s="312">
        <v>1171</v>
      </c>
      <c r="AJ1209" s="137"/>
      <c r="AK1209" s="302">
        <v>22.424242424242401</v>
      </c>
      <c r="AL1209" s="312">
        <v>1218</v>
      </c>
      <c r="AM1209" s="137"/>
      <c r="AN1209" s="302">
        <v>26.060606</v>
      </c>
      <c r="AO1209" s="313">
        <v>-2.0900321543408359E-2</v>
      </c>
      <c r="AP1209" s="316">
        <v>1339</v>
      </c>
      <c r="AQ1209" s="137"/>
      <c r="AR1209" s="316">
        <v>26.6666666666666</v>
      </c>
      <c r="AS1209" s="312">
        <v>1117</v>
      </c>
      <c r="AT1209" s="137"/>
      <c r="AU1209" s="302">
        <v>15.151515151515101</v>
      </c>
      <c r="AV1209" s="312">
        <v>1135</v>
      </c>
      <c r="AW1209" s="137"/>
      <c r="AX1209" s="302">
        <v>19.393940000000001</v>
      </c>
      <c r="AY1209" s="303">
        <v>-0.15235250186706498</v>
      </c>
      <c r="AZ1209" s="315">
        <v>1719</v>
      </c>
      <c r="BA1209" s="137"/>
      <c r="BB1209" s="316">
        <v>16.969696969696901</v>
      </c>
      <c r="BC1209" s="312">
        <v>1471</v>
      </c>
      <c r="BD1209" s="137"/>
      <c r="BE1209" s="302">
        <v>12.7272727272727</v>
      </c>
      <c r="BF1209" s="312">
        <v>1538</v>
      </c>
      <c r="BG1209" s="137"/>
      <c r="BH1209" s="302">
        <v>15.757576</v>
      </c>
      <c r="BI1209" s="303">
        <v>-0.10529377545084351</v>
      </c>
      <c r="BJ1209" s="315">
        <v>1525</v>
      </c>
      <c r="BK1209" s="137"/>
      <c r="BL1209" s="316">
        <v>16.363636363636299</v>
      </c>
      <c r="BM1209" s="312">
        <v>1325</v>
      </c>
      <c r="BN1209" s="137"/>
      <c r="BO1209" s="302">
        <v>11.5151515151515</v>
      </c>
      <c r="BP1209" s="312">
        <v>1362</v>
      </c>
      <c r="BQ1209" s="137"/>
      <c r="BR1209" s="302">
        <v>13.333333</v>
      </c>
      <c r="BS1209" s="303">
        <v>-0.10688524590163935</v>
      </c>
      <c r="BT1209" s="315">
        <v>1131</v>
      </c>
      <c r="BU1209" s="137"/>
      <c r="BV1209" s="316">
        <v>13.9393939393939</v>
      </c>
      <c r="BW1209" s="312">
        <v>1101</v>
      </c>
      <c r="BX1209" s="137"/>
      <c r="BY1209" s="302">
        <v>12.7272727272727</v>
      </c>
      <c r="BZ1209" s="312">
        <v>1140</v>
      </c>
      <c r="CA1209" s="137"/>
      <c r="CB1209" s="302">
        <v>12.121212</v>
      </c>
      <c r="CC1209" s="303">
        <v>7.9575596816976128E-3</v>
      </c>
      <c r="CD1209" s="315">
        <f>(SUM(B1209+L1209+V1209+AF1209+AP1209+AZ1209+BJ1209+BT1209))/8</f>
        <v>1334</v>
      </c>
      <c r="CE1209" s="137"/>
      <c r="CF1209" s="316">
        <v>53.19</v>
      </c>
      <c r="CG1209" s="316">
        <f>(SUM(E1209+O1209+Y1209+AI1209+AS1209+BC1209+BM1209+BW1209))/8</f>
        <v>1220.125</v>
      </c>
      <c r="CH1209" s="137"/>
      <c r="CI1209" s="302">
        <v>45.84</v>
      </c>
      <c r="CJ1209" s="316">
        <f>(SUM(H1209+R1209+AB1209+AL1209+AV1209+BF1209+BP1209+BZ1209))/8</f>
        <v>1255.5</v>
      </c>
      <c r="CK1209" s="137"/>
      <c r="CL1209" s="302">
        <v>48.6</v>
      </c>
    </row>
    <row r="1210" spans="1:91" ht="14.4" x14ac:dyDescent="0.3">
      <c r="A1210" s="99" t="s">
        <v>584</v>
      </c>
      <c r="B1210" s="315">
        <v>1636</v>
      </c>
      <c r="C1210" s="137"/>
      <c r="D1210" s="316">
        <v>9.6969696969696901</v>
      </c>
      <c r="E1210" s="312">
        <v>1562</v>
      </c>
      <c r="F1210" s="137"/>
      <c r="G1210" s="302">
        <v>9.6969696969696901</v>
      </c>
      <c r="H1210" s="312">
        <v>1631</v>
      </c>
      <c r="I1210" s="137"/>
      <c r="J1210" s="302">
        <v>9.0909089999999999</v>
      </c>
      <c r="K1210" s="313">
        <v>-3.0562347188264061E-3</v>
      </c>
      <c r="L1210" s="316">
        <v>1513</v>
      </c>
      <c r="M1210" s="137"/>
      <c r="N1210" s="316">
        <v>11.5151515151515</v>
      </c>
      <c r="O1210" s="312">
        <v>1471</v>
      </c>
      <c r="P1210" s="137"/>
      <c r="Q1210" s="302">
        <v>9.6969696969696901</v>
      </c>
      <c r="R1210" s="312">
        <v>1527</v>
      </c>
      <c r="S1210" s="137"/>
      <c r="T1210" s="302">
        <v>10.909091</v>
      </c>
      <c r="U1210" s="313">
        <v>9.253139458030404E-3</v>
      </c>
      <c r="V1210" s="316">
        <v>1489</v>
      </c>
      <c r="W1210" s="137"/>
      <c r="X1210" s="316">
        <v>27.272727272727199</v>
      </c>
      <c r="Y1210" s="312">
        <v>1482</v>
      </c>
      <c r="Z1210" s="137"/>
      <c r="AA1210" s="302">
        <v>22.424242424242401</v>
      </c>
      <c r="AB1210" s="312">
        <v>1459</v>
      </c>
      <c r="AC1210" s="137"/>
      <c r="AD1210" s="302">
        <v>21.212122000000001</v>
      </c>
      <c r="AE1210" s="313">
        <v>-2.0147750167897917E-2</v>
      </c>
      <c r="AF1210" s="316">
        <v>1650</v>
      </c>
      <c r="AG1210" s="137"/>
      <c r="AH1210" s="316">
        <v>33.3333333333333</v>
      </c>
      <c r="AI1210" s="312">
        <v>1500</v>
      </c>
      <c r="AJ1210" s="137"/>
      <c r="AK1210" s="302">
        <v>24.2424242424242</v>
      </c>
      <c r="AL1210" s="312">
        <v>1551</v>
      </c>
      <c r="AM1210" s="137"/>
      <c r="AN1210" s="302">
        <v>26.666665999999999</v>
      </c>
      <c r="AO1210" s="313">
        <v>-0.06</v>
      </c>
      <c r="AP1210" s="316">
        <v>1696</v>
      </c>
      <c r="AQ1210" s="137"/>
      <c r="AR1210" s="316">
        <v>20.606060606060598</v>
      </c>
      <c r="AS1210" s="312">
        <v>1405</v>
      </c>
      <c r="AT1210" s="137"/>
      <c r="AU1210" s="302">
        <v>13.9393939393939</v>
      </c>
      <c r="AV1210" s="312">
        <v>1493</v>
      </c>
      <c r="AW1210" s="137"/>
      <c r="AX1210" s="302">
        <v>20</v>
      </c>
      <c r="AY1210" s="303">
        <v>-0.11969339622641509</v>
      </c>
      <c r="AZ1210" s="315">
        <v>2093</v>
      </c>
      <c r="BA1210" s="137"/>
      <c r="BB1210" s="316">
        <v>16.969696969696901</v>
      </c>
      <c r="BC1210" s="312">
        <v>1804</v>
      </c>
      <c r="BD1210" s="137"/>
      <c r="BE1210" s="302">
        <v>14.545454545454501</v>
      </c>
      <c r="BF1210" s="312">
        <v>1907</v>
      </c>
      <c r="BG1210" s="137"/>
      <c r="BH1210" s="302">
        <v>11.515152</v>
      </c>
      <c r="BI1210" s="303">
        <v>-8.8867654085045392E-2</v>
      </c>
      <c r="BJ1210" s="315">
        <v>1868</v>
      </c>
      <c r="BK1210" s="137"/>
      <c r="BL1210" s="316">
        <v>14.545454545454501</v>
      </c>
      <c r="BM1210" s="312">
        <v>1624</v>
      </c>
      <c r="BN1210" s="137"/>
      <c r="BO1210" s="302">
        <v>12.7272727272727</v>
      </c>
      <c r="BP1210" s="312">
        <v>1702</v>
      </c>
      <c r="BQ1210" s="137"/>
      <c r="BR1210" s="302">
        <v>12.121212</v>
      </c>
      <c r="BS1210" s="303">
        <v>-8.8865096359743045E-2</v>
      </c>
      <c r="BT1210" s="315">
        <v>1429</v>
      </c>
      <c r="BU1210" s="137"/>
      <c r="BV1210" s="316">
        <v>14.545454545454501</v>
      </c>
      <c r="BW1210" s="312">
        <v>1381</v>
      </c>
      <c r="BX1210" s="137"/>
      <c r="BY1210" s="302">
        <v>13.3333333333333</v>
      </c>
      <c r="BZ1210" s="312">
        <v>1420</v>
      </c>
      <c r="CA1210" s="137"/>
      <c r="CB1210" s="302">
        <v>11.515152</v>
      </c>
      <c r="CC1210" s="303">
        <v>-6.298110566829951E-3</v>
      </c>
      <c r="CD1210" s="315">
        <v>1707</v>
      </c>
      <c r="CE1210" s="137"/>
      <c r="CF1210" s="316">
        <v>55.38</v>
      </c>
      <c r="CG1210" s="312">
        <v>1564</v>
      </c>
      <c r="CH1210" s="137"/>
      <c r="CI1210" s="302">
        <v>43.58</v>
      </c>
      <c r="CJ1210" s="312"/>
      <c r="CK1210" s="137"/>
      <c r="CL1210" s="302">
        <v>45.65</v>
      </c>
    </row>
    <row r="1211" spans="1:91" ht="14.4" x14ac:dyDescent="0.3">
      <c r="A1211" s="99" t="s">
        <v>585</v>
      </c>
      <c r="B1211" s="315">
        <v>385</v>
      </c>
      <c r="C1211" s="137"/>
      <c r="D1211" s="316">
        <v>3.63636363636363</v>
      </c>
      <c r="E1211" s="312">
        <v>415</v>
      </c>
      <c r="F1211" s="137"/>
      <c r="G1211" s="302">
        <v>6.0606060606060597</v>
      </c>
      <c r="H1211" s="312">
        <v>484</v>
      </c>
      <c r="I1211" s="137"/>
      <c r="J1211" s="302">
        <v>4.8484850000000002</v>
      </c>
      <c r="K1211" s="313">
        <v>0.25714285714285712</v>
      </c>
      <c r="L1211" s="316">
        <v>357</v>
      </c>
      <c r="M1211" s="137"/>
      <c r="N1211" s="316">
        <v>4.8484848484848397</v>
      </c>
      <c r="O1211" s="312">
        <v>389</v>
      </c>
      <c r="P1211" s="137"/>
      <c r="Q1211" s="302">
        <v>4.8484848484848397</v>
      </c>
      <c r="R1211" s="312">
        <v>452</v>
      </c>
      <c r="S1211" s="137"/>
      <c r="T1211" s="302">
        <v>4.2424239999999998</v>
      </c>
      <c r="U1211" s="313">
        <v>0.26610644257703081</v>
      </c>
      <c r="V1211" s="316">
        <v>335</v>
      </c>
      <c r="W1211" s="137"/>
      <c r="X1211" s="316">
        <v>9.0909090909090899</v>
      </c>
      <c r="Y1211" s="312">
        <v>363</v>
      </c>
      <c r="Z1211" s="137"/>
      <c r="AA1211" s="302">
        <v>8.4848484848484809</v>
      </c>
      <c r="AB1211" s="312">
        <v>446</v>
      </c>
      <c r="AC1211" s="137"/>
      <c r="AD1211" s="302">
        <v>10.909091</v>
      </c>
      <c r="AE1211" s="313">
        <v>0.33134328358208953</v>
      </c>
      <c r="AF1211" s="316">
        <v>391</v>
      </c>
      <c r="AG1211" s="137"/>
      <c r="AH1211" s="316">
        <v>12.1212121212121</v>
      </c>
      <c r="AI1211" s="312">
        <v>422</v>
      </c>
      <c r="AJ1211" s="137"/>
      <c r="AK1211" s="302">
        <v>13.9393939393939</v>
      </c>
      <c r="AL1211" s="312">
        <v>478</v>
      </c>
      <c r="AM1211" s="137"/>
      <c r="AN1211" s="302">
        <v>13.333333</v>
      </c>
      <c r="AO1211" s="313">
        <v>0.22250639386189258</v>
      </c>
      <c r="AP1211" s="316">
        <v>374</v>
      </c>
      <c r="AQ1211" s="137"/>
      <c r="AR1211" s="316">
        <v>6.6666666666666599</v>
      </c>
      <c r="AS1211" s="312">
        <v>374</v>
      </c>
      <c r="AT1211" s="137"/>
      <c r="AU1211" s="302">
        <v>5.4545454545454497</v>
      </c>
      <c r="AV1211" s="312">
        <v>460</v>
      </c>
      <c r="AW1211" s="137"/>
      <c r="AX1211" s="302">
        <v>9.6969700000000003</v>
      </c>
      <c r="AY1211" s="303">
        <v>0.22994652406417113</v>
      </c>
      <c r="AZ1211" s="315">
        <v>396</v>
      </c>
      <c r="BA1211" s="137"/>
      <c r="BB1211" s="316">
        <v>5.4545454545454497</v>
      </c>
      <c r="BC1211" s="312">
        <v>430</v>
      </c>
      <c r="BD1211" s="137"/>
      <c r="BE1211" s="302">
        <v>5.4545454545454497</v>
      </c>
      <c r="BF1211" s="312">
        <v>523</v>
      </c>
      <c r="BG1211" s="137"/>
      <c r="BH1211" s="302">
        <v>6.6666665099999998</v>
      </c>
      <c r="BI1211" s="303">
        <v>0.32070707070707072</v>
      </c>
      <c r="BJ1211" s="315">
        <v>403</v>
      </c>
      <c r="BK1211" s="137"/>
      <c r="BL1211" s="316">
        <v>7.2727272727272698</v>
      </c>
      <c r="BM1211" s="312">
        <v>428</v>
      </c>
      <c r="BN1211" s="137"/>
      <c r="BO1211" s="302">
        <v>6.0606060606060597</v>
      </c>
      <c r="BP1211" s="312">
        <v>503</v>
      </c>
      <c r="BQ1211" s="137"/>
      <c r="BR1211" s="302">
        <v>8.4848479999999995</v>
      </c>
      <c r="BS1211" s="303">
        <v>0.24813895781637718</v>
      </c>
      <c r="BT1211" s="315">
        <v>336</v>
      </c>
      <c r="BU1211" s="137"/>
      <c r="BV1211" s="316">
        <v>4.8484848484848397</v>
      </c>
      <c r="BW1211" s="312">
        <v>365</v>
      </c>
      <c r="BX1211" s="137"/>
      <c r="BY1211" s="302">
        <v>7.8787878787878798</v>
      </c>
      <c r="BZ1211" s="312">
        <v>421</v>
      </c>
      <c r="CA1211" s="137"/>
      <c r="CB1211" s="302">
        <v>7.2727274900000003</v>
      </c>
      <c r="CC1211" s="303">
        <v>0.25297619047619047</v>
      </c>
      <c r="CD1211" s="315">
        <v>376</v>
      </c>
      <c r="CE1211" s="137"/>
      <c r="CF1211" s="316">
        <v>19.39</v>
      </c>
      <c r="CG1211" s="312">
        <v>401</v>
      </c>
      <c r="CH1211" s="137"/>
      <c r="CI1211" s="302">
        <v>20.49</v>
      </c>
      <c r="CJ1211" s="312"/>
      <c r="CK1211" s="137"/>
      <c r="CL1211" s="302">
        <v>23.04</v>
      </c>
    </row>
    <row r="1212" spans="1:91" ht="14.4" x14ac:dyDescent="0.3">
      <c r="A1212" s="432"/>
      <c r="B1212" s="432"/>
      <c r="C1212" s="432"/>
      <c r="D1212" s="432"/>
      <c r="E1212" s="432"/>
      <c r="F1212" s="432"/>
      <c r="G1212" s="432"/>
      <c r="H1212" s="432"/>
      <c r="I1212" s="432"/>
      <c r="J1212" s="432"/>
      <c r="K1212" s="432"/>
      <c r="L1212" s="432"/>
      <c r="M1212" s="432"/>
      <c r="N1212" s="432"/>
      <c r="O1212" s="432"/>
      <c r="P1212" s="432"/>
      <c r="Q1212" s="432"/>
      <c r="R1212" s="432"/>
      <c r="S1212" s="432"/>
      <c r="T1212" s="432"/>
      <c r="U1212" s="432"/>
      <c r="V1212" s="432"/>
      <c r="W1212" s="432"/>
      <c r="X1212" s="432"/>
      <c r="Y1212" s="432"/>
      <c r="Z1212" s="432"/>
      <c r="AA1212" s="432"/>
      <c r="AB1212" s="432"/>
      <c r="AC1212" s="432"/>
      <c r="AD1212" s="432"/>
      <c r="AE1212" s="432"/>
      <c r="AF1212" s="432"/>
      <c r="AG1212" s="432"/>
      <c r="AH1212" s="432"/>
      <c r="AI1212" s="432"/>
      <c r="AJ1212" s="432"/>
      <c r="AK1212" s="432"/>
      <c r="AL1212" s="432"/>
      <c r="AM1212" s="432"/>
      <c r="AN1212" s="432"/>
      <c r="AO1212" s="432"/>
      <c r="AP1212" s="432"/>
      <c r="AQ1212" s="432"/>
      <c r="AR1212" s="432"/>
      <c r="AS1212" s="432"/>
      <c r="AT1212" s="432"/>
      <c r="AU1212" s="432"/>
      <c r="AV1212" s="432"/>
      <c r="AW1212" s="432"/>
      <c r="AX1212" s="432"/>
      <c r="AY1212" s="432"/>
      <c r="AZ1212" s="432"/>
      <c r="BA1212" s="432"/>
      <c r="BB1212" s="432"/>
      <c r="BC1212" s="432"/>
      <c r="BD1212" s="432"/>
      <c r="BE1212" s="432"/>
      <c r="BF1212" s="432"/>
      <c r="BG1212" s="432"/>
      <c r="BH1212" s="432"/>
      <c r="BI1212" s="432"/>
      <c r="BJ1212" s="432"/>
      <c r="BK1212" s="432"/>
      <c r="BL1212" s="432"/>
      <c r="BM1212" s="432"/>
      <c r="BN1212" s="432"/>
      <c r="BO1212" s="432"/>
      <c r="BP1212" s="432"/>
      <c r="BQ1212" s="432"/>
      <c r="BR1212" s="432"/>
      <c r="BS1212" s="432"/>
      <c r="BT1212" s="432"/>
      <c r="BU1212" s="432"/>
      <c r="BV1212" s="432"/>
      <c r="BW1212" s="432"/>
      <c r="BX1212" s="432"/>
      <c r="BY1212" s="432"/>
      <c r="BZ1212" s="432"/>
      <c r="CA1212" s="432"/>
      <c r="CB1212" s="432"/>
      <c r="CC1212" s="432"/>
      <c r="CD1212" s="432"/>
      <c r="CE1212" s="432"/>
      <c r="CF1212" s="432"/>
      <c r="CG1212" s="432"/>
      <c r="CH1212" s="432"/>
      <c r="CI1212" s="432"/>
      <c r="CJ1212" s="432"/>
      <c r="CK1212" s="432"/>
      <c r="CL1212" s="432"/>
      <c r="CM1212" s="432"/>
    </row>
    <row r="1213" spans="1:91" ht="14.4" x14ac:dyDescent="0.3">
      <c r="A1213" s="472" t="s">
        <v>590</v>
      </c>
      <c r="B1213" s="472"/>
      <c r="C1213" s="472"/>
      <c r="D1213" s="472"/>
      <c r="E1213" s="472"/>
      <c r="F1213" s="472"/>
      <c r="G1213" s="472"/>
      <c r="H1213" s="472"/>
      <c r="I1213" s="472"/>
      <c r="J1213" s="472"/>
      <c r="K1213" s="472"/>
      <c r="L1213" s="472"/>
      <c r="M1213" s="472"/>
      <c r="N1213" s="472"/>
      <c r="O1213" s="472"/>
      <c r="P1213" s="472"/>
      <c r="Q1213" s="472"/>
      <c r="R1213" s="472"/>
      <c r="S1213" s="472"/>
      <c r="T1213" s="472"/>
      <c r="U1213" s="472"/>
      <c r="V1213" s="472"/>
      <c r="W1213" s="472"/>
      <c r="X1213" s="472"/>
      <c r="Y1213" s="472"/>
      <c r="Z1213" s="472"/>
      <c r="AA1213" s="472"/>
      <c r="AB1213" s="472"/>
      <c r="AC1213" s="472"/>
      <c r="AD1213" s="472"/>
      <c r="AE1213" s="472"/>
      <c r="AF1213" s="472"/>
      <c r="AG1213" s="472"/>
      <c r="AH1213" s="472"/>
      <c r="AI1213" s="472"/>
      <c r="AJ1213" s="472"/>
      <c r="AK1213" s="472"/>
      <c r="AL1213" s="472"/>
      <c r="AM1213" s="472"/>
      <c r="AN1213" s="472"/>
      <c r="AO1213" s="472"/>
      <c r="AP1213" s="472"/>
      <c r="AQ1213" s="472"/>
      <c r="AR1213" s="472"/>
      <c r="AS1213" s="472"/>
      <c r="AT1213" s="472"/>
      <c r="AU1213" s="472"/>
      <c r="AV1213" s="472"/>
      <c r="AW1213" s="472"/>
      <c r="AX1213" s="472"/>
      <c r="AY1213" s="472"/>
      <c r="AZ1213" s="472"/>
      <c r="BA1213" s="472"/>
      <c r="BB1213" s="472"/>
      <c r="BC1213" s="472"/>
      <c r="BD1213" s="472"/>
      <c r="BE1213" s="472"/>
      <c r="BF1213" s="472"/>
      <c r="BG1213" s="472"/>
      <c r="BH1213" s="472"/>
      <c r="BI1213" s="472"/>
      <c r="BJ1213" s="472"/>
      <c r="BK1213" s="472"/>
      <c r="BL1213" s="472"/>
      <c r="BM1213" s="472"/>
      <c r="BN1213" s="472"/>
      <c r="BO1213" s="472"/>
      <c r="BP1213" s="472"/>
      <c r="BQ1213" s="472"/>
      <c r="BR1213" s="472"/>
      <c r="BS1213" s="472"/>
      <c r="BT1213" s="472"/>
      <c r="BU1213" s="472"/>
      <c r="BV1213" s="472"/>
      <c r="BW1213" s="472"/>
      <c r="BX1213" s="472"/>
      <c r="BY1213" s="472"/>
      <c r="BZ1213" s="472"/>
      <c r="CA1213" s="472"/>
      <c r="CB1213" s="472"/>
      <c r="CC1213" s="472"/>
      <c r="CD1213" s="472"/>
      <c r="CE1213" s="472"/>
      <c r="CF1213" s="472"/>
      <c r="CG1213" s="472"/>
      <c r="CH1213" s="472"/>
      <c r="CI1213" s="472"/>
      <c r="CJ1213" s="472"/>
      <c r="CK1213" s="472"/>
      <c r="CL1213" s="472"/>
      <c r="CM1213" s="472"/>
    </row>
    <row r="1214" spans="1:91" ht="18" customHeight="1" x14ac:dyDescent="0.3">
      <c r="B1214" s="473" t="s">
        <v>332</v>
      </c>
      <c r="C1214" s="474"/>
      <c r="D1214" s="292" t="s">
        <v>333</v>
      </c>
      <c r="E1214" s="474" t="s">
        <v>332</v>
      </c>
      <c r="F1214" s="474"/>
      <c r="G1214" s="292" t="s">
        <v>333</v>
      </c>
      <c r="H1214" s="474" t="s">
        <v>332</v>
      </c>
      <c r="I1214" s="474"/>
      <c r="J1214" s="292" t="s">
        <v>333</v>
      </c>
      <c r="K1214" s="310" t="s">
        <v>0</v>
      </c>
      <c r="L1214" s="473" t="s">
        <v>332</v>
      </c>
      <c r="M1214" s="474"/>
      <c r="N1214" s="292" t="s">
        <v>333</v>
      </c>
      <c r="O1214" s="474" t="s">
        <v>332</v>
      </c>
      <c r="P1214" s="474"/>
      <c r="Q1214" s="292" t="s">
        <v>333</v>
      </c>
      <c r="R1214" s="474" t="s">
        <v>332</v>
      </c>
      <c r="S1214" s="474"/>
      <c r="T1214" s="292" t="s">
        <v>333</v>
      </c>
      <c r="U1214" s="310" t="s">
        <v>0</v>
      </c>
      <c r="V1214" s="473" t="s">
        <v>332</v>
      </c>
      <c r="W1214" s="474"/>
      <c r="X1214" s="292" t="s">
        <v>333</v>
      </c>
      <c r="Y1214" s="474" t="s">
        <v>332</v>
      </c>
      <c r="Z1214" s="474"/>
      <c r="AA1214" s="292" t="s">
        <v>333</v>
      </c>
      <c r="AB1214" s="474" t="s">
        <v>332</v>
      </c>
      <c r="AC1214" s="474"/>
      <c r="AD1214" s="292" t="s">
        <v>333</v>
      </c>
      <c r="AE1214" s="310" t="s">
        <v>0</v>
      </c>
      <c r="AF1214" s="473" t="s">
        <v>332</v>
      </c>
      <c r="AG1214" s="474"/>
      <c r="AH1214" s="292" t="s">
        <v>333</v>
      </c>
      <c r="AI1214" s="474" t="s">
        <v>332</v>
      </c>
      <c r="AJ1214" s="474"/>
      <c r="AK1214" s="292" t="s">
        <v>333</v>
      </c>
      <c r="AL1214" s="474" t="s">
        <v>332</v>
      </c>
      <c r="AM1214" s="474"/>
      <c r="AN1214" s="292" t="s">
        <v>333</v>
      </c>
      <c r="AO1214" s="310" t="s">
        <v>0</v>
      </c>
      <c r="AP1214" s="473" t="s">
        <v>332</v>
      </c>
      <c r="AQ1214" s="474"/>
      <c r="AR1214" s="292" t="s">
        <v>333</v>
      </c>
      <c r="AS1214" s="474" t="s">
        <v>332</v>
      </c>
      <c r="AT1214" s="474"/>
      <c r="AU1214" s="292" t="s">
        <v>333</v>
      </c>
      <c r="AV1214" s="474" t="s">
        <v>332</v>
      </c>
      <c r="AW1214" s="474"/>
      <c r="AX1214" s="292" t="s">
        <v>333</v>
      </c>
      <c r="AY1214" s="290" t="s">
        <v>0</v>
      </c>
      <c r="AZ1214" s="473" t="s">
        <v>332</v>
      </c>
      <c r="BA1214" s="474"/>
      <c r="BB1214" s="292" t="s">
        <v>333</v>
      </c>
      <c r="BC1214" s="474" t="s">
        <v>332</v>
      </c>
      <c r="BD1214" s="474"/>
      <c r="BE1214" s="292" t="s">
        <v>333</v>
      </c>
      <c r="BF1214" s="474" t="s">
        <v>332</v>
      </c>
      <c r="BG1214" s="474"/>
      <c r="BH1214" s="292" t="s">
        <v>333</v>
      </c>
      <c r="BI1214" s="290" t="s">
        <v>0</v>
      </c>
      <c r="BJ1214" s="473" t="s">
        <v>332</v>
      </c>
      <c r="BK1214" s="474"/>
      <c r="BL1214" s="292" t="s">
        <v>333</v>
      </c>
      <c r="BM1214" s="474" t="s">
        <v>332</v>
      </c>
      <c r="BN1214" s="474"/>
      <c r="BO1214" s="292" t="s">
        <v>333</v>
      </c>
      <c r="BP1214" s="474" t="s">
        <v>332</v>
      </c>
      <c r="BQ1214" s="474"/>
      <c r="BR1214" s="292" t="s">
        <v>333</v>
      </c>
      <c r="BS1214" s="290" t="s">
        <v>0</v>
      </c>
      <c r="BT1214" s="473" t="s">
        <v>332</v>
      </c>
      <c r="BU1214" s="474"/>
      <c r="BV1214" s="292" t="s">
        <v>333</v>
      </c>
      <c r="BW1214" s="474" t="s">
        <v>332</v>
      </c>
      <c r="BX1214" s="474"/>
      <c r="BY1214" s="292" t="s">
        <v>333</v>
      </c>
      <c r="BZ1214" s="474" t="s">
        <v>332</v>
      </c>
      <c r="CA1214" s="474"/>
      <c r="CB1214" s="292" t="s">
        <v>333</v>
      </c>
      <c r="CC1214" s="290" t="s">
        <v>0</v>
      </c>
      <c r="CD1214" s="473" t="s">
        <v>332</v>
      </c>
      <c r="CE1214" s="474"/>
      <c r="CF1214" s="292" t="s">
        <v>333</v>
      </c>
      <c r="CG1214" s="474" t="s">
        <v>332</v>
      </c>
      <c r="CH1214" s="474"/>
      <c r="CI1214" s="292" t="s">
        <v>333</v>
      </c>
      <c r="CJ1214" s="474" t="s">
        <v>332</v>
      </c>
      <c r="CK1214" s="474"/>
      <c r="CL1214" s="292" t="s">
        <v>333</v>
      </c>
      <c r="CM1214" s="310" t="s">
        <v>0</v>
      </c>
    </row>
    <row r="1215" spans="1:91" ht="14.4" x14ac:dyDescent="0.3">
      <c r="A1215" s="99" t="s">
        <v>18</v>
      </c>
      <c r="B1215" s="311">
        <v>154847</v>
      </c>
      <c r="C1215" s="137"/>
      <c r="D1215" s="312">
        <v>1137.57575757575</v>
      </c>
      <c r="E1215" s="312">
        <v>155487</v>
      </c>
      <c r="F1215" s="137"/>
      <c r="G1215" s="302">
        <v>1310.30303030303</v>
      </c>
      <c r="H1215" s="312">
        <v>164124</v>
      </c>
      <c r="I1215" s="137"/>
      <c r="J1215" s="302">
        <v>1075.15149</v>
      </c>
      <c r="K1215" s="313">
        <v>5.9910750611894319E-2</v>
      </c>
      <c r="L1215" s="312">
        <v>147930</v>
      </c>
      <c r="M1215" s="137"/>
      <c r="N1215" s="312">
        <v>1081.8181818181799</v>
      </c>
      <c r="O1215" s="312">
        <v>147334</v>
      </c>
      <c r="P1215" s="137"/>
      <c r="Q1215" s="302">
        <v>1083.6363636363601</v>
      </c>
      <c r="R1215" s="312">
        <v>157554</v>
      </c>
      <c r="S1215" s="137"/>
      <c r="T1215" s="302">
        <v>1060.60608</v>
      </c>
      <c r="U1215" s="313">
        <v>6.5057797606976275E-2</v>
      </c>
      <c r="V1215" s="312">
        <v>21760</v>
      </c>
      <c r="W1215" s="137"/>
      <c r="X1215" s="312">
        <v>395.15151515151501</v>
      </c>
      <c r="Y1215" s="312">
        <v>21358</v>
      </c>
      <c r="Z1215" s="137"/>
      <c r="AA1215" s="302">
        <v>404.24242424242402</v>
      </c>
      <c r="AB1215" s="312">
        <v>22733</v>
      </c>
      <c r="AC1215" s="137"/>
      <c r="AD1215" s="302">
        <v>416.96969999999999</v>
      </c>
      <c r="AE1215" s="313">
        <v>4.4715073529411765E-2</v>
      </c>
      <c r="AF1215" s="312">
        <v>26882</v>
      </c>
      <c r="AG1215" s="137"/>
      <c r="AH1215" s="312">
        <v>453.93939393939399</v>
      </c>
      <c r="AI1215" s="312">
        <v>25930</v>
      </c>
      <c r="AJ1215" s="137"/>
      <c r="AK1215" s="302">
        <v>463.636363636363</v>
      </c>
      <c r="AL1215" s="312">
        <v>28772</v>
      </c>
      <c r="AM1215" s="137"/>
      <c r="AN1215" s="302">
        <v>515.15150000000006</v>
      </c>
      <c r="AO1215" s="313">
        <v>7.0307268804404438E-2</v>
      </c>
      <c r="AP1215" s="312">
        <v>41208</v>
      </c>
      <c r="AQ1215" s="137"/>
      <c r="AR1215" s="312">
        <v>496.36363636363598</v>
      </c>
      <c r="AS1215" s="312">
        <v>40310</v>
      </c>
      <c r="AT1215" s="137"/>
      <c r="AU1215" s="302">
        <v>576.969696969697</v>
      </c>
      <c r="AV1215" s="312">
        <v>41795</v>
      </c>
      <c r="AW1215" s="137"/>
      <c r="AX1215" s="302">
        <v>536.36364700000001</v>
      </c>
      <c r="AY1215" s="303">
        <v>1.424480683362454E-2</v>
      </c>
      <c r="AZ1215" s="311">
        <v>129882</v>
      </c>
      <c r="BA1215" s="137"/>
      <c r="BB1215" s="312">
        <v>1346.6666666666599</v>
      </c>
      <c r="BC1215" s="312">
        <v>123584</v>
      </c>
      <c r="BD1215" s="137"/>
      <c r="BE1215" s="302">
        <v>950.90909090909099</v>
      </c>
      <c r="BF1215" s="312">
        <v>129419</v>
      </c>
      <c r="BG1215" s="137"/>
      <c r="BH1215" s="302">
        <v>1098.78784</v>
      </c>
      <c r="BI1215" s="303">
        <v>-3.564774179639981E-3</v>
      </c>
      <c r="BJ1215" s="311">
        <v>101045</v>
      </c>
      <c r="BK1215" s="137"/>
      <c r="BL1215" s="312">
        <v>1004.84848484848</v>
      </c>
      <c r="BM1215" s="312">
        <v>96098</v>
      </c>
      <c r="BN1215" s="137"/>
      <c r="BO1215" s="302">
        <v>895.15151515151501</v>
      </c>
      <c r="BP1215" s="312">
        <v>100576</v>
      </c>
      <c r="BQ1215" s="137"/>
      <c r="BR1215" s="302">
        <v>1022.42426</v>
      </c>
      <c r="BS1215" s="303">
        <v>-4.6414963630065816E-3</v>
      </c>
      <c r="BT1215" s="311">
        <v>73549</v>
      </c>
      <c r="BU1215" s="137"/>
      <c r="BV1215" s="312">
        <v>809.09090909090901</v>
      </c>
      <c r="BW1215" s="312">
        <v>75974</v>
      </c>
      <c r="BX1215" s="137"/>
      <c r="BY1215" s="302">
        <v>814.54545454545405</v>
      </c>
      <c r="BZ1215" s="312">
        <v>78866</v>
      </c>
      <c r="CA1215" s="137"/>
      <c r="CB1215" s="302">
        <v>749.69695999999999</v>
      </c>
      <c r="CC1215" s="303">
        <v>7.2291941426803896E-2</v>
      </c>
      <c r="CD1215" s="311">
        <v>697103</v>
      </c>
      <c r="CE1215" s="137"/>
      <c r="CF1215" s="312">
        <v>2557.88</v>
      </c>
      <c r="CG1215" s="312">
        <v>686075</v>
      </c>
      <c r="CH1215" s="137"/>
      <c r="CI1215" s="302">
        <v>2442.2199999999998</v>
      </c>
      <c r="CJ1215" s="312">
        <v>723839</v>
      </c>
      <c r="CK1215" s="137"/>
      <c r="CL1215" s="302">
        <v>2411.61</v>
      </c>
      <c r="CM1215" s="313">
        <v>3.835301239558573E-2</v>
      </c>
    </row>
    <row r="1216" spans="1:91" ht="14.4" x14ac:dyDescent="0.3">
      <c r="A1216" s="99" t="s">
        <v>591</v>
      </c>
      <c r="B1216" s="311">
        <v>115795</v>
      </c>
      <c r="C1216" s="137">
        <v>0.74780266973205811</v>
      </c>
      <c r="D1216" s="312">
        <v>1006.0606060606</v>
      </c>
      <c r="E1216" s="312">
        <v>112467</v>
      </c>
      <c r="F1216" s="137">
        <v>0.72332092072006016</v>
      </c>
      <c r="G1216" s="302">
        <v>1129.69696969696</v>
      </c>
      <c r="H1216" s="312">
        <v>114884</v>
      </c>
      <c r="I1216" s="137">
        <v>0.69998293972849801</v>
      </c>
      <c r="J1216" s="302">
        <v>1025.4545900000001</v>
      </c>
      <c r="K1216" s="313">
        <v>-7.867351785482965E-3</v>
      </c>
      <c r="L1216" s="312">
        <v>110464</v>
      </c>
      <c r="M1216" s="137">
        <v>0.74673156222537684</v>
      </c>
      <c r="N1216" s="312">
        <v>1008.48484848484</v>
      </c>
      <c r="O1216" s="312">
        <v>105304</v>
      </c>
      <c r="P1216" s="137">
        <v>0.71472979760272581</v>
      </c>
      <c r="Q1216" s="302">
        <v>1141.2121212121201</v>
      </c>
      <c r="R1216" s="312">
        <v>109520</v>
      </c>
      <c r="S1216" s="137">
        <v>0.69512675019358439</v>
      </c>
      <c r="T1216" s="302">
        <v>1031.51514</v>
      </c>
      <c r="U1216" s="313">
        <v>-8.5457705677867909E-3</v>
      </c>
      <c r="V1216" s="312">
        <v>16130</v>
      </c>
      <c r="W1216" s="137">
        <v>0.74126838235294112</v>
      </c>
      <c r="X1216" s="312">
        <v>401.81818181818102</v>
      </c>
      <c r="Y1216" s="312">
        <v>15303</v>
      </c>
      <c r="Z1216" s="137">
        <v>0.71649967225395639</v>
      </c>
      <c r="AA1216" s="302">
        <v>373.93939393939303</v>
      </c>
      <c r="AB1216" s="312">
        <v>15615</v>
      </c>
      <c r="AC1216" s="137">
        <v>0.68688690450006595</v>
      </c>
      <c r="AD1216" s="302">
        <v>419.39395100000002</v>
      </c>
      <c r="AE1216" s="313">
        <v>-3.1928084314941103E-2</v>
      </c>
      <c r="AF1216" s="312">
        <v>19056</v>
      </c>
      <c r="AG1216" s="137">
        <v>0.70887582769139201</v>
      </c>
      <c r="AH1216" s="312">
        <v>414.54545454545399</v>
      </c>
      <c r="AI1216" s="312">
        <v>17899</v>
      </c>
      <c r="AJ1216" s="137">
        <v>0.6902815271885846</v>
      </c>
      <c r="AK1216" s="302">
        <v>412.72727272727201</v>
      </c>
      <c r="AL1216" s="312">
        <v>19299</v>
      </c>
      <c r="AM1216" s="137">
        <v>0.67075629083831501</v>
      </c>
      <c r="AN1216" s="302">
        <v>490.30304000000001</v>
      </c>
      <c r="AO1216" s="313">
        <v>1.2751889168765743E-2</v>
      </c>
      <c r="AP1216" s="312">
        <v>30117</v>
      </c>
      <c r="AQ1216" s="137">
        <v>0.73085323238206179</v>
      </c>
      <c r="AR1216" s="312">
        <v>436.969696969697</v>
      </c>
      <c r="AS1216" s="312">
        <v>28856</v>
      </c>
      <c r="AT1216" s="137">
        <v>0.71585214586951129</v>
      </c>
      <c r="AU1216" s="302">
        <v>534.54545454545405</v>
      </c>
      <c r="AV1216" s="312">
        <v>27538</v>
      </c>
      <c r="AW1216" s="137">
        <v>0.65888264146428999</v>
      </c>
      <c r="AX1216" s="302">
        <v>555.15150000000006</v>
      </c>
      <c r="AY1216" s="303">
        <v>-8.5632699140020585E-2</v>
      </c>
      <c r="AZ1216" s="311">
        <v>99780</v>
      </c>
      <c r="BA1216" s="137">
        <v>0.768235783249411</v>
      </c>
      <c r="BB1216" s="312">
        <v>1013.33333333333</v>
      </c>
      <c r="BC1216" s="312">
        <v>91605</v>
      </c>
      <c r="BD1216" s="137">
        <v>0.74123672967374421</v>
      </c>
      <c r="BE1216" s="302">
        <v>905.45454545454504</v>
      </c>
      <c r="BF1216" s="312">
        <v>92422</v>
      </c>
      <c r="BG1216" s="137">
        <v>0.71413007363679215</v>
      </c>
      <c r="BH1216" s="302">
        <v>1187.27271</v>
      </c>
      <c r="BI1216" s="303">
        <v>-7.3742232912407293E-2</v>
      </c>
      <c r="BJ1216" s="311">
        <v>76128</v>
      </c>
      <c r="BK1216" s="137">
        <v>0.75340689791676974</v>
      </c>
      <c r="BL1216" s="312">
        <v>899.39393939393904</v>
      </c>
      <c r="BM1216" s="312">
        <v>70610</v>
      </c>
      <c r="BN1216" s="137">
        <v>0.73477075485441945</v>
      </c>
      <c r="BO1216" s="302">
        <v>853.33333333333303</v>
      </c>
      <c r="BP1216" s="312">
        <v>69663</v>
      </c>
      <c r="BQ1216" s="137">
        <v>0.69264039134584787</v>
      </c>
      <c r="BR1216" s="302">
        <v>954.54549999999995</v>
      </c>
      <c r="BS1216" s="303">
        <v>-8.4922761664564944E-2</v>
      </c>
      <c r="BT1216" s="311">
        <v>54131</v>
      </c>
      <c r="BU1216" s="137">
        <v>0.73598553345388784</v>
      </c>
      <c r="BV1216" s="312">
        <v>772.72727272727195</v>
      </c>
      <c r="BW1216" s="312">
        <v>54011</v>
      </c>
      <c r="BX1216" s="137">
        <v>0.7109142601416274</v>
      </c>
      <c r="BY1216" s="302">
        <v>795.15151515151501</v>
      </c>
      <c r="BZ1216" s="312">
        <v>55931</v>
      </c>
      <c r="CA1216" s="137">
        <v>0.70919027210711838</v>
      </c>
      <c r="CB1216" s="302">
        <v>832.12120000000004</v>
      </c>
      <c r="CC1216" s="303">
        <v>3.3252664831612197E-2</v>
      </c>
      <c r="CD1216" s="311">
        <v>521601</v>
      </c>
      <c r="CE1216" s="137">
        <v>0.74824093426652871</v>
      </c>
      <c r="CF1216" s="312">
        <v>2231.75</v>
      </c>
      <c r="CG1216" s="312">
        <v>496055</v>
      </c>
      <c r="CH1216" s="137">
        <v>0.72303319607914585</v>
      </c>
      <c r="CI1216" s="302">
        <v>2312.83</v>
      </c>
      <c r="CJ1216" s="312">
        <v>504872</v>
      </c>
      <c r="CK1216" s="137">
        <v>0.69749212186687926</v>
      </c>
      <c r="CL1216" s="302">
        <v>2418.38</v>
      </c>
      <c r="CM1216" s="313">
        <v>-3.207240783664142E-2</v>
      </c>
    </row>
    <row r="1217" spans="1:91" ht="14.4" x14ac:dyDescent="0.3">
      <c r="A1217" s="99" t="s">
        <v>592</v>
      </c>
      <c r="B1217" s="311">
        <v>4820</v>
      </c>
      <c r="C1217" s="137">
        <v>3.1127500048434908E-2</v>
      </c>
      <c r="D1217" s="312">
        <v>246.666666666666</v>
      </c>
      <c r="E1217" s="312">
        <v>5340</v>
      </c>
      <c r="F1217" s="137">
        <v>3.4343707190954871E-2</v>
      </c>
      <c r="G1217" s="302">
        <v>327.87878787878702</v>
      </c>
      <c r="H1217" s="312">
        <v>7936</v>
      </c>
      <c r="I1217" s="137">
        <v>4.8353683800053615E-2</v>
      </c>
      <c r="J1217" s="302">
        <v>420.60604899999998</v>
      </c>
      <c r="K1217" s="313">
        <v>0.64647302904564319</v>
      </c>
      <c r="L1217" s="312">
        <v>5365</v>
      </c>
      <c r="M1217" s="137">
        <v>3.6267153383356995E-2</v>
      </c>
      <c r="N1217" s="312">
        <v>296.969696969697</v>
      </c>
      <c r="O1217" s="312">
        <v>6113</v>
      </c>
      <c r="P1217" s="137">
        <v>4.1490762485237621E-2</v>
      </c>
      <c r="Q1217" s="302">
        <v>320.60606060606</v>
      </c>
      <c r="R1217" s="312">
        <v>6860</v>
      </c>
      <c r="S1217" s="137">
        <v>4.3540627340467396E-2</v>
      </c>
      <c r="T1217" s="302">
        <v>354.54544099999998</v>
      </c>
      <c r="U1217" s="313">
        <v>0.27865796831314071</v>
      </c>
      <c r="V1217" s="312">
        <v>445</v>
      </c>
      <c r="W1217" s="137">
        <v>2.0450367647058824E-2</v>
      </c>
      <c r="X1217" s="312">
        <v>72.727272727272705</v>
      </c>
      <c r="Y1217" s="312">
        <v>864</v>
      </c>
      <c r="Z1217" s="137">
        <v>4.0453225957486655E-2</v>
      </c>
      <c r="AA1217" s="302">
        <v>140</v>
      </c>
      <c r="AB1217" s="312">
        <v>807</v>
      </c>
      <c r="AC1217" s="137">
        <v>3.549905423833194E-2</v>
      </c>
      <c r="AD1217" s="302">
        <v>129.090912</v>
      </c>
      <c r="AE1217" s="313">
        <v>0.81348314606741579</v>
      </c>
      <c r="AF1217" s="312">
        <v>923</v>
      </c>
      <c r="AG1217" s="137">
        <v>3.4335242913473701E-2</v>
      </c>
      <c r="AH1217" s="312">
        <v>136.969696969696</v>
      </c>
      <c r="AI1217" s="312">
        <v>736</v>
      </c>
      <c r="AJ1217" s="137">
        <v>2.8384111068260703E-2</v>
      </c>
      <c r="AK1217" s="302">
        <v>101.212121212121</v>
      </c>
      <c r="AL1217" s="312">
        <v>1170</v>
      </c>
      <c r="AM1217" s="137">
        <v>4.0664534964548867E-2</v>
      </c>
      <c r="AN1217" s="302">
        <v>145.454544</v>
      </c>
      <c r="AO1217" s="313">
        <v>0.26760563380281688</v>
      </c>
      <c r="AP1217" s="312">
        <v>1086</v>
      </c>
      <c r="AQ1217" s="137">
        <v>2.6354105998835177E-2</v>
      </c>
      <c r="AR1217" s="312">
        <v>122.424242424242</v>
      </c>
      <c r="AS1217" s="312">
        <v>1333</v>
      </c>
      <c r="AT1217" s="137">
        <v>3.306871743984123E-2</v>
      </c>
      <c r="AU1217" s="302">
        <v>160</v>
      </c>
      <c r="AV1217" s="312">
        <v>1672</v>
      </c>
      <c r="AW1217" s="137">
        <v>4.0004785261394907E-2</v>
      </c>
      <c r="AX1217" s="302">
        <v>187.27271999999999</v>
      </c>
      <c r="AY1217" s="303">
        <v>0.53959484346224673</v>
      </c>
      <c r="AZ1217" s="311">
        <v>3088</v>
      </c>
      <c r="BA1217" s="137">
        <v>2.3775426925978966E-2</v>
      </c>
      <c r="BB1217" s="312">
        <v>197.575757575757</v>
      </c>
      <c r="BC1217" s="312">
        <v>3602</v>
      </c>
      <c r="BD1217" s="137">
        <v>2.9146167788710514E-2</v>
      </c>
      <c r="BE1217" s="302">
        <v>210.30303030303</v>
      </c>
      <c r="BF1217" s="312">
        <v>4939</v>
      </c>
      <c r="BG1217" s="137">
        <v>3.816286634883595E-2</v>
      </c>
      <c r="BH1217" s="302">
        <v>324.24243200000001</v>
      </c>
      <c r="BI1217" s="303">
        <v>0.59941709844559588</v>
      </c>
      <c r="BJ1217" s="311">
        <v>2130</v>
      </c>
      <c r="BK1217" s="137">
        <v>2.1079716957791084E-2</v>
      </c>
      <c r="BL1217" s="312">
        <v>163.636363636363</v>
      </c>
      <c r="BM1217" s="312">
        <v>2797</v>
      </c>
      <c r="BN1217" s="137">
        <v>2.9105704593227748E-2</v>
      </c>
      <c r="BO1217" s="302">
        <v>206.06060606060601</v>
      </c>
      <c r="BP1217" s="312">
        <v>3365</v>
      </c>
      <c r="BQ1217" s="137">
        <v>3.3457286032453071E-2</v>
      </c>
      <c r="BR1217" s="302">
        <v>215.75756799999999</v>
      </c>
      <c r="BS1217" s="303">
        <v>0.57981220657276999</v>
      </c>
      <c r="BT1217" s="311">
        <v>2600</v>
      </c>
      <c r="BU1217" s="137">
        <v>3.5350582604794081E-2</v>
      </c>
      <c r="BV1217" s="312">
        <v>188.48484848484799</v>
      </c>
      <c r="BW1217" s="312">
        <v>2618</v>
      </c>
      <c r="BX1217" s="137">
        <v>3.4459157080053704E-2</v>
      </c>
      <c r="BY1217" s="302">
        <v>212.72727272727201</v>
      </c>
      <c r="BZ1217" s="312">
        <v>3424</v>
      </c>
      <c r="CA1217" s="137">
        <v>4.3415413486166406E-2</v>
      </c>
      <c r="CB1217" s="302">
        <v>280</v>
      </c>
      <c r="CC1217" s="303">
        <v>0.31692307692307692</v>
      </c>
      <c r="CD1217" s="311">
        <v>20457</v>
      </c>
      <c r="CE1217" s="137">
        <v>2.9345735135266955E-2</v>
      </c>
      <c r="CF1217" s="312">
        <v>536.11</v>
      </c>
      <c r="CG1217" s="312">
        <v>23403</v>
      </c>
      <c r="CH1217" s="137">
        <v>3.4111430966002262E-2</v>
      </c>
      <c r="CI1217" s="302">
        <v>629.45000000000005</v>
      </c>
      <c r="CJ1217" s="312">
        <v>30173</v>
      </c>
      <c r="CK1217" s="137">
        <v>4.1684684025038714E-2</v>
      </c>
      <c r="CL1217" s="302">
        <v>777.14</v>
      </c>
      <c r="CM1217" s="313">
        <v>0.47494745075035438</v>
      </c>
    </row>
    <row r="1218" spans="1:91" ht="14.4" x14ac:dyDescent="0.3">
      <c r="A1218" s="99" t="s">
        <v>593</v>
      </c>
      <c r="B1218" s="311">
        <v>11386</v>
      </c>
      <c r="C1218" s="137">
        <v>7.353064637997507E-2</v>
      </c>
      <c r="D1218" s="312">
        <v>416.969696969697</v>
      </c>
      <c r="E1218" s="312">
        <v>11644</v>
      </c>
      <c r="F1218" s="137">
        <v>7.4887289612636423E-2</v>
      </c>
      <c r="G1218" s="302">
        <v>377.575757575757</v>
      </c>
      <c r="H1218" s="312">
        <v>16004</v>
      </c>
      <c r="I1218" s="137">
        <v>9.7511637542346027E-2</v>
      </c>
      <c r="J1218" s="302">
        <v>471.51513699999998</v>
      </c>
      <c r="K1218" s="313">
        <v>0.40558580713156506</v>
      </c>
      <c r="L1218" s="312">
        <v>11320</v>
      </c>
      <c r="M1218" s="137">
        <v>7.6522679645778413E-2</v>
      </c>
      <c r="N1218" s="312">
        <v>392.12121212121201</v>
      </c>
      <c r="O1218" s="312">
        <v>12825</v>
      </c>
      <c r="P1218" s="137">
        <v>8.7047117433857762E-2</v>
      </c>
      <c r="Q1218" s="302">
        <v>420.60606060606</v>
      </c>
      <c r="R1218" s="312">
        <v>16659</v>
      </c>
      <c r="S1218" s="137">
        <v>0.10573517651091055</v>
      </c>
      <c r="T1218" s="302">
        <v>555.75756799999999</v>
      </c>
      <c r="U1218" s="313">
        <v>0.47164310954063604</v>
      </c>
      <c r="V1218" s="312">
        <v>1307</v>
      </c>
      <c r="W1218" s="137">
        <v>6.0064338235294119E-2</v>
      </c>
      <c r="X1218" s="312">
        <v>111.515151515151</v>
      </c>
      <c r="Y1218" s="312">
        <v>1723</v>
      </c>
      <c r="Z1218" s="137">
        <v>8.0672347598089708E-2</v>
      </c>
      <c r="AA1218" s="302">
        <v>150.90909090909</v>
      </c>
      <c r="AB1218" s="312">
        <v>3069</v>
      </c>
      <c r="AC1218" s="137">
        <v>0.13500197950116571</v>
      </c>
      <c r="AD1218" s="302">
        <v>224.84848</v>
      </c>
      <c r="AE1218" s="313">
        <v>1.3481254781943381</v>
      </c>
      <c r="AF1218" s="312">
        <v>1509</v>
      </c>
      <c r="AG1218" s="137">
        <v>5.6134216204151474E-2</v>
      </c>
      <c r="AH1218" s="312">
        <v>147.87878787878699</v>
      </c>
      <c r="AI1218" s="312">
        <v>1561</v>
      </c>
      <c r="AJ1218" s="137">
        <v>6.0200539915156191E-2</v>
      </c>
      <c r="AK1218" s="302">
        <v>127.272727272727</v>
      </c>
      <c r="AL1218" s="312">
        <v>2698</v>
      </c>
      <c r="AM1218" s="137">
        <v>9.3771722507993885E-2</v>
      </c>
      <c r="AN1218" s="302">
        <v>253.939392</v>
      </c>
      <c r="AO1218" s="313">
        <v>0.78793903247183561</v>
      </c>
      <c r="AP1218" s="312">
        <v>2062</v>
      </c>
      <c r="AQ1218" s="137">
        <v>5.0038827412152979E-2</v>
      </c>
      <c r="AR1218" s="312">
        <v>185.45454545454501</v>
      </c>
      <c r="AS1218" s="312">
        <v>3147</v>
      </c>
      <c r="AT1218" s="137">
        <v>7.8069957826841979E-2</v>
      </c>
      <c r="AU1218" s="302">
        <v>215.75757575757501</v>
      </c>
      <c r="AV1218" s="312">
        <v>3917</v>
      </c>
      <c r="AW1218" s="137">
        <v>9.3719344419188902E-2</v>
      </c>
      <c r="AX1218" s="302">
        <v>257.57574499999998</v>
      </c>
      <c r="AY1218" s="303">
        <v>0.89961202715809896</v>
      </c>
      <c r="AZ1218" s="311">
        <v>6603</v>
      </c>
      <c r="BA1218" s="137">
        <v>5.0838453365362406E-2</v>
      </c>
      <c r="BB1218" s="312">
        <v>340.60606060606</v>
      </c>
      <c r="BC1218" s="312">
        <v>8848</v>
      </c>
      <c r="BD1218" s="137">
        <v>7.1595028482651479E-2</v>
      </c>
      <c r="BE1218" s="302">
        <v>366.06060606060601</v>
      </c>
      <c r="BF1218" s="312">
        <v>12202</v>
      </c>
      <c r="BG1218" s="137">
        <v>9.4282910546364909E-2</v>
      </c>
      <c r="BH1218" s="302">
        <v>478.18182400000001</v>
      </c>
      <c r="BI1218" s="303">
        <v>0.84794790246857488</v>
      </c>
      <c r="BJ1218" s="311">
        <v>5427</v>
      </c>
      <c r="BK1218" s="137">
        <v>5.3708743629076156E-2</v>
      </c>
      <c r="BL1218" s="312">
        <v>321.81818181818102</v>
      </c>
      <c r="BM1218" s="312">
        <v>6629</v>
      </c>
      <c r="BN1218" s="137">
        <v>6.8981664550771093E-2</v>
      </c>
      <c r="BO1218" s="302">
        <v>310.90909090909003</v>
      </c>
      <c r="BP1218" s="312">
        <v>9406</v>
      </c>
      <c r="BQ1218" s="137">
        <v>9.3521317212853963E-2</v>
      </c>
      <c r="BR1218" s="302">
        <v>449.09089999999998</v>
      </c>
      <c r="BS1218" s="303">
        <v>0.7331859222406486</v>
      </c>
      <c r="BT1218" s="311">
        <v>5247</v>
      </c>
      <c r="BU1218" s="137">
        <v>7.1340194972059442E-2</v>
      </c>
      <c r="BV1218" s="312">
        <v>261.81818181818102</v>
      </c>
      <c r="BW1218" s="312">
        <v>5819</v>
      </c>
      <c r="BX1218" s="137">
        <v>7.6591991997262215E-2</v>
      </c>
      <c r="BY1218" s="302">
        <v>349.69696969696901</v>
      </c>
      <c r="BZ1218" s="312">
        <v>7702</v>
      </c>
      <c r="CA1218" s="137">
        <v>9.7659320873380168E-2</v>
      </c>
      <c r="CB1218" s="302">
        <v>346.66665599999999</v>
      </c>
      <c r="CC1218" s="303">
        <v>0.46788641128263769</v>
      </c>
      <c r="CD1218" s="311">
        <v>44861</v>
      </c>
      <c r="CE1218" s="137">
        <v>6.4353474307240102E-2</v>
      </c>
      <c r="CF1218" s="312">
        <v>825.61</v>
      </c>
      <c r="CG1218" s="312">
        <v>52196</v>
      </c>
      <c r="CH1218" s="137">
        <v>7.6079145865976749E-2</v>
      </c>
      <c r="CI1218" s="302">
        <v>869.04</v>
      </c>
      <c r="CJ1218" s="312">
        <v>71657</v>
      </c>
      <c r="CK1218" s="137">
        <v>9.8995771159056084E-2</v>
      </c>
      <c r="CL1218" s="302">
        <v>1122.45</v>
      </c>
      <c r="CM1218" s="313">
        <v>0.59731169612803992</v>
      </c>
    </row>
    <row r="1219" spans="1:91" ht="14.4" x14ac:dyDescent="0.3">
      <c r="A1219" s="99" t="s">
        <v>594</v>
      </c>
      <c r="B1219" s="311">
        <v>15814</v>
      </c>
      <c r="C1219" s="137">
        <v>0.10212661530413893</v>
      </c>
      <c r="D1219" s="312">
        <v>511.51515151515099</v>
      </c>
      <c r="E1219" s="312">
        <v>17421</v>
      </c>
      <c r="F1219" s="137">
        <v>0.11204152115610952</v>
      </c>
      <c r="G1219" s="302">
        <v>572.12121212121201</v>
      </c>
      <c r="H1219" s="312">
        <v>20563</v>
      </c>
      <c r="I1219" s="137">
        <v>0.1252894153201238</v>
      </c>
      <c r="J1219" s="302">
        <v>515.75756799999999</v>
      </c>
      <c r="K1219" s="313">
        <v>0.30030352851903375</v>
      </c>
      <c r="L1219" s="312">
        <v>16080</v>
      </c>
      <c r="M1219" s="137">
        <v>0.10870006083958629</v>
      </c>
      <c r="N1219" s="312">
        <v>513.33333333333303</v>
      </c>
      <c r="O1219" s="312">
        <v>17792</v>
      </c>
      <c r="P1219" s="137">
        <v>0.12075963457178927</v>
      </c>
      <c r="Q1219" s="302">
        <v>479.39393939393898</v>
      </c>
      <c r="R1219" s="312">
        <v>19863</v>
      </c>
      <c r="S1219" s="137">
        <v>0.12607106135039414</v>
      </c>
      <c r="T1219" s="302">
        <v>662.42425500000002</v>
      </c>
      <c r="U1219" s="313">
        <v>0.23526119402985074</v>
      </c>
      <c r="V1219" s="312">
        <v>2489</v>
      </c>
      <c r="W1219" s="137">
        <v>0.11438419117647058</v>
      </c>
      <c r="X1219" s="312">
        <v>200.60606060606</v>
      </c>
      <c r="Y1219" s="312">
        <v>2406</v>
      </c>
      <c r="Z1219" s="137">
        <v>0.11265099728438993</v>
      </c>
      <c r="AA1219" s="302">
        <v>213.939393939393</v>
      </c>
      <c r="AB1219" s="312">
        <v>2907</v>
      </c>
      <c r="AC1219" s="137">
        <v>0.12787577530462324</v>
      </c>
      <c r="AD1219" s="302">
        <v>238.78787199999999</v>
      </c>
      <c r="AE1219" s="313">
        <v>0.16793893129770993</v>
      </c>
      <c r="AF1219" s="312">
        <v>2190</v>
      </c>
      <c r="AG1219" s="137">
        <v>8.1467152741611482E-2</v>
      </c>
      <c r="AH1219" s="312">
        <v>202.42424242424201</v>
      </c>
      <c r="AI1219" s="312">
        <v>2591</v>
      </c>
      <c r="AJ1219" s="137">
        <v>9.9922869263401465E-2</v>
      </c>
      <c r="AK1219" s="302">
        <v>220</v>
      </c>
      <c r="AL1219" s="312">
        <v>4050</v>
      </c>
      <c r="AM1219" s="137">
        <v>0.14076185180036146</v>
      </c>
      <c r="AN1219" s="302">
        <v>289.09089999999998</v>
      </c>
      <c r="AO1219" s="313">
        <v>0.84931506849315064</v>
      </c>
      <c r="AP1219" s="312">
        <v>3375</v>
      </c>
      <c r="AQ1219" s="137">
        <v>8.19015725101922E-2</v>
      </c>
      <c r="AR1219" s="312">
        <v>215.15151515151501</v>
      </c>
      <c r="AS1219" s="312">
        <v>4509</v>
      </c>
      <c r="AT1219" s="137">
        <v>0.11185809972711486</v>
      </c>
      <c r="AU1219" s="302">
        <v>275.15151515151501</v>
      </c>
      <c r="AV1219" s="312">
        <v>5059</v>
      </c>
      <c r="AW1219" s="137">
        <v>0.121043186984089</v>
      </c>
      <c r="AX1219" s="302">
        <v>332.121216</v>
      </c>
      <c r="AY1219" s="303">
        <v>0.49896296296296294</v>
      </c>
      <c r="AZ1219" s="311">
        <v>11523</v>
      </c>
      <c r="BA1219" s="137">
        <v>8.8718991084214896E-2</v>
      </c>
      <c r="BB1219" s="312">
        <v>447.27272727272702</v>
      </c>
      <c r="BC1219" s="312">
        <v>13180</v>
      </c>
      <c r="BD1219" s="137">
        <v>0.10664810978767478</v>
      </c>
      <c r="BE1219" s="302">
        <v>512.12121212121201</v>
      </c>
      <c r="BF1219" s="312">
        <v>16183</v>
      </c>
      <c r="BG1219" s="137">
        <v>0.12504346347908732</v>
      </c>
      <c r="BH1219" s="302">
        <v>553.33330000000001</v>
      </c>
      <c r="BI1219" s="303">
        <v>0.40440857415603576</v>
      </c>
      <c r="BJ1219" s="311">
        <v>9017</v>
      </c>
      <c r="BK1219" s="137">
        <v>8.9237468454648916E-2</v>
      </c>
      <c r="BL1219" s="312">
        <v>372.12121212121201</v>
      </c>
      <c r="BM1219" s="312">
        <v>10806</v>
      </c>
      <c r="BN1219" s="137">
        <v>0.11244770962975296</v>
      </c>
      <c r="BO1219" s="302">
        <v>467.27272727272702</v>
      </c>
      <c r="BP1219" s="312">
        <v>13486</v>
      </c>
      <c r="BQ1219" s="137">
        <v>0.13408765510658607</v>
      </c>
      <c r="BR1219" s="302">
        <v>518.18179999999995</v>
      </c>
      <c r="BS1219" s="303">
        <v>0.49561938560496838</v>
      </c>
      <c r="BT1219" s="311">
        <v>7049</v>
      </c>
      <c r="BU1219" s="137">
        <v>9.5840867992766726E-2</v>
      </c>
      <c r="BV1219" s="312">
        <v>293.33333333333297</v>
      </c>
      <c r="BW1219" s="312">
        <v>8440</v>
      </c>
      <c r="BX1219" s="137">
        <v>0.11109063627030299</v>
      </c>
      <c r="BY1219" s="302">
        <v>354.54545454545399</v>
      </c>
      <c r="BZ1219" s="312">
        <v>9711</v>
      </c>
      <c r="CA1219" s="137">
        <v>0.1231329089848604</v>
      </c>
      <c r="CB1219" s="302">
        <v>490.30304000000001</v>
      </c>
      <c r="CC1219" s="303">
        <v>0.37764221875443327</v>
      </c>
      <c r="CD1219" s="311">
        <v>67537</v>
      </c>
      <c r="CE1219" s="137">
        <v>9.688238323461526E-2</v>
      </c>
      <c r="CF1219" s="312">
        <v>1036.99</v>
      </c>
      <c r="CG1219" s="312">
        <v>77145</v>
      </c>
      <c r="CH1219" s="137">
        <v>0.11244397478409796</v>
      </c>
      <c r="CI1219" s="302">
        <v>1153.93</v>
      </c>
      <c r="CJ1219" s="312">
        <v>91822</v>
      </c>
      <c r="CK1219" s="137">
        <v>0.12685417613585342</v>
      </c>
      <c r="CL1219" s="302">
        <v>1329.69</v>
      </c>
      <c r="CM1219" s="313">
        <v>0.35958067429705198</v>
      </c>
    </row>
    <row r="1220" spans="1:91" ht="14.4" x14ac:dyDescent="0.3">
      <c r="A1220" s="99" t="s">
        <v>595</v>
      </c>
      <c r="B1220" s="311">
        <v>17347</v>
      </c>
      <c r="C1220" s="137">
        <v>0.11202671023655608</v>
      </c>
      <c r="D1220" s="312">
        <v>532.12121212121201</v>
      </c>
      <c r="E1220" s="312">
        <v>17888</v>
      </c>
      <c r="F1220" s="137">
        <v>0.11504498768385782</v>
      </c>
      <c r="G1220" s="302">
        <v>526.06060606060601</v>
      </c>
      <c r="H1220" s="312">
        <v>18948</v>
      </c>
      <c r="I1220" s="137">
        <v>0.11544929443591431</v>
      </c>
      <c r="J1220" s="302">
        <v>530.30304000000001</v>
      </c>
      <c r="K1220" s="313">
        <v>9.2292615437827866E-2</v>
      </c>
      <c r="L1220" s="312">
        <v>14735</v>
      </c>
      <c r="M1220" s="137">
        <v>9.9607922666125864E-2</v>
      </c>
      <c r="N1220" s="312">
        <v>418.18181818181802</v>
      </c>
      <c r="O1220" s="312">
        <v>15718</v>
      </c>
      <c r="P1220" s="137">
        <v>0.10668277519106248</v>
      </c>
      <c r="Q1220" s="302">
        <v>598.78787878787796</v>
      </c>
      <c r="R1220" s="312">
        <v>16458</v>
      </c>
      <c r="S1220" s="137">
        <v>0.1044594234357744</v>
      </c>
      <c r="T1220" s="302">
        <v>563.63635299999999</v>
      </c>
      <c r="U1220" s="313">
        <v>0.1169324737020699</v>
      </c>
      <c r="V1220" s="312">
        <v>2786</v>
      </c>
      <c r="W1220" s="137">
        <v>0.12803308823529411</v>
      </c>
      <c r="X1220" s="312">
        <v>236.363636363636</v>
      </c>
      <c r="Y1220" s="312">
        <v>2290</v>
      </c>
      <c r="Z1220" s="137">
        <v>0.10721977713269033</v>
      </c>
      <c r="AA1220" s="302">
        <v>208.48484848484799</v>
      </c>
      <c r="AB1220" s="312">
        <v>2786</v>
      </c>
      <c r="AC1220" s="137">
        <v>0.12255311661461311</v>
      </c>
      <c r="AD1220" s="302">
        <v>248.484848</v>
      </c>
      <c r="AE1220" s="313">
        <v>0</v>
      </c>
      <c r="AF1220" s="312">
        <v>2535</v>
      </c>
      <c r="AG1220" s="137">
        <v>9.43010192693996E-2</v>
      </c>
      <c r="AH1220" s="312">
        <v>198.78787878787799</v>
      </c>
      <c r="AI1220" s="312">
        <v>2319</v>
      </c>
      <c r="AJ1220" s="137">
        <v>8.9433089086000769E-2</v>
      </c>
      <c r="AK1220" s="302">
        <v>221.81818181818099</v>
      </c>
      <c r="AL1220" s="312">
        <v>2953</v>
      </c>
      <c r="AM1220" s="137">
        <v>0.10263450576949812</v>
      </c>
      <c r="AN1220" s="302">
        <v>292.72726399999999</v>
      </c>
      <c r="AO1220" s="313">
        <v>0.16489151873767258</v>
      </c>
      <c r="AP1220" s="312">
        <v>4163</v>
      </c>
      <c r="AQ1220" s="137">
        <v>0.10102407299553484</v>
      </c>
      <c r="AR1220" s="312">
        <v>278.18181818181802</v>
      </c>
      <c r="AS1220" s="312">
        <v>4727</v>
      </c>
      <c r="AT1220" s="137">
        <v>0.11726618705035971</v>
      </c>
      <c r="AU1220" s="302">
        <v>296.36363636363598</v>
      </c>
      <c r="AV1220" s="312">
        <v>4271</v>
      </c>
      <c r="AW1220" s="137">
        <v>0.10218925708816844</v>
      </c>
      <c r="AX1220" s="302">
        <v>261.81817599999999</v>
      </c>
      <c r="AY1220" s="303">
        <v>2.5942829690127314E-2</v>
      </c>
      <c r="AZ1220" s="311">
        <v>12938</v>
      </c>
      <c r="BA1220" s="137">
        <v>9.9613495326527149E-2</v>
      </c>
      <c r="BB1220" s="312">
        <v>466.666666666666</v>
      </c>
      <c r="BC1220" s="312">
        <v>14531</v>
      </c>
      <c r="BD1220" s="137">
        <v>0.117579945624029</v>
      </c>
      <c r="BE1220" s="302">
        <v>547.87878787878697</v>
      </c>
      <c r="BF1220" s="312">
        <v>15279</v>
      </c>
      <c r="BG1220" s="137">
        <v>0.11805839946221189</v>
      </c>
      <c r="BH1220" s="302">
        <v>492.121216</v>
      </c>
      <c r="BI1220" s="303">
        <v>0.18093986705827794</v>
      </c>
      <c r="BJ1220" s="311">
        <v>10455</v>
      </c>
      <c r="BK1220" s="137">
        <v>0.10346875154634073</v>
      </c>
      <c r="BL1220" s="312">
        <v>429.09090909090901</v>
      </c>
      <c r="BM1220" s="312">
        <v>10728</v>
      </c>
      <c r="BN1220" s="137">
        <v>0.11163603821099294</v>
      </c>
      <c r="BO1220" s="302">
        <v>426.06060606060601</v>
      </c>
      <c r="BP1220" s="312">
        <v>10566</v>
      </c>
      <c r="BQ1220" s="137">
        <v>0.10505488386891505</v>
      </c>
      <c r="BR1220" s="302">
        <v>426.06060000000002</v>
      </c>
      <c r="BS1220" s="303">
        <v>1.0616929698708751E-2</v>
      </c>
      <c r="BT1220" s="311">
        <v>8121</v>
      </c>
      <c r="BU1220" s="137">
        <v>0.11041618512828183</v>
      </c>
      <c r="BV1220" s="312">
        <v>323.636363636363</v>
      </c>
      <c r="BW1220" s="312">
        <v>7344</v>
      </c>
      <c r="BX1220" s="137">
        <v>9.6664648432358433E-2</v>
      </c>
      <c r="BY1220" s="302">
        <v>370.30303030303003</v>
      </c>
      <c r="BZ1220" s="312">
        <v>8066</v>
      </c>
      <c r="CA1220" s="137">
        <v>0.10227474450333476</v>
      </c>
      <c r="CB1220" s="302">
        <v>430.30304000000001</v>
      </c>
      <c r="CC1220" s="303">
        <v>-6.7725649550547965E-3</v>
      </c>
      <c r="CD1220" s="311">
        <v>73080</v>
      </c>
      <c r="CE1220" s="137">
        <v>0.10483386242779044</v>
      </c>
      <c r="CF1220" s="312">
        <v>1065.57</v>
      </c>
      <c r="CG1220" s="312">
        <v>75545</v>
      </c>
      <c r="CH1220" s="137">
        <v>0.11011186823598003</v>
      </c>
      <c r="CI1220" s="302">
        <v>1196.48</v>
      </c>
      <c r="CJ1220" s="312">
        <v>79327</v>
      </c>
      <c r="CK1220" s="137">
        <v>0.1095920501658518</v>
      </c>
      <c r="CL1220" s="302">
        <v>1192.1400000000001</v>
      </c>
      <c r="CM1220" s="313">
        <v>8.5481663929939791E-2</v>
      </c>
    </row>
    <row r="1221" spans="1:91" ht="14.4" x14ac:dyDescent="0.3">
      <c r="A1221" s="99" t="s">
        <v>596</v>
      </c>
      <c r="B1221" s="311">
        <v>13851</v>
      </c>
      <c r="C1221" s="137">
        <v>8.944958572009791E-2</v>
      </c>
      <c r="D1221" s="312">
        <v>469.09090909090901</v>
      </c>
      <c r="E1221" s="312">
        <v>13689</v>
      </c>
      <c r="F1221" s="137">
        <v>8.8039514557487125E-2</v>
      </c>
      <c r="G1221" s="302">
        <v>424.24242424242402</v>
      </c>
      <c r="H1221" s="312">
        <v>14092</v>
      </c>
      <c r="I1221" s="137">
        <v>8.5861909288099239E-2</v>
      </c>
      <c r="J1221" s="302">
        <v>537.57574499999998</v>
      </c>
      <c r="K1221" s="313">
        <v>1.7399465742545663E-2</v>
      </c>
      <c r="L1221" s="312">
        <v>13952</v>
      </c>
      <c r="M1221" s="137">
        <v>9.4314878658825124E-2</v>
      </c>
      <c r="N1221" s="312">
        <v>461.21212121212102</v>
      </c>
      <c r="O1221" s="312">
        <v>13455</v>
      </c>
      <c r="P1221" s="137">
        <v>9.132311618499464E-2</v>
      </c>
      <c r="Q1221" s="302">
        <v>538.78787878787796</v>
      </c>
      <c r="R1221" s="312">
        <v>11322</v>
      </c>
      <c r="S1221" s="137">
        <v>7.1861076202444876E-2</v>
      </c>
      <c r="T1221" s="302">
        <v>467.27273600000001</v>
      </c>
      <c r="U1221" s="313">
        <v>-0.18850344036697247</v>
      </c>
      <c r="V1221" s="312">
        <v>2465</v>
      </c>
      <c r="W1221" s="137">
        <v>0.11328125</v>
      </c>
      <c r="X1221" s="312">
        <v>240.60606060606</v>
      </c>
      <c r="Y1221" s="312">
        <v>2504</v>
      </c>
      <c r="Z1221" s="137">
        <v>0.11723944189530855</v>
      </c>
      <c r="AA1221" s="302">
        <v>211.51515151515099</v>
      </c>
      <c r="AB1221" s="312">
        <v>1433</v>
      </c>
      <c r="AC1221" s="137">
        <v>6.303611489904544E-2</v>
      </c>
      <c r="AD1221" s="302">
        <v>133.939392</v>
      </c>
      <c r="AE1221" s="313">
        <v>-0.41866125760649087</v>
      </c>
      <c r="AF1221" s="312">
        <v>2217</v>
      </c>
      <c r="AG1221" s="137">
        <v>8.2471542295960126E-2</v>
      </c>
      <c r="AH1221" s="312">
        <v>204.24242424242399</v>
      </c>
      <c r="AI1221" s="312">
        <v>1977</v>
      </c>
      <c r="AJ1221" s="137">
        <v>7.624373312765137E-2</v>
      </c>
      <c r="AK1221" s="302">
        <v>170.30303030303</v>
      </c>
      <c r="AL1221" s="312">
        <v>1937</v>
      </c>
      <c r="AM1221" s="137">
        <v>6.732239677464201E-2</v>
      </c>
      <c r="AN1221" s="302">
        <v>197.57576</v>
      </c>
      <c r="AO1221" s="313">
        <v>-0.12629679747406405</v>
      </c>
      <c r="AP1221" s="312">
        <v>3495</v>
      </c>
      <c r="AQ1221" s="137">
        <v>8.481362842166569E-2</v>
      </c>
      <c r="AR1221" s="312">
        <v>237.575757575757</v>
      </c>
      <c r="AS1221" s="312">
        <v>3382</v>
      </c>
      <c r="AT1221" s="137">
        <v>8.3899776730339867E-2</v>
      </c>
      <c r="AU1221" s="302">
        <v>198.18181818181799</v>
      </c>
      <c r="AV1221" s="312">
        <v>3318</v>
      </c>
      <c r="AW1221" s="137">
        <v>7.9387486541452321E-2</v>
      </c>
      <c r="AX1221" s="302">
        <v>222.42424</v>
      </c>
      <c r="AY1221" s="303">
        <v>-5.0643776824034335E-2</v>
      </c>
      <c r="AZ1221" s="311">
        <v>12417</v>
      </c>
      <c r="BA1221" s="137">
        <v>9.560216196239664E-2</v>
      </c>
      <c r="BB1221" s="312">
        <v>495.15151515151501</v>
      </c>
      <c r="BC1221" s="312">
        <v>11796</v>
      </c>
      <c r="BD1221" s="137">
        <v>9.5449249093733812E-2</v>
      </c>
      <c r="BE1221" s="302">
        <v>454.54545454545399</v>
      </c>
      <c r="BF1221" s="312">
        <v>11996</v>
      </c>
      <c r="BG1221" s="137">
        <v>9.2691181356678698E-2</v>
      </c>
      <c r="BH1221" s="302">
        <v>465.45455900000002</v>
      </c>
      <c r="BI1221" s="303">
        <v>-3.3905130063622453E-2</v>
      </c>
      <c r="BJ1221" s="311">
        <v>9321</v>
      </c>
      <c r="BK1221" s="137">
        <v>9.2246028996981547E-2</v>
      </c>
      <c r="BL1221" s="312">
        <v>439.39393939393898</v>
      </c>
      <c r="BM1221" s="312">
        <v>9414</v>
      </c>
      <c r="BN1221" s="137">
        <v>9.7962496618035758E-2</v>
      </c>
      <c r="BO1221" s="302">
        <v>403.030303030303</v>
      </c>
      <c r="BP1221" s="312">
        <v>8324</v>
      </c>
      <c r="BQ1221" s="137">
        <v>8.2763283487114217E-2</v>
      </c>
      <c r="BR1221" s="302">
        <v>336.96969999999999</v>
      </c>
      <c r="BS1221" s="303">
        <v>-0.10696277223473877</v>
      </c>
      <c r="BT1221" s="311">
        <v>6434</v>
      </c>
      <c r="BU1221" s="137">
        <v>8.7479095568940429E-2</v>
      </c>
      <c r="BV1221" s="312">
        <v>320</v>
      </c>
      <c r="BW1221" s="312">
        <v>6508</v>
      </c>
      <c r="BX1221" s="137">
        <v>8.5660883986627009E-2</v>
      </c>
      <c r="BY1221" s="302">
        <v>364.24242424242402</v>
      </c>
      <c r="BZ1221" s="312">
        <v>5674</v>
      </c>
      <c r="CA1221" s="137">
        <v>7.1944817792204505E-2</v>
      </c>
      <c r="CB1221" s="302">
        <v>339.39395100000002</v>
      </c>
      <c r="CC1221" s="303">
        <v>-0.11812247435498913</v>
      </c>
      <c r="CD1221" s="311">
        <v>64152</v>
      </c>
      <c r="CE1221" s="137">
        <v>9.2026572830700773E-2</v>
      </c>
      <c r="CF1221" s="312">
        <v>1062.07</v>
      </c>
      <c r="CG1221" s="312">
        <v>62725</v>
      </c>
      <c r="CH1221" s="137">
        <v>9.1425864519185218E-2</v>
      </c>
      <c r="CI1221" s="302">
        <v>1040.5999999999999</v>
      </c>
      <c r="CJ1221" s="312">
        <v>58096</v>
      </c>
      <c r="CK1221" s="137">
        <v>8.0260942005059135E-2</v>
      </c>
      <c r="CL1221" s="302">
        <v>1027.75</v>
      </c>
      <c r="CM1221" s="313">
        <v>-9.4400798104501804E-2</v>
      </c>
    </row>
    <row r="1222" spans="1:91" ht="14.4" x14ac:dyDescent="0.3">
      <c r="A1222" s="99" t="s">
        <v>597</v>
      </c>
      <c r="B1222" s="311">
        <v>11603</v>
      </c>
      <c r="C1222" s="137">
        <v>7.4932029680910839E-2</v>
      </c>
      <c r="D1222" s="312">
        <v>420</v>
      </c>
      <c r="E1222" s="312">
        <v>11272</v>
      </c>
      <c r="F1222" s="137">
        <v>7.2494806639783388E-2</v>
      </c>
      <c r="G1222" s="302">
        <v>457.575757575757</v>
      </c>
      <c r="H1222" s="312">
        <v>8574</v>
      </c>
      <c r="I1222" s="137">
        <v>5.2240988520874464E-2</v>
      </c>
      <c r="J1222" s="302">
        <v>404.84848</v>
      </c>
      <c r="K1222" s="313">
        <v>-0.26105317590278376</v>
      </c>
      <c r="L1222" s="312">
        <v>10098</v>
      </c>
      <c r="M1222" s="137">
        <v>6.8262015818292429E-2</v>
      </c>
      <c r="N1222" s="312">
        <v>420.60606060606</v>
      </c>
      <c r="O1222" s="312">
        <v>8876</v>
      </c>
      <c r="P1222" s="137">
        <v>6.0244071293795054E-2</v>
      </c>
      <c r="Q1222" s="302">
        <v>398.78787878787801</v>
      </c>
      <c r="R1222" s="312">
        <v>9602</v>
      </c>
      <c r="S1222" s="137">
        <v>6.094418421620524E-2</v>
      </c>
      <c r="T1222" s="302">
        <v>492.121216</v>
      </c>
      <c r="U1222" s="313">
        <v>-4.9118637353931474E-2</v>
      </c>
      <c r="V1222" s="312">
        <v>1666</v>
      </c>
      <c r="W1222" s="137">
        <v>7.6562500000000006E-2</v>
      </c>
      <c r="X1222" s="312">
        <v>173.333333333333</v>
      </c>
      <c r="Y1222" s="312">
        <v>1226</v>
      </c>
      <c r="Z1222" s="137">
        <v>5.740237849985954E-2</v>
      </c>
      <c r="AA1222" s="302">
        <v>129.69696969696901</v>
      </c>
      <c r="AB1222" s="312">
        <v>1087</v>
      </c>
      <c r="AC1222" s="137">
        <v>4.781595038050411E-2</v>
      </c>
      <c r="AD1222" s="302">
        <v>151.515152</v>
      </c>
      <c r="AE1222" s="313">
        <v>-0.34753901560624251</v>
      </c>
      <c r="AF1222" s="312">
        <v>1984</v>
      </c>
      <c r="AG1222" s="137">
        <v>7.3804032438062647E-2</v>
      </c>
      <c r="AH1222" s="312">
        <v>171.51515151515099</v>
      </c>
      <c r="AI1222" s="312">
        <v>1989</v>
      </c>
      <c r="AJ1222" s="137">
        <v>7.6706517547242573E-2</v>
      </c>
      <c r="AK1222" s="302">
        <v>202.42424242424201</v>
      </c>
      <c r="AL1222" s="312">
        <v>1331</v>
      </c>
      <c r="AM1222" s="137">
        <v>4.626025302377311E-2</v>
      </c>
      <c r="AN1222" s="302">
        <v>146.66667200000001</v>
      </c>
      <c r="AO1222" s="313">
        <v>-0.32913306451612906</v>
      </c>
      <c r="AP1222" s="312">
        <v>3083</v>
      </c>
      <c r="AQ1222" s="137">
        <v>7.4815569792273343E-2</v>
      </c>
      <c r="AR1222" s="312">
        <v>254.54545454545399</v>
      </c>
      <c r="AS1222" s="312">
        <v>2553</v>
      </c>
      <c r="AT1222" s="137">
        <v>6.3334160258000496E-2</v>
      </c>
      <c r="AU1222" s="302">
        <v>203.030303030303</v>
      </c>
      <c r="AV1222" s="312">
        <v>2015</v>
      </c>
      <c r="AW1222" s="137">
        <v>4.821150855365474E-2</v>
      </c>
      <c r="AX1222" s="302">
        <v>205.454544</v>
      </c>
      <c r="AY1222" s="303">
        <v>-0.34641582873824195</v>
      </c>
      <c r="AZ1222" s="311">
        <v>10420</v>
      </c>
      <c r="BA1222" s="137">
        <v>8.0226667282610367E-2</v>
      </c>
      <c r="BB1222" s="312">
        <v>400</v>
      </c>
      <c r="BC1222" s="312">
        <v>8241</v>
      </c>
      <c r="BD1222" s="137">
        <v>6.6683389435525639E-2</v>
      </c>
      <c r="BE1222" s="302">
        <v>411.51515151515099</v>
      </c>
      <c r="BF1222" s="312">
        <v>7797</v>
      </c>
      <c r="BG1222" s="137">
        <v>6.02461771455505E-2</v>
      </c>
      <c r="BH1222" s="302">
        <v>418.78787199999999</v>
      </c>
      <c r="BI1222" s="303">
        <v>-0.25172744721689061</v>
      </c>
      <c r="BJ1222" s="311">
        <v>8498</v>
      </c>
      <c r="BK1222" s="137">
        <v>8.4101143055074476E-2</v>
      </c>
      <c r="BL1222" s="312">
        <v>363.636363636363</v>
      </c>
      <c r="BM1222" s="312">
        <v>6481</v>
      </c>
      <c r="BN1222" s="137">
        <v>6.7441570063893105E-2</v>
      </c>
      <c r="BO1222" s="302">
        <v>361.21212121212102</v>
      </c>
      <c r="BP1222" s="312">
        <v>6208</v>
      </c>
      <c r="BQ1222" s="137">
        <v>6.172446706967865E-2</v>
      </c>
      <c r="BR1222" s="302">
        <v>367.878784</v>
      </c>
      <c r="BS1222" s="303">
        <v>-0.26947517062838316</v>
      </c>
      <c r="BT1222" s="311">
        <v>5549</v>
      </c>
      <c r="BU1222" s="137">
        <v>7.5446301105385527E-2</v>
      </c>
      <c r="BV1222" s="312">
        <v>272.72727272727201</v>
      </c>
      <c r="BW1222" s="312">
        <v>4827</v>
      </c>
      <c r="BX1222" s="137">
        <v>6.3534893516202909E-2</v>
      </c>
      <c r="BY1222" s="302">
        <v>276.969696969697</v>
      </c>
      <c r="BZ1222" s="312">
        <v>4498</v>
      </c>
      <c r="CA1222" s="137">
        <v>5.7033449141581927E-2</v>
      </c>
      <c r="CB1222" s="302">
        <v>287.878784</v>
      </c>
      <c r="CC1222" s="303">
        <v>-0.18940349612542801</v>
      </c>
      <c r="CD1222" s="311">
        <v>52901</v>
      </c>
      <c r="CE1222" s="137">
        <v>7.5886920584189138E-2</v>
      </c>
      <c r="CF1222" s="312">
        <v>917.73</v>
      </c>
      <c r="CG1222" s="312">
        <v>45465</v>
      </c>
      <c r="CH1222" s="137">
        <v>6.6268265131363191E-2</v>
      </c>
      <c r="CI1222" s="302">
        <v>917.23</v>
      </c>
      <c r="CJ1222" s="312">
        <v>41112</v>
      </c>
      <c r="CK1222" s="137">
        <v>5.6797160694574349E-2</v>
      </c>
      <c r="CL1222" s="302">
        <v>939.78</v>
      </c>
      <c r="CM1222" s="313">
        <v>-0.22285022967429727</v>
      </c>
    </row>
    <row r="1223" spans="1:91" ht="14.4" x14ac:dyDescent="0.3">
      <c r="A1223" s="99" t="s">
        <v>598</v>
      </c>
      <c r="B1223" s="311">
        <v>8724</v>
      </c>
      <c r="C1223" s="137">
        <v>5.6339483490154801E-2</v>
      </c>
      <c r="D1223" s="312">
        <v>420</v>
      </c>
      <c r="E1223" s="312">
        <v>7602</v>
      </c>
      <c r="F1223" s="137">
        <v>4.8891547203303173E-2</v>
      </c>
      <c r="G1223" s="302">
        <v>336.969696969697</v>
      </c>
      <c r="H1223" s="312">
        <v>5819</v>
      </c>
      <c r="I1223" s="137">
        <v>3.5454899953693546E-2</v>
      </c>
      <c r="J1223" s="302">
        <v>263.03030000000001</v>
      </c>
      <c r="K1223" s="313">
        <v>-0.33298945437872535</v>
      </c>
      <c r="L1223" s="312">
        <v>7273</v>
      </c>
      <c r="M1223" s="137">
        <v>4.9165145677009393E-2</v>
      </c>
      <c r="N1223" s="312">
        <v>382.42424242424198</v>
      </c>
      <c r="O1223" s="312">
        <v>6273</v>
      </c>
      <c r="P1223" s="137">
        <v>4.257673042203429E-2</v>
      </c>
      <c r="Q1223" s="302">
        <v>367.87878787878702</v>
      </c>
      <c r="R1223" s="312">
        <v>6363</v>
      </c>
      <c r="S1223" s="137">
        <v>4.0386153318862104E-2</v>
      </c>
      <c r="T1223" s="302">
        <v>390.30304000000001</v>
      </c>
      <c r="U1223" s="313">
        <v>-0.12512030798845045</v>
      </c>
      <c r="V1223" s="312">
        <v>1052</v>
      </c>
      <c r="W1223" s="137">
        <v>4.8345588235294119E-2</v>
      </c>
      <c r="X1223" s="312">
        <v>138.78787878787799</v>
      </c>
      <c r="Y1223" s="312">
        <v>812</v>
      </c>
      <c r="Z1223" s="137">
        <v>3.8018541061897185E-2</v>
      </c>
      <c r="AA1223" s="302">
        <v>130.90909090909</v>
      </c>
      <c r="AB1223" s="312">
        <v>861</v>
      </c>
      <c r="AC1223" s="137">
        <v>3.7874455637179429E-2</v>
      </c>
      <c r="AD1223" s="302">
        <v>126.666664</v>
      </c>
      <c r="AE1223" s="313">
        <v>-0.18155893536121673</v>
      </c>
      <c r="AF1223" s="312">
        <v>1342</v>
      </c>
      <c r="AG1223" s="137">
        <v>4.9921880812439548E-2</v>
      </c>
      <c r="AH1223" s="312">
        <v>187.87878787878699</v>
      </c>
      <c r="AI1223" s="312">
        <v>1477</v>
      </c>
      <c r="AJ1223" s="137">
        <v>5.6961048978017743E-2</v>
      </c>
      <c r="AK1223" s="302">
        <v>141.81818181818099</v>
      </c>
      <c r="AL1223" s="312">
        <v>805</v>
      </c>
      <c r="AM1223" s="137">
        <v>2.7978590296121229E-2</v>
      </c>
      <c r="AN1223" s="302">
        <v>133.939392</v>
      </c>
      <c r="AO1223" s="313">
        <v>-0.40014903129657226</v>
      </c>
      <c r="AP1223" s="312">
        <v>2750</v>
      </c>
      <c r="AQ1223" s="137">
        <v>6.6734614637934384E-2</v>
      </c>
      <c r="AR1223" s="312">
        <v>230.90909090909</v>
      </c>
      <c r="AS1223" s="312">
        <v>1791</v>
      </c>
      <c r="AT1223" s="137">
        <v>4.4430662366658401E-2</v>
      </c>
      <c r="AU1223" s="302">
        <v>187.87878787878699</v>
      </c>
      <c r="AV1223" s="312">
        <v>1469</v>
      </c>
      <c r="AW1223" s="137">
        <v>3.5147744945567654E-2</v>
      </c>
      <c r="AX1223" s="302">
        <v>181.81817599999999</v>
      </c>
      <c r="AY1223" s="303">
        <v>-0.4658181818181818</v>
      </c>
      <c r="AZ1223" s="311">
        <v>8960</v>
      </c>
      <c r="BA1223" s="137">
        <v>6.8985694707503736E-2</v>
      </c>
      <c r="BB1223" s="312">
        <v>369.69696969696901</v>
      </c>
      <c r="BC1223" s="312">
        <v>5825</v>
      </c>
      <c r="BD1223" s="137">
        <v>4.7133933195235629E-2</v>
      </c>
      <c r="BE1223" s="302">
        <v>274.54545454545399</v>
      </c>
      <c r="BF1223" s="312">
        <v>4796</v>
      </c>
      <c r="BG1223" s="137">
        <v>3.7057928124927558E-2</v>
      </c>
      <c r="BH1223" s="302">
        <v>263.63635299999999</v>
      </c>
      <c r="BI1223" s="303">
        <v>-0.46473214285714287</v>
      </c>
      <c r="BJ1223" s="311">
        <v>6121</v>
      </c>
      <c r="BK1223" s="137">
        <v>6.0576970656638134E-2</v>
      </c>
      <c r="BL1223" s="312">
        <v>303.030303030303</v>
      </c>
      <c r="BM1223" s="312">
        <v>4680</v>
      </c>
      <c r="BN1223" s="137">
        <v>4.8700285125600949E-2</v>
      </c>
      <c r="BO1223" s="302">
        <v>315.15151515151501</v>
      </c>
      <c r="BP1223" s="312">
        <v>4103</v>
      </c>
      <c r="BQ1223" s="137">
        <v>4.079502068087814E-2</v>
      </c>
      <c r="BR1223" s="302">
        <v>281.21212800000001</v>
      </c>
      <c r="BS1223" s="303">
        <v>-0.3296846920437837</v>
      </c>
      <c r="BT1223" s="311">
        <v>3659</v>
      </c>
      <c r="BU1223" s="137">
        <v>4.9749146827285214E-2</v>
      </c>
      <c r="BV1223" s="312">
        <v>223.030303030303</v>
      </c>
      <c r="BW1223" s="312">
        <v>3892</v>
      </c>
      <c r="BX1223" s="137">
        <v>5.1228051701898016E-2</v>
      </c>
      <c r="BY1223" s="302">
        <v>311.51515151515099</v>
      </c>
      <c r="BZ1223" s="312">
        <v>2917</v>
      </c>
      <c r="CA1223" s="137">
        <v>3.6986787715872493E-2</v>
      </c>
      <c r="CB1223" s="302">
        <v>243.03030000000001</v>
      </c>
      <c r="CC1223" s="303">
        <v>-0.20278764689805959</v>
      </c>
      <c r="CD1223" s="311">
        <v>39881</v>
      </c>
      <c r="CE1223" s="137">
        <v>5.7209623255100032E-2</v>
      </c>
      <c r="CF1223" s="312">
        <v>840.79</v>
      </c>
      <c r="CG1223" s="312">
        <v>32352</v>
      </c>
      <c r="CH1223" s="137">
        <v>4.7155194402944287E-2</v>
      </c>
      <c r="CI1223" s="302">
        <v>768.34</v>
      </c>
      <c r="CJ1223" s="312">
        <v>27133</v>
      </c>
      <c r="CK1223" s="137">
        <v>3.7484855057547325E-2</v>
      </c>
      <c r="CL1223" s="302">
        <v>703.4</v>
      </c>
      <c r="CM1223" s="313">
        <v>-0.31965096161079209</v>
      </c>
    </row>
    <row r="1224" spans="1:91" ht="14.4" x14ac:dyDescent="0.3">
      <c r="A1224" s="99" t="s">
        <v>599</v>
      </c>
      <c r="B1224" s="311">
        <v>11037</v>
      </c>
      <c r="C1224" s="137">
        <v>7.1276808720866405E-2</v>
      </c>
      <c r="D1224" s="312">
        <v>463.030303030303</v>
      </c>
      <c r="E1224" s="312">
        <v>8705</v>
      </c>
      <c r="F1224" s="137">
        <v>5.5985387845929241E-2</v>
      </c>
      <c r="G1224" s="302">
        <v>392.72727272727201</v>
      </c>
      <c r="H1224" s="312">
        <v>7639</v>
      </c>
      <c r="I1224" s="137">
        <v>4.6544076430016332E-2</v>
      </c>
      <c r="J1224" s="302">
        <v>319.39395100000002</v>
      </c>
      <c r="K1224" s="313">
        <v>-0.30787351635408172</v>
      </c>
      <c r="L1224" s="312">
        <v>10999</v>
      </c>
      <c r="M1224" s="137">
        <v>7.4352734401406065E-2</v>
      </c>
      <c r="N1224" s="312">
        <v>447.87878787878702</v>
      </c>
      <c r="O1224" s="312">
        <v>8352</v>
      </c>
      <c r="P1224" s="137">
        <v>5.6687526300785968E-2</v>
      </c>
      <c r="Q1224" s="302">
        <v>383.636363636363</v>
      </c>
      <c r="R1224" s="312">
        <v>7910</v>
      </c>
      <c r="S1224" s="137">
        <v>5.0205009076253221E-2</v>
      </c>
      <c r="T1224" s="302">
        <v>420.60604899999998</v>
      </c>
      <c r="U1224" s="313">
        <v>-0.28084371306482409</v>
      </c>
      <c r="V1224" s="312">
        <v>1263</v>
      </c>
      <c r="W1224" s="137">
        <v>5.8042279411764708E-2</v>
      </c>
      <c r="X1224" s="312">
        <v>145.45454545454501</v>
      </c>
      <c r="Y1224" s="312">
        <v>1056</v>
      </c>
      <c r="Z1224" s="137">
        <v>4.9442831725817024E-2</v>
      </c>
      <c r="AA1224" s="302">
        <v>135.15151515151501</v>
      </c>
      <c r="AB1224" s="312">
        <v>798</v>
      </c>
      <c r="AC1224" s="137">
        <v>3.5103154005190693E-2</v>
      </c>
      <c r="AD1224" s="302">
        <v>121.21212</v>
      </c>
      <c r="AE1224" s="313">
        <v>-0.36817102137767221</v>
      </c>
      <c r="AF1224" s="312">
        <v>1899</v>
      </c>
      <c r="AG1224" s="137">
        <v>7.0642065322520639E-2</v>
      </c>
      <c r="AH1224" s="312">
        <v>163.030303030303</v>
      </c>
      <c r="AI1224" s="312">
        <v>1559</v>
      </c>
      <c r="AJ1224" s="137">
        <v>6.0123409178557657E-2</v>
      </c>
      <c r="AK1224" s="302">
        <v>166.06060606060601</v>
      </c>
      <c r="AL1224" s="312">
        <v>1463</v>
      </c>
      <c r="AM1224" s="137">
        <v>5.0848046712081187E-2</v>
      </c>
      <c r="AN1224" s="302">
        <v>180</v>
      </c>
      <c r="AO1224" s="313">
        <v>-0.22959452343338599</v>
      </c>
      <c r="AP1224" s="312">
        <v>3101</v>
      </c>
      <c r="AQ1224" s="137">
        <v>7.525237817899437E-2</v>
      </c>
      <c r="AR1224" s="312">
        <v>209.69696969696901</v>
      </c>
      <c r="AS1224" s="312">
        <v>2874</v>
      </c>
      <c r="AT1224" s="137">
        <v>7.129744480277847E-2</v>
      </c>
      <c r="AU1224" s="302">
        <v>190.30303030303</v>
      </c>
      <c r="AV1224" s="312">
        <v>2103</v>
      </c>
      <c r="AW1224" s="137">
        <v>5.0317023567412369E-2</v>
      </c>
      <c r="AX1224" s="302">
        <v>194.545456</v>
      </c>
      <c r="AY1224" s="303">
        <v>-0.3218316672041277</v>
      </c>
      <c r="AZ1224" s="311">
        <v>10407</v>
      </c>
      <c r="BA1224" s="137">
        <v>8.0126576430914212E-2</v>
      </c>
      <c r="BB1224" s="312">
        <v>396.969696969697</v>
      </c>
      <c r="BC1224" s="312">
        <v>8743</v>
      </c>
      <c r="BD1224" s="137">
        <v>7.0745403935784573E-2</v>
      </c>
      <c r="BE1224" s="302">
        <v>432.72727272727201</v>
      </c>
      <c r="BF1224" s="312">
        <v>6491</v>
      </c>
      <c r="BG1224" s="137">
        <v>5.0154923156568977E-2</v>
      </c>
      <c r="BH1224" s="302">
        <v>416.36364700000001</v>
      </c>
      <c r="BI1224" s="303">
        <v>-0.37628519265878735</v>
      </c>
      <c r="BJ1224" s="311">
        <v>8315</v>
      </c>
      <c r="BK1224" s="137">
        <v>8.2290068781236084E-2</v>
      </c>
      <c r="BL1224" s="312">
        <v>406.666666666666</v>
      </c>
      <c r="BM1224" s="312">
        <v>6406</v>
      </c>
      <c r="BN1224" s="137">
        <v>6.6661116776623869E-2</v>
      </c>
      <c r="BO1224" s="302">
        <v>315.75757575757501</v>
      </c>
      <c r="BP1224" s="312">
        <v>5233</v>
      </c>
      <c r="BQ1224" s="137">
        <v>5.2030305440661791E-2</v>
      </c>
      <c r="BR1224" s="302">
        <v>339.39395100000002</v>
      </c>
      <c r="BS1224" s="303">
        <v>-0.37065544197233913</v>
      </c>
      <c r="BT1224" s="311">
        <v>5155</v>
      </c>
      <c r="BU1224" s="137">
        <v>7.0089328202966733E-2</v>
      </c>
      <c r="BV1224" s="312">
        <v>306.666666666666</v>
      </c>
      <c r="BW1224" s="312">
        <v>4861</v>
      </c>
      <c r="BX1224" s="137">
        <v>6.3982415036723084E-2</v>
      </c>
      <c r="BY1224" s="302">
        <v>289.69696969696901</v>
      </c>
      <c r="BZ1224" s="312">
        <v>4663</v>
      </c>
      <c r="CA1224" s="137">
        <v>5.9125605457358052E-2</v>
      </c>
      <c r="CB1224" s="302">
        <v>420.60604899999998</v>
      </c>
      <c r="CC1224" s="303">
        <v>-9.5441319107662459E-2</v>
      </c>
      <c r="CD1224" s="311">
        <v>52176</v>
      </c>
      <c r="CE1224" s="137">
        <v>7.4846902107722962E-2</v>
      </c>
      <c r="CF1224" s="312">
        <v>959.55</v>
      </c>
      <c r="CG1224" s="312">
        <v>42556</v>
      </c>
      <c r="CH1224" s="137">
        <v>6.2028203913566303E-2</v>
      </c>
      <c r="CI1224" s="302">
        <v>866.95</v>
      </c>
      <c r="CJ1224" s="312">
        <v>36300</v>
      </c>
      <c r="CK1224" s="137">
        <v>5.014927352629521E-2</v>
      </c>
      <c r="CL1224" s="302">
        <v>909.51</v>
      </c>
      <c r="CM1224" s="313">
        <v>-0.30427782888684451</v>
      </c>
    </row>
    <row r="1225" spans="1:91" ht="14.4" x14ac:dyDescent="0.3">
      <c r="A1225" s="99" t="s">
        <v>600</v>
      </c>
      <c r="B1225" s="311">
        <v>20704</v>
      </c>
      <c r="C1225" s="137">
        <v>0.13370617448190794</v>
      </c>
      <c r="D1225" s="312">
        <v>508.48484848484799</v>
      </c>
      <c r="E1225" s="312">
        <v>18393</v>
      </c>
      <c r="F1225" s="137">
        <v>0.11829284763356422</v>
      </c>
      <c r="G1225" s="302">
        <v>526.66666666666595</v>
      </c>
      <c r="H1225" s="312">
        <v>14747</v>
      </c>
      <c r="I1225" s="137">
        <v>8.9852794228753863E-2</v>
      </c>
      <c r="J1225" s="302">
        <v>576.96969999999999</v>
      </c>
      <c r="K1225" s="313">
        <v>-0.28772217928902627</v>
      </c>
      <c r="L1225" s="312">
        <v>20319</v>
      </c>
      <c r="M1225" s="137">
        <v>0.13735550598255933</v>
      </c>
      <c r="N1225" s="312">
        <v>602.42424242424204</v>
      </c>
      <c r="O1225" s="312">
        <v>15521</v>
      </c>
      <c r="P1225" s="137">
        <v>0.10534567716888159</v>
      </c>
      <c r="Q1225" s="302">
        <v>518.78787878787796</v>
      </c>
      <c r="R1225" s="312">
        <v>13673</v>
      </c>
      <c r="S1225" s="137">
        <v>8.6782944260380565E-2</v>
      </c>
      <c r="T1225" s="302">
        <v>521.21209999999996</v>
      </c>
      <c r="U1225" s="313">
        <v>-0.32708302573945569</v>
      </c>
      <c r="V1225" s="312">
        <v>2572</v>
      </c>
      <c r="W1225" s="137">
        <v>0.1181985294117647</v>
      </c>
      <c r="X1225" s="312">
        <v>232.72727272727201</v>
      </c>
      <c r="Y1225" s="312">
        <v>2310</v>
      </c>
      <c r="Z1225" s="137">
        <v>0.10815619440022474</v>
      </c>
      <c r="AA1225" s="302">
        <v>185.45454545454501</v>
      </c>
      <c r="AB1225" s="312">
        <v>1818</v>
      </c>
      <c r="AC1225" s="137">
        <v>7.9971847094532172E-2</v>
      </c>
      <c r="AD1225" s="302">
        <v>203.03030000000001</v>
      </c>
      <c r="AE1225" s="313">
        <v>-0.29315707620528769</v>
      </c>
      <c r="AF1225" s="312">
        <v>4270</v>
      </c>
      <c r="AG1225" s="137">
        <v>0.15884234803958039</v>
      </c>
      <c r="AH1225" s="312">
        <v>270.90909090909003</v>
      </c>
      <c r="AI1225" s="312">
        <v>3344</v>
      </c>
      <c r="AJ1225" s="137">
        <v>0.1289625915927497</v>
      </c>
      <c r="AK1225" s="302">
        <v>232.72727272727201</v>
      </c>
      <c r="AL1225" s="312">
        <v>2784</v>
      </c>
      <c r="AM1225" s="137">
        <v>9.6760739607952173E-2</v>
      </c>
      <c r="AN1225" s="302">
        <v>221.21212800000001</v>
      </c>
      <c r="AO1225" s="313">
        <v>-0.34800936768149882</v>
      </c>
      <c r="AP1225" s="312">
        <v>6817</v>
      </c>
      <c r="AQ1225" s="137">
        <v>0.16542904290429042</v>
      </c>
      <c r="AR1225" s="312">
        <v>350.90909090909003</v>
      </c>
      <c r="AS1225" s="312">
        <v>4343</v>
      </c>
      <c r="AT1225" s="137">
        <v>0.10774001488464401</v>
      </c>
      <c r="AU1225" s="302">
        <v>318.18181818181802</v>
      </c>
      <c r="AV1225" s="312">
        <v>3530</v>
      </c>
      <c r="AW1225" s="137">
        <v>8.4459863620050243E-2</v>
      </c>
      <c r="AX1225" s="302">
        <v>233.939392</v>
      </c>
      <c r="AY1225" s="303">
        <v>-0.48217691066451518</v>
      </c>
      <c r="AZ1225" s="311">
        <v>23039</v>
      </c>
      <c r="BA1225" s="137">
        <v>0.17738408709443956</v>
      </c>
      <c r="BB1225" s="312">
        <v>493.33333333333297</v>
      </c>
      <c r="BC1225" s="312">
        <v>16406</v>
      </c>
      <c r="BD1225" s="137">
        <v>0.13275181253236665</v>
      </c>
      <c r="BE1225" s="302">
        <v>593.93939393939399</v>
      </c>
      <c r="BF1225" s="312">
        <v>12295</v>
      </c>
      <c r="BG1225" s="137">
        <v>9.5001506733941699E-2</v>
      </c>
      <c r="BH1225" s="302">
        <v>542.42425500000002</v>
      </c>
      <c r="BI1225" s="303">
        <v>-0.46633968488215632</v>
      </c>
      <c r="BJ1225" s="311">
        <v>16652</v>
      </c>
      <c r="BK1225" s="137">
        <v>0.16479786233856203</v>
      </c>
      <c r="BL1225" s="312">
        <v>573.33333333333303</v>
      </c>
      <c r="BM1225" s="312">
        <v>12353</v>
      </c>
      <c r="BN1225" s="137">
        <v>0.12854585943515995</v>
      </c>
      <c r="BO1225" s="302">
        <v>474.54545454545399</v>
      </c>
      <c r="BP1225" s="312">
        <v>8719</v>
      </c>
      <c r="BQ1225" s="137">
        <v>8.6690661788100545E-2</v>
      </c>
      <c r="BR1225" s="302">
        <v>386.06060000000002</v>
      </c>
      <c r="BS1225" s="303">
        <v>-0.47639923132356476</v>
      </c>
      <c r="BT1225" s="311">
        <v>9983</v>
      </c>
      <c r="BU1225" s="137">
        <v>0.13573264082448436</v>
      </c>
      <c r="BV1225" s="312">
        <v>407.87878787878702</v>
      </c>
      <c r="BW1225" s="312">
        <v>9193</v>
      </c>
      <c r="BX1225" s="137">
        <v>0.1210019217100587</v>
      </c>
      <c r="BY1225" s="302">
        <v>340.60606060606</v>
      </c>
      <c r="BZ1225" s="312">
        <v>8927</v>
      </c>
      <c r="CA1225" s="137">
        <v>0.11319199655111201</v>
      </c>
      <c r="CB1225" s="302">
        <v>507.27273600000001</v>
      </c>
      <c r="CC1225" s="303">
        <v>-0.10577982570369629</v>
      </c>
      <c r="CD1225" s="311">
        <v>104356</v>
      </c>
      <c r="CE1225" s="137">
        <v>0.14969954224841953</v>
      </c>
      <c r="CF1225" s="312">
        <v>1267.56</v>
      </c>
      <c r="CG1225" s="312">
        <v>81863</v>
      </c>
      <c r="CH1225" s="137">
        <v>0.11932077396786066</v>
      </c>
      <c r="CI1225" s="302">
        <v>1194.19</v>
      </c>
      <c r="CJ1225" s="312">
        <v>66493</v>
      </c>
      <c r="CK1225" s="137">
        <v>9.1861588005067427E-2</v>
      </c>
      <c r="CL1225" s="302">
        <v>1203.06</v>
      </c>
      <c r="CM1225" s="313">
        <v>-0.36282532868258655</v>
      </c>
    </row>
    <row r="1226" spans="1:91" ht="14.4" x14ac:dyDescent="0.3">
      <c r="A1226" s="99" t="s">
        <v>601</v>
      </c>
      <c r="B1226" s="311">
        <v>509</v>
      </c>
      <c r="C1226" s="137">
        <v>3.2871156690152214E-3</v>
      </c>
      <c r="D1226" s="312">
        <v>101.212121212121</v>
      </c>
      <c r="E1226" s="312">
        <v>513</v>
      </c>
      <c r="F1226" s="137">
        <v>3.2993111964344287E-3</v>
      </c>
      <c r="G1226" s="302">
        <v>112.72727272727199</v>
      </c>
      <c r="H1226" s="312">
        <v>562</v>
      </c>
      <c r="I1226" s="137">
        <v>3.4242402086227487E-3</v>
      </c>
      <c r="J1226" s="302">
        <v>91.515150000000006</v>
      </c>
      <c r="K1226" s="313">
        <v>0.10412573673870335</v>
      </c>
      <c r="L1226" s="312">
        <v>323</v>
      </c>
      <c r="M1226" s="137">
        <v>2.1834651524369635E-3</v>
      </c>
      <c r="N1226" s="312">
        <v>92.727272727272705</v>
      </c>
      <c r="O1226" s="312">
        <v>379</v>
      </c>
      <c r="P1226" s="137">
        <v>2.5723865502871026E-3</v>
      </c>
      <c r="Q1226" s="302">
        <v>81.818181818181799</v>
      </c>
      <c r="R1226" s="312">
        <v>810</v>
      </c>
      <c r="S1226" s="137">
        <v>5.1410944818919228E-3</v>
      </c>
      <c r="T1226" s="302">
        <v>165.454544</v>
      </c>
      <c r="U1226" s="313">
        <v>1.5077399380804954</v>
      </c>
      <c r="V1226" s="312">
        <v>85</v>
      </c>
      <c r="W1226" s="137">
        <v>3.90625E-3</v>
      </c>
      <c r="X1226" s="312">
        <v>36.363636363636303</v>
      </c>
      <c r="Y1226" s="312">
        <v>112</v>
      </c>
      <c r="Z1226" s="137">
        <v>5.2439366981927148E-3</v>
      </c>
      <c r="AA1226" s="302">
        <v>36.363636363636303</v>
      </c>
      <c r="AB1226" s="312">
        <v>49</v>
      </c>
      <c r="AC1226" s="137">
        <v>2.1554568248801304E-3</v>
      </c>
      <c r="AD1226" s="302">
        <v>35.151516000000001</v>
      </c>
      <c r="AE1226" s="313">
        <v>-0.42352941176470588</v>
      </c>
      <c r="AF1226" s="312">
        <v>187</v>
      </c>
      <c r="AG1226" s="137">
        <v>6.9563276541923964E-3</v>
      </c>
      <c r="AH1226" s="312">
        <v>64.242424242424207</v>
      </c>
      <c r="AI1226" s="312">
        <v>346</v>
      </c>
      <c r="AJ1226" s="137">
        <v>1.3343617431546471E-2</v>
      </c>
      <c r="AK1226" s="302">
        <v>118.181818181818</v>
      </c>
      <c r="AL1226" s="312">
        <v>108</v>
      </c>
      <c r="AM1226" s="137">
        <v>3.7536493813429724E-3</v>
      </c>
      <c r="AN1226" s="302">
        <v>43.636364</v>
      </c>
      <c r="AO1226" s="313">
        <v>-0.42245989304812837</v>
      </c>
      <c r="AP1226" s="312">
        <v>185</v>
      </c>
      <c r="AQ1226" s="137">
        <v>4.4894195301883131E-3</v>
      </c>
      <c r="AR1226" s="312">
        <v>64.242424242424207</v>
      </c>
      <c r="AS1226" s="312">
        <v>197</v>
      </c>
      <c r="AT1226" s="137">
        <v>4.8871247829322751E-3</v>
      </c>
      <c r="AU1226" s="302">
        <v>55.757575757575701</v>
      </c>
      <c r="AV1226" s="312">
        <v>184</v>
      </c>
      <c r="AW1226" s="137">
        <v>4.402440483311401E-3</v>
      </c>
      <c r="AX1226" s="302">
        <v>69.696969999999993</v>
      </c>
      <c r="AY1226" s="303">
        <v>-5.4054054054054057E-3</v>
      </c>
      <c r="AZ1226" s="311">
        <v>385</v>
      </c>
      <c r="BA1226" s="137">
        <v>2.9642290694630513E-3</v>
      </c>
      <c r="BB1226" s="312">
        <v>90.303030303030297</v>
      </c>
      <c r="BC1226" s="312">
        <v>433</v>
      </c>
      <c r="BD1226" s="137">
        <v>3.5036897980321078E-3</v>
      </c>
      <c r="BE1226" s="302">
        <v>91.515151515151501</v>
      </c>
      <c r="BF1226" s="312">
        <v>444</v>
      </c>
      <c r="BG1226" s="137">
        <v>3.4307172826246531E-3</v>
      </c>
      <c r="BH1226" s="302">
        <v>78.787880000000001</v>
      </c>
      <c r="BI1226" s="303">
        <v>0.15324675324675324</v>
      </c>
      <c r="BJ1226" s="311">
        <v>192</v>
      </c>
      <c r="BK1226" s="137">
        <v>1.9001435004206047E-3</v>
      </c>
      <c r="BL1226" s="312">
        <v>47.878787878787797</v>
      </c>
      <c r="BM1226" s="312">
        <v>316</v>
      </c>
      <c r="BN1226" s="137">
        <v>3.2883098503610898E-3</v>
      </c>
      <c r="BO1226" s="302">
        <v>93.939393939393895</v>
      </c>
      <c r="BP1226" s="312">
        <v>253</v>
      </c>
      <c r="BQ1226" s="137">
        <v>2.5155106586064271E-3</v>
      </c>
      <c r="BR1226" s="302">
        <v>60.606059999999999</v>
      </c>
      <c r="BS1226" s="303">
        <v>0.31770833333333331</v>
      </c>
      <c r="BT1226" s="311">
        <v>334</v>
      </c>
      <c r="BU1226" s="137">
        <v>4.5411902269235473E-3</v>
      </c>
      <c r="BV1226" s="312">
        <v>84.848484848484802</v>
      </c>
      <c r="BW1226" s="312">
        <v>509</v>
      </c>
      <c r="BX1226" s="137">
        <v>6.6996604101403111E-3</v>
      </c>
      <c r="BY1226" s="302">
        <v>190.30303030303</v>
      </c>
      <c r="BZ1226" s="312">
        <v>349</v>
      </c>
      <c r="CA1226" s="137">
        <v>4.4252276012476856E-3</v>
      </c>
      <c r="CB1226" s="302">
        <v>87.272729999999996</v>
      </c>
      <c r="CC1226" s="303">
        <v>4.4910179640718563E-2</v>
      </c>
      <c r="CD1226" s="311">
        <v>2200</v>
      </c>
      <c r="CE1226" s="137">
        <v>3.1559181354835655E-3</v>
      </c>
      <c r="CF1226" s="312">
        <v>213.34</v>
      </c>
      <c r="CG1226" s="312">
        <v>2805</v>
      </c>
      <c r="CH1226" s="137">
        <v>4.0884742921692236E-3</v>
      </c>
      <c r="CI1226" s="302">
        <v>300.63</v>
      </c>
      <c r="CJ1226" s="312">
        <v>2759</v>
      </c>
      <c r="CK1226" s="137">
        <v>3.811621092535771E-3</v>
      </c>
      <c r="CL1226" s="302">
        <v>246.15</v>
      </c>
      <c r="CM1226" s="313">
        <v>0.25409090909090909</v>
      </c>
    </row>
    <row r="1227" spans="1:91" ht="14.4" x14ac:dyDescent="0.3">
      <c r="A1227" s="99" t="s">
        <v>602</v>
      </c>
      <c r="B1227" s="311">
        <v>39052</v>
      </c>
      <c r="C1227" s="137">
        <v>0.25219733026794189</v>
      </c>
      <c r="D1227" s="312">
        <v>783.63636363636294</v>
      </c>
      <c r="E1227" s="312">
        <v>43020</v>
      </c>
      <c r="F1227" s="137">
        <v>0.27667907927993979</v>
      </c>
      <c r="G1227" s="302">
        <v>748.48484848484804</v>
      </c>
      <c r="H1227" s="312">
        <v>49240</v>
      </c>
      <c r="I1227" s="137">
        <v>0.30001706027150205</v>
      </c>
      <c r="J1227" s="302">
        <v>687.87879999999996</v>
      </c>
      <c r="K1227" s="313">
        <v>0.26088292533032881</v>
      </c>
      <c r="L1227" s="312">
        <v>37466</v>
      </c>
      <c r="M1227" s="137">
        <v>0.25326843777462316</v>
      </c>
      <c r="N1227" s="312">
        <v>665.45454545454504</v>
      </c>
      <c r="O1227" s="312">
        <v>42030</v>
      </c>
      <c r="P1227" s="137">
        <v>0.28527020239727424</v>
      </c>
      <c r="Q1227" s="302">
        <v>768.48484848484804</v>
      </c>
      <c r="R1227" s="312">
        <v>48034</v>
      </c>
      <c r="S1227" s="137">
        <v>0.30487324980641556</v>
      </c>
      <c r="T1227" s="302">
        <v>841.21209999999996</v>
      </c>
      <c r="U1227" s="313">
        <v>0.28206907596220571</v>
      </c>
      <c r="V1227" s="312">
        <v>5630</v>
      </c>
      <c r="W1227" s="137">
        <v>0.25873161764705882</v>
      </c>
      <c r="X1227" s="312">
        <v>254.54545454545399</v>
      </c>
      <c r="Y1227" s="312">
        <v>6055</v>
      </c>
      <c r="Z1227" s="137">
        <v>0.28350032774604361</v>
      </c>
      <c r="AA1227" s="302">
        <v>228.48484848484799</v>
      </c>
      <c r="AB1227" s="312">
        <v>7118</v>
      </c>
      <c r="AC1227" s="137">
        <v>0.31311309549993399</v>
      </c>
      <c r="AD1227" s="302">
        <v>295.75756799999999</v>
      </c>
      <c r="AE1227" s="313">
        <v>0.26429840142095917</v>
      </c>
      <c r="AF1227" s="312">
        <v>7826</v>
      </c>
      <c r="AG1227" s="137">
        <v>0.29112417230860799</v>
      </c>
      <c r="AH1227" s="312">
        <v>292.72727272727201</v>
      </c>
      <c r="AI1227" s="312">
        <v>8031</v>
      </c>
      <c r="AJ1227" s="137">
        <v>0.30971847281141535</v>
      </c>
      <c r="AK1227" s="302">
        <v>317.575757575757</v>
      </c>
      <c r="AL1227" s="312">
        <v>9473</v>
      </c>
      <c r="AM1227" s="137">
        <v>0.32924370916168499</v>
      </c>
      <c r="AN1227" s="302">
        <v>331.51513699999998</v>
      </c>
      <c r="AO1227" s="313">
        <v>0.21045233835931509</v>
      </c>
      <c r="AP1227" s="312">
        <v>11091</v>
      </c>
      <c r="AQ1227" s="137">
        <v>0.26914676761793827</v>
      </c>
      <c r="AR1227" s="312">
        <v>380</v>
      </c>
      <c r="AS1227" s="312">
        <v>11454</v>
      </c>
      <c r="AT1227" s="137">
        <v>0.28414785413048871</v>
      </c>
      <c r="AU1227" s="302">
        <v>322.42424242424198</v>
      </c>
      <c r="AV1227" s="312">
        <v>14257</v>
      </c>
      <c r="AW1227" s="137">
        <v>0.34111735853571001</v>
      </c>
      <c r="AX1227" s="302">
        <v>384.84848</v>
      </c>
      <c r="AY1227" s="303">
        <v>0.28545667658461815</v>
      </c>
      <c r="AZ1227" s="311">
        <v>30102</v>
      </c>
      <c r="BA1227" s="137">
        <v>0.231764216750589</v>
      </c>
      <c r="BB1227" s="312">
        <v>814.54545454545405</v>
      </c>
      <c r="BC1227" s="312">
        <v>31979</v>
      </c>
      <c r="BD1227" s="137">
        <v>0.25876327032625585</v>
      </c>
      <c r="BE1227" s="302">
        <v>528.48484848484804</v>
      </c>
      <c r="BF1227" s="312">
        <v>36997</v>
      </c>
      <c r="BG1227" s="137">
        <v>0.28586992636320785</v>
      </c>
      <c r="BH1227" s="302">
        <v>804.24243200000001</v>
      </c>
      <c r="BI1227" s="303">
        <v>0.22905454787057339</v>
      </c>
      <c r="BJ1227" s="311">
        <v>24917</v>
      </c>
      <c r="BK1227" s="137">
        <v>0.24659310208323024</v>
      </c>
      <c r="BL1227" s="312">
        <v>485.45454545454498</v>
      </c>
      <c r="BM1227" s="312">
        <v>25488</v>
      </c>
      <c r="BN1227" s="137">
        <v>0.26522924514558055</v>
      </c>
      <c r="BO1227" s="302">
        <v>549.09090909090901</v>
      </c>
      <c r="BP1227" s="312">
        <v>30913</v>
      </c>
      <c r="BQ1227" s="137">
        <v>0.30735960865415207</v>
      </c>
      <c r="BR1227" s="302">
        <v>681.21209999999996</v>
      </c>
      <c r="BS1227" s="303">
        <v>0.24063892121844524</v>
      </c>
      <c r="BT1227" s="311">
        <v>19418</v>
      </c>
      <c r="BU1227" s="137">
        <v>0.2640144665461121</v>
      </c>
      <c r="BV1227" s="312">
        <v>453.93939393939399</v>
      </c>
      <c r="BW1227" s="312">
        <v>21963</v>
      </c>
      <c r="BX1227" s="137">
        <v>0.2890857398583726</v>
      </c>
      <c r="BY1227" s="302">
        <v>436.969696969697</v>
      </c>
      <c r="BZ1227" s="312">
        <v>22935</v>
      </c>
      <c r="CA1227" s="137">
        <v>0.29080972789288162</v>
      </c>
      <c r="CB1227" s="302">
        <v>520.60609999999997</v>
      </c>
      <c r="CC1227" s="303">
        <v>0.18112060974353691</v>
      </c>
      <c r="CD1227" s="311">
        <v>175502</v>
      </c>
      <c r="CE1227" s="137">
        <v>0.25175906573347123</v>
      </c>
      <c r="CF1227" s="312">
        <v>1566.05</v>
      </c>
      <c r="CG1227" s="312">
        <v>190020</v>
      </c>
      <c r="CH1227" s="137">
        <v>0.27696680392085415</v>
      </c>
      <c r="CI1227" s="302">
        <v>1475.04</v>
      </c>
      <c r="CJ1227" s="312">
        <v>218967</v>
      </c>
      <c r="CK1227" s="137">
        <v>0.30250787813312074</v>
      </c>
      <c r="CL1227" s="302">
        <v>1704.07</v>
      </c>
      <c r="CM1227" s="313">
        <v>0.24766099531629268</v>
      </c>
    </row>
    <row r="1228" spans="1:91" ht="14.4" x14ac:dyDescent="0.3">
      <c r="A1228" s="99" t="s">
        <v>592</v>
      </c>
      <c r="B1228" s="311">
        <v>17387</v>
      </c>
      <c r="C1228" s="137">
        <v>0.11228502973903272</v>
      </c>
      <c r="D1228" s="312">
        <v>529.09090909090901</v>
      </c>
      <c r="E1228" s="312">
        <v>19471</v>
      </c>
      <c r="F1228" s="137">
        <v>0.12522590313016521</v>
      </c>
      <c r="G1228" s="302">
        <v>555.15151515151501</v>
      </c>
      <c r="H1228" s="312">
        <v>23681</v>
      </c>
      <c r="I1228" s="137">
        <v>0.1442872462284614</v>
      </c>
      <c r="J1228" s="302">
        <v>552.12120000000004</v>
      </c>
      <c r="K1228" s="313">
        <v>0.36199459366193132</v>
      </c>
      <c r="L1228" s="312">
        <v>15970</v>
      </c>
      <c r="M1228" s="137">
        <v>0.1079564658960319</v>
      </c>
      <c r="N1228" s="312">
        <v>489.09090909090901</v>
      </c>
      <c r="O1228" s="312">
        <v>18858</v>
      </c>
      <c r="P1228" s="137">
        <v>0.12799489595069705</v>
      </c>
      <c r="Q1228" s="302">
        <v>489.69696969696901</v>
      </c>
      <c r="R1228" s="312">
        <v>21432</v>
      </c>
      <c r="S1228" s="137">
        <v>0.13602955177272555</v>
      </c>
      <c r="T1228" s="302">
        <v>596.36364700000001</v>
      </c>
      <c r="U1228" s="313">
        <v>0.3420162805259862</v>
      </c>
      <c r="V1228" s="312">
        <v>2689</v>
      </c>
      <c r="W1228" s="137">
        <v>0.12357536764705883</v>
      </c>
      <c r="X1228" s="312">
        <v>167.272727272727</v>
      </c>
      <c r="Y1228" s="312">
        <v>3240</v>
      </c>
      <c r="Z1228" s="137">
        <v>0.15169959734057495</v>
      </c>
      <c r="AA1228" s="302">
        <v>195.75757575757501</v>
      </c>
      <c r="AB1228" s="312">
        <v>3991</v>
      </c>
      <c r="AC1228" s="137">
        <v>0.17555975894074693</v>
      </c>
      <c r="AD1228" s="302">
        <v>231.515152</v>
      </c>
      <c r="AE1228" s="313">
        <v>0.48419486798066197</v>
      </c>
      <c r="AF1228" s="312">
        <v>3094</v>
      </c>
      <c r="AG1228" s="137">
        <v>0.11509560300572874</v>
      </c>
      <c r="AH1228" s="312">
        <v>189.69696969696901</v>
      </c>
      <c r="AI1228" s="312">
        <v>3506</v>
      </c>
      <c r="AJ1228" s="137">
        <v>0.135210181257231</v>
      </c>
      <c r="AK1228" s="302">
        <v>209.09090909090901</v>
      </c>
      <c r="AL1228" s="312">
        <v>4484</v>
      </c>
      <c r="AM1228" s="137">
        <v>0.15584596135131379</v>
      </c>
      <c r="AN1228" s="302">
        <v>252.72728000000001</v>
      </c>
      <c r="AO1228" s="313">
        <v>0.44925662572721398</v>
      </c>
      <c r="AP1228" s="312">
        <v>5051</v>
      </c>
      <c r="AQ1228" s="137">
        <v>0.12257328674043876</v>
      </c>
      <c r="AR1228" s="312">
        <v>284.84848484848402</v>
      </c>
      <c r="AS1228" s="312">
        <v>5161</v>
      </c>
      <c r="AT1228" s="137">
        <v>0.12803274621681965</v>
      </c>
      <c r="AU1228" s="302">
        <v>261.21212121212102</v>
      </c>
      <c r="AV1228" s="312">
        <v>6965</v>
      </c>
      <c r="AW1228" s="137">
        <v>0.16664672807752123</v>
      </c>
      <c r="AX1228" s="302">
        <v>338.18182400000001</v>
      </c>
      <c r="AY1228" s="303">
        <v>0.37893486438329044</v>
      </c>
      <c r="AZ1228" s="311">
        <v>13039</v>
      </c>
      <c r="BA1228" s="137">
        <v>0.10039112425124344</v>
      </c>
      <c r="BB1228" s="312">
        <v>442.42424242424198</v>
      </c>
      <c r="BC1228" s="312">
        <v>13918</v>
      </c>
      <c r="BD1228" s="137">
        <v>0.11261975660279648</v>
      </c>
      <c r="BE1228" s="302">
        <v>392.12121212121201</v>
      </c>
      <c r="BF1228" s="312">
        <v>16941</v>
      </c>
      <c r="BG1228" s="137">
        <v>0.13090040874987444</v>
      </c>
      <c r="BH1228" s="302">
        <v>532.72730000000001</v>
      </c>
      <c r="BI1228" s="303">
        <v>0.29925607792008591</v>
      </c>
      <c r="BJ1228" s="311">
        <v>10228</v>
      </c>
      <c r="BK1228" s="137">
        <v>0.10122222772032263</v>
      </c>
      <c r="BL1228" s="312">
        <v>372.12121212121201</v>
      </c>
      <c r="BM1228" s="312">
        <v>10816</v>
      </c>
      <c r="BN1228" s="137">
        <v>0.11255177006805553</v>
      </c>
      <c r="BO1228" s="302">
        <v>395.75757575757501</v>
      </c>
      <c r="BP1228" s="312">
        <v>13727</v>
      </c>
      <c r="BQ1228" s="137">
        <v>0.1364838530066815</v>
      </c>
      <c r="BR1228" s="302">
        <v>485.45455900000002</v>
      </c>
      <c r="BS1228" s="303">
        <v>0.34210011732499024</v>
      </c>
      <c r="BT1228" s="311">
        <v>8717</v>
      </c>
      <c r="BU1228" s="137">
        <v>0.11851962637153463</v>
      </c>
      <c r="BV1228" s="312">
        <v>348.48484848484799</v>
      </c>
      <c r="BW1228" s="312">
        <v>9775</v>
      </c>
      <c r="BX1228" s="137">
        <v>0.12866243714955117</v>
      </c>
      <c r="BY1228" s="302">
        <v>328.48484848484799</v>
      </c>
      <c r="BZ1228" s="312">
        <v>12034</v>
      </c>
      <c r="CA1228" s="137">
        <v>0.15258793396393883</v>
      </c>
      <c r="CB1228" s="302">
        <v>407.878784</v>
      </c>
      <c r="CC1228" s="303">
        <v>0.38052082138350352</v>
      </c>
      <c r="CD1228" s="311">
        <v>76175</v>
      </c>
      <c r="CE1228" s="137">
        <v>0.10927366544111845</v>
      </c>
      <c r="CF1228" s="312">
        <v>1057.3900000000001</v>
      </c>
      <c r="CG1228" s="312">
        <v>84745</v>
      </c>
      <c r="CH1228" s="137">
        <v>0.12352148088765806</v>
      </c>
      <c r="CI1228" s="302">
        <v>1055.57</v>
      </c>
      <c r="CJ1228" s="312">
        <v>103255</v>
      </c>
      <c r="CK1228" s="137">
        <v>0.1426491250126064</v>
      </c>
      <c r="CL1228" s="302">
        <v>1254.96</v>
      </c>
      <c r="CM1228" s="313">
        <v>0.35549721037085658</v>
      </c>
    </row>
    <row r="1229" spans="1:91" ht="14.4" x14ac:dyDescent="0.3">
      <c r="A1229" s="99" t="s">
        <v>593</v>
      </c>
      <c r="B1229" s="311">
        <v>7876</v>
      </c>
      <c r="C1229" s="137">
        <v>5.0863110037650067E-2</v>
      </c>
      <c r="D1229" s="312">
        <v>345.45454545454498</v>
      </c>
      <c r="E1229" s="312">
        <v>8263</v>
      </c>
      <c r="F1229" s="137">
        <v>5.3142706464206012E-2</v>
      </c>
      <c r="G1229" s="302">
        <v>358.78787878787801</v>
      </c>
      <c r="H1229" s="312">
        <v>8860</v>
      </c>
      <c r="I1229" s="137">
        <v>5.3983573395725182E-2</v>
      </c>
      <c r="J1229" s="302">
        <v>349.09089999999998</v>
      </c>
      <c r="K1229" s="313">
        <v>0.12493651599796851</v>
      </c>
      <c r="L1229" s="312">
        <v>7124</v>
      </c>
      <c r="M1229" s="137">
        <v>4.8157912526194821E-2</v>
      </c>
      <c r="N1229" s="312">
        <v>301.81818181818102</v>
      </c>
      <c r="O1229" s="312">
        <v>7706</v>
      </c>
      <c r="P1229" s="137">
        <v>5.230293075596943E-2</v>
      </c>
      <c r="Q1229" s="302">
        <v>373.33333333333297</v>
      </c>
      <c r="R1229" s="312">
        <v>8537</v>
      </c>
      <c r="S1229" s="137">
        <v>5.4184597027051043E-2</v>
      </c>
      <c r="T1229" s="302">
        <v>415.75756799999999</v>
      </c>
      <c r="U1229" s="313">
        <v>0.19834362717574397</v>
      </c>
      <c r="V1229" s="312">
        <v>1097</v>
      </c>
      <c r="W1229" s="137">
        <v>5.0413602941176472E-2</v>
      </c>
      <c r="X1229" s="312">
        <v>129.69696969696901</v>
      </c>
      <c r="Y1229" s="312">
        <v>1048</v>
      </c>
      <c r="Z1229" s="137">
        <v>4.9068264818803262E-2</v>
      </c>
      <c r="AA1229" s="302">
        <v>108.484848484848</v>
      </c>
      <c r="AB1229" s="312">
        <v>1258</v>
      </c>
      <c r="AC1229" s="137">
        <v>5.5338054810187831E-2</v>
      </c>
      <c r="AD1229" s="302">
        <v>120</v>
      </c>
      <c r="AE1229" s="313">
        <v>0.14676390154968094</v>
      </c>
      <c r="AF1229" s="312">
        <v>1645</v>
      </c>
      <c r="AG1229" s="137">
        <v>6.1193363589018675E-2</v>
      </c>
      <c r="AH1229" s="312">
        <v>150.30303030303</v>
      </c>
      <c r="AI1229" s="312">
        <v>1521</v>
      </c>
      <c r="AJ1229" s="137">
        <v>5.8657925183185501E-2</v>
      </c>
      <c r="AK1229" s="302">
        <v>130.90909090909</v>
      </c>
      <c r="AL1229" s="312">
        <v>1622</v>
      </c>
      <c r="AM1229" s="137">
        <v>5.6374252745725009E-2</v>
      </c>
      <c r="AN1229" s="302">
        <v>150.30302399999999</v>
      </c>
      <c r="AO1229" s="313">
        <v>-1.3981762917933131E-2</v>
      </c>
      <c r="AP1229" s="312">
        <v>2071</v>
      </c>
      <c r="AQ1229" s="137">
        <v>5.0257231605513493E-2</v>
      </c>
      <c r="AR1229" s="312">
        <v>188.48484848484799</v>
      </c>
      <c r="AS1229" s="312">
        <v>2069</v>
      </c>
      <c r="AT1229" s="137">
        <v>5.1327214090796332E-2</v>
      </c>
      <c r="AU1229" s="302">
        <v>148.48484848484799</v>
      </c>
      <c r="AV1229" s="312">
        <v>2435</v>
      </c>
      <c r="AW1229" s="137">
        <v>5.8260557482952509E-2</v>
      </c>
      <c r="AX1229" s="302">
        <v>168.484848</v>
      </c>
      <c r="AY1229" s="303">
        <v>0.17576050217286335</v>
      </c>
      <c r="AZ1229" s="311">
        <v>5872</v>
      </c>
      <c r="BA1229" s="137">
        <v>4.5210267781524767E-2</v>
      </c>
      <c r="BB1229" s="312">
        <v>285.45454545454498</v>
      </c>
      <c r="BC1229" s="312">
        <v>6123</v>
      </c>
      <c r="BD1229" s="137">
        <v>4.9545248575867423E-2</v>
      </c>
      <c r="BE1229" s="302">
        <v>259.39393939393898</v>
      </c>
      <c r="BF1229" s="312">
        <v>7182</v>
      </c>
      <c r="BG1229" s="137">
        <v>5.5494170098671754E-2</v>
      </c>
      <c r="BH1229" s="302">
        <v>361.81817599999999</v>
      </c>
      <c r="BI1229" s="303">
        <v>0.22309264305177112</v>
      </c>
      <c r="BJ1229" s="311">
        <v>4781</v>
      </c>
      <c r="BK1229" s="137">
        <v>4.7315552476619331E-2</v>
      </c>
      <c r="BL1229" s="312">
        <v>258.18181818181802</v>
      </c>
      <c r="BM1229" s="312">
        <v>5020</v>
      </c>
      <c r="BN1229" s="137">
        <v>5.22383400278882E-2</v>
      </c>
      <c r="BO1229" s="302">
        <v>246.06060606060601</v>
      </c>
      <c r="BP1229" s="312">
        <v>5711</v>
      </c>
      <c r="BQ1229" s="137">
        <v>5.6782930321349033E-2</v>
      </c>
      <c r="BR1229" s="302">
        <v>341.81817599999999</v>
      </c>
      <c r="BS1229" s="303">
        <v>0.1945199749006484</v>
      </c>
      <c r="BT1229" s="311">
        <v>3840</v>
      </c>
      <c r="BU1229" s="137">
        <v>5.2210091231695878E-2</v>
      </c>
      <c r="BV1229" s="312">
        <v>237.575757575757</v>
      </c>
      <c r="BW1229" s="312">
        <v>4170</v>
      </c>
      <c r="BX1229" s="137">
        <v>5.4887198252033594E-2</v>
      </c>
      <c r="BY1229" s="302">
        <v>220</v>
      </c>
      <c r="BZ1229" s="312">
        <v>4036</v>
      </c>
      <c r="CA1229" s="137">
        <v>5.1175411457408768E-2</v>
      </c>
      <c r="CB1229" s="302">
        <v>255.75756799999999</v>
      </c>
      <c r="CC1229" s="303">
        <v>5.1041666666666666E-2</v>
      </c>
      <c r="CD1229" s="311">
        <v>34306</v>
      </c>
      <c r="CE1229" s="137">
        <v>4.9212239798136E-2</v>
      </c>
      <c r="CF1229" s="312">
        <v>698.61</v>
      </c>
      <c r="CG1229" s="312">
        <v>35920</v>
      </c>
      <c r="CH1229" s="137">
        <v>5.2355792005247238E-2</v>
      </c>
      <c r="CI1229" s="302">
        <v>702.67</v>
      </c>
      <c r="CJ1229" s="312">
        <v>39641</v>
      </c>
      <c r="CK1229" s="137">
        <v>5.4764940822475718E-2</v>
      </c>
      <c r="CL1229" s="302">
        <v>819</v>
      </c>
      <c r="CM1229" s="313">
        <v>0.15551215530810936</v>
      </c>
    </row>
    <row r="1230" spans="1:91" ht="14.4" x14ac:dyDescent="0.3">
      <c r="A1230" s="99" t="s">
        <v>594</v>
      </c>
      <c r="B1230" s="311">
        <v>4331</v>
      </c>
      <c r="C1230" s="137">
        <v>2.7969544130658004E-2</v>
      </c>
      <c r="D1230" s="312">
        <v>270.90909090909003</v>
      </c>
      <c r="E1230" s="312">
        <v>4534</v>
      </c>
      <c r="F1230" s="137">
        <v>2.9159994083106627E-2</v>
      </c>
      <c r="G1230" s="302">
        <v>239.39393939393901</v>
      </c>
      <c r="H1230" s="312">
        <v>5052</v>
      </c>
      <c r="I1230" s="137">
        <v>3.0781604152957519E-2</v>
      </c>
      <c r="J1230" s="302">
        <v>247.878784</v>
      </c>
      <c r="K1230" s="313">
        <v>0.16647425536827523</v>
      </c>
      <c r="L1230" s="312">
        <v>4007</v>
      </c>
      <c r="M1230" s="137">
        <v>2.7087135807476508E-2</v>
      </c>
      <c r="N1230" s="312">
        <v>295.75757575757501</v>
      </c>
      <c r="O1230" s="312">
        <v>4902</v>
      </c>
      <c r="P1230" s="137">
        <v>3.3271342663607859E-2</v>
      </c>
      <c r="Q1230" s="302">
        <v>268.48484848484799</v>
      </c>
      <c r="R1230" s="312">
        <v>5377</v>
      </c>
      <c r="S1230" s="137">
        <v>3.4127981517447989E-2</v>
      </c>
      <c r="T1230" s="302">
        <v>329.09089999999998</v>
      </c>
      <c r="U1230" s="313">
        <v>0.34190167207387073</v>
      </c>
      <c r="V1230" s="312">
        <v>494</v>
      </c>
      <c r="W1230" s="137">
        <v>2.270220588235294E-2</v>
      </c>
      <c r="X1230" s="312">
        <v>84.242424242424207</v>
      </c>
      <c r="Y1230" s="312">
        <v>495</v>
      </c>
      <c r="Z1230" s="137">
        <v>2.3176327371476731E-2</v>
      </c>
      <c r="AA1230" s="302">
        <v>87.272727272727195</v>
      </c>
      <c r="AB1230" s="312">
        <v>498</v>
      </c>
      <c r="AC1230" s="137">
        <v>2.1906479567149077E-2</v>
      </c>
      <c r="AD1230" s="302">
        <v>95.151510000000002</v>
      </c>
      <c r="AE1230" s="313">
        <v>8.0971659919028341E-3</v>
      </c>
      <c r="AF1230" s="312">
        <v>842</v>
      </c>
      <c r="AG1230" s="137">
        <v>3.1322074250427795E-2</v>
      </c>
      <c r="AH1230" s="312">
        <v>113.333333333333</v>
      </c>
      <c r="AI1230" s="312">
        <v>805</v>
      </c>
      <c r="AJ1230" s="137">
        <v>3.1045121480910143E-2</v>
      </c>
      <c r="AK1230" s="302">
        <v>111.515151515151</v>
      </c>
      <c r="AL1230" s="312">
        <v>1078</v>
      </c>
      <c r="AM1230" s="137">
        <v>3.7466981787849296E-2</v>
      </c>
      <c r="AN1230" s="302">
        <v>143.636368</v>
      </c>
      <c r="AO1230" s="313">
        <v>0.28028503562945367</v>
      </c>
      <c r="AP1230" s="312">
        <v>1081</v>
      </c>
      <c r="AQ1230" s="137">
        <v>2.6232770335857115E-2</v>
      </c>
      <c r="AR1230" s="312">
        <v>125.454545454545</v>
      </c>
      <c r="AS1230" s="312">
        <v>1330</v>
      </c>
      <c r="AT1230" s="137">
        <v>3.2994294219796577E-2</v>
      </c>
      <c r="AU1230" s="302">
        <v>144.84848484848399</v>
      </c>
      <c r="AV1230" s="312">
        <v>1540</v>
      </c>
      <c r="AW1230" s="137">
        <v>3.6846512740758466E-2</v>
      </c>
      <c r="AX1230" s="302">
        <v>143.03030000000001</v>
      </c>
      <c r="AY1230" s="303">
        <v>0.42460684551341349</v>
      </c>
      <c r="AZ1230" s="311">
        <v>3500</v>
      </c>
      <c r="BA1230" s="137">
        <v>2.6947536995118645E-2</v>
      </c>
      <c r="BB1230" s="312">
        <v>236.969696969697</v>
      </c>
      <c r="BC1230" s="312">
        <v>3763</v>
      </c>
      <c r="BD1230" s="137">
        <v>3.0448925427239773E-2</v>
      </c>
      <c r="BE1230" s="302">
        <v>240</v>
      </c>
      <c r="BF1230" s="312">
        <v>3598</v>
      </c>
      <c r="BG1230" s="137">
        <v>2.7801172934422302E-2</v>
      </c>
      <c r="BH1230" s="302">
        <v>181.81817599999999</v>
      </c>
      <c r="BI1230" s="303">
        <v>2.8000000000000001E-2</v>
      </c>
      <c r="BJ1230" s="311">
        <v>2860</v>
      </c>
      <c r="BK1230" s="137">
        <v>2.8304220891681924E-2</v>
      </c>
      <c r="BL1230" s="312">
        <v>180.60606060606</v>
      </c>
      <c r="BM1230" s="312">
        <v>2708</v>
      </c>
      <c r="BN1230" s="137">
        <v>2.8179566692334908E-2</v>
      </c>
      <c r="BO1230" s="302">
        <v>206.666666666666</v>
      </c>
      <c r="BP1230" s="312">
        <v>3328</v>
      </c>
      <c r="BQ1230" s="137">
        <v>3.3089405027044223E-2</v>
      </c>
      <c r="BR1230" s="302">
        <v>259.39395100000002</v>
      </c>
      <c r="BS1230" s="303">
        <v>0.16363636363636364</v>
      </c>
      <c r="BT1230" s="311">
        <v>2393</v>
      </c>
      <c r="BU1230" s="137">
        <v>3.2536132374335475E-2</v>
      </c>
      <c r="BV1230" s="312">
        <v>157.575757575757</v>
      </c>
      <c r="BW1230" s="312">
        <v>2296</v>
      </c>
      <c r="BX1230" s="137">
        <v>3.022086503277437E-2</v>
      </c>
      <c r="BY1230" s="302">
        <v>178.78787878787799</v>
      </c>
      <c r="BZ1230" s="312">
        <v>1754</v>
      </c>
      <c r="CA1230" s="137">
        <v>2.2240255623462581E-2</v>
      </c>
      <c r="CB1230" s="302">
        <v>178.78787199999999</v>
      </c>
      <c r="CC1230" s="303">
        <v>-0.26702883409945677</v>
      </c>
      <c r="CD1230" s="311">
        <v>19508</v>
      </c>
      <c r="CE1230" s="137">
        <v>2.7984386812278817E-2</v>
      </c>
      <c r="CF1230" s="312">
        <v>555.08000000000004</v>
      </c>
      <c r="CG1230" s="312">
        <v>20833</v>
      </c>
      <c r="CH1230" s="137">
        <v>3.0365484823087856E-2</v>
      </c>
      <c r="CI1230" s="302">
        <v>548.89</v>
      </c>
      <c r="CJ1230" s="312">
        <v>22225</v>
      </c>
      <c r="CK1230" s="137">
        <v>3.0704341711347415E-2</v>
      </c>
      <c r="CL1230" s="302">
        <v>592.19000000000005</v>
      </c>
      <c r="CM1230" s="313">
        <v>0.13927619438179209</v>
      </c>
    </row>
    <row r="1231" spans="1:91" ht="14.4" x14ac:dyDescent="0.3">
      <c r="A1231" s="99" t="s">
        <v>595</v>
      </c>
      <c r="B1231" s="311">
        <v>2547</v>
      </c>
      <c r="C1231" s="137">
        <v>1.644849432019994E-2</v>
      </c>
      <c r="D1231" s="312">
        <v>180</v>
      </c>
      <c r="E1231" s="312">
        <v>3198</v>
      </c>
      <c r="F1231" s="137">
        <v>2.0567635879526907E-2</v>
      </c>
      <c r="G1231" s="302">
        <v>192.12121212121201</v>
      </c>
      <c r="H1231" s="312">
        <v>2960</v>
      </c>
      <c r="I1231" s="137">
        <v>1.8035144159294192E-2</v>
      </c>
      <c r="J1231" s="302">
        <v>215.15152</v>
      </c>
      <c r="K1231" s="313">
        <v>0.16215155084413035</v>
      </c>
      <c r="L1231" s="312">
        <v>2850</v>
      </c>
      <c r="M1231" s="137">
        <v>1.9265868992090852E-2</v>
      </c>
      <c r="N1231" s="312">
        <v>252.12121212121201</v>
      </c>
      <c r="O1231" s="312">
        <v>2749</v>
      </c>
      <c r="P1231" s="137">
        <v>1.8658286614087718E-2</v>
      </c>
      <c r="Q1231" s="302">
        <v>213.939393939393</v>
      </c>
      <c r="R1231" s="312">
        <v>3171</v>
      </c>
      <c r="S1231" s="137">
        <v>2.0126432842073196E-2</v>
      </c>
      <c r="T1231" s="302">
        <v>244.24243200000001</v>
      </c>
      <c r="U1231" s="313">
        <v>0.11263157894736842</v>
      </c>
      <c r="V1231" s="312">
        <v>420</v>
      </c>
      <c r="W1231" s="137">
        <v>1.9301470588235295E-2</v>
      </c>
      <c r="X1231" s="312">
        <v>102.424242424242</v>
      </c>
      <c r="Y1231" s="312">
        <v>402</v>
      </c>
      <c r="Z1231" s="137">
        <v>1.8821987077441708E-2</v>
      </c>
      <c r="AA1231" s="302">
        <v>85.454545454545396</v>
      </c>
      <c r="AB1231" s="312">
        <v>330</v>
      </c>
      <c r="AC1231" s="137">
        <v>1.4516341881845776E-2</v>
      </c>
      <c r="AD1231" s="302">
        <v>52.727271999999999</v>
      </c>
      <c r="AE1231" s="313">
        <v>-0.21428571428571427</v>
      </c>
      <c r="AF1231" s="312">
        <v>582</v>
      </c>
      <c r="AG1231" s="137">
        <v>2.1650174838181682E-2</v>
      </c>
      <c r="AH1231" s="312">
        <v>86.060606060606005</v>
      </c>
      <c r="AI1231" s="312">
        <v>543</v>
      </c>
      <c r="AJ1231" s="137">
        <v>2.0940994986502121E-2</v>
      </c>
      <c r="AK1231" s="302">
        <v>94.545454545454504</v>
      </c>
      <c r="AL1231" s="312">
        <v>481</v>
      </c>
      <c r="AM1231" s="137">
        <v>1.6717642152092312E-2</v>
      </c>
      <c r="AN1231" s="302">
        <v>93.939390000000003</v>
      </c>
      <c r="AO1231" s="313">
        <v>-0.17353951890034364</v>
      </c>
      <c r="AP1231" s="312">
        <v>769</v>
      </c>
      <c r="AQ1231" s="137">
        <v>1.8661424966026015E-2</v>
      </c>
      <c r="AR1231" s="312">
        <v>113.333333333333</v>
      </c>
      <c r="AS1231" s="312">
        <v>806</v>
      </c>
      <c r="AT1231" s="137">
        <v>1.9995038451997023E-2</v>
      </c>
      <c r="AU1231" s="302">
        <v>98.181818181818201</v>
      </c>
      <c r="AV1231" s="312">
        <v>1038</v>
      </c>
      <c r="AW1231" s="137">
        <v>2.4835506639550184E-2</v>
      </c>
      <c r="AX1231" s="302">
        <v>140.606064</v>
      </c>
      <c r="AY1231" s="303">
        <v>0.34980494148244473</v>
      </c>
      <c r="AZ1231" s="311">
        <v>2181</v>
      </c>
      <c r="BA1231" s="137">
        <v>1.6792165196101078E-2</v>
      </c>
      <c r="BB1231" s="312">
        <v>193.333333333333</v>
      </c>
      <c r="BC1231" s="312">
        <v>2120</v>
      </c>
      <c r="BD1231" s="137">
        <v>1.7154324184360435E-2</v>
      </c>
      <c r="BE1231" s="302">
        <v>152.12121212121201</v>
      </c>
      <c r="BF1231" s="312">
        <v>2178</v>
      </c>
      <c r="BG1231" s="137">
        <v>1.6829059102604717E-2</v>
      </c>
      <c r="BH1231" s="302">
        <v>149.69697600000001</v>
      </c>
      <c r="BI1231" s="303">
        <v>-1.375515818431912E-3</v>
      </c>
      <c r="BJ1231" s="311">
        <v>1609</v>
      </c>
      <c r="BK1231" s="137">
        <v>1.5923598396753922E-2</v>
      </c>
      <c r="BL1231" s="312">
        <v>127.87878787878699</v>
      </c>
      <c r="BM1231" s="312">
        <v>1644</v>
      </c>
      <c r="BN1231" s="137">
        <v>1.7107536056941871E-2</v>
      </c>
      <c r="BO1231" s="302">
        <v>138.78787878787799</v>
      </c>
      <c r="BP1231" s="312">
        <v>1937</v>
      </c>
      <c r="BQ1231" s="137">
        <v>1.9259067769646834E-2</v>
      </c>
      <c r="BR1231" s="302">
        <v>181.21212800000001</v>
      </c>
      <c r="BS1231" s="303">
        <v>0.2038533250466128</v>
      </c>
      <c r="BT1231" s="311">
        <v>1004</v>
      </c>
      <c r="BU1231" s="137">
        <v>1.3650763436620484E-2</v>
      </c>
      <c r="BV1231" s="312">
        <v>111.515151515151</v>
      </c>
      <c r="BW1231" s="312">
        <v>1469</v>
      </c>
      <c r="BX1231" s="137">
        <v>1.9335562166004159E-2</v>
      </c>
      <c r="BY1231" s="302">
        <v>141.81818181818099</v>
      </c>
      <c r="BZ1231" s="312">
        <v>1116</v>
      </c>
      <c r="CA1231" s="137">
        <v>1.4150584535794892E-2</v>
      </c>
      <c r="CB1231" s="302">
        <v>107.272728</v>
      </c>
      <c r="CC1231" s="303">
        <v>0.11155378486055777</v>
      </c>
      <c r="CD1231" s="311">
        <v>11962</v>
      </c>
      <c r="CE1231" s="137">
        <v>1.7159587607570186E-2</v>
      </c>
      <c r="CF1231" s="312">
        <v>438.37</v>
      </c>
      <c r="CG1231" s="312">
        <v>12931</v>
      </c>
      <c r="CH1231" s="137">
        <v>1.8847793608570491E-2</v>
      </c>
      <c r="CI1231" s="302">
        <v>412.22</v>
      </c>
      <c r="CJ1231" s="312">
        <v>13211</v>
      </c>
      <c r="CK1231" s="137">
        <v>1.8251296213660773E-2</v>
      </c>
      <c r="CL1231" s="302">
        <v>450.69</v>
      </c>
      <c r="CM1231" s="313">
        <v>0.10441397759571978</v>
      </c>
    </row>
    <row r="1232" spans="1:91" ht="14.4" x14ac:dyDescent="0.3">
      <c r="A1232" s="99" t="s">
        <v>596</v>
      </c>
      <c r="B1232" s="311">
        <v>1450</v>
      </c>
      <c r="C1232" s="137">
        <v>9.3640819647781356E-3</v>
      </c>
      <c r="D1232" s="312">
        <v>141.21212121212099</v>
      </c>
      <c r="E1232" s="312">
        <v>1745</v>
      </c>
      <c r="F1232" s="137">
        <v>1.122280319254986E-2</v>
      </c>
      <c r="G1232" s="302">
        <v>144.84848484848399</v>
      </c>
      <c r="H1232" s="312">
        <v>1830</v>
      </c>
      <c r="I1232" s="137">
        <v>1.1150106017401478E-2</v>
      </c>
      <c r="J1232" s="302">
        <v>166.66667200000001</v>
      </c>
      <c r="K1232" s="313">
        <v>0.2620689655172414</v>
      </c>
      <c r="L1232" s="312">
        <v>1788</v>
      </c>
      <c r="M1232" s="137">
        <v>1.2086797809774893E-2</v>
      </c>
      <c r="N1232" s="312">
        <v>158.18181818181799</v>
      </c>
      <c r="O1232" s="312">
        <v>1993</v>
      </c>
      <c r="P1232" s="137">
        <v>1.3527088112723473E-2</v>
      </c>
      <c r="Q1232" s="302">
        <v>178.18181818181799</v>
      </c>
      <c r="R1232" s="312">
        <v>2112</v>
      </c>
      <c r="S1232" s="137">
        <v>1.3404927834266347E-2</v>
      </c>
      <c r="T1232" s="302">
        <v>210.30302399999999</v>
      </c>
      <c r="U1232" s="313">
        <v>0.18120805369127516</v>
      </c>
      <c r="V1232" s="312">
        <v>260</v>
      </c>
      <c r="W1232" s="137">
        <v>1.1948529411764705E-2</v>
      </c>
      <c r="X1232" s="312">
        <v>53.939393939393902</v>
      </c>
      <c r="Y1232" s="312">
        <v>149</v>
      </c>
      <c r="Z1232" s="137">
        <v>6.9763086431313794E-3</v>
      </c>
      <c r="AA1232" s="302">
        <v>36.363636363636303</v>
      </c>
      <c r="AB1232" s="312">
        <v>156</v>
      </c>
      <c r="AC1232" s="137">
        <v>6.862270707781639E-3</v>
      </c>
      <c r="AD1232" s="302">
        <v>55.151516000000001</v>
      </c>
      <c r="AE1232" s="313">
        <v>-0.4</v>
      </c>
      <c r="AF1232" s="312">
        <v>313</v>
      </c>
      <c r="AG1232" s="137">
        <v>1.1643478907819358E-2</v>
      </c>
      <c r="AH1232" s="312">
        <v>78.181818181818201</v>
      </c>
      <c r="AI1232" s="312">
        <v>379</v>
      </c>
      <c r="AJ1232" s="137">
        <v>1.4616274585422291E-2</v>
      </c>
      <c r="AK1232" s="302">
        <v>80</v>
      </c>
      <c r="AL1232" s="312">
        <v>345</v>
      </c>
      <c r="AM1232" s="137">
        <v>1.1990824412623384E-2</v>
      </c>
      <c r="AN1232" s="302">
        <v>89.696969999999993</v>
      </c>
      <c r="AO1232" s="313">
        <v>0.10223642172523961</v>
      </c>
      <c r="AP1232" s="312">
        <v>397</v>
      </c>
      <c r="AQ1232" s="137">
        <v>9.6340516404581633E-3</v>
      </c>
      <c r="AR1232" s="312">
        <v>70.909090909090907</v>
      </c>
      <c r="AS1232" s="312">
        <v>467</v>
      </c>
      <c r="AT1232" s="137">
        <v>1.1585214586951128E-2</v>
      </c>
      <c r="AU1232" s="302">
        <v>113.939393939393</v>
      </c>
      <c r="AV1232" s="312">
        <v>531</v>
      </c>
      <c r="AW1232" s="137">
        <v>1.2704869003469314E-2</v>
      </c>
      <c r="AX1232" s="302">
        <v>69.696969999999993</v>
      </c>
      <c r="AY1232" s="303">
        <v>0.33753148614609574</v>
      </c>
      <c r="AZ1232" s="311">
        <v>1457</v>
      </c>
      <c r="BA1232" s="137">
        <v>1.1217874686253676E-2</v>
      </c>
      <c r="BB1232" s="312">
        <v>165.45454545454501</v>
      </c>
      <c r="BC1232" s="312">
        <v>1531</v>
      </c>
      <c r="BD1232" s="137">
        <v>1.2388335059554634E-2</v>
      </c>
      <c r="BE1232" s="302">
        <v>133.333333333333</v>
      </c>
      <c r="BF1232" s="312">
        <v>1483</v>
      </c>
      <c r="BG1232" s="137">
        <v>1.1458904797595407E-2</v>
      </c>
      <c r="BH1232" s="302">
        <v>175.15152</v>
      </c>
      <c r="BI1232" s="303">
        <v>1.7844886753603295E-2</v>
      </c>
      <c r="BJ1232" s="311">
        <v>1252</v>
      </c>
      <c r="BK1232" s="137">
        <v>1.239051907565936E-2</v>
      </c>
      <c r="BL1232" s="312">
        <v>129.09090909090901</v>
      </c>
      <c r="BM1232" s="312">
        <v>1027</v>
      </c>
      <c r="BN1232" s="137">
        <v>1.0687007013673542E-2</v>
      </c>
      <c r="BO1232" s="302">
        <v>121.818181818181</v>
      </c>
      <c r="BP1232" s="312">
        <v>1410</v>
      </c>
      <c r="BQ1232" s="137">
        <v>1.4019249125039771E-2</v>
      </c>
      <c r="BR1232" s="302">
        <v>163.636368</v>
      </c>
      <c r="BS1232" s="303">
        <v>0.12619808306709265</v>
      </c>
      <c r="BT1232" s="311">
        <v>753</v>
      </c>
      <c r="BU1232" s="137">
        <v>1.0238072577465363E-2</v>
      </c>
      <c r="BV1232" s="312">
        <v>94.545454545454504</v>
      </c>
      <c r="BW1232" s="312">
        <v>822</v>
      </c>
      <c r="BX1232" s="137">
        <v>1.081949087845842E-2</v>
      </c>
      <c r="BY1232" s="302">
        <v>112.121212121212</v>
      </c>
      <c r="BZ1232" s="312">
        <v>880</v>
      </c>
      <c r="CA1232" s="137">
        <v>1.1158167017472674E-2</v>
      </c>
      <c r="CB1232" s="302">
        <v>156.96969999999999</v>
      </c>
      <c r="CC1232" s="303">
        <v>0.16865869853917662</v>
      </c>
      <c r="CD1232" s="311">
        <v>7670</v>
      </c>
      <c r="CE1232" s="137">
        <v>1.100267822689043E-2</v>
      </c>
      <c r="CF1232" s="312">
        <v>333.67</v>
      </c>
      <c r="CG1232" s="312">
        <v>8113</v>
      </c>
      <c r="CH1232" s="137">
        <v>1.1825237765550414E-2</v>
      </c>
      <c r="CI1232" s="302">
        <v>343.16</v>
      </c>
      <c r="CJ1232" s="312">
        <v>8747</v>
      </c>
      <c r="CK1232" s="137">
        <v>1.2084178940344468E-2</v>
      </c>
      <c r="CL1232" s="302">
        <v>410.96</v>
      </c>
      <c r="CM1232" s="313">
        <v>0.14041720990873532</v>
      </c>
    </row>
    <row r="1233" spans="1:91" ht="14.4" x14ac:dyDescent="0.3">
      <c r="A1233" s="99" t="s">
        <v>597</v>
      </c>
      <c r="B1233" s="311">
        <v>1222</v>
      </c>
      <c r="C1233" s="137">
        <v>7.8916608006612977E-3</v>
      </c>
      <c r="D1233" s="312">
        <v>133.333333333333</v>
      </c>
      <c r="E1233" s="312">
        <v>1132</v>
      </c>
      <c r="F1233" s="137">
        <v>7.280351412015152E-3</v>
      </c>
      <c r="G1233" s="302">
        <v>106.06060606060601</v>
      </c>
      <c r="H1233" s="312">
        <v>1475</v>
      </c>
      <c r="I1233" s="137">
        <v>8.9871073091077475E-3</v>
      </c>
      <c r="J1233" s="302">
        <v>172.72728000000001</v>
      </c>
      <c r="K1233" s="313">
        <v>0.20703764320785598</v>
      </c>
      <c r="L1233" s="312">
        <v>1353</v>
      </c>
      <c r="M1233" s="137">
        <v>9.1462178057189203E-3</v>
      </c>
      <c r="N1233" s="312">
        <v>148.48484848484799</v>
      </c>
      <c r="O1233" s="312">
        <v>1493</v>
      </c>
      <c r="P1233" s="137">
        <v>1.013343831023389E-2</v>
      </c>
      <c r="Q1233" s="302">
        <v>190.30303030303</v>
      </c>
      <c r="R1233" s="312">
        <v>1464</v>
      </c>
      <c r="S1233" s="137">
        <v>9.2920522487528086E-3</v>
      </c>
      <c r="T1233" s="302">
        <v>152.121216</v>
      </c>
      <c r="U1233" s="313">
        <v>8.2039911308203997E-2</v>
      </c>
      <c r="V1233" s="312">
        <v>165</v>
      </c>
      <c r="W1233" s="137">
        <v>7.5827205882352941E-3</v>
      </c>
      <c r="X1233" s="312">
        <v>38.181818181818102</v>
      </c>
      <c r="Y1233" s="312">
        <v>225</v>
      </c>
      <c r="Z1233" s="137">
        <v>1.053469425976215E-2</v>
      </c>
      <c r="AA1233" s="302">
        <v>53.939393939393902</v>
      </c>
      <c r="AB1233" s="312">
        <v>277</v>
      </c>
      <c r="AC1233" s="137">
        <v>1.2184929397791757E-2</v>
      </c>
      <c r="AD1233" s="302">
        <v>71.515150000000006</v>
      </c>
      <c r="AE1233" s="313">
        <v>0.67878787878787883</v>
      </c>
      <c r="AF1233" s="312">
        <v>361</v>
      </c>
      <c r="AG1233" s="137">
        <v>1.3429060337772487E-2</v>
      </c>
      <c r="AH1233" s="312">
        <v>95.151515151515099</v>
      </c>
      <c r="AI1233" s="312">
        <v>213</v>
      </c>
      <c r="AJ1233" s="137">
        <v>8.2144234477439255E-3</v>
      </c>
      <c r="AK1233" s="302">
        <v>55.151515151515099</v>
      </c>
      <c r="AL1233" s="312">
        <v>354</v>
      </c>
      <c r="AM1233" s="137">
        <v>1.2303628527735299E-2</v>
      </c>
      <c r="AN1233" s="302">
        <v>81.212119999999999</v>
      </c>
      <c r="AO1233" s="313">
        <v>-1.9390581717451522E-2</v>
      </c>
      <c r="AP1233" s="312">
        <v>418</v>
      </c>
      <c r="AQ1233" s="137">
        <v>1.0143661424966026E-2</v>
      </c>
      <c r="AR1233" s="312">
        <v>80</v>
      </c>
      <c r="AS1233" s="312">
        <v>333</v>
      </c>
      <c r="AT1233" s="137">
        <v>8.2609774249565865E-3</v>
      </c>
      <c r="AU1233" s="302">
        <v>69.090909090909093</v>
      </c>
      <c r="AV1233" s="312">
        <v>365</v>
      </c>
      <c r="AW1233" s="137">
        <v>8.733102045699246E-3</v>
      </c>
      <c r="AX1233" s="302">
        <v>71.515150000000006</v>
      </c>
      <c r="AY1233" s="303">
        <v>-0.12679425837320574</v>
      </c>
      <c r="AZ1233" s="311">
        <v>831</v>
      </c>
      <c r="BA1233" s="137">
        <v>6.3981152122695988E-3</v>
      </c>
      <c r="BB1233" s="312">
        <v>112.72727272727199</v>
      </c>
      <c r="BC1233" s="312">
        <v>881</v>
      </c>
      <c r="BD1233" s="137">
        <v>7.1287545313309169E-3</v>
      </c>
      <c r="BE1233" s="302">
        <v>116.969696969697</v>
      </c>
      <c r="BF1233" s="312">
        <v>1083</v>
      </c>
      <c r="BG1233" s="137">
        <v>8.3681685069425665E-3</v>
      </c>
      <c r="BH1233" s="302">
        <v>139.393936</v>
      </c>
      <c r="BI1233" s="303">
        <v>0.30324909747292417</v>
      </c>
      <c r="BJ1233" s="311">
        <v>834</v>
      </c>
      <c r="BK1233" s="137">
        <v>8.2537483299520015E-3</v>
      </c>
      <c r="BL1233" s="312">
        <v>101.212121212121</v>
      </c>
      <c r="BM1233" s="312">
        <v>801</v>
      </c>
      <c r="BN1233" s="137">
        <v>8.3352411080355477E-3</v>
      </c>
      <c r="BO1233" s="302">
        <v>96.969696969696898</v>
      </c>
      <c r="BP1233" s="312">
        <v>921</v>
      </c>
      <c r="BQ1233" s="137">
        <v>9.1572542157174665E-3</v>
      </c>
      <c r="BR1233" s="302">
        <v>143.03030000000001</v>
      </c>
      <c r="BS1233" s="303">
        <v>0.10431654676258993</v>
      </c>
      <c r="BT1233" s="311">
        <v>616</v>
      </c>
      <c r="BU1233" s="137">
        <v>8.3753688017512134E-3</v>
      </c>
      <c r="BV1233" s="312">
        <v>94.545454545454504</v>
      </c>
      <c r="BW1233" s="312">
        <v>588</v>
      </c>
      <c r="BX1233" s="137">
        <v>7.739489825466607E-3</v>
      </c>
      <c r="BY1233" s="302">
        <v>75.151515151515099</v>
      </c>
      <c r="BZ1233" s="312">
        <v>719</v>
      </c>
      <c r="CA1233" s="137">
        <v>9.1167296426850602E-3</v>
      </c>
      <c r="CB1233" s="302">
        <v>115.757576</v>
      </c>
      <c r="CC1233" s="303">
        <v>0.16720779220779219</v>
      </c>
      <c r="CD1233" s="311">
        <v>5800</v>
      </c>
      <c r="CE1233" s="137">
        <v>8.3201478117294007E-3</v>
      </c>
      <c r="CF1233" s="312">
        <v>296.72000000000003</v>
      </c>
      <c r="CG1233" s="312">
        <v>5666</v>
      </c>
      <c r="CH1233" s="137">
        <v>8.2585723135225747E-3</v>
      </c>
      <c r="CI1233" s="302">
        <v>293.64</v>
      </c>
      <c r="CJ1233" s="312">
        <v>6658</v>
      </c>
      <c r="CK1233" s="137">
        <v>9.1981780478808135E-3</v>
      </c>
      <c r="CL1233" s="302">
        <v>349.75</v>
      </c>
      <c r="CM1233" s="313">
        <v>0.14793103448275863</v>
      </c>
    </row>
    <row r="1234" spans="1:91" ht="14.4" x14ac:dyDescent="0.3">
      <c r="A1234" s="99" t="s">
        <v>598</v>
      </c>
      <c r="B1234" s="311">
        <v>856</v>
      </c>
      <c r="C1234" s="137">
        <v>5.5280373530000584E-3</v>
      </c>
      <c r="D1234" s="312">
        <v>75.151515151515099</v>
      </c>
      <c r="E1234" s="312">
        <v>750</v>
      </c>
      <c r="F1234" s="137">
        <v>4.8235543807520886E-3</v>
      </c>
      <c r="G1234" s="302">
        <v>83.636363636363598</v>
      </c>
      <c r="H1234" s="312">
        <v>1117</v>
      </c>
      <c r="I1234" s="137">
        <v>6.8058297384904097E-3</v>
      </c>
      <c r="J1234" s="302">
        <v>110.303032</v>
      </c>
      <c r="K1234" s="313">
        <v>0.30490654205607476</v>
      </c>
      <c r="L1234" s="312">
        <v>848</v>
      </c>
      <c r="M1234" s="137">
        <v>5.732441019401068E-3</v>
      </c>
      <c r="N1234" s="312">
        <v>118.787878787878</v>
      </c>
      <c r="O1234" s="312">
        <v>813</v>
      </c>
      <c r="P1234" s="137">
        <v>5.5180745788480593E-3</v>
      </c>
      <c r="Q1234" s="302">
        <v>98.181818181818201</v>
      </c>
      <c r="R1234" s="312">
        <v>1014</v>
      </c>
      <c r="S1234" s="137">
        <v>6.4358886477017402E-3</v>
      </c>
      <c r="T1234" s="302">
        <v>149.69697600000001</v>
      </c>
      <c r="U1234" s="313">
        <v>0.19575471698113209</v>
      </c>
      <c r="V1234" s="312">
        <v>93</v>
      </c>
      <c r="W1234" s="137">
        <v>4.2738970588235298E-3</v>
      </c>
      <c r="X1234" s="312">
        <v>35.151515151515099</v>
      </c>
      <c r="Y1234" s="312">
        <v>86</v>
      </c>
      <c r="Z1234" s="137">
        <v>4.0265942503979772E-3</v>
      </c>
      <c r="AA1234" s="302">
        <v>28.484848484848399</v>
      </c>
      <c r="AB1234" s="312">
        <v>109</v>
      </c>
      <c r="AC1234" s="137">
        <v>4.7947917124884533E-3</v>
      </c>
      <c r="AD1234" s="302">
        <v>55.151516000000001</v>
      </c>
      <c r="AE1234" s="313">
        <v>0.17204301075268819</v>
      </c>
      <c r="AF1234" s="312">
        <v>193</v>
      </c>
      <c r="AG1234" s="137">
        <v>7.1795253329365377E-3</v>
      </c>
      <c r="AH1234" s="312">
        <v>67.878787878787804</v>
      </c>
      <c r="AI1234" s="312">
        <v>189</v>
      </c>
      <c r="AJ1234" s="137">
        <v>7.2888546085615119E-3</v>
      </c>
      <c r="AK1234" s="302">
        <v>47.878787878787797</v>
      </c>
      <c r="AL1234" s="312">
        <v>160</v>
      </c>
      <c r="AM1234" s="137">
        <v>5.5609620464340329E-3</v>
      </c>
      <c r="AN1234" s="302">
        <v>52.121212</v>
      </c>
      <c r="AO1234" s="313">
        <v>-0.17098445595854922</v>
      </c>
      <c r="AP1234" s="312">
        <v>169</v>
      </c>
      <c r="AQ1234" s="137">
        <v>4.1011454086585129E-3</v>
      </c>
      <c r="AR1234" s="312">
        <v>49.696969696969703</v>
      </c>
      <c r="AS1234" s="312">
        <v>310</v>
      </c>
      <c r="AT1234" s="137">
        <v>7.6903994046142394E-3</v>
      </c>
      <c r="AU1234" s="302">
        <v>72.121212121212096</v>
      </c>
      <c r="AV1234" s="312">
        <v>263</v>
      </c>
      <c r="AW1234" s="137">
        <v>6.2926187342983607E-3</v>
      </c>
      <c r="AX1234" s="302">
        <v>72.121215800000002</v>
      </c>
      <c r="AY1234" s="303">
        <v>0.55621301775147924</v>
      </c>
      <c r="AZ1234" s="311">
        <v>618</v>
      </c>
      <c r="BA1234" s="137">
        <v>4.758165103709521E-3</v>
      </c>
      <c r="BB1234" s="312">
        <v>83.030303030303003</v>
      </c>
      <c r="BC1234" s="312">
        <v>724</v>
      </c>
      <c r="BD1234" s="137">
        <v>5.8583635422061109E-3</v>
      </c>
      <c r="BE1234" s="302">
        <v>101.818181818181</v>
      </c>
      <c r="BF1234" s="312">
        <v>606</v>
      </c>
      <c r="BG1234" s="137">
        <v>4.6824654803390535E-3</v>
      </c>
      <c r="BH1234" s="302">
        <v>80</v>
      </c>
      <c r="BI1234" s="303">
        <v>-1.9417475728155338E-2</v>
      </c>
      <c r="BJ1234" s="311">
        <v>791</v>
      </c>
      <c r="BK1234" s="137">
        <v>7.8281953585036378E-3</v>
      </c>
      <c r="BL1234" s="312">
        <v>117.575757575757</v>
      </c>
      <c r="BM1234" s="312">
        <v>558</v>
      </c>
      <c r="BN1234" s="137">
        <v>5.8065724572831899E-3</v>
      </c>
      <c r="BO1234" s="302">
        <v>111.515151515151</v>
      </c>
      <c r="BP1234" s="312">
        <v>727</v>
      </c>
      <c r="BQ1234" s="137">
        <v>7.2283646197900094E-3</v>
      </c>
      <c r="BR1234" s="302">
        <v>100.606064</v>
      </c>
      <c r="BS1234" s="303">
        <v>-8.0910240202275607E-2</v>
      </c>
      <c r="BT1234" s="311">
        <v>435</v>
      </c>
      <c r="BU1234" s="137">
        <v>5.9144243973405482E-3</v>
      </c>
      <c r="BV1234" s="312">
        <v>65.454545454545396</v>
      </c>
      <c r="BW1234" s="312">
        <v>606</v>
      </c>
      <c r="BX1234" s="137">
        <v>7.9764129833890546E-3</v>
      </c>
      <c r="BY1234" s="302">
        <v>103.030303030303</v>
      </c>
      <c r="BZ1234" s="312">
        <v>328</v>
      </c>
      <c r="CA1234" s="137">
        <v>4.1589531610579968E-3</v>
      </c>
      <c r="CB1234" s="302">
        <v>60</v>
      </c>
      <c r="CC1234" s="303">
        <v>-0.24597701149425288</v>
      </c>
      <c r="CD1234" s="311">
        <v>4003</v>
      </c>
      <c r="CE1234" s="137">
        <v>5.7423364983366877E-3</v>
      </c>
      <c r="CF1234" s="312">
        <v>229.05</v>
      </c>
      <c r="CG1234" s="312">
        <v>4036</v>
      </c>
      <c r="CH1234" s="137">
        <v>5.8827387676274462E-3</v>
      </c>
      <c r="CI1234" s="302">
        <v>240.41</v>
      </c>
      <c r="CJ1234" s="312">
        <v>4324</v>
      </c>
      <c r="CK1234" s="137">
        <v>5.9737040971818318E-3</v>
      </c>
      <c r="CL1234" s="302">
        <v>255.37</v>
      </c>
      <c r="CM1234" s="313">
        <v>8.0189857606794909E-2</v>
      </c>
    </row>
    <row r="1235" spans="1:91" ht="14.4" x14ac:dyDescent="0.3">
      <c r="A1235" s="99" t="s">
        <v>599</v>
      </c>
      <c r="B1235" s="311">
        <v>961</v>
      </c>
      <c r="C1235" s="137">
        <v>6.2061260470012338E-3</v>
      </c>
      <c r="D1235" s="312">
        <v>128.48484848484799</v>
      </c>
      <c r="E1235" s="312">
        <v>1467</v>
      </c>
      <c r="F1235" s="137">
        <v>9.4348723687510856E-3</v>
      </c>
      <c r="G1235" s="302">
        <v>137.575757575757</v>
      </c>
      <c r="H1235" s="312">
        <v>1335</v>
      </c>
      <c r="I1235" s="137">
        <v>8.1340937340059951E-3</v>
      </c>
      <c r="J1235" s="302">
        <v>142.42424</v>
      </c>
      <c r="K1235" s="313">
        <v>0.3891779396462019</v>
      </c>
      <c r="L1235" s="312">
        <v>1088</v>
      </c>
      <c r="M1235" s="137">
        <v>7.3548299871560871E-3</v>
      </c>
      <c r="N1235" s="312">
        <v>140.60606060606</v>
      </c>
      <c r="O1235" s="312">
        <v>877</v>
      </c>
      <c r="P1235" s="137">
        <v>5.9524617535667255E-3</v>
      </c>
      <c r="Q1235" s="302">
        <v>112.121212121212</v>
      </c>
      <c r="R1235" s="312">
        <v>1016</v>
      </c>
      <c r="S1235" s="137">
        <v>6.4485827081508561E-3</v>
      </c>
      <c r="T1235" s="302">
        <v>136.363632</v>
      </c>
      <c r="U1235" s="313">
        <v>-6.6176470588235295E-2</v>
      </c>
      <c r="V1235" s="312">
        <v>136</v>
      </c>
      <c r="W1235" s="137">
        <v>6.2500000000000003E-3</v>
      </c>
      <c r="X1235" s="312">
        <v>50.909090909090899</v>
      </c>
      <c r="Y1235" s="312">
        <v>147</v>
      </c>
      <c r="Z1235" s="137">
        <v>6.8826669163779379E-3</v>
      </c>
      <c r="AA1235" s="302">
        <v>32.727272727272698</v>
      </c>
      <c r="AB1235" s="312">
        <v>129</v>
      </c>
      <c r="AC1235" s="137">
        <v>5.6745700083578937E-3</v>
      </c>
      <c r="AD1235" s="302">
        <v>39.393940000000001</v>
      </c>
      <c r="AE1235" s="313">
        <v>-5.1470588235294115E-2</v>
      </c>
      <c r="AF1235" s="312">
        <v>202</v>
      </c>
      <c r="AG1235" s="137">
        <v>7.5143218510527491E-3</v>
      </c>
      <c r="AH1235" s="312">
        <v>44.2424242424242</v>
      </c>
      <c r="AI1235" s="312">
        <v>253</v>
      </c>
      <c r="AJ1235" s="137">
        <v>9.7570381797146156E-3</v>
      </c>
      <c r="AK1235" s="302">
        <v>56.969696969696898</v>
      </c>
      <c r="AL1235" s="312">
        <v>232</v>
      </c>
      <c r="AM1235" s="137">
        <v>8.0633949673293483E-3</v>
      </c>
      <c r="AN1235" s="302">
        <v>63.636364</v>
      </c>
      <c r="AO1235" s="313">
        <v>0.14851485148514851</v>
      </c>
      <c r="AP1235" s="312">
        <v>326</v>
      </c>
      <c r="AQ1235" s="137">
        <v>7.911085226169675E-3</v>
      </c>
      <c r="AR1235" s="312">
        <v>73.939393939393895</v>
      </c>
      <c r="AS1235" s="312">
        <v>179</v>
      </c>
      <c r="AT1235" s="137">
        <v>4.4405854626643516E-3</v>
      </c>
      <c r="AU1235" s="302">
        <v>43.636363636363598</v>
      </c>
      <c r="AV1235" s="312">
        <v>329</v>
      </c>
      <c r="AW1235" s="137">
        <v>7.8717549946165817E-3</v>
      </c>
      <c r="AX1235" s="302">
        <v>73.939390000000003</v>
      </c>
      <c r="AY1235" s="303">
        <v>9.202453987730062E-3</v>
      </c>
      <c r="AZ1235" s="311">
        <v>871</v>
      </c>
      <c r="BA1235" s="137">
        <v>6.7060870636423834E-3</v>
      </c>
      <c r="BB1235" s="312">
        <v>129.69696969696901</v>
      </c>
      <c r="BC1235" s="312">
        <v>866</v>
      </c>
      <c r="BD1235" s="137">
        <v>7.0073795960642156E-3</v>
      </c>
      <c r="BE1235" s="302">
        <v>121.212121212121</v>
      </c>
      <c r="BF1235" s="312">
        <v>902</v>
      </c>
      <c r="BG1235" s="137">
        <v>6.9696103354221555E-3</v>
      </c>
      <c r="BH1235" s="302">
        <v>101.21212</v>
      </c>
      <c r="BI1235" s="303">
        <v>3.5591274397244549E-2</v>
      </c>
      <c r="BJ1235" s="311">
        <v>977</v>
      </c>
      <c r="BK1235" s="137">
        <v>9.6689593745360979E-3</v>
      </c>
      <c r="BL1235" s="312">
        <v>112.72727272727199</v>
      </c>
      <c r="BM1235" s="312">
        <v>798</v>
      </c>
      <c r="BN1235" s="137">
        <v>8.3040229765447768E-3</v>
      </c>
      <c r="BO1235" s="302">
        <v>123.030303030303</v>
      </c>
      <c r="BP1235" s="312">
        <v>1001</v>
      </c>
      <c r="BQ1235" s="137">
        <v>9.952672605790646E-3</v>
      </c>
      <c r="BR1235" s="302">
        <v>123.030304</v>
      </c>
      <c r="BS1235" s="303">
        <v>2.4564994882292732E-2</v>
      </c>
      <c r="BT1235" s="311">
        <v>380</v>
      </c>
      <c r="BU1235" s="137">
        <v>5.1666236114699046E-3</v>
      </c>
      <c r="BV1235" s="312">
        <v>67.272727272727195</v>
      </c>
      <c r="BW1235" s="312">
        <v>629</v>
      </c>
      <c r="BX1235" s="137">
        <v>8.2791481296232913E-3</v>
      </c>
      <c r="BY1235" s="302">
        <v>95.757575757575694</v>
      </c>
      <c r="BZ1235" s="312">
        <v>501</v>
      </c>
      <c r="CA1235" s="137">
        <v>6.3525473588111484E-3</v>
      </c>
      <c r="CB1235" s="302">
        <v>87.878784199999998</v>
      </c>
      <c r="CC1235" s="303">
        <v>0.31842105263157894</v>
      </c>
      <c r="CD1235" s="311">
        <v>4941</v>
      </c>
      <c r="CE1235" s="137">
        <v>7.0879052306474077E-3</v>
      </c>
      <c r="CF1235" s="312">
        <v>281.82</v>
      </c>
      <c r="CG1235" s="312">
        <v>5216</v>
      </c>
      <c r="CH1235" s="137">
        <v>7.60266734686441E-3</v>
      </c>
      <c r="CI1235" s="302">
        <v>275.89</v>
      </c>
      <c r="CJ1235" s="312">
        <v>5445</v>
      </c>
      <c r="CK1235" s="137">
        <v>7.5223910289442817E-3</v>
      </c>
      <c r="CL1235" s="302">
        <v>287.01</v>
      </c>
      <c r="CM1235" s="313">
        <v>0.10200364298724955</v>
      </c>
    </row>
    <row r="1236" spans="1:91" ht="14.4" x14ac:dyDescent="0.3">
      <c r="A1236" s="99" t="s">
        <v>600</v>
      </c>
      <c r="B1236" s="311">
        <v>2081</v>
      </c>
      <c r="C1236" s="137">
        <v>1.3439072116347104E-2</v>
      </c>
      <c r="D1236" s="312">
        <v>206.06060606060601</v>
      </c>
      <c r="E1236" s="312">
        <v>1993</v>
      </c>
      <c r="F1236" s="137">
        <v>1.281779184111855E-2</v>
      </c>
      <c r="G1236" s="302">
        <v>201.81818181818099</v>
      </c>
      <c r="H1236" s="312">
        <v>2364</v>
      </c>
      <c r="I1236" s="137">
        <v>1.4403743511003875E-2</v>
      </c>
      <c r="J1236" s="302">
        <v>180</v>
      </c>
      <c r="K1236" s="313">
        <v>0.13599231138875539</v>
      </c>
      <c r="L1236" s="312">
        <v>2045</v>
      </c>
      <c r="M1236" s="137">
        <v>1.3824105996079228E-2</v>
      </c>
      <c r="N1236" s="312">
        <v>171.51515151515099</v>
      </c>
      <c r="O1236" s="312">
        <v>2038</v>
      </c>
      <c r="P1236" s="137">
        <v>1.3832516594947534E-2</v>
      </c>
      <c r="Q1236" s="302">
        <v>204.84848484848399</v>
      </c>
      <c r="R1236" s="312">
        <v>2923</v>
      </c>
      <c r="S1236" s="137">
        <v>1.8552369346382828E-2</v>
      </c>
      <c r="T1236" s="302">
        <v>251.515152</v>
      </c>
      <c r="U1236" s="313">
        <v>0.42933985330073349</v>
      </c>
      <c r="V1236" s="312">
        <v>226</v>
      </c>
      <c r="W1236" s="137">
        <v>1.0386029411764705E-2</v>
      </c>
      <c r="X1236" s="312">
        <v>44.848484848484802</v>
      </c>
      <c r="Y1236" s="312">
        <v>190</v>
      </c>
      <c r="Z1236" s="137">
        <v>8.8959640415769269E-3</v>
      </c>
      <c r="AA1236" s="302">
        <v>47.272727272727202</v>
      </c>
      <c r="AB1236" s="312">
        <v>281</v>
      </c>
      <c r="AC1236" s="137">
        <v>1.2360885056965644E-2</v>
      </c>
      <c r="AD1236" s="302">
        <v>54.5454559</v>
      </c>
      <c r="AE1236" s="313">
        <v>0.24336283185840707</v>
      </c>
      <c r="AF1236" s="312">
        <v>522</v>
      </c>
      <c r="AG1236" s="137">
        <v>1.9418198050740271E-2</v>
      </c>
      <c r="AH1236" s="312">
        <v>85.454545454545396</v>
      </c>
      <c r="AI1236" s="312">
        <v>492</v>
      </c>
      <c r="AJ1236" s="137">
        <v>1.8974161203239491E-2</v>
      </c>
      <c r="AK1236" s="302">
        <v>94.545454545454504</v>
      </c>
      <c r="AL1236" s="312">
        <v>595</v>
      </c>
      <c r="AM1236" s="137">
        <v>2.067982761017656E-2</v>
      </c>
      <c r="AN1236" s="302">
        <v>103.030304</v>
      </c>
      <c r="AO1236" s="313">
        <v>0.13984674329501914</v>
      </c>
      <c r="AP1236" s="312">
        <v>726</v>
      </c>
      <c r="AQ1236" s="137">
        <v>1.7617938264414677E-2</v>
      </c>
      <c r="AR1236" s="312">
        <v>98.181818181818201</v>
      </c>
      <c r="AS1236" s="312">
        <v>657</v>
      </c>
      <c r="AT1236" s="137">
        <v>1.629868518977921E-2</v>
      </c>
      <c r="AU1236" s="302">
        <v>106.666666666666</v>
      </c>
      <c r="AV1236" s="312">
        <v>689</v>
      </c>
      <c r="AW1236" s="137">
        <v>1.6485225505443235E-2</v>
      </c>
      <c r="AX1236" s="302">
        <v>134.545456</v>
      </c>
      <c r="AY1236" s="303">
        <v>-5.0964187327823693E-2</v>
      </c>
      <c r="AZ1236" s="311">
        <v>1451</v>
      </c>
      <c r="BA1236" s="137">
        <v>1.1171678908547759E-2</v>
      </c>
      <c r="BB1236" s="312">
        <v>135.15151515151501</v>
      </c>
      <c r="BC1236" s="312">
        <v>1653</v>
      </c>
      <c r="BD1236" s="137">
        <v>1.3375517866390471E-2</v>
      </c>
      <c r="BE1236" s="302">
        <v>153.939393939393</v>
      </c>
      <c r="BF1236" s="312">
        <v>2517</v>
      </c>
      <c r="BG1236" s="137">
        <v>1.9448458108933E-2</v>
      </c>
      <c r="BH1236" s="302">
        <v>203.636368</v>
      </c>
      <c r="BI1236" s="303">
        <v>0.73466574776016536</v>
      </c>
      <c r="BJ1236" s="311">
        <v>1432</v>
      </c>
      <c r="BK1236" s="137">
        <v>1.4171903607303677E-2</v>
      </c>
      <c r="BL1236" s="312">
        <v>166.06060606060601</v>
      </c>
      <c r="BM1236" s="312">
        <v>1832</v>
      </c>
      <c r="BN1236" s="137">
        <v>1.9063872297030115E-2</v>
      </c>
      <c r="BO1236" s="302">
        <v>189.09090909090901</v>
      </c>
      <c r="BP1236" s="312">
        <v>1747</v>
      </c>
      <c r="BQ1236" s="137">
        <v>1.7369949093223036E-2</v>
      </c>
      <c r="BR1236" s="302">
        <v>152.121216</v>
      </c>
      <c r="BS1236" s="303">
        <v>0.21997206703910616</v>
      </c>
      <c r="BT1236" s="311">
        <v>1106</v>
      </c>
      <c r="BU1236" s="137">
        <v>1.5037593984962405E-2</v>
      </c>
      <c r="BV1236" s="312">
        <v>108.484848484848</v>
      </c>
      <c r="BW1236" s="312">
        <v>1309</v>
      </c>
      <c r="BX1236" s="137">
        <v>1.7229578540026852E-2</v>
      </c>
      <c r="BY1236" s="302">
        <v>157.575757575757</v>
      </c>
      <c r="BZ1236" s="312">
        <v>1349</v>
      </c>
      <c r="CA1236" s="137">
        <v>1.7104962848375725E-2</v>
      </c>
      <c r="CB1236" s="302">
        <v>126.060608</v>
      </c>
      <c r="CC1236" s="303">
        <v>0.21971066907775769</v>
      </c>
      <c r="CD1236" s="311">
        <v>9589</v>
      </c>
      <c r="CE1236" s="137">
        <v>1.375549954597814E-2</v>
      </c>
      <c r="CF1236" s="312">
        <v>384.56</v>
      </c>
      <c r="CG1236" s="312">
        <v>10164</v>
      </c>
      <c r="CH1236" s="137">
        <v>1.4814706846919068E-2</v>
      </c>
      <c r="CI1236" s="302">
        <v>433.67</v>
      </c>
      <c r="CJ1236" s="312">
        <v>12465</v>
      </c>
      <c r="CK1236" s="137">
        <v>1.7220680289401373E-2</v>
      </c>
      <c r="CL1236" s="302">
        <v>455.05</v>
      </c>
      <c r="CM1236" s="313">
        <v>0.29992699968714154</v>
      </c>
    </row>
    <row r="1237" spans="1:91" ht="14.4" x14ac:dyDescent="0.3">
      <c r="A1237" s="99" t="s">
        <v>601</v>
      </c>
      <c r="B1237" s="311">
        <v>341</v>
      </c>
      <c r="C1237" s="137">
        <v>2.202173758613341E-3</v>
      </c>
      <c r="D1237" s="312">
        <v>80</v>
      </c>
      <c r="E1237" s="312">
        <v>467</v>
      </c>
      <c r="F1237" s="137">
        <v>3.0034665277483006E-3</v>
      </c>
      <c r="G1237" s="302">
        <v>95.151515151515099</v>
      </c>
      <c r="H1237" s="312">
        <v>566</v>
      </c>
      <c r="I1237" s="137">
        <v>3.4486120250542271E-3</v>
      </c>
      <c r="J1237" s="302">
        <v>104.848488</v>
      </c>
      <c r="K1237" s="313">
        <v>0.65982404692082108</v>
      </c>
      <c r="L1237" s="312">
        <v>393</v>
      </c>
      <c r="M1237" s="137">
        <v>2.6566619346988442E-3</v>
      </c>
      <c r="N1237" s="312">
        <v>84.242424242424207</v>
      </c>
      <c r="O1237" s="312">
        <v>601</v>
      </c>
      <c r="P1237" s="137">
        <v>4.0791670625924771E-3</v>
      </c>
      <c r="Q1237" s="302">
        <v>103.030303030303</v>
      </c>
      <c r="R1237" s="312">
        <v>988</v>
      </c>
      <c r="S1237" s="137">
        <v>6.270865861863234E-3</v>
      </c>
      <c r="T1237" s="302">
        <v>160.606064</v>
      </c>
      <c r="U1237" s="313">
        <v>1.5139949109414759</v>
      </c>
      <c r="V1237" s="312">
        <v>50</v>
      </c>
      <c r="W1237" s="137">
        <v>2.2977941176470589E-3</v>
      </c>
      <c r="X1237" s="312">
        <v>20.606060606060598</v>
      </c>
      <c r="Y1237" s="312">
        <v>73</v>
      </c>
      <c r="Z1237" s="137">
        <v>3.4179230265006088E-3</v>
      </c>
      <c r="AA1237" s="302">
        <v>29.696969696969699</v>
      </c>
      <c r="AB1237" s="312">
        <v>89</v>
      </c>
      <c r="AC1237" s="137">
        <v>3.915013416619012E-3</v>
      </c>
      <c r="AD1237" s="302">
        <v>35.151516000000001</v>
      </c>
      <c r="AE1237" s="313">
        <v>0.78</v>
      </c>
      <c r="AF1237" s="312">
        <v>72</v>
      </c>
      <c r="AG1237" s="137">
        <v>2.6783721449296929E-3</v>
      </c>
      <c r="AH1237" s="312">
        <v>28.484848484848399</v>
      </c>
      <c r="AI1237" s="312">
        <v>130</v>
      </c>
      <c r="AJ1237" s="137">
        <v>5.0134978789047437E-3</v>
      </c>
      <c r="AK1237" s="302">
        <v>40.606060606060602</v>
      </c>
      <c r="AL1237" s="312">
        <v>122</v>
      </c>
      <c r="AM1237" s="137">
        <v>4.2402335604059503E-3</v>
      </c>
      <c r="AN1237" s="302">
        <v>36.969695999999999</v>
      </c>
      <c r="AO1237" s="313">
        <v>0.69444444444444442</v>
      </c>
      <c r="AP1237" s="312">
        <v>83</v>
      </c>
      <c r="AQ1237" s="137">
        <v>2.0141720054358378E-3</v>
      </c>
      <c r="AR1237" s="312">
        <v>30.303030303030301</v>
      </c>
      <c r="AS1237" s="312">
        <v>142</v>
      </c>
      <c r="AT1237" s="137">
        <v>3.5226990821136195E-3</v>
      </c>
      <c r="AU1237" s="302">
        <v>39.393939393939398</v>
      </c>
      <c r="AV1237" s="312">
        <v>102</v>
      </c>
      <c r="AW1237" s="137">
        <v>2.4404833114008853E-3</v>
      </c>
      <c r="AX1237" s="302">
        <v>31.515152</v>
      </c>
      <c r="AY1237" s="303">
        <v>0.2289156626506024</v>
      </c>
      <c r="AZ1237" s="311">
        <v>282</v>
      </c>
      <c r="BA1237" s="137">
        <v>2.1712015521781311E-3</v>
      </c>
      <c r="BB1237" s="312">
        <v>63.030303030303003</v>
      </c>
      <c r="BC1237" s="312">
        <v>400</v>
      </c>
      <c r="BD1237" s="137">
        <v>3.236664940445365E-3</v>
      </c>
      <c r="BE1237" s="302">
        <v>63.030303030303003</v>
      </c>
      <c r="BF1237" s="312">
        <v>507</v>
      </c>
      <c r="BG1237" s="137">
        <v>3.9175082484024758E-3</v>
      </c>
      <c r="BH1237" s="302">
        <v>105.454544</v>
      </c>
      <c r="BI1237" s="303">
        <v>0.7978723404255319</v>
      </c>
      <c r="BJ1237" s="311">
        <v>153</v>
      </c>
      <c r="BK1237" s="137">
        <v>1.5141768518976693E-3</v>
      </c>
      <c r="BL1237" s="312">
        <v>39.393939393939398</v>
      </c>
      <c r="BM1237" s="312">
        <v>284</v>
      </c>
      <c r="BN1237" s="137">
        <v>2.9553164477928782E-3</v>
      </c>
      <c r="BO1237" s="302">
        <v>53.939393939393902</v>
      </c>
      <c r="BP1237" s="312">
        <v>404</v>
      </c>
      <c r="BQ1237" s="137">
        <v>4.0168628698695518E-3</v>
      </c>
      <c r="BR1237" s="302">
        <v>75.757576</v>
      </c>
      <c r="BS1237" s="303">
        <v>1.6405228758169934</v>
      </c>
      <c r="BT1237" s="311">
        <v>174</v>
      </c>
      <c r="BU1237" s="137">
        <v>2.3657697589362192E-3</v>
      </c>
      <c r="BV1237" s="312">
        <v>51.515151515151501</v>
      </c>
      <c r="BW1237" s="312">
        <v>299</v>
      </c>
      <c r="BX1237" s="137">
        <v>3.9355569010450942E-3</v>
      </c>
      <c r="BY1237" s="302">
        <v>75.151515151515099</v>
      </c>
      <c r="BZ1237" s="312">
        <v>218</v>
      </c>
      <c r="CA1237" s="137">
        <v>2.7641822838739127E-3</v>
      </c>
      <c r="CB1237" s="302">
        <v>62.4242439</v>
      </c>
      <c r="CC1237" s="303">
        <v>0.25287356321839083</v>
      </c>
      <c r="CD1237" s="311">
        <v>1548</v>
      </c>
      <c r="CE1237" s="137">
        <v>2.2206187607857089E-3</v>
      </c>
      <c r="CF1237" s="312">
        <v>153.72</v>
      </c>
      <c r="CG1237" s="312">
        <v>2396</v>
      </c>
      <c r="CH1237" s="137">
        <v>3.4923295558065811E-3</v>
      </c>
      <c r="CI1237" s="302">
        <v>189.73</v>
      </c>
      <c r="CJ1237" s="312">
        <v>2996</v>
      </c>
      <c r="CK1237" s="137">
        <v>4.1390419692776985E-3</v>
      </c>
      <c r="CL1237" s="302">
        <v>245.74</v>
      </c>
      <c r="CM1237" s="313">
        <v>0.93540051679586567</v>
      </c>
    </row>
    <row r="1238" spans="1:91" ht="14.4" x14ac:dyDescent="0.3">
      <c r="A1238" s="432"/>
      <c r="B1238" s="432"/>
      <c r="C1238" s="432"/>
      <c r="D1238" s="432"/>
      <c r="E1238" s="432"/>
      <c r="F1238" s="432"/>
      <c r="G1238" s="432"/>
      <c r="H1238" s="432"/>
      <c r="I1238" s="432"/>
      <c r="J1238" s="432"/>
      <c r="K1238" s="432"/>
      <c r="L1238" s="432"/>
      <c r="M1238" s="432"/>
      <c r="N1238" s="432"/>
      <c r="O1238" s="432"/>
      <c r="P1238" s="432"/>
      <c r="Q1238" s="432"/>
      <c r="R1238" s="432"/>
      <c r="S1238" s="432"/>
      <c r="T1238" s="432"/>
      <c r="U1238" s="432"/>
      <c r="V1238" s="432"/>
      <c r="W1238" s="432"/>
      <c r="X1238" s="432"/>
      <c r="Y1238" s="432"/>
      <c r="Z1238" s="432"/>
      <c r="AA1238" s="432"/>
      <c r="AB1238" s="432"/>
      <c r="AC1238" s="432"/>
      <c r="AD1238" s="432"/>
      <c r="AE1238" s="432"/>
      <c r="AF1238" s="432"/>
      <c r="AG1238" s="432"/>
      <c r="AH1238" s="432"/>
      <c r="AI1238" s="432"/>
      <c r="AJ1238" s="432"/>
      <c r="AK1238" s="432"/>
      <c r="AL1238" s="432"/>
      <c r="AM1238" s="432"/>
      <c r="AN1238" s="432"/>
      <c r="AO1238" s="432"/>
      <c r="AP1238" s="432"/>
      <c r="AQ1238" s="432"/>
      <c r="AR1238" s="432"/>
      <c r="AS1238" s="432"/>
      <c r="AT1238" s="432"/>
      <c r="AU1238" s="432"/>
      <c r="AV1238" s="432"/>
      <c r="AW1238" s="432"/>
      <c r="AX1238" s="432"/>
      <c r="AY1238" s="432"/>
      <c r="AZ1238" s="432"/>
      <c r="BA1238" s="432"/>
      <c r="BB1238" s="432"/>
      <c r="BC1238" s="432"/>
      <c r="BD1238" s="432"/>
      <c r="BE1238" s="432"/>
      <c r="BF1238" s="432"/>
      <c r="BG1238" s="432"/>
      <c r="BH1238" s="432"/>
      <c r="BI1238" s="432"/>
      <c r="BJ1238" s="432"/>
      <c r="BK1238" s="432"/>
      <c r="BL1238" s="432"/>
      <c r="BM1238" s="432"/>
      <c r="BN1238" s="432"/>
      <c r="BO1238" s="432"/>
      <c r="BP1238" s="432"/>
      <c r="BQ1238" s="432"/>
      <c r="BR1238" s="432"/>
      <c r="BS1238" s="432"/>
      <c r="BT1238" s="432"/>
      <c r="BU1238" s="432"/>
      <c r="BV1238" s="432"/>
      <c r="BW1238" s="432"/>
      <c r="BX1238" s="432"/>
      <c r="BY1238" s="432"/>
      <c r="BZ1238" s="432"/>
      <c r="CA1238" s="432"/>
      <c r="CB1238" s="432"/>
      <c r="CC1238" s="432"/>
      <c r="CD1238" s="432"/>
      <c r="CE1238" s="432"/>
      <c r="CF1238" s="432"/>
      <c r="CG1238" s="432"/>
      <c r="CH1238" s="432"/>
      <c r="CI1238" s="432"/>
      <c r="CJ1238" s="432"/>
      <c r="CK1238" s="432"/>
      <c r="CL1238" s="432"/>
      <c r="CM1238" s="432"/>
    </row>
    <row r="1239" spans="1:91" ht="14.4" x14ac:dyDescent="0.3">
      <c r="A1239" s="472" t="s">
        <v>586</v>
      </c>
      <c r="B1239" s="472"/>
      <c r="C1239" s="472"/>
      <c r="D1239" s="472"/>
      <c r="E1239" s="472"/>
      <c r="F1239" s="472"/>
      <c r="G1239" s="472"/>
      <c r="H1239" s="472"/>
      <c r="I1239" s="472"/>
      <c r="J1239" s="472"/>
      <c r="K1239" s="472"/>
      <c r="L1239" s="472"/>
      <c r="M1239" s="472"/>
      <c r="N1239" s="472"/>
      <c r="O1239" s="472"/>
      <c r="P1239" s="472"/>
      <c r="Q1239" s="472"/>
      <c r="R1239" s="472"/>
      <c r="S1239" s="472"/>
      <c r="T1239" s="472"/>
      <c r="U1239" s="472"/>
      <c r="V1239" s="472"/>
      <c r="W1239" s="472"/>
      <c r="X1239" s="472"/>
      <c r="Y1239" s="472"/>
      <c r="Z1239" s="472"/>
      <c r="AA1239" s="472"/>
      <c r="AB1239" s="472"/>
      <c r="AC1239" s="472"/>
      <c r="AD1239" s="472"/>
      <c r="AE1239" s="472"/>
      <c r="AF1239" s="472"/>
      <c r="AG1239" s="472"/>
      <c r="AH1239" s="472"/>
      <c r="AI1239" s="472"/>
      <c r="AJ1239" s="472"/>
      <c r="AK1239" s="472"/>
      <c r="AL1239" s="472"/>
      <c r="AM1239" s="472"/>
      <c r="AN1239" s="472"/>
      <c r="AO1239" s="472"/>
      <c r="AP1239" s="472"/>
      <c r="AQ1239" s="472"/>
      <c r="AR1239" s="472"/>
      <c r="AS1239" s="472"/>
      <c r="AT1239" s="472"/>
      <c r="AU1239" s="472"/>
      <c r="AV1239" s="472"/>
      <c r="AW1239" s="472"/>
      <c r="AX1239" s="472"/>
      <c r="AY1239" s="472"/>
      <c r="AZ1239" s="472"/>
      <c r="BA1239" s="472"/>
      <c r="BB1239" s="472"/>
      <c r="BC1239" s="472"/>
      <c r="BD1239" s="472"/>
      <c r="BE1239" s="472"/>
      <c r="BF1239" s="472"/>
      <c r="BG1239" s="472"/>
      <c r="BH1239" s="472"/>
      <c r="BI1239" s="472"/>
      <c r="BJ1239" s="472"/>
      <c r="BK1239" s="472"/>
      <c r="BL1239" s="472"/>
      <c r="BM1239" s="472"/>
      <c r="BN1239" s="472"/>
      <c r="BO1239" s="472"/>
      <c r="BP1239" s="472"/>
      <c r="BQ1239" s="472"/>
      <c r="BR1239" s="472"/>
      <c r="BS1239" s="472"/>
      <c r="BT1239" s="472"/>
      <c r="BU1239" s="472"/>
      <c r="BV1239" s="472"/>
      <c r="BW1239" s="472"/>
      <c r="BX1239" s="472"/>
      <c r="BY1239" s="472"/>
      <c r="BZ1239" s="472"/>
      <c r="CA1239" s="472"/>
      <c r="CB1239" s="472"/>
      <c r="CC1239" s="472"/>
      <c r="CD1239" s="472"/>
      <c r="CE1239" s="472"/>
      <c r="CF1239" s="472"/>
      <c r="CG1239" s="472"/>
      <c r="CH1239" s="472"/>
      <c r="CI1239" s="472"/>
      <c r="CJ1239" s="472"/>
      <c r="CK1239" s="472"/>
      <c r="CL1239" s="472"/>
      <c r="CM1239" s="472"/>
    </row>
    <row r="1240" spans="1:91" ht="18" customHeight="1" x14ac:dyDescent="0.3">
      <c r="B1240" s="473" t="s">
        <v>332</v>
      </c>
      <c r="C1240" s="474"/>
      <c r="D1240" s="292" t="s">
        <v>333</v>
      </c>
      <c r="E1240" s="474" t="s">
        <v>332</v>
      </c>
      <c r="F1240" s="474"/>
      <c r="G1240" s="292" t="s">
        <v>333</v>
      </c>
      <c r="H1240" s="474" t="s">
        <v>332</v>
      </c>
      <c r="I1240" s="474"/>
      <c r="J1240" s="292" t="s">
        <v>333</v>
      </c>
      <c r="K1240" s="310" t="s">
        <v>0</v>
      </c>
      <c r="L1240" s="473" t="s">
        <v>332</v>
      </c>
      <c r="M1240" s="474"/>
      <c r="N1240" s="292" t="s">
        <v>333</v>
      </c>
      <c r="O1240" s="474" t="s">
        <v>332</v>
      </c>
      <c r="P1240" s="474"/>
      <c r="Q1240" s="292" t="s">
        <v>333</v>
      </c>
      <c r="R1240" s="474" t="s">
        <v>332</v>
      </c>
      <c r="S1240" s="474"/>
      <c r="T1240" s="292" t="s">
        <v>333</v>
      </c>
      <c r="U1240" s="310" t="s">
        <v>0</v>
      </c>
      <c r="V1240" s="473" t="s">
        <v>332</v>
      </c>
      <c r="W1240" s="474"/>
      <c r="X1240" s="292" t="s">
        <v>333</v>
      </c>
      <c r="Y1240" s="474" t="s">
        <v>332</v>
      </c>
      <c r="Z1240" s="474"/>
      <c r="AA1240" s="292" t="s">
        <v>333</v>
      </c>
      <c r="AB1240" s="474" t="s">
        <v>332</v>
      </c>
      <c r="AC1240" s="474"/>
      <c r="AD1240" s="292" t="s">
        <v>333</v>
      </c>
      <c r="AE1240" s="310" t="s">
        <v>0</v>
      </c>
      <c r="AF1240" s="473" t="s">
        <v>332</v>
      </c>
      <c r="AG1240" s="474"/>
      <c r="AH1240" s="292" t="s">
        <v>333</v>
      </c>
      <c r="AI1240" s="474" t="s">
        <v>332</v>
      </c>
      <c r="AJ1240" s="474"/>
      <c r="AK1240" s="292" t="s">
        <v>333</v>
      </c>
      <c r="AL1240" s="474" t="s">
        <v>332</v>
      </c>
      <c r="AM1240" s="474"/>
      <c r="AN1240" s="292" t="s">
        <v>333</v>
      </c>
      <c r="AO1240" s="310" t="s">
        <v>0</v>
      </c>
      <c r="AP1240" s="473" t="s">
        <v>332</v>
      </c>
      <c r="AQ1240" s="474"/>
      <c r="AR1240" s="292" t="s">
        <v>333</v>
      </c>
      <c r="AS1240" s="474" t="s">
        <v>332</v>
      </c>
      <c r="AT1240" s="474"/>
      <c r="AU1240" s="292" t="s">
        <v>333</v>
      </c>
      <c r="AV1240" s="474" t="s">
        <v>332</v>
      </c>
      <c r="AW1240" s="474"/>
      <c r="AX1240" s="292" t="s">
        <v>333</v>
      </c>
      <c r="AY1240" s="290" t="s">
        <v>0</v>
      </c>
      <c r="AZ1240" s="473" t="s">
        <v>332</v>
      </c>
      <c r="BA1240" s="474"/>
      <c r="BB1240" s="292" t="s">
        <v>333</v>
      </c>
      <c r="BC1240" s="474" t="s">
        <v>332</v>
      </c>
      <c r="BD1240" s="474"/>
      <c r="BE1240" s="292" t="s">
        <v>333</v>
      </c>
      <c r="BF1240" s="474" t="s">
        <v>332</v>
      </c>
      <c r="BG1240" s="474"/>
      <c r="BH1240" s="292" t="s">
        <v>333</v>
      </c>
      <c r="BI1240" s="290" t="s">
        <v>0</v>
      </c>
      <c r="BJ1240" s="473" t="s">
        <v>332</v>
      </c>
      <c r="BK1240" s="474"/>
      <c r="BL1240" s="292" t="s">
        <v>333</v>
      </c>
      <c r="BM1240" s="474" t="s">
        <v>332</v>
      </c>
      <c r="BN1240" s="474"/>
      <c r="BO1240" s="292" t="s">
        <v>333</v>
      </c>
      <c r="BP1240" s="474" t="s">
        <v>332</v>
      </c>
      <c r="BQ1240" s="474"/>
      <c r="BR1240" s="292" t="s">
        <v>333</v>
      </c>
      <c r="BS1240" s="290" t="s">
        <v>0</v>
      </c>
      <c r="BT1240" s="473" t="s">
        <v>332</v>
      </c>
      <c r="BU1240" s="474"/>
      <c r="BV1240" s="292" t="s">
        <v>333</v>
      </c>
      <c r="BW1240" s="474" t="s">
        <v>332</v>
      </c>
      <c r="BX1240" s="474"/>
      <c r="BY1240" s="292" t="s">
        <v>333</v>
      </c>
      <c r="BZ1240" s="474" t="s">
        <v>332</v>
      </c>
      <c r="CA1240" s="474"/>
      <c r="CB1240" s="292" t="s">
        <v>333</v>
      </c>
      <c r="CC1240" s="290" t="s">
        <v>0</v>
      </c>
      <c r="CD1240" s="473" t="s">
        <v>332</v>
      </c>
      <c r="CE1240" s="474"/>
      <c r="CF1240" s="292" t="s">
        <v>333</v>
      </c>
      <c r="CG1240" s="474" t="s">
        <v>332</v>
      </c>
      <c r="CH1240" s="474"/>
      <c r="CI1240" s="292" t="s">
        <v>333</v>
      </c>
      <c r="CJ1240" s="474" t="s">
        <v>332</v>
      </c>
      <c r="CK1240" s="474"/>
      <c r="CL1240" s="292" t="s">
        <v>333</v>
      </c>
      <c r="CM1240" s="310" t="s">
        <v>0</v>
      </c>
    </row>
    <row r="1241" spans="1:91" ht="14.4" x14ac:dyDescent="0.3">
      <c r="A1241" s="99" t="s">
        <v>587</v>
      </c>
      <c r="B1241" s="314">
        <v>23.899999618530273</v>
      </c>
      <c r="C1241" s="137"/>
      <c r="D1241" s="302">
        <v>0.18181818181817999</v>
      </c>
      <c r="E1241" s="302">
        <v>22.5</v>
      </c>
      <c r="F1241" s="137"/>
      <c r="G1241" s="302">
        <v>0.18181818181817999</v>
      </c>
      <c r="H1241" s="302">
        <v>19.899999999999999</v>
      </c>
      <c r="I1241" s="137"/>
      <c r="J1241" s="302">
        <v>0.18181818699999999</v>
      </c>
      <c r="K1241" s="313">
        <v>-0.16736400344663496</v>
      </c>
      <c r="L1241" s="302">
        <v>23.899999618530273</v>
      </c>
      <c r="M1241" s="137"/>
      <c r="N1241" s="302">
        <v>0.24242424242423999</v>
      </c>
      <c r="O1241" s="302">
        <v>21.3</v>
      </c>
      <c r="P1241" s="137"/>
      <c r="Q1241" s="302">
        <v>0.24242424242423999</v>
      </c>
      <c r="R1241" s="302">
        <v>19.8</v>
      </c>
      <c r="S1241" s="137"/>
      <c r="T1241" s="302">
        <v>0.18181818699999999</v>
      </c>
      <c r="U1241" s="313">
        <v>-0.17154810393182765</v>
      </c>
      <c r="V1241" s="302">
        <v>23.600000381469727</v>
      </c>
      <c r="W1241" s="137"/>
      <c r="X1241" s="302">
        <v>0.48484848484847998</v>
      </c>
      <c r="Y1241" s="302">
        <v>21.5</v>
      </c>
      <c r="Z1241" s="137"/>
      <c r="AA1241" s="302">
        <v>0.48484848484847998</v>
      </c>
      <c r="AB1241" s="302">
        <v>18.2</v>
      </c>
      <c r="AC1241" s="137"/>
      <c r="AD1241" s="302">
        <v>0.42424243699999997</v>
      </c>
      <c r="AE1241" s="313">
        <v>-0.22881357178746936</v>
      </c>
      <c r="AF1241" s="302">
        <v>25</v>
      </c>
      <c r="AG1241" s="137"/>
      <c r="AH1241" s="302">
        <v>0.60606060606059997</v>
      </c>
      <c r="AI1241" s="302">
        <v>23.5</v>
      </c>
      <c r="AJ1241" s="137"/>
      <c r="AK1241" s="302">
        <v>0.48484848484847998</v>
      </c>
      <c r="AL1241" s="302">
        <v>19.2</v>
      </c>
      <c r="AM1241" s="137"/>
      <c r="AN1241" s="302">
        <v>0.36363637399999998</v>
      </c>
      <c r="AO1241" s="313">
        <v>-0.23200000000000004</v>
      </c>
      <c r="AP1241" s="302">
        <v>26</v>
      </c>
      <c r="AQ1241" s="137"/>
      <c r="AR1241" s="302">
        <v>0.54545454545453997</v>
      </c>
      <c r="AS1241" s="302">
        <v>22.2</v>
      </c>
      <c r="AT1241" s="137"/>
      <c r="AU1241" s="302">
        <v>0.30303030303029999</v>
      </c>
      <c r="AV1241" s="302">
        <v>19.399999999999999</v>
      </c>
      <c r="AW1241" s="137"/>
      <c r="AX1241" s="302">
        <v>0.30303029999999997</v>
      </c>
      <c r="AY1241" s="303">
        <v>-0.25384615384615389</v>
      </c>
      <c r="AZ1241" s="314">
        <v>27.100000381469727</v>
      </c>
      <c r="BA1241" s="137"/>
      <c r="BB1241" s="302">
        <v>0.24242424242423999</v>
      </c>
      <c r="BC1241" s="302">
        <v>23.6</v>
      </c>
      <c r="BD1241" s="137"/>
      <c r="BE1241" s="302">
        <v>0.18181818181817999</v>
      </c>
      <c r="BF1241" s="302">
        <v>20.9</v>
      </c>
      <c r="BG1241" s="137"/>
      <c r="BH1241" s="302">
        <v>0.24242425000000001</v>
      </c>
      <c r="BI1241" s="303">
        <v>-0.22878229867882682</v>
      </c>
      <c r="BJ1241" s="314">
        <v>26.799999237060547</v>
      </c>
      <c r="BK1241" s="137"/>
      <c r="BL1241" s="302">
        <v>0.30303030303029999</v>
      </c>
      <c r="BM1241" s="302">
        <v>23.6</v>
      </c>
      <c r="BN1241" s="137"/>
      <c r="BO1241" s="302">
        <v>0.24242424242423999</v>
      </c>
      <c r="BP1241" s="302">
        <v>20.399999999999999</v>
      </c>
      <c r="BQ1241" s="137"/>
      <c r="BR1241" s="302">
        <v>0.30303029999999997</v>
      </c>
      <c r="BS1241" s="303">
        <v>-0.23880594847966521</v>
      </c>
      <c r="BT1241" s="314">
        <v>23.700000762939453</v>
      </c>
      <c r="BU1241" s="137"/>
      <c r="BV1241" s="302">
        <v>0.30303030303029999</v>
      </c>
      <c r="BW1241" s="302">
        <v>22.5</v>
      </c>
      <c r="BX1241" s="137"/>
      <c r="BY1241" s="302">
        <v>0.30303030303029999</v>
      </c>
      <c r="BZ1241" s="302">
        <v>20.3</v>
      </c>
      <c r="CA1241" s="137"/>
      <c r="CB1241" s="302">
        <v>0.42424243699999997</v>
      </c>
      <c r="CC1241" s="303">
        <v>-0.1434599431851562</v>
      </c>
      <c r="CD1241" s="314"/>
      <c r="CE1241" s="137"/>
      <c r="CF1241" s="302">
        <v>0</v>
      </c>
      <c r="CG1241" s="302"/>
      <c r="CH1241" s="137"/>
      <c r="CI1241" s="302">
        <v>0</v>
      </c>
      <c r="CJ1241" s="302"/>
      <c r="CK1241" s="137"/>
      <c r="CL1241" s="302">
        <v>0</v>
      </c>
    </row>
    <row r="1242" spans="1:91" ht="14.4" x14ac:dyDescent="0.3">
      <c r="A1242" s="99" t="s">
        <v>588</v>
      </c>
      <c r="B1242" s="314">
        <v>28</v>
      </c>
      <c r="C1242" s="137"/>
      <c r="D1242" s="302">
        <v>0.24242424242423999</v>
      </c>
      <c r="E1242" s="302">
        <v>26.3</v>
      </c>
      <c r="F1242" s="137"/>
      <c r="G1242" s="302">
        <v>0.24242424242423999</v>
      </c>
      <c r="H1242" s="302">
        <v>23.3</v>
      </c>
      <c r="I1242" s="137"/>
      <c r="J1242" s="302">
        <v>0.18181818699999999</v>
      </c>
      <c r="K1242" s="313">
        <v>-0.16785714285714284</v>
      </c>
      <c r="L1242" s="302">
        <v>27.700000762939453</v>
      </c>
      <c r="M1242" s="137"/>
      <c r="N1242" s="302">
        <v>0.24242424242423999</v>
      </c>
      <c r="O1242" s="302">
        <v>25</v>
      </c>
      <c r="P1242" s="137"/>
      <c r="Q1242" s="302">
        <v>0.24242424242423999</v>
      </c>
      <c r="R1242" s="302">
        <v>23.3</v>
      </c>
      <c r="S1242" s="137"/>
      <c r="T1242" s="302">
        <v>0.24242425000000001</v>
      </c>
      <c r="U1242" s="313">
        <v>-0.15884478851084824</v>
      </c>
      <c r="V1242" s="302">
        <v>27</v>
      </c>
      <c r="W1242" s="137"/>
      <c r="X1242" s="302">
        <v>0.54545454545453997</v>
      </c>
      <c r="Y1242" s="302">
        <v>25.6</v>
      </c>
      <c r="Z1242" s="137"/>
      <c r="AA1242" s="302">
        <v>0.54545454545453997</v>
      </c>
      <c r="AB1242" s="302">
        <v>21.8</v>
      </c>
      <c r="AC1242" s="137"/>
      <c r="AD1242" s="302">
        <v>0.48484850000000002</v>
      </c>
      <c r="AE1242" s="313">
        <v>-0.19259259259259257</v>
      </c>
      <c r="AF1242" s="302">
        <v>30.200000762939453</v>
      </c>
      <c r="AG1242" s="137"/>
      <c r="AH1242" s="302">
        <v>0.72727272727271997</v>
      </c>
      <c r="AI1242" s="302">
        <v>29</v>
      </c>
      <c r="AJ1242" s="137"/>
      <c r="AK1242" s="302">
        <v>0.72727272727271997</v>
      </c>
      <c r="AL1242" s="302">
        <v>22.8</v>
      </c>
      <c r="AM1242" s="137"/>
      <c r="AN1242" s="302">
        <v>0.54545456199999998</v>
      </c>
      <c r="AO1242" s="313">
        <v>-0.24503313165543075</v>
      </c>
      <c r="AP1242" s="302">
        <v>31.299999237060547</v>
      </c>
      <c r="AQ1242" s="137"/>
      <c r="AR1242" s="302">
        <v>0.60606060606059997</v>
      </c>
      <c r="AS1242" s="302">
        <v>25.9</v>
      </c>
      <c r="AT1242" s="137"/>
      <c r="AU1242" s="302">
        <v>0.48484848484847998</v>
      </c>
      <c r="AV1242" s="302">
        <v>23.5</v>
      </c>
      <c r="AW1242" s="137"/>
      <c r="AX1242" s="302">
        <v>0.42424243699999997</v>
      </c>
      <c r="AY1242" s="303">
        <v>-0.24920125965450543</v>
      </c>
      <c r="AZ1242" s="314">
        <v>31.5</v>
      </c>
      <c r="BA1242" s="137"/>
      <c r="BB1242" s="302">
        <v>0.30303030303029999</v>
      </c>
      <c r="BC1242" s="302">
        <v>27.3</v>
      </c>
      <c r="BD1242" s="137"/>
      <c r="BE1242" s="302">
        <v>0.24242424242423999</v>
      </c>
      <c r="BF1242" s="302">
        <v>24.1</v>
      </c>
      <c r="BG1242" s="137"/>
      <c r="BH1242" s="302">
        <v>0.24242425000000001</v>
      </c>
      <c r="BI1242" s="303">
        <v>-0.23492063492063486</v>
      </c>
      <c r="BJ1242" s="314">
        <v>31</v>
      </c>
      <c r="BK1242" s="137"/>
      <c r="BL1242" s="302">
        <v>0.36363636363635998</v>
      </c>
      <c r="BM1242" s="302">
        <v>27.2</v>
      </c>
      <c r="BN1242" s="137"/>
      <c r="BO1242" s="302">
        <v>0.30303030303029999</v>
      </c>
      <c r="BP1242" s="302">
        <v>24</v>
      </c>
      <c r="BQ1242" s="137"/>
      <c r="BR1242" s="302">
        <v>0.24242425000000001</v>
      </c>
      <c r="BS1242" s="303">
        <v>-0.22580645161290322</v>
      </c>
      <c r="BT1242" s="314">
        <v>28</v>
      </c>
      <c r="BU1242" s="137"/>
      <c r="BV1242" s="302">
        <v>0.36363636363635998</v>
      </c>
      <c r="BW1242" s="302">
        <v>26.9</v>
      </c>
      <c r="BX1242" s="137"/>
      <c r="BY1242" s="302">
        <v>0.36363636363635998</v>
      </c>
      <c r="BZ1242" s="302">
        <v>24.3</v>
      </c>
      <c r="CA1242" s="137"/>
      <c r="CB1242" s="302">
        <v>0.36363637399999998</v>
      </c>
      <c r="CC1242" s="303">
        <v>-0.13214285714285712</v>
      </c>
      <c r="CD1242" s="314">
        <v>29.190477303903229</v>
      </c>
      <c r="CE1242" s="137"/>
      <c r="CF1242" s="302">
        <v>0</v>
      </c>
      <c r="CG1242" s="302">
        <v>26.461618174571541</v>
      </c>
      <c r="CH1242" s="137"/>
      <c r="CI1242" s="302">
        <v>0</v>
      </c>
      <c r="CJ1242" s="302"/>
      <c r="CK1242" s="137"/>
      <c r="CL1242" s="302">
        <v>0</v>
      </c>
    </row>
    <row r="1243" spans="1:91" ht="14.4" x14ac:dyDescent="0.3">
      <c r="A1243" s="99" t="s">
        <v>589</v>
      </c>
      <c r="B1243" s="314">
        <v>11.199999809265137</v>
      </c>
      <c r="C1243" s="137"/>
      <c r="D1243" s="302">
        <v>0.24242424242423999</v>
      </c>
      <c r="E1243" s="302">
        <v>11.1</v>
      </c>
      <c r="F1243" s="137"/>
      <c r="G1243" s="302">
        <v>0.24242424242423999</v>
      </c>
      <c r="H1243" s="302">
        <v>10.4</v>
      </c>
      <c r="I1243" s="137"/>
      <c r="J1243" s="302">
        <v>0.24242425000000001</v>
      </c>
      <c r="K1243" s="313">
        <v>-7.1428555615093939E-2</v>
      </c>
      <c r="L1243" s="302">
        <v>11.800000190734863</v>
      </c>
      <c r="M1243" s="137"/>
      <c r="N1243" s="302">
        <v>0.24242424242423999</v>
      </c>
      <c r="O1243" s="302">
        <v>11.2</v>
      </c>
      <c r="P1243" s="137"/>
      <c r="Q1243" s="302">
        <v>0.18181818181817999</v>
      </c>
      <c r="R1243" s="302">
        <v>11.2</v>
      </c>
      <c r="S1243" s="137"/>
      <c r="T1243" s="302">
        <v>0.24242425000000001</v>
      </c>
      <c r="U1243" s="313">
        <v>-5.0847472969193064E-2</v>
      </c>
      <c r="V1243" s="302">
        <v>10.5</v>
      </c>
      <c r="W1243" s="137"/>
      <c r="X1243" s="302">
        <v>0.54545454545453997</v>
      </c>
      <c r="Y1243" s="302">
        <v>10</v>
      </c>
      <c r="Z1243" s="137"/>
      <c r="AA1243" s="302"/>
      <c r="AB1243" s="302">
        <v>9</v>
      </c>
      <c r="AC1243" s="137"/>
      <c r="AD1243" s="302"/>
      <c r="AE1243" s="313">
        <v>-0.14285714285714285</v>
      </c>
      <c r="AF1243" s="302">
        <v>12.399999618530273</v>
      </c>
      <c r="AG1243" s="137"/>
      <c r="AH1243" s="302">
        <v>0.48484848484847998</v>
      </c>
      <c r="AI1243" s="302">
        <v>11.5</v>
      </c>
      <c r="AJ1243" s="137"/>
      <c r="AK1243" s="302">
        <v>0.54545454545453997</v>
      </c>
      <c r="AL1243" s="302">
        <v>10.6</v>
      </c>
      <c r="AM1243" s="137"/>
      <c r="AN1243" s="302">
        <v>0.54545456199999998</v>
      </c>
      <c r="AO1243" s="313">
        <v>-0.14516126402458884</v>
      </c>
      <c r="AP1243" s="302">
        <v>11.100000381469727</v>
      </c>
      <c r="AQ1243" s="137"/>
      <c r="AR1243" s="302">
        <v>0.48484848484847998</v>
      </c>
      <c r="AS1243" s="302">
        <v>11.2</v>
      </c>
      <c r="AT1243" s="137"/>
      <c r="AU1243" s="302">
        <v>0.48484848484847998</v>
      </c>
      <c r="AV1243" s="302">
        <v>10.199999999999999</v>
      </c>
      <c r="AW1243" s="137"/>
      <c r="AX1243" s="302">
        <v>0.48484850000000002</v>
      </c>
      <c r="AY1243" s="303">
        <v>-8.1081112661237603E-2</v>
      </c>
      <c r="AZ1243" s="314">
        <v>11.600000381469727</v>
      </c>
      <c r="BA1243" s="137"/>
      <c r="BB1243" s="302">
        <v>0.24242424242423999</v>
      </c>
      <c r="BC1243" s="302">
        <v>11.5</v>
      </c>
      <c r="BD1243" s="137"/>
      <c r="BE1243" s="302">
        <v>0.24242424242423999</v>
      </c>
      <c r="BF1243" s="302">
        <v>10.9</v>
      </c>
      <c r="BG1243" s="137"/>
      <c r="BH1243" s="302">
        <v>0.24242425000000001</v>
      </c>
      <c r="BI1243" s="303">
        <v>-6.0344858487068061E-2</v>
      </c>
      <c r="BJ1243" s="314">
        <v>12.300000190734863</v>
      </c>
      <c r="BK1243" s="137"/>
      <c r="BL1243" s="302">
        <v>0.30303030303029999</v>
      </c>
      <c r="BM1243" s="302">
        <v>11.8</v>
      </c>
      <c r="BN1243" s="137"/>
      <c r="BO1243" s="302">
        <v>0.30303030303029999</v>
      </c>
      <c r="BP1243" s="302">
        <v>11.3</v>
      </c>
      <c r="BQ1243" s="137"/>
      <c r="BR1243" s="302">
        <v>0.30303029999999997</v>
      </c>
      <c r="BS1243" s="303">
        <v>-8.1300827254305721E-2</v>
      </c>
      <c r="BT1243" s="314">
        <v>11.199999809265137</v>
      </c>
      <c r="BU1243" s="137"/>
      <c r="BV1243" s="302">
        <v>0.30303030303029999</v>
      </c>
      <c r="BW1243" s="302">
        <v>11.3</v>
      </c>
      <c r="BX1243" s="137"/>
      <c r="BY1243" s="302">
        <v>0.24242424242423999</v>
      </c>
      <c r="BZ1243" s="302">
        <v>9</v>
      </c>
      <c r="CA1243" s="137"/>
      <c r="CB1243" s="302"/>
      <c r="CC1243" s="303">
        <v>-0.19642855774383133</v>
      </c>
      <c r="CD1243" s="314">
        <v>11.574360170232612</v>
      </c>
      <c r="CE1243" s="137"/>
      <c r="CF1243" s="302">
        <v>0</v>
      </c>
      <c r="CG1243" s="302">
        <v>11.262110244988863</v>
      </c>
      <c r="CH1243" s="137"/>
      <c r="CI1243" s="302">
        <v>0</v>
      </c>
      <c r="CJ1243" s="302"/>
      <c r="CK1243" s="137"/>
      <c r="CL1243" s="302">
        <v>0</v>
      </c>
    </row>
    <row r="1244" spans="1:91" ht="14.4" x14ac:dyDescent="0.3">
      <c r="A1244" s="432"/>
      <c r="B1244" s="432"/>
      <c r="C1244" s="432"/>
      <c r="D1244" s="432"/>
      <c r="E1244" s="432"/>
      <c r="F1244" s="432"/>
      <c r="G1244" s="432"/>
      <c r="H1244" s="432"/>
      <c r="I1244" s="432"/>
      <c r="J1244" s="432"/>
      <c r="K1244" s="432"/>
      <c r="L1244" s="432"/>
      <c r="M1244" s="432"/>
      <c r="N1244" s="432"/>
      <c r="O1244" s="432"/>
      <c r="P1244" s="432"/>
      <c r="Q1244" s="432"/>
      <c r="R1244" s="432"/>
      <c r="S1244" s="432"/>
      <c r="T1244" s="432"/>
      <c r="U1244" s="432"/>
      <c r="V1244" s="432"/>
      <c r="W1244" s="432"/>
      <c r="X1244" s="432"/>
      <c r="Y1244" s="432"/>
      <c r="Z1244" s="432"/>
      <c r="AA1244" s="432"/>
      <c r="AB1244" s="432"/>
      <c r="AC1244" s="432"/>
      <c r="AD1244" s="432"/>
      <c r="AE1244" s="432"/>
      <c r="AF1244" s="432"/>
      <c r="AG1244" s="432"/>
      <c r="AH1244" s="432"/>
      <c r="AI1244" s="432"/>
      <c r="AJ1244" s="432"/>
      <c r="AK1244" s="432"/>
      <c r="AL1244" s="432"/>
      <c r="AM1244" s="432"/>
      <c r="AN1244" s="432"/>
      <c r="AO1244" s="432"/>
      <c r="AP1244" s="432"/>
      <c r="AQ1244" s="432"/>
      <c r="AR1244" s="432"/>
      <c r="AS1244" s="432"/>
      <c r="AT1244" s="432"/>
      <c r="AU1244" s="432"/>
      <c r="AV1244" s="432"/>
      <c r="AW1244" s="432"/>
      <c r="AX1244" s="432"/>
      <c r="AY1244" s="432"/>
      <c r="AZ1244" s="432"/>
      <c r="BA1244" s="432"/>
      <c r="BB1244" s="432"/>
      <c r="BC1244" s="432"/>
      <c r="BD1244" s="432"/>
      <c r="BE1244" s="432"/>
      <c r="BF1244" s="432"/>
      <c r="BG1244" s="432"/>
      <c r="BH1244" s="432"/>
      <c r="BI1244" s="432"/>
      <c r="BJ1244" s="432"/>
      <c r="BK1244" s="432"/>
      <c r="BL1244" s="432"/>
      <c r="BM1244" s="432"/>
      <c r="BN1244" s="432"/>
      <c r="BO1244" s="432"/>
      <c r="BP1244" s="432"/>
      <c r="BQ1244" s="432"/>
      <c r="BR1244" s="432"/>
      <c r="BS1244" s="432"/>
      <c r="BT1244" s="432"/>
      <c r="BU1244" s="432"/>
      <c r="BV1244" s="432"/>
      <c r="BW1244" s="432"/>
      <c r="BX1244" s="432"/>
      <c r="BY1244" s="432"/>
      <c r="BZ1244" s="432"/>
      <c r="CA1244" s="432"/>
      <c r="CB1244" s="432"/>
      <c r="CC1244" s="432"/>
      <c r="CD1244" s="432"/>
      <c r="CE1244" s="432"/>
      <c r="CF1244" s="432"/>
      <c r="CG1244" s="432"/>
      <c r="CH1244" s="432"/>
      <c r="CI1244" s="432"/>
      <c r="CJ1244" s="432"/>
      <c r="CK1244" s="432"/>
      <c r="CL1244" s="432"/>
      <c r="CM1244" s="432"/>
    </row>
    <row r="1245" spans="1:91" ht="14.4" x14ac:dyDescent="0.3">
      <c r="A1245" s="472" t="s">
        <v>538</v>
      </c>
      <c r="B1245" s="472"/>
      <c r="C1245" s="472"/>
      <c r="D1245" s="472"/>
      <c r="E1245" s="472"/>
      <c r="F1245" s="472"/>
      <c r="G1245" s="472"/>
      <c r="H1245" s="472"/>
      <c r="I1245" s="472"/>
      <c r="J1245" s="472"/>
      <c r="K1245" s="472"/>
      <c r="L1245" s="472"/>
      <c r="M1245" s="472"/>
      <c r="N1245" s="472"/>
      <c r="O1245" s="472"/>
      <c r="P1245" s="472"/>
      <c r="Q1245" s="472"/>
      <c r="R1245" s="472"/>
      <c r="S1245" s="472"/>
      <c r="T1245" s="472"/>
      <c r="U1245" s="472"/>
      <c r="V1245" s="472"/>
      <c r="W1245" s="472"/>
      <c r="X1245" s="472"/>
      <c r="Y1245" s="472"/>
      <c r="Z1245" s="472"/>
      <c r="AA1245" s="472"/>
      <c r="AB1245" s="472"/>
      <c r="AC1245" s="472"/>
      <c r="AD1245" s="472"/>
      <c r="AE1245" s="472"/>
      <c r="AF1245" s="472"/>
      <c r="AG1245" s="472"/>
      <c r="AH1245" s="472"/>
      <c r="AI1245" s="472"/>
      <c r="AJ1245" s="472"/>
      <c r="AK1245" s="472"/>
      <c r="AL1245" s="472"/>
      <c r="AM1245" s="472"/>
      <c r="AN1245" s="472"/>
      <c r="AO1245" s="472"/>
      <c r="AP1245" s="472"/>
      <c r="AQ1245" s="472"/>
      <c r="AR1245" s="472"/>
      <c r="AS1245" s="472"/>
      <c r="AT1245" s="472"/>
      <c r="AU1245" s="472"/>
      <c r="AV1245" s="472"/>
      <c r="AW1245" s="472"/>
      <c r="AX1245" s="472"/>
      <c r="AY1245" s="472"/>
      <c r="AZ1245" s="472"/>
      <c r="BA1245" s="472"/>
      <c r="BB1245" s="472"/>
      <c r="BC1245" s="472"/>
      <c r="BD1245" s="472"/>
      <c r="BE1245" s="472"/>
      <c r="BF1245" s="472"/>
      <c r="BG1245" s="472"/>
      <c r="BH1245" s="472"/>
      <c r="BI1245" s="472"/>
      <c r="BJ1245" s="472"/>
      <c r="BK1245" s="472"/>
      <c r="BL1245" s="472"/>
      <c r="BM1245" s="472"/>
      <c r="BN1245" s="472"/>
      <c r="BO1245" s="472"/>
      <c r="BP1245" s="472"/>
      <c r="BQ1245" s="472"/>
      <c r="BR1245" s="472"/>
      <c r="BS1245" s="472"/>
      <c r="BT1245" s="472"/>
      <c r="BU1245" s="472"/>
      <c r="BV1245" s="472"/>
      <c r="BW1245" s="472"/>
      <c r="BX1245" s="472"/>
      <c r="BY1245" s="472"/>
      <c r="BZ1245" s="472"/>
      <c r="CA1245" s="472"/>
      <c r="CB1245" s="472"/>
      <c r="CC1245" s="472"/>
      <c r="CD1245" s="472"/>
      <c r="CE1245" s="472"/>
      <c r="CF1245" s="472"/>
      <c r="CG1245" s="472"/>
      <c r="CH1245" s="472"/>
      <c r="CI1245" s="472"/>
      <c r="CJ1245" s="472"/>
      <c r="CK1245" s="472"/>
      <c r="CL1245" s="472"/>
      <c r="CM1245" s="472"/>
    </row>
    <row r="1246" spans="1:91" ht="18" customHeight="1" x14ac:dyDescent="0.3">
      <c r="B1246" s="473" t="s">
        <v>332</v>
      </c>
      <c r="C1246" s="474"/>
      <c r="D1246" s="292" t="s">
        <v>333</v>
      </c>
      <c r="E1246" s="474" t="s">
        <v>332</v>
      </c>
      <c r="F1246" s="474"/>
      <c r="G1246" s="292" t="s">
        <v>333</v>
      </c>
      <c r="H1246" s="474" t="s">
        <v>332</v>
      </c>
      <c r="I1246" s="474"/>
      <c r="J1246" s="292" t="s">
        <v>333</v>
      </c>
      <c r="K1246" s="310" t="s">
        <v>0</v>
      </c>
      <c r="L1246" s="473" t="s">
        <v>332</v>
      </c>
      <c r="M1246" s="474"/>
      <c r="N1246" s="292" t="s">
        <v>333</v>
      </c>
      <c r="O1246" s="474" t="s">
        <v>332</v>
      </c>
      <c r="P1246" s="474"/>
      <c r="Q1246" s="292" t="s">
        <v>333</v>
      </c>
      <c r="R1246" s="474" t="s">
        <v>332</v>
      </c>
      <c r="S1246" s="474"/>
      <c r="T1246" s="292" t="s">
        <v>333</v>
      </c>
      <c r="U1246" s="310" t="s">
        <v>0</v>
      </c>
      <c r="V1246" s="473" t="s">
        <v>332</v>
      </c>
      <c r="W1246" s="474"/>
      <c r="X1246" s="292" t="s">
        <v>333</v>
      </c>
      <c r="Y1246" s="474" t="s">
        <v>332</v>
      </c>
      <c r="Z1246" s="474"/>
      <c r="AA1246" s="292" t="s">
        <v>333</v>
      </c>
      <c r="AB1246" s="474" t="s">
        <v>332</v>
      </c>
      <c r="AC1246" s="474"/>
      <c r="AD1246" s="292" t="s">
        <v>333</v>
      </c>
      <c r="AE1246" s="310" t="s">
        <v>0</v>
      </c>
      <c r="AF1246" s="473" t="s">
        <v>332</v>
      </c>
      <c r="AG1246" s="474"/>
      <c r="AH1246" s="292" t="s">
        <v>333</v>
      </c>
      <c r="AI1246" s="474" t="s">
        <v>332</v>
      </c>
      <c r="AJ1246" s="474"/>
      <c r="AK1246" s="292" t="s">
        <v>333</v>
      </c>
      <c r="AL1246" s="474" t="s">
        <v>332</v>
      </c>
      <c r="AM1246" s="474"/>
      <c r="AN1246" s="292" t="s">
        <v>333</v>
      </c>
      <c r="AO1246" s="310" t="s">
        <v>0</v>
      </c>
      <c r="AP1246" s="473" t="s">
        <v>332</v>
      </c>
      <c r="AQ1246" s="474"/>
      <c r="AR1246" s="292" t="s">
        <v>333</v>
      </c>
      <c r="AS1246" s="474" t="s">
        <v>332</v>
      </c>
      <c r="AT1246" s="474"/>
      <c r="AU1246" s="292" t="s">
        <v>333</v>
      </c>
      <c r="AV1246" s="474" t="s">
        <v>332</v>
      </c>
      <c r="AW1246" s="474"/>
      <c r="AX1246" s="292" t="s">
        <v>333</v>
      </c>
      <c r="AY1246" s="290" t="s">
        <v>0</v>
      </c>
      <c r="AZ1246" s="473" t="s">
        <v>332</v>
      </c>
      <c r="BA1246" s="474"/>
      <c r="BB1246" s="292" t="s">
        <v>333</v>
      </c>
      <c r="BC1246" s="474" t="s">
        <v>332</v>
      </c>
      <c r="BD1246" s="474"/>
      <c r="BE1246" s="292" t="s">
        <v>333</v>
      </c>
      <c r="BF1246" s="474" t="s">
        <v>332</v>
      </c>
      <c r="BG1246" s="474"/>
      <c r="BH1246" s="292" t="s">
        <v>333</v>
      </c>
      <c r="BI1246" s="290" t="s">
        <v>0</v>
      </c>
      <c r="BJ1246" s="473" t="s">
        <v>332</v>
      </c>
      <c r="BK1246" s="474"/>
      <c r="BL1246" s="292" t="s">
        <v>333</v>
      </c>
      <c r="BM1246" s="474" t="s">
        <v>332</v>
      </c>
      <c r="BN1246" s="474"/>
      <c r="BO1246" s="292" t="s">
        <v>333</v>
      </c>
      <c r="BP1246" s="474" t="s">
        <v>332</v>
      </c>
      <c r="BQ1246" s="474"/>
      <c r="BR1246" s="292" t="s">
        <v>333</v>
      </c>
      <c r="BS1246" s="290" t="s">
        <v>0</v>
      </c>
      <c r="BT1246" s="473" t="s">
        <v>332</v>
      </c>
      <c r="BU1246" s="474"/>
      <c r="BV1246" s="292" t="s">
        <v>333</v>
      </c>
      <c r="BW1246" s="474" t="s">
        <v>332</v>
      </c>
      <c r="BX1246" s="474"/>
      <c r="BY1246" s="292" t="s">
        <v>333</v>
      </c>
      <c r="BZ1246" s="474" t="s">
        <v>332</v>
      </c>
      <c r="CA1246" s="474"/>
      <c r="CB1246" s="292" t="s">
        <v>333</v>
      </c>
      <c r="CC1246" s="290" t="s">
        <v>0</v>
      </c>
      <c r="CD1246" s="473" t="s">
        <v>332</v>
      </c>
      <c r="CE1246" s="474"/>
      <c r="CF1246" s="292" t="s">
        <v>333</v>
      </c>
      <c r="CG1246" s="474" t="s">
        <v>332</v>
      </c>
      <c r="CH1246" s="474"/>
      <c r="CI1246" s="292" t="s">
        <v>333</v>
      </c>
      <c r="CJ1246" s="474" t="s">
        <v>332</v>
      </c>
      <c r="CK1246" s="474"/>
      <c r="CL1246" s="292" t="s">
        <v>333</v>
      </c>
      <c r="CM1246" s="310" t="s">
        <v>0</v>
      </c>
    </row>
    <row r="1247" spans="1:91" ht="14.4" x14ac:dyDescent="0.3">
      <c r="A1247" s="99" t="s">
        <v>22</v>
      </c>
      <c r="B1247" s="315">
        <v>966</v>
      </c>
      <c r="C1247" s="137"/>
      <c r="D1247" s="316">
        <v>5.4545454545454497</v>
      </c>
      <c r="E1247" s="312">
        <v>1003</v>
      </c>
      <c r="F1247" s="137"/>
      <c r="G1247" s="302">
        <v>5.4545454545454497</v>
      </c>
      <c r="H1247" s="312">
        <v>1106</v>
      </c>
      <c r="I1247" s="137"/>
      <c r="J1247" s="302">
        <v>5.4545455</v>
      </c>
      <c r="K1247" s="313">
        <v>0.14492753623188406</v>
      </c>
      <c r="L1247" s="316">
        <v>958</v>
      </c>
      <c r="M1247" s="137"/>
      <c r="N1247" s="316">
        <v>7.2727272727272698</v>
      </c>
      <c r="O1247" s="312">
        <v>999</v>
      </c>
      <c r="P1247" s="137"/>
      <c r="Q1247" s="302">
        <v>6.6666666666666599</v>
      </c>
      <c r="R1247" s="312">
        <v>1080</v>
      </c>
      <c r="S1247" s="137"/>
      <c r="T1247" s="302">
        <v>5.4545455</v>
      </c>
      <c r="U1247" s="313">
        <v>0.12734864300626306</v>
      </c>
      <c r="V1247" s="316">
        <v>938</v>
      </c>
      <c r="W1247" s="137"/>
      <c r="X1247" s="316">
        <v>20</v>
      </c>
      <c r="Y1247" s="312">
        <v>976</v>
      </c>
      <c r="Z1247" s="137"/>
      <c r="AA1247" s="302">
        <v>14.545454545454501</v>
      </c>
      <c r="AB1247" s="312">
        <v>1057</v>
      </c>
      <c r="AC1247" s="137"/>
      <c r="AD1247" s="302">
        <v>12.121212</v>
      </c>
      <c r="AE1247" s="313">
        <v>0.12686567164179105</v>
      </c>
      <c r="AF1247" s="316">
        <v>1014</v>
      </c>
      <c r="AG1247" s="137"/>
      <c r="AH1247" s="316">
        <v>19.393939393939299</v>
      </c>
      <c r="AI1247" s="312">
        <v>1044</v>
      </c>
      <c r="AJ1247" s="137"/>
      <c r="AK1247" s="302">
        <v>15.151515151515101</v>
      </c>
      <c r="AL1247" s="312">
        <v>1117</v>
      </c>
      <c r="AM1247" s="137"/>
      <c r="AN1247" s="302">
        <v>15.757576</v>
      </c>
      <c r="AO1247" s="313">
        <v>0.10157790927021697</v>
      </c>
      <c r="AP1247" s="316">
        <v>974</v>
      </c>
      <c r="AQ1247" s="137"/>
      <c r="AR1247" s="316">
        <v>11.5151515151515</v>
      </c>
      <c r="AS1247" s="312">
        <v>960</v>
      </c>
      <c r="AT1247" s="137"/>
      <c r="AU1247" s="302">
        <v>7.8787878787878798</v>
      </c>
      <c r="AV1247" s="312">
        <v>1066</v>
      </c>
      <c r="AW1247" s="137"/>
      <c r="AX1247" s="302">
        <v>10.30303</v>
      </c>
      <c r="AY1247" s="303">
        <v>9.4455852156057493E-2</v>
      </c>
      <c r="AZ1247" s="315">
        <v>1270</v>
      </c>
      <c r="BA1247" s="137"/>
      <c r="BB1247" s="316">
        <v>10.909090909090899</v>
      </c>
      <c r="BC1247" s="312">
        <v>1211</v>
      </c>
      <c r="BD1247" s="137"/>
      <c r="BE1247" s="302">
        <v>5.4545454545454497</v>
      </c>
      <c r="BF1247" s="312">
        <v>1355</v>
      </c>
      <c r="BG1247" s="137"/>
      <c r="BH1247" s="302">
        <v>9.0909089999999999</v>
      </c>
      <c r="BI1247" s="303">
        <v>6.6929133858267723E-2</v>
      </c>
      <c r="BJ1247" s="315">
        <v>1179</v>
      </c>
      <c r="BK1247" s="137"/>
      <c r="BL1247" s="316">
        <v>11.5151515151515</v>
      </c>
      <c r="BM1247" s="312">
        <v>1126</v>
      </c>
      <c r="BN1247" s="137"/>
      <c r="BO1247" s="302">
        <v>6.6666666666666599</v>
      </c>
      <c r="BP1247" s="312">
        <v>1235</v>
      </c>
      <c r="BQ1247" s="137"/>
      <c r="BR1247" s="302">
        <v>8.4848479999999995</v>
      </c>
      <c r="BS1247" s="303">
        <v>4.7497879558948262E-2</v>
      </c>
      <c r="BT1247" s="315">
        <v>884</v>
      </c>
      <c r="BU1247" s="137"/>
      <c r="BV1247" s="316">
        <v>7.8787878787878798</v>
      </c>
      <c r="BW1247" s="312">
        <v>939</v>
      </c>
      <c r="BX1247" s="137"/>
      <c r="BY1247" s="302">
        <v>7.8787878787878798</v>
      </c>
      <c r="BZ1247" s="312">
        <v>1026</v>
      </c>
      <c r="CA1247" s="137"/>
      <c r="CB1247" s="302">
        <v>8.4848479999999995</v>
      </c>
      <c r="CC1247" s="303">
        <v>0.16063348416289594</v>
      </c>
      <c r="CD1247" s="315">
        <v>1029</v>
      </c>
      <c r="CE1247" s="137"/>
      <c r="CF1247" s="316">
        <v>35.01</v>
      </c>
      <c r="CG1247" s="312">
        <v>1048</v>
      </c>
      <c r="CH1247" s="137"/>
      <c r="CI1247" s="302">
        <v>25.31</v>
      </c>
      <c r="CJ1247" s="312">
        <v>1156</v>
      </c>
      <c r="CK1247" s="137"/>
      <c r="CL1247" s="302">
        <v>26.98</v>
      </c>
      <c r="CM1247" s="313">
        <v>0.12342079689018465</v>
      </c>
    </row>
    <row r="1248" spans="1:91" ht="14.4" x14ac:dyDescent="0.3">
      <c r="A1248" s="432"/>
      <c r="B1248" s="432"/>
      <c r="C1248" s="432"/>
      <c r="D1248" s="432"/>
      <c r="E1248" s="432"/>
      <c r="F1248" s="432"/>
      <c r="G1248" s="432"/>
      <c r="H1248" s="432"/>
      <c r="I1248" s="432"/>
      <c r="J1248" s="432"/>
      <c r="K1248" s="432"/>
      <c r="L1248" s="432"/>
      <c r="M1248" s="432"/>
      <c r="N1248" s="432"/>
      <c r="O1248" s="432"/>
      <c r="P1248" s="432"/>
      <c r="Q1248" s="432"/>
      <c r="R1248" s="432"/>
      <c r="S1248" s="432"/>
      <c r="T1248" s="432"/>
      <c r="U1248" s="432"/>
      <c r="V1248" s="432"/>
      <c r="W1248" s="432"/>
      <c r="X1248" s="432"/>
      <c r="Y1248" s="432"/>
      <c r="Z1248" s="432"/>
      <c r="AA1248" s="432"/>
      <c r="AB1248" s="432"/>
      <c r="AC1248" s="432"/>
      <c r="AD1248" s="432"/>
      <c r="AE1248" s="432"/>
      <c r="AF1248" s="432"/>
      <c r="AG1248" s="432"/>
      <c r="AH1248" s="432"/>
      <c r="AI1248" s="432"/>
      <c r="AJ1248" s="432"/>
      <c r="AK1248" s="432"/>
      <c r="AL1248" s="432"/>
      <c r="AM1248" s="432"/>
      <c r="AN1248" s="432"/>
      <c r="AO1248" s="432"/>
      <c r="AP1248" s="432"/>
      <c r="AQ1248" s="432"/>
      <c r="AR1248" s="432"/>
      <c r="AS1248" s="432"/>
      <c r="AT1248" s="432"/>
      <c r="AU1248" s="432"/>
      <c r="AV1248" s="432"/>
      <c r="AW1248" s="432"/>
      <c r="AX1248" s="432"/>
      <c r="AY1248" s="432"/>
      <c r="AZ1248" s="432"/>
      <c r="BA1248" s="432"/>
      <c r="BB1248" s="432"/>
      <c r="BC1248" s="432"/>
      <c r="BD1248" s="432"/>
      <c r="BE1248" s="432"/>
      <c r="BF1248" s="432"/>
      <c r="BG1248" s="432"/>
      <c r="BH1248" s="432"/>
      <c r="BI1248" s="432"/>
      <c r="BJ1248" s="432"/>
      <c r="BK1248" s="432"/>
      <c r="BL1248" s="432"/>
      <c r="BM1248" s="432"/>
      <c r="BN1248" s="432"/>
      <c r="BO1248" s="432"/>
      <c r="BP1248" s="432"/>
      <c r="BQ1248" s="432"/>
      <c r="BR1248" s="432"/>
      <c r="BS1248" s="432"/>
      <c r="BT1248" s="432"/>
      <c r="BU1248" s="432"/>
      <c r="BV1248" s="432"/>
      <c r="BW1248" s="432"/>
      <c r="BX1248" s="432"/>
      <c r="BY1248" s="432"/>
      <c r="BZ1248" s="432"/>
      <c r="CA1248" s="432"/>
      <c r="CB1248" s="432"/>
      <c r="CC1248" s="432"/>
      <c r="CD1248" s="432"/>
      <c r="CE1248" s="432"/>
      <c r="CF1248" s="432"/>
      <c r="CG1248" s="432"/>
      <c r="CH1248" s="432"/>
      <c r="CI1248" s="432"/>
      <c r="CJ1248" s="432"/>
      <c r="CK1248" s="432"/>
      <c r="CL1248" s="432"/>
      <c r="CM1248" s="432"/>
    </row>
    <row r="1249" spans="1:91" ht="14.4" x14ac:dyDescent="0.3">
      <c r="A1249" s="475" t="s">
        <v>1517</v>
      </c>
      <c r="B1249" s="472"/>
      <c r="C1249" s="472"/>
      <c r="D1249" s="472"/>
      <c r="E1249" s="472"/>
      <c r="F1249" s="472"/>
      <c r="G1249" s="472"/>
      <c r="H1249" s="472"/>
      <c r="I1249" s="472"/>
      <c r="J1249" s="472"/>
      <c r="K1249" s="472"/>
      <c r="L1249" s="472"/>
      <c r="M1249" s="472"/>
      <c r="N1249" s="472"/>
      <c r="O1249" s="472"/>
      <c r="P1249" s="472"/>
      <c r="Q1249" s="472"/>
      <c r="R1249" s="472"/>
      <c r="S1249" s="472"/>
      <c r="T1249" s="472"/>
      <c r="U1249" s="472"/>
      <c r="V1249" s="472"/>
      <c r="W1249" s="472"/>
      <c r="X1249" s="472"/>
      <c r="Y1249" s="472"/>
      <c r="Z1249" s="472"/>
      <c r="AA1249" s="472"/>
      <c r="AB1249" s="472"/>
      <c r="AC1249" s="472"/>
      <c r="AD1249" s="472"/>
      <c r="AE1249" s="472"/>
      <c r="AF1249" s="472"/>
      <c r="AG1249" s="472"/>
      <c r="AH1249" s="472"/>
      <c r="AI1249" s="472"/>
      <c r="AJ1249" s="472"/>
      <c r="AK1249" s="472"/>
      <c r="AL1249" s="472"/>
      <c r="AM1249" s="472"/>
      <c r="AN1249" s="472"/>
      <c r="AO1249" s="472"/>
      <c r="AP1249" s="472"/>
      <c r="AQ1249" s="472"/>
      <c r="AR1249" s="472"/>
      <c r="AS1249" s="472"/>
      <c r="AT1249" s="472"/>
      <c r="AU1249" s="472"/>
      <c r="AV1249" s="472"/>
      <c r="AW1249" s="472"/>
      <c r="AX1249" s="472"/>
      <c r="AY1249" s="472"/>
      <c r="AZ1249" s="472"/>
      <c r="BA1249" s="472"/>
      <c r="BB1249" s="472"/>
      <c r="BC1249" s="472"/>
      <c r="BD1249" s="472"/>
      <c r="BE1249" s="472"/>
      <c r="BF1249" s="472"/>
      <c r="BG1249" s="472"/>
      <c r="BH1249" s="472"/>
      <c r="BI1249" s="472"/>
      <c r="BJ1249" s="472"/>
      <c r="BK1249" s="472"/>
      <c r="BL1249" s="472"/>
      <c r="BM1249" s="472"/>
      <c r="BN1249" s="472"/>
      <c r="BO1249" s="472"/>
      <c r="BP1249" s="472"/>
      <c r="BQ1249" s="472"/>
      <c r="BR1249" s="472"/>
      <c r="BS1249" s="472"/>
      <c r="BT1249" s="472"/>
      <c r="BU1249" s="472"/>
      <c r="BV1249" s="472"/>
      <c r="BW1249" s="472"/>
      <c r="BX1249" s="472"/>
      <c r="BY1249" s="472"/>
      <c r="BZ1249" s="472"/>
      <c r="CA1249" s="472"/>
      <c r="CB1249" s="472"/>
      <c r="CC1249" s="472"/>
      <c r="CD1249" s="472"/>
      <c r="CE1249" s="472"/>
      <c r="CF1249" s="472"/>
      <c r="CG1249" s="472"/>
      <c r="CH1249" s="472"/>
      <c r="CI1249" s="472"/>
      <c r="CJ1249" s="472"/>
      <c r="CK1249" s="472"/>
      <c r="CL1249" s="472"/>
      <c r="CM1249" s="472"/>
    </row>
    <row r="1250" spans="1:91" ht="18" customHeight="1" x14ac:dyDescent="0.3">
      <c r="B1250" s="473" t="s">
        <v>332</v>
      </c>
      <c r="C1250" s="474"/>
      <c r="D1250" s="292" t="s">
        <v>333</v>
      </c>
      <c r="E1250" s="474" t="s">
        <v>332</v>
      </c>
      <c r="F1250" s="474"/>
      <c r="G1250" s="292" t="s">
        <v>333</v>
      </c>
      <c r="H1250" s="474" t="s">
        <v>332</v>
      </c>
      <c r="I1250" s="474"/>
      <c r="J1250" s="292" t="s">
        <v>333</v>
      </c>
      <c r="K1250" s="310" t="s">
        <v>0</v>
      </c>
      <c r="L1250" s="473" t="s">
        <v>332</v>
      </c>
      <c r="M1250" s="474"/>
      <c r="N1250" s="292" t="s">
        <v>333</v>
      </c>
      <c r="O1250" s="474" t="s">
        <v>332</v>
      </c>
      <c r="P1250" s="474"/>
      <c r="Q1250" s="292" t="s">
        <v>333</v>
      </c>
      <c r="R1250" s="474" t="s">
        <v>332</v>
      </c>
      <c r="S1250" s="474"/>
      <c r="T1250" s="292" t="s">
        <v>333</v>
      </c>
      <c r="U1250" s="310" t="s">
        <v>0</v>
      </c>
      <c r="V1250" s="473" t="s">
        <v>332</v>
      </c>
      <c r="W1250" s="474"/>
      <c r="X1250" s="292" t="s">
        <v>333</v>
      </c>
      <c r="Y1250" s="474" t="s">
        <v>332</v>
      </c>
      <c r="Z1250" s="474"/>
      <c r="AA1250" s="292" t="s">
        <v>333</v>
      </c>
      <c r="AB1250" s="474" t="s">
        <v>332</v>
      </c>
      <c r="AC1250" s="474"/>
      <c r="AD1250" s="292" t="s">
        <v>333</v>
      </c>
      <c r="AE1250" s="310" t="s">
        <v>0</v>
      </c>
      <c r="AF1250" s="473" t="s">
        <v>332</v>
      </c>
      <c r="AG1250" s="474"/>
      <c r="AH1250" s="292" t="s">
        <v>333</v>
      </c>
      <c r="AI1250" s="474" t="s">
        <v>332</v>
      </c>
      <c r="AJ1250" s="474"/>
      <c r="AK1250" s="292" t="s">
        <v>333</v>
      </c>
      <c r="AL1250" s="474" t="s">
        <v>332</v>
      </c>
      <c r="AM1250" s="474"/>
      <c r="AN1250" s="292" t="s">
        <v>333</v>
      </c>
      <c r="AO1250" s="310" t="s">
        <v>0</v>
      </c>
      <c r="AP1250" s="473" t="s">
        <v>332</v>
      </c>
      <c r="AQ1250" s="474"/>
      <c r="AR1250" s="292" t="s">
        <v>333</v>
      </c>
      <c r="AS1250" s="474" t="s">
        <v>332</v>
      </c>
      <c r="AT1250" s="474"/>
      <c r="AU1250" s="292" t="s">
        <v>333</v>
      </c>
      <c r="AV1250" s="474" t="s">
        <v>332</v>
      </c>
      <c r="AW1250" s="474"/>
      <c r="AX1250" s="292" t="s">
        <v>333</v>
      </c>
      <c r="AY1250" s="290" t="s">
        <v>0</v>
      </c>
      <c r="AZ1250" s="473" t="s">
        <v>332</v>
      </c>
      <c r="BA1250" s="474"/>
      <c r="BB1250" s="292" t="s">
        <v>333</v>
      </c>
      <c r="BC1250" s="474" t="s">
        <v>332</v>
      </c>
      <c r="BD1250" s="474"/>
      <c r="BE1250" s="292" t="s">
        <v>333</v>
      </c>
      <c r="BF1250" s="474" t="s">
        <v>332</v>
      </c>
      <c r="BG1250" s="474"/>
      <c r="BH1250" s="292" t="s">
        <v>333</v>
      </c>
      <c r="BI1250" s="290" t="s">
        <v>0</v>
      </c>
      <c r="BJ1250" s="473" t="s">
        <v>332</v>
      </c>
      <c r="BK1250" s="474"/>
      <c r="BL1250" s="292" t="s">
        <v>333</v>
      </c>
      <c r="BM1250" s="474" t="s">
        <v>332</v>
      </c>
      <c r="BN1250" s="474"/>
      <c r="BO1250" s="292" t="s">
        <v>333</v>
      </c>
      <c r="BP1250" s="474" t="s">
        <v>332</v>
      </c>
      <c r="BQ1250" s="474"/>
      <c r="BR1250" s="292" t="s">
        <v>333</v>
      </c>
      <c r="BS1250" s="290" t="s">
        <v>0</v>
      </c>
      <c r="BT1250" s="473" t="s">
        <v>332</v>
      </c>
      <c r="BU1250" s="474"/>
      <c r="BV1250" s="292" t="s">
        <v>333</v>
      </c>
      <c r="BW1250" s="474" t="s">
        <v>332</v>
      </c>
      <c r="BX1250" s="474"/>
      <c r="BY1250" s="292" t="s">
        <v>333</v>
      </c>
      <c r="BZ1250" s="474" t="s">
        <v>332</v>
      </c>
      <c r="CA1250" s="474"/>
      <c r="CB1250" s="292" t="s">
        <v>333</v>
      </c>
      <c r="CC1250" s="290" t="s">
        <v>0</v>
      </c>
      <c r="CD1250" s="473" t="s">
        <v>332</v>
      </c>
      <c r="CE1250" s="474"/>
      <c r="CF1250" s="292" t="s">
        <v>333</v>
      </c>
      <c r="CG1250" s="474" t="s">
        <v>332</v>
      </c>
      <c r="CH1250" s="474"/>
      <c r="CI1250" s="292" t="s">
        <v>333</v>
      </c>
      <c r="CJ1250" s="474" t="s">
        <v>332</v>
      </c>
      <c r="CK1250" s="474"/>
      <c r="CL1250" s="292" t="s">
        <v>333</v>
      </c>
      <c r="CM1250" s="310" t="s">
        <v>0</v>
      </c>
    </row>
    <row r="1251" spans="1:91" ht="14.4" x14ac:dyDescent="0.3">
      <c r="A1251" s="99" t="s">
        <v>18</v>
      </c>
      <c r="B1251" s="311">
        <v>278525</v>
      </c>
      <c r="C1251" s="137"/>
      <c r="D1251" s="312">
        <v>910.30303030303003</v>
      </c>
      <c r="E1251" s="312">
        <v>292550</v>
      </c>
      <c r="F1251" s="137"/>
      <c r="G1251" s="302">
        <v>808.48484848484804</v>
      </c>
      <c r="H1251" s="312">
        <v>307906</v>
      </c>
      <c r="I1251" s="137"/>
      <c r="J1251" s="302">
        <v>689.09090909090912</v>
      </c>
      <c r="K1251" s="313">
        <v>0.10548783771654251</v>
      </c>
      <c r="L1251" s="312">
        <v>239277</v>
      </c>
      <c r="M1251" s="137"/>
      <c r="N1251" s="312">
        <v>936.36363636363603</v>
      </c>
      <c r="O1251" s="312">
        <v>257737</v>
      </c>
      <c r="P1251" s="137"/>
      <c r="Q1251" s="302">
        <v>843.63636363636294</v>
      </c>
      <c r="R1251" s="312">
        <v>270282</v>
      </c>
      <c r="S1251" s="137"/>
      <c r="T1251" s="302">
        <v>782.42424242424249</v>
      </c>
      <c r="U1251" s="313">
        <v>0.12957785328301508</v>
      </c>
      <c r="V1251" s="312">
        <v>39263</v>
      </c>
      <c r="W1251" s="137"/>
      <c r="X1251" s="312">
        <v>436.969696969697</v>
      </c>
      <c r="Y1251" s="312">
        <v>41108</v>
      </c>
      <c r="Z1251" s="137"/>
      <c r="AA1251" s="302">
        <v>373.93939393939303</v>
      </c>
      <c r="AB1251" s="312">
        <v>43452</v>
      </c>
      <c r="AC1251" s="137"/>
      <c r="AD1251" s="302">
        <v>300</v>
      </c>
      <c r="AE1251" s="313">
        <v>0.10669077757685352</v>
      </c>
      <c r="AF1251" s="312">
        <v>41972</v>
      </c>
      <c r="AG1251" s="137"/>
      <c r="AH1251" s="312">
        <v>491.51515151515099</v>
      </c>
      <c r="AI1251" s="312">
        <v>42723</v>
      </c>
      <c r="AJ1251" s="137"/>
      <c r="AK1251" s="302">
        <v>441.81818181818102</v>
      </c>
      <c r="AL1251" s="312">
        <v>44881</v>
      </c>
      <c r="AM1251" s="137"/>
      <c r="AN1251" s="302">
        <v>357.57575757575762</v>
      </c>
      <c r="AO1251" s="313">
        <v>6.9308110168683879E-2</v>
      </c>
      <c r="AP1251" s="312">
        <v>73128</v>
      </c>
      <c r="AQ1251" s="137"/>
      <c r="AR1251" s="312">
        <v>474.54545454545399</v>
      </c>
      <c r="AS1251" s="312">
        <v>76516</v>
      </c>
      <c r="AT1251" s="137"/>
      <c r="AU1251" s="302">
        <v>464.24242424242402</v>
      </c>
      <c r="AV1251" s="312">
        <v>80008</v>
      </c>
      <c r="AW1251" s="137"/>
      <c r="AX1251" s="302">
        <v>440.60606060606062</v>
      </c>
      <c r="AY1251" s="303">
        <v>9.4081610327097692E-2</v>
      </c>
      <c r="AZ1251" s="311">
        <v>207667</v>
      </c>
      <c r="BA1251" s="137"/>
      <c r="BB1251" s="312">
        <v>1309.69696969696</v>
      </c>
      <c r="BC1251" s="312">
        <v>217343</v>
      </c>
      <c r="BD1251" s="137"/>
      <c r="BE1251" s="302">
        <v>720</v>
      </c>
      <c r="BF1251" s="312">
        <v>228567</v>
      </c>
      <c r="BG1251" s="137"/>
      <c r="BH1251" s="302">
        <v>635.75757575757575</v>
      </c>
      <c r="BI1251" s="303">
        <v>0.1006418930306693</v>
      </c>
      <c r="BJ1251" s="311">
        <v>159927</v>
      </c>
      <c r="BK1251" s="137"/>
      <c r="BL1251" s="312">
        <v>702.42424242424204</v>
      </c>
      <c r="BM1251" s="312">
        <v>168090</v>
      </c>
      <c r="BN1251" s="137"/>
      <c r="BO1251" s="302">
        <v>547.27272727272702</v>
      </c>
      <c r="BP1251" s="312">
        <v>173898</v>
      </c>
      <c r="BQ1251" s="137"/>
      <c r="BR1251" s="302">
        <v>418.18181818181819</v>
      </c>
      <c r="BS1251" s="303">
        <v>8.7358607364610097E-2</v>
      </c>
      <c r="BT1251" s="311">
        <v>123180</v>
      </c>
      <c r="BU1251" s="137"/>
      <c r="BV1251" s="312">
        <v>500</v>
      </c>
      <c r="BW1251" s="312">
        <v>132706</v>
      </c>
      <c r="BX1251" s="137"/>
      <c r="BY1251" s="302">
        <v>467.27272727272702</v>
      </c>
      <c r="BZ1251" s="312">
        <v>138238</v>
      </c>
      <c r="CA1251" s="137"/>
      <c r="CB1251" s="302">
        <v>436.36363636363637</v>
      </c>
      <c r="CC1251" s="303">
        <v>0.12224387075823998</v>
      </c>
      <c r="CD1251" s="311">
        <v>1162939</v>
      </c>
      <c r="CE1251" s="137"/>
      <c r="CF1251" s="312">
        <v>2194.61</v>
      </c>
      <c r="CG1251" s="312">
        <v>1228773</v>
      </c>
      <c r="CH1251" s="137"/>
      <c r="CI1251" s="302">
        <v>1717</v>
      </c>
      <c r="CJ1251" s="312">
        <v>1287232</v>
      </c>
      <c r="CK1251" s="137"/>
      <c r="CL1251" s="302">
        <v>1505.1</v>
      </c>
      <c r="CM1251" s="313">
        <v>0.10687834873540229</v>
      </c>
    </row>
    <row r="1252" spans="1:91" ht="14.4" x14ac:dyDescent="0.3">
      <c r="A1252" s="99" t="s">
        <v>252</v>
      </c>
      <c r="B1252" s="311">
        <v>154847</v>
      </c>
      <c r="C1252" s="137">
        <v>0.55595368458845706</v>
      </c>
      <c r="D1252" s="312">
        <v>1137.57575757575</v>
      </c>
      <c r="E1252" s="312">
        <v>155487</v>
      </c>
      <c r="F1252" s="137">
        <v>0.53148863442146643</v>
      </c>
      <c r="G1252" s="302">
        <v>1310.30303030303</v>
      </c>
      <c r="H1252" s="312">
        <v>164124</v>
      </c>
      <c r="I1252" s="137">
        <v>0.53303280871434788</v>
      </c>
      <c r="J1252" s="302">
        <v>1075.1515151515152</v>
      </c>
      <c r="K1252" s="313">
        <v>5.9910750611894319E-2</v>
      </c>
      <c r="L1252" s="312">
        <v>147930</v>
      </c>
      <c r="M1252" s="137">
        <v>0.61823744028887018</v>
      </c>
      <c r="N1252" s="312">
        <v>1081.8181818181799</v>
      </c>
      <c r="O1252" s="312">
        <v>147334</v>
      </c>
      <c r="P1252" s="137">
        <v>0.57164473862891241</v>
      </c>
      <c r="Q1252" s="302">
        <v>1083.6363636363601</v>
      </c>
      <c r="R1252" s="312">
        <v>157554</v>
      </c>
      <c r="S1252" s="137">
        <v>0.58292450107665328</v>
      </c>
      <c r="T1252" s="302">
        <v>1060.6060606060607</v>
      </c>
      <c r="U1252" s="313">
        <v>6.5057797606976275E-2</v>
      </c>
      <c r="V1252" s="312">
        <v>21760</v>
      </c>
      <c r="W1252" s="137">
        <v>0.55421134401344774</v>
      </c>
      <c r="X1252" s="312">
        <v>395.15151515151501</v>
      </c>
      <c r="Y1252" s="312">
        <v>21358</v>
      </c>
      <c r="Z1252" s="137">
        <v>0.51955823683954461</v>
      </c>
      <c r="AA1252" s="302">
        <v>404.24242424242402</v>
      </c>
      <c r="AB1252" s="312">
        <v>22733</v>
      </c>
      <c r="AC1252" s="137">
        <v>0.52317499769860998</v>
      </c>
      <c r="AD1252" s="302">
        <v>416.969696969697</v>
      </c>
      <c r="AE1252" s="313">
        <v>4.4715073529411765E-2</v>
      </c>
      <c r="AF1252" s="312">
        <v>26882</v>
      </c>
      <c r="AG1252" s="137">
        <v>0.64047460211569618</v>
      </c>
      <c r="AH1252" s="312">
        <v>453.93939393939399</v>
      </c>
      <c r="AI1252" s="312">
        <v>25930</v>
      </c>
      <c r="AJ1252" s="137">
        <v>0.60693303372890484</v>
      </c>
      <c r="AK1252" s="302">
        <v>463.636363636363</v>
      </c>
      <c r="AL1252" s="312">
        <v>28772</v>
      </c>
      <c r="AM1252" s="137">
        <v>0.64107305986943253</v>
      </c>
      <c r="AN1252" s="302">
        <v>515.15151515151513</v>
      </c>
      <c r="AO1252" s="313">
        <v>7.0307268804404438E-2</v>
      </c>
      <c r="AP1252" s="312">
        <v>41208</v>
      </c>
      <c r="AQ1252" s="137">
        <v>0.56350508697079094</v>
      </c>
      <c r="AR1252" s="312">
        <v>496.36363636363598</v>
      </c>
      <c r="AS1252" s="312">
        <v>40310</v>
      </c>
      <c r="AT1252" s="137">
        <v>0.52681792043494169</v>
      </c>
      <c r="AU1252" s="302">
        <v>576.969696969697</v>
      </c>
      <c r="AV1252" s="312">
        <v>41795</v>
      </c>
      <c r="AW1252" s="137">
        <v>0.52238526147385267</v>
      </c>
      <c r="AX1252" s="302">
        <v>536.36363636363637</v>
      </c>
      <c r="AY1252" s="303">
        <v>1.424480683362454E-2</v>
      </c>
      <c r="AZ1252" s="311">
        <v>129882</v>
      </c>
      <c r="BA1252" s="137">
        <v>0.62543398806743489</v>
      </c>
      <c r="BB1252" s="312">
        <v>1346.6666666666599</v>
      </c>
      <c r="BC1252" s="312">
        <v>123584</v>
      </c>
      <c r="BD1252" s="137">
        <v>0.56861274575210607</v>
      </c>
      <c r="BE1252" s="302">
        <v>950.90909090909099</v>
      </c>
      <c r="BF1252" s="312">
        <v>129419</v>
      </c>
      <c r="BG1252" s="137">
        <v>0.56621909549497518</v>
      </c>
      <c r="BH1252" s="302">
        <v>1098.7878787878788</v>
      </c>
      <c r="BI1252" s="303">
        <v>-3.564774179639981E-3</v>
      </c>
      <c r="BJ1252" s="311">
        <v>101045</v>
      </c>
      <c r="BK1252" s="137">
        <v>0.63181951765493005</v>
      </c>
      <c r="BL1252" s="312">
        <v>1004.84848484848</v>
      </c>
      <c r="BM1252" s="312">
        <v>96098</v>
      </c>
      <c r="BN1252" s="137">
        <v>0.57170563388660833</v>
      </c>
      <c r="BO1252" s="302">
        <v>895.15151515151501</v>
      </c>
      <c r="BP1252" s="312">
        <v>100576</v>
      </c>
      <c r="BQ1252" s="137">
        <v>0.57836202831544925</v>
      </c>
      <c r="BR1252" s="302">
        <v>1022.4242424242425</v>
      </c>
      <c r="BS1252" s="303">
        <v>-4.6414963630065816E-3</v>
      </c>
      <c r="BT1252" s="311">
        <v>73549</v>
      </c>
      <c r="BU1252" s="137">
        <v>0.59708556583861017</v>
      </c>
      <c r="BV1252" s="312">
        <v>809.09090909090901</v>
      </c>
      <c r="BW1252" s="312">
        <v>75974</v>
      </c>
      <c r="BX1252" s="137">
        <v>0.57249860594095214</v>
      </c>
      <c r="BY1252" s="302">
        <v>814.54545454545405</v>
      </c>
      <c r="BZ1252" s="312">
        <v>78866</v>
      </c>
      <c r="CA1252" s="137">
        <v>0.57050883259306417</v>
      </c>
      <c r="CB1252" s="302">
        <v>749.69696969696975</v>
      </c>
      <c r="CC1252" s="303">
        <v>7.2291941426803896E-2</v>
      </c>
      <c r="CD1252" s="311">
        <v>697103</v>
      </c>
      <c r="CE1252" s="137">
        <v>0.59943212842634053</v>
      </c>
      <c r="CF1252" s="312">
        <v>2557.88</v>
      </c>
      <c r="CG1252" s="312">
        <v>686075</v>
      </c>
      <c r="CH1252" s="137">
        <v>0.55834153256948194</v>
      </c>
      <c r="CI1252" s="302">
        <v>2442.2199999999998</v>
      </c>
      <c r="CJ1252" s="312">
        <v>723839</v>
      </c>
      <c r="CK1252" s="137">
        <v>0.56232209889126439</v>
      </c>
      <c r="CL1252" s="302">
        <v>2411.61</v>
      </c>
      <c r="CM1252" s="313">
        <v>3.835301239558573E-2</v>
      </c>
    </row>
    <row r="1253" spans="1:91" ht="14.4" x14ac:dyDescent="0.3">
      <c r="A1253" s="99" t="s">
        <v>479</v>
      </c>
      <c r="B1253" s="311">
        <v>2305</v>
      </c>
      <c r="C1253" s="137">
        <v>8.2757382640696528E-3</v>
      </c>
      <c r="D1253" s="312">
        <v>173.333333333333</v>
      </c>
      <c r="E1253" s="312">
        <v>2178</v>
      </c>
      <c r="F1253" s="137">
        <v>7.4448812168860026E-3</v>
      </c>
      <c r="G1253" s="302">
        <v>201.21212121212099</v>
      </c>
      <c r="H1253" s="312">
        <v>2406</v>
      </c>
      <c r="I1253" s="137">
        <v>7.8140731262138444E-3</v>
      </c>
      <c r="J1253" s="302">
        <v>169.69696969696972</v>
      </c>
      <c r="K1253" s="313">
        <v>4.3817787418655101E-2</v>
      </c>
      <c r="L1253" s="312">
        <v>2522</v>
      </c>
      <c r="M1253" s="137">
        <v>1.0540085340421352E-2</v>
      </c>
      <c r="N1253" s="312">
        <v>204.24242424242399</v>
      </c>
      <c r="O1253" s="312">
        <v>2464</v>
      </c>
      <c r="P1253" s="137">
        <v>9.5601330037984461E-3</v>
      </c>
      <c r="Q1253" s="302">
        <v>232.12121212121201</v>
      </c>
      <c r="R1253" s="312">
        <v>3591</v>
      </c>
      <c r="S1253" s="137">
        <v>1.328612338224521E-2</v>
      </c>
      <c r="T1253" s="302">
        <v>352.12121212121212</v>
      </c>
      <c r="U1253" s="313">
        <v>0.42386994448850118</v>
      </c>
      <c r="V1253" s="312">
        <v>291</v>
      </c>
      <c r="W1253" s="137">
        <v>7.4115579553268984E-3</v>
      </c>
      <c r="X1253" s="312">
        <v>69.090909090909093</v>
      </c>
      <c r="Y1253" s="312">
        <v>362</v>
      </c>
      <c r="Z1253" s="137">
        <v>8.8060718108397395E-3</v>
      </c>
      <c r="AA1253" s="302">
        <v>72.121212121212096</v>
      </c>
      <c r="AB1253" s="312">
        <v>346</v>
      </c>
      <c r="AC1253" s="137">
        <v>7.9628095369603247E-3</v>
      </c>
      <c r="AD1253" s="302">
        <v>85.454545454545453</v>
      </c>
      <c r="AE1253" s="313">
        <v>0.18900343642611683</v>
      </c>
      <c r="AF1253" s="312">
        <v>448</v>
      </c>
      <c r="AG1253" s="137">
        <v>1.067378252168112E-2</v>
      </c>
      <c r="AH1253" s="312">
        <v>96.363636363636402</v>
      </c>
      <c r="AI1253" s="312">
        <v>765</v>
      </c>
      <c r="AJ1253" s="137">
        <v>1.7906045923741312E-2</v>
      </c>
      <c r="AK1253" s="302">
        <v>141.21212121212099</v>
      </c>
      <c r="AL1253" s="312">
        <v>570</v>
      </c>
      <c r="AM1253" s="137">
        <v>1.2700251776921192E-2</v>
      </c>
      <c r="AN1253" s="302">
        <v>98.181818181818187</v>
      </c>
      <c r="AO1253" s="313">
        <v>0.27232142857142855</v>
      </c>
      <c r="AP1253" s="312">
        <v>677</v>
      </c>
      <c r="AQ1253" s="137">
        <v>9.2577398534077239E-3</v>
      </c>
      <c r="AR1253" s="312">
        <v>121.212121212121</v>
      </c>
      <c r="AS1253" s="312">
        <v>689</v>
      </c>
      <c r="AT1253" s="137">
        <v>9.0046526216738983E-3</v>
      </c>
      <c r="AU1253" s="302">
        <v>87.878787878787904</v>
      </c>
      <c r="AV1253" s="312">
        <v>683</v>
      </c>
      <c r="AW1253" s="137">
        <v>8.5366463353664639E-3</v>
      </c>
      <c r="AX1253" s="302">
        <v>105.45454545454545</v>
      </c>
      <c r="AY1253" s="303">
        <v>8.8626292466765146E-3</v>
      </c>
      <c r="AZ1253" s="311">
        <v>1806</v>
      </c>
      <c r="BA1253" s="137">
        <v>8.6966152542291269E-3</v>
      </c>
      <c r="BB1253" s="312">
        <v>172.72727272727201</v>
      </c>
      <c r="BC1253" s="312">
        <v>2130</v>
      </c>
      <c r="BD1253" s="137">
        <v>9.8001775994626013E-3</v>
      </c>
      <c r="BE1253" s="302">
        <v>196.363636363636</v>
      </c>
      <c r="BF1253" s="312">
        <v>2380</v>
      </c>
      <c r="BG1253" s="137">
        <v>1.041270174609633E-2</v>
      </c>
      <c r="BH1253" s="302">
        <v>213.93939393939394</v>
      </c>
      <c r="BI1253" s="303">
        <v>0.31782945736434109</v>
      </c>
      <c r="BJ1253" s="311">
        <v>984</v>
      </c>
      <c r="BK1253" s="137">
        <v>6.1528072182933467E-3</v>
      </c>
      <c r="BL1253" s="312">
        <v>123.636363636363</v>
      </c>
      <c r="BM1253" s="312">
        <v>1423</v>
      </c>
      <c r="BN1253" s="137">
        <v>8.4657028972574214E-3</v>
      </c>
      <c r="BO1253" s="302">
        <v>145.45454545454501</v>
      </c>
      <c r="BP1253" s="312">
        <v>1579</v>
      </c>
      <c r="BQ1253" s="137">
        <v>9.0800354230640944E-3</v>
      </c>
      <c r="BR1253" s="302">
        <v>170.90909090909091</v>
      </c>
      <c r="BS1253" s="303">
        <v>0.60467479674796742</v>
      </c>
      <c r="BT1253" s="311">
        <v>1443</v>
      </c>
      <c r="BU1253" s="137">
        <v>1.1714564052605942E-2</v>
      </c>
      <c r="BV1253" s="312">
        <v>136.969696969696</v>
      </c>
      <c r="BW1253" s="312">
        <v>1620</v>
      </c>
      <c r="BX1253" s="137">
        <v>1.2207435986315615E-2</v>
      </c>
      <c r="BY1253" s="302">
        <v>210.90909090909</v>
      </c>
      <c r="BZ1253" s="312">
        <v>1810</v>
      </c>
      <c r="CA1253" s="137">
        <v>1.3093360725704944E-2</v>
      </c>
      <c r="CB1253" s="302">
        <v>205.45454545454547</v>
      </c>
      <c r="CC1253" s="303">
        <v>0.25433125433125431</v>
      </c>
      <c r="CD1253" s="311">
        <v>10476</v>
      </c>
      <c r="CE1253" s="137">
        <v>9.0082110927572293E-3</v>
      </c>
      <c r="CF1253" s="312">
        <v>404.19</v>
      </c>
      <c r="CG1253" s="312">
        <v>11631</v>
      </c>
      <c r="CH1253" s="137">
        <v>9.4655400143069546E-3</v>
      </c>
      <c r="CI1253" s="302">
        <v>480</v>
      </c>
      <c r="CJ1253" s="312">
        <v>13365</v>
      </c>
      <c r="CK1253" s="137">
        <v>1.038274374782479E-2</v>
      </c>
      <c r="CL1253" s="302">
        <v>544.62</v>
      </c>
      <c r="CM1253" s="313">
        <v>0.27577319587628868</v>
      </c>
    </row>
    <row r="1254" spans="1:91" ht="14.4" x14ac:dyDescent="0.3">
      <c r="A1254" s="99" t="s">
        <v>480</v>
      </c>
      <c r="B1254" s="311">
        <v>2462</v>
      </c>
      <c r="C1254" s="137">
        <v>8.8394219549412078E-3</v>
      </c>
      <c r="D1254" s="312">
        <v>173.333333333333</v>
      </c>
      <c r="E1254" s="312">
        <v>2509</v>
      </c>
      <c r="F1254" s="137">
        <v>8.5763117415826352E-3</v>
      </c>
      <c r="G1254" s="302">
        <v>184.84848484848399</v>
      </c>
      <c r="H1254" s="312">
        <v>2263</v>
      </c>
      <c r="I1254" s="137">
        <v>7.3496456710814336E-3</v>
      </c>
      <c r="J1254" s="302">
        <v>201.21212121212122</v>
      </c>
      <c r="K1254" s="313">
        <v>-8.082859463850528E-2</v>
      </c>
      <c r="L1254" s="312">
        <v>3035</v>
      </c>
      <c r="M1254" s="137">
        <v>1.2684044015931326E-2</v>
      </c>
      <c r="N1254" s="312">
        <v>204.24242424242399</v>
      </c>
      <c r="O1254" s="312">
        <v>2335</v>
      </c>
      <c r="P1254" s="137">
        <v>9.0596227937781541E-3</v>
      </c>
      <c r="Q1254" s="302">
        <v>178.78787878787799</v>
      </c>
      <c r="R1254" s="312">
        <v>2473</v>
      </c>
      <c r="S1254" s="137">
        <v>9.1497029028940139E-3</v>
      </c>
      <c r="T1254" s="302">
        <v>220.60606060606062</v>
      </c>
      <c r="U1254" s="313">
        <v>-0.18517298187808895</v>
      </c>
      <c r="V1254" s="312">
        <v>431</v>
      </c>
      <c r="W1254" s="137">
        <v>1.0977255940707536E-2</v>
      </c>
      <c r="X1254" s="312">
        <v>100</v>
      </c>
      <c r="Y1254" s="312">
        <v>358</v>
      </c>
      <c r="Z1254" s="137">
        <v>8.7087671499464833E-3</v>
      </c>
      <c r="AA1254" s="302">
        <v>67.272727272727195</v>
      </c>
      <c r="AB1254" s="312">
        <v>224</v>
      </c>
      <c r="AC1254" s="137">
        <v>5.1551136886679554E-3</v>
      </c>
      <c r="AD1254" s="302">
        <v>43.63636363636364</v>
      </c>
      <c r="AE1254" s="313">
        <v>-0.48027842227378192</v>
      </c>
      <c r="AF1254" s="312">
        <v>457</v>
      </c>
      <c r="AG1254" s="137">
        <v>1.0888211188411321E-2</v>
      </c>
      <c r="AH1254" s="312">
        <v>83.030303030303003</v>
      </c>
      <c r="AI1254" s="312">
        <v>421</v>
      </c>
      <c r="AJ1254" s="137">
        <v>9.8541769070524081E-3</v>
      </c>
      <c r="AK1254" s="302">
        <v>75.757575757575694</v>
      </c>
      <c r="AL1254" s="312">
        <v>554</v>
      </c>
      <c r="AM1254" s="137">
        <v>1.2343753481428667E-2</v>
      </c>
      <c r="AN1254" s="302">
        <v>122.42424242424244</v>
      </c>
      <c r="AO1254" s="313">
        <v>0.21225382932166301</v>
      </c>
      <c r="AP1254" s="312">
        <v>725</v>
      </c>
      <c r="AQ1254" s="137">
        <v>9.9141231812711964E-3</v>
      </c>
      <c r="AR1254" s="312">
        <v>101.818181818181</v>
      </c>
      <c r="AS1254" s="312">
        <v>564</v>
      </c>
      <c r="AT1254" s="137">
        <v>7.3710073710073713E-3</v>
      </c>
      <c r="AU1254" s="302">
        <v>113.333333333333</v>
      </c>
      <c r="AV1254" s="312">
        <v>590</v>
      </c>
      <c r="AW1254" s="137">
        <v>7.3742625737426258E-3</v>
      </c>
      <c r="AX1254" s="302">
        <v>98.787878787878796</v>
      </c>
      <c r="AY1254" s="303">
        <v>-0.18620689655172415</v>
      </c>
      <c r="AZ1254" s="311">
        <v>1840</v>
      </c>
      <c r="BA1254" s="137">
        <v>8.8603389079632295E-3</v>
      </c>
      <c r="BB1254" s="312">
        <v>173.939393939393</v>
      </c>
      <c r="BC1254" s="312">
        <v>1713</v>
      </c>
      <c r="BD1254" s="137">
        <v>7.8815512806945705E-3</v>
      </c>
      <c r="BE1254" s="302">
        <v>167.87878787878699</v>
      </c>
      <c r="BF1254" s="312">
        <v>1410</v>
      </c>
      <c r="BG1254" s="137">
        <v>6.1688695218469862E-3</v>
      </c>
      <c r="BH1254" s="302">
        <v>144.24242424242425</v>
      </c>
      <c r="BI1254" s="303">
        <v>-0.23369565217391305</v>
      </c>
      <c r="BJ1254" s="311">
        <v>1491</v>
      </c>
      <c r="BK1254" s="137">
        <v>9.3230036204018079E-3</v>
      </c>
      <c r="BL1254" s="312">
        <v>155.75757575757501</v>
      </c>
      <c r="BM1254" s="312">
        <v>1383</v>
      </c>
      <c r="BN1254" s="137">
        <v>8.2277351418882736E-3</v>
      </c>
      <c r="BO1254" s="302">
        <v>193.333333333333</v>
      </c>
      <c r="BP1254" s="312">
        <v>1099</v>
      </c>
      <c r="BQ1254" s="137">
        <v>6.3197966624112985E-3</v>
      </c>
      <c r="BR1254" s="302">
        <v>135.75757575757575</v>
      </c>
      <c r="BS1254" s="303">
        <v>-0.26291079812206575</v>
      </c>
      <c r="BT1254" s="311">
        <v>1387</v>
      </c>
      <c r="BU1254" s="137">
        <v>1.1259944796233155E-2</v>
      </c>
      <c r="BV1254" s="312">
        <v>130.30303030303</v>
      </c>
      <c r="BW1254" s="312">
        <v>1687</v>
      </c>
      <c r="BX1254" s="137">
        <v>1.2712311425255829E-2</v>
      </c>
      <c r="BY1254" s="302">
        <v>154.54545454545399</v>
      </c>
      <c r="BZ1254" s="312">
        <v>1230</v>
      </c>
      <c r="CA1254" s="137">
        <v>8.8976981727166195E-3</v>
      </c>
      <c r="CB1254" s="302">
        <v>156.36363636363637</v>
      </c>
      <c r="CC1254" s="303">
        <v>-0.11319394376351838</v>
      </c>
      <c r="CD1254" s="311">
        <v>11828</v>
      </c>
      <c r="CE1254" s="137">
        <v>1.0170782818359347E-2</v>
      </c>
      <c r="CF1254" s="312">
        <v>411.69</v>
      </c>
      <c r="CG1254" s="312">
        <v>10970</v>
      </c>
      <c r="CH1254" s="137">
        <v>8.9276050173628489E-3</v>
      </c>
      <c r="CI1254" s="302">
        <v>421.04</v>
      </c>
      <c r="CJ1254" s="312">
        <v>9843</v>
      </c>
      <c r="CK1254" s="137">
        <v>7.6466402326853282E-3</v>
      </c>
      <c r="CL1254" s="302">
        <v>422.41</v>
      </c>
      <c r="CM1254" s="313">
        <v>-0.16782211701048361</v>
      </c>
    </row>
    <row r="1255" spans="1:91" ht="14.4" x14ac:dyDescent="0.3">
      <c r="A1255" s="99" t="s">
        <v>481</v>
      </c>
      <c r="B1255" s="311">
        <v>5545</v>
      </c>
      <c r="C1255" s="137">
        <v>1.9908446279508125E-2</v>
      </c>
      <c r="D1255" s="312">
        <v>310.90909090909003</v>
      </c>
      <c r="E1255" s="312">
        <v>5492</v>
      </c>
      <c r="F1255" s="137">
        <v>1.8772859340283714E-2</v>
      </c>
      <c r="G1255" s="302">
        <v>290.90909090909003</v>
      </c>
      <c r="H1255" s="312">
        <v>4138</v>
      </c>
      <c r="I1255" s="137">
        <v>1.3439166498866537E-2</v>
      </c>
      <c r="J1255" s="302">
        <v>254.54545454545456</v>
      </c>
      <c r="K1255" s="313">
        <v>-0.25374211000901714</v>
      </c>
      <c r="L1255" s="312">
        <v>6519</v>
      </c>
      <c r="M1255" s="137">
        <v>2.7244574280018558E-2</v>
      </c>
      <c r="N1255" s="312">
        <v>357.575757575757</v>
      </c>
      <c r="O1255" s="312">
        <v>5373</v>
      </c>
      <c r="P1255" s="137">
        <v>2.0846832235961465E-2</v>
      </c>
      <c r="Q1255" s="302">
        <v>330.30303030303003</v>
      </c>
      <c r="R1255" s="312">
        <v>4828</v>
      </c>
      <c r="S1255" s="137">
        <v>1.7862824753405702E-2</v>
      </c>
      <c r="T1255" s="302">
        <v>321.21212121212125</v>
      </c>
      <c r="U1255" s="313">
        <v>-0.25939561282405277</v>
      </c>
      <c r="V1255" s="312">
        <v>696</v>
      </c>
      <c r="W1255" s="137">
        <v>1.7726612841606603E-2</v>
      </c>
      <c r="X1255" s="312">
        <v>89.090909090909093</v>
      </c>
      <c r="Y1255" s="312">
        <v>595</v>
      </c>
      <c r="Z1255" s="137">
        <v>1.4474068307871946E-2</v>
      </c>
      <c r="AA1255" s="302">
        <v>86.060606060606005</v>
      </c>
      <c r="AB1255" s="312">
        <v>642</v>
      </c>
      <c r="AC1255" s="137">
        <v>1.4774924054128693E-2</v>
      </c>
      <c r="AD1255" s="302">
        <v>106.66666666666667</v>
      </c>
      <c r="AE1255" s="313">
        <v>-7.7586206896551727E-2</v>
      </c>
      <c r="AF1255" s="312">
        <v>1230</v>
      </c>
      <c r="AG1255" s="137">
        <v>2.9305251119794148E-2</v>
      </c>
      <c r="AH1255" s="312">
        <v>160.60606060606</v>
      </c>
      <c r="AI1255" s="312">
        <v>902</v>
      </c>
      <c r="AJ1255" s="137">
        <v>2.1112749572829624E-2</v>
      </c>
      <c r="AK1255" s="302">
        <v>120.60606060606</v>
      </c>
      <c r="AL1255" s="312">
        <v>708</v>
      </c>
      <c r="AM1255" s="137">
        <v>1.5775049575544216E-2</v>
      </c>
      <c r="AN1255" s="302">
        <v>128.4848484848485</v>
      </c>
      <c r="AO1255" s="313">
        <v>-0.42439024390243901</v>
      </c>
      <c r="AP1255" s="312">
        <v>1849</v>
      </c>
      <c r="AQ1255" s="137">
        <v>2.5284432775407505E-2</v>
      </c>
      <c r="AR1255" s="312">
        <v>155.75757575757501</v>
      </c>
      <c r="AS1255" s="312">
        <v>1734</v>
      </c>
      <c r="AT1255" s="137">
        <v>2.2661926917246066E-2</v>
      </c>
      <c r="AU1255" s="302">
        <v>191.51515151515099</v>
      </c>
      <c r="AV1255" s="312">
        <v>1248</v>
      </c>
      <c r="AW1255" s="137">
        <v>1.5598440155984402E-2</v>
      </c>
      <c r="AX1255" s="302">
        <v>151.51515151515153</v>
      </c>
      <c r="AY1255" s="303">
        <v>-0.32504056246619795</v>
      </c>
      <c r="AZ1255" s="311">
        <v>3708</v>
      </c>
      <c r="BA1255" s="137">
        <v>1.7855509060178073E-2</v>
      </c>
      <c r="BB1255" s="312">
        <v>258.18181818181802</v>
      </c>
      <c r="BC1255" s="312">
        <v>3323</v>
      </c>
      <c r="BD1255" s="137">
        <v>1.528919725963109E-2</v>
      </c>
      <c r="BE1255" s="302">
        <v>239.39393939393901</v>
      </c>
      <c r="BF1255" s="312">
        <v>2881</v>
      </c>
      <c r="BG1255" s="137">
        <v>1.260461921449728E-2</v>
      </c>
      <c r="BH1255" s="302">
        <v>221.81818181818184</v>
      </c>
      <c r="BI1255" s="303">
        <v>-0.22303128371089537</v>
      </c>
      <c r="BJ1255" s="311">
        <v>3356</v>
      </c>
      <c r="BK1255" s="137">
        <v>2.0984574211984217E-2</v>
      </c>
      <c r="BL1255" s="312">
        <v>217.575757575757</v>
      </c>
      <c r="BM1255" s="312">
        <v>3108</v>
      </c>
      <c r="BN1255" s="137">
        <v>1.849009459218276E-2</v>
      </c>
      <c r="BO1255" s="302">
        <v>243.030303030303</v>
      </c>
      <c r="BP1255" s="312">
        <v>2284</v>
      </c>
      <c r="BQ1255" s="137">
        <v>1.313413610277289E-2</v>
      </c>
      <c r="BR1255" s="302">
        <v>220.60606060606062</v>
      </c>
      <c r="BS1255" s="303">
        <v>-0.31942789034564956</v>
      </c>
      <c r="BT1255" s="311">
        <v>2725</v>
      </c>
      <c r="BU1255" s="137">
        <v>2.2122097743140119E-2</v>
      </c>
      <c r="BV1255" s="312">
        <v>193.939393939393</v>
      </c>
      <c r="BW1255" s="312">
        <v>2865</v>
      </c>
      <c r="BX1255" s="137">
        <v>2.1589076605428543E-2</v>
      </c>
      <c r="BY1255" s="302">
        <v>240</v>
      </c>
      <c r="BZ1255" s="312">
        <v>2676</v>
      </c>
      <c r="CA1255" s="137">
        <v>1.9357918951373718E-2</v>
      </c>
      <c r="CB1255" s="302">
        <v>237.57575757575759</v>
      </c>
      <c r="CC1255" s="303">
        <v>-1.7981651376146789E-2</v>
      </c>
      <c r="CD1255" s="311">
        <v>25628</v>
      </c>
      <c r="CE1255" s="137">
        <v>2.2037269366664974E-2</v>
      </c>
      <c r="CF1255" s="312">
        <v>657.26</v>
      </c>
      <c r="CG1255" s="312">
        <v>23392</v>
      </c>
      <c r="CH1255" s="137">
        <v>1.9036876624079466E-2</v>
      </c>
      <c r="CI1255" s="302">
        <v>651.95000000000005</v>
      </c>
      <c r="CJ1255" s="312">
        <v>19405</v>
      </c>
      <c r="CK1255" s="137">
        <v>1.5074982598319495E-2</v>
      </c>
      <c r="CL1255" s="302">
        <v>609.41</v>
      </c>
      <c r="CM1255" s="313">
        <v>-0.2428203527391915</v>
      </c>
    </row>
    <row r="1256" spans="1:91" ht="14.4" x14ac:dyDescent="0.3">
      <c r="A1256" s="99" t="s">
        <v>482</v>
      </c>
      <c r="B1256" s="311">
        <v>5675</v>
      </c>
      <c r="C1256" s="137">
        <v>2.0375190736917691E-2</v>
      </c>
      <c r="D1256" s="312">
        <v>260</v>
      </c>
      <c r="E1256" s="312">
        <v>6463</v>
      </c>
      <c r="F1256" s="137">
        <v>2.2091950094001025E-2</v>
      </c>
      <c r="G1256" s="302">
        <v>280.60606060606</v>
      </c>
      <c r="H1256" s="312">
        <v>4348</v>
      </c>
      <c r="I1256" s="137">
        <v>1.4121192831578469E-2</v>
      </c>
      <c r="J1256" s="302">
        <v>272.12121212121212</v>
      </c>
      <c r="K1256" s="313">
        <v>-0.23383259911894272</v>
      </c>
      <c r="L1256" s="312">
        <v>6231</v>
      </c>
      <c r="M1256" s="137">
        <v>2.6040948356925237E-2</v>
      </c>
      <c r="N1256" s="312">
        <v>352.72727272727201</v>
      </c>
      <c r="O1256" s="312">
        <v>6152</v>
      </c>
      <c r="P1256" s="137">
        <v>2.3869293116626639E-2</v>
      </c>
      <c r="Q1256" s="302">
        <v>292.72727272727201</v>
      </c>
      <c r="R1256" s="312">
        <v>5091</v>
      </c>
      <c r="S1256" s="137">
        <v>1.8835882522698515E-2</v>
      </c>
      <c r="T1256" s="302">
        <v>357.57575757575762</v>
      </c>
      <c r="U1256" s="313">
        <v>-0.18295618680789599</v>
      </c>
      <c r="V1256" s="312">
        <v>801</v>
      </c>
      <c r="W1256" s="137">
        <v>2.040088633064208E-2</v>
      </c>
      <c r="X1256" s="312">
        <v>104.84848484848401</v>
      </c>
      <c r="Y1256" s="312">
        <v>767</v>
      </c>
      <c r="Z1256" s="137">
        <v>1.8658168726281989E-2</v>
      </c>
      <c r="AA1256" s="302">
        <v>103.030303030303</v>
      </c>
      <c r="AB1256" s="312">
        <v>664</v>
      </c>
      <c r="AC1256" s="137">
        <v>1.5281229862837154E-2</v>
      </c>
      <c r="AD1256" s="302">
        <v>90.909090909090921</v>
      </c>
      <c r="AE1256" s="313">
        <v>-0.17103620474406991</v>
      </c>
      <c r="AF1256" s="312">
        <v>987</v>
      </c>
      <c r="AG1256" s="137">
        <v>2.3515677118078719E-2</v>
      </c>
      <c r="AH1256" s="312">
        <v>138.18181818181799</v>
      </c>
      <c r="AI1256" s="312">
        <v>1170</v>
      </c>
      <c r="AJ1256" s="137">
        <v>2.7385717295133769E-2</v>
      </c>
      <c r="AK1256" s="302">
        <v>141.21212121212099</v>
      </c>
      <c r="AL1256" s="312">
        <v>570</v>
      </c>
      <c r="AM1256" s="137">
        <v>1.2700251776921192E-2</v>
      </c>
      <c r="AN1256" s="302">
        <v>110.90909090909092</v>
      </c>
      <c r="AO1256" s="313">
        <v>-0.42249240121580545</v>
      </c>
      <c r="AP1256" s="312">
        <v>1649</v>
      </c>
      <c r="AQ1256" s="137">
        <v>2.2549502242643037E-2</v>
      </c>
      <c r="AR1256" s="312">
        <v>161.81818181818099</v>
      </c>
      <c r="AS1256" s="312">
        <v>1560</v>
      </c>
      <c r="AT1256" s="137">
        <v>2.0387892728318261E-2</v>
      </c>
      <c r="AU1256" s="302">
        <v>172.12121212121201</v>
      </c>
      <c r="AV1256" s="312">
        <v>1565</v>
      </c>
      <c r="AW1256" s="137">
        <v>1.9560543945605441E-2</v>
      </c>
      <c r="AX1256" s="302">
        <v>160.60606060606062</v>
      </c>
      <c r="AY1256" s="303">
        <v>-5.0939963614311703E-2</v>
      </c>
      <c r="AZ1256" s="311">
        <v>4155</v>
      </c>
      <c r="BA1256" s="137">
        <v>2.0007993566623489E-2</v>
      </c>
      <c r="BB1256" s="312">
        <v>241.21212121212099</v>
      </c>
      <c r="BC1256" s="312">
        <v>4363</v>
      </c>
      <c r="BD1256" s="137">
        <v>2.0074260500683252E-2</v>
      </c>
      <c r="BE1256" s="302">
        <v>255.75757575757501</v>
      </c>
      <c r="BF1256" s="312">
        <v>3350</v>
      </c>
      <c r="BG1256" s="137">
        <v>1.4656533970345675E-2</v>
      </c>
      <c r="BH1256" s="302">
        <v>236.36363636363637</v>
      </c>
      <c r="BI1256" s="303">
        <v>-0.19374247894103488</v>
      </c>
      <c r="BJ1256" s="311">
        <v>3476</v>
      </c>
      <c r="BK1256" s="137">
        <v>2.1734916555678527E-2</v>
      </c>
      <c r="BL1256" s="312">
        <v>238.78787878787799</v>
      </c>
      <c r="BM1256" s="312">
        <v>3702</v>
      </c>
      <c r="BN1256" s="137">
        <v>2.2023915759414599E-2</v>
      </c>
      <c r="BO1256" s="302">
        <v>228.48484848484799</v>
      </c>
      <c r="BP1256" s="312">
        <v>2816</v>
      </c>
      <c r="BQ1256" s="137">
        <v>1.6193400729163074E-2</v>
      </c>
      <c r="BR1256" s="302">
        <v>200.60606060606062</v>
      </c>
      <c r="BS1256" s="303">
        <v>-0.189873417721519</v>
      </c>
      <c r="BT1256" s="311">
        <v>3229</v>
      </c>
      <c r="BU1256" s="137">
        <v>2.621367105049521E-2</v>
      </c>
      <c r="BV1256" s="312">
        <v>192.12121212121201</v>
      </c>
      <c r="BW1256" s="312">
        <v>3546</v>
      </c>
      <c r="BX1256" s="137">
        <v>2.6720720992268625E-2</v>
      </c>
      <c r="BY1256" s="302">
        <v>214.54545454545399</v>
      </c>
      <c r="BZ1256" s="312">
        <v>2890</v>
      </c>
      <c r="CA1256" s="137">
        <v>2.0905973755407342E-2</v>
      </c>
      <c r="CB1256" s="302">
        <v>255.15151515151516</v>
      </c>
      <c r="CC1256" s="303">
        <v>-0.10498606379684113</v>
      </c>
      <c r="CD1256" s="311">
        <v>26203</v>
      </c>
      <c r="CE1256" s="137">
        <v>2.253170630617771E-2</v>
      </c>
      <c r="CF1256" s="312">
        <v>631.55999999999995</v>
      </c>
      <c r="CG1256" s="312">
        <v>27723</v>
      </c>
      <c r="CH1256" s="137">
        <v>2.2561530893012785E-2</v>
      </c>
      <c r="CI1256" s="302">
        <v>621.72</v>
      </c>
      <c r="CJ1256" s="312">
        <v>21294</v>
      </c>
      <c r="CK1256" s="137">
        <v>1.6542472530204345E-2</v>
      </c>
      <c r="CL1256" s="302">
        <v>638.71</v>
      </c>
      <c r="CM1256" s="313">
        <v>-0.18734496050070604</v>
      </c>
    </row>
    <row r="1257" spans="1:91" ht="14.4" x14ac:dyDescent="0.3">
      <c r="A1257" s="99" t="s">
        <v>483</v>
      </c>
      <c r="B1257" s="311">
        <v>6373</v>
      </c>
      <c r="C1257" s="137">
        <v>2.2881249439009065E-2</v>
      </c>
      <c r="D1257" s="312">
        <v>296.969696969697</v>
      </c>
      <c r="E1257" s="312">
        <v>6418</v>
      </c>
      <c r="F1257" s="137">
        <v>2.193813023414801E-2</v>
      </c>
      <c r="G1257" s="302">
        <v>275.75757575757501</v>
      </c>
      <c r="H1257" s="312">
        <v>5876</v>
      </c>
      <c r="I1257" s="137">
        <v>1.9083746338168141E-2</v>
      </c>
      <c r="J1257" s="302">
        <v>281.21212121212125</v>
      </c>
      <c r="K1257" s="313">
        <v>-7.7985250274595949E-2</v>
      </c>
      <c r="L1257" s="312">
        <v>7177</v>
      </c>
      <c r="M1257" s="137">
        <v>2.9994525173752597E-2</v>
      </c>
      <c r="N1257" s="312">
        <v>309.69696969696901</v>
      </c>
      <c r="O1257" s="312">
        <v>6371</v>
      </c>
      <c r="P1257" s="137">
        <v>2.471899649642853E-2</v>
      </c>
      <c r="Q1257" s="302">
        <v>364.24242424242402</v>
      </c>
      <c r="R1257" s="312">
        <v>6082</v>
      </c>
      <c r="S1257" s="137">
        <v>2.2502423394824663E-2</v>
      </c>
      <c r="T1257" s="302">
        <v>357.57575757575762</v>
      </c>
      <c r="U1257" s="313">
        <v>-0.15257071199665598</v>
      </c>
      <c r="V1257" s="312">
        <v>945</v>
      </c>
      <c r="W1257" s="137">
        <v>2.4068461401319307E-2</v>
      </c>
      <c r="X1257" s="312">
        <v>124.84848484848401</v>
      </c>
      <c r="Y1257" s="312">
        <v>1007</v>
      </c>
      <c r="Z1257" s="137">
        <v>2.4496448379877397E-2</v>
      </c>
      <c r="AA1257" s="302">
        <v>113.939393939393</v>
      </c>
      <c r="AB1257" s="312">
        <v>495</v>
      </c>
      <c r="AC1257" s="137">
        <v>1.1391880695940349E-2</v>
      </c>
      <c r="AD1257" s="302">
        <v>81.818181818181827</v>
      </c>
      <c r="AE1257" s="313">
        <v>-0.47619047619047616</v>
      </c>
      <c r="AF1257" s="312">
        <v>1158</v>
      </c>
      <c r="AG1257" s="137">
        <v>2.758982178595254E-2</v>
      </c>
      <c r="AH1257" s="312">
        <v>128.48484848484799</v>
      </c>
      <c r="AI1257" s="312">
        <v>1198</v>
      </c>
      <c r="AJ1257" s="137">
        <v>2.8041101982538678E-2</v>
      </c>
      <c r="AK1257" s="302">
        <v>139.39393939393901</v>
      </c>
      <c r="AL1257" s="312">
        <v>950</v>
      </c>
      <c r="AM1257" s="137">
        <v>2.1167086294868652E-2</v>
      </c>
      <c r="AN1257" s="302">
        <v>126.66666666666667</v>
      </c>
      <c r="AO1257" s="313">
        <v>-0.17962003454231434</v>
      </c>
      <c r="AP1257" s="312">
        <v>1886</v>
      </c>
      <c r="AQ1257" s="137">
        <v>2.579039492396893E-2</v>
      </c>
      <c r="AR1257" s="312">
        <v>186.666666666666</v>
      </c>
      <c r="AS1257" s="312">
        <v>2094</v>
      </c>
      <c r="AT1257" s="137">
        <v>2.7366825239165664E-2</v>
      </c>
      <c r="AU1257" s="302">
        <v>187.272727272727</v>
      </c>
      <c r="AV1257" s="312">
        <v>1416</v>
      </c>
      <c r="AW1257" s="137">
        <v>1.7698230176982303E-2</v>
      </c>
      <c r="AX1257" s="302">
        <v>158.78787878787881</v>
      </c>
      <c r="AY1257" s="303">
        <v>-0.24920466595970309</v>
      </c>
      <c r="AZ1257" s="311">
        <v>4365</v>
      </c>
      <c r="BA1257" s="137">
        <v>2.1019227898510597E-2</v>
      </c>
      <c r="BB1257" s="312">
        <v>252.72727272727201</v>
      </c>
      <c r="BC1257" s="312">
        <v>4855</v>
      </c>
      <c r="BD1257" s="137">
        <v>2.2337963495488698E-2</v>
      </c>
      <c r="BE1257" s="302">
        <v>292.72727272727201</v>
      </c>
      <c r="BF1257" s="312">
        <v>3410</v>
      </c>
      <c r="BG1257" s="137">
        <v>1.4919039056381717E-2</v>
      </c>
      <c r="BH1257" s="302">
        <v>206.06060606060606</v>
      </c>
      <c r="BI1257" s="303">
        <v>-0.21878579610538373</v>
      </c>
      <c r="BJ1257" s="311">
        <v>4257</v>
      </c>
      <c r="BK1257" s="137">
        <v>2.6618394642555665E-2</v>
      </c>
      <c r="BL1257" s="312">
        <v>236.969696969697</v>
      </c>
      <c r="BM1257" s="312">
        <v>3475</v>
      </c>
      <c r="BN1257" s="137">
        <v>2.0673448747694688E-2</v>
      </c>
      <c r="BO1257" s="302">
        <v>216.969696969697</v>
      </c>
      <c r="BP1257" s="312">
        <v>2904</v>
      </c>
      <c r="BQ1257" s="137">
        <v>1.669944450194942E-2</v>
      </c>
      <c r="BR1257" s="302">
        <v>239.39393939393941</v>
      </c>
      <c r="BS1257" s="303">
        <v>-0.31782945736434109</v>
      </c>
      <c r="BT1257" s="311">
        <v>4232</v>
      </c>
      <c r="BU1257" s="137">
        <v>3.4356226660172108E-2</v>
      </c>
      <c r="BV1257" s="312">
        <v>237.575757575757</v>
      </c>
      <c r="BW1257" s="312">
        <v>3805</v>
      </c>
      <c r="BX1257" s="137">
        <v>2.8672403659216614E-2</v>
      </c>
      <c r="BY1257" s="302">
        <v>235.15151515151501</v>
      </c>
      <c r="BZ1257" s="312">
        <v>3489</v>
      </c>
      <c r="CA1257" s="137">
        <v>2.5239080426510799E-2</v>
      </c>
      <c r="CB1257" s="302">
        <v>279.39393939393943</v>
      </c>
      <c r="CC1257" s="303">
        <v>-0.1755671077504726</v>
      </c>
      <c r="CD1257" s="311">
        <v>30393</v>
      </c>
      <c r="CE1257" s="137">
        <v>2.6134646787148767E-2</v>
      </c>
      <c r="CF1257" s="312">
        <v>651.78</v>
      </c>
      <c r="CG1257" s="312">
        <v>29223</v>
      </c>
      <c r="CH1257" s="137">
        <v>2.37822608406923E-2</v>
      </c>
      <c r="CI1257" s="302">
        <v>679.94</v>
      </c>
      <c r="CJ1257" s="312">
        <v>24622</v>
      </c>
      <c r="CK1257" s="137">
        <v>1.9127865062397456E-2</v>
      </c>
      <c r="CL1257" s="302">
        <v>656.66</v>
      </c>
      <c r="CM1257" s="313">
        <v>-0.18987924851117033</v>
      </c>
    </row>
    <row r="1258" spans="1:91" ht="14.4" x14ac:dyDescent="0.3">
      <c r="A1258" s="99" t="s">
        <v>484</v>
      </c>
      <c r="B1258" s="311">
        <v>14244</v>
      </c>
      <c r="C1258" s="137">
        <v>5.1140831164168385E-2</v>
      </c>
      <c r="D1258" s="312">
        <v>419.39393939393898</v>
      </c>
      <c r="E1258" s="312">
        <v>13752</v>
      </c>
      <c r="F1258" s="137">
        <v>4.7007349171081868E-2</v>
      </c>
      <c r="G1258" s="302">
        <v>495.75757575757501</v>
      </c>
      <c r="H1258" s="312">
        <v>12300</v>
      </c>
      <c r="I1258" s="137">
        <v>3.9947256630270274E-2</v>
      </c>
      <c r="J1258" s="302">
        <v>470.30303030303031</v>
      </c>
      <c r="K1258" s="313">
        <v>-0.13647851727042964</v>
      </c>
      <c r="L1258" s="312">
        <v>14045</v>
      </c>
      <c r="M1258" s="137">
        <v>5.8697660034186319E-2</v>
      </c>
      <c r="N1258" s="312">
        <v>446.06060606060601</v>
      </c>
      <c r="O1258" s="312">
        <v>13279</v>
      </c>
      <c r="P1258" s="137">
        <v>5.15215122392206E-2</v>
      </c>
      <c r="Q1258" s="302">
        <v>466.666666666666</v>
      </c>
      <c r="R1258" s="312">
        <v>12567</v>
      </c>
      <c r="S1258" s="137">
        <v>4.6495882078717785E-2</v>
      </c>
      <c r="T1258" s="302">
        <v>486.06060606060606</v>
      </c>
      <c r="U1258" s="313">
        <v>-0.10523317906728373</v>
      </c>
      <c r="V1258" s="312">
        <v>2391</v>
      </c>
      <c r="W1258" s="137">
        <v>6.0897027736036474E-2</v>
      </c>
      <c r="X1258" s="312">
        <v>190.90909090909</v>
      </c>
      <c r="Y1258" s="312">
        <v>1902</v>
      </c>
      <c r="Z1258" s="137">
        <v>4.6268366254743599E-2</v>
      </c>
      <c r="AA1258" s="302">
        <v>188.48484848484799</v>
      </c>
      <c r="AB1258" s="312">
        <v>1586</v>
      </c>
      <c r="AC1258" s="137">
        <v>3.6500046027800791E-2</v>
      </c>
      <c r="AD1258" s="302">
        <v>153.33333333333334</v>
      </c>
      <c r="AE1258" s="313">
        <v>-0.3366792137181096</v>
      </c>
      <c r="AF1258" s="312">
        <v>2844</v>
      </c>
      <c r="AG1258" s="137">
        <v>6.7759458686743546E-2</v>
      </c>
      <c r="AH1258" s="312">
        <v>231.51515151515099</v>
      </c>
      <c r="AI1258" s="312">
        <v>2526</v>
      </c>
      <c r="AJ1258" s="137">
        <v>5.9125061442314442E-2</v>
      </c>
      <c r="AK1258" s="302">
        <v>206.06060606060601</v>
      </c>
      <c r="AL1258" s="312">
        <v>2252</v>
      </c>
      <c r="AM1258" s="137">
        <v>5.0177135090572846E-2</v>
      </c>
      <c r="AN1258" s="302">
        <v>186.66666666666669</v>
      </c>
      <c r="AO1258" s="313">
        <v>-0.20815752461322082</v>
      </c>
      <c r="AP1258" s="312">
        <v>3708</v>
      </c>
      <c r="AQ1258" s="137">
        <v>5.0705612077453235E-2</v>
      </c>
      <c r="AR1258" s="312">
        <v>263.636363636363</v>
      </c>
      <c r="AS1258" s="312">
        <v>4052</v>
      </c>
      <c r="AT1258" s="137">
        <v>5.2956244445606149E-2</v>
      </c>
      <c r="AU1258" s="302">
        <v>264.24242424242402</v>
      </c>
      <c r="AV1258" s="312">
        <v>2933</v>
      </c>
      <c r="AW1258" s="137">
        <v>3.6658834116588344E-2</v>
      </c>
      <c r="AX1258" s="302">
        <v>242.42424242424244</v>
      </c>
      <c r="AY1258" s="303">
        <v>-0.20900755124056095</v>
      </c>
      <c r="AZ1258" s="311">
        <v>9425</v>
      </c>
      <c r="BA1258" s="137">
        <v>4.5385159895409477E-2</v>
      </c>
      <c r="BB1258" s="312">
        <v>376.969696969697</v>
      </c>
      <c r="BC1258" s="312">
        <v>9134</v>
      </c>
      <c r="BD1258" s="137">
        <v>4.2025738119010045E-2</v>
      </c>
      <c r="BE1258" s="302">
        <v>413.93939393939399</v>
      </c>
      <c r="BF1258" s="312">
        <v>8137</v>
      </c>
      <c r="BG1258" s="137">
        <v>3.5600064751254552E-2</v>
      </c>
      <c r="BH1258" s="302">
        <v>400.60606060606062</v>
      </c>
      <c r="BI1258" s="303">
        <v>-0.136657824933687</v>
      </c>
      <c r="BJ1258" s="311">
        <v>8469</v>
      </c>
      <c r="BK1258" s="137">
        <v>5.2955410906225964E-2</v>
      </c>
      <c r="BL1258" s="312">
        <v>366.666666666666</v>
      </c>
      <c r="BM1258" s="312">
        <v>8687</v>
      </c>
      <c r="BN1258" s="137">
        <v>5.1680647272294607E-2</v>
      </c>
      <c r="BO1258" s="302">
        <v>401.81818181818102</v>
      </c>
      <c r="BP1258" s="312">
        <v>7163</v>
      </c>
      <c r="BQ1258" s="137">
        <v>4.1190813005324962E-2</v>
      </c>
      <c r="BR1258" s="302">
        <v>376.969696969697</v>
      </c>
      <c r="BS1258" s="303">
        <v>-0.15420946983114889</v>
      </c>
      <c r="BT1258" s="311">
        <v>8481</v>
      </c>
      <c r="BU1258" s="137">
        <v>6.8850462737457374E-2</v>
      </c>
      <c r="BV1258" s="312">
        <v>370.30303030303003</v>
      </c>
      <c r="BW1258" s="312">
        <v>7543</v>
      </c>
      <c r="BX1258" s="137">
        <v>5.6839931879493016E-2</v>
      </c>
      <c r="BY1258" s="302">
        <v>328.48484848484799</v>
      </c>
      <c r="BZ1258" s="312">
        <v>6329</v>
      </c>
      <c r="CA1258" s="137">
        <v>4.5783359134246734E-2</v>
      </c>
      <c r="CB1258" s="302">
        <v>392.12121212121212</v>
      </c>
      <c r="CC1258" s="303">
        <v>-0.2537436623039736</v>
      </c>
      <c r="CD1258" s="311">
        <v>63607</v>
      </c>
      <c r="CE1258" s="137">
        <v>5.4695044194063486E-2</v>
      </c>
      <c r="CF1258" s="312">
        <v>972.28</v>
      </c>
      <c r="CG1258" s="312">
        <v>60875</v>
      </c>
      <c r="CH1258" s="137">
        <v>4.9541290376660295E-2</v>
      </c>
      <c r="CI1258" s="302">
        <v>1024.01</v>
      </c>
      <c r="CJ1258" s="312">
        <v>53267</v>
      </c>
      <c r="CK1258" s="137">
        <v>4.1381040869089641E-2</v>
      </c>
      <c r="CL1258" s="302">
        <v>1014.25</v>
      </c>
      <c r="CM1258" s="313">
        <v>-0.16256072444856698</v>
      </c>
    </row>
    <row r="1259" spans="1:91" ht="14.4" x14ac:dyDescent="0.3">
      <c r="A1259" s="99" t="s">
        <v>485</v>
      </c>
      <c r="B1259" s="311">
        <v>20164</v>
      </c>
      <c r="C1259" s="137">
        <v>7.2395655686204111E-2</v>
      </c>
      <c r="D1259" s="312">
        <v>589.69696969696895</v>
      </c>
      <c r="E1259" s="312">
        <v>20490</v>
      </c>
      <c r="F1259" s="137">
        <v>7.0039309519740217E-2</v>
      </c>
      <c r="G1259" s="302">
        <v>621.21212121212102</v>
      </c>
      <c r="H1259" s="312">
        <v>17368</v>
      </c>
      <c r="I1259" s="137">
        <v>5.6406825459718223E-2</v>
      </c>
      <c r="J1259" s="302">
        <v>577.57575757575762</v>
      </c>
      <c r="K1259" s="313">
        <v>-0.13866296369767903</v>
      </c>
      <c r="L1259" s="312">
        <v>22002</v>
      </c>
      <c r="M1259" s="137">
        <v>9.1952005416316651E-2</v>
      </c>
      <c r="N1259" s="312">
        <v>544.84848484848396</v>
      </c>
      <c r="O1259" s="312">
        <v>19187</v>
      </c>
      <c r="P1259" s="137">
        <v>7.4444103873328241E-2</v>
      </c>
      <c r="Q1259" s="302">
        <v>509.09090909090901</v>
      </c>
      <c r="R1259" s="312">
        <v>18002</v>
      </c>
      <c r="S1259" s="137">
        <v>6.6604509364293588E-2</v>
      </c>
      <c r="T1259" s="302">
        <v>665.4545454545455</v>
      </c>
      <c r="U1259" s="313">
        <v>-0.181801654395055</v>
      </c>
      <c r="V1259" s="312">
        <v>3021</v>
      </c>
      <c r="W1259" s="137">
        <v>7.6942668670249348E-2</v>
      </c>
      <c r="X1259" s="312">
        <v>212.72727272727201</v>
      </c>
      <c r="Y1259" s="312">
        <v>2809</v>
      </c>
      <c r="Z1259" s="137">
        <v>6.8332198112289577E-2</v>
      </c>
      <c r="AA1259" s="302">
        <v>218.18181818181799</v>
      </c>
      <c r="AB1259" s="312">
        <v>2554</v>
      </c>
      <c r="AC1259" s="137">
        <v>5.8777501610973025E-2</v>
      </c>
      <c r="AD1259" s="302">
        <v>192.12121212121212</v>
      </c>
      <c r="AE1259" s="313">
        <v>-0.15458457464415756</v>
      </c>
      <c r="AF1259" s="312">
        <v>4101</v>
      </c>
      <c r="AG1259" s="137">
        <v>9.7707995806728301E-2</v>
      </c>
      <c r="AH1259" s="312">
        <v>256.36363636363598</v>
      </c>
      <c r="AI1259" s="312">
        <v>3960</v>
      </c>
      <c r="AJ1259" s="137">
        <v>9.2690120075837365E-2</v>
      </c>
      <c r="AK1259" s="302">
        <v>246.666666666666</v>
      </c>
      <c r="AL1259" s="312">
        <v>3689</v>
      </c>
      <c r="AM1259" s="137">
        <v>8.2195138254495217E-2</v>
      </c>
      <c r="AN1259" s="302">
        <v>265.4545454545455</v>
      </c>
      <c r="AO1259" s="313">
        <v>-0.10046330163374786</v>
      </c>
      <c r="AP1259" s="312">
        <v>5719</v>
      </c>
      <c r="AQ1259" s="137">
        <v>7.8205338584399958E-2</v>
      </c>
      <c r="AR1259" s="312">
        <v>305.45454545454498</v>
      </c>
      <c r="AS1259" s="312">
        <v>5677</v>
      </c>
      <c r="AT1259" s="137">
        <v>7.4193632704270998E-2</v>
      </c>
      <c r="AU1259" s="302">
        <v>274.54545454545399</v>
      </c>
      <c r="AV1259" s="312">
        <v>5726</v>
      </c>
      <c r="AW1259" s="137">
        <v>7.1567843215678426E-2</v>
      </c>
      <c r="AX1259" s="302">
        <v>275.75757575757575</v>
      </c>
      <c r="AY1259" s="303">
        <v>1.2239902080783353E-3</v>
      </c>
      <c r="AZ1259" s="311">
        <v>16402</v>
      </c>
      <c r="BA1259" s="137">
        <v>7.8982216721963525E-2</v>
      </c>
      <c r="BB1259" s="312">
        <v>533.93939393939399</v>
      </c>
      <c r="BC1259" s="312">
        <v>15427</v>
      </c>
      <c r="BD1259" s="137">
        <v>7.0979971749722787E-2</v>
      </c>
      <c r="BE1259" s="302">
        <v>461.21212121212102</v>
      </c>
      <c r="BF1259" s="312">
        <v>11577</v>
      </c>
      <c r="BG1259" s="137">
        <v>5.0650356350654291E-2</v>
      </c>
      <c r="BH1259" s="302">
        <v>392.12121212121212</v>
      </c>
      <c r="BI1259" s="303">
        <v>-0.29417144250701133</v>
      </c>
      <c r="BJ1259" s="311">
        <v>14326</v>
      </c>
      <c r="BK1259" s="137">
        <v>8.9578370131372445E-2</v>
      </c>
      <c r="BL1259" s="312">
        <v>423.636363636363</v>
      </c>
      <c r="BM1259" s="312">
        <v>12951</v>
      </c>
      <c r="BN1259" s="137">
        <v>7.7048009994645728E-2</v>
      </c>
      <c r="BO1259" s="302">
        <v>459.39393939393898</v>
      </c>
      <c r="BP1259" s="312">
        <v>11113</v>
      </c>
      <c r="BQ1259" s="137">
        <v>6.390527780653027E-2</v>
      </c>
      <c r="BR1259" s="302">
        <v>350.30303030303031</v>
      </c>
      <c r="BS1259" s="303">
        <v>-0.22427753734468797</v>
      </c>
      <c r="BT1259" s="311">
        <v>10635</v>
      </c>
      <c r="BU1259" s="137">
        <v>8.6337067705796397E-2</v>
      </c>
      <c r="BV1259" s="312">
        <v>353.93939393939303</v>
      </c>
      <c r="BW1259" s="312">
        <v>11514</v>
      </c>
      <c r="BX1259" s="137">
        <v>8.6763220954591352E-2</v>
      </c>
      <c r="BY1259" s="302">
        <v>463.030303030303</v>
      </c>
      <c r="BZ1259" s="312">
        <v>10328</v>
      </c>
      <c r="CA1259" s="137">
        <v>7.471172904700589E-2</v>
      </c>
      <c r="CB1259" s="302">
        <v>489.69696969696975</v>
      </c>
      <c r="CC1259" s="303">
        <v>-2.8866948754113775E-2</v>
      </c>
      <c r="CD1259" s="311">
        <v>96370</v>
      </c>
      <c r="CE1259" s="137">
        <v>8.2867631062334315E-2</v>
      </c>
      <c r="CF1259" s="312">
        <v>1197.49</v>
      </c>
      <c r="CG1259" s="312">
        <v>92015</v>
      </c>
      <c r="CH1259" s="137">
        <v>7.488364409048702E-2</v>
      </c>
      <c r="CI1259" s="302">
        <v>1210.54</v>
      </c>
      <c r="CJ1259" s="312">
        <v>80357</v>
      </c>
      <c r="CK1259" s="137">
        <v>6.24261982300005E-2</v>
      </c>
      <c r="CL1259" s="302">
        <v>1213.73</v>
      </c>
      <c r="CM1259" s="313">
        <v>-0.16616166856905676</v>
      </c>
    </row>
    <row r="1260" spans="1:91" ht="14.4" x14ac:dyDescent="0.3">
      <c r="A1260" s="99" t="s">
        <v>486</v>
      </c>
      <c r="B1260" s="311">
        <v>31375</v>
      </c>
      <c r="C1260" s="137">
        <v>0.11264697962480927</v>
      </c>
      <c r="D1260" s="312">
        <v>695.15151515151501</v>
      </c>
      <c r="E1260" s="312">
        <v>30631</v>
      </c>
      <c r="F1260" s="137">
        <v>0.10470346949239447</v>
      </c>
      <c r="G1260" s="302">
        <v>611.51515151515105</v>
      </c>
      <c r="H1260" s="312">
        <v>29745</v>
      </c>
      <c r="I1260" s="137">
        <v>9.6604158411982874E-2</v>
      </c>
      <c r="J1260" s="302">
        <v>707.27272727272737</v>
      </c>
      <c r="K1260" s="313">
        <v>-5.1952191235059758E-2</v>
      </c>
      <c r="L1260" s="312">
        <v>28092</v>
      </c>
      <c r="M1260" s="137">
        <v>0.11740367858172746</v>
      </c>
      <c r="N1260" s="312">
        <v>636.969696969697</v>
      </c>
      <c r="O1260" s="312">
        <v>28134</v>
      </c>
      <c r="P1260" s="137">
        <v>0.10915778487372788</v>
      </c>
      <c r="Q1260" s="302">
        <v>709.69696969696895</v>
      </c>
      <c r="R1260" s="312">
        <v>29457</v>
      </c>
      <c r="S1260" s="137">
        <v>0.108986170000222</v>
      </c>
      <c r="T1260" s="302">
        <v>754.54545454545462</v>
      </c>
      <c r="U1260" s="313">
        <v>4.8590346005980348E-2</v>
      </c>
      <c r="V1260" s="312">
        <v>4941</v>
      </c>
      <c r="W1260" s="137">
        <v>0.1258436696126124</v>
      </c>
      <c r="X1260" s="312">
        <v>276.969696969697</v>
      </c>
      <c r="Y1260" s="312">
        <v>3998</v>
      </c>
      <c r="Z1260" s="137">
        <v>9.7256008562810164E-2</v>
      </c>
      <c r="AA1260" s="302">
        <v>243.636363636363</v>
      </c>
      <c r="AB1260" s="312">
        <v>4641</v>
      </c>
      <c r="AC1260" s="137">
        <v>0.1068075117370892</v>
      </c>
      <c r="AD1260" s="302">
        <v>252.72727272727275</v>
      </c>
      <c r="AE1260" s="313">
        <v>-6.0716454159077109E-2</v>
      </c>
      <c r="AF1260" s="312">
        <v>5603</v>
      </c>
      <c r="AG1260" s="137">
        <v>0.13349375774325742</v>
      </c>
      <c r="AH1260" s="312">
        <v>319.39393939393898</v>
      </c>
      <c r="AI1260" s="312">
        <v>5729</v>
      </c>
      <c r="AJ1260" s="137">
        <v>0.13409638836224047</v>
      </c>
      <c r="AK1260" s="302">
        <v>272.72727272727201</v>
      </c>
      <c r="AL1260" s="312">
        <v>5229</v>
      </c>
      <c r="AM1260" s="137">
        <v>0.11650809919565072</v>
      </c>
      <c r="AN1260" s="302">
        <v>325.4545454545455</v>
      </c>
      <c r="AO1260" s="313">
        <v>-6.6749955381045875E-2</v>
      </c>
      <c r="AP1260" s="312">
        <v>9538</v>
      </c>
      <c r="AQ1260" s="137">
        <v>0.13042883710753747</v>
      </c>
      <c r="AR1260" s="312">
        <v>336.969696969697</v>
      </c>
      <c r="AS1260" s="312">
        <v>8512</v>
      </c>
      <c r="AT1260" s="137">
        <v>0.11124470698938783</v>
      </c>
      <c r="AU1260" s="302">
        <v>349.69696969696901</v>
      </c>
      <c r="AV1260" s="312">
        <v>7978</v>
      </c>
      <c r="AW1260" s="137">
        <v>9.971502849715029E-2</v>
      </c>
      <c r="AX1260" s="302">
        <v>379.39393939393943</v>
      </c>
      <c r="AY1260" s="303">
        <v>-0.16355630111134409</v>
      </c>
      <c r="AZ1260" s="311">
        <v>26210</v>
      </c>
      <c r="BA1260" s="137">
        <v>0.12621167542267187</v>
      </c>
      <c r="BB1260" s="312">
        <v>745.45454545454504</v>
      </c>
      <c r="BC1260" s="312">
        <v>23336</v>
      </c>
      <c r="BD1260" s="137">
        <v>0.10736945749345504</v>
      </c>
      <c r="BE1260" s="302">
        <v>579.39393939393904</v>
      </c>
      <c r="BF1260" s="312">
        <v>22235</v>
      </c>
      <c r="BG1260" s="137">
        <v>9.7280009800189873E-2</v>
      </c>
      <c r="BH1260" s="302">
        <v>615.75757575757575</v>
      </c>
      <c r="BI1260" s="303">
        <v>-0.15165967188096147</v>
      </c>
      <c r="BJ1260" s="311">
        <v>21944</v>
      </c>
      <c r="BK1260" s="137">
        <v>0.13721260325023291</v>
      </c>
      <c r="BL1260" s="312">
        <v>460</v>
      </c>
      <c r="BM1260" s="312">
        <v>19870</v>
      </c>
      <c r="BN1260" s="137">
        <v>0.11821048247962401</v>
      </c>
      <c r="BO1260" s="302">
        <v>568.48484848484804</v>
      </c>
      <c r="BP1260" s="312">
        <v>19131</v>
      </c>
      <c r="BQ1260" s="137">
        <v>0.11001276610426802</v>
      </c>
      <c r="BR1260" s="302">
        <v>560</v>
      </c>
      <c r="BS1260" s="303">
        <v>-0.12818993802406126</v>
      </c>
      <c r="BT1260" s="311">
        <v>15440</v>
      </c>
      <c r="BU1260" s="137">
        <v>0.12534502354278293</v>
      </c>
      <c r="BV1260" s="312">
        <v>483.636363636363</v>
      </c>
      <c r="BW1260" s="312">
        <v>15864</v>
      </c>
      <c r="BX1260" s="137">
        <v>0.11954244721414255</v>
      </c>
      <c r="BY1260" s="302">
        <v>556.969696969697</v>
      </c>
      <c r="BZ1260" s="312">
        <v>15598</v>
      </c>
      <c r="CA1260" s="137">
        <v>0.11283438707157221</v>
      </c>
      <c r="CB1260" s="302">
        <v>575.75757575757575</v>
      </c>
      <c r="CC1260" s="303">
        <v>1.0233160621761658E-2</v>
      </c>
      <c r="CD1260" s="311">
        <v>143143</v>
      </c>
      <c r="CE1260" s="137">
        <v>0.1230872814481241</v>
      </c>
      <c r="CF1260" s="312">
        <v>1475.89</v>
      </c>
      <c r="CG1260" s="312">
        <v>136074</v>
      </c>
      <c r="CH1260" s="137">
        <v>0.11073973793369483</v>
      </c>
      <c r="CI1260" s="302">
        <v>1448.39</v>
      </c>
      <c r="CJ1260" s="312">
        <v>134014</v>
      </c>
      <c r="CK1260" s="137">
        <v>0.10411021478645652</v>
      </c>
      <c r="CL1260" s="302">
        <v>1550.34</v>
      </c>
      <c r="CM1260" s="313">
        <v>-6.3775385453707131E-2</v>
      </c>
    </row>
    <row r="1261" spans="1:91" ht="14.4" x14ac:dyDescent="0.3">
      <c r="A1261" s="99" t="s">
        <v>487</v>
      </c>
      <c r="B1261" s="311">
        <v>24997</v>
      </c>
      <c r="C1261" s="137">
        <v>8.9747778475899834E-2</v>
      </c>
      <c r="D1261" s="312">
        <v>653.33333333333303</v>
      </c>
      <c r="E1261" s="312">
        <v>23316</v>
      </c>
      <c r="F1261" s="137">
        <v>7.9699196718509654E-2</v>
      </c>
      <c r="G1261" s="302">
        <v>568.48484848484804</v>
      </c>
      <c r="H1261" s="312">
        <v>25280</v>
      </c>
      <c r="I1261" s="137">
        <v>8.2102979480750612E-2</v>
      </c>
      <c r="J1261" s="302">
        <v>647.87878787878788</v>
      </c>
      <c r="K1261" s="313">
        <v>1.1321358563027564E-2</v>
      </c>
      <c r="L1261" s="312">
        <v>21374</v>
      </c>
      <c r="M1261" s="137">
        <v>8.9327432222904832E-2</v>
      </c>
      <c r="N1261" s="312">
        <v>588.48484848484804</v>
      </c>
      <c r="O1261" s="312">
        <v>22230</v>
      </c>
      <c r="P1261" s="137">
        <v>8.6250712936054977E-2</v>
      </c>
      <c r="Q1261" s="302">
        <v>588.48484848484804</v>
      </c>
      <c r="R1261" s="312">
        <v>22082</v>
      </c>
      <c r="S1261" s="137">
        <v>8.1699854226326571E-2</v>
      </c>
      <c r="T1261" s="302">
        <v>738.18181818181824</v>
      </c>
      <c r="U1261" s="313">
        <v>3.312435669505006E-2</v>
      </c>
      <c r="V1261" s="312">
        <v>3245</v>
      </c>
      <c r="W1261" s="137">
        <v>8.2647785446858371E-2</v>
      </c>
      <c r="X1261" s="312">
        <v>247.272727272727</v>
      </c>
      <c r="Y1261" s="312">
        <v>3434</v>
      </c>
      <c r="Z1261" s="137">
        <v>8.3536051376860945E-2</v>
      </c>
      <c r="AA1261" s="302">
        <v>232.72727272727201</v>
      </c>
      <c r="AB1261" s="312">
        <v>3729</v>
      </c>
      <c r="AC1261" s="137">
        <v>8.5818834576083955E-2</v>
      </c>
      <c r="AD1261" s="302">
        <v>252.12121212121212</v>
      </c>
      <c r="AE1261" s="313">
        <v>0.14915254237288136</v>
      </c>
      <c r="AF1261" s="312">
        <v>3675</v>
      </c>
      <c r="AG1261" s="137">
        <v>8.7558372248165442E-2</v>
      </c>
      <c r="AH1261" s="312">
        <v>249.69696969696901</v>
      </c>
      <c r="AI1261" s="312">
        <v>3324</v>
      </c>
      <c r="AJ1261" s="137">
        <v>7.7803525033354401E-2</v>
      </c>
      <c r="AK1261" s="302">
        <v>256.36363636363598</v>
      </c>
      <c r="AL1261" s="312">
        <v>4325</v>
      </c>
      <c r="AM1261" s="137">
        <v>9.6365945500323083E-2</v>
      </c>
      <c r="AN1261" s="302">
        <v>268.4848484848485</v>
      </c>
      <c r="AO1261" s="313">
        <v>0.17687074829931973</v>
      </c>
      <c r="AP1261" s="312">
        <v>6227</v>
      </c>
      <c r="AQ1261" s="137">
        <v>8.5152062137621706E-2</v>
      </c>
      <c r="AR1261" s="312">
        <v>326.06060606060601</v>
      </c>
      <c r="AS1261" s="312">
        <v>5815</v>
      </c>
      <c r="AT1261" s="137">
        <v>7.5997177061006851E-2</v>
      </c>
      <c r="AU1261" s="302">
        <v>330.90909090909003</v>
      </c>
      <c r="AV1261" s="312">
        <v>6706</v>
      </c>
      <c r="AW1261" s="137">
        <v>8.3816618338166185E-2</v>
      </c>
      <c r="AX1261" s="302">
        <v>323.03030303030306</v>
      </c>
      <c r="AY1261" s="303">
        <v>7.6923076923076927E-2</v>
      </c>
      <c r="AZ1261" s="311">
        <v>21398</v>
      </c>
      <c r="BA1261" s="137">
        <v>0.10303996301771587</v>
      </c>
      <c r="BB1261" s="312">
        <v>513.93939393939399</v>
      </c>
      <c r="BC1261" s="312">
        <v>18586</v>
      </c>
      <c r="BD1261" s="137">
        <v>8.5514601344418725E-2</v>
      </c>
      <c r="BE1261" s="302">
        <v>492.72727272727201</v>
      </c>
      <c r="BF1261" s="312">
        <v>19404</v>
      </c>
      <c r="BG1261" s="137">
        <v>8.4894144824055967E-2</v>
      </c>
      <c r="BH1261" s="302">
        <v>533.33333333333337</v>
      </c>
      <c r="BI1261" s="303">
        <v>-9.3186279091503885E-2</v>
      </c>
      <c r="BJ1261" s="311">
        <v>16257</v>
      </c>
      <c r="BK1261" s="137">
        <v>0.10165262901198673</v>
      </c>
      <c r="BL1261" s="312">
        <v>526.66666666666595</v>
      </c>
      <c r="BM1261" s="312">
        <v>14365</v>
      </c>
      <c r="BN1261" s="137">
        <v>8.5460170146945083E-2</v>
      </c>
      <c r="BO1261" s="302">
        <v>478.18181818181802</v>
      </c>
      <c r="BP1261" s="312">
        <v>15192</v>
      </c>
      <c r="BQ1261" s="137">
        <v>8.7361556774661009E-2</v>
      </c>
      <c r="BR1261" s="302">
        <v>521.81818181818187</v>
      </c>
      <c r="BS1261" s="303">
        <v>-6.5510241742018818E-2</v>
      </c>
      <c r="BT1261" s="311">
        <v>10237</v>
      </c>
      <c r="BU1261" s="137">
        <v>8.3106023705146942E-2</v>
      </c>
      <c r="BV1261" s="312">
        <v>392.12121212121201</v>
      </c>
      <c r="BW1261" s="312">
        <v>9944</v>
      </c>
      <c r="BX1261" s="137">
        <v>7.4932557683902765E-2</v>
      </c>
      <c r="BY1261" s="302">
        <v>466.666666666666</v>
      </c>
      <c r="BZ1261" s="312">
        <v>11143</v>
      </c>
      <c r="CA1261" s="137">
        <v>8.0607358324049833E-2</v>
      </c>
      <c r="CB1261" s="302">
        <v>415.15151515151518</v>
      </c>
      <c r="CC1261" s="303">
        <v>8.8502490964149652E-2</v>
      </c>
      <c r="CD1261" s="311">
        <v>107410</v>
      </c>
      <c r="CE1261" s="137">
        <v>9.2360820300978808E-2</v>
      </c>
      <c r="CF1261" s="312">
        <v>1301.9000000000001</v>
      </c>
      <c r="CG1261" s="312">
        <v>101014</v>
      </c>
      <c r="CH1261" s="137">
        <v>8.2207209956598984E-2</v>
      </c>
      <c r="CI1261" s="302">
        <v>1258.7</v>
      </c>
      <c r="CJ1261" s="312">
        <v>107861</v>
      </c>
      <c r="CK1261" s="137">
        <v>8.3792975935961814E-2</v>
      </c>
      <c r="CL1261" s="302">
        <v>1389.48</v>
      </c>
      <c r="CM1261" s="313">
        <v>4.198864165347733E-3</v>
      </c>
    </row>
    <row r="1262" spans="1:91" ht="14.4" x14ac:dyDescent="0.3">
      <c r="A1262" s="99" t="s">
        <v>488</v>
      </c>
      <c r="B1262" s="311">
        <v>26061</v>
      </c>
      <c r="C1262" s="137">
        <v>9.3567902342698142E-2</v>
      </c>
      <c r="D1262" s="312">
        <v>655.75757575757495</v>
      </c>
      <c r="E1262" s="312">
        <v>25855</v>
      </c>
      <c r="F1262" s="137">
        <v>8.8378055033327643E-2</v>
      </c>
      <c r="G1262" s="302">
        <v>633.33333333333303</v>
      </c>
      <c r="H1262" s="312">
        <v>31506</v>
      </c>
      <c r="I1262" s="137">
        <v>0.10232343637343864</v>
      </c>
      <c r="J1262" s="302">
        <v>725.4545454545455</v>
      </c>
      <c r="K1262" s="313">
        <v>0.20893288822378267</v>
      </c>
      <c r="L1262" s="312">
        <v>23326</v>
      </c>
      <c r="M1262" s="137">
        <v>9.7485341257203997E-2</v>
      </c>
      <c r="N1262" s="312">
        <v>533.33333333333303</v>
      </c>
      <c r="O1262" s="312">
        <v>24434</v>
      </c>
      <c r="P1262" s="137">
        <v>9.4802065671595465E-2</v>
      </c>
      <c r="Q1262" s="302">
        <v>651.51515151515105</v>
      </c>
      <c r="R1262" s="312">
        <v>28826</v>
      </c>
      <c r="S1262" s="137">
        <v>0.10665157132180464</v>
      </c>
      <c r="T1262" s="302">
        <v>638.18181818181824</v>
      </c>
      <c r="U1262" s="313">
        <v>0.23578839063705737</v>
      </c>
      <c r="V1262" s="312">
        <v>3568</v>
      </c>
      <c r="W1262" s="137">
        <v>9.0874360084557987E-2</v>
      </c>
      <c r="X1262" s="312">
        <v>238.18181818181799</v>
      </c>
      <c r="Y1262" s="312">
        <v>3649</v>
      </c>
      <c r="Z1262" s="137">
        <v>8.8766176899873497E-2</v>
      </c>
      <c r="AA1262" s="302">
        <v>270.90909090909003</v>
      </c>
      <c r="AB1262" s="312">
        <v>4586</v>
      </c>
      <c r="AC1262" s="137">
        <v>0.10554174721531805</v>
      </c>
      <c r="AD1262" s="302">
        <v>267.87878787878788</v>
      </c>
      <c r="AE1262" s="313">
        <v>0.2853139013452915</v>
      </c>
      <c r="AF1262" s="312">
        <v>4207</v>
      </c>
      <c r="AG1262" s="137">
        <v>0.10023348899266177</v>
      </c>
      <c r="AH1262" s="312">
        <v>238.18181818181799</v>
      </c>
      <c r="AI1262" s="312">
        <v>4026</v>
      </c>
      <c r="AJ1262" s="137">
        <v>9.4234955410434654E-2</v>
      </c>
      <c r="AK1262" s="302">
        <v>225.45454545454501</v>
      </c>
      <c r="AL1262" s="312">
        <v>6298</v>
      </c>
      <c r="AM1262" s="137">
        <v>0.14032664156324504</v>
      </c>
      <c r="AN1262" s="302">
        <v>347.87878787878788</v>
      </c>
      <c r="AO1262" s="313">
        <v>0.49702876158782983</v>
      </c>
      <c r="AP1262" s="312">
        <v>6134</v>
      </c>
      <c r="AQ1262" s="137">
        <v>8.3880319439886233E-2</v>
      </c>
      <c r="AR1262" s="312">
        <v>304.24242424242402</v>
      </c>
      <c r="AS1262" s="312">
        <v>5906</v>
      </c>
      <c r="AT1262" s="137">
        <v>7.7186470803492085E-2</v>
      </c>
      <c r="AU1262" s="302">
        <v>283.636363636363</v>
      </c>
      <c r="AV1262" s="312">
        <v>6762</v>
      </c>
      <c r="AW1262" s="137">
        <v>8.451654834516549E-2</v>
      </c>
      <c r="AX1262" s="302">
        <v>378.78787878787881</v>
      </c>
      <c r="AY1262" s="303">
        <v>0.10238017606781871</v>
      </c>
      <c r="AZ1262" s="311">
        <v>25113</v>
      </c>
      <c r="BA1262" s="137">
        <v>0.12092917988895684</v>
      </c>
      <c r="BB1262" s="312">
        <v>582.42424242424204</v>
      </c>
      <c r="BC1262" s="312">
        <v>23366</v>
      </c>
      <c r="BD1262" s="137">
        <v>0.10750748816387001</v>
      </c>
      <c r="BE1262" s="302">
        <v>583.030303030303</v>
      </c>
      <c r="BF1262" s="312">
        <v>26748</v>
      </c>
      <c r="BG1262" s="137">
        <v>0.1170247673548675</v>
      </c>
      <c r="BH1262" s="302">
        <v>758.18181818181824</v>
      </c>
      <c r="BI1262" s="303">
        <v>6.5105722135945523E-2</v>
      </c>
      <c r="BJ1262" s="311">
        <v>16680</v>
      </c>
      <c r="BK1262" s="137">
        <v>0.10429758577350916</v>
      </c>
      <c r="BL1262" s="312">
        <v>566.66666666666595</v>
      </c>
      <c r="BM1262" s="312">
        <v>17062</v>
      </c>
      <c r="BN1262" s="137">
        <v>0.10150514605270985</v>
      </c>
      <c r="BO1262" s="302">
        <v>546.06060606060601</v>
      </c>
      <c r="BP1262" s="312">
        <v>20746</v>
      </c>
      <c r="BQ1262" s="137">
        <v>0.11929981943438107</v>
      </c>
      <c r="BR1262" s="302">
        <v>621.81818181818187</v>
      </c>
      <c r="BS1262" s="303">
        <v>0.24376498800959231</v>
      </c>
      <c r="BT1262" s="311">
        <v>10113</v>
      </c>
      <c r="BU1262" s="137">
        <v>8.2099366780321481E-2</v>
      </c>
      <c r="BV1262" s="312">
        <v>364.24242424242402</v>
      </c>
      <c r="BW1262" s="312">
        <v>10785</v>
      </c>
      <c r="BX1262" s="137">
        <v>8.126987476074933E-2</v>
      </c>
      <c r="BY1262" s="302">
        <v>438.78787878787801</v>
      </c>
      <c r="BZ1262" s="312">
        <v>12900</v>
      </c>
      <c r="CA1262" s="137">
        <v>9.3317322299223085E-2</v>
      </c>
      <c r="CB1262" s="302">
        <v>515.15151515151513</v>
      </c>
      <c r="CC1262" s="303">
        <v>0.27558587956096114</v>
      </c>
      <c r="CD1262" s="311">
        <v>115202</v>
      </c>
      <c r="CE1262" s="137">
        <v>9.9061085749123562E-2</v>
      </c>
      <c r="CF1262" s="312">
        <v>1307.82</v>
      </c>
      <c r="CG1262" s="312">
        <v>115083</v>
      </c>
      <c r="CH1262" s="137">
        <v>9.3656843045867702E-2</v>
      </c>
      <c r="CI1262" s="302">
        <v>1363.06</v>
      </c>
      <c r="CJ1262" s="312">
        <v>138372</v>
      </c>
      <c r="CK1262" s="137">
        <v>0.10749577387759161</v>
      </c>
      <c r="CL1262" s="302">
        <v>1578.82</v>
      </c>
      <c r="CM1262" s="313">
        <v>0.20112498046908908</v>
      </c>
    </row>
    <row r="1263" spans="1:91" ht="14.4" x14ac:dyDescent="0.3">
      <c r="A1263" s="99" t="s">
        <v>489</v>
      </c>
      <c r="B1263" s="311">
        <v>15646</v>
      </c>
      <c r="C1263" s="137">
        <v>5.6174490620231575E-2</v>
      </c>
      <c r="D1263" s="312">
        <v>453.33333333333297</v>
      </c>
      <c r="E1263" s="312">
        <v>18383</v>
      </c>
      <c r="F1263" s="137">
        <v>6.2837121859511194E-2</v>
      </c>
      <c r="G1263" s="302">
        <v>526.66666666666595</v>
      </c>
      <c r="H1263" s="312">
        <v>28894</v>
      </c>
      <c r="I1263" s="137">
        <v>9.3840327892278808E-2</v>
      </c>
      <c r="J1263" s="302">
        <v>658.78787878787887</v>
      </c>
      <c r="K1263" s="313">
        <v>0.84673398951808765</v>
      </c>
      <c r="L1263" s="312">
        <v>13607</v>
      </c>
      <c r="M1263" s="137">
        <v>5.6867145609481896E-2</v>
      </c>
      <c r="N1263" s="312">
        <v>413.33333333333297</v>
      </c>
      <c r="O1263" s="312">
        <v>17375</v>
      </c>
      <c r="P1263" s="137">
        <v>6.7413681388392044E-2</v>
      </c>
      <c r="Q1263" s="302">
        <v>505.45454545454498</v>
      </c>
      <c r="R1263" s="312">
        <v>24555</v>
      </c>
      <c r="S1263" s="137">
        <v>9.084955712922059E-2</v>
      </c>
      <c r="T1263" s="302">
        <v>618.18181818181824</v>
      </c>
      <c r="U1263" s="313">
        <v>0.80458587491732192</v>
      </c>
      <c r="V1263" s="312">
        <v>1430</v>
      </c>
      <c r="W1263" s="137">
        <v>3.6421057993530806E-2</v>
      </c>
      <c r="X1263" s="312">
        <v>144.84848484848399</v>
      </c>
      <c r="Y1263" s="312">
        <v>2477</v>
      </c>
      <c r="Z1263" s="137">
        <v>6.0255911258149268E-2</v>
      </c>
      <c r="AA1263" s="302">
        <v>233.93939393939399</v>
      </c>
      <c r="AB1263" s="312">
        <v>3266</v>
      </c>
      <c r="AC1263" s="137">
        <v>7.5163398692810454E-2</v>
      </c>
      <c r="AD1263" s="302">
        <v>203.03030303030303</v>
      </c>
      <c r="AE1263" s="313">
        <v>1.2839160839160839</v>
      </c>
      <c r="AF1263" s="312">
        <v>2172</v>
      </c>
      <c r="AG1263" s="137">
        <v>5.1748784904221863E-2</v>
      </c>
      <c r="AH1263" s="312">
        <v>169.09090909090901</v>
      </c>
      <c r="AI1263" s="312">
        <v>1909</v>
      </c>
      <c r="AJ1263" s="137">
        <v>4.4683191723427662E-2</v>
      </c>
      <c r="AK1263" s="302">
        <v>166.06060606060601</v>
      </c>
      <c r="AL1263" s="312">
        <v>3627</v>
      </c>
      <c r="AM1263" s="137">
        <v>8.0813707359461681E-2</v>
      </c>
      <c r="AN1263" s="302">
        <v>252.72727272727275</v>
      </c>
      <c r="AO1263" s="313">
        <v>0.66988950276243098</v>
      </c>
      <c r="AP1263" s="312">
        <v>3096</v>
      </c>
      <c r="AQ1263" s="137">
        <v>4.2336724647193964E-2</v>
      </c>
      <c r="AR1263" s="312">
        <v>231.51515151515099</v>
      </c>
      <c r="AS1263" s="312">
        <v>3707</v>
      </c>
      <c r="AT1263" s="137">
        <v>4.8447383553766529E-2</v>
      </c>
      <c r="AU1263" s="302">
        <v>195.15151515151501</v>
      </c>
      <c r="AV1263" s="312">
        <v>6188</v>
      </c>
      <c r="AW1263" s="137">
        <v>7.7342265773422653E-2</v>
      </c>
      <c r="AX1263" s="302">
        <v>305.4545454545455</v>
      </c>
      <c r="AY1263" s="303">
        <v>0.99870801033591727</v>
      </c>
      <c r="AZ1263" s="311">
        <v>15460</v>
      </c>
      <c r="BA1263" s="137">
        <v>7.4446108433212782E-2</v>
      </c>
      <c r="BB1263" s="312">
        <v>428.48484848484799</v>
      </c>
      <c r="BC1263" s="312">
        <v>17351</v>
      </c>
      <c r="BD1263" s="137">
        <v>7.9832338745669293E-2</v>
      </c>
      <c r="BE1263" s="302">
        <v>576.969696969697</v>
      </c>
      <c r="BF1263" s="312">
        <v>27887</v>
      </c>
      <c r="BG1263" s="137">
        <v>0.12200798890478504</v>
      </c>
      <c r="BH1263" s="302">
        <v>664.84848484848487</v>
      </c>
      <c r="BI1263" s="303">
        <v>0.80381630012936611</v>
      </c>
      <c r="BJ1263" s="311">
        <v>9805</v>
      </c>
      <c r="BK1263" s="137">
        <v>6.1309222332689289E-2</v>
      </c>
      <c r="BL1263" s="312">
        <v>372.72727272727201</v>
      </c>
      <c r="BM1263" s="312">
        <v>10072</v>
      </c>
      <c r="BN1263" s="137">
        <v>5.9920280801951338E-2</v>
      </c>
      <c r="BO1263" s="302">
        <v>280</v>
      </c>
      <c r="BP1263" s="312">
        <v>16549</v>
      </c>
      <c r="BQ1263" s="137">
        <v>9.5164981770923182E-2</v>
      </c>
      <c r="BR1263" s="302">
        <v>555.15151515151513</v>
      </c>
      <c r="BS1263" s="303">
        <v>0.68781234064252927</v>
      </c>
      <c r="BT1263" s="311">
        <v>5627</v>
      </c>
      <c r="BU1263" s="137">
        <v>4.5681117064458515E-2</v>
      </c>
      <c r="BV1263" s="312">
        <v>264.24242424242402</v>
      </c>
      <c r="BW1263" s="312">
        <v>6801</v>
      </c>
      <c r="BX1263" s="137">
        <v>5.1248624779587963E-2</v>
      </c>
      <c r="BY1263" s="302">
        <v>326.06060606060601</v>
      </c>
      <c r="BZ1263" s="312">
        <v>10473</v>
      </c>
      <c r="CA1263" s="137">
        <v>7.5760644685252967E-2</v>
      </c>
      <c r="CB1263" s="302">
        <v>433.33333333333337</v>
      </c>
      <c r="CC1263" s="303">
        <v>0.86120490492269419</v>
      </c>
      <c r="CD1263" s="311">
        <v>66843</v>
      </c>
      <c r="CE1263" s="137">
        <v>5.7477649300608204E-2</v>
      </c>
      <c r="CF1263" s="312">
        <v>932.57</v>
      </c>
      <c r="CG1263" s="312">
        <v>78075</v>
      </c>
      <c r="CH1263" s="137">
        <v>6.3538993776718733E-2</v>
      </c>
      <c r="CI1263" s="302">
        <v>1080.75</v>
      </c>
      <c r="CJ1263" s="312">
        <v>121439</v>
      </c>
      <c r="CK1263" s="137">
        <v>9.4341191020732865E-2</v>
      </c>
      <c r="CL1263" s="302">
        <v>1396.07</v>
      </c>
      <c r="CM1263" s="313">
        <v>0.81677961791062637</v>
      </c>
    </row>
    <row r="1264" spans="1:91" ht="14.4" x14ac:dyDescent="0.3">
      <c r="A1264" s="99" t="s">
        <v>253</v>
      </c>
      <c r="B1264" s="311">
        <v>123678</v>
      </c>
      <c r="C1264" s="137">
        <v>0.44404631541154294</v>
      </c>
      <c r="D1264" s="312">
        <v>1060</v>
      </c>
      <c r="E1264" s="312">
        <v>137063</v>
      </c>
      <c r="F1264" s="137">
        <v>0.46851136557853357</v>
      </c>
      <c r="G1264" s="302">
        <v>1242.42424242424</v>
      </c>
      <c r="H1264" s="312">
        <v>143782</v>
      </c>
      <c r="I1264" s="137">
        <v>0.46696719128565212</v>
      </c>
      <c r="J1264" s="302">
        <v>1099.3939393939395</v>
      </c>
      <c r="K1264" s="313">
        <v>0.16255114086579667</v>
      </c>
      <c r="L1264" s="312">
        <v>91347</v>
      </c>
      <c r="M1264" s="137">
        <v>0.38176255971112977</v>
      </c>
      <c r="N1264" s="312">
        <v>1148.4848484848401</v>
      </c>
      <c r="O1264" s="312">
        <v>110403</v>
      </c>
      <c r="P1264" s="137">
        <v>0.42835526137108759</v>
      </c>
      <c r="Q1264" s="302">
        <v>1076.3636363636299</v>
      </c>
      <c r="R1264" s="312">
        <v>112728</v>
      </c>
      <c r="S1264" s="137">
        <v>0.41707549892334672</v>
      </c>
      <c r="T1264" s="302">
        <v>1181.2121212121212</v>
      </c>
      <c r="U1264" s="313">
        <v>0.23406351604321982</v>
      </c>
      <c r="V1264" s="312">
        <v>17503</v>
      </c>
      <c r="W1264" s="137">
        <v>0.44578865598655221</v>
      </c>
      <c r="X1264" s="312">
        <v>492.12121212121201</v>
      </c>
      <c r="Y1264" s="312">
        <v>19750</v>
      </c>
      <c r="Z1264" s="137">
        <v>0.48044176316045539</v>
      </c>
      <c r="AA1264" s="302">
        <v>450.90909090909099</v>
      </c>
      <c r="AB1264" s="312">
        <v>20719</v>
      </c>
      <c r="AC1264" s="137">
        <v>0.47682500230139002</v>
      </c>
      <c r="AD1264" s="302">
        <v>437.57575757575762</v>
      </c>
      <c r="AE1264" s="313">
        <v>0.18373993029766325</v>
      </c>
      <c r="AF1264" s="312">
        <v>15090</v>
      </c>
      <c r="AG1264" s="137">
        <v>0.35952539788430382</v>
      </c>
      <c r="AH1264" s="312">
        <v>500.60606060606</v>
      </c>
      <c r="AI1264" s="312">
        <v>16793</v>
      </c>
      <c r="AJ1264" s="137">
        <v>0.39306696627109522</v>
      </c>
      <c r="AK1264" s="302">
        <v>540.60606060606005</v>
      </c>
      <c r="AL1264" s="312">
        <v>16109</v>
      </c>
      <c r="AM1264" s="137">
        <v>0.35892694013056747</v>
      </c>
      <c r="AN1264" s="302">
        <v>486.06060606060606</v>
      </c>
      <c r="AO1264" s="313">
        <v>6.7528164347249828E-2</v>
      </c>
      <c r="AP1264" s="312">
        <v>31920</v>
      </c>
      <c r="AQ1264" s="137">
        <v>0.43649491302920906</v>
      </c>
      <c r="AR1264" s="312">
        <v>578.18181818181802</v>
      </c>
      <c r="AS1264" s="312">
        <v>36206</v>
      </c>
      <c r="AT1264" s="137">
        <v>0.47318207956505831</v>
      </c>
      <c r="AU1264" s="302">
        <v>516.36363636363603</v>
      </c>
      <c r="AV1264" s="312">
        <v>38213</v>
      </c>
      <c r="AW1264" s="137">
        <v>0.47761473852614739</v>
      </c>
      <c r="AX1264" s="302">
        <v>569.09090909090912</v>
      </c>
      <c r="AY1264" s="303">
        <v>0.19714912280701755</v>
      </c>
      <c r="AZ1264" s="311">
        <v>77785</v>
      </c>
      <c r="BA1264" s="137">
        <v>0.37456601193256511</v>
      </c>
      <c r="BB1264" s="312">
        <v>1034.54545454545</v>
      </c>
      <c r="BC1264" s="312">
        <v>93759</v>
      </c>
      <c r="BD1264" s="137">
        <v>0.43138725424789387</v>
      </c>
      <c r="BE1264" s="302">
        <v>861.21212121212102</v>
      </c>
      <c r="BF1264" s="312">
        <v>99148</v>
      </c>
      <c r="BG1264" s="137">
        <v>0.43378090450502477</v>
      </c>
      <c r="BH1264" s="302">
        <v>986.06060606060612</v>
      </c>
      <c r="BI1264" s="303">
        <v>0.27464164041910394</v>
      </c>
      <c r="BJ1264" s="311">
        <v>58882</v>
      </c>
      <c r="BK1264" s="137">
        <v>0.36818048234506995</v>
      </c>
      <c r="BL1264" s="312">
        <v>901.21212121212102</v>
      </c>
      <c r="BM1264" s="312">
        <v>71992</v>
      </c>
      <c r="BN1264" s="137">
        <v>0.42829436611339161</v>
      </c>
      <c r="BO1264" s="302">
        <v>971.51515151515105</v>
      </c>
      <c r="BP1264" s="312">
        <v>73322</v>
      </c>
      <c r="BQ1264" s="137">
        <v>0.42163797168455069</v>
      </c>
      <c r="BR1264" s="302">
        <v>954.54545454545462</v>
      </c>
      <c r="BS1264" s="303">
        <v>0.24523623518222887</v>
      </c>
      <c r="BT1264" s="311">
        <v>49631</v>
      </c>
      <c r="BU1264" s="137">
        <v>0.40291443416138983</v>
      </c>
      <c r="BV1264" s="312">
        <v>772.12121212121201</v>
      </c>
      <c r="BW1264" s="312">
        <v>56732</v>
      </c>
      <c r="BX1264" s="137">
        <v>0.4275013940590478</v>
      </c>
      <c r="BY1264" s="302">
        <v>760.60606060606005</v>
      </c>
      <c r="BZ1264" s="312">
        <v>59372</v>
      </c>
      <c r="CA1264" s="137">
        <v>0.42949116740693588</v>
      </c>
      <c r="CB1264" s="302">
        <v>720</v>
      </c>
      <c r="CC1264" s="303">
        <v>0.19626846124398056</v>
      </c>
      <c r="CD1264" s="311">
        <v>465836</v>
      </c>
      <c r="CE1264" s="137">
        <v>0.40056787157365947</v>
      </c>
      <c r="CF1264" s="312">
        <v>2396.7800000000002</v>
      </c>
      <c r="CG1264" s="312">
        <v>542698</v>
      </c>
      <c r="CH1264" s="137">
        <v>0.44165846743051806</v>
      </c>
      <c r="CI1264" s="302">
        <v>2392.16</v>
      </c>
      <c r="CJ1264" s="312">
        <v>563393</v>
      </c>
      <c r="CK1264" s="137">
        <v>0.43767790110873567</v>
      </c>
      <c r="CL1264" s="302">
        <v>2398.79</v>
      </c>
      <c r="CM1264" s="313">
        <v>0.20942348809452255</v>
      </c>
    </row>
    <row r="1265" spans="1:91" ht="14.4" x14ac:dyDescent="0.3">
      <c r="A1265" s="99" t="s">
        <v>479</v>
      </c>
      <c r="B1265" s="311">
        <v>6043</v>
      </c>
      <c r="C1265" s="137">
        <v>2.1696436585584778E-2</v>
      </c>
      <c r="D1265" s="312">
        <v>351.51515151515099</v>
      </c>
      <c r="E1265" s="312">
        <v>8599</v>
      </c>
      <c r="F1265" s="137">
        <v>2.9393266108357546E-2</v>
      </c>
      <c r="G1265" s="302">
        <v>356.36363636363598</v>
      </c>
      <c r="H1265" s="312">
        <v>8563</v>
      </c>
      <c r="I1265" s="137">
        <v>2.7810435652439382E-2</v>
      </c>
      <c r="J1265" s="302">
        <v>378.78787878787881</v>
      </c>
      <c r="K1265" s="313">
        <v>0.41701141816978321</v>
      </c>
      <c r="L1265" s="312">
        <v>4931</v>
      </c>
      <c r="M1265" s="137">
        <v>2.0607914676295674E-2</v>
      </c>
      <c r="N1265" s="312">
        <v>372.72727272727201</v>
      </c>
      <c r="O1265" s="312">
        <v>5865</v>
      </c>
      <c r="P1265" s="137">
        <v>2.2755754897434206E-2</v>
      </c>
      <c r="Q1265" s="302">
        <v>390.30303030303003</v>
      </c>
      <c r="R1265" s="312">
        <v>5866</v>
      </c>
      <c r="S1265" s="137">
        <v>2.170325807859939E-2</v>
      </c>
      <c r="T1265" s="302">
        <v>413.93939393939394</v>
      </c>
      <c r="U1265" s="313">
        <v>0.18961671060636787</v>
      </c>
      <c r="V1265" s="312">
        <v>544</v>
      </c>
      <c r="W1265" s="137">
        <v>1.3855283600336195E-2</v>
      </c>
      <c r="X1265" s="312">
        <v>106.666666666666</v>
      </c>
      <c r="Y1265" s="312">
        <v>1117</v>
      </c>
      <c r="Z1265" s="137">
        <v>2.7172326554441958E-2</v>
      </c>
      <c r="AA1265" s="302">
        <v>172.12121212121201</v>
      </c>
      <c r="AB1265" s="312">
        <v>889</v>
      </c>
      <c r="AC1265" s="137">
        <v>2.0459357451900948E-2</v>
      </c>
      <c r="AD1265" s="302">
        <v>124.24242424242425</v>
      </c>
      <c r="AE1265" s="313">
        <v>0.6341911764705882</v>
      </c>
      <c r="AF1265" s="312">
        <v>546</v>
      </c>
      <c r="AG1265" s="137">
        <v>1.3008672448298866E-2</v>
      </c>
      <c r="AH1265" s="312">
        <v>103.030303030303</v>
      </c>
      <c r="AI1265" s="312">
        <v>1105</v>
      </c>
      <c r="AJ1265" s="137">
        <v>2.5864288556515225E-2</v>
      </c>
      <c r="AK1265" s="302">
        <v>159.39393939393901</v>
      </c>
      <c r="AL1265" s="312">
        <v>728</v>
      </c>
      <c r="AM1265" s="137">
        <v>1.6220672444909871E-2</v>
      </c>
      <c r="AN1265" s="302">
        <v>140.60606060606062</v>
      </c>
      <c r="AO1265" s="313">
        <v>0.33333333333333331</v>
      </c>
      <c r="AP1265" s="312">
        <v>1598</v>
      </c>
      <c r="AQ1265" s="137">
        <v>2.1852094956788099E-2</v>
      </c>
      <c r="AR1265" s="312">
        <v>184.24242424242399</v>
      </c>
      <c r="AS1265" s="312">
        <v>1615</v>
      </c>
      <c r="AT1265" s="137">
        <v>2.1106696638611533E-2</v>
      </c>
      <c r="AU1265" s="302">
        <v>153.333333333333</v>
      </c>
      <c r="AV1265" s="312">
        <v>1861</v>
      </c>
      <c r="AW1265" s="137">
        <v>2.3260173982601738E-2</v>
      </c>
      <c r="AX1265" s="302">
        <v>189.09090909090909</v>
      </c>
      <c r="AY1265" s="303">
        <v>0.16458072590738423</v>
      </c>
      <c r="AZ1265" s="311">
        <v>3168</v>
      </c>
      <c r="BA1265" s="137">
        <v>1.5255192206754082E-2</v>
      </c>
      <c r="BB1265" s="312">
        <v>226.06060606060601</v>
      </c>
      <c r="BC1265" s="312">
        <v>4141</v>
      </c>
      <c r="BD1265" s="137">
        <v>1.9052833539612502E-2</v>
      </c>
      <c r="BE1265" s="302">
        <v>300</v>
      </c>
      <c r="BF1265" s="312">
        <v>3854</v>
      </c>
      <c r="BG1265" s="137">
        <v>1.6861576693048427E-2</v>
      </c>
      <c r="BH1265" s="302">
        <v>292.12121212121212</v>
      </c>
      <c r="BI1265" s="303">
        <v>0.21654040404040403</v>
      </c>
      <c r="BJ1265" s="311">
        <v>2234</v>
      </c>
      <c r="BK1265" s="137">
        <v>1.3968873298442415E-2</v>
      </c>
      <c r="BL1265" s="312">
        <v>202.42424242424201</v>
      </c>
      <c r="BM1265" s="312">
        <v>3726</v>
      </c>
      <c r="BN1265" s="137">
        <v>2.2166696412636088E-2</v>
      </c>
      <c r="BO1265" s="302">
        <v>229.09090909090901</v>
      </c>
      <c r="BP1265" s="312">
        <v>2757</v>
      </c>
      <c r="BQ1265" s="137">
        <v>1.5854121381499501E-2</v>
      </c>
      <c r="BR1265" s="302">
        <v>211.51515151515153</v>
      </c>
      <c r="BS1265" s="303">
        <v>0.23410922112802149</v>
      </c>
      <c r="BT1265" s="311">
        <v>2348</v>
      </c>
      <c r="BU1265" s="137">
        <v>1.9061535963630461E-2</v>
      </c>
      <c r="BV1265" s="312">
        <v>221.81818181818099</v>
      </c>
      <c r="BW1265" s="312">
        <v>2677</v>
      </c>
      <c r="BX1265" s="137">
        <v>2.0172411194670926E-2</v>
      </c>
      <c r="BY1265" s="302">
        <v>212.12121212121201</v>
      </c>
      <c r="BZ1265" s="312">
        <v>3472</v>
      </c>
      <c r="CA1265" s="137">
        <v>2.5116104110302521E-2</v>
      </c>
      <c r="CB1265" s="302">
        <v>270.90909090909093</v>
      </c>
      <c r="CC1265" s="303">
        <v>0.47870528109028959</v>
      </c>
      <c r="CD1265" s="311">
        <v>21412</v>
      </c>
      <c r="CE1265" s="137">
        <v>1.8411971737124649E-2</v>
      </c>
      <c r="CF1265" s="312">
        <v>676.76</v>
      </c>
      <c r="CG1265" s="312">
        <v>28845</v>
      </c>
      <c r="CH1265" s="137">
        <v>2.3474636893877063E-2</v>
      </c>
      <c r="CI1265" s="302">
        <v>737.89</v>
      </c>
      <c r="CJ1265" s="312">
        <v>27990</v>
      </c>
      <c r="CK1265" s="137">
        <v>2.1744332024064037E-2</v>
      </c>
      <c r="CL1265" s="302">
        <v>766.05</v>
      </c>
      <c r="CM1265" s="313">
        <v>0.30721090977022231</v>
      </c>
    </row>
    <row r="1266" spans="1:91" ht="14.4" x14ac:dyDescent="0.3">
      <c r="A1266" s="99" t="s">
        <v>480</v>
      </c>
      <c r="B1266" s="311">
        <v>9229</v>
      </c>
      <c r="C1266" s="137">
        <v>3.313526613409927E-2</v>
      </c>
      <c r="D1266" s="312">
        <v>558.18181818181802</v>
      </c>
      <c r="E1266" s="312">
        <v>10628</v>
      </c>
      <c r="F1266" s="137">
        <v>3.6328832678174668E-2</v>
      </c>
      <c r="G1266" s="302">
        <v>493.33333333333297</v>
      </c>
      <c r="H1266" s="312">
        <v>7793</v>
      </c>
      <c r="I1266" s="137">
        <v>2.5309672432495631E-2</v>
      </c>
      <c r="J1266" s="302">
        <v>409.09090909090912</v>
      </c>
      <c r="K1266" s="313">
        <v>-0.15559648932712103</v>
      </c>
      <c r="L1266" s="312">
        <v>5778</v>
      </c>
      <c r="M1266" s="137">
        <v>2.4147745082059704E-2</v>
      </c>
      <c r="N1266" s="312">
        <v>344.24242424242402</v>
      </c>
      <c r="O1266" s="312">
        <v>7087</v>
      </c>
      <c r="P1266" s="137">
        <v>2.7497022158246585E-2</v>
      </c>
      <c r="Q1266" s="302">
        <v>390.90909090909099</v>
      </c>
      <c r="R1266" s="312">
        <v>5341</v>
      </c>
      <c r="S1266" s="137">
        <v>1.9760842379440733E-2</v>
      </c>
      <c r="T1266" s="302">
        <v>329.09090909090912</v>
      </c>
      <c r="U1266" s="313">
        <v>-7.5631706472827964E-2</v>
      </c>
      <c r="V1266" s="312">
        <v>986</v>
      </c>
      <c r="W1266" s="137">
        <v>2.5112701525609352E-2</v>
      </c>
      <c r="X1266" s="312">
        <v>148.48484848484799</v>
      </c>
      <c r="Y1266" s="312">
        <v>1054</v>
      </c>
      <c r="Z1266" s="137">
        <v>2.5639778145373163E-2</v>
      </c>
      <c r="AA1266" s="302">
        <v>160</v>
      </c>
      <c r="AB1266" s="312">
        <v>792</v>
      </c>
      <c r="AC1266" s="137">
        <v>1.8227009113504555E-2</v>
      </c>
      <c r="AD1266" s="302">
        <v>143.63636363636365</v>
      </c>
      <c r="AE1266" s="313">
        <v>-0.19675456389452334</v>
      </c>
      <c r="AF1266" s="312">
        <v>715</v>
      </c>
      <c r="AG1266" s="137">
        <v>1.7035166301343753E-2</v>
      </c>
      <c r="AH1266" s="312">
        <v>118.787878787878</v>
      </c>
      <c r="AI1266" s="312">
        <v>1034</v>
      </c>
      <c r="AJ1266" s="137">
        <v>2.4202420242024202E-2</v>
      </c>
      <c r="AK1266" s="302">
        <v>164.24242424242399</v>
      </c>
      <c r="AL1266" s="312">
        <v>619</v>
      </c>
      <c r="AM1266" s="137">
        <v>1.3792027806867049E-2</v>
      </c>
      <c r="AN1266" s="302">
        <v>101.21212121212122</v>
      </c>
      <c r="AO1266" s="313">
        <v>-0.13426573426573427</v>
      </c>
      <c r="AP1266" s="312">
        <v>2290</v>
      </c>
      <c r="AQ1266" s="137">
        <v>3.1314954600153155E-2</v>
      </c>
      <c r="AR1266" s="312">
        <v>257.575757575757</v>
      </c>
      <c r="AS1266" s="312">
        <v>2410</v>
      </c>
      <c r="AT1266" s="137">
        <v>3.1496680432850643E-2</v>
      </c>
      <c r="AU1266" s="302">
        <v>221.21212121212099</v>
      </c>
      <c r="AV1266" s="312">
        <v>1764</v>
      </c>
      <c r="AW1266" s="137">
        <v>2.2047795220477954E-2</v>
      </c>
      <c r="AX1266" s="302">
        <v>175.75757575757578</v>
      </c>
      <c r="AY1266" s="303">
        <v>-0.22969432314410482</v>
      </c>
      <c r="AZ1266" s="311">
        <v>4336</v>
      </c>
      <c r="BA1266" s="137">
        <v>2.0879581252678567E-2</v>
      </c>
      <c r="BB1266" s="312">
        <v>351.51515151515099</v>
      </c>
      <c r="BC1266" s="312">
        <v>5355</v>
      </c>
      <c r="BD1266" s="137">
        <v>2.4638474669071469E-2</v>
      </c>
      <c r="BE1266" s="302">
        <v>303.030303030303</v>
      </c>
      <c r="BF1266" s="312">
        <v>3358</v>
      </c>
      <c r="BG1266" s="137">
        <v>1.4691534648483814E-2</v>
      </c>
      <c r="BH1266" s="302">
        <v>236.36363636363637</v>
      </c>
      <c r="BI1266" s="303">
        <v>-0.22555350553505535</v>
      </c>
      <c r="BJ1266" s="311">
        <v>3756</v>
      </c>
      <c r="BK1266" s="137">
        <v>2.3485715357631918E-2</v>
      </c>
      <c r="BL1266" s="312">
        <v>263.636363636363</v>
      </c>
      <c r="BM1266" s="312">
        <v>4840</v>
      </c>
      <c r="BN1266" s="137">
        <v>2.8794098399666845E-2</v>
      </c>
      <c r="BO1266" s="302">
        <v>316.36363636363598</v>
      </c>
      <c r="BP1266" s="312">
        <v>2515</v>
      </c>
      <c r="BQ1266" s="137">
        <v>1.4462501006337048E-2</v>
      </c>
      <c r="BR1266" s="302">
        <v>271.5151515151515</v>
      </c>
      <c r="BS1266" s="303">
        <v>-0.33040468583599575</v>
      </c>
      <c r="BT1266" s="311">
        <v>3685</v>
      </c>
      <c r="BU1266" s="137">
        <v>2.9915570709530766E-2</v>
      </c>
      <c r="BV1266" s="312">
        <v>297.575757575757</v>
      </c>
      <c r="BW1266" s="312">
        <v>4398</v>
      </c>
      <c r="BX1266" s="137">
        <v>3.3140928066553131E-2</v>
      </c>
      <c r="BY1266" s="302">
        <v>257.575757575757</v>
      </c>
      <c r="BZ1266" s="312">
        <v>2778</v>
      </c>
      <c r="CA1266" s="137">
        <v>2.009577684862339E-2</v>
      </c>
      <c r="CB1266" s="302">
        <v>271.5151515151515</v>
      </c>
      <c r="CC1266" s="303">
        <v>-0.24613297150610583</v>
      </c>
      <c r="CD1266" s="311">
        <v>30775</v>
      </c>
      <c r="CE1266" s="137">
        <v>2.6463124893051141E-2</v>
      </c>
      <c r="CF1266" s="312">
        <v>901.19</v>
      </c>
      <c r="CG1266" s="312">
        <v>36806</v>
      </c>
      <c r="CH1266" s="137">
        <v>2.9953457636194804E-2</v>
      </c>
      <c r="CI1266" s="302">
        <v>868.44</v>
      </c>
      <c r="CJ1266" s="312">
        <v>24960</v>
      </c>
      <c r="CK1266" s="137">
        <v>1.9390443991448316E-2</v>
      </c>
      <c r="CL1266" s="302">
        <v>734.42</v>
      </c>
      <c r="CM1266" s="313">
        <v>-0.18895207148659626</v>
      </c>
    </row>
    <row r="1267" spans="1:91" ht="14.4" x14ac:dyDescent="0.3">
      <c r="A1267" s="99" t="s">
        <v>481</v>
      </c>
      <c r="B1267" s="311">
        <v>14652</v>
      </c>
      <c r="C1267" s="137">
        <v>5.2605690692038416E-2</v>
      </c>
      <c r="D1267" s="312">
        <v>498.18181818181802</v>
      </c>
      <c r="E1267" s="312">
        <v>15212</v>
      </c>
      <c r="F1267" s="137">
        <v>5.199794906853529E-2</v>
      </c>
      <c r="G1267" s="302">
        <v>563.63636363636294</v>
      </c>
      <c r="H1267" s="312">
        <v>14024</v>
      </c>
      <c r="I1267" s="137">
        <v>4.5546368047391088E-2</v>
      </c>
      <c r="J1267" s="302">
        <v>542.42424242424249</v>
      </c>
      <c r="K1267" s="313">
        <v>-4.2861042861042864E-2</v>
      </c>
      <c r="L1267" s="312">
        <v>11279</v>
      </c>
      <c r="M1267" s="137">
        <v>4.7137836064477572E-2</v>
      </c>
      <c r="N1267" s="312">
        <v>515.15151515151501</v>
      </c>
      <c r="O1267" s="312">
        <v>12354</v>
      </c>
      <c r="P1267" s="137">
        <v>4.7932582438687497E-2</v>
      </c>
      <c r="Q1267" s="302">
        <v>461.21212121212102</v>
      </c>
      <c r="R1267" s="312">
        <v>10385</v>
      </c>
      <c r="S1267" s="137">
        <v>3.8422832449071707E-2</v>
      </c>
      <c r="T1267" s="302">
        <v>495.15151515151518</v>
      </c>
      <c r="U1267" s="313">
        <v>-7.9262345952655383E-2</v>
      </c>
      <c r="V1267" s="312">
        <v>1577</v>
      </c>
      <c r="W1267" s="137">
        <v>4.0165040878180472E-2</v>
      </c>
      <c r="X1267" s="312">
        <v>184.24242424242399</v>
      </c>
      <c r="Y1267" s="312">
        <v>1894</v>
      </c>
      <c r="Z1267" s="137">
        <v>4.6073756932957087E-2</v>
      </c>
      <c r="AA1267" s="302">
        <v>192.12121212121201</v>
      </c>
      <c r="AB1267" s="312">
        <v>1331</v>
      </c>
      <c r="AC1267" s="137">
        <v>3.0631501426861826E-2</v>
      </c>
      <c r="AD1267" s="302">
        <v>179.39393939393941</v>
      </c>
      <c r="AE1267" s="313">
        <v>-0.15599239061509196</v>
      </c>
      <c r="AF1267" s="312">
        <v>1695</v>
      </c>
      <c r="AG1267" s="137">
        <v>4.0384065567521207E-2</v>
      </c>
      <c r="AH1267" s="312">
        <v>182.42424242424201</v>
      </c>
      <c r="AI1267" s="312">
        <v>1271</v>
      </c>
      <c r="AJ1267" s="137">
        <v>2.9749783488987196E-2</v>
      </c>
      <c r="AK1267" s="302">
        <v>139.39393939393901</v>
      </c>
      <c r="AL1267" s="312">
        <v>1681</v>
      </c>
      <c r="AM1267" s="137">
        <v>3.7454602170183371E-2</v>
      </c>
      <c r="AN1267" s="302">
        <v>196.96969696969697</v>
      </c>
      <c r="AO1267" s="313">
        <v>-8.2595870206489674E-3</v>
      </c>
      <c r="AP1267" s="312">
        <v>3644</v>
      </c>
      <c r="AQ1267" s="137">
        <v>4.9830434306968603E-2</v>
      </c>
      <c r="AR1267" s="312">
        <v>278.18181818181802</v>
      </c>
      <c r="AS1267" s="312">
        <v>4013</v>
      </c>
      <c r="AT1267" s="137">
        <v>5.2446547127398192E-2</v>
      </c>
      <c r="AU1267" s="302">
        <v>281.81818181818102</v>
      </c>
      <c r="AV1267" s="312">
        <v>3438</v>
      </c>
      <c r="AW1267" s="137">
        <v>4.2970702929707026E-2</v>
      </c>
      <c r="AX1267" s="302">
        <v>262.42424242424244</v>
      </c>
      <c r="AY1267" s="303">
        <v>-5.6531284302963773E-2</v>
      </c>
      <c r="AZ1267" s="311">
        <v>8630</v>
      </c>
      <c r="BA1267" s="137">
        <v>4.1556915638979709E-2</v>
      </c>
      <c r="BB1267" s="312">
        <v>424.24242424242402</v>
      </c>
      <c r="BC1267" s="312">
        <v>8972</v>
      </c>
      <c r="BD1267" s="137">
        <v>4.128037249876923E-2</v>
      </c>
      <c r="BE1267" s="302">
        <v>383.030303030303</v>
      </c>
      <c r="BF1267" s="312">
        <v>7390</v>
      </c>
      <c r="BG1267" s="137">
        <v>3.2331876430105835E-2</v>
      </c>
      <c r="BH1267" s="302">
        <v>349.69696969696969</v>
      </c>
      <c r="BI1267" s="303">
        <v>-0.14368482039397451</v>
      </c>
      <c r="BJ1267" s="311">
        <v>6069</v>
      </c>
      <c r="BK1267" s="137">
        <v>3.7948564032339753E-2</v>
      </c>
      <c r="BL1267" s="312">
        <v>349.09090909090901</v>
      </c>
      <c r="BM1267" s="312">
        <v>7972</v>
      </c>
      <c r="BN1267" s="137">
        <v>4.7426973645071091E-2</v>
      </c>
      <c r="BO1267" s="302">
        <v>384.84848484848402</v>
      </c>
      <c r="BP1267" s="312">
        <v>5756</v>
      </c>
      <c r="BQ1267" s="137">
        <v>3.3099863138161448E-2</v>
      </c>
      <c r="BR1267" s="302">
        <v>340</v>
      </c>
      <c r="BS1267" s="303">
        <v>-5.1573570604712474E-2</v>
      </c>
      <c r="BT1267" s="311">
        <v>5475</v>
      </c>
      <c r="BU1267" s="137">
        <v>4.4447150511446661E-2</v>
      </c>
      <c r="BV1267" s="312">
        <v>307.27272727272702</v>
      </c>
      <c r="BW1267" s="312">
        <v>6404</v>
      </c>
      <c r="BX1267" s="137">
        <v>4.8257049417509384E-2</v>
      </c>
      <c r="BY1267" s="302">
        <v>333.33333333333297</v>
      </c>
      <c r="BZ1267" s="312">
        <v>5752</v>
      </c>
      <c r="CA1267" s="137">
        <v>4.1609398284118693E-2</v>
      </c>
      <c r="CB1267" s="302">
        <v>287.87878787878788</v>
      </c>
      <c r="CC1267" s="303">
        <v>5.0593607305936074E-2</v>
      </c>
      <c r="CD1267" s="311">
        <v>53021</v>
      </c>
      <c r="CE1267" s="137">
        <v>4.5592245165051649E-2</v>
      </c>
      <c r="CF1267" s="312">
        <v>1026.31</v>
      </c>
      <c r="CG1267" s="312">
        <v>58092</v>
      </c>
      <c r="CH1267" s="137">
        <v>4.7276429413732238E-2</v>
      </c>
      <c r="CI1267" s="302">
        <v>1034.24</v>
      </c>
      <c r="CJ1267" s="312">
        <v>49757</v>
      </c>
      <c r="CK1267" s="137">
        <v>3.8654259682792222E-2</v>
      </c>
      <c r="CL1267" s="302">
        <v>998.82</v>
      </c>
      <c r="CM1267" s="313">
        <v>-6.1560513758699385E-2</v>
      </c>
    </row>
    <row r="1268" spans="1:91" ht="14.4" x14ac:dyDescent="0.3">
      <c r="A1268" s="99" t="s">
        <v>482</v>
      </c>
      <c r="B1268" s="311">
        <v>12255</v>
      </c>
      <c r="C1268" s="137">
        <v>4.3999640965801994E-2</v>
      </c>
      <c r="D1268" s="312">
        <v>503.636363636363</v>
      </c>
      <c r="E1268" s="312">
        <v>13390</v>
      </c>
      <c r="F1268" s="137">
        <v>4.5769953854042048E-2</v>
      </c>
      <c r="G1268" s="302">
        <v>485.45454545454498</v>
      </c>
      <c r="H1268" s="312">
        <v>11556</v>
      </c>
      <c r="I1268" s="137">
        <v>3.753093476580515E-2</v>
      </c>
      <c r="J1268" s="302">
        <v>380.60606060606062</v>
      </c>
      <c r="K1268" s="313">
        <v>-5.7037943696450426E-2</v>
      </c>
      <c r="L1268" s="312">
        <v>9095</v>
      </c>
      <c r="M1268" s="137">
        <v>3.8010339481019909E-2</v>
      </c>
      <c r="N1268" s="312">
        <v>453.93939393939399</v>
      </c>
      <c r="O1268" s="312">
        <v>9628</v>
      </c>
      <c r="P1268" s="137">
        <v>3.7355909318413733E-2</v>
      </c>
      <c r="Q1268" s="302">
        <v>431.51515151515099</v>
      </c>
      <c r="R1268" s="312">
        <v>9735</v>
      </c>
      <c r="S1268" s="137">
        <v>3.6017936821541946E-2</v>
      </c>
      <c r="T1268" s="302">
        <v>461.81818181818187</v>
      </c>
      <c r="U1268" s="313">
        <v>7.0368334249587688E-2</v>
      </c>
      <c r="V1268" s="312">
        <v>1702</v>
      </c>
      <c r="W1268" s="137">
        <v>4.3348699793698903E-2</v>
      </c>
      <c r="X1268" s="312">
        <v>194.54545454545399</v>
      </c>
      <c r="Y1268" s="312">
        <v>1621</v>
      </c>
      <c r="Z1268" s="137">
        <v>3.9432713826992316E-2</v>
      </c>
      <c r="AA1268" s="302">
        <v>189.69696969696901</v>
      </c>
      <c r="AB1268" s="312">
        <v>1572</v>
      </c>
      <c r="AC1268" s="137">
        <v>3.6177851422259044E-2</v>
      </c>
      <c r="AD1268" s="302">
        <v>193.33333333333334</v>
      </c>
      <c r="AE1268" s="313">
        <v>-7.6380728554641591E-2</v>
      </c>
      <c r="AF1268" s="312">
        <v>1360</v>
      </c>
      <c r="AG1268" s="137">
        <v>3.2402554083674831E-2</v>
      </c>
      <c r="AH1268" s="312">
        <v>201.21212121212099</v>
      </c>
      <c r="AI1268" s="312">
        <v>1612</v>
      </c>
      <c r="AJ1268" s="137">
        <v>3.7731432717739856E-2</v>
      </c>
      <c r="AK1268" s="302">
        <v>186.06060606060601</v>
      </c>
      <c r="AL1268" s="312">
        <v>1331</v>
      </c>
      <c r="AM1268" s="137">
        <v>2.9656201956284396E-2</v>
      </c>
      <c r="AN1268" s="302">
        <v>186.06060606060606</v>
      </c>
      <c r="AO1268" s="313">
        <v>-2.1323529411764706E-2</v>
      </c>
      <c r="AP1268" s="312">
        <v>3884</v>
      </c>
      <c r="AQ1268" s="137">
        <v>5.3112350946285962E-2</v>
      </c>
      <c r="AR1268" s="312">
        <v>303.030303030303</v>
      </c>
      <c r="AS1268" s="312">
        <v>3679</v>
      </c>
      <c r="AT1268" s="137">
        <v>4.8081447017617233E-2</v>
      </c>
      <c r="AU1268" s="302">
        <v>275.15151515151501</v>
      </c>
      <c r="AV1268" s="312">
        <v>2423</v>
      </c>
      <c r="AW1268" s="137">
        <v>3.0284471552844715E-2</v>
      </c>
      <c r="AX1268" s="302">
        <v>178.78787878787881</v>
      </c>
      <c r="AY1268" s="303">
        <v>-0.37615859938208035</v>
      </c>
      <c r="AZ1268" s="311">
        <v>6628</v>
      </c>
      <c r="BA1268" s="137">
        <v>3.1916481674989283E-2</v>
      </c>
      <c r="BB1268" s="312">
        <v>326.06060606060601</v>
      </c>
      <c r="BC1268" s="312">
        <v>7538</v>
      </c>
      <c r="BD1268" s="137">
        <v>3.4682506452933845E-2</v>
      </c>
      <c r="BE1268" s="302">
        <v>349.09090909090901</v>
      </c>
      <c r="BF1268" s="312">
        <v>6723</v>
      </c>
      <c r="BG1268" s="137">
        <v>2.9413694890338501E-2</v>
      </c>
      <c r="BH1268" s="302">
        <v>350.30303030303031</v>
      </c>
      <c r="BI1268" s="303">
        <v>1.4333132166566084E-2</v>
      </c>
      <c r="BJ1268" s="311">
        <v>6135</v>
      </c>
      <c r="BK1268" s="137">
        <v>3.8361252321371629E-2</v>
      </c>
      <c r="BL1268" s="312">
        <v>386.06060606060601</v>
      </c>
      <c r="BM1268" s="312">
        <v>6425</v>
      </c>
      <c r="BN1268" s="137">
        <v>3.8223570706169316E-2</v>
      </c>
      <c r="BO1268" s="302">
        <v>366.666666666666</v>
      </c>
      <c r="BP1268" s="312">
        <v>5406</v>
      </c>
      <c r="BQ1268" s="137">
        <v>3.108718904185212E-2</v>
      </c>
      <c r="BR1268" s="302">
        <v>338.18181818181819</v>
      </c>
      <c r="BS1268" s="303">
        <v>-0.11882640586797066</v>
      </c>
      <c r="BT1268" s="311">
        <v>5209</v>
      </c>
      <c r="BU1268" s="137">
        <v>4.2287709043675924E-2</v>
      </c>
      <c r="BV1268" s="312">
        <v>313.33333333333297</v>
      </c>
      <c r="BW1268" s="312">
        <v>6385</v>
      </c>
      <c r="BX1268" s="137">
        <v>4.8113875785571115E-2</v>
      </c>
      <c r="BY1268" s="302">
        <v>306.06060606060601</v>
      </c>
      <c r="BZ1268" s="312">
        <v>5250</v>
      </c>
      <c r="CA1268" s="137">
        <v>3.7977980005497763E-2</v>
      </c>
      <c r="CB1268" s="302">
        <v>337.57575757575762</v>
      </c>
      <c r="CC1268" s="303">
        <v>7.870992512958341E-3</v>
      </c>
      <c r="CD1268" s="311">
        <v>46268</v>
      </c>
      <c r="CE1268" s="137">
        <v>3.9785405769348178E-2</v>
      </c>
      <c r="CF1268" s="312">
        <v>990.6</v>
      </c>
      <c r="CG1268" s="312">
        <v>50278</v>
      </c>
      <c r="CH1268" s="137">
        <v>4.0917240206287085E-2</v>
      </c>
      <c r="CI1268" s="302">
        <v>957.24</v>
      </c>
      <c r="CJ1268" s="312">
        <v>43996</v>
      </c>
      <c r="CK1268" s="137">
        <v>3.4178764977875004E-2</v>
      </c>
      <c r="CL1268" s="302">
        <v>900.42</v>
      </c>
      <c r="CM1268" s="313">
        <v>-4.9105213106250538E-2</v>
      </c>
    </row>
    <row r="1269" spans="1:91" ht="14.4" x14ac:dyDescent="0.3">
      <c r="A1269" s="99" t="s">
        <v>483</v>
      </c>
      <c r="B1269" s="311">
        <v>11716</v>
      </c>
      <c r="C1269" s="137">
        <v>4.2064446638542322E-2</v>
      </c>
      <c r="D1269" s="312">
        <v>446.06060606060601</v>
      </c>
      <c r="E1269" s="312">
        <v>12303</v>
      </c>
      <c r="F1269" s="137">
        <v>4.2054349683814732E-2</v>
      </c>
      <c r="G1269" s="302">
        <v>412.72727272727201</v>
      </c>
      <c r="H1269" s="312">
        <v>12466</v>
      </c>
      <c r="I1269" s="137">
        <v>4.0486382207556855E-2</v>
      </c>
      <c r="J1269" s="302">
        <v>554.54545454545462</v>
      </c>
      <c r="K1269" s="313">
        <v>6.4015022191874354E-2</v>
      </c>
      <c r="L1269" s="312">
        <v>7961</v>
      </c>
      <c r="M1269" s="137">
        <v>3.3271062408839966E-2</v>
      </c>
      <c r="N1269" s="312">
        <v>481.21212121212102</v>
      </c>
      <c r="O1269" s="312">
        <v>9352</v>
      </c>
      <c r="P1269" s="137">
        <v>3.6285050264416828E-2</v>
      </c>
      <c r="Q1269" s="302">
        <v>427.87878787878702</v>
      </c>
      <c r="R1269" s="312">
        <v>8739</v>
      </c>
      <c r="S1269" s="137">
        <v>3.2332896752280953E-2</v>
      </c>
      <c r="T1269" s="302">
        <v>442.42424242424244</v>
      </c>
      <c r="U1269" s="313">
        <v>9.7726416279361891E-2</v>
      </c>
      <c r="V1269" s="312">
        <v>1475</v>
      </c>
      <c r="W1269" s="137">
        <v>3.7567175203117441E-2</v>
      </c>
      <c r="X1269" s="312">
        <v>197.575757575757</v>
      </c>
      <c r="Y1269" s="312">
        <v>1618</v>
      </c>
      <c r="Z1269" s="137">
        <v>3.9359735331322372E-2</v>
      </c>
      <c r="AA1269" s="302">
        <v>171.51515151515099</v>
      </c>
      <c r="AB1269" s="312">
        <v>1283</v>
      </c>
      <c r="AC1269" s="137">
        <v>2.9526834207861549E-2</v>
      </c>
      <c r="AD1269" s="302">
        <v>169.09090909090909</v>
      </c>
      <c r="AE1269" s="313">
        <v>-0.13016949152542373</v>
      </c>
      <c r="AF1269" s="312">
        <v>1462</v>
      </c>
      <c r="AG1269" s="137">
        <v>3.4832745639950445E-2</v>
      </c>
      <c r="AH1269" s="312">
        <v>189.09090909090901</v>
      </c>
      <c r="AI1269" s="312">
        <v>1612</v>
      </c>
      <c r="AJ1269" s="137">
        <v>3.7731432717739856E-2</v>
      </c>
      <c r="AK1269" s="302">
        <v>193.333333333333</v>
      </c>
      <c r="AL1269" s="312">
        <v>918</v>
      </c>
      <c r="AM1269" s="137">
        <v>2.0454089703883602E-2</v>
      </c>
      <c r="AN1269" s="302">
        <v>137.57575757575759</v>
      </c>
      <c r="AO1269" s="313">
        <v>-0.37209302325581395</v>
      </c>
      <c r="AP1269" s="312">
        <v>3048</v>
      </c>
      <c r="AQ1269" s="137">
        <v>4.1680341319330488E-2</v>
      </c>
      <c r="AR1269" s="312">
        <v>216.363636363636</v>
      </c>
      <c r="AS1269" s="312">
        <v>3284</v>
      </c>
      <c r="AT1269" s="137">
        <v>4.2919128025511004E-2</v>
      </c>
      <c r="AU1269" s="302">
        <v>232.12121212121201</v>
      </c>
      <c r="AV1269" s="312">
        <v>2517</v>
      </c>
      <c r="AW1269" s="137">
        <v>3.1459354064593541E-2</v>
      </c>
      <c r="AX1269" s="302">
        <v>215.15151515151516</v>
      </c>
      <c r="AY1269" s="303">
        <v>-0.17421259842519685</v>
      </c>
      <c r="AZ1269" s="311">
        <v>6576</v>
      </c>
      <c r="BA1269" s="137">
        <v>3.1666080792807715E-2</v>
      </c>
      <c r="BB1269" s="312">
        <v>344.84848484848402</v>
      </c>
      <c r="BC1269" s="312">
        <v>7972</v>
      </c>
      <c r="BD1269" s="137">
        <v>3.6679350151603687E-2</v>
      </c>
      <c r="BE1269" s="302">
        <v>383.636363636363</v>
      </c>
      <c r="BF1269" s="312">
        <v>6766</v>
      </c>
      <c r="BG1269" s="137">
        <v>2.9601823535330998E-2</v>
      </c>
      <c r="BH1269" s="302">
        <v>348.4848484848485</v>
      </c>
      <c r="BI1269" s="303">
        <v>2.889294403892944E-2</v>
      </c>
      <c r="BJ1269" s="311">
        <v>5372</v>
      </c>
      <c r="BK1269" s="137">
        <v>3.3590325586048637E-2</v>
      </c>
      <c r="BL1269" s="312">
        <v>394.54545454545399</v>
      </c>
      <c r="BM1269" s="312">
        <v>5267</v>
      </c>
      <c r="BN1269" s="137">
        <v>3.1334404188232495E-2</v>
      </c>
      <c r="BO1269" s="302">
        <v>318.18181818181802</v>
      </c>
      <c r="BP1269" s="312">
        <v>4864</v>
      </c>
      <c r="BQ1269" s="137">
        <v>2.7970419441281671E-2</v>
      </c>
      <c r="BR1269" s="302">
        <v>354.54545454545456</v>
      </c>
      <c r="BS1269" s="303">
        <v>-9.456440804169769E-2</v>
      </c>
      <c r="BT1269" s="311">
        <v>4843</v>
      </c>
      <c r="BU1269" s="137">
        <v>3.9316447475239484E-2</v>
      </c>
      <c r="BV1269" s="312">
        <v>312.72727272727201</v>
      </c>
      <c r="BW1269" s="312">
        <v>5245</v>
      </c>
      <c r="BX1269" s="137">
        <v>3.9523457869274942E-2</v>
      </c>
      <c r="BY1269" s="302">
        <v>269.69696969696901</v>
      </c>
      <c r="BZ1269" s="312">
        <v>5438</v>
      </c>
      <c r="CA1269" s="137">
        <v>3.9337953384742254E-2</v>
      </c>
      <c r="CB1269" s="302">
        <v>290.90909090909093</v>
      </c>
      <c r="CC1269" s="303">
        <v>0.12285773281024158</v>
      </c>
      <c r="CD1269" s="311">
        <v>42453</v>
      </c>
      <c r="CE1269" s="137">
        <v>3.6504924161972381E-2</v>
      </c>
      <c r="CF1269" s="312">
        <v>960.4</v>
      </c>
      <c r="CG1269" s="312">
        <v>46653</v>
      </c>
      <c r="CH1269" s="137">
        <v>3.7967142832728257E-2</v>
      </c>
      <c r="CI1269" s="302">
        <v>890.25</v>
      </c>
      <c r="CJ1269" s="312">
        <v>42991</v>
      </c>
      <c r="CK1269" s="137">
        <v>3.3398019937353952E-2</v>
      </c>
      <c r="CL1269" s="302">
        <v>962.47</v>
      </c>
      <c r="CM1269" s="313">
        <v>1.2672838197536099E-2</v>
      </c>
    </row>
    <row r="1270" spans="1:91" ht="14.4" x14ac:dyDescent="0.3">
      <c r="A1270" s="99" t="s">
        <v>484</v>
      </c>
      <c r="B1270" s="311">
        <v>17966</v>
      </c>
      <c r="C1270" s="137">
        <v>6.450408401400233E-2</v>
      </c>
      <c r="D1270" s="312">
        <v>563.63636363636294</v>
      </c>
      <c r="E1270" s="312">
        <v>20882</v>
      </c>
      <c r="F1270" s="137">
        <v>7.1379251410015387E-2</v>
      </c>
      <c r="G1270" s="302">
        <v>549.69696969696895</v>
      </c>
      <c r="H1270" s="312">
        <v>19602</v>
      </c>
      <c r="I1270" s="137">
        <v>6.3662286541996585E-2</v>
      </c>
      <c r="J1270" s="302">
        <v>664.84848484848487</v>
      </c>
      <c r="K1270" s="313">
        <v>9.1060892797506399E-2</v>
      </c>
      <c r="L1270" s="312">
        <v>13325</v>
      </c>
      <c r="M1270" s="137">
        <v>5.5688595226453023E-2</v>
      </c>
      <c r="N1270" s="312">
        <v>468.48484848484799</v>
      </c>
      <c r="O1270" s="312">
        <v>15886</v>
      </c>
      <c r="P1270" s="137">
        <v>6.1636474390560921E-2</v>
      </c>
      <c r="Q1270" s="302">
        <v>523.63636363636294</v>
      </c>
      <c r="R1270" s="312">
        <v>16613</v>
      </c>
      <c r="S1270" s="137">
        <v>6.1465432400233833E-2</v>
      </c>
      <c r="T1270" s="302">
        <v>589.09090909090912</v>
      </c>
      <c r="U1270" s="313">
        <v>0.24675422138836772</v>
      </c>
      <c r="V1270" s="312">
        <v>2791</v>
      </c>
      <c r="W1270" s="137">
        <v>7.1084736265695433E-2</v>
      </c>
      <c r="X1270" s="312">
        <v>247.272727272727</v>
      </c>
      <c r="Y1270" s="312">
        <v>2855</v>
      </c>
      <c r="Z1270" s="137">
        <v>6.9451201712562027E-2</v>
      </c>
      <c r="AA1270" s="302">
        <v>206.06060606060601</v>
      </c>
      <c r="AB1270" s="312">
        <v>2966</v>
      </c>
      <c r="AC1270" s="137">
        <v>6.8259228574058736E-2</v>
      </c>
      <c r="AD1270" s="302">
        <v>234.54545454545456</v>
      </c>
      <c r="AE1270" s="313">
        <v>6.2701540666427802E-2</v>
      </c>
      <c r="AF1270" s="312">
        <v>2707</v>
      </c>
      <c r="AG1270" s="137">
        <v>6.4495377870961587E-2</v>
      </c>
      <c r="AH1270" s="312">
        <v>260.60606060606</v>
      </c>
      <c r="AI1270" s="312">
        <v>2777</v>
      </c>
      <c r="AJ1270" s="137">
        <v>6.5000117032979893E-2</v>
      </c>
      <c r="AK1270" s="302">
        <v>246.06060606060601</v>
      </c>
      <c r="AL1270" s="312">
        <v>2499</v>
      </c>
      <c r="AM1270" s="137">
        <v>5.5680577527238699E-2</v>
      </c>
      <c r="AN1270" s="302">
        <v>229.69696969696972</v>
      </c>
      <c r="AO1270" s="313">
        <v>-7.6837827853712598E-2</v>
      </c>
      <c r="AP1270" s="312">
        <v>5345</v>
      </c>
      <c r="AQ1270" s="137">
        <v>7.3091018488130405E-2</v>
      </c>
      <c r="AR1270" s="312">
        <v>336.36363636363598</v>
      </c>
      <c r="AS1270" s="312">
        <v>5905</v>
      </c>
      <c r="AT1270" s="137">
        <v>7.7173401641486741E-2</v>
      </c>
      <c r="AU1270" s="302">
        <v>344.24242424242402</v>
      </c>
      <c r="AV1270" s="312">
        <v>5325</v>
      </c>
      <c r="AW1270" s="137">
        <v>6.6555844415558438E-2</v>
      </c>
      <c r="AX1270" s="302">
        <v>341.21212121212125</v>
      </c>
      <c r="AY1270" s="303">
        <v>-3.7418147801683817E-3</v>
      </c>
      <c r="AZ1270" s="311">
        <v>11020</v>
      </c>
      <c r="BA1270" s="137">
        <v>5.3065725416171085E-2</v>
      </c>
      <c r="BB1270" s="312">
        <v>515.75757575757495</v>
      </c>
      <c r="BC1270" s="312">
        <v>12571</v>
      </c>
      <c r="BD1270" s="137">
        <v>5.7839451926218005E-2</v>
      </c>
      <c r="BE1270" s="302">
        <v>437.575757575757</v>
      </c>
      <c r="BF1270" s="312">
        <v>12131</v>
      </c>
      <c r="BG1270" s="137">
        <v>5.3074153311720412E-2</v>
      </c>
      <c r="BH1270" s="302">
        <v>416.969696969697</v>
      </c>
      <c r="BI1270" s="303">
        <v>0.10081669691470055</v>
      </c>
      <c r="BJ1270" s="311">
        <v>8154</v>
      </c>
      <c r="BK1270" s="137">
        <v>5.0985762254028399E-2</v>
      </c>
      <c r="BL1270" s="312">
        <v>418.18181818181802</v>
      </c>
      <c r="BM1270" s="312">
        <v>10408</v>
      </c>
      <c r="BN1270" s="137">
        <v>6.1919209947052176E-2</v>
      </c>
      <c r="BO1270" s="302">
        <v>453.93939393939399</v>
      </c>
      <c r="BP1270" s="312">
        <v>9734</v>
      </c>
      <c r="BQ1270" s="137">
        <v>5.5975341867071503E-2</v>
      </c>
      <c r="BR1270" s="302">
        <v>484.84848484848487</v>
      </c>
      <c r="BS1270" s="303">
        <v>0.19376992886926661</v>
      </c>
      <c r="BT1270" s="311">
        <v>7992</v>
      </c>
      <c r="BU1270" s="137">
        <v>6.4880662445202145E-2</v>
      </c>
      <c r="BV1270" s="312">
        <v>350.90909090909003</v>
      </c>
      <c r="BW1270" s="312">
        <v>9317</v>
      </c>
      <c r="BX1270" s="137">
        <v>7.0207827829939867E-2</v>
      </c>
      <c r="BY1270" s="302">
        <v>446.06060606060601</v>
      </c>
      <c r="BZ1270" s="312">
        <v>8305</v>
      </c>
      <c r="CA1270" s="137">
        <v>6.0077547418220752E-2</v>
      </c>
      <c r="CB1270" s="302">
        <v>398.18181818181819</v>
      </c>
      <c r="CC1270" s="303">
        <v>3.9164164164164163E-2</v>
      </c>
      <c r="CD1270" s="311">
        <v>69300</v>
      </c>
      <c r="CE1270" s="137">
        <v>5.9590399840404353E-2</v>
      </c>
      <c r="CF1270" s="312">
        <v>1157.56</v>
      </c>
      <c r="CG1270" s="312">
        <v>80601</v>
      </c>
      <c r="CH1270" s="137">
        <v>6.5594703008611033E-2</v>
      </c>
      <c r="CI1270" s="302">
        <v>1179.53</v>
      </c>
      <c r="CJ1270" s="312">
        <v>77175</v>
      </c>
      <c r="CK1270" s="137">
        <v>5.9954227365385575E-2</v>
      </c>
      <c r="CL1270" s="302">
        <v>1255.79</v>
      </c>
      <c r="CM1270" s="313">
        <v>0.11363636363636363</v>
      </c>
    </row>
    <row r="1271" spans="1:91" ht="14.4" x14ac:dyDescent="0.3">
      <c r="A1271" s="99" t="s">
        <v>485</v>
      </c>
      <c r="B1271" s="311">
        <v>19757</v>
      </c>
      <c r="C1271" s="137">
        <v>7.0934386500314153E-2</v>
      </c>
      <c r="D1271" s="312">
        <v>607.87878787878697</v>
      </c>
      <c r="E1271" s="312">
        <v>19473</v>
      </c>
      <c r="F1271" s="137">
        <v>6.656298068706204E-2</v>
      </c>
      <c r="G1271" s="302">
        <v>616.969696969697</v>
      </c>
      <c r="H1271" s="312">
        <v>21466</v>
      </c>
      <c r="I1271" s="137">
        <v>6.9716082180925343E-2</v>
      </c>
      <c r="J1271" s="302">
        <v>629.69696969696975</v>
      </c>
      <c r="K1271" s="313">
        <v>8.6500986991952217E-2</v>
      </c>
      <c r="L1271" s="312">
        <v>13963</v>
      </c>
      <c r="M1271" s="137">
        <v>5.8354960986638914E-2</v>
      </c>
      <c r="N1271" s="312">
        <v>479.39393939393898</v>
      </c>
      <c r="O1271" s="312">
        <v>16075</v>
      </c>
      <c r="P1271" s="137">
        <v>6.236978004710228E-2</v>
      </c>
      <c r="Q1271" s="302">
        <v>530.90909090909099</v>
      </c>
      <c r="R1271" s="312">
        <v>17893</v>
      </c>
      <c r="S1271" s="137">
        <v>6.6201226866753976E-2</v>
      </c>
      <c r="T1271" s="302">
        <v>644.24242424242425</v>
      </c>
      <c r="U1271" s="313">
        <v>0.28145813936833058</v>
      </c>
      <c r="V1271" s="312">
        <v>3308</v>
      </c>
      <c r="W1271" s="137">
        <v>8.4252349540279659E-2</v>
      </c>
      <c r="X1271" s="312">
        <v>306.666666666666</v>
      </c>
      <c r="Y1271" s="312">
        <v>3659</v>
      </c>
      <c r="Z1271" s="137">
        <v>8.9009438552106648E-2</v>
      </c>
      <c r="AA1271" s="302">
        <v>222.42424242424201</v>
      </c>
      <c r="AB1271" s="312">
        <v>3637</v>
      </c>
      <c r="AC1271" s="137">
        <v>8.3701555739666755E-2</v>
      </c>
      <c r="AD1271" s="302">
        <v>256.969696969697</v>
      </c>
      <c r="AE1271" s="313">
        <v>9.9455864570737601E-2</v>
      </c>
      <c r="AF1271" s="312">
        <v>2994</v>
      </c>
      <c r="AG1271" s="137">
        <v>7.1333269798913565E-2</v>
      </c>
      <c r="AH1271" s="312">
        <v>256.969696969697</v>
      </c>
      <c r="AI1271" s="312">
        <v>2682</v>
      </c>
      <c r="AJ1271" s="137">
        <v>6.2776490414998942E-2</v>
      </c>
      <c r="AK1271" s="302">
        <v>243.636363636363</v>
      </c>
      <c r="AL1271" s="312">
        <v>2959</v>
      </c>
      <c r="AM1271" s="137">
        <v>6.5929903522648783E-2</v>
      </c>
      <c r="AN1271" s="302">
        <v>300</v>
      </c>
      <c r="AO1271" s="313">
        <v>-1.1690046760187041E-2</v>
      </c>
      <c r="AP1271" s="312">
        <v>4817</v>
      </c>
      <c r="AQ1271" s="137">
        <v>6.5870801881632204E-2</v>
      </c>
      <c r="AR1271" s="312">
        <v>335.15151515151501</v>
      </c>
      <c r="AS1271" s="312">
        <v>5559</v>
      </c>
      <c r="AT1271" s="137">
        <v>7.2651471587641805E-2</v>
      </c>
      <c r="AU1271" s="302">
        <v>333.33333333333297</v>
      </c>
      <c r="AV1271" s="312">
        <v>6170</v>
      </c>
      <c r="AW1271" s="137">
        <v>7.7117288271172882E-2</v>
      </c>
      <c r="AX1271" s="302">
        <v>327.27272727272731</v>
      </c>
      <c r="AY1271" s="303">
        <v>0.28088021590201367</v>
      </c>
      <c r="AZ1271" s="311">
        <v>13334</v>
      </c>
      <c r="BA1271" s="137">
        <v>6.4208564673250923E-2</v>
      </c>
      <c r="BB1271" s="312">
        <v>481.81818181818102</v>
      </c>
      <c r="BC1271" s="312">
        <v>14659</v>
      </c>
      <c r="BD1271" s="137">
        <v>6.7446386587099658E-2</v>
      </c>
      <c r="BE1271" s="302">
        <v>604.24242424242402</v>
      </c>
      <c r="BF1271" s="312">
        <v>15531</v>
      </c>
      <c r="BG1271" s="137">
        <v>6.7949441520429463E-2</v>
      </c>
      <c r="BH1271" s="302">
        <v>533.93939393939399</v>
      </c>
      <c r="BI1271" s="303">
        <v>0.16476676166191689</v>
      </c>
      <c r="BJ1271" s="311">
        <v>9871</v>
      </c>
      <c r="BK1271" s="137">
        <v>6.1721910621721159E-2</v>
      </c>
      <c r="BL1271" s="312">
        <v>419.39393939393898</v>
      </c>
      <c r="BM1271" s="312">
        <v>11186</v>
      </c>
      <c r="BN1271" s="137">
        <v>6.6547682788982099E-2</v>
      </c>
      <c r="BO1271" s="302">
        <v>472.72727272727201</v>
      </c>
      <c r="BP1271" s="312">
        <v>11602</v>
      </c>
      <c r="BQ1271" s="137">
        <v>6.67172710439453E-2</v>
      </c>
      <c r="BR1271" s="302">
        <v>590.90909090909099</v>
      </c>
      <c r="BS1271" s="303">
        <v>0.17536217201904569</v>
      </c>
      <c r="BT1271" s="311">
        <v>8003</v>
      </c>
      <c r="BU1271" s="137">
        <v>6.4969962656275373E-2</v>
      </c>
      <c r="BV1271" s="312">
        <v>369.69696969696901</v>
      </c>
      <c r="BW1271" s="312">
        <v>8182</v>
      </c>
      <c r="BX1271" s="137">
        <v>6.1655087185206396E-2</v>
      </c>
      <c r="BY1271" s="302">
        <v>368.48484848484799</v>
      </c>
      <c r="BZ1271" s="312">
        <v>9785</v>
      </c>
      <c r="CA1271" s="137">
        <v>7.0783720829294405E-2</v>
      </c>
      <c r="CB1271" s="302">
        <v>482.42424242424244</v>
      </c>
      <c r="CC1271" s="303">
        <v>0.22266650006247657</v>
      </c>
      <c r="CD1271" s="311">
        <v>76047</v>
      </c>
      <c r="CE1271" s="137">
        <v>6.5392079894130303E-2</v>
      </c>
      <c r="CF1271" s="312">
        <v>1188.43</v>
      </c>
      <c r="CG1271" s="312">
        <v>81475</v>
      </c>
      <c r="CH1271" s="137">
        <v>6.6305981658125623E-2</v>
      </c>
      <c r="CI1271" s="302">
        <v>1265.93</v>
      </c>
      <c r="CJ1271" s="312">
        <v>89043</v>
      </c>
      <c r="CK1271" s="137">
        <v>6.9174010590165563E-2</v>
      </c>
      <c r="CL1271" s="302">
        <v>1391.88</v>
      </c>
      <c r="CM1271" s="313">
        <v>0.1708943153576078</v>
      </c>
    </row>
    <row r="1272" spans="1:91" ht="14.4" x14ac:dyDescent="0.3">
      <c r="A1272" s="99" t="s">
        <v>486</v>
      </c>
      <c r="B1272" s="311">
        <v>17269</v>
      </c>
      <c r="C1272" s="137">
        <v>6.2001615653891035E-2</v>
      </c>
      <c r="D1272" s="312">
        <v>590.90909090909099</v>
      </c>
      <c r="E1272" s="312">
        <v>19557</v>
      </c>
      <c r="F1272" s="137">
        <v>6.6850111092121009E-2</v>
      </c>
      <c r="G1272" s="302">
        <v>643.63636363636294</v>
      </c>
      <c r="H1272" s="312">
        <v>23164</v>
      </c>
      <c r="I1272" s="137">
        <v>7.5230752242567533E-2</v>
      </c>
      <c r="J1272" s="302">
        <v>660</v>
      </c>
      <c r="K1272" s="313">
        <v>0.34136313625571835</v>
      </c>
      <c r="L1272" s="312">
        <v>14081</v>
      </c>
      <c r="M1272" s="137">
        <v>5.8848113274572983E-2</v>
      </c>
      <c r="N1272" s="312">
        <v>549.09090909090901</v>
      </c>
      <c r="O1272" s="312">
        <v>17173</v>
      </c>
      <c r="P1272" s="137">
        <v>6.6629936718437782E-2</v>
      </c>
      <c r="Q1272" s="302">
        <v>607.27272727272702</v>
      </c>
      <c r="R1272" s="312">
        <v>18407</v>
      </c>
      <c r="S1272" s="137">
        <v>6.8102944332215976E-2</v>
      </c>
      <c r="T1272" s="302">
        <v>612.72727272727275</v>
      </c>
      <c r="U1272" s="313">
        <v>0.30722249840210214</v>
      </c>
      <c r="V1272" s="312">
        <v>2816</v>
      </c>
      <c r="W1272" s="137">
        <v>7.1721468048799128E-2</v>
      </c>
      <c r="X1272" s="312">
        <v>225.45454545454501</v>
      </c>
      <c r="Y1272" s="312">
        <v>3195</v>
      </c>
      <c r="Z1272" s="137">
        <v>7.7722097888488856E-2</v>
      </c>
      <c r="AA1272" s="302">
        <v>237.575757575757</v>
      </c>
      <c r="AB1272" s="312">
        <v>4052</v>
      </c>
      <c r="AC1272" s="137">
        <v>9.3252324403939976E-2</v>
      </c>
      <c r="AD1272" s="302">
        <v>308.4848484848485</v>
      </c>
      <c r="AE1272" s="313">
        <v>0.43892045454545453</v>
      </c>
      <c r="AF1272" s="312">
        <v>1986</v>
      </c>
      <c r="AG1272" s="137">
        <v>4.7317259125131038E-2</v>
      </c>
      <c r="AH1272" s="312">
        <v>204.24242424242399</v>
      </c>
      <c r="AI1272" s="312">
        <v>2681</v>
      </c>
      <c r="AJ1272" s="137">
        <v>6.27530838190202E-2</v>
      </c>
      <c r="AK1272" s="302">
        <v>244.84848484848399</v>
      </c>
      <c r="AL1272" s="312">
        <v>2844</v>
      </c>
      <c r="AM1272" s="137">
        <v>6.3367572023796268E-2</v>
      </c>
      <c r="AN1272" s="302">
        <v>253.93939393939397</v>
      </c>
      <c r="AO1272" s="313">
        <v>0.43202416918429004</v>
      </c>
      <c r="AP1272" s="312">
        <v>4360</v>
      </c>
      <c r="AQ1272" s="137">
        <v>5.9621485614265397E-2</v>
      </c>
      <c r="AR1272" s="312">
        <v>265.45454545454498</v>
      </c>
      <c r="AS1272" s="312">
        <v>5444</v>
      </c>
      <c r="AT1272" s="137">
        <v>7.114851795702859E-2</v>
      </c>
      <c r="AU1272" s="302">
        <v>277.575757575757</v>
      </c>
      <c r="AV1272" s="312">
        <v>6841</v>
      </c>
      <c r="AW1272" s="137">
        <v>8.55039496050395E-2</v>
      </c>
      <c r="AX1272" s="302">
        <v>401.21212121212125</v>
      </c>
      <c r="AY1272" s="303">
        <v>0.56903669724770645</v>
      </c>
      <c r="AZ1272" s="311">
        <v>12926</v>
      </c>
      <c r="BA1272" s="137">
        <v>6.2243880828441685E-2</v>
      </c>
      <c r="BB1272" s="312">
        <v>495.15151515151501</v>
      </c>
      <c r="BC1272" s="312">
        <v>15996</v>
      </c>
      <c r="BD1272" s="137">
        <v>7.3597953465259977E-2</v>
      </c>
      <c r="BE1272" s="302">
        <v>549.09090909090901</v>
      </c>
      <c r="BF1272" s="312">
        <v>18233</v>
      </c>
      <c r="BG1272" s="137">
        <v>7.9770920561585884E-2</v>
      </c>
      <c r="BH1272" s="302">
        <v>552.12121212121212</v>
      </c>
      <c r="BI1272" s="303">
        <v>0.41056784774872351</v>
      </c>
      <c r="BJ1272" s="311">
        <v>10136</v>
      </c>
      <c r="BK1272" s="137">
        <v>6.3378916630712767E-2</v>
      </c>
      <c r="BL1272" s="312">
        <v>484.84848484848402</v>
      </c>
      <c r="BM1272" s="312">
        <v>11442</v>
      </c>
      <c r="BN1272" s="137">
        <v>6.8070676423344634E-2</v>
      </c>
      <c r="BO1272" s="302">
        <v>503.636363636363</v>
      </c>
      <c r="BP1272" s="312">
        <v>13351</v>
      </c>
      <c r="BQ1272" s="137">
        <v>7.677489102807393E-2</v>
      </c>
      <c r="BR1272" s="302">
        <v>568.4848484848485</v>
      </c>
      <c r="BS1272" s="303">
        <v>0.31718626677190215</v>
      </c>
      <c r="BT1272" s="311">
        <v>6748</v>
      </c>
      <c r="BU1272" s="137">
        <v>5.4781620392920928E-2</v>
      </c>
      <c r="BV1272" s="312">
        <v>364.24242424242402</v>
      </c>
      <c r="BW1272" s="312">
        <v>7334</v>
      </c>
      <c r="BX1272" s="137">
        <v>5.5265021928172051E-2</v>
      </c>
      <c r="BY1272" s="302">
        <v>355.15151515151501</v>
      </c>
      <c r="BZ1272" s="312">
        <v>8349</v>
      </c>
      <c r="CA1272" s="137">
        <v>6.039583906017159E-2</v>
      </c>
      <c r="CB1272" s="302">
        <v>376.36363636363637</v>
      </c>
      <c r="CC1272" s="303">
        <v>0.2372554831061055</v>
      </c>
      <c r="CD1272" s="311">
        <v>70322</v>
      </c>
      <c r="CE1272" s="137">
        <v>6.0469207757242641E-2</v>
      </c>
      <c r="CF1272" s="312">
        <v>1193.2</v>
      </c>
      <c r="CG1272" s="312">
        <v>82822</v>
      </c>
      <c r="CH1272" s="137">
        <v>6.7402197151141832E-2</v>
      </c>
      <c r="CI1272" s="302">
        <v>1286.3699999999999</v>
      </c>
      <c r="CJ1272" s="312">
        <v>95241</v>
      </c>
      <c r="CK1272" s="137">
        <v>7.39889934370805E-2</v>
      </c>
      <c r="CL1272" s="302">
        <v>1377.86</v>
      </c>
      <c r="CM1272" s="313">
        <v>0.35435567816614999</v>
      </c>
    </row>
    <row r="1273" spans="1:91" ht="14.4" x14ac:dyDescent="0.3">
      <c r="A1273" s="99" t="s">
        <v>487</v>
      </c>
      <c r="B1273" s="311">
        <v>8143</v>
      </c>
      <c r="C1273" s="137">
        <v>2.9236154743739341E-2</v>
      </c>
      <c r="D1273" s="312">
        <v>382.42424242424198</v>
      </c>
      <c r="E1273" s="312">
        <v>8481</v>
      </c>
      <c r="F1273" s="137">
        <v>2.8989916253631856E-2</v>
      </c>
      <c r="G1273" s="302">
        <v>410.30303030303003</v>
      </c>
      <c r="H1273" s="312">
        <v>11596</v>
      </c>
      <c r="I1273" s="137">
        <v>3.7660844543464564E-2</v>
      </c>
      <c r="J1273" s="302">
        <v>510.30303030303031</v>
      </c>
      <c r="K1273" s="313">
        <v>0.42404519218961073</v>
      </c>
      <c r="L1273" s="312">
        <v>6466</v>
      </c>
      <c r="M1273" s="137">
        <v>2.7023073676115967E-2</v>
      </c>
      <c r="N1273" s="312">
        <v>346.06060606060601</v>
      </c>
      <c r="O1273" s="312">
        <v>8178</v>
      </c>
      <c r="P1273" s="137">
        <v>3.1730019360821302E-2</v>
      </c>
      <c r="Q1273" s="302">
        <v>431.51515151515099</v>
      </c>
      <c r="R1273" s="312">
        <v>8792</v>
      </c>
      <c r="S1273" s="137">
        <v>3.2528988241910299E-2</v>
      </c>
      <c r="T1273" s="302">
        <v>436.36363636363637</v>
      </c>
      <c r="U1273" s="313">
        <v>0.3597278069904114</v>
      </c>
      <c r="V1273" s="312">
        <v>1191</v>
      </c>
      <c r="W1273" s="137">
        <v>3.0333902147059572E-2</v>
      </c>
      <c r="X1273" s="312">
        <v>174.54545454545399</v>
      </c>
      <c r="Y1273" s="312">
        <v>1428</v>
      </c>
      <c r="Z1273" s="137">
        <v>3.473776393889267E-2</v>
      </c>
      <c r="AA1273" s="302">
        <v>124.84848484848401</v>
      </c>
      <c r="AB1273" s="312">
        <v>2235</v>
      </c>
      <c r="AC1273" s="137">
        <v>5.1436067384700357E-2</v>
      </c>
      <c r="AD1273" s="302">
        <v>210.30303030303031</v>
      </c>
      <c r="AE1273" s="313">
        <v>0.87657430730478592</v>
      </c>
      <c r="AF1273" s="312">
        <v>998</v>
      </c>
      <c r="AG1273" s="137">
        <v>2.3777756599637854E-2</v>
      </c>
      <c r="AH1273" s="312">
        <v>183.030303030303</v>
      </c>
      <c r="AI1273" s="312">
        <v>929</v>
      </c>
      <c r="AJ1273" s="137">
        <v>2.1744727664255788E-2</v>
      </c>
      <c r="AK1273" s="302">
        <v>149.69696969696901</v>
      </c>
      <c r="AL1273" s="312">
        <v>1488</v>
      </c>
      <c r="AM1273" s="137">
        <v>3.3154341480804796E-2</v>
      </c>
      <c r="AN1273" s="302">
        <v>203.63636363636365</v>
      </c>
      <c r="AO1273" s="313">
        <v>0.4909819639278557</v>
      </c>
      <c r="AP1273" s="312">
        <v>1658</v>
      </c>
      <c r="AQ1273" s="137">
        <v>2.2672574116617439E-2</v>
      </c>
      <c r="AR1273" s="312">
        <v>173.333333333333</v>
      </c>
      <c r="AS1273" s="312">
        <v>2132</v>
      </c>
      <c r="AT1273" s="137">
        <v>2.786345339536829E-2</v>
      </c>
      <c r="AU1273" s="302">
        <v>206.666666666666</v>
      </c>
      <c r="AV1273" s="312">
        <v>3479</v>
      </c>
      <c r="AW1273" s="137">
        <v>4.3483151684831516E-2</v>
      </c>
      <c r="AX1273" s="302">
        <v>281.21212121212125</v>
      </c>
      <c r="AY1273" s="303">
        <v>1.0983112183353438</v>
      </c>
      <c r="AZ1273" s="311">
        <v>6018</v>
      </c>
      <c r="BA1273" s="137">
        <v>2.8979086710936259E-2</v>
      </c>
      <c r="BB1273" s="312">
        <v>347.27272727272702</v>
      </c>
      <c r="BC1273" s="312">
        <v>7782</v>
      </c>
      <c r="BD1273" s="137">
        <v>3.5805155905642233E-2</v>
      </c>
      <c r="BE1273" s="302">
        <v>397.575757575757</v>
      </c>
      <c r="BF1273" s="312">
        <v>10494</v>
      </c>
      <c r="BG1273" s="137">
        <v>4.5912139547703734E-2</v>
      </c>
      <c r="BH1273" s="302">
        <v>464.24242424242425</v>
      </c>
      <c r="BI1273" s="303">
        <v>0.74376869391824529</v>
      </c>
      <c r="BJ1273" s="311">
        <v>3619</v>
      </c>
      <c r="BK1273" s="137">
        <v>2.2629074515247583E-2</v>
      </c>
      <c r="BL1273" s="312">
        <v>284.84848484848402</v>
      </c>
      <c r="BM1273" s="312">
        <v>5549</v>
      </c>
      <c r="BN1273" s="137">
        <v>3.3012076863584983E-2</v>
      </c>
      <c r="BO1273" s="302">
        <v>325.45454545454498</v>
      </c>
      <c r="BP1273" s="312">
        <v>7788</v>
      </c>
      <c r="BQ1273" s="137">
        <v>4.4784873891591623E-2</v>
      </c>
      <c r="BR1273" s="302">
        <v>379.39393939393943</v>
      </c>
      <c r="BS1273" s="303">
        <v>1.1519756838905775</v>
      </c>
      <c r="BT1273" s="311">
        <v>3199</v>
      </c>
      <c r="BU1273" s="137">
        <v>2.5970125020295502E-2</v>
      </c>
      <c r="BV1273" s="312">
        <v>296.36363636363598</v>
      </c>
      <c r="BW1273" s="312">
        <v>3496</v>
      </c>
      <c r="BX1273" s="137">
        <v>2.6343948276641597E-2</v>
      </c>
      <c r="BY1273" s="302">
        <v>287.87878787878702</v>
      </c>
      <c r="BZ1273" s="312">
        <v>4750</v>
      </c>
      <c r="CA1273" s="137">
        <v>3.4361029528783692E-2</v>
      </c>
      <c r="CB1273" s="302">
        <v>426.66666666666669</v>
      </c>
      <c r="CC1273" s="303">
        <v>0.48483901219130976</v>
      </c>
      <c r="CD1273" s="311">
        <v>31292</v>
      </c>
      <c r="CE1273" s="137">
        <v>2.6907688193447809E-2</v>
      </c>
      <c r="CF1273" s="312">
        <v>804.99</v>
      </c>
      <c r="CG1273" s="312">
        <v>37975</v>
      </c>
      <c r="CH1273" s="137">
        <v>3.0904813175419706E-2</v>
      </c>
      <c r="CI1273" s="302">
        <v>882.87</v>
      </c>
      <c r="CJ1273" s="312">
        <v>50622</v>
      </c>
      <c r="CK1273" s="137">
        <v>3.9326244220156119E-2</v>
      </c>
      <c r="CL1273" s="302">
        <v>1074.6500000000001</v>
      </c>
      <c r="CM1273" s="313">
        <v>0.61772977118752392</v>
      </c>
    </row>
    <row r="1274" spans="1:91" ht="14.4" x14ac:dyDescent="0.3">
      <c r="A1274" s="99" t="s">
        <v>488</v>
      </c>
      <c r="B1274" s="311">
        <v>5182</v>
      </c>
      <c r="C1274" s="137">
        <v>1.8605152140741404E-2</v>
      </c>
      <c r="D1274" s="312">
        <v>397.575757575757</v>
      </c>
      <c r="E1274" s="312">
        <v>6207</v>
      </c>
      <c r="F1274" s="137">
        <v>2.1216886002392753E-2</v>
      </c>
      <c r="G1274" s="302">
        <v>413.33333333333297</v>
      </c>
      <c r="H1274" s="312">
        <v>9501</v>
      </c>
      <c r="I1274" s="137">
        <v>3.0856819938552674E-2</v>
      </c>
      <c r="J1274" s="302">
        <v>463.03030303030306</v>
      </c>
      <c r="K1274" s="313">
        <v>0.83346198379004244</v>
      </c>
      <c r="L1274" s="312">
        <v>3625</v>
      </c>
      <c r="M1274" s="137">
        <v>1.5149805455601666E-2</v>
      </c>
      <c r="N1274" s="312">
        <v>270.30303030303003</v>
      </c>
      <c r="O1274" s="312">
        <v>6584</v>
      </c>
      <c r="P1274" s="137">
        <v>2.5545420331578313E-2</v>
      </c>
      <c r="Q1274" s="302">
        <v>387.27272727272702</v>
      </c>
      <c r="R1274" s="312">
        <v>7544</v>
      </c>
      <c r="S1274" s="137">
        <v>2.7911588637053151E-2</v>
      </c>
      <c r="T1274" s="302">
        <v>400.60606060606062</v>
      </c>
      <c r="U1274" s="313">
        <v>1.0811034482758621</v>
      </c>
      <c r="V1274" s="312">
        <v>923</v>
      </c>
      <c r="W1274" s="137">
        <v>2.3508137432188065E-2</v>
      </c>
      <c r="X1274" s="312">
        <v>151.51515151515099</v>
      </c>
      <c r="Y1274" s="312">
        <v>935</v>
      </c>
      <c r="Z1274" s="137">
        <v>2.2744964483798775E-2</v>
      </c>
      <c r="AA1274" s="302">
        <v>134.54545454545399</v>
      </c>
      <c r="AB1274" s="312">
        <v>1479</v>
      </c>
      <c r="AC1274" s="137">
        <v>3.4037558685446008E-2</v>
      </c>
      <c r="AD1274" s="302">
        <v>150.90909090909091</v>
      </c>
      <c r="AE1274" s="313">
        <v>0.6023835319609967</v>
      </c>
      <c r="AF1274" s="312">
        <v>473</v>
      </c>
      <c r="AG1274" s="137">
        <v>1.1269417707042791E-2</v>
      </c>
      <c r="AH1274" s="312">
        <v>117.575757575757</v>
      </c>
      <c r="AI1274" s="312">
        <v>836</v>
      </c>
      <c r="AJ1274" s="137">
        <v>1.9567914238232335E-2</v>
      </c>
      <c r="AK1274" s="302">
        <v>140.60606060606</v>
      </c>
      <c r="AL1274" s="312">
        <v>656</v>
      </c>
      <c r="AM1274" s="137">
        <v>1.4616430115193512E-2</v>
      </c>
      <c r="AN1274" s="302">
        <v>103.63636363636364</v>
      </c>
      <c r="AO1274" s="313">
        <v>0.386892177589852</v>
      </c>
      <c r="AP1274" s="312">
        <v>946</v>
      </c>
      <c r="AQ1274" s="137">
        <v>1.2936221419975932E-2</v>
      </c>
      <c r="AR1274" s="312">
        <v>134.54545454545399</v>
      </c>
      <c r="AS1274" s="312">
        <v>1488</v>
      </c>
      <c r="AT1274" s="137">
        <v>1.944691306393434E-2</v>
      </c>
      <c r="AU1274" s="302">
        <v>161.81818181818099</v>
      </c>
      <c r="AV1274" s="312">
        <v>3089</v>
      </c>
      <c r="AW1274" s="137">
        <v>3.8608639136086392E-2</v>
      </c>
      <c r="AX1274" s="302">
        <v>255.75757575757578</v>
      </c>
      <c r="AY1274" s="303">
        <v>2.2653276955602535</v>
      </c>
      <c r="AZ1274" s="311">
        <v>3799</v>
      </c>
      <c r="BA1274" s="137">
        <v>1.829371060399582E-2</v>
      </c>
      <c r="BB1274" s="312">
        <v>290.90909090909003</v>
      </c>
      <c r="BC1274" s="312">
        <v>6373</v>
      </c>
      <c r="BD1274" s="137">
        <v>2.9322315418485987E-2</v>
      </c>
      <c r="BE1274" s="302">
        <v>364.24242424242402</v>
      </c>
      <c r="BF1274" s="312">
        <v>9940</v>
      </c>
      <c r="BG1274" s="137">
        <v>4.3488342586637613E-2</v>
      </c>
      <c r="BH1274" s="302">
        <v>466.06060606060606</v>
      </c>
      <c r="BI1274" s="303">
        <v>1.6164780205317189</v>
      </c>
      <c r="BJ1274" s="311">
        <v>2670</v>
      </c>
      <c r="BK1274" s="137">
        <v>1.6695117147198409E-2</v>
      </c>
      <c r="BL1274" s="312">
        <v>246.06060606060601</v>
      </c>
      <c r="BM1274" s="312">
        <v>4008</v>
      </c>
      <c r="BN1274" s="137">
        <v>2.3844369087988579E-2</v>
      </c>
      <c r="BO1274" s="302">
        <v>299.39393939393898</v>
      </c>
      <c r="BP1274" s="312">
        <v>6852</v>
      </c>
      <c r="BQ1274" s="137">
        <v>3.9402408308318669E-2</v>
      </c>
      <c r="BR1274" s="302">
        <v>358.18181818181819</v>
      </c>
      <c r="BS1274" s="303">
        <v>1.5662921348314607</v>
      </c>
      <c r="BT1274" s="311">
        <v>1745</v>
      </c>
      <c r="BU1274" s="137">
        <v>1.4166260756616334E-2</v>
      </c>
      <c r="BV1274" s="312">
        <v>164.84848484848399</v>
      </c>
      <c r="BW1274" s="312">
        <v>2364</v>
      </c>
      <c r="BX1274" s="137">
        <v>1.7813813994845749E-2</v>
      </c>
      <c r="BY1274" s="302">
        <v>263.030303030303</v>
      </c>
      <c r="BZ1274" s="312">
        <v>3806</v>
      </c>
      <c r="CA1274" s="137">
        <v>2.7532227028747521E-2</v>
      </c>
      <c r="CB1274" s="302">
        <v>309.09090909090912</v>
      </c>
      <c r="CC1274" s="303">
        <v>1.1810888252148997</v>
      </c>
      <c r="CD1274" s="311">
        <v>19363</v>
      </c>
      <c r="CE1274" s="137">
        <v>1.6650056451800139E-2</v>
      </c>
      <c r="CF1274" s="312">
        <v>675.62</v>
      </c>
      <c r="CG1274" s="312">
        <v>28795</v>
      </c>
      <c r="CH1274" s="137">
        <v>2.3433945895621078E-2</v>
      </c>
      <c r="CI1274" s="302">
        <v>821.51</v>
      </c>
      <c r="CJ1274" s="312">
        <v>42867</v>
      </c>
      <c r="CK1274" s="137">
        <v>3.3301689205986175E-2</v>
      </c>
      <c r="CL1274" s="302">
        <v>955.66</v>
      </c>
      <c r="CM1274" s="313">
        <v>1.2138614884057222</v>
      </c>
    </row>
    <row r="1275" spans="1:91" ht="14.4" x14ac:dyDescent="0.3">
      <c r="A1275" s="99" t="s">
        <v>489</v>
      </c>
      <c r="B1275" s="311">
        <v>1466</v>
      </c>
      <c r="C1275" s="137">
        <v>5.2634413427879003E-3</v>
      </c>
      <c r="D1275" s="312">
        <v>166.666666666666</v>
      </c>
      <c r="E1275" s="312">
        <v>2331</v>
      </c>
      <c r="F1275" s="137">
        <v>7.9678687403862587E-3</v>
      </c>
      <c r="G1275" s="302">
        <v>207.87878787878699</v>
      </c>
      <c r="H1275" s="312">
        <v>4051</v>
      </c>
      <c r="I1275" s="137">
        <v>1.3156612732457308E-2</v>
      </c>
      <c r="J1275" s="302">
        <v>267.87878787878788</v>
      </c>
      <c r="K1275" s="313">
        <v>1.7633015006821282</v>
      </c>
      <c r="L1275" s="312">
        <v>843</v>
      </c>
      <c r="M1275" s="137">
        <v>3.5231133790544012E-3</v>
      </c>
      <c r="N1275" s="312">
        <v>121.818181818181</v>
      </c>
      <c r="O1275" s="312">
        <v>2221</v>
      </c>
      <c r="P1275" s="137">
        <v>8.6173114453881282E-3</v>
      </c>
      <c r="Q1275" s="302">
        <v>220</v>
      </c>
      <c r="R1275" s="312">
        <v>3413</v>
      </c>
      <c r="S1275" s="137">
        <v>1.2627551964244752E-2</v>
      </c>
      <c r="T1275" s="302">
        <v>278.18181818181819</v>
      </c>
      <c r="U1275" s="313">
        <v>3.0486358244365364</v>
      </c>
      <c r="V1275" s="312">
        <v>190</v>
      </c>
      <c r="W1275" s="137">
        <v>4.8391615515880095E-3</v>
      </c>
      <c r="X1275" s="312">
        <v>67.878787878787804</v>
      </c>
      <c r="Y1275" s="312">
        <v>374</v>
      </c>
      <c r="Z1275" s="137">
        <v>9.0979857935195099E-3</v>
      </c>
      <c r="AA1275" s="302">
        <v>80.606060606060595</v>
      </c>
      <c r="AB1275" s="312">
        <v>483</v>
      </c>
      <c r="AC1275" s="137">
        <v>1.1115713891190279E-2</v>
      </c>
      <c r="AD1275" s="302">
        <v>95.757575757575765</v>
      </c>
      <c r="AE1275" s="313">
        <v>1.5421052631578946</v>
      </c>
      <c r="AF1275" s="312">
        <v>154</v>
      </c>
      <c r="AG1275" s="137">
        <v>3.6691127418278851E-3</v>
      </c>
      <c r="AH1275" s="312">
        <v>56.363636363636303</v>
      </c>
      <c r="AI1275" s="312">
        <v>254</v>
      </c>
      <c r="AJ1275" s="137">
        <v>5.9452753786016898E-3</v>
      </c>
      <c r="AK1275" s="302">
        <v>64.848484848484802</v>
      </c>
      <c r="AL1275" s="312">
        <v>386</v>
      </c>
      <c r="AM1275" s="137">
        <v>8.6005213787571574E-3</v>
      </c>
      <c r="AN1275" s="302">
        <v>100</v>
      </c>
      <c r="AO1275" s="313">
        <v>1.5064935064935066</v>
      </c>
      <c r="AP1275" s="312">
        <v>330</v>
      </c>
      <c r="AQ1275" s="137">
        <v>4.5126353790613718E-3</v>
      </c>
      <c r="AR1275" s="312">
        <v>76.969696969696898</v>
      </c>
      <c r="AS1275" s="312">
        <v>677</v>
      </c>
      <c r="AT1275" s="137">
        <v>8.8478226776099109E-3</v>
      </c>
      <c r="AU1275" s="302">
        <v>133.939393939393</v>
      </c>
      <c r="AV1275" s="312">
        <v>1306</v>
      </c>
      <c r="AW1275" s="137">
        <v>1.6323367663233678E-2</v>
      </c>
      <c r="AX1275" s="302">
        <v>175.15151515151516</v>
      </c>
      <c r="AY1275" s="303">
        <v>2.9575757575757575</v>
      </c>
      <c r="AZ1275" s="311">
        <v>1350</v>
      </c>
      <c r="BA1275" s="137">
        <v>6.5007921335599782E-3</v>
      </c>
      <c r="BB1275" s="312">
        <v>141.81818181818099</v>
      </c>
      <c r="BC1275" s="312">
        <v>2400</v>
      </c>
      <c r="BD1275" s="137">
        <v>1.1042453633197296E-2</v>
      </c>
      <c r="BE1275" s="302">
        <v>262.42424242424198</v>
      </c>
      <c r="BF1275" s="312">
        <v>4728</v>
      </c>
      <c r="BG1275" s="137">
        <v>2.0685400779640106E-2</v>
      </c>
      <c r="BH1275" s="302">
        <v>326.66666666666669</v>
      </c>
      <c r="BI1275" s="303">
        <v>2.5022222222222221</v>
      </c>
      <c r="BJ1275" s="311">
        <v>866</v>
      </c>
      <c r="BK1275" s="137">
        <v>5.4149705803272739E-3</v>
      </c>
      <c r="BL1275" s="312">
        <v>129.69696969696901</v>
      </c>
      <c r="BM1275" s="312">
        <v>1169</v>
      </c>
      <c r="BN1275" s="137">
        <v>6.9546076506633355E-3</v>
      </c>
      <c r="BO1275" s="302">
        <v>157.575757575757</v>
      </c>
      <c r="BP1275" s="312">
        <v>2697</v>
      </c>
      <c r="BQ1275" s="137">
        <v>1.5509091536417901E-2</v>
      </c>
      <c r="BR1275" s="302">
        <v>284.24242424242425</v>
      </c>
      <c r="BS1275" s="303">
        <v>2.1143187066974596</v>
      </c>
      <c r="BT1275" s="311">
        <v>384</v>
      </c>
      <c r="BU1275" s="137">
        <v>3.1173891865562591E-3</v>
      </c>
      <c r="BV1275" s="312">
        <v>78.181818181818201</v>
      </c>
      <c r="BW1275" s="312">
        <v>930</v>
      </c>
      <c r="BX1275" s="137">
        <v>7.0079725106626679E-3</v>
      </c>
      <c r="BY1275" s="302">
        <v>118.181818181818</v>
      </c>
      <c r="BZ1275" s="312">
        <v>1687</v>
      </c>
      <c r="CA1275" s="137">
        <v>1.2203590908433282E-2</v>
      </c>
      <c r="CB1275" s="302">
        <v>243.03030303030303</v>
      </c>
      <c r="CC1275" s="303">
        <v>3.3932291666666665</v>
      </c>
      <c r="CD1275" s="311">
        <v>5583</v>
      </c>
      <c r="CE1275" s="137">
        <v>4.8007677100862555E-3</v>
      </c>
      <c r="CF1275" s="312">
        <v>313.37</v>
      </c>
      <c r="CG1275" s="312">
        <v>10356</v>
      </c>
      <c r="CH1275" s="137">
        <v>8.4279195587793673E-3</v>
      </c>
      <c r="CI1275" s="302">
        <v>476.07</v>
      </c>
      <c r="CJ1275" s="312">
        <v>18751</v>
      </c>
      <c r="CK1275" s="137">
        <v>1.4566915676428181E-2</v>
      </c>
      <c r="CL1275" s="302">
        <v>666.48</v>
      </c>
      <c r="CM1275" s="313">
        <v>2.3585885724520868</v>
      </c>
    </row>
    <row r="1276" spans="1:91" ht="14.4" x14ac:dyDescent="0.3">
      <c r="A1276" s="432"/>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432"/>
      <c r="AF1276" s="432"/>
      <c r="AG1276" s="432"/>
      <c r="AH1276" s="432"/>
      <c r="AI1276" s="432"/>
      <c r="AJ1276" s="432"/>
      <c r="AK1276" s="432"/>
      <c r="AL1276" s="432"/>
      <c r="AM1276" s="432"/>
      <c r="AN1276" s="432"/>
      <c r="AO1276" s="432"/>
      <c r="AP1276" s="432"/>
      <c r="AQ1276" s="432"/>
      <c r="AR1276" s="432"/>
      <c r="AS1276" s="432"/>
      <c r="AT1276" s="432"/>
      <c r="AU1276" s="432"/>
      <c r="AV1276" s="432"/>
      <c r="AW1276" s="432"/>
      <c r="AX1276" s="432"/>
      <c r="AY1276" s="432"/>
      <c r="AZ1276" s="432"/>
      <c r="BA1276" s="432"/>
      <c r="BB1276" s="432"/>
      <c r="BC1276" s="432"/>
      <c r="BD1276" s="432"/>
      <c r="BE1276" s="432"/>
      <c r="BF1276" s="432"/>
      <c r="BG1276" s="432"/>
      <c r="BH1276" s="432"/>
      <c r="BI1276" s="432"/>
      <c r="BJ1276" s="432"/>
      <c r="BK1276" s="432"/>
      <c r="BL1276" s="432"/>
      <c r="BM1276" s="432"/>
      <c r="BN1276" s="432"/>
      <c r="BO1276" s="432"/>
      <c r="BP1276" s="432"/>
      <c r="BQ1276" s="432"/>
      <c r="BR1276" s="432"/>
      <c r="BS1276" s="432"/>
      <c r="BT1276" s="432"/>
      <c r="BU1276" s="432"/>
      <c r="BV1276" s="432"/>
      <c r="BW1276" s="432"/>
      <c r="BX1276" s="432"/>
      <c r="BY1276" s="432"/>
      <c r="BZ1276" s="432"/>
      <c r="CA1276" s="432"/>
      <c r="CB1276" s="432"/>
      <c r="CC1276" s="432"/>
      <c r="CD1276" s="432"/>
      <c r="CE1276" s="432"/>
      <c r="CF1276" s="432"/>
      <c r="CG1276" s="432"/>
      <c r="CH1276" s="432"/>
      <c r="CI1276" s="432"/>
      <c r="CJ1276" s="432"/>
      <c r="CK1276" s="432"/>
      <c r="CL1276" s="432"/>
      <c r="CM1276" s="432"/>
    </row>
    <row r="1277" spans="1:91" ht="14.4" x14ac:dyDescent="0.3">
      <c r="A1277" s="472" t="s">
        <v>490</v>
      </c>
      <c r="B1277" s="472"/>
      <c r="C1277" s="472"/>
      <c r="D1277" s="472"/>
      <c r="E1277" s="472"/>
      <c r="F1277" s="472"/>
      <c r="G1277" s="472"/>
      <c r="H1277" s="472"/>
      <c r="I1277" s="472"/>
      <c r="J1277" s="472"/>
      <c r="K1277" s="472"/>
      <c r="L1277" s="472"/>
      <c r="M1277" s="472"/>
      <c r="N1277" s="472"/>
      <c r="O1277" s="472"/>
      <c r="P1277" s="472"/>
      <c r="Q1277" s="472"/>
      <c r="R1277" s="472"/>
      <c r="S1277" s="472"/>
      <c r="T1277" s="472"/>
      <c r="U1277" s="472"/>
      <c r="V1277" s="472"/>
      <c r="W1277" s="472"/>
      <c r="X1277" s="472"/>
      <c r="Y1277" s="472"/>
      <c r="Z1277" s="472"/>
      <c r="AA1277" s="472"/>
      <c r="AB1277" s="472"/>
      <c r="AC1277" s="472"/>
      <c r="AD1277" s="472"/>
      <c r="AE1277" s="472"/>
      <c r="AF1277" s="472"/>
      <c r="AG1277" s="472"/>
      <c r="AH1277" s="472"/>
      <c r="AI1277" s="472"/>
      <c r="AJ1277" s="472"/>
      <c r="AK1277" s="472"/>
      <c r="AL1277" s="472"/>
      <c r="AM1277" s="472"/>
      <c r="AN1277" s="472"/>
      <c r="AO1277" s="472"/>
      <c r="AP1277" s="472"/>
      <c r="AQ1277" s="472"/>
      <c r="AR1277" s="472"/>
      <c r="AS1277" s="472"/>
      <c r="AT1277" s="472"/>
      <c r="AU1277" s="472"/>
      <c r="AV1277" s="472"/>
      <c r="AW1277" s="472"/>
      <c r="AX1277" s="472"/>
      <c r="AY1277" s="472"/>
      <c r="AZ1277" s="472"/>
      <c r="BA1277" s="472"/>
      <c r="BB1277" s="472"/>
      <c r="BC1277" s="472"/>
      <c r="BD1277" s="472"/>
      <c r="BE1277" s="472"/>
      <c r="BF1277" s="472"/>
      <c r="BG1277" s="472"/>
      <c r="BH1277" s="472"/>
      <c r="BI1277" s="472"/>
      <c r="BJ1277" s="472"/>
      <c r="BK1277" s="472"/>
      <c r="BL1277" s="472"/>
      <c r="BM1277" s="472"/>
      <c r="BN1277" s="472"/>
      <c r="BO1277" s="472"/>
      <c r="BP1277" s="472"/>
      <c r="BQ1277" s="472"/>
      <c r="BR1277" s="472"/>
      <c r="BS1277" s="472"/>
      <c r="BT1277" s="472"/>
      <c r="BU1277" s="472"/>
      <c r="BV1277" s="472"/>
      <c r="BW1277" s="472"/>
      <c r="BX1277" s="472"/>
      <c r="BY1277" s="472"/>
      <c r="BZ1277" s="472"/>
      <c r="CA1277" s="472"/>
      <c r="CB1277" s="472"/>
      <c r="CC1277" s="472"/>
      <c r="CD1277" s="472"/>
      <c r="CE1277" s="472"/>
      <c r="CF1277" s="472"/>
      <c r="CG1277" s="472"/>
      <c r="CH1277" s="472"/>
      <c r="CI1277" s="472"/>
      <c r="CJ1277" s="472"/>
      <c r="CK1277" s="472"/>
      <c r="CL1277" s="472"/>
      <c r="CM1277" s="472"/>
    </row>
    <row r="1278" spans="1:91" ht="18" customHeight="1" x14ac:dyDescent="0.3">
      <c r="B1278" s="473" t="s">
        <v>332</v>
      </c>
      <c r="C1278" s="474"/>
      <c r="D1278" s="292" t="s">
        <v>333</v>
      </c>
      <c r="E1278" s="474" t="s">
        <v>332</v>
      </c>
      <c r="F1278" s="474"/>
      <c r="G1278" s="292" t="s">
        <v>333</v>
      </c>
      <c r="H1278" s="474" t="s">
        <v>332</v>
      </c>
      <c r="I1278" s="474"/>
      <c r="J1278" s="292" t="s">
        <v>333</v>
      </c>
      <c r="K1278" s="310" t="s">
        <v>0</v>
      </c>
      <c r="L1278" s="473" t="s">
        <v>332</v>
      </c>
      <c r="M1278" s="474"/>
      <c r="N1278" s="292" t="s">
        <v>333</v>
      </c>
      <c r="O1278" s="474" t="s">
        <v>332</v>
      </c>
      <c r="P1278" s="474"/>
      <c r="Q1278" s="292" t="s">
        <v>333</v>
      </c>
      <c r="R1278" s="474" t="s">
        <v>332</v>
      </c>
      <c r="S1278" s="474"/>
      <c r="T1278" s="292" t="s">
        <v>333</v>
      </c>
      <c r="U1278" s="310" t="s">
        <v>0</v>
      </c>
      <c r="V1278" s="473" t="s">
        <v>332</v>
      </c>
      <c r="W1278" s="474"/>
      <c r="X1278" s="292" t="s">
        <v>333</v>
      </c>
      <c r="Y1278" s="474" t="s">
        <v>332</v>
      </c>
      <c r="Z1278" s="474"/>
      <c r="AA1278" s="292" t="s">
        <v>333</v>
      </c>
      <c r="AB1278" s="474" t="s">
        <v>332</v>
      </c>
      <c r="AC1278" s="474"/>
      <c r="AD1278" s="292" t="s">
        <v>333</v>
      </c>
      <c r="AE1278" s="310" t="s">
        <v>0</v>
      </c>
      <c r="AF1278" s="473" t="s">
        <v>332</v>
      </c>
      <c r="AG1278" s="474"/>
      <c r="AH1278" s="292" t="s">
        <v>333</v>
      </c>
      <c r="AI1278" s="474" t="s">
        <v>332</v>
      </c>
      <c r="AJ1278" s="474"/>
      <c r="AK1278" s="292" t="s">
        <v>333</v>
      </c>
      <c r="AL1278" s="474" t="s">
        <v>332</v>
      </c>
      <c r="AM1278" s="474"/>
      <c r="AN1278" s="292" t="s">
        <v>333</v>
      </c>
      <c r="AO1278" s="310" t="s">
        <v>0</v>
      </c>
      <c r="AP1278" s="473" t="s">
        <v>332</v>
      </c>
      <c r="AQ1278" s="474"/>
      <c r="AR1278" s="292" t="s">
        <v>333</v>
      </c>
      <c r="AS1278" s="474" t="s">
        <v>332</v>
      </c>
      <c r="AT1278" s="474"/>
      <c r="AU1278" s="292" t="s">
        <v>333</v>
      </c>
      <c r="AV1278" s="474" t="s">
        <v>332</v>
      </c>
      <c r="AW1278" s="474"/>
      <c r="AX1278" s="292" t="s">
        <v>333</v>
      </c>
      <c r="AY1278" s="290" t="s">
        <v>0</v>
      </c>
      <c r="AZ1278" s="473" t="s">
        <v>332</v>
      </c>
      <c r="BA1278" s="474"/>
      <c r="BB1278" s="292" t="s">
        <v>333</v>
      </c>
      <c r="BC1278" s="474" t="s">
        <v>332</v>
      </c>
      <c r="BD1278" s="474"/>
      <c r="BE1278" s="292" t="s">
        <v>333</v>
      </c>
      <c r="BF1278" s="474" t="s">
        <v>332</v>
      </c>
      <c r="BG1278" s="474"/>
      <c r="BH1278" s="292" t="s">
        <v>333</v>
      </c>
      <c r="BI1278" s="290" t="s">
        <v>0</v>
      </c>
      <c r="BJ1278" s="473" t="s">
        <v>332</v>
      </c>
      <c r="BK1278" s="474"/>
      <c r="BL1278" s="292" t="s">
        <v>333</v>
      </c>
      <c r="BM1278" s="474" t="s">
        <v>332</v>
      </c>
      <c r="BN1278" s="474"/>
      <c r="BO1278" s="292" t="s">
        <v>333</v>
      </c>
      <c r="BP1278" s="474" t="s">
        <v>332</v>
      </c>
      <c r="BQ1278" s="474"/>
      <c r="BR1278" s="292" t="s">
        <v>333</v>
      </c>
      <c r="BS1278" s="290" t="s">
        <v>0</v>
      </c>
      <c r="BT1278" s="473" t="s">
        <v>332</v>
      </c>
      <c r="BU1278" s="474"/>
      <c r="BV1278" s="292" t="s">
        <v>333</v>
      </c>
      <c r="BW1278" s="474" t="s">
        <v>332</v>
      </c>
      <c r="BX1278" s="474"/>
      <c r="BY1278" s="292" t="s">
        <v>333</v>
      </c>
      <c r="BZ1278" s="474" t="s">
        <v>332</v>
      </c>
      <c r="CA1278" s="474"/>
      <c r="CB1278" s="292" t="s">
        <v>333</v>
      </c>
      <c r="CC1278" s="290" t="s">
        <v>0</v>
      </c>
      <c r="CD1278" s="473" t="s">
        <v>332</v>
      </c>
      <c r="CE1278" s="474"/>
      <c r="CF1278" s="292" t="s">
        <v>333</v>
      </c>
      <c r="CG1278" s="474" t="s">
        <v>332</v>
      </c>
      <c r="CH1278" s="474"/>
      <c r="CI1278" s="292" t="s">
        <v>333</v>
      </c>
      <c r="CJ1278" s="474" t="s">
        <v>332</v>
      </c>
      <c r="CK1278" s="474"/>
      <c r="CL1278" s="292" t="s">
        <v>333</v>
      </c>
      <c r="CM1278" s="310" t="s">
        <v>0</v>
      </c>
    </row>
    <row r="1279" spans="1:91" ht="14.4" x14ac:dyDescent="0.3">
      <c r="A1279" s="99" t="s">
        <v>18</v>
      </c>
      <c r="B1279" s="314">
        <v>5.3</v>
      </c>
      <c r="C1279" s="137"/>
      <c r="D1279" s="302">
        <v>-0.60606060606059997</v>
      </c>
      <c r="E1279" s="302">
        <v>7.4</v>
      </c>
      <c r="F1279" s="137"/>
      <c r="G1279" s="302">
        <v>-0.60606060606059997</v>
      </c>
      <c r="H1279" s="302">
        <v>11.2</v>
      </c>
      <c r="I1279" s="137"/>
      <c r="J1279" s="302"/>
      <c r="K1279" s="313">
        <v>1.1132075471698113</v>
      </c>
      <c r="L1279" s="302">
        <v>4.8</v>
      </c>
      <c r="M1279" s="137"/>
      <c r="N1279" s="302">
        <v>-0.60606060606059997</v>
      </c>
      <c r="O1279" s="302">
        <v>6</v>
      </c>
      <c r="P1279" s="137"/>
      <c r="Q1279" s="302">
        <v>-0.60606060606059997</v>
      </c>
      <c r="R1279" s="302">
        <v>8.1999999999999993</v>
      </c>
      <c r="S1279" s="137"/>
      <c r="T1279" s="302"/>
      <c r="U1279" s="313">
        <v>0.70833333333333326</v>
      </c>
      <c r="V1279" s="302">
        <v>5.7</v>
      </c>
      <c r="W1279" s="137"/>
      <c r="X1279" s="302">
        <v>-0.60606060606059997</v>
      </c>
      <c r="Y1279" s="302">
        <v>6.4</v>
      </c>
      <c r="Z1279" s="137"/>
      <c r="AA1279" s="302">
        <v>-0.60606060606059997</v>
      </c>
      <c r="AB1279" s="302">
        <v>9.1999999999999993</v>
      </c>
      <c r="AC1279" s="137"/>
      <c r="AD1279" s="302"/>
      <c r="AE1279" s="313">
        <v>0.61403508771929804</v>
      </c>
      <c r="AF1279" s="302">
        <v>5.0999999999999996</v>
      </c>
      <c r="AG1279" s="137"/>
      <c r="AH1279" s="302">
        <v>-0.60606060606059997</v>
      </c>
      <c r="AI1279" s="302">
        <v>6.2</v>
      </c>
      <c r="AJ1279" s="137"/>
      <c r="AK1279" s="302">
        <v>-0.60606060606059997</v>
      </c>
      <c r="AL1279" s="302">
        <v>9.3000000000000007</v>
      </c>
      <c r="AM1279" s="137"/>
      <c r="AN1279" s="302"/>
      <c r="AO1279" s="313">
        <v>0.82352941176470618</v>
      </c>
      <c r="AP1279" s="302">
        <v>4.9000000000000004</v>
      </c>
      <c r="AQ1279" s="137"/>
      <c r="AR1279" s="302">
        <v>-0.60606060606059997</v>
      </c>
      <c r="AS1279" s="302">
        <v>5.6</v>
      </c>
      <c r="AT1279" s="137"/>
      <c r="AU1279" s="302">
        <v>-0.60606060606059997</v>
      </c>
      <c r="AV1279" s="302">
        <v>8</v>
      </c>
      <c r="AW1279" s="137"/>
      <c r="AX1279" s="302"/>
      <c r="AY1279" s="303">
        <v>0.63265306122448972</v>
      </c>
      <c r="AZ1279" s="314">
        <v>5.3</v>
      </c>
      <c r="BA1279" s="137"/>
      <c r="BB1279" s="302">
        <v>-0.60606060606059997</v>
      </c>
      <c r="BC1279" s="302">
        <v>7.5</v>
      </c>
      <c r="BD1279" s="137"/>
      <c r="BE1279" s="302">
        <v>-0.60606060606059997</v>
      </c>
      <c r="BF1279" s="302">
        <v>10</v>
      </c>
      <c r="BG1279" s="137"/>
      <c r="BH1279" s="302"/>
      <c r="BI1279" s="303">
        <v>0.8867924528301887</v>
      </c>
      <c r="BJ1279" s="314">
        <v>3.9</v>
      </c>
      <c r="BK1279" s="137"/>
      <c r="BL1279" s="302">
        <v>-0.60606060606059997</v>
      </c>
      <c r="BM1279" s="302">
        <v>6.2</v>
      </c>
      <c r="BN1279" s="137"/>
      <c r="BO1279" s="302">
        <v>-0.60606060606059997</v>
      </c>
      <c r="BP1279" s="302">
        <v>8.4</v>
      </c>
      <c r="BQ1279" s="137"/>
      <c r="BR1279" s="302"/>
      <c r="BS1279" s="303">
        <v>1.153846153846154</v>
      </c>
      <c r="BT1279" s="314">
        <v>6.1</v>
      </c>
      <c r="BU1279" s="137"/>
      <c r="BV1279" s="302">
        <v>-0.60606060606059997</v>
      </c>
      <c r="BW1279" s="302">
        <v>7.3</v>
      </c>
      <c r="BX1279" s="137"/>
      <c r="BY1279" s="302">
        <v>-0.60606060606059997</v>
      </c>
      <c r="BZ1279" s="302">
        <v>9.6999999999999993</v>
      </c>
      <c r="CA1279" s="137"/>
      <c r="CB1279" s="302"/>
      <c r="CC1279" s="303">
        <v>0.5901639344262295</v>
      </c>
      <c r="CD1279" s="314">
        <v>41.100000381469727</v>
      </c>
      <c r="CE1279" s="137"/>
      <c r="CF1279" s="302">
        <v>0</v>
      </c>
      <c r="CG1279" s="302">
        <v>52.599999904632568</v>
      </c>
      <c r="CH1279" s="137"/>
      <c r="CI1279" s="302">
        <v>0</v>
      </c>
      <c r="CJ1279" s="302">
        <v>73.999999046325684</v>
      </c>
      <c r="CK1279" s="137"/>
      <c r="CL1279" s="302">
        <v>0</v>
      </c>
      <c r="CM1279" s="313">
        <v>0.80048657808989199</v>
      </c>
    </row>
    <row r="1280" spans="1:91" ht="14.4" x14ac:dyDescent="0.3">
      <c r="A1280" s="432"/>
      <c r="B1280" s="432"/>
      <c r="C1280" s="432"/>
      <c r="D1280" s="432"/>
      <c r="E1280" s="432"/>
      <c r="F1280" s="432"/>
      <c r="G1280" s="432"/>
      <c r="H1280" s="432"/>
      <c r="I1280" s="432"/>
      <c r="J1280" s="432"/>
      <c r="K1280" s="432"/>
      <c r="L1280" s="432"/>
      <c r="M1280" s="432"/>
      <c r="N1280" s="432"/>
      <c r="O1280" s="432"/>
      <c r="P1280" s="432"/>
      <c r="Q1280" s="432"/>
      <c r="R1280" s="432"/>
      <c r="S1280" s="432"/>
      <c r="T1280" s="432"/>
      <c r="U1280" s="432"/>
      <c r="V1280" s="432"/>
      <c r="W1280" s="432"/>
      <c r="X1280" s="432"/>
      <c r="Y1280" s="432"/>
      <c r="Z1280" s="432"/>
      <c r="AA1280" s="432"/>
      <c r="AB1280" s="432"/>
      <c r="AC1280" s="432"/>
      <c r="AD1280" s="432"/>
      <c r="AE1280" s="432"/>
      <c r="AF1280" s="432"/>
      <c r="AG1280" s="432"/>
      <c r="AH1280" s="432"/>
      <c r="AI1280" s="432"/>
      <c r="AJ1280" s="432"/>
      <c r="AK1280" s="432"/>
      <c r="AL1280" s="432"/>
      <c r="AM1280" s="432"/>
      <c r="AN1280" s="432"/>
      <c r="AO1280" s="432"/>
      <c r="AP1280" s="432"/>
      <c r="AQ1280" s="432"/>
      <c r="AR1280" s="432"/>
      <c r="AS1280" s="432"/>
      <c r="AT1280" s="432"/>
      <c r="AU1280" s="432"/>
      <c r="AV1280" s="432"/>
      <c r="AW1280" s="432"/>
      <c r="AX1280" s="432"/>
      <c r="AY1280" s="432"/>
      <c r="AZ1280" s="432"/>
      <c r="BA1280" s="432"/>
      <c r="BB1280" s="432"/>
      <c r="BC1280" s="432"/>
      <c r="BD1280" s="432"/>
      <c r="BE1280" s="432"/>
      <c r="BF1280" s="432"/>
      <c r="BG1280" s="432"/>
      <c r="BH1280" s="432"/>
      <c r="BI1280" s="432"/>
      <c r="BJ1280" s="432"/>
      <c r="BK1280" s="432"/>
      <c r="BL1280" s="432"/>
      <c r="BM1280" s="432"/>
      <c r="BN1280" s="432"/>
      <c r="BO1280" s="432"/>
      <c r="BP1280" s="432"/>
      <c r="BQ1280" s="432"/>
      <c r="BR1280" s="432"/>
      <c r="BS1280" s="432"/>
      <c r="BT1280" s="432"/>
      <c r="BU1280" s="432"/>
      <c r="BV1280" s="432"/>
      <c r="BW1280" s="432"/>
      <c r="BX1280" s="432"/>
      <c r="BY1280" s="432"/>
      <c r="BZ1280" s="432"/>
      <c r="CA1280" s="432"/>
      <c r="CB1280" s="432"/>
      <c r="CC1280" s="432"/>
      <c r="CD1280" s="432"/>
      <c r="CE1280" s="432"/>
      <c r="CF1280" s="432"/>
      <c r="CG1280" s="432"/>
      <c r="CH1280" s="432"/>
      <c r="CI1280" s="432"/>
      <c r="CJ1280" s="432"/>
      <c r="CK1280" s="432"/>
      <c r="CL1280" s="432"/>
      <c r="CM1280" s="432"/>
    </row>
    <row r="1281" spans="1:91" ht="14.4" x14ac:dyDescent="0.3">
      <c r="A1281" s="472" t="s">
        <v>491</v>
      </c>
      <c r="B1281" s="472"/>
      <c r="C1281" s="472"/>
      <c r="D1281" s="472"/>
      <c r="E1281" s="472"/>
      <c r="F1281" s="472"/>
      <c r="G1281" s="472"/>
      <c r="H1281" s="472"/>
      <c r="I1281" s="472"/>
      <c r="J1281" s="472"/>
      <c r="K1281" s="472"/>
      <c r="L1281" s="472"/>
      <c r="M1281" s="472"/>
      <c r="N1281" s="472"/>
      <c r="O1281" s="472"/>
      <c r="P1281" s="472"/>
      <c r="Q1281" s="472"/>
      <c r="R1281" s="472"/>
      <c r="S1281" s="472"/>
      <c r="T1281" s="472"/>
      <c r="U1281" s="472"/>
      <c r="V1281" s="472"/>
      <c r="W1281" s="472"/>
      <c r="X1281" s="472"/>
      <c r="Y1281" s="472"/>
      <c r="Z1281" s="472"/>
      <c r="AA1281" s="472"/>
      <c r="AB1281" s="472"/>
      <c r="AC1281" s="472"/>
      <c r="AD1281" s="472"/>
      <c r="AE1281" s="472"/>
      <c r="AF1281" s="472"/>
      <c r="AG1281" s="472"/>
      <c r="AH1281" s="472"/>
      <c r="AI1281" s="472"/>
      <c r="AJ1281" s="472"/>
      <c r="AK1281" s="472"/>
      <c r="AL1281" s="472"/>
      <c r="AM1281" s="472"/>
      <c r="AN1281" s="472"/>
      <c r="AO1281" s="472"/>
      <c r="AP1281" s="472"/>
      <c r="AQ1281" s="472"/>
      <c r="AR1281" s="472"/>
      <c r="AS1281" s="472"/>
      <c r="AT1281" s="472"/>
      <c r="AU1281" s="472"/>
      <c r="AV1281" s="472"/>
      <c r="AW1281" s="472"/>
      <c r="AX1281" s="472"/>
      <c r="AY1281" s="472"/>
      <c r="AZ1281" s="472"/>
      <c r="BA1281" s="472"/>
      <c r="BB1281" s="472"/>
      <c r="BC1281" s="472"/>
      <c r="BD1281" s="472"/>
      <c r="BE1281" s="472"/>
      <c r="BF1281" s="472"/>
      <c r="BG1281" s="472"/>
      <c r="BH1281" s="472"/>
      <c r="BI1281" s="472"/>
      <c r="BJ1281" s="472"/>
      <c r="BK1281" s="472"/>
      <c r="BL1281" s="472"/>
      <c r="BM1281" s="472"/>
      <c r="BN1281" s="472"/>
      <c r="BO1281" s="472"/>
      <c r="BP1281" s="472"/>
      <c r="BQ1281" s="472"/>
      <c r="BR1281" s="472"/>
      <c r="BS1281" s="472"/>
      <c r="BT1281" s="472"/>
      <c r="BU1281" s="472"/>
      <c r="BV1281" s="472"/>
      <c r="BW1281" s="472"/>
      <c r="BX1281" s="472"/>
      <c r="BY1281" s="472"/>
      <c r="BZ1281" s="472"/>
      <c r="CA1281" s="472"/>
      <c r="CB1281" s="472"/>
      <c r="CC1281" s="472"/>
      <c r="CD1281" s="472"/>
      <c r="CE1281" s="472"/>
      <c r="CF1281" s="472"/>
      <c r="CG1281" s="472"/>
      <c r="CH1281" s="472"/>
      <c r="CI1281" s="472"/>
      <c r="CJ1281" s="472"/>
      <c r="CK1281" s="472"/>
      <c r="CL1281" s="472"/>
      <c r="CM1281" s="472"/>
    </row>
    <row r="1282" spans="1:91" ht="18" customHeight="1" x14ac:dyDescent="0.3">
      <c r="B1282" s="473" t="s">
        <v>332</v>
      </c>
      <c r="C1282" s="474"/>
      <c r="D1282" s="292" t="s">
        <v>333</v>
      </c>
      <c r="E1282" s="474" t="s">
        <v>332</v>
      </c>
      <c r="F1282" s="474"/>
      <c r="G1282" s="292" t="s">
        <v>333</v>
      </c>
      <c r="H1282" s="474" t="s">
        <v>332</v>
      </c>
      <c r="I1282" s="474"/>
      <c r="J1282" s="292" t="s">
        <v>333</v>
      </c>
      <c r="K1282" s="310" t="s">
        <v>0</v>
      </c>
      <c r="L1282" s="473" t="s">
        <v>332</v>
      </c>
      <c r="M1282" s="474"/>
      <c r="N1282" s="292" t="s">
        <v>333</v>
      </c>
      <c r="O1282" s="474" t="s">
        <v>332</v>
      </c>
      <c r="P1282" s="474"/>
      <c r="Q1282" s="292" t="s">
        <v>333</v>
      </c>
      <c r="R1282" s="474" t="s">
        <v>332</v>
      </c>
      <c r="S1282" s="474"/>
      <c r="T1282" s="292" t="s">
        <v>333</v>
      </c>
      <c r="U1282" s="310" t="s">
        <v>0</v>
      </c>
      <c r="V1282" s="473" t="s">
        <v>332</v>
      </c>
      <c r="W1282" s="474"/>
      <c r="X1282" s="292" t="s">
        <v>333</v>
      </c>
      <c r="Y1282" s="474" t="s">
        <v>332</v>
      </c>
      <c r="Z1282" s="474"/>
      <c r="AA1282" s="292" t="s">
        <v>333</v>
      </c>
      <c r="AB1282" s="474" t="s">
        <v>332</v>
      </c>
      <c r="AC1282" s="474"/>
      <c r="AD1282" s="292" t="s">
        <v>333</v>
      </c>
      <c r="AE1282" s="310" t="s">
        <v>0</v>
      </c>
      <c r="AF1282" s="473" t="s">
        <v>332</v>
      </c>
      <c r="AG1282" s="474"/>
      <c r="AH1282" s="292" t="s">
        <v>333</v>
      </c>
      <c r="AI1282" s="474" t="s">
        <v>332</v>
      </c>
      <c r="AJ1282" s="474"/>
      <c r="AK1282" s="292" t="s">
        <v>333</v>
      </c>
      <c r="AL1282" s="474" t="s">
        <v>332</v>
      </c>
      <c r="AM1282" s="474"/>
      <c r="AN1282" s="292" t="s">
        <v>333</v>
      </c>
      <c r="AO1282" s="310" t="s">
        <v>0</v>
      </c>
      <c r="AP1282" s="473" t="s">
        <v>332</v>
      </c>
      <c r="AQ1282" s="474"/>
      <c r="AR1282" s="292" t="s">
        <v>333</v>
      </c>
      <c r="AS1282" s="474" t="s">
        <v>332</v>
      </c>
      <c r="AT1282" s="474"/>
      <c r="AU1282" s="292" t="s">
        <v>333</v>
      </c>
      <c r="AV1282" s="474" t="s">
        <v>332</v>
      </c>
      <c r="AW1282" s="474"/>
      <c r="AX1282" s="292" t="s">
        <v>333</v>
      </c>
      <c r="AY1282" s="290" t="s">
        <v>0</v>
      </c>
      <c r="AZ1282" s="473" t="s">
        <v>332</v>
      </c>
      <c r="BA1282" s="474"/>
      <c r="BB1282" s="292" t="s">
        <v>333</v>
      </c>
      <c r="BC1282" s="474" t="s">
        <v>332</v>
      </c>
      <c r="BD1282" s="474"/>
      <c r="BE1282" s="292" t="s">
        <v>333</v>
      </c>
      <c r="BF1282" s="474" t="s">
        <v>332</v>
      </c>
      <c r="BG1282" s="474"/>
      <c r="BH1282" s="292" t="s">
        <v>333</v>
      </c>
      <c r="BI1282" s="290" t="s">
        <v>0</v>
      </c>
      <c r="BJ1282" s="473" t="s">
        <v>332</v>
      </c>
      <c r="BK1282" s="474"/>
      <c r="BL1282" s="292" t="s">
        <v>333</v>
      </c>
      <c r="BM1282" s="474" t="s">
        <v>332</v>
      </c>
      <c r="BN1282" s="474"/>
      <c r="BO1282" s="292" t="s">
        <v>333</v>
      </c>
      <c r="BP1282" s="474" t="s">
        <v>332</v>
      </c>
      <c r="BQ1282" s="474"/>
      <c r="BR1282" s="292" t="s">
        <v>333</v>
      </c>
      <c r="BS1282" s="290" t="s">
        <v>0</v>
      </c>
      <c r="BT1282" s="473" t="s">
        <v>332</v>
      </c>
      <c r="BU1282" s="474"/>
      <c r="BV1282" s="292" t="s">
        <v>333</v>
      </c>
      <c r="BW1282" s="474" t="s">
        <v>332</v>
      </c>
      <c r="BX1282" s="474"/>
      <c r="BY1282" s="292" t="s">
        <v>333</v>
      </c>
      <c r="BZ1282" s="474" t="s">
        <v>332</v>
      </c>
      <c r="CA1282" s="474"/>
      <c r="CB1282" s="292" t="s">
        <v>333</v>
      </c>
      <c r="CC1282" s="290" t="s">
        <v>0</v>
      </c>
      <c r="CD1282" s="473" t="s">
        <v>332</v>
      </c>
      <c r="CE1282" s="474"/>
      <c r="CF1282" s="292" t="s">
        <v>333</v>
      </c>
      <c r="CG1282" s="474" t="s">
        <v>332</v>
      </c>
      <c r="CH1282" s="474"/>
      <c r="CI1282" s="292" t="s">
        <v>333</v>
      </c>
      <c r="CJ1282" s="474" t="s">
        <v>332</v>
      </c>
      <c r="CK1282" s="474"/>
      <c r="CL1282" s="292" t="s">
        <v>333</v>
      </c>
      <c r="CM1282" s="310" t="s">
        <v>0</v>
      </c>
    </row>
    <row r="1283" spans="1:91" ht="14.4" x14ac:dyDescent="0.3">
      <c r="A1283" s="99" t="s">
        <v>18</v>
      </c>
      <c r="B1283" s="311">
        <v>24410</v>
      </c>
      <c r="C1283" s="137"/>
      <c r="D1283" s="312">
        <v>-0.60606060606059997</v>
      </c>
      <c r="E1283" s="312">
        <v>27362</v>
      </c>
      <c r="F1283" s="137"/>
      <c r="G1283" s="312">
        <v>-1</v>
      </c>
      <c r="H1283" s="312">
        <v>23236</v>
      </c>
      <c r="I1283" s="137"/>
      <c r="J1283" s="302"/>
      <c r="K1283" s="313">
        <v>-4.8095043015157719E-2</v>
      </c>
      <c r="L1283" s="312">
        <v>27603</v>
      </c>
      <c r="M1283" s="137"/>
      <c r="N1283" s="312">
        <v>-0.60606060606059997</v>
      </c>
      <c r="O1283" s="312">
        <v>30038</v>
      </c>
      <c r="P1283" s="137"/>
      <c r="Q1283" s="312">
        <v>-1</v>
      </c>
      <c r="R1283" s="312">
        <v>27835</v>
      </c>
      <c r="S1283" s="137"/>
      <c r="T1283" s="302"/>
      <c r="U1283" s="313">
        <v>8.4048835271528458E-3</v>
      </c>
      <c r="V1283" s="312">
        <v>2284</v>
      </c>
      <c r="W1283" s="137"/>
      <c r="X1283" s="312">
        <v>-0.60606060606059997</v>
      </c>
      <c r="Y1283" s="312">
        <v>3279</v>
      </c>
      <c r="Z1283" s="137"/>
      <c r="AA1283" s="312">
        <v>-1</v>
      </c>
      <c r="AB1283" s="312">
        <v>2729</v>
      </c>
      <c r="AC1283" s="137"/>
      <c r="AD1283" s="302"/>
      <c r="AE1283" s="313">
        <v>0.19483362521891417</v>
      </c>
      <c r="AF1283" s="312">
        <v>6220</v>
      </c>
      <c r="AG1283" s="137"/>
      <c r="AH1283" s="312">
        <v>-0.60606060606059997</v>
      </c>
      <c r="AI1283" s="312">
        <v>6776</v>
      </c>
      <c r="AJ1283" s="137"/>
      <c r="AK1283" s="312">
        <v>-1</v>
      </c>
      <c r="AL1283" s="312">
        <v>5796</v>
      </c>
      <c r="AM1283" s="137"/>
      <c r="AN1283" s="302"/>
      <c r="AO1283" s="313">
        <v>-6.8167202572347263E-2</v>
      </c>
      <c r="AP1283" s="312">
        <v>8912</v>
      </c>
      <c r="AQ1283" s="137"/>
      <c r="AR1283" s="312">
        <v>-0.60606060606059997</v>
      </c>
      <c r="AS1283" s="312">
        <v>7387</v>
      </c>
      <c r="AT1283" s="137"/>
      <c r="AU1283" s="312">
        <v>-1</v>
      </c>
      <c r="AV1283" s="312">
        <v>5243</v>
      </c>
      <c r="AW1283" s="137"/>
      <c r="AX1283" s="302"/>
      <c r="AY1283" s="303">
        <v>-0.41169210053859961</v>
      </c>
      <c r="AZ1283" s="311">
        <v>17358</v>
      </c>
      <c r="BA1283" s="137"/>
      <c r="BB1283" s="312">
        <v>-0.60606060606059997</v>
      </c>
      <c r="BC1283" s="312">
        <v>18267</v>
      </c>
      <c r="BD1283" s="137"/>
      <c r="BE1283" s="312">
        <v>-1</v>
      </c>
      <c r="BF1283" s="312">
        <v>14693</v>
      </c>
      <c r="BG1283" s="137"/>
      <c r="BH1283" s="302"/>
      <c r="BI1283" s="303">
        <v>-0.1535315128471022</v>
      </c>
      <c r="BJ1283" s="311">
        <v>12523</v>
      </c>
      <c r="BK1283" s="137"/>
      <c r="BL1283" s="312">
        <v>-0.60606060606059997</v>
      </c>
      <c r="BM1283" s="312">
        <v>11808</v>
      </c>
      <c r="BN1283" s="137"/>
      <c r="BO1283" s="312">
        <v>-1</v>
      </c>
      <c r="BP1283" s="312">
        <v>7850</v>
      </c>
      <c r="BQ1283" s="137"/>
      <c r="BR1283" s="302"/>
      <c r="BS1283" s="303">
        <v>-0.37315339774814343</v>
      </c>
      <c r="BT1283" s="311">
        <v>11651</v>
      </c>
      <c r="BU1283" s="137"/>
      <c r="BV1283" s="312">
        <v>-0.60606060606059997</v>
      </c>
      <c r="BW1283" s="312">
        <v>11163</v>
      </c>
      <c r="BX1283" s="137"/>
      <c r="BY1283" s="312">
        <v>-1</v>
      </c>
      <c r="BZ1283" s="312">
        <v>10756</v>
      </c>
      <c r="CA1283" s="137"/>
      <c r="CB1283" s="302"/>
      <c r="CC1283" s="303">
        <v>-7.6817440563041794E-2</v>
      </c>
      <c r="CD1283" s="311">
        <v>110961</v>
      </c>
      <c r="CE1283" s="137"/>
      <c r="CF1283" s="312">
        <v>0</v>
      </c>
      <c r="CG1283" s="312">
        <v>116080</v>
      </c>
      <c r="CH1283" s="137"/>
      <c r="CI1283" s="312">
        <v>3</v>
      </c>
      <c r="CJ1283" s="312">
        <v>98138</v>
      </c>
      <c r="CK1283" s="137"/>
      <c r="CL1283" s="302">
        <v>0</v>
      </c>
      <c r="CM1283" s="313">
        <v>-0.11556312578293275</v>
      </c>
    </row>
    <row r="1284" spans="1:91" ht="14.4" x14ac:dyDescent="0.3">
      <c r="A1284" s="99" t="s">
        <v>492</v>
      </c>
      <c r="B1284" s="311">
        <v>915</v>
      </c>
      <c r="C1284" s="137">
        <v>3.7484637443670629E-2</v>
      </c>
      <c r="D1284" s="312">
        <v>-0.60606060606059997</v>
      </c>
      <c r="E1284" s="312">
        <v>581</v>
      </c>
      <c r="F1284" s="137">
        <v>2.1233827936554345E-2</v>
      </c>
      <c r="G1284" s="312">
        <v>-1</v>
      </c>
      <c r="H1284" s="312">
        <v>556</v>
      </c>
      <c r="I1284" s="137">
        <v>2.3928386985711828E-2</v>
      </c>
      <c r="J1284" s="302"/>
      <c r="K1284" s="313">
        <v>-0.39234972677595631</v>
      </c>
      <c r="L1284" s="312">
        <v>453</v>
      </c>
      <c r="M1284" s="137">
        <v>1.6411259645690686E-2</v>
      </c>
      <c r="N1284" s="312">
        <v>-0.60606060606059997</v>
      </c>
      <c r="O1284" s="312">
        <v>507</v>
      </c>
      <c r="P1284" s="137">
        <v>1.6878620414142086E-2</v>
      </c>
      <c r="Q1284" s="312">
        <v>-1</v>
      </c>
      <c r="R1284" s="312">
        <v>1074</v>
      </c>
      <c r="S1284" s="137">
        <v>3.8584515897251662E-2</v>
      </c>
      <c r="T1284" s="302"/>
      <c r="U1284" s="313">
        <v>1.3708609271523178</v>
      </c>
      <c r="V1284" s="312">
        <v>132</v>
      </c>
      <c r="W1284" s="137">
        <v>5.7793345008756568E-2</v>
      </c>
      <c r="X1284" s="312">
        <v>-0.60606060606059997</v>
      </c>
      <c r="Y1284" s="312">
        <v>210</v>
      </c>
      <c r="Z1284" s="137">
        <v>6.4043915827996345E-2</v>
      </c>
      <c r="AA1284" s="312">
        <v>-1</v>
      </c>
      <c r="AB1284" s="312">
        <v>87</v>
      </c>
      <c r="AC1284" s="137">
        <v>3.1879809454012462E-2</v>
      </c>
      <c r="AD1284" s="302"/>
      <c r="AE1284" s="313">
        <v>-0.34090909090909088</v>
      </c>
      <c r="AF1284" s="312">
        <v>21</v>
      </c>
      <c r="AG1284" s="137">
        <v>3.3762057877813503E-3</v>
      </c>
      <c r="AH1284" s="312">
        <v>-0.60606060606059997</v>
      </c>
      <c r="AI1284" s="312">
        <v>35</v>
      </c>
      <c r="AJ1284" s="137">
        <v>5.1652892561983473E-3</v>
      </c>
      <c r="AK1284" s="312">
        <v>-1</v>
      </c>
      <c r="AL1284" s="312">
        <v>254</v>
      </c>
      <c r="AM1284" s="137">
        <v>4.3823326432022087E-2</v>
      </c>
      <c r="AN1284" s="302"/>
      <c r="AO1284" s="313">
        <v>11.095238095238095</v>
      </c>
      <c r="AP1284" s="312">
        <v>287</v>
      </c>
      <c r="AQ1284" s="137">
        <v>3.2203770197486534E-2</v>
      </c>
      <c r="AR1284" s="312">
        <v>-0.60606060606059997</v>
      </c>
      <c r="AS1284" s="312">
        <v>162</v>
      </c>
      <c r="AT1284" s="137">
        <v>2.1930418302423177E-2</v>
      </c>
      <c r="AU1284" s="312">
        <v>-1</v>
      </c>
      <c r="AV1284" s="312">
        <v>333</v>
      </c>
      <c r="AW1284" s="137">
        <v>6.3513255769597557E-2</v>
      </c>
      <c r="AX1284" s="302"/>
      <c r="AY1284" s="303">
        <v>0.16027874564459929</v>
      </c>
      <c r="AZ1284" s="311">
        <v>586</v>
      </c>
      <c r="BA1284" s="137">
        <v>3.3759649729231477E-2</v>
      </c>
      <c r="BB1284" s="312">
        <v>-0.60606060606059997</v>
      </c>
      <c r="BC1284" s="312">
        <v>490</v>
      </c>
      <c r="BD1284" s="137">
        <v>2.6824328023211254E-2</v>
      </c>
      <c r="BE1284" s="312">
        <v>-1</v>
      </c>
      <c r="BF1284" s="312">
        <v>444</v>
      </c>
      <c r="BG1284" s="137">
        <v>3.0218471380929694E-2</v>
      </c>
      <c r="BH1284" s="302"/>
      <c r="BI1284" s="303">
        <v>-0.24232081911262798</v>
      </c>
      <c r="BJ1284" s="311">
        <v>203</v>
      </c>
      <c r="BK1284" s="137">
        <v>1.621017328116266E-2</v>
      </c>
      <c r="BL1284" s="312">
        <v>-0.60606060606059997</v>
      </c>
      <c r="BM1284" s="312">
        <v>417</v>
      </c>
      <c r="BN1284" s="137">
        <v>3.5315040650406505E-2</v>
      </c>
      <c r="BO1284" s="312">
        <v>-1</v>
      </c>
      <c r="BP1284" s="312">
        <v>402</v>
      </c>
      <c r="BQ1284" s="137">
        <v>5.1210191082802545E-2</v>
      </c>
      <c r="BR1284" s="302"/>
      <c r="BS1284" s="303">
        <v>0.98029556650246308</v>
      </c>
      <c r="BT1284" s="311">
        <v>214</v>
      </c>
      <c r="BU1284" s="137">
        <v>1.83675221011072E-2</v>
      </c>
      <c r="BV1284" s="312">
        <v>-0.60606060606059997</v>
      </c>
      <c r="BW1284" s="312">
        <v>495</v>
      </c>
      <c r="BX1284" s="137">
        <v>4.4342918570276807E-2</v>
      </c>
      <c r="BY1284" s="312">
        <v>-1</v>
      </c>
      <c r="BZ1284" s="312">
        <v>267</v>
      </c>
      <c r="CA1284" s="137">
        <v>2.4823354406842694E-2</v>
      </c>
      <c r="CB1284" s="302"/>
      <c r="CC1284" s="303">
        <v>0.24766355140186916</v>
      </c>
      <c r="CD1284" s="311">
        <v>2811</v>
      </c>
      <c r="CE1284" s="137">
        <v>2.5333225187227946E-2</v>
      </c>
      <c r="CF1284" s="312">
        <v>0</v>
      </c>
      <c r="CG1284" s="312">
        <v>2897</v>
      </c>
      <c r="CH1284" s="137">
        <v>2.4956926257753274E-2</v>
      </c>
      <c r="CI1284" s="312">
        <v>3</v>
      </c>
      <c r="CJ1284" s="312">
        <v>3417</v>
      </c>
      <c r="CK1284" s="137">
        <v>3.4818317063726588E-2</v>
      </c>
      <c r="CL1284" s="302">
        <v>0</v>
      </c>
      <c r="CM1284" s="313">
        <v>0.21558164354322304</v>
      </c>
    </row>
    <row r="1285" spans="1:91" ht="14.4" x14ac:dyDescent="0.3">
      <c r="A1285" s="99" t="s">
        <v>493</v>
      </c>
      <c r="B1285" s="311">
        <v>23495</v>
      </c>
      <c r="C1285" s="137">
        <v>0.96251536255632941</v>
      </c>
      <c r="D1285" s="312">
        <v>-0.60606060606059997</v>
      </c>
      <c r="E1285" s="312">
        <v>26781</v>
      </c>
      <c r="F1285" s="137">
        <v>0.97876617206344563</v>
      </c>
      <c r="G1285" s="312">
        <v>-1</v>
      </c>
      <c r="H1285" s="312">
        <v>22680</v>
      </c>
      <c r="I1285" s="137">
        <v>0.97607161301428813</v>
      </c>
      <c r="J1285" s="302"/>
      <c r="K1285" s="313">
        <v>-3.4688231538625242E-2</v>
      </c>
      <c r="L1285" s="312">
        <v>27150</v>
      </c>
      <c r="M1285" s="137">
        <v>0.98358874035430932</v>
      </c>
      <c r="N1285" s="312">
        <v>-0.60606060606059997</v>
      </c>
      <c r="O1285" s="312">
        <v>29531</v>
      </c>
      <c r="P1285" s="137">
        <v>0.98312137958585788</v>
      </c>
      <c r="Q1285" s="312">
        <v>-1</v>
      </c>
      <c r="R1285" s="312">
        <v>26761</v>
      </c>
      <c r="S1285" s="137">
        <v>0.96141548410274835</v>
      </c>
      <c r="T1285" s="302"/>
      <c r="U1285" s="313">
        <v>-1.432780847145488E-2</v>
      </c>
      <c r="V1285" s="312">
        <v>2152</v>
      </c>
      <c r="W1285" s="137">
        <v>0.94220665499124345</v>
      </c>
      <c r="X1285" s="312">
        <v>-0.60606060606059997</v>
      </c>
      <c r="Y1285" s="312">
        <v>3069</v>
      </c>
      <c r="Z1285" s="137">
        <v>0.93595608417200371</v>
      </c>
      <c r="AA1285" s="312">
        <v>-1</v>
      </c>
      <c r="AB1285" s="312">
        <v>2642</v>
      </c>
      <c r="AC1285" s="137">
        <v>0.96812019054598752</v>
      </c>
      <c r="AD1285" s="302"/>
      <c r="AE1285" s="313">
        <v>0.22769516728624536</v>
      </c>
      <c r="AF1285" s="312">
        <v>6199</v>
      </c>
      <c r="AG1285" s="137">
        <v>0.99662379421221869</v>
      </c>
      <c r="AH1285" s="312">
        <v>-0.60606060606059997</v>
      </c>
      <c r="AI1285" s="312">
        <v>6741</v>
      </c>
      <c r="AJ1285" s="137">
        <v>0.9948347107438017</v>
      </c>
      <c r="AK1285" s="312">
        <v>-1</v>
      </c>
      <c r="AL1285" s="312">
        <v>5542</v>
      </c>
      <c r="AM1285" s="137">
        <v>0.95617667356797786</v>
      </c>
      <c r="AN1285" s="302"/>
      <c r="AO1285" s="313">
        <v>-0.10598483626391353</v>
      </c>
      <c r="AP1285" s="312">
        <v>8625</v>
      </c>
      <c r="AQ1285" s="137">
        <v>0.96779622980251345</v>
      </c>
      <c r="AR1285" s="312">
        <v>-0.60606060606059997</v>
      </c>
      <c r="AS1285" s="312">
        <v>7225</v>
      </c>
      <c r="AT1285" s="137">
        <v>0.97806958169757685</v>
      </c>
      <c r="AU1285" s="312">
        <v>-1</v>
      </c>
      <c r="AV1285" s="312">
        <v>4910</v>
      </c>
      <c r="AW1285" s="137">
        <v>0.93648674423040246</v>
      </c>
      <c r="AX1285" s="302"/>
      <c r="AY1285" s="303">
        <v>-0.43072463768115943</v>
      </c>
      <c r="AZ1285" s="311">
        <v>16772</v>
      </c>
      <c r="BA1285" s="137">
        <v>0.96624035027076849</v>
      </c>
      <c r="BB1285" s="312">
        <v>-0.60606060606059997</v>
      </c>
      <c r="BC1285" s="312">
        <v>17777</v>
      </c>
      <c r="BD1285" s="137">
        <v>0.97317567197678878</v>
      </c>
      <c r="BE1285" s="312">
        <v>-1</v>
      </c>
      <c r="BF1285" s="312">
        <v>14249</v>
      </c>
      <c r="BG1285" s="137">
        <v>0.9697815286190703</v>
      </c>
      <c r="BH1285" s="302"/>
      <c r="BI1285" s="303">
        <v>-0.15042928690674934</v>
      </c>
      <c r="BJ1285" s="311">
        <v>12320</v>
      </c>
      <c r="BK1285" s="137">
        <v>0.9837898267188373</v>
      </c>
      <c r="BL1285" s="312">
        <v>-0.60606060606059997</v>
      </c>
      <c r="BM1285" s="312">
        <v>11391</v>
      </c>
      <c r="BN1285" s="137">
        <v>0.96468495934959353</v>
      </c>
      <c r="BO1285" s="312">
        <v>-1</v>
      </c>
      <c r="BP1285" s="312">
        <v>7448</v>
      </c>
      <c r="BQ1285" s="137">
        <v>0.94878980891719744</v>
      </c>
      <c r="BR1285" s="302"/>
      <c r="BS1285" s="303">
        <v>-0.39545454545454545</v>
      </c>
      <c r="BT1285" s="311">
        <v>11437</v>
      </c>
      <c r="BU1285" s="137">
        <v>0.98163247789889285</v>
      </c>
      <c r="BV1285" s="312">
        <v>-0.60606060606059997</v>
      </c>
      <c r="BW1285" s="312">
        <v>10668</v>
      </c>
      <c r="BX1285" s="137">
        <v>0.95565708142972317</v>
      </c>
      <c r="BY1285" s="312">
        <v>-1</v>
      </c>
      <c r="BZ1285" s="312">
        <v>10489</v>
      </c>
      <c r="CA1285" s="137">
        <v>0.97517664559315731</v>
      </c>
      <c r="CB1285" s="302"/>
      <c r="CC1285" s="303">
        <v>-8.2888869458774148E-2</v>
      </c>
      <c r="CD1285" s="311">
        <v>108150</v>
      </c>
      <c r="CE1285" s="137">
        <v>0.97466677481277209</v>
      </c>
      <c r="CF1285" s="312">
        <v>0</v>
      </c>
      <c r="CG1285" s="312">
        <v>113183</v>
      </c>
      <c r="CH1285" s="137">
        <v>0.97504307374224675</v>
      </c>
      <c r="CI1285" s="312">
        <v>3</v>
      </c>
      <c r="CJ1285" s="312">
        <v>94721</v>
      </c>
      <c r="CK1285" s="137">
        <v>0.96518168293627338</v>
      </c>
      <c r="CL1285" s="302">
        <v>0</v>
      </c>
      <c r="CM1285" s="313">
        <v>-0.1241701340730467</v>
      </c>
    </row>
    <row r="1286" spans="1:91" ht="14.4" x14ac:dyDescent="0.3">
      <c r="A1286" s="432"/>
      <c r="B1286" s="432"/>
      <c r="C1286" s="432"/>
      <c r="D1286" s="432"/>
      <c r="E1286" s="432"/>
      <c r="F1286" s="432"/>
      <c r="G1286" s="432"/>
      <c r="H1286" s="432"/>
      <c r="I1286" s="432"/>
      <c r="J1286" s="432"/>
      <c r="K1286" s="432"/>
      <c r="L1286" s="432"/>
      <c r="M1286" s="432"/>
      <c r="N1286" s="432"/>
      <c r="O1286" s="432"/>
      <c r="P1286" s="432"/>
      <c r="Q1286" s="432"/>
      <c r="R1286" s="432"/>
      <c r="S1286" s="432"/>
      <c r="T1286" s="432"/>
      <c r="U1286" s="432"/>
      <c r="V1286" s="432"/>
      <c r="W1286" s="432"/>
      <c r="X1286" s="432"/>
      <c r="Y1286" s="432"/>
      <c r="Z1286" s="432"/>
      <c r="AA1286" s="432"/>
      <c r="AB1286" s="432"/>
      <c r="AC1286" s="432"/>
      <c r="AD1286" s="432"/>
      <c r="AE1286" s="432"/>
      <c r="AF1286" s="432"/>
      <c r="AG1286" s="432"/>
      <c r="AH1286" s="432"/>
      <c r="AI1286" s="432"/>
      <c r="AJ1286" s="432"/>
      <c r="AK1286" s="432"/>
      <c r="AL1286" s="432"/>
      <c r="AM1286" s="432"/>
      <c r="AN1286" s="432"/>
      <c r="AO1286" s="432"/>
      <c r="AP1286" s="432"/>
      <c r="AQ1286" s="432"/>
      <c r="AR1286" s="432"/>
      <c r="AS1286" s="432"/>
      <c r="AT1286" s="432"/>
      <c r="AU1286" s="432"/>
      <c r="AV1286" s="432"/>
      <c r="AW1286" s="432"/>
      <c r="AX1286" s="432"/>
      <c r="AY1286" s="432"/>
      <c r="AZ1286" s="432"/>
      <c r="BA1286" s="432"/>
      <c r="BB1286" s="432"/>
      <c r="BC1286" s="432"/>
      <c r="BD1286" s="432"/>
      <c r="BE1286" s="432"/>
      <c r="BF1286" s="432"/>
      <c r="BG1286" s="432"/>
      <c r="BH1286" s="432"/>
      <c r="BI1286" s="432"/>
      <c r="BJ1286" s="432"/>
      <c r="BK1286" s="432"/>
      <c r="BL1286" s="432"/>
      <c r="BM1286" s="432"/>
      <c r="BN1286" s="432"/>
      <c r="BO1286" s="432"/>
      <c r="BP1286" s="432"/>
      <c r="BQ1286" s="432"/>
      <c r="BR1286" s="432"/>
      <c r="BS1286" s="432"/>
      <c r="BT1286" s="432"/>
      <c r="BU1286" s="432"/>
      <c r="BV1286" s="432"/>
      <c r="BW1286" s="432"/>
      <c r="BX1286" s="432"/>
      <c r="BY1286" s="432"/>
      <c r="BZ1286" s="432"/>
      <c r="CA1286" s="432"/>
      <c r="CB1286" s="432"/>
      <c r="CC1286" s="432"/>
      <c r="CD1286" s="432"/>
      <c r="CE1286" s="432"/>
      <c r="CF1286" s="432"/>
      <c r="CG1286" s="432"/>
      <c r="CH1286" s="432"/>
      <c r="CI1286" s="432"/>
      <c r="CJ1286" s="432"/>
      <c r="CK1286" s="432"/>
      <c r="CL1286" s="432"/>
      <c r="CM1286" s="432"/>
    </row>
    <row r="1287" spans="1:91" ht="14.4" x14ac:dyDescent="0.3">
      <c r="A1287" s="472" t="s">
        <v>614</v>
      </c>
      <c r="B1287" s="472"/>
      <c r="C1287" s="472"/>
      <c r="D1287" s="472"/>
      <c r="E1287" s="472"/>
      <c r="F1287" s="472"/>
      <c r="G1287" s="472"/>
      <c r="H1287" s="472"/>
      <c r="I1287" s="472"/>
      <c r="J1287" s="472"/>
      <c r="K1287" s="472"/>
      <c r="L1287" s="472"/>
      <c r="M1287" s="472"/>
      <c r="N1287" s="472"/>
      <c r="O1287" s="472"/>
      <c r="P1287" s="472"/>
      <c r="Q1287" s="472"/>
      <c r="R1287" s="472"/>
      <c r="S1287" s="472"/>
      <c r="T1287" s="472"/>
      <c r="U1287" s="472"/>
      <c r="V1287" s="472"/>
      <c r="W1287" s="472"/>
      <c r="X1287" s="472"/>
      <c r="Y1287" s="472"/>
      <c r="Z1287" s="472"/>
      <c r="AA1287" s="472"/>
      <c r="AB1287" s="472"/>
      <c r="AC1287" s="472"/>
      <c r="AD1287" s="472"/>
      <c r="AE1287" s="472"/>
      <c r="AF1287" s="472"/>
      <c r="AG1287" s="472"/>
      <c r="AH1287" s="472"/>
      <c r="AI1287" s="472"/>
      <c r="AJ1287" s="472"/>
      <c r="AK1287" s="472"/>
      <c r="AL1287" s="472"/>
      <c r="AM1287" s="472"/>
      <c r="AN1287" s="472"/>
      <c r="AO1287" s="472"/>
      <c r="AP1287" s="472"/>
      <c r="AQ1287" s="472"/>
      <c r="AR1287" s="472"/>
      <c r="AS1287" s="472"/>
      <c r="AT1287" s="472"/>
      <c r="AU1287" s="472"/>
      <c r="AV1287" s="472"/>
      <c r="AW1287" s="472"/>
      <c r="AX1287" s="472"/>
      <c r="AY1287" s="472"/>
      <c r="AZ1287" s="472"/>
      <c r="BA1287" s="472"/>
      <c r="BB1287" s="472"/>
      <c r="BC1287" s="472"/>
      <c r="BD1287" s="472"/>
      <c r="BE1287" s="472"/>
      <c r="BF1287" s="472"/>
      <c r="BG1287" s="472"/>
      <c r="BH1287" s="472"/>
      <c r="BI1287" s="472"/>
      <c r="BJ1287" s="472"/>
      <c r="BK1287" s="472"/>
      <c r="BL1287" s="472"/>
      <c r="BM1287" s="472"/>
      <c r="BN1287" s="472"/>
      <c r="BO1287" s="472"/>
      <c r="BP1287" s="472"/>
      <c r="BQ1287" s="472"/>
      <c r="BR1287" s="472"/>
      <c r="BS1287" s="472"/>
      <c r="BT1287" s="472"/>
      <c r="BU1287" s="472"/>
      <c r="BV1287" s="472"/>
      <c r="BW1287" s="472"/>
      <c r="BX1287" s="472"/>
      <c r="BY1287" s="472"/>
      <c r="BZ1287" s="472"/>
      <c r="CA1287" s="472"/>
      <c r="CB1287" s="472"/>
      <c r="CC1287" s="472"/>
      <c r="CD1287" s="472"/>
      <c r="CE1287" s="472"/>
      <c r="CF1287" s="472"/>
      <c r="CG1287" s="472"/>
      <c r="CH1287" s="472"/>
      <c r="CI1287" s="472"/>
      <c r="CJ1287" s="472"/>
      <c r="CK1287" s="472"/>
      <c r="CL1287" s="472"/>
      <c r="CM1287" s="472"/>
    </row>
    <row r="1288" spans="1:91" ht="18" customHeight="1" x14ac:dyDescent="0.3">
      <c r="B1288" s="318" t="s">
        <v>0</v>
      </c>
      <c r="C1288" s="290" t="s">
        <v>0</v>
      </c>
      <c r="D1288" s="290" t="s">
        <v>0</v>
      </c>
      <c r="E1288" s="474" t="s">
        <v>332</v>
      </c>
      <c r="F1288" s="474"/>
      <c r="G1288" s="292" t="s">
        <v>333</v>
      </c>
      <c r="H1288" s="474" t="s">
        <v>332</v>
      </c>
      <c r="I1288" s="474"/>
      <c r="J1288" s="292" t="s">
        <v>333</v>
      </c>
      <c r="K1288" s="310" t="s">
        <v>0</v>
      </c>
      <c r="L1288" s="290" t="s">
        <v>0</v>
      </c>
      <c r="M1288" s="290" t="s">
        <v>0</v>
      </c>
      <c r="N1288" s="290" t="s">
        <v>0</v>
      </c>
      <c r="O1288" s="474" t="s">
        <v>332</v>
      </c>
      <c r="P1288" s="474"/>
      <c r="Q1288" s="292" t="s">
        <v>333</v>
      </c>
      <c r="R1288" s="474" t="s">
        <v>332</v>
      </c>
      <c r="S1288" s="474"/>
      <c r="T1288" s="292" t="s">
        <v>333</v>
      </c>
      <c r="U1288" s="310" t="s">
        <v>0</v>
      </c>
      <c r="V1288" s="290" t="s">
        <v>0</v>
      </c>
      <c r="W1288" s="290" t="s">
        <v>0</v>
      </c>
      <c r="X1288" s="290" t="s">
        <v>0</v>
      </c>
      <c r="Y1288" s="474" t="s">
        <v>332</v>
      </c>
      <c r="Z1288" s="474"/>
      <c r="AA1288" s="292" t="s">
        <v>333</v>
      </c>
      <c r="AB1288" s="474" t="s">
        <v>332</v>
      </c>
      <c r="AC1288" s="474"/>
      <c r="AD1288" s="292" t="s">
        <v>333</v>
      </c>
      <c r="AE1288" s="310" t="s">
        <v>0</v>
      </c>
      <c r="AF1288" s="290" t="s">
        <v>0</v>
      </c>
      <c r="AG1288" s="290" t="s">
        <v>0</v>
      </c>
      <c r="AH1288" s="290" t="s">
        <v>0</v>
      </c>
      <c r="AI1288" s="474" t="s">
        <v>332</v>
      </c>
      <c r="AJ1288" s="474"/>
      <c r="AK1288" s="292" t="s">
        <v>333</v>
      </c>
      <c r="AL1288" s="474" t="s">
        <v>332</v>
      </c>
      <c r="AM1288" s="474"/>
      <c r="AN1288" s="292" t="s">
        <v>333</v>
      </c>
      <c r="AO1288" s="310" t="s">
        <v>0</v>
      </c>
      <c r="AP1288" s="290" t="s">
        <v>0</v>
      </c>
      <c r="AQ1288" s="290" t="s">
        <v>0</v>
      </c>
      <c r="AR1288" s="290" t="s">
        <v>0</v>
      </c>
      <c r="AS1288" s="474" t="s">
        <v>332</v>
      </c>
      <c r="AT1288" s="474"/>
      <c r="AU1288" s="292" t="s">
        <v>333</v>
      </c>
      <c r="AV1288" s="474" t="s">
        <v>332</v>
      </c>
      <c r="AW1288" s="474"/>
      <c r="AX1288" s="292" t="s">
        <v>333</v>
      </c>
      <c r="AY1288" s="290" t="s">
        <v>0</v>
      </c>
      <c r="AZ1288" s="318" t="s">
        <v>0</v>
      </c>
      <c r="BA1288" s="290" t="s">
        <v>0</v>
      </c>
      <c r="BB1288" s="290" t="s">
        <v>0</v>
      </c>
      <c r="BC1288" s="474" t="s">
        <v>332</v>
      </c>
      <c r="BD1288" s="474"/>
      <c r="BE1288" s="292" t="s">
        <v>333</v>
      </c>
      <c r="BF1288" s="474" t="s">
        <v>332</v>
      </c>
      <c r="BG1288" s="474"/>
      <c r="BH1288" s="292" t="s">
        <v>333</v>
      </c>
      <c r="BI1288" s="290" t="s">
        <v>0</v>
      </c>
      <c r="BJ1288" s="318" t="s">
        <v>0</v>
      </c>
      <c r="BK1288" s="290" t="s">
        <v>0</v>
      </c>
      <c r="BL1288" s="290" t="s">
        <v>0</v>
      </c>
      <c r="BM1288" s="474" t="s">
        <v>332</v>
      </c>
      <c r="BN1288" s="474"/>
      <c r="BO1288" s="292" t="s">
        <v>333</v>
      </c>
      <c r="BP1288" s="474" t="s">
        <v>332</v>
      </c>
      <c r="BQ1288" s="474"/>
      <c r="BR1288" s="292" t="s">
        <v>333</v>
      </c>
      <c r="BS1288" s="290" t="s">
        <v>0</v>
      </c>
      <c r="BT1288" s="318" t="s">
        <v>0</v>
      </c>
      <c r="BU1288" s="290" t="s">
        <v>0</v>
      </c>
      <c r="BV1288" s="290" t="s">
        <v>0</v>
      </c>
      <c r="BW1288" s="474" t="s">
        <v>332</v>
      </c>
      <c r="BX1288" s="474"/>
      <c r="BY1288" s="292" t="s">
        <v>333</v>
      </c>
      <c r="BZ1288" s="474" t="s">
        <v>332</v>
      </c>
      <c r="CA1288" s="474"/>
      <c r="CB1288" s="292" t="s">
        <v>333</v>
      </c>
      <c r="CC1288" s="290" t="s">
        <v>0</v>
      </c>
      <c r="CD1288" s="318" t="s">
        <v>0</v>
      </c>
      <c r="CE1288" s="290" t="s">
        <v>0</v>
      </c>
      <c r="CF1288" s="290" t="s">
        <v>0</v>
      </c>
      <c r="CG1288" s="474" t="s">
        <v>332</v>
      </c>
      <c r="CH1288" s="474"/>
      <c r="CI1288" s="292" t="s">
        <v>333</v>
      </c>
      <c r="CJ1288" s="474" t="s">
        <v>332</v>
      </c>
      <c r="CK1288" s="474"/>
      <c r="CL1288" s="292" t="s">
        <v>333</v>
      </c>
      <c r="CM1288" s="310" t="s">
        <v>0</v>
      </c>
    </row>
    <row r="1289" spans="1:91" ht="14.4" x14ac:dyDescent="0.3">
      <c r="A1289" s="99" t="s">
        <v>18</v>
      </c>
      <c r="B1289" s="318" t="s">
        <v>0</v>
      </c>
      <c r="C1289" s="290" t="s">
        <v>0</v>
      </c>
      <c r="D1289" s="290" t="s">
        <v>0</v>
      </c>
      <c r="E1289" s="312">
        <v>100564</v>
      </c>
      <c r="F1289" s="137"/>
      <c r="G1289" s="302">
        <v>29.090909090909101</v>
      </c>
      <c r="H1289" s="312">
        <v>117777</v>
      </c>
      <c r="I1289" s="137"/>
      <c r="J1289" s="302">
        <v>27.272728000000001</v>
      </c>
      <c r="L1289" s="290" t="s">
        <v>0</v>
      </c>
      <c r="M1289" s="290" t="s">
        <v>0</v>
      </c>
      <c r="N1289" s="290" t="s">
        <v>0</v>
      </c>
      <c r="O1289" s="312">
        <v>80797</v>
      </c>
      <c r="P1289" s="137"/>
      <c r="Q1289" s="302">
        <v>22.424242424242401</v>
      </c>
      <c r="R1289" s="312">
        <v>94712</v>
      </c>
      <c r="S1289" s="137"/>
      <c r="T1289" s="302">
        <v>34.5454559</v>
      </c>
      <c r="V1289" s="290" t="s">
        <v>0</v>
      </c>
      <c r="W1289" s="290" t="s">
        <v>0</v>
      </c>
      <c r="X1289" s="290" t="s">
        <v>0</v>
      </c>
      <c r="Y1289" s="312">
        <v>12841</v>
      </c>
      <c r="Z1289" s="137"/>
      <c r="AA1289" s="302">
        <v>24.848484848484802</v>
      </c>
      <c r="AB1289" s="312">
        <v>15063</v>
      </c>
      <c r="AC1289" s="137"/>
      <c r="AD1289" s="302">
        <v>8.4848479999999995</v>
      </c>
      <c r="AF1289" s="290" t="s">
        <v>0</v>
      </c>
      <c r="AG1289" s="290" t="s">
        <v>0</v>
      </c>
      <c r="AH1289" s="290" t="s">
        <v>0</v>
      </c>
      <c r="AI1289" s="312">
        <v>18425</v>
      </c>
      <c r="AJ1289" s="137"/>
      <c r="AK1289" s="302">
        <v>54.545454545454497</v>
      </c>
      <c r="AL1289" s="312">
        <v>21431</v>
      </c>
      <c r="AM1289" s="137"/>
      <c r="AN1289" s="302">
        <v>37.5757561</v>
      </c>
      <c r="AP1289" s="290" t="s">
        <v>0</v>
      </c>
      <c r="AQ1289" s="290" t="s">
        <v>0</v>
      </c>
      <c r="AR1289" s="290" t="s">
        <v>0</v>
      </c>
      <c r="AS1289" s="312">
        <v>26115</v>
      </c>
      <c r="AT1289" s="137"/>
      <c r="AU1289" s="302">
        <v>23.636363636363601</v>
      </c>
      <c r="AV1289" s="312">
        <v>29956</v>
      </c>
      <c r="AW1289" s="137"/>
      <c r="AX1289" s="302">
        <v>70.303030000000007</v>
      </c>
      <c r="AZ1289" s="318" t="s">
        <v>0</v>
      </c>
      <c r="BA1289" s="290" t="s">
        <v>0</v>
      </c>
      <c r="BB1289" s="290" t="s">
        <v>0</v>
      </c>
      <c r="BC1289" s="312">
        <v>77687</v>
      </c>
      <c r="BD1289" s="137"/>
      <c r="BE1289" s="302">
        <v>80</v>
      </c>
      <c r="BF1289" s="312">
        <v>93081</v>
      </c>
      <c r="BG1289" s="137"/>
      <c r="BH1289" s="302">
        <v>67.878784199999998</v>
      </c>
      <c r="BJ1289" s="318" t="s">
        <v>0</v>
      </c>
      <c r="BK1289" s="290" t="s">
        <v>0</v>
      </c>
      <c r="BL1289" s="290" t="s">
        <v>0</v>
      </c>
      <c r="BM1289" s="312">
        <v>59460</v>
      </c>
      <c r="BN1289" s="137"/>
      <c r="BO1289" s="302">
        <v>86.060606060606005</v>
      </c>
      <c r="BP1289" s="312">
        <v>69679</v>
      </c>
      <c r="BQ1289" s="137"/>
      <c r="BR1289" s="302">
        <v>72.727270000000004</v>
      </c>
      <c r="BT1289" s="318" t="s">
        <v>0</v>
      </c>
      <c r="BU1289" s="290" t="s">
        <v>0</v>
      </c>
      <c r="BV1289" s="290" t="s">
        <v>0</v>
      </c>
      <c r="BW1289" s="312">
        <v>44733</v>
      </c>
      <c r="BX1289" s="137"/>
      <c r="BY1289" s="302">
        <v>47.272727272727202</v>
      </c>
      <c r="BZ1289" s="312">
        <v>51531</v>
      </c>
      <c r="CA1289" s="137"/>
      <c r="CB1289" s="302">
        <v>20</v>
      </c>
      <c r="CD1289" s="318" t="s">
        <v>0</v>
      </c>
      <c r="CE1289" s="290" t="s">
        <v>0</v>
      </c>
      <c r="CF1289" s="290" t="s">
        <v>0</v>
      </c>
      <c r="CG1289" s="312">
        <v>420622</v>
      </c>
      <c r="CH1289" s="137"/>
      <c r="CI1289" s="302">
        <v>146.11000000000001</v>
      </c>
      <c r="CJ1289" s="312">
        <v>493230</v>
      </c>
      <c r="CK1289" s="137"/>
      <c r="CL1289" s="302">
        <v>135.24</v>
      </c>
    </row>
    <row r="1290" spans="1:91" ht="14.4" x14ac:dyDescent="0.3">
      <c r="A1290" s="99" t="s">
        <v>615</v>
      </c>
      <c r="B1290" s="318" t="s">
        <v>0</v>
      </c>
      <c r="C1290" s="290" t="s">
        <v>0</v>
      </c>
      <c r="D1290" s="290" t="s">
        <v>0</v>
      </c>
      <c r="E1290" s="312">
        <v>97153</v>
      </c>
      <c r="F1290" s="137">
        <v>0.96608130145976689</v>
      </c>
      <c r="G1290" s="302">
        <v>295.15151515151501</v>
      </c>
      <c r="H1290" s="312">
        <v>114607</v>
      </c>
      <c r="I1290" s="137">
        <v>0.97308472791801459</v>
      </c>
      <c r="J1290" s="302">
        <v>213.33332799999999</v>
      </c>
      <c r="L1290" s="290" t="s">
        <v>0</v>
      </c>
      <c r="M1290" s="290" t="s">
        <v>0</v>
      </c>
      <c r="N1290" s="290" t="s">
        <v>0</v>
      </c>
      <c r="O1290" s="312">
        <v>79264</v>
      </c>
      <c r="P1290" s="137">
        <v>0.98102652326200235</v>
      </c>
      <c r="Q1290" s="302">
        <v>160.60606060606</v>
      </c>
      <c r="R1290" s="312">
        <v>92608</v>
      </c>
      <c r="S1290" s="137">
        <v>0.97778528591941882</v>
      </c>
      <c r="T1290" s="302">
        <v>190.30302399999999</v>
      </c>
      <c r="V1290" s="290" t="s">
        <v>0</v>
      </c>
      <c r="W1290" s="290" t="s">
        <v>0</v>
      </c>
      <c r="X1290" s="290" t="s">
        <v>0</v>
      </c>
      <c r="Y1290" s="312">
        <v>12044</v>
      </c>
      <c r="Z1290" s="137">
        <v>0.93793318277392723</v>
      </c>
      <c r="AA1290" s="302">
        <v>135.75757575757501</v>
      </c>
      <c r="AB1290" s="312">
        <v>14654</v>
      </c>
      <c r="AC1290" s="137">
        <v>0.97284737436101709</v>
      </c>
      <c r="AD1290" s="302">
        <v>85.454544100000007</v>
      </c>
      <c r="AF1290" s="290" t="s">
        <v>0</v>
      </c>
      <c r="AG1290" s="290" t="s">
        <v>0</v>
      </c>
      <c r="AH1290" s="290" t="s">
        <v>0</v>
      </c>
      <c r="AI1290" s="312">
        <v>17804</v>
      </c>
      <c r="AJ1290" s="137">
        <v>0.96629579375848029</v>
      </c>
      <c r="AK1290" s="302">
        <v>132.72727272727201</v>
      </c>
      <c r="AL1290" s="312">
        <v>20907</v>
      </c>
      <c r="AM1290" s="137">
        <v>0.9755494377303906</v>
      </c>
      <c r="AN1290" s="302">
        <v>92.727270000000004</v>
      </c>
      <c r="AP1290" s="290" t="s">
        <v>0</v>
      </c>
      <c r="AQ1290" s="290" t="s">
        <v>0</v>
      </c>
      <c r="AR1290" s="290" t="s">
        <v>0</v>
      </c>
      <c r="AS1290" s="312">
        <v>25406</v>
      </c>
      <c r="AT1290" s="137">
        <v>0.97285085200076582</v>
      </c>
      <c r="AU1290" s="302">
        <v>118.787878787878</v>
      </c>
      <c r="AV1290" s="312">
        <v>29508</v>
      </c>
      <c r="AW1290" s="137">
        <v>0.98504473227400191</v>
      </c>
      <c r="AX1290" s="302">
        <v>104.242424</v>
      </c>
      <c r="AZ1290" s="318" t="s">
        <v>0</v>
      </c>
      <c r="BA1290" s="290" t="s">
        <v>0</v>
      </c>
      <c r="BB1290" s="290" t="s">
        <v>0</v>
      </c>
      <c r="BC1290" s="312">
        <v>74764</v>
      </c>
      <c r="BD1290" s="137">
        <v>0.96237465727856653</v>
      </c>
      <c r="BE1290" s="302">
        <v>277.575757575757</v>
      </c>
      <c r="BF1290" s="312">
        <v>89471</v>
      </c>
      <c r="BG1290" s="137">
        <v>0.96121657481118594</v>
      </c>
      <c r="BH1290" s="302">
        <v>260</v>
      </c>
      <c r="BJ1290" s="318" t="s">
        <v>0</v>
      </c>
      <c r="BK1290" s="290" t="s">
        <v>0</v>
      </c>
      <c r="BL1290" s="290" t="s">
        <v>0</v>
      </c>
      <c r="BM1290" s="312">
        <v>57324</v>
      </c>
      <c r="BN1290" s="137">
        <v>0.96407669021190712</v>
      </c>
      <c r="BO1290" s="302">
        <v>260.60606060606</v>
      </c>
      <c r="BP1290" s="312">
        <v>67753</v>
      </c>
      <c r="BQ1290" s="137">
        <v>0.9723589603754359</v>
      </c>
      <c r="BR1290" s="302">
        <v>220.606064</v>
      </c>
      <c r="BT1290" s="318" t="s">
        <v>0</v>
      </c>
      <c r="BU1290" s="290" t="s">
        <v>0</v>
      </c>
      <c r="BV1290" s="290" t="s">
        <v>0</v>
      </c>
      <c r="BW1290" s="312">
        <v>42887</v>
      </c>
      <c r="BX1290" s="137">
        <v>0.95873292647486197</v>
      </c>
      <c r="BY1290" s="302">
        <v>200</v>
      </c>
      <c r="BZ1290" s="312">
        <v>50088</v>
      </c>
      <c r="CA1290" s="137">
        <v>0.97199743843511677</v>
      </c>
      <c r="CB1290" s="302">
        <v>158.78787199999999</v>
      </c>
      <c r="CD1290" s="318" t="s">
        <v>0</v>
      </c>
      <c r="CE1290" s="290" t="s">
        <v>0</v>
      </c>
      <c r="CF1290" s="290" t="s">
        <v>0</v>
      </c>
      <c r="CG1290" s="312">
        <v>406646</v>
      </c>
      <c r="CH1290" s="137">
        <v>0.96677301710324237</v>
      </c>
      <c r="CI1290" s="302">
        <v>588.66</v>
      </c>
      <c r="CJ1290" s="312">
        <v>479596</v>
      </c>
      <c r="CK1290" s="137">
        <v>0.97235772357723582</v>
      </c>
      <c r="CL1290" s="302">
        <v>498.93</v>
      </c>
    </row>
    <row r="1291" spans="1:91" ht="14.4" x14ac:dyDescent="0.3">
      <c r="A1291" s="99" t="s">
        <v>616</v>
      </c>
      <c r="B1291" s="318" t="s">
        <v>0</v>
      </c>
      <c r="C1291" s="290" t="s">
        <v>0</v>
      </c>
      <c r="D1291" s="290" t="s">
        <v>0</v>
      </c>
      <c r="E1291" s="312">
        <v>69432</v>
      </c>
      <c r="F1291" s="137">
        <v>0.69042599737480614</v>
      </c>
      <c r="G1291" s="302">
        <v>520</v>
      </c>
      <c r="H1291" s="312">
        <v>80298</v>
      </c>
      <c r="I1291" s="137">
        <v>0.68177997401869639</v>
      </c>
      <c r="J1291" s="302">
        <v>657.57574499999998</v>
      </c>
      <c r="L1291" s="290" t="s">
        <v>0</v>
      </c>
      <c r="M1291" s="290" t="s">
        <v>0</v>
      </c>
      <c r="N1291" s="290" t="s">
        <v>0</v>
      </c>
      <c r="O1291" s="312">
        <v>57497</v>
      </c>
      <c r="P1291" s="137">
        <v>0.7116229562978823</v>
      </c>
      <c r="Q1291" s="302">
        <v>539.39393939393904</v>
      </c>
      <c r="R1291" s="312">
        <v>66312</v>
      </c>
      <c r="S1291" s="137">
        <v>0.70014359320888586</v>
      </c>
      <c r="T1291" s="302">
        <v>729.69695999999999</v>
      </c>
      <c r="V1291" s="290" t="s">
        <v>0</v>
      </c>
      <c r="W1291" s="290" t="s">
        <v>0</v>
      </c>
      <c r="X1291" s="290" t="s">
        <v>0</v>
      </c>
      <c r="Y1291" s="312">
        <v>8813</v>
      </c>
      <c r="Z1291" s="137">
        <v>0.68631726501051316</v>
      </c>
      <c r="AA1291" s="302">
        <v>249.69696969696901</v>
      </c>
      <c r="AB1291" s="312">
        <v>11169</v>
      </c>
      <c r="AC1291" s="137">
        <v>0.74148575980880305</v>
      </c>
      <c r="AD1291" s="302">
        <v>234.545456</v>
      </c>
      <c r="AF1291" s="290" t="s">
        <v>0</v>
      </c>
      <c r="AG1291" s="290" t="s">
        <v>0</v>
      </c>
      <c r="AH1291" s="290" t="s">
        <v>0</v>
      </c>
      <c r="AI1291" s="312">
        <v>13851</v>
      </c>
      <c r="AJ1291" s="137">
        <v>0.75175033921302581</v>
      </c>
      <c r="AK1291" s="302">
        <v>278.78787878787801</v>
      </c>
      <c r="AL1291" s="312">
        <v>16477</v>
      </c>
      <c r="AM1291" s="137">
        <v>0.76883953151976114</v>
      </c>
      <c r="AN1291" s="302">
        <v>320</v>
      </c>
      <c r="AP1291" s="290" t="s">
        <v>0</v>
      </c>
      <c r="AQ1291" s="290" t="s">
        <v>0</v>
      </c>
      <c r="AR1291" s="290" t="s">
        <v>0</v>
      </c>
      <c r="AS1291" s="312">
        <v>18896</v>
      </c>
      <c r="AT1291" s="137">
        <v>0.72356883017422935</v>
      </c>
      <c r="AU1291" s="302">
        <v>310.30303030303003</v>
      </c>
      <c r="AV1291" s="312">
        <v>22089</v>
      </c>
      <c r="AW1291" s="137">
        <v>0.73738149285618904</v>
      </c>
      <c r="AX1291" s="302">
        <v>292.121216</v>
      </c>
      <c r="AZ1291" s="318" t="s">
        <v>0</v>
      </c>
      <c r="BA1291" s="290" t="s">
        <v>0</v>
      </c>
      <c r="BB1291" s="290" t="s">
        <v>0</v>
      </c>
      <c r="BC1291" s="312">
        <v>55150</v>
      </c>
      <c r="BD1291" s="137">
        <v>0.70989998326618353</v>
      </c>
      <c r="BE1291" s="302">
        <v>500</v>
      </c>
      <c r="BF1291" s="312">
        <v>65743</v>
      </c>
      <c r="BG1291" s="137">
        <v>0.70629881501058223</v>
      </c>
      <c r="BH1291" s="302">
        <v>554.54549999999995</v>
      </c>
      <c r="BJ1291" s="318" t="s">
        <v>0</v>
      </c>
      <c r="BK1291" s="290" t="s">
        <v>0</v>
      </c>
      <c r="BL1291" s="290" t="s">
        <v>0</v>
      </c>
      <c r="BM1291" s="312">
        <v>41594</v>
      </c>
      <c r="BN1291" s="137">
        <v>0.69952909519004369</v>
      </c>
      <c r="BO1291" s="302">
        <v>438.78787878787801</v>
      </c>
      <c r="BP1291" s="312">
        <v>49625</v>
      </c>
      <c r="BQ1291" s="137">
        <v>0.71219449188421191</v>
      </c>
      <c r="BR1291" s="302">
        <v>459.39395100000002</v>
      </c>
      <c r="BT1291" s="318" t="s">
        <v>0</v>
      </c>
      <c r="BU1291" s="290" t="s">
        <v>0</v>
      </c>
      <c r="BV1291" s="290" t="s">
        <v>0</v>
      </c>
      <c r="BW1291" s="312">
        <v>32603</v>
      </c>
      <c r="BX1291" s="137">
        <v>0.72883553528714817</v>
      </c>
      <c r="BY1291" s="302">
        <v>358.78787878787801</v>
      </c>
      <c r="BZ1291" s="312">
        <v>37407</v>
      </c>
      <c r="CA1291" s="137">
        <v>0.72591255748966643</v>
      </c>
      <c r="CB1291" s="302">
        <v>407.878784</v>
      </c>
      <c r="CD1291" s="318" t="s">
        <v>0</v>
      </c>
      <c r="CE1291" s="290" t="s">
        <v>0</v>
      </c>
      <c r="CF1291" s="290" t="s">
        <v>0</v>
      </c>
      <c r="CG1291" s="312">
        <v>297836</v>
      </c>
      <c r="CH1291" s="137">
        <v>0.70808469362040027</v>
      </c>
      <c r="CI1291" s="302">
        <v>1168.8900000000001</v>
      </c>
      <c r="CJ1291" s="312">
        <v>349120</v>
      </c>
      <c r="CK1291" s="137">
        <v>0.70782393609472249</v>
      </c>
      <c r="CL1291" s="302">
        <v>1374.32</v>
      </c>
    </row>
    <row r="1292" spans="1:91" ht="14.4" x14ac:dyDescent="0.3">
      <c r="A1292" s="99" t="s">
        <v>617</v>
      </c>
      <c r="B1292" s="318" t="s">
        <v>0</v>
      </c>
      <c r="C1292" s="290" t="s">
        <v>0</v>
      </c>
      <c r="D1292" s="290" t="s">
        <v>0</v>
      </c>
      <c r="E1292" s="312">
        <v>32427</v>
      </c>
      <c r="F1292" s="137">
        <v>0.32245137424923431</v>
      </c>
      <c r="G1292" s="302">
        <v>393.33333333333297</v>
      </c>
      <c r="H1292" s="312">
        <v>38467</v>
      </c>
      <c r="I1292" s="137">
        <v>0.32660876062389094</v>
      </c>
      <c r="J1292" s="302">
        <v>481.21212800000001</v>
      </c>
      <c r="L1292" s="290" t="s">
        <v>0</v>
      </c>
      <c r="M1292" s="290" t="s">
        <v>0</v>
      </c>
      <c r="N1292" s="290" t="s">
        <v>0</v>
      </c>
      <c r="O1292" s="312">
        <v>26438</v>
      </c>
      <c r="P1292" s="137">
        <v>0.32721511937324405</v>
      </c>
      <c r="Q1292" s="302">
        <v>427.27272727272702</v>
      </c>
      <c r="R1292" s="312">
        <v>31585</v>
      </c>
      <c r="S1292" s="137">
        <v>0.33348466931328657</v>
      </c>
      <c r="T1292" s="302">
        <v>541.81820000000005</v>
      </c>
      <c r="V1292" s="290" t="s">
        <v>0</v>
      </c>
      <c r="W1292" s="290" t="s">
        <v>0</v>
      </c>
      <c r="X1292" s="290" t="s">
        <v>0</v>
      </c>
      <c r="Y1292" s="312">
        <v>4199</v>
      </c>
      <c r="Z1292" s="137">
        <v>0.32699945487111598</v>
      </c>
      <c r="AA1292" s="302">
        <v>160</v>
      </c>
      <c r="AB1292" s="312">
        <v>5545</v>
      </c>
      <c r="AC1292" s="137">
        <v>0.36812056031335061</v>
      </c>
      <c r="AD1292" s="302">
        <v>195.15152</v>
      </c>
      <c r="AF1292" s="290" t="s">
        <v>0</v>
      </c>
      <c r="AG1292" s="290" t="s">
        <v>0</v>
      </c>
      <c r="AH1292" s="290" t="s">
        <v>0</v>
      </c>
      <c r="AI1292" s="312">
        <v>6372</v>
      </c>
      <c r="AJ1292" s="137">
        <v>0.34583446404341928</v>
      </c>
      <c r="AK1292" s="302">
        <v>215.75757575757501</v>
      </c>
      <c r="AL1292" s="312">
        <v>7825</v>
      </c>
      <c r="AM1292" s="137">
        <v>0.36512528580094256</v>
      </c>
      <c r="AN1292" s="302">
        <v>260.60604899999998</v>
      </c>
      <c r="AP1292" s="290" t="s">
        <v>0</v>
      </c>
      <c r="AQ1292" s="290" t="s">
        <v>0</v>
      </c>
      <c r="AR1292" s="290" t="s">
        <v>0</v>
      </c>
      <c r="AS1292" s="312">
        <v>8515</v>
      </c>
      <c r="AT1292" s="137">
        <v>0.32605782117556958</v>
      </c>
      <c r="AU1292" s="302">
        <v>255.15151515151501</v>
      </c>
      <c r="AV1292" s="312">
        <v>10277</v>
      </c>
      <c r="AW1292" s="137">
        <v>0.34306983575911337</v>
      </c>
      <c r="AX1292" s="302">
        <v>323.03030000000001</v>
      </c>
      <c r="AZ1292" s="318" t="s">
        <v>0</v>
      </c>
      <c r="BA1292" s="290" t="s">
        <v>0</v>
      </c>
      <c r="BB1292" s="290" t="s">
        <v>0</v>
      </c>
      <c r="BC1292" s="312">
        <v>24836</v>
      </c>
      <c r="BD1292" s="137">
        <v>0.319693127550298</v>
      </c>
      <c r="BE1292" s="302">
        <v>436.36363636363598</v>
      </c>
      <c r="BF1292" s="312">
        <v>28677</v>
      </c>
      <c r="BG1292" s="137">
        <v>0.3080865053018339</v>
      </c>
      <c r="BH1292" s="302">
        <v>476.96969999999999</v>
      </c>
      <c r="BJ1292" s="318" t="s">
        <v>0</v>
      </c>
      <c r="BK1292" s="290" t="s">
        <v>0</v>
      </c>
      <c r="BL1292" s="290" t="s">
        <v>0</v>
      </c>
      <c r="BM1292" s="312">
        <v>19525</v>
      </c>
      <c r="BN1292" s="137">
        <v>0.32837201479986544</v>
      </c>
      <c r="BO1292" s="302">
        <v>367.27272727272702</v>
      </c>
      <c r="BP1292" s="312">
        <v>23817</v>
      </c>
      <c r="BQ1292" s="137">
        <v>0.34181030152556724</v>
      </c>
      <c r="BR1292" s="302">
        <v>436.96969999999999</v>
      </c>
      <c r="BT1292" s="318" t="s">
        <v>0</v>
      </c>
      <c r="BU1292" s="290" t="s">
        <v>0</v>
      </c>
      <c r="BV1292" s="290" t="s">
        <v>0</v>
      </c>
      <c r="BW1292" s="312">
        <v>15463</v>
      </c>
      <c r="BX1292" s="137">
        <v>0.34567321664095857</v>
      </c>
      <c r="BY1292" s="302">
        <v>326.666666666666</v>
      </c>
      <c r="BZ1292" s="312">
        <v>17400</v>
      </c>
      <c r="CA1292" s="137">
        <v>0.33766082552250104</v>
      </c>
      <c r="CB1292" s="302">
        <v>338.18182400000001</v>
      </c>
      <c r="CD1292" s="318" t="s">
        <v>0</v>
      </c>
      <c r="CE1292" s="290" t="s">
        <v>0</v>
      </c>
      <c r="CF1292" s="290" t="s">
        <v>0</v>
      </c>
      <c r="CG1292" s="312">
        <v>137775</v>
      </c>
      <c r="CH1292" s="137">
        <v>0.32755062740417762</v>
      </c>
      <c r="CI1292" s="302">
        <v>951.15</v>
      </c>
      <c r="CJ1292" s="312">
        <v>163593</v>
      </c>
      <c r="CK1292" s="137">
        <v>0.33167690529773131</v>
      </c>
      <c r="CL1292" s="302">
        <v>1124.68</v>
      </c>
    </row>
    <row r="1293" spans="1:91" ht="14.4" x14ac:dyDescent="0.3">
      <c r="A1293" s="99" t="s">
        <v>618</v>
      </c>
      <c r="B1293" s="318" t="s">
        <v>0</v>
      </c>
      <c r="C1293" s="290" t="s">
        <v>0</v>
      </c>
      <c r="D1293" s="290" t="s">
        <v>0</v>
      </c>
      <c r="E1293" s="312">
        <v>21450</v>
      </c>
      <c r="F1293" s="137">
        <v>0.21329700489240683</v>
      </c>
      <c r="G1293" s="302">
        <v>435.15151515151501</v>
      </c>
      <c r="H1293" s="312">
        <v>23464</v>
      </c>
      <c r="I1293" s="137">
        <v>0.1992239571393396</v>
      </c>
      <c r="J1293" s="302">
        <v>480.60604899999998</v>
      </c>
      <c r="L1293" s="290" t="s">
        <v>0</v>
      </c>
      <c r="M1293" s="290" t="s">
        <v>0</v>
      </c>
      <c r="N1293" s="290" t="s">
        <v>0</v>
      </c>
      <c r="O1293" s="312">
        <v>16743</v>
      </c>
      <c r="P1293" s="137">
        <v>0.207223040459423</v>
      </c>
      <c r="Q1293" s="302">
        <v>413.33333333333297</v>
      </c>
      <c r="R1293" s="312">
        <v>19293</v>
      </c>
      <c r="S1293" s="137">
        <v>0.20370174845848468</v>
      </c>
      <c r="T1293" s="302">
        <v>498.18182400000001</v>
      </c>
      <c r="V1293" s="290" t="s">
        <v>0</v>
      </c>
      <c r="W1293" s="290" t="s">
        <v>0</v>
      </c>
      <c r="X1293" s="290" t="s">
        <v>0</v>
      </c>
      <c r="Y1293" s="312">
        <v>2533</v>
      </c>
      <c r="Z1293" s="137">
        <v>0.19725878046881085</v>
      </c>
      <c r="AA1293" s="302">
        <v>132.12121212121201</v>
      </c>
      <c r="AB1293" s="312">
        <v>3163</v>
      </c>
      <c r="AC1293" s="137">
        <v>0.20998473079731794</v>
      </c>
      <c r="AD1293" s="302">
        <v>176.96969999999999</v>
      </c>
      <c r="AF1293" s="290" t="s">
        <v>0</v>
      </c>
      <c r="AG1293" s="290" t="s">
        <v>0</v>
      </c>
      <c r="AH1293" s="290" t="s">
        <v>0</v>
      </c>
      <c r="AI1293" s="312">
        <v>4116</v>
      </c>
      <c r="AJ1293" s="137">
        <v>0.22339213025780191</v>
      </c>
      <c r="AK1293" s="302">
        <v>183.030303030303</v>
      </c>
      <c r="AL1293" s="312">
        <v>4788</v>
      </c>
      <c r="AM1293" s="137">
        <v>0.22341467966963743</v>
      </c>
      <c r="AN1293" s="302">
        <v>206.060608</v>
      </c>
      <c r="AP1293" s="290" t="s">
        <v>0</v>
      </c>
      <c r="AQ1293" s="290" t="s">
        <v>0</v>
      </c>
      <c r="AR1293" s="290" t="s">
        <v>0</v>
      </c>
      <c r="AS1293" s="312">
        <v>5299</v>
      </c>
      <c r="AT1293" s="137">
        <v>0.20291020486310549</v>
      </c>
      <c r="AU1293" s="302">
        <v>207.272727272727</v>
      </c>
      <c r="AV1293" s="312">
        <v>6068</v>
      </c>
      <c r="AW1293" s="137">
        <v>0.20256376018159969</v>
      </c>
      <c r="AX1293" s="302">
        <v>230.30302399999999</v>
      </c>
      <c r="AZ1293" s="318" t="s">
        <v>0</v>
      </c>
      <c r="BA1293" s="290" t="s">
        <v>0</v>
      </c>
      <c r="BB1293" s="290" t="s">
        <v>0</v>
      </c>
      <c r="BC1293" s="312">
        <v>16239</v>
      </c>
      <c r="BD1293" s="137">
        <v>0.20903111202646518</v>
      </c>
      <c r="BE1293" s="302">
        <v>330.90909090909003</v>
      </c>
      <c r="BF1293" s="312">
        <v>17166</v>
      </c>
      <c r="BG1293" s="137">
        <v>0.18442002127179552</v>
      </c>
      <c r="BH1293" s="302">
        <v>416.96969999999999</v>
      </c>
      <c r="BJ1293" s="318" t="s">
        <v>0</v>
      </c>
      <c r="BK1293" s="290" t="s">
        <v>0</v>
      </c>
      <c r="BL1293" s="290" t="s">
        <v>0</v>
      </c>
      <c r="BM1293" s="312">
        <v>12936</v>
      </c>
      <c r="BN1293" s="137">
        <v>0.2175580221997982</v>
      </c>
      <c r="BO1293" s="302">
        <v>315.75757575757501</v>
      </c>
      <c r="BP1293" s="312">
        <v>14895</v>
      </c>
      <c r="BQ1293" s="137">
        <v>0.21376598401239971</v>
      </c>
      <c r="BR1293" s="302">
        <v>280.60604899999998</v>
      </c>
      <c r="BT1293" s="318" t="s">
        <v>0</v>
      </c>
      <c r="BU1293" s="290" t="s">
        <v>0</v>
      </c>
      <c r="BV1293" s="290" t="s">
        <v>0</v>
      </c>
      <c r="BW1293" s="312">
        <v>9933</v>
      </c>
      <c r="BX1293" s="137">
        <v>0.22205083495406075</v>
      </c>
      <c r="BY1293" s="302">
        <v>242.42424242424201</v>
      </c>
      <c r="BZ1293" s="312">
        <v>10774</v>
      </c>
      <c r="CA1293" s="137">
        <v>0.209078030699967</v>
      </c>
      <c r="CB1293" s="302">
        <v>288.48486300000002</v>
      </c>
      <c r="CD1293" s="318" t="s">
        <v>0</v>
      </c>
      <c r="CE1293" s="290" t="s">
        <v>0</v>
      </c>
      <c r="CF1293" s="290" t="s">
        <v>0</v>
      </c>
      <c r="CG1293" s="312">
        <v>89249</v>
      </c>
      <c r="CH1293" s="137">
        <v>0.21218338555757901</v>
      </c>
      <c r="CI1293" s="302">
        <v>848.67</v>
      </c>
      <c r="CJ1293" s="312">
        <v>99611</v>
      </c>
      <c r="CK1293" s="137">
        <v>0.20195649088660464</v>
      </c>
      <c r="CL1293" s="302">
        <v>969.07</v>
      </c>
    </row>
    <row r="1294" spans="1:91" ht="14.4" x14ac:dyDescent="0.3">
      <c r="A1294" s="99" t="s">
        <v>619</v>
      </c>
      <c r="B1294" s="318" t="s">
        <v>0</v>
      </c>
      <c r="C1294" s="290" t="s">
        <v>0</v>
      </c>
      <c r="D1294" s="290" t="s">
        <v>0</v>
      </c>
      <c r="E1294" s="312">
        <v>10977</v>
      </c>
      <c r="F1294" s="137">
        <v>0.1091543693568275</v>
      </c>
      <c r="G1294" s="302">
        <v>360.60606060606</v>
      </c>
      <c r="H1294" s="312">
        <v>15003</v>
      </c>
      <c r="I1294" s="137">
        <v>0.12738480348455131</v>
      </c>
      <c r="J1294" s="302">
        <v>395.75756799999999</v>
      </c>
      <c r="L1294" s="290" t="s">
        <v>0</v>
      </c>
      <c r="M1294" s="290" t="s">
        <v>0</v>
      </c>
      <c r="N1294" s="290" t="s">
        <v>0</v>
      </c>
      <c r="O1294" s="312">
        <v>9695</v>
      </c>
      <c r="P1294" s="137">
        <v>0.11999207891382106</v>
      </c>
      <c r="Q1294" s="302">
        <v>307.87878787878702</v>
      </c>
      <c r="R1294" s="312">
        <v>12292</v>
      </c>
      <c r="S1294" s="137">
        <v>0.12978292085480192</v>
      </c>
      <c r="T1294" s="302">
        <v>453.33334400000001</v>
      </c>
      <c r="V1294" s="290" t="s">
        <v>0</v>
      </c>
      <c r="W1294" s="290" t="s">
        <v>0</v>
      </c>
      <c r="X1294" s="290" t="s">
        <v>0</v>
      </c>
      <c r="Y1294" s="312">
        <v>1666</v>
      </c>
      <c r="Z1294" s="137">
        <v>0.12974067440230511</v>
      </c>
      <c r="AA1294" s="302">
        <v>122.424242424242</v>
      </c>
      <c r="AB1294" s="312">
        <v>2382</v>
      </c>
      <c r="AC1294" s="137">
        <v>0.15813582951603267</v>
      </c>
      <c r="AD1294" s="302">
        <v>173.939392</v>
      </c>
      <c r="AF1294" s="290" t="s">
        <v>0</v>
      </c>
      <c r="AG1294" s="290" t="s">
        <v>0</v>
      </c>
      <c r="AH1294" s="290" t="s">
        <v>0</v>
      </c>
      <c r="AI1294" s="312">
        <v>2256</v>
      </c>
      <c r="AJ1294" s="137">
        <v>0.12244233378561736</v>
      </c>
      <c r="AK1294" s="302">
        <v>143.636363636363</v>
      </c>
      <c r="AL1294" s="312">
        <v>3037</v>
      </c>
      <c r="AM1294" s="137">
        <v>0.14171060613130512</v>
      </c>
      <c r="AN1294" s="302">
        <v>220</v>
      </c>
      <c r="AP1294" s="290" t="s">
        <v>0</v>
      </c>
      <c r="AQ1294" s="290" t="s">
        <v>0</v>
      </c>
      <c r="AR1294" s="290" t="s">
        <v>0</v>
      </c>
      <c r="AS1294" s="312">
        <v>3216</v>
      </c>
      <c r="AT1294" s="137">
        <v>0.1231476163124641</v>
      </c>
      <c r="AU1294" s="302">
        <v>185.45454545454501</v>
      </c>
      <c r="AV1294" s="312">
        <v>4209</v>
      </c>
      <c r="AW1294" s="137">
        <v>0.14050607557751368</v>
      </c>
      <c r="AX1294" s="302">
        <v>255.75756799999999</v>
      </c>
      <c r="AZ1294" s="318" t="s">
        <v>0</v>
      </c>
      <c r="BA1294" s="290" t="s">
        <v>0</v>
      </c>
      <c r="BB1294" s="290" t="s">
        <v>0</v>
      </c>
      <c r="BC1294" s="312">
        <v>8597</v>
      </c>
      <c r="BD1294" s="137">
        <v>0.11066201552383281</v>
      </c>
      <c r="BE1294" s="302">
        <v>320.60606060606</v>
      </c>
      <c r="BF1294" s="312">
        <v>11511</v>
      </c>
      <c r="BG1294" s="137">
        <v>0.12366648403003835</v>
      </c>
      <c r="BH1294" s="302">
        <v>344.24243200000001</v>
      </c>
      <c r="BJ1294" s="318" t="s">
        <v>0</v>
      </c>
      <c r="BK1294" s="290" t="s">
        <v>0</v>
      </c>
      <c r="BL1294" s="290" t="s">
        <v>0</v>
      </c>
      <c r="BM1294" s="312">
        <v>6589</v>
      </c>
      <c r="BN1294" s="137">
        <v>0.11081399260006727</v>
      </c>
      <c r="BO1294" s="302">
        <v>276.36363636363598</v>
      </c>
      <c r="BP1294" s="312">
        <v>8922</v>
      </c>
      <c r="BQ1294" s="137">
        <v>0.12804431751316753</v>
      </c>
      <c r="BR1294" s="302">
        <v>372.121216</v>
      </c>
      <c r="BT1294" s="318" t="s">
        <v>0</v>
      </c>
      <c r="BU1294" s="290" t="s">
        <v>0</v>
      </c>
      <c r="BV1294" s="290" t="s">
        <v>0</v>
      </c>
      <c r="BW1294" s="312">
        <v>5530</v>
      </c>
      <c r="BX1294" s="137">
        <v>0.12362238168689782</v>
      </c>
      <c r="BY1294" s="302">
        <v>267.87878787878702</v>
      </c>
      <c r="BZ1294" s="312">
        <v>6626</v>
      </c>
      <c r="CA1294" s="137">
        <v>0.12858279482253401</v>
      </c>
      <c r="CB1294" s="302">
        <v>304.84848</v>
      </c>
      <c r="CD1294" s="318" t="s">
        <v>0</v>
      </c>
      <c r="CE1294" s="290" t="s">
        <v>0</v>
      </c>
      <c r="CF1294" s="290" t="s">
        <v>0</v>
      </c>
      <c r="CG1294" s="312">
        <v>48526</v>
      </c>
      <c r="CH1294" s="137">
        <v>0.11536724184659861</v>
      </c>
      <c r="CI1294" s="302">
        <v>737.06</v>
      </c>
      <c r="CJ1294" s="312">
        <v>63982</v>
      </c>
      <c r="CK1294" s="137">
        <v>0.12972041441112667</v>
      </c>
      <c r="CL1294" s="302">
        <v>923.97</v>
      </c>
    </row>
    <row r="1295" spans="1:91" ht="14.4" x14ac:dyDescent="0.3">
      <c r="A1295" s="99" t="s">
        <v>620</v>
      </c>
      <c r="B1295" s="318" t="s">
        <v>0</v>
      </c>
      <c r="C1295" s="290" t="s">
        <v>0</v>
      </c>
      <c r="D1295" s="290" t="s">
        <v>0</v>
      </c>
      <c r="E1295" s="312">
        <v>21908</v>
      </c>
      <c r="F1295" s="137">
        <v>0.21785131856330298</v>
      </c>
      <c r="G1295" s="302">
        <v>399.39393939393898</v>
      </c>
      <c r="H1295" s="312">
        <v>25486</v>
      </c>
      <c r="I1295" s="137">
        <v>0.21639199504147669</v>
      </c>
      <c r="J1295" s="302">
        <v>470.30304000000001</v>
      </c>
      <c r="L1295" s="290" t="s">
        <v>0</v>
      </c>
      <c r="M1295" s="290" t="s">
        <v>0</v>
      </c>
      <c r="N1295" s="290" t="s">
        <v>0</v>
      </c>
      <c r="O1295" s="312">
        <v>18980</v>
      </c>
      <c r="P1295" s="137">
        <v>0.23490971199425723</v>
      </c>
      <c r="Q1295" s="302">
        <v>410.90909090909099</v>
      </c>
      <c r="R1295" s="312">
        <v>21355</v>
      </c>
      <c r="S1295" s="137">
        <v>0.22547301292338881</v>
      </c>
      <c r="T1295" s="302">
        <v>428.48486300000002</v>
      </c>
      <c r="V1295" s="290" t="s">
        <v>0</v>
      </c>
      <c r="W1295" s="290" t="s">
        <v>0</v>
      </c>
      <c r="X1295" s="290" t="s">
        <v>0</v>
      </c>
      <c r="Y1295" s="312">
        <v>2982</v>
      </c>
      <c r="Z1295" s="137">
        <v>0.2322249046024453</v>
      </c>
      <c r="AA1295" s="302">
        <v>153.939393939393</v>
      </c>
      <c r="AB1295" s="312">
        <v>3466</v>
      </c>
      <c r="AC1295" s="137">
        <v>0.23010024563499967</v>
      </c>
      <c r="AD1295" s="302">
        <v>167.878784</v>
      </c>
      <c r="AF1295" s="290" t="s">
        <v>0</v>
      </c>
      <c r="AG1295" s="290" t="s">
        <v>0</v>
      </c>
      <c r="AH1295" s="290" t="s">
        <v>0</v>
      </c>
      <c r="AI1295" s="312">
        <v>4817</v>
      </c>
      <c r="AJ1295" s="137">
        <v>0.26143826322930802</v>
      </c>
      <c r="AK1295" s="302">
        <v>189.69696969696901</v>
      </c>
      <c r="AL1295" s="312">
        <v>5913</v>
      </c>
      <c r="AM1295" s="137">
        <v>0.27590873034389435</v>
      </c>
      <c r="AN1295" s="302">
        <v>215.75756799999999</v>
      </c>
      <c r="AP1295" s="290" t="s">
        <v>0</v>
      </c>
      <c r="AQ1295" s="290" t="s">
        <v>0</v>
      </c>
      <c r="AR1295" s="290" t="s">
        <v>0</v>
      </c>
      <c r="AS1295" s="312">
        <v>5614</v>
      </c>
      <c r="AT1295" s="137">
        <v>0.21497223817729275</v>
      </c>
      <c r="AU1295" s="302">
        <v>243.636363636363</v>
      </c>
      <c r="AV1295" s="312">
        <v>7271</v>
      </c>
      <c r="AW1295" s="137">
        <v>0.24272265990118841</v>
      </c>
      <c r="AX1295" s="302">
        <v>244.84848</v>
      </c>
      <c r="AZ1295" s="318" t="s">
        <v>0</v>
      </c>
      <c r="BA1295" s="290" t="s">
        <v>0</v>
      </c>
      <c r="BB1295" s="290" t="s">
        <v>0</v>
      </c>
      <c r="BC1295" s="312">
        <v>16307</v>
      </c>
      <c r="BD1295" s="137">
        <v>0.20990641934944071</v>
      </c>
      <c r="BE1295" s="302">
        <v>348.48484848484799</v>
      </c>
      <c r="BF1295" s="312">
        <v>20040</v>
      </c>
      <c r="BG1295" s="137">
        <v>0.21529635478776549</v>
      </c>
      <c r="BH1295" s="302">
        <v>385.45455900000002</v>
      </c>
      <c r="BJ1295" s="318" t="s">
        <v>0</v>
      </c>
      <c r="BK1295" s="290" t="s">
        <v>0</v>
      </c>
      <c r="BL1295" s="290" t="s">
        <v>0</v>
      </c>
      <c r="BM1295" s="312">
        <v>13299</v>
      </c>
      <c r="BN1295" s="137">
        <v>0.22366296670030272</v>
      </c>
      <c r="BO1295" s="302">
        <v>306.666666666666</v>
      </c>
      <c r="BP1295" s="312">
        <v>15913</v>
      </c>
      <c r="BQ1295" s="137">
        <v>0.22837583777034687</v>
      </c>
      <c r="BR1295" s="302">
        <v>401.21212800000001</v>
      </c>
      <c r="BT1295" s="318" t="s">
        <v>0</v>
      </c>
      <c r="BU1295" s="290" t="s">
        <v>0</v>
      </c>
      <c r="BV1295" s="290" t="s">
        <v>0</v>
      </c>
      <c r="BW1295" s="312">
        <v>10813</v>
      </c>
      <c r="BX1295" s="137">
        <v>0.24172311269085461</v>
      </c>
      <c r="BY1295" s="302">
        <v>222.42424242424201</v>
      </c>
      <c r="BZ1295" s="312">
        <v>12103</v>
      </c>
      <c r="CA1295" s="137">
        <v>0.2348683316838408</v>
      </c>
      <c r="CB1295" s="302">
        <v>337.57574499999998</v>
      </c>
      <c r="CD1295" s="318" t="s">
        <v>0</v>
      </c>
      <c r="CE1295" s="290" t="s">
        <v>0</v>
      </c>
      <c r="CF1295" s="290" t="s">
        <v>0</v>
      </c>
      <c r="CG1295" s="312">
        <v>94720</v>
      </c>
      <c r="CH1295" s="137">
        <v>0.2251903133930227</v>
      </c>
      <c r="CI1295" s="302">
        <v>842.32</v>
      </c>
      <c r="CJ1295" s="312">
        <v>111547</v>
      </c>
      <c r="CK1295" s="137">
        <v>0.2261561543296231</v>
      </c>
      <c r="CL1295" s="302">
        <v>979.96</v>
      </c>
    </row>
    <row r="1296" spans="1:91" ht="14.4" x14ac:dyDescent="0.3">
      <c r="A1296" s="99" t="s">
        <v>621</v>
      </c>
      <c r="B1296" s="318" t="s">
        <v>0</v>
      </c>
      <c r="C1296" s="290" t="s">
        <v>0</v>
      </c>
      <c r="D1296" s="290" t="s">
        <v>0</v>
      </c>
      <c r="E1296" s="312">
        <v>8796</v>
      </c>
      <c r="F1296" s="137">
        <v>8.7466687880354804E-2</v>
      </c>
      <c r="G1296" s="302">
        <v>436.969696969697</v>
      </c>
      <c r="H1296" s="312">
        <v>9607</v>
      </c>
      <c r="I1296" s="137">
        <v>8.1569406590420876E-2</v>
      </c>
      <c r="J1296" s="302">
        <v>451.51513699999998</v>
      </c>
      <c r="L1296" s="290" t="s">
        <v>0</v>
      </c>
      <c r="M1296" s="290" t="s">
        <v>0</v>
      </c>
      <c r="N1296" s="290" t="s">
        <v>0</v>
      </c>
      <c r="O1296" s="312">
        <v>7266</v>
      </c>
      <c r="P1296" s="137">
        <v>8.9929081525304155E-2</v>
      </c>
      <c r="Q1296" s="302">
        <v>425.45454545454498</v>
      </c>
      <c r="R1296" s="312">
        <v>8282</v>
      </c>
      <c r="S1296" s="137">
        <v>8.7444040881831234E-2</v>
      </c>
      <c r="T1296" s="302">
        <v>426.66665599999999</v>
      </c>
      <c r="V1296" s="290" t="s">
        <v>0</v>
      </c>
      <c r="W1296" s="290" t="s">
        <v>0</v>
      </c>
      <c r="X1296" s="290" t="s">
        <v>0</v>
      </c>
      <c r="Y1296" s="312">
        <v>902</v>
      </c>
      <c r="Z1296" s="137">
        <v>7.0243750486722212E-2</v>
      </c>
      <c r="AA1296" s="302">
        <v>170.30303030303</v>
      </c>
      <c r="AB1296" s="312">
        <v>1122</v>
      </c>
      <c r="AC1296" s="137">
        <v>7.4487153953395738E-2</v>
      </c>
      <c r="AD1296" s="302">
        <v>158.78787199999999</v>
      </c>
      <c r="AF1296" s="290" t="s">
        <v>0</v>
      </c>
      <c r="AG1296" s="290" t="s">
        <v>0</v>
      </c>
      <c r="AH1296" s="290" t="s">
        <v>0</v>
      </c>
      <c r="AI1296" s="312">
        <v>1698</v>
      </c>
      <c r="AJ1296" s="137">
        <v>9.2157394843962015E-2</v>
      </c>
      <c r="AK1296" s="302">
        <v>212.12121212121201</v>
      </c>
      <c r="AL1296" s="312">
        <v>1571</v>
      </c>
      <c r="AM1296" s="137">
        <v>7.3305025430451212E-2</v>
      </c>
      <c r="AN1296" s="302">
        <v>240</v>
      </c>
      <c r="AP1296" s="290" t="s">
        <v>0</v>
      </c>
      <c r="AQ1296" s="290" t="s">
        <v>0</v>
      </c>
      <c r="AR1296" s="290" t="s">
        <v>0</v>
      </c>
      <c r="AS1296" s="312">
        <v>2781</v>
      </c>
      <c r="AT1296" s="137">
        <v>0.10649052268811028</v>
      </c>
      <c r="AU1296" s="302">
        <v>294.54545454545399</v>
      </c>
      <c r="AV1296" s="312">
        <v>2535</v>
      </c>
      <c r="AW1296" s="137">
        <v>8.4624115369208178E-2</v>
      </c>
      <c r="AX1296" s="302">
        <v>266.66665599999999</v>
      </c>
      <c r="AZ1296" s="318" t="s">
        <v>0</v>
      </c>
      <c r="BA1296" s="290" t="s">
        <v>0</v>
      </c>
      <c r="BB1296" s="290" t="s">
        <v>0</v>
      </c>
      <c r="BC1296" s="312">
        <v>7904</v>
      </c>
      <c r="BD1296" s="137">
        <v>0.10174160412939101</v>
      </c>
      <c r="BE1296" s="302">
        <v>428.48484848484799</v>
      </c>
      <c r="BF1296" s="312">
        <v>10027</v>
      </c>
      <c r="BG1296" s="137">
        <v>0.10772338071142339</v>
      </c>
      <c r="BH1296" s="302">
        <v>422.42425500000002</v>
      </c>
      <c r="BJ1296" s="318" t="s">
        <v>0</v>
      </c>
      <c r="BK1296" s="290" t="s">
        <v>0</v>
      </c>
      <c r="BL1296" s="290" t="s">
        <v>0</v>
      </c>
      <c r="BM1296" s="312">
        <v>5011</v>
      </c>
      <c r="BN1296" s="137">
        <v>8.4275142953245882E-2</v>
      </c>
      <c r="BO1296" s="302">
        <v>389.69696969696901</v>
      </c>
      <c r="BP1296" s="312">
        <v>5725</v>
      </c>
      <c r="BQ1296" s="137">
        <v>8.2162487980596735E-2</v>
      </c>
      <c r="BR1296" s="302">
        <v>391.51513699999998</v>
      </c>
      <c r="BT1296" s="318" t="s">
        <v>0</v>
      </c>
      <c r="BU1296" s="290" t="s">
        <v>0</v>
      </c>
      <c r="BV1296" s="290" t="s">
        <v>0</v>
      </c>
      <c r="BW1296" s="312">
        <v>3367</v>
      </c>
      <c r="BX1296" s="137">
        <v>7.5268817204301078E-2</v>
      </c>
      <c r="BY1296" s="302">
        <v>247.87878787878699</v>
      </c>
      <c r="BZ1296" s="312">
        <v>3949</v>
      </c>
      <c r="CA1296" s="137">
        <v>7.6633482757951524E-2</v>
      </c>
      <c r="CB1296" s="302">
        <v>338.18182400000001</v>
      </c>
      <c r="CD1296" s="318" t="s">
        <v>0</v>
      </c>
      <c r="CE1296" s="290" t="s">
        <v>0</v>
      </c>
      <c r="CF1296" s="290" t="s">
        <v>0</v>
      </c>
      <c r="CG1296" s="312">
        <v>37725</v>
      </c>
      <c r="CH1296" s="137">
        <v>8.9688604019761212E-2</v>
      </c>
      <c r="CI1296" s="302">
        <v>962.55</v>
      </c>
      <c r="CJ1296" s="312">
        <v>42818</v>
      </c>
      <c r="CK1296" s="137">
        <v>8.6811426717758447E-2</v>
      </c>
      <c r="CL1296" s="302">
        <v>991.66</v>
      </c>
    </row>
    <row r="1297" spans="1:91" ht="14.4" x14ac:dyDescent="0.3">
      <c r="A1297" s="99" t="s">
        <v>622</v>
      </c>
      <c r="B1297" s="318" t="s">
        <v>0</v>
      </c>
      <c r="C1297" s="290" t="s">
        <v>0</v>
      </c>
      <c r="D1297" s="290" t="s">
        <v>0</v>
      </c>
      <c r="E1297" s="312">
        <v>2874</v>
      </c>
      <c r="F1297" s="137">
        <v>2.8578815480688916E-2</v>
      </c>
      <c r="G1297" s="302">
        <v>238.18181818181799</v>
      </c>
      <c r="H1297" s="312">
        <v>2839</v>
      </c>
      <c r="I1297" s="137">
        <v>2.4104876164276555E-2</v>
      </c>
      <c r="J1297" s="302">
        <v>283.03030000000001</v>
      </c>
      <c r="L1297" s="290" t="s">
        <v>0</v>
      </c>
      <c r="M1297" s="290" t="s">
        <v>0</v>
      </c>
      <c r="N1297" s="290" t="s">
        <v>0</v>
      </c>
      <c r="O1297" s="312">
        <v>2124</v>
      </c>
      <c r="P1297" s="137">
        <v>2.6288104756364717E-2</v>
      </c>
      <c r="Q1297" s="302">
        <v>240</v>
      </c>
      <c r="R1297" s="312">
        <v>2098</v>
      </c>
      <c r="S1297" s="137">
        <v>2.2151364135484415E-2</v>
      </c>
      <c r="T1297" s="302">
        <v>219.393936</v>
      </c>
      <c r="V1297" s="290" t="s">
        <v>0</v>
      </c>
      <c r="W1297" s="290" t="s">
        <v>0</v>
      </c>
      <c r="X1297" s="290" t="s">
        <v>0</v>
      </c>
      <c r="Y1297" s="312">
        <v>255</v>
      </c>
      <c r="Z1297" s="137">
        <v>1.9858266490148744E-2</v>
      </c>
      <c r="AA1297" s="302">
        <v>66.060606060606005</v>
      </c>
      <c r="AB1297" s="312">
        <v>463</v>
      </c>
      <c r="AC1297" s="137">
        <v>3.0737568877381664E-2</v>
      </c>
      <c r="AD1297" s="302">
        <v>109.696968</v>
      </c>
      <c r="AF1297" s="290" t="s">
        <v>0</v>
      </c>
      <c r="AG1297" s="290" t="s">
        <v>0</v>
      </c>
      <c r="AH1297" s="290" t="s">
        <v>0</v>
      </c>
      <c r="AI1297" s="312">
        <v>380</v>
      </c>
      <c r="AJ1297" s="137">
        <v>2.0624151967435549E-2</v>
      </c>
      <c r="AK1297" s="302">
        <v>89.090909090909093</v>
      </c>
      <c r="AL1297" s="312">
        <v>332</v>
      </c>
      <c r="AM1297" s="137">
        <v>1.5491577621202931E-2</v>
      </c>
      <c r="AN1297" s="302">
        <v>73.333335899999994</v>
      </c>
      <c r="AP1297" s="290" t="s">
        <v>0</v>
      </c>
      <c r="AQ1297" s="290" t="s">
        <v>0</v>
      </c>
      <c r="AR1297" s="290" t="s">
        <v>0</v>
      </c>
      <c r="AS1297" s="312">
        <v>870</v>
      </c>
      <c r="AT1297" s="137">
        <v>3.331418724870764E-2</v>
      </c>
      <c r="AU1297" s="302">
        <v>161.21212121212099</v>
      </c>
      <c r="AV1297" s="312">
        <v>560</v>
      </c>
      <c r="AW1297" s="137">
        <v>1.8694084657497664E-2</v>
      </c>
      <c r="AX1297" s="302">
        <v>104.242424</v>
      </c>
      <c r="AZ1297" s="318" t="s">
        <v>0</v>
      </c>
      <c r="BA1297" s="290" t="s">
        <v>0</v>
      </c>
      <c r="BB1297" s="290" t="s">
        <v>0</v>
      </c>
      <c r="BC1297" s="312">
        <v>2455</v>
      </c>
      <c r="BD1297" s="137">
        <v>3.16011687927195E-2</v>
      </c>
      <c r="BE1297" s="302">
        <v>235.75757575757501</v>
      </c>
      <c r="BF1297" s="312">
        <v>3174</v>
      </c>
      <c r="BG1297" s="137">
        <v>3.4099332839140101E-2</v>
      </c>
      <c r="BH1297" s="302">
        <v>285.45455900000002</v>
      </c>
      <c r="BJ1297" s="318" t="s">
        <v>0</v>
      </c>
      <c r="BK1297" s="290" t="s">
        <v>0</v>
      </c>
      <c r="BL1297" s="290" t="s">
        <v>0</v>
      </c>
      <c r="BM1297" s="312">
        <v>1858</v>
      </c>
      <c r="BN1297" s="137">
        <v>3.1247897746384125E-2</v>
      </c>
      <c r="BO1297" s="302">
        <v>262.42424242424198</v>
      </c>
      <c r="BP1297" s="312">
        <v>1902</v>
      </c>
      <c r="BQ1297" s="137">
        <v>2.7296602993728384E-2</v>
      </c>
      <c r="BR1297" s="302">
        <v>270.30304000000001</v>
      </c>
      <c r="BT1297" s="318" t="s">
        <v>0</v>
      </c>
      <c r="BU1297" s="290" t="s">
        <v>0</v>
      </c>
      <c r="BV1297" s="290" t="s">
        <v>0</v>
      </c>
      <c r="BW1297" s="312">
        <v>1137</v>
      </c>
      <c r="BX1297" s="137">
        <v>2.5417477030380255E-2</v>
      </c>
      <c r="BY1297" s="302">
        <v>167.87878787878699</v>
      </c>
      <c r="BZ1297" s="312">
        <v>1257</v>
      </c>
      <c r="CA1297" s="137">
        <v>2.4393083774815159E-2</v>
      </c>
      <c r="CB1297" s="302">
        <v>176.363632</v>
      </c>
      <c r="CD1297" s="318" t="s">
        <v>0</v>
      </c>
      <c r="CE1297" s="290" t="s">
        <v>0</v>
      </c>
      <c r="CF1297" s="290" t="s">
        <v>0</v>
      </c>
      <c r="CG1297" s="312">
        <v>11953</v>
      </c>
      <c r="CH1297" s="137">
        <v>2.8417438935671457E-2</v>
      </c>
      <c r="CI1297" s="302">
        <v>551.54</v>
      </c>
      <c r="CJ1297" s="312">
        <v>12625</v>
      </c>
      <c r="CK1297" s="137">
        <v>2.5596577661537213E-2</v>
      </c>
      <c r="CL1297" s="302">
        <v>584.1</v>
      </c>
    </row>
    <row r="1298" spans="1:91" ht="14.4" x14ac:dyDescent="0.3">
      <c r="A1298" s="99" t="s">
        <v>623</v>
      </c>
      <c r="B1298" s="318" t="s">
        <v>0</v>
      </c>
      <c r="C1298" s="290" t="s">
        <v>0</v>
      </c>
      <c r="D1298" s="290" t="s">
        <v>0</v>
      </c>
      <c r="E1298" s="312">
        <v>2505</v>
      </c>
      <c r="F1298" s="137">
        <v>2.4909510361560798E-2</v>
      </c>
      <c r="G1298" s="302">
        <v>238.18181818181799</v>
      </c>
      <c r="H1298" s="312">
        <v>2994</v>
      </c>
      <c r="I1298" s="137">
        <v>2.5420922590998242E-2</v>
      </c>
      <c r="J1298" s="302">
        <v>263.03030000000001</v>
      </c>
      <c r="L1298" s="290" t="s">
        <v>0</v>
      </c>
      <c r="M1298" s="290" t="s">
        <v>0</v>
      </c>
      <c r="N1298" s="290" t="s">
        <v>0</v>
      </c>
      <c r="O1298" s="312">
        <v>1936</v>
      </c>
      <c r="P1298" s="137">
        <v>2.3961285691300419E-2</v>
      </c>
      <c r="Q1298" s="302">
        <v>192.72727272727201</v>
      </c>
      <c r="R1298" s="312">
        <v>2268</v>
      </c>
      <c r="S1298" s="137">
        <v>2.3946279246557987E-2</v>
      </c>
      <c r="T1298" s="302">
        <v>234.545456</v>
      </c>
      <c r="V1298" s="290" t="s">
        <v>0</v>
      </c>
      <c r="W1298" s="290" t="s">
        <v>0</v>
      </c>
      <c r="X1298" s="290" t="s">
        <v>0</v>
      </c>
      <c r="Y1298" s="312">
        <v>322</v>
      </c>
      <c r="Z1298" s="137">
        <v>2.5075928665991745E-2</v>
      </c>
      <c r="AA1298" s="302">
        <v>66.060606060606005</v>
      </c>
      <c r="AB1298" s="312">
        <v>478</v>
      </c>
      <c r="AC1298" s="137">
        <v>3.1733386443603531E-2</v>
      </c>
      <c r="AD1298" s="302">
        <v>123.030304</v>
      </c>
      <c r="AF1298" s="290" t="s">
        <v>0</v>
      </c>
      <c r="AG1298" s="290" t="s">
        <v>0</v>
      </c>
      <c r="AH1298" s="290" t="s">
        <v>0</v>
      </c>
      <c r="AI1298" s="312">
        <v>402</v>
      </c>
      <c r="AJ1298" s="137">
        <v>2.181818181818182E-2</v>
      </c>
      <c r="AK1298" s="302">
        <v>98.181818181818201</v>
      </c>
      <c r="AL1298" s="312">
        <v>595</v>
      </c>
      <c r="AM1298" s="137">
        <v>2.7763520134384771E-2</v>
      </c>
      <c r="AN1298" s="302">
        <v>87.878784199999998</v>
      </c>
      <c r="AP1298" s="290" t="s">
        <v>0</v>
      </c>
      <c r="AQ1298" s="290" t="s">
        <v>0</v>
      </c>
      <c r="AR1298" s="290" t="s">
        <v>0</v>
      </c>
      <c r="AS1298" s="312">
        <v>857</v>
      </c>
      <c r="AT1298" s="137">
        <v>3.2816389048439594E-2</v>
      </c>
      <c r="AU1298" s="302">
        <v>155.15151515151501</v>
      </c>
      <c r="AV1298" s="312">
        <v>1249</v>
      </c>
      <c r="AW1298" s="137">
        <v>4.1694485245026038E-2</v>
      </c>
      <c r="AX1298" s="302">
        <v>198.78787199999999</v>
      </c>
      <c r="AZ1298" s="318" t="s">
        <v>0</v>
      </c>
      <c r="BA1298" s="290" t="s">
        <v>0</v>
      </c>
      <c r="BB1298" s="290" t="s">
        <v>0</v>
      </c>
      <c r="BC1298" s="312">
        <v>2734</v>
      </c>
      <c r="BD1298" s="137">
        <v>3.5192503250222044E-2</v>
      </c>
      <c r="BE1298" s="302">
        <v>280.60606060606</v>
      </c>
      <c r="BF1298" s="312">
        <v>2947</v>
      </c>
      <c r="BG1298" s="137">
        <v>3.1660596684608029E-2</v>
      </c>
      <c r="BH1298" s="302">
        <v>297.57574499999998</v>
      </c>
      <c r="BJ1298" s="318" t="s">
        <v>0</v>
      </c>
      <c r="BK1298" s="290" t="s">
        <v>0</v>
      </c>
      <c r="BL1298" s="290" t="s">
        <v>0</v>
      </c>
      <c r="BM1298" s="312">
        <v>1543</v>
      </c>
      <c r="BN1298" s="137">
        <v>2.5950218634376052E-2</v>
      </c>
      <c r="BO1298" s="302">
        <v>167.87878787878699</v>
      </c>
      <c r="BP1298" s="312">
        <v>1755</v>
      </c>
      <c r="BQ1298" s="137">
        <v>2.5186928629859787E-2</v>
      </c>
      <c r="BR1298" s="302">
        <v>185.454544</v>
      </c>
      <c r="BT1298" s="318" t="s">
        <v>0</v>
      </c>
      <c r="BU1298" s="290" t="s">
        <v>0</v>
      </c>
      <c r="BV1298" s="290" t="s">
        <v>0</v>
      </c>
      <c r="BW1298" s="312">
        <v>1437</v>
      </c>
      <c r="BX1298" s="137">
        <v>3.2123935349741804E-2</v>
      </c>
      <c r="BY1298" s="302">
        <v>173.333333333333</v>
      </c>
      <c r="BZ1298" s="312">
        <v>2268</v>
      </c>
      <c r="CA1298" s="137">
        <v>4.4012342085346684E-2</v>
      </c>
      <c r="CB1298" s="302">
        <v>245.454544</v>
      </c>
      <c r="CD1298" s="318" t="s">
        <v>0</v>
      </c>
      <c r="CE1298" s="290" t="s">
        <v>0</v>
      </c>
      <c r="CF1298" s="290" t="s">
        <v>0</v>
      </c>
      <c r="CG1298" s="312">
        <v>11736</v>
      </c>
      <c r="CH1298" s="137">
        <v>2.7901536296246986E-2</v>
      </c>
      <c r="CI1298" s="302">
        <v>517.4</v>
      </c>
      <c r="CJ1298" s="312">
        <v>14554</v>
      </c>
      <c r="CK1298" s="137">
        <v>2.9507531983050502E-2</v>
      </c>
      <c r="CL1298" s="302">
        <v>606.86</v>
      </c>
    </row>
    <row r="1299" spans="1:91" ht="14.4" x14ac:dyDescent="0.3">
      <c r="A1299" s="99" t="s">
        <v>624</v>
      </c>
      <c r="B1299" s="318" t="s">
        <v>0</v>
      </c>
      <c r="C1299" s="290" t="s">
        <v>0</v>
      </c>
      <c r="D1299" s="290" t="s">
        <v>0</v>
      </c>
      <c r="E1299" s="312">
        <v>922</v>
      </c>
      <c r="F1299" s="137">
        <v>9.1682908396642938E-3</v>
      </c>
      <c r="G1299" s="302">
        <v>126.666666666666</v>
      </c>
      <c r="H1299" s="312">
        <v>905</v>
      </c>
      <c r="I1299" s="137">
        <v>7.6840130076330695E-3</v>
      </c>
      <c r="J1299" s="302">
        <v>125.454544</v>
      </c>
      <c r="L1299" s="290" t="s">
        <v>0</v>
      </c>
      <c r="M1299" s="290" t="s">
        <v>0</v>
      </c>
      <c r="N1299" s="290" t="s">
        <v>0</v>
      </c>
      <c r="O1299" s="312">
        <v>753</v>
      </c>
      <c r="P1299" s="137">
        <v>9.3196529574117847E-3</v>
      </c>
      <c r="Q1299" s="302">
        <v>151.51515151515099</v>
      </c>
      <c r="R1299" s="312">
        <v>724</v>
      </c>
      <c r="S1299" s="137">
        <v>7.6442267083368532E-3</v>
      </c>
      <c r="T1299" s="302">
        <v>178.78787199999999</v>
      </c>
      <c r="V1299" s="290" t="s">
        <v>0</v>
      </c>
      <c r="W1299" s="290" t="s">
        <v>0</v>
      </c>
      <c r="X1299" s="290" t="s">
        <v>0</v>
      </c>
      <c r="Y1299" s="312">
        <v>153</v>
      </c>
      <c r="Z1299" s="137">
        <v>1.1914959894089245E-2</v>
      </c>
      <c r="AA1299" s="302">
        <v>64.242424242424207</v>
      </c>
      <c r="AB1299" s="312">
        <v>95</v>
      </c>
      <c r="AC1299" s="137">
        <v>6.3068445860718315E-3</v>
      </c>
      <c r="AD1299" s="302">
        <v>44.242424</v>
      </c>
      <c r="AF1299" s="290" t="s">
        <v>0</v>
      </c>
      <c r="AG1299" s="290" t="s">
        <v>0</v>
      </c>
      <c r="AH1299" s="290" t="s">
        <v>0</v>
      </c>
      <c r="AI1299" s="312">
        <v>182</v>
      </c>
      <c r="AJ1299" s="137">
        <v>9.8778833107191315E-3</v>
      </c>
      <c r="AK1299" s="302">
        <v>52.121212121212103</v>
      </c>
      <c r="AL1299" s="312">
        <v>241</v>
      </c>
      <c r="AM1299" s="137">
        <v>1.124539218888526E-2</v>
      </c>
      <c r="AN1299" s="302">
        <v>80</v>
      </c>
      <c r="AP1299" s="290" t="s">
        <v>0</v>
      </c>
      <c r="AQ1299" s="290" t="s">
        <v>0</v>
      </c>
      <c r="AR1299" s="290" t="s">
        <v>0</v>
      </c>
      <c r="AS1299" s="312">
        <v>259</v>
      </c>
      <c r="AT1299" s="137">
        <v>9.9176718361095161E-3</v>
      </c>
      <c r="AU1299" s="302">
        <v>90.909090909090907</v>
      </c>
      <c r="AV1299" s="312">
        <v>197</v>
      </c>
      <c r="AW1299" s="137">
        <v>6.576311924155428E-3</v>
      </c>
      <c r="AX1299" s="302">
        <v>40.606059999999999</v>
      </c>
      <c r="AZ1299" s="318" t="s">
        <v>0</v>
      </c>
      <c r="BA1299" s="290" t="s">
        <v>0</v>
      </c>
      <c r="BB1299" s="290" t="s">
        <v>0</v>
      </c>
      <c r="BC1299" s="312">
        <v>914</v>
      </c>
      <c r="BD1299" s="137">
        <v>1.1765160194112272E-2</v>
      </c>
      <c r="BE1299" s="302">
        <v>261.81818181818102</v>
      </c>
      <c r="BF1299" s="312">
        <v>878</v>
      </c>
      <c r="BG1299" s="137">
        <v>9.4326446858112832E-3</v>
      </c>
      <c r="BH1299" s="302">
        <v>201.81817599999999</v>
      </c>
      <c r="BJ1299" s="318" t="s">
        <v>0</v>
      </c>
      <c r="BK1299" s="290" t="s">
        <v>0</v>
      </c>
      <c r="BL1299" s="290" t="s">
        <v>0</v>
      </c>
      <c r="BM1299" s="312">
        <v>358</v>
      </c>
      <c r="BN1299" s="137">
        <v>6.0208543558694918E-3</v>
      </c>
      <c r="BO1299" s="302">
        <v>72.121212121212096</v>
      </c>
      <c r="BP1299" s="312">
        <v>513</v>
      </c>
      <c r="BQ1299" s="137">
        <v>7.3623329841128607E-3</v>
      </c>
      <c r="BR1299" s="302">
        <v>147.878784</v>
      </c>
      <c r="BT1299" s="318" t="s">
        <v>0</v>
      </c>
      <c r="BU1299" s="290" t="s">
        <v>0</v>
      </c>
      <c r="BV1299" s="290" t="s">
        <v>0</v>
      </c>
      <c r="BW1299" s="312">
        <v>386</v>
      </c>
      <c r="BX1299" s="137">
        <v>8.6289763709118551E-3</v>
      </c>
      <c r="BY1299" s="302">
        <v>90.303030303030297</v>
      </c>
      <c r="BZ1299" s="312">
        <v>430</v>
      </c>
      <c r="CA1299" s="137">
        <v>8.3444916652112323E-3</v>
      </c>
      <c r="CB1299" s="302">
        <v>101.21212</v>
      </c>
      <c r="CD1299" s="318" t="s">
        <v>0</v>
      </c>
      <c r="CE1299" s="290" t="s">
        <v>0</v>
      </c>
      <c r="CF1299" s="290" t="s">
        <v>0</v>
      </c>
      <c r="CG1299" s="312">
        <v>3927</v>
      </c>
      <c r="CH1299" s="137">
        <v>9.3361735715202718E-3</v>
      </c>
      <c r="CI1299" s="302">
        <v>367.39</v>
      </c>
      <c r="CJ1299" s="312">
        <v>3983</v>
      </c>
      <c r="CK1299" s="137">
        <v>8.0753401050219983E-3</v>
      </c>
      <c r="CL1299" s="302">
        <v>359.79</v>
      </c>
    </row>
    <row r="1300" spans="1:91" ht="14.4" x14ac:dyDescent="0.3">
      <c r="A1300" s="99" t="s">
        <v>625</v>
      </c>
      <c r="B1300" s="318" t="s">
        <v>0</v>
      </c>
      <c r="C1300" s="290" t="s">
        <v>0</v>
      </c>
      <c r="D1300" s="290" t="s">
        <v>0</v>
      </c>
      <c r="E1300" s="312">
        <v>27721</v>
      </c>
      <c r="F1300" s="137">
        <v>0.27565530408496081</v>
      </c>
      <c r="G1300" s="302">
        <v>495.15151515151501</v>
      </c>
      <c r="H1300" s="312">
        <v>34309</v>
      </c>
      <c r="I1300" s="137">
        <v>0.2913047538993182</v>
      </c>
      <c r="J1300" s="302">
        <v>655.15150000000006</v>
      </c>
      <c r="L1300" s="290" t="s">
        <v>0</v>
      </c>
      <c r="M1300" s="290" t="s">
        <v>0</v>
      </c>
      <c r="N1300" s="290" t="s">
        <v>0</v>
      </c>
      <c r="O1300" s="312">
        <v>21767</v>
      </c>
      <c r="P1300" s="137">
        <v>0.26940356696411993</v>
      </c>
      <c r="Q1300" s="302">
        <v>564.84848484848396</v>
      </c>
      <c r="R1300" s="312">
        <v>26296</v>
      </c>
      <c r="S1300" s="137">
        <v>0.27764169271053296</v>
      </c>
      <c r="T1300" s="302">
        <v>690.90909999999997</v>
      </c>
      <c r="V1300" s="290" t="s">
        <v>0</v>
      </c>
      <c r="W1300" s="290" t="s">
        <v>0</v>
      </c>
      <c r="X1300" s="290" t="s">
        <v>0</v>
      </c>
      <c r="Y1300" s="312">
        <v>3231</v>
      </c>
      <c r="Z1300" s="137">
        <v>0.25161591776341408</v>
      </c>
      <c r="AA1300" s="302">
        <v>236.363636363636</v>
      </c>
      <c r="AB1300" s="312">
        <v>3485</v>
      </c>
      <c r="AC1300" s="137">
        <v>0.23136161455221405</v>
      </c>
      <c r="AD1300" s="302">
        <v>217.57576</v>
      </c>
      <c r="AF1300" s="290" t="s">
        <v>0</v>
      </c>
      <c r="AG1300" s="290" t="s">
        <v>0</v>
      </c>
      <c r="AH1300" s="290" t="s">
        <v>0</v>
      </c>
      <c r="AI1300" s="312">
        <v>3953</v>
      </c>
      <c r="AJ1300" s="137">
        <v>0.21454545454545454</v>
      </c>
      <c r="AK1300" s="302">
        <v>241.81818181818099</v>
      </c>
      <c r="AL1300" s="312">
        <v>4430</v>
      </c>
      <c r="AM1300" s="137">
        <v>0.20670990621062946</v>
      </c>
      <c r="AN1300" s="302">
        <v>298.18182400000001</v>
      </c>
      <c r="AP1300" s="290" t="s">
        <v>0</v>
      </c>
      <c r="AQ1300" s="290" t="s">
        <v>0</v>
      </c>
      <c r="AR1300" s="290" t="s">
        <v>0</v>
      </c>
      <c r="AS1300" s="312">
        <v>6510</v>
      </c>
      <c r="AT1300" s="137">
        <v>0.24928202182653647</v>
      </c>
      <c r="AU1300" s="302">
        <v>313.33333333333297</v>
      </c>
      <c r="AV1300" s="312">
        <v>7419</v>
      </c>
      <c r="AW1300" s="137">
        <v>0.24766323941781279</v>
      </c>
      <c r="AX1300" s="302">
        <v>283.63635299999999</v>
      </c>
      <c r="AZ1300" s="318" t="s">
        <v>0</v>
      </c>
      <c r="BA1300" s="290" t="s">
        <v>0</v>
      </c>
      <c r="BB1300" s="290" t="s">
        <v>0</v>
      </c>
      <c r="BC1300" s="312">
        <v>19614</v>
      </c>
      <c r="BD1300" s="137">
        <v>0.25247467401238305</v>
      </c>
      <c r="BE1300" s="302">
        <v>503.030303030303</v>
      </c>
      <c r="BF1300" s="312">
        <v>23728</v>
      </c>
      <c r="BG1300" s="137">
        <v>0.25491775980060377</v>
      </c>
      <c r="BH1300" s="302">
        <v>521.81820000000005</v>
      </c>
      <c r="BJ1300" s="318" t="s">
        <v>0</v>
      </c>
      <c r="BK1300" s="290" t="s">
        <v>0</v>
      </c>
      <c r="BL1300" s="290" t="s">
        <v>0</v>
      </c>
      <c r="BM1300" s="312">
        <v>15730</v>
      </c>
      <c r="BN1300" s="137">
        <v>0.26454759502186342</v>
      </c>
      <c r="BO1300" s="302">
        <v>418.78787878787801</v>
      </c>
      <c r="BP1300" s="312">
        <v>18128</v>
      </c>
      <c r="BQ1300" s="137">
        <v>0.26016446849122404</v>
      </c>
      <c r="BR1300" s="302">
        <v>418.18182400000001</v>
      </c>
      <c r="BT1300" s="318" t="s">
        <v>0</v>
      </c>
      <c r="BU1300" s="290" t="s">
        <v>0</v>
      </c>
      <c r="BV1300" s="290" t="s">
        <v>0</v>
      </c>
      <c r="BW1300" s="312">
        <v>10284</v>
      </c>
      <c r="BX1300" s="137">
        <v>0.22989739118771377</v>
      </c>
      <c r="BY1300" s="302">
        <v>320.60606060606</v>
      </c>
      <c r="BZ1300" s="312">
        <v>12681</v>
      </c>
      <c r="CA1300" s="137">
        <v>0.24608488094545031</v>
      </c>
      <c r="CB1300" s="302">
        <v>389.69695999999999</v>
      </c>
      <c r="CD1300" s="318" t="s">
        <v>0</v>
      </c>
      <c r="CE1300" s="290" t="s">
        <v>0</v>
      </c>
      <c r="CF1300" s="290" t="s">
        <v>0</v>
      </c>
      <c r="CG1300" s="312">
        <v>108810</v>
      </c>
      <c r="CH1300" s="137">
        <v>0.2586883234828421</v>
      </c>
      <c r="CI1300" s="302">
        <v>1142.3599999999999</v>
      </c>
      <c r="CJ1300" s="312">
        <v>130476</v>
      </c>
      <c r="CK1300" s="137">
        <v>0.26453378748251322</v>
      </c>
      <c r="CL1300" s="302">
        <v>1310.95</v>
      </c>
    </row>
    <row r="1301" spans="1:91" ht="14.4" x14ac:dyDescent="0.3">
      <c r="A1301" s="99" t="s">
        <v>617</v>
      </c>
      <c r="B1301" s="318" t="s">
        <v>0</v>
      </c>
      <c r="C1301" s="290" t="s">
        <v>0</v>
      </c>
      <c r="D1301" s="290" t="s">
        <v>0</v>
      </c>
      <c r="E1301" s="312">
        <v>26155</v>
      </c>
      <c r="F1301" s="137">
        <v>0.2600831311403683</v>
      </c>
      <c r="G1301" s="302">
        <v>475.75757575757501</v>
      </c>
      <c r="H1301" s="312">
        <v>31913</v>
      </c>
      <c r="I1301" s="137">
        <v>0.27096122332883332</v>
      </c>
      <c r="J1301" s="302">
        <v>609.69695999999999</v>
      </c>
      <c r="L1301" s="290" t="s">
        <v>0</v>
      </c>
      <c r="M1301" s="290" t="s">
        <v>0</v>
      </c>
      <c r="N1301" s="290" t="s">
        <v>0</v>
      </c>
      <c r="O1301" s="312">
        <v>20510</v>
      </c>
      <c r="P1301" s="137">
        <v>0.25384605864079113</v>
      </c>
      <c r="Q1301" s="302">
        <v>533.93939393939399</v>
      </c>
      <c r="R1301" s="312">
        <v>24592</v>
      </c>
      <c r="S1301" s="137">
        <v>0.25965030830306612</v>
      </c>
      <c r="T1301" s="302">
        <v>610.30304000000001</v>
      </c>
      <c r="V1301" s="290" t="s">
        <v>0</v>
      </c>
      <c r="W1301" s="290" t="s">
        <v>0</v>
      </c>
      <c r="X1301" s="290" t="s">
        <v>0</v>
      </c>
      <c r="Y1301" s="312">
        <v>2916</v>
      </c>
      <c r="Z1301" s="137">
        <v>0.22708511798146561</v>
      </c>
      <c r="AA1301" s="302">
        <v>190.30303030303</v>
      </c>
      <c r="AB1301" s="312">
        <v>3254</v>
      </c>
      <c r="AC1301" s="137">
        <v>0.21602602403239726</v>
      </c>
      <c r="AD1301" s="302">
        <v>201.21212800000001</v>
      </c>
      <c r="AF1301" s="290" t="s">
        <v>0</v>
      </c>
      <c r="AG1301" s="290" t="s">
        <v>0</v>
      </c>
      <c r="AH1301" s="290" t="s">
        <v>0</v>
      </c>
      <c r="AI1301" s="312">
        <v>3671</v>
      </c>
      <c r="AJ1301" s="137">
        <v>0.19924016282225238</v>
      </c>
      <c r="AK1301" s="302">
        <v>218.78787878787799</v>
      </c>
      <c r="AL1301" s="312">
        <v>4094</v>
      </c>
      <c r="AM1301" s="137">
        <v>0.19103168307591806</v>
      </c>
      <c r="AN1301" s="302">
        <v>262.42425500000002</v>
      </c>
      <c r="AP1301" s="290" t="s">
        <v>0</v>
      </c>
      <c r="AQ1301" s="290" t="s">
        <v>0</v>
      </c>
      <c r="AR1301" s="290" t="s">
        <v>0</v>
      </c>
      <c r="AS1301" s="312">
        <v>6103</v>
      </c>
      <c r="AT1301" s="137">
        <v>0.23369710894122153</v>
      </c>
      <c r="AU1301" s="302">
        <v>280</v>
      </c>
      <c r="AV1301" s="312">
        <v>7016</v>
      </c>
      <c r="AW1301" s="137">
        <v>0.23421017492322072</v>
      </c>
      <c r="AX1301" s="302">
        <v>261.21212800000001</v>
      </c>
      <c r="AZ1301" s="318" t="s">
        <v>0</v>
      </c>
      <c r="BA1301" s="290" t="s">
        <v>0</v>
      </c>
      <c r="BB1301" s="290" t="s">
        <v>0</v>
      </c>
      <c r="BC1301" s="312">
        <v>18203</v>
      </c>
      <c r="BD1301" s="137">
        <v>0.23431204706064077</v>
      </c>
      <c r="BE1301" s="302">
        <v>414.54545454545399</v>
      </c>
      <c r="BF1301" s="312">
        <v>21953</v>
      </c>
      <c r="BG1301" s="137">
        <v>0.23584834713851377</v>
      </c>
      <c r="BH1301" s="302">
        <v>476.36364700000001</v>
      </c>
      <c r="BJ1301" s="318" t="s">
        <v>0</v>
      </c>
      <c r="BK1301" s="290" t="s">
        <v>0</v>
      </c>
      <c r="BL1301" s="290" t="s">
        <v>0</v>
      </c>
      <c r="BM1301" s="312">
        <v>14827</v>
      </c>
      <c r="BN1301" s="137">
        <v>0.24936091490077364</v>
      </c>
      <c r="BO1301" s="302">
        <v>392.72727272727201</v>
      </c>
      <c r="BP1301" s="312">
        <v>16934</v>
      </c>
      <c r="BQ1301" s="137">
        <v>0.2430287461071485</v>
      </c>
      <c r="BR1301" s="302">
        <v>388.48486300000002</v>
      </c>
      <c r="BT1301" s="318" t="s">
        <v>0</v>
      </c>
      <c r="BU1301" s="290" t="s">
        <v>0</v>
      </c>
      <c r="BV1301" s="290" t="s">
        <v>0</v>
      </c>
      <c r="BW1301" s="312">
        <v>9725</v>
      </c>
      <c r="BX1301" s="137">
        <v>0.21740102385263677</v>
      </c>
      <c r="BY1301" s="302">
        <v>306.666666666666</v>
      </c>
      <c r="BZ1301" s="312">
        <v>12082</v>
      </c>
      <c r="CA1301" s="137">
        <v>0.23446080999786537</v>
      </c>
      <c r="CB1301" s="302">
        <v>383.63635299999999</v>
      </c>
      <c r="CD1301" s="318" t="s">
        <v>0</v>
      </c>
      <c r="CE1301" s="290" t="s">
        <v>0</v>
      </c>
      <c r="CF1301" s="290" t="s">
        <v>0</v>
      </c>
      <c r="CG1301" s="312">
        <v>102110</v>
      </c>
      <c r="CH1301" s="137">
        <v>0.24275953231167177</v>
      </c>
      <c r="CI1301" s="302">
        <v>1044.23</v>
      </c>
      <c r="CJ1301" s="312">
        <v>121838</v>
      </c>
      <c r="CK1301" s="137">
        <v>0.24702065973278187</v>
      </c>
      <c r="CL1301" s="302">
        <v>1201.6400000000001</v>
      </c>
    </row>
    <row r="1302" spans="1:91" ht="14.4" x14ac:dyDescent="0.3">
      <c r="A1302" s="99" t="s">
        <v>618</v>
      </c>
      <c r="B1302" s="318" t="s">
        <v>0</v>
      </c>
      <c r="C1302" s="290" t="s">
        <v>0</v>
      </c>
      <c r="D1302" s="290" t="s">
        <v>0</v>
      </c>
      <c r="E1302" s="312">
        <v>8533</v>
      </c>
      <c r="F1302" s="137">
        <v>8.4851437890298712E-2</v>
      </c>
      <c r="G1302" s="302">
        <v>312.12121212121201</v>
      </c>
      <c r="H1302" s="312">
        <v>11179</v>
      </c>
      <c r="I1302" s="137">
        <v>9.491666454401114E-2</v>
      </c>
      <c r="J1302" s="302">
        <v>391.51513699999998</v>
      </c>
      <c r="L1302" s="290" t="s">
        <v>0</v>
      </c>
      <c r="M1302" s="290" t="s">
        <v>0</v>
      </c>
      <c r="N1302" s="290" t="s">
        <v>0</v>
      </c>
      <c r="O1302" s="312">
        <v>7386</v>
      </c>
      <c r="P1302" s="137">
        <v>9.1414285183855831E-2</v>
      </c>
      <c r="Q1302" s="302">
        <v>325.45454545454498</v>
      </c>
      <c r="R1302" s="312">
        <v>9021</v>
      </c>
      <c r="S1302" s="137">
        <v>9.5246642452909869E-2</v>
      </c>
      <c r="T1302" s="302">
        <v>384.84848</v>
      </c>
      <c r="V1302" s="290" t="s">
        <v>0</v>
      </c>
      <c r="W1302" s="290" t="s">
        <v>0</v>
      </c>
      <c r="X1302" s="290" t="s">
        <v>0</v>
      </c>
      <c r="Y1302" s="312">
        <v>935</v>
      </c>
      <c r="Z1302" s="137">
        <v>7.2813643797212058E-2</v>
      </c>
      <c r="AA1302" s="302">
        <v>100.60606060606</v>
      </c>
      <c r="AB1302" s="312">
        <v>1081</v>
      </c>
      <c r="AC1302" s="137">
        <v>7.1765252605722626E-2</v>
      </c>
      <c r="AD1302" s="302">
        <v>106.060608</v>
      </c>
      <c r="AF1302" s="290" t="s">
        <v>0</v>
      </c>
      <c r="AG1302" s="290" t="s">
        <v>0</v>
      </c>
      <c r="AH1302" s="290" t="s">
        <v>0</v>
      </c>
      <c r="AI1302" s="312">
        <v>1330</v>
      </c>
      <c r="AJ1302" s="137">
        <v>7.2184531886024417E-2</v>
      </c>
      <c r="AK1302" s="302">
        <v>152.12121212121201</v>
      </c>
      <c r="AL1302" s="312">
        <v>1344</v>
      </c>
      <c r="AM1302" s="137">
        <v>6.2712892538845599E-2</v>
      </c>
      <c r="AN1302" s="302">
        <v>148.484848</v>
      </c>
      <c r="AP1302" s="290" t="s">
        <v>0</v>
      </c>
      <c r="AQ1302" s="290" t="s">
        <v>0</v>
      </c>
      <c r="AR1302" s="290" t="s">
        <v>0</v>
      </c>
      <c r="AS1302" s="312">
        <v>2260</v>
      </c>
      <c r="AT1302" s="137">
        <v>8.6540302508137087E-2</v>
      </c>
      <c r="AU1302" s="302">
        <v>172.72727272727201</v>
      </c>
      <c r="AV1302" s="312">
        <v>2171</v>
      </c>
      <c r="AW1302" s="137">
        <v>7.2472960341834688E-2</v>
      </c>
      <c r="AX1302" s="302">
        <v>143.03030000000001</v>
      </c>
      <c r="AZ1302" s="318" t="s">
        <v>0</v>
      </c>
      <c r="BA1302" s="290" t="s">
        <v>0</v>
      </c>
      <c r="BB1302" s="290" t="s">
        <v>0</v>
      </c>
      <c r="BC1302" s="312">
        <v>5639</v>
      </c>
      <c r="BD1302" s="137">
        <v>7.2586146974397261E-2</v>
      </c>
      <c r="BE1302" s="302">
        <v>236.969696969697</v>
      </c>
      <c r="BF1302" s="312">
        <v>7104</v>
      </c>
      <c r="BG1302" s="137">
        <v>7.6320623972668963E-2</v>
      </c>
      <c r="BH1302" s="302">
        <v>301.81817599999999</v>
      </c>
      <c r="BJ1302" s="318" t="s">
        <v>0</v>
      </c>
      <c r="BK1302" s="290" t="s">
        <v>0</v>
      </c>
      <c r="BL1302" s="290" t="s">
        <v>0</v>
      </c>
      <c r="BM1302" s="312">
        <v>4530</v>
      </c>
      <c r="BN1302" s="137">
        <v>7.6185671039354183E-2</v>
      </c>
      <c r="BO1302" s="302">
        <v>219.39393939393901</v>
      </c>
      <c r="BP1302" s="312">
        <v>5276</v>
      </c>
      <c r="BQ1302" s="137">
        <v>7.5718652678712375E-2</v>
      </c>
      <c r="BR1302" s="302">
        <v>221.21212800000001</v>
      </c>
      <c r="BT1302" s="318" t="s">
        <v>0</v>
      </c>
      <c r="BU1302" s="290" t="s">
        <v>0</v>
      </c>
      <c r="BV1302" s="290" t="s">
        <v>0</v>
      </c>
      <c r="BW1302" s="312">
        <v>3114</v>
      </c>
      <c r="BX1302" s="137">
        <v>6.9613037354972845E-2</v>
      </c>
      <c r="BY1302" s="302">
        <v>195.15151515151501</v>
      </c>
      <c r="BZ1302" s="312">
        <v>3838</v>
      </c>
      <c r="CA1302" s="137">
        <v>7.447943956065281E-2</v>
      </c>
      <c r="CB1302" s="302">
        <v>247.27271999999999</v>
      </c>
      <c r="CD1302" s="318" t="s">
        <v>0</v>
      </c>
      <c r="CE1302" s="290" t="s">
        <v>0</v>
      </c>
      <c r="CF1302" s="290" t="s">
        <v>0</v>
      </c>
      <c r="CG1302" s="312">
        <v>33727</v>
      </c>
      <c r="CH1302" s="137">
        <v>8.0183632810456901E-2</v>
      </c>
      <c r="CI1302" s="302">
        <v>638.23</v>
      </c>
      <c r="CJ1302" s="312">
        <v>41014</v>
      </c>
      <c r="CK1302" s="137">
        <v>8.3153903858240577E-2</v>
      </c>
      <c r="CL1302" s="302">
        <v>744.56</v>
      </c>
    </row>
    <row r="1303" spans="1:91" ht="14.4" x14ac:dyDescent="0.3">
      <c r="A1303" s="99" t="s">
        <v>626</v>
      </c>
      <c r="B1303" s="318" t="s">
        <v>0</v>
      </c>
      <c r="C1303" s="290" t="s">
        <v>0</v>
      </c>
      <c r="D1303" s="290" t="s">
        <v>0</v>
      </c>
      <c r="E1303" s="312">
        <v>7517</v>
      </c>
      <c r="F1303" s="137">
        <v>7.4748418917306395E-2</v>
      </c>
      <c r="G1303" s="302">
        <v>306.666666666666</v>
      </c>
      <c r="H1303" s="312">
        <v>9862</v>
      </c>
      <c r="I1303" s="137">
        <v>8.3734515227930753E-2</v>
      </c>
      <c r="J1303" s="302">
        <v>391.51513699999998</v>
      </c>
      <c r="L1303" s="290" t="s">
        <v>0</v>
      </c>
      <c r="M1303" s="290" t="s">
        <v>0</v>
      </c>
      <c r="N1303" s="290" t="s">
        <v>0</v>
      </c>
      <c r="O1303" s="312">
        <v>6636</v>
      </c>
      <c r="P1303" s="137">
        <v>8.213176231790785E-2</v>
      </c>
      <c r="Q1303" s="302">
        <v>298.78787878787801</v>
      </c>
      <c r="R1303" s="312">
        <v>8068</v>
      </c>
      <c r="S1303" s="137">
        <v>8.5184559506715093E-2</v>
      </c>
      <c r="T1303" s="302">
        <v>370.90910000000002</v>
      </c>
      <c r="V1303" s="290" t="s">
        <v>0</v>
      </c>
      <c r="W1303" s="290" t="s">
        <v>0</v>
      </c>
      <c r="X1303" s="290" t="s">
        <v>0</v>
      </c>
      <c r="Y1303" s="312">
        <v>826</v>
      </c>
      <c r="Z1303" s="137">
        <v>6.4325208317109264E-2</v>
      </c>
      <c r="AA1303" s="302">
        <v>101.818181818181</v>
      </c>
      <c r="AB1303" s="312">
        <v>1000</v>
      </c>
      <c r="AC1303" s="137">
        <v>6.638783774812454E-2</v>
      </c>
      <c r="AD1303" s="302">
        <v>106.666664</v>
      </c>
      <c r="AF1303" s="290" t="s">
        <v>0</v>
      </c>
      <c r="AG1303" s="290" t="s">
        <v>0</v>
      </c>
      <c r="AH1303" s="290" t="s">
        <v>0</v>
      </c>
      <c r="AI1303" s="312">
        <v>1180</v>
      </c>
      <c r="AJ1303" s="137">
        <v>6.4043419267299867E-2</v>
      </c>
      <c r="AK1303" s="302">
        <v>146.666666666666</v>
      </c>
      <c r="AL1303" s="312">
        <v>1193</v>
      </c>
      <c r="AM1303" s="137">
        <v>5.5667024403900894E-2</v>
      </c>
      <c r="AN1303" s="302">
        <v>138.78787199999999</v>
      </c>
      <c r="AP1303" s="290" t="s">
        <v>0</v>
      </c>
      <c r="AQ1303" s="290" t="s">
        <v>0</v>
      </c>
      <c r="AR1303" s="290" t="s">
        <v>0</v>
      </c>
      <c r="AS1303" s="312">
        <v>1917</v>
      </c>
      <c r="AT1303" s="137">
        <v>7.3406088454910964E-2</v>
      </c>
      <c r="AU1303" s="302">
        <v>153.939393939393</v>
      </c>
      <c r="AV1303" s="312">
        <v>1995</v>
      </c>
      <c r="AW1303" s="137">
        <v>6.6597676592335425E-2</v>
      </c>
      <c r="AX1303" s="302">
        <v>143.03030000000001</v>
      </c>
      <c r="AZ1303" s="318" t="s">
        <v>0</v>
      </c>
      <c r="BA1303" s="290" t="s">
        <v>0</v>
      </c>
      <c r="BB1303" s="290" t="s">
        <v>0</v>
      </c>
      <c r="BC1303" s="312">
        <v>4825</v>
      </c>
      <c r="BD1303" s="137">
        <v>6.2108203431719591E-2</v>
      </c>
      <c r="BE1303" s="302">
        <v>213.333333333333</v>
      </c>
      <c r="BF1303" s="312">
        <v>6294</v>
      </c>
      <c r="BG1303" s="137">
        <v>6.7618525800109588E-2</v>
      </c>
      <c r="BH1303" s="302">
        <v>281.81817599999999</v>
      </c>
      <c r="BJ1303" s="318" t="s">
        <v>0</v>
      </c>
      <c r="BK1303" s="290" t="s">
        <v>0</v>
      </c>
      <c r="BL1303" s="290" t="s">
        <v>0</v>
      </c>
      <c r="BM1303" s="312">
        <v>4108</v>
      </c>
      <c r="BN1303" s="137">
        <v>6.908846283215607E-2</v>
      </c>
      <c r="BO1303" s="302">
        <v>223.636363636363</v>
      </c>
      <c r="BP1303" s="312">
        <v>4461</v>
      </c>
      <c r="BQ1303" s="137">
        <v>6.4022158756583764E-2</v>
      </c>
      <c r="BR1303" s="302">
        <v>205.454544</v>
      </c>
      <c r="BT1303" s="318" t="s">
        <v>0</v>
      </c>
      <c r="BU1303" s="290" t="s">
        <v>0</v>
      </c>
      <c r="BV1303" s="290" t="s">
        <v>0</v>
      </c>
      <c r="BW1303" s="312">
        <v>2776</v>
      </c>
      <c r="BX1303" s="137">
        <v>6.205709431515883E-2</v>
      </c>
      <c r="BY1303" s="302">
        <v>186.06060606060601</v>
      </c>
      <c r="BZ1303" s="312">
        <v>3510</v>
      </c>
      <c r="CA1303" s="137">
        <v>6.8114338941607969E-2</v>
      </c>
      <c r="CB1303" s="302">
        <v>236.96969999999999</v>
      </c>
      <c r="CD1303" s="318" t="s">
        <v>0</v>
      </c>
      <c r="CE1303" s="290" t="s">
        <v>0</v>
      </c>
      <c r="CF1303" s="290" t="s">
        <v>0</v>
      </c>
      <c r="CG1303" s="312">
        <v>29785</v>
      </c>
      <c r="CH1303" s="137">
        <v>7.0811797766165349E-2</v>
      </c>
      <c r="CI1303" s="302">
        <v>605.85</v>
      </c>
      <c r="CJ1303" s="312">
        <v>36383</v>
      </c>
      <c r="CK1303" s="137">
        <v>7.376477505423433E-2</v>
      </c>
      <c r="CL1303" s="302">
        <v>719.16</v>
      </c>
    </row>
    <row r="1304" spans="1:91" ht="14.4" x14ac:dyDescent="0.3">
      <c r="A1304" s="99" t="s">
        <v>627</v>
      </c>
      <c r="B1304" s="318" t="s">
        <v>0</v>
      </c>
      <c r="C1304" s="290" t="s">
        <v>0</v>
      </c>
      <c r="D1304" s="290" t="s">
        <v>0</v>
      </c>
      <c r="E1304" s="312">
        <v>1016</v>
      </c>
      <c r="F1304" s="137">
        <v>1.0103018972992324E-2</v>
      </c>
      <c r="G1304" s="302">
        <v>130.90909090909</v>
      </c>
      <c r="H1304" s="312">
        <v>1317</v>
      </c>
      <c r="I1304" s="137">
        <v>1.118214931608039E-2</v>
      </c>
      <c r="J1304" s="302">
        <v>158.18182400000001</v>
      </c>
      <c r="L1304" s="290" t="s">
        <v>0</v>
      </c>
      <c r="M1304" s="290" t="s">
        <v>0</v>
      </c>
      <c r="N1304" s="290" t="s">
        <v>0</v>
      </c>
      <c r="O1304" s="312">
        <v>750</v>
      </c>
      <c r="P1304" s="137">
        <v>9.2825228659479935E-3</v>
      </c>
      <c r="Q1304" s="302">
        <v>109.09090909090899</v>
      </c>
      <c r="R1304" s="312">
        <v>953</v>
      </c>
      <c r="S1304" s="137">
        <v>1.006208294619478E-2</v>
      </c>
      <c r="T1304" s="302">
        <v>138.78787199999999</v>
      </c>
      <c r="V1304" s="290" t="s">
        <v>0</v>
      </c>
      <c r="W1304" s="290" t="s">
        <v>0</v>
      </c>
      <c r="X1304" s="290" t="s">
        <v>0</v>
      </c>
      <c r="Y1304" s="312">
        <v>109</v>
      </c>
      <c r="Z1304" s="137">
        <v>8.4884354801027951E-3</v>
      </c>
      <c r="AA1304" s="302">
        <v>36.363636363636303</v>
      </c>
      <c r="AB1304" s="312">
        <v>81</v>
      </c>
      <c r="AC1304" s="137">
        <v>5.3774148575980877E-3</v>
      </c>
      <c r="AD1304" s="302">
        <v>26.666665999999999</v>
      </c>
      <c r="AF1304" s="290" t="s">
        <v>0</v>
      </c>
      <c r="AG1304" s="290" t="s">
        <v>0</v>
      </c>
      <c r="AH1304" s="290" t="s">
        <v>0</v>
      </c>
      <c r="AI1304" s="312">
        <v>150</v>
      </c>
      <c r="AJ1304" s="137">
        <v>8.1411126187245584E-3</v>
      </c>
      <c r="AK1304" s="302">
        <v>40.606060606060602</v>
      </c>
      <c r="AL1304" s="312">
        <v>151</v>
      </c>
      <c r="AM1304" s="137">
        <v>7.0458681349447059E-3</v>
      </c>
      <c r="AN1304" s="302">
        <v>53.3333321</v>
      </c>
      <c r="AP1304" s="290" t="s">
        <v>0</v>
      </c>
      <c r="AQ1304" s="290" t="s">
        <v>0</v>
      </c>
      <c r="AR1304" s="290" t="s">
        <v>0</v>
      </c>
      <c r="AS1304" s="312">
        <v>343</v>
      </c>
      <c r="AT1304" s="137">
        <v>1.3134214053226114E-2</v>
      </c>
      <c r="AU1304" s="302">
        <v>70.909090909090907</v>
      </c>
      <c r="AV1304" s="312">
        <v>176</v>
      </c>
      <c r="AW1304" s="137">
        <v>5.8752837494992658E-3</v>
      </c>
      <c r="AX1304" s="302">
        <v>38.787880000000001</v>
      </c>
      <c r="AZ1304" s="318" t="s">
        <v>0</v>
      </c>
      <c r="BA1304" s="290" t="s">
        <v>0</v>
      </c>
      <c r="BB1304" s="290" t="s">
        <v>0</v>
      </c>
      <c r="BC1304" s="312">
        <v>814</v>
      </c>
      <c r="BD1304" s="137">
        <v>1.0477943542677668E-2</v>
      </c>
      <c r="BE1304" s="302">
        <v>100.60606060606</v>
      </c>
      <c r="BF1304" s="312">
        <v>810</v>
      </c>
      <c r="BG1304" s="137">
        <v>8.7020981725593836E-3</v>
      </c>
      <c r="BH1304" s="302">
        <v>96.363640000000004</v>
      </c>
      <c r="BJ1304" s="318" t="s">
        <v>0</v>
      </c>
      <c r="BK1304" s="290" t="s">
        <v>0</v>
      </c>
      <c r="BL1304" s="290" t="s">
        <v>0</v>
      </c>
      <c r="BM1304" s="312">
        <v>422</v>
      </c>
      <c r="BN1304" s="137">
        <v>7.0972082071981161E-3</v>
      </c>
      <c r="BO1304" s="302">
        <v>74.545454545454504</v>
      </c>
      <c r="BP1304" s="312">
        <v>815</v>
      </c>
      <c r="BQ1304" s="137">
        <v>1.1696493922128619E-2</v>
      </c>
      <c r="BR1304" s="302">
        <v>127.272728</v>
      </c>
      <c r="BT1304" s="318" t="s">
        <v>0</v>
      </c>
      <c r="BU1304" s="290" t="s">
        <v>0</v>
      </c>
      <c r="BV1304" s="290" t="s">
        <v>0</v>
      </c>
      <c r="BW1304" s="312">
        <v>338</v>
      </c>
      <c r="BX1304" s="137">
        <v>7.5559430398140079E-3</v>
      </c>
      <c r="BY1304" s="302">
        <v>56.969696969696898</v>
      </c>
      <c r="BZ1304" s="312">
        <v>328</v>
      </c>
      <c r="CA1304" s="137">
        <v>6.3651006190448469E-3</v>
      </c>
      <c r="CB1304" s="302">
        <v>69.696969999999993</v>
      </c>
      <c r="CD1304" s="318" t="s">
        <v>0</v>
      </c>
      <c r="CE1304" s="290" t="s">
        <v>0</v>
      </c>
      <c r="CF1304" s="290" t="s">
        <v>0</v>
      </c>
      <c r="CG1304" s="312">
        <v>3942</v>
      </c>
      <c r="CH1304" s="137">
        <v>9.3718350442915498E-3</v>
      </c>
      <c r="CI1304" s="302">
        <v>234.92</v>
      </c>
      <c r="CJ1304" s="312">
        <v>4631</v>
      </c>
      <c r="CK1304" s="137">
        <v>9.3891288040062453E-3</v>
      </c>
      <c r="CL1304" s="302">
        <v>281.14</v>
      </c>
    </row>
    <row r="1305" spans="1:91" ht="14.4" x14ac:dyDescent="0.3">
      <c r="A1305" s="99" t="s">
        <v>619</v>
      </c>
      <c r="B1305" s="318" t="s">
        <v>0</v>
      </c>
      <c r="C1305" s="290" t="s">
        <v>0</v>
      </c>
      <c r="D1305" s="290" t="s">
        <v>0</v>
      </c>
      <c r="E1305" s="312">
        <v>17622</v>
      </c>
      <c r="F1305" s="137">
        <v>0.1752316932500696</v>
      </c>
      <c r="G1305" s="302">
        <v>382.42424242424198</v>
      </c>
      <c r="H1305" s="312">
        <v>20734</v>
      </c>
      <c r="I1305" s="137">
        <v>0.17604455878482217</v>
      </c>
      <c r="J1305" s="302">
        <v>421.21212800000001</v>
      </c>
      <c r="L1305" s="290" t="s">
        <v>0</v>
      </c>
      <c r="M1305" s="290" t="s">
        <v>0</v>
      </c>
      <c r="N1305" s="290" t="s">
        <v>0</v>
      </c>
      <c r="O1305" s="312">
        <v>13124</v>
      </c>
      <c r="P1305" s="137">
        <v>0.16243177345693527</v>
      </c>
      <c r="Q1305" s="302">
        <v>390.90909090909099</v>
      </c>
      <c r="R1305" s="312">
        <v>15571</v>
      </c>
      <c r="S1305" s="137">
        <v>0.16440366585015626</v>
      </c>
      <c r="T1305" s="302">
        <v>455.75756799999999</v>
      </c>
      <c r="V1305" s="290" t="s">
        <v>0</v>
      </c>
      <c r="W1305" s="290" t="s">
        <v>0</v>
      </c>
      <c r="X1305" s="290" t="s">
        <v>0</v>
      </c>
      <c r="Y1305" s="312">
        <v>1981</v>
      </c>
      <c r="Z1305" s="137">
        <v>0.15427147418425358</v>
      </c>
      <c r="AA1305" s="302">
        <v>129.09090909090901</v>
      </c>
      <c r="AB1305" s="312">
        <v>2173</v>
      </c>
      <c r="AC1305" s="137">
        <v>0.14426077142667462</v>
      </c>
      <c r="AD1305" s="302">
        <v>164.24243200000001</v>
      </c>
      <c r="AF1305" s="290" t="s">
        <v>0</v>
      </c>
      <c r="AG1305" s="290" t="s">
        <v>0</v>
      </c>
      <c r="AH1305" s="290" t="s">
        <v>0</v>
      </c>
      <c r="AI1305" s="312">
        <v>2341</v>
      </c>
      <c r="AJ1305" s="137">
        <v>0.12705563093622796</v>
      </c>
      <c r="AK1305" s="302">
        <v>164.24242424242399</v>
      </c>
      <c r="AL1305" s="312">
        <v>2750</v>
      </c>
      <c r="AM1305" s="137">
        <v>0.12831879053707246</v>
      </c>
      <c r="AN1305" s="302">
        <v>184.24243200000001</v>
      </c>
      <c r="AP1305" s="290" t="s">
        <v>0</v>
      </c>
      <c r="AQ1305" s="290" t="s">
        <v>0</v>
      </c>
      <c r="AR1305" s="290" t="s">
        <v>0</v>
      </c>
      <c r="AS1305" s="312">
        <v>3843</v>
      </c>
      <c r="AT1305" s="137">
        <v>0.14715680643308443</v>
      </c>
      <c r="AU1305" s="302">
        <v>207.272727272727</v>
      </c>
      <c r="AV1305" s="312">
        <v>4845</v>
      </c>
      <c r="AW1305" s="137">
        <v>0.16173721458138604</v>
      </c>
      <c r="AX1305" s="302">
        <v>224.24243200000001</v>
      </c>
      <c r="AZ1305" s="318" t="s">
        <v>0</v>
      </c>
      <c r="BA1305" s="290" t="s">
        <v>0</v>
      </c>
      <c r="BB1305" s="290" t="s">
        <v>0</v>
      </c>
      <c r="BC1305" s="312">
        <v>12564</v>
      </c>
      <c r="BD1305" s="137">
        <v>0.16172590008624352</v>
      </c>
      <c r="BE1305" s="302">
        <v>341.81818181818102</v>
      </c>
      <c r="BF1305" s="312">
        <v>14849</v>
      </c>
      <c r="BG1305" s="137">
        <v>0.15952772316584479</v>
      </c>
      <c r="BH1305" s="302">
        <v>354.54544099999998</v>
      </c>
      <c r="BJ1305" s="318" t="s">
        <v>0</v>
      </c>
      <c r="BK1305" s="290" t="s">
        <v>0</v>
      </c>
      <c r="BL1305" s="290" t="s">
        <v>0</v>
      </c>
      <c r="BM1305" s="312">
        <v>10297</v>
      </c>
      <c r="BN1305" s="137">
        <v>0.17317524386141944</v>
      </c>
      <c r="BO1305" s="302">
        <v>332.72727272727201</v>
      </c>
      <c r="BP1305" s="312">
        <v>11658</v>
      </c>
      <c r="BQ1305" s="137">
        <v>0.16731009342843611</v>
      </c>
      <c r="BR1305" s="302">
        <v>326.06060000000002</v>
      </c>
      <c r="BT1305" s="318" t="s">
        <v>0</v>
      </c>
      <c r="BU1305" s="290" t="s">
        <v>0</v>
      </c>
      <c r="BV1305" s="290" t="s">
        <v>0</v>
      </c>
      <c r="BW1305" s="312">
        <v>6611</v>
      </c>
      <c r="BX1305" s="137">
        <v>0.14778798649766392</v>
      </c>
      <c r="BY1305" s="302">
        <v>224.24242424242399</v>
      </c>
      <c r="BZ1305" s="312">
        <v>8244</v>
      </c>
      <c r="CA1305" s="137">
        <v>0.15998137043721256</v>
      </c>
      <c r="CB1305" s="302">
        <v>263.03030000000001</v>
      </c>
      <c r="CD1305" s="318" t="s">
        <v>0</v>
      </c>
      <c r="CE1305" s="290" t="s">
        <v>0</v>
      </c>
      <c r="CF1305" s="290" t="s">
        <v>0</v>
      </c>
      <c r="CG1305" s="312">
        <v>68383</v>
      </c>
      <c r="CH1305" s="137">
        <v>0.16257589950121487</v>
      </c>
      <c r="CI1305" s="302">
        <v>813.07</v>
      </c>
      <c r="CJ1305" s="312">
        <v>80824</v>
      </c>
      <c r="CK1305" s="137">
        <v>0.16386675587454128</v>
      </c>
      <c r="CL1305" s="302">
        <v>892.16</v>
      </c>
    </row>
    <row r="1306" spans="1:91" ht="14.4" x14ac:dyDescent="0.3">
      <c r="A1306" s="99" t="s">
        <v>626</v>
      </c>
      <c r="B1306" s="318" t="s">
        <v>0</v>
      </c>
      <c r="C1306" s="290" t="s">
        <v>0</v>
      </c>
      <c r="D1306" s="290" t="s">
        <v>0</v>
      </c>
      <c r="E1306" s="312">
        <v>16836</v>
      </c>
      <c r="F1306" s="137">
        <v>0.16741577502883737</v>
      </c>
      <c r="G1306" s="302">
        <v>389.69696969696901</v>
      </c>
      <c r="H1306" s="312">
        <v>19584</v>
      </c>
      <c r="I1306" s="137">
        <v>0.16628034336075803</v>
      </c>
      <c r="J1306" s="302">
        <v>400</v>
      </c>
      <c r="L1306" s="290" t="s">
        <v>0</v>
      </c>
      <c r="M1306" s="290" t="s">
        <v>0</v>
      </c>
      <c r="N1306" s="290" t="s">
        <v>0</v>
      </c>
      <c r="O1306" s="312">
        <v>12424</v>
      </c>
      <c r="P1306" s="137">
        <v>0.15376808544871715</v>
      </c>
      <c r="Q1306" s="302">
        <v>416.36363636363598</v>
      </c>
      <c r="R1306" s="312">
        <v>14839</v>
      </c>
      <c r="S1306" s="137">
        <v>0.15667497254835713</v>
      </c>
      <c r="T1306" s="302">
        <v>467.27273600000001</v>
      </c>
      <c r="V1306" s="290" t="s">
        <v>0</v>
      </c>
      <c r="W1306" s="290" t="s">
        <v>0</v>
      </c>
      <c r="X1306" s="290" t="s">
        <v>0</v>
      </c>
      <c r="Y1306" s="312">
        <v>1950</v>
      </c>
      <c r="Z1306" s="137">
        <v>0.15185733198349038</v>
      </c>
      <c r="AA1306" s="302">
        <v>126.666666666666</v>
      </c>
      <c r="AB1306" s="312">
        <v>2016</v>
      </c>
      <c r="AC1306" s="137">
        <v>0.13383788090021909</v>
      </c>
      <c r="AD1306" s="302">
        <v>156.96969999999999</v>
      </c>
      <c r="AF1306" s="290" t="s">
        <v>0</v>
      </c>
      <c r="AG1306" s="290" t="s">
        <v>0</v>
      </c>
      <c r="AH1306" s="290" t="s">
        <v>0</v>
      </c>
      <c r="AI1306" s="312">
        <v>2125</v>
      </c>
      <c r="AJ1306" s="137">
        <v>0.11533242876526459</v>
      </c>
      <c r="AK1306" s="302">
        <v>140.60606060606</v>
      </c>
      <c r="AL1306" s="312">
        <v>2644</v>
      </c>
      <c r="AM1306" s="137">
        <v>0.12337268442909803</v>
      </c>
      <c r="AN1306" s="302">
        <v>184.24243200000001</v>
      </c>
      <c r="AP1306" s="290" t="s">
        <v>0</v>
      </c>
      <c r="AQ1306" s="290" t="s">
        <v>0</v>
      </c>
      <c r="AR1306" s="290" t="s">
        <v>0</v>
      </c>
      <c r="AS1306" s="312">
        <v>3644</v>
      </c>
      <c r="AT1306" s="137">
        <v>0.1395366647520582</v>
      </c>
      <c r="AU1306" s="302">
        <v>198.18181818181799</v>
      </c>
      <c r="AV1306" s="312">
        <v>4610</v>
      </c>
      <c r="AW1306" s="137">
        <v>0.15389237548404328</v>
      </c>
      <c r="AX1306" s="302">
        <v>224.24243200000001</v>
      </c>
      <c r="AZ1306" s="318" t="s">
        <v>0</v>
      </c>
      <c r="BA1306" s="290" t="s">
        <v>0</v>
      </c>
      <c r="BB1306" s="290" t="s">
        <v>0</v>
      </c>
      <c r="BC1306" s="312">
        <v>11875</v>
      </c>
      <c r="BD1306" s="137">
        <v>0.15285697735785911</v>
      </c>
      <c r="BE1306" s="302">
        <v>324.24242424242402</v>
      </c>
      <c r="BF1306" s="312">
        <v>13962</v>
      </c>
      <c r="BG1306" s="137">
        <v>0.14999838850033842</v>
      </c>
      <c r="BH1306" s="302">
        <v>354.54544099999998</v>
      </c>
      <c r="BJ1306" s="318" t="s">
        <v>0</v>
      </c>
      <c r="BK1306" s="290" t="s">
        <v>0</v>
      </c>
      <c r="BL1306" s="290" t="s">
        <v>0</v>
      </c>
      <c r="BM1306" s="312">
        <v>9723</v>
      </c>
      <c r="BN1306" s="137">
        <v>0.16352169525731583</v>
      </c>
      <c r="BO1306" s="302">
        <v>333.33333333333297</v>
      </c>
      <c r="BP1306" s="312">
        <v>10852</v>
      </c>
      <c r="BQ1306" s="137">
        <v>0.15574276324287087</v>
      </c>
      <c r="BR1306" s="302">
        <v>340.60604899999998</v>
      </c>
      <c r="BT1306" s="318" t="s">
        <v>0</v>
      </c>
      <c r="BU1306" s="290" t="s">
        <v>0</v>
      </c>
      <c r="BV1306" s="290" t="s">
        <v>0</v>
      </c>
      <c r="BW1306" s="312">
        <v>6300</v>
      </c>
      <c r="BX1306" s="137">
        <v>0.14083562470659244</v>
      </c>
      <c r="BY1306" s="302">
        <v>215.75757575757501</v>
      </c>
      <c r="BZ1306" s="312">
        <v>7903</v>
      </c>
      <c r="CA1306" s="137">
        <v>0.15336399448875435</v>
      </c>
      <c r="CB1306" s="302">
        <v>260.60604899999998</v>
      </c>
      <c r="CD1306" s="318" t="s">
        <v>0</v>
      </c>
      <c r="CE1306" s="290" t="s">
        <v>0</v>
      </c>
      <c r="CF1306" s="290" t="s">
        <v>0</v>
      </c>
      <c r="CG1306" s="312">
        <v>64877</v>
      </c>
      <c r="CH1306" s="137">
        <v>0.15424062459880844</v>
      </c>
      <c r="CI1306" s="302">
        <v>813.1</v>
      </c>
      <c r="CJ1306" s="312">
        <v>76410</v>
      </c>
      <c r="CK1306" s="137">
        <v>0.1549175840885591</v>
      </c>
      <c r="CL1306" s="302">
        <v>891.61</v>
      </c>
    </row>
    <row r="1307" spans="1:91" ht="14.4" x14ac:dyDescent="0.3">
      <c r="A1307" s="99" t="s">
        <v>627</v>
      </c>
      <c r="B1307" s="318" t="s">
        <v>0</v>
      </c>
      <c r="C1307" s="290" t="s">
        <v>0</v>
      </c>
      <c r="D1307" s="290" t="s">
        <v>0</v>
      </c>
      <c r="E1307" s="312">
        <v>786</v>
      </c>
      <c r="F1307" s="137">
        <v>7.8159182212322494E-3</v>
      </c>
      <c r="G1307" s="302">
        <v>101.212121212121</v>
      </c>
      <c r="H1307" s="312">
        <v>1150</v>
      </c>
      <c r="I1307" s="137">
        <v>9.7642154240641203E-3</v>
      </c>
      <c r="J1307" s="302">
        <v>124.242424</v>
      </c>
      <c r="L1307" s="290" t="s">
        <v>0</v>
      </c>
      <c r="M1307" s="290" t="s">
        <v>0</v>
      </c>
      <c r="N1307" s="290" t="s">
        <v>0</v>
      </c>
      <c r="O1307" s="312">
        <v>700</v>
      </c>
      <c r="P1307" s="137">
        <v>8.6636880082181268E-3</v>
      </c>
      <c r="Q1307" s="302">
        <v>111.515151515151</v>
      </c>
      <c r="R1307" s="312">
        <v>732</v>
      </c>
      <c r="S1307" s="137">
        <v>7.7286933017991387E-3</v>
      </c>
      <c r="T1307" s="302">
        <v>112.727272</v>
      </c>
      <c r="V1307" s="290" t="s">
        <v>0</v>
      </c>
      <c r="W1307" s="290" t="s">
        <v>0</v>
      </c>
      <c r="X1307" s="290" t="s">
        <v>0</v>
      </c>
      <c r="Y1307" s="312">
        <v>31</v>
      </c>
      <c r="Z1307" s="137">
        <v>2.4141422007631806E-3</v>
      </c>
      <c r="AA1307" s="302">
        <v>15.757575757575699</v>
      </c>
      <c r="AB1307" s="312">
        <v>157</v>
      </c>
      <c r="AC1307" s="137">
        <v>1.0422890526455553E-2</v>
      </c>
      <c r="AD1307" s="302">
        <v>57.5757561</v>
      </c>
      <c r="AF1307" s="290" t="s">
        <v>0</v>
      </c>
      <c r="AG1307" s="290" t="s">
        <v>0</v>
      </c>
      <c r="AH1307" s="290" t="s">
        <v>0</v>
      </c>
      <c r="AI1307" s="312">
        <v>216</v>
      </c>
      <c r="AJ1307" s="137">
        <v>1.1723202170963365E-2</v>
      </c>
      <c r="AK1307" s="302">
        <v>73.939393939393895</v>
      </c>
      <c r="AL1307" s="312">
        <v>106</v>
      </c>
      <c r="AM1307" s="137">
        <v>4.9461061079744293E-3</v>
      </c>
      <c r="AN1307" s="302">
        <v>38.181820000000002</v>
      </c>
      <c r="AP1307" s="290" t="s">
        <v>0</v>
      </c>
      <c r="AQ1307" s="290" t="s">
        <v>0</v>
      </c>
      <c r="AR1307" s="290" t="s">
        <v>0</v>
      </c>
      <c r="AS1307" s="312">
        <v>199</v>
      </c>
      <c r="AT1307" s="137">
        <v>7.6201416810262297E-3</v>
      </c>
      <c r="AU1307" s="302">
        <v>64.242424242424207</v>
      </c>
      <c r="AV1307" s="312">
        <v>235</v>
      </c>
      <c r="AW1307" s="137">
        <v>7.8448390973427685E-3</v>
      </c>
      <c r="AX1307" s="302">
        <v>59.393940000000001</v>
      </c>
      <c r="AZ1307" s="318" t="s">
        <v>0</v>
      </c>
      <c r="BA1307" s="290" t="s">
        <v>0</v>
      </c>
      <c r="BB1307" s="290" t="s">
        <v>0</v>
      </c>
      <c r="BC1307" s="312">
        <v>689</v>
      </c>
      <c r="BD1307" s="137">
        <v>8.8689227283844149E-3</v>
      </c>
      <c r="BE1307" s="302">
        <v>95.151515151515099</v>
      </c>
      <c r="BF1307" s="312">
        <v>887</v>
      </c>
      <c r="BG1307" s="137">
        <v>9.5293346655063865E-3</v>
      </c>
      <c r="BH1307" s="302">
        <v>124.242424</v>
      </c>
      <c r="BJ1307" s="318" t="s">
        <v>0</v>
      </c>
      <c r="BK1307" s="290" t="s">
        <v>0</v>
      </c>
      <c r="BL1307" s="290" t="s">
        <v>0</v>
      </c>
      <c r="BM1307" s="312">
        <v>574</v>
      </c>
      <c r="BN1307" s="137">
        <v>9.6535486041035984E-3</v>
      </c>
      <c r="BO1307" s="302">
        <v>95.151515151515099</v>
      </c>
      <c r="BP1307" s="312">
        <v>806</v>
      </c>
      <c r="BQ1307" s="137">
        <v>1.1567330185565236E-2</v>
      </c>
      <c r="BR1307" s="302">
        <v>113.333336</v>
      </c>
      <c r="BT1307" s="318" t="s">
        <v>0</v>
      </c>
      <c r="BU1307" s="290" t="s">
        <v>0</v>
      </c>
      <c r="BV1307" s="290" t="s">
        <v>0</v>
      </c>
      <c r="BW1307" s="312">
        <v>311</v>
      </c>
      <c r="BX1307" s="137">
        <v>6.9523617910714685E-3</v>
      </c>
      <c r="BY1307" s="302">
        <v>77.575757575757507</v>
      </c>
      <c r="BZ1307" s="312">
        <v>341</v>
      </c>
      <c r="CA1307" s="137">
        <v>6.6173759484582095E-3</v>
      </c>
      <c r="CB1307" s="302">
        <v>63.030304000000001</v>
      </c>
      <c r="CD1307" s="318" t="s">
        <v>0</v>
      </c>
      <c r="CE1307" s="290" t="s">
        <v>0</v>
      </c>
      <c r="CF1307" s="290" t="s">
        <v>0</v>
      </c>
      <c r="CG1307" s="312">
        <v>3506</v>
      </c>
      <c r="CH1307" s="137">
        <v>8.3352749024064362E-3</v>
      </c>
      <c r="CI1307" s="302">
        <v>236.96</v>
      </c>
      <c r="CJ1307" s="312">
        <v>4414</v>
      </c>
      <c r="CK1307" s="137">
        <v>8.9491717859821983E-3</v>
      </c>
      <c r="CL1307" s="302">
        <v>261.16000000000003</v>
      </c>
    </row>
    <row r="1308" spans="1:91" ht="14.4" x14ac:dyDescent="0.3">
      <c r="A1308" s="99" t="s">
        <v>624</v>
      </c>
      <c r="B1308" s="318" t="s">
        <v>0</v>
      </c>
      <c r="C1308" s="290" t="s">
        <v>0</v>
      </c>
      <c r="D1308" s="290" t="s">
        <v>0</v>
      </c>
      <c r="E1308" s="312">
        <v>1566</v>
      </c>
      <c r="F1308" s="137">
        <v>1.5572172944592498E-2</v>
      </c>
      <c r="G1308" s="302">
        <v>157.575757575757</v>
      </c>
      <c r="H1308" s="312">
        <v>2396</v>
      </c>
      <c r="I1308" s="137">
        <v>2.0343530570484901E-2</v>
      </c>
      <c r="J1308" s="302">
        <v>206.060608</v>
      </c>
      <c r="L1308" s="290" t="s">
        <v>0</v>
      </c>
      <c r="M1308" s="290" t="s">
        <v>0</v>
      </c>
      <c r="N1308" s="290" t="s">
        <v>0</v>
      </c>
      <c r="O1308" s="312">
        <v>1257</v>
      </c>
      <c r="P1308" s="137">
        <v>1.5557508323328837E-2</v>
      </c>
      <c r="Q1308" s="302">
        <v>155.15151515151501</v>
      </c>
      <c r="R1308" s="312">
        <v>1704</v>
      </c>
      <c r="S1308" s="137">
        <v>1.7991384407466848E-2</v>
      </c>
      <c r="T1308" s="302">
        <v>302.42425500000002</v>
      </c>
      <c r="V1308" s="290" t="s">
        <v>0</v>
      </c>
      <c r="W1308" s="290" t="s">
        <v>0</v>
      </c>
      <c r="X1308" s="290" t="s">
        <v>0</v>
      </c>
      <c r="Y1308" s="312">
        <v>315</v>
      </c>
      <c r="Z1308" s="137">
        <v>2.4530799781948446E-2</v>
      </c>
      <c r="AA1308" s="302">
        <v>169.09090909090901</v>
      </c>
      <c r="AB1308" s="312">
        <v>231</v>
      </c>
      <c r="AC1308" s="137">
        <v>1.5335590519816769E-2</v>
      </c>
      <c r="AD1308" s="302">
        <v>69.090909999999994</v>
      </c>
      <c r="AF1308" s="290" t="s">
        <v>0</v>
      </c>
      <c r="AG1308" s="290" t="s">
        <v>0</v>
      </c>
      <c r="AH1308" s="290" t="s">
        <v>0</v>
      </c>
      <c r="AI1308" s="312">
        <v>282</v>
      </c>
      <c r="AJ1308" s="137">
        <v>1.530529172320217E-2</v>
      </c>
      <c r="AK1308" s="302">
        <v>64.242424242424207</v>
      </c>
      <c r="AL1308" s="312">
        <v>336</v>
      </c>
      <c r="AM1308" s="137">
        <v>1.56782231347114E-2</v>
      </c>
      <c r="AN1308" s="302">
        <v>100.606064</v>
      </c>
      <c r="AP1308" s="290" t="s">
        <v>0</v>
      </c>
      <c r="AQ1308" s="290" t="s">
        <v>0</v>
      </c>
      <c r="AR1308" s="290" t="s">
        <v>0</v>
      </c>
      <c r="AS1308" s="312">
        <v>407</v>
      </c>
      <c r="AT1308" s="137">
        <v>1.5584912885314953E-2</v>
      </c>
      <c r="AU1308" s="302">
        <v>95.151515151515099</v>
      </c>
      <c r="AV1308" s="312">
        <v>403</v>
      </c>
      <c r="AW1308" s="137">
        <v>1.3453064494592068E-2</v>
      </c>
      <c r="AX1308" s="302">
        <v>83.030304000000001</v>
      </c>
      <c r="AZ1308" s="318" t="s">
        <v>0</v>
      </c>
      <c r="BA1308" s="290" t="s">
        <v>0</v>
      </c>
      <c r="BB1308" s="290" t="s">
        <v>0</v>
      </c>
      <c r="BC1308" s="312">
        <v>1411</v>
      </c>
      <c r="BD1308" s="137">
        <v>1.8162626951742249E-2</v>
      </c>
      <c r="BE1308" s="302">
        <v>208.48484848484799</v>
      </c>
      <c r="BF1308" s="312">
        <v>1775</v>
      </c>
      <c r="BG1308" s="137">
        <v>1.9069412662090009E-2</v>
      </c>
      <c r="BH1308" s="302">
        <v>188.484848</v>
      </c>
      <c r="BJ1308" s="318" t="s">
        <v>0</v>
      </c>
      <c r="BK1308" s="290" t="s">
        <v>0</v>
      </c>
      <c r="BL1308" s="290" t="s">
        <v>0</v>
      </c>
      <c r="BM1308" s="312">
        <v>903</v>
      </c>
      <c r="BN1308" s="137">
        <v>1.5186680121089808E-2</v>
      </c>
      <c r="BO1308" s="302">
        <v>129.69696969696901</v>
      </c>
      <c r="BP1308" s="312">
        <v>1194</v>
      </c>
      <c r="BQ1308" s="137">
        <v>1.7135722384075545E-2</v>
      </c>
      <c r="BR1308" s="302">
        <v>150.30302399999999</v>
      </c>
      <c r="BT1308" s="318" t="s">
        <v>0</v>
      </c>
      <c r="BU1308" s="290" t="s">
        <v>0</v>
      </c>
      <c r="BV1308" s="290" t="s">
        <v>0</v>
      </c>
      <c r="BW1308" s="312">
        <v>559</v>
      </c>
      <c r="BX1308" s="137">
        <v>1.2496367335077013E-2</v>
      </c>
      <c r="BY1308" s="302">
        <v>84.848484848484802</v>
      </c>
      <c r="BZ1308" s="312">
        <v>599</v>
      </c>
      <c r="CA1308" s="137">
        <v>1.1624070947584948E-2</v>
      </c>
      <c r="CB1308" s="302">
        <v>92.121215800000002</v>
      </c>
      <c r="CD1308" s="318" t="s">
        <v>0</v>
      </c>
      <c r="CE1308" s="290" t="s">
        <v>0</v>
      </c>
      <c r="CF1308" s="290" t="s">
        <v>0</v>
      </c>
      <c r="CG1308" s="312">
        <v>6700</v>
      </c>
      <c r="CH1308" s="137">
        <v>1.5928791171170315E-2</v>
      </c>
      <c r="CI1308" s="302">
        <v>396.63</v>
      </c>
      <c r="CJ1308" s="312">
        <v>8638</v>
      </c>
      <c r="CK1308" s="137">
        <v>1.7513127749731364E-2</v>
      </c>
      <c r="CL1308" s="302">
        <v>470.74</v>
      </c>
    </row>
    <row r="1309" spans="1:91" ht="14.4" x14ac:dyDescent="0.3">
      <c r="A1309" s="99" t="s">
        <v>628</v>
      </c>
      <c r="B1309" s="318" t="s">
        <v>0</v>
      </c>
      <c r="C1309" s="290" t="s">
        <v>0</v>
      </c>
      <c r="D1309" s="290" t="s">
        <v>0</v>
      </c>
      <c r="E1309" s="312">
        <v>3411</v>
      </c>
      <c r="F1309" s="137">
        <v>3.3918698540233085E-2</v>
      </c>
      <c r="G1309" s="302">
        <v>294.54545454545399</v>
      </c>
      <c r="H1309" s="312">
        <v>3170</v>
      </c>
      <c r="I1309" s="137">
        <v>2.6915272081985447E-2</v>
      </c>
      <c r="J1309" s="302">
        <v>213.33332799999999</v>
      </c>
      <c r="L1309" s="290" t="s">
        <v>0</v>
      </c>
      <c r="M1309" s="290" t="s">
        <v>0</v>
      </c>
      <c r="N1309" s="290" t="s">
        <v>0</v>
      </c>
      <c r="O1309" s="312">
        <v>1533</v>
      </c>
      <c r="P1309" s="137">
        <v>1.8973476737997697E-2</v>
      </c>
      <c r="Q1309" s="302">
        <v>156.969696969696</v>
      </c>
      <c r="R1309" s="312">
        <v>2104</v>
      </c>
      <c r="S1309" s="137">
        <v>2.2214714080581129E-2</v>
      </c>
      <c r="T1309" s="302">
        <v>185.454544</v>
      </c>
      <c r="V1309" s="290" t="s">
        <v>0</v>
      </c>
      <c r="W1309" s="290" t="s">
        <v>0</v>
      </c>
      <c r="X1309" s="290" t="s">
        <v>0</v>
      </c>
      <c r="Y1309" s="312">
        <v>797</v>
      </c>
      <c r="Z1309" s="137">
        <v>6.2066817226072733E-2</v>
      </c>
      <c r="AA1309" s="302">
        <v>131.51515151515099</v>
      </c>
      <c r="AB1309" s="312">
        <v>409</v>
      </c>
      <c r="AC1309" s="137">
        <v>2.7152625638982939E-2</v>
      </c>
      <c r="AD1309" s="302">
        <v>85.454544100000007</v>
      </c>
      <c r="AF1309" s="290" t="s">
        <v>0</v>
      </c>
      <c r="AG1309" s="290" t="s">
        <v>0</v>
      </c>
      <c r="AH1309" s="290" t="s">
        <v>0</v>
      </c>
      <c r="AI1309" s="312">
        <v>621</v>
      </c>
      <c r="AJ1309" s="137">
        <v>3.3704206241519673E-2</v>
      </c>
      <c r="AK1309" s="302">
        <v>118.787878787878</v>
      </c>
      <c r="AL1309" s="312">
        <v>524</v>
      </c>
      <c r="AM1309" s="137">
        <v>2.4450562269609444E-2</v>
      </c>
      <c r="AN1309" s="302">
        <v>75.151510000000002</v>
      </c>
      <c r="AP1309" s="290" t="s">
        <v>0</v>
      </c>
      <c r="AQ1309" s="290" t="s">
        <v>0</v>
      </c>
      <c r="AR1309" s="290" t="s">
        <v>0</v>
      </c>
      <c r="AS1309" s="312">
        <v>709</v>
      </c>
      <c r="AT1309" s="137">
        <v>2.7149147999234156E-2</v>
      </c>
      <c r="AU1309" s="302">
        <v>113.939393939393</v>
      </c>
      <c r="AV1309" s="312">
        <v>448</v>
      </c>
      <c r="AW1309" s="137">
        <v>1.4955267725998131E-2</v>
      </c>
      <c r="AX1309" s="302">
        <v>103.030304</v>
      </c>
      <c r="AZ1309" s="318" t="s">
        <v>0</v>
      </c>
      <c r="BA1309" s="290" t="s">
        <v>0</v>
      </c>
      <c r="BB1309" s="290" t="s">
        <v>0</v>
      </c>
      <c r="BC1309" s="312">
        <v>2923</v>
      </c>
      <c r="BD1309" s="137">
        <v>3.7625342721433447E-2</v>
      </c>
      <c r="BE1309" s="302">
        <v>265.45454545454498</v>
      </c>
      <c r="BF1309" s="312">
        <v>3610</v>
      </c>
      <c r="BG1309" s="137">
        <v>3.8783425188814044E-2</v>
      </c>
      <c r="BH1309" s="302">
        <v>255.15152</v>
      </c>
      <c r="BJ1309" s="318" t="s">
        <v>0</v>
      </c>
      <c r="BK1309" s="290" t="s">
        <v>0</v>
      </c>
      <c r="BL1309" s="290" t="s">
        <v>0</v>
      </c>
      <c r="BM1309" s="312">
        <v>2136</v>
      </c>
      <c r="BN1309" s="137">
        <v>3.5923309788092835E-2</v>
      </c>
      <c r="BO1309" s="302">
        <v>236.363636363636</v>
      </c>
      <c r="BP1309" s="312">
        <v>1926</v>
      </c>
      <c r="BQ1309" s="137">
        <v>2.7641039624564073E-2</v>
      </c>
      <c r="BR1309" s="302">
        <v>206.060608</v>
      </c>
      <c r="BT1309" s="318" t="s">
        <v>0</v>
      </c>
      <c r="BU1309" s="290" t="s">
        <v>0</v>
      </c>
      <c r="BV1309" s="290" t="s">
        <v>0</v>
      </c>
      <c r="BW1309" s="312">
        <v>1846</v>
      </c>
      <c r="BX1309" s="137">
        <v>4.1267073525138039E-2</v>
      </c>
      <c r="BY1309" s="302">
        <v>191.51515151515099</v>
      </c>
      <c r="BZ1309" s="312">
        <v>1443</v>
      </c>
      <c r="CA1309" s="137">
        <v>2.8002561564883274E-2</v>
      </c>
      <c r="CB1309" s="302">
        <v>155.75756799999999</v>
      </c>
      <c r="CD1309" s="318" t="s">
        <v>0</v>
      </c>
      <c r="CE1309" s="290" t="s">
        <v>0</v>
      </c>
      <c r="CF1309" s="290" t="s">
        <v>0</v>
      </c>
      <c r="CG1309" s="312">
        <v>13976</v>
      </c>
      <c r="CH1309" s="137">
        <v>3.3226982896757656E-2</v>
      </c>
      <c r="CI1309" s="302">
        <v>563.04999999999995</v>
      </c>
      <c r="CJ1309" s="312">
        <v>13634</v>
      </c>
      <c r="CK1309" s="137">
        <v>2.7642276422764227E-2</v>
      </c>
      <c r="CL1309" s="302">
        <v>484.29</v>
      </c>
    </row>
    <row r="1310" spans="1:91" ht="14.4" x14ac:dyDescent="0.3">
      <c r="A1310" s="432"/>
      <c r="B1310" s="432"/>
      <c r="C1310" s="432"/>
      <c r="D1310" s="432"/>
      <c r="E1310" s="432"/>
      <c r="F1310" s="432"/>
      <c r="G1310" s="432"/>
      <c r="H1310" s="432"/>
      <c r="I1310" s="432"/>
      <c r="J1310" s="432"/>
      <c r="K1310" s="432"/>
      <c r="L1310" s="432"/>
      <c r="M1310" s="432"/>
      <c r="N1310" s="432"/>
      <c r="O1310" s="432"/>
      <c r="P1310" s="432"/>
      <c r="Q1310" s="432"/>
      <c r="R1310" s="432"/>
      <c r="S1310" s="432"/>
      <c r="T1310" s="432"/>
      <c r="U1310" s="432"/>
      <c r="V1310" s="432"/>
      <c r="W1310" s="432"/>
      <c r="X1310" s="432"/>
      <c r="Y1310" s="432"/>
      <c r="Z1310" s="432"/>
      <c r="AA1310" s="432"/>
      <c r="AB1310" s="432"/>
      <c r="AC1310" s="432"/>
      <c r="AD1310" s="432"/>
      <c r="AE1310" s="432"/>
      <c r="AF1310" s="432"/>
      <c r="AG1310" s="432"/>
      <c r="AH1310" s="432"/>
      <c r="AI1310" s="432"/>
      <c r="AJ1310" s="432"/>
      <c r="AK1310" s="432"/>
      <c r="AL1310" s="432"/>
      <c r="AM1310" s="432"/>
      <c r="AN1310" s="432"/>
      <c r="AO1310" s="432"/>
      <c r="AP1310" s="432"/>
      <c r="AQ1310" s="432"/>
      <c r="AR1310" s="432"/>
      <c r="AS1310" s="432"/>
      <c r="AT1310" s="432"/>
      <c r="AU1310" s="432"/>
      <c r="AV1310" s="432"/>
      <c r="AW1310" s="432"/>
      <c r="AX1310" s="432"/>
      <c r="AY1310" s="432"/>
      <c r="AZ1310" s="432"/>
      <c r="BA1310" s="432"/>
      <c r="BB1310" s="432"/>
      <c r="BC1310" s="432"/>
      <c r="BD1310" s="432"/>
      <c r="BE1310" s="432"/>
      <c r="BF1310" s="432"/>
      <c r="BG1310" s="432"/>
      <c r="BH1310" s="432"/>
      <c r="BI1310" s="432"/>
      <c r="BJ1310" s="432"/>
      <c r="BK1310" s="432"/>
      <c r="BL1310" s="432"/>
      <c r="BM1310" s="432"/>
      <c r="BN1310" s="432"/>
      <c r="BO1310" s="432"/>
      <c r="BP1310" s="432"/>
      <c r="BQ1310" s="432"/>
      <c r="BR1310" s="432"/>
      <c r="BS1310" s="432"/>
      <c r="BT1310" s="432"/>
      <c r="BU1310" s="432"/>
      <c r="BV1310" s="432"/>
      <c r="BW1310" s="432"/>
      <c r="BX1310" s="432"/>
      <c r="BY1310" s="432"/>
      <c r="BZ1310" s="432"/>
      <c r="CA1310" s="432"/>
      <c r="CB1310" s="432"/>
      <c r="CC1310" s="432"/>
      <c r="CD1310" s="432"/>
      <c r="CE1310" s="432"/>
      <c r="CF1310" s="432"/>
      <c r="CG1310" s="432"/>
      <c r="CH1310" s="432"/>
      <c r="CI1310" s="432"/>
      <c r="CJ1310" s="432"/>
      <c r="CK1310" s="432"/>
      <c r="CL1310" s="432"/>
      <c r="CM1310" s="432"/>
    </row>
    <row r="1311" spans="1:91" ht="14.4" x14ac:dyDescent="0.3">
      <c r="A1311" s="472" t="s">
        <v>629</v>
      </c>
      <c r="B1311" s="472"/>
      <c r="C1311" s="472"/>
      <c r="D1311" s="472"/>
      <c r="E1311" s="472"/>
      <c r="F1311" s="472"/>
      <c r="G1311" s="472"/>
      <c r="H1311" s="472"/>
      <c r="I1311" s="472"/>
      <c r="J1311" s="472"/>
      <c r="K1311" s="472"/>
      <c r="L1311" s="472"/>
      <c r="M1311" s="472"/>
      <c r="N1311" s="472"/>
      <c r="O1311" s="472"/>
      <c r="P1311" s="472"/>
      <c r="Q1311" s="472"/>
      <c r="R1311" s="472"/>
      <c r="S1311" s="472"/>
      <c r="T1311" s="472"/>
      <c r="U1311" s="472"/>
      <c r="V1311" s="472"/>
      <c r="W1311" s="472"/>
      <c r="X1311" s="472"/>
      <c r="Y1311" s="472"/>
      <c r="Z1311" s="472"/>
      <c r="AA1311" s="472"/>
      <c r="AB1311" s="472"/>
      <c r="AC1311" s="472"/>
      <c r="AD1311" s="472"/>
      <c r="AE1311" s="472"/>
      <c r="AF1311" s="472"/>
      <c r="AG1311" s="472"/>
      <c r="AH1311" s="472"/>
      <c r="AI1311" s="472"/>
      <c r="AJ1311" s="472"/>
      <c r="AK1311" s="472"/>
      <c r="AL1311" s="472"/>
      <c r="AM1311" s="472"/>
      <c r="AN1311" s="472"/>
      <c r="AO1311" s="472"/>
      <c r="AP1311" s="472"/>
      <c r="AQ1311" s="472"/>
      <c r="AR1311" s="472"/>
      <c r="AS1311" s="472"/>
      <c r="AT1311" s="472"/>
      <c r="AU1311" s="472"/>
      <c r="AV1311" s="472"/>
      <c r="AW1311" s="472"/>
      <c r="AX1311" s="472"/>
      <c r="AY1311" s="472"/>
      <c r="AZ1311" s="472"/>
      <c r="BA1311" s="472"/>
      <c r="BB1311" s="472"/>
      <c r="BC1311" s="472"/>
      <c r="BD1311" s="472"/>
      <c r="BE1311" s="472"/>
      <c r="BF1311" s="472"/>
      <c r="BG1311" s="472"/>
      <c r="BH1311" s="472"/>
      <c r="BI1311" s="472"/>
      <c r="BJ1311" s="472"/>
      <c r="BK1311" s="472"/>
      <c r="BL1311" s="472"/>
      <c r="BM1311" s="472"/>
      <c r="BN1311" s="472"/>
      <c r="BO1311" s="472"/>
      <c r="BP1311" s="472"/>
      <c r="BQ1311" s="472"/>
      <c r="BR1311" s="472"/>
      <c r="BS1311" s="472"/>
      <c r="BT1311" s="472"/>
      <c r="BU1311" s="472"/>
      <c r="BV1311" s="472"/>
      <c r="BW1311" s="472"/>
      <c r="BX1311" s="472"/>
      <c r="BY1311" s="472"/>
      <c r="BZ1311" s="472"/>
      <c r="CA1311" s="472"/>
      <c r="CB1311" s="472"/>
      <c r="CC1311" s="472"/>
      <c r="CD1311" s="472"/>
      <c r="CE1311" s="472"/>
      <c r="CF1311" s="472"/>
      <c r="CG1311" s="472"/>
      <c r="CH1311" s="472"/>
      <c r="CI1311" s="472"/>
      <c r="CJ1311" s="472"/>
      <c r="CK1311" s="472"/>
      <c r="CL1311" s="472"/>
      <c r="CM1311" s="472"/>
    </row>
    <row r="1312" spans="1:91" ht="18" customHeight="1" x14ac:dyDescent="0.3">
      <c r="B1312" s="318" t="s">
        <v>0</v>
      </c>
      <c r="C1312" s="290" t="s">
        <v>0</v>
      </c>
      <c r="D1312" s="290" t="s">
        <v>0</v>
      </c>
      <c r="E1312" s="474" t="s">
        <v>332</v>
      </c>
      <c r="F1312" s="474"/>
      <c r="G1312" s="292" t="s">
        <v>333</v>
      </c>
      <c r="H1312" s="474" t="s">
        <v>332</v>
      </c>
      <c r="I1312" s="474"/>
      <c r="J1312" s="292" t="s">
        <v>333</v>
      </c>
      <c r="K1312" s="310" t="s">
        <v>0</v>
      </c>
      <c r="L1312" s="290" t="s">
        <v>0</v>
      </c>
      <c r="M1312" s="290" t="s">
        <v>0</v>
      </c>
      <c r="N1312" s="290" t="s">
        <v>0</v>
      </c>
      <c r="O1312" s="474" t="s">
        <v>332</v>
      </c>
      <c r="P1312" s="474"/>
      <c r="Q1312" s="292" t="s">
        <v>333</v>
      </c>
      <c r="R1312" s="474" t="s">
        <v>332</v>
      </c>
      <c r="S1312" s="474"/>
      <c r="T1312" s="292" t="s">
        <v>333</v>
      </c>
      <c r="U1312" s="310" t="s">
        <v>0</v>
      </c>
      <c r="V1312" s="290" t="s">
        <v>0</v>
      </c>
      <c r="W1312" s="290" t="s">
        <v>0</v>
      </c>
      <c r="X1312" s="290" t="s">
        <v>0</v>
      </c>
      <c r="Y1312" s="474" t="s">
        <v>332</v>
      </c>
      <c r="Z1312" s="474"/>
      <c r="AA1312" s="292" t="s">
        <v>333</v>
      </c>
      <c r="AB1312" s="474" t="s">
        <v>332</v>
      </c>
      <c r="AC1312" s="474"/>
      <c r="AD1312" s="292" t="s">
        <v>333</v>
      </c>
      <c r="AE1312" s="310" t="s">
        <v>0</v>
      </c>
      <c r="AF1312" s="290" t="s">
        <v>0</v>
      </c>
      <c r="AG1312" s="290" t="s">
        <v>0</v>
      </c>
      <c r="AH1312" s="290" t="s">
        <v>0</v>
      </c>
      <c r="AI1312" s="474" t="s">
        <v>332</v>
      </c>
      <c r="AJ1312" s="474"/>
      <c r="AK1312" s="292" t="s">
        <v>333</v>
      </c>
      <c r="AL1312" s="474" t="s">
        <v>332</v>
      </c>
      <c r="AM1312" s="474"/>
      <c r="AN1312" s="292" t="s">
        <v>333</v>
      </c>
      <c r="AO1312" s="310" t="s">
        <v>0</v>
      </c>
      <c r="AP1312" s="290" t="s">
        <v>0</v>
      </c>
      <c r="AQ1312" s="290" t="s">
        <v>0</v>
      </c>
      <c r="AR1312" s="290" t="s">
        <v>0</v>
      </c>
      <c r="AS1312" s="474" t="s">
        <v>332</v>
      </c>
      <c r="AT1312" s="474"/>
      <c r="AU1312" s="292" t="s">
        <v>333</v>
      </c>
      <c r="AV1312" s="474" t="s">
        <v>332</v>
      </c>
      <c r="AW1312" s="474"/>
      <c r="AX1312" s="292" t="s">
        <v>333</v>
      </c>
      <c r="AY1312" s="290" t="s">
        <v>0</v>
      </c>
      <c r="AZ1312" s="318" t="s">
        <v>0</v>
      </c>
      <c r="BA1312" s="290" t="s">
        <v>0</v>
      </c>
      <c r="BB1312" s="290" t="s">
        <v>0</v>
      </c>
      <c r="BC1312" s="474" t="s">
        <v>332</v>
      </c>
      <c r="BD1312" s="474"/>
      <c r="BE1312" s="292" t="s">
        <v>333</v>
      </c>
      <c r="BF1312" s="474" t="s">
        <v>332</v>
      </c>
      <c r="BG1312" s="474"/>
      <c r="BH1312" s="292" t="s">
        <v>333</v>
      </c>
      <c r="BI1312" s="290" t="s">
        <v>0</v>
      </c>
      <c r="BJ1312" s="318" t="s">
        <v>0</v>
      </c>
      <c r="BK1312" s="290" t="s">
        <v>0</v>
      </c>
      <c r="BL1312" s="290" t="s">
        <v>0</v>
      </c>
      <c r="BM1312" s="474" t="s">
        <v>332</v>
      </c>
      <c r="BN1312" s="474"/>
      <c r="BO1312" s="292" t="s">
        <v>333</v>
      </c>
      <c r="BP1312" s="474" t="s">
        <v>332</v>
      </c>
      <c r="BQ1312" s="474"/>
      <c r="BR1312" s="292" t="s">
        <v>333</v>
      </c>
      <c r="BS1312" s="290" t="s">
        <v>0</v>
      </c>
      <c r="BT1312" s="318" t="s">
        <v>0</v>
      </c>
      <c r="BU1312" s="290" t="s">
        <v>0</v>
      </c>
      <c r="BV1312" s="290" t="s">
        <v>0</v>
      </c>
      <c r="BW1312" s="474" t="s">
        <v>332</v>
      </c>
      <c r="BX1312" s="474"/>
      <c r="BY1312" s="292" t="s">
        <v>333</v>
      </c>
      <c r="BZ1312" s="474" t="s">
        <v>332</v>
      </c>
      <c r="CA1312" s="474"/>
      <c r="CB1312" s="292" t="s">
        <v>333</v>
      </c>
      <c r="CC1312" s="290" t="s">
        <v>0</v>
      </c>
      <c r="CD1312" s="318" t="s">
        <v>0</v>
      </c>
      <c r="CE1312" s="290" t="s">
        <v>0</v>
      </c>
      <c r="CF1312" s="290" t="s">
        <v>0</v>
      </c>
      <c r="CG1312" s="474" t="s">
        <v>332</v>
      </c>
      <c r="CH1312" s="474"/>
      <c r="CI1312" s="292" t="s">
        <v>333</v>
      </c>
      <c r="CJ1312" s="474" t="s">
        <v>332</v>
      </c>
      <c r="CK1312" s="474"/>
      <c r="CL1312" s="292" t="s">
        <v>333</v>
      </c>
      <c r="CM1312" s="310" t="s">
        <v>0</v>
      </c>
    </row>
    <row r="1313" spans="1:90" ht="14.4" x14ac:dyDescent="0.3">
      <c r="A1313" s="99" t="s">
        <v>18</v>
      </c>
      <c r="B1313" s="318" t="s">
        <v>0</v>
      </c>
      <c r="C1313" s="290" t="s">
        <v>0</v>
      </c>
      <c r="D1313" s="290" t="s">
        <v>0</v>
      </c>
      <c r="E1313" s="312">
        <v>937522</v>
      </c>
      <c r="F1313" s="137"/>
      <c r="G1313" s="302">
        <v>447.87878787878702</v>
      </c>
      <c r="H1313" s="312">
        <v>973266</v>
      </c>
      <c r="I1313" s="137"/>
      <c r="J1313" s="302">
        <v>317.57574499999998</v>
      </c>
      <c r="L1313" s="290" t="s">
        <v>0</v>
      </c>
      <c r="M1313" s="290" t="s">
        <v>0</v>
      </c>
      <c r="N1313" s="290" t="s">
        <v>0</v>
      </c>
      <c r="O1313" s="312">
        <v>827752</v>
      </c>
      <c r="P1313" s="137"/>
      <c r="Q1313" s="302">
        <v>889.09090909090901</v>
      </c>
      <c r="R1313" s="312">
        <v>859905</v>
      </c>
      <c r="S1313" s="137"/>
      <c r="T1313" s="302">
        <v>736.36364700000001</v>
      </c>
      <c r="V1313" s="290" t="s">
        <v>0</v>
      </c>
      <c r="W1313" s="290" t="s">
        <v>0</v>
      </c>
      <c r="X1313" s="290" t="s">
        <v>0</v>
      </c>
      <c r="Y1313" s="312">
        <v>131239</v>
      </c>
      <c r="Z1313" s="137"/>
      <c r="AA1313" s="302">
        <v>806.06060606060601</v>
      </c>
      <c r="AB1313" s="312">
        <v>133994</v>
      </c>
      <c r="AC1313" s="137"/>
      <c r="AD1313" s="302">
        <v>447.878784</v>
      </c>
      <c r="AF1313" s="290" t="s">
        <v>0</v>
      </c>
      <c r="AG1313" s="290" t="s">
        <v>0</v>
      </c>
      <c r="AH1313" s="290" t="s">
        <v>0</v>
      </c>
      <c r="AI1313" s="312">
        <v>144316</v>
      </c>
      <c r="AJ1313" s="137"/>
      <c r="AK1313" s="302">
        <v>579.39393939393904</v>
      </c>
      <c r="AL1313" s="312">
        <v>147253</v>
      </c>
      <c r="AM1313" s="137"/>
      <c r="AN1313" s="302">
        <v>324.84848</v>
      </c>
      <c r="AP1313" s="290" t="s">
        <v>0</v>
      </c>
      <c r="AQ1313" s="290" t="s">
        <v>0</v>
      </c>
      <c r="AR1313" s="290" t="s">
        <v>0</v>
      </c>
      <c r="AS1313" s="312">
        <v>258627</v>
      </c>
      <c r="AT1313" s="137"/>
      <c r="AU1313" s="302">
        <v>197.575757575757</v>
      </c>
      <c r="AV1313" s="312">
        <v>268611</v>
      </c>
      <c r="AW1313" s="137"/>
      <c r="AX1313" s="302">
        <v>218.18182400000001</v>
      </c>
      <c r="AZ1313" s="318" t="s">
        <v>0</v>
      </c>
      <c r="BA1313" s="290" t="s">
        <v>0</v>
      </c>
      <c r="BB1313" s="290" t="s">
        <v>0</v>
      </c>
      <c r="BC1313" s="312">
        <v>692244</v>
      </c>
      <c r="BD1313" s="137"/>
      <c r="BE1313" s="302">
        <v>450.30303030303003</v>
      </c>
      <c r="BF1313" s="312">
        <v>732477</v>
      </c>
      <c r="BG1313" s="137"/>
      <c r="BH1313" s="302">
        <v>410.30304000000001</v>
      </c>
      <c r="BJ1313" s="318" t="s">
        <v>0</v>
      </c>
      <c r="BK1313" s="290" t="s">
        <v>0</v>
      </c>
      <c r="BL1313" s="290" t="s">
        <v>0</v>
      </c>
      <c r="BM1313" s="312">
        <v>519384</v>
      </c>
      <c r="BN1313" s="137"/>
      <c r="BO1313" s="302">
        <v>319.39393939393898</v>
      </c>
      <c r="BP1313" s="312">
        <v>540181</v>
      </c>
      <c r="BQ1313" s="137"/>
      <c r="BR1313" s="302">
        <v>203.03030000000001</v>
      </c>
      <c r="BT1313" s="318" t="s">
        <v>0</v>
      </c>
      <c r="BU1313" s="290" t="s">
        <v>0</v>
      </c>
      <c r="BV1313" s="290" t="s">
        <v>0</v>
      </c>
      <c r="BW1313" s="312">
        <v>446777</v>
      </c>
      <c r="BX1313" s="137"/>
      <c r="BY1313" s="302">
        <v>358.78787878787801</v>
      </c>
      <c r="BZ1313" s="312">
        <v>457857</v>
      </c>
      <c r="CA1313" s="137"/>
      <c r="CB1313" s="302">
        <v>320</v>
      </c>
      <c r="CD1313" s="318" t="s">
        <v>0</v>
      </c>
      <c r="CE1313" s="290" t="s">
        <v>0</v>
      </c>
      <c r="CF1313" s="290" t="s">
        <v>0</v>
      </c>
      <c r="CG1313" s="312">
        <v>3957861</v>
      </c>
      <c r="CH1313" s="137"/>
      <c r="CI1313" s="302">
        <v>1564.04</v>
      </c>
      <c r="CJ1313" s="312">
        <v>4113544</v>
      </c>
      <c r="CK1313" s="137"/>
      <c r="CL1313" s="302">
        <v>1142.8900000000001</v>
      </c>
    </row>
    <row r="1314" spans="1:90" ht="14.4" x14ac:dyDescent="0.3">
      <c r="A1314" s="99" t="s">
        <v>334</v>
      </c>
      <c r="B1314" s="318" t="s">
        <v>0</v>
      </c>
      <c r="C1314" s="290" t="s">
        <v>0</v>
      </c>
      <c r="D1314" s="290" t="s">
        <v>0</v>
      </c>
      <c r="E1314" s="312">
        <v>464322</v>
      </c>
      <c r="F1314" s="137">
        <v>0.4952651777771615</v>
      </c>
      <c r="G1314" s="302">
        <v>380.60606060606</v>
      </c>
      <c r="H1314" s="312">
        <v>482478</v>
      </c>
      <c r="I1314" s="137">
        <v>0.49573086905327013</v>
      </c>
      <c r="J1314" s="302">
        <v>311.51513699999998</v>
      </c>
      <c r="L1314" s="290" t="s">
        <v>0</v>
      </c>
      <c r="M1314" s="290" t="s">
        <v>0</v>
      </c>
      <c r="N1314" s="290" t="s">
        <v>0</v>
      </c>
      <c r="O1314" s="312">
        <v>412223</v>
      </c>
      <c r="P1314" s="137">
        <v>0.4980030250606462</v>
      </c>
      <c r="Q1314" s="302">
        <v>861.81818181818198</v>
      </c>
      <c r="R1314" s="312">
        <v>428810</v>
      </c>
      <c r="S1314" s="137">
        <v>0.49867136486007174</v>
      </c>
      <c r="T1314" s="302">
        <v>724.84849999999994</v>
      </c>
      <c r="V1314" s="290" t="s">
        <v>0</v>
      </c>
      <c r="W1314" s="290" t="s">
        <v>0</v>
      </c>
      <c r="X1314" s="290" t="s">
        <v>0</v>
      </c>
      <c r="Y1314" s="312">
        <v>64916</v>
      </c>
      <c r="Z1314" s="137">
        <v>0.4946395507433004</v>
      </c>
      <c r="AA1314" s="302">
        <v>798.78787878787898</v>
      </c>
      <c r="AB1314" s="312">
        <v>67151</v>
      </c>
      <c r="AC1314" s="137">
        <v>0.50114930519276979</v>
      </c>
      <c r="AD1314" s="302">
        <v>411.51513699999998</v>
      </c>
      <c r="AF1314" s="290" t="s">
        <v>0</v>
      </c>
      <c r="AG1314" s="290" t="s">
        <v>0</v>
      </c>
      <c r="AH1314" s="290" t="s">
        <v>0</v>
      </c>
      <c r="AI1314" s="312">
        <v>72389</v>
      </c>
      <c r="AJ1314" s="137">
        <v>0.50160065412012533</v>
      </c>
      <c r="AK1314" s="302">
        <v>194.54545454545399</v>
      </c>
      <c r="AL1314" s="312">
        <v>72107</v>
      </c>
      <c r="AM1314" s="137">
        <v>0.4896810251743598</v>
      </c>
      <c r="AN1314" s="302">
        <v>216.363632</v>
      </c>
      <c r="AP1314" s="290" t="s">
        <v>0</v>
      </c>
      <c r="AQ1314" s="290" t="s">
        <v>0</v>
      </c>
      <c r="AR1314" s="290" t="s">
        <v>0</v>
      </c>
      <c r="AS1314" s="312">
        <v>129447</v>
      </c>
      <c r="AT1314" s="137">
        <v>0.50051618740502735</v>
      </c>
      <c r="AU1314" s="302">
        <v>190.90909090909</v>
      </c>
      <c r="AV1314" s="312">
        <v>134692</v>
      </c>
      <c r="AW1314" s="137">
        <v>0.50143888373893841</v>
      </c>
      <c r="AX1314" s="302">
        <v>203.636368</v>
      </c>
      <c r="AZ1314" s="318" t="s">
        <v>0</v>
      </c>
      <c r="BA1314" s="290" t="s">
        <v>0</v>
      </c>
      <c r="BB1314" s="290" t="s">
        <v>0</v>
      </c>
      <c r="BC1314" s="312">
        <v>341625</v>
      </c>
      <c r="BD1314" s="137">
        <v>0.49350373567701561</v>
      </c>
      <c r="BE1314" s="302">
        <v>372.72727272727201</v>
      </c>
      <c r="BF1314" s="312">
        <v>362061</v>
      </c>
      <c r="BG1314" s="137">
        <v>0.49429674924946448</v>
      </c>
      <c r="BH1314" s="302">
        <v>333.33334400000001</v>
      </c>
      <c r="BJ1314" s="318" t="s">
        <v>0</v>
      </c>
      <c r="BK1314" s="290" t="s">
        <v>0</v>
      </c>
      <c r="BL1314" s="290" t="s">
        <v>0</v>
      </c>
      <c r="BM1314" s="312">
        <v>256663</v>
      </c>
      <c r="BN1314" s="137">
        <v>0.49416809143138796</v>
      </c>
      <c r="BO1314" s="302">
        <v>281.81818181818102</v>
      </c>
      <c r="BP1314" s="312">
        <v>267125</v>
      </c>
      <c r="BQ1314" s="137">
        <v>0.49451017344186488</v>
      </c>
      <c r="BR1314" s="302">
        <v>160</v>
      </c>
      <c r="BT1314" s="318" t="s">
        <v>0</v>
      </c>
      <c r="BU1314" s="290" t="s">
        <v>0</v>
      </c>
      <c r="BV1314" s="290" t="s">
        <v>0</v>
      </c>
      <c r="BW1314" s="312">
        <v>223078</v>
      </c>
      <c r="BX1314" s="137">
        <v>0.49930502241610469</v>
      </c>
      <c r="BY1314" s="302">
        <v>284.84848484848402</v>
      </c>
      <c r="BZ1314" s="312">
        <v>228215</v>
      </c>
      <c r="CA1314" s="137">
        <v>0.49844165317992301</v>
      </c>
      <c r="CB1314" s="302">
        <v>299.39395100000002</v>
      </c>
      <c r="CD1314" s="318" t="s">
        <v>0</v>
      </c>
      <c r="CE1314" s="290" t="s">
        <v>0</v>
      </c>
      <c r="CF1314" s="290" t="s">
        <v>0</v>
      </c>
      <c r="CG1314" s="312">
        <v>1964663</v>
      </c>
      <c r="CH1314" s="137">
        <v>0.49639514879375501</v>
      </c>
      <c r="CI1314" s="302">
        <v>1376.32</v>
      </c>
      <c r="CJ1314" s="312">
        <v>2042639</v>
      </c>
      <c r="CK1314" s="137">
        <v>0.49656427644872647</v>
      </c>
      <c r="CL1314" s="302">
        <v>1050.51</v>
      </c>
    </row>
    <row r="1315" spans="1:90" ht="14.4" x14ac:dyDescent="0.3">
      <c r="A1315" s="99" t="s">
        <v>169</v>
      </c>
      <c r="B1315" s="318" t="s">
        <v>0</v>
      </c>
      <c r="C1315" s="290" t="s">
        <v>0</v>
      </c>
      <c r="D1315" s="290" t="s">
        <v>0</v>
      </c>
      <c r="E1315" s="312">
        <v>40542</v>
      </c>
      <c r="F1315" s="137">
        <v>4.3243785212507012E-2</v>
      </c>
      <c r="G1315" s="302">
        <v>30.303030303030301</v>
      </c>
      <c r="H1315" s="312">
        <v>39690</v>
      </c>
      <c r="I1315" s="137">
        <v>4.0780218357571313E-2</v>
      </c>
      <c r="J1315" s="302">
        <v>32.121212</v>
      </c>
      <c r="L1315" s="290" t="s">
        <v>0</v>
      </c>
      <c r="M1315" s="290" t="s">
        <v>0</v>
      </c>
      <c r="N1315" s="290" t="s">
        <v>0</v>
      </c>
      <c r="O1315" s="312">
        <v>37010</v>
      </c>
      <c r="P1315" s="137">
        <v>4.4711459470952654E-2</v>
      </c>
      <c r="Q1315" s="302">
        <v>37.5757575757575</v>
      </c>
      <c r="R1315" s="312">
        <v>35812</v>
      </c>
      <c r="S1315" s="137">
        <v>4.1646460946267318E-2</v>
      </c>
      <c r="T1315" s="302">
        <v>26.666665999999999</v>
      </c>
      <c r="V1315" s="290" t="s">
        <v>0</v>
      </c>
      <c r="W1315" s="290" t="s">
        <v>0</v>
      </c>
      <c r="X1315" s="290" t="s">
        <v>0</v>
      </c>
      <c r="Y1315" s="312">
        <v>6120</v>
      </c>
      <c r="Z1315" s="137">
        <v>4.6632479674487005E-2</v>
      </c>
      <c r="AA1315" s="302">
        <v>79.393939393939405</v>
      </c>
      <c r="AB1315" s="312">
        <v>5955</v>
      </c>
      <c r="AC1315" s="137">
        <v>4.4442288460677347E-2</v>
      </c>
      <c r="AD1315" s="302">
        <v>18.787877999999999</v>
      </c>
      <c r="AF1315" s="290" t="s">
        <v>0</v>
      </c>
      <c r="AG1315" s="290" t="s">
        <v>0</v>
      </c>
      <c r="AH1315" s="290" t="s">
        <v>0</v>
      </c>
      <c r="AI1315" s="312">
        <v>5879</v>
      </c>
      <c r="AJ1315" s="137">
        <v>4.0736993819119154E-2</v>
      </c>
      <c r="AK1315" s="302">
        <v>58.787878787878803</v>
      </c>
      <c r="AL1315" s="312">
        <v>5912</v>
      </c>
      <c r="AM1315" s="137">
        <v>4.0148587804662725E-2</v>
      </c>
      <c r="AN1315" s="302">
        <v>53.3333321</v>
      </c>
      <c r="AP1315" s="290" t="s">
        <v>0</v>
      </c>
      <c r="AQ1315" s="290" t="s">
        <v>0</v>
      </c>
      <c r="AR1315" s="290" t="s">
        <v>0</v>
      </c>
      <c r="AS1315" s="312">
        <v>11076</v>
      </c>
      <c r="AT1315" s="137">
        <v>4.2826155041816978E-2</v>
      </c>
      <c r="AU1315" s="302">
        <v>16.363636363636299</v>
      </c>
      <c r="AV1315" s="312">
        <v>10980</v>
      </c>
      <c r="AW1315" s="137">
        <v>4.0876955895328186E-2</v>
      </c>
      <c r="AX1315" s="302">
        <v>60</v>
      </c>
      <c r="AZ1315" s="318" t="s">
        <v>0</v>
      </c>
      <c r="BA1315" s="290" t="s">
        <v>0</v>
      </c>
      <c r="BB1315" s="290" t="s">
        <v>0</v>
      </c>
      <c r="BC1315" s="312">
        <v>27339</v>
      </c>
      <c r="BD1315" s="137">
        <v>3.9493300050271289E-2</v>
      </c>
      <c r="BE1315" s="302">
        <v>66.060606060606005</v>
      </c>
      <c r="BF1315" s="312">
        <v>26799</v>
      </c>
      <c r="BG1315" s="137">
        <v>3.6586814330006268E-2</v>
      </c>
      <c r="BH1315" s="302">
        <v>53.3333321</v>
      </c>
      <c r="BJ1315" s="318" t="s">
        <v>0</v>
      </c>
      <c r="BK1315" s="290" t="s">
        <v>0</v>
      </c>
      <c r="BL1315" s="290" t="s">
        <v>0</v>
      </c>
      <c r="BM1315" s="312">
        <v>20065</v>
      </c>
      <c r="BN1315" s="137">
        <v>3.8632302881875455E-2</v>
      </c>
      <c r="BO1315" s="302">
        <v>49.090909090909101</v>
      </c>
      <c r="BP1315" s="312">
        <v>19998</v>
      </c>
      <c r="BQ1315" s="137">
        <v>3.7020924467909833E-2</v>
      </c>
      <c r="BR1315" s="302">
        <v>64.848489999999998</v>
      </c>
      <c r="BT1315" s="318" t="s">
        <v>0</v>
      </c>
      <c r="BU1315" s="290" t="s">
        <v>0</v>
      </c>
      <c r="BV1315" s="290" t="s">
        <v>0</v>
      </c>
      <c r="BW1315" s="312">
        <v>20983</v>
      </c>
      <c r="BX1315" s="137">
        <v>4.6965264550323765E-2</v>
      </c>
      <c r="BY1315" s="302">
        <v>2.4242424242424199</v>
      </c>
      <c r="BZ1315" s="312">
        <v>19369</v>
      </c>
      <c r="CA1315" s="137">
        <v>4.2303601342777331E-2</v>
      </c>
      <c r="CB1315" s="302">
        <v>20</v>
      </c>
      <c r="CD1315" s="318" t="s">
        <v>0</v>
      </c>
      <c r="CE1315" s="290" t="s">
        <v>0</v>
      </c>
      <c r="CF1315" s="290" t="s">
        <v>0</v>
      </c>
      <c r="CG1315" s="312">
        <v>169014</v>
      </c>
      <c r="CH1315" s="137">
        <v>4.2703369319943271E-2</v>
      </c>
      <c r="CI1315" s="302">
        <v>137.44</v>
      </c>
      <c r="CJ1315" s="312">
        <v>164515</v>
      </c>
      <c r="CK1315" s="137">
        <v>3.9993494660565197E-2</v>
      </c>
      <c r="CL1315" s="302">
        <v>125.45</v>
      </c>
    </row>
    <row r="1316" spans="1:90" ht="14.4" x14ac:dyDescent="0.3">
      <c r="A1316" s="99" t="s">
        <v>630</v>
      </c>
      <c r="B1316" s="318" t="s">
        <v>0</v>
      </c>
      <c r="C1316" s="290" t="s">
        <v>0</v>
      </c>
      <c r="D1316" s="290" t="s">
        <v>0</v>
      </c>
      <c r="E1316" s="312">
        <v>215</v>
      </c>
      <c r="F1316" s="137">
        <v>2.2932795177073179E-4</v>
      </c>
      <c r="G1316" s="302">
        <v>57.5757575757575</v>
      </c>
      <c r="H1316" s="312">
        <v>225</v>
      </c>
      <c r="I1316" s="137">
        <v>2.311803761767081E-4</v>
      </c>
      <c r="J1316" s="302">
        <v>70.303030000000007</v>
      </c>
      <c r="L1316" s="290" t="s">
        <v>0</v>
      </c>
      <c r="M1316" s="290" t="s">
        <v>0</v>
      </c>
      <c r="N1316" s="290" t="s">
        <v>0</v>
      </c>
      <c r="O1316" s="312">
        <v>336</v>
      </c>
      <c r="P1316" s="137">
        <v>4.0591868095758151E-4</v>
      </c>
      <c r="Q1316" s="302">
        <v>118.787878787878</v>
      </c>
      <c r="R1316" s="312">
        <v>309</v>
      </c>
      <c r="S1316" s="137">
        <v>3.593420203394561E-4</v>
      </c>
      <c r="T1316" s="302">
        <v>89.090909999999994</v>
      </c>
      <c r="V1316" s="290" t="s">
        <v>0</v>
      </c>
      <c r="W1316" s="290" t="s">
        <v>0</v>
      </c>
      <c r="X1316" s="290" t="s">
        <v>0</v>
      </c>
      <c r="Y1316" s="312">
        <v>34</v>
      </c>
      <c r="Z1316" s="137">
        <v>2.590693315249278E-4</v>
      </c>
      <c r="AA1316" s="302">
        <v>29.696969696969699</v>
      </c>
      <c r="AB1316" s="312">
        <v>9</v>
      </c>
      <c r="AC1316" s="137">
        <v>6.7167186590444351E-5</v>
      </c>
      <c r="AD1316" s="302">
        <v>8.4848479999999995</v>
      </c>
      <c r="AF1316" s="290" t="s">
        <v>0</v>
      </c>
      <c r="AG1316" s="290" t="s">
        <v>0</v>
      </c>
      <c r="AH1316" s="290" t="s">
        <v>0</v>
      </c>
      <c r="AI1316" s="312">
        <v>0</v>
      </c>
      <c r="AJ1316" s="137">
        <v>0</v>
      </c>
      <c r="AK1316" s="302">
        <v>17.5757575757575</v>
      </c>
      <c r="AL1316" s="312">
        <v>0</v>
      </c>
      <c r="AM1316" s="137">
        <v>0</v>
      </c>
      <c r="AN1316" s="302">
        <v>17.575758</v>
      </c>
      <c r="AP1316" s="290" t="s">
        <v>0</v>
      </c>
      <c r="AQ1316" s="290" t="s">
        <v>0</v>
      </c>
      <c r="AR1316" s="290" t="s">
        <v>0</v>
      </c>
      <c r="AS1316" s="312">
        <v>48</v>
      </c>
      <c r="AT1316" s="137">
        <v>1.8559547147049612E-4</v>
      </c>
      <c r="AU1316" s="302">
        <v>28.484848484848399</v>
      </c>
      <c r="AV1316" s="312">
        <v>88</v>
      </c>
      <c r="AW1316" s="137">
        <v>3.2761130407913303E-4</v>
      </c>
      <c r="AX1316" s="302">
        <v>37.5757561</v>
      </c>
      <c r="AZ1316" s="318" t="s">
        <v>0</v>
      </c>
      <c r="BA1316" s="290" t="s">
        <v>0</v>
      </c>
      <c r="BB1316" s="290" t="s">
        <v>0</v>
      </c>
      <c r="BC1316" s="312">
        <v>99</v>
      </c>
      <c r="BD1316" s="137">
        <v>1.4301315721046336E-4</v>
      </c>
      <c r="BE1316" s="302">
        <v>35.757575757575701</v>
      </c>
      <c r="BF1316" s="312">
        <v>151</v>
      </c>
      <c r="BG1316" s="137">
        <v>2.0614981767345597E-4</v>
      </c>
      <c r="BH1316" s="302">
        <v>63.030304000000001</v>
      </c>
      <c r="BJ1316" s="318" t="s">
        <v>0</v>
      </c>
      <c r="BK1316" s="290" t="s">
        <v>0</v>
      </c>
      <c r="BL1316" s="290" t="s">
        <v>0</v>
      </c>
      <c r="BM1316" s="312">
        <v>201</v>
      </c>
      <c r="BN1316" s="137">
        <v>3.8699690402476783E-4</v>
      </c>
      <c r="BO1316" s="302">
        <v>76.969696969696898</v>
      </c>
      <c r="BP1316" s="312">
        <v>109</v>
      </c>
      <c r="BQ1316" s="137">
        <v>2.0178421677178576E-4</v>
      </c>
      <c r="BR1316" s="302">
        <v>65.454544100000007</v>
      </c>
      <c r="BT1316" s="318" t="s">
        <v>0</v>
      </c>
      <c r="BU1316" s="290" t="s">
        <v>0</v>
      </c>
      <c r="BV1316" s="290" t="s">
        <v>0</v>
      </c>
      <c r="BW1316" s="312">
        <v>57</v>
      </c>
      <c r="BX1316" s="137">
        <v>1.275804260290928E-4</v>
      </c>
      <c r="BY1316" s="302">
        <v>29.696969696969699</v>
      </c>
      <c r="BZ1316" s="312">
        <v>117</v>
      </c>
      <c r="CA1316" s="137">
        <v>2.5553830126000038E-4</v>
      </c>
      <c r="CB1316" s="302">
        <v>37.5757561</v>
      </c>
      <c r="CD1316" s="318" t="s">
        <v>0</v>
      </c>
      <c r="CE1316" s="290" t="s">
        <v>0</v>
      </c>
      <c r="CF1316" s="290" t="s">
        <v>0</v>
      </c>
      <c r="CG1316" s="312">
        <v>990</v>
      </c>
      <c r="CH1316" s="137">
        <v>2.5013511085912317E-4</v>
      </c>
      <c r="CI1316" s="302">
        <v>164.1</v>
      </c>
      <c r="CJ1316" s="312">
        <v>1008</v>
      </c>
      <c r="CK1316" s="137">
        <v>2.450441760195102E-4</v>
      </c>
      <c r="CL1316" s="302">
        <v>155.26</v>
      </c>
    </row>
    <row r="1317" spans="1:90" ht="14.4" x14ac:dyDescent="0.3">
      <c r="A1317" s="99" t="s">
        <v>631</v>
      </c>
      <c r="B1317" s="318" t="s">
        <v>0</v>
      </c>
      <c r="C1317" s="290" t="s">
        <v>0</v>
      </c>
      <c r="D1317" s="290" t="s">
        <v>0</v>
      </c>
      <c r="E1317" s="312">
        <v>40327</v>
      </c>
      <c r="F1317" s="137">
        <v>4.3014457260736279E-2</v>
      </c>
      <c r="G1317" s="302">
        <v>62.424242424242401</v>
      </c>
      <c r="H1317" s="312">
        <v>39465</v>
      </c>
      <c r="I1317" s="137">
        <v>4.0549037981394601E-2</v>
      </c>
      <c r="J1317" s="302">
        <v>73.939390000000003</v>
      </c>
      <c r="L1317" s="290" t="s">
        <v>0</v>
      </c>
      <c r="M1317" s="290" t="s">
        <v>0</v>
      </c>
      <c r="N1317" s="290" t="s">
        <v>0</v>
      </c>
      <c r="O1317" s="312">
        <v>36674</v>
      </c>
      <c r="P1317" s="137">
        <v>4.4305540789995074E-2</v>
      </c>
      <c r="Q1317" s="302">
        <v>119.39393939393899</v>
      </c>
      <c r="R1317" s="312">
        <v>35503</v>
      </c>
      <c r="S1317" s="137">
        <v>4.1287118925927867E-2</v>
      </c>
      <c r="T1317" s="302">
        <v>93.939390000000003</v>
      </c>
      <c r="V1317" s="290" t="s">
        <v>0</v>
      </c>
      <c r="W1317" s="290" t="s">
        <v>0</v>
      </c>
      <c r="X1317" s="290" t="s">
        <v>0</v>
      </c>
      <c r="Y1317" s="312">
        <v>6086</v>
      </c>
      <c r="Z1317" s="137">
        <v>4.6373410342962079E-2</v>
      </c>
      <c r="AA1317" s="302">
        <v>86.6666666666666</v>
      </c>
      <c r="AB1317" s="312">
        <v>5946</v>
      </c>
      <c r="AC1317" s="137">
        <v>4.4375121274086902E-2</v>
      </c>
      <c r="AD1317" s="302">
        <v>21.212122000000001</v>
      </c>
      <c r="AF1317" s="290" t="s">
        <v>0</v>
      </c>
      <c r="AG1317" s="290" t="s">
        <v>0</v>
      </c>
      <c r="AH1317" s="290" t="s">
        <v>0</v>
      </c>
      <c r="AI1317" s="312">
        <v>5879</v>
      </c>
      <c r="AJ1317" s="137">
        <v>4.0736993819119154E-2</v>
      </c>
      <c r="AK1317" s="302">
        <v>58.787878787878803</v>
      </c>
      <c r="AL1317" s="312">
        <v>5912</v>
      </c>
      <c r="AM1317" s="137">
        <v>4.0148587804662725E-2</v>
      </c>
      <c r="AN1317" s="302">
        <v>53.3333321</v>
      </c>
      <c r="AP1317" s="290" t="s">
        <v>0</v>
      </c>
      <c r="AQ1317" s="290" t="s">
        <v>0</v>
      </c>
      <c r="AR1317" s="290" t="s">
        <v>0</v>
      </c>
      <c r="AS1317" s="312">
        <v>11028</v>
      </c>
      <c r="AT1317" s="137">
        <v>4.2640559570346487E-2</v>
      </c>
      <c r="AU1317" s="302">
        <v>35.151515151515099</v>
      </c>
      <c r="AV1317" s="312">
        <v>10892</v>
      </c>
      <c r="AW1317" s="137">
        <v>4.0549344591249058E-2</v>
      </c>
      <c r="AX1317" s="302">
        <v>68.484849999999994</v>
      </c>
      <c r="AZ1317" s="318" t="s">
        <v>0</v>
      </c>
      <c r="BA1317" s="290" t="s">
        <v>0</v>
      </c>
      <c r="BB1317" s="290" t="s">
        <v>0</v>
      </c>
      <c r="BC1317" s="312">
        <v>27240</v>
      </c>
      <c r="BD1317" s="137">
        <v>3.9350286893060825E-2</v>
      </c>
      <c r="BE1317" s="302">
        <v>71.515151515151501</v>
      </c>
      <c r="BF1317" s="312">
        <v>26648</v>
      </c>
      <c r="BG1317" s="137">
        <v>3.6380664512332808E-2</v>
      </c>
      <c r="BH1317" s="302">
        <v>80.606063800000001</v>
      </c>
      <c r="BJ1317" s="318" t="s">
        <v>0</v>
      </c>
      <c r="BK1317" s="290" t="s">
        <v>0</v>
      </c>
      <c r="BL1317" s="290" t="s">
        <v>0</v>
      </c>
      <c r="BM1317" s="312">
        <v>19864</v>
      </c>
      <c r="BN1317" s="137">
        <v>3.8245305977850683E-2</v>
      </c>
      <c r="BO1317" s="302">
        <v>89.090909090909093</v>
      </c>
      <c r="BP1317" s="312">
        <v>19889</v>
      </c>
      <c r="BQ1317" s="137">
        <v>3.6819140251138041E-2</v>
      </c>
      <c r="BR1317" s="302">
        <v>98.787880000000001</v>
      </c>
      <c r="BT1317" s="318" t="s">
        <v>0</v>
      </c>
      <c r="BU1317" s="290" t="s">
        <v>0</v>
      </c>
      <c r="BV1317" s="290" t="s">
        <v>0</v>
      </c>
      <c r="BW1317" s="312">
        <v>20926</v>
      </c>
      <c r="BX1317" s="137">
        <v>4.6837684124294669E-2</v>
      </c>
      <c r="BY1317" s="302">
        <v>29.696969696969699</v>
      </c>
      <c r="BZ1317" s="312">
        <v>19252</v>
      </c>
      <c r="CA1317" s="137">
        <v>4.2048063041517328E-2</v>
      </c>
      <c r="CB1317" s="302">
        <v>43.030304000000001</v>
      </c>
      <c r="CD1317" s="318" t="s">
        <v>0</v>
      </c>
      <c r="CE1317" s="290" t="s">
        <v>0</v>
      </c>
      <c r="CF1317" s="290" t="s">
        <v>0</v>
      </c>
      <c r="CG1317" s="312">
        <v>168024</v>
      </c>
      <c r="CH1317" s="137">
        <v>4.2453234209084152E-2</v>
      </c>
      <c r="CI1317" s="302">
        <v>209.26</v>
      </c>
      <c r="CJ1317" s="312">
        <v>163507</v>
      </c>
      <c r="CK1317" s="137">
        <v>3.9748450484545686E-2</v>
      </c>
      <c r="CL1317" s="302">
        <v>199.26</v>
      </c>
    </row>
    <row r="1318" spans="1:90" ht="14.4" x14ac:dyDescent="0.3">
      <c r="A1318" s="99" t="s">
        <v>632</v>
      </c>
      <c r="B1318" s="318" t="s">
        <v>0</v>
      </c>
      <c r="C1318" s="290" t="s">
        <v>0</v>
      </c>
      <c r="D1318" s="290" t="s">
        <v>0</v>
      </c>
      <c r="E1318" s="312">
        <v>100940</v>
      </c>
      <c r="F1318" s="137">
        <v>0.10766680675226821</v>
      </c>
      <c r="G1318" s="302">
        <v>60.606060606060602</v>
      </c>
      <c r="H1318" s="312">
        <v>103401</v>
      </c>
      <c r="I1318" s="137">
        <v>0.10624125367576798</v>
      </c>
      <c r="J1318" s="302">
        <v>55.757576</v>
      </c>
      <c r="L1318" s="290" t="s">
        <v>0</v>
      </c>
      <c r="M1318" s="290" t="s">
        <v>0</v>
      </c>
      <c r="N1318" s="290" t="s">
        <v>0</v>
      </c>
      <c r="O1318" s="312">
        <v>92464</v>
      </c>
      <c r="P1318" s="137">
        <v>0.11170495510732684</v>
      </c>
      <c r="Q1318" s="302">
        <v>60.606060606060602</v>
      </c>
      <c r="R1318" s="312">
        <v>95005</v>
      </c>
      <c r="S1318" s="137">
        <v>0.11048313476488682</v>
      </c>
      <c r="T1318" s="302">
        <v>95.757576</v>
      </c>
      <c r="V1318" s="290" t="s">
        <v>0</v>
      </c>
      <c r="W1318" s="290" t="s">
        <v>0</v>
      </c>
      <c r="X1318" s="290" t="s">
        <v>0</v>
      </c>
      <c r="Y1318" s="312">
        <v>14942</v>
      </c>
      <c r="Z1318" s="137">
        <v>0.11385335151898444</v>
      </c>
      <c r="AA1318" s="302">
        <v>34.545454545454497</v>
      </c>
      <c r="AB1318" s="312">
        <v>14893</v>
      </c>
      <c r="AC1318" s="137">
        <v>0.11114676776572086</v>
      </c>
      <c r="AD1318" s="302">
        <v>73.939390000000003</v>
      </c>
      <c r="AF1318" s="290" t="s">
        <v>0</v>
      </c>
      <c r="AG1318" s="290" t="s">
        <v>0</v>
      </c>
      <c r="AH1318" s="290" t="s">
        <v>0</v>
      </c>
      <c r="AI1318" s="312">
        <v>15648</v>
      </c>
      <c r="AJ1318" s="137">
        <v>0.10842872585160343</v>
      </c>
      <c r="AK1318" s="302">
        <v>99.393939393939405</v>
      </c>
      <c r="AL1318" s="312">
        <v>15758</v>
      </c>
      <c r="AM1318" s="137">
        <v>0.10701309990288822</v>
      </c>
      <c r="AN1318" s="302">
        <v>98.787880000000001</v>
      </c>
      <c r="AP1318" s="290" t="s">
        <v>0</v>
      </c>
      <c r="AQ1318" s="290" t="s">
        <v>0</v>
      </c>
      <c r="AR1318" s="290" t="s">
        <v>0</v>
      </c>
      <c r="AS1318" s="312">
        <v>30002</v>
      </c>
      <c r="AT1318" s="137">
        <v>0.11600490281370468</v>
      </c>
      <c r="AU1318" s="302">
        <v>66.6666666666666</v>
      </c>
      <c r="AV1318" s="312">
        <v>30142</v>
      </c>
      <c r="AW1318" s="137">
        <v>0.1122143173585594</v>
      </c>
      <c r="AX1318" s="302">
        <v>76.969695999999999</v>
      </c>
      <c r="AZ1318" s="318" t="s">
        <v>0</v>
      </c>
      <c r="BA1318" s="290" t="s">
        <v>0</v>
      </c>
      <c r="BB1318" s="290" t="s">
        <v>0</v>
      </c>
      <c r="BC1318" s="312">
        <v>74338</v>
      </c>
      <c r="BD1318" s="137">
        <v>0.10738699071425682</v>
      </c>
      <c r="BE1318" s="302">
        <v>235.75757575757501</v>
      </c>
      <c r="BF1318" s="312">
        <v>76959</v>
      </c>
      <c r="BG1318" s="137">
        <v>0.10506678025385098</v>
      </c>
      <c r="BH1318" s="302">
        <v>79.393936199999999</v>
      </c>
      <c r="BJ1318" s="318" t="s">
        <v>0</v>
      </c>
      <c r="BK1318" s="290" t="s">
        <v>0</v>
      </c>
      <c r="BL1318" s="290" t="s">
        <v>0</v>
      </c>
      <c r="BM1318" s="312">
        <v>54457</v>
      </c>
      <c r="BN1318" s="137">
        <v>0.10484920598247155</v>
      </c>
      <c r="BO1318" s="302">
        <v>134.54545454545399</v>
      </c>
      <c r="BP1318" s="312">
        <v>55005</v>
      </c>
      <c r="BQ1318" s="137">
        <v>0.10182698021589059</v>
      </c>
      <c r="BR1318" s="302">
        <v>41.212119999999999</v>
      </c>
      <c r="BT1318" s="318" t="s">
        <v>0</v>
      </c>
      <c r="BU1318" s="290" t="s">
        <v>0</v>
      </c>
      <c r="BV1318" s="290" t="s">
        <v>0</v>
      </c>
      <c r="BW1318" s="312">
        <v>52362</v>
      </c>
      <c r="BX1318" s="137">
        <v>0.11719940820588347</v>
      </c>
      <c r="BY1318" s="302">
        <v>53.939393939393902</v>
      </c>
      <c r="BZ1318" s="312">
        <v>53683</v>
      </c>
      <c r="CA1318" s="137">
        <v>0.11724839851744104</v>
      </c>
      <c r="CB1318" s="302">
        <v>75.757576</v>
      </c>
      <c r="CD1318" s="318" t="s">
        <v>0</v>
      </c>
      <c r="CE1318" s="290" t="s">
        <v>0</v>
      </c>
      <c r="CF1318" s="290" t="s">
        <v>0</v>
      </c>
      <c r="CG1318" s="312">
        <v>435153</v>
      </c>
      <c r="CH1318" s="137">
        <v>0.10994650898553537</v>
      </c>
      <c r="CI1318" s="302">
        <v>313.85000000000002</v>
      </c>
      <c r="CJ1318" s="312">
        <v>444846</v>
      </c>
      <c r="CK1318" s="137">
        <v>0.108141787227753</v>
      </c>
      <c r="CL1318" s="302">
        <v>215.18</v>
      </c>
    </row>
    <row r="1319" spans="1:90" ht="14.4" x14ac:dyDescent="0.3">
      <c r="A1319" s="99" t="s">
        <v>630</v>
      </c>
      <c r="B1319" s="318" t="s">
        <v>0</v>
      </c>
      <c r="C1319" s="290" t="s">
        <v>0</v>
      </c>
      <c r="D1319" s="290" t="s">
        <v>0</v>
      </c>
      <c r="E1319" s="312">
        <v>1136</v>
      </c>
      <c r="F1319" s="137">
        <v>1.211704898658378E-3</v>
      </c>
      <c r="G1319" s="302">
        <v>185.45454545454501</v>
      </c>
      <c r="H1319" s="312">
        <v>767</v>
      </c>
      <c r="I1319" s="137">
        <v>7.880682156779339E-4</v>
      </c>
      <c r="J1319" s="302">
        <v>143.03030000000001</v>
      </c>
      <c r="L1319" s="290" t="s">
        <v>0</v>
      </c>
      <c r="M1319" s="290" t="s">
        <v>0</v>
      </c>
      <c r="N1319" s="290" t="s">
        <v>0</v>
      </c>
      <c r="O1319" s="312">
        <v>681</v>
      </c>
      <c r="P1319" s="137">
        <v>8.2271018372652677E-4</v>
      </c>
      <c r="Q1319" s="302">
        <v>133.939393939393</v>
      </c>
      <c r="R1319" s="312">
        <v>515</v>
      </c>
      <c r="S1319" s="137">
        <v>5.9890336723242689E-4</v>
      </c>
      <c r="T1319" s="302">
        <v>120.606064</v>
      </c>
      <c r="V1319" s="290" t="s">
        <v>0</v>
      </c>
      <c r="W1319" s="290" t="s">
        <v>0</v>
      </c>
      <c r="X1319" s="290" t="s">
        <v>0</v>
      </c>
      <c r="Y1319" s="312">
        <v>112</v>
      </c>
      <c r="Z1319" s="137">
        <v>8.5340485678799742E-4</v>
      </c>
      <c r="AA1319" s="302">
        <v>49.090909090909101</v>
      </c>
      <c r="AB1319" s="312">
        <v>100</v>
      </c>
      <c r="AC1319" s="137">
        <v>7.4630207322715937E-4</v>
      </c>
      <c r="AD1319" s="302">
        <v>33.939392099999999</v>
      </c>
      <c r="AF1319" s="290" t="s">
        <v>0</v>
      </c>
      <c r="AG1319" s="290" t="s">
        <v>0</v>
      </c>
      <c r="AH1319" s="290" t="s">
        <v>0</v>
      </c>
      <c r="AI1319" s="312">
        <v>88</v>
      </c>
      <c r="AJ1319" s="137">
        <v>6.0977299814296408E-4</v>
      </c>
      <c r="AK1319" s="302">
        <v>47.878787878787797</v>
      </c>
      <c r="AL1319" s="312">
        <v>96</v>
      </c>
      <c r="AM1319" s="137">
        <v>6.5193917950737851E-4</v>
      </c>
      <c r="AN1319" s="302">
        <v>53.3333321</v>
      </c>
      <c r="AP1319" s="290" t="s">
        <v>0</v>
      </c>
      <c r="AQ1319" s="290" t="s">
        <v>0</v>
      </c>
      <c r="AR1319" s="290" t="s">
        <v>0</v>
      </c>
      <c r="AS1319" s="312">
        <v>303</v>
      </c>
      <c r="AT1319" s="137">
        <v>1.1715714136575068E-3</v>
      </c>
      <c r="AU1319" s="302">
        <v>90.909090909090907</v>
      </c>
      <c r="AV1319" s="312">
        <v>335</v>
      </c>
      <c r="AW1319" s="137">
        <v>1.2471566689376086E-3</v>
      </c>
      <c r="AX1319" s="302">
        <v>98.787880000000001</v>
      </c>
      <c r="AZ1319" s="318" t="s">
        <v>0</v>
      </c>
      <c r="BA1319" s="290" t="s">
        <v>0</v>
      </c>
      <c r="BB1319" s="290" t="s">
        <v>0</v>
      </c>
      <c r="BC1319" s="312">
        <v>357</v>
      </c>
      <c r="BD1319" s="137">
        <v>5.1571411236500425E-4</v>
      </c>
      <c r="BE1319" s="302">
        <v>103.636363636363</v>
      </c>
      <c r="BF1319" s="312">
        <v>319</v>
      </c>
      <c r="BG1319" s="137">
        <v>4.3550855521743342E-4</v>
      </c>
      <c r="BH1319" s="302">
        <v>87.878784199999998</v>
      </c>
      <c r="BJ1319" s="318" t="s">
        <v>0</v>
      </c>
      <c r="BK1319" s="290" t="s">
        <v>0</v>
      </c>
      <c r="BL1319" s="290" t="s">
        <v>0</v>
      </c>
      <c r="BM1319" s="312">
        <v>347</v>
      </c>
      <c r="BN1319" s="137">
        <v>6.6809913281887776E-4</v>
      </c>
      <c r="BO1319" s="302">
        <v>63.636363636363598</v>
      </c>
      <c r="BP1319" s="312">
        <v>609</v>
      </c>
      <c r="BQ1319" s="137">
        <v>1.1273998900368581E-3</v>
      </c>
      <c r="BR1319" s="302">
        <v>140.606064</v>
      </c>
      <c r="BT1319" s="318" t="s">
        <v>0</v>
      </c>
      <c r="BU1319" s="290" t="s">
        <v>0</v>
      </c>
      <c r="BV1319" s="290" t="s">
        <v>0</v>
      </c>
      <c r="BW1319" s="312">
        <v>317</v>
      </c>
      <c r="BX1319" s="137">
        <v>7.0952622896881443E-4</v>
      </c>
      <c r="BY1319" s="302">
        <v>65.454545454545396</v>
      </c>
      <c r="BZ1319" s="312">
        <v>312</v>
      </c>
      <c r="CA1319" s="137">
        <v>6.8143547002666774E-4</v>
      </c>
      <c r="CB1319" s="302">
        <v>96.363640000000004</v>
      </c>
      <c r="CD1319" s="318" t="s">
        <v>0</v>
      </c>
      <c r="CE1319" s="290" t="s">
        <v>0</v>
      </c>
      <c r="CF1319" s="290" t="s">
        <v>0</v>
      </c>
      <c r="CG1319" s="312">
        <v>3341</v>
      </c>
      <c r="CH1319" s="137">
        <v>8.441428337175055E-4</v>
      </c>
      <c r="CI1319" s="302">
        <v>288.83</v>
      </c>
      <c r="CJ1319" s="312">
        <v>3053</v>
      </c>
      <c r="CK1319" s="137">
        <v>7.4218241010671094E-4</v>
      </c>
      <c r="CL1319" s="302">
        <v>291.08999999999997</v>
      </c>
    </row>
    <row r="1320" spans="1:90" ht="14.4" x14ac:dyDescent="0.3">
      <c r="A1320" s="99" t="s">
        <v>631</v>
      </c>
      <c r="B1320" s="318" t="s">
        <v>0</v>
      </c>
      <c r="C1320" s="290" t="s">
        <v>0</v>
      </c>
      <c r="D1320" s="290" t="s">
        <v>0</v>
      </c>
      <c r="E1320" s="312">
        <v>99804</v>
      </c>
      <c r="F1320" s="137">
        <v>0.10645510185360983</v>
      </c>
      <c r="G1320" s="302">
        <v>187.272727272727</v>
      </c>
      <c r="H1320" s="312">
        <v>102634</v>
      </c>
      <c r="I1320" s="137">
        <v>0.10545318546009005</v>
      </c>
      <c r="J1320" s="302">
        <v>152.121216</v>
      </c>
      <c r="L1320" s="290" t="s">
        <v>0</v>
      </c>
      <c r="M1320" s="290" t="s">
        <v>0</v>
      </c>
      <c r="N1320" s="290" t="s">
        <v>0</v>
      </c>
      <c r="O1320" s="312">
        <v>91783</v>
      </c>
      <c r="P1320" s="137">
        <v>0.11088224492360031</v>
      </c>
      <c r="Q1320" s="302">
        <v>149.09090909090901</v>
      </c>
      <c r="R1320" s="312">
        <v>94490</v>
      </c>
      <c r="S1320" s="137">
        <v>0.10988423139765439</v>
      </c>
      <c r="T1320" s="302">
        <v>163.03030000000001</v>
      </c>
      <c r="V1320" s="290" t="s">
        <v>0</v>
      </c>
      <c r="W1320" s="290" t="s">
        <v>0</v>
      </c>
      <c r="X1320" s="290" t="s">
        <v>0</v>
      </c>
      <c r="Y1320" s="312">
        <v>14830</v>
      </c>
      <c r="Z1320" s="137">
        <v>0.11299994666219645</v>
      </c>
      <c r="AA1320" s="302">
        <v>60.606060606060602</v>
      </c>
      <c r="AB1320" s="312">
        <v>14793</v>
      </c>
      <c r="AC1320" s="137">
        <v>0.11040046569249369</v>
      </c>
      <c r="AD1320" s="302">
        <v>90.303030000000007</v>
      </c>
      <c r="AF1320" s="290" t="s">
        <v>0</v>
      </c>
      <c r="AG1320" s="290" t="s">
        <v>0</v>
      </c>
      <c r="AH1320" s="290" t="s">
        <v>0</v>
      </c>
      <c r="AI1320" s="312">
        <v>15560</v>
      </c>
      <c r="AJ1320" s="137">
        <v>0.10781895285346046</v>
      </c>
      <c r="AK1320" s="302">
        <v>108.484848484848</v>
      </c>
      <c r="AL1320" s="312">
        <v>15662</v>
      </c>
      <c r="AM1320" s="137">
        <v>0.10636116072338085</v>
      </c>
      <c r="AN1320" s="302">
        <v>111.515152</v>
      </c>
      <c r="AP1320" s="290" t="s">
        <v>0</v>
      </c>
      <c r="AQ1320" s="290" t="s">
        <v>0</v>
      </c>
      <c r="AR1320" s="290" t="s">
        <v>0</v>
      </c>
      <c r="AS1320" s="312">
        <v>29699</v>
      </c>
      <c r="AT1320" s="137">
        <v>0.11483333140004717</v>
      </c>
      <c r="AU1320" s="302">
        <v>117.575757575757</v>
      </c>
      <c r="AV1320" s="312">
        <v>29807</v>
      </c>
      <c r="AW1320" s="137">
        <v>0.1109671606896218</v>
      </c>
      <c r="AX1320" s="302">
        <v>129.69697600000001</v>
      </c>
      <c r="AZ1320" s="318" t="s">
        <v>0</v>
      </c>
      <c r="BA1320" s="290" t="s">
        <v>0</v>
      </c>
      <c r="BB1320" s="290" t="s">
        <v>0</v>
      </c>
      <c r="BC1320" s="312">
        <v>73981</v>
      </c>
      <c r="BD1320" s="137">
        <v>0.10687127660189182</v>
      </c>
      <c r="BE1320" s="302">
        <v>257.575757575757</v>
      </c>
      <c r="BF1320" s="312">
        <v>76640</v>
      </c>
      <c r="BG1320" s="137">
        <v>0.10463127169863354</v>
      </c>
      <c r="BH1320" s="302">
        <v>120.606064</v>
      </c>
      <c r="BJ1320" s="318" t="s">
        <v>0</v>
      </c>
      <c r="BK1320" s="290" t="s">
        <v>0</v>
      </c>
      <c r="BL1320" s="290" t="s">
        <v>0</v>
      </c>
      <c r="BM1320" s="312">
        <v>54110</v>
      </c>
      <c r="BN1320" s="137">
        <v>0.10418110684965266</v>
      </c>
      <c r="BO1320" s="302">
        <v>149.09090909090901</v>
      </c>
      <c r="BP1320" s="312">
        <v>54396</v>
      </c>
      <c r="BQ1320" s="137">
        <v>0.10069958032585374</v>
      </c>
      <c r="BR1320" s="302">
        <v>152.72728000000001</v>
      </c>
      <c r="BT1320" s="318" t="s">
        <v>0</v>
      </c>
      <c r="BU1320" s="290" t="s">
        <v>0</v>
      </c>
      <c r="BV1320" s="290" t="s">
        <v>0</v>
      </c>
      <c r="BW1320" s="312">
        <v>52045</v>
      </c>
      <c r="BX1320" s="137">
        <v>0.11648988197691466</v>
      </c>
      <c r="BY1320" s="302">
        <v>87.878787878787904</v>
      </c>
      <c r="BZ1320" s="312">
        <v>53371</v>
      </c>
      <c r="CA1320" s="137">
        <v>0.11656696304741437</v>
      </c>
      <c r="CB1320" s="302">
        <v>127.878784</v>
      </c>
      <c r="CD1320" s="318" t="s">
        <v>0</v>
      </c>
      <c r="CE1320" s="290" t="s">
        <v>0</v>
      </c>
      <c r="CF1320" s="290" t="s">
        <v>0</v>
      </c>
      <c r="CG1320" s="312">
        <v>431812</v>
      </c>
      <c r="CH1320" s="137">
        <v>0.10910236615181787</v>
      </c>
      <c r="CI1320" s="302">
        <v>426.54</v>
      </c>
      <c r="CJ1320" s="312">
        <v>441793</v>
      </c>
      <c r="CK1320" s="137">
        <v>0.10739960481764629</v>
      </c>
      <c r="CL1320" s="302">
        <v>374.65</v>
      </c>
    </row>
    <row r="1321" spans="1:90" ht="14.4" x14ac:dyDescent="0.3">
      <c r="A1321" s="99" t="s">
        <v>633</v>
      </c>
      <c r="B1321" s="318" t="s">
        <v>0</v>
      </c>
      <c r="C1321" s="290" t="s">
        <v>0</v>
      </c>
      <c r="D1321" s="290" t="s">
        <v>0</v>
      </c>
      <c r="E1321" s="312">
        <v>122422</v>
      </c>
      <c r="F1321" s="137">
        <v>0.13058040237989083</v>
      </c>
      <c r="G1321" s="302">
        <v>188.48484848484799</v>
      </c>
      <c r="H1321" s="312">
        <v>123947</v>
      </c>
      <c r="I1321" s="137">
        <v>0.12735161815988641</v>
      </c>
      <c r="J1321" s="302">
        <v>217.57576</v>
      </c>
      <c r="L1321" s="290" t="s">
        <v>0</v>
      </c>
      <c r="M1321" s="290" t="s">
        <v>0</v>
      </c>
      <c r="N1321" s="290" t="s">
        <v>0</v>
      </c>
      <c r="O1321" s="312">
        <v>105853</v>
      </c>
      <c r="P1321" s="137">
        <v>0.12788008968869902</v>
      </c>
      <c r="Q1321" s="302">
        <v>569.69696969696895</v>
      </c>
      <c r="R1321" s="312">
        <v>110552</v>
      </c>
      <c r="S1321" s="137">
        <v>0.12856303894034807</v>
      </c>
      <c r="T1321" s="302">
        <v>441.81817599999999</v>
      </c>
      <c r="V1321" s="290" t="s">
        <v>0</v>
      </c>
      <c r="W1321" s="290" t="s">
        <v>0</v>
      </c>
      <c r="X1321" s="290" t="s">
        <v>0</v>
      </c>
      <c r="Y1321" s="312">
        <v>17146</v>
      </c>
      <c r="Z1321" s="137">
        <v>0.13064713995077681</v>
      </c>
      <c r="AA1321" s="302">
        <v>473.33333333333297</v>
      </c>
      <c r="AB1321" s="312">
        <v>17418</v>
      </c>
      <c r="AC1321" s="137">
        <v>0.12999089511470663</v>
      </c>
      <c r="AD1321" s="302">
        <v>303.63635299999999</v>
      </c>
      <c r="AF1321" s="290" t="s">
        <v>0</v>
      </c>
      <c r="AG1321" s="290" t="s">
        <v>0</v>
      </c>
      <c r="AH1321" s="290" t="s">
        <v>0</v>
      </c>
      <c r="AI1321" s="312">
        <v>17401</v>
      </c>
      <c r="AJ1321" s="137">
        <v>0.12057568114415589</v>
      </c>
      <c r="AK1321" s="302">
        <v>83.030303030303003</v>
      </c>
      <c r="AL1321" s="312">
        <v>16600</v>
      </c>
      <c r="AM1321" s="137">
        <v>0.11273114978981752</v>
      </c>
      <c r="AN1321" s="302">
        <v>100</v>
      </c>
      <c r="AP1321" s="290" t="s">
        <v>0</v>
      </c>
      <c r="AQ1321" s="290" t="s">
        <v>0</v>
      </c>
      <c r="AR1321" s="290" t="s">
        <v>0</v>
      </c>
      <c r="AS1321" s="312">
        <v>33903</v>
      </c>
      <c r="AT1321" s="137">
        <v>0.13108840144300479</v>
      </c>
      <c r="AU1321" s="302">
        <v>130.30303030303</v>
      </c>
      <c r="AV1321" s="312">
        <v>35581</v>
      </c>
      <c r="AW1321" s="137">
        <v>0.13246292966408674</v>
      </c>
      <c r="AX1321" s="302">
        <v>92.727270000000004</v>
      </c>
      <c r="AZ1321" s="318" t="s">
        <v>0</v>
      </c>
      <c r="BA1321" s="290" t="s">
        <v>0</v>
      </c>
      <c r="BB1321" s="290" t="s">
        <v>0</v>
      </c>
      <c r="BC1321" s="312">
        <v>81903</v>
      </c>
      <c r="BD1321" s="137">
        <v>0.11831521833342001</v>
      </c>
      <c r="BE1321" s="302">
        <v>212.72727272727201</v>
      </c>
      <c r="BF1321" s="312">
        <v>87482</v>
      </c>
      <c r="BG1321" s="137">
        <v>0.1194331016537038</v>
      </c>
      <c r="BH1321" s="302">
        <v>158.78787199999999</v>
      </c>
      <c r="BJ1321" s="318" t="s">
        <v>0</v>
      </c>
      <c r="BK1321" s="290" t="s">
        <v>0</v>
      </c>
      <c r="BL1321" s="290" t="s">
        <v>0</v>
      </c>
      <c r="BM1321" s="312">
        <v>63296</v>
      </c>
      <c r="BN1321" s="137">
        <v>0.12186744297090399</v>
      </c>
      <c r="BO1321" s="302">
        <v>138.78787878787799</v>
      </c>
      <c r="BP1321" s="312">
        <v>66005</v>
      </c>
      <c r="BQ1321" s="137">
        <v>0.12219052502772219</v>
      </c>
      <c r="BR1321" s="302">
        <v>131.515152</v>
      </c>
      <c r="BT1321" s="318" t="s">
        <v>0</v>
      </c>
      <c r="BU1321" s="290" t="s">
        <v>0</v>
      </c>
      <c r="BV1321" s="290" t="s">
        <v>0</v>
      </c>
      <c r="BW1321" s="312">
        <v>56244</v>
      </c>
      <c r="BX1321" s="137">
        <v>0.12588830669439116</v>
      </c>
      <c r="BY1321" s="302">
        <v>183.030303030303</v>
      </c>
      <c r="BZ1321" s="312">
        <v>56118</v>
      </c>
      <c r="CA1321" s="137">
        <v>0.12256665290691199</v>
      </c>
      <c r="CB1321" s="302">
        <v>196.363632</v>
      </c>
      <c r="CD1321" s="318" t="s">
        <v>0</v>
      </c>
      <c r="CE1321" s="290" t="s">
        <v>0</v>
      </c>
      <c r="CF1321" s="290" t="s">
        <v>0</v>
      </c>
      <c r="CG1321" s="312">
        <v>498168</v>
      </c>
      <c r="CH1321" s="137">
        <v>0.12586798778431077</v>
      </c>
      <c r="CI1321" s="302">
        <v>839.1</v>
      </c>
      <c r="CJ1321" s="312">
        <v>513703</v>
      </c>
      <c r="CK1321" s="137">
        <v>0.12488088130332385</v>
      </c>
      <c r="CL1321" s="302">
        <v>657.55</v>
      </c>
    </row>
    <row r="1322" spans="1:90" ht="14.4" x14ac:dyDescent="0.3">
      <c r="A1322" s="99" t="s">
        <v>630</v>
      </c>
      <c r="B1322" s="318" t="s">
        <v>0</v>
      </c>
      <c r="C1322" s="290" t="s">
        <v>0</v>
      </c>
      <c r="D1322" s="290" t="s">
        <v>0</v>
      </c>
      <c r="E1322" s="312">
        <v>1359</v>
      </c>
      <c r="F1322" s="137">
        <v>1.4495659835182535E-3</v>
      </c>
      <c r="G1322" s="302">
        <v>206.666666666666</v>
      </c>
      <c r="H1322" s="312">
        <v>1510</v>
      </c>
      <c r="I1322" s="137">
        <v>1.5514771912303522E-3</v>
      </c>
      <c r="J1322" s="302">
        <v>221.21212800000001</v>
      </c>
      <c r="L1322" s="290" t="s">
        <v>0</v>
      </c>
      <c r="M1322" s="290" t="s">
        <v>0</v>
      </c>
      <c r="N1322" s="290" t="s">
        <v>0</v>
      </c>
      <c r="O1322" s="312">
        <v>1330</v>
      </c>
      <c r="P1322" s="137">
        <v>1.6067614454570935E-3</v>
      </c>
      <c r="Q1322" s="302">
        <v>206.06060606060601</v>
      </c>
      <c r="R1322" s="312">
        <v>1045</v>
      </c>
      <c r="S1322" s="137">
        <v>1.215250521859973E-3</v>
      </c>
      <c r="T1322" s="302">
        <v>132.72728000000001</v>
      </c>
      <c r="V1322" s="290" t="s">
        <v>0</v>
      </c>
      <c r="W1322" s="290" t="s">
        <v>0</v>
      </c>
      <c r="X1322" s="290" t="s">
        <v>0</v>
      </c>
      <c r="Y1322" s="312">
        <v>269</v>
      </c>
      <c r="Z1322" s="137">
        <v>2.049695593535458E-3</v>
      </c>
      <c r="AA1322" s="302">
        <v>84.242424242424207</v>
      </c>
      <c r="AB1322" s="312">
        <v>128</v>
      </c>
      <c r="AC1322" s="137">
        <v>9.5526665373076405E-4</v>
      </c>
      <c r="AD1322" s="302">
        <v>56.363636</v>
      </c>
      <c r="AF1322" s="290" t="s">
        <v>0</v>
      </c>
      <c r="AG1322" s="290" t="s">
        <v>0</v>
      </c>
      <c r="AH1322" s="290" t="s">
        <v>0</v>
      </c>
      <c r="AI1322" s="312">
        <v>257</v>
      </c>
      <c r="AJ1322" s="137">
        <v>1.7808143241220655E-3</v>
      </c>
      <c r="AK1322" s="302">
        <v>79.393939393939405</v>
      </c>
      <c r="AL1322" s="312">
        <v>275</v>
      </c>
      <c r="AM1322" s="137">
        <v>1.8675341079638446E-3</v>
      </c>
      <c r="AN1322" s="302">
        <v>92.727270000000004</v>
      </c>
      <c r="AP1322" s="290" t="s">
        <v>0</v>
      </c>
      <c r="AQ1322" s="290" t="s">
        <v>0</v>
      </c>
      <c r="AR1322" s="290" t="s">
        <v>0</v>
      </c>
      <c r="AS1322" s="312">
        <v>409</v>
      </c>
      <c r="AT1322" s="137">
        <v>1.5814280798215189E-3</v>
      </c>
      <c r="AU1322" s="302">
        <v>77.575757575757507</v>
      </c>
      <c r="AV1322" s="312">
        <v>427</v>
      </c>
      <c r="AW1322" s="137">
        <v>1.5896593959294296E-3</v>
      </c>
      <c r="AX1322" s="302">
        <v>120</v>
      </c>
      <c r="AZ1322" s="318" t="s">
        <v>0</v>
      </c>
      <c r="BA1322" s="290" t="s">
        <v>0</v>
      </c>
      <c r="BB1322" s="290" t="s">
        <v>0</v>
      </c>
      <c r="BC1322" s="312">
        <v>967</v>
      </c>
      <c r="BD1322" s="137">
        <v>1.3969062931567483E-3</v>
      </c>
      <c r="BE1322" s="302">
        <v>178.18181818181799</v>
      </c>
      <c r="BF1322" s="312">
        <v>917</v>
      </c>
      <c r="BG1322" s="137">
        <v>1.2519164424275439E-3</v>
      </c>
      <c r="BH1322" s="302">
        <v>169.69697600000001</v>
      </c>
      <c r="BJ1322" s="318" t="s">
        <v>0</v>
      </c>
      <c r="BK1322" s="290" t="s">
        <v>0</v>
      </c>
      <c r="BL1322" s="290" t="s">
        <v>0</v>
      </c>
      <c r="BM1322" s="312">
        <v>606</v>
      </c>
      <c r="BN1322" s="137">
        <v>1.166766785268703E-3</v>
      </c>
      <c r="BO1322" s="302">
        <v>104.24242424242399</v>
      </c>
      <c r="BP1322" s="312">
        <v>719</v>
      </c>
      <c r="BQ1322" s="137">
        <v>1.3310353381551739E-3</v>
      </c>
      <c r="BR1322" s="302">
        <v>121.818184</v>
      </c>
      <c r="BT1322" s="318" t="s">
        <v>0</v>
      </c>
      <c r="BU1322" s="290" t="s">
        <v>0</v>
      </c>
      <c r="BV1322" s="290" t="s">
        <v>0</v>
      </c>
      <c r="BW1322" s="312">
        <v>679</v>
      </c>
      <c r="BX1322" s="137">
        <v>1.5197738469079653E-3</v>
      </c>
      <c r="BY1322" s="302">
        <v>115.151515151515</v>
      </c>
      <c r="BZ1322" s="312">
        <v>894</v>
      </c>
      <c r="CA1322" s="137">
        <v>1.9525747121917978E-3</v>
      </c>
      <c r="CB1322" s="302">
        <v>183.636368</v>
      </c>
      <c r="CD1322" s="318" t="s">
        <v>0</v>
      </c>
      <c r="CE1322" s="290" t="s">
        <v>0</v>
      </c>
      <c r="CF1322" s="290" t="s">
        <v>0</v>
      </c>
      <c r="CG1322" s="312">
        <v>5876</v>
      </c>
      <c r="CH1322" s="137">
        <v>1.484640314553745E-3</v>
      </c>
      <c r="CI1322" s="302">
        <v>399.77</v>
      </c>
      <c r="CJ1322" s="312">
        <v>5915</v>
      </c>
      <c r="CK1322" s="137">
        <v>1.4379328384478201E-3</v>
      </c>
      <c r="CL1322" s="302">
        <v>411.04</v>
      </c>
    </row>
    <row r="1323" spans="1:90" ht="14.4" x14ac:dyDescent="0.3">
      <c r="A1323" s="99" t="s">
        <v>631</v>
      </c>
      <c r="B1323" s="318" t="s">
        <v>0</v>
      </c>
      <c r="C1323" s="290" t="s">
        <v>0</v>
      </c>
      <c r="D1323" s="290" t="s">
        <v>0</v>
      </c>
      <c r="E1323" s="312">
        <v>121063</v>
      </c>
      <c r="F1323" s="137">
        <v>0.12913083639637257</v>
      </c>
      <c r="G1323" s="302">
        <v>284.24242424242402</v>
      </c>
      <c r="H1323" s="312">
        <v>122437</v>
      </c>
      <c r="I1323" s="137">
        <v>0.12580014096865605</v>
      </c>
      <c r="J1323" s="302">
        <v>321.21212800000001</v>
      </c>
      <c r="L1323" s="290" t="s">
        <v>0</v>
      </c>
      <c r="M1323" s="290" t="s">
        <v>0</v>
      </c>
      <c r="N1323" s="290" t="s">
        <v>0</v>
      </c>
      <c r="O1323" s="312">
        <v>104523</v>
      </c>
      <c r="P1323" s="137">
        <v>0.12627332824324194</v>
      </c>
      <c r="Q1323" s="302">
        <v>624.24242424242402</v>
      </c>
      <c r="R1323" s="312">
        <v>109507</v>
      </c>
      <c r="S1323" s="137">
        <v>0.12734778841848809</v>
      </c>
      <c r="T1323" s="302">
        <v>462.42425500000002</v>
      </c>
      <c r="V1323" s="290" t="s">
        <v>0</v>
      </c>
      <c r="W1323" s="290" t="s">
        <v>0</v>
      </c>
      <c r="X1323" s="290" t="s">
        <v>0</v>
      </c>
      <c r="Y1323" s="312">
        <v>16877</v>
      </c>
      <c r="Z1323" s="137">
        <v>0.12859744435724138</v>
      </c>
      <c r="AA1323" s="302">
        <v>469.69696969696901</v>
      </c>
      <c r="AB1323" s="312">
        <v>17290</v>
      </c>
      <c r="AC1323" s="137">
        <v>0.12903562846097585</v>
      </c>
      <c r="AD1323" s="302">
        <v>307.27273600000001</v>
      </c>
      <c r="AF1323" s="290" t="s">
        <v>0</v>
      </c>
      <c r="AG1323" s="290" t="s">
        <v>0</v>
      </c>
      <c r="AH1323" s="290" t="s">
        <v>0</v>
      </c>
      <c r="AI1323" s="312">
        <v>17144</v>
      </c>
      <c r="AJ1323" s="137">
        <v>0.11879486682003382</v>
      </c>
      <c r="AK1323" s="302">
        <v>103.030303030303</v>
      </c>
      <c r="AL1323" s="312">
        <v>16325</v>
      </c>
      <c r="AM1323" s="137">
        <v>0.11086361568185368</v>
      </c>
      <c r="AN1323" s="302">
        <v>137.57576</v>
      </c>
      <c r="AP1323" s="290" t="s">
        <v>0</v>
      </c>
      <c r="AQ1323" s="290" t="s">
        <v>0</v>
      </c>
      <c r="AR1323" s="290" t="s">
        <v>0</v>
      </c>
      <c r="AS1323" s="312">
        <v>33494</v>
      </c>
      <c r="AT1323" s="137">
        <v>0.12950697336318326</v>
      </c>
      <c r="AU1323" s="302">
        <v>153.939393939393</v>
      </c>
      <c r="AV1323" s="312">
        <v>35154</v>
      </c>
      <c r="AW1323" s="137">
        <v>0.13087327026815729</v>
      </c>
      <c r="AX1323" s="302">
        <v>150.30302399999999</v>
      </c>
      <c r="AZ1323" s="318" t="s">
        <v>0</v>
      </c>
      <c r="BA1323" s="290" t="s">
        <v>0</v>
      </c>
      <c r="BB1323" s="290" t="s">
        <v>0</v>
      </c>
      <c r="BC1323" s="312">
        <v>80936</v>
      </c>
      <c r="BD1323" s="137">
        <v>0.11691831204026326</v>
      </c>
      <c r="BE1323" s="302">
        <v>278.78787878787801</v>
      </c>
      <c r="BF1323" s="312">
        <v>86565</v>
      </c>
      <c r="BG1323" s="137">
        <v>0.11818118521127625</v>
      </c>
      <c r="BH1323" s="302">
        <v>240.606064</v>
      </c>
      <c r="BJ1323" s="318" t="s">
        <v>0</v>
      </c>
      <c r="BK1323" s="290" t="s">
        <v>0</v>
      </c>
      <c r="BL1323" s="290" t="s">
        <v>0</v>
      </c>
      <c r="BM1323" s="312">
        <v>62690</v>
      </c>
      <c r="BN1323" s="137">
        <v>0.12070067618563529</v>
      </c>
      <c r="BO1323" s="302">
        <v>186.06060606060601</v>
      </c>
      <c r="BP1323" s="312">
        <v>65286</v>
      </c>
      <c r="BQ1323" s="137">
        <v>0.12085948968956702</v>
      </c>
      <c r="BR1323" s="302">
        <v>175.75756799999999</v>
      </c>
      <c r="BT1323" s="318" t="s">
        <v>0</v>
      </c>
      <c r="BU1323" s="290" t="s">
        <v>0</v>
      </c>
      <c r="BV1323" s="290" t="s">
        <v>0</v>
      </c>
      <c r="BW1323" s="312">
        <v>55565</v>
      </c>
      <c r="BX1323" s="137">
        <v>0.1243685328474832</v>
      </c>
      <c r="BY1323" s="302">
        <v>203.636363636363</v>
      </c>
      <c r="BZ1323" s="312">
        <v>55224</v>
      </c>
      <c r="CA1323" s="137">
        <v>0.12061407819472018</v>
      </c>
      <c r="CB1323" s="302">
        <v>282.42425500000002</v>
      </c>
      <c r="CD1323" s="318" t="s">
        <v>0</v>
      </c>
      <c r="CE1323" s="290" t="s">
        <v>0</v>
      </c>
      <c r="CF1323" s="290" t="s">
        <v>0</v>
      </c>
      <c r="CG1323" s="312">
        <v>492292</v>
      </c>
      <c r="CH1323" s="137">
        <v>0.12438334746975702</v>
      </c>
      <c r="CI1323" s="302">
        <v>936.53</v>
      </c>
      <c r="CJ1323" s="312">
        <v>507788</v>
      </c>
      <c r="CK1323" s="137">
        <v>0.12344294846487602</v>
      </c>
      <c r="CL1323" s="302">
        <v>787.24</v>
      </c>
    </row>
    <row r="1324" spans="1:90" ht="14.4" x14ac:dyDescent="0.3">
      <c r="A1324" s="99" t="s">
        <v>634</v>
      </c>
      <c r="B1324" s="318" t="s">
        <v>0</v>
      </c>
      <c r="C1324" s="290" t="s">
        <v>0</v>
      </c>
      <c r="D1324" s="290" t="s">
        <v>0</v>
      </c>
      <c r="E1324" s="312">
        <v>157042</v>
      </c>
      <c r="F1324" s="137">
        <v>0.16750753582315936</v>
      </c>
      <c r="G1324" s="302">
        <v>253.93939393939399</v>
      </c>
      <c r="H1324" s="312">
        <v>163605</v>
      </c>
      <c r="I1324" s="137">
        <v>0.1680989575306237</v>
      </c>
      <c r="J1324" s="302">
        <v>210.909088</v>
      </c>
      <c r="L1324" s="290" t="s">
        <v>0</v>
      </c>
      <c r="M1324" s="290" t="s">
        <v>0</v>
      </c>
      <c r="N1324" s="290" t="s">
        <v>0</v>
      </c>
      <c r="O1324" s="312">
        <v>140873</v>
      </c>
      <c r="P1324" s="137">
        <v>0.17018744744802791</v>
      </c>
      <c r="Q1324" s="302">
        <v>485.45454545454498</v>
      </c>
      <c r="R1324" s="312">
        <v>144547</v>
      </c>
      <c r="S1324" s="137">
        <v>0.1680964757734866</v>
      </c>
      <c r="T1324" s="302">
        <v>400</v>
      </c>
      <c r="V1324" s="290" t="s">
        <v>0</v>
      </c>
      <c r="W1324" s="290" t="s">
        <v>0</v>
      </c>
      <c r="X1324" s="290" t="s">
        <v>0</v>
      </c>
      <c r="Y1324" s="312">
        <v>21375</v>
      </c>
      <c r="Z1324" s="137">
        <v>0.16287079298074505</v>
      </c>
      <c r="AA1324" s="302">
        <v>428.48484848484799</v>
      </c>
      <c r="AB1324" s="312">
        <v>22193</v>
      </c>
      <c r="AC1324" s="137">
        <v>0.1656268191113035</v>
      </c>
      <c r="AD1324" s="302">
        <v>277.57574499999998</v>
      </c>
      <c r="AF1324" s="290" t="s">
        <v>0</v>
      </c>
      <c r="AG1324" s="290" t="s">
        <v>0</v>
      </c>
      <c r="AH1324" s="290" t="s">
        <v>0</v>
      </c>
      <c r="AI1324" s="312">
        <v>24974</v>
      </c>
      <c r="AJ1324" s="137">
        <v>0.17305080517752711</v>
      </c>
      <c r="AK1324" s="302">
        <v>120</v>
      </c>
      <c r="AL1324" s="312">
        <v>23739</v>
      </c>
      <c r="AM1324" s="137">
        <v>0.16121233523255893</v>
      </c>
      <c r="AN1324" s="302">
        <v>155.75756799999999</v>
      </c>
      <c r="AP1324" s="290" t="s">
        <v>0</v>
      </c>
      <c r="AQ1324" s="290" t="s">
        <v>0</v>
      </c>
      <c r="AR1324" s="290" t="s">
        <v>0</v>
      </c>
      <c r="AS1324" s="312">
        <v>42822</v>
      </c>
      <c r="AT1324" s="137">
        <v>0.16557435998561634</v>
      </c>
      <c r="AU1324" s="302">
        <v>112.72727272727199</v>
      </c>
      <c r="AV1324" s="312">
        <v>44431</v>
      </c>
      <c r="AW1324" s="137">
        <v>0.16541020285840863</v>
      </c>
      <c r="AX1324" s="302">
        <v>147.27271999999999</v>
      </c>
      <c r="AZ1324" s="318" t="s">
        <v>0</v>
      </c>
      <c r="BA1324" s="290" t="s">
        <v>0</v>
      </c>
      <c r="BB1324" s="290" t="s">
        <v>0</v>
      </c>
      <c r="BC1324" s="312">
        <v>124870</v>
      </c>
      <c r="BD1324" s="137">
        <v>0.18038437314010666</v>
      </c>
      <c r="BE1324" s="302">
        <v>170.30303030303</v>
      </c>
      <c r="BF1324" s="312">
        <v>131290</v>
      </c>
      <c r="BG1324" s="137">
        <v>0.17924112292945718</v>
      </c>
      <c r="BH1324" s="302">
        <v>219.393936</v>
      </c>
      <c r="BJ1324" s="318" t="s">
        <v>0</v>
      </c>
      <c r="BK1324" s="290" t="s">
        <v>0</v>
      </c>
      <c r="BL1324" s="290" t="s">
        <v>0</v>
      </c>
      <c r="BM1324" s="312">
        <v>93392</v>
      </c>
      <c r="BN1324" s="137">
        <v>0.17981300925711996</v>
      </c>
      <c r="BO1324" s="302">
        <v>147.87878787878699</v>
      </c>
      <c r="BP1324" s="312">
        <v>95862</v>
      </c>
      <c r="BQ1324" s="137">
        <v>0.17746273934107271</v>
      </c>
      <c r="BR1324" s="302">
        <v>118.181816</v>
      </c>
      <c r="BT1324" s="318" t="s">
        <v>0</v>
      </c>
      <c r="BU1324" s="290" t="s">
        <v>0</v>
      </c>
      <c r="BV1324" s="290" t="s">
        <v>0</v>
      </c>
      <c r="BW1324" s="312">
        <v>73874</v>
      </c>
      <c r="BX1324" s="137">
        <v>0.16534870863988074</v>
      </c>
      <c r="BY1324" s="302">
        <v>129.09090909090901</v>
      </c>
      <c r="BZ1324" s="312">
        <v>76157</v>
      </c>
      <c r="CA1324" s="137">
        <v>0.16633359323981067</v>
      </c>
      <c r="CB1324" s="302">
        <v>134.545456</v>
      </c>
      <c r="CD1324" s="318" t="s">
        <v>0</v>
      </c>
      <c r="CE1324" s="290" t="s">
        <v>0</v>
      </c>
      <c r="CF1324" s="290" t="s">
        <v>0</v>
      </c>
      <c r="CG1324" s="312">
        <v>679222</v>
      </c>
      <c r="CH1324" s="137">
        <v>0.171613404311066</v>
      </c>
      <c r="CI1324" s="302">
        <v>759.28</v>
      </c>
      <c r="CJ1324" s="312">
        <v>701824</v>
      </c>
      <c r="CK1324" s="137">
        <v>0.17061297995110786</v>
      </c>
      <c r="CL1324" s="302">
        <v>637.41</v>
      </c>
    </row>
    <row r="1325" spans="1:90" ht="14.4" x14ac:dyDescent="0.3">
      <c r="A1325" s="99" t="s">
        <v>630</v>
      </c>
      <c r="B1325" s="318" t="s">
        <v>0</v>
      </c>
      <c r="C1325" s="290" t="s">
        <v>0</v>
      </c>
      <c r="D1325" s="290" t="s">
        <v>0</v>
      </c>
      <c r="E1325" s="312">
        <v>6195</v>
      </c>
      <c r="F1325" s="137">
        <v>6.607844935905504E-3</v>
      </c>
      <c r="G1325" s="302">
        <v>345.45454545454498</v>
      </c>
      <c r="H1325" s="312">
        <v>6359</v>
      </c>
      <c r="I1325" s="137">
        <v>6.5336711649230531E-3</v>
      </c>
      <c r="J1325" s="302">
        <v>328.48486300000002</v>
      </c>
      <c r="L1325" s="290" t="s">
        <v>0</v>
      </c>
      <c r="M1325" s="290" t="s">
        <v>0</v>
      </c>
      <c r="N1325" s="290" t="s">
        <v>0</v>
      </c>
      <c r="O1325" s="312">
        <v>4960</v>
      </c>
      <c r="P1325" s="137">
        <v>5.9921329093738217E-3</v>
      </c>
      <c r="Q1325" s="302">
        <v>266.06060606060601</v>
      </c>
      <c r="R1325" s="312">
        <v>4240</v>
      </c>
      <c r="S1325" s="137">
        <v>4.9307772370203685E-3</v>
      </c>
      <c r="T1325" s="302">
        <v>308.48486300000002</v>
      </c>
      <c r="V1325" s="290" t="s">
        <v>0</v>
      </c>
      <c r="W1325" s="290" t="s">
        <v>0</v>
      </c>
      <c r="X1325" s="290" t="s">
        <v>0</v>
      </c>
      <c r="Y1325" s="312">
        <v>975</v>
      </c>
      <c r="Z1325" s="137">
        <v>7.4291940657883705E-3</v>
      </c>
      <c r="AA1325" s="302">
        <v>136.969696969696</v>
      </c>
      <c r="AB1325" s="312">
        <v>1034</v>
      </c>
      <c r="AC1325" s="137">
        <v>7.7167634371688287E-3</v>
      </c>
      <c r="AD1325" s="302">
        <v>164.84848</v>
      </c>
      <c r="AF1325" s="290" t="s">
        <v>0</v>
      </c>
      <c r="AG1325" s="290" t="s">
        <v>0</v>
      </c>
      <c r="AH1325" s="290" t="s">
        <v>0</v>
      </c>
      <c r="AI1325" s="312">
        <v>1286</v>
      </c>
      <c r="AJ1325" s="137">
        <v>8.9110008592255888E-3</v>
      </c>
      <c r="AK1325" s="302">
        <v>169.09090909090901</v>
      </c>
      <c r="AL1325" s="312">
        <v>834</v>
      </c>
      <c r="AM1325" s="137">
        <v>5.6637216219703503E-3</v>
      </c>
      <c r="AN1325" s="302">
        <v>116.969696</v>
      </c>
      <c r="AP1325" s="290" t="s">
        <v>0</v>
      </c>
      <c r="AQ1325" s="290" t="s">
        <v>0</v>
      </c>
      <c r="AR1325" s="290" t="s">
        <v>0</v>
      </c>
      <c r="AS1325" s="312">
        <v>2462</v>
      </c>
      <c r="AT1325" s="137">
        <v>9.5195010575075296E-3</v>
      </c>
      <c r="AU1325" s="302">
        <v>210.30303030303</v>
      </c>
      <c r="AV1325" s="312">
        <v>1646</v>
      </c>
      <c r="AW1325" s="137">
        <v>6.1278205285710567E-3</v>
      </c>
      <c r="AX1325" s="302">
        <v>168.484848</v>
      </c>
      <c r="AZ1325" s="318" t="s">
        <v>0</v>
      </c>
      <c r="BA1325" s="290" t="s">
        <v>0</v>
      </c>
      <c r="BB1325" s="290" t="s">
        <v>0</v>
      </c>
      <c r="BC1325" s="312">
        <v>4191</v>
      </c>
      <c r="BD1325" s="137">
        <v>6.0542236552429494E-3</v>
      </c>
      <c r="BE1325" s="302">
        <v>240.60606060606</v>
      </c>
      <c r="BF1325" s="312">
        <v>4279</v>
      </c>
      <c r="BG1325" s="137">
        <v>5.8418216544683316E-3</v>
      </c>
      <c r="BH1325" s="302">
        <v>338.18182400000001</v>
      </c>
      <c r="BJ1325" s="318" t="s">
        <v>0</v>
      </c>
      <c r="BK1325" s="290" t="s">
        <v>0</v>
      </c>
      <c r="BL1325" s="290" t="s">
        <v>0</v>
      </c>
      <c r="BM1325" s="312">
        <v>3903</v>
      </c>
      <c r="BN1325" s="137">
        <v>7.5146712259137752E-3</v>
      </c>
      <c r="BO1325" s="302">
        <v>273.33333333333297</v>
      </c>
      <c r="BP1325" s="312">
        <v>4173</v>
      </c>
      <c r="BQ1325" s="137">
        <v>7.7251884090702933E-3</v>
      </c>
      <c r="BR1325" s="302">
        <v>310.90910000000002</v>
      </c>
      <c r="BT1325" s="318" t="s">
        <v>0</v>
      </c>
      <c r="BU1325" s="290" t="s">
        <v>0</v>
      </c>
      <c r="BV1325" s="290" t="s">
        <v>0</v>
      </c>
      <c r="BW1325" s="312">
        <v>2518</v>
      </c>
      <c r="BX1325" s="137">
        <v>5.6359212761623806E-3</v>
      </c>
      <c r="BY1325" s="302">
        <v>195.75757575757501</v>
      </c>
      <c r="BZ1325" s="312">
        <v>2563</v>
      </c>
      <c r="CA1325" s="137">
        <v>5.5978176592254786E-3</v>
      </c>
      <c r="CB1325" s="302">
        <v>217.57576</v>
      </c>
      <c r="CD1325" s="318" t="s">
        <v>0</v>
      </c>
      <c r="CE1325" s="290" t="s">
        <v>0</v>
      </c>
      <c r="CF1325" s="290" t="s">
        <v>0</v>
      </c>
      <c r="CG1325" s="312">
        <v>26490</v>
      </c>
      <c r="CH1325" s="137">
        <v>6.6930091784425981E-3</v>
      </c>
      <c r="CI1325" s="302">
        <v>671.63</v>
      </c>
      <c r="CJ1325" s="312">
        <v>25128</v>
      </c>
      <c r="CK1325" s="137">
        <v>6.10860124505779E-3</v>
      </c>
      <c r="CL1325" s="302">
        <v>726.95</v>
      </c>
    </row>
    <row r="1326" spans="1:90" ht="14.4" x14ac:dyDescent="0.3">
      <c r="A1326" s="99" t="s">
        <v>631</v>
      </c>
      <c r="B1326" s="318" t="s">
        <v>0</v>
      </c>
      <c r="C1326" s="290" t="s">
        <v>0</v>
      </c>
      <c r="D1326" s="290" t="s">
        <v>0</v>
      </c>
      <c r="E1326" s="312">
        <v>150847</v>
      </c>
      <c r="F1326" s="137">
        <v>0.16089969088725384</v>
      </c>
      <c r="G1326" s="302">
        <v>443.636363636363</v>
      </c>
      <c r="H1326" s="312">
        <v>157246</v>
      </c>
      <c r="I1326" s="137">
        <v>0.16156528636570064</v>
      </c>
      <c r="J1326" s="302">
        <v>392.121216</v>
      </c>
      <c r="L1326" s="290" t="s">
        <v>0</v>
      </c>
      <c r="M1326" s="290" t="s">
        <v>0</v>
      </c>
      <c r="N1326" s="290" t="s">
        <v>0</v>
      </c>
      <c r="O1326" s="312">
        <v>135913</v>
      </c>
      <c r="P1326" s="137">
        <v>0.1641953145386541</v>
      </c>
      <c r="Q1326" s="302">
        <v>559.39393939393904</v>
      </c>
      <c r="R1326" s="312">
        <v>140307</v>
      </c>
      <c r="S1326" s="137">
        <v>0.16316569853646623</v>
      </c>
      <c r="T1326" s="302">
        <v>491.51513699999998</v>
      </c>
      <c r="V1326" s="290" t="s">
        <v>0</v>
      </c>
      <c r="W1326" s="290" t="s">
        <v>0</v>
      </c>
      <c r="X1326" s="290" t="s">
        <v>0</v>
      </c>
      <c r="Y1326" s="312">
        <v>20400</v>
      </c>
      <c r="Z1326" s="137">
        <v>0.15544159891495668</v>
      </c>
      <c r="AA1326" s="302">
        <v>411.51515151515099</v>
      </c>
      <c r="AB1326" s="312">
        <v>21159</v>
      </c>
      <c r="AC1326" s="137">
        <v>0.15791005567413466</v>
      </c>
      <c r="AD1326" s="302">
        <v>293.93939999999998</v>
      </c>
      <c r="AF1326" s="290" t="s">
        <v>0</v>
      </c>
      <c r="AG1326" s="290" t="s">
        <v>0</v>
      </c>
      <c r="AH1326" s="290" t="s">
        <v>0</v>
      </c>
      <c r="AI1326" s="312">
        <v>23688</v>
      </c>
      <c r="AJ1326" s="137">
        <v>0.1641398043183015</v>
      </c>
      <c r="AK1326" s="302">
        <v>215.75757575757501</v>
      </c>
      <c r="AL1326" s="312">
        <v>22905</v>
      </c>
      <c r="AM1326" s="137">
        <v>0.15554861361058858</v>
      </c>
      <c r="AN1326" s="302">
        <v>184.24243200000001</v>
      </c>
      <c r="AP1326" s="290" t="s">
        <v>0</v>
      </c>
      <c r="AQ1326" s="290" t="s">
        <v>0</v>
      </c>
      <c r="AR1326" s="290" t="s">
        <v>0</v>
      </c>
      <c r="AS1326" s="312">
        <v>40360</v>
      </c>
      <c r="AT1326" s="137">
        <v>0.15605485892810883</v>
      </c>
      <c r="AU1326" s="302">
        <v>237.575757575757</v>
      </c>
      <c r="AV1326" s="312">
        <v>42785</v>
      </c>
      <c r="AW1326" s="137">
        <v>0.15928238232983757</v>
      </c>
      <c r="AX1326" s="302">
        <v>227.878784</v>
      </c>
      <c r="AZ1326" s="318" t="s">
        <v>0</v>
      </c>
      <c r="BA1326" s="290" t="s">
        <v>0</v>
      </c>
      <c r="BB1326" s="290" t="s">
        <v>0</v>
      </c>
      <c r="BC1326" s="312">
        <v>120679</v>
      </c>
      <c r="BD1326" s="137">
        <v>0.17433014948486372</v>
      </c>
      <c r="BE1326" s="302">
        <v>296.969696969697</v>
      </c>
      <c r="BF1326" s="312">
        <v>127011</v>
      </c>
      <c r="BG1326" s="137">
        <v>0.17339930127498884</v>
      </c>
      <c r="BH1326" s="302">
        <v>408.48486300000002</v>
      </c>
      <c r="BJ1326" s="318" t="s">
        <v>0</v>
      </c>
      <c r="BK1326" s="290" t="s">
        <v>0</v>
      </c>
      <c r="BL1326" s="290" t="s">
        <v>0</v>
      </c>
      <c r="BM1326" s="312">
        <v>89489</v>
      </c>
      <c r="BN1326" s="137">
        <v>0.1722983380312062</v>
      </c>
      <c r="BO1326" s="302">
        <v>285.45454545454498</v>
      </c>
      <c r="BP1326" s="312">
        <v>91689</v>
      </c>
      <c r="BQ1326" s="137">
        <v>0.16973755093200243</v>
      </c>
      <c r="BR1326" s="302">
        <v>348.48486300000002</v>
      </c>
      <c r="BT1326" s="318" t="s">
        <v>0</v>
      </c>
      <c r="BU1326" s="290" t="s">
        <v>0</v>
      </c>
      <c r="BV1326" s="290" t="s">
        <v>0</v>
      </c>
      <c r="BW1326" s="312">
        <v>71356</v>
      </c>
      <c r="BX1326" s="137">
        <v>0.15971278736371836</v>
      </c>
      <c r="BY1326" s="302">
        <v>234.54545454545399</v>
      </c>
      <c r="BZ1326" s="312">
        <v>73594</v>
      </c>
      <c r="CA1326" s="137">
        <v>0.16073577558058522</v>
      </c>
      <c r="CB1326" s="302">
        <v>253.33332799999999</v>
      </c>
      <c r="CD1326" s="318" t="s">
        <v>0</v>
      </c>
      <c r="CE1326" s="290" t="s">
        <v>0</v>
      </c>
      <c r="CF1326" s="290" t="s">
        <v>0</v>
      </c>
      <c r="CG1326" s="312">
        <v>652732</v>
      </c>
      <c r="CH1326" s="137">
        <v>0.16492039513262341</v>
      </c>
      <c r="CI1326" s="302">
        <v>1001.81</v>
      </c>
      <c r="CJ1326" s="312">
        <v>676696</v>
      </c>
      <c r="CK1326" s="137">
        <v>0.16450437870605006</v>
      </c>
      <c r="CL1326" s="302">
        <v>957.89</v>
      </c>
    </row>
    <row r="1327" spans="1:90" ht="14.4" x14ac:dyDescent="0.3">
      <c r="A1327" s="99" t="s">
        <v>635</v>
      </c>
      <c r="B1327" s="318" t="s">
        <v>0</v>
      </c>
      <c r="C1327" s="290" t="s">
        <v>0</v>
      </c>
      <c r="D1327" s="290" t="s">
        <v>0</v>
      </c>
      <c r="E1327" s="312">
        <v>25684</v>
      </c>
      <c r="F1327" s="137">
        <v>2.7395623782695232E-2</v>
      </c>
      <c r="G1327" s="302">
        <v>58.181818181818201</v>
      </c>
      <c r="H1327" s="312">
        <v>32232</v>
      </c>
      <c r="I1327" s="137">
        <v>3.3117359488567359E-2</v>
      </c>
      <c r="J1327" s="302">
        <v>48.484848</v>
      </c>
      <c r="L1327" s="290" t="s">
        <v>0</v>
      </c>
      <c r="M1327" s="290" t="s">
        <v>0</v>
      </c>
      <c r="N1327" s="290" t="s">
        <v>0</v>
      </c>
      <c r="O1327" s="312">
        <v>22312</v>
      </c>
      <c r="P1327" s="137">
        <v>2.6954933361683208E-2</v>
      </c>
      <c r="Q1327" s="302">
        <v>55.151515151515099</v>
      </c>
      <c r="R1327" s="312">
        <v>26949</v>
      </c>
      <c r="S1327" s="137">
        <v>3.1339508434071205E-2</v>
      </c>
      <c r="T1327" s="302">
        <v>49.696968099999999</v>
      </c>
      <c r="V1327" s="290" t="s">
        <v>0</v>
      </c>
      <c r="W1327" s="290" t="s">
        <v>0</v>
      </c>
      <c r="X1327" s="290" t="s">
        <v>0</v>
      </c>
      <c r="Y1327" s="312">
        <v>3227</v>
      </c>
      <c r="Z1327" s="137">
        <v>2.4588727436204178E-2</v>
      </c>
      <c r="AA1327" s="302">
        <v>68.484848484848399</v>
      </c>
      <c r="AB1327" s="312">
        <v>4118</v>
      </c>
      <c r="AC1327" s="137">
        <v>3.0732719375494426E-2</v>
      </c>
      <c r="AD1327" s="302">
        <v>44.848483999999999</v>
      </c>
      <c r="AF1327" s="290" t="s">
        <v>0</v>
      </c>
      <c r="AG1327" s="290" t="s">
        <v>0</v>
      </c>
      <c r="AH1327" s="290" t="s">
        <v>0</v>
      </c>
      <c r="AI1327" s="312">
        <v>5078</v>
      </c>
      <c r="AJ1327" s="137">
        <v>3.5186673688295131E-2</v>
      </c>
      <c r="AK1327" s="302">
        <v>51.515151515151501</v>
      </c>
      <c r="AL1327" s="312">
        <v>6219</v>
      </c>
      <c r="AM1327" s="137">
        <v>4.2233434972462361E-2</v>
      </c>
      <c r="AN1327" s="302">
        <v>78.787880000000001</v>
      </c>
      <c r="AP1327" s="290" t="s">
        <v>0</v>
      </c>
      <c r="AQ1327" s="290" t="s">
        <v>0</v>
      </c>
      <c r="AR1327" s="290" t="s">
        <v>0</v>
      </c>
      <c r="AS1327" s="312">
        <v>6985</v>
      </c>
      <c r="AT1327" s="137">
        <v>2.7008007671279487E-2</v>
      </c>
      <c r="AU1327" s="302">
        <v>26.6666666666666</v>
      </c>
      <c r="AV1327" s="312">
        <v>8298</v>
      </c>
      <c r="AW1327" s="137">
        <v>3.0892256832370974E-2</v>
      </c>
      <c r="AX1327" s="302">
        <v>47.272728000000001</v>
      </c>
      <c r="AZ1327" s="318" t="s">
        <v>0</v>
      </c>
      <c r="BA1327" s="290" t="s">
        <v>0</v>
      </c>
      <c r="BB1327" s="290" t="s">
        <v>0</v>
      </c>
      <c r="BC1327" s="312">
        <v>20029</v>
      </c>
      <c r="BD1327" s="137">
        <v>2.8933439654225967E-2</v>
      </c>
      <c r="BE1327" s="302">
        <v>80</v>
      </c>
      <c r="BF1327" s="312">
        <v>24633</v>
      </c>
      <c r="BG1327" s="137">
        <v>3.36297248923857E-2</v>
      </c>
      <c r="BH1327" s="302">
        <v>116.36364</v>
      </c>
      <c r="BJ1327" s="318" t="s">
        <v>0</v>
      </c>
      <c r="BK1327" s="290" t="s">
        <v>0</v>
      </c>
      <c r="BL1327" s="290" t="s">
        <v>0</v>
      </c>
      <c r="BM1327" s="312">
        <v>15278</v>
      </c>
      <c r="BN1327" s="137">
        <v>2.9415615421345288E-2</v>
      </c>
      <c r="BO1327" s="302">
        <v>56.969696969696898</v>
      </c>
      <c r="BP1327" s="312">
        <v>18642</v>
      </c>
      <c r="BQ1327" s="137">
        <v>3.4510654762014953E-2</v>
      </c>
      <c r="BR1327" s="302">
        <v>66.666664100000006</v>
      </c>
      <c r="BT1327" s="318" t="s">
        <v>0</v>
      </c>
      <c r="BU1327" s="290" t="s">
        <v>0</v>
      </c>
      <c r="BV1327" s="290" t="s">
        <v>0</v>
      </c>
      <c r="BW1327" s="312">
        <v>11825</v>
      </c>
      <c r="BX1327" s="137">
        <v>2.6467342768316186E-2</v>
      </c>
      <c r="BY1327" s="302">
        <v>50.303030303030297</v>
      </c>
      <c r="BZ1327" s="312">
        <v>14312</v>
      </c>
      <c r="CA1327" s="137">
        <v>3.1258668099428427E-2</v>
      </c>
      <c r="CB1327" s="302">
        <v>43.030304000000001</v>
      </c>
      <c r="CD1327" s="318" t="s">
        <v>0</v>
      </c>
      <c r="CE1327" s="290" t="s">
        <v>0</v>
      </c>
      <c r="CF1327" s="290" t="s">
        <v>0</v>
      </c>
      <c r="CG1327" s="312">
        <v>110418</v>
      </c>
      <c r="CH1327" s="137">
        <v>2.789840269782087E-2</v>
      </c>
      <c r="CI1327" s="302">
        <v>162.25</v>
      </c>
      <c r="CJ1327" s="312">
        <v>135403</v>
      </c>
      <c r="CK1327" s="137">
        <v>3.2916385481716007E-2</v>
      </c>
      <c r="CL1327" s="302">
        <v>185.99</v>
      </c>
    </row>
    <row r="1328" spans="1:90" ht="14.4" x14ac:dyDescent="0.3">
      <c r="A1328" s="99" t="s">
        <v>630</v>
      </c>
      <c r="B1328" s="318" t="s">
        <v>0</v>
      </c>
      <c r="C1328" s="290" t="s">
        <v>0</v>
      </c>
      <c r="D1328" s="290" t="s">
        <v>0</v>
      </c>
      <c r="E1328" s="312">
        <v>3963</v>
      </c>
      <c r="F1328" s="137">
        <v>4.227100804034465E-3</v>
      </c>
      <c r="G1328" s="302">
        <v>227.272727272727</v>
      </c>
      <c r="H1328" s="312">
        <v>4878</v>
      </c>
      <c r="I1328" s="137">
        <v>5.0119905555110322E-3</v>
      </c>
      <c r="J1328" s="302">
        <v>255.75756799999999</v>
      </c>
      <c r="L1328" s="290" t="s">
        <v>0</v>
      </c>
      <c r="M1328" s="290" t="s">
        <v>0</v>
      </c>
      <c r="N1328" s="290" t="s">
        <v>0</v>
      </c>
      <c r="O1328" s="312">
        <v>3239</v>
      </c>
      <c r="P1328" s="137">
        <v>3.9130077607785908E-3</v>
      </c>
      <c r="Q1328" s="302">
        <v>207.87878787878699</v>
      </c>
      <c r="R1328" s="312">
        <v>3320</v>
      </c>
      <c r="S1328" s="137">
        <v>3.8608916101197225E-3</v>
      </c>
      <c r="T1328" s="302">
        <v>216.363632</v>
      </c>
      <c r="V1328" s="290" t="s">
        <v>0</v>
      </c>
      <c r="W1328" s="290" t="s">
        <v>0</v>
      </c>
      <c r="X1328" s="290" t="s">
        <v>0</v>
      </c>
      <c r="Y1328" s="312">
        <v>658</v>
      </c>
      <c r="Z1328" s="137">
        <v>5.0137535336294854E-3</v>
      </c>
      <c r="AA1328" s="302">
        <v>73.939393939393895</v>
      </c>
      <c r="AB1328" s="312">
        <v>726</v>
      </c>
      <c r="AC1328" s="137">
        <v>5.4181530516291777E-3</v>
      </c>
      <c r="AD1328" s="302">
        <v>82.424239999999998</v>
      </c>
      <c r="AF1328" s="290" t="s">
        <v>0</v>
      </c>
      <c r="AG1328" s="290" t="s">
        <v>0</v>
      </c>
      <c r="AH1328" s="290" t="s">
        <v>0</v>
      </c>
      <c r="AI1328" s="312">
        <v>946</v>
      </c>
      <c r="AJ1328" s="137">
        <v>6.5550597300368637E-3</v>
      </c>
      <c r="AK1328" s="302">
        <v>107.87878787878699</v>
      </c>
      <c r="AL1328" s="312">
        <v>1340</v>
      </c>
      <c r="AM1328" s="137">
        <v>9.0999843806238243E-3</v>
      </c>
      <c r="AN1328" s="302">
        <v>132.72728000000001</v>
      </c>
      <c r="AP1328" s="290" t="s">
        <v>0</v>
      </c>
      <c r="AQ1328" s="290" t="s">
        <v>0</v>
      </c>
      <c r="AR1328" s="290" t="s">
        <v>0</v>
      </c>
      <c r="AS1328" s="312">
        <v>1130</v>
      </c>
      <c r="AT1328" s="137">
        <v>4.3692267242012627E-3</v>
      </c>
      <c r="AU1328" s="302">
        <v>124.84848484848401</v>
      </c>
      <c r="AV1328" s="312">
        <v>1181</v>
      </c>
      <c r="AW1328" s="137">
        <v>4.3966926149710921E-3</v>
      </c>
      <c r="AX1328" s="302">
        <v>104.242424</v>
      </c>
      <c r="AZ1328" s="318" t="s">
        <v>0</v>
      </c>
      <c r="BA1328" s="290" t="s">
        <v>0</v>
      </c>
      <c r="BB1328" s="290" t="s">
        <v>0</v>
      </c>
      <c r="BC1328" s="312">
        <v>2670</v>
      </c>
      <c r="BD1328" s="137">
        <v>3.8570215126458303E-3</v>
      </c>
      <c r="BE1328" s="302">
        <v>189.69696969696901</v>
      </c>
      <c r="BF1328" s="312">
        <v>3096</v>
      </c>
      <c r="BG1328" s="137">
        <v>4.226753877596157E-3</v>
      </c>
      <c r="BH1328" s="302">
        <v>210.909088</v>
      </c>
      <c r="BJ1328" s="318" t="s">
        <v>0</v>
      </c>
      <c r="BK1328" s="290" t="s">
        <v>0</v>
      </c>
      <c r="BL1328" s="290" t="s">
        <v>0</v>
      </c>
      <c r="BM1328" s="312">
        <v>2513</v>
      </c>
      <c r="BN1328" s="137">
        <v>4.8384239791753308E-3</v>
      </c>
      <c r="BO1328" s="302">
        <v>201.21212121212099</v>
      </c>
      <c r="BP1328" s="312">
        <v>2876</v>
      </c>
      <c r="BQ1328" s="137">
        <v>5.3241413526206958E-3</v>
      </c>
      <c r="BR1328" s="302">
        <v>223.03030000000001</v>
      </c>
      <c r="BT1328" s="318" t="s">
        <v>0</v>
      </c>
      <c r="BU1328" s="290" t="s">
        <v>0</v>
      </c>
      <c r="BV1328" s="290" t="s">
        <v>0</v>
      </c>
      <c r="BW1328" s="312">
        <v>1801</v>
      </c>
      <c r="BX1328" s="137">
        <v>4.0310938119016869E-3</v>
      </c>
      <c r="BY1328" s="302">
        <v>133.333333333333</v>
      </c>
      <c r="BZ1328" s="312">
        <v>2286</v>
      </c>
      <c r="CA1328" s="137">
        <v>4.9928252707723154E-3</v>
      </c>
      <c r="CB1328" s="302">
        <v>186.66667200000001</v>
      </c>
      <c r="CD1328" s="318" t="s">
        <v>0</v>
      </c>
      <c r="CE1328" s="290" t="s">
        <v>0</v>
      </c>
      <c r="CF1328" s="290" t="s">
        <v>0</v>
      </c>
      <c r="CG1328" s="312">
        <v>16920</v>
      </c>
      <c r="CH1328" s="137">
        <v>4.2750364401377408E-3</v>
      </c>
      <c r="CI1328" s="302">
        <v>469.4</v>
      </c>
      <c r="CJ1328" s="312">
        <v>19703</v>
      </c>
      <c r="CK1328" s="137">
        <v>4.7897871032861203E-3</v>
      </c>
      <c r="CL1328" s="302">
        <v>524.47</v>
      </c>
    </row>
    <row r="1329" spans="1:90" ht="14.4" x14ac:dyDescent="0.3">
      <c r="A1329" s="99" t="s">
        <v>631</v>
      </c>
      <c r="B1329" s="318" t="s">
        <v>0</v>
      </c>
      <c r="C1329" s="290" t="s">
        <v>0</v>
      </c>
      <c r="D1329" s="290" t="s">
        <v>0</v>
      </c>
      <c r="E1329" s="312">
        <v>21721</v>
      </c>
      <c r="F1329" s="137">
        <v>2.3168522978660767E-2</v>
      </c>
      <c r="G1329" s="302">
        <v>238.78787878787799</v>
      </c>
      <c r="H1329" s="312">
        <v>27354</v>
      </c>
      <c r="I1329" s="137">
        <v>2.8105368933056329E-2</v>
      </c>
      <c r="J1329" s="302">
        <v>256.96969999999999</v>
      </c>
      <c r="L1329" s="290" t="s">
        <v>0</v>
      </c>
      <c r="M1329" s="290" t="s">
        <v>0</v>
      </c>
      <c r="N1329" s="290" t="s">
        <v>0</v>
      </c>
      <c r="O1329" s="312">
        <v>19073</v>
      </c>
      <c r="P1329" s="137">
        <v>2.3041925600904619E-2</v>
      </c>
      <c r="Q1329" s="302">
        <v>216.969696969697</v>
      </c>
      <c r="R1329" s="312">
        <v>23629</v>
      </c>
      <c r="S1329" s="137">
        <v>2.7478616823951484E-2</v>
      </c>
      <c r="T1329" s="302">
        <v>207.878784</v>
      </c>
      <c r="V1329" s="290" t="s">
        <v>0</v>
      </c>
      <c r="W1329" s="290" t="s">
        <v>0</v>
      </c>
      <c r="X1329" s="290" t="s">
        <v>0</v>
      </c>
      <c r="Y1329" s="312">
        <v>2569</v>
      </c>
      <c r="Z1329" s="137">
        <v>1.9574973902574691E-2</v>
      </c>
      <c r="AA1329" s="302">
        <v>92.121212121212096</v>
      </c>
      <c r="AB1329" s="312">
        <v>3392</v>
      </c>
      <c r="AC1329" s="137">
        <v>2.5314566323865247E-2</v>
      </c>
      <c r="AD1329" s="302">
        <v>92.727270000000004</v>
      </c>
      <c r="AF1329" s="290" t="s">
        <v>0</v>
      </c>
      <c r="AG1329" s="290" t="s">
        <v>0</v>
      </c>
      <c r="AH1329" s="290" t="s">
        <v>0</v>
      </c>
      <c r="AI1329" s="312">
        <v>4132</v>
      </c>
      <c r="AJ1329" s="137">
        <v>2.8631613958258268E-2</v>
      </c>
      <c r="AK1329" s="302">
        <v>124.24242424242399</v>
      </c>
      <c r="AL1329" s="312">
        <v>4879</v>
      </c>
      <c r="AM1329" s="137">
        <v>3.3133450591838538E-2</v>
      </c>
      <c r="AN1329" s="302">
        <v>151.515152</v>
      </c>
      <c r="AP1329" s="290" t="s">
        <v>0</v>
      </c>
      <c r="AQ1329" s="290" t="s">
        <v>0</v>
      </c>
      <c r="AR1329" s="290" t="s">
        <v>0</v>
      </c>
      <c r="AS1329" s="312">
        <v>5855</v>
      </c>
      <c r="AT1329" s="137">
        <v>2.2638780947078226E-2</v>
      </c>
      <c r="AU1329" s="302">
        <v>129.69696969696901</v>
      </c>
      <c r="AV1329" s="312">
        <v>7117</v>
      </c>
      <c r="AW1329" s="137">
        <v>2.6495564217399882E-2</v>
      </c>
      <c r="AX1329" s="302">
        <v>101.21212</v>
      </c>
      <c r="AZ1329" s="318" t="s">
        <v>0</v>
      </c>
      <c r="BA1329" s="290" t="s">
        <v>0</v>
      </c>
      <c r="BB1329" s="290" t="s">
        <v>0</v>
      </c>
      <c r="BC1329" s="312">
        <v>17359</v>
      </c>
      <c r="BD1329" s="137">
        <v>2.5076418141580136E-2</v>
      </c>
      <c r="BE1329" s="302">
        <v>216.969696969697</v>
      </c>
      <c r="BF1329" s="312">
        <v>21537</v>
      </c>
      <c r="BG1329" s="137">
        <v>2.9402971014789545E-2</v>
      </c>
      <c r="BH1329" s="302">
        <v>234.545456</v>
      </c>
      <c r="BJ1329" s="318" t="s">
        <v>0</v>
      </c>
      <c r="BK1329" s="290" t="s">
        <v>0</v>
      </c>
      <c r="BL1329" s="290" t="s">
        <v>0</v>
      </c>
      <c r="BM1329" s="312">
        <v>12765</v>
      </c>
      <c r="BN1329" s="137">
        <v>2.4577191442169955E-2</v>
      </c>
      <c r="BO1329" s="302">
        <v>190.90909090909</v>
      </c>
      <c r="BP1329" s="312">
        <v>15766</v>
      </c>
      <c r="BQ1329" s="137">
        <v>2.9186513409394259E-2</v>
      </c>
      <c r="BR1329" s="302">
        <v>231.515152</v>
      </c>
      <c r="BT1329" s="318" t="s">
        <v>0</v>
      </c>
      <c r="BU1329" s="290" t="s">
        <v>0</v>
      </c>
      <c r="BV1329" s="290" t="s">
        <v>0</v>
      </c>
      <c r="BW1329" s="312">
        <v>10024</v>
      </c>
      <c r="BX1329" s="137">
        <v>2.2436248956414499E-2</v>
      </c>
      <c r="BY1329" s="302">
        <v>139.39393939393901</v>
      </c>
      <c r="BZ1329" s="312">
        <v>12026</v>
      </c>
      <c r="CA1329" s="137">
        <v>2.626584282865611E-2</v>
      </c>
      <c r="CB1329" s="302">
        <v>190.909088</v>
      </c>
      <c r="CD1329" s="318" t="s">
        <v>0</v>
      </c>
      <c r="CE1329" s="290" t="s">
        <v>0</v>
      </c>
      <c r="CF1329" s="290" t="s">
        <v>0</v>
      </c>
      <c r="CG1329" s="312">
        <v>93498</v>
      </c>
      <c r="CH1329" s="137">
        <v>2.3623366257683128E-2</v>
      </c>
      <c r="CI1329" s="302">
        <v>495.84</v>
      </c>
      <c r="CJ1329" s="312">
        <v>115700</v>
      </c>
      <c r="CK1329" s="137">
        <v>2.8126598378429891E-2</v>
      </c>
      <c r="CL1329" s="302">
        <v>542.28</v>
      </c>
    </row>
    <row r="1330" spans="1:90" ht="14.4" x14ac:dyDescent="0.3">
      <c r="A1330" s="99" t="s">
        <v>636</v>
      </c>
      <c r="B1330" s="318" t="s">
        <v>0</v>
      </c>
      <c r="C1330" s="290" t="s">
        <v>0</v>
      </c>
      <c r="D1330" s="290" t="s">
        <v>0</v>
      </c>
      <c r="E1330" s="312">
        <v>17692</v>
      </c>
      <c r="F1330" s="137">
        <v>1.8871023826640868E-2</v>
      </c>
      <c r="G1330" s="302">
        <v>98.181818181818201</v>
      </c>
      <c r="H1330" s="312">
        <v>19603</v>
      </c>
      <c r="I1330" s="137">
        <v>2.0141461840853372E-2</v>
      </c>
      <c r="J1330" s="302">
        <v>81.818183899999994</v>
      </c>
      <c r="L1330" s="290" t="s">
        <v>0</v>
      </c>
      <c r="M1330" s="290" t="s">
        <v>0</v>
      </c>
      <c r="N1330" s="290" t="s">
        <v>0</v>
      </c>
      <c r="O1330" s="312">
        <v>13711</v>
      </c>
      <c r="P1330" s="137">
        <v>1.6564139983956547E-2</v>
      </c>
      <c r="Q1330" s="302">
        <v>48.484848484848399</v>
      </c>
      <c r="R1330" s="312">
        <v>15945</v>
      </c>
      <c r="S1330" s="137">
        <v>1.8542746001011738E-2</v>
      </c>
      <c r="T1330" s="302">
        <v>67.878784199999998</v>
      </c>
      <c r="V1330" s="290" t="s">
        <v>0</v>
      </c>
      <c r="W1330" s="290" t="s">
        <v>0</v>
      </c>
      <c r="X1330" s="290" t="s">
        <v>0</v>
      </c>
      <c r="Y1330" s="312">
        <v>2106</v>
      </c>
      <c r="Z1330" s="137">
        <v>1.604705918210288E-2</v>
      </c>
      <c r="AA1330" s="302">
        <v>67.878787878787804</v>
      </c>
      <c r="AB1330" s="312">
        <v>2574</v>
      </c>
      <c r="AC1330" s="137">
        <v>1.9209815364867083E-2</v>
      </c>
      <c r="AD1330" s="302">
        <v>37.5757561</v>
      </c>
      <c r="AF1330" s="290" t="s">
        <v>0</v>
      </c>
      <c r="AG1330" s="290" t="s">
        <v>0</v>
      </c>
      <c r="AH1330" s="290" t="s">
        <v>0</v>
      </c>
      <c r="AI1330" s="312">
        <v>3409</v>
      </c>
      <c r="AJ1330" s="137">
        <v>2.3621774439424596E-2</v>
      </c>
      <c r="AK1330" s="302">
        <v>89.090909090909093</v>
      </c>
      <c r="AL1330" s="312">
        <v>3879</v>
      </c>
      <c r="AM1330" s="137">
        <v>2.6342417471970012E-2</v>
      </c>
      <c r="AN1330" s="302">
        <v>78.787880000000001</v>
      </c>
      <c r="AP1330" s="290" t="s">
        <v>0</v>
      </c>
      <c r="AQ1330" s="290" t="s">
        <v>0</v>
      </c>
      <c r="AR1330" s="290" t="s">
        <v>0</v>
      </c>
      <c r="AS1330" s="312">
        <v>4659</v>
      </c>
      <c r="AT1330" s="137">
        <v>1.801436044960503E-2</v>
      </c>
      <c r="AU1330" s="302">
        <v>35.151515151515099</v>
      </c>
      <c r="AV1330" s="312">
        <v>5260</v>
      </c>
      <c r="AW1330" s="137">
        <v>1.9582221130184541E-2</v>
      </c>
      <c r="AX1330" s="302">
        <v>53.3333321</v>
      </c>
      <c r="AZ1330" s="318" t="s">
        <v>0</v>
      </c>
      <c r="BA1330" s="290" t="s">
        <v>0</v>
      </c>
      <c r="BB1330" s="290" t="s">
        <v>0</v>
      </c>
      <c r="BC1330" s="312">
        <v>13146</v>
      </c>
      <c r="BD1330" s="137">
        <v>1.8990413784734862E-2</v>
      </c>
      <c r="BE1330" s="302">
        <v>89.090909090909093</v>
      </c>
      <c r="BF1330" s="312">
        <v>14898</v>
      </c>
      <c r="BG1330" s="137">
        <v>2.0339205190060574E-2</v>
      </c>
      <c r="BH1330" s="302">
        <v>89.696969999999993</v>
      </c>
      <c r="BJ1330" s="318" t="s">
        <v>0</v>
      </c>
      <c r="BK1330" s="290" t="s">
        <v>0</v>
      </c>
      <c r="BL1330" s="290" t="s">
        <v>0</v>
      </c>
      <c r="BM1330" s="312">
        <v>10175</v>
      </c>
      <c r="BN1330" s="137">
        <v>1.9590514917671702E-2</v>
      </c>
      <c r="BO1330" s="302">
        <v>72.121212121212096</v>
      </c>
      <c r="BP1330" s="312">
        <v>11613</v>
      </c>
      <c r="BQ1330" s="137">
        <v>2.1498349627254568E-2</v>
      </c>
      <c r="BR1330" s="302">
        <v>90.909090000000006</v>
      </c>
      <c r="BT1330" s="318" t="s">
        <v>0</v>
      </c>
      <c r="BU1330" s="290" t="s">
        <v>0</v>
      </c>
      <c r="BV1330" s="290" t="s">
        <v>0</v>
      </c>
      <c r="BW1330" s="312">
        <v>7790</v>
      </c>
      <c r="BX1330" s="137">
        <v>1.7435991557309353E-2</v>
      </c>
      <c r="BY1330" s="302">
        <v>65.454545454545396</v>
      </c>
      <c r="BZ1330" s="312">
        <v>8576</v>
      </c>
      <c r="CA1330" s="137">
        <v>1.8730739073553535E-2</v>
      </c>
      <c r="CB1330" s="302">
        <v>70.303030000000007</v>
      </c>
      <c r="CD1330" s="318" t="s">
        <v>0</v>
      </c>
      <c r="CE1330" s="290" t="s">
        <v>0</v>
      </c>
      <c r="CF1330" s="290" t="s">
        <v>0</v>
      </c>
      <c r="CG1330" s="312">
        <v>72688</v>
      </c>
      <c r="CH1330" s="137">
        <v>1.836547569507873E-2</v>
      </c>
      <c r="CI1330" s="302">
        <v>207.05</v>
      </c>
      <c r="CJ1330" s="312">
        <v>82348</v>
      </c>
      <c r="CK1330" s="137">
        <v>2.0018747824260542E-2</v>
      </c>
      <c r="CL1330" s="302">
        <v>205.5</v>
      </c>
    </row>
    <row r="1331" spans="1:90" ht="14.4" x14ac:dyDescent="0.3">
      <c r="A1331" s="99" t="s">
        <v>630</v>
      </c>
      <c r="B1331" s="318" t="s">
        <v>0</v>
      </c>
      <c r="C1331" s="290" t="s">
        <v>0</v>
      </c>
      <c r="D1331" s="290" t="s">
        <v>0</v>
      </c>
      <c r="E1331" s="312">
        <v>5730</v>
      </c>
      <c r="F1331" s="137">
        <v>6.1118565750990375E-3</v>
      </c>
      <c r="G1331" s="302">
        <v>246.666666666666</v>
      </c>
      <c r="H1331" s="312">
        <v>6621</v>
      </c>
      <c r="I1331" s="137">
        <v>6.8028678696265971E-3</v>
      </c>
      <c r="J1331" s="302">
        <v>269.69695999999999</v>
      </c>
      <c r="L1331" s="290" t="s">
        <v>0</v>
      </c>
      <c r="M1331" s="290" t="s">
        <v>0</v>
      </c>
      <c r="N1331" s="290" t="s">
        <v>0</v>
      </c>
      <c r="O1331" s="312">
        <v>4331</v>
      </c>
      <c r="P1331" s="137">
        <v>5.2322434738907306E-3</v>
      </c>
      <c r="Q1331" s="302">
        <v>200.60606060606</v>
      </c>
      <c r="R1331" s="312">
        <v>4648</v>
      </c>
      <c r="S1331" s="137">
        <v>5.405248254167612E-3</v>
      </c>
      <c r="T1331" s="302">
        <v>243.636368</v>
      </c>
      <c r="V1331" s="290" t="s">
        <v>0</v>
      </c>
      <c r="W1331" s="290" t="s">
        <v>0</v>
      </c>
      <c r="X1331" s="290" t="s">
        <v>0</v>
      </c>
      <c r="Y1331" s="312">
        <v>659</v>
      </c>
      <c r="Z1331" s="137">
        <v>5.0213732198508068E-3</v>
      </c>
      <c r="AA1331" s="302">
        <v>82.424242424242394</v>
      </c>
      <c r="AB1331" s="312">
        <v>657</v>
      </c>
      <c r="AC1331" s="137">
        <v>4.9032046211024373E-3</v>
      </c>
      <c r="AD1331" s="302">
        <v>77.575760000000002</v>
      </c>
      <c r="AF1331" s="290" t="s">
        <v>0</v>
      </c>
      <c r="AG1331" s="290" t="s">
        <v>0</v>
      </c>
      <c r="AH1331" s="290" t="s">
        <v>0</v>
      </c>
      <c r="AI1331" s="312">
        <v>1230</v>
      </c>
      <c r="AJ1331" s="137">
        <v>8.5229634967709748E-3</v>
      </c>
      <c r="AK1331" s="302">
        <v>111.515151515151</v>
      </c>
      <c r="AL1331" s="312">
        <v>1286</v>
      </c>
      <c r="AM1331" s="137">
        <v>8.7332685921509244E-3</v>
      </c>
      <c r="AN1331" s="302">
        <v>113.333336</v>
      </c>
      <c r="AP1331" s="290" t="s">
        <v>0</v>
      </c>
      <c r="AQ1331" s="290" t="s">
        <v>0</v>
      </c>
      <c r="AR1331" s="290" t="s">
        <v>0</v>
      </c>
      <c r="AS1331" s="312">
        <v>1673</v>
      </c>
      <c r="AT1331" s="137">
        <v>6.46877549521125E-3</v>
      </c>
      <c r="AU1331" s="302">
        <v>146.666666666666</v>
      </c>
      <c r="AV1331" s="312">
        <v>1884</v>
      </c>
      <c r="AW1331" s="137">
        <v>7.0138601918759841E-3</v>
      </c>
      <c r="AX1331" s="302">
        <v>146.66667200000001</v>
      </c>
      <c r="AZ1331" s="318" t="s">
        <v>0</v>
      </c>
      <c r="BA1331" s="290" t="s">
        <v>0</v>
      </c>
      <c r="BB1331" s="290" t="s">
        <v>0</v>
      </c>
      <c r="BC1331" s="312">
        <v>4137</v>
      </c>
      <c r="BD1331" s="137">
        <v>5.9762164785826964E-3</v>
      </c>
      <c r="BE1331" s="302">
        <v>225.45454545454501</v>
      </c>
      <c r="BF1331" s="312">
        <v>4405</v>
      </c>
      <c r="BG1331" s="137">
        <v>6.0138407076263146E-3</v>
      </c>
      <c r="BH1331" s="302">
        <v>223.636368</v>
      </c>
      <c r="BJ1331" s="318" t="s">
        <v>0</v>
      </c>
      <c r="BK1331" s="290" t="s">
        <v>0</v>
      </c>
      <c r="BL1331" s="290" t="s">
        <v>0</v>
      </c>
      <c r="BM1331" s="312">
        <v>3412</v>
      </c>
      <c r="BN1331" s="137">
        <v>6.5693205797637197E-3</v>
      </c>
      <c r="BO1331" s="302">
        <v>176.969696969696</v>
      </c>
      <c r="BP1331" s="312">
        <v>3801</v>
      </c>
      <c r="BQ1331" s="137">
        <v>7.036530348161079E-3</v>
      </c>
      <c r="BR1331" s="302">
        <v>237.57576</v>
      </c>
      <c r="BT1331" s="318" t="s">
        <v>0</v>
      </c>
      <c r="BU1331" s="290" t="s">
        <v>0</v>
      </c>
      <c r="BV1331" s="290" t="s">
        <v>0</v>
      </c>
      <c r="BW1331" s="312">
        <v>2591</v>
      </c>
      <c r="BX1331" s="137">
        <v>5.799313751603149E-3</v>
      </c>
      <c r="BY1331" s="302">
        <v>163.636363636363</v>
      </c>
      <c r="BZ1331" s="312">
        <v>2531</v>
      </c>
      <c r="CA1331" s="137">
        <v>5.5279268417868458E-3</v>
      </c>
      <c r="CB1331" s="302">
        <v>204.24243200000001</v>
      </c>
      <c r="CD1331" s="318" t="s">
        <v>0</v>
      </c>
      <c r="CE1331" s="290" t="s">
        <v>0</v>
      </c>
      <c r="CF1331" s="290" t="s">
        <v>0</v>
      </c>
      <c r="CG1331" s="312">
        <v>23763</v>
      </c>
      <c r="CH1331" s="137">
        <v>6.0040006458033767E-3</v>
      </c>
      <c r="CI1331" s="302">
        <v>499.04</v>
      </c>
      <c r="CJ1331" s="312">
        <v>25833</v>
      </c>
      <c r="CK1331" s="137">
        <v>6.2799863086428634E-3</v>
      </c>
      <c r="CL1331" s="302">
        <v>564.74</v>
      </c>
    </row>
    <row r="1332" spans="1:90" ht="14.4" x14ac:dyDescent="0.3">
      <c r="A1332" s="99" t="s">
        <v>631</v>
      </c>
      <c r="B1332" s="318" t="s">
        <v>0</v>
      </c>
      <c r="C1332" s="290" t="s">
        <v>0</v>
      </c>
      <c r="D1332" s="290" t="s">
        <v>0</v>
      </c>
      <c r="E1332" s="312">
        <v>11962</v>
      </c>
      <c r="F1332" s="137">
        <v>1.2759167251541831E-2</v>
      </c>
      <c r="G1332" s="302">
        <v>241.81818181818099</v>
      </c>
      <c r="H1332" s="312">
        <v>12982</v>
      </c>
      <c r="I1332" s="137">
        <v>1.3338593971226777E-2</v>
      </c>
      <c r="J1332" s="302">
        <v>281.21212800000001</v>
      </c>
      <c r="L1332" s="290" t="s">
        <v>0</v>
      </c>
      <c r="M1332" s="290" t="s">
        <v>0</v>
      </c>
      <c r="N1332" s="290" t="s">
        <v>0</v>
      </c>
      <c r="O1332" s="312">
        <v>9380</v>
      </c>
      <c r="P1332" s="137">
        <v>1.1331896510065817E-2</v>
      </c>
      <c r="Q1332" s="302">
        <v>205.45454545454501</v>
      </c>
      <c r="R1332" s="312">
        <v>11297</v>
      </c>
      <c r="S1332" s="137">
        <v>1.3137497746844128E-2</v>
      </c>
      <c r="T1332" s="302">
        <v>259.39395100000002</v>
      </c>
      <c r="V1332" s="290" t="s">
        <v>0</v>
      </c>
      <c r="W1332" s="290" t="s">
        <v>0</v>
      </c>
      <c r="X1332" s="290" t="s">
        <v>0</v>
      </c>
      <c r="Y1332" s="312">
        <v>1447</v>
      </c>
      <c r="Z1332" s="137">
        <v>1.1025685962252075E-2</v>
      </c>
      <c r="AA1332" s="302">
        <v>103.030303030303</v>
      </c>
      <c r="AB1332" s="312">
        <v>1917</v>
      </c>
      <c r="AC1332" s="137">
        <v>1.4306610743764646E-2</v>
      </c>
      <c r="AD1332" s="302">
        <v>83.636359999999996</v>
      </c>
      <c r="AF1332" s="290" t="s">
        <v>0</v>
      </c>
      <c r="AG1332" s="290" t="s">
        <v>0</v>
      </c>
      <c r="AH1332" s="290" t="s">
        <v>0</v>
      </c>
      <c r="AI1332" s="312">
        <v>2179</v>
      </c>
      <c r="AJ1332" s="137">
        <v>1.5098810942653621E-2</v>
      </c>
      <c r="AK1332" s="302">
        <v>116.969696969697</v>
      </c>
      <c r="AL1332" s="312">
        <v>2593</v>
      </c>
      <c r="AM1332" s="137">
        <v>1.7609148879819087E-2</v>
      </c>
      <c r="AN1332" s="302">
        <v>147.878784</v>
      </c>
      <c r="AP1332" s="290" t="s">
        <v>0</v>
      </c>
      <c r="AQ1332" s="290" t="s">
        <v>0</v>
      </c>
      <c r="AR1332" s="290" t="s">
        <v>0</v>
      </c>
      <c r="AS1332" s="312">
        <v>2986</v>
      </c>
      <c r="AT1332" s="137">
        <v>1.1545584954393779E-2</v>
      </c>
      <c r="AU1332" s="302">
        <v>148.48484848484799</v>
      </c>
      <c r="AV1332" s="312">
        <v>3376</v>
      </c>
      <c r="AW1332" s="137">
        <v>1.2568360938308558E-2</v>
      </c>
      <c r="AX1332" s="302">
        <v>139.393936</v>
      </c>
      <c r="AZ1332" s="318" t="s">
        <v>0</v>
      </c>
      <c r="BA1332" s="290" t="s">
        <v>0</v>
      </c>
      <c r="BB1332" s="290" t="s">
        <v>0</v>
      </c>
      <c r="BC1332" s="312">
        <v>9009</v>
      </c>
      <c r="BD1332" s="137">
        <v>1.3014197306152166E-2</v>
      </c>
      <c r="BE1332" s="302">
        <v>227.272727272727</v>
      </c>
      <c r="BF1332" s="312">
        <v>10493</v>
      </c>
      <c r="BG1332" s="137">
        <v>1.4325364482434261E-2</v>
      </c>
      <c r="BH1332" s="302">
        <v>243.636368</v>
      </c>
      <c r="BJ1332" s="318" t="s">
        <v>0</v>
      </c>
      <c r="BK1332" s="290" t="s">
        <v>0</v>
      </c>
      <c r="BL1332" s="290" t="s">
        <v>0</v>
      </c>
      <c r="BM1332" s="312">
        <v>6763</v>
      </c>
      <c r="BN1332" s="137">
        <v>1.3021194337907983E-2</v>
      </c>
      <c r="BO1332" s="302">
        <v>178.78787878787799</v>
      </c>
      <c r="BP1332" s="312">
        <v>7812</v>
      </c>
      <c r="BQ1332" s="137">
        <v>1.4461819279093489E-2</v>
      </c>
      <c r="BR1332" s="302">
        <v>209.69697600000001</v>
      </c>
      <c r="BT1332" s="318" t="s">
        <v>0</v>
      </c>
      <c r="BU1332" s="290" t="s">
        <v>0</v>
      </c>
      <c r="BV1332" s="290" t="s">
        <v>0</v>
      </c>
      <c r="BW1332" s="312">
        <v>5199</v>
      </c>
      <c r="BX1332" s="137">
        <v>1.1636677805706203E-2</v>
      </c>
      <c r="BY1332" s="302">
        <v>176.969696969696</v>
      </c>
      <c r="BZ1332" s="312">
        <v>6045</v>
      </c>
      <c r="CA1332" s="137">
        <v>1.3202812231766687E-2</v>
      </c>
      <c r="CB1332" s="302">
        <v>206.060608</v>
      </c>
      <c r="CD1332" s="318" t="s">
        <v>0</v>
      </c>
      <c r="CE1332" s="290" t="s">
        <v>0</v>
      </c>
      <c r="CF1332" s="290" t="s">
        <v>0</v>
      </c>
      <c r="CG1332" s="312">
        <v>48925</v>
      </c>
      <c r="CH1332" s="137">
        <v>1.2361475049275353E-2</v>
      </c>
      <c r="CI1332" s="302">
        <v>510.16</v>
      </c>
      <c r="CJ1332" s="312">
        <v>56515</v>
      </c>
      <c r="CK1332" s="137">
        <v>1.3738761515617677E-2</v>
      </c>
      <c r="CL1332" s="302">
        <v>582.26</v>
      </c>
    </row>
    <row r="1333" spans="1:90" ht="14.4" x14ac:dyDescent="0.3">
      <c r="A1333" s="99" t="s">
        <v>355</v>
      </c>
      <c r="B1333" s="318" t="s">
        <v>0</v>
      </c>
      <c r="C1333" s="290" t="s">
        <v>0</v>
      </c>
      <c r="D1333" s="290" t="s">
        <v>0</v>
      </c>
      <c r="E1333" s="312">
        <v>473200</v>
      </c>
      <c r="F1333" s="137">
        <v>0.5047348222228385</v>
      </c>
      <c r="G1333" s="302">
        <v>220</v>
      </c>
      <c r="H1333" s="312">
        <v>490788</v>
      </c>
      <c r="I1333" s="137">
        <v>0.50426913094672987</v>
      </c>
      <c r="J1333" s="302">
        <v>193.939392</v>
      </c>
      <c r="L1333" s="290" t="s">
        <v>0</v>
      </c>
      <c r="M1333" s="290" t="s">
        <v>0</v>
      </c>
      <c r="N1333" s="290" t="s">
        <v>0</v>
      </c>
      <c r="O1333" s="312">
        <v>415529</v>
      </c>
      <c r="P1333" s="137">
        <v>0.5019969749393538</v>
      </c>
      <c r="Q1333" s="302">
        <v>139.39393939393901</v>
      </c>
      <c r="R1333" s="312">
        <v>431095</v>
      </c>
      <c r="S1333" s="137">
        <v>0.5013286351399282</v>
      </c>
      <c r="T1333" s="302">
        <v>184.84848</v>
      </c>
      <c r="V1333" s="290" t="s">
        <v>0</v>
      </c>
      <c r="W1333" s="290" t="s">
        <v>0</v>
      </c>
      <c r="X1333" s="290" t="s">
        <v>0</v>
      </c>
      <c r="Y1333" s="312">
        <v>66323</v>
      </c>
      <c r="Z1333" s="137">
        <v>0.50536044925669965</v>
      </c>
      <c r="AA1333" s="302">
        <v>144.24242424242399</v>
      </c>
      <c r="AB1333" s="312">
        <v>66843</v>
      </c>
      <c r="AC1333" s="137">
        <v>0.49885069480723016</v>
      </c>
      <c r="AD1333" s="302">
        <v>176.363632</v>
      </c>
      <c r="AF1333" s="290" t="s">
        <v>0</v>
      </c>
      <c r="AG1333" s="290" t="s">
        <v>0</v>
      </c>
      <c r="AH1333" s="290" t="s">
        <v>0</v>
      </c>
      <c r="AI1333" s="312">
        <v>71927</v>
      </c>
      <c r="AJ1333" s="137">
        <v>0.49839934587987472</v>
      </c>
      <c r="AK1333" s="302">
        <v>551.51515151515105</v>
      </c>
      <c r="AL1333" s="312">
        <v>75146</v>
      </c>
      <c r="AM1333" s="137">
        <v>0.51031897482564026</v>
      </c>
      <c r="AN1333" s="302">
        <v>321.81817599999999</v>
      </c>
      <c r="AP1333" s="290" t="s">
        <v>0</v>
      </c>
      <c r="AQ1333" s="290" t="s">
        <v>0</v>
      </c>
      <c r="AR1333" s="290" t="s">
        <v>0</v>
      </c>
      <c r="AS1333" s="312">
        <v>129180</v>
      </c>
      <c r="AT1333" s="137">
        <v>0.49948381259497271</v>
      </c>
      <c r="AU1333" s="302">
        <v>124.24242424242399</v>
      </c>
      <c r="AV1333" s="312">
        <v>133919</v>
      </c>
      <c r="AW1333" s="137">
        <v>0.49856111626106153</v>
      </c>
      <c r="AX1333" s="302">
        <v>146.060608</v>
      </c>
      <c r="AZ1333" s="318" t="s">
        <v>0</v>
      </c>
      <c r="BA1333" s="290" t="s">
        <v>0</v>
      </c>
      <c r="BB1333" s="290" t="s">
        <v>0</v>
      </c>
      <c r="BC1333" s="312">
        <v>350619</v>
      </c>
      <c r="BD1333" s="137">
        <v>0.50649626432298434</v>
      </c>
      <c r="BE1333" s="302">
        <v>209.09090909090901</v>
      </c>
      <c r="BF1333" s="312">
        <v>370416</v>
      </c>
      <c r="BG1333" s="137">
        <v>0.50570325075053546</v>
      </c>
      <c r="BH1333" s="302">
        <v>223.636368</v>
      </c>
      <c r="BJ1333" s="318" t="s">
        <v>0</v>
      </c>
      <c r="BK1333" s="290" t="s">
        <v>0</v>
      </c>
      <c r="BL1333" s="290" t="s">
        <v>0</v>
      </c>
      <c r="BM1333" s="312">
        <v>262721</v>
      </c>
      <c r="BN1333" s="137">
        <v>0.50583190856861204</v>
      </c>
      <c r="BO1333" s="302">
        <v>233.333333333333</v>
      </c>
      <c r="BP1333" s="312">
        <v>273056</v>
      </c>
      <c r="BQ1333" s="137">
        <v>0.50548982655813512</v>
      </c>
      <c r="BR1333" s="302">
        <v>148.484848</v>
      </c>
      <c r="BT1333" s="318" t="s">
        <v>0</v>
      </c>
      <c r="BU1333" s="290" t="s">
        <v>0</v>
      </c>
      <c r="BV1333" s="290" t="s">
        <v>0</v>
      </c>
      <c r="BW1333" s="312">
        <v>223699</v>
      </c>
      <c r="BX1333" s="137">
        <v>0.50069497758389536</v>
      </c>
      <c r="BY1333" s="302">
        <v>189.69696969696901</v>
      </c>
      <c r="BZ1333" s="312">
        <v>229642</v>
      </c>
      <c r="CA1333" s="137">
        <v>0.50155834682007705</v>
      </c>
      <c r="CB1333" s="302">
        <v>140.606064</v>
      </c>
      <c r="CD1333" s="318" t="s">
        <v>0</v>
      </c>
      <c r="CE1333" s="290" t="s">
        <v>0</v>
      </c>
      <c r="CF1333" s="290" t="s">
        <v>0</v>
      </c>
      <c r="CG1333" s="312">
        <v>1993198</v>
      </c>
      <c r="CH1333" s="137">
        <v>0.50360485120624499</v>
      </c>
      <c r="CI1333" s="302">
        <v>735.61</v>
      </c>
      <c r="CJ1333" s="312">
        <v>2070905</v>
      </c>
      <c r="CK1333" s="137">
        <v>0.50343572355127353</v>
      </c>
      <c r="CL1333" s="302">
        <v>563.62</v>
      </c>
    </row>
    <row r="1334" spans="1:90" ht="14.4" x14ac:dyDescent="0.3">
      <c r="A1334" s="99" t="s">
        <v>169</v>
      </c>
      <c r="B1334" s="318" t="s">
        <v>0</v>
      </c>
      <c r="C1334" s="290" t="s">
        <v>0</v>
      </c>
      <c r="D1334" s="290" t="s">
        <v>0</v>
      </c>
      <c r="E1334" s="312">
        <v>39070</v>
      </c>
      <c r="F1334" s="137">
        <v>4.167368872410461E-2</v>
      </c>
      <c r="G1334" s="302">
        <v>18.7878787878787</v>
      </c>
      <c r="H1334" s="312">
        <v>38015</v>
      </c>
      <c r="I1334" s="137">
        <v>3.9059208890478037E-2</v>
      </c>
      <c r="J1334" s="302">
        <v>32.727271999999999</v>
      </c>
      <c r="L1334" s="290" t="s">
        <v>0</v>
      </c>
      <c r="M1334" s="290" t="s">
        <v>0</v>
      </c>
      <c r="N1334" s="290" t="s">
        <v>0</v>
      </c>
      <c r="O1334" s="312">
        <v>36006</v>
      </c>
      <c r="P1334" s="137">
        <v>4.34985357933294E-2</v>
      </c>
      <c r="Q1334" s="302">
        <v>6.6666666666666599</v>
      </c>
      <c r="R1334" s="312">
        <v>34454</v>
      </c>
      <c r="S1334" s="137">
        <v>4.0067216727429196E-2</v>
      </c>
      <c r="T1334" s="302">
        <v>43.636364</v>
      </c>
      <c r="V1334" s="290" t="s">
        <v>0</v>
      </c>
      <c r="W1334" s="290" t="s">
        <v>0</v>
      </c>
      <c r="X1334" s="290" t="s">
        <v>0</v>
      </c>
      <c r="Y1334" s="312">
        <v>6276</v>
      </c>
      <c r="Z1334" s="137">
        <v>4.7821150725013147E-2</v>
      </c>
      <c r="AA1334" s="302">
        <v>73.939393939393895</v>
      </c>
      <c r="AB1334" s="312">
        <v>5687</v>
      </c>
      <c r="AC1334" s="137">
        <v>4.2442198904428553E-2</v>
      </c>
      <c r="AD1334" s="302">
        <v>17.575758</v>
      </c>
      <c r="AF1334" s="290" t="s">
        <v>0</v>
      </c>
      <c r="AG1334" s="290" t="s">
        <v>0</v>
      </c>
      <c r="AH1334" s="290" t="s">
        <v>0</v>
      </c>
      <c r="AI1334" s="312">
        <v>5909</v>
      </c>
      <c r="AJ1334" s="137">
        <v>4.0944870977576986E-2</v>
      </c>
      <c r="AK1334" s="302">
        <v>69.696969696969703</v>
      </c>
      <c r="AL1334" s="312">
        <v>5699</v>
      </c>
      <c r="AM1334" s="137">
        <v>3.8702097750130726E-2</v>
      </c>
      <c r="AN1334" s="302">
        <v>72.727270000000004</v>
      </c>
      <c r="AP1334" s="290" t="s">
        <v>0</v>
      </c>
      <c r="AQ1334" s="290" t="s">
        <v>0</v>
      </c>
      <c r="AR1334" s="290" t="s">
        <v>0</v>
      </c>
      <c r="AS1334" s="312">
        <v>10630</v>
      </c>
      <c r="AT1334" s="137">
        <v>4.1101663786070289E-2</v>
      </c>
      <c r="AU1334" s="302">
        <v>58.787878787878803</v>
      </c>
      <c r="AV1334" s="312">
        <v>10331</v>
      </c>
      <c r="AW1334" s="137">
        <v>3.8460822527744583E-2</v>
      </c>
      <c r="AX1334" s="302">
        <v>16.363636</v>
      </c>
      <c r="AZ1334" s="318" t="s">
        <v>0</v>
      </c>
      <c r="BA1334" s="290" t="s">
        <v>0</v>
      </c>
      <c r="BB1334" s="290" t="s">
        <v>0</v>
      </c>
      <c r="BC1334" s="312">
        <v>25989</v>
      </c>
      <c r="BD1334" s="137">
        <v>3.754312063376497E-2</v>
      </c>
      <c r="BE1334" s="302">
        <v>66.060606060606005</v>
      </c>
      <c r="BF1334" s="312">
        <v>25589</v>
      </c>
      <c r="BG1334" s="137">
        <v>3.493488532745738E-2</v>
      </c>
      <c r="BH1334" s="302">
        <v>49.0909081</v>
      </c>
      <c r="BJ1334" s="318" t="s">
        <v>0</v>
      </c>
      <c r="BK1334" s="290" t="s">
        <v>0</v>
      </c>
      <c r="BL1334" s="290" t="s">
        <v>0</v>
      </c>
      <c r="BM1334" s="312">
        <v>19171</v>
      </c>
      <c r="BN1334" s="137">
        <v>3.6911033069944393E-2</v>
      </c>
      <c r="BO1334" s="302">
        <v>48.484848484848399</v>
      </c>
      <c r="BP1334" s="312">
        <v>19378</v>
      </c>
      <c r="BQ1334" s="137">
        <v>3.5873161033061138E-2</v>
      </c>
      <c r="BR1334" s="302">
        <v>64.848489999999998</v>
      </c>
      <c r="BT1334" s="318" t="s">
        <v>0</v>
      </c>
      <c r="BU1334" s="290" t="s">
        <v>0</v>
      </c>
      <c r="BV1334" s="290" t="s">
        <v>0</v>
      </c>
      <c r="BW1334" s="312">
        <v>19939</v>
      </c>
      <c r="BX1334" s="137">
        <v>4.4628528326211961E-2</v>
      </c>
      <c r="BY1334" s="302">
        <v>1.8181818181818099</v>
      </c>
      <c r="BZ1334" s="312">
        <v>18422</v>
      </c>
      <c r="CA1334" s="137">
        <v>4.0235269964202798E-2</v>
      </c>
      <c r="CB1334" s="302">
        <v>27.878788</v>
      </c>
      <c r="CD1334" s="318" t="s">
        <v>0</v>
      </c>
      <c r="CE1334" s="290" t="s">
        <v>0</v>
      </c>
      <c r="CF1334" s="290" t="s">
        <v>0</v>
      </c>
      <c r="CG1334" s="312">
        <v>162990</v>
      </c>
      <c r="CH1334" s="137">
        <v>4.1181335069624729E-2</v>
      </c>
      <c r="CI1334" s="302">
        <v>143.09</v>
      </c>
      <c r="CJ1334" s="312">
        <v>157575</v>
      </c>
      <c r="CK1334" s="137">
        <v>3.8306384956621344E-2</v>
      </c>
      <c r="CL1334" s="302">
        <v>125.8</v>
      </c>
    </row>
    <row r="1335" spans="1:90" ht="14.4" x14ac:dyDescent="0.3">
      <c r="A1335" s="99" t="s">
        <v>630</v>
      </c>
      <c r="B1335" s="318" t="s">
        <v>0</v>
      </c>
      <c r="C1335" s="290" t="s">
        <v>0</v>
      </c>
      <c r="D1335" s="290" t="s">
        <v>0</v>
      </c>
      <c r="E1335" s="312">
        <v>170</v>
      </c>
      <c r="F1335" s="137">
        <v>1.8132907814429956E-4</v>
      </c>
      <c r="G1335" s="302">
        <v>66.6666666666666</v>
      </c>
      <c r="H1335" s="312">
        <v>147</v>
      </c>
      <c r="I1335" s="137">
        <v>1.5103784576878264E-4</v>
      </c>
      <c r="J1335" s="302">
        <v>58.787880000000001</v>
      </c>
      <c r="L1335" s="290" t="s">
        <v>0</v>
      </c>
      <c r="M1335" s="290" t="s">
        <v>0</v>
      </c>
      <c r="N1335" s="290" t="s">
        <v>0</v>
      </c>
      <c r="O1335" s="312">
        <v>102</v>
      </c>
      <c r="P1335" s="137">
        <v>1.2322531386212295E-4</v>
      </c>
      <c r="Q1335" s="302">
        <v>36.363636363636303</v>
      </c>
      <c r="R1335" s="312">
        <v>471</v>
      </c>
      <c r="S1335" s="137">
        <v>5.4773492420674382E-4</v>
      </c>
      <c r="T1335" s="302">
        <v>166.060608</v>
      </c>
      <c r="V1335" s="290" t="s">
        <v>0</v>
      </c>
      <c r="W1335" s="290" t="s">
        <v>0</v>
      </c>
      <c r="X1335" s="290" t="s">
        <v>0</v>
      </c>
      <c r="Y1335" s="312">
        <v>0</v>
      </c>
      <c r="Z1335" s="137">
        <v>0</v>
      </c>
      <c r="AA1335" s="302">
        <v>17.5757575757575</v>
      </c>
      <c r="AB1335" s="312">
        <v>94</v>
      </c>
      <c r="AC1335" s="137">
        <v>7.0152394883352988E-4</v>
      </c>
      <c r="AD1335" s="302">
        <v>47.272728000000001</v>
      </c>
      <c r="AF1335" s="290" t="s">
        <v>0</v>
      </c>
      <c r="AG1335" s="290" t="s">
        <v>0</v>
      </c>
      <c r="AH1335" s="290" t="s">
        <v>0</v>
      </c>
      <c r="AI1335" s="312">
        <v>26</v>
      </c>
      <c r="AJ1335" s="137">
        <v>1.8016020399678483E-4</v>
      </c>
      <c r="AK1335" s="302">
        <v>25.4545454545454</v>
      </c>
      <c r="AL1335" s="312">
        <v>0</v>
      </c>
      <c r="AM1335" s="137">
        <v>0</v>
      </c>
      <c r="AN1335" s="302">
        <v>17.575758</v>
      </c>
      <c r="AP1335" s="290" t="s">
        <v>0</v>
      </c>
      <c r="AQ1335" s="290" t="s">
        <v>0</v>
      </c>
      <c r="AR1335" s="290" t="s">
        <v>0</v>
      </c>
      <c r="AS1335" s="312">
        <v>43</v>
      </c>
      <c r="AT1335" s="137">
        <v>1.6626260985898609E-4</v>
      </c>
      <c r="AU1335" s="302">
        <v>24.848484848484802</v>
      </c>
      <c r="AV1335" s="312">
        <v>83</v>
      </c>
      <c r="AW1335" s="137">
        <v>3.0899702543827322E-4</v>
      </c>
      <c r="AX1335" s="302">
        <v>61.818179999999998</v>
      </c>
      <c r="AZ1335" s="318" t="s">
        <v>0</v>
      </c>
      <c r="BA1335" s="290" t="s">
        <v>0</v>
      </c>
      <c r="BB1335" s="290" t="s">
        <v>0</v>
      </c>
      <c r="BC1335" s="312">
        <v>90</v>
      </c>
      <c r="BD1335" s="137">
        <v>1.3001196110042123E-4</v>
      </c>
      <c r="BE1335" s="302">
        <v>44.848484848484802</v>
      </c>
      <c r="BF1335" s="312">
        <v>77</v>
      </c>
      <c r="BG1335" s="137">
        <v>1.0512275470765636E-4</v>
      </c>
      <c r="BH1335" s="302">
        <v>42.4242439</v>
      </c>
      <c r="BJ1335" s="318" t="s">
        <v>0</v>
      </c>
      <c r="BK1335" s="290" t="s">
        <v>0</v>
      </c>
      <c r="BL1335" s="290" t="s">
        <v>0</v>
      </c>
      <c r="BM1335" s="312">
        <v>128</v>
      </c>
      <c r="BN1335" s="137">
        <v>2.4644578962771286E-4</v>
      </c>
      <c r="BO1335" s="302">
        <v>47.272727272727202</v>
      </c>
      <c r="BP1335" s="312">
        <v>52</v>
      </c>
      <c r="BQ1335" s="137">
        <v>9.6264030019567519E-5</v>
      </c>
      <c r="BR1335" s="302">
        <v>32.121212</v>
      </c>
      <c r="BT1335" s="318" t="s">
        <v>0</v>
      </c>
      <c r="BU1335" s="290" t="s">
        <v>0</v>
      </c>
      <c r="BV1335" s="290" t="s">
        <v>0</v>
      </c>
      <c r="BW1335" s="312">
        <v>135</v>
      </c>
      <c r="BX1335" s="137">
        <v>3.0216416691100932E-4</v>
      </c>
      <c r="BY1335" s="302">
        <v>45.454545454545404</v>
      </c>
      <c r="BZ1335" s="312">
        <v>42</v>
      </c>
      <c r="CA1335" s="137">
        <v>9.1731697888205267E-5</v>
      </c>
      <c r="CB1335" s="302">
        <v>24.848483999999999</v>
      </c>
      <c r="CD1335" s="318" t="s">
        <v>0</v>
      </c>
      <c r="CE1335" s="290" t="s">
        <v>0</v>
      </c>
      <c r="CF1335" s="290" t="s">
        <v>0</v>
      </c>
      <c r="CG1335" s="312">
        <v>694</v>
      </c>
      <c r="CH1335" s="137">
        <v>1.7534723932952672E-4</v>
      </c>
      <c r="CI1335" s="302">
        <v>115.37</v>
      </c>
      <c r="CJ1335" s="312">
        <v>966</v>
      </c>
      <c r="CK1335" s="137">
        <v>2.3483400201869726E-4</v>
      </c>
      <c r="CL1335" s="302">
        <v>201.25</v>
      </c>
    </row>
    <row r="1336" spans="1:90" ht="14.4" x14ac:dyDescent="0.3">
      <c r="A1336" s="99" t="s">
        <v>631</v>
      </c>
      <c r="B1336" s="318" t="s">
        <v>0</v>
      </c>
      <c r="C1336" s="290" t="s">
        <v>0</v>
      </c>
      <c r="D1336" s="290" t="s">
        <v>0</v>
      </c>
      <c r="E1336" s="312">
        <v>38900</v>
      </c>
      <c r="F1336" s="137">
        <v>4.1492359645960306E-2</v>
      </c>
      <c r="G1336" s="302">
        <v>70.909090909090907</v>
      </c>
      <c r="H1336" s="312">
        <v>37868</v>
      </c>
      <c r="I1336" s="137">
        <v>3.8908171044709255E-2</v>
      </c>
      <c r="J1336" s="302">
        <v>71.515150000000006</v>
      </c>
      <c r="L1336" s="290" t="s">
        <v>0</v>
      </c>
      <c r="M1336" s="290" t="s">
        <v>0</v>
      </c>
      <c r="N1336" s="290" t="s">
        <v>0</v>
      </c>
      <c r="O1336" s="312">
        <v>35904</v>
      </c>
      <c r="P1336" s="137">
        <v>4.3375310479467279E-2</v>
      </c>
      <c r="Q1336" s="302">
        <v>36.969696969696898</v>
      </c>
      <c r="R1336" s="312">
        <v>33983</v>
      </c>
      <c r="S1336" s="137">
        <v>3.9519481803222449E-2</v>
      </c>
      <c r="T1336" s="302">
        <v>166.060608</v>
      </c>
      <c r="V1336" s="290" t="s">
        <v>0</v>
      </c>
      <c r="W1336" s="290" t="s">
        <v>0</v>
      </c>
      <c r="X1336" s="290" t="s">
        <v>0</v>
      </c>
      <c r="Y1336" s="312">
        <v>6276</v>
      </c>
      <c r="Z1336" s="137">
        <v>4.7821150725013147E-2</v>
      </c>
      <c r="AA1336" s="302">
        <v>73.939393939393895</v>
      </c>
      <c r="AB1336" s="312">
        <v>5593</v>
      </c>
      <c r="AC1336" s="137">
        <v>4.1740674955595025E-2</v>
      </c>
      <c r="AD1336" s="302">
        <v>48.484848</v>
      </c>
      <c r="AF1336" s="290" t="s">
        <v>0</v>
      </c>
      <c r="AG1336" s="290" t="s">
        <v>0</v>
      </c>
      <c r="AH1336" s="290" t="s">
        <v>0</v>
      </c>
      <c r="AI1336" s="312">
        <v>5883</v>
      </c>
      <c r="AJ1336" s="137">
        <v>4.0764710773580196E-2</v>
      </c>
      <c r="AK1336" s="302">
        <v>73.3333333333333</v>
      </c>
      <c r="AL1336" s="312">
        <v>5699</v>
      </c>
      <c r="AM1336" s="137">
        <v>3.8702097750130726E-2</v>
      </c>
      <c r="AN1336" s="302">
        <v>72.727270000000004</v>
      </c>
      <c r="AP1336" s="290" t="s">
        <v>0</v>
      </c>
      <c r="AQ1336" s="290" t="s">
        <v>0</v>
      </c>
      <c r="AR1336" s="290" t="s">
        <v>0</v>
      </c>
      <c r="AS1336" s="312">
        <v>10587</v>
      </c>
      <c r="AT1336" s="137">
        <v>4.0935401176211299E-2</v>
      </c>
      <c r="AU1336" s="302">
        <v>63.636363636363598</v>
      </c>
      <c r="AV1336" s="312">
        <v>10248</v>
      </c>
      <c r="AW1336" s="137">
        <v>3.8151825502306308E-2</v>
      </c>
      <c r="AX1336" s="302">
        <v>65.454544100000007</v>
      </c>
      <c r="AZ1336" s="318" t="s">
        <v>0</v>
      </c>
      <c r="BA1336" s="290" t="s">
        <v>0</v>
      </c>
      <c r="BB1336" s="290" t="s">
        <v>0</v>
      </c>
      <c r="BC1336" s="312">
        <v>25899</v>
      </c>
      <c r="BD1336" s="137">
        <v>3.741310867266455E-2</v>
      </c>
      <c r="BE1336" s="302">
        <v>81.212121212121204</v>
      </c>
      <c r="BF1336" s="312">
        <v>25512</v>
      </c>
      <c r="BG1336" s="137">
        <v>3.4829762572749723E-2</v>
      </c>
      <c r="BH1336" s="302">
        <v>64.848489999999998</v>
      </c>
      <c r="BJ1336" s="318" t="s">
        <v>0</v>
      </c>
      <c r="BK1336" s="290" t="s">
        <v>0</v>
      </c>
      <c r="BL1336" s="290" t="s">
        <v>0</v>
      </c>
      <c r="BM1336" s="312">
        <v>19043</v>
      </c>
      <c r="BN1336" s="137">
        <v>3.6664587280316685E-2</v>
      </c>
      <c r="BO1336" s="302">
        <v>67.878787878787804</v>
      </c>
      <c r="BP1336" s="312">
        <v>19326</v>
      </c>
      <c r="BQ1336" s="137">
        <v>3.5776897003041576E-2</v>
      </c>
      <c r="BR1336" s="302">
        <v>73.939390000000003</v>
      </c>
      <c r="BT1336" s="318" t="s">
        <v>0</v>
      </c>
      <c r="BU1336" s="290" t="s">
        <v>0</v>
      </c>
      <c r="BV1336" s="290" t="s">
        <v>0</v>
      </c>
      <c r="BW1336" s="312">
        <v>19804</v>
      </c>
      <c r="BX1336" s="137">
        <v>4.4326364159300947E-2</v>
      </c>
      <c r="BY1336" s="302">
        <v>44.848484848484802</v>
      </c>
      <c r="BZ1336" s="312">
        <v>18380</v>
      </c>
      <c r="CA1336" s="137">
        <v>4.0143538266314595E-2</v>
      </c>
      <c r="CB1336" s="302">
        <v>35.757576</v>
      </c>
      <c r="CD1336" s="318" t="s">
        <v>0</v>
      </c>
      <c r="CE1336" s="290" t="s">
        <v>0</v>
      </c>
      <c r="CF1336" s="290" t="s">
        <v>0</v>
      </c>
      <c r="CG1336" s="312">
        <v>162296</v>
      </c>
      <c r="CH1336" s="137">
        <v>4.1005987830295201E-2</v>
      </c>
      <c r="CI1336" s="302">
        <v>183.87</v>
      </c>
      <c r="CJ1336" s="312">
        <v>156609</v>
      </c>
      <c r="CK1336" s="137">
        <v>3.807155095460265E-2</v>
      </c>
      <c r="CL1336" s="302">
        <v>234.43</v>
      </c>
    </row>
    <row r="1337" spans="1:90" ht="14.4" x14ac:dyDescent="0.3">
      <c r="A1337" s="99" t="s">
        <v>632</v>
      </c>
      <c r="B1337" s="318" t="s">
        <v>0</v>
      </c>
      <c r="C1337" s="290" t="s">
        <v>0</v>
      </c>
      <c r="D1337" s="290" t="s">
        <v>0</v>
      </c>
      <c r="E1337" s="312">
        <v>96909</v>
      </c>
      <c r="F1337" s="137">
        <v>0.10336717431697603</v>
      </c>
      <c r="G1337" s="302">
        <v>21.818181818181799</v>
      </c>
      <c r="H1337" s="312">
        <v>99445</v>
      </c>
      <c r="I1337" s="137">
        <v>0.10217658892841217</v>
      </c>
      <c r="J1337" s="302">
        <v>26.666665999999999</v>
      </c>
      <c r="L1337" s="290" t="s">
        <v>0</v>
      </c>
      <c r="M1337" s="290" t="s">
        <v>0</v>
      </c>
      <c r="N1337" s="290" t="s">
        <v>0</v>
      </c>
      <c r="O1337" s="312">
        <v>89383</v>
      </c>
      <c r="P1337" s="137">
        <v>0.10798282577390329</v>
      </c>
      <c r="Q1337" s="302">
        <v>32.727272727272698</v>
      </c>
      <c r="R1337" s="312">
        <v>92437</v>
      </c>
      <c r="S1337" s="137">
        <v>0.10749675836284241</v>
      </c>
      <c r="T1337" s="302">
        <v>55.757576</v>
      </c>
      <c r="V1337" s="290" t="s">
        <v>0</v>
      </c>
      <c r="W1337" s="290" t="s">
        <v>0</v>
      </c>
      <c r="X1337" s="290" t="s">
        <v>0</v>
      </c>
      <c r="Y1337" s="312">
        <v>14515</v>
      </c>
      <c r="Z1337" s="137">
        <v>0.11059974550248021</v>
      </c>
      <c r="AA1337" s="302">
        <v>19.393939393939299</v>
      </c>
      <c r="AB1337" s="312">
        <v>14476</v>
      </c>
      <c r="AC1337" s="137">
        <v>0.1080346881203636</v>
      </c>
      <c r="AD1337" s="302">
        <v>75.151510000000002</v>
      </c>
      <c r="AF1337" s="290" t="s">
        <v>0</v>
      </c>
      <c r="AG1337" s="290" t="s">
        <v>0</v>
      </c>
      <c r="AH1337" s="290" t="s">
        <v>0</v>
      </c>
      <c r="AI1337" s="312">
        <v>15316</v>
      </c>
      <c r="AJ1337" s="137">
        <v>0.10612821863133678</v>
      </c>
      <c r="AK1337" s="302">
        <v>88.484848484848399</v>
      </c>
      <c r="AL1337" s="312">
        <v>15423</v>
      </c>
      <c r="AM1337" s="137">
        <v>0.10473810380773227</v>
      </c>
      <c r="AN1337" s="302">
        <v>36.363636</v>
      </c>
      <c r="AP1337" s="290" t="s">
        <v>0</v>
      </c>
      <c r="AQ1337" s="290" t="s">
        <v>0</v>
      </c>
      <c r="AR1337" s="290" t="s">
        <v>0</v>
      </c>
      <c r="AS1337" s="312">
        <v>28296</v>
      </c>
      <c r="AT1337" s="137">
        <v>0.10940853043185746</v>
      </c>
      <c r="AU1337" s="302">
        <v>52.727272727272698</v>
      </c>
      <c r="AV1337" s="312">
        <v>28886</v>
      </c>
      <c r="AW1337" s="137">
        <v>0.10753841056397541</v>
      </c>
      <c r="AX1337" s="302">
        <v>67.272729999999996</v>
      </c>
      <c r="AZ1337" s="318" t="s">
        <v>0</v>
      </c>
      <c r="BA1337" s="290" t="s">
        <v>0</v>
      </c>
      <c r="BB1337" s="290" t="s">
        <v>0</v>
      </c>
      <c r="BC1337" s="312">
        <v>71313</v>
      </c>
      <c r="BD1337" s="137">
        <v>0.10301714424393711</v>
      </c>
      <c r="BE1337" s="302">
        <v>40</v>
      </c>
      <c r="BF1337" s="312">
        <v>73058</v>
      </c>
      <c r="BG1337" s="137">
        <v>9.9741015758856591E-2</v>
      </c>
      <c r="BH1337" s="302">
        <v>35.757576</v>
      </c>
      <c r="BJ1337" s="318" t="s">
        <v>0</v>
      </c>
      <c r="BK1337" s="290" t="s">
        <v>0</v>
      </c>
      <c r="BL1337" s="290" t="s">
        <v>0</v>
      </c>
      <c r="BM1337" s="312">
        <v>51826</v>
      </c>
      <c r="BN1337" s="137">
        <v>9.978358979098316E-2</v>
      </c>
      <c r="BO1337" s="302">
        <v>106.06060606060601</v>
      </c>
      <c r="BP1337" s="312">
        <v>52995</v>
      </c>
      <c r="BQ1337" s="137">
        <v>9.8106005209365008E-2</v>
      </c>
      <c r="BR1337" s="302">
        <v>33.939392099999999</v>
      </c>
      <c r="BT1337" s="318" t="s">
        <v>0</v>
      </c>
      <c r="BU1337" s="290" t="s">
        <v>0</v>
      </c>
      <c r="BV1337" s="290" t="s">
        <v>0</v>
      </c>
      <c r="BW1337" s="312">
        <v>50670</v>
      </c>
      <c r="BX1337" s="137">
        <v>0.11341228398059883</v>
      </c>
      <c r="BY1337" s="302">
        <v>32.727272727272698</v>
      </c>
      <c r="BZ1337" s="312">
        <v>51474</v>
      </c>
      <c r="CA1337" s="137">
        <v>0.11242374802613044</v>
      </c>
      <c r="CB1337" s="302">
        <v>54.5454559</v>
      </c>
      <c r="CD1337" s="318" t="s">
        <v>0</v>
      </c>
      <c r="CE1337" s="290" t="s">
        <v>0</v>
      </c>
      <c r="CF1337" s="290" t="s">
        <v>0</v>
      </c>
      <c r="CG1337" s="312">
        <v>418228</v>
      </c>
      <c r="CH1337" s="137">
        <v>0.10567020923675692</v>
      </c>
      <c r="CI1337" s="302">
        <v>161.66</v>
      </c>
      <c r="CJ1337" s="312">
        <v>428194</v>
      </c>
      <c r="CK1337" s="137">
        <v>0.10409369633581166</v>
      </c>
      <c r="CL1337" s="302">
        <v>142.62</v>
      </c>
    </row>
    <row r="1338" spans="1:90" ht="14.4" x14ac:dyDescent="0.3">
      <c r="A1338" s="99" t="s">
        <v>630</v>
      </c>
      <c r="B1338" s="318" t="s">
        <v>0</v>
      </c>
      <c r="C1338" s="290" t="s">
        <v>0</v>
      </c>
      <c r="D1338" s="290" t="s">
        <v>0</v>
      </c>
      <c r="E1338" s="312">
        <v>440</v>
      </c>
      <c r="F1338" s="137">
        <v>4.6932231990289296E-4</v>
      </c>
      <c r="G1338" s="302">
        <v>90.909090909090907</v>
      </c>
      <c r="H1338" s="312">
        <v>696</v>
      </c>
      <c r="I1338" s="137">
        <v>7.1511796363995042E-4</v>
      </c>
      <c r="J1338" s="302">
        <v>120</v>
      </c>
      <c r="L1338" s="290" t="s">
        <v>0</v>
      </c>
      <c r="M1338" s="290" t="s">
        <v>0</v>
      </c>
      <c r="N1338" s="290" t="s">
        <v>0</v>
      </c>
      <c r="O1338" s="312">
        <v>559</v>
      </c>
      <c r="P1338" s="137">
        <v>6.7532304361692878E-4</v>
      </c>
      <c r="Q1338" s="302">
        <v>121.212121212121</v>
      </c>
      <c r="R1338" s="312">
        <v>422</v>
      </c>
      <c r="S1338" s="137">
        <v>4.9075188538268762E-4</v>
      </c>
      <c r="T1338" s="302">
        <v>110.303032</v>
      </c>
      <c r="V1338" s="290" t="s">
        <v>0</v>
      </c>
      <c r="W1338" s="290" t="s">
        <v>0</v>
      </c>
      <c r="X1338" s="290" t="s">
        <v>0</v>
      </c>
      <c r="Y1338" s="312">
        <v>123</v>
      </c>
      <c r="Z1338" s="137">
        <v>9.3722140522253296E-4</v>
      </c>
      <c r="AA1338" s="302">
        <v>53.3333333333333</v>
      </c>
      <c r="AB1338" s="312">
        <v>32</v>
      </c>
      <c r="AC1338" s="137">
        <v>2.3881666343269101E-4</v>
      </c>
      <c r="AD1338" s="302">
        <v>13.939394</v>
      </c>
      <c r="AF1338" s="290" t="s">
        <v>0</v>
      </c>
      <c r="AG1338" s="290" t="s">
        <v>0</v>
      </c>
      <c r="AH1338" s="290" t="s">
        <v>0</v>
      </c>
      <c r="AI1338" s="312">
        <v>58</v>
      </c>
      <c r="AJ1338" s="137">
        <v>4.0189583968513537E-4</v>
      </c>
      <c r="AK1338" s="302">
        <v>16.969696969696901</v>
      </c>
      <c r="AL1338" s="312">
        <v>51</v>
      </c>
      <c r="AM1338" s="137">
        <v>3.4634268911329483E-4</v>
      </c>
      <c r="AN1338" s="302">
        <v>23.030304000000001</v>
      </c>
      <c r="AP1338" s="290" t="s">
        <v>0</v>
      </c>
      <c r="AQ1338" s="290" t="s">
        <v>0</v>
      </c>
      <c r="AR1338" s="290" t="s">
        <v>0</v>
      </c>
      <c r="AS1338" s="312">
        <v>105</v>
      </c>
      <c r="AT1338" s="137">
        <v>4.0599009384171029E-4</v>
      </c>
      <c r="AU1338" s="302">
        <v>41.212121212121197</v>
      </c>
      <c r="AV1338" s="312">
        <v>223</v>
      </c>
      <c r="AW1338" s="137">
        <v>8.3019682738234846E-4</v>
      </c>
      <c r="AX1338" s="302">
        <v>64.242424</v>
      </c>
      <c r="AZ1338" s="318" t="s">
        <v>0</v>
      </c>
      <c r="BA1338" s="290" t="s">
        <v>0</v>
      </c>
      <c r="BB1338" s="290" t="s">
        <v>0</v>
      </c>
      <c r="BC1338" s="312">
        <v>232</v>
      </c>
      <c r="BD1338" s="137">
        <v>3.3514194416997474E-4</v>
      </c>
      <c r="BE1338" s="302">
        <v>63.030303030303003</v>
      </c>
      <c r="BF1338" s="312">
        <v>267</v>
      </c>
      <c r="BG1338" s="137">
        <v>3.6451656502524995E-4</v>
      </c>
      <c r="BH1338" s="302">
        <v>58.181820000000002</v>
      </c>
      <c r="BJ1338" s="318" t="s">
        <v>0</v>
      </c>
      <c r="BK1338" s="290" t="s">
        <v>0</v>
      </c>
      <c r="BL1338" s="290" t="s">
        <v>0</v>
      </c>
      <c r="BM1338" s="312">
        <v>375</v>
      </c>
      <c r="BN1338" s="137">
        <v>7.2200914929993994E-4</v>
      </c>
      <c r="BO1338" s="302">
        <v>96.969696969696898</v>
      </c>
      <c r="BP1338" s="312">
        <v>314</v>
      </c>
      <c r="BQ1338" s="137">
        <v>5.8128664281046542E-4</v>
      </c>
      <c r="BR1338" s="302">
        <v>71.515150000000006</v>
      </c>
      <c r="BT1338" s="318" t="s">
        <v>0</v>
      </c>
      <c r="BU1338" s="290" t="s">
        <v>0</v>
      </c>
      <c r="BV1338" s="290" t="s">
        <v>0</v>
      </c>
      <c r="BW1338" s="312">
        <v>290</v>
      </c>
      <c r="BX1338" s="137">
        <v>6.4909339558661251E-4</v>
      </c>
      <c r="BY1338" s="302">
        <v>86.060606060606005</v>
      </c>
      <c r="BZ1338" s="312">
        <v>135</v>
      </c>
      <c r="CA1338" s="137">
        <v>2.9485188606923123E-4</v>
      </c>
      <c r="CB1338" s="302">
        <v>38.181820000000002</v>
      </c>
      <c r="CD1338" s="318" t="s">
        <v>0</v>
      </c>
      <c r="CE1338" s="290" t="s">
        <v>0</v>
      </c>
      <c r="CF1338" s="290" t="s">
        <v>0</v>
      </c>
      <c r="CG1338" s="312">
        <v>2182</v>
      </c>
      <c r="CH1338" s="137">
        <v>5.5130789080263306E-4</v>
      </c>
      <c r="CI1338" s="302">
        <v>219.24</v>
      </c>
      <c r="CJ1338" s="312">
        <v>2140</v>
      </c>
      <c r="CK1338" s="137">
        <v>5.2023267527951571E-4</v>
      </c>
      <c r="CL1338" s="302">
        <v>202.83</v>
      </c>
    </row>
    <row r="1339" spans="1:90" ht="14.4" x14ac:dyDescent="0.3">
      <c r="A1339" s="99" t="s">
        <v>631</v>
      </c>
      <c r="B1339" s="318" t="s">
        <v>0</v>
      </c>
      <c r="C1339" s="290" t="s">
        <v>0</v>
      </c>
      <c r="D1339" s="290" t="s">
        <v>0</v>
      </c>
      <c r="E1339" s="312">
        <v>96469</v>
      </c>
      <c r="F1339" s="137">
        <v>0.10289785199707313</v>
      </c>
      <c r="G1339" s="302">
        <v>99.393939393939405</v>
      </c>
      <c r="H1339" s="312">
        <v>98749</v>
      </c>
      <c r="I1339" s="137">
        <v>0.10146147096477222</v>
      </c>
      <c r="J1339" s="302">
        <v>118.181816</v>
      </c>
      <c r="L1339" s="290" t="s">
        <v>0</v>
      </c>
      <c r="M1339" s="290" t="s">
        <v>0</v>
      </c>
      <c r="N1339" s="290" t="s">
        <v>0</v>
      </c>
      <c r="O1339" s="312">
        <v>88824</v>
      </c>
      <c r="P1339" s="137">
        <v>0.10730750273028637</v>
      </c>
      <c r="Q1339" s="302">
        <v>128.48484848484799</v>
      </c>
      <c r="R1339" s="312">
        <v>92015</v>
      </c>
      <c r="S1339" s="137">
        <v>0.10700600647745973</v>
      </c>
      <c r="T1339" s="302">
        <v>124.242424</v>
      </c>
      <c r="V1339" s="290" t="s">
        <v>0</v>
      </c>
      <c r="W1339" s="290" t="s">
        <v>0</v>
      </c>
      <c r="X1339" s="290" t="s">
        <v>0</v>
      </c>
      <c r="Y1339" s="312">
        <v>14392</v>
      </c>
      <c r="Z1339" s="137">
        <v>0.10966252409725767</v>
      </c>
      <c r="AA1339" s="302">
        <v>55.151515151515099</v>
      </c>
      <c r="AB1339" s="312">
        <v>14444</v>
      </c>
      <c r="AC1339" s="137">
        <v>0.10779587145693091</v>
      </c>
      <c r="AD1339" s="302">
        <v>79.393936199999999</v>
      </c>
      <c r="AF1339" s="290" t="s">
        <v>0</v>
      </c>
      <c r="AG1339" s="290" t="s">
        <v>0</v>
      </c>
      <c r="AH1339" s="290" t="s">
        <v>0</v>
      </c>
      <c r="AI1339" s="312">
        <v>15258</v>
      </c>
      <c r="AJ1339" s="137">
        <v>0.10572632279165166</v>
      </c>
      <c r="AK1339" s="302">
        <v>89.090909090909093</v>
      </c>
      <c r="AL1339" s="312">
        <v>15372</v>
      </c>
      <c r="AM1339" s="137">
        <v>0.10439176111861898</v>
      </c>
      <c r="AN1339" s="302">
        <v>38.181820000000002</v>
      </c>
      <c r="AP1339" s="290" t="s">
        <v>0</v>
      </c>
      <c r="AQ1339" s="290" t="s">
        <v>0</v>
      </c>
      <c r="AR1339" s="290" t="s">
        <v>0</v>
      </c>
      <c r="AS1339" s="312">
        <v>28191</v>
      </c>
      <c r="AT1339" s="137">
        <v>0.10900254033801575</v>
      </c>
      <c r="AU1339" s="302">
        <v>69.090909090909093</v>
      </c>
      <c r="AV1339" s="312">
        <v>28663</v>
      </c>
      <c r="AW1339" s="137">
        <v>0.10670821373659306</v>
      </c>
      <c r="AX1339" s="302">
        <v>94.545455899999993</v>
      </c>
      <c r="AZ1339" s="318" t="s">
        <v>0</v>
      </c>
      <c r="BA1339" s="290" t="s">
        <v>0</v>
      </c>
      <c r="BB1339" s="290" t="s">
        <v>0</v>
      </c>
      <c r="BC1339" s="312">
        <v>71081</v>
      </c>
      <c r="BD1339" s="137">
        <v>0.10268200229976714</v>
      </c>
      <c r="BE1339" s="302">
        <v>71.515151515151501</v>
      </c>
      <c r="BF1339" s="312">
        <v>72791</v>
      </c>
      <c r="BG1339" s="137">
        <v>9.9376499193831347E-2</v>
      </c>
      <c r="BH1339" s="302">
        <v>68.484849999999994</v>
      </c>
      <c r="BJ1339" s="318" t="s">
        <v>0</v>
      </c>
      <c r="BK1339" s="290" t="s">
        <v>0</v>
      </c>
      <c r="BL1339" s="290" t="s">
        <v>0</v>
      </c>
      <c r="BM1339" s="312">
        <v>51451</v>
      </c>
      <c r="BN1339" s="137">
        <v>9.9061580641683231E-2</v>
      </c>
      <c r="BO1339" s="302">
        <v>126.06060606060601</v>
      </c>
      <c r="BP1339" s="312">
        <v>52681</v>
      </c>
      <c r="BQ1339" s="137">
        <v>9.752471856655455E-2</v>
      </c>
      <c r="BR1339" s="302">
        <v>76.969695999999999</v>
      </c>
      <c r="BT1339" s="318" t="s">
        <v>0</v>
      </c>
      <c r="BU1339" s="290" t="s">
        <v>0</v>
      </c>
      <c r="BV1339" s="290" t="s">
        <v>0</v>
      </c>
      <c r="BW1339" s="312">
        <v>50380</v>
      </c>
      <c r="BX1339" s="137">
        <v>0.1127631905850122</v>
      </c>
      <c r="BY1339" s="302">
        <v>93.3333333333333</v>
      </c>
      <c r="BZ1339" s="312">
        <v>51339</v>
      </c>
      <c r="CA1339" s="137">
        <v>0.1121288961400612</v>
      </c>
      <c r="CB1339" s="302">
        <v>70.909090000000006</v>
      </c>
      <c r="CD1339" s="318" t="s">
        <v>0</v>
      </c>
      <c r="CE1339" s="290" t="s">
        <v>0</v>
      </c>
      <c r="CF1339" s="290" t="s">
        <v>0</v>
      </c>
      <c r="CG1339" s="312">
        <v>416046</v>
      </c>
      <c r="CH1339" s="137">
        <v>0.10511890134595429</v>
      </c>
      <c r="CI1339" s="302">
        <v>267.31</v>
      </c>
      <c r="CJ1339" s="312">
        <v>426054</v>
      </c>
      <c r="CK1339" s="137">
        <v>0.10357346366053213</v>
      </c>
      <c r="CL1339" s="302">
        <v>247.22</v>
      </c>
    </row>
    <row r="1340" spans="1:90" ht="14.4" x14ac:dyDescent="0.3">
      <c r="A1340" s="99" t="s">
        <v>633</v>
      </c>
      <c r="B1340" s="318" t="s">
        <v>0</v>
      </c>
      <c r="C1340" s="290" t="s">
        <v>0</v>
      </c>
      <c r="D1340" s="290" t="s">
        <v>0</v>
      </c>
      <c r="E1340" s="312">
        <v>119810</v>
      </c>
      <c r="F1340" s="137">
        <v>0.12779433442628546</v>
      </c>
      <c r="G1340" s="302">
        <v>76.969696969696898</v>
      </c>
      <c r="H1340" s="312">
        <v>121799</v>
      </c>
      <c r="I1340" s="137">
        <v>0.12514461616865277</v>
      </c>
      <c r="J1340" s="302">
        <v>76.363640000000004</v>
      </c>
      <c r="L1340" s="290" t="s">
        <v>0</v>
      </c>
      <c r="M1340" s="290" t="s">
        <v>0</v>
      </c>
      <c r="N1340" s="290" t="s">
        <v>0</v>
      </c>
      <c r="O1340" s="312">
        <v>101489</v>
      </c>
      <c r="P1340" s="137">
        <v>0.12260797920149996</v>
      </c>
      <c r="Q1340" s="302">
        <v>107.272727272727</v>
      </c>
      <c r="R1340" s="312">
        <v>105609</v>
      </c>
      <c r="S1340" s="137">
        <v>0.12281472953407643</v>
      </c>
      <c r="T1340" s="302">
        <v>52.727271999999999</v>
      </c>
      <c r="V1340" s="290" t="s">
        <v>0</v>
      </c>
      <c r="W1340" s="290" t="s">
        <v>0</v>
      </c>
      <c r="X1340" s="290" t="s">
        <v>0</v>
      </c>
      <c r="Y1340" s="312">
        <v>16747</v>
      </c>
      <c r="Z1340" s="137">
        <v>0.12760688514846957</v>
      </c>
      <c r="AA1340" s="302">
        <v>106.06060606060601</v>
      </c>
      <c r="AB1340" s="312">
        <v>16556</v>
      </c>
      <c r="AC1340" s="137">
        <v>0.12355777124348852</v>
      </c>
      <c r="AD1340" s="302">
        <v>137.57576</v>
      </c>
      <c r="AF1340" s="290" t="s">
        <v>0</v>
      </c>
      <c r="AG1340" s="290" t="s">
        <v>0</v>
      </c>
      <c r="AH1340" s="290" t="s">
        <v>0</v>
      </c>
      <c r="AI1340" s="312">
        <v>15948</v>
      </c>
      <c r="AJ1340" s="137">
        <v>0.11050749743618171</v>
      </c>
      <c r="AK1340" s="302">
        <v>363.030303030303</v>
      </c>
      <c r="AL1340" s="312">
        <v>16554</v>
      </c>
      <c r="AM1340" s="137">
        <v>0.11241876226630357</v>
      </c>
      <c r="AN1340" s="302">
        <v>245.454544</v>
      </c>
      <c r="AP1340" s="290" t="s">
        <v>0</v>
      </c>
      <c r="AQ1340" s="290" t="s">
        <v>0</v>
      </c>
      <c r="AR1340" s="290" t="s">
        <v>0</v>
      </c>
      <c r="AS1340" s="312">
        <v>32519</v>
      </c>
      <c r="AT1340" s="137">
        <v>0.12573706534893883</v>
      </c>
      <c r="AU1340" s="302">
        <v>27.878787878787801</v>
      </c>
      <c r="AV1340" s="312">
        <v>33349</v>
      </c>
      <c r="AW1340" s="137">
        <v>0.12415351567880691</v>
      </c>
      <c r="AX1340" s="302">
        <v>59.393940000000001</v>
      </c>
      <c r="AZ1340" s="318" t="s">
        <v>0</v>
      </c>
      <c r="BA1340" s="290" t="s">
        <v>0</v>
      </c>
      <c r="BB1340" s="290" t="s">
        <v>0</v>
      </c>
      <c r="BC1340" s="312">
        <v>81353</v>
      </c>
      <c r="BD1340" s="137">
        <v>0.11752070079336188</v>
      </c>
      <c r="BE1340" s="302">
        <v>27.272727272727199</v>
      </c>
      <c r="BF1340" s="312">
        <v>85336</v>
      </c>
      <c r="BG1340" s="137">
        <v>0.11650331682769562</v>
      </c>
      <c r="BH1340" s="302">
        <v>70.303030000000007</v>
      </c>
      <c r="BJ1340" s="318" t="s">
        <v>0</v>
      </c>
      <c r="BK1340" s="290" t="s">
        <v>0</v>
      </c>
      <c r="BL1340" s="290" t="s">
        <v>0</v>
      </c>
      <c r="BM1340" s="312">
        <v>62461</v>
      </c>
      <c r="BN1340" s="137">
        <v>0.12025976926512946</v>
      </c>
      <c r="BO1340" s="302">
        <v>75.757575757575694</v>
      </c>
      <c r="BP1340" s="312">
        <v>63936</v>
      </c>
      <c r="BQ1340" s="137">
        <v>0.11836032737175133</v>
      </c>
      <c r="BR1340" s="302">
        <v>63.030304000000001</v>
      </c>
      <c r="BT1340" s="318" t="s">
        <v>0</v>
      </c>
      <c r="BU1340" s="290" t="s">
        <v>0</v>
      </c>
      <c r="BV1340" s="290" t="s">
        <v>0</v>
      </c>
      <c r="BW1340" s="312">
        <v>54206</v>
      </c>
      <c r="BX1340" s="137">
        <v>0.12132674690057904</v>
      </c>
      <c r="BY1340" s="302">
        <v>125.454545454545</v>
      </c>
      <c r="BZ1340" s="312">
        <v>55328</v>
      </c>
      <c r="CA1340" s="137">
        <v>0.12084122335139574</v>
      </c>
      <c r="CB1340" s="302">
        <v>103.63636</v>
      </c>
      <c r="CD1340" s="318" t="s">
        <v>0</v>
      </c>
      <c r="CE1340" s="290" t="s">
        <v>0</v>
      </c>
      <c r="CF1340" s="290" t="s">
        <v>0</v>
      </c>
      <c r="CG1340" s="312">
        <v>484533</v>
      </c>
      <c r="CH1340" s="137">
        <v>0.12242294512111467</v>
      </c>
      <c r="CI1340" s="302">
        <v>427.71</v>
      </c>
      <c r="CJ1340" s="312">
        <v>498467</v>
      </c>
      <c r="CK1340" s="137">
        <v>0.12117701913483847</v>
      </c>
      <c r="CL1340" s="302">
        <v>332.01</v>
      </c>
    </row>
    <row r="1341" spans="1:90" ht="14.4" x14ac:dyDescent="0.3">
      <c r="A1341" s="99" t="s">
        <v>630</v>
      </c>
      <c r="B1341" s="318" t="s">
        <v>0</v>
      </c>
      <c r="C1341" s="290" t="s">
        <v>0</v>
      </c>
      <c r="D1341" s="290" t="s">
        <v>0</v>
      </c>
      <c r="E1341" s="312">
        <v>1311</v>
      </c>
      <c r="F1341" s="137">
        <v>1.3983671849833923E-3</v>
      </c>
      <c r="G1341" s="302">
        <v>168.48484848484799</v>
      </c>
      <c r="H1341" s="312">
        <v>1001</v>
      </c>
      <c r="I1341" s="137">
        <v>1.0284958069017103E-3</v>
      </c>
      <c r="J1341" s="302">
        <v>138.78787199999999</v>
      </c>
      <c r="L1341" s="290" t="s">
        <v>0</v>
      </c>
      <c r="M1341" s="290" t="s">
        <v>0</v>
      </c>
      <c r="N1341" s="290" t="s">
        <v>0</v>
      </c>
      <c r="O1341" s="312">
        <v>804</v>
      </c>
      <c r="P1341" s="137">
        <v>9.7130541514849858E-4</v>
      </c>
      <c r="Q1341" s="302">
        <v>129.09090909090901</v>
      </c>
      <c r="R1341" s="312">
        <v>685</v>
      </c>
      <c r="S1341" s="137">
        <v>7.9659962437711148E-4</v>
      </c>
      <c r="T1341" s="302">
        <v>120</v>
      </c>
      <c r="V1341" s="290" t="s">
        <v>0</v>
      </c>
      <c r="W1341" s="290" t="s">
        <v>0</v>
      </c>
      <c r="X1341" s="290" t="s">
        <v>0</v>
      </c>
      <c r="Y1341" s="312">
        <v>61</v>
      </c>
      <c r="Z1341" s="137">
        <v>4.6480085950060575E-4</v>
      </c>
      <c r="AA1341" s="302">
        <v>21.818181818181799</v>
      </c>
      <c r="AB1341" s="312">
        <v>250</v>
      </c>
      <c r="AC1341" s="137">
        <v>1.8657551830678985E-3</v>
      </c>
      <c r="AD1341" s="302">
        <v>71.515150000000006</v>
      </c>
      <c r="AF1341" s="290" t="s">
        <v>0</v>
      </c>
      <c r="AG1341" s="290" t="s">
        <v>0</v>
      </c>
      <c r="AH1341" s="290" t="s">
        <v>0</v>
      </c>
      <c r="AI1341" s="312">
        <v>79</v>
      </c>
      <c r="AJ1341" s="137">
        <v>5.4740985060561546E-4</v>
      </c>
      <c r="AK1341" s="302">
        <v>33.3333333333333</v>
      </c>
      <c r="AL1341" s="312">
        <v>279</v>
      </c>
      <c r="AM1341" s="137">
        <v>1.8946982404433187E-3</v>
      </c>
      <c r="AN1341" s="302">
        <v>110.909088</v>
      </c>
      <c r="AP1341" s="290" t="s">
        <v>0</v>
      </c>
      <c r="AQ1341" s="290" t="s">
        <v>0</v>
      </c>
      <c r="AR1341" s="290" t="s">
        <v>0</v>
      </c>
      <c r="AS1341" s="312">
        <v>450</v>
      </c>
      <c r="AT1341" s="137">
        <v>1.7399575450359011E-3</v>
      </c>
      <c r="AU1341" s="302">
        <v>77.575757575757507</v>
      </c>
      <c r="AV1341" s="312">
        <v>241</v>
      </c>
      <c r="AW1341" s="137">
        <v>8.9720823048944386E-4</v>
      </c>
      <c r="AX1341" s="302">
        <v>74.545455899999993</v>
      </c>
      <c r="AZ1341" s="318" t="s">
        <v>0</v>
      </c>
      <c r="BA1341" s="290" t="s">
        <v>0</v>
      </c>
      <c r="BB1341" s="290" t="s">
        <v>0</v>
      </c>
      <c r="BC1341" s="312">
        <v>506</v>
      </c>
      <c r="BD1341" s="137">
        <v>7.3095613685347945E-4</v>
      </c>
      <c r="BE1341" s="302">
        <v>149.09090909090901</v>
      </c>
      <c r="BF1341" s="312">
        <v>760</v>
      </c>
      <c r="BG1341" s="137">
        <v>1.0375752412703743E-3</v>
      </c>
      <c r="BH1341" s="302">
        <v>137.57576</v>
      </c>
      <c r="BJ1341" s="318" t="s">
        <v>0</v>
      </c>
      <c r="BK1341" s="290" t="s">
        <v>0</v>
      </c>
      <c r="BL1341" s="290" t="s">
        <v>0</v>
      </c>
      <c r="BM1341" s="312">
        <v>377</v>
      </c>
      <c r="BN1341" s="137">
        <v>7.2585986476287299E-4</v>
      </c>
      <c r="BO1341" s="302">
        <v>92.121212121212096</v>
      </c>
      <c r="BP1341" s="312">
        <v>645</v>
      </c>
      <c r="BQ1341" s="137">
        <v>1.1940442185119431E-3</v>
      </c>
      <c r="BR1341" s="302">
        <v>103.030304</v>
      </c>
      <c r="BT1341" s="318" t="s">
        <v>0</v>
      </c>
      <c r="BU1341" s="290" t="s">
        <v>0</v>
      </c>
      <c r="BV1341" s="290" t="s">
        <v>0</v>
      </c>
      <c r="BW1341" s="312">
        <v>417</v>
      </c>
      <c r="BX1341" s="137">
        <v>9.3335153779178432E-4</v>
      </c>
      <c r="BY1341" s="302">
        <v>107.272727272727</v>
      </c>
      <c r="BZ1341" s="312">
        <v>427</v>
      </c>
      <c r="CA1341" s="137">
        <v>9.3260559519675362E-4</v>
      </c>
      <c r="CB1341" s="302">
        <v>116.36364</v>
      </c>
      <c r="CD1341" s="318" t="s">
        <v>0</v>
      </c>
      <c r="CE1341" s="290" t="s">
        <v>0</v>
      </c>
      <c r="CF1341" s="290" t="s">
        <v>0</v>
      </c>
      <c r="CG1341" s="312">
        <v>4005</v>
      </c>
      <c r="CH1341" s="137">
        <v>1.0119102212028165E-3</v>
      </c>
      <c r="CI1341" s="302">
        <v>307.3</v>
      </c>
      <c r="CJ1341" s="312">
        <v>4288</v>
      </c>
      <c r="CK1341" s="137">
        <v>1.0424101456068052E-3</v>
      </c>
      <c r="CL1341" s="302">
        <v>314.47000000000003</v>
      </c>
    </row>
    <row r="1342" spans="1:90" ht="14.4" x14ac:dyDescent="0.3">
      <c r="A1342" s="99" t="s">
        <v>631</v>
      </c>
      <c r="B1342" s="318" t="s">
        <v>0</v>
      </c>
      <c r="C1342" s="290" t="s">
        <v>0</v>
      </c>
      <c r="D1342" s="290" t="s">
        <v>0</v>
      </c>
      <c r="E1342" s="312">
        <v>118499</v>
      </c>
      <c r="F1342" s="137">
        <v>0.12639596724130206</v>
      </c>
      <c r="G1342" s="302">
        <v>180.60606060606</v>
      </c>
      <c r="H1342" s="312">
        <v>120798</v>
      </c>
      <c r="I1342" s="137">
        <v>0.12411612036175106</v>
      </c>
      <c r="J1342" s="302">
        <v>160</v>
      </c>
      <c r="L1342" s="290" t="s">
        <v>0</v>
      </c>
      <c r="M1342" s="290" t="s">
        <v>0</v>
      </c>
      <c r="N1342" s="290" t="s">
        <v>0</v>
      </c>
      <c r="O1342" s="312">
        <v>100685</v>
      </c>
      <c r="P1342" s="137">
        <v>0.12163667378635147</v>
      </c>
      <c r="Q1342" s="302">
        <v>142.42424242424201</v>
      </c>
      <c r="R1342" s="312">
        <v>104924</v>
      </c>
      <c r="S1342" s="137">
        <v>0.12201812990969933</v>
      </c>
      <c r="T1342" s="302">
        <v>124.242424</v>
      </c>
      <c r="V1342" s="290" t="s">
        <v>0</v>
      </c>
      <c r="W1342" s="290" t="s">
        <v>0</v>
      </c>
      <c r="X1342" s="290" t="s">
        <v>0</v>
      </c>
      <c r="Y1342" s="312">
        <v>16686</v>
      </c>
      <c r="Z1342" s="137">
        <v>0.12714208428896898</v>
      </c>
      <c r="AA1342" s="302">
        <v>109.09090909090899</v>
      </c>
      <c r="AB1342" s="312">
        <v>16306</v>
      </c>
      <c r="AC1342" s="137">
        <v>0.12169201606042061</v>
      </c>
      <c r="AD1342" s="302">
        <v>150.30302399999999</v>
      </c>
      <c r="AF1342" s="290" t="s">
        <v>0</v>
      </c>
      <c r="AG1342" s="290" t="s">
        <v>0</v>
      </c>
      <c r="AH1342" s="290" t="s">
        <v>0</v>
      </c>
      <c r="AI1342" s="312">
        <v>15869</v>
      </c>
      <c r="AJ1342" s="137">
        <v>0.1099600875855761</v>
      </c>
      <c r="AK1342" s="302">
        <v>362.42424242424198</v>
      </c>
      <c r="AL1342" s="312">
        <v>16275</v>
      </c>
      <c r="AM1342" s="137">
        <v>0.11052406402586025</v>
      </c>
      <c r="AN1342" s="302">
        <v>281.81817599999999</v>
      </c>
      <c r="AP1342" s="290" t="s">
        <v>0</v>
      </c>
      <c r="AQ1342" s="290" t="s">
        <v>0</v>
      </c>
      <c r="AR1342" s="290" t="s">
        <v>0</v>
      </c>
      <c r="AS1342" s="312">
        <v>32069</v>
      </c>
      <c r="AT1342" s="137">
        <v>0.12399710780390291</v>
      </c>
      <c r="AU1342" s="302">
        <v>83.030303030303003</v>
      </c>
      <c r="AV1342" s="312">
        <v>33108</v>
      </c>
      <c r="AW1342" s="137">
        <v>0.12325630744831746</v>
      </c>
      <c r="AX1342" s="302">
        <v>95.151510000000002</v>
      </c>
      <c r="AZ1342" s="318" t="s">
        <v>0</v>
      </c>
      <c r="BA1342" s="290" t="s">
        <v>0</v>
      </c>
      <c r="BB1342" s="290" t="s">
        <v>0</v>
      </c>
      <c r="BC1342" s="312">
        <v>80847</v>
      </c>
      <c r="BD1342" s="137">
        <v>0.1167897446565084</v>
      </c>
      <c r="BE1342" s="302">
        <v>152.72727272727201</v>
      </c>
      <c r="BF1342" s="312">
        <v>84576</v>
      </c>
      <c r="BG1342" s="137">
        <v>0.11546574158642524</v>
      </c>
      <c r="BH1342" s="302">
        <v>158.18182400000001</v>
      </c>
      <c r="BJ1342" s="318" t="s">
        <v>0</v>
      </c>
      <c r="BK1342" s="290" t="s">
        <v>0</v>
      </c>
      <c r="BL1342" s="290" t="s">
        <v>0</v>
      </c>
      <c r="BM1342" s="312">
        <v>62084</v>
      </c>
      <c r="BN1342" s="137">
        <v>0.11953390940036659</v>
      </c>
      <c r="BO1342" s="302">
        <v>116.363636363636</v>
      </c>
      <c r="BP1342" s="312">
        <v>63291</v>
      </c>
      <c r="BQ1342" s="137">
        <v>0.11716628315323938</v>
      </c>
      <c r="BR1342" s="302">
        <v>114.545456</v>
      </c>
      <c r="BT1342" s="318" t="s">
        <v>0</v>
      </c>
      <c r="BU1342" s="290" t="s">
        <v>0</v>
      </c>
      <c r="BV1342" s="290" t="s">
        <v>0</v>
      </c>
      <c r="BW1342" s="312">
        <v>53789</v>
      </c>
      <c r="BX1342" s="137">
        <v>0.12039339536278724</v>
      </c>
      <c r="BY1342" s="302">
        <v>160</v>
      </c>
      <c r="BZ1342" s="312">
        <v>54901</v>
      </c>
      <c r="CA1342" s="137">
        <v>0.11990861775619899</v>
      </c>
      <c r="CB1342" s="302">
        <v>162.42424</v>
      </c>
      <c r="CD1342" s="318" t="s">
        <v>0</v>
      </c>
      <c r="CE1342" s="290" t="s">
        <v>0</v>
      </c>
      <c r="CF1342" s="290" t="s">
        <v>0</v>
      </c>
      <c r="CG1342" s="312">
        <v>480528</v>
      </c>
      <c r="CH1342" s="137">
        <v>0.12141103489991184</v>
      </c>
      <c r="CI1342" s="302">
        <v>514.33000000000004</v>
      </c>
      <c r="CJ1342" s="312">
        <v>494179</v>
      </c>
      <c r="CK1342" s="137">
        <v>0.12013460898923167</v>
      </c>
      <c r="CL1342" s="302">
        <v>464.39</v>
      </c>
    </row>
    <row r="1343" spans="1:90" ht="14.4" x14ac:dyDescent="0.3">
      <c r="A1343" s="99" t="s">
        <v>634</v>
      </c>
      <c r="B1343" s="318" t="s">
        <v>0</v>
      </c>
      <c r="C1343" s="290" t="s">
        <v>0</v>
      </c>
      <c r="D1343" s="290" t="s">
        <v>0</v>
      </c>
      <c r="E1343" s="312">
        <v>162713</v>
      </c>
      <c r="F1343" s="137">
        <v>0.17355646054172597</v>
      </c>
      <c r="G1343" s="302">
        <v>80.606060606060595</v>
      </c>
      <c r="H1343" s="312">
        <v>168059</v>
      </c>
      <c r="I1343" s="137">
        <v>0.17267530151058394</v>
      </c>
      <c r="J1343" s="302">
        <v>73.939390000000003</v>
      </c>
      <c r="L1343" s="290" t="s">
        <v>0</v>
      </c>
      <c r="M1343" s="290" t="s">
        <v>0</v>
      </c>
      <c r="N1343" s="290" t="s">
        <v>0</v>
      </c>
      <c r="O1343" s="312">
        <v>145229</v>
      </c>
      <c r="P1343" s="137">
        <v>0.17544989320472798</v>
      </c>
      <c r="Q1343" s="302">
        <v>101.818181818181</v>
      </c>
      <c r="R1343" s="312">
        <v>148535</v>
      </c>
      <c r="S1343" s="137">
        <v>0.17273419738226897</v>
      </c>
      <c r="T1343" s="302">
        <v>69.090909999999994</v>
      </c>
      <c r="V1343" s="290" t="s">
        <v>0</v>
      </c>
      <c r="W1343" s="290" t="s">
        <v>0</v>
      </c>
      <c r="X1343" s="290" t="s">
        <v>0</v>
      </c>
      <c r="Y1343" s="312">
        <v>21989</v>
      </c>
      <c r="Z1343" s="137">
        <v>0.1675492803206364</v>
      </c>
      <c r="AA1343" s="302">
        <v>44.848484848484802</v>
      </c>
      <c r="AB1343" s="312">
        <v>22117</v>
      </c>
      <c r="AC1343" s="137">
        <v>0.16505962953565084</v>
      </c>
      <c r="AD1343" s="302">
        <v>30.30303</v>
      </c>
      <c r="AF1343" s="290" t="s">
        <v>0</v>
      </c>
      <c r="AG1343" s="290" t="s">
        <v>0</v>
      </c>
      <c r="AH1343" s="290" t="s">
        <v>0</v>
      </c>
      <c r="AI1343" s="312">
        <v>25370</v>
      </c>
      <c r="AJ1343" s="137">
        <v>0.17579478366917042</v>
      </c>
      <c r="AK1343" s="302">
        <v>312.12121212121201</v>
      </c>
      <c r="AL1343" s="312">
        <v>26604</v>
      </c>
      <c r="AM1343" s="137">
        <v>0.18066864512098227</v>
      </c>
      <c r="AN1343" s="302">
        <v>244.24243200000001</v>
      </c>
      <c r="AP1343" s="290" t="s">
        <v>0</v>
      </c>
      <c r="AQ1343" s="290" t="s">
        <v>0</v>
      </c>
      <c r="AR1343" s="290" t="s">
        <v>0</v>
      </c>
      <c r="AS1343" s="312">
        <v>43793</v>
      </c>
      <c r="AT1343" s="137">
        <v>0.1693288017105716</v>
      </c>
      <c r="AU1343" s="302">
        <v>29.696969696969699</v>
      </c>
      <c r="AV1343" s="312">
        <v>45326</v>
      </c>
      <c r="AW1343" s="137">
        <v>0.16874215873512255</v>
      </c>
      <c r="AX1343" s="302">
        <v>81.212119999999999</v>
      </c>
      <c r="AZ1343" s="318" t="s">
        <v>0</v>
      </c>
      <c r="BA1343" s="290" t="s">
        <v>0</v>
      </c>
      <c r="BB1343" s="290" t="s">
        <v>0</v>
      </c>
      <c r="BC1343" s="312">
        <v>129537</v>
      </c>
      <c r="BD1343" s="137">
        <v>0.18712621561183629</v>
      </c>
      <c r="BE1343" s="302">
        <v>87.272727272727195</v>
      </c>
      <c r="BF1343" s="312">
        <v>135958</v>
      </c>
      <c r="BG1343" s="137">
        <v>0.18561401927978627</v>
      </c>
      <c r="BH1343" s="302">
        <v>89.696969999999993</v>
      </c>
      <c r="BJ1343" s="318" t="s">
        <v>0</v>
      </c>
      <c r="BK1343" s="290" t="s">
        <v>0</v>
      </c>
      <c r="BL1343" s="290" t="s">
        <v>0</v>
      </c>
      <c r="BM1343" s="312">
        <v>96913</v>
      </c>
      <c r="BN1343" s="137">
        <v>0.18659219382961353</v>
      </c>
      <c r="BO1343" s="302">
        <v>107.272727272727</v>
      </c>
      <c r="BP1343" s="312">
        <v>98823</v>
      </c>
      <c r="BQ1343" s="137">
        <v>0.18294423535814847</v>
      </c>
      <c r="BR1343" s="302">
        <v>65.454544100000007</v>
      </c>
      <c r="BT1343" s="318" t="s">
        <v>0</v>
      </c>
      <c r="BU1343" s="290" t="s">
        <v>0</v>
      </c>
      <c r="BV1343" s="290" t="s">
        <v>0</v>
      </c>
      <c r="BW1343" s="312">
        <v>75244</v>
      </c>
      <c r="BX1343" s="137">
        <v>0.16841511537075543</v>
      </c>
      <c r="BY1343" s="302">
        <v>98.787878787878796</v>
      </c>
      <c r="BZ1343" s="312">
        <v>77005</v>
      </c>
      <c r="CA1343" s="137">
        <v>0.16818569990193444</v>
      </c>
      <c r="CB1343" s="302">
        <v>109.090912</v>
      </c>
      <c r="CD1343" s="318" t="s">
        <v>0</v>
      </c>
      <c r="CE1343" s="290" t="s">
        <v>0</v>
      </c>
      <c r="CF1343" s="290" t="s">
        <v>0</v>
      </c>
      <c r="CG1343" s="312">
        <v>700788</v>
      </c>
      <c r="CH1343" s="137">
        <v>0.17706230714014465</v>
      </c>
      <c r="CI1343" s="302">
        <v>381.24</v>
      </c>
      <c r="CJ1343" s="312">
        <v>722427</v>
      </c>
      <c r="CK1343" s="137">
        <v>0.17562155649726854</v>
      </c>
      <c r="CL1343" s="302">
        <v>317.98</v>
      </c>
    </row>
    <row r="1344" spans="1:90" ht="14.4" x14ac:dyDescent="0.3">
      <c r="A1344" s="99" t="s">
        <v>630</v>
      </c>
      <c r="B1344" s="318" t="s">
        <v>0</v>
      </c>
      <c r="C1344" s="290" t="s">
        <v>0</v>
      </c>
      <c r="D1344" s="290" t="s">
        <v>0</v>
      </c>
      <c r="E1344" s="312">
        <v>3701</v>
      </c>
      <c r="F1344" s="137">
        <v>3.9476406953650152E-3</v>
      </c>
      <c r="G1344" s="302">
        <v>255.75757575757501</v>
      </c>
      <c r="H1344" s="312">
        <v>4461</v>
      </c>
      <c r="I1344" s="137">
        <v>4.5835362583301993E-3</v>
      </c>
      <c r="J1344" s="302">
        <v>333.93939999999998</v>
      </c>
      <c r="L1344" s="290" t="s">
        <v>0</v>
      </c>
      <c r="M1344" s="290" t="s">
        <v>0</v>
      </c>
      <c r="N1344" s="290" t="s">
        <v>0</v>
      </c>
      <c r="O1344" s="312">
        <v>3093</v>
      </c>
      <c r="P1344" s="137">
        <v>3.7366264291720224E-3</v>
      </c>
      <c r="Q1344" s="302">
        <v>282.42424242424198</v>
      </c>
      <c r="R1344" s="312">
        <v>3268</v>
      </c>
      <c r="S1344" s="137">
        <v>3.8004198138166427E-3</v>
      </c>
      <c r="T1344" s="302">
        <v>288.48486300000002</v>
      </c>
      <c r="V1344" s="290" t="s">
        <v>0</v>
      </c>
      <c r="W1344" s="290" t="s">
        <v>0</v>
      </c>
      <c r="X1344" s="290" t="s">
        <v>0</v>
      </c>
      <c r="Y1344" s="312">
        <v>536</v>
      </c>
      <c r="Z1344" s="137">
        <v>4.084151814628274E-3</v>
      </c>
      <c r="AA1344" s="302">
        <v>104.84848484848401</v>
      </c>
      <c r="AB1344" s="312">
        <v>457</v>
      </c>
      <c r="AC1344" s="137">
        <v>3.4106004746481187E-3</v>
      </c>
      <c r="AD1344" s="302">
        <v>88.484849999999994</v>
      </c>
      <c r="AF1344" s="290" t="s">
        <v>0</v>
      </c>
      <c r="AG1344" s="290" t="s">
        <v>0</v>
      </c>
      <c r="AH1344" s="290" t="s">
        <v>0</v>
      </c>
      <c r="AI1344" s="312">
        <v>673</v>
      </c>
      <c r="AJ1344" s="137">
        <v>4.6633775880706224E-3</v>
      </c>
      <c r="AK1344" s="302">
        <v>123.030303030303</v>
      </c>
      <c r="AL1344" s="312">
        <v>711</v>
      </c>
      <c r="AM1344" s="137">
        <v>4.8284245482265219E-3</v>
      </c>
      <c r="AN1344" s="302">
        <v>141.21212800000001</v>
      </c>
      <c r="AP1344" s="290" t="s">
        <v>0</v>
      </c>
      <c r="AQ1344" s="290" t="s">
        <v>0</v>
      </c>
      <c r="AR1344" s="290" t="s">
        <v>0</v>
      </c>
      <c r="AS1344" s="312">
        <v>1416</v>
      </c>
      <c r="AT1344" s="137">
        <v>5.4750664083796355E-3</v>
      </c>
      <c r="AU1344" s="302">
        <v>173.939393939393</v>
      </c>
      <c r="AV1344" s="312">
        <v>968</v>
      </c>
      <c r="AW1344" s="137">
        <v>3.6037243448704633E-3</v>
      </c>
      <c r="AX1344" s="302">
        <v>142.42424</v>
      </c>
      <c r="AZ1344" s="318" t="s">
        <v>0</v>
      </c>
      <c r="BA1344" s="290" t="s">
        <v>0</v>
      </c>
      <c r="BB1344" s="290" t="s">
        <v>0</v>
      </c>
      <c r="BC1344" s="312">
        <v>2401</v>
      </c>
      <c r="BD1344" s="137">
        <v>3.4684302066901266E-3</v>
      </c>
      <c r="BE1344" s="302">
        <v>187.87878787878699</v>
      </c>
      <c r="BF1344" s="312">
        <v>2833</v>
      </c>
      <c r="BG1344" s="137">
        <v>3.8676982348933822E-3</v>
      </c>
      <c r="BH1344" s="302">
        <v>237.57576</v>
      </c>
      <c r="BJ1344" s="318" t="s">
        <v>0</v>
      </c>
      <c r="BK1344" s="290" t="s">
        <v>0</v>
      </c>
      <c r="BL1344" s="290" t="s">
        <v>0</v>
      </c>
      <c r="BM1344" s="312">
        <v>2662</v>
      </c>
      <c r="BN1344" s="137">
        <v>5.1253022811638405E-3</v>
      </c>
      <c r="BO1344" s="302">
        <v>227.272727272727</v>
      </c>
      <c r="BP1344" s="312">
        <v>2332</v>
      </c>
      <c r="BQ1344" s="137">
        <v>4.3170715001082972E-3</v>
      </c>
      <c r="BR1344" s="302">
        <v>237.57576</v>
      </c>
      <c r="BT1344" s="318" t="s">
        <v>0</v>
      </c>
      <c r="BU1344" s="290" t="s">
        <v>0</v>
      </c>
      <c r="BV1344" s="290" t="s">
        <v>0</v>
      </c>
      <c r="BW1344" s="312">
        <v>2169</v>
      </c>
      <c r="BX1344" s="137">
        <v>4.8547709483702161E-3</v>
      </c>
      <c r="BY1344" s="302">
        <v>195.15151515151501</v>
      </c>
      <c r="BZ1344" s="312">
        <v>1596</v>
      </c>
      <c r="CA1344" s="137">
        <v>3.4858045197518001E-3</v>
      </c>
      <c r="CB1344" s="302">
        <v>201.81817599999999</v>
      </c>
      <c r="CD1344" s="318" t="s">
        <v>0</v>
      </c>
      <c r="CE1344" s="290" t="s">
        <v>0</v>
      </c>
      <c r="CF1344" s="290" t="s">
        <v>0</v>
      </c>
      <c r="CG1344" s="312">
        <v>16651</v>
      </c>
      <c r="CH1344" s="137">
        <v>4.2070704352679391E-3</v>
      </c>
      <c r="CI1344" s="302">
        <v>570.04</v>
      </c>
      <c r="CJ1344" s="312">
        <v>16626</v>
      </c>
      <c r="CK1344" s="137">
        <v>4.041770308036088E-3</v>
      </c>
      <c r="CL1344" s="302">
        <v>627.98</v>
      </c>
    </row>
    <row r="1345" spans="1:91" ht="14.4" x14ac:dyDescent="0.3">
      <c r="A1345" s="99" t="s">
        <v>631</v>
      </c>
      <c r="B1345" s="318" t="s">
        <v>0</v>
      </c>
      <c r="C1345" s="290" t="s">
        <v>0</v>
      </c>
      <c r="D1345" s="290" t="s">
        <v>0</v>
      </c>
      <c r="E1345" s="312">
        <v>159012</v>
      </c>
      <c r="F1345" s="137">
        <v>0.16960881984636095</v>
      </c>
      <c r="G1345" s="302">
        <v>252.72727272727201</v>
      </c>
      <c r="H1345" s="312">
        <v>163598</v>
      </c>
      <c r="I1345" s="137">
        <v>0.16809176525225375</v>
      </c>
      <c r="J1345" s="302">
        <v>349.69695999999999</v>
      </c>
      <c r="L1345" s="290" t="s">
        <v>0</v>
      </c>
      <c r="M1345" s="290" t="s">
        <v>0</v>
      </c>
      <c r="N1345" s="290" t="s">
        <v>0</v>
      </c>
      <c r="O1345" s="312">
        <v>142136</v>
      </c>
      <c r="P1345" s="137">
        <v>0.17171326677555596</v>
      </c>
      <c r="Q1345" s="302">
        <v>295.75757575757501</v>
      </c>
      <c r="R1345" s="312">
        <v>145267</v>
      </c>
      <c r="S1345" s="137">
        <v>0.16893377756845232</v>
      </c>
      <c r="T1345" s="302">
        <v>298.18182400000001</v>
      </c>
      <c r="V1345" s="290" t="s">
        <v>0</v>
      </c>
      <c r="W1345" s="290" t="s">
        <v>0</v>
      </c>
      <c r="X1345" s="290" t="s">
        <v>0</v>
      </c>
      <c r="Y1345" s="312">
        <v>21453</v>
      </c>
      <c r="Z1345" s="137">
        <v>0.16346512850600811</v>
      </c>
      <c r="AA1345" s="302">
        <v>110.90909090909</v>
      </c>
      <c r="AB1345" s="312">
        <v>21660</v>
      </c>
      <c r="AC1345" s="137">
        <v>0.16164902906100273</v>
      </c>
      <c r="AD1345" s="302">
        <v>93.333335899999994</v>
      </c>
      <c r="AF1345" s="290" t="s">
        <v>0</v>
      </c>
      <c r="AG1345" s="290" t="s">
        <v>0</v>
      </c>
      <c r="AH1345" s="290" t="s">
        <v>0</v>
      </c>
      <c r="AI1345" s="312">
        <v>24697</v>
      </c>
      <c r="AJ1345" s="137">
        <v>0.17113140608109981</v>
      </c>
      <c r="AK1345" s="302">
        <v>333.93939393939303</v>
      </c>
      <c r="AL1345" s="312">
        <v>25893</v>
      </c>
      <c r="AM1345" s="137">
        <v>0.17584022057275572</v>
      </c>
      <c r="AN1345" s="302">
        <v>272.121216</v>
      </c>
      <c r="AP1345" s="290" t="s">
        <v>0</v>
      </c>
      <c r="AQ1345" s="290" t="s">
        <v>0</v>
      </c>
      <c r="AR1345" s="290" t="s">
        <v>0</v>
      </c>
      <c r="AS1345" s="312">
        <v>42377</v>
      </c>
      <c r="AT1345" s="137">
        <v>0.16385373530219197</v>
      </c>
      <c r="AU1345" s="302">
        <v>175.75757575757501</v>
      </c>
      <c r="AV1345" s="312">
        <v>44358</v>
      </c>
      <c r="AW1345" s="137">
        <v>0.16513843439025208</v>
      </c>
      <c r="AX1345" s="302">
        <v>165.454544</v>
      </c>
      <c r="AZ1345" s="318" t="s">
        <v>0</v>
      </c>
      <c r="BA1345" s="290" t="s">
        <v>0</v>
      </c>
      <c r="BB1345" s="290" t="s">
        <v>0</v>
      </c>
      <c r="BC1345" s="312">
        <v>127136</v>
      </c>
      <c r="BD1345" s="137">
        <v>0.18365778540514616</v>
      </c>
      <c r="BE1345" s="302">
        <v>201.21212121212099</v>
      </c>
      <c r="BF1345" s="312">
        <v>133125</v>
      </c>
      <c r="BG1345" s="137">
        <v>0.18174632104489288</v>
      </c>
      <c r="BH1345" s="302">
        <v>250.909088</v>
      </c>
      <c r="BJ1345" s="318" t="s">
        <v>0</v>
      </c>
      <c r="BK1345" s="290" t="s">
        <v>0</v>
      </c>
      <c r="BL1345" s="290" t="s">
        <v>0</v>
      </c>
      <c r="BM1345" s="312">
        <v>94251</v>
      </c>
      <c r="BN1345" s="137">
        <v>0.18146689154844969</v>
      </c>
      <c r="BO1345" s="302">
        <v>264.84848484848402</v>
      </c>
      <c r="BP1345" s="312">
        <v>96491</v>
      </c>
      <c r="BQ1345" s="137">
        <v>0.17862716385804017</v>
      </c>
      <c r="BR1345" s="302">
        <v>253.33332799999999</v>
      </c>
      <c r="BT1345" s="318" t="s">
        <v>0</v>
      </c>
      <c r="BU1345" s="290" t="s">
        <v>0</v>
      </c>
      <c r="BV1345" s="290" t="s">
        <v>0</v>
      </c>
      <c r="BW1345" s="312">
        <v>73075</v>
      </c>
      <c r="BX1345" s="137">
        <v>0.16356034442238521</v>
      </c>
      <c r="BY1345" s="302">
        <v>216.969696969697</v>
      </c>
      <c r="BZ1345" s="312">
        <v>75409</v>
      </c>
      <c r="CA1345" s="137">
        <v>0.16469989538218266</v>
      </c>
      <c r="CB1345" s="302">
        <v>242.42424</v>
      </c>
      <c r="CD1345" s="318" t="s">
        <v>0</v>
      </c>
      <c r="CE1345" s="290" t="s">
        <v>0</v>
      </c>
      <c r="CF1345" s="290" t="s">
        <v>0</v>
      </c>
      <c r="CG1345" s="312">
        <v>684137</v>
      </c>
      <c r="CH1345" s="137">
        <v>0.17285523670487671</v>
      </c>
      <c r="CI1345" s="302">
        <v>678.89</v>
      </c>
      <c r="CJ1345" s="312">
        <v>705801</v>
      </c>
      <c r="CK1345" s="137">
        <v>0.17157978618923245</v>
      </c>
      <c r="CL1345" s="302">
        <v>711.01</v>
      </c>
    </row>
    <row r="1346" spans="1:91" ht="14.4" x14ac:dyDescent="0.3">
      <c r="A1346" s="99" t="s">
        <v>635</v>
      </c>
      <c r="B1346" s="318" t="s">
        <v>0</v>
      </c>
      <c r="C1346" s="290" t="s">
        <v>0</v>
      </c>
      <c r="D1346" s="290" t="s">
        <v>0</v>
      </c>
      <c r="E1346" s="312">
        <v>29108</v>
      </c>
      <c r="F1346" s="137">
        <v>3.1047804744848653E-2</v>
      </c>
      <c r="G1346" s="302">
        <v>66.060606060606005</v>
      </c>
      <c r="H1346" s="312">
        <v>35886</v>
      </c>
      <c r="I1346" s="137">
        <v>3.6871728797677097E-2</v>
      </c>
      <c r="J1346" s="302">
        <v>68.484849999999994</v>
      </c>
      <c r="L1346" s="290" t="s">
        <v>0</v>
      </c>
      <c r="M1346" s="290" t="s">
        <v>0</v>
      </c>
      <c r="N1346" s="290" t="s">
        <v>0</v>
      </c>
      <c r="O1346" s="312">
        <v>24647</v>
      </c>
      <c r="P1346" s="137">
        <v>2.9775826576075925E-2</v>
      </c>
      <c r="Q1346" s="302">
        <v>53.939393939393902</v>
      </c>
      <c r="R1346" s="312">
        <v>29714</v>
      </c>
      <c r="S1346" s="137">
        <v>3.4554979910571514E-2</v>
      </c>
      <c r="T1346" s="302">
        <v>53.939392099999999</v>
      </c>
      <c r="V1346" s="290" t="s">
        <v>0</v>
      </c>
      <c r="W1346" s="290" t="s">
        <v>0</v>
      </c>
      <c r="X1346" s="290" t="s">
        <v>0</v>
      </c>
      <c r="Y1346" s="312">
        <v>3720</v>
      </c>
      <c r="Z1346" s="137">
        <v>2.8345232743315629E-2</v>
      </c>
      <c r="AA1346" s="302">
        <v>31.515151515151501</v>
      </c>
      <c r="AB1346" s="312">
        <v>4435</v>
      </c>
      <c r="AC1346" s="137">
        <v>3.3098496947624519E-2</v>
      </c>
      <c r="AD1346" s="302">
        <v>20</v>
      </c>
      <c r="AF1346" s="290" t="s">
        <v>0</v>
      </c>
      <c r="AG1346" s="290" t="s">
        <v>0</v>
      </c>
      <c r="AH1346" s="290" t="s">
        <v>0</v>
      </c>
      <c r="AI1346" s="312">
        <v>5397</v>
      </c>
      <c r="AJ1346" s="137">
        <v>3.7397100806563374E-2</v>
      </c>
      <c r="AK1346" s="302">
        <v>74.545454545454504</v>
      </c>
      <c r="AL1346" s="312">
        <v>6479</v>
      </c>
      <c r="AM1346" s="137">
        <v>4.3999103583628178E-2</v>
      </c>
      <c r="AN1346" s="302">
        <v>80.606063800000001</v>
      </c>
      <c r="AP1346" s="290" t="s">
        <v>0</v>
      </c>
      <c r="AQ1346" s="290" t="s">
        <v>0</v>
      </c>
      <c r="AR1346" s="290" t="s">
        <v>0</v>
      </c>
      <c r="AS1346" s="312">
        <v>7596</v>
      </c>
      <c r="AT1346" s="137">
        <v>2.937048336020601E-2</v>
      </c>
      <c r="AU1346" s="302">
        <v>32.727272727272698</v>
      </c>
      <c r="AV1346" s="312">
        <v>9004</v>
      </c>
      <c r="AW1346" s="137">
        <v>3.3520592976460387E-2</v>
      </c>
      <c r="AX1346" s="302">
        <v>39.393940000000001</v>
      </c>
      <c r="AZ1346" s="318" t="s">
        <v>0</v>
      </c>
      <c r="BA1346" s="290" t="s">
        <v>0</v>
      </c>
      <c r="BB1346" s="290" t="s">
        <v>0</v>
      </c>
      <c r="BC1346" s="312">
        <v>23283</v>
      </c>
      <c r="BD1346" s="137">
        <v>3.3634094336678973E-2</v>
      </c>
      <c r="BE1346" s="302">
        <v>67.878787878787804</v>
      </c>
      <c r="BF1346" s="312">
        <v>29129</v>
      </c>
      <c r="BG1346" s="137">
        <v>3.9767801582848337E-2</v>
      </c>
      <c r="BH1346" s="302">
        <v>70.909090000000006</v>
      </c>
      <c r="BJ1346" s="318" t="s">
        <v>0</v>
      </c>
      <c r="BK1346" s="290" t="s">
        <v>0</v>
      </c>
      <c r="BL1346" s="290" t="s">
        <v>0</v>
      </c>
      <c r="BM1346" s="312">
        <v>17663</v>
      </c>
      <c r="BN1346" s="137">
        <v>3.4007593610892901E-2</v>
      </c>
      <c r="BO1346" s="302">
        <v>92.727272727272705</v>
      </c>
      <c r="BP1346" s="312">
        <v>21789</v>
      </c>
      <c r="BQ1346" s="137">
        <v>4.0336479809545321E-2</v>
      </c>
      <c r="BR1346" s="302">
        <v>57.5757561</v>
      </c>
      <c r="BT1346" s="318" t="s">
        <v>0</v>
      </c>
      <c r="BU1346" s="290" t="s">
        <v>0</v>
      </c>
      <c r="BV1346" s="290" t="s">
        <v>0</v>
      </c>
      <c r="BW1346" s="312">
        <v>13102</v>
      </c>
      <c r="BX1346" s="137">
        <v>2.932559196198551E-2</v>
      </c>
      <c r="BY1346" s="302">
        <v>64.848484848484802</v>
      </c>
      <c r="BZ1346" s="312">
        <v>15797</v>
      </c>
      <c r="CA1346" s="137">
        <v>3.4502038846189971E-2</v>
      </c>
      <c r="CB1346" s="302">
        <v>48.484848</v>
      </c>
      <c r="CD1346" s="318" t="s">
        <v>0</v>
      </c>
      <c r="CE1346" s="290" t="s">
        <v>0</v>
      </c>
      <c r="CF1346" s="290" t="s">
        <v>0</v>
      </c>
      <c r="CG1346" s="312">
        <v>124516</v>
      </c>
      <c r="CH1346" s="137">
        <v>3.146042774114604E-2</v>
      </c>
      <c r="CI1346" s="302">
        <v>177.97</v>
      </c>
      <c r="CJ1346" s="312">
        <v>152233</v>
      </c>
      <c r="CK1346" s="137">
        <v>3.7007748063470333E-2</v>
      </c>
      <c r="CL1346" s="302">
        <v>161.88</v>
      </c>
    </row>
    <row r="1347" spans="1:91" ht="14.4" x14ac:dyDescent="0.3">
      <c r="A1347" s="99" t="s">
        <v>630</v>
      </c>
      <c r="B1347" s="318" t="s">
        <v>0</v>
      </c>
      <c r="C1347" s="290" t="s">
        <v>0</v>
      </c>
      <c r="D1347" s="290" t="s">
        <v>0</v>
      </c>
      <c r="E1347" s="312">
        <v>2573</v>
      </c>
      <c r="F1347" s="137">
        <v>2.7444689297957806E-3</v>
      </c>
      <c r="G1347" s="302">
        <v>193.939393939393</v>
      </c>
      <c r="H1347" s="312">
        <v>2758</v>
      </c>
      <c r="I1347" s="137">
        <v>2.83375767775716E-3</v>
      </c>
      <c r="J1347" s="302">
        <v>222.42424</v>
      </c>
      <c r="L1347" s="290" t="s">
        <v>0</v>
      </c>
      <c r="M1347" s="290" t="s">
        <v>0</v>
      </c>
      <c r="N1347" s="290" t="s">
        <v>0</v>
      </c>
      <c r="O1347" s="312">
        <v>1478</v>
      </c>
      <c r="P1347" s="137">
        <v>1.7855589596884091E-3</v>
      </c>
      <c r="Q1347" s="302">
        <v>176.363636363636</v>
      </c>
      <c r="R1347" s="312">
        <v>1644</v>
      </c>
      <c r="S1347" s="137">
        <v>1.9118390985050674E-3</v>
      </c>
      <c r="T1347" s="302">
        <v>170.909088</v>
      </c>
      <c r="V1347" s="290" t="s">
        <v>0</v>
      </c>
      <c r="W1347" s="290" t="s">
        <v>0</v>
      </c>
      <c r="X1347" s="290" t="s">
        <v>0</v>
      </c>
      <c r="Y1347" s="312">
        <v>343</v>
      </c>
      <c r="Z1347" s="137">
        <v>2.6135523739132423E-3</v>
      </c>
      <c r="AA1347" s="302">
        <v>61.212121212121197</v>
      </c>
      <c r="AB1347" s="312">
        <v>349</v>
      </c>
      <c r="AC1347" s="137">
        <v>2.6045942355627863E-3</v>
      </c>
      <c r="AD1347" s="302">
        <v>63.030304000000001</v>
      </c>
      <c r="AF1347" s="290" t="s">
        <v>0</v>
      </c>
      <c r="AG1347" s="290" t="s">
        <v>0</v>
      </c>
      <c r="AH1347" s="290" t="s">
        <v>0</v>
      </c>
      <c r="AI1347" s="312">
        <v>669</v>
      </c>
      <c r="AJ1347" s="137">
        <v>4.6356606336095786E-3</v>
      </c>
      <c r="AK1347" s="302">
        <v>103.636363636363</v>
      </c>
      <c r="AL1347" s="312">
        <v>407</v>
      </c>
      <c r="AM1347" s="137">
        <v>2.7639504797864899E-3</v>
      </c>
      <c r="AN1347" s="302">
        <v>85.454544100000007</v>
      </c>
      <c r="AP1347" s="290" t="s">
        <v>0</v>
      </c>
      <c r="AQ1347" s="290" t="s">
        <v>0</v>
      </c>
      <c r="AR1347" s="290" t="s">
        <v>0</v>
      </c>
      <c r="AS1347" s="312">
        <v>773</v>
      </c>
      <c r="AT1347" s="137">
        <v>2.9888604051394479E-3</v>
      </c>
      <c r="AU1347" s="302">
        <v>110.90909090909</v>
      </c>
      <c r="AV1347" s="312">
        <v>791</v>
      </c>
      <c r="AW1347" s="137">
        <v>2.9447788809840252E-3</v>
      </c>
      <c r="AX1347" s="302">
        <v>105.454544</v>
      </c>
      <c r="AZ1347" s="318" t="s">
        <v>0</v>
      </c>
      <c r="BA1347" s="290" t="s">
        <v>0</v>
      </c>
      <c r="BB1347" s="290" t="s">
        <v>0</v>
      </c>
      <c r="BC1347" s="312">
        <v>1443</v>
      </c>
      <c r="BD1347" s="137">
        <v>2.0845251096434205E-3</v>
      </c>
      <c r="BE1347" s="302">
        <v>176.969696969696</v>
      </c>
      <c r="BF1347" s="312">
        <v>1837</v>
      </c>
      <c r="BG1347" s="137">
        <v>2.5079285765969442E-3</v>
      </c>
      <c r="BH1347" s="302">
        <v>146.66667200000001</v>
      </c>
      <c r="BJ1347" s="318" t="s">
        <v>0</v>
      </c>
      <c r="BK1347" s="290" t="s">
        <v>0</v>
      </c>
      <c r="BL1347" s="290" t="s">
        <v>0</v>
      </c>
      <c r="BM1347" s="312">
        <v>1453</v>
      </c>
      <c r="BN1347" s="137">
        <v>2.7975447838208341E-3</v>
      </c>
      <c r="BO1347" s="302">
        <v>130.90909090909</v>
      </c>
      <c r="BP1347" s="312">
        <v>1878</v>
      </c>
      <c r="BQ1347" s="137">
        <v>3.4766124687836113E-3</v>
      </c>
      <c r="BR1347" s="302">
        <v>186.66667200000001</v>
      </c>
      <c r="BT1347" s="318" t="s">
        <v>0</v>
      </c>
      <c r="BU1347" s="290" t="s">
        <v>0</v>
      </c>
      <c r="BV1347" s="290" t="s">
        <v>0</v>
      </c>
      <c r="BW1347" s="312">
        <v>667</v>
      </c>
      <c r="BX1347" s="137">
        <v>1.4929148098492089E-3</v>
      </c>
      <c r="BY1347" s="302">
        <v>104.24242424242399</v>
      </c>
      <c r="BZ1347" s="312">
        <v>1075</v>
      </c>
      <c r="CA1347" s="137">
        <v>2.3478946483290633E-3</v>
      </c>
      <c r="CB1347" s="302">
        <v>143.03030000000001</v>
      </c>
      <c r="CD1347" s="318" t="s">
        <v>0</v>
      </c>
      <c r="CE1347" s="290" t="s">
        <v>0</v>
      </c>
      <c r="CF1347" s="290" t="s">
        <v>0</v>
      </c>
      <c r="CG1347" s="312">
        <v>9399</v>
      </c>
      <c r="CH1347" s="137">
        <v>2.3747675827928269E-3</v>
      </c>
      <c r="CI1347" s="302">
        <v>391.59</v>
      </c>
      <c r="CJ1347" s="312">
        <v>10739</v>
      </c>
      <c r="CK1347" s="137">
        <v>2.6106442522554761E-3</v>
      </c>
      <c r="CL1347" s="302">
        <v>420.43</v>
      </c>
    </row>
    <row r="1348" spans="1:91" ht="14.4" x14ac:dyDescent="0.3">
      <c r="A1348" s="99" t="s">
        <v>631</v>
      </c>
      <c r="B1348" s="318" t="s">
        <v>0</v>
      </c>
      <c r="C1348" s="290" t="s">
        <v>0</v>
      </c>
      <c r="D1348" s="290" t="s">
        <v>0</v>
      </c>
      <c r="E1348" s="312">
        <v>26535</v>
      </c>
      <c r="F1348" s="137">
        <v>2.8303335815052875E-2</v>
      </c>
      <c r="G1348" s="302">
        <v>198.18181818181799</v>
      </c>
      <c r="H1348" s="312">
        <v>33128</v>
      </c>
      <c r="I1348" s="137">
        <v>3.4037971119919942E-2</v>
      </c>
      <c r="J1348" s="302">
        <v>230.909088</v>
      </c>
      <c r="L1348" s="290" t="s">
        <v>0</v>
      </c>
      <c r="M1348" s="290" t="s">
        <v>0</v>
      </c>
      <c r="N1348" s="290" t="s">
        <v>0</v>
      </c>
      <c r="O1348" s="312">
        <v>23169</v>
      </c>
      <c r="P1348" s="137">
        <v>2.7990267616387517E-2</v>
      </c>
      <c r="Q1348" s="302">
        <v>183.030303030303</v>
      </c>
      <c r="R1348" s="312">
        <v>28070</v>
      </c>
      <c r="S1348" s="137">
        <v>3.264314081206645E-2</v>
      </c>
      <c r="T1348" s="302">
        <v>173.939392</v>
      </c>
      <c r="V1348" s="290" t="s">
        <v>0</v>
      </c>
      <c r="W1348" s="290" t="s">
        <v>0</v>
      </c>
      <c r="X1348" s="290" t="s">
        <v>0</v>
      </c>
      <c r="Y1348" s="312">
        <v>3377</v>
      </c>
      <c r="Z1348" s="137">
        <v>2.5731680369402387E-2</v>
      </c>
      <c r="AA1348" s="302">
        <v>66.060606060606005</v>
      </c>
      <c r="AB1348" s="312">
        <v>4086</v>
      </c>
      <c r="AC1348" s="137">
        <v>3.0493902712061736E-2</v>
      </c>
      <c r="AD1348" s="302">
        <v>64.848489999999998</v>
      </c>
      <c r="AF1348" s="290" t="s">
        <v>0</v>
      </c>
      <c r="AG1348" s="290" t="s">
        <v>0</v>
      </c>
      <c r="AH1348" s="290" t="s">
        <v>0</v>
      </c>
      <c r="AI1348" s="312">
        <v>4728</v>
      </c>
      <c r="AJ1348" s="137">
        <v>3.2761440172953793E-2</v>
      </c>
      <c r="AK1348" s="302">
        <v>102.424242424242</v>
      </c>
      <c r="AL1348" s="312">
        <v>6072</v>
      </c>
      <c r="AM1348" s="137">
        <v>4.1235153103841689E-2</v>
      </c>
      <c r="AN1348" s="302">
        <v>115.151512</v>
      </c>
      <c r="AP1348" s="290" t="s">
        <v>0</v>
      </c>
      <c r="AQ1348" s="290" t="s">
        <v>0</v>
      </c>
      <c r="AR1348" s="290" t="s">
        <v>0</v>
      </c>
      <c r="AS1348" s="312">
        <v>6823</v>
      </c>
      <c r="AT1348" s="137">
        <v>2.6381622955066564E-2</v>
      </c>
      <c r="AU1348" s="302">
        <v>110.90909090909</v>
      </c>
      <c r="AV1348" s="312">
        <v>8213</v>
      </c>
      <c r="AW1348" s="137">
        <v>3.0575814095476359E-2</v>
      </c>
      <c r="AX1348" s="302">
        <v>113.939392</v>
      </c>
      <c r="AZ1348" s="318" t="s">
        <v>0</v>
      </c>
      <c r="BA1348" s="290" t="s">
        <v>0</v>
      </c>
      <c r="BB1348" s="290" t="s">
        <v>0</v>
      </c>
      <c r="BC1348" s="312">
        <v>21840</v>
      </c>
      <c r="BD1348" s="137">
        <v>3.1549569227035557E-2</v>
      </c>
      <c r="BE1348" s="302">
        <v>186.06060606060601</v>
      </c>
      <c r="BF1348" s="312">
        <v>27292</v>
      </c>
      <c r="BG1348" s="137">
        <v>3.7259873006251394E-2</v>
      </c>
      <c r="BH1348" s="302">
        <v>162.42424</v>
      </c>
      <c r="BJ1348" s="318" t="s">
        <v>0</v>
      </c>
      <c r="BK1348" s="290" t="s">
        <v>0</v>
      </c>
      <c r="BL1348" s="290" t="s">
        <v>0</v>
      </c>
      <c r="BM1348" s="312">
        <v>16210</v>
      </c>
      <c r="BN1348" s="137">
        <v>3.1210048827072071E-2</v>
      </c>
      <c r="BO1348" s="302">
        <v>164.84848484848399</v>
      </c>
      <c r="BP1348" s="312">
        <v>19911</v>
      </c>
      <c r="BQ1348" s="137">
        <v>3.6859867340761708E-2</v>
      </c>
      <c r="BR1348" s="302">
        <v>192.72728000000001</v>
      </c>
      <c r="BT1348" s="318" t="s">
        <v>0</v>
      </c>
      <c r="BU1348" s="290" t="s">
        <v>0</v>
      </c>
      <c r="BV1348" s="290" t="s">
        <v>0</v>
      </c>
      <c r="BW1348" s="312">
        <v>12435</v>
      </c>
      <c r="BX1348" s="137">
        <v>2.78326771521363E-2</v>
      </c>
      <c r="BY1348" s="302">
        <v>124.84848484848401</v>
      </c>
      <c r="BZ1348" s="312">
        <v>14722</v>
      </c>
      <c r="CA1348" s="137">
        <v>3.2154144197860904E-2</v>
      </c>
      <c r="CB1348" s="302">
        <v>141.21212800000001</v>
      </c>
      <c r="CD1348" s="318" t="s">
        <v>0</v>
      </c>
      <c r="CE1348" s="290" t="s">
        <v>0</v>
      </c>
      <c r="CF1348" s="290" t="s">
        <v>0</v>
      </c>
      <c r="CG1348" s="312">
        <v>115117</v>
      </c>
      <c r="CH1348" s="137">
        <v>2.9085660158353212E-2</v>
      </c>
      <c r="CI1348" s="302">
        <v>420.02</v>
      </c>
      <c r="CJ1348" s="312">
        <v>141494</v>
      </c>
      <c r="CK1348" s="137">
        <v>3.4397103811214857E-2</v>
      </c>
      <c r="CL1348" s="302">
        <v>442.61</v>
      </c>
    </row>
    <row r="1349" spans="1:91" ht="14.4" x14ac:dyDescent="0.3">
      <c r="A1349" s="99" t="s">
        <v>636</v>
      </c>
      <c r="B1349" s="318" t="s">
        <v>0</v>
      </c>
      <c r="C1349" s="290" t="s">
        <v>0</v>
      </c>
      <c r="D1349" s="290" t="s">
        <v>0</v>
      </c>
      <c r="E1349" s="312">
        <v>25590</v>
      </c>
      <c r="F1349" s="137">
        <v>2.7295359468897797E-2</v>
      </c>
      <c r="G1349" s="302">
        <v>185.45454545454501</v>
      </c>
      <c r="H1349" s="312">
        <v>27584</v>
      </c>
      <c r="I1349" s="137">
        <v>2.8341686650925853E-2</v>
      </c>
      <c r="J1349" s="302">
        <v>134.545456</v>
      </c>
      <c r="L1349" s="290" t="s">
        <v>0</v>
      </c>
      <c r="M1349" s="290" t="s">
        <v>0</v>
      </c>
      <c r="N1349" s="290" t="s">
        <v>0</v>
      </c>
      <c r="O1349" s="312">
        <v>18775</v>
      </c>
      <c r="P1349" s="137">
        <v>2.2681914389817238E-2</v>
      </c>
      <c r="Q1349" s="302">
        <v>100.60606060606</v>
      </c>
      <c r="R1349" s="312">
        <v>20346</v>
      </c>
      <c r="S1349" s="137">
        <v>2.3660753222739722E-2</v>
      </c>
      <c r="T1349" s="302">
        <v>124.848488</v>
      </c>
      <c r="V1349" s="290" t="s">
        <v>0</v>
      </c>
      <c r="W1349" s="290" t="s">
        <v>0</v>
      </c>
      <c r="X1349" s="290" t="s">
        <v>0</v>
      </c>
      <c r="Y1349" s="312">
        <v>3076</v>
      </c>
      <c r="Z1349" s="137">
        <v>2.3438154816784646E-2</v>
      </c>
      <c r="AA1349" s="302">
        <v>43.030303030303003</v>
      </c>
      <c r="AB1349" s="312">
        <v>3572</v>
      </c>
      <c r="AC1349" s="137">
        <v>2.6657910055674135E-2</v>
      </c>
      <c r="AD1349" s="302">
        <v>46.6666679</v>
      </c>
      <c r="AF1349" s="290" t="s">
        <v>0</v>
      </c>
      <c r="AG1349" s="290" t="s">
        <v>0</v>
      </c>
      <c r="AH1349" s="290" t="s">
        <v>0</v>
      </c>
      <c r="AI1349" s="312">
        <v>3987</v>
      </c>
      <c r="AJ1349" s="137">
        <v>2.7626874359045428E-2</v>
      </c>
      <c r="AK1349" s="302">
        <v>74.545454545454504</v>
      </c>
      <c r="AL1349" s="312">
        <v>4387</v>
      </c>
      <c r="AM1349" s="137">
        <v>2.9792262296863221E-2</v>
      </c>
      <c r="AN1349" s="302">
        <v>68.484849999999994</v>
      </c>
      <c r="AP1349" s="290" t="s">
        <v>0</v>
      </c>
      <c r="AQ1349" s="290" t="s">
        <v>0</v>
      </c>
      <c r="AR1349" s="290" t="s">
        <v>0</v>
      </c>
      <c r="AS1349" s="312">
        <v>6346</v>
      </c>
      <c r="AT1349" s="137">
        <v>2.4537267957328506E-2</v>
      </c>
      <c r="AU1349" s="302">
        <v>103.030303030303</v>
      </c>
      <c r="AV1349" s="312">
        <v>7023</v>
      </c>
      <c r="AW1349" s="137">
        <v>2.614561577895172E-2</v>
      </c>
      <c r="AX1349" s="302">
        <v>53.3333321</v>
      </c>
      <c r="AZ1349" s="318" t="s">
        <v>0</v>
      </c>
      <c r="BA1349" s="290" t="s">
        <v>0</v>
      </c>
      <c r="BB1349" s="290" t="s">
        <v>0</v>
      </c>
      <c r="BC1349" s="312">
        <v>19144</v>
      </c>
      <c r="BD1349" s="137">
        <v>2.7654988703405159E-2</v>
      </c>
      <c r="BE1349" s="302">
        <v>168.48484848484799</v>
      </c>
      <c r="BF1349" s="312">
        <v>21346</v>
      </c>
      <c r="BG1349" s="137">
        <v>2.914221197389133E-2</v>
      </c>
      <c r="BH1349" s="302">
        <v>147.878784</v>
      </c>
      <c r="BJ1349" s="318" t="s">
        <v>0</v>
      </c>
      <c r="BK1349" s="290" t="s">
        <v>0</v>
      </c>
      <c r="BL1349" s="290" t="s">
        <v>0</v>
      </c>
      <c r="BM1349" s="312">
        <v>14687</v>
      </c>
      <c r="BN1349" s="137">
        <v>2.8277729002048582E-2</v>
      </c>
      <c r="BO1349" s="302">
        <v>150.90909090909</v>
      </c>
      <c r="BP1349" s="312">
        <v>16135</v>
      </c>
      <c r="BQ1349" s="137">
        <v>2.9869617776263881E-2</v>
      </c>
      <c r="BR1349" s="302">
        <v>99.393936199999999</v>
      </c>
      <c r="BT1349" s="318" t="s">
        <v>0</v>
      </c>
      <c r="BU1349" s="290" t="s">
        <v>0</v>
      </c>
      <c r="BV1349" s="290" t="s">
        <v>0</v>
      </c>
      <c r="BW1349" s="312">
        <v>10538</v>
      </c>
      <c r="BX1349" s="137">
        <v>2.3586711043764561E-2</v>
      </c>
      <c r="BY1349" s="302">
        <v>125.454545454545</v>
      </c>
      <c r="BZ1349" s="312">
        <v>11616</v>
      </c>
      <c r="CA1349" s="137">
        <v>2.537036673022363E-2</v>
      </c>
      <c r="CB1349" s="302">
        <v>99.393936199999999</v>
      </c>
      <c r="CD1349" s="318" t="s">
        <v>0</v>
      </c>
      <c r="CE1349" s="290" t="s">
        <v>0</v>
      </c>
      <c r="CF1349" s="290" t="s">
        <v>0</v>
      </c>
      <c r="CG1349" s="312">
        <v>102143</v>
      </c>
      <c r="CH1349" s="137">
        <v>2.5807626897457997E-2</v>
      </c>
      <c r="CI1349" s="302">
        <v>358.48</v>
      </c>
      <c r="CJ1349" s="312">
        <v>112009</v>
      </c>
      <c r="CK1349" s="137">
        <v>2.7229318563263209E-2</v>
      </c>
      <c r="CL1349" s="302">
        <v>289.98</v>
      </c>
    </row>
    <row r="1350" spans="1:91" ht="14.4" x14ac:dyDescent="0.3">
      <c r="A1350" s="99" t="s">
        <v>630</v>
      </c>
      <c r="B1350" s="318" t="s">
        <v>0</v>
      </c>
      <c r="C1350" s="290" t="s">
        <v>0</v>
      </c>
      <c r="D1350" s="290" t="s">
        <v>0</v>
      </c>
      <c r="E1350" s="312">
        <v>5687</v>
      </c>
      <c r="F1350" s="137">
        <v>6.0659909847448909E-3</v>
      </c>
      <c r="G1350" s="302">
        <v>243.030303030303</v>
      </c>
      <c r="H1350" s="312">
        <v>6058</v>
      </c>
      <c r="I1350" s="137">
        <v>6.2244031950155453E-3</v>
      </c>
      <c r="J1350" s="302">
        <v>289.09089999999998</v>
      </c>
      <c r="L1350" s="290" t="s">
        <v>0</v>
      </c>
      <c r="M1350" s="290" t="s">
        <v>0</v>
      </c>
      <c r="N1350" s="290" t="s">
        <v>0</v>
      </c>
      <c r="O1350" s="312">
        <v>3788</v>
      </c>
      <c r="P1350" s="137">
        <v>4.5762498912717822E-3</v>
      </c>
      <c r="Q1350" s="302">
        <v>211.51515151515099</v>
      </c>
      <c r="R1350" s="312">
        <v>3498</v>
      </c>
      <c r="S1350" s="137">
        <v>4.0678912205418041E-3</v>
      </c>
      <c r="T1350" s="302">
        <v>243.636368</v>
      </c>
      <c r="V1350" s="290" t="s">
        <v>0</v>
      </c>
      <c r="W1350" s="290" t="s">
        <v>0</v>
      </c>
      <c r="X1350" s="290" t="s">
        <v>0</v>
      </c>
      <c r="Y1350" s="312">
        <v>464</v>
      </c>
      <c r="Z1350" s="137">
        <v>3.5355344066931322E-3</v>
      </c>
      <c r="AA1350" s="302">
        <v>67.878787878787804</v>
      </c>
      <c r="AB1350" s="312">
        <v>839</v>
      </c>
      <c r="AC1350" s="137">
        <v>6.2614743943758674E-3</v>
      </c>
      <c r="AD1350" s="302">
        <v>106.060608</v>
      </c>
      <c r="AF1350" s="290" t="s">
        <v>0</v>
      </c>
      <c r="AG1350" s="290" t="s">
        <v>0</v>
      </c>
      <c r="AH1350" s="290" t="s">
        <v>0</v>
      </c>
      <c r="AI1350" s="312">
        <v>1096</v>
      </c>
      <c r="AJ1350" s="137">
        <v>7.5944455223260071E-3</v>
      </c>
      <c r="AK1350" s="302">
        <v>113.333333333333</v>
      </c>
      <c r="AL1350" s="312">
        <v>901</v>
      </c>
      <c r="AM1350" s="137">
        <v>6.1187208410015412E-3</v>
      </c>
      <c r="AN1350" s="302">
        <v>111.515152</v>
      </c>
      <c r="AP1350" s="290" t="s">
        <v>0</v>
      </c>
      <c r="AQ1350" s="290" t="s">
        <v>0</v>
      </c>
      <c r="AR1350" s="290" t="s">
        <v>0</v>
      </c>
      <c r="AS1350" s="312">
        <v>1815</v>
      </c>
      <c r="AT1350" s="137">
        <v>7.0178287649781349E-3</v>
      </c>
      <c r="AU1350" s="302">
        <v>173.939393939393</v>
      </c>
      <c r="AV1350" s="312">
        <v>1803</v>
      </c>
      <c r="AW1350" s="137">
        <v>6.7123088778940554E-3</v>
      </c>
      <c r="AX1350" s="302">
        <v>140</v>
      </c>
      <c r="AZ1350" s="318" t="s">
        <v>0</v>
      </c>
      <c r="BA1350" s="290" t="s">
        <v>0</v>
      </c>
      <c r="BB1350" s="290" t="s">
        <v>0</v>
      </c>
      <c r="BC1350" s="312">
        <v>4154</v>
      </c>
      <c r="BD1350" s="137">
        <v>6.0007742934572207E-3</v>
      </c>
      <c r="BE1350" s="302">
        <v>248.48484848484799</v>
      </c>
      <c r="BF1350" s="312">
        <v>4747</v>
      </c>
      <c r="BG1350" s="137">
        <v>6.4807495661979827E-3</v>
      </c>
      <c r="BH1350" s="302">
        <v>254.545456</v>
      </c>
      <c r="BJ1350" s="318" t="s">
        <v>0</v>
      </c>
      <c r="BK1350" s="290" t="s">
        <v>0</v>
      </c>
      <c r="BL1350" s="290" t="s">
        <v>0</v>
      </c>
      <c r="BM1350" s="312">
        <v>3572</v>
      </c>
      <c r="BN1350" s="137">
        <v>6.8773778167983612E-3</v>
      </c>
      <c r="BO1350" s="302">
        <v>190.30303030303</v>
      </c>
      <c r="BP1350" s="312">
        <v>4086</v>
      </c>
      <c r="BQ1350" s="137">
        <v>7.5641312819221705E-3</v>
      </c>
      <c r="BR1350" s="302">
        <v>240</v>
      </c>
      <c r="BT1350" s="318" t="s">
        <v>0</v>
      </c>
      <c r="BU1350" s="290" t="s">
        <v>0</v>
      </c>
      <c r="BV1350" s="290" t="s">
        <v>0</v>
      </c>
      <c r="BW1350" s="312">
        <v>2021</v>
      </c>
      <c r="BX1350" s="137">
        <v>4.5235094913122203E-3</v>
      </c>
      <c r="BY1350" s="302">
        <v>124.24242424242399</v>
      </c>
      <c r="BZ1350" s="312">
        <v>3109</v>
      </c>
      <c r="CA1350" s="137">
        <v>6.7903297317721475E-3</v>
      </c>
      <c r="CB1350" s="302">
        <v>196.96969999999999</v>
      </c>
      <c r="CD1350" s="318" t="s">
        <v>0</v>
      </c>
      <c r="CE1350" s="290" t="s">
        <v>0</v>
      </c>
      <c r="CF1350" s="290" t="s">
        <v>0</v>
      </c>
      <c r="CG1350" s="312">
        <v>22597</v>
      </c>
      <c r="CH1350" s="137">
        <v>5.7093970707915208E-3</v>
      </c>
      <c r="CI1350" s="302">
        <v>513.54999999999995</v>
      </c>
      <c r="CJ1350" s="312">
        <v>25041</v>
      </c>
      <c r="CK1350" s="137">
        <v>6.0874515989132487E-3</v>
      </c>
      <c r="CL1350" s="302">
        <v>588.42999999999995</v>
      </c>
    </row>
    <row r="1351" spans="1:91" ht="14.4" x14ac:dyDescent="0.3">
      <c r="A1351" s="99" t="s">
        <v>631</v>
      </c>
      <c r="B1351" s="318" t="s">
        <v>0</v>
      </c>
      <c r="C1351" s="290" t="s">
        <v>0</v>
      </c>
      <c r="D1351" s="290" t="s">
        <v>0</v>
      </c>
      <c r="E1351" s="312">
        <v>19903</v>
      </c>
      <c r="F1351" s="137">
        <v>2.1229368484152904E-2</v>
      </c>
      <c r="G1351" s="302">
        <v>292.12121212121201</v>
      </c>
      <c r="H1351" s="312">
        <v>21526</v>
      </c>
      <c r="I1351" s="137">
        <v>2.2117283455910308E-2</v>
      </c>
      <c r="J1351" s="302">
        <v>314.54544099999998</v>
      </c>
      <c r="L1351" s="290" t="s">
        <v>0</v>
      </c>
      <c r="M1351" s="290" t="s">
        <v>0</v>
      </c>
      <c r="N1351" s="290" t="s">
        <v>0</v>
      </c>
      <c r="O1351" s="312">
        <v>14987</v>
      </c>
      <c r="P1351" s="137">
        <v>1.8105664498545459E-2</v>
      </c>
      <c r="Q1351" s="302">
        <v>201.81818181818099</v>
      </c>
      <c r="R1351" s="312">
        <v>16848</v>
      </c>
      <c r="S1351" s="137">
        <v>1.9592862002197918E-2</v>
      </c>
      <c r="T1351" s="302">
        <v>250.30302399999999</v>
      </c>
      <c r="V1351" s="290" t="s">
        <v>0</v>
      </c>
      <c r="W1351" s="290" t="s">
        <v>0</v>
      </c>
      <c r="X1351" s="290" t="s">
        <v>0</v>
      </c>
      <c r="Y1351" s="312">
        <v>2612</v>
      </c>
      <c r="Z1351" s="137">
        <v>1.9902620410091512E-2</v>
      </c>
      <c r="AA1351" s="302">
        <v>76.969696969696898</v>
      </c>
      <c r="AB1351" s="312">
        <v>2733</v>
      </c>
      <c r="AC1351" s="137">
        <v>2.0396435661298267E-2</v>
      </c>
      <c r="AD1351" s="302">
        <v>115.151512</v>
      </c>
      <c r="AF1351" s="290" t="s">
        <v>0</v>
      </c>
      <c r="AG1351" s="290" t="s">
        <v>0</v>
      </c>
      <c r="AH1351" s="290" t="s">
        <v>0</v>
      </c>
      <c r="AI1351" s="312">
        <v>2891</v>
      </c>
      <c r="AJ1351" s="137">
        <v>2.0032428836719421E-2</v>
      </c>
      <c r="AK1351" s="302">
        <v>126.06060606060601</v>
      </c>
      <c r="AL1351" s="312">
        <v>3486</v>
      </c>
      <c r="AM1351" s="137">
        <v>2.3673541455861681E-2</v>
      </c>
      <c r="AN1351" s="302">
        <v>127.272728</v>
      </c>
      <c r="AP1351" s="290" t="s">
        <v>0</v>
      </c>
      <c r="AQ1351" s="290" t="s">
        <v>0</v>
      </c>
      <c r="AR1351" s="290" t="s">
        <v>0</v>
      </c>
      <c r="AS1351" s="312">
        <v>4531</v>
      </c>
      <c r="AT1351" s="137">
        <v>1.7519439192350373E-2</v>
      </c>
      <c r="AU1351" s="302">
        <v>206.06060606060601</v>
      </c>
      <c r="AV1351" s="312">
        <v>5220</v>
      </c>
      <c r="AW1351" s="137">
        <v>1.9433306901057663E-2</v>
      </c>
      <c r="AX1351" s="302">
        <v>153.33332799999999</v>
      </c>
      <c r="AZ1351" s="318" t="s">
        <v>0</v>
      </c>
      <c r="BA1351" s="290" t="s">
        <v>0</v>
      </c>
      <c r="BB1351" s="290" t="s">
        <v>0</v>
      </c>
      <c r="BC1351" s="312">
        <v>14990</v>
      </c>
      <c r="BD1351" s="137">
        <v>2.1654214409947938E-2</v>
      </c>
      <c r="BE1351" s="302">
        <v>251.51515151515099</v>
      </c>
      <c r="BF1351" s="312">
        <v>16599</v>
      </c>
      <c r="BG1351" s="137">
        <v>2.2661462407693348E-2</v>
      </c>
      <c r="BH1351" s="302">
        <v>248.484848</v>
      </c>
      <c r="BJ1351" s="318" t="s">
        <v>0</v>
      </c>
      <c r="BK1351" s="290" t="s">
        <v>0</v>
      </c>
      <c r="BL1351" s="290" t="s">
        <v>0</v>
      </c>
      <c r="BM1351" s="312">
        <v>11115</v>
      </c>
      <c r="BN1351" s="137">
        <v>2.1400351185250219E-2</v>
      </c>
      <c r="BO1351" s="302">
        <v>227.87878787878699</v>
      </c>
      <c r="BP1351" s="312">
        <v>12049</v>
      </c>
      <c r="BQ1351" s="137">
        <v>2.2305486494341713E-2</v>
      </c>
      <c r="BR1351" s="302">
        <v>245.454544</v>
      </c>
      <c r="BT1351" s="318" t="s">
        <v>0</v>
      </c>
      <c r="BU1351" s="290" t="s">
        <v>0</v>
      </c>
      <c r="BV1351" s="290" t="s">
        <v>0</v>
      </c>
      <c r="BW1351" s="312">
        <v>8517</v>
      </c>
      <c r="BX1351" s="137">
        <v>1.9063201552452343E-2</v>
      </c>
      <c r="BY1351" s="302">
        <v>141.21212121212099</v>
      </c>
      <c r="BZ1351" s="312">
        <v>8507</v>
      </c>
      <c r="CA1351" s="137">
        <v>1.8580036998451482E-2</v>
      </c>
      <c r="CB1351" s="302">
        <v>201.81817599999999</v>
      </c>
      <c r="CD1351" s="318" t="s">
        <v>0</v>
      </c>
      <c r="CE1351" s="290" t="s">
        <v>0</v>
      </c>
      <c r="CF1351" s="290" t="s">
        <v>0</v>
      </c>
      <c r="CG1351" s="312">
        <v>79546</v>
      </c>
      <c r="CH1351" s="137">
        <v>2.0098229826666474E-2</v>
      </c>
      <c r="CI1351" s="302">
        <v>569.35</v>
      </c>
      <c r="CJ1351" s="312">
        <v>86968</v>
      </c>
      <c r="CK1351" s="137">
        <v>2.1141866964349963E-2</v>
      </c>
      <c r="CL1351" s="302">
        <v>613.01</v>
      </c>
    </row>
    <row r="1352" spans="1:91" ht="14.4" x14ac:dyDescent="0.3">
      <c r="A1352" s="432"/>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432"/>
      <c r="AF1352" s="432"/>
      <c r="AG1352" s="432"/>
      <c r="AH1352" s="432"/>
      <c r="AI1352" s="432"/>
      <c r="AJ1352" s="432"/>
      <c r="AK1352" s="432"/>
      <c r="AL1352" s="432"/>
      <c r="AM1352" s="432"/>
      <c r="AN1352" s="432"/>
      <c r="AO1352" s="432"/>
      <c r="AP1352" s="432"/>
      <c r="AQ1352" s="432"/>
      <c r="AR1352" s="432"/>
      <c r="AS1352" s="432"/>
      <c r="AT1352" s="432"/>
      <c r="AU1352" s="432"/>
      <c r="AV1352" s="432"/>
      <c r="AW1352" s="432"/>
      <c r="AX1352" s="432"/>
      <c r="AY1352" s="432"/>
      <c r="AZ1352" s="432"/>
      <c r="BA1352" s="432"/>
      <c r="BB1352" s="432"/>
      <c r="BC1352" s="432"/>
      <c r="BD1352" s="432"/>
      <c r="BE1352" s="432"/>
      <c r="BF1352" s="432"/>
      <c r="BG1352" s="432"/>
      <c r="BH1352" s="432"/>
      <c r="BI1352" s="432"/>
      <c r="BJ1352" s="432"/>
      <c r="BK1352" s="432"/>
      <c r="BL1352" s="432"/>
      <c r="BM1352" s="432"/>
      <c r="BN1352" s="432"/>
      <c r="BO1352" s="432"/>
      <c r="BP1352" s="432"/>
      <c r="BQ1352" s="432"/>
      <c r="BR1352" s="432"/>
      <c r="BS1352" s="432"/>
      <c r="BT1352" s="432"/>
      <c r="BU1352" s="432"/>
      <c r="BV1352" s="432"/>
      <c r="BW1352" s="432"/>
      <c r="BX1352" s="432"/>
      <c r="BY1352" s="432"/>
      <c r="BZ1352" s="432"/>
      <c r="CA1352" s="432"/>
      <c r="CB1352" s="432"/>
      <c r="CC1352" s="432"/>
      <c r="CD1352" s="432"/>
      <c r="CE1352" s="432"/>
      <c r="CF1352" s="432"/>
      <c r="CG1352" s="432"/>
      <c r="CH1352" s="432"/>
      <c r="CI1352" s="432"/>
      <c r="CJ1352" s="432"/>
      <c r="CK1352" s="432"/>
      <c r="CL1352" s="432"/>
      <c r="CM1352" s="432"/>
    </row>
    <row r="1353" spans="1:91" ht="14.4" x14ac:dyDescent="0.3">
      <c r="A1353" s="472" t="s">
        <v>637</v>
      </c>
      <c r="B1353" s="472"/>
      <c r="C1353" s="472"/>
      <c r="D1353" s="472"/>
      <c r="E1353" s="472"/>
      <c r="F1353" s="472"/>
      <c r="G1353" s="472"/>
      <c r="H1353" s="472"/>
      <c r="I1353" s="472"/>
      <c r="J1353" s="472"/>
      <c r="K1353" s="472"/>
      <c r="L1353" s="472"/>
      <c r="M1353" s="472"/>
      <c r="N1353" s="472"/>
      <c r="O1353" s="472"/>
      <c r="P1353" s="472"/>
      <c r="Q1353" s="472"/>
      <c r="R1353" s="472"/>
      <c r="S1353" s="472"/>
      <c r="T1353" s="472"/>
      <c r="U1353" s="472"/>
      <c r="V1353" s="472"/>
      <c r="W1353" s="472"/>
      <c r="X1353" s="472"/>
      <c r="Y1353" s="472"/>
      <c r="Z1353" s="472"/>
      <c r="AA1353" s="472"/>
      <c r="AB1353" s="472"/>
      <c r="AC1353" s="472"/>
      <c r="AD1353" s="472"/>
      <c r="AE1353" s="472"/>
      <c r="AF1353" s="472"/>
      <c r="AG1353" s="472"/>
      <c r="AH1353" s="472"/>
      <c r="AI1353" s="472"/>
      <c r="AJ1353" s="472"/>
      <c r="AK1353" s="472"/>
      <c r="AL1353" s="472"/>
      <c r="AM1353" s="472"/>
      <c r="AN1353" s="472"/>
      <c r="AO1353" s="472"/>
      <c r="AP1353" s="472"/>
      <c r="AQ1353" s="472"/>
      <c r="AR1353" s="472"/>
      <c r="AS1353" s="472"/>
      <c r="AT1353" s="472"/>
      <c r="AU1353" s="472"/>
      <c r="AV1353" s="472"/>
      <c r="AW1353" s="472"/>
      <c r="AX1353" s="472"/>
      <c r="AY1353" s="472"/>
      <c r="AZ1353" s="472"/>
      <c r="BA1353" s="472"/>
      <c r="BB1353" s="472"/>
      <c r="BC1353" s="472"/>
      <c r="BD1353" s="472"/>
      <c r="BE1353" s="472"/>
      <c r="BF1353" s="472"/>
      <c r="BG1353" s="472"/>
      <c r="BH1353" s="472"/>
      <c r="BI1353" s="472"/>
      <c r="BJ1353" s="472"/>
      <c r="BK1353" s="472"/>
      <c r="BL1353" s="472"/>
      <c r="BM1353" s="472"/>
      <c r="BN1353" s="472"/>
      <c r="BO1353" s="472"/>
      <c r="BP1353" s="472"/>
      <c r="BQ1353" s="472"/>
      <c r="BR1353" s="472"/>
      <c r="BS1353" s="472"/>
      <c r="BT1353" s="472"/>
      <c r="BU1353" s="472"/>
      <c r="BV1353" s="472"/>
      <c r="BW1353" s="472"/>
      <c r="BX1353" s="472"/>
      <c r="BY1353" s="472"/>
      <c r="BZ1353" s="472"/>
      <c r="CA1353" s="472"/>
      <c r="CB1353" s="472"/>
      <c r="CC1353" s="472"/>
      <c r="CD1353" s="472"/>
      <c r="CE1353" s="472"/>
      <c r="CF1353" s="472"/>
      <c r="CG1353" s="472"/>
      <c r="CH1353" s="472"/>
      <c r="CI1353" s="472"/>
      <c r="CJ1353" s="472"/>
      <c r="CK1353" s="472"/>
      <c r="CL1353" s="472"/>
      <c r="CM1353" s="472"/>
    </row>
    <row r="1354" spans="1:91" ht="18" customHeight="1" x14ac:dyDescent="0.3">
      <c r="B1354" s="318" t="s">
        <v>0</v>
      </c>
      <c r="C1354" s="290" t="s">
        <v>0</v>
      </c>
      <c r="D1354" s="290" t="s">
        <v>0</v>
      </c>
      <c r="E1354" s="474" t="s">
        <v>332</v>
      </c>
      <c r="F1354" s="474"/>
      <c r="G1354" s="292" t="s">
        <v>333</v>
      </c>
      <c r="H1354" s="474" t="s">
        <v>332</v>
      </c>
      <c r="I1354" s="474"/>
      <c r="J1354" s="292" t="s">
        <v>333</v>
      </c>
      <c r="K1354" s="310" t="s">
        <v>0</v>
      </c>
      <c r="L1354" s="290" t="s">
        <v>0</v>
      </c>
      <c r="M1354" s="290" t="s">
        <v>0</v>
      </c>
      <c r="N1354" s="290" t="s">
        <v>0</v>
      </c>
      <c r="O1354" s="474" t="s">
        <v>332</v>
      </c>
      <c r="P1354" s="474"/>
      <c r="Q1354" s="292" t="s">
        <v>333</v>
      </c>
      <c r="R1354" s="474" t="s">
        <v>332</v>
      </c>
      <c r="S1354" s="474"/>
      <c r="T1354" s="292" t="s">
        <v>333</v>
      </c>
      <c r="U1354" s="310" t="s">
        <v>0</v>
      </c>
      <c r="V1354" s="290" t="s">
        <v>0</v>
      </c>
      <c r="W1354" s="290" t="s">
        <v>0</v>
      </c>
      <c r="X1354" s="290" t="s">
        <v>0</v>
      </c>
      <c r="Y1354" s="474" t="s">
        <v>332</v>
      </c>
      <c r="Z1354" s="474"/>
      <c r="AA1354" s="292" t="s">
        <v>333</v>
      </c>
      <c r="AB1354" s="474" t="s">
        <v>332</v>
      </c>
      <c r="AC1354" s="474"/>
      <c r="AD1354" s="292" t="s">
        <v>333</v>
      </c>
      <c r="AE1354" s="310" t="s">
        <v>0</v>
      </c>
      <c r="AF1354" s="290" t="s">
        <v>0</v>
      </c>
      <c r="AG1354" s="290" t="s">
        <v>0</v>
      </c>
      <c r="AH1354" s="290" t="s">
        <v>0</v>
      </c>
      <c r="AI1354" s="474" t="s">
        <v>332</v>
      </c>
      <c r="AJ1354" s="474"/>
      <c r="AK1354" s="292" t="s">
        <v>333</v>
      </c>
      <c r="AL1354" s="474" t="s">
        <v>332</v>
      </c>
      <c r="AM1354" s="474"/>
      <c r="AN1354" s="292" t="s">
        <v>333</v>
      </c>
      <c r="AO1354" s="310" t="s">
        <v>0</v>
      </c>
      <c r="AP1354" s="290" t="s">
        <v>0</v>
      </c>
      <c r="AQ1354" s="290" t="s">
        <v>0</v>
      </c>
      <c r="AR1354" s="290" t="s">
        <v>0</v>
      </c>
      <c r="AS1354" s="474" t="s">
        <v>332</v>
      </c>
      <c r="AT1354" s="474"/>
      <c r="AU1354" s="292" t="s">
        <v>333</v>
      </c>
      <c r="AV1354" s="474" t="s">
        <v>332</v>
      </c>
      <c r="AW1354" s="474"/>
      <c r="AX1354" s="292" t="s">
        <v>333</v>
      </c>
      <c r="AY1354" s="290" t="s">
        <v>0</v>
      </c>
      <c r="AZ1354" s="318" t="s">
        <v>0</v>
      </c>
      <c r="BA1354" s="290" t="s">
        <v>0</v>
      </c>
      <c r="BB1354" s="290" t="s">
        <v>0</v>
      </c>
      <c r="BC1354" s="474" t="s">
        <v>332</v>
      </c>
      <c r="BD1354" s="474"/>
      <c r="BE1354" s="292" t="s">
        <v>333</v>
      </c>
      <c r="BF1354" s="474" t="s">
        <v>332</v>
      </c>
      <c r="BG1354" s="474"/>
      <c r="BH1354" s="292" t="s">
        <v>333</v>
      </c>
      <c r="BI1354" s="290" t="s">
        <v>0</v>
      </c>
      <c r="BJ1354" s="318" t="s">
        <v>0</v>
      </c>
      <c r="BK1354" s="290" t="s">
        <v>0</v>
      </c>
      <c r="BL1354" s="290" t="s">
        <v>0</v>
      </c>
      <c r="BM1354" s="474" t="s">
        <v>332</v>
      </c>
      <c r="BN1354" s="474"/>
      <c r="BO1354" s="292" t="s">
        <v>333</v>
      </c>
      <c r="BP1354" s="474" t="s">
        <v>332</v>
      </c>
      <c r="BQ1354" s="474"/>
      <c r="BR1354" s="292" t="s">
        <v>333</v>
      </c>
      <c r="BS1354" s="290" t="s">
        <v>0</v>
      </c>
      <c r="BT1354" s="318" t="s">
        <v>0</v>
      </c>
      <c r="BU1354" s="290" t="s">
        <v>0</v>
      </c>
      <c r="BV1354" s="290" t="s">
        <v>0</v>
      </c>
      <c r="BW1354" s="474" t="s">
        <v>332</v>
      </c>
      <c r="BX1354" s="474"/>
      <c r="BY1354" s="292" t="s">
        <v>333</v>
      </c>
      <c r="BZ1354" s="474" t="s">
        <v>332</v>
      </c>
      <c r="CA1354" s="474"/>
      <c r="CB1354" s="292" t="s">
        <v>333</v>
      </c>
      <c r="CC1354" s="290" t="s">
        <v>0</v>
      </c>
      <c r="CD1354" s="318" t="s">
        <v>0</v>
      </c>
      <c r="CE1354" s="290" t="s">
        <v>0</v>
      </c>
      <c r="CF1354" s="290" t="s">
        <v>0</v>
      </c>
      <c r="CG1354" s="474" t="s">
        <v>332</v>
      </c>
      <c r="CH1354" s="474"/>
      <c r="CI1354" s="292" t="s">
        <v>333</v>
      </c>
      <c r="CJ1354" s="474" t="s">
        <v>332</v>
      </c>
      <c r="CK1354" s="474"/>
      <c r="CL1354" s="292" t="s">
        <v>333</v>
      </c>
      <c r="CM1354" s="310" t="s">
        <v>0</v>
      </c>
    </row>
    <row r="1355" spans="1:91" ht="14.4" x14ac:dyDescent="0.3">
      <c r="A1355" s="99" t="s">
        <v>18</v>
      </c>
      <c r="B1355" s="318" t="s">
        <v>0</v>
      </c>
      <c r="C1355" s="290" t="s">
        <v>0</v>
      </c>
      <c r="D1355" s="290" t="s">
        <v>0</v>
      </c>
      <c r="E1355" s="312">
        <v>937522</v>
      </c>
      <c r="F1355" s="137"/>
      <c r="G1355" s="302">
        <v>447.87878787878702</v>
      </c>
      <c r="H1355" s="312">
        <v>973266</v>
      </c>
      <c r="I1355" s="137"/>
      <c r="J1355" s="302">
        <v>317.57574499999998</v>
      </c>
      <c r="L1355" s="290" t="s">
        <v>0</v>
      </c>
      <c r="M1355" s="290" t="s">
        <v>0</v>
      </c>
      <c r="N1355" s="290" t="s">
        <v>0</v>
      </c>
      <c r="O1355" s="312">
        <v>827752</v>
      </c>
      <c r="P1355" s="137"/>
      <c r="Q1355" s="302">
        <v>889.09090909090901</v>
      </c>
      <c r="R1355" s="312">
        <v>859905</v>
      </c>
      <c r="S1355" s="137"/>
      <c r="T1355" s="302">
        <v>736.36364700000001</v>
      </c>
      <c r="V1355" s="290" t="s">
        <v>0</v>
      </c>
      <c r="W1355" s="290" t="s">
        <v>0</v>
      </c>
      <c r="X1355" s="290" t="s">
        <v>0</v>
      </c>
      <c r="Y1355" s="312">
        <v>131239</v>
      </c>
      <c r="Z1355" s="137"/>
      <c r="AA1355" s="302">
        <v>806.06060606060601</v>
      </c>
      <c r="AB1355" s="312">
        <v>133994</v>
      </c>
      <c r="AC1355" s="137"/>
      <c r="AD1355" s="302">
        <v>447.878784</v>
      </c>
      <c r="AF1355" s="290" t="s">
        <v>0</v>
      </c>
      <c r="AG1355" s="290" t="s">
        <v>0</v>
      </c>
      <c r="AH1355" s="290" t="s">
        <v>0</v>
      </c>
      <c r="AI1355" s="312">
        <v>144316</v>
      </c>
      <c r="AJ1355" s="137"/>
      <c r="AK1355" s="302">
        <v>579.39393939393904</v>
      </c>
      <c r="AL1355" s="312">
        <v>147253</v>
      </c>
      <c r="AM1355" s="137"/>
      <c r="AN1355" s="302">
        <v>324.84848</v>
      </c>
      <c r="AP1355" s="290" t="s">
        <v>0</v>
      </c>
      <c r="AQ1355" s="290" t="s">
        <v>0</v>
      </c>
      <c r="AR1355" s="290" t="s">
        <v>0</v>
      </c>
      <c r="AS1355" s="312">
        <v>258627</v>
      </c>
      <c r="AT1355" s="137"/>
      <c r="AU1355" s="302">
        <v>197.575757575757</v>
      </c>
      <c r="AV1355" s="312">
        <v>268611</v>
      </c>
      <c r="AW1355" s="137"/>
      <c r="AX1355" s="302">
        <v>218.18182400000001</v>
      </c>
      <c r="AZ1355" s="318" t="s">
        <v>0</v>
      </c>
      <c r="BA1355" s="290" t="s">
        <v>0</v>
      </c>
      <c r="BB1355" s="290" t="s">
        <v>0</v>
      </c>
      <c r="BC1355" s="312">
        <v>692244</v>
      </c>
      <c r="BD1355" s="137"/>
      <c r="BE1355" s="302">
        <v>450.30303030303003</v>
      </c>
      <c r="BF1355" s="312">
        <v>732477</v>
      </c>
      <c r="BG1355" s="137"/>
      <c r="BH1355" s="302">
        <v>410.30304000000001</v>
      </c>
      <c r="BJ1355" s="318" t="s">
        <v>0</v>
      </c>
      <c r="BK1355" s="290" t="s">
        <v>0</v>
      </c>
      <c r="BL1355" s="290" t="s">
        <v>0</v>
      </c>
      <c r="BM1355" s="312">
        <v>519384</v>
      </c>
      <c r="BN1355" s="137"/>
      <c r="BO1355" s="302">
        <v>319.39393939393898</v>
      </c>
      <c r="BP1355" s="312">
        <v>540181</v>
      </c>
      <c r="BQ1355" s="137"/>
      <c r="BR1355" s="302">
        <v>203.03030000000001</v>
      </c>
      <c r="BT1355" s="318" t="s">
        <v>0</v>
      </c>
      <c r="BU1355" s="290" t="s">
        <v>0</v>
      </c>
      <c r="BV1355" s="290" t="s">
        <v>0</v>
      </c>
      <c r="BW1355" s="312">
        <v>446777</v>
      </c>
      <c r="BX1355" s="137"/>
      <c r="BY1355" s="302">
        <v>358.78787878787801</v>
      </c>
      <c r="BZ1355" s="312">
        <v>457857</v>
      </c>
      <c r="CA1355" s="137"/>
      <c r="CB1355" s="302">
        <v>320</v>
      </c>
      <c r="CD1355" s="318" t="s">
        <v>0</v>
      </c>
      <c r="CE1355" s="290" t="s">
        <v>0</v>
      </c>
      <c r="CF1355" s="290" t="s">
        <v>0</v>
      </c>
      <c r="CG1355" s="312">
        <v>3957861</v>
      </c>
      <c r="CH1355" s="137"/>
      <c r="CI1355" s="302">
        <v>1564.04</v>
      </c>
      <c r="CJ1355" s="312">
        <v>4113544</v>
      </c>
      <c r="CK1355" s="137"/>
      <c r="CL1355" s="302">
        <v>1142.8900000000001</v>
      </c>
    </row>
    <row r="1356" spans="1:91" ht="14.4" x14ac:dyDescent="0.3">
      <c r="A1356" s="99" t="s">
        <v>334</v>
      </c>
      <c r="B1356" s="318" t="s">
        <v>0</v>
      </c>
      <c r="C1356" s="290" t="s">
        <v>0</v>
      </c>
      <c r="D1356" s="290" t="s">
        <v>0</v>
      </c>
      <c r="E1356" s="312">
        <v>464322</v>
      </c>
      <c r="F1356" s="137">
        <v>0.4952651777771615</v>
      </c>
      <c r="G1356" s="302">
        <v>380.60606060606</v>
      </c>
      <c r="H1356" s="312">
        <v>482478</v>
      </c>
      <c r="I1356" s="137">
        <v>0.49573086905327013</v>
      </c>
      <c r="J1356" s="302">
        <v>311.51513699999998</v>
      </c>
      <c r="L1356" s="290" t="s">
        <v>0</v>
      </c>
      <c r="M1356" s="290" t="s">
        <v>0</v>
      </c>
      <c r="N1356" s="290" t="s">
        <v>0</v>
      </c>
      <c r="O1356" s="312">
        <v>412223</v>
      </c>
      <c r="P1356" s="137">
        <v>0.4980030250606462</v>
      </c>
      <c r="Q1356" s="302">
        <v>861.81818181818198</v>
      </c>
      <c r="R1356" s="312">
        <v>428810</v>
      </c>
      <c r="S1356" s="137">
        <v>0.49867136486007174</v>
      </c>
      <c r="T1356" s="302">
        <v>724.84849999999994</v>
      </c>
      <c r="V1356" s="290" t="s">
        <v>0</v>
      </c>
      <c r="W1356" s="290" t="s">
        <v>0</v>
      </c>
      <c r="X1356" s="290" t="s">
        <v>0</v>
      </c>
      <c r="Y1356" s="312">
        <v>64916</v>
      </c>
      <c r="Z1356" s="137">
        <v>0.4946395507433004</v>
      </c>
      <c r="AA1356" s="302">
        <v>798.78787878787898</v>
      </c>
      <c r="AB1356" s="312">
        <v>67151</v>
      </c>
      <c r="AC1356" s="137">
        <v>0.50114930519276979</v>
      </c>
      <c r="AD1356" s="302">
        <v>411.51513699999998</v>
      </c>
      <c r="AF1356" s="290" t="s">
        <v>0</v>
      </c>
      <c r="AG1356" s="290" t="s">
        <v>0</v>
      </c>
      <c r="AH1356" s="290" t="s">
        <v>0</v>
      </c>
      <c r="AI1356" s="312">
        <v>72389</v>
      </c>
      <c r="AJ1356" s="137">
        <v>0.50160065412012533</v>
      </c>
      <c r="AK1356" s="302">
        <v>194.54545454545399</v>
      </c>
      <c r="AL1356" s="312">
        <v>72107</v>
      </c>
      <c r="AM1356" s="137">
        <v>0.4896810251743598</v>
      </c>
      <c r="AN1356" s="302">
        <v>216.363632</v>
      </c>
      <c r="AP1356" s="290" t="s">
        <v>0</v>
      </c>
      <c r="AQ1356" s="290" t="s">
        <v>0</v>
      </c>
      <c r="AR1356" s="290" t="s">
        <v>0</v>
      </c>
      <c r="AS1356" s="312">
        <v>129447</v>
      </c>
      <c r="AT1356" s="137">
        <v>0.50051618740502735</v>
      </c>
      <c r="AU1356" s="302">
        <v>190.90909090909</v>
      </c>
      <c r="AV1356" s="312">
        <v>134692</v>
      </c>
      <c r="AW1356" s="137">
        <v>0.50143888373893841</v>
      </c>
      <c r="AX1356" s="302">
        <v>203.636368</v>
      </c>
      <c r="AZ1356" s="318" t="s">
        <v>0</v>
      </c>
      <c r="BA1356" s="290" t="s">
        <v>0</v>
      </c>
      <c r="BB1356" s="290" t="s">
        <v>0</v>
      </c>
      <c r="BC1356" s="312">
        <v>341625</v>
      </c>
      <c r="BD1356" s="137">
        <v>0.49350373567701561</v>
      </c>
      <c r="BE1356" s="302">
        <v>372.72727272727201</v>
      </c>
      <c r="BF1356" s="312">
        <v>362061</v>
      </c>
      <c r="BG1356" s="137">
        <v>0.49429674924946448</v>
      </c>
      <c r="BH1356" s="302">
        <v>333.33334400000001</v>
      </c>
      <c r="BJ1356" s="318" t="s">
        <v>0</v>
      </c>
      <c r="BK1356" s="290" t="s">
        <v>0</v>
      </c>
      <c r="BL1356" s="290" t="s">
        <v>0</v>
      </c>
      <c r="BM1356" s="312">
        <v>256663</v>
      </c>
      <c r="BN1356" s="137">
        <v>0.49416809143138796</v>
      </c>
      <c r="BO1356" s="302">
        <v>281.81818181818102</v>
      </c>
      <c r="BP1356" s="312">
        <v>267125</v>
      </c>
      <c r="BQ1356" s="137">
        <v>0.49451017344186488</v>
      </c>
      <c r="BR1356" s="302">
        <v>160</v>
      </c>
      <c r="BT1356" s="318" t="s">
        <v>0</v>
      </c>
      <c r="BU1356" s="290" t="s">
        <v>0</v>
      </c>
      <c r="BV1356" s="290" t="s">
        <v>0</v>
      </c>
      <c r="BW1356" s="312">
        <v>223078</v>
      </c>
      <c r="BX1356" s="137">
        <v>0.49930502241610469</v>
      </c>
      <c r="BY1356" s="302">
        <v>284.84848484848402</v>
      </c>
      <c r="BZ1356" s="312">
        <v>228215</v>
      </c>
      <c r="CA1356" s="137">
        <v>0.49844165317992301</v>
      </c>
      <c r="CB1356" s="302">
        <v>299.39395100000002</v>
      </c>
      <c r="CD1356" s="318" t="s">
        <v>0</v>
      </c>
      <c r="CE1356" s="290" t="s">
        <v>0</v>
      </c>
      <c r="CF1356" s="290" t="s">
        <v>0</v>
      </c>
      <c r="CG1356" s="312">
        <v>1964663</v>
      </c>
      <c r="CH1356" s="137">
        <v>0.49639514879375501</v>
      </c>
      <c r="CI1356" s="302">
        <v>1376.32</v>
      </c>
      <c r="CJ1356" s="312">
        <v>2042639</v>
      </c>
      <c r="CK1356" s="137">
        <v>0.49656427644872647</v>
      </c>
      <c r="CL1356" s="302">
        <v>1050.51</v>
      </c>
    </row>
    <row r="1357" spans="1:91" ht="14.4" x14ac:dyDescent="0.3">
      <c r="A1357" s="99" t="s">
        <v>169</v>
      </c>
      <c r="B1357" s="318" t="s">
        <v>0</v>
      </c>
      <c r="C1357" s="290" t="s">
        <v>0</v>
      </c>
      <c r="D1357" s="290" t="s">
        <v>0</v>
      </c>
      <c r="E1357" s="312">
        <v>40542</v>
      </c>
      <c r="F1357" s="137">
        <v>4.3243785212507012E-2</v>
      </c>
      <c r="G1357" s="302">
        <v>30.303030303030301</v>
      </c>
      <c r="H1357" s="312">
        <v>39690</v>
      </c>
      <c r="I1357" s="137">
        <v>4.0780218357571313E-2</v>
      </c>
      <c r="J1357" s="302">
        <v>32.121212</v>
      </c>
      <c r="L1357" s="290" t="s">
        <v>0</v>
      </c>
      <c r="M1357" s="290" t="s">
        <v>0</v>
      </c>
      <c r="N1357" s="290" t="s">
        <v>0</v>
      </c>
      <c r="O1357" s="312">
        <v>37010</v>
      </c>
      <c r="P1357" s="137">
        <v>4.4711459470952654E-2</v>
      </c>
      <c r="Q1357" s="302">
        <v>37.5757575757575</v>
      </c>
      <c r="R1357" s="312">
        <v>35812</v>
      </c>
      <c r="S1357" s="137">
        <v>4.1646460946267318E-2</v>
      </c>
      <c r="T1357" s="302">
        <v>26.666665999999999</v>
      </c>
      <c r="V1357" s="290" t="s">
        <v>0</v>
      </c>
      <c r="W1357" s="290" t="s">
        <v>0</v>
      </c>
      <c r="X1357" s="290" t="s">
        <v>0</v>
      </c>
      <c r="Y1357" s="312">
        <v>6120</v>
      </c>
      <c r="Z1357" s="137">
        <v>4.6632479674487005E-2</v>
      </c>
      <c r="AA1357" s="302">
        <v>79.393939393939405</v>
      </c>
      <c r="AB1357" s="312">
        <v>5955</v>
      </c>
      <c r="AC1357" s="137">
        <v>4.4442288460677347E-2</v>
      </c>
      <c r="AD1357" s="302">
        <v>18.787877999999999</v>
      </c>
      <c r="AF1357" s="290" t="s">
        <v>0</v>
      </c>
      <c r="AG1357" s="290" t="s">
        <v>0</v>
      </c>
      <c r="AH1357" s="290" t="s">
        <v>0</v>
      </c>
      <c r="AI1357" s="312">
        <v>5879</v>
      </c>
      <c r="AJ1357" s="137">
        <v>4.0736993819119154E-2</v>
      </c>
      <c r="AK1357" s="302">
        <v>58.787878787878803</v>
      </c>
      <c r="AL1357" s="312">
        <v>5912</v>
      </c>
      <c r="AM1357" s="137">
        <v>4.0148587804662725E-2</v>
      </c>
      <c r="AN1357" s="302">
        <v>53.3333321</v>
      </c>
      <c r="AP1357" s="290" t="s">
        <v>0</v>
      </c>
      <c r="AQ1357" s="290" t="s">
        <v>0</v>
      </c>
      <c r="AR1357" s="290" t="s">
        <v>0</v>
      </c>
      <c r="AS1357" s="312">
        <v>11076</v>
      </c>
      <c r="AT1357" s="137">
        <v>4.2826155041816978E-2</v>
      </c>
      <c r="AU1357" s="302">
        <v>16.363636363636299</v>
      </c>
      <c r="AV1357" s="312">
        <v>10980</v>
      </c>
      <c r="AW1357" s="137">
        <v>4.0876955895328186E-2</v>
      </c>
      <c r="AX1357" s="302">
        <v>60</v>
      </c>
      <c r="AZ1357" s="318" t="s">
        <v>0</v>
      </c>
      <c r="BA1357" s="290" t="s">
        <v>0</v>
      </c>
      <c r="BB1357" s="290" t="s">
        <v>0</v>
      </c>
      <c r="BC1357" s="312">
        <v>27339</v>
      </c>
      <c r="BD1357" s="137">
        <v>3.9493300050271289E-2</v>
      </c>
      <c r="BE1357" s="302">
        <v>66.060606060606005</v>
      </c>
      <c r="BF1357" s="312">
        <v>26799</v>
      </c>
      <c r="BG1357" s="137">
        <v>3.6586814330006268E-2</v>
      </c>
      <c r="BH1357" s="302">
        <v>53.3333321</v>
      </c>
      <c r="BJ1357" s="318" t="s">
        <v>0</v>
      </c>
      <c r="BK1357" s="290" t="s">
        <v>0</v>
      </c>
      <c r="BL1357" s="290" t="s">
        <v>0</v>
      </c>
      <c r="BM1357" s="312">
        <v>20065</v>
      </c>
      <c r="BN1357" s="137">
        <v>3.8632302881875455E-2</v>
      </c>
      <c r="BO1357" s="302">
        <v>49.090909090909101</v>
      </c>
      <c r="BP1357" s="312">
        <v>19998</v>
      </c>
      <c r="BQ1357" s="137">
        <v>3.7020924467909833E-2</v>
      </c>
      <c r="BR1357" s="302">
        <v>64.848489999999998</v>
      </c>
      <c r="BT1357" s="318" t="s">
        <v>0</v>
      </c>
      <c r="BU1357" s="290" t="s">
        <v>0</v>
      </c>
      <c r="BV1357" s="290" t="s">
        <v>0</v>
      </c>
      <c r="BW1357" s="312">
        <v>20983</v>
      </c>
      <c r="BX1357" s="137">
        <v>4.6965264550323765E-2</v>
      </c>
      <c r="BY1357" s="302">
        <v>2.4242424242424199</v>
      </c>
      <c r="BZ1357" s="312">
        <v>19369</v>
      </c>
      <c r="CA1357" s="137">
        <v>4.2303601342777331E-2</v>
      </c>
      <c r="CB1357" s="302">
        <v>20</v>
      </c>
      <c r="CD1357" s="318" t="s">
        <v>0</v>
      </c>
      <c r="CE1357" s="290" t="s">
        <v>0</v>
      </c>
      <c r="CF1357" s="290" t="s">
        <v>0</v>
      </c>
      <c r="CG1357" s="312">
        <v>169014</v>
      </c>
      <c r="CH1357" s="137">
        <v>4.2703369319943271E-2</v>
      </c>
      <c r="CI1357" s="302">
        <v>137.44</v>
      </c>
      <c r="CJ1357" s="312">
        <v>164515</v>
      </c>
      <c r="CK1357" s="137">
        <v>3.9993494660565197E-2</v>
      </c>
      <c r="CL1357" s="302">
        <v>125.45</v>
      </c>
    </row>
    <row r="1358" spans="1:91" ht="14.4" x14ac:dyDescent="0.3">
      <c r="A1358" s="99" t="s">
        <v>638</v>
      </c>
      <c r="B1358" s="318" t="s">
        <v>0</v>
      </c>
      <c r="C1358" s="290" t="s">
        <v>0</v>
      </c>
      <c r="D1358" s="290" t="s">
        <v>0</v>
      </c>
      <c r="E1358" s="312">
        <v>168</v>
      </c>
      <c r="F1358" s="137">
        <v>1.7919579487201366E-4</v>
      </c>
      <c r="G1358" s="302">
        <v>55.757575757575701</v>
      </c>
      <c r="H1358" s="312">
        <v>239</v>
      </c>
      <c r="I1358" s="137">
        <v>2.4556493291659216E-4</v>
      </c>
      <c r="J1358" s="302">
        <v>96.969695999999999</v>
      </c>
      <c r="L1358" s="290" t="s">
        <v>0</v>
      </c>
      <c r="M1358" s="290" t="s">
        <v>0</v>
      </c>
      <c r="N1358" s="290" t="s">
        <v>0</v>
      </c>
      <c r="O1358" s="312">
        <v>377</v>
      </c>
      <c r="P1358" s="137">
        <v>4.5545042476490542E-4</v>
      </c>
      <c r="Q1358" s="302">
        <v>115.151515151515</v>
      </c>
      <c r="R1358" s="312">
        <v>150</v>
      </c>
      <c r="S1358" s="137">
        <v>1.7443787395119228E-4</v>
      </c>
      <c r="T1358" s="302">
        <v>58.181820000000002</v>
      </c>
      <c r="V1358" s="290" t="s">
        <v>0</v>
      </c>
      <c r="W1358" s="290" t="s">
        <v>0</v>
      </c>
      <c r="X1358" s="290" t="s">
        <v>0</v>
      </c>
      <c r="Y1358" s="312">
        <v>12</v>
      </c>
      <c r="Z1358" s="137">
        <v>9.1436234655856876E-5</v>
      </c>
      <c r="AA1358" s="302">
        <v>15.757575757575699</v>
      </c>
      <c r="AB1358" s="312">
        <v>0</v>
      </c>
      <c r="AC1358" s="137">
        <v>0</v>
      </c>
      <c r="AD1358" s="302">
        <v>17.575758</v>
      </c>
      <c r="AF1358" s="290" t="s">
        <v>0</v>
      </c>
      <c r="AG1358" s="290" t="s">
        <v>0</v>
      </c>
      <c r="AH1358" s="290" t="s">
        <v>0</v>
      </c>
      <c r="AI1358" s="312">
        <v>0</v>
      </c>
      <c r="AJ1358" s="137">
        <v>0</v>
      </c>
      <c r="AK1358" s="302">
        <v>17.5757575757575</v>
      </c>
      <c r="AL1358" s="312">
        <v>10</v>
      </c>
      <c r="AM1358" s="137">
        <v>6.791033119868525E-5</v>
      </c>
      <c r="AN1358" s="302">
        <v>9.6969700000000003</v>
      </c>
      <c r="AP1358" s="290" t="s">
        <v>0</v>
      </c>
      <c r="AQ1358" s="290" t="s">
        <v>0</v>
      </c>
      <c r="AR1358" s="290" t="s">
        <v>0</v>
      </c>
      <c r="AS1358" s="312">
        <v>86</v>
      </c>
      <c r="AT1358" s="137">
        <v>3.3252521971797219E-4</v>
      </c>
      <c r="AU1358" s="302">
        <v>34.545454545454497</v>
      </c>
      <c r="AV1358" s="312">
        <v>40</v>
      </c>
      <c r="AW1358" s="137">
        <v>1.4891422912687865E-4</v>
      </c>
      <c r="AX1358" s="302">
        <v>23.636364</v>
      </c>
      <c r="AZ1358" s="318" t="s">
        <v>0</v>
      </c>
      <c r="BA1358" s="290" t="s">
        <v>0</v>
      </c>
      <c r="BB1358" s="290" t="s">
        <v>0</v>
      </c>
      <c r="BC1358" s="312">
        <v>98</v>
      </c>
      <c r="BD1358" s="137">
        <v>1.4156857986490312E-4</v>
      </c>
      <c r="BE1358" s="302">
        <v>43.636363636363598</v>
      </c>
      <c r="BF1358" s="312">
        <v>38</v>
      </c>
      <c r="BG1358" s="137">
        <v>5.1878762063518721E-5</v>
      </c>
      <c r="BH1358" s="302">
        <v>27.272728000000001</v>
      </c>
      <c r="BJ1358" s="318" t="s">
        <v>0</v>
      </c>
      <c r="BK1358" s="290" t="s">
        <v>0</v>
      </c>
      <c r="BL1358" s="290" t="s">
        <v>0</v>
      </c>
      <c r="BM1358" s="312">
        <v>218</v>
      </c>
      <c r="BN1358" s="137">
        <v>4.1972798545969844E-4</v>
      </c>
      <c r="BO1358" s="302">
        <v>73.3333333333333</v>
      </c>
      <c r="BP1358" s="312">
        <v>40</v>
      </c>
      <c r="BQ1358" s="137">
        <v>7.4049253861205774E-5</v>
      </c>
      <c r="BR1358" s="302">
        <v>28.484848</v>
      </c>
      <c r="BT1358" s="318" t="s">
        <v>0</v>
      </c>
      <c r="BU1358" s="290" t="s">
        <v>0</v>
      </c>
      <c r="BV1358" s="290" t="s">
        <v>0</v>
      </c>
      <c r="BW1358" s="312">
        <v>114</v>
      </c>
      <c r="BX1358" s="137">
        <v>2.5516085205818561E-4</v>
      </c>
      <c r="BY1358" s="302">
        <v>40.606060606060602</v>
      </c>
      <c r="BZ1358" s="312">
        <v>111</v>
      </c>
      <c r="CA1358" s="137">
        <v>2.4243377299025678E-4</v>
      </c>
      <c r="CB1358" s="302">
        <v>52.121212</v>
      </c>
      <c r="CD1358" s="318" t="s">
        <v>0</v>
      </c>
      <c r="CE1358" s="290" t="s">
        <v>0</v>
      </c>
      <c r="CF1358" s="290" t="s">
        <v>0</v>
      </c>
      <c r="CG1358" s="312">
        <v>1073</v>
      </c>
      <c r="CH1358" s="137">
        <v>2.7110603429478702E-4</v>
      </c>
      <c r="CI1358" s="302">
        <v>163.38999999999999</v>
      </c>
      <c r="CJ1358" s="312">
        <v>628</v>
      </c>
      <c r="CK1358" s="137">
        <v>1.5266641125025038E-4</v>
      </c>
      <c r="CL1358" s="302">
        <v>133.02000000000001</v>
      </c>
    </row>
    <row r="1359" spans="1:91" ht="14.4" x14ac:dyDescent="0.3">
      <c r="A1359" s="99" t="s">
        <v>639</v>
      </c>
      <c r="B1359" s="318" t="s">
        <v>0</v>
      </c>
      <c r="C1359" s="290" t="s">
        <v>0</v>
      </c>
      <c r="D1359" s="290" t="s">
        <v>0</v>
      </c>
      <c r="E1359" s="312">
        <v>40374</v>
      </c>
      <c r="F1359" s="137">
        <v>4.3064589417634996E-2</v>
      </c>
      <c r="G1359" s="302">
        <v>65.454545454545396</v>
      </c>
      <c r="H1359" s="312">
        <v>39451</v>
      </c>
      <c r="I1359" s="137">
        <v>4.0534653424654718E-2</v>
      </c>
      <c r="J1359" s="302">
        <v>109.090912</v>
      </c>
      <c r="L1359" s="290" t="s">
        <v>0</v>
      </c>
      <c r="M1359" s="290" t="s">
        <v>0</v>
      </c>
      <c r="N1359" s="290" t="s">
        <v>0</v>
      </c>
      <c r="O1359" s="312">
        <v>36633</v>
      </c>
      <c r="P1359" s="137">
        <v>4.4256009046187747E-2</v>
      </c>
      <c r="Q1359" s="302">
        <v>120</v>
      </c>
      <c r="R1359" s="312">
        <v>35662</v>
      </c>
      <c r="S1359" s="137">
        <v>4.1472023072316129E-2</v>
      </c>
      <c r="T1359" s="302">
        <v>67.272729999999996</v>
      </c>
      <c r="V1359" s="290" t="s">
        <v>0</v>
      </c>
      <c r="W1359" s="290" t="s">
        <v>0</v>
      </c>
      <c r="X1359" s="290" t="s">
        <v>0</v>
      </c>
      <c r="Y1359" s="312">
        <v>6108</v>
      </c>
      <c r="Z1359" s="137">
        <v>4.6541043439831148E-2</v>
      </c>
      <c r="AA1359" s="302">
        <v>80.606060606060595</v>
      </c>
      <c r="AB1359" s="312">
        <v>5955</v>
      </c>
      <c r="AC1359" s="137">
        <v>4.4442288460677347E-2</v>
      </c>
      <c r="AD1359" s="302">
        <v>18.787877999999999</v>
      </c>
      <c r="AF1359" s="290" t="s">
        <v>0</v>
      </c>
      <c r="AG1359" s="290" t="s">
        <v>0</v>
      </c>
      <c r="AH1359" s="290" t="s">
        <v>0</v>
      </c>
      <c r="AI1359" s="312">
        <v>5879</v>
      </c>
      <c r="AJ1359" s="137">
        <v>4.0736993819119154E-2</v>
      </c>
      <c r="AK1359" s="302">
        <v>58.787878787878803</v>
      </c>
      <c r="AL1359" s="312">
        <v>5902</v>
      </c>
      <c r="AM1359" s="137">
        <v>4.0080677473464041E-2</v>
      </c>
      <c r="AN1359" s="302">
        <v>53.3333321</v>
      </c>
      <c r="AP1359" s="290" t="s">
        <v>0</v>
      </c>
      <c r="AQ1359" s="290" t="s">
        <v>0</v>
      </c>
      <c r="AR1359" s="290" t="s">
        <v>0</v>
      </c>
      <c r="AS1359" s="312">
        <v>10990</v>
      </c>
      <c r="AT1359" s="137">
        <v>4.2493629822099005E-2</v>
      </c>
      <c r="AU1359" s="302">
        <v>41.818181818181799</v>
      </c>
      <c r="AV1359" s="312">
        <v>10940</v>
      </c>
      <c r="AW1359" s="137">
        <v>4.0728041666201309E-2</v>
      </c>
      <c r="AX1359" s="302">
        <v>62.4242439</v>
      </c>
      <c r="AZ1359" s="318" t="s">
        <v>0</v>
      </c>
      <c r="BA1359" s="290" t="s">
        <v>0</v>
      </c>
      <c r="BB1359" s="290" t="s">
        <v>0</v>
      </c>
      <c r="BC1359" s="312">
        <v>27241</v>
      </c>
      <c r="BD1359" s="137">
        <v>3.9351731470406388E-2</v>
      </c>
      <c r="BE1359" s="302">
        <v>78.181818181818201</v>
      </c>
      <c r="BF1359" s="312">
        <v>26761</v>
      </c>
      <c r="BG1359" s="137">
        <v>3.6534935567942746E-2</v>
      </c>
      <c r="BH1359" s="302">
        <v>60</v>
      </c>
      <c r="BJ1359" s="318" t="s">
        <v>0</v>
      </c>
      <c r="BK1359" s="290" t="s">
        <v>0</v>
      </c>
      <c r="BL1359" s="290" t="s">
        <v>0</v>
      </c>
      <c r="BM1359" s="312">
        <v>19847</v>
      </c>
      <c r="BN1359" s="137">
        <v>3.8212574896415753E-2</v>
      </c>
      <c r="BO1359" s="302">
        <v>75.757575757575694</v>
      </c>
      <c r="BP1359" s="312">
        <v>19958</v>
      </c>
      <c r="BQ1359" s="137">
        <v>3.6946875214048623E-2</v>
      </c>
      <c r="BR1359" s="302">
        <v>70.909090000000006</v>
      </c>
      <c r="BT1359" s="318" t="s">
        <v>0</v>
      </c>
      <c r="BU1359" s="290" t="s">
        <v>0</v>
      </c>
      <c r="BV1359" s="290" t="s">
        <v>0</v>
      </c>
      <c r="BW1359" s="312">
        <v>20869</v>
      </c>
      <c r="BX1359" s="137">
        <v>4.671010369826558E-2</v>
      </c>
      <c r="BY1359" s="302">
        <v>41.212121212121197</v>
      </c>
      <c r="BZ1359" s="312">
        <v>19258</v>
      </c>
      <c r="CA1359" s="137">
        <v>4.2061167569787075E-2</v>
      </c>
      <c r="CB1359" s="302">
        <v>55.151516000000001</v>
      </c>
      <c r="CD1359" s="318" t="s">
        <v>0</v>
      </c>
      <c r="CE1359" s="290" t="s">
        <v>0</v>
      </c>
      <c r="CF1359" s="290" t="s">
        <v>0</v>
      </c>
      <c r="CG1359" s="312">
        <v>167941</v>
      </c>
      <c r="CH1359" s="137">
        <v>4.2432263285648489E-2</v>
      </c>
      <c r="CI1359" s="302">
        <v>208.47</v>
      </c>
      <c r="CJ1359" s="312">
        <v>163887</v>
      </c>
      <c r="CK1359" s="137">
        <v>3.9840828249314945E-2</v>
      </c>
      <c r="CL1359" s="302">
        <v>186.74</v>
      </c>
    </row>
    <row r="1360" spans="1:91" ht="14.4" x14ac:dyDescent="0.3">
      <c r="A1360" s="99" t="s">
        <v>632</v>
      </c>
      <c r="B1360" s="318" t="s">
        <v>0</v>
      </c>
      <c r="C1360" s="290" t="s">
        <v>0</v>
      </c>
      <c r="D1360" s="290" t="s">
        <v>0</v>
      </c>
      <c r="E1360" s="312">
        <v>100940</v>
      </c>
      <c r="F1360" s="137">
        <v>0.10766680675226821</v>
      </c>
      <c r="G1360" s="302">
        <v>60.606060606060602</v>
      </c>
      <c r="H1360" s="312">
        <v>103401</v>
      </c>
      <c r="I1360" s="137">
        <v>0.10624125367576798</v>
      </c>
      <c r="J1360" s="302">
        <v>55.757576</v>
      </c>
      <c r="L1360" s="290" t="s">
        <v>0</v>
      </c>
      <c r="M1360" s="290" t="s">
        <v>0</v>
      </c>
      <c r="N1360" s="290" t="s">
        <v>0</v>
      </c>
      <c r="O1360" s="312">
        <v>92464</v>
      </c>
      <c r="P1360" s="137">
        <v>0.11170495510732684</v>
      </c>
      <c r="Q1360" s="302">
        <v>60.606060606060602</v>
      </c>
      <c r="R1360" s="312">
        <v>95005</v>
      </c>
      <c r="S1360" s="137">
        <v>0.11048313476488682</v>
      </c>
      <c r="T1360" s="302">
        <v>95.757576</v>
      </c>
      <c r="V1360" s="290" t="s">
        <v>0</v>
      </c>
      <c r="W1360" s="290" t="s">
        <v>0</v>
      </c>
      <c r="X1360" s="290" t="s">
        <v>0</v>
      </c>
      <c r="Y1360" s="312">
        <v>14942</v>
      </c>
      <c r="Z1360" s="137">
        <v>0.11385335151898444</v>
      </c>
      <c r="AA1360" s="302">
        <v>34.545454545454497</v>
      </c>
      <c r="AB1360" s="312">
        <v>14893</v>
      </c>
      <c r="AC1360" s="137">
        <v>0.11114676776572086</v>
      </c>
      <c r="AD1360" s="302">
        <v>73.939390000000003</v>
      </c>
      <c r="AF1360" s="290" t="s">
        <v>0</v>
      </c>
      <c r="AG1360" s="290" t="s">
        <v>0</v>
      </c>
      <c r="AH1360" s="290" t="s">
        <v>0</v>
      </c>
      <c r="AI1360" s="312">
        <v>15648</v>
      </c>
      <c r="AJ1360" s="137">
        <v>0.10842872585160343</v>
      </c>
      <c r="AK1360" s="302">
        <v>99.393939393939405</v>
      </c>
      <c r="AL1360" s="312">
        <v>15758</v>
      </c>
      <c r="AM1360" s="137">
        <v>0.10701309990288822</v>
      </c>
      <c r="AN1360" s="302">
        <v>98.787880000000001</v>
      </c>
      <c r="AP1360" s="290" t="s">
        <v>0</v>
      </c>
      <c r="AQ1360" s="290" t="s">
        <v>0</v>
      </c>
      <c r="AR1360" s="290" t="s">
        <v>0</v>
      </c>
      <c r="AS1360" s="312">
        <v>30002</v>
      </c>
      <c r="AT1360" s="137">
        <v>0.11600490281370468</v>
      </c>
      <c r="AU1360" s="302">
        <v>66.6666666666666</v>
      </c>
      <c r="AV1360" s="312">
        <v>30142</v>
      </c>
      <c r="AW1360" s="137">
        <v>0.1122143173585594</v>
      </c>
      <c r="AX1360" s="302">
        <v>76.969695999999999</v>
      </c>
      <c r="AZ1360" s="318" t="s">
        <v>0</v>
      </c>
      <c r="BA1360" s="290" t="s">
        <v>0</v>
      </c>
      <c r="BB1360" s="290" t="s">
        <v>0</v>
      </c>
      <c r="BC1360" s="312">
        <v>74338</v>
      </c>
      <c r="BD1360" s="137">
        <v>0.10738699071425682</v>
      </c>
      <c r="BE1360" s="302">
        <v>235.75757575757501</v>
      </c>
      <c r="BF1360" s="312">
        <v>76959</v>
      </c>
      <c r="BG1360" s="137">
        <v>0.10506678025385098</v>
      </c>
      <c r="BH1360" s="302">
        <v>79.393936199999999</v>
      </c>
      <c r="BJ1360" s="318" t="s">
        <v>0</v>
      </c>
      <c r="BK1360" s="290" t="s">
        <v>0</v>
      </c>
      <c r="BL1360" s="290" t="s">
        <v>0</v>
      </c>
      <c r="BM1360" s="312">
        <v>54457</v>
      </c>
      <c r="BN1360" s="137">
        <v>0.10484920598247155</v>
      </c>
      <c r="BO1360" s="302">
        <v>134.54545454545399</v>
      </c>
      <c r="BP1360" s="312">
        <v>55005</v>
      </c>
      <c r="BQ1360" s="137">
        <v>0.10182698021589059</v>
      </c>
      <c r="BR1360" s="302">
        <v>41.212119999999999</v>
      </c>
      <c r="BT1360" s="318" t="s">
        <v>0</v>
      </c>
      <c r="BU1360" s="290" t="s">
        <v>0</v>
      </c>
      <c r="BV1360" s="290" t="s">
        <v>0</v>
      </c>
      <c r="BW1360" s="312">
        <v>52362</v>
      </c>
      <c r="BX1360" s="137">
        <v>0.11719940820588347</v>
      </c>
      <c r="BY1360" s="302">
        <v>53.939393939393902</v>
      </c>
      <c r="BZ1360" s="312">
        <v>53683</v>
      </c>
      <c r="CA1360" s="137">
        <v>0.11724839851744104</v>
      </c>
      <c r="CB1360" s="302">
        <v>75.757576</v>
      </c>
      <c r="CD1360" s="318" t="s">
        <v>0</v>
      </c>
      <c r="CE1360" s="290" t="s">
        <v>0</v>
      </c>
      <c r="CF1360" s="290" t="s">
        <v>0</v>
      </c>
      <c r="CG1360" s="312">
        <v>435153</v>
      </c>
      <c r="CH1360" s="137">
        <v>0.10994650898553537</v>
      </c>
      <c r="CI1360" s="302">
        <v>313.85000000000002</v>
      </c>
      <c r="CJ1360" s="312">
        <v>444846</v>
      </c>
      <c r="CK1360" s="137">
        <v>0.108141787227753</v>
      </c>
      <c r="CL1360" s="302">
        <v>215.18</v>
      </c>
    </row>
    <row r="1361" spans="1:90" ht="14.4" x14ac:dyDescent="0.3">
      <c r="A1361" s="99" t="s">
        <v>638</v>
      </c>
      <c r="B1361" s="318" t="s">
        <v>0</v>
      </c>
      <c r="C1361" s="290" t="s">
        <v>0</v>
      </c>
      <c r="D1361" s="290" t="s">
        <v>0</v>
      </c>
      <c r="E1361" s="312">
        <v>1131</v>
      </c>
      <c r="F1361" s="137">
        <v>1.2063716904776635E-3</v>
      </c>
      <c r="G1361" s="302">
        <v>153.333333333333</v>
      </c>
      <c r="H1361" s="312">
        <v>1288</v>
      </c>
      <c r="I1361" s="137">
        <v>1.3233792200693336E-3</v>
      </c>
      <c r="J1361" s="302">
        <v>165.454544</v>
      </c>
      <c r="L1361" s="290" t="s">
        <v>0</v>
      </c>
      <c r="M1361" s="290" t="s">
        <v>0</v>
      </c>
      <c r="N1361" s="290" t="s">
        <v>0</v>
      </c>
      <c r="O1361" s="312">
        <v>802</v>
      </c>
      <c r="P1361" s="137">
        <v>9.6888923252375103E-4</v>
      </c>
      <c r="Q1361" s="302">
        <v>133.333333333333</v>
      </c>
      <c r="R1361" s="312">
        <v>821</v>
      </c>
      <c r="S1361" s="137">
        <v>9.5475663009285915E-4</v>
      </c>
      <c r="T1361" s="302">
        <v>151.515152</v>
      </c>
      <c r="V1361" s="290" t="s">
        <v>0</v>
      </c>
      <c r="W1361" s="290" t="s">
        <v>0</v>
      </c>
      <c r="X1361" s="290" t="s">
        <v>0</v>
      </c>
      <c r="Y1361" s="312">
        <v>125</v>
      </c>
      <c r="Z1361" s="137">
        <v>9.5246077766517577E-4</v>
      </c>
      <c r="AA1361" s="302">
        <v>41.818181818181799</v>
      </c>
      <c r="AB1361" s="312">
        <v>343</v>
      </c>
      <c r="AC1361" s="137">
        <v>2.5598161111691567E-3</v>
      </c>
      <c r="AD1361" s="302">
        <v>115.757576</v>
      </c>
      <c r="AF1361" s="290" t="s">
        <v>0</v>
      </c>
      <c r="AG1361" s="290" t="s">
        <v>0</v>
      </c>
      <c r="AH1361" s="290" t="s">
        <v>0</v>
      </c>
      <c r="AI1361" s="312">
        <v>171</v>
      </c>
      <c r="AJ1361" s="137">
        <v>1.1848998032096233E-3</v>
      </c>
      <c r="AK1361" s="302">
        <v>49.696969696969703</v>
      </c>
      <c r="AL1361" s="312">
        <v>168</v>
      </c>
      <c r="AM1361" s="137">
        <v>1.1408935641379122E-3</v>
      </c>
      <c r="AN1361" s="302">
        <v>74.545455899999993</v>
      </c>
      <c r="AP1361" s="290" t="s">
        <v>0</v>
      </c>
      <c r="AQ1361" s="290" t="s">
        <v>0</v>
      </c>
      <c r="AR1361" s="290" t="s">
        <v>0</v>
      </c>
      <c r="AS1361" s="312">
        <v>1079</v>
      </c>
      <c r="AT1361" s="137">
        <v>4.1720315357638609E-3</v>
      </c>
      <c r="AU1361" s="302">
        <v>161.81818181818099</v>
      </c>
      <c r="AV1361" s="312">
        <v>181</v>
      </c>
      <c r="AW1361" s="137">
        <v>6.7383688679912592E-4</v>
      </c>
      <c r="AX1361" s="302">
        <v>60</v>
      </c>
      <c r="AZ1361" s="318" t="s">
        <v>0</v>
      </c>
      <c r="BA1361" s="290" t="s">
        <v>0</v>
      </c>
      <c r="BB1361" s="290" t="s">
        <v>0</v>
      </c>
      <c r="BC1361" s="312">
        <v>433</v>
      </c>
      <c r="BD1361" s="137">
        <v>6.2550199062758223E-4</v>
      </c>
      <c r="BE1361" s="302">
        <v>95.757575757575694</v>
      </c>
      <c r="BF1361" s="312">
        <v>472</v>
      </c>
      <c r="BG1361" s="137">
        <v>6.4438883405212725E-4</v>
      </c>
      <c r="BH1361" s="302">
        <v>92.727270000000004</v>
      </c>
      <c r="BJ1361" s="318" t="s">
        <v>0</v>
      </c>
      <c r="BK1361" s="290" t="s">
        <v>0</v>
      </c>
      <c r="BL1361" s="290" t="s">
        <v>0</v>
      </c>
      <c r="BM1361" s="312">
        <v>411</v>
      </c>
      <c r="BN1361" s="137">
        <v>7.9132202763273411E-4</v>
      </c>
      <c r="BO1361" s="302">
        <v>75.757575757575694</v>
      </c>
      <c r="BP1361" s="312">
        <v>569</v>
      </c>
      <c r="BQ1361" s="137">
        <v>1.0533506361756523E-3</v>
      </c>
      <c r="BR1361" s="302">
        <v>95.757576</v>
      </c>
      <c r="BT1361" s="318" t="s">
        <v>0</v>
      </c>
      <c r="BU1361" s="290" t="s">
        <v>0</v>
      </c>
      <c r="BV1361" s="290" t="s">
        <v>0</v>
      </c>
      <c r="BW1361" s="312">
        <v>561</v>
      </c>
      <c r="BX1361" s="137">
        <v>1.2556599824968609E-3</v>
      </c>
      <c r="BY1361" s="302">
        <v>111.515151515151</v>
      </c>
      <c r="BZ1361" s="312">
        <v>808</v>
      </c>
      <c r="CA1361" s="137">
        <v>1.7647431403254729E-3</v>
      </c>
      <c r="CB1361" s="302">
        <v>193.33332799999999</v>
      </c>
      <c r="CD1361" s="318" t="s">
        <v>0</v>
      </c>
      <c r="CE1361" s="290" t="s">
        <v>0</v>
      </c>
      <c r="CF1361" s="290" t="s">
        <v>0</v>
      </c>
      <c r="CG1361" s="312">
        <v>4713</v>
      </c>
      <c r="CH1361" s="137">
        <v>1.1907947247263104E-3</v>
      </c>
      <c r="CI1361" s="302">
        <v>313.16000000000003</v>
      </c>
      <c r="CJ1361" s="312">
        <v>4650</v>
      </c>
      <c r="CK1361" s="137">
        <v>1.1304121215185738E-3</v>
      </c>
      <c r="CL1361" s="302">
        <v>356.46</v>
      </c>
    </row>
    <row r="1362" spans="1:90" ht="14.4" x14ac:dyDescent="0.3">
      <c r="A1362" s="99" t="s">
        <v>639</v>
      </c>
      <c r="B1362" s="318" t="s">
        <v>0</v>
      </c>
      <c r="C1362" s="290" t="s">
        <v>0</v>
      </c>
      <c r="D1362" s="290" t="s">
        <v>0</v>
      </c>
      <c r="E1362" s="312">
        <v>99809</v>
      </c>
      <c r="F1362" s="137">
        <v>0.10646043506179055</v>
      </c>
      <c r="G1362" s="302">
        <v>160.60606060606</v>
      </c>
      <c r="H1362" s="312">
        <v>102113</v>
      </c>
      <c r="I1362" s="137">
        <v>0.10491787445569865</v>
      </c>
      <c r="J1362" s="302">
        <v>178.78787199999999</v>
      </c>
      <c r="L1362" s="290" t="s">
        <v>0</v>
      </c>
      <c r="M1362" s="290" t="s">
        <v>0</v>
      </c>
      <c r="N1362" s="290" t="s">
        <v>0</v>
      </c>
      <c r="O1362" s="312">
        <v>91662</v>
      </c>
      <c r="P1362" s="137">
        <v>0.11073606587480309</v>
      </c>
      <c r="Q1362" s="302">
        <v>150.90909090909</v>
      </c>
      <c r="R1362" s="312">
        <v>94184</v>
      </c>
      <c r="S1362" s="137">
        <v>0.10952837813479396</v>
      </c>
      <c r="T1362" s="302">
        <v>167.27271999999999</v>
      </c>
      <c r="V1362" s="290" t="s">
        <v>0</v>
      </c>
      <c r="W1362" s="290" t="s">
        <v>0</v>
      </c>
      <c r="X1362" s="290" t="s">
        <v>0</v>
      </c>
      <c r="Y1362" s="312">
        <v>14817</v>
      </c>
      <c r="Z1362" s="137">
        <v>0.11290089074131927</v>
      </c>
      <c r="AA1362" s="302">
        <v>52.121212121212103</v>
      </c>
      <c r="AB1362" s="312">
        <v>14550</v>
      </c>
      <c r="AC1362" s="137">
        <v>0.10858695165455169</v>
      </c>
      <c r="AD1362" s="302">
        <v>139.393936</v>
      </c>
      <c r="AF1362" s="290" t="s">
        <v>0</v>
      </c>
      <c r="AG1362" s="290" t="s">
        <v>0</v>
      </c>
      <c r="AH1362" s="290" t="s">
        <v>0</v>
      </c>
      <c r="AI1362" s="312">
        <v>15477</v>
      </c>
      <c r="AJ1362" s="137">
        <v>0.1072438260483938</v>
      </c>
      <c r="AK1362" s="302">
        <v>110.30303030303</v>
      </c>
      <c r="AL1362" s="312">
        <v>15590</v>
      </c>
      <c r="AM1362" s="137">
        <v>0.10587220633875032</v>
      </c>
      <c r="AN1362" s="302">
        <v>127.878784</v>
      </c>
      <c r="AP1362" s="290" t="s">
        <v>0</v>
      </c>
      <c r="AQ1362" s="290" t="s">
        <v>0</v>
      </c>
      <c r="AR1362" s="290" t="s">
        <v>0</v>
      </c>
      <c r="AS1362" s="312">
        <v>28923</v>
      </c>
      <c r="AT1362" s="137">
        <v>0.11183287127794082</v>
      </c>
      <c r="AU1362" s="302">
        <v>177.575757575757</v>
      </c>
      <c r="AV1362" s="312">
        <v>29961</v>
      </c>
      <c r="AW1362" s="137">
        <v>0.11154048047176028</v>
      </c>
      <c r="AX1362" s="302">
        <v>104.848488</v>
      </c>
      <c r="AZ1362" s="318" t="s">
        <v>0</v>
      </c>
      <c r="BA1362" s="290" t="s">
        <v>0</v>
      </c>
      <c r="BB1362" s="290" t="s">
        <v>0</v>
      </c>
      <c r="BC1362" s="312">
        <v>73905</v>
      </c>
      <c r="BD1362" s="137">
        <v>0.10676148872362924</v>
      </c>
      <c r="BE1362" s="302">
        <v>259.39393939393898</v>
      </c>
      <c r="BF1362" s="312">
        <v>76487</v>
      </c>
      <c r="BG1362" s="137">
        <v>0.10442239141979885</v>
      </c>
      <c r="BH1362" s="302">
        <v>120.606064</v>
      </c>
      <c r="BJ1362" s="318" t="s">
        <v>0</v>
      </c>
      <c r="BK1362" s="290" t="s">
        <v>0</v>
      </c>
      <c r="BL1362" s="290" t="s">
        <v>0</v>
      </c>
      <c r="BM1362" s="312">
        <v>54046</v>
      </c>
      <c r="BN1362" s="137">
        <v>0.10405788395483881</v>
      </c>
      <c r="BO1362" s="302">
        <v>150.30303030303</v>
      </c>
      <c r="BP1362" s="312">
        <v>54436</v>
      </c>
      <c r="BQ1362" s="137">
        <v>0.10077362957971495</v>
      </c>
      <c r="BR1362" s="302">
        <v>102.42424</v>
      </c>
      <c r="BT1362" s="318" t="s">
        <v>0</v>
      </c>
      <c r="BU1362" s="290" t="s">
        <v>0</v>
      </c>
      <c r="BV1362" s="290" t="s">
        <v>0</v>
      </c>
      <c r="BW1362" s="312">
        <v>51801</v>
      </c>
      <c r="BX1362" s="137">
        <v>0.11594374822338661</v>
      </c>
      <c r="BY1362" s="302">
        <v>126.06060606060601</v>
      </c>
      <c r="BZ1362" s="312">
        <v>52875</v>
      </c>
      <c r="CA1362" s="137">
        <v>0.11548365537711557</v>
      </c>
      <c r="CB1362" s="302">
        <v>221.81817599999999</v>
      </c>
      <c r="CD1362" s="318" t="s">
        <v>0</v>
      </c>
      <c r="CE1362" s="290" t="s">
        <v>0</v>
      </c>
      <c r="CF1362" s="290" t="s">
        <v>0</v>
      </c>
      <c r="CG1362" s="312">
        <v>430440</v>
      </c>
      <c r="CH1362" s="137">
        <v>0.10875571426080906</v>
      </c>
      <c r="CI1362" s="302">
        <v>446.86</v>
      </c>
      <c r="CJ1362" s="312">
        <v>440196</v>
      </c>
      <c r="CK1362" s="137">
        <v>0.10701137510623443</v>
      </c>
      <c r="CL1362" s="302">
        <v>423.65</v>
      </c>
    </row>
    <row r="1363" spans="1:90" ht="14.4" x14ac:dyDescent="0.3">
      <c r="A1363" s="99" t="s">
        <v>633</v>
      </c>
      <c r="B1363" s="318" t="s">
        <v>0</v>
      </c>
      <c r="C1363" s="290" t="s">
        <v>0</v>
      </c>
      <c r="D1363" s="290" t="s">
        <v>0</v>
      </c>
      <c r="E1363" s="312">
        <v>122422</v>
      </c>
      <c r="F1363" s="137">
        <v>0.13058040237989083</v>
      </c>
      <c r="G1363" s="302">
        <v>188.48484848484799</v>
      </c>
      <c r="H1363" s="312">
        <v>123947</v>
      </c>
      <c r="I1363" s="137">
        <v>0.12735161815988641</v>
      </c>
      <c r="J1363" s="302">
        <v>217.57576</v>
      </c>
      <c r="L1363" s="290" t="s">
        <v>0</v>
      </c>
      <c r="M1363" s="290" t="s">
        <v>0</v>
      </c>
      <c r="N1363" s="290" t="s">
        <v>0</v>
      </c>
      <c r="O1363" s="312">
        <v>105853</v>
      </c>
      <c r="P1363" s="137">
        <v>0.12788008968869902</v>
      </c>
      <c r="Q1363" s="302">
        <v>569.69696969696895</v>
      </c>
      <c r="R1363" s="312">
        <v>110552</v>
      </c>
      <c r="S1363" s="137">
        <v>0.12856303894034807</v>
      </c>
      <c r="T1363" s="302">
        <v>441.81817599999999</v>
      </c>
      <c r="V1363" s="290" t="s">
        <v>0</v>
      </c>
      <c r="W1363" s="290" t="s">
        <v>0</v>
      </c>
      <c r="X1363" s="290" t="s">
        <v>0</v>
      </c>
      <c r="Y1363" s="312">
        <v>17146</v>
      </c>
      <c r="Z1363" s="137">
        <v>0.13064713995077681</v>
      </c>
      <c r="AA1363" s="302">
        <v>473.33333333333297</v>
      </c>
      <c r="AB1363" s="312">
        <v>17418</v>
      </c>
      <c r="AC1363" s="137">
        <v>0.12999089511470663</v>
      </c>
      <c r="AD1363" s="302">
        <v>303.63635299999999</v>
      </c>
      <c r="AF1363" s="290" t="s">
        <v>0</v>
      </c>
      <c r="AG1363" s="290" t="s">
        <v>0</v>
      </c>
      <c r="AH1363" s="290" t="s">
        <v>0</v>
      </c>
      <c r="AI1363" s="312">
        <v>17401</v>
      </c>
      <c r="AJ1363" s="137">
        <v>0.12057568114415589</v>
      </c>
      <c r="AK1363" s="302">
        <v>83.030303030303003</v>
      </c>
      <c r="AL1363" s="312">
        <v>16600</v>
      </c>
      <c r="AM1363" s="137">
        <v>0.11273114978981752</v>
      </c>
      <c r="AN1363" s="302">
        <v>100</v>
      </c>
      <c r="AP1363" s="290" t="s">
        <v>0</v>
      </c>
      <c r="AQ1363" s="290" t="s">
        <v>0</v>
      </c>
      <c r="AR1363" s="290" t="s">
        <v>0</v>
      </c>
      <c r="AS1363" s="312">
        <v>33903</v>
      </c>
      <c r="AT1363" s="137">
        <v>0.13108840144300479</v>
      </c>
      <c r="AU1363" s="302">
        <v>130.30303030303</v>
      </c>
      <c r="AV1363" s="312">
        <v>35581</v>
      </c>
      <c r="AW1363" s="137">
        <v>0.13246292966408674</v>
      </c>
      <c r="AX1363" s="302">
        <v>92.727270000000004</v>
      </c>
      <c r="AZ1363" s="318" t="s">
        <v>0</v>
      </c>
      <c r="BA1363" s="290" t="s">
        <v>0</v>
      </c>
      <c r="BB1363" s="290" t="s">
        <v>0</v>
      </c>
      <c r="BC1363" s="312">
        <v>81903</v>
      </c>
      <c r="BD1363" s="137">
        <v>0.11831521833342001</v>
      </c>
      <c r="BE1363" s="302">
        <v>212.72727272727201</v>
      </c>
      <c r="BF1363" s="312">
        <v>87482</v>
      </c>
      <c r="BG1363" s="137">
        <v>0.1194331016537038</v>
      </c>
      <c r="BH1363" s="302">
        <v>158.78787199999999</v>
      </c>
      <c r="BJ1363" s="318" t="s">
        <v>0</v>
      </c>
      <c r="BK1363" s="290" t="s">
        <v>0</v>
      </c>
      <c r="BL1363" s="290" t="s">
        <v>0</v>
      </c>
      <c r="BM1363" s="312">
        <v>63296</v>
      </c>
      <c r="BN1363" s="137">
        <v>0.12186744297090399</v>
      </c>
      <c r="BO1363" s="302">
        <v>138.78787878787799</v>
      </c>
      <c r="BP1363" s="312">
        <v>66005</v>
      </c>
      <c r="BQ1363" s="137">
        <v>0.12219052502772219</v>
      </c>
      <c r="BR1363" s="302">
        <v>131.515152</v>
      </c>
      <c r="BT1363" s="318" t="s">
        <v>0</v>
      </c>
      <c r="BU1363" s="290" t="s">
        <v>0</v>
      </c>
      <c r="BV1363" s="290" t="s">
        <v>0</v>
      </c>
      <c r="BW1363" s="312">
        <v>56244</v>
      </c>
      <c r="BX1363" s="137">
        <v>0.12588830669439116</v>
      </c>
      <c r="BY1363" s="302">
        <v>183.030303030303</v>
      </c>
      <c r="BZ1363" s="312">
        <v>56118</v>
      </c>
      <c r="CA1363" s="137">
        <v>0.12256665290691199</v>
      </c>
      <c r="CB1363" s="302">
        <v>196.363632</v>
      </c>
      <c r="CD1363" s="318" t="s">
        <v>0</v>
      </c>
      <c r="CE1363" s="290" t="s">
        <v>0</v>
      </c>
      <c r="CF1363" s="290" t="s">
        <v>0</v>
      </c>
      <c r="CG1363" s="312">
        <v>498168</v>
      </c>
      <c r="CH1363" s="137">
        <v>0.12586798778431077</v>
      </c>
      <c r="CI1363" s="302">
        <v>839.1</v>
      </c>
      <c r="CJ1363" s="312">
        <v>513703</v>
      </c>
      <c r="CK1363" s="137">
        <v>0.12488088130332385</v>
      </c>
      <c r="CL1363" s="302">
        <v>657.55</v>
      </c>
    </row>
    <row r="1364" spans="1:90" ht="14.4" x14ac:dyDescent="0.3">
      <c r="A1364" s="99" t="s">
        <v>638</v>
      </c>
      <c r="B1364" s="318" t="s">
        <v>0</v>
      </c>
      <c r="C1364" s="290" t="s">
        <v>0</v>
      </c>
      <c r="D1364" s="290" t="s">
        <v>0</v>
      </c>
      <c r="E1364" s="312">
        <v>1569</v>
      </c>
      <c r="F1364" s="137">
        <v>1.6735607271082704E-3</v>
      </c>
      <c r="G1364" s="302">
        <v>181.21212121212099</v>
      </c>
      <c r="H1364" s="312">
        <v>2114</v>
      </c>
      <c r="I1364" s="137">
        <v>2.1720680677224931E-3</v>
      </c>
      <c r="J1364" s="302">
        <v>236.96969999999999</v>
      </c>
      <c r="L1364" s="290" t="s">
        <v>0</v>
      </c>
      <c r="M1364" s="290" t="s">
        <v>0</v>
      </c>
      <c r="N1364" s="290" t="s">
        <v>0</v>
      </c>
      <c r="O1364" s="312">
        <v>1156</v>
      </c>
      <c r="P1364" s="137">
        <v>1.3965535571040602E-3</v>
      </c>
      <c r="Q1364" s="302">
        <v>169.09090909090901</v>
      </c>
      <c r="R1364" s="312">
        <v>1206</v>
      </c>
      <c r="S1364" s="137">
        <v>1.4024805065675861E-3</v>
      </c>
      <c r="T1364" s="302">
        <v>201.21212800000001</v>
      </c>
      <c r="V1364" s="290" t="s">
        <v>0</v>
      </c>
      <c r="W1364" s="290" t="s">
        <v>0</v>
      </c>
      <c r="X1364" s="290" t="s">
        <v>0</v>
      </c>
      <c r="Y1364" s="312">
        <v>230</v>
      </c>
      <c r="Z1364" s="137">
        <v>1.7525278309039234E-3</v>
      </c>
      <c r="AA1364" s="302">
        <v>82.424242424242394</v>
      </c>
      <c r="AB1364" s="312">
        <v>202</v>
      </c>
      <c r="AC1364" s="137">
        <v>1.5075301879188621E-3</v>
      </c>
      <c r="AD1364" s="302">
        <v>75.757576</v>
      </c>
      <c r="AF1364" s="290" t="s">
        <v>0</v>
      </c>
      <c r="AG1364" s="290" t="s">
        <v>0</v>
      </c>
      <c r="AH1364" s="290" t="s">
        <v>0</v>
      </c>
      <c r="AI1364" s="312">
        <v>253</v>
      </c>
      <c r="AJ1364" s="137">
        <v>1.7530973696610217E-3</v>
      </c>
      <c r="AK1364" s="302">
        <v>85.454545454545396</v>
      </c>
      <c r="AL1364" s="312">
        <v>313</v>
      </c>
      <c r="AM1364" s="137">
        <v>2.1255933665188485E-3</v>
      </c>
      <c r="AN1364" s="302">
        <v>121.21212</v>
      </c>
      <c r="AP1364" s="290" t="s">
        <v>0</v>
      </c>
      <c r="AQ1364" s="290" t="s">
        <v>0</v>
      </c>
      <c r="AR1364" s="290" t="s">
        <v>0</v>
      </c>
      <c r="AS1364" s="312">
        <v>1489</v>
      </c>
      <c r="AT1364" s="137">
        <v>5.7573261879076817E-3</v>
      </c>
      <c r="AU1364" s="302">
        <v>173.939393939393</v>
      </c>
      <c r="AV1364" s="312">
        <v>573</v>
      </c>
      <c r="AW1364" s="137">
        <v>2.1331963322425364E-3</v>
      </c>
      <c r="AX1364" s="302">
        <v>128.484848</v>
      </c>
      <c r="AZ1364" s="318" t="s">
        <v>0</v>
      </c>
      <c r="BA1364" s="290" t="s">
        <v>0</v>
      </c>
      <c r="BB1364" s="290" t="s">
        <v>0</v>
      </c>
      <c r="BC1364" s="312">
        <v>847</v>
      </c>
      <c r="BD1364" s="137">
        <v>1.2235570116895199E-3</v>
      </c>
      <c r="BE1364" s="302">
        <v>161.21212121212099</v>
      </c>
      <c r="BF1364" s="312">
        <v>1076</v>
      </c>
      <c r="BG1364" s="137">
        <v>1.4689881047459511E-3</v>
      </c>
      <c r="BH1364" s="302">
        <v>146.060608</v>
      </c>
      <c r="BJ1364" s="318" t="s">
        <v>0</v>
      </c>
      <c r="BK1364" s="290" t="s">
        <v>0</v>
      </c>
      <c r="BL1364" s="290" t="s">
        <v>0</v>
      </c>
      <c r="BM1364" s="312">
        <v>728</v>
      </c>
      <c r="BN1364" s="137">
        <v>1.4016604285076166E-3</v>
      </c>
      <c r="BO1364" s="302">
        <v>132.12121212121201</v>
      </c>
      <c r="BP1364" s="312">
        <v>589</v>
      </c>
      <c r="BQ1364" s="137">
        <v>1.0903752631062551E-3</v>
      </c>
      <c r="BR1364" s="302">
        <v>100</v>
      </c>
      <c r="BT1364" s="318" t="s">
        <v>0</v>
      </c>
      <c r="BU1364" s="290" t="s">
        <v>0</v>
      </c>
      <c r="BV1364" s="290" t="s">
        <v>0</v>
      </c>
      <c r="BW1364" s="312">
        <v>879</v>
      </c>
      <c r="BX1364" s="137">
        <v>1.9674244645539051E-3</v>
      </c>
      <c r="BY1364" s="302">
        <v>132.72727272727201</v>
      </c>
      <c r="BZ1364" s="312">
        <v>861</v>
      </c>
      <c r="CA1364" s="137">
        <v>1.8804998067082079E-3</v>
      </c>
      <c r="CB1364" s="302">
        <v>172.72728000000001</v>
      </c>
      <c r="CD1364" s="318" t="s">
        <v>0</v>
      </c>
      <c r="CE1364" s="290" t="s">
        <v>0</v>
      </c>
      <c r="CF1364" s="290" t="s">
        <v>0</v>
      </c>
      <c r="CG1364" s="312">
        <v>7151</v>
      </c>
      <c r="CH1364" s="137">
        <v>1.8067840179329189E-3</v>
      </c>
      <c r="CI1364" s="302">
        <v>407.39</v>
      </c>
      <c r="CJ1364" s="312">
        <v>6934</v>
      </c>
      <c r="CK1364" s="137">
        <v>1.6856511076580195E-3</v>
      </c>
      <c r="CL1364" s="302">
        <v>440.05</v>
      </c>
    </row>
    <row r="1365" spans="1:90" ht="14.4" x14ac:dyDescent="0.3">
      <c r="A1365" s="99" t="s">
        <v>639</v>
      </c>
      <c r="B1365" s="318" t="s">
        <v>0</v>
      </c>
      <c r="C1365" s="290" t="s">
        <v>0</v>
      </c>
      <c r="D1365" s="290" t="s">
        <v>0</v>
      </c>
      <c r="E1365" s="312">
        <v>120853</v>
      </c>
      <c r="F1365" s="137">
        <v>0.12890684165278254</v>
      </c>
      <c r="G1365" s="302">
        <v>241.81818181818099</v>
      </c>
      <c r="H1365" s="312">
        <v>121833</v>
      </c>
      <c r="I1365" s="137">
        <v>0.12517955009216392</v>
      </c>
      <c r="J1365" s="302">
        <v>323.03030000000001</v>
      </c>
      <c r="L1365" s="290" t="s">
        <v>0</v>
      </c>
      <c r="M1365" s="290" t="s">
        <v>0</v>
      </c>
      <c r="N1365" s="290" t="s">
        <v>0</v>
      </c>
      <c r="O1365" s="312">
        <v>104697</v>
      </c>
      <c r="P1365" s="137">
        <v>0.12648353613159496</v>
      </c>
      <c r="Q1365" s="302">
        <v>576.969696969697</v>
      </c>
      <c r="R1365" s="312">
        <v>109346</v>
      </c>
      <c r="S1365" s="137">
        <v>0.12716055843378046</v>
      </c>
      <c r="T1365" s="302">
        <v>472.72726399999999</v>
      </c>
      <c r="V1365" s="290" t="s">
        <v>0</v>
      </c>
      <c r="W1365" s="290" t="s">
        <v>0</v>
      </c>
      <c r="X1365" s="290" t="s">
        <v>0</v>
      </c>
      <c r="Y1365" s="312">
        <v>16916</v>
      </c>
      <c r="Z1365" s="137">
        <v>0.12889461211987291</v>
      </c>
      <c r="AA1365" s="302">
        <v>455.15151515151501</v>
      </c>
      <c r="AB1365" s="312">
        <v>17216</v>
      </c>
      <c r="AC1365" s="137">
        <v>0.12848336492678777</v>
      </c>
      <c r="AD1365" s="302">
        <v>308.48486300000002</v>
      </c>
      <c r="AF1365" s="290" t="s">
        <v>0</v>
      </c>
      <c r="AG1365" s="290" t="s">
        <v>0</v>
      </c>
      <c r="AH1365" s="290" t="s">
        <v>0</v>
      </c>
      <c r="AI1365" s="312">
        <v>17148</v>
      </c>
      <c r="AJ1365" s="137">
        <v>0.11882258377449485</v>
      </c>
      <c r="AK1365" s="302">
        <v>114.54545454545401</v>
      </c>
      <c r="AL1365" s="312">
        <v>16287</v>
      </c>
      <c r="AM1365" s="137">
        <v>0.11060555642329868</v>
      </c>
      <c r="AN1365" s="302">
        <v>158.18182400000001</v>
      </c>
      <c r="AP1365" s="290" t="s">
        <v>0</v>
      </c>
      <c r="AQ1365" s="290" t="s">
        <v>0</v>
      </c>
      <c r="AR1365" s="290" t="s">
        <v>0</v>
      </c>
      <c r="AS1365" s="312">
        <v>32414</v>
      </c>
      <c r="AT1365" s="137">
        <v>0.1253310752550971</v>
      </c>
      <c r="AU1365" s="302">
        <v>200.60606060606</v>
      </c>
      <c r="AV1365" s="312">
        <v>35008</v>
      </c>
      <c r="AW1365" s="137">
        <v>0.13032973333184419</v>
      </c>
      <c r="AX1365" s="302">
        <v>150.909088</v>
      </c>
      <c r="AZ1365" s="318" t="s">
        <v>0</v>
      </c>
      <c r="BA1365" s="290" t="s">
        <v>0</v>
      </c>
      <c r="BB1365" s="290" t="s">
        <v>0</v>
      </c>
      <c r="BC1365" s="312">
        <v>81056</v>
      </c>
      <c r="BD1365" s="137">
        <v>0.11709166132173049</v>
      </c>
      <c r="BE1365" s="302">
        <v>249.69696969696901</v>
      </c>
      <c r="BF1365" s="312">
        <v>86406</v>
      </c>
      <c r="BG1365" s="137">
        <v>0.11796411354895785</v>
      </c>
      <c r="BH1365" s="302">
        <v>217.57576</v>
      </c>
      <c r="BJ1365" s="318" t="s">
        <v>0</v>
      </c>
      <c r="BK1365" s="290" t="s">
        <v>0</v>
      </c>
      <c r="BL1365" s="290" t="s">
        <v>0</v>
      </c>
      <c r="BM1365" s="312">
        <v>62568</v>
      </c>
      <c r="BN1365" s="137">
        <v>0.12046578254239637</v>
      </c>
      <c r="BO1365" s="302">
        <v>183.636363636363</v>
      </c>
      <c r="BP1365" s="312">
        <v>65416</v>
      </c>
      <c r="BQ1365" s="137">
        <v>0.12110014976461593</v>
      </c>
      <c r="BR1365" s="302">
        <v>177.57576</v>
      </c>
      <c r="BT1365" s="318" t="s">
        <v>0</v>
      </c>
      <c r="BU1365" s="290" t="s">
        <v>0</v>
      </c>
      <c r="BV1365" s="290" t="s">
        <v>0</v>
      </c>
      <c r="BW1365" s="312">
        <v>55365</v>
      </c>
      <c r="BX1365" s="137">
        <v>0.12392088222983726</v>
      </c>
      <c r="BY1365" s="302">
        <v>218.18181818181799</v>
      </c>
      <c r="BZ1365" s="312">
        <v>55257</v>
      </c>
      <c r="CA1365" s="137">
        <v>0.12068615310020378</v>
      </c>
      <c r="CB1365" s="302">
        <v>279.39395100000002</v>
      </c>
      <c r="CD1365" s="318" t="s">
        <v>0</v>
      </c>
      <c r="CE1365" s="290" t="s">
        <v>0</v>
      </c>
      <c r="CF1365" s="290" t="s">
        <v>0</v>
      </c>
      <c r="CG1365" s="312">
        <v>491017</v>
      </c>
      <c r="CH1365" s="137">
        <v>0.12406120376637784</v>
      </c>
      <c r="CI1365" s="302">
        <v>890.44</v>
      </c>
      <c r="CJ1365" s="312">
        <v>506769</v>
      </c>
      <c r="CK1365" s="137">
        <v>0.12319523019566583</v>
      </c>
      <c r="CL1365" s="302">
        <v>791.01</v>
      </c>
    </row>
    <row r="1366" spans="1:90" ht="14.4" x14ac:dyDescent="0.3">
      <c r="A1366" s="99" t="s">
        <v>634</v>
      </c>
      <c r="B1366" s="318" t="s">
        <v>0</v>
      </c>
      <c r="C1366" s="290" t="s">
        <v>0</v>
      </c>
      <c r="D1366" s="290" t="s">
        <v>0</v>
      </c>
      <c r="E1366" s="312">
        <v>157042</v>
      </c>
      <c r="F1366" s="137">
        <v>0.16750753582315936</v>
      </c>
      <c r="G1366" s="302">
        <v>253.93939393939399</v>
      </c>
      <c r="H1366" s="312">
        <v>163605</v>
      </c>
      <c r="I1366" s="137">
        <v>0.1680989575306237</v>
      </c>
      <c r="J1366" s="302">
        <v>210.909088</v>
      </c>
      <c r="L1366" s="290" t="s">
        <v>0</v>
      </c>
      <c r="M1366" s="290" t="s">
        <v>0</v>
      </c>
      <c r="N1366" s="290" t="s">
        <v>0</v>
      </c>
      <c r="O1366" s="312">
        <v>140873</v>
      </c>
      <c r="P1366" s="137">
        <v>0.17018744744802791</v>
      </c>
      <c r="Q1366" s="302">
        <v>485.45454545454498</v>
      </c>
      <c r="R1366" s="312">
        <v>144547</v>
      </c>
      <c r="S1366" s="137">
        <v>0.1680964757734866</v>
      </c>
      <c r="T1366" s="302">
        <v>400</v>
      </c>
      <c r="V1366" s="290" t="s">
        <v>0</v>
      </c>
      <c r="W1366" s="290" t="s">
        <v>0</v>
      </c>
      <c r="X1366" s="290" t="s">
        <v>0</v>
      </c>
      <c r="Y1366" s="312">
        <v>21375</v>
      </c>
      <c r="Z1366" s="137">
        <v>0.16287079298074505</v>
      </c>
      <c r="AA1366" s="302">
        <v>428.48484848484799</v>
      </c>
      <c r="AB1366" s="312">
        <v>22193</v>
      </c>
      <c r="AC1366" s="137">
        <v>0.1656268191113035</v>
      </c>
      <c r="AD1366" s="302">
        <v>277.57574499999998</v>
      </c>
      <c r="AF1366" s="290" t="s">
        <v>0</v>
      </c>
      <c r="AG1366" s="290" t="s">
        <v>0</v>
      </c>
      <c r="AH1366" s="290" t="s">
        <v>0</v>
      </c>
      <c r="AI1366" s="312">
        <v>24974</v>
      </c>
      <c r="AJ1366" s="137">
        <v>0.17305080517752711</v>
      </c>
      <c r="AK1366" s="302">
        <v>120</v>
      </c>
      <c r="AL1366" s="312">
        <v>23739</v>
      </c>
      <c r="AM1366" s="137">
        <v>0.16121233523255893</v>
      </c>
      <c r="AN1366" s="302">
        <v>155.75756799999999</v>
      </c>
      <c r="AP1366" s="290" t="s">
        <v>0</v>
      </c>
      <c r="AQ1366" s="290" t="s">
        <v>0</v>
      </c>
      <c r="AR1366" s="290" t="s">
        <v>0</v>
      </c>
      <c r="AS1366" s="312">
        <v>42822</v>
      </c>
      <c r="AT1366" s="137">
        <v>0.16557435998561634</v>
      </c>
      <c r="AU1366" s="302">
        <v>112.72727272727199</v>
      </c>
      <c r="AV1366" s="312">
        <v>44431</v>
      </c>
      <c r="AW1366" s="137">
        <v>0.16541020285840863</v>
      </c>
      <c r="AX1366" s="302">
        <v>147.27271999999999</v>
      </c>
      <c r="AZ1366" s="318" t="s">
        <v>0</v>
      </c>
      <c r="BA1366" s="290" t="s">
        <v>0</v>
      </c>
      <c r="BB1366" s="290" t="s">
        <v>0</v>
      </c>
      <c r="BC1366" s="312">
        <v>124870</v>
      </c>
      <c r="BD1366" s="137">
        <v>0.18038437314010666</v>
      </c>
      <c r="BE1366" s="302">
        <v>170.30303030303</v>
      </c>
      <c r="BF1366" s="312">
        <v>131290</v>
      </c>
      <c r="BG1366" s="137">
        <v>0.17924112292945718</v>
      </c>
      <c r="BH1366" s="302">
        <v>219.393936</v>
      </c>
      <c r="BJ1366" s="318" t="s">
        <v>0</v>
      </c>
      <c r="BK1366" s="290" t="s">
        <v>0</v>
      </c>
      <c r="BL1366" s="290" t="s">
        <v>0</v>
      </c>
      <c r="BM1366" s="312">
        <v>93392</v>
      </c>
      <c r="BN1366" s="137">
        <v>0.17981300925711996</v>
      </c>
      <c r="BO1366" s="302">
        <v>147.87878787878699</v>
      </c>
      <c r="BP1366" s="312">
        <v>95862</v>
      </c>
      <c r="BQ1366" s="137">
        <v>0.17746273934107271</v>
      </c>
      <c r="BR1366" s="302">
        <v>118.181816</v>
      </c>
      <c r="BT1366" s="318" t="s">
        <v>0</v>
      </c>
      <c r="BU1366" s="290" t="s">
        <v>0</v>
      </c>
      <c r="BV1366" s="290" t="s">
        <v>0</v>
      </c>
      <c r="BW1366" s="312">
        <v>73874</v>
      </c>
      <c r="BX1366" s="137">
        <v>0.16534870863988074</v>
      </c>
      <c r="BY1366" s="302">
        <v>129.09090909090901</v>
      </c>
      <c r="BZ1366" s="312">
        <v>76157</v>
      </c>
      <c r="CA1366" s="137">
        <v>0.16633359323981067</v>
      </c>
      <c r="CB1366" s="302">
        <v>134.545456</v>
      </c>
      <c r="CD1366" s="318" t="s">
        <v>0</v>
      </c>
      <c r="CE1366" s="290" t="s">
        <v>0</v>
      </c>
      <c r="CF1366" s="290" t="s">
        <v>0</v>
      </c>
      <c r="CG1366" s="312">
        <v>679222</v>
      </c>
      <c r="CH1366" s="137">
        <v>0.171613404311066</v>
      </c>
      <c r="CI1366" s="302">
        <v>759.28</v>
      </c>
      <c r="CJ1366" s="312">
        <v>701824</v>
      </c>
      <c r="CK1366" s="137">
        <v>0.17061297995110786</v>
      </c>
      <c r="CL1366" s="302">
        <v>637.41</v>
      </c>
    </row>
    <row r="1367" spans="1:90" ht="14.4" x14ac:dyDescent="0.3">
      <c r="A1367" s="99" t="s">
        <v>638</v>
      </c>
      <c r="B1367" s="318" t="s">
        <v>0</v>
      </c>
      <c r="C1367" s="290" t="s">
        <v>0</v>
      </c>
      <c r="D1367" s="290" t="s">
        <v>0</v>
      </c>
      <c r="E1367" s="312">
        <v>4880</v>
      </c>
      <c r="F1367" s="137">
        <v>5.2052111843775397E-3</v>
      </c>
      <c r="G1367" s="302">
        <v>311.51515151515099</v>
      </c>
      <c r="H1367" s="312">
        <v>5990</v>
      </c>
      <c r="I1367" s="137">
        <v>6.1545353479932514E-3</v>
      </c>
      <c r="J1367" s="302">
        <v>366.66665599999999</v>
      </c>
      <c r="L1367" s="290" t="s">
        <v>0</v>
      </c>
      <c r="M1367" s="290" t="s">
        <v>0</v>
      </c>
      <c r="N1367" s="290" t="s">
        <v>0</v>
      </c>
      <c r="O1367" s="312">
        <v>3995</v>
      </c>
      <c r="P1367" s="137">
        <v>4.8263247929331487E-3</v>
      </c>
      <c r="Q1367" s="302">
        <v>295.75757575757501</v>
      </c>
      <c r="R1367" s="312">
        <v>3311</v>
      </c>
      <c r="S1367" s="137">
        <v>3.8504253376826511E-3</v>
      </c>
      <c r="T1367" s="302">
        <v>313.33334400000001</v>
      </c>
      <c r="V1367" s="290" t="s">
        <v>0</v>
      </c>
      <c r="W1367" s="290" t="s">
        <v>0</v>
      </c>
      <c r="X1367" s="290" t="s">
        <v>0</v>
      </c>
      <c r="Y1367" s="312">
        <v>466</v>
      </c>
      <c r="Z1367" s="137">
        <v>3.5507737791357751E-3</v>
      </c>
      <c r="AA1367" s="302">
        <v>81.818181818181799</v>
      </c>
      <c r="AB1367" s="312">
        <v>700</v>
      </c>
      <c r="AC1367" s="137">
        <v>5.2241145125901164E-3</v>
      </c>
      <c r="AD1367" s="302">
        <v>138.78787199999999</v>
      </c>
      <c r="AF1367" s="290" t="s">
        <v>0</v>
      </c>
      <c r="AG1367" s="290" t="s">
        <v>0</v>
      </c>
      <c r="AH1367" s="290" t="s">
        <v>0</v>
      </c>
      <c r="AI1367" s="312">
        <v>871</v>
      </c>
      <c r="AJ1367" s="137">
        <v>6.0353668338922915E-3</v>
      </c>
      <c r="AK1367" s="302">
        <v>147.87878787878699</v>
      </c>
      <c r="AL1367" s="312">
        <v>575</v>
      </c>
      <c r="AM1367" s="137">
        <v>3.9048440439244021E-3</v>
      </c>
      <c r="AN1367" s="302">
        <v>116.969696</v>
      </c>
      <c r="AP1367" s="290" t="s">
        <v>0</v>
      </c>
      <c r="AQ1367" s="290" t="s">
        <v>0</v>
      </c>
      <c r="AR1367" s="290" t="s">
        <v>0</v>
      </c>
      <c r="AS1367" s="312">
        <v>3365</v>
      </c>
      <c r="AT1367" s="137">
        <v>1.3011015864546239E-2</v>
      </c>
      <c r="AU1367" s="302">
        <v>272.12121212121201</v>
      </c>
      <c r="AV1367" s="312">
        <v>1495</v>
      </c>
      <c r="AW1367" s="137">
        <v>5.5656693136170894E-3</v>
      </c>
      <c r="AX1367" s="302">
        <v>163.636368</v>
      </c>
      <c r="AZ1367" s="318" t="s">
        <v>0</v>
      </c>
      <c r="BA1367" s="290" t="s">
        <v>0</v>
      </c>
      <c r="BB1367" s="290" t="s">
        <v>0</v>
      </c>
      <c r="BC1367" s="312">
        <v>3081</v>
      </c>
      <c r="BD1367" s="137">
        <v>4.4507428016710869E-3</v>
      </c>
      <c r="BE1367" s="302">
        <v>261.21212121212102</v>
      </c>
      <c r="BF1367" s="312">
        <v>3799</v>
      </c>
      <c r="BG1367" s="137">
        <v>5.1865109757712529E-3</v>
      </c>
      <c r="BH1367" s="302">
        <v>278.78787199999999</v>
      </c>
      <c r="BJ1367" s="318" t="s">
        <v>0</v>
      </c>
      <c r="BK1367" s="290" t="s">
        <v>0</v>
      </c>
      <c r="BL1367" s="290" t="s">
        <v>0</v>
      </c>
      <c r="BM1367" s="312">
        <v>2824</v>
      </c>
      <c r="BN1367" s="137">
        <v>5.4372102336614145E-3</v>
      </c>
      <c r="BO1367" s="302">
        <v>249.09090909090901</v>
      </c>
      <c r="BP1367" s="312">
        <v>2706</v>
      </c>
      <c r="BQ1367" s="137">
        <v>5.0094320237105711E-3</v>
      </c>
      <c r="BR1367" s="302">
        <v>215.75756799999999</v>
      </c>
      <c r="BT1367" s="318" t="s">
        <v>0</v>
      </c>
      <c r="BU1367" s="290" t="s">
        <v>0</v>
      </c>
      <c r="BV1367" s="290" t="s">
        <v>0</v>
      </c>
      <c r="BW1367" s="312">
        <v>2009</v>
      </c>
      <c r="BX1367" s="137">
        <v>4.4966504542534643E-3</v>
      </c>
      <c r="BY1367" s="302">
        <v>180.60606060606</v>
      </c>
      <c r="BZ1367" s="312">
        <v>1932</v>
      </c>
      <c r="CA1367" s="137">
        <v>4.2196581028574424E-3</v>
      </c>
      <c r="CB1367" s="302">
        <v>178.78787199999999</v>
      </c>
      <c r="CD1367" s="318" t="s">
        <v>0</v>
      </c>
      <c r="CE1367" s="290" t="s">
        <v>0</v>
      </c>
      <c r="CF1367" s="290" t="s">
        <v>0</v>
      </c>
      <c r="CG1367" s="312">
        <v>21491</v>
      </c>
      <c r="CH1367" s="137">
        <v>5.4299531994680969E-3</v>
      </c>
      <c r="CI1367" s="302">
        <v>669.64</v>
      </c>
      <c r="CJ1367" s="312">
        <v>20508</v>
      </c>
      <c r="CK1367" s="137">
        <v>4.9854821049683676E-3</v>
      </c>
      <c r="CL1367" s="302">
        <v>667.97</v>
      </c>
    </row>
    <row r="1368" spans="1:90" ht="14.4" x14ac:dyDescent="0.3">
      <c r="A1368" s="99" t="s">
        <v>639</v>
      </c>
      <c r="B1368" s="318" t="s">
        <v>0</v>
      </c>
      <c r="C1368" s="290" t="s">
        <v>0</v>
      </c>
      <c r="D1368" s="290" t="s">
        <v>0</v>
      </c>
      <c r="E1368" s="312">
        <v>152162</v>
      </c>
      <c r="F1368" s="137">
        <v>0.1623023246387818</v>
      </c>
      <c r="G1368" s="302">
        <v>386.666666666666</v>
      </c>
      <c r="H1368" s="312">
        <v>157615</v>
      </c>
      <c r="I1368" s="137">
        <v>0.16194442218263044</v>
      </c>
      <c r="J1368" s="302">
        <v>380</v>
      </c>
      <c r="L1368" s="290" t="s">
        <v>0</v>
      </c>
      <c r="M1368" s="290" t="s">
        <v>0</v>
      </c>
      <c r="N1368" s="290" t="s">
        <v>0</v>
      </c>
      <c r="O1368" s="312">
        <v>136878</v>
      </c>
      <c r="P1368" s="137">
        <v>0.16536112265509476</v>
      </c>
      <c r="Q1368" s="302">
        <v>543.63636363636294</v>
      </c>
      <c r="R1368" s="312">
        <v>141236</v>
      </c>
      <c r="S1368" s="137">
        <v>0.16424605043580395</v>
      </c>
      <c r="T1368" s="302">
        <v>447.878784</v>
      </c>
      <c r="V1368" s="290" t="s">
        <v>0</v>
      </c>
      <c r="W1368" s="290" t="s">
        <v>0</v>
      </c>
      <c r="X1368" s="290" t="s">
        <v>0</v>
      </c>
      <c r="Y1368" s="312">
        <v>20909</v>
      </c>
      <c r="Z1368" s="137">
        <v>0.15932001920160926</v>
      </c>
      <c r="AA1368" s="302">
        <v>420.60606060606</v>
      </c>
      <c r="AB1368" s="312">
        <v>21493</v>
      </c>
      <c r="AC1368" s="137">
        <v>0.16040270459871336</v>
      </c>
      <c r="AD1368" s="302">
        <v>281.81817599999999</v>
      </c>
      <c r="AF1368" s="290" t="s">
        <v>0</v>
      </c>
      <c r="AG1368" s="290" t="s">
        <v>0</v>
      </c>
      <c r="AH1368" s="290" t="s">
        <v>0</v>
      </c>
      <c r="AI1368" s="312">
        <v>24103</v>
      </c>
      <c r="AJ1368" s="137">
        <v>0.1670154383436348</v>
      </c>
      <c r="AK1368" s="302">
        <v>195.75757575757501</v>
      </c>
      <c r="AL1368" s="312">
        <v>23164</v>
      </c>
      <c r="AM1368" s="137">
        <v>0.15730749118863452</v>
      </c>
      <c r="AN1368" s="302">
        <v>177.57576</v>
      </c>
      <c r="AP1368" s="290" t="s">
        <v>0</v>
      </c>
      <c r="AQ1368" s="290" t="s">
        <v>0</v>
      </c>
      <c r="AR1368" s="290" t="s">
        <v>0</v>
      </c>
      <c r="AS1368" s="312">
        <v>39457</v>
      </c>
      <c r="AT1368" s="137">
        <v>0.15256334412107012</v>
      </c>
      <c r="AU1368" s="302">
        <v>282.42424242424198</v>
      </c>
      <c r="AV1368" s="312">
        <v>42936</v>
      </c>
      <c r="AW1368" s="137">
        <v>0.15984453354479153</v>
      </c>
      <c r="AX1368" s="302">
        <v>209.69697600000001</v>
      </c>
      <c r="AZ1368" s="318" t="s">
        <v>0</v>
      </c>
      <c r="BA1368" s="290" t="s">
        <v>0</v>
      </c>
      <c r="BB1368" s="290" t="s">
        <v>0</v>
      </c>
      <c r="BC1368" s="312">
        <v>121789</v>
      </c>
      <c r="BD1368" s="137">
        <v>0.17593363033843559</v>
      </c>
      <c r="BE1368" s="302">
        <v>323.636363636363</v>
      </c>
      <c r="BF1368" s="312">
        <v>127491</v>
      </c>
      <c r="BG1368" s="137">
        <v>0.17405461195368591</v>
      </c>
      <c r="BH1368" s="302">
        <v>354.54544099999998</v>
      </c>
      <c r="BJ1368" s="318" t="s">
        <v>0</v>
      </c>
      <c r="BK1368" s="290" t="s">
        <v>0</v>
      </c>
      <c r="BL1368" s="290" t="s">
        <v>0</v>
      </c>
      <c r="BM1368" s="312">
        <v>90568</v>
      </c>
      <c r="BN1368" s="137">
        <v>0.17437579902345857</v>
      </c>
      <c r="BO1368" s="302">
        <v>278.78787878787801</v>
      </c>
      <c r="BP1368" s="312">
        <v>93156</v>
      </c>
      <c r="BQ1368" s="137">
        <v>0.17245330731736214</v>
      </c>
      <c r="BR1368" s="302">
        <v>256.36364700000001</v>
      </c>
      <c r="BT1368" s="318" t="s">
        <v>0</v>
      </c>
      <c r="BU1368" s="290" t="s">
        <v>0</v>
      </c>
      <c r="BV1368" s="290" t="s">
        <v>0</v>
      </c>
      <c r="BW1368" s="312">
        <v>71865</v>
      </c>
      <c r="BX1368" s="137">
        <v>0.16085205818562728</v>
      </c>
      <c r="BY1368" s="302">
        <v>224.84848484848399</v>
      </c>
      <c r="BZ1368" s="312">
        <v>74225</v>
      </c>
      <c r="CA1368" s="137">
        <v>0.16211393513695324</v>
      </c>
      <c r="CB1368" s="302">
        <v>216.363632</v>
      </c>
      <c r="CD1368" s="318" t="s">
        <v>0</v>
      </c>
      <c r="CE1368" s="290" t="s">
        <v>0</v>
      </c>
      <c r="CF1368" s="290" t="s">
        <v>0</v>
      </c>
      <c r="CG1368" s="312">
        <v>657731</v>
      </c>
      <c r="CH1368" s="137">
        <v>0.16618345111159791</v>
      </c>
      <c r="CI1368" s="302">
        <v>984.67</v>
      </c>
      <c r="CJ1368" s="312">
        <v>681316</v>
      </c>
      <c r="CK1368" s="137">
        <v>0.16562749784613948</v>
      </c>
      <c r="CL1368" s="302">
        <v>857.72</v>
      </c>
    </row>
    <row r="1369" spans="1:90" ht="14.4" x14ac:dyDescent="0.3">
      <c r="A1369" s="99" t="s">
        <v>635</v>
      </c>
      <c r="B1369" s="318" t="s">
        <v>0</v>
      </c>
      <c r="C1369" s="290" t="s">
        <v>0</v>
      </c>
      <c r="D1369" s="290" t="s">
        <v>0</v>
      </c>
      <c r="E1369" s="312">
        <v>25684</v>
      </c>
      <c r="F1369" s="137">
        <v>2.7395623782695232E-2</v>
      </c>
      <c r="G1369" s="302">
        <v>58.181818181818201</v>
      </c>
      <c r="H1369" s="312">
        <v>32232</v>
      </c>
      <c r="I1369" s="137">
        <v>3.3117359488567359E-2</v>
      </c>
      <c r="J1369" s="302">
        <v>48.484848</v>
      </c>
      <c r="L1369" s="290" t="s">
        <v>0</v>
      </c>
      <c r="M1369" s="290" t="s">
        <v>0</v>
      </c>
      <c r="N1369" s="290" t="s">
        <v>0</v>
      </c>
      <c r="O1369" s="312">
        <v>22312</v>
      </c>
      <c r="P1369" s="137">
        <v>2.6954933361683208E-2</v>
      </c>
      <c r="Q1369" s="302">
        <v>55.151515151515099</v>
      </c>
      <c r="R1369" s="312">
        <v>26949</v>
      </c>
      <c r="S1369" s="137">
        <v>3.1339508434071205E-2</v>
      </c>
      <c r="T1369" s="302">
        <v>49.696968099999999</v>
      </c>
      <c r="V1369" s="290" t="s">
        <v>0</v>
      </c>
      <c r="W1369" s="290" t="s">
        <v>0</v>
      </c>
      <c r="X1369" s="290" t="s">
        <v>0</v>
      </c>
      <c r="Y1369" s="312">
        <v>3227</v>
      </c>
      <c r="Z1369" s="137">
        <v>2.4588727436204178E-2</v>
      </c>
      <c r="AA1369" s="302">
        <v>68.484848484848399</v>
      </c>
      <c r="AB1369" s="312">
        <v>4118</v>
      </c>
      <c r="AC1369" s="137">
        <v>3.0732719375494426E-2</v>
      </c>
      <c r="AD1369" s="302">
        <v>44.848483999999999</v>
      </c>
      <c r="AF1369" s="290" t="s">
        <v>0</v>
      </c>
      <c r="AG1369" s="290" t="s">
        <v>0</v>
      </c>
      <c r="AH1369" s="290" t="s">
        <v>0</v>
      </c>
      <c r="AI1369" s="312">
        <v>5078</v>
      </c>
      <c r="AJ1369" s="137">
        <v>3.5186673688295131E-2</v>
      </c>
      <c r="AK1369" s="302">
        <v>51.515151515151501</v>
      </c>
      <c r="AL1369" s="312">
        <v>6219</v>
      </c>
      <c r="AM1369" s="137">
        <v>4.2233434972462361E-2</v>
      </c>
      <c r="AN1369" s="302">
        <v>78.787880000000001</v>
      </c>
      <c r="AP1369" s="290" t="s">
        <v>0</v>
      </c>
      <c r="AQ1369" s="290" t="s">
        <v>0</v>
      </c>
      <c r="AR1369" s="290" t="s">
        <v>0</v>
      </c>
      <c r="AS1369" s="312">
        <v>6985</v>
      </c>
      <c r="AT1369" s="137">
        <v>2.7008007671279487E-2</v>
      </c>
      <c r="AU1369" s="302">
        <v>26.6666666666666</v>
      </c>
      <c r="AV1369" s="312">
        <v>8298</v>
      </c>
      <c r="AW1369" s="137">
        <v>3.0892256832370974E-2</v>
      </c>
      <c r="AX1369" s="302">
        <v>47.272728000000001</v>
      </c>
      <c r="AZ1369" s="318" t="s">
        <v>0</v>
      </c>
      <c r="BA1369" s="290" t="s">
        <v>0</v>
      </c>
      <c r="BB1369" s="290" t="s">
        <v>0</v>
      </c>
      <c r="BC1369" s="312">
        <v>20029</v>
      </c>
      <c r="BD1369" s="137">
        <v>2.8933439654225967E-2</v>
      </c>
      <c r="BE1369" s="302">
        <v>80</v>
      </c>
      <c r="BF1369" s="312">
        <v>24633</v>
      </c>
      <c r="BG1369" s="137">
        <v>3.36297248923857E-2</v>
      </c>
      <c r="BH1369" s="302">
        <v>116.36364</v>
      </c>
      <c r="BJ1369" s="318" t="s">
        <v>0</v>
      </c>
      <c r="BK1369" s="290" t="s">
        <v>0</v>
      </c>
      <c r="BL1369" s="290" t="s">
        <v>0</v>
      </c>
      <c r="BM1369" s="312">
        <v>15278</v>
      </c>
      <c r="BN1369" s="137">
        <v>2.9415615421345288E-2</v>
      </c>
      <c r="BO1369" s="302">
        <v>56.969696969696898</v>
      </c>
      <c r="BP1369" s="312">
        <v>18642</v>
      </c>
      <c r="BQ1369" s="137">
        <v>3.4510654762014953E-2</v>
      </c>
      <c r="BR1369" s="302">
        <v>66.666664100000006</v>
      </c>
      <c r="BT1369" s="318" t="s">
        <v>0</v>
      </c>
      <c r="BU1369" s="290" t="s">
        <v>0</v>
      </c>
      <c r="BV1369" s="290" t="s">
        <v>0</v>
      </c>
      <c r="BW1369" s="312">
        <v>11825</v>
      </c>
      <c r="BX1369" s="137">
        <v>2.6467342768316186E-2</v>
      </c>
      <c r="BY1369" s="302">
        <v>50.303030303030297</v>
      </c>
      <c r="BZ1369" s="312">
        <v>14312</v>
      </c>
      <c r="CA1369" s="137">
        <v>3.1258668099428427E-2</v>
      </c>
      <c r="CB1369" s="302">
        <v>43.030304000000001</v>
      </c>
      <c r="CD1369" s="318" t="s">
        <v>0</v>
      </c>
      <c r="CE1369" s="290" t="s">
        <v>0</v>
      </c>
      <c r="CF1369" s="290" t="s">
        <v>0</v>
      </c>
      <c r="CG1369" s="312">
        <v>110418</v>
      </c>
      <c r="CH1369" s="137">
        <v>2.789840269782087E-2</v>
      </c>
      <c r="CI1369" s="302">
        <v>162.25</v>
      </c>
      <c r="CJ1369" s="312">
        <v>135403</v>
      </c>
      <c r="CK1369" s="137">
        <v>3.2916385481716007E-2</v>
      </c>
      <c r="CL1369" s="302">
        <v>185.99</v>
      </c>
    </row>
    <row r="1370" spans="1:90" ht="14.4" x14ac:dyDescent="0.3">
      <c r="A1370" s="99" t="s">
        <v>638</v>
      </c>
      <c r="B1370" s="318" t="s">
        <v>0</v>
      </c>
      <c r="C1370" s="290" t="s">
        <v>0</v>
      </c>
      <c r="D1370" s="290" t="s">
        <v>0</v>
      </c>
      <c r="E1370" s="312">
        <v>1478</v>
      </c>
      <c r="F1370" s="137">
        <v>1.5764963382192631E-3</v>
      </c>
      <c r="G1370" s="302">
        <v>166.06060606060601</v>
      </c>
      <c r="H1370" s="312">
        <v>1962</v>
      </c>
      <c r="I1370" s="137">
        <v>2.0158928802608946E-3</v>
      </c>
      <c r="J1370" s="302">
        <v>175.15152</v>
      </c>
      <c r="L1370" s="290" t="s">
        <v>0</v>
      </c>
      <c r="M1370" s="290" t="s">
        <v>0</v>
      </c>
      <c r="N1370" s="290" t="s">
        <v>0</v>
      </c>
      <c r="O1370" s="312">
        <v>1161</v>
      </c>
      <c r="P1370" s="137">
        <v>1.4025940136659289E-3</v>
      </c>
      <c r="Q1370" s="302">
        <v>156.969696969696</v>
      </c>
      <c r="R1370" s="312">
        <v>1932</v>
      </c>
      <c r="S1370" s="137">
        <v>2.2467598164913568E-3</v>
      </c>
      <c r="T1370" s="302">
        <v>198.18182400000001</v>
      </c>
      <c r="V1370" s="290" t="s">
        <v>0</v>
      </c>
      <c r="W1370" s="290" t="s">
        <v>0</v>
      </c>
      <c r="X1370" s="290" t="s">
        <v>0</v>
      </c>
      <c r="Y1370" s="312">
        <v>89</v>
      </c>
      <c r="Z1370" s="137">
        <v>6.781520736976051E-4</v>
      </c>
      <c r="AA1370" s="302">
        <v>26.6666666666666</v>
      </c>
      <c r="AB1370" s="312">
        <v>209</v>
      </c>
      <c r="AC1370" s="137">
        <v>1.5597713330447632E-3</v>
      </c>
      <c r="AD1370" s="302">
        <v>50.9090919</v>
      </c>
      <c r="AF1370" s="290" t="s">
        <v>0</v>
      </c>
      <c r="AG1370" s="290" t="s">
        <v>0</v>
      </c>
      <c r="AH1370" s="290" t="s">
        <v>0</v>
      </c>
      <c r="AI1370" s="312">
        <v>330</v>
      </c>
      <c r="AJ1370" s="137">
        <v>2.2866487430361153E-3</v>
      </c>
      <c r="AK1370" s="302">
        <v>73.3333333333333</v>
      </c>
      <c r="AL1370" s="312">
        <v>286</v>
      </c>
      <c r="AM1370" s="137">
        <v>1.9422354722823984E-3</v>
      </c>
      <c r="AN1370" s="302">
        <v>66.666664100000006</v>
      </c>
      <c r="AP1370" s="290" t="s">
        <v>0</v>
      </c>
      <c r="AQ1370" s="290" t="s">
        <v>0</v>
      </c>
      <c r="AR1370" s="290" t="s">
        <v>0</v>
      </c>
      <c r="AS1370" s="312">
        <v>871</v>
      </c>
      <c r="AT1370" s="137">
        <v>3.3677844927250443E-3</v>
      </c>
      <c r="AU1370" s="302">
        <v>113.939393939393</v>
      </c>
      <c r="AV1370" s="312">
        <v>573</v>
      </c>
      <c r="AW1370" s="137">
        <v>2.1331963322425364E-3</v>
      </c>
      <c r="AX1370" s="302">
        <v>109.696968</v>
      </c>
      <c r="AZ1370" s="318" t="s">
        <v>0</v>
      </c>
      <c r="BA1370" s="290" t="s">
        <v>0</v>
      </c>
      <c r="BB1370" s="290" t="s">
        <v>0</v>
      </c>
      <c r="BC1370" s="312">
        <v>760</v>
      </c>
      <c r="BD1370" s="137">
        <v>1.0978787826257793E-3</v>
      </c>
      <c r="BE1370" s="302">
        <v>110.90909090909</v>
      </c>
      <c r="BF1370" s="312">
        <v>1018</v>
      </c>
      <c r="BG1370" s="137">
        <v>1.389804731070054E-3</v>
      </c>
      <c r="BH1370" s="302">
        <v>141.81817599999999</v>
      </c>
      <c r="BJ1370" s="318" t="s">
        <v>0</v>
      </c>
      <c r="BK1370" s="290" t="s">
        <v>0</v>
      </c>
      <c r="BL1370" s="290" t="s">
        <v>0</v>
      </c>
      <c r="BM1370" s="312">
        <v>807</v>
      </c>
      <c r="BN1370" s="137">
        <v>1.5537636892934707E-3</v>
      </c>
      <c r="BO1370" s="302">
        <v>131.51515151515099</v>
      </c>
      <c r="BP1370" s="312">
        <v>1265</v>
      </c>
      <c r="BQ1370" s="137">
        <v>2.341807653360633E-3</v>
      </c>
      <c r="BR1370" s="302">
        <v>160</v>
      </c>
      <c r="BT1370" s="318" t="s">
        <v>0</v>
      </c>
      <c r="BU1370" s="290" t="s">
        <v>0</v>
      </c>
      <c r="BV1370" s="290" t="s">
        <v>0</v>
      </c>
      <c r="BW1370" s="312">
        <v>556</v>
      </c>
      <c r="BX1370" s="137">
        <v>1.2444687170557124E-3</v>
      </c>
      <c r="BY1370" s="302">
        <v>81.212121212121204</v>
      </c>
      <c r="BZ1370" s="312">
        <v>1029</v>
      </c>
      <c r="CA1370" s="137">
        <v>2.2474265982610291E-3</v>
      </c>
      <c r="CB1370" s="302">
        <v>138.78787199999999</v>
      </c>
      <c r="CD1370" s="318" t="s">
        <v>0</v>
      </c>
      <c r="CE1370" s="290" t="s">
        <v>0</v>
      </c>
      <c r="CF1370" s="290" t="s">
        <v>0</v>
      </c>
      <c r="CG1370" s="312">
        <v>6052</v>
      </c>
      <c r="CH1370" s="137">
        <v>1.5291087787064781E-3</v>
      </c>
      <c r="CI1370" s="302">
        <v>326.32</v>
      </c>
      <c r="CJ1370" s="312">
        <v>8274</v>
      </c>
      <c r="CK1370" s="137">
        <v>2.011404278160146E-3</v>
      </c>
      <c r="CL1370" s="302">
        <v>391.26</v>
      </c>
    </row>
    <row r="1371" spans="1:90" ht="14.4" x14ac:dyDescent="0.3">
      <c r="A1371" s="99" t="s">
        <v>639</v>
      </c>
      <c r="B1371" s="318" t="s">
        <v>0</v>
      </c>
      <c r="C1371" s="290" t="s">
        <v>0</v>
      </c>
      <c r="D1371" s="290" t="s">
        <v>0</v>
      </c>
      <c r="E1371" s="312">
        <v>24206</v>
      </c>
      <c r="F1371" s="137">
        <v>2.5819127444475971E-2</v>
      </c>
      <c r="G1371" s="302">
        <v>172.72727272727201</v>
      </c>
      <c r="H1371" s="312">
        <v>30270</v>
      </c>
      <c r="I1371" s="137">
        <v>3.1101466608306465E-2</v>
      </c>
      <c r="J1371" s="302">
        <v>178.78787199999999</v>
      </c>
      <c r="L1371" s="290" t="s">
        <v>0</v>
      </c>
      <c r="M1371" s="290" t="s">
        <v>0</v>
      </c>
      <c r="N1371" s="290" t="s">
        <v>0</v>
      </c>
      <c r="O1371" s="312">
        <v>21151</v>
      </c>
      <c r="P1371" s="137">
        <v>2.5552339348017282E-2</v>
      </c>
      <c r="Q1371" s="302">
        <v>175.75757575757501</v>
      </c>
      <c r="R1371" s="312">
        <v>25017</v>
      </c>
      <c r="S1371" s="137">
        <v>2.909274861757985E-2</v>
      </c>
      <c r="T1371" s="302">
        <v>201.21212800000001</v>
      </c>
      <c r="V1371" s="290" t="s">
        <v>0</v>
      </c>
      <c r="W1371" s="290" t="s">
        <v>0</v>
      </c>
      <c r="X1371" s="290" t="s">
        <v>0</v>
      </c>
      <c r="Y1371" s="312">
        <v>3138</v>
      </c>
      <c r="Z1371" s="137">
        <v>2.3910575362506573E-2</v>
      </c>
      <c r="AA1371" s="302">
        <v>78.787878787878796</v>
      </c>
      <c r="AB1371" s="312">
        <v>3909</v>
      </c>
      <c r="AC1371" s="137">
        <v>2.9172948042449662E-2</v>
      </c>
      <c r="AD1371" s="302">
        <v>61.818179999999998</v>
      </c>
      <c r="AF1371" s="290" t="s">
        <v>0</v>
      </c>
      <c r="AG1371" s="290" t="s">
        <v>0</v>
      </c>
      <c r="AH1371" s="290" t="s">
        <v>0</v>
      </c>
      <c r="AI1371" s="312">
        <v>4748</v>
      </c>
      <c r="AJ1371" s="137">
        <v>3.2900024945259017E-2</v>
      </c>
      <c r="AK1371" s="302">
        <v>80.606060606060595</v>
      </c>
      <c r="AL1371" s="312">
        <v>5933</v>
      </c>
      <c r="AM1371" s="137">
        <v>4.029119950017996E-2</v>
      </c>
      <c r="AN1371" s="302">
        <v>99.393936199999999</v>
      </c>
      <c r="AP1371" s="290" t="s">
        <v>0</v>
      </c>
      <c r="AQ1371" s="290" t="s">
        <v>0</v>
      </c>
      <c r="AR1371" s="290" t="s">
        <v>0</v>
      </c>
      <c r="AS1371" s="312">
        <v>6114</v>
      </c>
      <c r="AT1371" s="137">
        <v>2.3640223178554444E-2</v>
      </c>
      <c r="AU1371" s="302">
        <v>114.54545454545401</v>
      </c>
      <c r="AV1371" s="312">
        <v>7725</v>
      </c>
      <c r="AW1371" s="137">
        <v>2.8759060500128438E-2</v>
      </c>
      <c r="AX1371" s="302">
        <v>90.909090000000006</v>
      </c>
      <c r="AZ1371" s="318" t="s">
        <v>0</v>
      </c>
      <c r="BA1371" s="290" t="s">
        <v>0</v>
      </c>
      <c r="BB1371" s="290" t="s">
        <v>0</v>
      </c>
      <c r="BC1371" s="312">
        <v>19269</v>
      </c>
      <c r="BD1371" s="137">
        <v>2.7835560871600187E-2</v>
      </c>
      <c r="BE1371" s="302">
        <v>138.78787878787799</v>
      </c>
      <c r="BF1371" s="312">
        <v>23615</v>
      </c>
      <c r="BG1371" s="137">
        <v>3.2239920161315647E-2</v>
      </c>
      <c r="BH1371" s="302">
        <v>173.939392</v>
      </c>
      <c r="BJ1371" s="318" t="s">
        <v>0</v>
      </c>
      <c r="BK1371" s="290" t="s">
        <v>0</v>
      </c>
      <c r="BL1371" s="290" t="s">
        <v>0</v>
      </c>
      <c r="BM1371" s="312">
        <v>14471</v>
      </c>
      <c r="BN1371" s="137">
        <v>2.7861851732051815E-2</v>
      </c>
      <c r="BO1371" s="302">
        <v>129.69696969696901</v>
      </c>
      <c r="BP1371" s="312">
        <v>17377</v>
      </c>
      <c r="BQ1371" s="137">
        <v>3.2168847108654322E-2</v>
      </c>
      <c r="BR1371" s="302">
        <v>172.72728000000001</v>
      </c>
      <c r="BT1371" s="318" t="s">
        <v>0</v>
      </c>
      <c r="BU1371" s="290" t="s">
        <v>0</v>
      </c>
      <c r="BV1371" s="290" t="s">
        <v>0</v>
      </c>
      <c r="BW1371" s="312">
        <v>11269</v>
      </c>
      <c r="BX1371" s="137">
        <v>2.5222874051260471E-2</v>
      </c>
      <c r="BY1371" s="302">
        <v>90.909090909090907</v>
      </c>
      <c r="BZ1371" s="312">
        <v>13283</v>
      </c>
      <c r="CA1371" s="137">
        <v>2.9011241501167396E-2</v>
      </c>
      <c r="CB1371" s="302">
        <v>146.66667200000001</v>
      </c>
      <c r="CD1371" s="318" t="s">
        <v>0</v>
      </c>
      <c r="CE1371" s="290" t="s">
        <v>0</v>
      </c>
      <c r="CF1371" s="290" t="s">
        <v>0</v>
      </c>
      <c r="CG1371" s="312">
        <v>104366</v>
      </c>
      <c r="CH1371" s="137">
        <v>2.6369293919114391E-2</v>
      </c>
      <c r="CI1371" s="302">
        <v>359.82</v>
      </c>
      <c r="CJ1371" s="312">
        <v>127129</v>
      </c>
      <c r="CK1371" s="137">
        <v>3.0904981203555865E-2</v>
      </c>
      <c r="CL1371" s="302">
        <v>417.77</v>
      </c>
    </row>
    <row r="1372" spans="1:90" ht="14.4" x14ac:dyDescent="0.3">
      <c r="A1372" s="99" t="s">
        <v>636</v>
      </c>
      <c r="B1372" s="318" t="s">
        <v>0</v>
      </c>
      <c r="C1372" s="290" t="s">
        <v>0</v>
      </c>
      <c r="D1372" s="290" t="s">
        <v>0</v>
      </c>
      <c r="E1372" s="312">
        <v>17692</v>
      </c>
      <c r="F1372" s="137">
        <v>1.8871023826640868E-2</v>
      </c>
      <c r="G1372" s="302">
        <v>98.181818181818201</v>
      </c>
      <c r="H1372" s="312">
        <v>19603</v>
      </c>
      <c r="I1372" s="137">
        <v>2.0141461840853372E-2</v>
      </c>
      <c r="J1372" s="302">
        <v>81.818183899999994</v>
      </c>
      <c r="L1372" s="290" t="s">
        <v>0</v>
      </c>
      <c r="M1372" s="290" t="s">
        <v>0</v>
      </c>
      <c r="N1372" s="290" t="s">
        <v>0</v>
      </c>
      <c r="O1372" s="312">
        <v>13711</v>
      </c>
      <c r="P1372" s="137">
        <v>1.6564139983956547E-2</v>
      </c>
      <c r="Q1372" s="302">
        <v>48.484848484848399</v>
      </c>
      <c r="R1372" s="312">
        <v>15945</v>
      </c>
      <c r="S1372" s="137">
        <v>1.8542746001011738E-2</v>
      </c>
      <c r="T1372" s="302">
        <v>67.878784199999998</v>
      </c>
      <c r="V1372" s="290" t="s">
        <v>0</v>
      </c>
      <c r="W1372" s="290" t="s">
        <v>0</v>
      </c>
      <c r="X1372" s="290" t="s">
        <v>0</v>
      </c>
      <c r="Y1372" s="312">
        <v>2106</v>
      </c>
      <c r="Z1372" s="137">
        <v>1.604705918210288E-2</v>
      </c>
      <c r="AA1372" s="302">
        <v>67.878787878787804</v>
      </c>
      <c r="AB1372" s="312">
        <v>2574</v>
      </c>
      <c r="AC1372" s="137">
        <v>1.9209815364867083E-2</v>
      </c>
      <c r="AD1372" s="302">
        <v>37.5757561</v>
      </c>
      <c r="AF1372" s="290" t="s">
        <v>0</v>
      </c>
      <c r="AG1372" s="290" t="s">
        <v>0</v>
      </c>
      <c r="AH1372" s="290" t="s">
        <v>0</v>
      </c>
      <c r="AI1372" s="312">
        <v>3409</v>
      </c>
      <c r="AJ1372" s="137">
        <v>2.3621774439424596E-2</v>
      </c>
      <c r="AK1372" s="302">
        <v>89.090909090909093</v>
      </c>
      <c r="AL1372" s="312">
        <v>3879</v>
      </c>
      <c r="AM1372" s="137">
        <v>2.6342417471970012E-2</v>
      </c>
      <c r="AN1372" s="302">
        <v>78.787880000000001</v>
      </c>
      <c r="AP1372" s="290" t="s">
        <v>0</v>
      </c>
      <c r="AQ1372" s="290" t="s">
        <v>0</v>
      </c>
      <c r="AR1372" s="290" t="s">
        <v>0</v>
      </c>
      <c r="AS1372" s="312">
        <v>4659</v>
      </c>
      <c r="AT1372" s="137">
        <v>1.801436044960503E-2</v>
      </c>
      <c r="AU1372" s="302">
        <v>35.151515151515099</v>
      </c>
      <c r="AV1372" s="312">
        <v>5260</v>
      </c>
      <c r="AW1372" s="137">
        <v>1.9582221130184541E-2</v>
      </c>
      <c r="AX1372" s="302">
        <v>53.3333321</v>
      </c>
      <c r="AZ1372" s="318" t="s">
        <v>0</v>
      </c>
      <c r="BA1372" s="290" t="s">
        <v>0</v>
      </c>
      <c r="BB1372" s="290" t="s">
        <v>0</v>
      </c>
      <c r="BC1372" s="312">
        <v>13146</v>
      </c>
      <c r="BD1372" s="137">
        <v>1.8990413784734862E-2</v>
      </c>
      <c r="BE1372" s="302">
        <v>89.090909090909093</v>
      </c>
      <c r="BF1372" s="312">
        <v>14898</v>
      </c>
      <c r="BG1372" s="137">
        <v>2.0339205190060574E-2</v>
      </c>
      <c r="BH1372" s="302">
        <v>89.696969999999993</v>
      </c>
      <c r="BJ1372" s="318" t="s">
        <v>0</v>
      </c>
      <c r="BK1372" s="290" t="s">
        <v>0</v>
      </c>
      <c r="BL1372" s="290" t="s">
        <v>0</v>
      </c>
      <c r="BM1372" s="312">
        <v>10175</v>
      </c>
      <c r="BN1372" s="137">
        <v>1.9590514917671702E-2</v>
      </c>
      <c r="BO1372" s="302">
        <v>72.121212121212096</v>
      </c>
      <c r="BP1372" s="312">
        <v>11613</v>
      </c>
      <c r="BQ1372" s="137">
        <v>2.1498349627254568E-2</v>
      </c>
      <c r="BR1372" s="302">
        <v>90.909090000000006</v>
      </c>
      <c r="BT1372" s="318" t="s">
        <v>0</v>
      </c>
      <c r="BU1372" s="290" t="s">
        <v>0</v>
      </c>
      <c r="BV1372" s="290" t="s">
        <v>0</v>
      </c>
      <c r="BW1372" s="312">
        <v>7790</v>
      </c>
      <c r="BX1372" s="137">
        <v>1.7435991557309353E-2</v>
      </c>
      <c r="BY1372" s="302">
        <v>65.454545454545396</v>
      </c>
      <c r="BZ1372" s="312">
        <v>8576</v>
      </c>
      <c r="CA1372" s="137">
        <v>1.8730739073553535E-2</v>
      </c>
      <c r="CB1372" s="302">
        <v>70.303030000000007</v>
      </c>
      <c r="CD1372" s="318" t="s">
        <v>0</v>
      </c>
      <c r="CE1372" s="290" t="s">
        <v>0</v>
      </c>
      <c r="CF1372" s="290" t="s">
        <v>0</v>
      </c>
      <c r="CG1372" s="312">
        <v>72688</v>
      </c>
      <c r="CH1372" s="137">
        <v>1.836547569507873E-2</v>
      </c>
      <c r="CI1372" s="302">
        <v>207.05</v>
      </c>
      <c r="CJ1372" s="312">
        <v>82348</v>
      </c>
      <c r="CK1372" s="137">
        <v>2.0018747824260542E-2</v>
      </c>
      <c r="CL1372" s="302">
        <v>205.5</v>
      </c>
    </row>
    <row r="1373" spans="1:90" ht="14.4" x14ac:dyDescent="0.3">
      <c r="A1373" s="99" t="s">
        <v>638</v>
      </c>
      <c r="B1373" s="318" t="s">
        <v>0</v>
      </c>
      <c r="C1373" s="290" t="s">
        <v>0</v>
      </c>
      <c r="D1373" s="290" t="s">
        <v>0</v>
      </c>
      <c r="E1373" s="312">
        <v>2110</v>
      </c>
      <c r="F1373" s="137">
        <v>2.2506138522616001E-3</v>
      </c>
      <c r="G1373" s="302">
        <v>163.030303030303</v>
      </c>
      <c r="H1373" s="312">
        <v>2309</v>
      </c>
      <c r="I1373" s="137">
        <v>2.3724243937423067E-3</v>
      </c>
      <c r="J1373" s="302">
        <v>200</v>
      </c>
      <c r="L1373" s="290" t="s">
        <v>0</v>
      </c>
      <c r="M1373" s="290" t="s">
        <v>0</v>
      </c>
      <c r="N1373" s="290" t="s">
        <v>0</v>
      </c>
      <c r="O1373" s="312">
        <v>1768</v>
      </c>
      <c r="P1373" s="137">
        <v>2.1359054402767977E-3</v>
      </c>
      <c r="Q1373" s="302">
        <v>158.18181818181799</v>
      </c>
      <c r="R1373" s="312">
        <v>1300</v>
      </c>
      <c r="S1373" s="137">
        <v>1.5117949075769998E-3</v>
      </c>
      <c r="T1373" s="302">
        <v>167.878784</v>
      </c>
      <c r="V1373" s="290" t="s">
        <v>0</v>
      </c>
      <c r="W1373" s="290" t="s">
        <v>0</v>
      </c>
      <c r="X1373" s="290" t="s">
        <v>0</v>
      </c>
      <c r="Y1373" s="312">
        <v>177</v>
      </c>
      <c r="Z1373" s="137">
        <v>1.348684461173889E-3</v>
      </c>
      <c r="AA1373" s="302">
        <v>46.060606060605998</v>
      </c>
      <c r="AB1373" s="312">
        <v>206</v>
      </c>
      <c r="AC1373" s="137">
        <v>1.5373822708479484E-3</v>
      </c>
      <c r="AD1373" s="302">
        <v>66.060609999999997</v>
      </c>
      <c r="AF1373" s="290" t="s">
        <v>0</v>
      </c>
      <c r="AG1373" s="290" t="s">
        <v>0</v>
      </c>
      <c r="AH1373" s="290" t="s">
        <v>0</v>
      </c>
      <c r="AI1373" s="312">
        <v>428</v>
      </c>
      <c r="AJ1373" s="137">
        <v>2.965714127331689E-3</v>
      </c>
      <c r="AK1373" s="302">
        <v>94.545454545454504</v>
      </c>
      <c r="AL1373" s="312">
        <v>420</v>
      </c>
      <c r="AM1373" s="137">
        <v>2.8522339103447809E-3</v>
      </c>
      <c r="AN1373" s="302">
        <v>89.696969999999993</v>
      </c>
      <c r="AP1373" s="290" t="s">
        <v>0</v>
      </c>
      <c r="AQ1373" s="290" t="s">
        <v>0</v>
      </c>
      <c r="AR1373" s="290" t="s">
        <v>0</v>
      </c>
      <c r="AS1373" s="312">
        <v>969</v>
      </c>
      <c r="AT1373" s="137">
        <v>3.7467085803106403E-3</v>
      </c>
      <c r="AU1373" s="302">
        <v>155.75757575757501</v>
      </c>
      <c r="AV1373" s="312">
        <v>920</v>
      </c>
      <c r="AW1373" s="137">
        <v>3.4250272699182091E-3</v>
      </c>
      <c r="AX1373" s="302">
        <v>118.78788</v>
      </c>
      <c r="AZ1373" s="318" t="s">
        <v>0</v>
      </c>
      <c r="BA1373" s="290" t="s">
        <v>0</v>
      </c>
      <c r="BB1373" s="290" t="s">
        <v>0</v>
      </c>
      <c r="BC1373" s="312">
        <v>1484</v>
      </c>
      <c r="BD1373" s="137">
        <v>2.14375278081139E-3</v>
      </c>
      <c r="BE1373" s="302">
        <v>153.939393939393</v>
      </c>
      <c r="BF1373" s="312">
        <v>1841</v>
      </c>
      <c r="BG1373" s="137">
        <v>2.5133894989194201E-3</v>
      </c>
      <c r="BH1373" s="302">
        <v>168.484848</v>
      </c>
      <c r="BJ1373" s="318" t="s">
        <v>0</v>
      </c>
      <c r="BK1373" s="290" t="s">
        <v>0</v>
      </c>
      <c r="BL1373" s="290" t="s">
        <v>0</v>
      </c>
      <c r="BM1373" s="312">
        <v>1069</v>
      </c>
      <c r="BN1373" s="137">
        <v>2.0582074149376956E-3</v>
      </c>
      <c r="BO1373" s="302">
        <v>134.54545454545399</v>
      </c>
      <c r="BP1373" s="312">
        <v>1556</v>
      </c>
      <c r="BQ1373" s="137">
        <v>2.880515975200905E-3</v>
      </c>
      <c r="BR1373" s="302">
        <v>172.121216</v>
      </c>
      <c r="BT1373" s="318" t="s">
        <v>0</v>
      </c>
      <c r="BU1373" s="290" t="s">
        <v>0</v>
      </c>
      <c r="BV1373" s="290" t="s">
        <v>0</v>
      </c>
      <c r="BW1373" s="312">
        <v>582</v>
      </c>
      <c r="BX1373" s="137">
        <v>1.3026632973496845E-3</v>
      </c>
      <c r="BY1373" s="302">
        <v>71.515151515151501</v>
      </c>
      <c r="BZ1373" s="312">
        <v>911</v>
      </c>
      <c r="CA1373" s="137">
        <v>1.9897042089560713E-3</v>
      </c>
      <c r="CB1373" s="302">
        <v>132.72728000000001</v>
      </c>
      <c r="CD1373" s="318" t="s">
        <v>0</v>
      </c>
      <c r="CE1373" s="290" t="s">
        <v>0</v>
      </c>
      <c r="CF1373" s="290" t="s">
        <v>0</v>
      </c>
      <c r="CG1373" s="312">
        <v>8587</v>
      </c>
      <c r="CH1373" s="137">
        <v>2.1696062595427178E-3</v>
      </c>
      <c r="CI1373" s="302">
        <v>364.57</v>
      </c>
      <c r="CJ1373" s="312">
        <v>9463</v>
      </c>
      <c r="CK1373" s="137">
        <v>2.3004494421355404E-3</v>
      </c>
      <c r="CL1373" s="302">
        <v>411.48</v>
      </c>
    </row>
    <row r="1374" spans="1:90" ht="14.4" x14ac:dyDescent="0.3">
      <c r="A1374" s="99" t="s">
        <v>639</v>
      </c>
      <c r="B1374" s="318" t="s">
        <v>0</v>
      </c>
      <c r="C1374" s="290" t="s">
        <v>0</v>
      </c>
      <c r="D1374" s="290" t="s">
        <v>0</v>
      </c>
      <c r="E1374" s="312">
        <v>15582</v>
      </c>
      <c r="F1374" s="137">
        <v>1.6620409974379267E-2</v>
      </c>
      <c r="G1374" s="302">
        <v>169.69696969696901</v>
      </c>
      <c r="H1374" s="312">
        <v>17294</v>
      </c>
      <c r="I1374" s="137">
        <v>1.7769037447111068E-2</v>
      </c>
      <c r="J1374" s="302">
        <v>206.66667200000001</v>
      </c>
      <c r="L1374" s="290" t="s">
        <v>0</v>
      </c>
      <c r="M1374" s="290" t="s">
        <v>0</v>
      </c>
      <c r="N1374" s="290" t="s">
        <v>0</v>
      </c>
      <c r="O1374" s="312">
        <v>11943</v>
      </c>
      <c r="P1374" s="137">
        <v>1.4428234543679749E-2</v>
      </c>
      <c r="Q1374" s="302">
        <v>162.42424242424201</v>
      </c>
      <c r="R1374" s="312">
        <v>14645</v>
      </c>
      <c r="S1374" s="137">
        <v>1.7030951093434742E-2</v>
      </c>
      <c r="T1374" s="302">
        <v>179.393936</v>
      </c>
      <c r="V1374" s="290" t="s">
        <v>0</v>
      </c>
      <c r="W1374" s="290" t="s">
        <v>0</v>
      </c>
      <c r="X1374" s="290" t="s">
        <v>0</v>
      </c>
      <c r="Y1374" s="312">
        <v>1929</v>
      </c>
      <c r="Z1374" s="137">
        <v>1.4698374720928992E-2</v>
      </c>
      <c r="AA1374" s="302">
        <v>75.151515151515099</v>
      </c>
      <c r="AB1374" s="312">
        <v>2368</v>
      </c>
      <c r="AC1374" s="137">
        <v>1.7672433094019134E-2</v>
      </c>
      <c r="AD1374" s="302">
        <v>71.515150000000006</v>
      </c>
      <c r="AF1374" s="290" t="s">
        <v>0</v>
      </c>
      <c r="AG1374" s="290" t="s">
        <v>0</v>
      </c>
      <c r="AH1374" s="290" t="s">
        <v>0</v>
      </c>
      <c r="AI1374" s="312">
        <v>2981</v>
      </c>
      <c r="AJ1374" s="137">
        <v>2.0656060312092907E-2</v>
      </c>
      <c r="AK1374" s="302">
        <v>131.51515151515099</v>
      </c>
      <c r="AL1374" s="312">
        <v>3459</v>
      </c>
      <c r="AM1374" s="137">
        <v>2.349018356162523E-2</v>
      </c>
      <c r="AN1374" s="302">
        <v>129.090912</v>
      </c>
      <c r="AP1374" s="290" t="s">
        <v>0</v>
      </c>
      <c r="AQ1374" s="290" t="s">
        <v>0</v>
      </c>
      <c r="AR1374" s="290" t="s">
        <v>0</v>
      </c>
      <c r="AS1374" s="312">
        <v>3690</v>
      </c>
      <c r="AT1374" s="137">
        <v>1.4267651869294389E-2</v>
      </c>
      <c r="AU1374" s="302">
        <v>152.72727272727201</v>
      </c>
      <c r="AV1374" s="312">
        <v>4340</v>
      </c>
      <c r="AW1374" s="137">
        <v>1.6157193860266334E-2</v>
      </c>
      <c r="AX1374" s="302">
        <v>113.939392</v>
      </c>
      <c r="AZ1374" s="318" t="s">
        <v>0</v>
      </c>
      <c r="BA1374" s="290" t="s">
        <v>0</v>
      </c>
      <c r="BB1374" s="290" t="s">
        <v>0</v>
      </c>
      <c r="BC1374" s="312">
        <v>11662</v>
      </c>
      <c r="BD1374" s="137">
        <v>1.6846661003923472E-2</v>
      </c>
      <c r="BE1374" s="302">
        <v>173.939393939393</v>
      </c>
      <c r="BF1374" s="312">
        <v>13057</v>
      </c>
      <c r="BG1374" s="137">
        <v>1.7825815691141157E-2</v>
      </c>
      <c r="BH1374" s="302">
        <v>199.393936</v>
      </c>
      <c r="BJ1374" s="318" t="s">
        <v>0</v>
      </c>
      <c r="BK1374" s="290" t="s">
        <v>0</v>
      </c>
      <c r="BL1374" s="290" t="s">
        <v>0</v>
      </c>
      <c r="BM1374" s="312">
        <v>9106</v>
      </c>
      <c r="BN1374" s="137">
        <v>1.7532307502734008E-2</v>
      </c>
      <c r="BO1374" s="302">
        <v>154.54545454545399</v>
      </c>
      <c r="BP1374" s="312">
        <v>10057</v>
      </c>
      <c r="BQ1374" s="137">
        <v>1.8617833652053665E-2</v>
      </c>
      <c r="BR1374" s="302">
        <v>158.18182400000001</v>
      </c>
      <c r="BT1374" s="318" t="s">
        <v>0</v>
      </c>
      <c r="BU1374" s="290" t="s">
        <v>0</v>
      </c>
      <c r="BV1374" s="290" t="s">
        <v>0</v>
      </c>
      <c r="BW1374" s="312">
        <v>7208</v>
      </c>
      <c r="BX1374" s="137">
        <v>1.6133328259959667E-2</v>
      </c>
      <c r="BY1374" s="302">
        <v>93.939393939393895</v>
      </c>
      <c r="BZ1374" s="312">
        <v>7665</v>
      </c>
      <c r="CA1374" s="137">
        <v>1.6741034864597461E-2</v>
      </c>
      <c r="CB1374" s="302">
        <v>142.42424</v>
      </c>
      <c r="CD1374" s="318" t="s">
        <v>0</v>
      </c>
      <c r="CE1374" s="290" t="s">
        <v>0</v>
      </c>
      <c r="CF1374" s="290" t="s">
        <v>0</v>
      </c>
      <c r="CG1374" s="312">
        <v>64101</v>
      </c>
      <c r="CH1374" s="137">
        <v>1.6195869435536012E-2</v>
      </c>
      <c r="CI1374" s="302">
        <v>403.71</v>
      </c>
      <c r="CJ1374" s="312">
        <v>72885</v>
      </c>
      <c r="CK1374" s="137">
        <v>1.7718298382124999E-2</v>
      </c>
      <c r="CL1374" s="302">
        <v>440.06</v>
      </c>
    </row>
    <row r="1375" spans="1:90" ht="14.4" x14ac:dyDescent="0.3">
      <c r="A1375" s="99" t="s">
        <v>355</v>
      </c>
      <c r="B1375" s="318" t="s">
        <v>0</v>
      </c>
      <c r="C1375" s="290" t="s">
        <v>0</v>
      </c>
      <c r="D1375" s="290" t="s">
        <v>0</v>
      </c>
      <c r="E1375" s="312">
        <v>473200</v>
      </c>
      <c r="F1375" s="137">
        <v>0.5047348222228385</v>
      </c>
      <c r="G1375" s="302">
        <v>220</v>
      </c>
      <c r="H1375" s="312">
        <v>490788</v>
      </c>
      <c r="I1375" s="137">
        <v>0.50426913094672987</v>
      </c>
      <c r="J1375" s="302">
        <v>193.939392</v>
      </c>
      <c r="L1375" s="290" t="s">
        <v>0</v>
      </c>
      <c r="M1375" s="290" t="s">
        <v>0</v>
      </c>
      <c r="N1375" s="290" t="s">
        <v>0</v>
      </c>
      <c r="O1375" s="312">
        <v>415529</v>
      </c>
      <c r="P1375" s="137">
        <v>0.5019969749393538</v>
      </c>
      <c r="Q1375" s="302">
        <v>139.39393939393901</v>
      </c>
      <c r="R1375" s="312">
        <v>431095</v>
      </c>
      <c r="S1375" s="137">
        <v>0.5013286351399282</v>
      </c>
      <c r="T1375" s="302">
        <v>184.84848</v>
      </c>
      <c r="V1375" s="290" t="s">
        <v>0</v>
      </c>
      <c r="W1375" s="290" t="s">
        <v>0</v>
      </c>
      <c r="X1375" s="290" t="s">
        <v>0</v>
      </c>
      <c r="Y1375" s="312">
        <v>66323</v>
      </c>
      <c r="Z1375" s="137">
        <v>0.50536044925669965</v>
      </c>
      <c r="AA1375" s="302">
        <v>144.24242424242399</v>
      </c>
      <c r="AB1375" s="312">
        <v>66843</v>
      </c>
      <c r="AC1375" s="137">
        <v>0.49885069480723016</v>
      </c>
      <c r="AD1375" s="302">
        <v>176.363632</v>
      </c>
      <c r="AF1375" s="290" t="s">
        <v>0</v>
      </c>
      <c r="AG1375" s="290" t="s">
        <v>0</v>
      </c>
      <c r="AH1375" s="290" t="s">
        <v>0</v>
      </c>
      <c r="AI1375" s="312">
        <v>71927</v>
      </c>
      <c r="AJ1375" s="137">
        <v>0.49839934587987472</v>
      </c>
      <c r="AK1375" s="302">
        <v>551.51515151515105</v>
      </c>
      <c r="AL1375" s="312">
        <v>75146</v>
      </c>
      <c r="AM1375" s="137">
        <v>0.51031897482564026</v>
      </c>
      <c r="AN1375" s="302">
        <v>321.81817599999999</v>
      </c>
      <c r="AP1375" s="290" t="s">
        <v>0</v>
      </c>
      <c r="AQ1375" s="290" t="s">
        <v>0</v>
      </c>
      <c r="AR1375" s="290" t="s">
        <v>0</v>
      </c>
      <c r="AS1375" s="312">
        <v>129180</v>
      </c>
      <c r="AT1375" s="137">
        <v>0.49948381259497271</v>
      </c>
      <c r="AU1375" s="302">
        <v>124.24242424242399</v>
      </c>
      <c r="AV1375" s="312">
        <v>133919</v>
      </c>
      <c r="AW1375" s="137">
        <v>0.49856111626106153</v>
      </c>
      <c r="AX1375" s="302">
        <v>146.060608</v>
      </c>
      <c r="AZ1375" s="318" t="s">
        <v>0</v>
      </c>
      <c r="BA1375" s="290" t="s">
        <v>0</v>
      </c>
      <c r="BB1375" s="290" t="s">
        <v>0</v>
      </c>
      <c r="BC1375" s="312">
        <v>350619</v>
      </c>
      <c r="BD1375" s="137">
        <v>0.50649626432298434</v>
      </c>
      <c r="BE1375" s="302">
        <v>209.09090909090901</v>
      </c>
      <c r="BF1375" s="312">
        <v>370416</v>
      </c>
      <c r="BG1375" s="137">
        <v>0.50570325075053546</v>
      </c>
      <c r="BH1375" s="302">
        <v>223.636368</v>
      </c>
      <c r="BJ1375" s="318" t="s">
        <v>0</v>
      </c>
      <c r="BK1375" s="290" t="s">
        <v>0</v>
      </c>
      <c r="BL1375" s="290" t="s">
        <v>0</v>
      </c>
      <c r="BM1375" s="312">
        <v>262721</v>
      </c>
      <c r="BN1375" s="137">
        <v>0.50583190856861204</v>
      </c>
      <c r="BO1375" s="302">
        <v>233.333333333333</v>
      </c>
      <c r="BP1375" s="312">
        <v>273056</v>
      </c>
      <c r="BQ1375" s="137">
        <v>0.50548982655813512</v>
      </c>
      <c r="BR1375" s="302">
        <v>148.484848</v>
      </c>
      <c r="BT1375" s="318" t="s">
        <v>0</v>
      </c>
      <c r="BU1375" s="290" t="s">
        <v>0</v>
      </c>
      <c r="BV1375" s="290" t="s">
        <v>0</v>
      </c>
      <c r="BW1375" s="312">
        <v>223699</v>
      </c>
      <c r="BX1375" s="137">
        <v>0.50069497758389536</v>
      </c>
      <c r="BY1375" s="302">
        <v>189.69696969696901</v>
      </c>
      <c r="BZ1375" s="312">
        <v>229642</v>
      </c>
      <c r="CA1375" s="137">
        <v>0.50155834682007705</v>
      </c>
      <c r="CB1375" s="302">
        <v>140.606064</v>
      </c>
      <c r="CD1375" s="318" t="s">
        <v>0</v>
      </c>
      <c r="CE1375" s="290" t="s">
        <v>0</v>
      </c>
      <c r="CF1375" s="290" t="s">
        <v>0</v>
      </c>
      <c r="CG1375" s="312">
        <v>1993198</v>
      </c>
      <c r="CH1375" s="137">
        <v>0.50360485120624499</v>
      </c>
      <c r="CI1375" s="302">
        <v>735.61</v>
      </c>
      <c r="CJ1375" s="312">
        <v>2070905</v>
      </c>
      <c r="CK1375" s="137">
        <v>0.50343572355127353</v>
      </c>
      <c r="CL1375" s="302">
        <v>563.62</v>
      </c>
    </row>
    <row r="1376" spans="1:90" ht="14.4" x14ac:dyDescent="0.3">
      <c r="A1376" s="99" t="s">
        <v>169</v>
      </c>
      <c r="B1376" s="318" t="s">
        <v>0</v>
      </c>
      <c r="C1376" s="290" t="s">
        <v>0</v>
      </c>
      <c r="D1376" s="290" t="s">
        <v>0</v>
      </c>
      <c r="E1376" s="312">
        <v>39070</v>
      </c>
      <c r="F1376" s="137">
        <v>4.167368872410461E-2</v>
      </c>
      <c r="G1376" s="302">
        <v>18.7878787878787</v>
      </c>
      <c r="H1376" s="312">
        <v>38015</v>
      </c>
      <c r="I1376" s="137">
        <v>3.9059208890478037E-2</v>
      </c>
      <c r="J1376" s="302">
        <v>32.727271999999999</v>
      </c>
      <c r="L1376" s="290" t="s">
        <v>0</v>
      </c>
      <c r="M1376" s="290" t="s">
        <v>0</v>
      </c>
      <c r="N1376" s="290" t="s">
        <v>0</v>
      </c>
      <c r="O1376" s="312">
        <v>36006</v>
      </c>
      <c r="P1376" s="137">
        <v>4.34985357933294E-2</v>
      </c>
      <c r="Q1376" s="302">
        <v>6.6666666666666599</v>
      </c>
      <c r="R1376" s="312">
        <v>34454</v>
      </c>
      <c r="S1376" s="137">
        <v>4.0067216727429196E-2</v>
      </c>
      <c r="T1376" s="302">
        <v>43.636364</v>
      </c>
      <c r="V1376" s="290" t="s">
        <v>0</v>
      </c>
      <c r="W1376" s="290" t="s">
        <v>0</v>
      </c>
      <c r="X1376" s="290" t="s">
        <v>0</v>
      </c>
      <c r="Y1376" s="312">
        <v>6276</v>
      </c>
      <c r="Z1376" s="137">
        <v>4.7821150725013147E-2</v>
      </c>
      <c r="AA1376" s="302">
        <v>73.939393939393895</v>
      </c>
      <c r="AB1376" s="312">
        <v>5687</v>
      </c>
      <c r="AC1376" s="137">
        <v>4.2442198904428553E-2</v>
      </c>
      <c r="AD1376" s="302">
        <v>17.575758</v>
      </c>
      <c r="AF1376" s="290" t="s">
        <v>0</v>
      </c>
      <c r="AG1376" s="290" t="s">
        <v>0</v>
      </c>
      <c r="AH1376" s="290" t="s">
        <v>0</v>
      </c>
      <c r="AI1376" s="312">
        <v>5909</v>
      </c>
      <c r="AJ1376" s="137">
        <v>4.0944870977576986E-2</v>
      </c>
      <c r="AK1376" s="302">
        <v>69.696969696969703</v>
      </c>
      <c r="AL1376" s="312">
        <v>5699</v>
      </c>
      <c r="AM1376" s="137">
        <v>3.8702097750130726E-2</v>
      </c>
      <c r="AN1376" s="302">
        <v>72.727270000000004</v>
      </c>
      <c r="AP1376" s="290" t="s">
        <v>0</v>
      </c>
      <c r="AQ1376" s="290" t="s">
        <v>0</v>
      </c>
      <c r="AR1376" s="290" t="s">
        <v>0</v>
      </c>
      <c r="AS1376" s="312">
        <v>10630</v>
      </c>
      <c r="AT1376" s="137">
        <v>4.1101663786070289E-2</v>
      </c>
      <c r="AU1376" s="302">
        <v>58.787878787878803</v>
      </c>
      <c r="AV1376" s="312">
        <v>10331</v>
      </c>
      <c r="AW1376" s="137">
        <v>3.8460822527744583E-2</v>
      </c>
      <c r="AX1376" s="302">
        <v>16.363636</v>
      </c>
      <c r="AZ1376" s="318" t="s">
        <v>0</v>
      </c>
      <c r="BA1376" s="290" t="s">
        <v>0</v>
      </c>
      <c r="BB1376" s="290" t="s">
        <v>0</v>
      </c>
      <c r="BC1376" s="312">
        <v>25989</v>
      </c>
      <c r="BD1376" s="137">
        <v>3.754312063376497E-2</v>
      </c>
      <c r="BE1376" s="302">
        <v>66.060606060606005</v>
      </c>
      <c r="BF1376" s="312">
        <v>25589</v>
      </c>
      <c r="BG1376" s="137">
        <v>3.493488532745738E-2</v>
      </c>
      <c r="BH1376" s="302">
        <v>49.0909081</v>
      </c>
      <c r="BJ1376" s="318" t="s">
        <v>0</v>
      </c>
      <c r="BK1376" s="290" t="s">
        <v>0</v>
      </c>
      <c r="BL1376" s="290" t="s">
        <v>0</v>
      </c>
      <c r="BM1376" s="312">
        <v>19171</v>
      </c>
      <c r="BN1376" s="137">
        <v>3.6911033069944393E-2</v>
      </c>
      <c r="BO1376" s="302">
        <v>48.484848484848399</v>
      </c>
      <c r="BP1376" s="312">
        <v>19378</v>
      </c>
      <c r="BQ1376" s="137">
        <v>3.5873161033061138E-2</v>
      </c>
      <c r="BR1376" s="302">
        <v>64.848489999999998</v>
      </c>
      <c r="BT1376" s="318" t="s">
        <v>0</v>
      </c>
      <c r="BU1376" s="290" t="s">
        <v>0</v>
      </c>
      <c r="BV1376" s="290" t="s">
        <v>0</v>
      </c>
      <c r="BW1376" s="312">
        <v>19939</v>
      </c>
      <c r="BX1376" s="137">
        <v>4.4628528326211961E-2</v>
      </c>
      <c r="BY1376" s="302">
        <v>1.8181818181818099</v>
      </c>
      <c r="BZ1376" s="312">
        <v>18422</v>
      </c>
      <c r="CA1376" s="137">
        <v>4.0235269964202798E-2</v>
      </c>
      <c r="CB1376" s="302">
        <v>27.878788</v>
      </c>
      <c r="CD1376" s="318" t="s">
        <v>0</v>
      </c>
      <c r="CE1376" s="290" t="s">
        <v>0</v>
      </c>
      <c r="CF1376" s="290" t="s">
        <v>0</v>
      </c>
      <c r="CG1376" s="312">
        <v>162990</v>
      </c>
      <c r="CH1376" s="137">
        <v>4.1181335069624729E-2</v>
      </c>
      <c r="CI1376" s="302">
        <v>143.09</v>
      </c>
      <c r="CJ1376" s="312">
        <v>157575</v>
      </c>
      <c r="CK1376" s="137">
        <v>3.8306384956621344E-2</v>
      </c>
      <c r="CL1376" s="302">
        <v>125.8</v>
      </c>
    </row>
    <row r="1377" spans="1:90" ht="14.4" x14ac:dyDescent="0.3">
      <c r="A1377" s="99" t="s">
        <v>638</v>
      </c>
      <c r="B1377" s="318" t="s">
        <v>0</v>
      </c>
      <c r="C1377" s="290" t="s">
        <v>0</v>
      </c>
      <c r="D1377" s="290" t="s">
        <v>0</v>
      </c>
      <c r="E1377" s="312">
        <v>129</v>
      </c>
      <c r="F1377" s="137">
        <v>1.3759677106243908E-4</v>
      </c>
      <c r="G1377" s="302">
        <v>60.606060606060602</v>
      </c>
      <c r="H1377" s="312">
        <v>167</v>
      </c>
      <c r="I1377" s="137">
        <v>1.7158721254004558E-4</v>
      </c>
      <c r="J1377" s="302">
        <v>76.363640000000004</v>
      </c>
      <c r="L1377" s="290" t="s">
        <v>0</v>
      </c>
      <c r="M1377" s="290" t="s">
        <v>0</v>
      </c>
      <c r="N1377" s="290" t="s">
        <v>0</v>
      </c>
      <c r="O1377" s="312">
        <v>112</v>
      </c>
      <c r="P1377" s="137">
        <v>1.353062269858605E-4</v>
      </c>
      <c r="Q1377" s="302">
        <v>37.5757575757575</v>
      </c>
      <c r="R1377" s="312">
        <v>428</v>
      </c>
      <c r="S1377" s="137">
        <v>4.9772940034073531E-4</v>
      </c>
      <c r="T1377" s="302">
        <v>161.81817599999999</v>
      </c>
      <c r="V1377" s="290" t="s">
        <v>0</v>
      </c>
      <c r="W1377" s="290" t="s">
        <v>0</v>
      </c>
      <c r="X1377" s="290" t="s">
        <v>0</v>
      </c>
      <c r="Y1377" s="312">
        <v>0</v>
      </c>
      <c r="Z1377" s="137">
        <v>0</v>
      </c>
      <c r="AA1377" s="302">
        <v>17.5757575757575</v>
      </c>
      <c r="AB1377" s="312">
        <v>46</v>
      </c>
      <c r="AC1377" s="137">
        <v>3.4329895368449332E-4</v>
      </c>
      <c r="AD1377" s="302">
        <v>28.484848</v>
      </c>
      <c r="AF1377" s="290" t="s">
        <v>0</v>
      </c>
      <c r="AG1377" s="290" t="s">
        <v>0</v>
      </c>
      <c r="AH1377" s="290" t="s">
        <v>0</v>
      </c>
      <c r="AI1377" s="312">
        <v>0</v>
      </c>
      <c r="AJ1377" s="137">
        <v>0</v>
      </c>
      <c r="AK1377" s="302">
        <v>17.5757575757575</v>
      </c>
      <c r="AL1377" s="312">
        <v>14</v>
      </c>
      <c r="AM1377" s="137">
        <v>9.5074463678159363E-5</v>
      </c>
      <c r="AN1377" s="302">
        <v>13.939394</v>
      </c>
      <c r="AP1377" s="290" t="s">
        <v>0</v>
      </c>
      <c r="AQ1377" s="290" t="s">
        <v>0</v>
      </c>
      <c r="AR1377" s="290" t="s">
        <v>0</v>
      </c>
      <c r="AS1377" s="312">
        <v>53</v>
      </c>
      <c r="AT1377" s="137">
        <v>2.0492833308200612E-4</v>
      </c>
      <c r="AU1377" s="302">
        <v>29.696969696969699</v>
      </c>
      <c r="AV1377" s="312">
        <v>13</v>
      </c>
      <c r="AW1377" s="137">
        <v>4.8397124466235561E-5</v>
      </c>
      <c r="AX1377" s="302">
        <v>14.545455</v>
      </c>
      <c r="AZ1377" s="318" t="s">
        <v>0</v>
      </c>
      <c r="BA1377" s="290" t="s">
        <v>0</v>
      </c>
      <c r="BB1377" s="290" t="s">
        <v>0</v>
      </c>
      <c r="BC1377" s="312">
        <v>104</v>
      </c>
      <c r="BD1377" s="137">
        <v>1.5023604393826456E-4</v>
      </c>
      <c r="BE1377" s="302">
        <v>38.181818181818102</v>
      </c>
      <c r="BF1377" s="312">
        <v>73</v>
      </c>
      <c r="BG1377" s="137">
        <v>9.96618323851807E-5</v>
      </c>
      <c r="BH1377" s="302">
        <v>41.818179999999998</v>
      </c>
      <c r="BJ1377" s="318" t="s">
        <v>0</v>
      </c>
      <c r="BK1377" s="290" t="s">
        <v>0</v>
      </c>
      <c r="BL1377" s="290" t="s">
        <v>0</v>
      </c>
      <c r="BM1377" s="312">
        <v>52</v>
      </c>
      <c r="BN1377" s="137">
        <v>1.0011860203625834E-4</v>
      </c>
      <c r="BO1377" s="302">
        <v>31.515151515151501</v>
      </c>
      <c r="BP1377" s="312">
        <v>63</v>
      </c>
      <c r="BQ1377" s="137">
        <v>1.1662757483139911E-4</v>
      </c>
      <c r="BR1377" s="302">
        <v>38.181820000000002</v>
      </c>
      <c r="BT1377" s="318" t="s">
        <v>0</v>
      </c>
      <c r="BU1377" s="290" t="s">
        <v>0</v>
      </c>
      <c r="BV1377" s="290" t="s">
        <v>0</v>
      </c>
      <c r="BW1377" s="312">
        <v>77</v>
      </c>
      <c r="BX1377" s="137">
        <v>1.7234548779368678E-4</v>
      </c>
      <c r="BY1377" s="302">
        <v>37.5757575757575</v>
      </c>
      <c r="BZ1377" s="312">
        <v>57</v>
      </c>
      <c r="CA1377" s="137">
        <v>1.2449301856256429E-4</v>
      </c>
      <c r="CB1377" s="302">
        <v>27.878788</v>
      </c>
      <c r="CD1377" s="318" t="s">
        <v>0</v>
      </c>
      <c r="CE1377" s="290" t="s">
        <v>0</v>
      </c>
      <c r="CF1377" s="290" t="s">
        <v>0</v>
      </c>
      <c r="CG1377" s="312">
        <v>527</v>
      </c>
      <c r="CH1377" s="137">
        <v>1.3315273073005848E-4</v>
      </c>
      <c r="CI1377" s="302">
        <v>100.8</v>
      </c>
      <c r="CJ1377" s="312">
        <v>861</v>
      </c>
      <c r="CK1377" s="137">
        <v>2.0930856701666494E-4</v>
      </c>
      <c r="CL1377" s="302">
        <v>191.57</v>
      </c>
    </row>
    <row r="1378" spans="1:90" ht="14.4" x14ac:dyDescent="0.3">
      <c r="A1378" s="99" t="s">
        <v>639</v>
      </c>
      <c r="B1378" s="318" t="s">
        <v>0</v>
      </c>
      <c r="C1378" s="290" t="s">
        <v>0</v>
      </c>
      <c r="D1378" s="290" t="s">
        <v>0</v>
      </c>
      <c r="E1378" s="312">
        <v>38941</v>
      </c>
      <c r="F1378" s="137">
        <v>4.153609195304217E-2</v>
      </c>
      <c r="G1378" s="302">
        <v>64.848484848484802</v>
      </c>
      <c r="H1378" s="312">
        <v>37848</v>
      </c>
      <c r="I1378" s="137">
        <v>3.8887621677937995E-2</v>
      </c>
      <c r="J1378" s="302">
        <v>83.636359999999996</v>
      </c>
      <c r="L1378" s="290" t="s">
        <v>0</v>
      </c>
      <c r="M1378" s="290" t="s">
        <v>0</v>
      </c>
      <c r="N1378" s="290" t="s">
        <v>0</v>
      </c>
      <c r="O1378" s="312">
        <v>35894</v>
      </c>
      <c r="P1378" s="137">
        <v>4.3363229566343545E-2</v>
      </c>
      <c r="Q1378" s="302">
        <v>37.5757575757575</v>
      </c>
      <c r="R1378" s="312">
        <v>34026</v>
      </c>
      <c r="S1378" s="137">
        <v>3.9569487327088461E-2</v>
      </c>
      <c r="T1378" s="302">
        <v>161.21212800000001</v>
      </c>
      <c r="V1378" s="290" t="s">
        <v>0</v>
      </c>
      <c r="W1378" s="290" t="s">
        <v>0</v>
      </c>
      <c r="X1378" s="290" t="s">
        <v>0</v>
      </c>
      <c r="Y1378" s="312">
        <v>6276</v>
      </c>
      <c r="Z1378" s="137">
        <v>4.7821150725013147E-2</v>
      </c>
      <c r="AA1378" s="302">
        <v>73.939393939393895</v>
      </c>
      <c r="AB1378" s="312">
        <v>5641</v>
      </c>
      <c r="AC1378" s="137">
        <v>4.2098899950744062E-2</v>
      </c>
      <c r="AD1378" s="302">
        <v>34.5454559</v>
      </c>
      <c r="AF1378" s="290" t="s">
        <v>0</v>
      </c>
      <c r="AG1378" s="290" t="s">
        <v>0</v>
      </c>
      <c r="AH1378" s="290" t="s">
        <v>0</v>
      </c>
      <c r="AI1378" s="312">
        <v>5909</v>
      </c>
      <c r="AJ1378" s="137">
        <v>4.0944870977576986E-2</v>
      </c>
      <c r="AK1378" s="302">
        <v>69.696969696969703</v>
      </c>
      <c r="AL1378" s="312">
        <v>5685</v>
      </c>
      <c r="AM1378" s="137">
        <v>3.8607023286452567E-2</v>
      </c>
      <c r="AN1378" s="302">
        <v>73.939390000000003</v>
      </c>
      <c r="AP1378" s="290" t="s">
        <v>0</v>
      </c>
      <c r="AQ1378" s="290" t="s">
        <v>0</v>
      </c>
      <c r="AR1378" s="290" t="s">
        <v>0</v>
      </c>
      <c r="AS1378" s="312">
        <v>10577</v>
      </c>
      <c r="AT1378" s="137">
        <v>4.0896735452988282E-2</v>
      </c>
      <c r="AU1378" s="302">
        <v>64.242424242424207</v>
      </c>
      <c r="AV1378" s="312">
        <v>10318</v>
      </c>
      <c r="AW1378" s="137">
        <v>3.8412425403278348E-2</v>
      </c>
      <c r="AX1378" s="302">
        <v>23.030304000000001</v>
      </c>
      <c r="AZ1378" s="318" t="s">
        <v>0</v>
      </c>
      <c r="BA1378" s="290" t="s">
        <v>0</v>
      </c>
      <c r="BB1378" s="290" t="s">
        <v>0</v>
      </c>
      <c r="BC1378" s="312">
        <v>25885</v>
      </c>
      <c r="BD1378" s="137">
        <v>3.739288458982671E-2</v>
      </c>
      <c r="BE1378" s="302">
        <v>76.969696969696898</v>
      </c>
      <c r="BF1378" s="312">
        <v>25516</v>
      </c>
      <c r="BG1378" s="137">
        <v>3.4835223495072197E-2</v>
      </c>
      <c r="BH1378" s="302">
        <v>65.454544100000007</v>
      </c>
      <c r="BJ1378" s="318" t="s">
        <v>0</v>
      </c>
      <c r="BK1378" s="290" t="s">
        <v>0</v>
      </c>
      <c r="BL1378" s="290" t="s">
        <v>0</v>
      </c>
      <c r="BM1378" s="312">
        <v>19119</v>
      </c>
      <c r="BN1378" s="137">
        <v>3.6810914467908136E-2</v>
      </c>
      <c r="BO1378" s="302">
        <v>55.757575757575701</v>
      </c>
      <c r="BP1378" s="312">
        <v>19315</v>
      </c>
      <c r="BQ1378" s="137">
        <v>3.5756533458229739E-2</v>
      </c>
      <c r="BR1378" s="302">
        <v>75.151510000000002</v>
      </c>
      <c r="BT1378" s="318" t="s">
        <v>0</v>
      </c>
      <c r="BU1378" s="290" t="s">
        <v>0</v>
      </c>
      <c r="BV1378" s="290" t="s">
        <v>0</v>
      </c>
      <c r="BW1378" s="312">
        <v>19862</v>
      </c>
      <c r="BX1378" s="137">
        <v>4.4456182838418269E-2</v>
      </c>
      <c r="BY1378" s="302">
        <v>37.5757575757575</v>
      </c>
      <c r="BZ1378" s="312">
        <v>18365</v>
      </c>
      <c r="CA1378" s="137">
        <v>4.0110776945640234E-2</v>
      </c>
      <c r="CB1378" s="302">
        <v>40</v>
      </c>
      <c r="CD1378" s="318" t="s">
        <v>0</v>
      </c>
      <c r="CE1378" s="290" t="s">
        <v>0</v>
      </c>
      <c r="CF1378" s="290" t="s">
        <v>0</v>
      </c>
      <c r="CG1378" s="312">
        <v>162463</v>
      </c>
      <c r="CH1378" s="137">
        <v>4.1048182338894672E-2</v>
      </c>
      <c r="CI1378" s="302">
        <v>172.68</v>
      </c>
      <c r="CJ1378" s="312">
        <v>156714</v>
      </c>
      <c r="CK1378" s="137">
        <v>3.8097076389604682E-2</v>
      </c>
      <c r="CL1378" s="302">
        <v>226.43</v>
      </c>
    </row>
    <row r="1379" spans="1:90" ht="14.4" x14ac:dyDescent="0.3">
      <c r="A1379" s="99" t="s">
        <v>632</v>
      </c>
      <c r="B1379" s="318" t="s">
        <v>0</v>
      </c>
      <c r="C1379" s="290" t="s">
        <v>0</v>
      </c>
      <c r="D1379" s="290" t="s">
        <v>0</v>
      </c>
      <c r="E1379" s="312">
        <v>96909</v>
      </c>
      <c r="F1379" s="137">
        <v>0.10336717431697603</v>
      </c>
      <c r="G1379" s="302">
        <v>21.818181818181799</v>
      </c>
      <c r="H1379" s="312">
        <v>99445</v>
      </c>
      <c r="I1379" s="137">
        <v>0.10217658892841217</v>
      </c>
      <c r="J1379" s="302">
        <v>26.666665999999999</v>
      </c>
      <c r="L1379" s="290" t="s">
        <v>0</v>
      </c>
      <c r="M1379" s="290" t="s">
        <v>0</v>
      </c>
      <c r="N1379" s="290" t="s">
        <v>0</v>
      </c>
      <c r="O1379" s="312">
        <v>89383</v>
      </c>
      <c r="P1379" s="137">
        <v>0.10798282577390329</v>
      </c>
      <c r="Q1379" s="302">
        <v>32.727272727272698</v>
      </c>
      <c r="R1379" s="312">
        <v>92437</v>
      </c>
      <c r="S1379" s="137">
        <v>0.10749675836284241</v>
      </c>
      <c r="T1379" s="302">
        <v>55.757576</v>
      </c>
      <c r="V1379" s="290" t="s">
        <v>0</v>
      </c>
      <c r="W1379" s="290" t="s">
        <v>0</v>
      </c>
      <c r="X1379" s="290" t="s">
        <v>0</v>
      </c>
      <c r="Y1379" s="312">
        <v>14515</v>
      </c>
      <c r="Z1379" s="137">
        <v>0.11059974550248021</v>
      </c>
      <c r="AA1379" s="302">
        <v>19.393939393939299</v>
      </c>
      <c r="AB1379" s="312">
        <v>14476</v>
      </c>
      <c r="AC1379" s="137">
        <v>0.1080346881203636</v>
      </c>
      <c r="AD1379" s="302">
        <v>75.151510000000002</v>
      </c>
      <c r="AF1379" s="290" t="s">
        <v>0</v>
      </c>
      <c r="AG1379" s="290" t="s">
        <v>0</v>
      </c>
      <c r="AH1379" s="290" t="s">
        <v>0</v>
      </c>
      <c r="AI1379" s="312">
        <v>15316</v>
      </c>
      <c r="AJ1379" s="137">
        <v>0.10612821863133678</v>
      </c>
      <c r="AK1379" s="302">
        <v>88.484848484848399</v>
      </c>
      <c r="AL1379" s="312">
        <v>15423</v>
      </c>
      <c r="AM1379" s="137">
        <v>0.10473810380773227</v>
      </c>
      <c r="AN1379" s="302">
        <v>36.363636</v>
      </c>
      <c r="AP1379" s="290" t="s">
        <v>0</v>
      </c>
      <c r="AQ1379" s="290" t="s">
        <v>0</v>
      </c>
      <c r="AR1379" s="290" t="s">
        <v>0</v>
      </c>
      <c r="AS1379" s="312">
        <v>28296</v>
      </c>
      <c r="AT1379" s="137">
        <v>0.10940853043185746</v>
      </c>
      <c r="AU1379" s="302">
        <v>52.727272727272698</v>
      </c>
      <c r="AV1379" s="312">
        <v>28886</v>
      </c>
      <c r="AW1379" s="137">
        <v>0.10753841056397541</v>
      </c>
      <c r="AX1379" s="302">
        <v>67.272729999999996</v>
      </c>
      <c r="AZ1379" s="318" t="s">
        <v>0</v>
      </c>
      <c r="BA1379" s="290" t="s">
        <v>0</v>
      </c>
      <c r="BB1379" s="290" t="s">
        <v>0</v>
      </c>
      <c r="BC1379" s="312">
        <v>71313</v>
      </c>
      <c r="BD1379" s="137">
        <v>0.10301714424393711</v>
      </c>
      <c r="BE1379" s="302">
        <v>40</v>
      </c>
      <c r="BF1379" s="312">
        <v>73058</v>
      </c>
      <c r="BG1379" s="137">
        <v>9.9741015758856591E-2</v>
      </c>
      <c r="BH1379" s="302">
        <v>35.757576</v>
      </c>
      <c r="BJ1379" s="318" t="s">
        <v>0</v>
      </c>
      <c r="BK1379" s="290" t="s">
        <v>0</v>
      </c>
      <c r="BL1379" s="290" t="s">
        <v>0</v>
      </c>
      <c r="BM1379" s="312">
        <v>51826</v>
      </c>
      <c r="BN1379" s="137">
        <v>9.978358979098316E-2</v>
      </c>
      <c r="BO1379" s="302">
        <v>106.06060606060601</v>
      </c>
      <c r="BP1379" s="312">
        <v>52995</v>
      </c>
      <c r="BQ1379" s="137">
        <v>9.8106005209365008E-2</v>
      </c>
      <c r="BR1379" s="302">
        <v>33.939392099999999</v>
      </c>
      <c r="BT1379" s="318" t="s">
        <v>0</v>
      </c>
      <c r="BU1379" s="290" t="s">
        <v>0</v>
      </c>
      <c r="BV1379" s="290" t="s">
        <v>0</v>
      </c>
      <c r="BW1379" s="312">
        <v>50670</v>
      </c>
      <c r="BX1379" s="137">
        <v>0.11341228398059883</v>
      </c>
      <c r="BY1379" s="302">
        <v>32.727272727272698</v>
      </c>
      <c r="BZ1379" s="312">
        <v>51474</v>
      </c>
      <c r="CA1379" s="137">
        <v>0.11242374802613044</v>
      </c>
      <c r="CB1379" s="302">
        <v>54.5454559</v>
      </c>
      <c r="CD1379" s="318" t="s">
        <v>0</v>
      </c>
      <c r="CE1379" s="290" t="s">
        <v>0</v>
      </c>
      <c r="CF1379" s="290" t="s">
        <v>0</v>
      </c>
      <c r="CG1379" s="312">
        <v>418228</v>
      </c>
      <c r="CH1379" s="137">
        <v>0.10567020923675692</v>
      </c>
      <c r="CI1379" s="302">
        <v>161.66</v>
      </c>
      <c r="CJ1379" s="312">
        <v>428194</v>
      </c>
      <c r="CK1379" s="137">
        <v>0.10409369633581166</v>
      </c>
      <c r="CL1379" s="302">
        <v>142.62</v>
      </c>
    </row>
    <row r="1380" spans="1:90" ht="14.4" x14ac:dyDescent="0.3">
      <c r="A1380" s="99" t="s">
        <v>638</v>
      </c>
      <c r="B1380" s="318" t="s">
        <v>0</v>
      </c>
      <c r="C1380" s="290" t="s">
        <v>0</v>
      </c>
      <c r="D1380" s="290" t="s">
        <v>0</v>
      </c>
      <c r="E1380" s="312">
        <v>974</v>
      </c>
      <c r="F1380" s="137">
        <v>1.0389089536032221E-3</v>
      </c>
      <c r="G1380" s="302">
        <v>139.39393939393901</v>
      </c>
      <c r="H1380" s="312">
        <v>1376</v>
      </c>
      <c r="I1380" s="137">
        <v>1.4137964338628904E-3</v>
      </c>
      <c r="J1380" s="302">
        <v>168.484848</v>
      </c>
      <c r="L1380" s="290" t="s">
        <v>0</v>
      </c>
      <c r="M1380" s="290" t="s">
        <v>0</v>
      </c>
      <c r="N1380" s="290" t="s">
        <v>0</v>
      </c>
      <c r="O1380" s="312">
        <v>939</v>
      </c>
      <c r="P1380" s="137">
        <v>1.1343977423189555E-3</v>
      </c>
      <c r="Q1380" s="302">
        <v>130.90909090909</v>
      </c>
      <c r="R1380" s="312">
        <v>981</v>
      </c>
      <c r="S1380" s="137">
        <v>1.1408236956407976E-3</v>
      </c>
      <c r="T1380" s="302">
        <v>139.393936</v>
      </c>
      <c r="V1380" s="290" t="s">
        <v>0</v>
      </c>
      <c r="W1380" s="290" t="s">
        <v>0</v>
      </c>
      <c r="X1380" s="290" t="s">
        <v>0</v>
      </c>
      <c r="Y1380" s="312">
        <v>150</v>
      </c>
      <c r="Z1380" s="137">
        <v>1.1429529331982108E-3</v>
      </c>
      <c r="AA1380" s="302">
        <v>55.151515151515099</v>
      </c>
      <c r="AB1380" s="312">
        <v>185</v>
      </c>
      <c r="AC1380" s="137">
        <v>1.380658835470245E-3</v>
      </c>
      <c r="AD1380" s="302">
        <v>116.36364</v>
      </c>
      <c r="AF1380" s="290" t="s">
        <v>0</v>
      </c>
      <c r="AG1380" s="290" t="s">
        <v>0</v>
      </c>
      <c r="AH1380" s="290" t="s">
        <v>0</v>
      </c>
      <c r="AI1380" s="312">
        <v>188</v>
      </c>
      <c r="AJ1380" s="137">
        <v>1.3026968596690596E-3</v>
      </c>
      <c r="AK1380" s="302">
        <v>64.848484848484802</v>
      </c>
      <c r="AL1380" s="312">
        <v>49</v>
      </c>
      <c r="AM1380" s="137">
        <v>3.3276062287355778E-4</v>
      </c>
      <c r="AN1380" s="302">
        <v>26.060606</v>
      </c>
      <c r="AP1380" s="290" t="s">
        <v>0</v>
      </c>
      <c r="AQ1380" s="290" t="s">
        <v>0</v>
      </c>
      <c r="AR1380" s="290" t="s">
        <v>0</v>
      </c>
      <c r="AS1380" s="312">
        <v>1147</v>
      </c>
      <c r="AT1380" s="137">
        <v>4.4349584536803972E-3</v>
      </c>
      <c r="AU1380" s="302">
        <v>163.636363636363</v>
      </c>
      <c r="AV1380" s="312">
        <v>269</v>
      </c>
      <c r="AW1380" s="137">
        <v>1.001448190878259E-3</v>
      </c>
      <c r="AX1380" s="302">
        <v>61.212119999999999</v>
      </c>
      <c r="AZ1380" s="318" t="s">
        <v>0</v>
      </c>
      <c r="BA1380" s="290" t="s">
        <v>0</v>
      </c>
      <c r="BB1380" s="290" t="s">
        <v>0</v>
      </c>
      <c r="BC1380" s="312">
        <v>311</v>
      </c>
      <c r="BD1380" s="137">
        <v>4.4926355446923337E-4</v>
      </c>
      <c r="BE1380" s="302">
        <v>72.121212121212096</v>
      </c>
      <c r="BF1380" s="312">
        <v>471</v>
      </c>
      <c r="BG1380" s="137">
        <v>6.4302360347150828E-4</v>
      </c>
      <c r="BH1380" s="302">
        <v>103.030304</v>
      </c>
      <c r="BJ1380" s="318" t="s">
        <v>0</v>
      </c>
      <c r="BK1380" s="290" t="s">
        <v>0</v>
      </c>
      <c r="BL1380" s="290" t="s">
        <v>0</v>
      </c>
      <c r="BM1380" s="312">
        <v>574</v>
      </c>
      <c r="BN1380" s="137">
        <v>1.1051553378617748E-3</v>
      </c>
      <c r="BO1380" s="302">
        <v>81.212121212121204</v>
      </c>
      <c r="BP1380" s="312">
        <v>472</v>
      </c>
      <c r="BQ1380" s="137">
        <v>8.7378119556222821E-4</v>
      </c>
      <c r="BR1380" s="302">
        <v>90.909090000000006</v>
      </c>
      <c r="BT1380" s="318" t="s">
        <v>0</v>
      </c>
      <c r="BU1380" s="290" t="s">
        <v>0</v>
      </c>
      <c r="BV1380" s="290" t="s">
        <v>0</v>
      </c>
      <c r="BW1380" s="312">
        <v>450</v>
      </c>
      <c r="BX1380" s="137">
        <v>1.0072138897033642E-3</v>
      </c>
      <c r="BY1380" s="302">
        <v>77.575757575757507</v>
      </c>
      <c r="BZ1380" s="312">
        <v>550</v>
      </c>
      <c r="CA1380" s="137">
        <v>1.2012484247264975E-3</v>
      </c>
      <c r="CB1380" s="302">
        <v>129.69697600000001</v>
      </c>
      <c r="CD1380" s="318" t="s">
        <v>0</v>
      </c>
      <c r="CE1380" s="290" t="s">
        <v>0</v>
      </c>
      <c r="CF1380" s="290" t="s">
        <v>0</v>
      </c>
      <c r="CG1380" s="312">
        <v>4733</v>
      </c>
      <c r="CH1380" s="137">
        <v>1.1958479592891211E-3</v>
      </c>
      <c r="CI1380" s="302">
        <v>295.94</v>
      </c>
      <c r="CJ1380" s="312">
        <v>4353</v>
      </c>
      <c r="CK1380" s="137">
        <v>1.058211605369968E-3</v>
      </c>
      <c r="CL1380" s="302">
        <v>317.39999999999998</v>
      </c>
    </row>
    <row r="1381" spans="1:90" ht="14.4" x14ac:dyDescent="0.3">
      <c r="A1381" s="99" t="s">
        <v>639</v>
      </c>
      <c r="B1381" s="318" t="s">
        <v>0</v>
      </c>
      <c r="C1381" s="290" t="s">
        <v>0</v>
      </c>
      <c r="D1381" s="290" t="s">
        <v>0</v>
      </c>
      <c r="E1381" s="312">
        <v>95935</v>
      </c>
      <c r="F1381" s="137">
        <v>0.10232826536337281</v>
      </c>
      <c r="G1381" s="302">
        <v>139.39393939393901</v>
      </c>
      <c r="H1381" s="312">
        <v>98069</v>
      </c>
      <c r="I1381" s="137">
        <v>0.10076279249454928</v>
      </c>
      <c r="J1381" s="302">
        <v>166.060608</v>
      </c>
      <c r="L1381" s="290" t="s">
        <v>0</v>
      </c>
      <c r="M1381" s="290" t="s">
        <v>0</v>
      </c>
      <c r="N1381" s="290" t="s">
        <v>0</v>
      </c>
      <c r="O1381" s="312">
        <v>88444</v>
      </c>
      <c r="P1381" s="137">
        <v>0.10684842803158434</v>
      </c>
      <c r="Q1381" s="302">
        <v>133.333333333333</v>
      </c>
      <c r="R1381" s="312">
        <v>91456</v>
      </c>
      <c r="S1381" s="137">
        <v>0.10635593466720161</v>
      </c>
      <c r="T1381" s="302">
        <v>144.84848</v>
      </c>
      <c r="V1381" s="290" t="s">
        <v>0</v>
      </c>
      <c r="W1381" s="290" t="s">
        <v>0</v>
      </c>
      <c r="X1381" s="290" t="s">
        <v>0</v>
      </c>
      <c r="Y1381" s="312">
        <v>14365</v>
      </c>
      <c r="Z1381" s="137">
        <v>0.10945679256928199</v>
      </c>
      <c r="AA1381" s="302">
        <v>60</v>
      </c>
      <c r="AB1381" s="312">
        <v>14291</v>
      </c>
      <c r="AC1381" s="137">
        <v>0.10665402928489336</v>
      </c>
      <c r="AD1381" s="302">
        <v>138.18182400000001</v>
      </c>
      <c r="AF1381" s="290" t="s">
        <v>0</v>
      </c>
      <c r="AG1381" s="290" t="s">
        <v>0</v>
      </c>
      <c r="AH1381" s="290" t="s">
        <v>0</v>
      </c>
      <c r="AI1381" s="312">
        <v>15128</v>
      </c>
      <c r="AJ1381" s="137">
        <v>0.10482552177166773</v>
      </c>
      <c r="AK1381" s="302">
        <v>110.30303030303</v>
      </c>
      <c r="AL1381" s="312">
        <v>15374</v>
      </c>
      <c r="AM1381" s="137">
        <v>0.10440534318485871</v>
      </c>
      <c r="AN1381" s="302">
        <v>46.060607900000001</v>
      </c>
      <c r="AP1381" s="290" t="s">
        <v>0</v>
      </c>
      <c r="AQ1381" s="290" t="s">
        <v>0</v>
      </c>
      <c r="AR1381" s="290" t="s">
        <v>0</v>
      </c>
      <c r="AS1381" s="312">
        <v>27149</v>
      </c>
      <c r="AT1381" s="137">
        <v>0.10497357197817707</v>
      </c>
      <c r="AU1381" s="302">
        <v>181.21212121212099</v>
      </c>
      <c r="AV1381" s="312">
        <v>28617</v>
      </c>
      <c r="AW1381" s="137">
        <v>0.10653696237309715</v>
      </c>
      <c r="AX1381" s="302">
        <v>95.151510000000002</v>
      </c>
      <c r="AZ1381" s="318" t="s">
        <v>0</v>
      </c>
      <c r="BA1381" s="290" t="s">
        <v>0</v>
      </c>
      <c r="BB1381" s="290" t="s">
        <v>0</v>
      </c>
      <c r="BC1381" s="312">
        <v>71002</v>
      </c>
      <c r="BD1381" s="137">
        <v>0.10256788068946787</v>
      </c>
      <c r="BE1381" s="302">
        <v>84.242424242424207</v>
      </c>
      <c r="BF1381" s="312">
        <v>72587</v>
      </c>
      <c r="BG1381" s="137">
        <v>9.909799215538509E-2</v>
      </c>
      <c r="BH1381" s="302">
        <v>120</v>
      </c>
      <c r="BJ1381" s="318" t="s">
        <v>0</v>
      </c>
      <c r="BK1381" s="290" t="s">
        <v>0</v>
      </c>
      <c r="BL1381" s="290" t="s">
        <v>0</v>
      </c>
      <c r="BM1381" s="312">
        <v>51252</v>
      </c>
      <c r="BN1381" s="137">
        <v>9.8678434453121383E-2</v>
      </c>
      <c r="BO1381" s="302">
        <v>126.666666666666</v>
      </c>
      <c r="BP1381" s="312">
        <v>52523</v>
      </c>
      <c r="BQ1381" s="137">
        <v>9.7232224013802784E-2</v>
      </c>
      <c r="BR1381" s="302">
        <v>103.030304</v>
      </c>
      <c r="BT1381" s="318" t="s">
        <v>0</v>
      </c>
      <c r="BU1381" s="290" t="s">
        <v>0</v>
      </c>
      <c r="BV1381" s="290" t="s">
        <v>0</v>
      </c>
      <c r="BW1381" s="312">
        <v>50220</v>
      </c>
      <c r="BX1381" s="137">
        <v>0.11240507009089545</v>
      </c>
      <c r="BY1381" s="302">
        <v>83.636363636363598</v>
      </c>
      <c r="BZ1381" s="312">
        <v>50924</v>
      </c>
      <c r="CA1381" s="137">
        <v>0.11122249960140393</v>
      </c>
      <c r="CB1381" s="302">
        <v>138.78787199999999</v>
      </c>
      <c r="CD1381" s="318" t="s">
        <v>0</v>
      </c>
      <c r="CE1381" s="290" t="s">
        <v>0</v>
      </c>
      <c r="CF1381" s="290" t="s">
        <v>0</v>
      </c>
      <c r="CG1381" s="312">
        <v>413495</v>
      </c>
      <c r="CH1381" s="137">
        <v>0.1044743612774678</v>
      </c>
      <c r="CI1381" s="302">
        <v>339.54</v>
      </c>
      <c r="CJ1381" s="312">
        <v>423841</v>
      </c>
      <c r="CK1381" s="137">
        <v>0.10303548473044168</v>
      </c>
      <c r="CL1381" s="302">
        <v>350.04</v>
      </c>
    </row>
    <row r="1382" spans="1:90" ht="14.4" x14ac:dyDescent="0.3">
      <c r="A1382" s="99" t="s">
        <v>633</v>
      </c>
      <c r="B1382" s="318" t="s">
        <v>0</v>
      </c>
      <c r="C1382" s="290" t="s">
        <v>0</v>
      </c>
      <c r="D1382" s="290" t="s">
        <v>0</v>
      </c>
      <c r="E1382" s="312">
        <v>119810</v>
      </c>
      <c r="F1382" s="137">
        <v>0.12779433442628546</v>
      </c>
      <c r="G1382" s="302">
        <v>76.969696969696898</v>
      </c>
      <c r="H1382" s="312">
        <v>121799</v>
      </c>
      <c r="I1382" s="137">
        <v>0.12514461616865277</v>
      </c>
      <c r="J1382" s="302">
        <v>76.363640000000004</v>
      </c>
      <c r="L1382" s="290" t="s">
        <v>0</v>
      </c>
      <c r="M1382" s="290" t="s">
        <v>0</v>
      </c>
      <c r="N1382" s="290" t="s">
        <v>0</v>
      </c>
      <c r="O1382" s="312">
        <v>101489</v>
      </c>
      <c r="P1382" s="137">
        <v>0.12260797920149996</v>
      </c>
      <c r="Q1382" s="302">
        <v>107.272727272727</v>
      </c>
      <c r="R1382" s="312">
        <v>105609</v>
      </c>
      <c r="S1382" s="137">
        <v>0.12281472953407643</v>
      </c>
      <c r="T1382" s="302">
        <v>52.727271999999999</v>
      </c>
      <c r="V1382" s="290" t="s">
        <v>0</v>
      </c>
      <c r="W1382" s="290" t="s">
        <v>0</v>
      </c>
      <c r="X1382" s="290" t="s">
        <v>0</v>
      </c>
      <c r="Y1382" s="312">
        <v>16747</v>
      </c>
      <c r="Z1382" s="137">
        <v>0.12760688514846957</v>
      </c>
      <c r="AA1382" s="302">
        <v>106.06060606060601</v>
      </c>
      <c r="AB1382" s="312">
        <v>16556</v>
      </c>
      <c r="AC1382" s="137">
        <v>0.12355777124348852</v>
      </c>
      <c r="AD1382" s="302">
        <v>137.57576</v>
      </c>
      <c r="AF1382" s="290" t="s">
        <v>0</v>
      </c>
      <c r="AG1382" s="290" t="s">
        <v>0</v>
      </c>
      <c r="AH1382" s="290" t="s">
        <v>0</v>
      </c>
      <c r="AI1382" s="312">
        <v>15948</v>
      </c>
      <c r="AJ1382" s="137">
        <v>0.11050749743618171</v>
      </c>
      <c r="AK1382" s="302">
        <v>363.030303030303</v>
      </c>
      <c r="AL1382" s="312">
        <v>16554</v>
      </c>
      <c r="AM1382" s="137">
        <v>0.11241876226630357</v>
      </c>
      <c r="AN1382" s="302">
        <v>245.454544</v>
      </c>
      <c r="AP1382" s="290" t="s">
        <v>0</v>
      </c>
      <c r="AQ1382" s="290" t="s">
        <v>0</v>
      </c>
      <c r="AR1382" s="290" t="s">
        <v>0</v>
      </c>
      <c r="AS1382" s="312">
        <v>32519</v>
      </c>
      <c r="AT1382" s="137">
        <v>0.12573706534893883</v>
      </c>
      <c r="AU1382" s="302">
        <v>27.878787878787801</v>
      </c>
      <c r="AV1382" s="312">
        <v>33349</v>
      </c>
      <c r="AW1382" s="137">
        <v>0.12415351567880691</v>
      </c>
      <c r="AX1382" s="302">
        <v>59.393940000000001</v>
      </c>
      <c r="AZ1382" s="318" t="s">
        <v>0</v>
      </c>
      <c r="BA1382" s="290" t="s">
        <v>0</v>
      </c>
      <c r="BB1382" s="290" t="s">
        <v>0</v>
      </c>
      <c r="BC1382" s="312">
        <v>81353</v>
      </c>
      <c r="BD1382" s="137">
        <v>0.11752070079336188</v>
      </c>
      <c r="BE1382" s="302">
        <v>27.272727272727199</v>
      </c>
      <c r="BF1382" s="312">
        <v>85336</v>
      </c>
      <c r="BG1382" s="137">
        <v>0.11650331682769562</v>
      </c>
      <c r="BH1382" s="302">
        <v>70.303030000000007</v>
      </c>
      <c r="BJ1382" s="318" t="s">
        <v>0</v>
      </c>
      <c r="BK1382" s="290" t="s">
        <v>0</v>
      </c>
      <c r="BL1382" s="290" t="s">
        <v>0</v>
      </c>
      <c r="BM1382" s="312">
        <v>62461</v>
      </c>
      <c r="BN1382" s="137">
        <v>0.12025976926512946</v>
      </c>
      <c r="BO1382" s="302">
        <v>75.757575757575694</v>
      </c>
      <c r="BP1382" s="312">
        <v>63936</v>
      </c>
      <c r="BQ1382" s="137">
        <v>0.11836032737175133</v>
      </c>
      <c r="BR1382" s="302">
        <v>63.030304000000001</v>
      </c>
      <c r="BT1382" s="318" t="s">
        <v>0</v>
      </c>
      <c r="BU1382" s="290" t="s">
        <v>0</v>
      </c>
      <c r="BV1382" s="290" t="s">
        <v>0</v>
      </c>
      <c r="BW1382" s="312">
        <v>54206</v>
      </c>
      <c r="BX1382" s="137">
        <v>0.12132674690057904</v>
      </c>
      <c r="BY1382" s="302">
        <v>125.454545454545</v>
      </c>
      <c r="BZ1382" s="312">
        <v>55328</v>
      </c>
      <c r="CA1382" s="137">
        <v>0.12084122335139574</v>
      </c>
      <c r="CB1382" s="302">
        <v>103.63636</v>
      </c>
      <c r="CD1382" s="318" t="s">
        <v>0</v>
      </c>
      <c r="CE1382" s="290" t="s">
        <v>0</v>
      </c>
      <c r="CF1382" s="290" t="s">
        <v>0</v>
      </c>
      <c r="CG1382" s="312">
        <v>484533</v>
      </c>
      <c r="CH1382" s="137">
        <v>0.12242294512111467</v>
      </c>
      <c r="CI1382" s="302">
        <v>427.71</v>
      </c>
      <c r="CJ1382" s="312">
        <v>498467</v>
      </c>
      <c r="CK1382" s="137">
        <v>0.12117701913483847</v>
      </c>
      <c r="CL1382" s="302">
        <v>332.01</v>
      </c>
    </row>
    <row r="1383" spans="1:90" ht="14.4" x14ac:dyDescent="0.3">
      <c r="A1383" s="99" t="s">
        <v>638</v>
      </c>
      <c r="B1383" s="318" t="s">
        <v>0</v>
      </c>
      <c r="C1383" s="290" t="s">
        <v>0</v>
      </c>
      <c r="D1383" s="290" t="s">
        <v>0</v>
      </c>
      <c r="E1383" s="312">
        <v>1719</v>
      </c>
      <c r="F1383" s="137">
        <v>1.8335569725297114E-3</v>
      </c>
      <c r="G1383" s="302">
        <v>192.12121212121201</v>
      </c>
      <c r="H1383" s="312">
        <v>2299</v>
      </c>
      <c r="I1383" s="137">
        <v>2.3621497103566754E-3</v>
      </c>
      <c r="J1383" s="302">
        <v>204.24243200000001</v>
      </c>
      <c r="L1383" s="290" t="s">
        <v>0</v>
      </c>
      <c r="M1383" s="290" t="s">
        <v>0</v>
      </c>
      <c r="N1383" s="290" t="s">
        <v>0</v>
      </c>
      <c r="O1383" s="312">
        <v>1394</v>
      </c>
      <c r="P1383" s="137">
        <v>1.6840792894490138E-3</v>
      </c>
      <c r="Q1383" s="302">
        <v>157.575757575757</v>
      </c>
      <c r="R1383" s="312">
        <v>1508</v>
      </c>
      <c r="S1383" s="137">
        <v>1.7536820927893197E-3</v>
      </c>
      <c r="T1383" s="302">
        <v>190.909088</v>
      </c>
      <c r="V1383" s="290" t="s">
        <v>0</v>
      </c>
      <c r="W1383" s="290" t="s">
        <v>0</v>
      </c>
      <c r="X1383" s="290" t="s">
        <v>0</v>
      </c>
      <c r="Y1383" s="312">
        <v>160</v>
      </c>
      <c r="Z1383" s="137">
        <v>1.219149795411425E-3</v>
      </c>
      <c r="AA1383" s="302">
        <v>46.060606060605998</v>
      </c>
      <c r="AB1383" s="312">
        <v>137</v>
      </c>
      <c r="AC1383" s="137">
        <v>1.0224338403212083E-3</v>
      </c>
      <c r="AD1383" s="302">
        <v>50.9090919</v>
      </c>
      <c r="AF1383" s="290" t="s">
        <v>0</v>
      </c>
      <c r="AG1383" s="290" t="s">
        <v>0</v>
      </c>
      <c r="AH1383" s="290" t="s">
        <v>0</v>
      </c>
      <c r="AI1383" s="312">
        <v>338</v>
      </c>
      <c r="AJ1383" s="137">
        <v>2.3420826519582028E-3</v>
      </c>
      <c r="AK1383" s="302">
        <v>76.363636363636303</v>
      </c>
      <c r="AL1383" s="312">
        <v>291</v>
      </c>
      <c r="AM1383" s="137">
        <v>1.976190637881741E-3</v>
      </c>
      <c r="AN1383" s="302">
        <v>88.484849999999994</v>
      </c>
      <c r="AP1383" s="290" t="s">
        <v>0</v>
      </c>
      <c r="AQ1383" s="290" t="s">
        <v>0</v>
      </c>
      <c r="AR1383" s="290" t="s">
        <v>0</v>
      </c>
      <c r="AS1383" s="312">
        <v>2122</v>
      </c>
      <c r="AT1383" s="137">
        <v>8.2048664679248498E-3</v>
      </c>
      <c r="AU1383" s="302">
        <v>256.969696969697</v>
      </c>
      <c r="AV1383" s="312">
        <v>441</v>
      </c>
      <c r="AW1383" s="137">
        <v>1.641779376123837E-3</v>
      </c>
      <c r="AX1383" s="302">
        <v>92.727270000000004</v>
      </c>
      <c r="AZ1383" s="318" t="s">
        <v>0</v>
      </c>
      <c r="BA1383" s="290" t="s">
        <v>0</v>
      </c>
      <c r="BB1383" s="290" t="s">
        <v>0</v>
      </c>
      <c r="BC1383" s="312">
        <v>724</v>
      </c>
      <c r="BD1383" s="137">
        <v>1.0458739981856109E-3</v>
      </c>
      <c r="BE1383" s="302">
        <v>111.515151515151</v>
      </c>
      <c r="BF1383" s="312">
        <v>953</v>
      </c>
      <c r="BG1383" s="137">
        <v>1.3010647433298248E-3</v>
      </c>
      <c r="BH1383" s="302">
        <v>122.42424</v>
      </c>
      <c r="BJ1383" s="318" t="s">
        <v>0</v>
      </c>
      <c r="BK1383" s="290" t="s">
        <v>0</v>
      </c>
      <c r="BL1383" s="290" t="s">
        <v>0</v>
      </c>
      <c r="BM1383" s="312">
        <v>523</v>
      </c>
      <c r="BN1383" s="137">
        <v>1.0069620935569828E-3</v>
      </c>
      <c r="BO1383" s="302">
        <v>95.151515151515099</v>
      </c>
      <c r="BP1383" s="312">
        <v>724</v>
      </c>
      <c r="BQ1383" s="137">
        <v>1.3402914948878247E-3</v>
      </c>
      <c r="BR1383" s="302">
        <v>132.72728000000001</v>
      </c>
      <c r="BT1383" s="318" t="s">
        <v>0</v>
      </c>
      <c r="BU1383" s="290" t="s">
        <v>0</v>
      </c>
      <c r="BV1383" s="290" t="s">
        <v>0</v>
      </c>
      <c r="BW1383" s="312">
        <v>645</v>
      </c>
      <c r="BX1383" s="137">
        <v>1.4436732419081555E-3</v>
      </c>
      <c r="BY1383" s="302">
        <v>107.272727272727</v>
      </c>
      <c r="BZ1383" s="312">
        <v>826</v>
      </c>
      <c r="CA1383" s="137">
        <v>1.8040567251347036E-3</v>
      </c>
      <c r="CB1383" s="302">
        <v>133.33332799999999</v>
      </c>
      <c r="CD1383" s="318" t="s">
        <v>0</v>
      </c>
      <c r="CE1383" s="290" t="s">
        <v>0</v>
      </c>
      <c r="CF1383" s="290" t="s">
        <v>0</v>
      </c>
      <c r="CG1383" s="312">
        <v>7625</v>
      </c>
      <c r="CH1383" s="137">
        <v>1.9265456770715293E-3</v>
      </c>
      <c r="CI1383" s="302">
        <v>409.55</v>
      </c>
      <c r="CJ1383" s="312">
        <v>7179</v>
      </c>
      <c r="CK1383" s="137">
        <v>1.7452104559960949E-3</v>
      </c>
      <c r="CL1383" s="302">
        <v>382.64</v>
      </c>
    </row>
    <row r="1384" spans="1:90" ht="14.4" x14ac:dyDescent="0.3">
      <c r="A1384" s="99" t="s">
        <v>639</v>
      </c>
      <c r="B1384" s="318" t="s">
        <v>0</v>
      </c>
      <c r="C1384" s="290" t="s">
        <v>0</v>
      </c>
      <c r="D1384" s="290" t="s">
        <v>0</v>
      </c>
      <c r="E1384" s="312">
        <v>118091</v>
      </c>
      <c r="F1384" s="137">
        <v>0.12596077745375575</v>
      </c>
      <c r="G1384" s="302">
        <v>206.666666666666</v>
      </c>
      <c r="H1384" s="312">
        <v>119500</v>
      </c>
      <c r="I1384" s="137">
        <v>0.12278246645829609</v>
      </c>
      <c r="J1384" s="302">
        <v>209.090912</v>
      </c>
      <c r="L1384" s="290" t="s">
        <v>0</v>
      </c>
      <c r="M1384" s="290" t="s">
        <v>0</v>
      </c>
      <c r="N1384" s="290" t="s">
        <v>0</v>
      </c>
      <c r="O1384" s="312">
        <v>100095</v>
      </c>
      <c r="P1384" s="137">
        <v>0.12092389991205095</v>
      </c>
      <c r="Q1384" s="302">
        <v>179.39393939393901</v>
      </c>
      <c r="R1384" s="312">
        <v>104101</v>
      </c>
      <c r="S1384" s="137">
        <v>0.12106104744128712</v>
      </c>
      <c r="T1384" s="302">
        <v>210.909088</v>
      </c>
      <c r="V1384" s="290" t="s">
        <v>0</v>
      </c>
      <c r="W1384" s="290" t="s">
        <v>0</v>
      </c>
      <c r="X1384" s="290" t="s">
        <v>0</v>
      </c>
      <c r="Y1384" s="312">
        <v>16587</v>
      </c>
      <c r="Z1384" s="137">
        <v>0.12638773535305817</v>
      </c>
      <c r="AA1384" s="302">
        <v>115.151515151515</v>
      </c>
      <c r="AB1384" s="312">
        <v>16419</v>
      </c>
      <c r="AC1384" s="137">
        <v>0.1225353374031673</v>
      </c>
      <c r="AD1384" s="302">
        <v>140</v>
      </c>
      <c r="AF1384" s="290" t="s">
        <v>0</v>
      </c>
      <c r="AG1384" s="290" t="s">
        <v>0</v>
      </c>
      <c r="AH1384" s="290" t="s">
        <v>0</v>
      </c>
      <c r="AI1384" s="312">
        <v>15610</v>
      </c>
      <c r="AJ1384" s="137">
        <v>0.10816541478422351</v>
      </c>
      <c r="AK1384" s="302">
        <v>352.12121212121201</v>
      </c>
      <c r="AL1384" s="312">
        <v>16263</v>
      </c>
      <c r="AM1384" s="137">
        <v>0.11044257162842183</v>
      </c>
      <c r="AN1384" s="302">
        <v>252.121216</v>
      </c>
      <c r="AP1384" s="290" t="s">
        <v>0</v>
      </c>
      <c r="AQ1384" s="290" t="s">
        <v>0</v>
      </c>
      <c r="AR1384" s="290" t="s">
        <v>0</v>
      </c>
      <c r="AS1384" s="312">
        <v>30397</v>
      </c>
      <c r="AT1384" s="137">
        <v>0.11753219888101397</v>
      </c>
      <c r="AU1384" s="302">
        <v>261.21212121212102</v>
      </c>
      <c r="AV1384" s="312">
        <v>32908</v>
      </c>
      <c r="AW1384" s="137">
        <v>0.12251173630268306</v>
      </c>
      <c r="AX1384" s="302">
        <v>121.21212</v>
      </c>
      <c r="AZ1384" s="318" t="s">
        <v>0</v>
      </c>
      <c r="BA1384" s="290" t="s">
        <v>0</v>
      </c>
      <c r="BB1384" s="290" t="s">
        <v>0</v>
      </c>
      <c r="BC1384" s="312">
        <v>80629</v>
      </c>
      <c r="BD1384" s="137">
        <v>0.11647482679517626</v>
      </c>
      <c r="BE1384" s="302">
        <v>111.515151515151</v>
      </c>
      <c r="BF1384" s="312">
        <v>84383</v>
      </c>
      <c r="BG1384" s="137">
        <v>0.11520225208436578</v>
      </c>
      <c r="BH1384" s="302">
        <v>133.33332799999999</v>
      </c>
      <c r="BJ1384" s="318" t="s">
        <v>0</v>
      </c>
      <c r="BK1384" s="290" t="s">
        <v>0</v>
      </c>
      <c r="BL1384" s="290" t="s">
        <v>0</v>
      </c>
      <c r="BM1384" s="312">
        <v>61938</v>
      </c>
      <c r="BN1384" s="137">
        <v>0.11925280717157248</v>
      </c>
      <c r="BO1384" s="302">
        <v>125.454545454545</v>
      </c>
      <c r="BP1384" s="312">
        <v>63212</v>
      </c>
      <c r="BQ1384" s="137">
        <v>0.11702003587686349</v>
      </c>
      <c r="BR1384" s="302">
        <v>147.27271999999999</v>
      </c>
      <c r="BT1384" s="318" t="s">
        <v>0</v>
      </c>
      <c r="BU1384" s="290" t="s">
        <v>0</v>
      </c>
      <c r="BV1384" s="290" t="s">
        <v>0</v>
      </c>
      <c r="BW1384" s="312">
        <v>53561</v>
      </c>
      <c r="BX1384" s="137">
        <v>0.11988307365867087</v>
      </c>
      <c r="BY1384" s="302">
        <v>168.48484848484799</v>
      </c>
      <c r="BZ1384" s="312">
        <v>54502</v>
      </c>
      <c r="CA1384" s="137">
        <v>0.11903716662626104</v>
      </c>
      <c r="CB1384" s="302">
        <v>149.69697600000001</v>
      </c>
      <c r="CD1384" s="318" t="s">
        <v>0</v>
      </c>
      <c r="CE1384" s="290" t="s">
        <v>0</v>
      </c>
      <c r="CF1384" s="290" t="s">
        <v>0</v>
      </c>
      <c r="CG1384" s="312">
        <v>476908</v>
      </c>
      <c r="CH1384" s="137">
        <v>0.12049639944404314</v>
      </c>
      <c r="CI1384" s="302">
        <v>579.55999999999995</v>
      </c>
      <c r="CJ1384" s="312">
        <v>491288</v>
      </c>
      <c r="CK1384" s="137">
        <v>0.11943180867884239</v>
      </c>
      <c r="CL1384" s="302">
        <v>497.01</v>
      </c>
    </row>
    <row r="1385" spans="1:90" ht="14.4" x14ac:dyDescent="0.3">
      <c r="A1385" s="99" t="s">
        <v>634</v>
      </c>
      <c r="B1385" s="318" t="s">
        <v>0</v>
      </c>
      <c r="C1385" s="290" t="s">
        <v>0</v>
      </c>
      <c r="D1385" s="290" t="s">
        <v>0</v>
      </c>
      <c r="E1385" s="312">
        <v>162713</v>
      </c>
      <c r="F1385" s="137">
        <v>0.17355646054172597</v>
      </c>
      <c r="G1385" s="302">
        <v>80.606060606060595</v>
      </c>
      <c r="H1385" s="312">
        <v>168059</v>
      </c>
      <c r="I1385" s="137">
        <v>0.17267530151058394</v>
      </c>
      <c r="J1385" s="302">
        <v>73.939390000000003</v>
      </c>
      <c r="L1385" s="290" t="s">
        <v>0</v>
      </c>
      <c r="M1385" s="290" t="s">
        <v>0</v>
      </c>
      <c r="N1385" s="290" t="s">
        <v>0</v>
      </c>
      <c r="O1385" s="312">
        <v>145229</v>
      </c>
      <c r="P1385" s="137">
        <v>0.17544989320472798</v>
      </c>
      <c r="Q1385" s="302">
        <v>101.818181818181</v>
      </c>
      <c r="R1385" s="312">
        <v>148535</v>
      </c>
      <c r="S1385" s="137">
        <v>0.17273419738226897</v>
      </c>
      <c r="T1385" s="302">
        <v>69.090909999999994</v>
      </c>
      <c r="V1385" s="290" t="s">
        <v>0</v>
      </c>
      <c r="W1385" s="290" t="s">
        <v>0</v>
      </c>
      <c r="X1385" s="290" t="s">
        <v>0</v>
      </c>
      <c r="Y1385" s="312">
        <v>21989</v>
      </c>
      <c r="Z1385" s="137">
        <v>0.1675492803206364</v>
      </c>
      <c r="AA1385" s="302">
        <v>44.848484848484802</v>
      </c>
      <c r="AB1385" s="312">
        <v>22117</v>
      </c>
      <c r="AC1385" s="137">
        <v>0.16505962953565084</v>
      </c>
      <c r="AD1385" s="302">
        <v>30.30303</v>
      </c>
      <c r="AF1385" s="290" t="s">
        <v>0</v>
      </c>
      <c r="AG1385" s="290" t="s">
        <v>0</v>
      </c>
      <c r="AH1385" s="290" t="s">
        <v>0</v>
      </c>
      <c r="AI1385" s="312">
        <v>25370</v>
      </c>
      <c r="AJ1385" s="137">
        <v>0.17579478366917042</v>
      </c>
      <c r="AK1385" s="302">
        <v>312.12121212121201</v>
      </c>
      <c r="AL1385" s="312">
        <v>26604</v>
      </c>
      <c r="AM1385" s="137">
        <v>0.18066864512098227</v>
      </c>
      <c r="AN1385" s="302">
        <v>244.24243200000001</v>
      </c>
      <c r="AP1385" s="290" t="s">
        <v>0</v>
      </c>
      <c r="AQ1385" s="290" t="s">
        <v>0</v>
      </c>
      <c r="AR1385" s="290" t="s">
        <v>0</v>
      </c>
      <c r="AS1385" s="312">
        <v>43793</v>
      </c>
      <c r="AT1385" s="137">
        <v>0.1693288017105716</v>
      </c>
      <c r="AU1385" s="302">
        <v>29.696969696969699</v>
      </c>
      <c r="AV1385" s="312">
        <v>45326</v>
      </c>
      <c r="AW1385" s="137">
        <v>0.16874215873512255</v>
      </c>
      <c r="AX1385" s="302">
        <v>81.212119999999999</v>
      </c>
      <c r="AZ1385" s="318" t="s">
        <v>0</v>
      </c>
      <c r="BA1385" s="290" t="s">
        <v>0</v>
      </c>
      <c r="BB1385" s="290" t="s">
        <v>0</v>
      </c>
      <c r="BC1385" s="312">
        <v>129537</v>
      </c>
      <c r="BD1385" s="137">
        <v>0.18712621561183629</v>
      </c>
      <c r="BE1385" s="302">
        <v>87.272727272727195</v>
      </c>
      <c r="BF1385" s="312">
        <v>135958</v>
      </c>
      <c r="BG1385" s="137">
        <v>0.18561401927978627</v>
      </c>
      <c r="BH1385" s="302">
        <v>89.696969999999993</v>
      </c>
      <c r="BJ1385" s="318" t="s">
        <v>0</v>
      </c>
      <c r="BK1385" s="290" t="s">
        <v>0</v>
      </c>
      <c r="BL1385" s="290" t="s">
        <v>0</v>
      </c>
      <c r="BM1385" s="312">
        <v>96913</v>
      </c>
      <c r="BN1385" s="137">
        <v>0.18659219382961353</v>
      </c>
      <c r="BO1385" s="302">
        <v>107.272727272727</v>
      </c>
      <c r="BP1385" s="312">
        <v>98823</v>
      </c>
      <c r="BQ1385" s="137">
        <v>0.18294423535814847</v>
      </c>
      <c r="BR1385" s="302">
        <v>65.454544100000007</v>
      </c>
      <c r="BT1385" s="318" t="s">
        <v>0</v>
      </c>
      <c r="BU1385" s="290" t="s">
        <v>0</v>
      </c>
      <c r="BV1385" s="290" t="s">
        <v>0</v>
      </c>
      <c r="BW1385" s="312">
        <v>75244</v>
      </c>
      <c r="BX1385" s="137">
        <v>0.16841511537075543</v>
      </c>
      <c r="BY1385" s="302">
        <v>98.787878787878796</v>
      </c>
      <c r="BZ1385" s="312">
        <v>77005</v>
      </c>
      <c r="CA1385" s="137">
        <v>0.16818569990193444</v>
      </c>
      <c r="CB1385" s="302">
        <v>109.090912</v>
      </c>
      <c r="CD1385" s="318" t="s">
        <v>0</v>
      </c>
      <c r="CE1385" s="290" t="s">
        <v>0</v>
      </c>
      <c r="CF1385" s="290" t="s">
        <v>0</v>
      </c>
      <c r="CG1385" s="312">
        <v>700788</v>
      </c>
      <c r="CH1385" s="137">
        <v>0.17706230714014465</v>
      </c>
      <c r="CI1385" s="302">
        <v>381.24</v>
      </c>
      <c r="CJ1385" s="312">
        <v>722427</v>
      </c>
      <c r="CK1385" s="137">
        <v>0.17562155649726854</v>
      </c>
      <c r="CL1385" s="302">
        <v>317.98</v>
      </c>
    </row>
    <row r="1386" spans="1:90" ht="14.4" x14ac:dyDescent="0.3">
      <c r="A1386" s="99" t="s">
        <v>638</v>
      </c>
      <c r="B1386" s="318" t="s">
        <v>0</v>
      </c>
      <c r="C1386" s="290" t="s">
        <v>0</v>
      </c>
      <c r="D1386" s="290" t="s">
        <v>0</v>
      </c>
      <c r="E1386" s="312">
        <v>5229</v>
      </c>
      <c r="F1386" s="137">
        <v>5.5774691153914254E-3</v>
      </c>
      <c r="G1386" s="302">
        <v>315.75757575757501</v>
      </c>
      <c r="H1386" s="312">
        <v>7476</v>
      </c>
      <c r="I1386" s="137">
        <v>7.6813532990980884E-3</v>
      </c>
      <c r="J1386" s="302">
        <v>381.21212800000001</v>
      </c>
      <c r="L1386" s="290" t="s">
        <v>0</v>
      </c>
      <c r="M1386" s="290" t="s">
        <v>0</v>
      </c>
      <c r="N1386" s="290" t="s">
        <v>0</v>
      </c>
      <c r="O1386" s="312">
        <v>3950</v>
      </c>
      <c r="P1386" s="137">
        <v>4.7719606838763301E-3</v>
      </c>
      <c r="Q1386" s="302">
        <v>284.24242424242402</v>
      </c>
      <c r="R1386" s="312">
        <v>4204</v>
      </c>
      <c r="S1386" s="137">
        <v>4.8889121472720821E-3</v>
      </c>
      <c r="T1386" s="302">
        <v>315.75756799999999</v>
      </c>
      <c r="V1386" s="290" t="s">
        <v>0</v>
      </c>
      <c r="W1386" s="290" t="s">
        <v>0</v>
      </c>
      <c r="X1386" s="290" t="s">
        <v>0</v>
      </c>
      <c r="Y1386" s="312">
        <v>762</v>
      </c>
      <c r="Z1386" s="137">
        <v>5.8062009006469113E-3</v>
      </c>
      <c r="AA1386" s="302">
        <v>132.72727272727201</v>
      </c>
      <c r="AB1386" s="312">
        <v>682</v>
      </c>
      <c r="AC1386" s="137">
        <v>5.0897801394092276E-3</v>
      </c>
      <c r="AD1386" s="302">
        <v>113.939392</v>
      </c>
      <c r="AF1386" s="290" t="s">
        <v>0</v>
      </c>
      <c r="AG1386" s="290" t="s">
        <v>0</v>
      </c>
      <c r="AH1386" s="290" t="s">
        <v>0</v>
      </c>
      <c r="AI1386" s="312">
        <v>1180</v>
      </c>
      <c r="AJ1386" s="137">
        <v>8.1765015660079272E-3</v>
      </c>
      <c r="AK1386" s="302">
        <v>165.45454545454501</v>
      </c>
      <c r="AL1386" s="312">
        <v>688</v>
      </c>
      <c r="AM1386" s="137">
        <v>4.672230786469546E-3</v>
      </c>
      <c r="AN1386" s="302">
        <v>135.75756799999999</v>
      </c>
      <c r="AP1386" s="290" t="s">
        <v>0</v>
      </c>
      <c r="AQ1386" s="290" t="s">
        <v>0</v>
      </c>
      <c r="AR1386" s="290" t="s">
        <v>0</v>
      </c>
      <c r="AS1386" s="312">
        <v>4241</v>
      </c>
      <c r="AT1386" s="137">
        <v>1.6398133218882793E-2</v>
      </c>
      <c r="AU1386" s="302">
        <v>281.21212121212102</v>
      </c>
      <c r="AV1386" s="312">
        <v>1786</v>
      </c>
      <c r="AW1386" s="137">
        <v>6.6490203305151312E-3</v>
      </c>
      <c r="AX1386" s="302">
        <v>187.27271999999999</v>
      </c>
      <c r="AZ1386" s="318" t="s">
        <v>0</v>
      </c>
      <c r="BA1386" s="290" t="s">
        <v>0</v>
      </c>
      <c r="BB1386" s="290" t="s">
        <v>0</v>
      </c>
      <c r="BC1386" s="312">
        <v>2739</v>
      </c>
      <c r="BD1386" s="137">
        <v>3.9566973494894863E-3</v>
      </c>
      <c r="BE1386" s="302">
        <v>229.09090909090901</v>
      </c>
      <c r="BF1386" s="312">
        <v>4146</v>
      </c>
      <c r="BG1386" s="137">
        <v>5.6602459872460162E-3</v>
      </c>
      <c r="BH1386" s="302">
        <v>298.78787199999999</v>
      </c>
      <c r="BJ1386" s="318" t="s">
        <v>0</v>
      </c>
      <c r="BK1386" s="290" t="s">
        <v>0</v>
      </c>
      <c r="BL1386" s="290" t="s">
        <v>0</v>
      </c>
      <c r="BM1386" s="312">
        <v>3241</v>
      </c>
      <c r="BN1386" s="137">
        <v>6.2400844076829472E-3</v>
      </c>
      <c r="BO1386" s="302">
        <v>292.72727272727201</v>
      </c>
      <c r="BP1386" s="312">
        <v>3170</v>
      </c>
      <c r="BQ1386" s="137">
        <v>5.8684033685005585E-3</v>
      </c>
      <c r="BR1386" s="302">
        <v>273.93939999999998</v>
      </c>
      <c r="BT1386" s="318" t="s">
        <v>0</v>
      </c>
      <c r="BU1386" s="290" t="s">
        <v>0</v>
      </c>
      <c r="BV1386" s="290" t="s">
        <v>0</v>
      </c>
      <c r="BW1386" s="312">
        <v>2383</v>
      </c>
      <c r="BX1386" s="137">
        <v>5.3337571092513716E-3</v>
      </c>
      <c r="BY1386" s="302">
        <v>204.84848484848399</v>
      </c>
      <c r="BZ1386" s="312">
        <v>2937</v>
      </c>
      <c r="CA1386" s="137">
        <v>6.4146665880394967E-3</v>
      </c>
      <c r="CB1386" s="302">
        <v>301.81817599999999</v>
      </c>
      <c r="CD1386" s="318" t="s">
        <v>0</v>
      </c>
      <c r="CE1386" s="290" t="s">
        <v>0</v>
      </c>
      <c r="CF1386" s="290" t="s">
        <v>0</v>
      </c>
      <c r="CG1386" s="312">
        <v>23725</v>
      </c>
      <c r="CH1386" s="137">
        <v>5.9943995001340367E-3</v>
      </c>
      <c r="CI1386" s="302">
        <v>694.84</v>
      </c>
      <c r="CJ1386" s="312">
        <v>25089</v>
      </c>
      <c r="CK1386" s="137">
        <v>6.0991203691998916E-3</v>
      </c>
      <c r="CL1386" s="302">
        <v>751.18</v>
      </c>
    </row>
    <row r="1387" spans="1:90" ht="14.4" x14ac:dyDescent="0.3">
      <c r="A1387" s="99" t="s">
        <v>639</v>
      </c>
      <c r="B1387" s="318" t="s">
        <v>0</v>
      </c>
      <c r="C1387" s="290" t="s">
        <v>0</v>
      </c>
      <c r="D1387" s="290" t="s">
        <v>0</v>
      </c>
      <c r="E1387" s="312">
        <v>157484</v>
      </c>
      <c r="F1387" s="137">
        <v>0.16797899142633452</v>
      </c>
      <c r="G1387" s="302">
        <v>324.24242424242402</v>
      </c>
      <c r="H1387" s="312">
        <v>160583</v>
      </c>
      <c r="I1387" s="137">
        <v>0.16499394821148586</v>
      </c>
      <c r="J1387" s="302">
        <v>390.90910000000002</v>
      </c>
      <c r="L1387" s="290" t="s">
        <v>0</v>
      </c>
      <c r="M1387" s="290" t="s">
        <v>0</v>
      </c>
      <c r="N1387" s="290" t="s">
        <v>0</v>
      </c>
      <c r="O1387" s="312">
        <v>141279</v>
      </c>
      <c r="P1387" s="137">
        <v>0.17067793252085164</v>
      </c>
      <c r="Q1387" s="302">
        <v>300.60606060606</v>
      </c>
      <c r="R1387" s="312">
        <v>144331</v>
      </c>
      <c r="S1387" s="137">
        <v>0.16784528523499689</v>
      </c>
      <c r="T1387" s="302">
        <v>324.84848</v>
      </c>
      <c r="V1387" s="290" t="s">
        <v>0</v>
      </c>
      <c r="W1387" s="290" t="s">
        <v>0</v>
      </c>
      <c r="X1387" s="290" t="s">
        <v>0</v>
      </c>
      <c r="Y1387" s="312">
        <v>21227</v>
      </c>
      <c r="Z1387" s="137">
        <v>0.16174307941998947</v>
      </c>
      <c r="AA1387" s="302">
        <v>135.75757575757501</v>
      </c>
      <c r="AB1387" s="312">
        <v>21435</v>
      </c>
      <c r="AC1387" s="137">
        <v>0.15996984939624162</v>
      </c>
      <c r="AD1387" s="302">
        <v>121.21212</v>
      </c>
      <c r="AF1387" s="290" t="s">
        <v>0</v>
      </c>
      <c r="AG1387" s="290" t="s">
        <v>0</v>
      </c>
      <c r="AH1387" s="290" t="s">
        <v>0</v>
      </c>
      <c r="AI1387" s="312">
        <v>24190</v>
      </c>
      <c r="AJ1387" s="137">
        <v>0.16761828210316251</v>
      </c>
      <c r="AK1387" s="302">
        <v>343.030303030303</v>
      </c>
      <c r="AL1387" s="312">
        <v>25916</v>
      </c>
      <c r="AM1387" s="137">
        <v>0.17599641433451271</v>
      </c>
      <c r="AN1387" s="302">
        <v>263.03030000000001</v>
      </c>
      <c r="AP1387" s="290" t="s">
        <v>0</v>
      </c>
      <c r="AQ1387" s="290" t="s">
        <v>0</v>
      </c>
      <c r="AR1387" s="290" t="s">
        <v>0</v>
      </c>
      <c r="AS1387" s="312">
        <v>39552</v>
      </c>
      <c r="AT1387" s="137">
        <v>0.15293066849168879</v>
      </c>
      <c r="AU1387" s="302">
        <v>276.36363636363598</v>
      </c>
      <c r="AV1387" s="312">
        <v>43540</v>
      </c>
      <c r="AW1387" s="137">
        <v>0.1620931384046074</v>
      </c>
      <c r="AX1387" s="302">
        <v>195.75756799999999</v>
      </c>
      <c r="AZ1387" s="318" t="s">
        <v>0</v>
      </c>
      <c r="BA1387" s="290" t="s">
        <v>0</v>
      </c>
      <c r="BB1387" s="290" t="s">
        <v>0</v>
      </c>
      <c r="BC1387" s="312">
        <v>126798</v>
      </c>
      <c r="BD1387" s="137">
        <v>0.18316951826234681</v>
      </c>
      <c r="BE1387" s="302">
        <v>245.45454545454501</v>
      </c>
      <c r="BF1387" s="312">
        <v>131812</v>
      </c>
      <c r="BG1387" s="137">
        <v>0.17995377329254025</v>
      </c>
      <c r="BH1387" s="302">
        <v>312.72726399999999</v>
      </c>
      <c r="BJ1387" s="318" t="s">
        <v>0</v>
      </c>
      <c r="BK1387" s="290" t="s">
        <v>0</v>
      </c>
      <c r="BL1387" s="290" t="s">
        <v>0</v>
      </c>
      <c r="BM1387" s="312">
        <v>93672</v>
      </c>
      <c r="BN1387" s="137">
        <v>0.18035210942193058</v>
      </c>
      <c r="BO1387" s="302">
        <v>314.54545454545399</v>
      </c>
      <c r="BP1387" s="312">
        <v>95653</v>
      </c>
      <c r="BQ1387" s="137">
        <v>0.17707583198964791</v>
      </c>
      <c r="BR1387" s="302">
        <v>289.09089999999998</v>
      </c>
      <c r="BT1387" s="318" t="s">
        <v>0</v>
      </c>
      <c r="BU1387" s="290" t="s">
        <v>0</v>
      </c>
      <c r="BV1387" s="290" t="s">
        <v>0</v>
      </c>
      <c r="BW1387" s="312">
        <v>72861</v>
      </c>
      <c r="BX1387" s="137">
        <v>0.16308135826150405</v>
      </c>
      <c r="BY1387" s="302">
        <v>240.60606060606</v>
      </c>
      <c r="BZ1387" s="312">
        <v>74068</v>
      </c>
      <c r="CA1387" s="137">
        <v>0.16177103331389495</v>
      </c>
      <c r="CB1387" s="302">
        <v>334.54544099999998</v>
      </c>
      <c r="CD1387" s="318" t="s">
        <v>0</v>
      </c>
      <c r="CE1387" s="290" t="s">
        <v>0</v>
      </c>
      <c r="CF1387" s="290" t="s">
        <v>0</v>
      </c>
      <c r="CG1387" s="312">
        <v>677063</v>
      </c>
      <c r="CH1387" s="137">
        <v>0.17106790764001059</v>
      </c>
      <c r="CI1387" s="302">
        <v>789.45</v>
      </c>
      <c r="CJ1387" s="312">
        <v>697338</v>
      </c>
      <c r="CK1387" s="137">
        <v>0.16952243612806864</v>
      </c>
      <c r="CL1387" s="302">
        <v>819.34</v>
      </c>
    </row>
    <row r="1388" spans="1:90" ht="14.4" x14ac:dyDescent="0.3">
      <c r="A1388" s="99" t="s">
        <v>635</v>
      </c>
      <c r="B1388" s="318" t="s">
        <v>0</v>
      </c>
      <c r="C1388" s="290" t="s">
        <v>0</v>
      </c>
      <c r="D1388" s="290" t="s">
        <v>0</v>
      </c>
      <c r="E1388" s="312">
        <v>29108</v>
      </c>
      <c r="F1388" s="137">
        <v>3.1047804744848653E-2</v>
      </c>
      <c r="G1388" s="302">
        <v>66.060606060606005</v>
      </c>
      <c r="H1388" s="312">
        <v>35886</v>
      </c>
      <c r="I1388" s="137">
        <v>3.6871728797677097E-2</v>
      </c>
      <c r="J1388" s="302">
        <v>68.484849999999994</v>
      </c>
      <c r="L1388" s="290" t="s">
        <v>0</v>
      </c>
      <c r="M1388" s="290" t="s">
        <v>0</v>
      </c>
      <c r="N1388" s="290" t="s">
        <v>0</v>
      </c>
      <c r="O1388" s="312">
        <v>24647</v>
      </c>
      <c r="P1388" s="137">
        <v>2.9775826576075925E-2</v>
      </c>
      <c r="Q1388" s="302">
        <v>53.939393939393902</v>
      </c>
      <c r="R1388" s="312">
        <v>29714</v>
      </c>
      <c r="S1388" s="137">
        <v>3.4554979910571514E-2</v>
      </c>
      <c r="T1388" s="302">
        <v>53.939392099999999</v>
      </c>
      <c r="V1388" s="290" t="s">
        <v>0</v>
      </c>
      <c r="W1388" s="290" t="s">
        <v>0</v>
      </c>
      <c r="X1388" s="290" t="s">
        <v>0</v>
      </c>
      <c r="Y1388" s="312">
        <v>3720</v>
      </c>
      <c r="Z1388" s="137">
        <v>2.8345232743315629E-2</v>
      </c>
      <c r="AA1388" s="302">
        <v>31.515151515151501</v>
      </c>
      <c r="AB1388" s="312">
        <v>4435</v>
      </c>
      <c r="AC1388" s="137">
        <v>3.3098496947624519E-2</v>
      </c>
      <c r="AD1388" s="302">
        <v>20</v>
      </c>
      <c r="AF1388" s="290" t="s">
        <v>0</v>
      </c>
      <c r="AG1388" s="290" t="s">
        <v>0</v>
      </c>
      <c r="AH1388" s="290" t="s">
        <v>0</v>
      </c>
      <c r="AI1388" s="312">
        <v>5397</v>
      </c>
      <c r="AJ1388" s="137">
        <v>3.7397100806563374E-2</v>
      </c>
      <c r="AK1388" s="302">
        <v>74.545454545454504</v>
      </c>
      <c r="AL1388" s="312">
        <v>6479</v>
      </c>
      <c r="AM1388" s="137">
        <v>4.3999103583628178E-2</v>
      </c>
      <c r="AN1388" s="302">
        <v>80.606063800000001</v>
      </c>
      <c r="AP1388" s="290" t="s">
        <v>0</v>
      </c>
      <c r="AQ1388" s="290" t="s">
        <v>0</v>
      </c>
      <c r="AR1388" s="290" t="s">
        <v>0</v>
      </c>
      <c r="AS1388" s="312">
        <v>7596</v>
      </c>
      <c r="AT1388" s="137">
        <v>2.937048336020601E-2</v>
      </c>
      <c r="AU1388" s="302">
        <v>32.727272727272698</v>
      </c>
      <c r="AV1388" s="312">
        <v>9004</v>
      </c>
      <c r="AW1388" s="137">
        <v>3.3520592976460387E-2</v>
      </c>
      <c r="AX1388" s="302">
        <v>39.393940000000001</v>
      </c>
      <c r="AZ1388" s="318" t="s">
        <v>0</v>
      </c>
      <c r="BA1388" s="290" t="s">
        <v>0</v>
      </c>
      <c r="BB1388" s="290" t="s">
        <v>0</v>
      </c>
      <c r="BC1388" s="312">
        <v>23283</v>
      </c>
      <c r="BD1388" s="137">
        <v>3.3634094336678973E-2</v>
      </c>
      <c r="BE1388" s="302">
        <v>67.878787878787804</v>
      </c>
      <c r="BF1388" s="312">
        <v>29129</v>
      </c>
      <c r="BG1388" s="137">
        <v>3.9767801582848337E-2</v>
      </c>
      <c r="BH1388" s="302">
        <v>70.909090000000006</v>
      </c>
      <c r="BJ1388" s="318" t="s">
        <v>0</v>
      </c>
      <c r="BK1388" s="290" t="s">
        <v>0</v>
      </c>
      <c r="BL1388" s="290" t="s">
        <v>0</v>
      </c>
      <c r="BM1388" s="312">
        <v>17663</v>
      </c>
      <c r="BN1388" s="137">
        <v>3.4007593610892901E-2</v>
      </c>
      <c r="BO1388" s="302">
        <v>92.727272727272705</v>
      </c>
      <c r="BP1388" s="312">
        <v>21789</v>
      </c>
      <c r="BQ1388" s="137">
        <v>4.0336479809545321E-2</v>
      </c>
      <c r="BR1388" s="302">
        <v>57.5757561</v>
      </c>
      <c r="BT1388" s="318" t="s">
        <v>0</v>
      </c>
      <c r="BU1388" s="290" t="s">
        <v>0</v>
      </c>
      <c r="BV1388" s="290" t="s">
        <v>0</v>
      </c>
      <c r="BW1388" s="312">
        <v>13102</v>
      </c>
      <c r="BX1388" s="137">
        <v>2.932559196198551E-2</v>
      </c>
      <c r="BY1388" s="302">
        <v>64.848484848484802</v>
      </c>
      <c r="BZ1388" s="312">
        <v>15797</v>
      </c>
      <c r="CA1388" s="137">
        <v>3.4502038846189971E-2</v>
      </c>
      <c r="CB1388" s="302">
        <v>48.484848</v>
      </c>
      <c r="CD1388" s="318" t="s">
        <v>0</v>
      </c>
      <c r="CE1388" s="290" t="s">
        <v>0</v>
      </c>
      <c r="CF1388" s="290" t="s">
        <v>0</v>
      </c>
      <c r="CG1388" s="312">
        <v>124516</v>
      </c>
      <c r="CH1388" s="137">
        <v>3.146042774114604E-2</v>
      </c>
      <c r="CI1388" s="302">
        <v>177.97</v>
      </c>
      <c r="CJ1388" s="312">
        <v>152233</v>
      </c>
      <c r="CK1388" s="137">
        <v>3.7007748063470333E-2</v>
      </c>
      <c r="CL1388" s="302">
        <v>161.88</v>
      </c>
    </row>
    <row r="1389" spans="1:90" ht="14.4" x14ac:dyDescent="0.3">
      <c r="A1389" s="99" t="s">
        <v>638</v>
      </c>
      <c r="B1389" s="318" t="s">
        <v>0</v>
      </c>
      <c r="C1389" s="290" t="s">
        <v>0</v>
      </c>
      <c r="D1389" s="290" t="s">
        <v>0</v>
      </c>
      <c r="E1389" s="312">
        <v>1565</v>
      </c>
      <c r="F1389" s="137">
        <v>1.6692941605636988E-3</v>
      </c>
      <c r="G1389" s="302">
        <v>138.78787878787799</v>
      </c>
      <c r="H1389" s="312">
        <v>2967</v>
      </c>
      <c r="I1389" s="137">
        <v>3.0484985605168575E-3</v>
      </c>
      <c r="J1389" s="302">
        <v>224.24243200000001</v>
      </c>
      <c r="L1389" s="290" t="s">
        <v>0</v>
      </c>
      <c r="M1389" s="290" t="s">
        <v>0</v>
      </c>
      <c r="N1389" s="290" t="s">
        <v>0</v>
      </c>
      <c r="O1389" s="312">
        <v>1044</v>
      </c>
      <c r="P1389" s="137">
        <v>1.2612473301181995E-3</v>
      </c>
      <c r="Q1389" s="302">
        <v>157.575757575757</v>
      </c>
      <c r="R1389" s="312">
        <v>1713</v>
      </c>
      <c r="S1389" s="137">
        <v>1.9920805205226157E-3</v>
      </c>
      <c r="T1389" s="302">
        <v>176.363632</v>
      </c>
      <c r="V1389" s="290" t="s">
        <v>0</v>
      </c>
      <c r="W1389" s="290" t="s">
        <v>0</v>
      </c>
      <c r="X1389" s="290" t="s">
        <v>0</v>
      </c>
      <c r="Y1389" s="312">
        <v>254</v>
      </c>
      <c r="Z1389" s="137">
        <v>1.9354003002156372E-3</v>
      </c>
      <c r="AA1389" s="302">
        <v>52.121212121212103</v>
      </c>
      <c r="AB1389" s="312">
        <v>287</v>
      </c>
      <c r="AC1389" s="137">
        <v>2.1418869501619473E-3</v>
      </c>
      <c r="AD1389" s="302">
        <v>71.515150000000006</v>
      </c>
      <c r="AF1389" s="290" t="s">
        <v>0</v>
      </c>
      <c r="AG1389" s="290" t="s">
        <v>0</v>
      </c>
      <c r="AH1389" s="290" t="s">
        <v>0</v>
      </c>
      <c r="AI1389" s="312">
        <v>467</v>
      </c>
      <c r="AJ1389" s="137">
        <v>3.2359544333268662E-3</v>
      </c>
      <c r="AK1389" s="302">
        <v>107.87878787878699</v>
      </c>
      <c r="AL1389" s="312">
        <v>262</v>
      </c>
      <c r="AM1389" s="137">
        <v>1.7792506774055538E-3</v>
      </c>
      <c r="AN1389" s="302">
        <v>66.666664100000006</v>
      </c>
      <c r="AP1389" s="290" t="s">
        <v>0</v>
      </c>
      <c r="AQ1389" s="290" t="s">
        <v>0</v>
      </c>
      <c r="AR1389" s="290" t="s">
        <v>0</v>
      </c>
      <c r="AS1389" s="312">
        <v>1026</v>
      </c>
      <c r="AT1389" s="137">
        <v>3.9671032026818544E-3</v>
      </c>
      <c r="AU1389" s="302">
        <v>114.54545454545401</v>
      </c>
      <c r="AV1389" s="312">
        <v>704</v>
      </c>
      <c r="AW1389" s="137">
        <v>2.6208904326330642E-3</v>
      </c>
      <c r="AX1389" s="302">
        <v>115.757576</v>
      </c>
      <c r="AZ1389" s="318" t="s">
        <v>0</v>
      </c>
      <c r="BA1389" s="290" t="s">
        <v>0</v>
      </c>
      <c r="BB1389" s="290" t="s">
        <v>0</v>
      </c>
      <c r="BC1389" s="312">
        <v>1177</v>
      </c>
      <c r="BD1389" s="137">
        <v>1.7002675357243977E-3</v>
      </c>
      <c r="BE1389" s="302">
        <v>134.54545454545399</v>
      </c>
      <c r="BF1389" s="312">
        <v>1584</v>
      </c>
      <c r="BG1389" s="137">
        <v>2.1625252397003592E-3</v>
      </c>
      <c r="BH1389" s="302">
        <v>151.515152</v>
      </c>
      <c r="BJ1389" s="318" t="s">
        <v>0</v>
      </c>
      <c r="BK1389" s="290" t="s">
        <v>0</v>
      </c>
      <c r="BL1389" s="290" t="s">
        <v>0</v>
      </c>
      <c r="BM1389" s="312">
        <v>921</v>
      </c>
      <c r="BN1389" s="137">
        <v>1.7732544706806524E-3</v>
      </c>
      <c r="BO1389" s="302">
        <v>124.24242424242399</v>
      </c>
      <c r="BP1389" s="312">
        <v>1486</v>
      </c>
      <c r="BQ1389" s="137">
        <v>2.7509297809437949E-3</v>
      </c>
      <c r="BR1389" s="302">
        <v>170.30302399999999</v>
      </c>
      <c r="BT1389" s="318" t="s">
        <v>0</v>
      </c>
      <c r="BU1389" s="290" t="s">
        <v>0</v>
      </c>
      <c r="BV1389" s="290" t="s">
        <v>0</v>
      </c>
      <c r="BW1389" s="312">
        <v>672</v>
      </c>
      <c r="BX1389" s="137">
        <v>1.5041060752903573E-3</v>
      </c>
      <c r="BY1389" s="302">
        <v>100.60606060606</v>
      </c>
      <c r="BZ1389" s="312">
        <v>1266</v>
      </c>
      <c r="CA1389" s="137">
        <v>2.7650554649159016E-3</v>
      </c>
      <c r="CB1389" s="302">
        <v>144.24243200000001</v>
      </c>
      <c r="CD1389" s="318" t="s">
        <v>0</v>
      </c>
      <c r="CE1389" s="290" t="s">
        <v>0</v>
      </c>
      <c r="CF1389" s="290" t="s">
        <v>0</v>
      </c>
      <c r="CG1389" s="312">
        <v>7126</v>
      </c>
      <c r="CH1389" s="137">
        <v>1.8004674747294056E-3</v>
      </c>
      <c r="CI1389" s="302">
        <v>337.89</v>
      </c>
      <c r="CJ1389" s="312">
        <v>10269</v>
      </c>
      <c r="CK1389" s="137">
        <v>2.4963875431987599E-3</v>
      </c>
      <c r="CL1389" s="302">
        <v>419.77</v>
      </c>
    </row>
    <row r="1390" spans="1:90" ht="14.4" x14ac:dyDescent="0.3">
      <c r="A1390" s="99" t="s">
        <v>639</v>
      </c>
      <c r="B1390" s="318" t="s">
        <v>0</v>
      </c>
      <c r="C1390" s="290" t="s">
        <v>0</v>
      </c>
      <c r="D1390" s="290" t="s">
        <v>0</v>
      </c>
      <c r="E1390" s="312">
        <v>27543</v>
      </c>
      <c r="F1390" s="137">
        <v>2.9378510584284954E-2</v>
      </c>
      <c r="G1390" s="302">
        <v>150.30303030303</v>
      </c>
      <c r="H1390" s="312">
        <v>32919</v>
      </c>
      <c r="I1390" s="137">
        <v>3.3823230237160239E-2</v>
      </c>
      <c r="J1390" s="302">
        <v>230.909088</v>
      </c>
      <c r="L1390" s="290" t="s">
        <v>0</v>
      </c>
      <c r="M1390" s="290" t="s">
        <v>0</v>
      </c>
      <c r="N1390" s="290" t="s">
        <v>0</v>
      </c>
      <c r="O1390" s="312">
        <v>23603</v>
      </c>
      <c r="P1390" s="137">
        <v>2.8514579245957728E-2</v>
      </c>
      <c r="Q1390" s="302">
        <v>166.06060606060601</v>
      </c>
      <c r="R1390" s="312">
        <v>28001</v>
      </c>
      <c r="S1390" s="137">
        <v>3.2562899390048902E-2</v>
      </c>
      <c r="T1390" s="302">
        <v>183.636368</v>
      </c>
      <c r="V1390" s="290" t="s">
        <v>0</v>
      </c>
      <c r="W1390" s="290" t="s">
        <v>0</v>
      </c>
      <c r="X1390" s="290" t="s">
        <v>0</v>
      </c>
      <c r="Y1390" s="312">
        <v>3466</v>
      </c>
      <c r="Z1390" s="137">
        <v>2.6409832443099992E-2</v>
      </c>
      <c r="AA1390" s="302">
        <v>60.606060606060602</v>
      </c>
      <c r="AB1390" s="312">
        <v>4148</v>
      </c>
      <c r="AC1390" s="137">
        <v>3.0956609997462574E-2</v>
      </c>
      <c r="AD1390" s="302">
        <v>72.727270000000004</v>
      </c>
      <c r="AF1390" s="290" t="s">
        <v>0</v>
      </c>
      <c r="AG1390" s="290" t="s">
        <v>0</v>
      </c>
      <c r="AH1390" s="290" t="s">
        <v>0</v>
      </c>
      <c r="AI1390" s="312">
        <v>4930</v>
      </c>
      <c r="AJ1390" s="137">
        <v>3.4161146373236508E-2</v>
      </c>
      <c r="AK1390" s="302">
        <v>130.30303030303</v>
      </c>
      <c r="AL1390" s="312">
        <v>6217</v>
      </c>
      <c r="AM1390" s="137">
        <v>4.2219852906222627E-2</v>
      </c>
      <c r="AN1390" s="302">
        <v>102.42424</v>
      </c>
      <c r="AP1390" s="290" t="s">
        <v>0</v>
      </c>
      <c r="AQ1390" s="290" t="s">
        <v>0</v>
      </c>
      <c r="AR1390" s="290" t="s">
        <v>0</v>
      </c>
      <c r="AS1390" s="312">
        <v>6570</v>
      </c>
      <c r="AT1390" s="137">
        <v>2.5403380157524157E-2</v>
      </c>
      <c r="AU1390" s="302">
        <v>117.575757575757</v>
      </c>
      <c r="AV1390" s="312">
        <v>8300</v>
      </c>
      <c r="AW1390" s="137">
        <v>3.0899702543827318E-2</v>
      </c>
      <c r="AX1390" s="302">
        <v>116.969696</v>
      </c>
      <c r="AZ1390" s="318" t="s">
        <v>0</v>
      </c>
      <c r="BA1390" s="290" t="s">
        <v>0</v>
      </c>
      <c r="BB1390" s="290" t="s">
        <v>0</v>
      </c>
      <c r="BC1390" s="312">
        <v>22106</v>
      </c>
      <c r="BD1390" s="137">
        <v>3.1933826800954579E-2</v>
      </c>
      <c r="BE1390" s="302">
        <v>148.48484848484799</v>
      </c>
      <c r="BF1390" s="312">
        <v>27545</v>
      </c>
      <c r="BG1390" s="137">
        <v>3.7605276343147975E-2</v>
      </c>
      <c r="BH1390" s="302">
        <v>168.484848</v>
      </c>
      <c r="BJ1390" s="318" t="s">
        <v>0</v>
      </c>
      <c r="BK1390" s="290" t="s">
        <v>0</v>
      </c>
      <c r="BL1390" s="290" t="s">
        <v>0</v>
      </c>
      <c r="BM1390" s="312">
        <v>16742</v>
      </c>
      <c r="BN1390" s="137">
        <v>3.2234339140212252E-2</v>
      </c>
      <c r="BO1390" s="302">
        <v>145.45454545454501</v>
      </c>
      <c r="BP1390" s="312">
        <v>20303</v>
      </c>
      <c r="BQ1390" s="137">
        <v>3.7585550028601526E-2</v>
      </c>
      <c r="BR1390" s="302">
        <v>187.27271999999999</v>
      </c>
      <c r="BT1390" s="318" t="s">
        <v>0</v>
      </c>
      <c r="BU1390" s="290" t="s">
        <v>0</v>
      </c>
      <c r="BV1390" s="290" t="s">
        <v>0</v>
      </c>
      <c r="BW1390" s="312">
        <v>12430</v>
      </c>
      <c r="BX1390" s="137">
        <v>2.7821485886695151E-2</v>
      </c>
      <c r="BY1390" s="302">
        <v>120</v>
      </c>
      <c r="BZ1390" s="312">
        <v>14531</v>
      </c>
      <c r="CA1390" s="137">
        <v>3.1736983381274064E-2</v>
      </c>
      <c r="CB1390" s="302">
        <v>156.96969999999999</v>
      </c>
      <c r="CD1390" s="318" t="s">
        <v>0</v>
      </c>
      <c r="CE1390" s="290" t="s">
        <v>0</v>
      </c>
      <c r="CF1390" s="290" t="s">
        <v>0</v>
      </c>
      <c r="CG1390" s="312">
        <v>117390</v>
      </c>
      <c r="CH1390" s="137">
        <v>2.9659960266416631E-2</v>
      </c>
      <c r="CI1390" s="302">
        <v>376.26</v>
      </c>
      <c r="CJ1390" s="312">
        <v>141964</v>
      </c>
      <c r="CK1390" s="137">
        <v>3.4511360520271574E-2</v>
      </c>
      <c r="CL1390" s="302">
        <v>450.51</v>
      </c>
    </row>
    <row r="1391" spans="1:90" ht="14.4" x14ac:dyDescent="0.3">
      <c r="A1391" s="99" t="s">
        <v>636</v>
      </c>
      <c r="B1391" s="318" t="s">
        <v>0</v>
      </c>
      <c r="C1391" s="290" t="s">
        <v>0</v>
      </c>
      <c r="D1391" s="290" t="s">
        <v>0</v>
      </c>
      <c r="E1391" s="312">
        <v>25590</v>
      </c>
      <c r="F1391" s="137">
        <v>2.7295359468897797E-2</v>
      </c>
      <c r="G1391" s="302">
        <v>185.45454545454501</v>
      </c>
      <c r="H1391" s="312">
        <v>27584</v>
      </c>
      <c r="I1391" s="137">
        <v>2.8341686650925853E-2</v>
      </c>
      <c r="J1391" s="302">
        <v>134.545456</v>
      </c>
      <c r="L1391" s="290" t="s">
        <v>0</v>
      </c>
      <c r="M1391" s="290" t="s">
        <v>0</v>
      </c>
      <c r="N1391" s="290" t="s">
        <v>0</v>
      </c>
      <c r="O1391" s="312">
        <v>18775</v>
      </c>
      <c r="P1391" s="137">
        <v>2.2681914389817238E-2</v>
      </c>
      <c r="Q1391" s="302">
        <v>100.60606060606</v>
      </c>
      <c r="R1391" s="312">
        <v>20346</v>
      </c>
      <c r="S1391" s="137">
        <v>2.3660753222739722E-2</v>
      </c>
      <c r="T1391" s="302">
        <v>124.848488</v>
      </c>
      <c r="V1391" s="290" t="s">
        <v>0</v>
      </c>
      <c r="W1391" s="290" t="s">
        <v>0</v>
      </c>
      <c r="X1391" s="290" t="s">
        <v>0</v>
      </c>
      <c r="Y1391" s="312">
        <v>3076</v>
      </c>
      <c r="Z1391" s="137">
        <v>2.3438154816784646E-2</v>
      </c>
      <c r="AA1391" s="302">
        <v>43.030303030303003</v>
      </c>
      <c r="AB1391" s="312">
        <v>3572</v>
      </c>
      <c r="AC1391" s="137">
        <v>2.6657910055674135E-2</v>
      </c>
      <c r="AD1391" s="302">
        <v>46.6666679</v>
      </c>
      <c r="AF1391" s="290" t="s">
        <v>0</v>
      </c>
      <c r="AG1391" s="290" t="s">
        <v>0</v>
      </c>
      <c r="AH1391" s="290" t="s">
        <v>0</v>
      </c>
      <c r="AI1391" s="312">
        <v>3987</v>
      </c>
      <c r="AJ1391" s="137">
        <v>2.7626874359045428E-2</v>
      </c>
      <c r="AK1391" s="302">
        <v>74.545454545454504</v>
      </c>
      <c r="AL1391" s="312">
        <v>4387</v>
      </c>
      <c r="AM1391" s="137">
        <v>2.9792262296863221E-2</v>
      </c>
      <c r="AN1391" s="302">
        <v>68.484849999999994</v>
      </c>
      <c r="AP1391" s="290" t="s">
        <v>0</v>
      </c>
      <c r="AQ1391" s="290" t="s">
        <v>0</v>
      </c>
      <c r="AR1391" s="290" t="s">
        <v>0</v>
      </c>
      <c r="AS1391" s="312">
        <v>6346</v>
      </c>
      <c r="AT1391" s="137">
        <v>2.4537267957328506E-2</v>
      </c>
      <c r="AU1391" s="302">
        <v>103.030303030303</v>
      </c>
      <c r="AV1391" s="312">
        <v>7023</v>
      </c>
      <c r="AW1391" s="137">
        <v>2.614561577895172E-2</v>
      </c>
      <c r="AX1391" s="302">
        <v>53.3333321</v>
      </c>
      <c r="AZ1391" s="318" t="s">
        <v>0</v>
      </c>
      <c r="BA1391" s="290" t="s">
        <v>0</v>
      </c>
      <c r="BB1391" s="290" t="s">
        <v>0</v>
      </c>
      <c r="BC1391" s="312">
        <v>19144</v>
      </c>
      <c r="BD1391" s="137">
        <v>2.7654988703405159E-2</v>
      </c>
      <c r="BE1391" s="302">
        <v>168.48484848484799</v>
      </c>
      <c r="BF1391" s="312">
        <v>21346</v>
      </c>
      <c r="BG1391" s="137">
        <v>2.914221197389133E-2</v>
      </c>
      <c r="BH1391" s="302">
        <v>147.878784</v>
      </c>
      <c r="BJ1391" s="318" t="s">
        <v>0</v>
      </c>
      <c r="BK1391" s="290" t="s">
        <v>0</v>
      </c>
      <c r="BL1391" s="290" t="s">
        <v>0</v>
      </c>
      <c r="BM1391" s="312">
        <v>14687</v>
      </c>
      <c r="BN1391" s="137">
        <v>2.8277729002048582E-2</v>
      </c>
      <c r="BO1391" s="302">
        <v>150.90909090909</v>
      </c>
      <c r="BP1391" s="312">
        <v>16135</v>
      </c>
      <c r="BQ1391" s="137">
        <v>2.9869617776263881E-2</v>
      </c>
      <c r="BR1391" s="302">
        <v>99.393936199999999</v>
      </c>
      <c r="BT1391" s="318" t="s">
        <v>0</v>
      </c>
      <c r="BU1391" s="290" t="s">
        <v>0</v>
      </c>
      <c r="BV1391" s="290" t="s">
        <v>0</v>
      </c>
      <c r="BW1391" s="312">
        <v>10538</v>
      </c>
      <c r="BX1391" s="137">
        <v>2.3586711043764561E-2</v>
      </c>
      <c r="BY1391" s="302">
        <v>125.454545454545</v>
      </c>
      <c r="BZ1391" s="312">
        <v>11616</v>
      </c>
      <c r="CA1391" s="137">
        <v>2.537036673022363E-2</v>
      </c>
      <c r="CB1391" s="302">
        <v>99.393936199999999</v>
      </c>
      <c r="CD1391" s="318" t="s">
        <v>0</v>
      </c>
      <c r="CE1391" s="290" t="s">
        <v>0</v>
      </c>
      <c r="CF1391" s="290" t="s">
        <v>0</v>
      </c>
      <c r="CG1391" s="312">
        <v>102143</v>
      </c>
      <c r="CH1391" s="137">
        <v>2.5807626897457997E-2</v>
      </c>
      <c r="CI1391" s="302">
        <v>358.48</v>
      </c>
      <c r="CJ1391" s="312">
        <v>112009</v>
      </c>
      <c r="CK1391" s="137">
        <v>2.7229318563263209E-2</v>
      </c>
      <c r="CL1391" s="302">
        <v>289.98</v>
      </c>
    </row>
    <row r="1392" spans="1:90" ht="14.4" x14ac:dyDescent="0.3">
      <c r="A1392" s="99" t="s">
        <v>638</v>
      </c>
      <c r="B1392" s="318" t="s">
        <v>0</v>
      </c>
      <c r="C1392" s="290" t="s">
        <v>0</v>
      </c>
      <c r="D1392" s="290" t="s">
        <v>0</v>
      </c>
      <c r="E1392" s="312">
        <v>2892</v>
      </c>
      <c r="F1392" s="137">
        <v>3.084727611725378E-3</v>
      </c>
      <c r="G1392" s="302">
        <v>197.575757575757</v>
      </c>
      <c r="H1392" s="312">
        <v>3074</v>
      </c>
      <c r="I1392" s="137">
        <v>3.1584376727431143E-3</v>
      </c>
      <c r="J1392" s="302">
        <v>235.15152</v>
      </c>
      <c r="L1392" s="290" t="s">
        <v>0</v>
      </c>
      <c r="M1392" s="290" t="s">
        <v>0</v>
      </c>
      <c r="N1392" s="290" t="s">
        <v>0</v>
      </c>
      <c r="O1392" s="312">
        <v>2490</v>
      </c>
      <c r="P1392" s="137">
        <v>3.0081473678106488E-3</v>
      </c>
      <c r="Q1392" s="302">
        <v>208.48484848484799</v>
      </c>
      <c r="R1392" s="312">
        <v>2364</v>
      </c>
      <c r="S1392" s="137">
        <v>2.7491408934707906E-3</v>
      </c>
      <c r="T1392" s="302">
        <v>197.57576</v>
      </c>
      <c r="V1392" s="290" t="s">
        <v>0</v>
      </c>
      <c r="W1392" s="290" t="s">
        <v>0</v>
      </c>
      <c r="X1392" s="290" t="s">
        <v>0</v>
      </c>
      <c r="Y1392" s="312">
        <v>328</v>
      </c>
      <c r="Z1392" s="137">
        <v>2.4992570805934212E-3</v>
      </c>
      <c r="AA1392" s="302">
        <v>61.818181818181799</v>
      </c>
      <c r="AB1392" s="312">
        <v>377</v>
      </c>
      <c r="AC1392" s="137">
        <v>2.813558816066391E-3</v>
      </c>
      <c r="AD1392" s="302">
        <v>67.272729999999996</v>
      </c>
      <c r="AF1392" s="290" t="s">
        <v>0</v>
      </c>
      <c r="AG1392" s="290" t="s">
        <v>0</v>
      </c>
      <c r="AH1392" s="290" t="s">
        <v>0</v>
      </c>
      <c r="AI1392" s="312">
        <v>810</v>
      </c>
      <c r="AJ1392" s="137">
        <v>5.6126832783613733E-3</v>
      </c>
      <c r="AK1392" s="302">
        <v>112.72727272727199</v>
      </c>
      <c r="AL1392" s="312">
        <v>368</v>
      </c>
      <c r="AM1392" s="137">
        <v>2.4991001881116176E-3</v>
      </c>
      <c r="AN1392" s="302">
        <v>61.818179999999998</v>
      </c>
      <c r="AP1392" s="290" t="s">
        <v>0</v>
      </c>
      <c r="AQ1392" s="290" t="s">
        <v>0</v>
      </c>
      <c r="AR1392" s="290" t="s">
        <v>0</v>
      </c>
      <c r="AS1392" s="312">
        <v>1290</v>
      </c>
      <c r="AT1392" s="137">
        <v>4.9878782957695836E-3</v>
      </c>
      <c r="AU1392" s="302">
        <v>152.12121212121201</v>
      </c>
      <c r="AV1392" s="312">
        <v>1058</v>
      </c>
      <c r="AW1392" s="137">
        <v>3.93878136040594E-3</v>
      </c>
      <c r="AX1392" s="302">
        <v>163.03030000000001</v>
      </c>
      <c r="AZ1392" s="318" t="s">
        <v>0</v>
      </c>
      <c r="BA1392" s="290" t="s">
        <v>0</v>
      </c>
      <c r="BB1392" s="290" t="s">
        <v>0</v>
      </c>
      <c r="BC1392" s="312">
        <v>2249</v>
      </c>
      <c r="BD1392" s="137">
        <v>3.2488544501649706E-3</v>
      </c>
      <c r="BE1392" s="302">
        <v>173.333333333333</v>
      </c>
      <c r="BF1392" s="312">
        <v>2400</v>
      </c>
      <c r="BG1392" s="137">
        <v>3.2765533934853929E-3</v>
      </c>
      <c r="BH1392" s="302">
        <v>215.15152</v>
      </c>
      <c r="BJ1392" s="318" t="s">
        <v>0</v>
      </c>
      <c r="BK1392" s="290" t="s">
        <v>0</v>
      </c>
      <c r="BL1392" s="290" t="s">
        <v>0</v>
      </c>
      <c r="BM1392" s="312">
        <v>1803</v>
      </c>
      <c r="BN1392" s="137">
        <v>3.4714199898341113E-3</v>
      </c>
      <c r="BO1392" s="302">
        <v>134.54545454545399</v>
      </c>
      <c r="BP1392" s="312">
        <v>2211</v>
      </c>
      <c r="BQ1392" s="137">
        <v>4.0930725071781499E-3</v>
      </c>
      <c r="BR1392" s="302">
        <v>181.21212800000001</v>
      </c>
      <c r="BT1392" s="318" t="s">
        <v>0</v>
      </c>
      <c r="BU1392" s="290" t="s">
        <v>0</v>
      </c>
      <c r="BV1392" s="290" t="s">
        <v>0</v>
      </c>
      <c r="BW1392" s="312">
        <v>1072</v>
      </c>
      <c r="BX1392" s="137">
        <v>2.3994073105822367E-3</v>
      </c>
      <c r="BY1392" s="302">
        <v>121.818181818181</v>
      </c>
      <c r="BZ1392" s="312">
        <v>1707</v>
      </c>
      <c r="CA1392" s="137">
        <v>3.7282382927420572E-3</v>
      </c>
      <c r="CB1392" s="302">
        <v>163.636368</v>
      </c>
      <c r="CD1392" s="318" t="s">
        <v>0</v>
      </c>
      <c r="CE1392" s="290" t="s">
        <v>0</v>
      </c>
      <c r="CF1392" s="290" t="s">
        <v>0</v>
      </c>
      <c r="CG1392" s="312">
        <v>12934</v>
      </c>
      <c r="CH1392" s="137">
        <v>3.2679267917695948E-3</v>
      </c>
      <c r="CI1392" s="302">
        <v>428.91</v>
      </c>
      <c r="CJ1392" s="312">
        <v>13559</v>
      </c>
      <c r="CK1392" s="137">
        <v>3.2961845065957725E-3</v>
      </c>
      <c r="CL1392" s="302">
        <v>484.11</v>
      </c>
    </row>
    <row r="1393" spans="1:91" ht="14.4" x14ac:dyDescent="0.3">
      <c r="A1393" s="99" t="s">
        <v>639</v>
      </c>
      <c r="B1393" s="318" t="s">
        <v>0</v>
      </c>
      <c r="C1393" s="290" t="s">
        <v>0</v>
      </c>
      <c r="D1393" s="290" t="s">
        <v>0</v>
      </c>
      <c r="E1393" s="312">
        <v>22698</v>
      </c>
      <c r="F1393" s="137">
        <v>2.421063185717242E-2</v>
      </c>
      <c r="G1393" s="302">
        <v>277.575757575757</v>
      </c>
      <c r="H1393" s="312">
        <v>24510</v>
      </c>
      <c r="I1393" s="137">
        <v>2.5183248978182738E-2</v>
      </c>
      <c r="J1393" s="302">
        <v>245.454544</v>
      </c>
      <c r="L1393" s="290" t="s">
        <v>0</v>
      </c>
      <c r="M1393" s="290" t="s">
        <v>0</v>
      </c>
      <c r="N1393" s="290" t="s">
        <v>0</v>
      </c>
      <c r="O1393" s="312">
        <v>16285</v>
      </c>
      <c r="P1393" s="137">
        <v>1.9673767022006593E-2</v>
      </c>
      <c r="Q1393" s="302">
        <v>212.72727272727201</v>
      </c>
      <c r="R1393" s="312">
        <v>17982</v>
      </c>
      <c r="S1393" s="137">
        <v>2.0911612329268931E-2</v>
      </c>
      <c r="T1393" s="302">
        <v>227.27271999999999</v>
      </c>
      <c r="V1393" s="290" t="s">
        <v>0</v>
      </c>
      <c r="W1393" s="290" t="s">
        <v>0</v>
      </c>
      <c r="X1393" s="290" t="s">
        <v>0</v>
      </c>
      <c r="Y1393" s="312">
        <v>2748</v>
      </c>
      <c r="Z1393" s="137">
        <v>2.0938897736191224E-2</v>
      </c>
      <c r="AA1393" s="302">
        <v>73.3333333333333</v>
      </c>
      <c r="AB1393" s="312">
        <v>3195</v>
      </c>
      <c r="AC1393" s="137">
        <v>2.3844351239607743E-2</v>
      </c>
      <c r="AD1393" s="302">
        <v>80.606063800000001</v>
      </c>
      <c r="AF1393" s="290" t="s">
        <v>0</v>
      </c>
      <c r="AG1393" s="290" t="s">
        <v>0</v>
      </c>
      <c r="AH1393" s="290" t="s">
        <v>0</v>
      </c>
      <c r="AI1393" s="312">
        <v>3177</v>
      </c>
      <c r="AJ1393" s="137">
        <v>2.2014191080684056E-2</v>
      </c>
      <c r="AK1393" s="302">
        <v>135.15151515151501</v>
      </c>
      <c r="AL1393" s="312">
        <v>4019</v>
      </c>
      <c r="AM1393" s="137">
        <v>2.7293162108751604E-2</v>
      </c>
      <c r="AN1393" s="302">
        <v>90.303030000000007</v>
      </c>
      <c r="AP1393" s="290" t="s">
        <v>0</v>
      </c>
      <c r="AQ1393" s="290" t="s">
        <v>0</v>
      </c>
      <c r="AR1393" s="290" t="s">
        <v>0</v>
      </c>
      <c r="AS1393" s="312">
        <v>5056</v>
      </c>
      <c r="AT1393" s="137">
        <v>1.9549389661558926E-2</v>
      </c>
      <c r="AU1393" s="302">
        <v>189.69696969696901</v>
      </c>
      <c r="AV1393" s="312">
        <v>5965</v>
      </c>
      <c r="AW1393" s="137">
        <v>2.220683441854578E-2</v>
      </c>
      <c r="AX1393" s="302">
        <v>175.75756799999999</v>
      </c>
      <c r="AZ1393" s="318" t="s">
        <v>0</v>
      </c>
      <c r="BA1393" s="290" t="s">
        <v>0</v>
      </c>
      <c r="BB1393" s="290" t="s">
        <v>0</v>
      </c>
      <c r="BC1393" s="312">
        <v>16895</v>
      </c>
      <c r="BD1393" s="137">
        <v>2.4406134253240189E-2</v>
      </c>
      <c r="BE1393" s="302">
        <v>225.45454545454501</v>
      </c>
      <c r="BF1393" s="312">
        <v>18946</v>
      </c>
      <c r="BG1393" s="137">
        <v>2.5865658580405938E-2</v>
      </c>
      <c r="BH1393" s="302">
        <v>230.30302399999999</v>
      </c>
      <c r="BJ1393" s="318" t="s">
        <v>0</v>
      </c>
      <c r="BK1393" s="290" t="s">
        <v>0</v>
      </c>
      <c r="BL1393" s="290" t="s">
        <v>0</v>
      </c>
      <c r="BM1393" s="312">
        <v>12884</v>
      </c>
      <c r="BN1393" s="137">
        <v>2.4806309012214471E-2</v>
      </c>
      <c r="BO1393" s="302">
        <v>186.06060606060601</v>
      </c>
      <c r="BP1393" s="312">
        <v>13924</v>
      </c>
      <c r="BQ1393" s="137">
        <v>2.5776545269085731E-2</v>
      </c>
      <c r="BR1393" s="302">
        <v>178.18182400000001</v>
      </c>
      <c r="BT1393" s="318" t="s">
        <v>0</v>
      </c>
      <c r="BU1393" s="290" t="s">
        <v>0</v>
      </c>
      <c r="BV1393" s="290" t="s">
        <v>0</v>
      </c>
      <c r="BW1393" s="312">
        <v>9466</v>
      </c>
      <c r="BX1393" s="137">
        <v>2.1187303733182325E-2</v>
      </c>
      <c r="BY1393" s="302">
        <v>161.81818181818099</v>
      </c>
      <c r="BZ1393" s="312">
        <v>9909</v>
      </c>
      <c r="CA1393" s="137">
        <v>2.1642128437481572E-2</v>
      </c>
      <c r="CB1393" s="302">
        <v>193.939392</v>
      </c>
      <c r="CD1393" s="318" t="s">
        <v>0</v>
      </c>
      <c r="CE1393" s="290" t="s">
        <v>0</v>
      </c>
      <c r="CF1393" s="290" t="s">
        <v>0</v>
      </c>
      <c r="CG1393" s="312">
        <v>89209</v>
      </c>
      <c r="CH1393" s="137">
        <v>2.2539700105688402E-2</v>
      </c>
      <c r="CI1393" s="302">
        <v>540.45000000000005</v>
      </c>
      <c r="CJ1393" s="312">
        <v>98450</v>
      </c>
      <c r="CK1393" s="137">
        <v>2.3933134056667436E-2</v>
      </c>
      <c r="CL1393" s="302">
        <v>527.74</v>
      </c>
    </row>
    <row r="1394" spans="1:91" ht="14.4" x14ac:dyDescent="0.3">
      <c r="A1394" s="432"/>
      <c r="B1394" s="432"/>
      <c r="C1394" s="432"/>
      <c r="D1394" s="432"/>
      <c r="E1394" s="432"/>
      <c r="F1394" s="432"/>
      <c r="G1394" s="432"/>
      <c r="H1394" s="432"/>
      <c r="I1394" s="432"/>
      <c r="J1394" s="432"/>
      <c r="K1394" s="432"/>
      <c r="L1394" s="432"/>
      <c r="M1394" s="432"/>
      <c r="N1394" s="432"/>
      <c r="O1394" s="432"/>
      <c r="P1394" s="432"/>
      <c r="Q1394" s="432"/>
      <c r="R1394" s="432"/>
      <c r="S1394" s="432"/>
      <c r="T1394" s="432"/>
      <c r="U1394" s="432"/>
      <c r="V1394" s="432"/>
      <c r="W1394" s="432"/>
      <c r="X1394" s="432"/>
      <c r="Y1394" s="432"/>
      <c r="Z1394" s="432"/>
      <c r="AA1394" s="432"/>
      <c r="AB1394" s="432"/>
      <c r="AC1394" s="432"/>
      <c r="AD1394" s="432"/>
      <c r="AE1394" s="432"/>
      <c r="AF1394" s="432"/>
      <c r="AG1394" s="432"/>
      <c r="AH1394" s="432"/>
      <c r="AI1394" s="432"/>
      <c r="AJ1394" s="432"/>
      <c r="AK1394" s="432"/>
      <c r="AL1394" s="432"/>
      <c r="AM1394" s="432"/>
      <c r="AN1394" s="432"/>
      <c r="AO1394" s="432"/>
      <c r="AP1394" s="432"/>
      <c r="AQ1394" s="432"/>
      <c r="AR1394" s="432"/>
      <c r="AS1394" s="432"/>
      <c r="AT1394" s="432"/>
      <c r="AU1394" s="432"/>
      <c r="AV1394" s="432"/>
      <c r="AW1394" s="432"/>
      <c r="AX1394" s="432"/>
      <c r="AY1394" s="432"/>
      <c r="AZ1394" s="432"/>
      <c r="BA1394" s="432"/>
      <c r="BB1394" s="432"/>
      <c r="BC1394" s="432"/>
      <c r="BD1394" s="432"/>
      <c r="BE1394" s="432"/>
      <c r="BF1394" s="432"/>
      <c r="BG1394" s="432"/>
      <c r="BH1394" s="432"/>
      <c r="BI1394" s="432"/>
      <c r="BJ1394" s="432"/>
      <c r="BK1394" s="432"/>
      <c r="BL1394" s="432"/>
      <c r="BM1394" s="432"/>
      <c r="BN1394" s="432"/>
      <c r="BO1394" s="432"/>
      <c r="BP1394" s="432"/>
      <c r="BQ1394" s="432"/>
      <c r="BR1394" s="432"/>
      <c r="BS1394" s="432"/>
      <c r="BT1394" s="432"/>
      <c r="BU1394" s="432"/>
      <c r="BV1394" s="432"/>
      <c r="BW1394" s="432"/>
      <c r="BX1394" s="432"/>
      <c r="BY1394" s="432"/>
      <c r="BZ1394" s="432"/>
      <c r="CA1394" s="432"/>
      <c r="CB1394" s="432"/>
      <c r="CC1394" s="432"/>
      <c r="CD1394" s="432"/>
      <c r="CE1394" s="432"/>
      <c r="CF1394" s="432"/>
      <c r="CG1394" s="432"/>
      <c r="CH1394" s="432"/>
      <c r="CI1394" s="432"/>
      <c r="CJ1394" s="432"/>
      <c r="CK1394" s="432"/>
      <c r="CL1394" s="432"/>
      <c r="CM1394" s="432"/>
    </row>
    <row r="1395" spans="1:91" ht="14.4" x14ac:dyDescent="0.3">
      <c r="A1395" s="472" t="s">
        <v>640</v>
      </c>
      <c r="B1395" s="472"/>
      <c r="C1395" s="472"/>
      <c r="D1395" s="472"/>
      <c r="E1395" s="472"/>
      <c r="F1395" s="472"/>
      <c r="G1395" s="472"/>
      <c r="H1395" s="472"/>
      <c r="I1395" s="472"/>
      <c r="J1395" s="472"/>
      <c r="K1395" s="472"/>
      <c r="L1395" s="472"/>
      <c r="M1395" s="472"/>
      <c r="N1395" s="472"/>
      <c r="O1395" s="472"/>
      <c r="P1395" s="472"/>
      <c r="Q1395" s="472"/>
      <c r="R1395" s="472"/>
      <c r="S1395" s="472"/>
      <c r="T1395" s="472"/>
      <c r="U1395" s="472"/>
      <c r="V1395" s="472"/>
      <c r="W1395" s="472"/>
      <c r="X1395" s="472"/>
      <c r="Y1395" s="472"/>
      <c r="Z1395" s="472"/>
      <c r="AA1395" s="472"/>
      <c r="AB1395" s="472"/>
      <c r="AC1395" s="472"/>
      <c r="AD1395" s="472"/>
      <c r="AE1395" s="472"/>
      <c r="AF1395" s="472"/>
      <c r="AG1395" s="472"/>
      <c r="AH1395" s="472"/>
      <c r="AI1395" s="472"/>
      <c r="AJ1395" s="472"/>
      <c r="AK1395" s="472"/>
      <c r="AL1395" s="472"/>
      <c r="AM1395" s="472"/>
      <c r="AN1395" s="472"/>
      <c r="AO1395" s="472"/>
      <c r="AP1395" s="472"/>
      <c r="AQ1395" s="472"/>
      <c r="AR1395" s="472"/>
      <c r="AS1395" s="472"/>
      <c r="AT1395" s="472"/>
      <c r="AU1395" s="472"/>
      <c r="AV1395" s="472"/>
      <c r="AW1395" s="472"/>
      <c r="AX1395" s="472"/>
      <c r="AY1395" s="472"/>
      <c r="AZ1395" s="472"/>
      <c r="BA1395" s="472"/>
      <c r="BB1395" s="472"/>
      <c r="BC1395" s="472"/>
      <c r="BD1395" s="472"/>
      <c r="BE1395" s="472"/>
      <c r="BF1395" s="472"/>
      <c r="BG1395" s="472"/>
      <c r="BH1395" s="472"/>
      <c r="BI1395" s="472"/>
      <c r="BJ1395" s="472"/>
      <c r="BK1395" s="472"/>
      <c r="BL1395" s="472"/>
      <c r="BM1395" s="472"/>
      <c r="BN1395" s="472"/>
      <c r="BO1395" s="472"/>
      <c r="BP1395" s="472"/>
      <c r="BQ1395" s="472"/>
      <c r="BR1395" s="472"/>
      <c r="BS1395" s="472"/>
      <c r="BT1395" s="472"/>
      <c r="BU1395" s="472"/>
      <c r="BV1395" s="472"/>
      <c r="BW1395" s="472"/>
      <c r="BX1395" s="472"/>
      <c r="BY1395" s="472"/>
      <c r="BZ1395" s="472"/>
      <c r="CA1395" s="472"/>
      <c r="CB1395" s="472"/>
      <c r="CC1395" s="472"/>
      <c r="CD1395" s="472"/>
      <c r="CE1395" s="472"/>
      <c r="CF1395" s="472"/>
      <c r="CG1395" s="472"/>
      <c r="CH1395" s="472"/>
      <c r="CI1395" s="472"/>
      <c r="CJ1395" s="472"/>
      <c r="CK1395" s="472"/>
      <c r="CL1395" s="472"/>
      <c r="CM1395" s="472"/>
    </row>
    <row r="1396" spans="1:91" ht="18" customHeight="1" x14ac:dyDescent="0.3">
      <c r="B1396" s="318" t="s">
        <v>0</v>
      </c>
      <c r="C1396" s="290" t="s">
        <v>0</v>
      </c>
      <c r="D1396" s="290" t="s">
        <v>0</v>
      </c>
      <c r="E1396" s="474" t="s">
        <v>332</v>
      </c>
      <c r="F1396" s="474"/>
      <c r="G1396" s="292" t="s">
        <v>333</v>
      </c>
      <c r="H1396" s="474" t="s">
        <v>332</v>
      </c>
      <c r="I1396" s="474"/>
      <c r="J1396" s="292" t="s">
        <v>333</v>
      </c>
      <c r="K1396" s="310" t="s">
        <v>0</v>
      </c>
      <c r="L1396" s="290" t="s">
        <v>0</v>
      </c>
      <c r="M1396" s="290" t="s">
        <v>0</v>
      </c>
      <c r="N1396" s="290" t="s">
        <v>0</v>
      </c>
      <c r="O1396" s="474" t="s">
        <v>332</v>
      </c>
      <c r="P1396" s="474"/>
      <c r="Q1396" s="292" t="s">
        <v>333</v>
      </c>
      <c r="R1396" s="474" t="s">
        <v>332</v>
      </c>
      <c r="S1396" s="474"/>
      <c r="T1396" s="292" t="s">
        <v>333</v>
      </c>
      <c r="U1396" s="310" t="s">
        <v>0</v>
      </c>
      <c r="V1396" s="290" t="s">
        <v>0</v>
      </c>
      <c r="W1396" s="290" t="s">
        <v>0</v>
      </c>
      <c r="X1396" s="290" t="s">
        <v>0</v>
      </c>
      <c r="Y1396" s="474" t="s">
        <v>332</v>
      </c>
      <c r="Z1396" s="474"/>
      <c r="AA1396" s="292" t="s">
        <v>333</v>
      </c>
      <c r="AB1396" s="474" t="s">
        <v>332</v>
      </c>
      <c r="AC1396" s="474"/>
      <c r="AD1396" s="292" t="s">
        <v>333</v>
      </c>
      <c r="AE1396" s="310" t="s">
        <v>0</v>
      </c>
      <c r="AF1396" s="290" t="s">
        <v>0</v>
      </c>
      <c r="AG1396" s="290" t="s">
        <v>0</v>
      </c>
      <c r="AH1396" s="290" t="s">
        <v>0</v>
      </c>
      <c r="AI1396" s="474" t="s">
        <v>332</v>
      </c>
      <c r="AJ1396" s="474"/>
      <c r="AK1396" s="292" t="s">
        <v>333</v>
      </c>
      <c r="AL1396" s="474" t="s">
        <v>332</v>
      </c>
      <c r="AM1396" s="474"/>
      <c r="AN1396" s="292" t="s">
        <v>333</v>
      </c>
      <c r="AO1396" s="310" t="s">
        <v>0</v>
      </c>
      <c r="AP1396" s="290" t="s">
        <v>0</v>
      </c>
      <c r="AQ1396" s="290" t="s">
        <v>0</v>
      </c>
      <c r="AR1396" s="290" t="s">
        <v>0</v>
      </c>
      <c r="AS1396" s="474" t="s">
        <v>332</v>
      </c>
      <c r="AT1396" s="474"/>
      <c r="AU1396" s="292" t="s">
        <v>333</v>
      </c>
      <c r="AV1396" s="474" t="s">
        <v>332</v>
      </c>
      <c r="AW1396" s="474"/>
      <c r="AX1396" s="292" t="s">
        <v>333</v>
      </c>
      <c r="AY1396" s="290" t="s">
        <v>0</v>
      </c>
      <c r="AZ1396" s="318" t="s">
        <v>0</v>
      </c>
      <c r="BA1396" s="290" t="s">
        <v>0</v>
      </c>
      <c r="BB1396" s="290" t="s">
        <v>0</v>
      </c>
      <c r="BC1396" s="474" t="s">
        <v>332</v>
      </c>
      <c r="BD1396" s="474"/>
      <c r="BE1396" s="292" t="s">
        <v>333</v>
      </c>
      <c r="BF1396" s="474" t="s">
        <v>332</v>
      </c>
      <c r="BG1396" s="474"/>
      <c r="BH1396" s="292" t="s">
        <v>333</v>
      </c>
      <c r="BI1396" s="290" t="s">
        <v>0</v>
      </c>
      <c r="BJ1396" s="318" t="s">
        <v>0</v>
      </c>
      <c r="BK1396" s="290" t="s">
        <v>0</v>
      </c>
      <c r="BL1396" s="290" t="s">
        <v>0</v>
      </c>
      <c r="BM1396" s="474" t="s">
        <v>332</v>
      </c>
      <c r="BN1396" s="474"/>
      <c r="BO1396" s="292" t="s">
        <v>333</v>
      </c>
      <c r="BP1396" s="474" t="s">
        <v>332</v>
      </c>
      <c r="BQ1396" s="474"/>
      <c r="BR1396" s="292" t="s">
        <v>333</v>
      </c>
      <c r="BS1396" s="290" t="s">
        <v>0</v>
      </c>
      <c r="BT1396" s="318" t="s">
        <v>0</v>
      </c>
      <c r="BU1396" s="290" t="s">
        <v>0</v>
      </c>
      <c r="BV1396" s="290" t="s">
        <v>0</v>
      </c>
      <c r="BW1396" s="474" t="s">
        <v>332</v>
      </c>
      <c r="BX1396" s="474"/>
      <c r="BY1396" s="292" t="s">
        <v>333</v>
      </c>
      <c r="BZ1396" s="474" t="s">
        <v>332</v>
      </c>
      <c r="CA1396" s="474"/>
      <c r="CB1396" s="292" t="s">
        <v>333</v>
      </c>
      <c r="CC1396" s="290" t="s">
        <v>0</v>
      </c>
      <c r="CD1396" s="318" t="s">
        <v>0</v>
      </c>
      <c r="CE1396" s="290" t="s">
        <v>0</v>
      </c>
      <c r="CF1396" s="290" t="s">
        <v>0</v>
      </c>
      <c r="CG1396" s="474" t="s">
        <v>332</v>
      </c>
      <c r="CH1396" s="474"/>
      <c r="CI1396" s="292" t="s">
        <v>333</v>
      </c>
      <c r="CJ1396" s="474" t="s">
        <v>332</v>
      </c>
      <c r="CK1396" s="474"/>
      <c r="CL1396" s="292" t="s">
        <v>333</v>
      </c>
      <c r="CM1396" s="310" t="s">
        <v>0</v>
      </c>
    </row>
    <row r="1397" spans="1:91" ht="14.4" x14ac:dyDescent="0.3">
      <c r="A1397" s="99" t="s">
        <v>18</v>
      </c>
      <c r="B1397" s="318" t="s">
        <v>0</v>
      </c>
      <c r="C1397" s="290" t="s">
        <v>0</v>
      </c>
      <c r="D1397" s="290" t="s">
        <v>0</v>
      </c>
      <c r="E1397" s="312">
        <v>857910</v>
      </c>
      <c r="F1397" s="137"/>
      <c r="G1397" s="302">
        <v>450.30303030303003</v>
      </c>
      <c r="H1397" s="312">
        <v>895561</v>
      </c>
      <c r="I1397" s="137"/>
      <c r="J1397" s="302">
        <v>326.66665599999999</v>
      </c>
      <c r="L1397" s="290" t="s">
        <v>0</v>
      </c>
      <c r="M1397" s="290" t="s">
        <v>0</v>
      </c>
      <c r="N1397" s="290" t="s">
        <v>0</v>
      </c>
      <c r="O1397" s="312">
        <v>754736</v>
      </c>
      <c r="P1397" s="137"/>
      <c r="Q1397" s="302">
        <v>889.09090909090901</v>
      </c>
      <c r="R1397" s="312">
        <v>789639</v>
      </c>
      <c r="S1397" s="137"/>
      <c r="T1397" s="302">
        <v>755.75756799999999</v>
      </c>
      <c r="V1397" s="290" t="s">
        <v>0</v>
      </c>
      <c r="W1397" s="290" t="s">
        <v>0</v>
      </c>
      <c r="X1397" s="290" t="s">
        <v>0</v>
      </c>
      <c r="Y1397" s="312">
        <v>118843</v>
      </c>
      <c r="Z1397" s="137"/>
      <c r="AA1397" s="302">
        <v>802.42424242424204</v>
      </c>
      <c r="AB1397" s="312">
        <v>122352</v>
      </c>
      <c r="AC1397" s="137"/>
      <c r="AD1397" s="302">
        <v>450.30304000000001</v>
      </c>
      <c r="AF1397" s="290" t="s">
        <v>0</v>
      </c>
      <c r="AG1397" s="290" t="s">
        <v>0</v>
      </c>
      <c r="AH1397" s="290" t="s">
        <v>0</v>
      </c>
      <c r="AI1397" s="312">
        <v>132528</v>
      </c>
      <c r="AJ1397" s="137"/>
      <c r="AK1397" s="302">
        <v>580.60606060606005</v>
      </c>
      <c r="AL1397" s="312">
        <v>135642</v>
      </c>
      <c r="AM1397" s="137"/>
      <c r="AN1397" s="302">
        <v>326.06060000000002</v>
      </c>
      <c r="AP1397" s="290" t="s">
        <v>0</v>
      </c>
      <c r="AQ1397" s="290" t="s">
        <v>0</v>
      </c>
      <c r="AR1397" s="290" t="s">
        <v>0</v>
      </c>
      <c r="AS1397" s="312">
        <v>236921</v>
      </c>
      <c r="AT1397" s="137"/>
      <c r="AU1397" s="302">
        <v>216.969696969697</v>
      </c>
      <c r="AV1397" s="312">
        <v>247300</v>
      </c>
      <c r="AW1397" s="137"/>
      <c r="AX1397" s="302">
        <v>224.24243200000001</v>
      </c>
      <c r="AZ1397" s="318" t="s">
        <v>0</v>
      </c>
      <c r="BA1397" s="290" t="s">
        <v>0</v>
      </c>
      <c r="BB1397" s="290" t="s">
        <v>0</v>
      </c>
      <c r="BC1397" s="312">
        <v>638916</v>
      </c>
      <c r="BD1397" s="137"/>
      <c r="BE1397" s="302">
        <v>449.09090909090901</v>
      </c>
      <c r="BF1397" s="312">
        <v>680089</v>
      </c>
      <c r="BG1397" s="137"/>
      <c r="BH1397" s="302">
        <v>413.33334400000001</v>
      </c>
      <c r="BJ1397" s="318" t="s">
        <v>0</v>
      </c>
      <c r="BK1397" s="290" t="s">
        <v>0</v>
      </c>
      <c r="BL1397" s="290" t="s">
        <v>0</v>
      </c>
      <c r="BM1397" s="312">
        <v>480148</v>
      </c>
      <c r="BN1397" s="137"/>
      <c r="BO1397" s="302">
        <v>319.39393939393898</v>
      </c>
      <c r="BP1397" s="312">
        <v>500805</v>
      </c>
      <c r="BQ1397" s="137"/>
      <c r="BR1397" s="302">
        <v>203.636368</v>
      </c>
      <c r="BT1397" s="318" t="s">
        <v>0</v>
      </c>
      <c r="BU1397" s="290" t="s">
        <v>0</v>
      </c>
      <c r="BV1397" s="290" t="s">
        <v>0</v>
      </c>
      <c r="BW1397" s="312">
        <v>405855</v>
      </c>
      <c r="BX1397" s="137"/>
      <c r="BY1397" s="302">
        <v>358.78787878787801</v>
      </c>
      <c r="BZ1397" s="312">
        <v>420066</v>
      </c>
      <c r="CA1397" s="137"/>
      <c r="CB1397" s="302">
        <v>325.45455900000002</v>
      </c>
      <c r="CD1397" s="318" t="s">
        <v>0</v>
      </c>
      <c r="CE1397" s="290" t="s">
        <v>0</v>
      </c>
      <c r="CF1397" s="290" t="s">
        <v>0</v>
      </c>
      <c r="CG1397" s="312">
        <v>3625857</v>
      </c>
      <c r="CH1397" s="137"/>
      <c r="CI1397" s="302">
        <v>1565.44</v>
      </c>
      <c r="CJ1397" s="312">
        <v>3791454</v>
      </c>
      <c r="CK1397" s="137"/>
      <c r="CL1397" s="302">
        <v>1163.03</v>
      </c>
    </row>
    <row r="1398" spans="1:91" ht="14.4" x14ac:dyDescent="0.3">
      <c r="A1398" s="99" t="s">
        <v>334</v>
      </c>
      <c r="B1398" s="318" t="s">
        <v>0</v>
      </c>
      <c r="C1398" s="290" t="s">
        <v>0</v>
      </c>
      <c r="D1398" s="290" t="s">
        <v>0</v>
      </c>
      <c r="E1398" s="312">
        <v>423780</v>
      </c>
      <c r="F1398" s="137">
        <v>0.49396789873063607</v>
      </c>
      <c r="G1398" s="302">
        <v>381.81818181818102</v>
      </c>
      <c r="H1398" s="312">
        <v>442788</v>
      </c>
      <c r="I1398" s="137">
        <v>0.49442528202992314</v>
      </c>
      <c r="J1398" s="302">
        <v>313.33334400000001</v>
      </c>
      <c r="L1398" s="290" t="s">
        <v>0</v>
      </c>
      <c r="M1398" s="290" t="s">
        <v>0</v>
      </c>
      <c r="N1398" s="290" t="s">
        <v>0</v>
      </c>
      <c r="O1398" s="312">
        <v>375213</v>
      </c>
      <c r="P1398" s="137">
        <v>0.49714469695363678</v>
      </c>
      <c r="Q1398" s="302">
        <v>862.42424242424204</v>
      </c>
      <c r="R1398" s="312">
        <v>392998</v>
      </c>
      <c r="S1398" s="137">
        <v>0.49769324970017947</v>
      </c>
      <c r="T1398" s="302">
        <v>733.33330000000001</v>
      </c>
      <c r="V1398" s="290" t="s">
        <v>0</v>
      </c>
      <c r="W1398" s="290" t="s">
        <v>0</v>
      </c>
      <c r="X1398" s="290" t="s">
        <v>0</v>
      </c>
      <c r="Y1398" s="312">
        <v>58796</v>
      </c>
      <c r="Z1398" s="137">
        <v>0.49473675353197077</v>
      </c>
      <c r="AA1398" s="302">
        <v>789.69696969696895</v>
      </c>
      <c r="AB1398" s="312">
        <v>61196</v>
      </c>
      <c r="AC1398" s="137">
        <v>0.50016346279586765</v>
      </c>
      <c r="AD1398" s="302">
        <v>412.72726399999999</v>
      </c>
      <c r="AF1398" s="290" t="s">
        <v>0</v>
      </c>
      <c r="AG1398" s="290" t="s">
        <v>0</v>
      </c>
      <c r="AH1398" s="290" t="s">
        <v>0</v>
      </c>
      <c r="AI1398" s="312">
        <v>66510</v>
      </c>
      <c r="AJ1398" s="137">
        <v>0.5018562115175661</v>
      </c>
      <c r="AK1398" s="302">
        <v>189.69696969696901</v>
      </c>
      <c r="AL1398" s="312">
        <v>66195</v>
      </c>
      <c r="AM1398" s="137">
        <v>0.48801256248064756</v>
      </c>
      <c r="AN1398" s="302">
        <v>216.363632</v>
      </c>
      <c r="AP1398" s="290" t="s">
        <v>0</v>
      </c>
      <c r="AQ1398" s="290" t="s">
        <v>0</v>
      </c>
      <c r="AR1398" s="290" t="s">
        <v>0</v>
      </c>
      <c r="AS1398" s="312">
        <v>118371</v>
      </c>
      <c r="AT1398" s="137">
        <v>0.49962223694818103</v>
      </c>
      <c r="AU1398" s="302">
        <v>189.09090909090901</v>
      </c>
      <c r="AV1398" s="312">
        <v>123712</v>
      </c>
      <c r="AW1398" s="137">
        <v>0.50025070764253943</v>
      </c>
      <c r="AX1398" s="302">
        <v>203.03030000000001</v>
      </c>
      <c r="AZ1398" s="318" t="s">
        <v>0</v>
      </c>
      <c r="BA1398" s="290" t="s">
        <v>0</v>
      </c>
      <c r="BB1398" s="290" t="s">
        <v>0</v>
      </c>
      <c r="BC1398" s="312">
        <v>314286</v>
      </c>
      <c r="BD1398" s="137">
        <v>0.49190503916007738</v>
      </c>
      <c r="BE1398" s="302">
        <v>374.54545454545399</v>
      </c>
      <c r="BF1398" s="312">
        <v>335262</v>
      </c>
      <c r="BG1398" s="137">
        <v>0.49296783215138018</v>
      </c>
      <c r="BH1398" s="302">
        <v>333.33334400000001</v>
      </c>
      <c r="BJ1398" s="318" t="s">
        <v>0</v>
      </c>
      <c r="BK1398" s="290" t="s">
        <v>0</v>
      </c>
      <c r="BL1398" s="290" t="s">
        <v>0</v>
      </c>
      <c r="BM1398" s="312">
        <v>236598</v>
      </c>
      <c r="BN1398" s="137">
        <v>0.49276056549230651</v>
      </c>
      <c r="BO1398" s="302">
        <v>280</v>
      </c>
      <c r="BP1398" s="312">
        <v>247127</v>
      </c>
      <c r="BQ1398" s="137">
        <v>0.49345953015644811</v>
      </c>
      <c r="BR1398" s="302">
        <v>147.27271999999999</v>
      </c>
      <c r="BT1398" s="318" t="s">
        <v>0</v>
      </c>
      <c r="BU1398" s="290" t="s">
        <v>0</v>
      </c>
      <c r="BV1398" s="290" t="s">
        <v>0</v>
      </c>
      <c r="BW1398" s="312">
        <v>202095</v>
      </c>
      <c r="BX1398" s="137">
        <v>0.49794877480873712</v>
      </c>
      <c r="BY1398" s="302">
        <v>284.84848484848402</v>
      </c>
      <c r="BZ1398" s="312">
        <v>208846</v>
      </c>
      <c r="CA1398" s="137">
        <v>0.49717425356967715</v>
      </c>
      <c r="CB1398" s="302">
        <v>300.60604899999998</v>
      </c>
      <c r="CD1398" s="318" t="s">
        <v>0</v>
      </c>
      <c r="CE1398" s="290" t="s">
        <v>0</v>
      </c>
      <c r="CF1398" s="290" t="s">
        <v>0</v>
      </c>
      <c r="CG1398" s="312">
        <v>1795649</v>
      </c>
      <c r="CH1398" s="137">
        <v>0.49523436804043847</v>
      </c>
      <c r="CI1398" s="302">
        <v>1371.53</v>
      </c>
      <c r="CJ1398" s="312">
        <v>1878124</v>
      </c>
      <c r="CK1398" s="137">
        <v>0.49535719014393947</v>
      </c>
      <c r="CL1398" s="302">
        <v>1056.0999999999999</v>
      </c>
    </row>
    <row r="1399" spans="1:91" ht="14.4" x14ac:dyDescent="0.3">
      <c r="A1399" s="99" t="s">
        <v>632</v>
      </c>
      <c r="B1399" s="318" t="s">
        <v>0</v>
      </c>
      <c r="C1399" s="290" t="s">
        <v>0</v>
      </c>
      <c r="D1399" s="290" t="s">
        <v>0</v>
      </c>
      <c r="E1399" s="312">
        <v>100940</v>
      </c>
      <c r="F1399" s="137">
        <v>0.117658029397023</v>
      </c>
      <c r="G1399" s="302">
        <v>60.606060606060602</v>
      </c>
      <c r="H1399" s="312">
        <v>103401</v>
      </c>
      <c r="I1399" s="137">
        <v>0.11545947177244208</v>
      </c>
      <c r="J1399" s="302">
        <v>55.757576</v>
      </c>
      <c r="L1399" s="290" t="s">
        <v>0</v>
      </c>
      <c r="M1399" s="290" t="s">
        <v>0</v>
      </c>
      <c r="N1399" s="290" t="s">
        <v>0</v>
      </c>
      <c r="O1399" s="312">
        <v>92464</v>
      </c>
      <c r="P1399" s="137">
        <v>0.12251171270483983</v>
      </c>
      <c r="Q1399" s="302">
        <v>60.606060606060602</v>
      </c>
      <c r="R1399" s="312">
        <v>95005</v>
      </c>
      <c r="S1399" s="137">
        <v>0.12031447281605899</v>
      </c>
      <c r="T1399" s="302">
        <v>95.757576</v>
      </c>
      <c r="V1399" s="290" t="s">
        <v>0</v>
      </c>
      <c r="W1399" s="290" t="s">
        <v>0</v>
      </c>
      <c r="X1399" s="290" t="s">
        <v>0</v>
      </c>
      <c r="Y1399" s="312">
        <v>14942</v>
      </c>
      <c r="Z1399" s="137">
        <v>0.12572890283819829</v>
      </c>
      <c r="AA1399" s="302">
        <v>34.545454545454497</v>
      </c>
      <c r="AB1399" s="312">
        <v>14893</v>
      </c>
      <c r="AC1399" s="137">
        <v>0.12172257094285341</v>
      </c>
      <c r="AD1399" s="302">
        <v>73.939390000000003</v>
      </c>
      <c r="AF1399" s="290" t="s">
        <v>0</v>
      </c>
      <c r="AG1399" s="290" t="s">
        <v>0</v>
      </c>
      <c r="AH1399" s="290" t="s">
        <v>0</v>
      </c>
      <c r="AI1399" s="312">
        <v>15648</v>
      </c>
      <c r="AJ1399" s="137">
        <v>0.1180731618978631</v>
      </c>
      <c r="AK1399" s="302">
        <v>99.393939393939405</v>
      </c>
      <c r="AL1399" s="312">
        <v>15758</v>
      </c>
      <c r="AM1399" s="137">
        <v>0.11617345659898852</v>
      </c>
      <c r="AN1399" s="302">
        <v>98.787880000000001</v>
      </c>
      <c r="AP1399" s="290" t="s">
        <v>0</v>
      </c>
      <c r="AQ1399" s="290" t="s">
        <v>0</v>
      </c>
      <c r="AR1399" s="290" t="s">
        <v>0</v>
      </c>
      <c r="AS1399" s="312">
        <v>30002</v>
      </c>
      <c r="AT1399" s="137">
        <v>0.12663292827566994</v>
      </c>
      <c r="AU1399" s="302">
        <v>66.6666666666666</v>
      </c>
      <c r="AV1399" s="312">
        <v>30142</v>
      </c>
      <c r="AW1399" s="137">
        <v>0.12188435099069955</v>
      </c>
      <c r="AX1399" s="302">
        <v>76.969695999999999</v>
      </c>
      <c r="AZ1399" s="318" t="s">
        <v>0</v>
      </c>
      <c r="BA1399" s="290" t="s">
        <v>0</v>
      </c>
      <c r="BB1399" s="290" t="s">
        <v>0</v>
      </c>
      <c r="BC1399" s="312">
        <v>74338</v>
      </c>
      <c r="BD1399" s="137">
        <v>0.11635019313963024</v>
      </c>
      <c r="BE1399" s="302">
        <v>235.75757575757501</v>
      </c>
      <c r="BF1399" s="312">
        <v>76959</v>
      </c>
      <c r="BG1399" s="137">
        <v>0.11316018932816146</v>
      </c>
      <c r="BH1399" s="302">
        <v>79.393936199999999</v>
      </c>
      <c r="BJ1399" s="318" t="s">
        <v>0</v>
      </c>
      <c r="BK1399" s="290" t="s">
        <v>0</v>
      </c>
      <c r="BL1399" s="290" t="s">
        <v>0</v>
      </c>
      <c r="BM1399" s="312">
        <v>54457</v>
      </c>
      <c r="BN1399" s="137">
        <v>0.11341711305680749</v>
      </c>
      <c r="BO1399" s="302">
        <v>134.54545454545399</v>
      </c>
      <c r="BP1399" s="312">
        <v>55005</v>
      </c>
      <c r="BQ1399" s="137">
        <v>0.10983316859855632</v>
      </c>
      <c r="BR1399" s="302">
        <v>41.212119999999999</v>
      </c>
      <c r="BT1399" s="318" t="s">
        <v>0</v>
      </c>
      <c r="BU1399" s="290" t="s">
        <v>0</v>
      </c>
      <c r="BV1399" s="290" t="s">
        <v>0</v>
      </c>
      <c r="BW1399" s="312">
        <v>52362</v>
      </c>
      <c r="BX1399" s="137">
        <v>0.12901652067856748</v>
      </c>
      <c r="BY1399" s="302">
        <v>53.939393939393902</v>
      </c>
      <c r="BZ1399" s="312">
        <v>53683</v>
      </c>
      <c r="CA1399" s="137">
        <v>0.12779658434626939</v>
      </c>
      <c r="CB1399" s="302">
        <v>75.757576</v>
      </c>
      <c r="CD1399" s="318" t="s">
        <v>0</v>
      </c>
      <c r="CE1399" s="290" t="s">
        <v>0</v>
      </c>
      <c r="CF1399" s="290" t="s">
        <v>0</v>
      </c>
      <c r="CG1399" s="312">
        <v>435153</v>
      </c>
      <c r="CH1399" s="137">
        <v>0.12001383397083779</v>
      </c>
      <c r="CI1399" s="302">
        <v>313.85000000000002</v>
      </c>
      <c r="CJ1399" s="312">
        <v>444846</v>
      </c>
      <c r="CK1399" s="137">
        <v>0.1173286026943753</v>
      </c>
      <c r="CL1399" s="302">
        <v>215.18</v>
      </c>
    </row>
    <row r="1400" spans="1:91" ht="14.4" x14ac:dyDescent="0.3">
      <c r="A1400" s="99" t="s">
        <v>641</v>
      </c>
      <c r="B1400" s="318" t="s">
        <v>0</v>
      </c>
      <c r="C1400" s="290" t="s">
        <v>0</v>
      </c>
      <c r="D1400" s="290" t="s">
        <v>0</v>
      </c>
      <c r="E1400" s="312">
        <v>4308</v>
      </c>
      <c r="F1400" s="137">
        <v>5.0215057523516453E-3</v>
      </c>
      <c r="G1400" s="302">
        <v>339.39393939393898</v>
      </c>
      <c r="H1400" s="312">
        <v>4708</v>
      </c>
      <c r="I1400" s="137">
        <v>5.2570400006253064E-3</v>
      </c>
      <c r="J1400" s="302">
        <v>296.96969999999999</v>
      </c>
      <c r="L1400" s="290" t="s">
        <v>0</v>
      </c>
      <c r="M1400" s="290" t="s">
        <v>0</v>
      </c>
      <c r="N1400" s="290" t="s">
        <v>0</v>
      </c>
      <c r="O1400" s="312">
        <v>3478</v>
      </c>
      <c r="P1400" s="137">
        <v>4.6082338725064132E-3</v>
      </c>
      <c r="Q1400" s="302">
        <v>284.24242424242402</v>
      </c>
      <c r="R1400" s="312">
        <v>3526</v>
      </c>
      <c r="S1400" s="137">
        <v>4.4653316262241354E-3</v>
      </c>
      <c r="T1400" s="302">
        <v>303.63635299999999</v>
      </c>
      <c r="V1400" s="290" t="s">
        <v>0</v>
      </c>
      <c r="W1400" s="290" t="s">
        <v>0</v>
      </c>
      <c r="X1400" s="290" t="s">
        <v>0</v>
      </c>
      <c r="Y1400" s="312">
        <v>436</v>
      </c>
      <c r="Z1400" s="137">
        <v>3.66870577148002E-3</v>
      </c>
      <c r="AA1400" s="302">
        <v>89.090909090909093</v>
      </c>
      <c r="AB1400" s="312">
        <v>646</v>
      </c>
      <c r="AC1400" s="137">
        <v>5.2798483065254346E-3</v>
      </c>
      <c r="AD1400" s="302">
        <v>121.21212</v>
      </c>
      <c r="AF1400" s="290" t="s">
        <v>0</v>
      </c>
      <c r="AG1400" s="290" t="s">
        <v>0</v>
      </c>
      <c r="AH1400" s="290" t="s">
        <v>0</v>
      </c>
      <c r="AI1400" s="312">
        <v>497</v>
      </c>
      <c r="AJ1400" s="137">
        <v>3.7501509115054933E-3</v>
      </c>
      <c r="AK1400" s="302">
        <v>129.69696969696901</v>
      </c>
      <c r="AL1400" s="312">
        <v>795</v>
      </c>
      <c r="AM1400" s="137">
        <v>5.8610164993143712E-3</v>
      </c>
      <c r="AN1400" s="302">
        <v>133.33332799999999</v>
      </c>
      <c r="AP1400" s="290" t="s">
        <v>0</v>
      </c>
      <c r="AQ1400" s="290" t="s">
        <v>0</v>
      </c>
      <c r="AR1400" s="290" t="s">
        <v>0</v>
      </c>
      <c r="AS1400" s="312">
        <v>1891</v>
      </c>
      <c r="AT1400" s="137">
        <v>7.9815634747447458E-3</v>
      </c>
      <c r="AU1400" s="302">
        <v>209.69696969696901</v>
      </c>
      <c r="AV1400" s="312">
        <v>1826</v>
      </c>
      <c r="AW1400" s="137">
        <v>7.3837444399514757E-3</v>
      </c>
      <c r="AX1400" s="302">
        <v>184.24243200000001</v>
      </c>
      <c r="AZ1400" s="318" t="s">
        <v>0</v>
      </c>
      <c r="BA1400" s="290" t="s">
        <v>0</v>
      </c>
      <c r="BB1400" s="290" t="s">
        <v>0</v>
      </c>
      <c r="BC1400" s="312">
        <v>3306</v>
      </c>
      <c r="BD1400" s="137">
        <v>5.1743891215746667E-3</v>
      </c>
      <c r="BE1400" s="302">
        <v>258.78787878787801</v>
      </c>
      <c r="BF1400" s="312">
        <v>3473</v>
      </c>
      <c r="BG1400" s="137">
        <v>5.1066845662847068E-3</v>
      </c>
      <c r="BH1400" s="302">
        <v>258.18182400000001</v>
      </c>
      <c r="BJ1400" s="318" t="s">
        <v>0</v>
      </c>
      <c r="BK1400" s="290" t="s">
        <v>0</v>
      </c>
      <c r="BL1400" s="290" t="s">
        <v>0</v>
      </c>
      <c r="BM1400" s="312">
        <v>2801</v>
      </c>
      <c r="BN1400" s="137">
        <v>5.8336179677932641E-3</v>
      </c>
      <c r="BO1400" s="302">
        <v>227.87878787878699</v>
      </c>
      <c r="BP1400" s="312">
        <v>2768</v>
      </c>
      <c r="BQ1400" s="137">
        <v>5.5271013667994532E-3</v>
      </c>
      <c r="BR1400" s="302">
        <v>256.96969999999999</v>
      </c>
      <c r="BT1400" s="318" t="s">
        <v>0</v>
      </c>
      <c r="BU1400" s="290" t="s">
        <v>0</v>
      </c>
      <c r="BV1400" s="290" t="s">
        <v>0</v>
      </c>
      <c r="BW1400" s="312">
        <v>2010</v>
      </c>
      <c r="BX1400" s="137">
        <v>4.9525076689950842E-3</v>
      </c>
      <c r="BY1400" s="302">
        <v>197.575757575757</v>
      </c>
      <c r="BZ1400" s="312">
        <v>2536</v>
      </c>
      <c r="CA1400" s="137">
        <v>6.037146543638381E-3</v>
      </c>
      <c r="CB1400" s="302">
        <v>281.21212800000001</v>
      </c>
      <c r="CD1400" s="318" t="s">
        <v>0</v>
      </c>
      <c r="CE1400" s="290" t="s">
        <v>0</v>
      </c>
      <c r="CF1400" s="290" t="s">
        <v>0</v>
      </c>
      <c r="CG1400" s="312">
        <v>18727</v>
      </c>
      <c r="CH1400" s="137">
        <v>5.1648479242286721E-3</v>
      </c>
      <c r="CI1400" s="302">
        <v>648.63</v>
      </c>
      <c r="CJ1400" s="312">
        <v>20278</v>
      </c>
      <c r="CK1400" s="137">
        <v>5.3483439334883138E-3</v>
      </c>
      <c r="CL1400" s="302">
        <v>675.77</v>
      </c>
    </row>
    <row r="1401" spans="1:91" ht="14.4" x14ac:dyDescent="0.3">
      <c r="A1401" s="99" t="s">
        <v>642</v>
      </c>
      <c r="B1401" s="318" t="s">
        <v>0</v>
      </c>
      <c r="C1401" s="290" t="s">
        <v>0</v>
      </c>
      <c r="D1401" s="290" t="s">
        <v>0</v>
      </c>
      <c r="E1401" s="312">
        <v>96632</v>
      </c>
      <c r="F1401" s="137">
        <v>0.11263652364467135</v>
      </c>
      <c r="G1401" s="302">
        <v>330.30303030303003</v>
      </c>
      <c r="H1401" s="312">
        <v>98693</v>
      </c>
      <c r="I1401" s="137">
        <v>0.11020243177181677</v>
      </c>
      <c r="J1401" s="302">
        <v>293.93939999999998</v>
      </c>
      <c r="L1401" s="290" t="s">
        <v>0</v>
      </c>
      <c r="M1401" s="290" t="s">
        <v>0</v>
      </c>
      <c r="N1401" s="290" t="s">
        <v>0</v>
      </c>
      <c r="O1401" s="312">
        <v>88986</v>
      </c>
      <c r="P1401" s="137">
        <v>0.11790347883233343</v>
      </c>
      <c r="Q1401" s="302">
        <v>292.12121212121201</v>
      </c>
      <c r="R1401" s="312">
        <v>91479</v>
      </c>
      <c r="S1401" s="137">
        <v>0.11584914118983484</v>
      </c>
      <c r="T1401" s="302">
        <v>314.54544099999998</v>
      </c>
      <c r="V1401" s="290" t="s">
        <v>0</v>
      </c>
      <c r="W1401" s="290" t="s">
        <v>0</v>
      </c>
      <c r="X1401" s="290" t="s">
        <v>0</v>
      </c>
      <c r="Y1401" s="312">
        <v>14506</v>
      </c>
      <c r="Z1401" s="137">
        <v>0.12206019706671828</v>
      </c>
      <c r="AA1401" s="302">
        <v>100</v>
      </c>
      <c r="AB1401" s="312">
        <v>14247</v>
      </c>
      <c r="AC1401" s="137">
        <v>0.11644272263632797</v>
      </c>
      <c r="AD1401" s="302">
        <v>136.96969999999999</v>
      </c>
      <c r="AF1401" s="290" t="s">
        <v>0</v>
      </c>
      <c r="AG1401" s="290" t="s">
        <v>0</v>
      </c>
      <c r="AH1401" s="290" t="s">
        <v>0</v>
      </c>
      <c r="AI1401" s="312">
        <v>15151</v>
      </c>
      <c r="AJ1401" s="137">
        <v>0.1143230109863576</v>
      </c>
      <c r="AK1401" s="302">
        <v>160.60606060606</v>
      </c>
      <c r="AL1401" s="312">
        <v>14963</v>
      </c>
      <c r="AM1401" s="137">
        <v>0.11031244009967414</v>
      </c>
      <c r="AN1401" s="302">
        <v>176.96969999999999</v>
      </c>
      <c r="AP1401" s="290" t="s">
        <v>0</v>
      </c>
      <c r="AQ1401" s="290" t="s">
        <v>0</v>
      </c>
      <c r="AR1401" s="290" t="s">
        <v>0</v>
      </c>
      <c r="AS1401" s="312">
        <v>28111</v>
      </c>
      <c r="AT1401" s="137">
        <v>0.1186513648009252</v>
      </c>
      <c r="AU1401" s="302">
        <v>215.75757575757501</v>
      </c>
      <c r="AV1401" s="312">
        <v>28316</v>
      </c>
      <c r="AW1401" s="137">
        <v>0.11450060655074808</v>
      </c>
      <c r="AX1401" s="302">
        <v>198.78787199999999</v>
      </c>
      <c r="AZ1401" s="318" t="s">
        <v>0</v>
      </c>
      <c r="BA1401" s="290" t="s">
        <v>0</v>
      </c>
      <c r="BB1401" s="290" t="s">
        <v>0</v>
      </c>
      <c r="BC1401" s="312">
        <v>71032</v>
      </c>
      <c r="BD1401" s="137">
        <v>0.11117580401805559</v>
      </c>
      <c r="BE1401" s="302">
        <v>332.12121212121201</v>
      </c>
      <c r="BF1401" s="312">
        <v>73486</v>
      </c>
      <c r="BG1401" s="137">
        <v>0.10805350476187675</v>
      </c>
      <c r="BH1401" s="302">
        <v>259.39395100000002</v>
      </c>
      <c r="BJ1401" s="318" t="s">
        <v>0</v>
      </c>
      <c r="BK1401" s="290" t="s">
        <v>0</v>
      </c>
      <c r="BL1401" s="290" t="s">
        <v>0</v>
      </c>
      <c r="BM1401" s="312">
        <v>51656</v>
      </c>
      <c r="BN1401" s="137">
        <v>0.10758349508901421</v>
      </c>
      <c r="BO1401" s="302">
        <v>269.09090909090901</v>
      </c>
      <c r="BP1401" s="312">
        <v>52237</v>
      </c>
      <c r="BQ1401" s="137">
        <v>0.10430606723175687</v>
      </c>
      <c r="BR1401" s="302">
        <v>261.21212800000001</v>
      </c>
      <c r="BT1401" s="318" t="s">
        <v>0</v>
      </c>
      <c r="BU1401" s="290" t="s">
        <v>0</v>
      </c>
      <c r="BV1401" s="290" t="s">
        <v>0</v>
      </c>
      <c r="BW1401" s="312">
        <v>50352</v>
      </c>
      <c r="BX1401" s="137">
        <v>0.12406401300957239</v>
      </c>
      <c r="BY1401" s="302">
        <v>200</v>
      </c>
      <c r="BZ1401" s="312">
        <v>51147</v>
      </c>
      <c r="CA1401" s="137">
        <v>0.12175943780263102</v>
      </c>
      <c r="CB1401" s="302">
        <v>297.57574499999998</v>
      </c>
      <c r="CD1401" s="318" t="s">
        <v>0</v>
      </c>
      <c r="CE1401" s="290" t="s">
        <v>0</v>
      </c>
      <c r="CF1401" s="290" t="s">
        <v>0</v>
      </c>
      <c r="CG1401" s="312">
        <v>416426</v>
      </c>
      <c r="CH1401" s="137">
        <v>0.11484898604660912</v>
      </c>
      <c r="CI1401" s="302">
        <v>706.09</v>
      </c>
      <c r="CJ1401" s="312">
        <v>424568</v>
      </c>
      <c r="CK1401" s="137">
        <v>0.11198025876088698</v>
      </c>
      <c r="CL1401" s="302">
        <v>704.65</v>
      </c>
    </row>
    <row r="1402" spans="1:91" ht="14.4" x14ac:dyDescent="0.3">
      <c r="A1402" s="99" t="s">
        <v>633</v>
      </c>
      <c r="B1402" s="318" t="s">
        <v>0</v>
      </c>
      <c r="C1402" s="290" t="s">
        <v>0</v>
      </c>
      <c r="D1402" s="290" t="s">
        <v>0</v>
      </c>
      <c r="E1402" s="312">
        <v>122422</v>
      </c>
      <c r="F1402" s="137">
        <v>0.14269795199962701</v>
      </c>
      <c r="G1402" s="302">
        <v>188.48484848484799</v>
      </c>
      <c r="H1402" s="312">
        <v>123947</v>
      </c>
      <c r="I1402" s="137">
        <v>0.1384015159213052</v>
      </c>
      <c r="J1402" s="302">
        <v>217.57576</v>
      </c>
      <c r="L1402" s="290" t="s">
        <v>0</v>
      </c>
      <c r="M1402" s="290" t="s">
        <v>0</v>
      </c>
      <c r="N1402" s="290" t="s">
        <v>0</v>
      </c>
      <c r="O1402" s="312">
        <v>105853</v>
      </c>
      <c r="P1402" s="137">
        <v>0.14025169065739543</v>
      </c>
      <c r="Q1402" s="302">
        <v>569.69696969696895</v>
      </c>
      <c r="R1402" s="312">
        <v>110552</v>
      </c>
      <c r="S1402" s="137">
        <v>0.14000321665976478</v>
      </c>
      <c r="T1402" s="302">
        <v>441.81817599999999</v>
      </c>
      <c r="V1402" s="290" t="s">
        <v>0</v>
      </c>
      <c r="W1402" s="290" t="s">
        <v>0</v>
      </c>
      <c r="X1402" s="290" t="s">
        <v>0</v>
      </c>
      <c r="Y1402" s="312">
        <v>17146</v>
      </c>
      <c r="Z1402" s="137">
        <v>0.14427437880228536</v>
      </c>
      <c r="AA1402" s="302">
        <v>473.33333333333297</v>
      </c>
      <c r="AB1402" s="312">
        <v>17418</v>
      </c>
      <c r="AC1402" s="137">
        <v>0.14235974892114556</v>
      </c>
      <c r="AD1402" s="302">
        <v>303.63635299999999</v>
      </c>
      <c r="AF1402" s="290" t="s">
        <v>0</v>
      </c>
      <c r="AG1402" s="290" t="s">
        <v>0</v>
      </c>
      <c r="AH1402" s="290" t="s">
        <v>0</v>
      </c>
      <c r="AI1402" s="312">
        <v>17401</v>
      </c>
      <c r="AJ1402" s="137">
        <v>0.13130055535434021</v>
      </c>
      <c r="AK1402" s="302">
        <v>83.030303030303003</v>
      </c>
      <c r="AL1402" s="312">
        <v>16600</v>
      </c>
      <c r="AM1402" s="137">
        <v>0.12238097344480323</v>
      </c>
      <c r="AN1402" s="302">
        <v>100</v>
      </c>
      <c r="AP1402" s="290" t="s">
        <v>0</v>
      </c>
      <c r="AQ1402" s="290" t="s">
        <v>0</v>
      </c>
      <c r="AR1402" s="290" t="s">
        <v>0</v>
      </c>
      <c r="AS1402" s="312">
        <v>33903</v>
      </c>
      <c r="AT1402" s="137">
        <v>0.14309833235551092</v>
      </c>
      <c r="AU1402" s="302">
        <v>130.30303030303</v>
      </c>
      <c r="AV1402" s="312">
        <v>35581</v>
      </c>
      <c r="AW1402" s="137">
        <v>0.14387788111605337</v>
      </c>
      <c r="AX1402" s="302">
        <v>92.727270000000004</v>
      </c>
      <c r="AZ1402" s="318" t="s">
        <v>0</v>
      </c>
      <c r="BA1402" s="290" t="s">
        <v>0</v>
      </c>
      <c r="BB1402" s="290" t="s">
        <v>0</v>
      </c>
      <c r="BC1402" s="312">
        <v>81903</v>
      </c>
      <c r="BD1402" s="137">
        <v>0.12819056026144282</v>
      </c>
      <c r="BE1402" s="302">
        <v>212.72727272727201</v>
      </c>
      <c r="BF1402" s="312">
        <v>87482</v>
      </c>
      <c r="BG1402" s="137">
        <v>0.12863316418880469</v>
      </c>
      <c r="BH1402" s="302">
        <v>158.78787199999999</v>
      </c>
      <c r="BJ1402" s="318" t="s">
        <v>0</v>
      </c>
      <c r="BK1402" s="290" t="s">
        <v>0</v>
      </c>
      <c r="BL1402" s="290" t="s">
        <v>0</v>
      </c>
      <c r="BM1402" s="312">
        <v>63296</v>
      </c>
      <c r="BN1402" s="137">
        <v>0.1318260203104043</v>
      </c>
      <c r="BO1402" s="302">
        <v>138.78787878787799</v>
      </c>
      <c r="BP1402" s="312">
        <v>66005</v>
      </c>
      <c r="BQ1402" s="137">
        <v>0.13179780553309173</v>
      </c>
      <c r="BR1402" s="302">
        <v>131.515152</v>
      </c>
      <c r="BT1402" s="318" t="s">
        <v>0</v>
      </c>
      <c r="BU1402" s="290" t="s">
        <v>0</v>
      </c>
      <c r="BV1402" s="290" t="s">
        <v>0</v>
      </c>
      <c r="BW1402" s="312">
        <v>56244</v>
      </c>
      <c r="BX1402" s="137">
        <v>0.13858151310196992</v>
      </c>
      <c r="BY1402" s="302">
        <v>183.030303030303</v>
      </c>
      <c r="BZ1402" s="312">
        <v>56118</v>
      </c>
      <c r="CA1402" s="137">
        <v>0.13359329248260987</v>
      </c>
      <c r="CB1402" s="302">
        <v>196.363632</v>
      </c>
      <c r="CD1402" s="318" t="s">
        <v>0</v>
      </c>
      <c r="CE1402" s="290" t="s">
        <v>0</v>
      </c>
      <c r="CF1402" s="290" t="s">
        <v>0</v>
      </c>
      <c r="CG1402" s="312">
        <v>498168</v>
      </c>
      <c r="CH1402" s="137">
        <v>0.13739317353111277</v>
      </c>
      <c r="CI1402" s="302">
        <v>839.1</v>
      </c>
      <c r="CJ1402" s="312">
        <v>513703</v>
      </c>
      <c r="CK1402" s="137">
        <v>0.13548970922500972</v>
      </c>
      <c r="CL1402" s="302">
        <v>657.55</v>
      </c>
    </row>
    <row r="1403" spans="1:91" ht="14.4" x14ac:dyDescent="0.3">
      <c r="A1403" s="99" t="s">
        <v>641</v>
      </c>
      <c r="B1403" s="318" t="s">
        <v>0</v>
      </c>
      <c r="C1403" s="290" t="s">
        <v>0</v>
      </c>
      <c r="D1403" s="290" t="s">
        <v>0</v>
      </c>
      <c r="E1403" s="312">
        <v>5120</v>
      </c>
      <c r="F1403" s="137">
        <v>5.9679919805107765E-3</v>
      </c>
      <c r="G1403" s="302">
        <v>334.54545454545399</v>
      </c>
      <c r="H1403" s="312">
        <v>5650</v>
      </c>
      <c r="I1403" s="137">
        <v>6.308894648159087E-3</v>
      </c>
      <c r="J1403" s="302">
        <v>353.33334400000001</v>
      </c>
      <c r="L1403" s="290" t="s">
        <v>0</v>
      </c>
      <c r="M1403" s="290" t="s">
        <v>0</v>
      </c>
      <c r="N1403" s="290" t="s">
        <v>0</v>
      </c>
      <c r="O1403" s="312">
        <v>3847</v>
      </c>
      <c r="P1403" s="137">
        <v>5.097146551906892E-3</v>
      </c>
      <c r="Q1403" s="302">
        <v>343.636363636363</v>
      </c>
      <c r="R1403" s="312">
        <v>5008</v>
      </c>
      <c r="S1403" s="137">
        <v>6.342138622839044E-3</v>
      </c>
      <c r="T1403" s="302">
        <v>361.81817599999999</v>
      </c>
      <c r="V1403" s="290" t="s">
        <v>0</v>
      </c>
      <c r="W1403" s="290" t="s">
        <v>0</v>
      </c>
      <c r="X1403" s="290" t="s">
        <v>0</v>
      </c>
      <c r="Y1403" s="312">
        <v>524</v>
      </c>
      <c r="Z1403" s="137">
        <v>4.4091784959989231E-3</v>
      </c>
      <c r="AA1403" s="302">
        <v>101.818181818181</v>
      </c>
      <c r="AB1403" s="312">
        <v>591</v>
      </c>
      <c r="AC1403" s="137">
        <v>4.830325617889368E-3</v>
      </c>
      <c r="AD1403" s="302">
        <v>114.545456</v>
      </c>
      <c r="AF1403" s="290" t="s">
        <v>0</v>
      </c>
      <c r="AG1403" s="290" t="s">
        <v>0</v>
      </c>
      <c r="AH1403" s="290" t="s">
        <v>0</v>
      </c>
      <c r="AI1403" s="312">
        <v>553</v>
      </c>
      <c r="AJ1403" s="137">
        <v>4.1727031268863936E-3</v>
      </c>
      <c r="AK1403" s="302">
        <v>113.939393939393</v>
      </c>
      <c r="AL1403" s="312">
        <v>730</v>
      </c>
      <c r="AM1403" s="137">
        <v>5.3818138924521903E-3</v>
      </c>
      <c r="AN1403" s="302">
        <v>143.03030000000001</v>
      </c>
      <c r="AP1403" s="290" t="s">
        <v>0</v>
      </c>
      <c r="AQ1403" s="290" t="s">
        <v>0</v>
      </c>
      <c r="AR1403" s="290" t="s">
        <v>0</v>
      </c>
      <c r="AS1403" s="312">
        <v>1136</v>
      </c>
      <c r="AT1403" s="137">
        <v>4.7948472275568654E-3</v>
      </c>
      <c r="AU1403" s="302">
        <v>138.78787878787799</v>
      </c>
      <c r="AV1403" s="312">
        <v>1336</v>
      </c>
      <c r="AW1403" s="137">
        <v>5.4023453295592395E-3</v>
      </c>
      <c r="AX1403" s="302">
        <v>196.96969999999999</v>
      </c>
      <c r="AZ1403" s="318" t="s">
        <v>0</v>
      </c>
      <c r="BA1403" s="290" t="s">
        <v>0</v>
      </c>
      <c r="BB1403" s="290" t="s">
        <v>0</v>
      </c>
      <c r="BC1403" s="312">
        <v>3284</v>
      </c>
      <c r="BD1403" s="137">
        <v>5.1399558001364812E-3</v>
      </c>
      <c r="BE1403" s="302">
        <v>267.87878787878702</v>
      </c>
      <c r="BF1403" s="312">
        <v>3893</v>
      </c>
      <c r="BG1403" s="137">
        <v>5.7242507965869173E-3</v>
      </c>
      <c r="BH1403" s="302">
        <v>284.84848</v>
      </c>
      <c r="BJ1403" s="318" t="s">
        <v>0</v>
      </c>
      <c r="BK1403" s="290" t="s">
        <v>0</v>
      </c>
      <c r="BL1403" s="290" t="s">
        <v>0</v>
      </c>
      <c r="BM1403" s="312">
        <v>2456</v>
      </c>
      <c r="BN1403" s="137">
        <v>5.1150895140664966E-3</v>
      </c>
      <c r="BO1403" s="302">
        <v>198.78787878787799</v>
      </c>
      <c r="BP1403" s="312">
        <v>3097</v>
      </c>
      <c r="BQ1403" s="137">
        <v>6.1840436896596481E-3</v>
      </c>
      <c r="BR1403" s="302">
        <v>275.15152</v>
      </c>
      <c r="BT1403" s="318" t="s">
        <v>0</v>
      </c>
      <c r="BU1403" s="290" t="s">
        <v>0</v>
      </c>
      <c r="BV1403" s="290" t="s">
        <v>0</v>
      </c>
      <c r="BW1403" s="312">
        <v>1931</v>
      </c>
      <c r="BX1403" s="137">
        <v>4.7578568700644315E-3</v>
      </c>
      <c r="BY1403" s="302">
        <v>186.666666666666</v>
      </c>
      <c r="BZ1403" s="312">
        <v>1930</v>
      </c>
      <c r="CA1403" s="137">
        <v>4.5945160998509755E-3</v>
      </c>
      <c r="CB1403" s="302">
        <v>226.060608</v>
      </c>
      <c r="CD1403" s="318" t="s">
        <v>0</v>
      </c>
      <c r="CE1403" s="290" t="s">
        <v>0</v>
      </c>
      <c r="CF1403" s="290" t="s">
        <v>0</v>
      </c>
      <c r="CG1403" s="312">
        <v>18851</v>
      </c>
      <c r="CH1403" s="137">
        <v>5.1990467357096544E-3</v>
      </c>
      <c r="CI1403" s="302">
        <v>645.21</v>
      </c>
      <c r="CJ1403" s="312">
        <v>22235</v>
      </c>
      <c r="CK1403" s="137">
        <v>5.8645047520027938E-3</v>
      </c>
      <c r="CL1403" s="302">
        <v>730.85</v>
      </c>
    </row>
    <row r="1404" spans="1:91" ht="14.4" x14ac:dyDescent="0.3">
      <c r="A1404" s="99" t="s">
        <v>642</v>
      </c>
      <c r="B1404" s="318" t="s">
        <v>0</v>
      </c>
      <c r="C1404" s="290" t="s">
        <v>0</v>
      </c>
      <c r="D1404" s="290" t="s">
        <v>0</v>
      </c>
      <c r="E1404" s="312">
        <v>117302</v>
      </c>
      <c r="F1404" s="137">
        <v>0.13672996001911622</v>
      </c>
      <c r="G1404" s="302">
        <v>417.575757575757</v>
      </c>
      <c r="H1404" s="312">
        <v>118297</v>
      </c>
      <c r="I1404" s="137">
        <v>0.13209262127314611</v>
      </c>
      <c r="J1404" s="302">
        <v>400.60604899999998</v>
      </c>
      <c r="L1404" s="290" t="s">
        <v>0</v>
      </c>
      <c r="M1404" s="290" t="s">
        <v>0</v>
      </c>
      <c r="N1404" s="290" t="s">
        <v>0</v>
      </c>
      <c r="O1404" s="312">
        <v>102006</v>
      </c>
      <c r="P1404" s="137">
        <v>0.13515454410548855</v>
      </c>
      <c r="Q1404" s="302">
        <v>622.42424242424204</v>
      </c>
      <c r="R1404" s="312">
        <v>105544</v>
      </c>
      <c r="S1404" s="137">
        <v>0.13366107803692573</v>
      </c>
      <c r="T1404" s="302">
        <v>528.48486300000002</v>
      </c>
      <c r="V1404" s="290" t="s">
        <v>0</v>
      </c>
      <c r="W1404" s="290" t="s">
        <v>0</v>
      </c>
      <c r="X1404" s="290" t="s">
        <v>0</v>
      </c>
      <c r="Y1404" s="312">
        <v>16622</v>
      </c>
      <c r="Z1404" s="137">
        <v>0.13986520030628644</v>
      </c>
      <c r="AA1404" s="302">
        <v>467.87878787878799</v>
      </c>
      <c r="AB1404" s="312">
        <v>16827</v>
      </c>
      <c r="AC1404" s="137">
        <v>0.13752942330325618</v>
      </c>
      <c r="AD1404" s="302">
        <v>336.36364700000001</v>
      </c>
      <c r="AF1404" s="290" t="s">
        <v>0</v>
      </c>
      <c r="AG1404" s="290" t="s">
        <v>0</v>
      </c>
      <c r="AH1404" s="290" t="s">
        <v>0</v>
      </c>
      <c r="AI1404" s="312">
        <v>16848</v>
      </c>
      <c r="AJ1404" s="137">
        <v>0.12712785222745382</v>
      </c>
      <c r="AK1404" s="302">
        <v>151.51515151515099</v>
      </c>
      <c r="AL1404" s="312">
        <v>15870</v>
      </c>
      <c r="AM1404" s="137">
        <v>0.11699915955235105</v>
      </c>
      <c r="AN1404" s="302">
        <v>182.42424</v>
      </c>
      <c r="AP1404" s="290" t="s">
        <v>0</v>
      </c>
      <c r="AQ1404" s="290" t="s">
        <v>0</v>
      </c>
      <c r="AR1404" s="290" t="s">
        <v>0</v>
      </c>
      <c r="AS1404" s="312">
        <v>32767</v>
      </c>
      <c r="AT1404" s="137">
        <v>0.13830348512795404</v>
      </c>
      <c r="AU1404" s="302">
        <v>190.30303030303</v>
      </c>
      <c r="AV1404" s="312">
        <v>34245</v>
      </c>
      <c r="AW1404" s="137">
        <v>0.13847553578649413</v>
      </c>
      <c r="AX1404" s="302">
        <v>200</v>
      </c>
      <c r="AZ1404" s="318" t="s">
        <v>0</v>
      </c>
      <c r="BA1404" s="290" t="s">
        <v>0</v>
      </c>
      <c r="BB1404" s="290" t="s">
        <v>0</v>
      </c>
      <c r="BC1404" s="312">
        <v>78619</v>
      </c>
      <c r="BD1404" s="137">
        <v>0.12305060446130633</v>
      </c>
      <c r="BE1404" s="302">
        <v>338.78787878787801</v>
      </c>
      <c r="BF1404" s="312">
        <v>83589</v>
      </c>
      <c r="BG1404" s="137">
        <v>0.12290891339221778</v>
      </c>
      <c r="BH1404" s="302">
        <v>349.69695999999999</v>
      </c>
      <c r="BJ1404" s="318" t="s">
        <v>0</v>
      </c>
      <c r="BK1404" s="290" t="s">
        <v>0</v>
      </c>
      <c r="BL1404" s="290" t="s">
        <v>0</v>
      </c>
      <c r="BM1404" s="312">
        <v>60840</v>
      </c>
      <c r="BN1404" s="137">
        <v>0.1267109307963378</v>
      </c>
      <c r="BO1404" s="302">
        <v>252.12121212121201</v>
      </c>
      <c r="BP1404" s="312">
        <v>62908</v>
      </c>
      <c r="BQ1404" s="137">
        <v>0.12561376184343206</v>
      </c>
      <c r="BR1404" s="302">
        <v>319.39395100000002</v>
      </c>
      <c r="BT1404" s="318" t="s">
        <v>0</v>
      </c>
      <c r="BU1404" s="290" t="s">
        <v>0</v>
      </c>
      <c r="BV1404" s="290" t="s">
        <v>0</v>
      </c>
      <c r="BW1404" s="312">
        <v>54313</v>
      </c>
      <c r="BX1404" s="137">
        <v>0.13382365623190548</v>
      </c>
      <c r="BY1404" s="302">
        <v>221.81818181818099</v>
      </c>
      <c r="BZ1404" s="312">
        <v>54188</v>
      </c>
      <c r="CA1404" s="137">
        <v>0.12899877638275889</v>
      </c>
      <c r="CB1404" s="302">
        <v>316.96969999999999</v>
      </c>
      <c r="CD1404" s="318" t="s">
        <v>0</v>
      </c>
      <c r="CE1404" s="290" t="s">
        <v>0</v>
      </c>
      <c r="CF1404" s="290" t="s">
        <v>0</v>
      </c>
      <c r="CG1404" s="312">
        <v>479317</v>
      </c>
      <c r="CH1404" s="137">
        <v>0.13219412679540313</v>
      </c>
      <c r="CI1404" s="302">
        <v>1031.67</v>
      </c>
      <c r="CJ1404" s="312">
        <v>491468</v>
      </c>
      <c r="CK1404" s="137">
        <v>0.12962520447300693</v>
      </c>
      <c r="CL1404" s="302">
        <v>973.76</v>
      </c>
    </row>
    <row r="1405" spans="1:91" ht="14.4" x14ac:dyDescent="0.3">
      <c r="A1405" s="99" t="s">
        <v>634</v>
      </c>
      <c r="B1405" s="318" t="s">
        <v>0</v>
      </c>
      <c r="C1405" s="290" t="s">
        <v>0</v>
      </c>
      <c r="D1405" s="290" t="s">
        <v>0</v>
      </c>
      <c r="E1405" s="312">
        <v>157042</v>
      </c>
      <c r="F1405" s="137">
        <v>0.18305183527409635</v>
      </c>
      <c r="G1405" s="302">
        <v>253.93939393939399</v>
      </c>
      <c r="H1405" s="312">
        <v>163605</v>
      </c>
      <c r="I1405" s="137">
        <v>0.18268437325877299</v>
      </c>
      <c r="J1405" s="302">
        <v>210.909088</v>
      </c>
      <c r="L1405" s="290" t="s">
        <v>0</v>
      </c>
      <c r="M1405" s="290" t="s">
        <v>0</v>
      </c>
      <c r="N1405" s="290" t="s">
        <v>0</v>
      </c>
      <c r="O1405" s="312">
        <v>140873</v>
      </c>
      <c r="P1405" s="137">
        <v>0.1866520213690615</v>
      </c>
      <c r="Q1405" s="302">
        <v>485.45454545454498</v>
      </c>
      <c r="R1405" s="312">
        <v>144547</v>
      </c>
      <c r="S1405" s="137">
        <v>0.18305453504702782</v>
      </c>
      <c r="T1405" s="302">
        <v>400</v>
      </c>
      <c r="V1405" s="290" t="s">
        <v>0</v>
      </c>
      <c r="W1405" s="290" t="s">
        <v>0</v>
      </c>
      <c r="X1405" s="290" t="s">
        <v>0</v>
      </c>
      <c r="Y1405" s="312">
        <v>21375</v>
      </c>
      <c r="Z1405" s="137">
        <v>0.17985914189308583</v>
      </c>
      <c r="AA1405" s="302">
        <v>428.48484848484799</v>
      </c>
      <c r="AB1405" s="312">
        <v>22193</v>
      </c>
      <c r="AC1405" s="137">
        <v>0.18138649143454949</v>
      </c>
      <c r="AD1405" s="302">
        <v>277.57574499999998</v>
      </c>
      <c r="AF1405" s="290" t="s">
        <v>0</v>
      </c>
      <c r="AG1405" s="290" t="s">
        <v>0</v>
      </c>
      <c r="AH1405" s="290" t="s">
        <v>0</v>
      </c>
      <c r="AI1405" s="312">
        <v>24974</v>
      </c>
      <c r="AJ1405" s="137">
        <v>0.18844319690933237</v>
      </c>
      <c r="AK1405" s="302">
        <v>120</v>
      </c>
      <c r="AL1405" s="312">
        <v>23739</v>
      </c>
      <c r="AM1405" s="137">
        <v>0.17501216437386649</v>
      </c>
      <c r="AN1405" s="302">
        <v>155.75756799999999</v>
      </c>
      <c r="AP1405" s="290" t="s">
        <v>0</v>
      </c>
      <c r="AQ1405" s="290" t="s">
        <v>0</v>
      </c>
      <c r="AR1405" s="290" t="s">
        <v>0</v>
      </c>
      <c r="AS1405" s="312">
        <v>42822</v>
      </c>
      <c r="AT1405" s="137">
        <v>0.18074379223454232</v>
      </c>
      <c r="AU1405" s="302">
        <v>112.72727272727199</v>
      </c>
      <c r="AV1405" s="312">
        <v>44431</v>
      </c>
      <c r="AW1405" s="137">
        <v>0.17966437525272949</v>
      </c>
      <c r="AX1405" s="302">
        <v>147.27271999999999</v>
      </c>
      <c r="AZ1405" s="318" t="s">
        <v>0</v>
      </c>
      <c r="BA1405" s="290" t="s">
        <v>0</v>
      </c>
      <c r="BB1405" s="290" t="s">
        <v>0</v>
      </c>
      <c r="BC1405" s="312">
        <v>124870</v>
      </c>
      <c r="BD1405" s="137">
        <v>0.19544040218119441</v>
      </c>
      <c r="BE1405" s="302">
        <v>170.30303030303</v>
      </c>
      <c r="BF1405" s="312">
        <v>131290</v>
      </c>
      <c r="BG1405" s="137">
        <v>0.19304826280089812</v>
      </c>
      <c r="BH1405" s="302">
        <v>219.393936</v>
      </c>
      <c r="BJ1405" s="318" t="s">
        <v>0</v>
      </c>
      <c r="BK1405" s="290" t="s">
        <v>0</v>
      </c>
      <c r="BL1405" s="290" t="s">
        <v>0</v>
      </c>
      <c r="BM1405" s="312">
        <v>93392</v>
      </c>
      <c r="BN1405" s="137">
        <v>0.19450669376942109</v>
      </c>
      <c r="BO1405" s="302">
        <v>147.87878787878699</v>
      </c>
      <c r="BP1405" s="312">
        <v>95862</v>
      </c>
      <c r="BQ1405" s="137">
        <v>0.1914158205289484</v>
      </c>
      <c r="BR1405" s="302">
        <v>118.181816</v>
      </c>
      <c r="BT1405" s="318" t="s">
        <v>0</v>
      </c>
      <c r="BU1405" s="290" t="s">
        <v>0</v>
      </c>
      <c r="BV1405" s="290" t="s">
        <v>0</v>
      </c>
      <c r="BW1405" s="312">
        <v>73874</v>
      </c>
      <c r="BX1405" s="137">
        <v>0.18202067240763325</v>
      </c>
      <c r="BY1405" s="302">
        <v>129.09090909090901</v>
      </c>
      <c r="BZ1405" s="312">
        <v>76157</v>
      </c>
      <c r="CA1405" s="137">
        <v>0.18129770083748745</v>
      </c>
      <c r="CB1405" s="302">
        <v>134.545456</v>
      </c>
      <c r="CD1405" s="318" t="s">
        <v>0</v>
      </c>
      <c r="CE1405" s="290" t="s">
        <v>0</v>
      </c>
      <c r="CF1405" s="290" t="s">
        <v>0</v>
      </c>
      <c r="CG1405" s="312">
        <v>679222</v>
      </c>
      <c r="CH1405" s="137">
        <v>0.18732729944948187</v>
      </c>
      <c r="CI1405" s="302">
        <v>759.28</v>
      </c>
      <c r="CJ1405" s="312">
        <v>701824</v>
      </c>
      <c r="CK1405" s="137">
        <v>0.18510682181558843</v>
      </c>
      <c r="CL1405" s="302">
        <v>637.41</v>
      </c>
    </row>
    <row r="1406" spans="1:91" ht="14.4" x14ac:dyDescent="0.3">
      <c r="A1406" s="99" t="s">
        <v>641</v>
      </c>
      <c r="B1406" s="318" t="s">
        <v>0</v>
      </c>
      <c r="C1406" s="290" t="s">
        <v>0</v>
      </c>
      <c r="D1406" s="290" t="s">
        <v>0</v>
      </c>
      <c r="E1406" s="312">
        <v>8282</v>
      </c>
      <c r="F1406" s="137">
        <v>9.6536932778496579E-3</v>
      </c>
      <c r="G1406" s="302">
        <v>384.24242424242402</v>
      </c>
      <c r="H1406" s="312">
        <v>9748</v>
      </c>
      <c r="I1406" s="137">
        <v>1.0884797350487571E-2</v>
      </c>
      <c r="J1406" s="302">
        <v>418.78787199999999</v>
      </c>
      <c r="L1406" s="290" t="s">
        <v>0</v>
      </c>
      <c r="M1406" s="290" t="s">
        <v>0</v>
      </c>
      <c r="N1406" s="290" t="s">
        <v>0</v>
      </c>
      <c r="O1406" s="312">
        <v>6932</v>
      </c>
      <c r="P1406" s="137">
        <v>9.1846685463526315E-3</v>
      </c>
      <c r="Q1406" s="302">
        <v>395.15151515151501</v>
      </c>
      <c r="R1406" s="312">
        <v>6443</v>
      </c>
      <c r="S1406" s="137">
        <v>8.159424749790728E-3</v>
      </c>
      <c r="T1406" s="302">
        <v>398.18182400000001</v>
      </c>
      <c r="V1406" s="290" t="s">
        <v>0</v>
      </c>
      <c r="W1406" s="290" t="s">
        <v>0</v>
      </c>
      <c r="X1406" s="290" t="s">
        <v>0</v>
      </c>
      <c r="Y1406" s="312">
        <v>1055</v>
      </c>
      <c r="Z1406" s="137">
        <v>8.8772582314482137E-3</v>
      </c>
      <c r="AA1406" s="302">
        <v>129.69696969696901</v>
      </c>
      <c r="AB1406" s="312">
        <v>938</v>
      </c>
      <c r="AC1406" s="137">
        <v>7.6664051261932783E-3</v>
      </c>
      <c r="AD1406" s="302">
        <v>132.72728000000001</v>
      </c>
      <c r="AF1406" s="290" t="s">
        <v>0</v>
      </c>
      <c r="AG1406" s="290" t="s">
        <v>0</v>
      </c>
      <c r="AH1406" s="290" t="s">
        <v>0</v>
      </c>
      <c r="AI1406" s="312">
        <v>1339</v>
      </c>
      <c r="AJ1406" s="137">
        <v>1.010352529276832E-2</v>
      </c>
      <c r="AK1406" s="302">
        <v>181.21212121212099</v>
      </c>
      <c r="AL1406" s="312">
        <v>879</v>
      </c>
      <c r="AM1406" s="137">
        <v>6.4802937143362679E-3</v>
      </c>
      <c r="AN1406" s="302">
        <v>146.66667200000001</v>
      </c>
      <c r="AP1406" s="290" t="s">
        <v>0</v>
      </c>
      <c r="AQ1406" s="290" t="s">
        <v>0</v>
      </c>
      <c r="AR1406" s="290" t="s">
        <v>0</v>
      </c>
      <c r="AS1406" s="312">
        <v>3203</v>
      </c>
      <c r="AT1406" s="137">
        <v>1.3519274357275211E-2</v>
      </c>
      <c r="AU1406" s="302">
        <v>275.15151515151501</v>
      </c>
      <c r="AV1406" s="312">
        <v>2303</v>
      </c>
      <c r="AW1406" s="137">
        <v>9.3125758188435104E-3</v>
      </c>
      <c r="AX1406" s="302">
        <v>220.606064</v>
      </c>
      <c r="AZ1406" s="318" t="s">
        <v>0</v>
      </c>
      <c r="BA1406" s="290" t="s">
        <v>0</v>
      </c>
      <c r="BB1406" s="290" t="s">
        <v>0</v>
      </c>
      <c r="BC1406" s="312">
        <v>6438</v>
      </c>
      <c r="BD1406" s="137">
        <v>1.0076441973592773E-2</v>
      </c>
      <c r="BE1406" s="302">
        <v>352.72727272727201</v>
      </c>
      <c r="BF1406" s="312">
        <v>7157</v>
      </c>
      <c r="BG1406" s="137">
        <v>1.0523622643506952E-2</v>
      </c>
      <c r="BH1406" s="302">
        <v>432.72726399999999</v>
      </c>
      <c r="BJ1406" s="318" t="s">
        <v>0</v>
      </c>
      <c r="BK1406" s="290" t="s">
        <v>0</v>
      </c>
      <c r="BL1406" s="290" t="s">
        <v>0</v>
      </c>
      <c r="BM1406" s="312">
        <v>5001</v>
      </c>
      <c r="BN1406" s="137">
        <v>1.0415538542282795E-2</v>
      </c>
      <c r="BO1406" s="302">
        <v>302.42424242424198</v>
      </c>
      <c r="BP1406" s="312">
        <v>4844</v>
      </c>
      <c r="BQ1406" s="137">
        <v>9.6724273918990418E-3</v>
      </c>
      <c r="BR1406" s="302">
        <v>329.09089999999998</v>
      </c>
      <c r="BT1406" s="318" t="s">
        <v>0</v>
      </c>
      <c r="BU1406" s="290" t="s">
        <v>0</v>
      </c>
      <c r="BV1406" s="290" t="s">
        <v>0</v>
      </c>
      <c r="BW1406" s="312">
        <v>2809</v>
      </c>
      <c r="BX1406" s="137">
        <v>6.9211910657747226E-3</v>
      </c>
      <c r="BY1406" s="302">
        <v>253.333333333333</v>
      </c>
      <c r="BZ1406" s="312">
        <v>2730</v>
      </c>
      <c r="CA1406" s="137">
        <v>6.4989787319135565E-3</v>
      </c>
      <c r="CB1406" s="302">
        <v>203.636368</v>
      </c>
      <c r="CD1406" s="318" t="s">
        <v>0</v>
      </c>
      <c r="CE1406" s="290" t="s">
        <v>0</v>
      </c>
      <c r="CF1406" s="290" t="s">
        <v>0</v>
      </c>
      <c r="CG1406" s="312">
        <v>35059</v>
      </c>
      <c r="CH1406" s="137">
        <v>9.6691623525141778E-3</v>
      </c>
      <c r="CI1406" s="302">
        <v>841.2</v>
      </c>
      <c r="CJ1406" s="312">
        <v>35042</v>
      </c>
      <c r="CK1406" s="137">
        <v>9.2423645387758897E-3</v>
      </c>
      <c r="CL1406" s="302">
        <v>869.67</v>
      </c>
    </row>
    <row r="1407" spans="1:91" ht="14.4" x14ac:dyDescent="0.3">
      <c r="A1407" s="99" t="s">
        <v>642</v>
      </c>
      <c r="B1407" s="318" t="s">
        <v>0</v>
      </c>
      <c r="C1407" s="290" t="s">
        <v>0</v>
      </c>
      <c r="D1407" s="290" t="s">
        <v>0</v>
      </c>
      <c r="E1407" s="312">
        <v>148760</v>
      </c>
      <c r="F1407" s="137">
        <v>0.1733981419962467</v>
      </c>
      <c r="G1407" s="302">
        <v>492.12121212121201</v>
      </c>
      <c r="H1407" s="312">
        <v>153857</v>
      </c>
      <c r="I1407" s="137">
        <v>0.17179957590828543</v>
      </c>
      <c r="J1407" s="302">
        <v>429.09089999999998</v>
      </c>
      <c r="L1407" s="290" t="s">
        <v>0</v>
      </c>
      <c r="M1407" s="290" t="s">
        <v>0</v>
      </c>
      <c r="N1407" s="290" t="s">
        <v>0</v>
      </c>
      <c r="O1407" s="312">
        <v>133941</v>
      </c>
      <c r="P1407" s="137">
        <v>0.17746735282270887</v>
      </c>
      <c r="Q1407" s="302">
        <v>556.969696969697</v>
      </c>
      <c r="R1407" s="312">
        <v>138104</v>
      </c>
      <c r="S1407" s="137">
        <v>0.17489511029723709</v>
      </c>
      <c r="T1407" s="302">
        <v>557.57574499999998</v>
      </c>
      <c r="V1407" s="290" t="s">
        <v>0</v>
      </c>
      <c r="W1407" s="290" t="s">
        <v>0</v>
      </c>
      <c r="X1407" s="290" t="s">
        <v>0</v>
      </c>
      <c r="Y1407" s="312">
        <v>20320</v>
      </c>
      <c r="Z1407" s="137">
        <v>0.17098188366163763</v>
      </c>
      <c r="AA1407" s="302">
        <v>424.24242424242402</v>
      </c>
      <c r="AB1407" s="312">
        <v>21255</v>
      </c>
      <c r="AC1407" s="137">
        <v>0.17372008630835623</v>
      </c>
      <c r="AD1407" s="302">
        <v>313.93939999999998</v>
      </c>
      <c r="AF1407" s="290" t="s">
        <v>0</v>
      </c>
      <c r="AG1407" s="290" t="s">
        <v>0</v>
      </c>
      <c r="AH1407" s="290" t="s">
        <v>0</v>
      </c>
      <c r="AI1407" s="312">
        <v>23635</v>
      </c>
      <c r="AJ1407" s="137">
        <v>0.17833967161656405</v>
      </c>
      <c r="AK1407" s="302">
        <v>214.54545454545399</v>
      </c>
      <c r="AL1407" s="312">
        <v>22860</v>
      </c>
      <c r="AM1407" s="137">
        <v>0.16853187065953024</v>
      </c>
      <c r="AN1407" s="302">
        <v>204.84848</v>
      </c>
      <c r="AP1407" s="290" t="s">
        <v>0</v>
      </c>
      <c r="AQ1407" s="290" t="s">
        <v>0</v>
      </c>
      <c r="AR1407" s="290" t="s">
        <v>0</v>
      </c>
      <c r="AS1407" s="312">
        <v>39619</v>
      </c>
      <c r="AT1407" s="137">
        <v>0.16722451787726711</v>
      </c>
      <c r="AU1407" s="302">
        <v>284.84848484848402</v>
      </c>
      <c r="AV1407" s="312">
        <v>42128</v>
      </c>
      <c r="AW1407" s="137">
        <v>0.17035179943388598</v>
      </c>
      <c r="AX1407" s="302">
        <v>239.393936</v>
      </c>
      <c r="AZ1407" s="318" t="s">
        <v>0</v>
      </c>
      <c r="BA1407" s="290" t="s">
        <v>0</v>
      </c>
      <c r="BB1407" s="290" t="s">
        <v>0</v>
      </c>
      <c r="BC1407" s="312">
        <v>118432</v>
      </c>
      <c r="BD1407" s="137">
        <v>0.18536396020760162</v>
      </c>
      <c r="BE1407" s="302">
        <v>392.72727272727201</v>
      </c>
      <c r="BF1407" s="312">
        <v>124133</v>
      </c>
      <c r="BG1407" s="137">
        <v>0.18252464015739117</v>
      </c>
      <c r="BH1407" s="302">
        <v>469.09089999999998</v>
      </c>
      <c r="BJ1407" s="318" t="s">
        <v>0</v>
      </c>
      <c r="BK1407" s="290" t="s">
        <v>0</v>
      </c>
      <c r="BL1407" s="290" t="s">
        <v>0</v>
      </c>
      <c r="BM1407" s="312">
        <v>88391</v>
      </c>
      <c r="BN1407" s="137">
        <v>0.18409115522713829</v>
      </c>
      <c r="BO1407" s="302">
        <v>327.27272727272702</v>
      </c>
      <c r="BP1407" s="312">
        <v>91018</v>
      </c>
      <c r="BQ1407" s="137">
        <v>0.18174339313704935</v>
      </c>
      <c r="BR1407" s="302">
        <v>356.96969999999999</v>
      </c>
      <c r="BT1407" s="318" t="s">
        <v>0</v>
      </c>
      <c r="BU1407" s="290" t="s">
        <v>0</v>
      </c>
      <c r="BV1407" s="290" t="s">
        <v>0</v>
      </c>
      <c r="BW1407" s="312">
        <v>71065</v>
      </c>
      <c r="BX1407" s="137">
        <v>0.17509948134185854</v>
      </c>
      <c r="BY1407" s="302">
        <v>277.575757575757</v>
      </c>
      <c r="BZ1407" s="312">
        <v>73427</v>
      </c>
      <c r="CA1407" s="137">
        <v>0.17479872210557387</v>
      </c>
      <c r="CB1407" s="302">
        <v>227.878784</v>
      </c>
      <c r="CD1407" s="318" t="s">
        <v>0</v>
      </c>
      <c r="CE1407" s="290" t="s">
        <v>0</v>
      </c>
      <c r="CF1407" s="290" t="s">
        <v>0</v>
      </c>
      <c r="CG1407" s="312">
        <v>644163</v>
      </c>
      <c r="CH1407" s="137">
        <v>0.17765813709696771</v>
      </c>
      <c r="CI1407" s="302">
        <v>1093.04</v>
      </c>
      <c r="CJ1407" s="312">
        <v>666782</v>
      </c>
      <c r="CK1407" s="137">
        <v>0.17586445727681255</v>
      </c>
      <c r="CL1407" s="302">
        <v>1043.6500000000001</v>
      </c>
    </row>
    <row r="1408" spans="1:91" ht="14.4" x14ac:dyDescent="0.3">
      <c r="A1408" s="99" t="s">
        <v>635</v>
      </c>
      <c r="B1408" s="318" t="s">
        <v>0</v>
      </c>
      <c r="C1408" s="290" t="s">
        <v>0</v>
      </c>
      <c r="D1408" s="290" t="s">
        <v>0</v>
      </c>
      <c r="E1408" s="312">
        <v>25684</v>
      </c>
      <c r="F1408" s="137">
        <v>2.9937872270984135E-2</v>
      </c>
      <c r="G1408" s="302">
        <v>58.181818181818201</v>
      </c>
      <c r="H1408" s="312">
        <v>32232</v>
      </c>
      <c r="I1408" s="137">
        <v>3.5990848194595346E-2</v>
      </c>
      <c r="J1408" s="302">
        <v>48.484848</v>
      </c>
      <c r="L1408" s="290" t="s">
        <v>0</v>
      </c>
      <c r="M1408" s="290" t="s">
        <v>0</v>
      </c>
      <c r="N1408" s="290" t="s">
        <v>0</v>
      </c>
      <c r="O1408" s="312">
        <v>22312</v>
      </c>
      <c r="P1408" s="137">
        <v>2.9562655021093467E-2</v>
      </c>
      <c r="Q1408" s="302">
        <v>55.151515151515099</v>
      </c>
      <c r="R1408" s="312">
        <v>26949</v>
      </c>
      <c r="S1408" s="137">
        <v>3.4128253543707951E-2</v>
      </c>
      <c r="T1408" s="302">
        <v>49.696968099999999</v>
      </c>
      <c r="V1408" s="290" t="s">
        <v>0</v>
      </c>
      <c r="W1408" s="290" t="s">
        <v>0</v>
      </c>
      <c r="X1408" s="290" t="s">
        <v>0</v>
      </c>
      <c r="Y1408" s="312">
        <v>3227</v>
      </c>
      <c r="Z1408" s="137">
        <v>2.7153471386619322E-2</v>
      </c>
      <c r="AA1408" s="302">
        <v>68.484848484848399</v>
      </c>
      <c r="AB1408" s="312">
        <v>4118</v>
      </c>
      <c r="AC1408" s="137">
        <v>3.3656989669151302E-2</v>
      </c>
      <c r="AD1408" s="302">
        <v>44.848483999999999</v>
      </c>
      <c r="AF1408" s="290" t="s">
        <v>0</v>
      </c>
      <c r="AG1408" s="290" t="s">
        <v>0</v>
      </c>
      <c r="AH1408" s="290" t="s">
        <v>0</v>
      </c>
      <c r="AI1408" s="312">
        <v>5078</v>
      </c>
      <c r="AJ1408" s="137">
        <v>3.8316431244718098E-2</v>
      </c>
      <c r="AK1408" s="302">
        <v>51.515151515151501</v>
      </c>
      <c r="AL1408" s="312">
        <v>6219</v>
      </c>
      <c r="AM1408" s="137">
        <v>4.584863095501393E-2</v>
      </c>
      <c r="AN1408" s="302">
        <v>78.787880000000001</v>
      </c>
      <c r="AP1408" s="290" t="s">
        <v>0</v>
      </c>
      <c r="AQ1408" s="290" t="s">
        <v>0</v>
      </c>
      <c r="AR1408" s="290" t="s">
        <v>0</v>
      </c>
      <c r="AS1408" s="312">
        <v>6985</v>
      </c>
      <c r="AT1408" s="137">
        <v>2.9482401306764702E-2</v>
      </c>
      <c r="AU1408" s="302">
        <v>26.6666666666666</v>
      </c>
      <c r="AV1408" s="312">
        <v>8298</v>
      </c>
      <c r="AW1408" s="137">
        <v>3.3554387383744437E-2</v>
      </c>
      <c r="AX1408" s="302">
        <v>47.272728000000001</v>
      </c>
      <c r="AZ1408" s="318" t="s">
        <v>0</v>
      </c>
      <c r="BA1408" s="290" t="s">
        <v>0</v>
      </c>
      <c r="BB1408" s="290" t="s">
        <v>0</v>
      </c>
      <c r="BC1408" s="312">
        <v>20029</v>
      </c>
      <c r="BD1408" s="137">
        <v>3.1348408867519363E-2</v>
      </c>
      <c r="BE1408" s="302">
        <v>80</v>
      </c>
      <c r="BF1408" s="312">
        <v>24633</v>
      </c>
      <c r="BG1408" s="137">
        <v>3.6220259407224641E-2</v>
      </c>
      <c r="BH1408" s="302">
        <v>116.36364</v>
      </c>
      <c r="BJ1408" s="318" t="s">
        <v>0</v>
      </c>
      <c r="BK1408" s="290" t="s">
        <v>0</v>
      </c>
      <c r="BL1408" s="290" t="s">
        <v>0</v>
      </c>
      <c r="BM1408" s="312">
        <v>15278</v>
      </c>
      <c r="BN1408" s="137">
        <v>3.1819355698659582E-2</v>
      </c>
      <c r="BO1408" s="302">
        <v>56.969696969696898</v>
      </c>
      <c r="BP1408" s="312">
        <v>18642</v>
      </c>
      <c r="BQ1408" s="137">
        <v>3.7224069248509899E-2</v>
      </c>
      <c r="BR1408" s="302">
        <v>66.666664100000006</v>
      </c>
      <c r="BT1408" s="318" t="s">
        <v>0</v>
      </c>
      <c r="BU1408" s="290" t="s">
        <v>0</v>
      </c>
      <c r="BV1408" s="290" t="s">
        <v>0</v>
      </c>
      <c r="BW1408" s="312">
        <v>11825</v>
      </c>
      <c r="BX1408" s="137">
        <v>2.9136021485505908E-2</v>
      </c>
      <c r="BY1408" s="302">
        <v>50.303030303030297</v>
      </c>
      <c r="BZ1408" s="312">
        <v>14312</v>
      </c>
      <c r="CA1408" s="137">
        <v>3.4070836487599565E-2</v>
      </c>
      <c r="CB1408" s="302">
        <v>43.030304000000001</v>
      </c>
      <c r="CD1408" s="318" t="s">
        <v>0</v>
      </c>
      <c r="CE1408" s="290" t="s">
        <v>0</v>
      </c>
      <c r="CF1408" s="290" t="s">
        <v>0</v>
      </c>
      <c r="CG1408" s="312">
        <v>110418</v>
      </c>
      <c r="CH1408" s="137">
        <v>3.0452938436347599E-2</v>
      </c>
      <c r="CI1408" s="302">
        <v>162.25</v>
      </c>
      <c r="CJ1408" s="312">
        <v>135403</v>
      </c>
      <c r="CK1408" s="137">
        <v>3.571268436858261E-2</v>
      </c>
      <c r="CL1408" s="302">
        <v>185.99</v>
      </c>
    </row>
    <row r="1409" spans="1:90" ht="14.4" x14ac:dyDescent="0.3">
      <c r="A1409" s="99" t="s">
        <v>641</v>
      </c>
      <c r="B1409" s="318" t="s">
        <v>0</v>
      </c>
      <c r="C1409" s="290" t="s">
        <v>0</v>
      </c>
      <c r="D1409" s="290" t="s">
        <v>0</v>
      </c>
      <c r="E1409" s="312">
        <v>1992</v>
      </c>
      <c r="F1409" s="137">
        <v>2.3219218799174737E-3</v>
      </c>
      <c r="G1409" s="302">
        <v>170.30303030303</v>
      </c>
      <c r="H1409" s="312">
        <v>2646</v>
      </c>
      <c r="I1409" s="137">
        <v>2.9545726086776893E-3</v>
      </c>
      <c r="J1409" s="302">
        <v>183.636368</v>
      </c>
      <c r="L1409" s="290" t="s">
        <v>0</v>
      </c>
      <c r="M1409" s="290" t="s">
        <v>0</v>
      </c>
      <c r="N1409" s="290" t="s">
        <v>0</v>
      </c>
      <c r="O1409" s="312">
        <v>1298</v>
      </c>
      <c r="P1409" s="137">
        <v>1.719806660872146E-3</v>
      </c>
      <c r="Q1409" s="302">
        <v>139.39393939393901</v>
      </c>
      <c r="R1409" s="312">
        <v>1570</v>
      </c>
      <c r="S1409" s="137">
        <v>1.9882503270481828E-3</v>
      </c>
      <c r="T1409" s="302">
        <v>166.060608</v>
      </c>
      <c r="V1409" s="290" t="s">
        <v>0</v>
      </c>
      <c r="W1409" s="290" t="s">
        <v>0</v>
      </c>
      <c r="X1409" s="290" t="s">
        <v>0</v>
      </c>
      <c r="Y1409" s="312">
        <v>262</v>
      </c>
      <c r="Z1409" s="137">
        <v>2.2045892479994615E-3</v>
      </c>
      <c r="AA1409" s="302">
        <v>67.878787878787804</v>
      </c>
      <c r="AB1409" s="312">
        <v>219</v>
      </c>
      <c r="AC1409" s="137">
        <v>1.7899176147508826E-3</v>
      </c>
      <c r="AD1409" s="302">
        <v>49.0909081</v>
      </c>
      <c r="AF1409" s="290" t="s">
        <v>0</v>
      </c>
      <c r="AG1409" s="290" t="s">
        <v>0</v>
      </c>
      <c r="AH1409" s="290" t="s">
        <v>0</v>
      </c>
      <c r="AI1409" s="312">
        <v>219</v>
      </c>
      <c r="AJ1409" s="137">
        <v>1.6524809851503079E-3</v>
      </c>
      <c r="AK1409" s="302">
        <v>57.5757575757575</v>
      </c>
      <c r="AL1409" s="312">
        <v>165</v>
      </c>
      <c r="AM1409" s="137">
        <v>1.2164373866501526E-3</v>
      </c>
      <c r="AN1409" s="302">
        <v>50.9090919</v>
      </c>
      <c r="AP1409" s="290" t="s">
        <v>0</v>
      </c>
      <c r="AQ1409" s="290" t="s">
        <v>0</v>
      </c>
      <c r="AR1409" s="290" t="s">
        <v>0</v>
      </c>
      <c r="AS1409" s="312">
        <v>705</v>
      </c>
      <c r="AT1409" s="137">
        <v>2.9756754361158363E-3</v>
      </c>
      <c r="AU1409" s="302">
        <v>116.363636363636</v>
      </c>
      <c r="AV1409" s="312">
        <v>675</v>
      </c>
      <c r="AW1409" s="137">
        <v>2.7294783663566516E-3</v>
      </c>
      <c r="AX1409" s="302">
        <v>115.757576</v>
      </c>
      <c r="AZ1409" s="318" t="s">
        <v>0</v>
      </c>
      <c r="BA1409" s="290" t="s">
        <v>0</v>
      </c>
      <c r="BB1409" s="290" t="s">
        <v>0</v>
      </c>
      <c r="BC1409" s="312">
        <v>1487</v>
      </c>
      <c r="BD1409" s="137">
        <v>2.327379499026476E-3</v>
      </c>
      <c r="BE1409" s="302">
        <v>142.42424242424201</v>
      </c>
      <c r="BF1409" s="312">
        <v>1733</v>
      </c>
      <c r="BG1409" s="137">
        <v>2.548195897889835E-3</v>
      </c>
      <c r="BH1409" s="302">
        <v>183.03030000000001</v>
      </c>
      <c r="BJ1409" s="318" t="s">
        <v>0</v>
      </c>
      <c r="BK1409" s="290" t="s">
        <v>0</v>
      </c>
      <c r="BL1409" s="290" t="s">
        <v>0</v>
      </c>
      <c r="BM1409" s="312">
        <v>1319</v>
      </c>
      <c r="BN1409" s="137">
        <v>2.747069653523497E-3</v>
      </c>
      <c r="BO1409" s="302">
        <v>152.12121212121201</v>
      </c>
      <c r="BP1409" s="312">
        <v>1337</v>
      </c>
      <c r="BQ1409" s="137">
        <v>2.6697017801339843E-3</v>
      </c>
      <c r="BR1409" s="302">
        <v>143.03030000000001</v>
      </c>
      <c r="BT1409" s="318" t="s">
        <v>0</v>
      </c>
      <c r="BU1409" s="290" t="s">
        <v>0</v>
      </c>
      <c r="BV1409" s="290" t="s">
        <v>0</v>
      </c>
      <c r="BW1409" s="312">
        <v>957</v>
      </c>
      <c r="BX1409" s="137">
        <v>2.357984994640943E-3</v>
      </c>
      <c r="BY1409" s="302">
        <v>126.06060606060601</v>
      </c>
      <c r="BZ1409" s="312">
        <v>1391</v>
      </c>
      <c r="CA1409" s="137">
        <v>3.3113844014988122E-3</v>
      </c>
      <c r="CB1409" s="302">
        <v>155.75756799999999</v>
      </c>
      <c r="CD1409" s="318" t="s">
        <v>0</v>
      </c>
      <c r="CE1409" s="290" t="s">
        <v>0</v>
      </c>
      <c r="CF1409" s="290" t="s">
        <v>0</v>
      </c>
      <c r="CG1409" s="312">
        <v>8239</v>
      </c>
      <c r="CH1409" s="137">
        <v>2.2722903854178475E-3</v>
      </c>
      <c r="CI1409" s="302">
        <v>358.55</v>
      </c>
      <c r="CJ1409" s="312">
        <v>9736</v>
      </c>
      <c r="CK1409" s="137">
        <v>2.5678802907802651E-3</v>
      </c>
      <c r="CL1409" s="302">
        <v>396.4</v>
      </c>
    </row>
    <row r="1410" spans="1:90" ht="14.4" x14ac:dyDescent="0.3">
      <c r="A1410" s="99" t="s">
        <v>642</v>
      </c>
      <c r="B1410" s="318" t="s">
        <v>0</v>
      </c>
      <c r="C1410" s="290" t="s">
        <v>0</v>
      </c>
      <c r="D1410" s="290" t="s">
        <v>0</v>
      </c>
      <c r="E1410" s="312">
        <v>23692</v>
      </c>
      <c r="F1410" s="137">
        <v>2.7615950391066662E-2</v>
      </c>
      <c r="G1410" s="302">
        <v>186.666666666666</v>
      </c>
      <c r="H1410" s="312">
        <v>29586</v>
      </c>
      <c r="I1410" s="137">
        <v>3.3036275585917652E-2</v>
      </c>
      <c r="J1410" s="302">
        <v>183.03030000000001</v>
      </c>
      <c r="L1410" s="290" t="s">
        <v>0</v>
      </c>
      <c r="M1410" s="290" t="s">
        <v>0</v>
      </c>
      <c r="N1410" s="290" t="s">
        <v>0</v>
      </c>
      <c r="O1410" s="312">
        <v>21014</v>
      </c>
      <c r="P1410" s="137">
        <v>2.7842848360221321E-2</v>
      </c>
      <c r="Q1410" s="302">
        <v>146.06060606060601</v>
      </c>
      <c r="R1410" s="312">
        <v>25379</v>
      </c>
      <c r="S1410" s="137">
        <v>3.2140003216659767E-2</v>
      </c>
      <c r="T1410" s="302">
        <v>173.33332799999999</v>
      </c>
      <c r="V1410" s="290" t="s">
        <v>0</v>
      </c>
      <c r="W1410" s="290" t="s">
        <v>0</v>
      </c>
      <c r="X1410" s="290" t="s">
        <v>0</v>
      </c>
      <c r="Y1410" s="312">
        <v>2965</v>
      </c>
      <c r="Z1410" s="137">
        <v>2.4948882138619861E-2</v>
      </c>
      <c r="AA1410" s="302">
        <v>95.151515151515099</v>
      </c>
      <c r="AB1410" s="312">
        <v>3899</v>
      </c>
      <c r="AC1410" s="137">
        <v>3.1867072054400418E-2</v>
      </c>
      <c r="AD1410" s="302">
        <v>63.030304000000001</v>
      </c>
      <c r="AF1410" s="290" t="s">
        <v>0</v>
      </c>
      <c r="AG1410" s="290" t="s">
        <v>0</v>
      </c>
      <c r="AH1410" s="290" t="s">
        <v>0</v>
      </c>
      <c r="AI1410" s="312">
        <v>4859</v>
      </c>
      <c r="AJ1410" s="137">
        <v>3.6663950259567792E-2</v>
      </c>
      <c r="AK1410" s="302">
        <v>80.606060606060595</v>
      </c>
      <c r="AL1410" s="312">
        <v>6054</v>
      </c>
      <c r="AM1410" s="137">
        <v>4.463219356836378E-2</v>
      </c>
      <c r="AN1410" s="302">
        <v>99.393936199999999</v>
      </c>
      <c r="AP1410" s="290" t="s">
        <v>0</v>
      </c>
      <c r="AQ1410" s="290" t="s">
        <v>0</v>
      </c>
      <c r="AR1410" s="290" t="s">
        <v>0</v>
      </c>
      <c r="AS1410" s="312">
        <v>6280</v>
      </c>
      <c r="AT1410" s="137">
        <v>2.6506725870648867E-2</v>
      </c>
      <c r="AU1410" s="302">
        <v>120.60606060606</v>
      </c>
      <c r="AV1410" s="312">
        <v>7623</v>
      </c>
      <c r="AW1410" s="137">
        <v>3.0824909017387787E-2</v>
      </c>
      <c r="AX1410" s="302">
        <v>103.63636</v>
      </c>
      <c r="AZ1410" s="318" t="s">
        <v>0</v>
      </c>
      <c r="BA1410" s="290" t="s">
        <v>0</v>
      </c>
      <c r="BB1410" s="290" t="s">
        <v>0</v>
      </c>
      <c r="BC1410" s="312">
        <v>18542</v>
      </c>
      <c r="BD1410" s="137">
        <v>2.9021029368492886E-2</v>
      </c>
      <c r="BE1410" s="302">
        <v>164.84848484848399</v>
      </c>
      <c r="BF1410" s="312">
        <v>22900</v>
      </c>
      <c r="BG1410" s="137">
        <v>3.3672063509334806E-2</v>
      </c>
      <c r="BH1410" s="302">
        <v>223.636368</v>
      </c>
      <c r="BJ1410" s="318" t="s">
        <v>0</v>
      </c>
      <c r="BK1410" s="290" t="s">
        <v>0</v>
      </c>
      <c r="BL1410" s="290" t="s">
        <v>0</v>
      </c>
      <c r="BM1410" s="312">
        <v>13959</v>
      </c>
      <c r="BN1410" s="137">
        <v>2.9072286045136082E-2</v>
      </c>
      <c r="BO1410" s="302">
        <v>155.15151515151501</v>
      </c>
      <c r="BP1410" s="312">
        <v>17305</v>
      </c>
      <c r="BQ1410" s="137">
        <v>3.4554367468375917E-2</v>
      </c>
      <c r="BR1410" s="302">
        <v>157.57576</v>
      </c>
      <c r="BT1410" s="318" t="s">
        <v>0</v>
      </c>
      <c r="BU1410" s="290" t="s">
        <v>0</v>
      </c>
      <c r="BV1410" s="290" t="s">
        <v>0</v>
      </c>
      <c r="BW1410" s="312">
        <v>10868</v>
      </c>
      <c r="BX1410" s="137">
        <v>2.6778036490864965E-2</v>
      </c>
      <c r="BY1410" s="302">
        <v>131.51515151515099</v>
      </c>
      <c r="BZ1410" s="312">
        <v>12921</v>
      </c>
      <c r="CA1410" s="137">
        <v>3.0759452086100755E-2</v>
      </c>
      <c r="CB1410" s="302">
        <v>163.03030000000001</v>
      </c>
      <c r="CD1410" s="318" t="s">
        <v>0</v>
      </c>
      <c r="CE1410" s="290" t="s">
        <v>0</v>
      </c>
      <c r="CF1410" s="290" t="s">
        <v>0</v>
      </c>
      <c r="CG1410" s="312">
        <v>102179</v>
      </c>
      <c r="CH1410" s="137">
        <v>2.8180648050929753E-2</v>
      </c>
      <c r="CI1410" s="302">
        <v>392.19</v>
      </c>
      <c r="CJ1410" s="312">
        <v>125667</v>
      </c>
      <c r="CK1410" s="137">
        <v>3.3144804077802341E-2</v>
      </c>
      <c r="CL1410" s="302">
        <v>434.44</v>
      </c>
    </row>
    <row r="1411" spans="1:90" ht="14.4" x14ac:dyDescent="0.3">
      <c r="A1411" s="99" t="s">
        <v>636</v>
      </c>
      <c r="B1411" s="318" t="s">
        <v>0</v>
      </c>
      <c r="C1411" s="290" t="s">
        <v>0</v>
      </c>
      <c r="D1411" s="290" t="s">
        <v>0</v>
      </c>
      <c r="E1411" s="312">
        <v>17692</v>
      </c>
      <c r="F1411" s="137">
        <v>2.0622209788905596E-2</v>
      </c>
      <c r="G1411" s="302">
        <v>98.181818181818201</v>
      </c>
      <c r="H1411" s="312">
        <v>19603</v>
      </c>
      <c r="I1411" s="137">
        <v>2.1889072882807538E-2</v>
      </c>
      <c r="J1411" s="302">
        <v>81.818183899999994</v>
      </c>
      <c r="L1411" s="290" t="s">
        <v>0</v>
      </c>
      <c r="M1411" s="290" t="s">
        <v>0</v>
      </c>
      <c r="N1411" s="290" t="s">
        <v>0</v>
      </c>
      <c r="O1411" s="312">
        <v>13711</v>
      </c>
      <c r="P1411" s="137">
        <v>1.8166617201246529E-2</v>
      </c>
      <c r="Q1411" s="302">
        <v>48.484848484848399</v>
      </c>
      <c r="R1411" s="312">
        <v>15945</v>
      </c>
      <c r="S1411" s="137">
        <v>2.0192771633619919E-2</v>
      </c>
      <c r="T1411" s="302">
        <v>67.878784199999998</v>
      </c>
      <c r="V1411" s="290" t="s">
        <v>0</v>
      </c>
      <c r="W1411" s="290" t="s">
        <v>0</v>
      </c>
      <c r="X1411" s="290" t="s">
        <v>0</v>
      </c>
      <c r="Y1411" s="312">
        <v>2106</v>
      </c>
      <c r="Z1411" s="137">
        <v>1.772085861178193E-2</v>
      </c>
      <c r="AA1411" s="302">
        <v>67.878787878787804</v>
      </c>
      <c r="AB1411" s="312">
        <v>2574</v>
      </c>
      <c r="AC1411" s="137">
        <v>2.1037661828167908E-2</v>
      </c>
      <c r="AD1411" s="302">
        <v>37.5757561</v>
      </c>
      <c r="AF1411" s="290" t="s">
        <v>0</v>
      </c>
      <c r="AG1411" s="290" t="s">
        <v>0</v>
      </c>
      <c r="AH1411" s="290" t="s">
        <v>0</v>
      </c>
      <c r="AI1411" s="312">
        <v>3409</v>
      </c>
      <c r="AJ1411" s="137">
        <v>2.5722866111312328E-2</v>
      </c>
      <c r="AK1411" s="302">
        <v>89.090909090909093</v>
      </c>
      <c r="AL1411" s="312">
        <v>3879</v>
      </c>
      <c r="AM1411" s="137">
        <v>2.8597337107975407E-2</v>
      </c>
      <c r="AN1411" s="302">
        <v>78.787880000000001</v>
      </c>
      <c r="AP1411" s="290" t="s">
        <v>0</v>
      </c>
      <c r="AQ1411" s="290" t="s">
        <v>0</v>
      </c>
      <c r="AR1411" s="290" t="s">
        <v>0</v>
      </c>
      <c r="AS1411" s="312">
        <v>4659</v>
      </c>
      <c r="AT1411" s="137">
        <v>1.9664782775693165E-2</v>
      </c>
      <c r="AU1411" s="302">
        <v>35.151515151515099</v>
      </c>
      <c r="AV1411" s="312">
        <v>5260</v>
      </c>
      <c r="AW1411" s="137">
        <v>2.1269712899312575E-2</v>
      </c>
      <c r="AX1411" s="302">
        <v>53.3333321</v>
      </c>
      <c r="AZ1411" s="318" t="s">
        <v>0</v>
      </c>
      <c r="BA1411" s="290" t="s">
        <v>0</v>
      </c>
      <c r="BB1411" s="290" t="s">
        <v>0</v>
      </c>
      <c r="BC1411" s="312">
        <v>13146</v>
      </c>
      <c r="BD1411" s="137">
        <v>2.0575474710290555E-2</v>
      </c>
      <c r="BE1411" s="302">
        <v>89.090909090909093</v>
      </c>
      <c r="BF1411" s="312">
        <v>14898</v>
      </c>
      <c r="BG1411" s="137">
        <v>2.1905956426291263E-2</v>
      </c>
      <c r="BH1411" s="302">
        <v>89.696969999999993</v>
      </c>
      <c r="BJ1411" s="318" t="s">
        <v>0</v>
      </c>
      <c r="BK1411" s="290" t="s">
        <v>0</v>
      </c>
      <c r="BL1411" s="290" t="s">
        <v>0</v>
      </c>
      <c r="BM1411" s="312">
        <v>10175</v>
      </c>
      <c r="BN1411" s="137">
        <v>2.1191382657014087E-2</v>
      </c>
      <c r="BO1411" s="302">
        <v>72.121212121212096</v>
      </c>
      <c r="BP1411" s="312">
        <v>11613</v>
      </c>
      <c r="BQ1411" s="137">
        <v>2.3188666247341779E-2</v>
      </c>
      <c r="BR1411" s="302">
        <v>90.909090000000006</v>
      </c>
      <c r="BT1411" s="318" t="s">
        <v>0</v>
      </c>
      <c r="BU1411" s="290" t="s">
        <v>0</v>
      </c>
      <c r="BV1411" s="290" t="s">
        <v>0</v>
      </c>
      <c r="BW1411" s="312">
        <v>7790</v>
      </c>
      <c r="BX1411" s="137">
        <v>1.9194047135060552E-2</v>
      </c>
      <c r="BY1411" s="302">
        <v>65.454545454545396</v>
      </c>
      <c r="BZ1411" s="312">
        <v>8576</v>
      </c>
      <c r="CA1411" s="137">
        <v>2.0415839415710863E-2</v>
      </c>
      <c r="CB1411" s="302">
        <v>70.303030000000007</v>
      </c>
      <c r="CD1411" s="318" t="s">
        <v>0</v>
      </c>
      <c r="CE1411" s="290" t="s">
        <v>0</v>
      </c>
      <c r="CF1411" s="290" t="s">
        <v>0</v>
      </c>
      <c r="CG1411" s="312">
        <v>72688</v>
      </c>
      <c r="CH1411" s="137">
        <v>2.0047122652658393E-2</v>
      </c>
      <c r="CI1411" s="302">
        <v>207.05</v>
      </c>
      <c r="CJ1411" s="312">
        <v>82348</v>
      </c>
      <c r="CK1411" s="137">
        <v>2.1719372040383451E-2</v>
      </c>
      <c r="CL1411" s="302">
        <v>205.5</v>
      </c>
    </row>
    <row r="1412" spans="1:90" ht="14.4" x14ac:dyDescent="0.3">
      <c r="A1412" s="99" t="s">
        <v>641</v>
      </c>
      <c r="B1412" s="318" t="s">
        <v>0</v>
      </c>
      <c r="C1412" s="290" t="s">
        <v>0</v>
      </c>
      <c r="D1412" s="290" t="s">
        <v>0</v>
      </c>
      <c r="E1412" s="312">
        <v>2627</v>
      </c>
      <c r="F1412" s="137">
        <v>3.0620927603128532E-3</v>
      </c>
      <c r="G1412" s="302">
        <v>199.39393939393901</v>
      </c>
      <c r="H1412" s="312">
        <v>3422</v>
      </c>
      <c r="I1412" s="137">
        <v>3.8210685815929903E-3</v>
      </c>
      <c r="J1412" s="302">
        <v>231.515152</v>
      </c>
      <c r="L1412" s="290" t="s">
        <v>0</v>
      </c>
      <c r="M1412" s="290" t="s">
        <v>0</v>
      </c>
      <c r="N1412" s="290" t="s">
        <v>0</v>
      </c>
      <c r="O1412" s="312">
        <v>2286</v>
      </c>
      <c r="P1412" s="137">
        <v>3.0288736723834558E-3</v>
      </c>
      <c r="Q1412" s="302">
        <v>180</v>
      </c>
      <c r="R1412" s="312">
        <v>2284</v>
      </c>
      <c r="S1412" s="137">
        <v>2.8924609853363372E-3</v>
      </c>
      <c r="T1412" s="302">
        <v>226.66667200000001</v>
      </c>
      <c r="V1412" s="290" t="s">
        <v>0</v>
      </c>
      <c r="W1412" s="290" t="s">
        <v>0</v>
      </c>
      <c r="X1412" s="290" t="s">
        <v>0</v>
      </c>
      <c r="Y1412" s="312">
        <v>335</v>
      </c>
      <c r="Z1412" s="137">
        <v>2.8188450308390062E-3</v>
      </c>
      <c r="AA1412" s="302">
        <v>58.181818181818201</v>
      </c>
      <c r="AB1412" s="312">
        <v>205</v>
      </c>
      <c r="AC1412" s="137">
        <v>1.6754936576435203E-3</v>
      </c>
      <c r="AD1412" s="302">
        <v>43.636364</v>
      </c>
      <c r="AF1412" s="290" t="s">
        <v>0</v>
      </c>
      <c r="AG1412" s="290" t="s">
        <v>0</v>
      </c>
      <c r="AH1412" s="290" t="s">
        <v>0</v>
      </c>
      <c r="AI1412" s="312">
        <v>433</v>
      </c>
      <c r="AJ1412" s="137">
        <v>3.2672340939273212E-3</v>
      </c>
      <c r="AK1412" s="302">
        <v>93.3333333333333</v>
      </c>
      <c r="AL1412" s="312">
        <v>535</v>
      </c>
      <c r="AM1412" s="137">
        <v>3.9442060718656467E-3</v>
      </c>
      <c r="AN1412" s="302">
        <v>110.303032</v>
      </c>
      <c r="AP1412" s="290" t="s">
        <v>0</v>
      </c>
      <c r="AQ1412" s="290" t="s">
        <v>0</v>
      </c>
      <c r="AR1412" s="290" t="s">
        <v>0</v>
      </c>
      <c r="AS1412" s="312">
        <v>1023</v>
      </c>
      <c r="AT1412" s="137">
        <v>4.3178949945340429E-3</v>
      </c>
      <c r="AU1412" s="302">
        <v>107.87878787878699</v>
      </c>
      <c r="AV1412" s="312">
        <v>972</v>
      </c>
      <c r="AW1412" s="137">
        <v>3.930448847553579E-3</v>
      </c>
      <c r="AX1412" s="302">
        <v>134.545456</v>
      </c>
      <c r="AZ1412" s="318" t="s">
        <v>0</v>
      </c>
      <c r="BA1412" s="290" t="s">
        <v>0</v>
      </c>
      <c r="BB1412" s="290" t="s">
        <v>0</v>
      </c>
      <c r="BC1412" s="312">
        <v>1877</v>
      </c>
      <c r="BD1412" s="137">
        <v>2.9377883790670449E-3</v>
      </c>
      <c r="BE1412" s="302">
        <v>181.21212121212099</v>
      </c>
      <c r="BF1412" s="312">
        <v>1950</v>
      </c>
      <c r="BG1412" s="137">
        <v>2.867271783545977E-3</v>
      </c>
      <c r="BH1412" s="302">
        <v>139.393936</v>
      </c>
      <c r="BJ1412" s="318" t="s">
        <v>0</v>
      </c>
      <c r="BK1412" s="290" t="s">
        <v>0</v>
      </c>
      <c r="BL1412" s="290" t="s">
        <v>0</v>
      </c>
      <c r="BM1412" s="312">
        <v>1627</v>
      </c>
      <c r="BN1412" s="137">
        <v>3.3885385339520314E-3</v>
      </c>
      <c r="BO1412" s="302">
        <v>150.30303030303</v>
      </c>
      <c r="BP1412" s="312">
        <v>1879</v>
      </c>
      <c r="BQ1412" s="137">
        <v>3.7519593454538192E-3</v>
      </c>
      <c r="BR1412" s="302">
        <v>180.606064</v>
      </c>
      <c r="BT1412" s="318" t="s">
        <v>0</v>
      </c>
      <c r="BU1412" s="290" t="s">
        <v>0</v>
      </c>
      <c r="BV1412" s="290" t="s">
        <v>0</v>
      </c>
      <c r="BW1412" s="312">
        <v>1312</v>
      </c>
      <c r="BX1412" s="137">
        <v>3.2326816227470404E-3</v>
      </c>
      <c r="BY1412" s="302">
        <v>130.30303030303</v>
      </c>
      <c r="BZ1412" s="312">
        <v>1278</v>
      </c>
      <c r="CA1412" s="137">
        <v>3.0423790547199725E-3</v>
      </c>
      <c r="CB1412" s="302">
        <v>142.42424</v>
      </c>
      <c r="CD1412" s="318" t="s">
        <v>0</v>
      </c>
      <c r="CE1412" s="290" t="s">
        <v>0</v>
      </c>
      <c r="CF1412" s="290" t="s">
        <v>0</v>
      </c>
      <c r="CG1412" s="312">
        <v>11520</v>
      </c>
      <c r="CH1412" s="137">
        <v>3.1771799053299677E-3</v>
      </c>
      <c r="CI1412" s="302">
        <v>409.41</v>
      </c>
      <c r="CJ1412" s="312">
        <v>12525</v>
      </c>
      <c r="CK1412" s="137">
        <v>3.3034819887040696E-3</v>
      </c>
      <c r="CL1412" s="302">
        <v>456.31</v>
      </c>
    </row>
    <row r="1413" spans="1:90" ht="14.4" x14ac:dyDescent="0.3">
      <c r="A1413" s="99" t="s">
        <v>642</v>
      </c>
      <c r="B1413" s="318" t="s">
        <v>0</v>
      </c>
      <c r="C1413" s="290" t="s">
        <v>0</v>
      </c>
      <c r="D1413" s="290" t="s">
        <v>0</v>
      </c>
      <c r="E1413" s="312">
        <v>15065</v>
      </c>
      <c r="F1413" s="137">
        <v>1.7560117028592743E-2</v>
      </c>
      <c r="G1413" s="302">
        <v>215.15151515151501</v>
      </c>
      <c r="H1413" s="312">
        <v>16181</v>
      </c>
      <c r="I1413" s="137">
        <v>1.8068004301214545E-2</v>
      </c>
      <c r="J1413" s="302">
        <v>242.42424</v>
      </c>
      <c r="L1413" s="290" t="s">
        <v>0</v>
      </c>
      <c r="M1413" s="290" t="s">
        <v>0</v>
      </c>
      <c r="N1413" s="290" t="s">
        <v>0</v>
      </c>
      <c r="O1413" s="312">
        <v>11425</v>
      </c>
      <c r="P1413" s="137">
        <v>1.5137743528863074E-2</v>
      </c>
      <c r="Q1413" s="302">
        <v>184.24242424242399</v>
      </c>
      <c r="R1413" s="312">
        <v>13661</v>
      </c>
      <c r="S1413" s="137">
        <v>1.7300310648283582E-2</v>
      </c>
      <c r="T1413" s="302">
        <v>243.03030000000001</v>
      </c>
      <c r="V1413" s="290" t="s">
        <v>0</v>
      </c>
      <c r="W1413" s="290" t="s">
        <v>0</v>
      </c>
      <c r="X1413" s="290" t="s">
        <v>0</v>
      </c>
      <c r="Y1413" s="312">
        <v>1771</v>
      </c>
      <c r="Z1413" s="137">
        <v>1.4902013580942924E-2</v>
      </c>
      <c r="AA1413" s="302">
        <v>85.454545454545396</v>
      </c>
      <c r="AB1413" s="312">
        <v>2369</v>
      </c>
      <c r="AC1413" s="137">
        <v>1.9362168170524389E-2</v>
      </c>
      <c r="AD1413" s="302">
        <v>53.939392099999999</v>
      </c>
      <c r="AF1413" s="290" t="s">
        <v>0</v>
      </c>
      <c r="AG1413" s="290" t="s">
        <v>0</v>
      </c>
      <c r="AH1413" s="290" t="s">
        <v>0</v>
      </c>
      <c r="AI1413" s="312">
        <v>2976</v>
      </c>
      <c r="AJ1413" s="137">
        <v>2.2455632017385006E-2</v>
      </c>
      <c r="AK1413" s="302">
        <v>82.424242424242394</v>
      </c>
      <c r="AL1413" s="312">
        <v>3344</v>
      </c>
      <c r="AM1413" s="137">
        <v>2.4653131036109759E-2</v>
      </c>
      <c r="AN1413" s="302">
        <v>134.545456</v>
      </c>
      <c r="AP1413" s="290" t="s">
        <v>0</v>
      </c>
      <c r="AQ1413" s="290" t="s">
        <v>0</v>
      </c>
      <c r="AR1413" s="290" t="s">
        <v>0</v>
      </c>
      <c r="AS1413" s="312">
        <v>3636</v>
      </c>
      <c r="AT1413" s="137">
        <v>1.534688778115912E-2</v>
      </c>
      <c r="AU1413" s="302">
        <v>108.484848484848</v>
      </c>
      <c r="AV1413" s="312">
        <v>4288</v>
      </c>
      <c r="AW1413" s="137">
        <v>1.7339264051758996E-2</v>
      </c>
      <c r="AX1413" s="302">
        <v>136.96969999999999</v>
      </c>
      <c r="AZ1413" s="318" t="s">
        <v>0</v>
      </c>
      <c r="BA1413" s="290" t="s">
        <v>0</v>
      </c>
      <c r="BB1413" s="290" t="s">
        <v>0</v>
      </c>
      <c r="BC1413" s="312">
        <v>11269</v>
      </c>
      <c r="BD1413" s="137">
        <v>1.763768633122351E-2</v>
      </c>
      <c r="BE1413" s="302">
        <v>199.39393939393901</v>
      </c>
      <c r="BF1413" s="312">
        <v>12948</v>
      </c>
      <c r="BG1413" s="137">
        <v>1.9038684642745288E-2</v>
      </c>
      <c r="BH1413" s="302">
        <v>146.060608</v>
      </c>
      <c r="BJ1413" s="318" t="s">
        <v>0</v>
      </c>
      <c r="BK1413" s="290" t="s">
        <v>0</v>
      </c>
      <c r="BL1413" s="290" t="s">
        <v>0</v>
      </c>
      <c r="BM1413" s="312">
        <v>8548</v>
      </c>
      <c r="BN1413" s="137">
        <v>1.7802844123062055E-2</v>
      </c>
      <c r="BO1413" s="302">
        <v>166.666666666666</v>
      </c>
      <c r="BP1413" s="312">
        <v>9734</v>
      </c>
      <c r="BQ1413" s="137">
        <v>1.9436706901887962E-2</v>
      </c>
      <c r="BR1413" s="302">
        <v>181.81817599999999</v>
      </c>
      <c r="BT1413" s="318" t="s">
        <v>0</v>
      </c>
      <c r="BU1413" s="290" t="s">
        <v>0</v>
      </c>
      <c r="BV1413" s="290" t="s">
        <v>0</v>
      </c>
      <c r="BW1413" s="312">
        <v>6478</v>
      </c>
      <c r="BX1413" s="137">
        <v>1.5961365512313509E-2</v>
      </c>
      <c r="BY1413" s="302">
        <v>149.69696969696901</v>
      </c>
      <c r="BZ1413" s="312">
        <v>7298</v>
      </c>
      <c r="CA1413" s="137">
        <v>1.737346036099089E-2</v>
      </c>
      <c r="CB1413" s="302">
        <v>156.363632</v>
      </c>
      <c r="CD1413" s="318" t="s">
        <v>0</v>
      </c>
      <c r="CE1413" s="290" t="s">
        <v>0</v>
      </c>
      <c r="CF1413" s="290" t="s">
        <v>0</v>
      </c>
      <c r="CG1413" s="312">
        <v>61168</v>
      </c>
      <c r="CH1413" s="137">
        <v>1.6869942747328424E-2</v>
      </c>
      <c r="CI1413" s="302">
        <v>441.64</v>
      </c>
      <c r="CJ1413" s="312">
        <v>69823</v>
      </c>
      <c r="CK1413" s="137">
        <v>1.8415890051679384E-2</v>
      </c>
      <c r="CL1413" s="302">
        <v>485.06</v>
      </c>
    </row>
    <row r="1414" spans="1:90" ht="14.4" x14ac:dyDescent="0.3">
      <c r="A1414" s="99" t="s">
        <v>355</v>
      </c>
      <c r="B1414" s="318" t="s">
        <v>0</v>
      </c>
      <c r="C1414" s="290" t="s">
        <v>0</v>
      </c>
      <c r="D1414" s="290" t="s">
        <v>0</v>
      </c>
      <c r="E1414" s="312">
        <v>434130</v>
      </c>
      <c r="F1414" s="137">
        <v>0.50603210126936393</v>
      </c>
      <c r="G1414" s="302">
        <v>220.60606060606</v>
      </c>
      <c r="H1414" s="312">
        <v>452773</v>
      </c>
      <c r="I1414" s="137">
        <v>0.5055747179700768</v>
      </c>
      <c r="J1414" s="302">
        <v>192.72728000000001</v>
      </c>
      <c r="L1414" s="290" t="s">
        <v>0</v>
      </c>
      <c r="M1414" s="290" t="s">
        <v>0</v>
      </c>
      <c r="N1414" s="290" t="s">
        <v>0</v>
      </c>
      <c r="O1414" s="312">
        <v>379523</v>
      </c>
      <c r="P1414" s="137">
        <v>0.50285530304636328</v>
      </c>
      <c r="Q1414" s="302">
        <v>138.78787878787799</v>
      </c>
      <c r="R1414" s="312">
        <v>396641</v>
      </c>
      <c r="S1414" s="137">
        <v>0.50230675029982053</v>
      </c>
      <c r="T1414" s="302">
        <v>172.121216</v>
      </c>
      <c r="V1414" s="290" t="s">
        <v>0</v>
      </c>
      <c r="W1414" s="290" t="s">
        <v>0</v>
      </c>
      <c r="X1414" s="290" t="s">
        <v>0</v>
      </c>
      <c r="Y1414" s="312">
        <v>60047</v>
      </c>
      <c r="Z1414" s="137">
        <v>0.50526324646802923</v>
      </c>
      <c r="AA1414" s="302">
        <v>120</v>
      </c>
      <c r="AB1414" s="312">
        <v>61156</v>
      </c>
      <c r="AC1414" s="137">
        <v>0.49983653720413235</v>
      </c>
      <c r="AD1414" s="302">
        <v>175.75756799999999</v>
      </c>
      <c r="AF1414" s="290" t="s">
        <v>0</v>
      </c>
      <c r="AG1414" s="290" t="s">
        <v>0</v>
      </c>
      <c r="AH1414" s="290" t="s">
        <v>0</v>
      </c>
      <c r="AI1414" s="312">
        <v>66018</v>
      </c>
      <c r="AJ1414" s="137">
        <v>0.4981437884824339</v>
      </c>
      <c r="AK1414" s="302">
        <v>540.60606060606005</v>
      </c>
      <c r="AL1414" s="312">
        <v>69447</v>
      </c>
      <c r="AM1414" s="137">
        <v>0.51198743751935238</v>
      </c>
      <c r="AN1414" s="302">
        <v>316.96969999999999</v>
      </c>
      <c r="AP1414" s="290" t="s">
        <v>0</v>
      </c>
      <c r="AQ1414" s="290" t="s">
        <v>0</v>
      </c>
      <c r="AR1414" s="290" t="s">
        <v>0</v>
      </c>
      <c r="AS1414" s="312">
        <v>118550</v>
      </c>
      <c r="AT1414" s="137">
        <v>0.50037776305181891</v>
      </c>
      <c r="AU1414" s="302">
        <v>127.272727272727</v>
      </c>
      <c r="AV1414" s="312">
        <v>123588</v>
      </c>
      <c r="AW1414" s="137">
        <v>0.49974929235746057</v>
      </c>
      <c r="AX1414" s="302">
        <v>147.27271999999999</v>
      </c>
      <c r="AZ1414" s="318" t="s">
        <v>0</v>
      </c>
      <c r="BA1414" s="290" t="s">
        <v>0</v>
      </c>
      <c r="BB1414" s="290" t="s">
        <v>0</v>
      </c>
      <c r="BC1414" s="312">
        <v>324630</v>
      </c>
      <c r="BD1414" s="137">
        <v>0.50809496083992267</v>
      </c>
      <c r="BE1414" s="302">
        <v>191.51515151515099</v>
      </c>
      <c r="BF1414" s="312">
        <v>344827</v>
      </c>
      <c r="BG1414" s="137">
        <v>0.50703216784861982</v>
      </c>
      <c r="BH1414" s="302">
        <v>209.090912</v>
      </c>
      <c r="BJ1414" s="318" t="s">
        <v>0</v>
      </c>
      <c r="BK1414" s="290" t="s">
        <v>0</v>
      </c>
      <c r="BL1414" s="290" t="s">
        <v>0</v>
      </c>
      <c r="BM1414" s="312">
        <v>243550</v>
      </c>
      <c r="BN1414" s="137">
        <v>0.50723943450769349</v>
      </c>
      <c r="BO1414" s="302">
        <v>230.30303030303</v>
      </c>
      <c r="BP1414" s="312">
        <v>253678</v>
      </c>
      <c r="BQ1414" s="137">
        <v>0.50654046984355183</v>
      </c>
      <c r="BR1414" s="302">
        <v>135.75756799999999</v>
      </c>
      <c r="BT1414" s="318" t="s">
        <v>0</v>
      </c>
      <c r="BU1414" s="290" t="s">
        <v>0</v>
      </c>
      <c r="BV1414" s="290" t="s">
        <v>0</v>
      </c>
      <c r="BW1414" s="312">
        <v>203760</v>
      </c>
      <c r="BX1414" s="137">
        <v>0.50205122519126288</v>
      </c>
      <c r="BY1414" s="302">
        <v>190.30303030303</v>
      </c>
      <c r="BZ1414" s="312">
        <v>211220</v>
      </c>
      <c r="CA1414" s="137">
        <v>0.50282574643032285</v>
      </c>
      <c r="CB1414" s="302">
        <v>140.606064</v>
      </c>
      <c r="CD1414" s="318" t="s">
        <v>0</v>
      </c>
      <c r="CE1414" s="290" t="s">
        <v>0</v>
      </c>
      <c r="CF1414" s="290" t="s">
        <v>0</v>
      </c>
      <c r="CG1414" s="312">
        <v>1830208</v>
      </c>
      <c r="CH1414" s="137">
        <v>0.50476563195956159</v>
      </c>
      <c r="CI1414" s="302">
        <v>717.67</v>
      </c>
      <c r="CJ1414" s="312">
        <v>1913330</v>
      </c>
      <c r="CK1414" s="137">
        <v>0.50464280985606047</v>
      </c>
      <c r="CL1414" s="302">
        <v>547.76</v>
      </c>
    </row>
    <row r="1415" spans="1:90" ht="14.4" x14ac:dyDescent="0.3">
      <c r="A1415" s="99" t="s">
        <v>632</v>
      </c>
      <c r="B1415" s="318" t="s">
        <v>0</v>
      </c>
      <c r="C1415" s="290" t="s">
        <v>0</v>
      </c>
      <c r="D1415" s="290" t="s">
        <v>0</v>
      </c>
      <c r="E1415" s="312">
        <v>96909</v>
      </c>
      <c r="F1415" s="137">
        <v>0.11295940133580445</v>
      </c>
      <c r="G1415" s="302">
        <v>21.818181818181799</v>
      </c>
      <c r="H1415" s="312">
        <v>99445</v>
      </c>
      <c r="I1415" s="137">
        <v>0.11104212890020893</v>
      </c>
      <c r="J1415" s="302">
        <v>26.666665999999999</v>
      </c>
      <c r="L1415" s="290" t="s">
        <v>0</v>
      </c>
      <c r="M1415" s="290" t="s">
        <v>0</v>
      </c>
      <c r="N1415" s="290" t="s">
        <v>0</v>
      </c>
      <c r="O1415" s="312">
        <v>89383</v>
      </c>
      <c r="P1415" s="137">
        <v>0.11842949057683747</v>
      </c>
      <c r="Q1415" s="302">
        <v>32.727272727272698</v>
      </c>
      <c r="R1415" s="312">
        <v>92437</v>
      </c>
      <c r="S1415" s="137">
        <v>0.1170623538097789</v>
      </c>
      <c r="T1415" s="302">
        <v>55.757576</v>
      </c>
      <c r="V1415" s="290" t="s">
        <v>0</v>
      </c>
      <c r="W1415" s="290" t="s">
        <v>0</v>
      </c>
      <c r="X1415" s="290" t="s">
        <v>0</v>
      </c>
      <c r="Y1415" s="312">
        <v>14515</v>
      </c>
      <c r="Z1415" s="137">
        <v>0.12213592723172589</v>
      </c>
      <c r="AA1415" s="302">
        <v>19.393939393939299</v>
      </c>
      <c r="AB1415" s="312">
        <v>14476</v>
      </c>
      <c r="AC1415" s="137">
        <v>0.11831437164901268</v>
      </c>
      <c r="AD1415" s="302">
        <v>75.151510000000002</v>
      </c>
      <c r="AF1415" s="290" t="s">
        <v>0</v>
      </c>
      <c r="AG1415" s="290" t="s">
        <v>0</v>
      </c>
      <c r="AH1415" s="290" t="s">
        <v>0</v>
      </c>
      <c r="AI1415" s="312">
        <v>15316</v>
      </c>
      <c r="AJ1415" s="137">
        <v>0.11556803090667632</v>
      </c>
      <c r="AK1415" s="302">
        <v>88.484848484848399</v>
      </c>
      <c r="AL1415" s="312">
        <v>15423</v>
      </c>
      <c r="AM1415" s="137">
        <v>0.11370372008669881</v>
      </c>
      <c r="AN1415" s="302">
        <v>36.363636</v>
      </c>
      <c r="AP1415" s="290" t="s">
        <v>0</v>
      </c>
      <c r="AQ1415" s="290" t="s">
        <v>0</v>
      </c>
      <c r="AR1415" s="290" t="s">
        <v>0</v>
      </c>
      <c r="AS1415" s="312">
        <v>28296</v>
      </c>
      <c r="AT1415" s="137">
        <v>0.11943221580189177</v>
      </c>
      <c r="AU1415" s="302">
        <v>52.727272727272698</v>
      </c>
      <c r="AV1415" s="312">
        <v>28886</v>
      </c>
      <c r="AW1415" s="137">
        <v>0.11680549939344925</v>
      </c>
      <c r="AX1415" s="302">
        <v>67.272729999999996</v>
      </c>
      <c r="AZ1415" s="318" t="s">
        <v>0</v>
      </c>
      <c r="BA1415" s="290" t="s">
        <v>0</v>
      </c>
      <c r="BB1415" s="290" t="s">
        <v>0</v>
      </c>
      <c r="BC1415" s="312">
        <v>71313</v>
      </c>
      <c r="BD1415" s="137">
        <v>0.11161561144187969</v>
      </c>
      <c r="BE1415" s="302">
        <v>40</v>
      </c>
      <c r="BF1415" s="312">
        <v>73058</v>
      </c>
      <c r="BG1415" s="137">
        <v>0.10742417536528308</v>
      </c>
      <c r="BH1415" s="302">
        <v>35.757576</v>
      </c>
      <c r="BJ1415" s="318" t="s">
        <v>0</v>
      </c>
      <c r="BK1415" s="290" t="s">
        <v>0</v>
      </c>
      <c r="BL1415" s="290" t="s">
        <v>0</v>
      </c>
      <c r="BM1415" s="312">
        <v>51826</v>
      </c>
      <c r="BN1415" s="137">
        <v>0.10793755258795205</v>
      </c>
      <c r="BO1415" s="302">
        <v>106.06060606060601</v>
      </c>
      <c r="BP1415" s="312">
        <v>52995</v>
      </c>
      <c r="BQ1415" s="137">
        <v>0.10581963039506395</v>
      </c>
      <c r="BR1415" s="302">
        <v>33.939392099999999</v>
      </c>
      <c r="BT1415" s="318" t="s">
        <v>0</v>
      </c>
      <c r="BU1415" s="290" t="s">
        <v>0</v>
      </c>
      <c r="BV1415" s="290" t="s">
        <v>0</v>
      </c>
      <c r="BW1415" s="312">
        <v>50670</v>
      </c>
      <c r="BX1415" s="137">
        <v>0.12484754407362235</v>
      </c>
      <c r="BY1415" s="302">
        <v>32.727272727272698</v>
      </c>
      <c r="BZ1415" s="312">
        <v>51474</v>
      </c>
      <c r="CA1415" s="137">
        <v>0.12253788690348659</v>
      </c>
      <c r="CB1415" s="302">
        <v>54.5454559</v>
      </c>
      <c r="CD1415" s="318" t="s">
        <v>0</v>
      </c>
      <c r="CE1415" s="290" t="s">
        <v>0</v>
      </c>
      <c r="CF1415" s="290" t="s">
        <v>0</v>
      </c>
      <c r="CG1415" s="312">
        <v>418228</v>
      </c>
      <c r="CH1415" s="137">
        <v>0.1153459720005505</v>
      </c>
      <c r="CI1415" s="302">
        <v>161.66</v>
      </c>
      <c r="CJ1415" s="312">
        <v>428194</v>
      </c>
      <c r="CK1415" s="137">
        <v>0.11293662009350502</v>
      </c>
      <c r="CL1415" s="302">
        <v>142.62</v>
      </c>
    </row>
    <row r="1416" spans="1:90" ht="14.4" x14ac:dyDescent="0.3">
      <c r="A1416" s="99" t="s">
        <v>641</v>
      </c>
      <c r="B1416" s="318" t="s">
        <v>0</v>
      </c>
      <c r="C1416" s="290" t="s">
        <v>0</v>
      </c>
      <c r="D1416" s="290" t="s">
        <v>0</v>
      </c>
      <c r="E1416" s="312">
        <v>1928</v>
      </c>
      <c r="F1416" s="137">
        <v>2.2473219801610891E-3</v>
      </c>
      <c r="G1416" s="302">
        <v>172.12121212121201</v>
      </c>
      <c r="H1416" s="312">
        <v>2625</v>
      </c>
      <c r="I1416" s="137">
        <v>2.9311236197199298E-3</v>
      </c>
      <c r="J1416" s="302">
        <v>247.878784</v>
      </c>
      <c r="L1416" s="290" t="s">
        <v>0</v>
      </c>
      <c r="M1416" s="290" t="s">
        <v>0</v>
      </c>
      <c r="N1416" s="290" t="s">
        <v>0</v>
      </c>
      <c r="O1416" s="312">
        <v>1682</v>
      </c>
      <c r="P1416" s="137">
        <v>2.2285938394352462E-3</v>
      </c>
      <c r="Q1416" s="302">
        <v>163.030303030303</v>
      </c>
      <c r="R1416" s="312">
        <v>1944</v>
      </c>
      <c r="S1416" s="137">
        <v>2.4618844813895971E-3</v>
      </c>
      <c r="T1416" s="302">
        <v>237.57576</v>
      </c>
      <c r="V1416" s="290" t="s">
        <v>0</v>
      </c>
      <c r="W1416" s="290" t="s">
        <v>0</v>
      </c>
      <c r="X1416" s="290" t="s">
        <v>0</v>
      </c>
      <c r="Y1416" s="312">
        <v>348</v>
      </c>
      <c r="Z1416" s="137">
        <v>2.9282330469611166E-3</v>
      </c>
      <c r="AA1416" s="302">
        <v>109.09090909090899</v>
      </c>
      <c r="AB1416" s="312">
        <v>284</v>
      </c>
      <c r="AC1416" s="137">
        <v>2.3211717013207796E-3</v>
      </c>
      <c r="AD1416" s="302">
        <v>82.424239999999998</v>
      </c>
      <c r="AF1416" s="290" t="s">
        <v>0</v>
      </c>
      <c r="AG1416" s="290" t="s">
        <v>0</v>
      </c>
      <c r="AH1416" s="290" t="s">
        <v>0</v>
      </c>
      <c r="AI1416" s="312">
        <v>350</v>
      </c>
      <c r="AJ1416" s="137">
        <v>2.6409513461306288E-3</v>
      </c>
      <c r="AK1416" s="302">
        <v>74.545454545454504</v>
      </c>
      <c r="AL1416" s="312">
        <v>511</v>
      </c>
      <c r="AM1416" s="137">
        <v>3.7672697247165331E-3</v>
      </c>
      <c r="AN1416" s="302">
        <v>150.30302399999999</v>
      </c>
      <c r="AP1416" s="290" t="s">
        <v>0</v>
      </c>
      <c r="AQ1416" s="290" t="s">
        <v>0</v>
      </c>
      <c r="AR1416" s="290" t="s">
        <v>0</v>
      </c>
      <c r="AS1416" s="312">
        <v>623</v>
      </c>
      <c r="AT1416" s="137">
        <v>2.6295685059576821E-3</v>
      </c>
      <c r="AU1416" s="302">
        <v>107.272727272727</v>
      </c>
      <c r="AV1416" s="312">
        <v>1157</v>
      </c>
      <c r="AW1416" s="137">
        <v>4.678528103517994E-3</v>
      </c>
      <c r="AX1416" s="302">
        <v>166.66667200000001</v>
      </c>
      <c r="AZ1416" s="318" t="s">
        <v>0</v>
      </c>
      <c r="BA1416" s="290" t="s">
        <v>0</v>
      </c>
      <c r="BB1416" s="290" t="s">
        <v>0</v>
      </c>
      <c r="BC1416" s="312">
        <v>1468</v>
      </c>
      <c r="BD1416" s="137">
        <v>2.2976416305116793E-3</v>
      </c>
      <c r="BE1416" s="302">
        <v>186.06060606060601</v>
      </c>
      <c r="BF1416" s="312">
        <v>1618</v>
      </c>
      <c r="BG1416" s="137">
        <v>2.379100382449944E-3</v>
      </c>
      <c r="BH1416" s="302">
        <v>178.18182400000001</v>
      </c>
      <c r="BJ1416" s="318" t="s">
        <v>0</v>
      </c>
      <c r="BK1416" s="290" t="s">
        <v>0</v>
      </c>
      <c r="BL1416" s="290" t="s">
        <v>0</v>
      </c>
      <c r="BM1416" s="312">
        <v>1749</v>
      </c>
      <c r="BN1416" s="137">
        <v>3.6426268567191782E-3</v>
      </c>
      <c r="BO1416" s="302">
        <v>180</v>
      </c>
      <c r="BP1416" s="312">
        <v>1094</v>
      </c>
      <c r="BQ1416" s="137">
        <v>2.1844829823983386E-3</v>
      </c>
      <c r="BR1416" s="302">
        <v>158.18182400000001</v>
      </c>
      <c r="BT1416" s="318" t="s">
        <v>0</v>
      </c>
      <c r="BU1416" s="290" t="s">
        <v>0</v>
      </c>
      <c r="BV1416" s="290" t="s">
        <v>0</v>
      </c>
      <c r="BW1416" s="312">
        <v>954</v>
      </c>
      <c r="BX1416" s="137">
        <v>2.3505931921499056E-3</v>
      </c>
      <c r="BY1416" s="302">
        <v>113.939393939393</v>
      </c>
      <c r="BZ1416" s="312">
        <v>1513</v>
      </c>
      <c r="CA1416" s="137">
        <v>3.6018149528883555E-3</v>
      </c>
      <c r="CB1416" s="302">
        <v>245.454544</v>
      </c>
      <c r="CD1416" s="318" t="s">
        <v>0</v>
      </c>
      <c r="CE1416" s="290" t="s">
        <v>0</v>
      </c>
      <c r="CF1416" s="290" t="s">
        <v>0</v>
      </c>
      <c r="CG1416" s="312">
        <v>9102</v>
      </c>
      <c r="CH1416" s="137">
        <v>2.5103030814508129E-3</v>
      </c>
      <c r="CI1416" s="302">
        <v>405.86</v>
      </c>
      <c r="CJ1416" s="312">
        <v>10746</v>
      </c>
      <c r="CK1416" s="137">
        <v>2.8342688583324499E-3</v>
      </c>
      <c r="CL1416" s="302">
        <v>539.1</v>
      </c>
    </row>
    <row r="1417" spans="1:90" ht="14.4" x14ac:dyDescent="0.3">
      <c r="A1417" s="99" t="s">
        <v>642</v>
      </c>
      <c r="B1417" s="318" t="s">
        <v>0</v>
      </c>
      <c r="C1417" s="290" t="s">
        <v>0</v>
      </c>
      <c r="D1417" s="290" t="s">
        <v>0</v>
      </c>
      <c r="E1417" s="312">
        <v>94981</v>
      </c>
      <c r="F1417" s="137">
        <v>0.11071207935564337</v>
      </c>
      <c r="G1417" s="302">
        <v>178.18181818181799</v>
      </c>
      <c r="H1417" s="312">
        <v>96820</v>
      </c>
      <c r="I1417" s="137">
        <v>0.10811100528048899</v>
      </c>
      <c r="J1417" s="302">
        <v>241.21212800000001</v>
      </c>
      <c r="L1417" s="290" t="s">
        <v>0</v>
      </c>
      <c r="M1417" s="290" t="s">
        <v>0</v>
      </c>
      <c r="N1417" s="290" t="s">
        <v>0</v>
      </c>
      <c r="O1417" s="312">
        <v>87701</v>
      </c>
      <c r="P1417" s="137">
        <v>0.11620089673740222</v>
      </c>
      <c r="Q1417" s="302">
        <v>173.333333333333</v>
      </c>
      <c r="R1417" s="312">
        <v>90493</v>
      </c>
      <c r="S1417" s="137">
        <v>0.1146004693283893</v>
      </c>
      <c r="T1417" s="302">
        <v>241.81817599999999</v>
      </c>
      <c r="V1417" s="290" t="s">
        <v>0</v>
      </c>
      <c r="W1417" s="290" t="s">
        <v>0</v>
      </c>
      <c r="X1417" s="290" t="s">
        <v>0</v>
      </c>
      <c r="Y1417" s="312">
        <v>14167</v>
      </c>
      <c r="Z1417" s="137">
        <v>0.11920769418476478</v>
      </c>
      <c r="AA1417" s="302">
        <v>109.69696969696901</v>
      </c>
      <c r="AB1417" s="312">
        <v>14192</v>
      </c>
      <c r="AC1417" s="137">
        <v>0.1159931999476919</v>
      </c>
      <c r="AD1417" s="302">
        <v>106.060608</v>
      </c>
      <c r="AF1417" s="290" t="s">
        <v>0</v>
      </c>
      <c r="AG1417" s="290" t="s">
        <v>0</v>
      </c>
      <c r="AH1417" s="290" t="s">
        <v>0</v>
      </c>
      <c r="AI1417" s="312">
        <v>14966</v>
      </c>
      <c r="AJ1417" s="137">
        <v>0.11292707956054569</v>
      </c>
      <c r="AK1417" s="302">
        <v>107.87878787878699</v>
      </c>
      <c r="AL1417" s="312">
        <v>14912</v>
      </c>
      <c r="AM1417" s="137">
        <v>0.10993645036198228</v>
      </c>
      <c r="AN1417" s="302">
        <v>159.393936</v>
      </c>
      <c r="AP1417" s="290" t="s">
        <v>0</v>
      </c>
      <c r="AQ1417" s="290" t="s">
        <v>0</v>
      </c>
      <c r="AR1417" s="290" t="s">
        <v>0</v>
      </c>
      <c r="AS1417" s="312">
        <v>27673</v>
      </c>
      <c r="AT1417" s="137">
        <v>0.11680264729593409</v>
      </c>
      <c r="AU1417" s="302">
        <v>122.424242424242</v>
      </c>
      <c r="AV1417" s="312">
        <v>27729</v>
      </c>
      <c r="AW1417" s="137">
        <v>0.11212697128993125</v>
      </c>
      <c r="AX1417" s="302">
        <v>184.24243200000001</v>
      </c>
      <c r="AZ1417" s="318" t="s">
        <v>0</v>
      </c>
      <c r="BA1417" s="290" t="s">
        <v>0</v>
      </c>
      <c r="BB1417" s="290" t="s">
        <v>0</v>
      </c>
      <c r="BC1417" s="312">
        <v>69845</v>
      </c>
      <c r="BD1417" s="137">
        <v>0.109317969811368</v>
      </c>
      <c r="BE1417" s="302">
        <v>192.12121212121201</v>
      </c>
      <c r="BF1417" s="312">
        <v>71440</v>
      </c>
      <c r="BG1417" s="137">
        <v>0.10504507498283312</v>
      </c>
      <c r="BH1417" s="302">
        <v>177.57576</v>
      </c>
      <c r="BJ1417" s="318" t="s">
        <v>0</v>
      </c>
      <c r="BK1417" s="290" t="s">
        <v>0</v>
      </c>
      <c r="BL1417" s="290" t="s">
        <v>0</v>
      </c>
      <c r="BM1417" s="312">
        <v>50077</v>
      </c>
      <c r="BN1417" s="137">
        <v>0.10429492573123288</v>
      </c>
      <c r="BO1417" s="302">
        <v>193.333333333333</v>
      </c>
      <c r="BP1417" s="312">
        <v>51901</v>
      </c>
      <c r="BQ1417" s="137">
        <v>0.10363514741266561</v>
      </c>
      <c r="BR1417" s="302">
        <v>161.81817599999999</v>
      </c>
      <c r="BT1417" s="318" t="s">
        <v>0</v>
      </c>
      <c r="BU1417" s="290" t="s">
        <v>0</v>
      </c>
      <c r="BV1417" s="290" t="s">
        <v>0</v>
      </c>
      <c r="BW1417" s="312">
        <v>49716</v>
      </c>
      <c r="BX1417" s="137">
        <v>0.12249695088147244</v>
      </c>
      <c r="BY1417" s="302">
        <v>115.151515151515</v>
      </c>
      <c r="BZ1417" s="312">
        <v>49961</v>
      </c>
      <c r="CA1417" s="137">
        <v>0.11893607195059824</v>
      </c>
      <c r="CB1417" s="302">
        <v>266.66665599999999</v>
      </c>
      <c r="CD1417" s="318" t="s">
        <v>0</v>
      </c>
      <c r="CE1417" s="290" t="s">
        <v>0</v>
      </c>
      <c r="CF1417" s="290" t="s">
        <v>0</v>
      </c>
      <c r="CG1417" s="312">
        <v>409126</v>
      </c>
      <c r="CH1417" s="137">
        <v>0.11283566891909967</v>
      </c>
      <c r="CI1417" s="302">
        <v>432.62</v>
      </c>
      <c r="CJ1417" s="312">
        <v>417448</v>
      </c>
      <c r="CK1417" s="137">
        <v>0.11010235123517258</v>
      </c>
      <c r="CL1417" s="302">
        <v>560.83000000000004</v>
      </c>
    </row>
    <row r="1418" spans="1:90" ht="14.4" x14ac:dyDescent="0.3">
      <c r="A1418" s="99" t="s">
        <v>633</v>
      </c>
      <c r="B1418" s="318" t="s">
        <v>0</v>
      </c>
      <c r="C1418" s="290" t="s">
        <v>0</v>
      </c>
      <c r="D1418" s="290" t="s">
        <v>0</v>
      </c>
      <c r="E1418" s="312">
        <v>119810</v>
      </c>
      <c r="F1418" s="137">
        <v>0.13965334359081955</v>
      </c>
      <c r="G1418" s="302">
        <v>76.969696969696898</v>
      </c>
      <c r="H1418" s="312">
        <v>121799</v>
      </c>
      <c r="I1418" s="137">
        <v>0.13600301933648296</v>
      </c>
      <c r="J1418" s="302">
        <v>76.363640000000004</v>
      </c>
      <c r="L1418" s="290" t="s">
        <v>0</v>
      </c>
      <c r="M1418" s="290" t="s">
        <v>0</v>
      </c>
      <c r="N1418" s="290" t="s">
        <v>0</v>
      </c>
      <c r="O1418" s="312">
        <v>101489</v>
      </c>
      <c r="P1418" s="137">
        <v>0.13446953636768352</v>
      </c>
      <c r="Q1418" s="302">
        <v>107.272727272727</v>
      </c>
      <c r="R1418" s="312">
        <v>105609</v>
      </c>
      <c r="S1418" s="137">
        <v>0.1337433941332685</v>
      </c>
      <c r="T1418" s="302">
        <v>52.727271999999999</v>
      </c>
      <c r="V1418" s="290" t="s">
        <v>0</v>
      </c>
      <c r="W1418" s="290" t="s">
        <v>0</v>
      </c>
      <c r="X1418" s="290" t="s">
        <v>0</v>
      </c>
      <c r="Y1418" s="312">
        <v>16747</v>
      </c>
      <c r="Z1418" s="137">
        <v>0.14091700815361444</v>
      </c>
      <c r="AA1418" s="302">
        <v>106.06060606060601</v>
      </c>
      <c r="AB1418" s="312">
        <v>16556</v>
      </c>
      <c r="AC1418" s="137">
        <v>0.13531450241924939</v>
      </c>
      <c r="AD1418" s="302">
        <v>137.57576</v>
      </c>
      <c r="AF1418" s="290" t="s">
        <v>0</v>
      </c>
      <c r="AG1418" s="290" t="s">
        <v>0</v>
      </c>
      <c r="AH1418" s="290" t="s">
        <v>0</v>
      </c>
      <c r="AI1418" s="312">
        <v>15948</v>
      </c>
      <c r="AJ1418" s="137">
        <v>0.12033683448026078</v>
      </c>
      <c r="AK1418" s="302">
        <v>363.030303030303</v>
      </c>
      <c r="AL1418" s="312">
        <v>16554</v>
      </c>
      <c r="AM1418" s="137">
        <v>0.12204184544610076</v>
      </c>
      <c r="AN1418" s="302">
        <v>245.454544</v>
      </c>
      <c r="AP1418" s="290" t="s">
        <v>0</v>
      </c>
      <c r="AQ1418" s="290" t="s">
        <v>0</v>
      </c>
      <c r="AR1418" s="290" t="s">
        <v>0</v>
      </c>
      <c r="AS1418" s="312">
        <v>32519</v>
      </c>
      <c r="AT1418" s="137">
        <v>0.13725672270503669</v>
      </c>
      <c r="AU1418" s="302">
        <v>27.878787878787801</v>
      </c>
      <c r="AV1418" s="312">
        <v>33349</v>
      </c>
      <c r="AW1418" s="137">
        <v>0.13485240598463405</v>
      </c>
      <c r="AX1418" s="302">
        <v>59.393940000000001</v>
      </c>
      <c r="AZ1418" s="318" t="s">
        <v>0</v>
      </c>
      <c r="BA1418" s="290" t="s">
        <v>0</v>
      </c>
      <c r="BB1418" s="290" t="s">
        <v>0</v>
      </c>
      <c r="BC1418" s="312">
        <v>81353</v>
      </c>
      <c r="BD1418" s="137">
        <v>0.12732972722548816</v>
      </c>
      <c r="BE1418" s="302">
        <v>27.272727272727199</v>
      </c>
      <c r="BF1418" s="312">
        <v>85336</v>
      </c>
      <c r="BG1418" s="137">
        <v>0.1254776948311177</v>
      </c>
      <c r="BH1418" s="302">
        <v>70.303030000000007</v>
      </c>
      <c r="BJ1418" s="318" t="s">
        <v>0</v>
      </c>
      <c r="BK1418" s="290" t="s">
        <v>0</v>
      </c>
      <c r="BL1418" s="290" t="s">
        <v>0</v>
      </c>
      <c r="BM1418" s="312">
        <v>62461</v>
      </c>
      <c r="BN1418" s="137">
        <v>0.13008697318326848</v>
      </c>
      <c r="BO1418" s="302">
        <v>75.757575757575694</v>
      </c>
      <c r="BP1418" s="312">
        <v>63936</v>
      </c>
      <c r="BQ1418" s="137">
        <v>0.12766645700422319</v>
      </c>
      <c r="BR1418" s="302">
        <v>63.030304000000001</v>
      </c>
      <c r="BT1418" s="318" t="s">
        <v>0</v>
      </c>
      <c r="BU1418" s="290" t="s">
        <v>0</v>
      </c>
      <c r="BV1418" s="290" t="s">
        <v>0</v>
      </c>
      <c r="BW1418" s="312">
        <v>54206</v>
      </c>
      <c r="BX1418" s="137">
        <v>0.1335600152763918</v>
      </c>
      <c r="BY1418" s="302">
        <v>125.454545454545</v>
      </c>
      <c r="BZ1418" s="312">
        <v>55328</v>
      </c>
      <c r="CA1418" s="137">
        <v>0.13171263563344807</v>
      </c>
      <c r="CB1418" s="302">
        <v>103.63636</v>
      </c>
      <c r="CD1418" s="318" t="s">
        <v>0</v>
      </c>
      <c r="CE1418" s="290" t="s">
        <v>0</v>
      </c>
      <c r="CF1418" s="290" t="s">
        <v>0</v>
      </c>
      <c r="CG1418" s="312">
        <v>484533</v>
      </c>
      <c r="CH1418" s="137">
        <v>0.13363268325253863</v>
      </c>
      <c r="CI1418" s="302">
        <v>427.71</v>
      </c>
      <c r="CJ1418" s="312">
        <v>498467</v>
      </c>
      <c r="CK1418" s="137">
        <v>0.13147119812082647</v>
      </c>
      <c r="CL1418" s="302">
        <v>332.01</v>
      </c>
    </row>
    <row r="1419" spans="1:90" ht="14.4" x14ac:dyDescent="0.3">
      <c r="A1419" s="99" t="s">
        <v>641</v>
      </c>
      <c r="B1419" s="318" t="s">
        <v>0</v>
      </c>
      <c r="C1419" s="290" t="s">
        <v>0</v>
      </c>
      <c r="D1419" s="290" t="s">
        <v>0</v>
      </c>
      <c r="E1419" s="312">
        <v>3196</v>
      </c>
      <c r="F1419" s="137">
        <v>3.7253324940844609E-3</v>
      </c>
      <c r="G1419" s="302">
        <v>288.48484848484799</v>
      </c>
      <c r="H1419" s="312">
        <v>4550</v>
      </c>
      <c r="I1419" s="137">
        <v>5.0806142741812114E-3</v>
      </c>
      <c r="J1419" s="302">
        <v>322.42425500000002</v>
      </c>
      <c r="L1419" s="290" t="s">
        <v>0</v>
      </c>
      <c r="M1419" s="290" t="s">
        <v>0</v>
      </c>
      <c r="N1419" s="290" t="s">
        <v>0</v>
      </c>
      <c r="O1419" s="312">
        <v>3011</v>
      </c>
      <c r="P1419" s="137">
        <v>3.9894744652434755E-3</v>
      </c>
      <c r="Q1419" s="302">
        <v>253.333333333333</v>
      </c>
      <c r="R1419" s="312">
        <v>2425</v>
      </c>
      <c r="S1419" s="137">
        <v>3.0710235943260146E-3</v>
      </c>
      <c r="T1419" s="302">
        <v>232.72728000000001</v>
      </c>
      <c r="V1419" s="290" t="s">
        <v>0</v>
      </c>
      <c r="W1419" s="290" t="s">
        <v>0</v>
      </c>
      <c r="X1419" s="290" t="s">
        <v>0</v>
      </c>
      <c r="Y1419" s="312">
        <v>317</v>
      </c>
      <c r="Z1419" s="137">
        <v>2.6673847008237758E-3</v>
      </c>
      <c r="AA1419" s="302">
        <v>73.939393939393895</v>
      </c>
      <c r="AB1419" s="312">
        <v>456</v>
      </c>
      <c r="AC1419" s="137">
        <v>3.7269517457826601E-3</v>
      </c>
      <c r="AD1419" s="302">
        <v>81.818183899999994</v>
      </c>
      <c r="AF1419" s="290" t="s">
        <v>0</v>
      </c>
      <c r="AG1419" s="290" t="s">
        <v>0</v>
      </c>
      <c r="AH1419" s="290" t="s">
        <v>0</v>
      </c>
      <c r="AI1419" s="312">
        <v>352</v>
      </c>
      <c r="AJ1419" s="137">
        <v>2.6560424966799467E-3</v>
      </c>
      <c r="AK1419" s="302">
        <v>75.757575757575694</v>
      </c>
      <c r="AL1419" s="312">
        <v>621</v>
      </c>
      <c r="AM1419" s="137">
        <v>4.578227982483302E-3</v>
      </c>
      <c r="AN1419" s="302">
        <v>138.78787199999999</v>
      </c>
      <c r="AP1419" s="290" t="s">
        <v>0</v>
      </c>
      <c r="AQ1419" s="290" t="s">
        <v>0</v>
      </c>
      <c r="AR1419" s="290" t="s">
        <v>0</v>
      </c>
      <c r="AS1419" s="312">
        <v>1391</v>
      </c>
      <c r="AT1419" s="137">
        <v>5.8711553640242954E-3</v>
      </c>
      <c r="AU1419" s="302">
        <v>187.272727272727</v>
      </c>
      <c r="AV1419" s="312">
        <v>827</v>
      </c>
      <c r="AW1419" s="137">
        <v>3.344116457743631E-3</v>
      </c>
      <c r="AX1419" s="302">
        <v>138.78787199999999</v>
      </c>
      <c r="AZ1419" s="318" t="s">
        <v>0</v>
      </c>
      <c r="BA1419" s="290" t="s">
        <v>0</v>
      </c>
      <c r="BB1419" s="290" t="s">
        <v>0</v>
      </c>
      <c r="BC1419" s="312">
        <v>2291</v>
      </c>
      <c r="BD1419" s="137">
        <v>3.5857608824947256E-3</v>
      </c>
      <c r="BE1419" s="302">
        <v>232.12121212121201</v>
      </c>
      <c r="BF1419" s="312">
        <v>2549</v>
      </c>
      <c r="BG1419" s="137">
        <v>3.748038859619844E-3</v>
      </c>
      <c r="BH1419" s="302">
        <v>225.454544</v>
      </c>
      <c r="BJ1419" s="318" t="s">
        <v>0</v>
      </c>
      <c r="BK1419" s="290" t="s">
        <v>0</v>
      </c>
      <c r="BL1419" s="290" t="s">
        <v>0</v>
      </c>
      <c r="BM1419" s="312">
        <v>1755</v>
      </c>
      <c r="BN1419" s="137">
        <v>3.6551230037405132E-3</v>
      </c>
      <c r="BO1419" s="302">
        <v>186.666666666666</v>
      </c>
      <c r="BP1419" s="312">
        <v>1975</v>
      </c>
      <c r="BQ1419" s="137">
        <v>3.9436507223370373E-3</v>
      </c>
      <c r="BR1419" s="302">
        <v>224.24243200000001</v>
      </c>
      <c r="BT1419" s="318" t="s">
        <v>0</v>
      </c>
      <c r="BU1419" s="290" t="s">
        <v>0</v>
      </c>
      <c r="BV1419" s="290" t="s">
        <v>0</v>
      </c>
      <c r="BW1419" s="312">
        <v>1340</v>
      </c>
      <c r="BX1419" s="137">
        <v>3.3016717793300562E-3</v>
      </c>
      <c r="BY1419" s="302">
        <v>201.81818181818099</v>
      </c>
      <c r="BZ1419" s="312">
        <v>1597</v>
      </c>
      <c r="CA1419" s="137">
        <v>3.8017835292549268E-3</v>
      </c>
      <c r="CB1419" s="302">
        <v>181.21212800000001</v>
      </c>
      <c r="CD1419" s="318" t="s">
        <v>0</v>
      </c>
      <c r="CE1419" s="290" t="s">
        <v>0</v>
      </c>
      <c r="CF1419" s="290" t="s">
        <v>0</v>
      </c>
      <c r="CG1419" s="312">
        <v>13653</v>
      </c>
      <c r="CH1419" s="137">
        <v>3.7654546221762195E-3</v>
      </c>
      <c r="CI1419" s="302">
        <v>567.17999999999995</v>
      </c>
      <c r="CJ1419" s="312">
        <v>15000</v>
      </c>
      <c r="CK1419" s="137">
        <v>3.9562658547354131E-3</v>
      </c>
      <c r="CL1419" s="302">
        <v>579.41</v>
      </c>
    </row>
    <row r="1420" spans="1:90" ht="14.4" x14ac:dyDescent="0.3">
      <c r="A1420" s="99" t="s">
        <v>642</v>
      </c>
      <c r="B1420" s="318" t="s">
        <v>0</v>
      </c>
      <c r="C1420" s="290" t="s">
        <v>0</v>
      </c>
      <c r="D1420" s="290" t="s">
        <v>0</v>
      </c>
      <c r="E1420" s="312">
        <v>116614</v>
      </c>
      <c r="F1420" s="137">
        <v>0.13592801109673508</v>
      </c>
      <c r="G1420" s="302">
        <v>284.84848484848402</v>
      </c>
      <c r="H1420" s="312">
        <v>117249</v>
      </c>
      <c r="I1420" s="137">
        <v>0.13092240506230174</v>
      </c>
      <c r="J1420" s="302">
        <v>334.54544099999998</v>
      </c>
      <c r="L1420" s="290" t="s">
        <v>0</v>
      </c>
      <c r="M1420" s="290" t="s">
        <v>0</v>
      </c>
      <c r="N1420" s="290" t="s">
        <v>0</v>
      </c>
      <c r="O1420" s="312">
        <v>98478</v>
      </c>
      <c r="P1420" s="137">
        <v>0.13048006190244005</v>
      </c>
      <c r="Q1420" s="302">
        <v>260.60606060606</v>
      </c>
      <c r="R1420" s="312">
        <v>103184</v>
      </c>
      <c r="S1420" s="137">
        <v>0.13067237053894248</v>
      </c>
      <c r="T1420" s="302">
        <v>247.27271999999999</v>
      </c>
      <c r="V1420" s="290" t="s">
        <v>0</v>
      </c>
      <c r="W1420" s="290" t="s">
        <v>0</v>
      </c>
      <c r="X1420" s="290" t="s">
        <v>0</v>
      </c>
      <c r="Y1420" s="312">
        <v>16430</v>
      </c>
      <c r="Z1420" s="137">
        <v>0.13824962345279065</v>
      </c>
      <c r="AA1420" s="302">
        <v>127.272727272727</v>
      </c>
      <c r="AB1420" s="312">
        <v>16100</v>
      </c>
      <c r="AC1420" s="137">
        <v>0.13158755067346672</v>
      </c>
      <c r="AD1420" s="302">
        <v>154.545456</v>
      </c>
      <c r="AF1420" s="290" t="s">
        <v>0</v>
      </c>
      <c r="AG1420" s="290" t="s">
        <v>0</v>
      </c>
      <c r="AH1420" s="290" t="s">
        <v>0</v>
      </c>
      <c r="AI1420" s="312">
        <v>15596</v>
      </c>
      <c r="AJ1420" s="137">
        <v>0.11768079198358083</v>
      </c>
      <c r="AK1420" s="302">
        <v>375.15151515151501</v>
      </c>
      <c r="AL1420" s="312">
        <v>15933</v>
      </c>
      <c r="AM1420" s="137">
        <v>0.11746361746361747</v>
      </c>
      <c r="AN1420" s="302">
        <v>293.93939999999998</v>
      </c>
      <c r="AP1420" s="290" t="s">
        <v>0</v>
      </c>
      <c r="AQ1420" s="290" t="s">
        <v>0</v>
      </c>
      <c r="AR1420" s="290" t="s">
        <v>0</v>
      </c>
      <c r="AS1420" s="312">
        <v>31128</v>
      </c>
      <c r="AT1420" s="137">
        <v>0.13138556734101239</v>
      </c>
      <c r="AU1420" s="302">
        <v>186.666666666666</v>
      </c>
      <c r="AV1420" s="312">
        <v>32522</v>
      </c>
      <c r="AW1420" s="137">
        <v>0.13150828952689042</v>
      </c>
      <c r="AX1420" s="302">
        <v>150.909088</v>
      </c>
      <c r="AZ1420" s="318" t="s">
        <v>0</v>
      </c>
      <c r="BA1420" s="290" t="s">
        <v>0</v>
      </c>
      <c r="BB1420" s="290" t="s">
        <v>0</v>
      </c>
      <c r="BC1420" s="312">
        <v>79062</v>
      </c>
      <c r="BD1420" s="137">
        <v>0.12374396634299345</v>
      </c>
      <c r="BE1420" s="302">
        <v>235.75757575757501</v>
      </c>
      <c r="BF1420" s="312">
        <v>82787</v>
      </c>
      <c r="BG1420" s="137">
        <v>0.12172965597149785</v>
      </c>
      <c r="BH1420" s="302">
        <v>240.606064</v>
      </c>
      <c r="BJ1420" s="318" t="s">
        <v>0</v>
      </c>
      <c r="BK1420" s="290" t="s">
        <v>0</v>
      </c>
      <c r="BL1420" s="290" t="s">
        <v>0</v>
      </c>
      <c r="BM1420" s="312">
        <v>60706</v>
      </c>
      <c r="BN1420" s="137">
        <v>0.12643185017952799</v>
      </c>
      <c r="BO1420" s="302">
        <v>198.78787878787799</v>
      </c>
      <c r="BP1420" s="312">
        <v>61961</v>
      </c>
      <c r="BQ1420" s="137">
        <v>0.12372280628188616</v>
      </c>
      <c r="BR1420" s="302">
        <v>224.24243200000001</v>
      </c>
      <c r="BT1420" s="318" t="s">
        <v>0</v>
      </c>
      <c r="BU1420" s="290" t="s">
        <v>0</v>
      </c>
      <c r="BV1420" s="290" t="s">
        <v>0</v>
      </c>
      <c r="BW1420" s="312">
        <v>52866</v>
      </c>
      <c r="BX1420" s="137">
        <v>0.13025834349706175</v>
      </c>
      <c r="BY1420" s="302">
        <v>255.15151515151501</v>
      </c>
      <c r="BZ1420" s="312">
        <v>53731</v>
      </c>
      <c r="CA1420" s="137">
        <v>0.12791085210419315</v>
      </c>
      <c r="CB1420" s="302">
        <v>197.57576</v>
      </c>
      <c r="CD1420" s="318" t="s">
        <v>0</v>
      </c>
      <c r="CE1420" s="290" t="s">
        <v>0</v>
      </c>
      <c r="CF1420" s="290" t="s">
        <v>0</v>
      </c>
      <c r="CG1420" s="312">
        <v>470880</v>
      </c>
      <c r="CH1420" s="137">
        <v>0.12986722863036243</v>
      </c>
      <c r="CI1420" s="302">
        <v>706.44</v>
      </c>
      <c r="CJ1420" s="312">
        <v>483467</v>
      </c>
      <c r="CK1420" s="137">
        <v>0.12751493226609106</v>
      </c>
      <c r="CL1420" s="302">
        <v>671.72</v>
      </c>
    </row>
    <row r="1421" spans="1:90" ht="14.4" x14ac:dyDescent="0.3">
      <c r="A1421" s="99" t="s">
        <v>634</v>
      </c>
      <c r="B1421" s="318" t="s">
        <v>0</v>
      </c>
      <c r="C1421" s="290" t="s">
        <v>0</v>
      </c>
      <c r="D1421" s="290" t="s">
        <v>0</v>
      </c>
      <c r="E1421" s="312">
        <v>162713</v>
      </c>
      <c r="F1421" s="137">
        <v>0.18966208576657226</v>
      </c>
      <c r="G1421" s="302">
        <v>80.606060606060595</v>
      </c>
      <c r="H1421" s="312">
        <v>168059</v>
      </c>
      <c r="I1421" s="137">
        <v>0.18765779215486159</v>
      </c>
      <c r="J1421" s="302">
        <v>73.939390000000003</v>
      </c>
      <c r="L1421" s="290" t="s">
        <v>0</v>
      </c>
      <c r="M1421" s="290" t="s">
        <v>0</v>
      </c>
      <c r="N1421" s="290" t="s">
        <v>0</v>
      </c>
      <c r="O1421" s="312">
        <v>145229</v>
      </c>
      <c r="P1421" s="137">
        <v>0.19242357592588666</v>
      </c>
      <c r="Q1421" s="302">
        <v>101.818181818181</v>
      </c>
      <c r="R1421" s="312">
        <v>148535</v>
      </c>
      <c r="S1421" s="137">
        <v>0.18810494415802664</v>
      </c>
      <c r="T1421" s="302">
        <v>69.090909999999994</v>
      </c>
      <c r="V1421" s="290" t="s">
        <v>0</v>
      </c>
      <c r="W1421" s="290" t="s">
        <v>0</v>
      </c>
      <c r="X1421" s="290" t="s">
        <v>0</v>
      </c>
      <c r="Y1421" s="312">
        <v>21989</v>
      </c>
      <c r="Z1421" s="137">
        <v>0.1850256220391609</v>
      </c>
      <c r="AA1421" s="302">
        <v>44.848484848484802</v>
      </c>
      <c r="AB1421" s="312">
        <v>22117</v>
      </c>
      <c r="AC1421" s="137">
        <v>0.18076533281025239</v>
      </c>
      <c r="AD1421" s="302">
        <v>30.30303</v>
      </c>
      <c r="AF1421" s="290" t="s">
        <v>0</v>
      </c>
      <c r="AG1421" s="290" t="s">
        <v>0</v>
      </c>
      <c r="AH1421" s="290" t="s">
        <v>0</v>
      </c>
      <c r="AI1421" s="312">
        <v>25370</v>
      </c>
      <c r="AJ1421" s="137">
        <v>0.1914312447180973</v>
      </c>
      <c r="AK1421" s="302">
        <v>312.12121212121201</v>
      </c>
      <c r="AL1421" s="312">
        <v>26604</v>
      </c>
      <c r="AM1421" s="137">
        <v>0.19613394081479188</v>
      </c>
      <c r="AN1421" s="302">
        <v>244.24243200000001</v>
      </c>
      <c r="AP1421" s="290" t="s">
        <v>0</v>
      </c>
      <c r="AQ1421" s="290" t="s">
        <v>0</v>
      </c>
      <c r="AR1421" s="290" t="s">
        <v>0</v>
      </c>
      <c r="AS1421" s="312">
        <v>43793</v>
      </c>
      <c r="AT1421" s="137">
        <v>0.18484220478556143</v>
      </c>
      <c r="AU1421" s="302">
        <v>29.696969696969699</v>
      </c>
      <c r="AV1421" s="312">
        <v>45326</v>
      </c>
      <c r="AW1421" s="137">
        <v>0.18328346138293569</v>
      </c>
      <c r="AX1421" s="302">
        <v>81.212119999999999</v>
      </c>
      <c r="AZ1421" s="318" t="s">
        <v>0</v>
      </c>
      <c r="BA1421" s="290" t="s">
        <v>0</v>
      </c>
      <c r="BB1421" s="290" t="s">
        <v>0</v>
      </c>
      <c r="BC1421" s="312">
        <v>129537</v>
      </c>
      <c r="BD1421" s="137">
        <v>0.20274496177901322</v>
      </c>
      <c r="BE1421" s="302">
        <v>87.272727272727195</v>
      </c>
      <c r="BF1421" s="312">
        <v>135958</v>
      </c>
      <c r="BG1421" s="137">
        <v>0.19991207033197125</v>
      </c>
      <c r="BH1421" s="302">
        <v>89.696969999999993</v>
      </c>
      <c r="BJ1421" s="318" t="s">
        <v>0</v>
      </c>
      <c r="BK1421" s="290" t="s">
        <v>0</v>
      </c>
      <c r="BL1421" s="290" t="s">
        <v>0</v>
      </c>
      <c r="BM1421" s="312">
        <v>96913</v>
      </c>
      <c r="BN1421" s="137">
        <v>0.20183984937977456</v>
      </c>
      <c r="BO1421" s="302">
        <v>107.272727272727</v>
      </c>
      <c r="BP1421" s="312">
        <v>98823</v>
      </c>
      <c r="BQ1421" s="137">
        <v>0.19732830143469016</v>
      </c>
      <c r="BR1421" s="302">
        <v>65.454544100000007</v>
      </c>
      <c r="BT1421" s="318" t="s">
        <v>0</v>
      </c>
      <c r="BU1421" s="290" t="s">
        <v>0</v>
      </c>
      <c r="BV1421" s="290" t="s">
        <v>0</v>
      </c>
      <c r="BW1421" s="312">
        <v>75244</v>
      </c>
      <c r="BX1421" s="137">
        <v>0.18539626221187369</v>
      </c>
      <c r="BY1421" s="302">
        <v>98.787878787878796</v>
      </c>
      <c r="BZ1421" s="312">
        <v>77005</v>
      </c>
      <c r="CA1421" s="137">
        <v>0.18331643122747379</v>
      </c>
      <c r="CB1421" s="302">
        <v>109.090912</v>
      </c>
      <c r="CD1421" s="318" t="s">
        <v>0</v>
      </c>
      <c r="CE1421" s="290" t="s">
        <v>0</v>
      </c>
      <c r="CF1421" s="290" t="s">
        <v>0</v>
      </c>
      <c r="CG1421" s="312">
        <v>700788</v>
      </c>
      <c r="CH1421" s="137">
        <v>0.19327513467850496</v>
      </c>
      <c r="CI1421" s="302">
        <v>381.24</v>
      </c>
      <c r="CJ1421" s="312">
        <v>722427</v>
      </c>
      <c r="CK1421" s="137">
        <v>0.19054088484259601</v>
      </c>
      <c r="CL1421" s="302">
        <v>317.98</v>
      </c>
    </row>
    <row r="1422" spans="1:90" ht="14.4" x14ac:dyDescent="0.3">
      <c r="A1422" s="99" t="s">
        <v>641</v>
      </c>
      <c r="B1422" s="318" t="s">
        <v>0</v>
      </c>
      <c r="C1422" s="290" t="s">
        <v>0</v>
      </c>
      <c r="D1422" s="290" t="s">
        <v>0</v>
      </c>
      <c r="E1422" s="312">
        <v>9242</v>
      </c>
      <c r="F1422" s="137">
        <v>1.0772691774195429E-2</v>
      </c>
      <c r="G1422" s="302">
        <v>440.60606060606</v>
      </c>
      <c r="H1422" s="312">
        <v>10046</v>
      </c>
      <c r="I1422" s="137">
        <v>1.1217549669983395E-2</v>
      </c>
      <c r="J1422" s="302">
        <v>503.63635299999999</v>
      </c>
      <c r="L1422" s="290" t="s">
        <v>0</v>
      </c>
      <c r="M1422" s="290" t="s">
        <v>0</v>
      </c>
      <c r="N1422" s="290" t="s">
        <v>0</v>
      </c>
      <c r="O1422" s="312">
        <v>8307</v>
      </c>
      <c r="P1422" s="137">
        <v>1.1006497636259566E-2</v>
      </c>
      <c r="Q1422" s="302">
        <v>398.78787878787801</v>
      </c>
      <c r="R1422" s="312">
        <v>7374</v>
      </c>
      <c r="S1422" s="137">
        <v>9.3384445297154776E-3</v>
      </c>
      <c r="T1422" s="302">
        <v>449.09089999999998</v>
      </c>
      <c r="V1422" s="290" t="s">
        <v>0</v>
      </c>
      <c r="W1422" s="290" t="s">
        <v>0</v>
      </c>
      <c r="X1422" s="290" t="s">
        <v>0</v>
      </c>
      <c r="Y1422" s="312">
        <v>989</v>
      </c>
      <c r="Z1422" s="137">
        <v>8.3219036880590354E-3</v>
      </c>
      <c r="AA1422" s="302">
        <v>135.75757575757501</v>
      </c>
      <c r="AB1422" s="312">
        <v>972</v>
      </c>
      <c r="AC1422" s="137">
        <v>7.9442918791683016E-3</v>
      </c>
      <c r="AD1422" s="302">
        <v>144.84848</v>
      </c>
      <c r="AF1422" s="290" t="s">
        <v>0</v>
      </c>
      <c r="AG1422" s="290" t="s">
        <v>0</v>
      </c>
      <c r="AH1422" s="290" t="s">
        <v>0</v>
      </c>
      <c r="AI1422" s="312">
        <v>1250</v>
      </c>
      <c r="AJ1422" s="137">
        <v>9.4319690933236753E-3</v>
      </c>
      <c r="AK1422" s="302">
        <v>157.575757575757</v>
      </c>
      <c r="AL1422" s="312">
        <v>1189</v>
      </c>
      <c r="AM1422" s="137">
        <v>8.7657215316789792E-3</v>
      </c>
      <c r="AN1422" s="302">
        <v>158.78787199999999</v>
      </c>
      <c r="AP1422" s="290" t="s">
        <v>0</v>
      </c>
      <c r="AQ1422" s="290" t="s">
        <v>0</v>
      </c>
      <c r="AR1422" s="290" t="s">
        <v>0</v>
      </c>
      <c r="AS1422" s="312">
        <v>3363</v>
      </c>
      <c r="AT1422" s="137">
        <v>1.4194604952705754E-2</v>
      </c>
      <c r="AU1422" s="302">
        <v>236.363636363636</v>
      </c>
      <c r="AV1422" s="312">
        <v>2590</v>
      </c>
      <c r="AW1422" s="137">
        <v>1.0473109583501819E-2</v>
      </c>
      <c r="AX1422" s="302">
        <v>189.69697600000001</v>
      </c>
      <c r="AZ1422" s="318" t="s">
        <v>0</v>
      </c>
      <c r="BA1422" s="290" t="s">
        <v>0</v>
      </c>
      <c r="BB1422" s="290" t="s">
        <v>0</v>
      </c>
      <c r="BC1422" s="312">
        <v>7018</v>
      </c>
      <c r="BD1422" s="137">
        <v>1.0984229538781311E-2</v>
      </c>
      <c r="BE1422" s="302">
        <v>327.27272727272702</v>
      </c>
      <c r="BF1422" s="312">
        <v>7601</v>
      </c>
      <c r="BG1422" s="137">
        <v>1.1176478372683575E-2</v>
      </c>
      <c r="BH1422" s="302">
        <v>374.54544099999998</v>
      </c>
      <c r="BJ1422" s="318" t="s">
        <v>0</v>
      </c>
      <c r="BK1422" s="290" t="s">
        <v>0</v>
      </c>
      <c r="BL1422" s="290" t="s">
        <v>0</v>
      </c>
      <c r="BM1422" s="312">
        <v>5701</v>
      </c>
      <c r="BN1422" s="137">
        <v>1.1873422361438556E-2</v>
      </c>
      <c r="BO1422" s="302">
        <v>281.81818181818102</v>
      </c>
      <c r="BP1422" s="312">
        <v>5158</v>
      </c>
      <c r="BQ1422" s="137">
        <v>1.0299417937121235E-2</v>
      </c>
      <c r="BR1422" s="302">
        <v>286.66665599999999</v>
      </c>
      <c r="BT1422" s="318" t="s">
        <v>0</v>
      </c>
      <c r="BU1422" s="290" t="s">
        <v>0</v>
      </c>
      <c r="BV1422" s="290" t="s">
        <v>0</v>
      </c>
      <c r="BW1422" s="312">
        <v>3711</v>
      </c>
      <c r="BX1422" s="137">
        <v>9.1436596814133131E-3</v>
      </c>
      <c r="BY1422" s="302">
        <v>251.51515151515099</v>
      </c>
      <c r="BZ1422" s="312">
        <v>3400</v>
      </c>
      <c r="CA1422" s="137">
        <v>8.0939661862659672E-3</v>
      </c>
      <c r="CB1422" s="302">
        <v>264.84848</v>
      </c>
      <c r="CD1422" s="318" t="s">
        <v>0</v>
      </c>
      <c r="CE1422" s="290" t="s">
        <v>0</v>
      </c>
      <c r="CF1422" s="290" t="s">
        <v>0</v>
      </c>
      <c r="CG1422" s="312">
        <v>39581</v>
      </c>
      <c r="CH1422" s="137">
        <v>1.0916315784102903E-2</v>
      </c>
      <c r="CI1422" s="302">
        <v>836.34</v>
      </c>
      <c r="CJ1422" s="312">
        <v>38330</v>
      </c>
      <c r="CK1422" s="137">
        <v>1.0109578014133891E-2</v>
      </c>
      <c r="CL1422" s="302">
        <v>909.61</v>
      </c>
    </row>
    <row r="1423" spans="1:90" ht="14.4" x14ac:dyDescent="0.3">
      <c r="A1423" s="99" t="s">
        <v>642</v>
      </c>
      <c r="B1423" s="318" t="s">
        <v>0</v>
      </c>
      <c r="C1423" s="290" t="s">
        <v>0</v>
      </c>
      <c r="D1423" s="290" t="s">
        <v>0</v>
      </c>
      <c r="E1423" s="312">
        <v>153471</v>
      </c>
      <c r="F1423" s="137">
        <v>0.17888939399237683</v>
      </c>
      <c r="G1423" s="302">
        <v>444.84848484848402</v>
      </c>
      <c r="H1423" s="312">
        <v>158013</v>
      </c>
      <c r="I1423" s="137">
        <v>0.17644024248487819</v>
      </c>
      <c r="J1423" s="302">
        <v>520.60609999999997</v>
      </c>
      <c r="L1423" s="290" t="s">
        <v>0</v>
      </c>
      <c r="M1423" s="290" t="s">
        <v>0</v>
      </c>
      <c r="N1423" s="290" t="s">
        <v>0</v>
      </c>
      <c r="O1423" s="312">
        <v>136922</v>
      </c>
      <c r="P1423" s="137">
        <v>0.18141707828962711</v>
      </c>
      <c r="Q1423" s="302">
        <v>404.24242424242402</v>
      </c>
      <c r="R1423" s="312">
        <v>141161</v>
      </c>
      <c r="S1423" s="137">
        <v>0.17876649962831118</v>
      </c>
      <c r="T1423" s="302">
        <v>457.57574499999998</v>
      </c>
      <c r="V1423" s="290" t="s">
        <v>0</v>
      </c>
      <c r="W1423" s="290" t="s">
        <v>0</v>
      </c>
      <c r="X1423" s="290" t="s">
        <v>0</v>
      </c>
      <c r="Y1423" s="312">
        <v>21000</v>
      </c>
      <c r="Z1423" s="137">
        <v>0.17670371835110188</v>
      </c>
      <c r="AA1423" s="302">
        <v>139.39393939393901</v>
      </c>
      <c r="AB1423" s="312">
        <v>21145</v>
      </c>
      <c r="AC1423" s="137">
        <v>0.17282104093108408</v>
      </c>
      <c r="AD1423" s="302">
        <v>143.636368</v>
      </c>
      <c r="AF1423" s="290" t="s">
        <v>0</v>
      </c>
      <c r="AG1423" s="290" t="s">
        <v>0</v>
      </c>
      <c r="AH1423" s="290" t="s">
        <v>0</v>
      </c>
      <c r="AI1423" s="312">
        <v>24120</v>
      </c>
      <c r="AJ1423" s="137">
        <v>0.18199927562477364</v>
      </c>
      <c r="AK1423" s="302">
        <v>326.666666666666</v>
      </c>
      <c r="AL1423" s="312">
        <v>25415</v>
      </c>
      <c r="AM1423" s="137">
        <v>0.1873682192831129</v>
      </c>
      <c r="AN1423" s="302">
        <v>261.81817599999999</v>
      </c>
      <c r="AP1423" s="290" t="s">
        <v>0</v>
      </c>
      <c r="AQ1423" s="290" t="s">
        <v>0</v>
      </c>
      <c r="AR1423" s="290" t="s">
        <v>0</v>
      </c>
      <c r="AS1423" s="312">
        <v>40430</v>
      </c>
      <c r="AT1423" s="137">
        <v>0.17064759983285568</v>
      </c>
      <c r="AU1423" s="302">
        <v>238.78787878787799</v>
      </c>
      <c r="AV1423" s="312">
        <v>42736</v>
      </c>
      <c r="AW1423" s="137">
        <v>0.17281035179943388</v>
      </c>
      <c r="AX1423" s="302">
        <v>206.66667200000001</v>
      </c>
      <c r="AZ1423" s="318" t="s">
        <v>0</v>
      </c>
      <c r="BA1423" s="290" t="s">
        <v>0</v>
      </c>
      <c r="BB1423" s="290" t="s">
        <v>0</v>
      </c>
      <c r="BC1423" s="312">
        <v>122519</v>
      </c>
      <c r="BD1423" s="137">
        <v>0.19176073224023188</v>
      </c>
      <c r="BE1423" s="302">
        <v>342.42424242424198</v>
      </c>
      <c r="BF1423" s="312">
        <v>128357</v>
      </c>
      <c r="BG1423" s="137">
        <v>0.18873559195928769</v>
      </c>
      <c r="BH1423" s="302">
        <v>381.21212800000001</v>
      </c>
      <c r="BJ1423" s="318" t="s">
        <v>0</v>
      </c>
      <c r="BK1423" s="290" t="s">
        <v>0</v>
      </c>
      <c r="BL1423" s="290" t="s">
        <v>0</v>
      </c>
      <c r="BM1423" s="312">
        <v>91212</v>
      </c>
      <c r="BN1423" s="137">
        <v>0.18996642701833602</v>
      </c>
      <c r="BO1423" s="302">
        <v>293.33333333333297</v>
      </c>
      <c r="BP1423" s="312">
        <v>93665</v>
      </c>
      <c r="BQ1423" s="137">
        <v>0.18702888349756891</v>
      </c>
      <c r="BR1423" s="302">
        <v>303.03030000000001</v>
      </c>
      <c r="BT1423" s="318" t="s">
        <v>0</v>
      </c>
      <c r="BU1423" s="290" t="s">
        <v>0</v>
      </c>
      <c r="BV1423" s="290" t="s">
        <v>0</v>
      </c>
      <c r="BW1423" s="312">
        <v>71533</v>
      </c>
      <c r="BX1423" s="137">
        <v>0.17625260253046038</v>
      </c>
      <c r="BY1423" s="302">
        <v>260</v>
      </c>
      <c r="BZ1423" s="312">
        <v>73605</v>
      </c>
      <c r="CA1423" s="137">
        <v>0.17522246504120781</v>
      </c>
      <c r="CB1423" s="302">
        <v>272.72726399999999</v>
      </c>
      <c r="CD1423" s="318" t="s">
        <v>0</v>
      </c>
      <c r="CE1423" s="290" t="s">
        <v>0</v>
      </c>
      <c r="CF1423" s="290" t="s">
        <v>0</v>
      </c>
      <c r="CG1423" s="312">
        <v>661207</v>
      </c>
      <c r="CH1423" s="137">
        <v>0.18235881889440206</v>
      </c>
      <c r="CI1423" s="302">
        <v>901.66</v>
      </c>
      <c r="CJ1423" s="312">
        <v>684097</v>
      </c>
      <c r="CK1423" s="137">
        <v>0.18043130682846212</v>
      </c>
      <c r="CL1423" s="302">
        <v>959.79</v>
      </c>
    </row>
    <row r="1424" spans="1:90" ht="14.4" x14ac:dyDescent="0.3">
      <c r="A1424" s="99" t="s">
        <v>635</v>
      </c>
      <c r="B1424" s="318" t="s">
        <v>0</v>
      </c>
      <c r="C1424" s="290" t="s">
        <v>0</v>
      </c>
      <c r="D1424" s="290" t="s">
        <v>0</v>
      </c>
      <c r="E1424" s="312">
        <v>29108</v>
      </c>
      <c r="F1424" s="137">
        <v>3.3928966907950719E-2</v>
      </c>
      <c r="G1424" s="302">
        <v>66.060606060606005</v>
      </c>
      <c r="H1424" s="312">
        <v>35886</v>
      </c>
      <c r="I1424" s="137">
        <v>4.0070972273245485E-2</v>
      </c>
      <c r="J1424" s="302">
        <v>68.484849999999994</v>
      </c>
      <c r="L1424" s="290" t="s">
        <v>0</v>
      </c>
      <c r="M1424" s="290" t="s">
        <v>0</v>
      </c>
      <c r="N1424" s="290" t="s">
        <v>0</v>
      </c>
      <c r="O1424" s="312">
        <v>24647</v>
      </c>
      <c r="P1424" s="137">
        <v>3.265645205740815E-2</v>
      </c>
      <c r="Q1424" s="302">
        <v>53.939393939393902</v>
      </c>
      <c r="R1424" s="312">
        <v>29714</v>
      </c>
      <c r="S1424" s="137">
        <v>3.7629853641980703E-2</v>
      </c>
      <c r="T1424" s="302">
        <v>53.939392099999999</v>
      </c>
      <c r="V1424" s="290" t="s">
        <v>0</v>
      </c>
      <c r="W1424" s="290" t="s">
        <v>0</v>
      </c>
      <c r="X1424" s="290" t="s">
        <v>0</v>
      </c>
      <c r="Y1424" s="312">
        <v>3720</v>
      </c>
      <c r="Z1424" s="137">
        <v>3.1301801536480905E-2</v>
      </c>
      <c r="AA1424" s="302">
        <v>31.515151515151501</v>
      </c>
      <c r="AB1424" s="312">
        <v>4435</v>
      </c>
      <c r="AC1424" s="137">
        <v>3.624787498365372E-2</v>
      </c>
      <c r="AD1424" s="302">
        <v>20</v>
      </c>
      <c r="AF1424" s="290" t="s">
        <v>0</v>
      </c>
      <c r="AG1424" s="290" t="s">
        <v>0</v>
      </c>
      <c r="AH1424" s="290" t="s">
        <v>0</v>
      </c>
      <c r="AI1424" s="312">
        <v>5397</v>
      </c>
      <c r="AJ1424" s="137">
        <v>4.0723469757334298E-2</v>
      </c>
      <c r="AK1424" s="302">
        <v>74.545454545454504</v>
      </c>
      <c r="AL1424" s="312">
        <v>6479</v>
      </c>
      <c r="AM1424" s="137">
        <v>4.7765441382462658E-2</v>
      </c>
      <c r="AN1424" s="302">
        <v>80.606063800000001</v>
      </c>
      <c r="AP1424" s="290" t="s">
        <v>0</v>
      </c>
      <c r="AQ1424" s="290" t="s">
        <v>0</v>
      </c>
      <c r="AR1424" s="290" t="s">
        <v>0</v>
      </c>
      <c r="AS1424" s="312">
        <v>7596</v>
      </c>
      <c r="AT1424" s="137">
        <v>3.2061320018065095E-2</v>
      </c>
      <c r="AU1424" s="302">
        <v>32.727272727272698</v>
      </c>
      <c r="AV1424" s="312">
        <v>9004</v>
      </c>
      <c r="AW1424" s="137">
        <v>3.6409219571370804E-2</v>
      </c>
      <c r="AX1424" s="302">
        <v>39.393940000000001</v>
      </c>
      <c r="AZ1424" s="318" t="s">
        <v>0</v>
      </c>
      <c r="BA1424" s="290" t="s">
        <v>0</v>
      </c>
      <c r="BB1424" s="290" t="s">
        <v>0</v>
      </c>
      <c r="BC1424" s="312">
        <v>23283</v>
      </c>
      <c r="BD1424" s="137">
        <v>3.6441410138421955E-2</v>
      </c>
      <c r="BE1424" s="302">
        <v>67.878787878787804</v>
      </c>
      <c r="BF1424" s="312">
        <v>29129</v>
      </c>
      <c r="BG1424" s="137">
        <v>4.2831158863031162E-2</v>
      </c>
      <c r="BH1424" s="302">
        <v>70.909090000000006</v>
      </c>
      <c r="BJ1424" s="318" t="s">
        <v>0</v>
      </c>
      <c r="BK1424" s="290" t="s">
        <v>0</v>
      </c>
      <c r="BL1424" s="290" t="s">
        <v>0</v>
      </c>
      <c r="BM1424" s="312">
        <v>17663</v>
      </c>
      <c r="BN1424" s="137">
        <v>3.6786574139640281E-2</v>
      </c>
      <c r="BO1424" s="302">
        <v>92.727272727272705</v>
      </c>
      <c r="BP1424" s="312">
        <v>21789</v>
      </c>
      <c r="BQ1424" s="137">
        <v>4.3507952196962893E-2</v>
      </c>
      <c r="BR1424" s="302">
        <v>57.5757561</v>
      </c>
      <c r="BT1424" s="318" t="s">
        <v>0</v>
      </c>
      <c r="BU1424" s="290" t="s">
        <v>0</v>
      </c>
      <c r="BV1424" s="290" t="s">
        <v>0</v>
      </c>
      <c r="BW1424" s="312">
        <v>13102</v>
      </c>
      <c r="BX1424" s="137">
        <v>3.2282465412524178E-2</v>
      </c>
      <c r="BY1424" s="302">
        <v>64.848484848484802</v>
      </c>
      <c r="BZ1424" s="312">
        <v>15797</v>
      </c>
      <c r="CA1424" s="137">
        <v>3.7605995248365734E-2</v>
      </c>
      <c r="CB1424" s="302">
        <v>48.484848</v>
      </c>
      <c r="CD1424" s="318" t="s">
        <v>0</v>
      </c>
      <c r="CE1424" s="290" t="s">
        <v>0</v>
      </c>
      <c r="CF1424" s="290" t="s">
        <v>0</v>
      </c>
      <c r="CG1424" s="312">
        <v>124516</v>
      </c>
      <c r="CH1424" s="137">
        <v>3.4341122664241858E-2</v>
      </c>
      <c r="CI1424" s="302">
        <v>177.97</v>
      </c>
      <c r="CJ1424" s="312">
        <v>152233</v>
      </c>
      <c r="CK1424" s="137">
        <v>4.0151614657595737E-2</v>
      </c>
      <c r="CL1424" s="302">
        <v>161.88</v>
      </c>
    </row>
    <row r="1425" spans="1:91" ht="14.4" x14ac:dyDescent="0.3">
      <c r="A1425" s="99" t="s">
        <v>641</v>
      </c>
      <c r="B1425" s="318" t="s">
        <v>0</v>
      </c>
      <c r="C1425" s="290" t="s">
        <v>0</v>
      </c>
      <c r="D1425" s="290" t="s">
        <v>0</v>
      </c>
      <c r="E1425" s="312">
        <v>2018</v>
      </c>
      <c r="F1425" s="137">
        <v>2.3522280891935051E-3</v>
      </c>
      <c r="G1425" s="302">
        <v>198.18181818181799</v>
      </c>
      <c r="H1425" s="312">
        <v>3240</v>
      </c>
      <c r="I1425" s="137">
        <v>3.6178440106257419E-3</v>
      </c>
      <c r="J1425" s="302">
        <v>241.81817599999999</v>
      </c>
      <c r="L1425" s="290" t="s">
        <v>0</v>
      </c>
      <c r="M1425" s="290" t="s">
        <v>0</v>
      </c>
      <c r="N1425" s="290" t="s">
        <v>0</v>
      </c>
      <c r="O1425" s="312">
        <v>1568</v>
      </c>
      <c r="P1425" s="137">
        <v>2.0775476457993258E-3</v>
      </c>
      <c r="Q1425" s="302">
        <v>143.636363636363</v>
      </c>
      <c r="R1425" s="312">
        <v>1708</v>
      </c>
      <c r="S1425" s="137">
        <v>2.1630137315912716E-3</v>
      </c>
      <c r="T1425" s="302">
        <v>170.909088</v>
      </c>
      <c r="V1425" s="290" t="s">
        <v>0</v>
      </c>
      <c r="W1425" s="290" t="s">
        <v>0</v>
      </c>
      <c r="X1425" s="290" t="s">
        <v>0</v>
      </c>
      <c r="Y1425" s="312">
        <v>179</v>
      </c>
      <c r="Z1425" s="137">
        <v>1.5061888373736779E-3</v>
      </c>
      <c r="AA1425" s="302">
        <v>47.878787878787797</v>
      </c>
      <c r="AB1425" s="312">
        <v>269</v>
      </c>
      <c r="AC1425" s="137">
        <v>2.198574604420034E-3</v>
      </c>
      <c r="AD1425" s="302">
        <v>56.363636</v>
      </c>
      <c r="AF1425" s="290" t="s">
        <v>0</v>
      </c>
      <c r="AG1425" s="290" t="s">
        <v>0</v>
      </c>
      <c r="AH1425" s="290" t="s">
        <v>0</v>
      </c>
      <c r="AI1425" s="312">
        <v>416</v>
      </c>
      <c r="AJ1425" s="137">
        <v>3.1389593142581189E-3</v>
      </c>
      <c r="AK1425" s="302">
        <v>92.727272727272705</v>
      </c>
      <c r="AL1425" s="312">
        <v>313</v>
      </c>
      <c r="AM1425" s="137">
        <v>2.3075448607363502E-3</v>
      </c>
      <c r="AN1425" s="302">
        <v>76.363640000000004</v>
      </c>
      <c r="AP1425" s="290" t="s">
        <v>0</v>
      </c>
      <c r="AQ1425" s="290" t="s">
        <v>0</v>
      </c>
      <c r="AR1425" s="290" t="s">
        <v>0</v>
      </c>
      <c r="AS1425" s="312">
        <v>785</v>
      </c>
      <c r="AT1425" s="137">
        <v>3.3133407338311084E-3</v>
      </c>
      <c r="AU1425" s="302">
        <v>121.212121212121</v>
      </c>
      <c r="AV1425" s="312">
        <v>647</v>
      </c>
      <c r="AW1425" s="137">
        <v>2.6162555600485241E-3</v>
      </c>
      <c r="AX1425" s="302">
        <v>102.42424</v>
      </c>
      <c r="AZ1425" s="318" t="s">
        <v>0</v>
      </c>
      <c r="BA1425" s="290" t="s">
        <v>0</v>
      </c>
      <c r="BB1425" s="290" t="s">
        <v>0</v>
      </c>
      <c r="BC1425" s="312">
        <v>1711</v>
      </c>
      <c r="BD1425" s="137">
        <v>2.6779733173061876E-3</v>
      </c>
      <c r="BE1425" s="302">
        <v>193.333333333333</v>
      </c>
      <c r="BF1425" s="312">
        <v>2143</v>
      </c>
      <c r="BG1425" s="137">
        <v>3.1510581703277072E-3</v>
      </c>
      <c r="BH1425" s="302">
        <v>211.515152</v>
      </c>
      <c r="BJ1425" s="318" t="s">
        <v>0</v>
      </c>
      <c r="BK1425" s="290" t="s">
        <v>0</v>
      </c>
      <c r="BL1425" s="290" t="s">
        <v>0</v>
      </c>
      <c r="BM1425" s="312">
        <v>1512</v>
      </c>
      <c r="BN1425" s="137">
        <v>3.1490290493764424E-3</v>
      </c>
      <c r="BO1425" s="302">
        <v>136.363636363636</v>
      </c>
      <c r="BP1425" s="312">
        <v>1768</v>
      </c>
      <c r="BQ1425" s="137">
        <v>3.5303161909325986E-3</v>
      </c>
      <c r="BR1425" s="302">
        <v>178.18182400000001</v>
      </c>
      <c r="BT1425" s="318" t="s">
        <v>0</v>
      </c>
      <c r="BU1425" s="290" t="s">
        <v>0</v>
      </c>
      <c r="BV1425" s="290" t="s">
        <v>0</v>
      </c>
      <c r="BW1425" s="312">
        <v>805</v>
      </c>
      <c r="BX1425" s="137">
        <v>1.9834670017617128E-3</v>
      </c>
      <c r="BY1425" s="302">
        <v>86.060606060606005</v>
      </c>
      <c r="BZ1425" s="312">
        <v>1259</v>
      </c>
      <c r="CA1425" s="137">
        <v>2.9971480672084864E-3</v>
      </c>
      <c r="CB1425" s="302">
        <v>156.96969999999999</v>
      </c>
      <c r="CD1425" s="318" t="s">
        <v>0</v>
      </c>
      <c r="CE1425" s="290" t="s">
        <v>0</v>
      </c>
      <c r="CF1425" s="290" t="s">
        <v>0</v>
      </c>
      <c r="CG1425" s="312">
        <v>8994</v>
      </c>
      <c r="CH1425" s="137">
        <v>2.4805170198383443E-3</v>
      </c>
      <c r="CI1425" s="302">
        <v>384.84</v>
      </c>
      <c r="CJ1425" s="312">
        <v>11347</v>
      </c>
      <c r="CK1425" s="137">
        <v>2.9927832435788487E-3</v>
      </c>
      <c r="CL1425" s="302">
        <v>454.79</v>
      </c>
    </row>
    <row r="1426" spans="1:91" ht="14.4" x14ac:dyDescent="0.3">
      <c r="A1426" s="99" t="s">
        <v>642</v>
      </c>
      <c r="B1426" s="318" t="s">
        <v>0</v>
      </c>
      <c r="C1426" s="290" t="s">
        <v>0</v>
      </c>
      <c r="D1426" s="290" t="s">
        <v>0</v>
      </c>
      <c r="E1426" s="312">
        <v>27090</v>
      </c>
      <c r="F1426" s="137">
        <v>3.1576738818757215E-2</v>
      </c>
      <c r="G1426" s="302">
        <v>206.666666666666</v>
      </c>
      <c r="H1426" s="312">
        <v>32646</v>
      </c>
      <c r="I1426" s="137">
        <v>3.6453128262619747E-2</v>
      </c>
      <c r="J1426" s="302">
        <v>259.39395100000002</v>
      </c>
      <c r="L1426" s="290" t="s">
        <v>0</v>
      </c>
      <c r="M1426" s="290" t="s">
        <v>0</v>
      </c>
      <c r="N1426" s="290" t="s">
        <v>0</v>
      </c>
      <c r="O1426" s="312">
        <v>23079</v>
      </c>
      <c r="P1426" s="137">
        <v>3.0578904411608827E-2</v>
      </c>
      <c r="Q1426" s="302">
        <v>152.12121212121201</v>
      </c>
      <c r="R1426" s="312">
        <v>28006</v>
      </c>
      <c r="S1426" s="137">
        <v>3.5466839910389431E-2</v>
      </c>
      <c r="T1426" s="302">
        <v>175.15152</v>
      </c>
      <c r="V1426" s="290" t="s">
        <v>0</v>
      </c>
      <c r="W1426" s="290" t="s">
        <v>0</v>
      </c>
      <c r="X1426" s="290" t="s">
        <v>0</v>
      </c>
      <c r="Y1426" s="312">
        <v>3541</v>
      </c>
      <c r="Z1426" s="137">
        <v>2.9795612699107226E-2</v>
      </c>
      <c r="AA1426" s="302">
        <v>56.969696969696898</v>
      </c>
      <c r="AB1426" s="312">
        <v>4166</v>
      </c>
      <c r="AC1426" s="137">
        <v>3.4049300379233684E-2</v>
      </c>
      <c r="AD1426" s="302">
        <v>61.818179999999998</v>
      </c>
      <c r="AF1426" s="290" t="s">
        <v>0</v>
      </c>
      <c r="AG1426" s="290" t="s">
        <v>0</v>
      </c>
      <c r="AH1426" s="290" t="s">
        <v>0</v>
      </c>
      <c r="AI1426" s="312">
        <v>4981</v>
      </c>
      <c r="AJ1426" s="137">
        <v>3.7584510443076181E-2</v>
      </c>
      <c r="AK1426" s="302">
        <v>112.121212121212</v>
      </c>
      <c r="AL1426" s="312">
        <v>6166</v>
      </c>
      <c r="AM1426" s="137">
        <v>4.5457896521726306E-2</v>
      </c>
      <c r="AN1426" s="302">
        <v>107.878784</v>
      </c>
      <c r="AP1426" s="290" t="s">
        <v>0</v>
      </c>
      <c r="AQ1426" s="290" t="s">
        <v>0</v>
      </c>
      <c r="AR1426" s="290" t="s">
        <v>0</v>
      </c>
      <c r="AS1426" s="312">
        <v>6811</v>
      </c>
      <c r="AT1426" s="137">
        <v>2.8747979284233983E-2</v>
      </c>
      <c r="AU1426" s="302">
        <v>127.272727272727</v>
      </c>
      <c r="AV1426" s="312">
        <v>8357</v>
      </c>
      <c r="AW1426" s="137">
        <v>3.3792964011322278E-2</v>
      </c>
      <c r="AX1426" s="302">
        <v>104.242424</v>
      </c>
      <c r="AZ1426" s="318" t="s">
        <v>0</v>
      </c>
      <c r="BA1426" s="290" t="s">
        <v>0</v>
      </c>
      <c r="BB1426" s="290" t="s">
        <v>0</v>
      </c>
      <c r="BC1426" s="312">
        <v>21572</v>
      </c>
      <c r="BD1426" s="137">
        <v>3.3763436821115766E-2</v>
      </c>
      <c r="BE1426" s="302">
        <v>198.18181818181799</v>
      </c>
      <c r="BF1426" s="312">
        <v>26986</v>
      </c>
      <c r="BG1426" s="137">
        <v>3.9680100692703453E-2</v>
      </c>
      <c r="BH1426" s="302">
        <v>215.75756799999999</v>
      </c>
      <c r="BJ1426" s="318" t="s">
        <v>0</v>
      </c>
      <c r="BK1426" s="290" t="s">
        <v>0</v>
      </c>
      <c r="BL1426" s="290" t="s">
        <v>0</v>
      </c>
      <c r="BM1426" s="312">
        <v>16151</v>
      </c>
      <c r="BN1426" s="137">
        <v>3.3637545090263836E-2</v>
      </c>
      <c r="BO1426" s="302">
        <v>168.48484848484799</v>
      </c>
      <c r="BP1426" s="312">
        <v>20021</v>
      </c>
      <c r="BQ1426" s="137">
        <v>3.9977636006030291E-2</v>
      </c>
      <c r="BR1426" s="302">
        <v>189.69697600000001</v>
      </c>
      <c r="BT1426" s="318" t="s">
        <v>0</v>
      </c>
      <c r="BU1426" s="290" t="s">
        <v>0</v>
      </c>
      <c r="BV1426" s="290" t="s">
        <v>0</v>
      </c>
      <c r="BW1426" s="312">
        <v>12297</v>
      </c>
      <c r="BX1426" s="137">
        <v>3.0298998410762463E-2</v>
      </c>
      <c r="BY1426" s="302">
        <v>115.757575757575</v>
      </c>
      <c r="BZ1426" s="312">
        <v>14538</v>
      </c>
      <c r="CA1426" s="137">
        <v>3.4608847181157247E-2</v>
      </c>
      <c r="CB1426" s="302">
        <v>160</v>
      </c>
      <c r="CD1426" s="318" t="s">
        <v>0</v>
      </c>
      <c r="CE1426" s="290" t="s">
        <v>0</v>
      </c>
      <c r="CF1426" s="290" t="s">
        <v>0</v>
      </c>
      <c r="CG1426" s="312">
        <v>115522</v>
      </c>
      <c r="CH1426" s="137">
        <v>3.1860605644403517E-2</v>
      </c>
      <c r="CI1426" s="302">
        <v>421.9</v>
      </c>
      <c r="CJ1426" s="312">
        <v>140886</v>
      </c>
      <c r="CK1426" s="137">
        <v>3.7158831414016893E-2</v>
      </c>
      <c r="CL1426" s="302">
        <v>480.87</v>
      </c>
    </row>
    <row r="1427" spans="1:91" ht="14.4" x14ac:dyDescent="0.3">
      <c r="A1427" s="99" t="s">
        <v>636</v>
      </c>
      <c r="B1427" s="318" t="s">
        <v>0</v>
      </c>
      <c r="C1427" s="290" t="s">
        <v>0</v>
      </c>
      <c r="D1427" s="290" t="s">
        <v>0</v>
      </c>
      <c r="E1427" s="312">
        <v>25590</v>
      </c>
      <c r="F1427" s="137">
        <v>2.9828303668216948E-2</v>
      </c>
      <c r="G1427" s="302">
        <v>185.45454545454501</v>
      </c>
      <c r="H1427" s="312">
        <v>27584</v>
      </c>
      <c r="I1427" s="137">
        <v>3.0800805305277922E-2</v>
      </c>
      <c r="J1427" s="302">
        <v>134.545456</v>
      </c>
      <c r="L1427" s="290" t="s">
        <v>0</v>
      </c>
      <c r="M1427" s="290" t="s">
        <v>0</v>
      </c>
      <c r="N1427" s="290" t="s">
        <v>0</v>
      </c>
      <c r="O1427" s="312">
        <v>18775</v>
      </c>
      <c r="P1427" s="137">
        <v>2.4876248118547412E-2</v>
      </c>
      <c r="Q1427" s="302">
        <v>100.60606060606</v>
      </c>
      <c r="R1427" s="312">
        <v>20346</v>
      </c>
      <c r="S1427" s="137">
        <v>2.5766204556765815E-2</v>
      </c>
      <c r="T1427" s="302">
        <v>124.848488</v>
      </c>
      <c r="V1427" s="290" t="s">
        <v>0</v>
      </c>
      <c r="W1427" s="290" t="s">
        <v>0</v>
      </c>
      <c r="X1427" s="290" t="s">
        <v>0</v>
      </c>
      <c r="Y1427" s="312">
        <v>3076</v>
      </c>
      <c r="Z1427" s="137">
        <v>2.5882887507047113E-2</v>
      </c>
      <c r="AA1427" s="302">
        <v>43.030303030303003</v>
      </c>
      <c r="AB1427" s="312">
        <v>3572</v>
      </c>
      <c r="AC1427" s="137">
        <v>2.919445534196417E-2</v>
      </c>
      <c r="AD1427" s="302">
        <v>46.6666679</v>
      </c>
      <c r="AF1427" s="290" t="s">
        <v>0</v>
      </c>
      <c r="AG1427" s="290" t="s">
        <v>0</v>
      </c>
      <c r="AH1427" s="290" t="s">
        <v>0</v>
      </c>
      <c r="AI1427" s="312">
        <v>3987</v>
      </c>
      <c r="AJ1427" s="137">
        <v>3.0084208620065195E-2</v>
      </c>
      <c r="AK1427" s="302">
        <v>74.545454545454504</v>
      </c>
      <c r="AL1427" s="312">
        <v>4387</v>
      </c>
      <c r="AM1427" s="137">
        <v>3.2342489789298302E-2</v>
      </c>
      <c r="AN1427" s="302">
        <v>68.484849999999994</v>
      </c>
      <c r="AP1427" s="290" t="s">
        <v>0</v>
      </c>
      <c r="AQ1427" s="290" t="s">
        <v>0</v>
      </c>
      <c r="AR1427" s="290" t="s">
        <v>0</v>
      </c>
      <c r="AS1427" s="312">
        <v>6346</v>
      </c>
      <c r="AT1427" s="137">
        <v>2.6785299741263965E-2</v>
      </c>
      <c r="AU1427" s="302">
        <v>103.030303030303</v>
      </c>
      <c r="AV1427" s="312">
        <v>7023</v>
      </c>
      <c r="AW1427" s="137">
        <v>2.8398706025070764E-2</v>
      </c>
      <c r="AX1427" s="302">
        <v>53.3333321</v>
      </c>
      <c r="AZ1427" s="318" t="s">
        <v>0</v>
      </c>
      <c r="BA1427" s="290" t="s">
        <v>0</v>
      </c>
      <c r="BB1427" s="290" t="s">
        <v>0</v>
      </c>
      <c r="BC1427" s="312">
        <v>19144</v>
      </c>
      <c r="BD1427" s="137">
        <v>2.996325025511961E-2</v>
      </c>
      <c r="BE1427" s="302">
        <v>168.48484848484799</v>
      </c>
      <c r="BF1427" s="312">
        <v>21346</v>
      </c>
      <c r="BG1427" s="137">
        <v>3.138706845721663E-2</v>
      </c>
      <c r="BH1427" s="302">
        <v>147.878784</v>
      </c>
      <c r="BJ1427" s="318" t="s">
        <v>0</v>
      </c>
      <c r="BK1427" s="290" t="s">
        <v>0</v>
      </c>
      <c r="BL1427" s="290" t="s">
        <v>0</v>
      </c>
      <c r="BM1427" s="312">
        <v>14687</v>
      </c>
      <c r="BN1427" s="137">
        <v>3.0588485217058075E-2</v>
      </c>
      <c r="BO1427" s="302">
        <v>150.90909090909</v>
      </c>
      <c r="BP1427" s="312">
        <v>16135</v>
      </c>
      <c r="BQ1427" s="137">
        <v>3.2218128812611692E-2</v>
      </c>
      <c r="BR1427" s="302">
        <v>99.393936199999999</v>
      </c>
      <c r="BT1427" s="318" t="s">
        <v>0</v>
      </c>
      <c r="BU1427" s="290" t="s">
        <v>0</v>
      </c>
      <c r="BV1427" s="290" t="s">
        <v>0</v>
      </c>
      <c r="BW1427" s="312">
        <v>10538</v>
      </c>
      <c r="BX1427" s="137">
        <v>2.5964938216850846E-2</v>
      </c>
      <c r="BY1427" s="302">
        <v>125.454545454545</v>
      </c>
      <c r="BZ1427" s="312">
        <v>11616</v>
      </c>
      <c r="CA1427" s="137">
        <v>2.7652797417548673E-2</v>
      </c>
      <c r="CB1427" s="302">
        <v>99.393936199999999</v>
      </c>
      <c r="CD1427" s="318" t="s">
        <v>0</v>
      </c>
      <c r="CE1427" s="290" t="s">
        <v>0</v>
      </c>
      <c r="CF1427" s="290" t="s">
        <v>0</v>
      </c>
      <c r="CG1427" s="312">
        <v>102143</v>
      </c>
      <c r="CH1427" s="137">
        <v>2.8170719363725595E-2</v>
      </c>
      <c r="CI1427" s="302">
        <v>358.48</v>
      </c>
      <c r="CJ1427" s="312">
        <v>112009</v>
      </c>
      <c r="CK1427" s="137">
        <v>2.9542492141537258E-2</v>
      </c>
      <c r="CL1427" s="302">
        <v>289.98</v>
      </c>
    </row>
    <row r="1428" spans="1:91" ht="14.4" x14ac:dyDescent="0.3">
      <c r="A1428" s="99" t="s">
        <v>641</v>
      </c>
      <c r="B1428" s="318" t="s">
        <v>0</v>
      </c>
      <c r="C1428" s="290" t="s">
        <v>0</v>
      </c>
      <c r="D1428" s="290" t="s">
        <v>0</v>
      </c>
      <c r="E1428" s="312">
        <v>4982</v>
      </c>
      <c r="F1428" s="137">
        <v>5.8071359466610713E-3</v>
      </c>
      <c r="G1428" s="302">
        <v>285.45454545454498</v>
      </c>
      <c r="H1428" s="312">
        <v>5433</v>
      </c>
      <c r="I1428" s="137">
        <v>6.0665884289289058E-3</v>
      </c>
      <c r="J1428" s="302">
        <v>275.75756799999999</v>
      </c>
      <c r="L1428" s="290" t="s">
        <v>0</v>
      </c>
      <c r="M1428" s="290" t="s">
        <v>0</v>
      </c>
      <c r="N1428" s="290" t="s">
        <v>0</v>
      </c>
      <c r="O1428" s="312">
        <v>3289</v>
      </c>
      <c r="P1428" s="137">
        <v>4.3578151830573871E-3</v>
      </c>
      <c r="Q1428" s="302">
        <v>217.575757575757</v>
      </c>
      <c r="R1428" s="312">
        <v>3156</v>
      </c>
      <c r="S1428" s="137">
        <v>3.9967630778115059E-3</v>
      </c>
      <c r="T1428" s="302">
        <v>241.81817599999999</v>
      </c>
      <c r="V1428" s="290" t="s">
        <v>0</v>
      </c>
      <c r="W1428" s="290" t="s">
        <v>0</v>
      </c>
      <c r="X1428" s="290" t="s">
        <v>0</v>
      </c>
      <c r="Y1428" s="312">
        <v>659</v>
      </c>
      <c r="Z1428" s="137">
        <v>5.5451309711131496E-3</v>
      </c>
      <c r="AA1428" s="302">
        <v>95.151515151515099</v>
      </c>
      <c r="AB1428" s="312">
        <v>582</v>
      </c>
      <c r="AC1428" s="137">
        <v>4.756767359748921E-3</v>
      </c>
      <c r="AD1428" s="302">
        <v>75.757576</v>
      </c>
      <c r="AF1428" s="290" t="s">
        <v>0</v>
      </c>
      <c r="AG1428" s="290" t="s">
        <v>0</v>
      </c>
      <c r="AH1428" s="290" t="s">
        <v>0</v>
      </c>
      <c r="AI1428" s="312">
        <v>670</v>
      </c>
      <c r="AJ1428" s="137">
        <v>5.0555354340214896E-3</v>
      </c>
      <c r="AK1428" s="302">
        <v>87.272727272727195</v>
      </c>
      <c r="AL1428" s="312">
        <v>726</v>
      </c>
      <c r="AM1428" s="137">
        <v>5.3523245012606713E-3</v>
      </c>
      <c r="AN1428" s="302">
        <v>103.030304</v>
      </c>
      <c r="AP1428" s="290" t="s">
        <v>0</v>
      </c>
      <c r="AQ1428" s="290" t="s">
        <v>0</v>
      </c>
      <c r="AR1428" s="290" t="s">
        <v>0</v>
      </c>
      <c r="AS1428" s="312">
        <v>1490</v>
      </c>
      <c r="AT1428" s="137">
        <v>6.2890161699469442E-3</v>
      </c>
      <c r="AU1428" s="302">
        <v>166.666666666666</v>
      </c>
      <c r="AV1428" s="312">
        <v>1458</v>
      </c>
      <c r="AW1428" s="137">
        <v>5.8956732713303676E-3</v>
      </c>
      <c r="AX1428" s="302">
        <v>144.24243200000001</v>
      </c>
      <c r="AZ1428" s="318" t="s">
        <v>0</v>
      </c>
      <c r="BA1428" s="290" t="s">
        <v>0</v>
      </c>
      <c r="BB1428" s="290" t="s">
        <v>0</v>
      </c>
      <c r="BC1428" s="312">
        <v>3608</v>
      </c>
      <c r="BD1428" s="137">
        <v>5.6470647158624919E-3</v>
      </c>
      <c r="BE1428" s="302">
        <v>195.75757575757501</v>
      </c>
      <c r="BF1428" s="312">
        <v>4114</v>
      </c>
      <c r="BG1428" s="137">
        <v>6.0492082653887946E-3</v>
      </c>
      <c r="BH1428" s="302">
        <v>278.18182400000001</v>
      </c>
      <c r="BJ1428" s="318" t="s">
        <v>0</v>
      </c>
      <c r="BK1428" s="290" t="s">
        <v>0</v>
      </c>
      <c r="BL1428" s="290" t="s">
        <v>0</v>
      </c>
      <c r="BM1428" s="312">
        <v>3096</v>
      </c>
      <c r="BN1428" s="137">
        <v>6.4480118630089057E-3</v>
      </c>
      <c r="BO1428" s="302">
        <v>203.636363636363</v>
      </c>
      <c r="BP1428" s="312">
        <v>3227</v>
      </c>
      <c r="BQ1428" s="137">
        <v>6.4436257625223392E-3</v>
      </c>
      <c r="BR1428" s="302">
        <v>209.090912</v>
      </c>
      <c r="BT1428" s="318" t="s">
        <v>0</v>
      </c>
      <c r="BU1428" s="290" t="s">
        <v>0</v>
      </c>
      <c r="BV1428" s="290" t="s">
        <v>0</v>
      </c>
      <c r="BW1428" s="312">
        <v>1667</v>
      </c>
      <c r="BX1428" s="137">
        <v>4.1073782508531369E-3</v>
      </c>
      <c r="BY1428" s="302">
        <v>136.969696969696</v>
      </c>
      <c r="BZ1428" s="312">
        <v>2627</v>
      </c>
      <c r="CA1428" s="137">
        <v>6.2537791680354988E-3</v>
      </c>
      <c r="CB1428" s="302">
        <v>234.545456</v>
      </c>
      <c r="CD1428" s="318" t="s">
        <v>0</v>
      </c>
      <c r="CE1428" s="290" t="s">
        <v>0</v>
      </c>
      <c r="CF1428" s="290" t="s">
        <v>0</v>
      </c>
      <c r="CG1428" s="312">
        <v>19461</v>
      </c>
      <c r="CH1428" s="137">
        <v>5.3672828244467445E-3</v>
      </c>
      <c r="CI1428" s="302">
        <v>519.79999999999995</v>
      </c>
      <c r="CJ1428" s="312">
        <v>21323</v>
      </c>
      <c r="CK1428" s="137">
        <v>5.6239637880348805E-3</v>
      </c>
      <c r="CL1428" s="302">
        <v>588.54999999999995</v>
      </c>
    </row>
    <row r="1429" spans="1:91" ht="14.4" x14ac:dyDescent="0.3">
      <c r="A1429" s="99" t="s">
        <v>642</v>
      </c>
      <c r="B1429" s="318" t="s">
        <v>0</v>
      </c>
      <c r="C1429" s="290" t="s">
        <v>0</v>
      </c>
      <c r="D1429" s="290" t="s">
        <v>0</v>
      </c>
      <c r="E1429" s="312">
        <v>20608</v>
      </c>
      <c r="F1429" s="137">
        <v>2.4021167721555874E-2</v>
      </c>
      <c r="G1429" s="302">
        <v>323.636363636363</v>
      </c>
      <c r="H1429" s="312">
        <v>22151</v>
      </c>
      <c r="I1429" s="137">
        <v>2.4734216876349014E-2</v>
      </c>
      <c r="J1429" s="302">
        <v>291.51513699999998</v>
      </c>
      <c r="L1429" s="290" t="s">
        <v>0</v>
      </c>
      <c r="M1429" s="290" t="s">
        <v>0</v>
      </c>
      <c r="N1429" s="290" t="s">
        <v>0</v>
      </c>
      <c r="O1429" s="312">
        <v>15486</v>
      </c>
      <c r="P1429" s="137">
        <v>2.0518432935490025E-2</v>
      </c>
      <c r="Q1429" s="302">
        <v>236.363636363636</v>
      </c>
      <c r="R1429" s="312">
        <v>17190</v>
      </c>
      <c r="S1429" s="137">
        <v>2.1769441478954307E-2</v>
      </c>
      <c r="T1429" s="302">
        <v>237.57576</v>
      </c>
      <c r="V1429" s="290" t="s">
        <v>0</v>
      </c>
      <c r="W1429" s="290" t="s">
        <v>0</v>
      </c>
      <c r="X1429" s="290" t="s">
        <v>0</v>
      </c>
      <c r="Y1429" s="312">
        <v>2417</v>
      </c>
      <c r="Z1429" s="137">
        <v>2.0337756535933962E-2</v>
      </c>
      <c r="AA1429" s="302">
        <v>95.151515151515099</v>
      </c>
      <c r="AB1429" s="312">
        <v>2990</v>
      </c>
      <c r="AC1429" s="137">
        <v>2.4437687982215246E-2</v>
      </c>
      <c r="AD1429" s="302">
        <v>95.757576</v>
      </c>
      <c r="AF1429" s="290" t="s">
        <v>0</v>
      </c>
      <c r="AG1429" s="290" t="s">
        <v>0</v>
      </c>
      <c r="AH1429" s="290" t="s">
        <v>0</v>
      </c>
      <c r="AI1429" s="312">
        <v>3317</v>
      </c>
      <c r="AJ1429" s="137">
        <v>2.5028673186043703E-2</v>
      </c>
      <c r="AK1429" s="302">
        <v>110.90909090909</v>
      </c>
      <c r="AL1429" s="312">
        <v>3661</v>
      </c>
      <c r="AM1429" s="137">
        <v>2.6990165288037628E-2</v>
      </c>
      <c r="AN1429" s="302">
        <v>118.181816</v>
      </c>
      <c r="AP1429" s="290" t="s">
        <v>0</v>
      </c>
      <c r="AQ1429" s="290" t="s">
        <v>0</v>
      </c>
      <c r="AR1429" s="290" t="s">
        <v>0</v>
      </c>
      <c r="AS1429" s="312">
        <v>4856</v>
      </c>
      <c r="AT1429" s="137">
        <v>2.0496283571317022E-2</v>
      </c>
      <c r="AU1429" s="302">
        <v>195.15151515151501</v>
      </c>
      <c r="AV1429" s="312">
        <v>5565</v>
      </c>
      <c r="AW1429" s="137">
        <v>2.2503032753740396E-2</v>
      </c>
      <c r="AX1429" s="302">
        <v>163.03030000000001</v>
      </c>
      <c r="AZ1429" s="318" t="s">
        <v>0</v>
      </c>
      <c r="BA1429" s="290" t="s">
        <v>0</v>
      </c>
      <c r="BB1429" s="290" t="s">
        <v>0</v>
      </c>
      <c r="BC1429" s="312">
        <v>15536</v>
      </c>
      <c r="BD1429" s="137">
        <v>2.4316185539257115E-2</v>
      </c>
      <c r="BE1429" s="302">
        <v>241.21212121212099</v>
      </c>
      <c r="BF1429" s="312">
        <v>17232</v>
      </c>
      <c r="BG1429" s="137">
        <v>2.5337860191827835E-2</v>
      </c>
      <c r="BH1429" s="302">
        <v>300.60604899999998</v>
      </c>
      <c r="BJ1429" s="318" t="s">
        <v>0</v>
      </c>
      <c r="BK1429" s="290" t="s">
        <v>0</v>
      </c>
      <c r="BL1429" s="290" t="s">
        <v>0</v>
      </c>
      <c r="BM1429" s="312">
        <v>11591</v>
      </c>
      <c r="BN1429" s="137">
        <v>2.4140473354049168E-2</v>
      </c>
      <c r="BO1429" s="302">
        <v>237.575757575757</v>
      </c>
      <c r="BP1429" s="312">
        <v>12908</v>
      </c>
      <c r="BQ1429" s="137">
        <v>2.5774503050089357E-2</v>
      </c>
      <c r="BR1429" s="302">
        <v>214.545456</v>
      </c>
      <c r="BT1429" s="318" t="s">
        <v>0</v>
      </c>
      <c r="BU1429" s="290" t="s">
        <v>0</v>
      </c>
      <c r="BV1429" s="290" t="s">
        <v>0</v>
      </c>
      <c r="BW1429" s="312">
        <v>8871</v>
      </c>
      <c r="BX1429" s="137">
        <v>2.1857559965997708E-2</v>
      </c>
      <c r="BY1429" s="302">
        <v>135.75757575757501</v>
      </c>
      <c r="BZ1429" s="312">
        <v>8989</v>
      </c>
      <c r="CA1429" s="137">
        <v>2.1399018249513173E-2</v>
      </c>
      <c r="CB1429" s="302">
        <v>235.15152</v>
      </c>
      <c r="CD1429" s="318" t="s">
        <v>0</v>
      </c>
      <c r="CE1429" s="290" t="s">
        <v>0</v>
      </c>
      <c r="CF1429" s="290" t="s">
        <v>0</v>
      </c>
      <c r="CG1429" s="312">
        <v>82682</v>
      </c>
      <c r="CH1429" s="137">
        <v>2.2803436539278851E-2</v>
      </c>
      <c r="CI1429" s="302">
        <v>593</v>
      </c>
      <c r="CJ1429" s="312">
        <v>90686</v>
      </c>
      <c r="CK1429" s="137">
        <v>2.3918528353502378E-2</v>
      </c>
      <c r="CL1429" s="302">
        <v>617.55999999999995</v>
      </c>
    </row>
    <row r="1430" spans="1:91" ht="14.4" x14ac:dyDescent="0.3">
      <c r="A1430" s="432"/>
      <c r="B1430" s="432"/>
      <c r="C1430" s="432"/>
      <c r="D1430" s="432"/>
      <c r="E1430" s="432"/>
      <c r="F1430" s="432"/>
      <c r="G1430" s="432"/>
      <c r="H1430" s="432"/>
      <c r="I1430" s="432"/>
      <c r="J1430" s="432"/>
      <c r="K1430" s="432"/>
      <c r="L1430" s="432"/>
      <c r="M1430" s="432"/>
      <c r="N1430" s="432"/>
      <c r="O1430" s="432"/>
      <c r="P1430" s="432"/>
      <c r="Q1430" s="432"/>
      <c r="R1430" s="432"/>
      <c r="S1430" s="432"/>
      <c r="T1430" s="432"/>
      <c r="U1430" s="432"/>
      <c r="V1430" s="432"/>
      <c r="W1430" s="432"/>
      <c r="X1430" s="432"/>
      <c r="Y1430" s="432"/>
      <c r="Z1430" s="432"/>
      <c r="AA1430" s="432"/>
      <c r="AB1430" s="432"/>
      <c r="AC1430" s="432"/>
      <c r="AD1430" s="432"/>
      <c r="AE1430" s="432"/>
      <c r="AF1430" s="432"/>
      <c r="AG1430" s="432"/>
      <c r="AH1430" s="432"/>
      <c r="AI1430" s="432"/>
      <c r="AJ1430" s="432"/>
      <c r="AK1430" s="432"/>
      <c r="AL1430" s="432"/>
      <c r="AM1430" s="432"/>
      <c r="AN1430" s="432"/>
      <c r="AO1430" s="432"/>
      <c r="AP1430" s="432"/>
      <c r="AQ1430" s="432"/>
      <c r="AR1430" s="432"/>
      <c r="AS1430" s="432"/>
      <c r="AT1430" s="432"/>
      <c r="AU1430" s="432"/>
      <c r="AV1430" s="432"/>
      <c r="AW1430" s="432"/>
      <c r="AX1430" s="432"/>
      <c r="AY1430" s="432"/>
      <c r="AZ1430" s="432"/>
      <c r="BA1430" s="432"/>
      <c r="BB1430" s="432"/>
      <c r="BC1430" s="432"/>
      <c r="BD1430" s="432"/>
      <c r="BE1430" s="432"/>
      <c r="BF1430" s="432"/>
      <c r="BG1430" s="432"/>
      <c r="BH1430" s="432"/>
      <c r="BI1430" s="432"/>
      <c r="BJ1430" s="432"/>
      <c r="BK1430" s="432"/>
      <c r="BL1430" s="432"/>
      <c r="BM1430" s="432"/>
      <c r="BN1430" s="432"/>
      <c r="BO1430" s="432"/>
      <c r="BP1430" s="432"/>
      <c r="BQ1430" s="432"/>
      <c r="BR1430" s="432"/>
      <c r="BS1430" s="432"/>
      <c r="BT1430" s="432"/>
      <c r="BU1430" s="432"/>
      <c r="BV1430" s="432"/>
      <c r="BW1430" s="432"/>
      <c r="BX1430" s="432"/>
      <c r="BY1430" s="432"/>
      <c r="BZ1430" s="432"/>
      <c r="CA1430" s="432"/>
      <c r="CB1430" s="432"/>
      <c r="CC1430" s="432"/>
      <c r="CD1430" s="432"/>
      <c r="CE1430" s="432"/>
      <c r="CF1430" s="432"/>
      <c r="CG1430" s="432"/>
      <c r="CH1430" s="432"/>
      <c r="CI1430" s="432"/>
      <c r="CJ1430" s="432"/>
      <c r="CK1430" s="432"/>
      <c r="CL1430" s="432"/>
      <c r="CM1430" s="432"/>
    </row>
    <row r="1431" spans="1:91" ht="14.4" x14ac:dyDescent="0.3">
      <c r="A1431" s="472" t="s">
        <v>643</v>
      </c>
      <c r="B1431" s="472"/>
      <c r="C1431" s="472"/>
      <c r="D1431" s="472"/>
      <c r="E1431" s="472"/>
      <c r="F1431" s="472"/>
      <c r="G1431" s="472"/>
      <c r="H1431" s="472"/>
      <c r="I1431" s="472"/>
      <c r="J1431" s="472"/>
      <c r="K1431" s="472"/>
      <c r="L1431" s="472"/>
      <c r="M1431" s="472"/>
      <c r="N1431" s="472"/>
      <c r="O1431" s="472"/>
      <c r="P1431" s="472"/>
      <c r="Q1431" s="472"/>
      <c r="R1431" s="472"/>
      <c r="S1431" s="472"/>
      <c r="T1431" s="472"/>
      <c r="U1431" s="472"/>
      <c r="V1431" s="472"/>
      <c r="W1431" s="472"/>
      <c r="X1431" s="472"/>
      <c r="Y1431" s="472"/>
      <c r="Z1431" s="472"/>
      <c r="AA1431" s="472"/>
      <c r="AB1431" s="472"/>
      <c r="AC1431" s="472"/>
      <c r="AD1431" s="472"/>
      <c r="AE1431" s="472"/>
      <c r="AF1431" s="472"/>
      <c r="AG1431" s="472"/>
      <c r="AH1431" s="472"/>
      <c r="AI1431" s="472"/>
      <c r="AJ1431" s="472"/>
      <c r="AK1431" s="472"/>
      <c r="AL1431" s="472"/>
      <c r="AM1431" s="472"/>
      <c r="AN1431" s="472"/>
      <c r="AO1431" s="472"/>
      <c r="AP1431" s="472"/>
      <c r="AQ1431" s="472"/>
      <c r="AR1431" s="472"/>
      <c r="AS1431" s="472"/>
      <c r="AT1431" s="472"/>
      <c r="AU1431" s="472"/>
      <c r="AV1431" s="472"/>
      <c r="AW1431" s="472"/>
      <c r="AX1431" s="472"/>
      <c r="AY1431" s="472"/>
      <c r="AZ1431" s="472"/>
      <c r="BA1431" s="472"/>
      <c r="BB1431" s="472"/>
      <c r="BC1431" s="472"/>
      <c r="BD1431" s="472"/>
      <c r="BE1431" s="472"/>
      <c r="BF1431" s="472"/>
      <c r="BG1431" s="472"/>
      <c r="BH1431" s="472"/>
      <c r="BI1431" s="472"/>
      <c r="BJ1431" s="472"/>
      <c r="BK1431" s="472"/>
      <c r="BL1431" s="472"/>
      <c r="BM1431" s="472"/>
      <c r="BN1431" s="472"/>
      <c r="BO1431" s="472"/>
      <c r="BP1431" s="472"/>
      <c r="BQ1431" s="472"/>
      <c r="BR1431" s="472"/>
      <c r="BS1431" s="472"/>
      <c r="BT1431" s="472"/>
      <c r="BU1431" s="472"/>
      <c r="BV1431" s="472"/>
      <c r="BW1431" s="472"/>
      <c r="BX1431" s="472"/>
      <c r="BY1431" s="472"/>
      <c r="BZ1431" s="472"/>
      <c r="CA1431" s="472"/>
      <c r="CB1431" s="472"/>
      <c r="CC1431" s="472"/>
      <c r="CD1431" s="472"/>
      <c r="CE1431" s="472"/>
      <c r="CF1431" s="472"/>
      <c r="CG1431" s="472"/>
      <c r="CH1431" s="472"/>
      <c r="CI1431" s="472"/>
      <c r="CJ1431" s="472"/>
      <c r="CK1431" s="472"/>
      <c r="CL1431" s="472"/>
      <c r="CM1431" s="472"/>
    </row>
    <row r="1432" spans="1:91" ht="18" customHeight="1" x14ac:dyDescent="0.3">
      <c r="B1432" s="318" t="s">
        <v>0</v>
      </c>
      <c r="C1432" s="290" t="s">
        <v>0</v>
      </c>
      <c r="D1432" s="290" t="s">
        <v>0</v>
      </c>
      <c r="E1432" s="474" t="s">
        <v>332</v>
      </c>
      <c r="F1432" s="474"/>
      <c r="G1432" s="292" t="s">
        <v>333</v>
      </c>
      <c r="H1432" s="474" t="s">
        <v>332</v>
      </c>
      <c r="I1432" s="474"/>
      <c r="J1432" s="292" t="s">
        <v>333</v>
      </c>
      <c r="K1432" s="310" t="s">
        <v>0</v>
      </c>
      <c r="L1432" s="290" t="s">
        <v>0</v>
      </c>
      <c r="M1432" s="290" t="s">
        <v>0</v>
      </c>
      <c r="N1432" s="290" t="s">
        <v>0</v>
      </c>
      <c r="O1432" s="474" t="s">
        <v>332</v>
      </c>
      <c r="P1432" s="474"/>
      <c r="Q1432" s="292" t="s">
        <v>333</v>
      </c>
      <c r="R1432" s="474" t="s">
        <v>332</v>
      </c>
      <c r="S1432" s="474"/>
      <c r="T1432" s="292" t="s">
        <v>333</v>
      </c>
      <c r="U1432" s="310" t="s">
        <v>0</v>
      </c>
      <c r="V1432" s="290" t="s">
        <v>0</v>
      </c>
      <c r="W1432" s="290" t="s">
        <v>0</v>
      </c>
      <c r="X1432" s="290" t="s">
        <v>0</v>
      </c>
      <c r="Y1432" s="474" t="s">
        <v>332</v>
      </c>
      <c r="Z1432" s="474"/>
      <c r="AA1432" s="292" t="s">
        <v>333</v>
      </c>
      <c r="AB1432" s="474" t="s">
        <v>332</v>
      </c>
      <c r="AC1432" s="474"/>
      <c r="AD1432" s="292" t="s">
        <v>333</v>
      </c>
      <c r="AE1432" s="310" t="s">
        <v>0</v>
      </c>
      <c r="AF1432" s="290" t="s">
        <v>0</v>
      </c>
      <c r="AG1432" s="290" t="s">
        <v>0</v>
      </c>
      <c r="AH1432" s="290" t="s">
        <v>0</v>
      </c>
      <c r="AI1432" s="474" t="s">
        <v>332</v>
      </c>
      <c r="AJ1432" s="474"/>
      <c r="AK1432" s="292" t="s">
        <v>333</v>
      </c>
      <c r="AL1432" s="474" t="s">
        <v>332</v>
      </c>
      <c r="AM1432" s="474"/>
      <c r="AN1432" s="292" t="s">
        <v>333</v>
      </c>
      <c r="AO1432" s="310" t="s">
        <v>0</v>
      </c>
      <c r="AP1432" s="290" t="s">
        <v>0</v>
      </c>
      <c r="AQ1432" s="290" t="s">
        <v>0</v>
      </c>
      <c r="AR1432" s="290" t="s">
        <v>0</v>
      </c>
      <c r="AS1432" s="474" t="s">
        <v>332</v>
      </c>
      <c r="AT1432" s="474"/>
      <c r="AU1432" s="292" t="s">
        <v>333</v>
      </c>
      <c r="AV1432" s="474" t="s">
        <v>332</v>
      </c>
      <c r="AW1432" s="474"/>
      <c r="AX1432" s="292" t="s">
        <v>333</v>
      </c>
      <c r="AY1432" s="290" t="s">
        <v>0</v>
      </c>
      <c r="AZ1432" s="318" t="s">
        <v>0</v>
      </c>
      <c r="BA1432" s="290" t="s">
        <v>0</v>
      </c>
      <c r="BB1432" s="290" t="s">
        <v>0</v>
      </c>
      <c r="BC1432" s="474" t="s">
        <v>332</v>
      </c>
      <c r="BD1432" s="474"/>
      <c r="BE1432" s="292" t="s">
        <v>333</v>
      </c>
      <c r="BF1432" s="474" t="s">
        <v>332</v>
      </c>
      <c r="BG1432" s="474"/>
      <c r="BH1432" s="292" t="s">
        <v>333</v>
      </c>
      <c r="BI1432" s="290" t="s">
        <v>0</v>
      </c>
      <c r="BJ1432" s="318" t="s">
        <v>0</v>
      </c>
      <c r="BK1432" s="290" t="s">
        <v>0</v>
      </c>
      <c r="BL1432" s="290" t="s">
        <v>0</v>
      </c>
      <c r="BM1432" s="474" t="s">
        <v>332</v>
      </c>
      <c r="BN1432" s="474"/>
      <c r="BO1432" s="292" t="s">
        <v>333</v>
      </c>
      <c r="BP1432" s="474" t="s">
        <v>332</v>
      </c>
      <c r="BQ1432" s="474"/>
      <c r="BR1432" s="292" t="s">
        <v>333</v>
      </c>
      <c r="BS1432" s="290" t="s">
        <v>0</v>
      </c>
      <c r="BT1432" s="318" t="s">
        <v>0</v>
      </c>
      <c r="BU1432" s="290" t="s">
        <v>0</v>
      </c>
      <c r="BV1432" s="290" t="s">
        <v>0</v>
      </c>
      <c r="BW1432" s="474" t="s">
        <v>332</v>
      </c>
      <c r="BX1432" s="474"/>
      <c r="BY1432" s="292" t="s">
        <v>333</v>
      </c>
      <c r="BZ1432" s="474" t="s">
        <v>332</v>
      </c>
      <c r="CA1432" s="474"/>
      <c r="CB1432" s="292" t="s">
        <v>333</v>
      </c>
      <c r="CC1432" s="290" t="s">
        <v>0</v>
      </c>
      <c r="CD1432" s="318" t="s">
        <v>0</v>
      </c>
      <c r="CE1432" s="290" t="s">
        <v>0</v>
      </c>
      <c r="CF1432" s="290" t="s">
        <v>0</v>
      </c>
      <c r="CG1432" s="474" t="s">
        <v>332</v>
      </c>
      <c r="CH1432" s="474"/>
      <c r="CI1432" s="292" t="s">
        <v>333</v>
      </c>
      <c r="CJ1432" s="474" t="s">
        <v>332</v>
      </c>
      <c r="CK1432" s="474"/>
      <c r="CL1432" s="292" t="s">
        <v>333</v>
      </c>
      <c r="CM1432" s="310" t="s">
        <v>0</v>
      </c>
    </row>
    <row r="1433" spans="1:91" ht="14.4" x14ac:dyDescent="0.3">
      <c r="A1433" s="99" t="s">
        <v>18</v>
      </c>
      <c r="B1433" s="318" t="s">
        <v>0</v>
      </c>
      <c r="C1433" s="290" t="s">
        <v>0</v>
      </c>
      <c r="D1433" s="290" t="s">
        <v>0</v>
      </c>
      <c r="E1433" s="312">
        <v>857910</v>
      </c>
      <c r="F1433" s="137"/>
      <c r="G1433" s="302">
        <v>450.30303030303003</v>
      </c>
      <c r="H1433" s="312">
        <v>895561</v>
      </c>
      <c r="I1433" s="137"/>
      <c r="J1433" s="302">
        <v>326.66665599999999</v>
      </c>
      <c r="L1433" s="290" t="s">
        <v>0</v>
      </c>
      <c r="M1433" s="290" t="s">
        <v>0</v>
      </c>
      <c r="N1433" s="290" t="s">
        <v>0</v>
      </c>
      <c r="O1433" s="312">
        <v>754736</v>
      </c>
      <c r="P1433" s="137"/>
      <c r="Q1433" s="302">
        <v>889.09090909090901</v>
      </c>
      <c r="R1433" s="312">
        <v>789639</v>
      </c>
      <c r="S1433" s="137"/>
      <c r="T1433" s="302">
        <v>755.75756799999999</v>
      </c>
      <c r="V1433" s="290" t="s">
        <v>0</v>
      </c>
      <c r="W1433" s="290" t="s">
        <v>0</v>
      </c>
      <c r="X1433" s="290" t="s">
        <v>0</v>
      </c>
      <c r="Y1433" s="312">
        <v>118843</v>
      </c>
      <c r="Z1433" s="137"/>
      <c r="AA1433" s="302">
        <v>802.42424242424204</v>
      </c>
      <c r="AB1433" s="312">
        <v>122352</v>
      </c>
      <c r="AC1433" s="137"/>
      <c r="AD1433" s="302">
        <v>450.30304000000001</v>
      </c>
      <c r="AF1433" s="290" t="s">
        <v>0</v>
      </c>
      <c r="AG1433" s="290" t="s">
        <v>0</v>
      </c>
      <c r="AH1433" s="290" t="s">
        <v>0</v>
      </c>
      <c r="AI1433" s="312">
        <v>132528</v>
      </c>
      <c r="AJ1433" s="137"/>
      <c r="AK1433" s="302">
        <v>580.60606060606005</v>
      </c>
      <c r="AL1433" s="312">
        <v>135642</v>
      </c>
      <c r="AM1433" s="137"/>
      <c r="AN1433" s="302">
        <v>326.06060000000002</v>
      </c>
      <c r="AP1433" s="290" t="s">
        <v>0</v>
      </c>
      <c r="AQ1433" s="290" t="s">
        <v>0</v>
      </c>
      <c r="AR1433" s="290" t="s">
        <v>0</v>
      </c>
      <c r="AS1433" s="312">
        <v>236921</v>
      </c>
      <c r="AT1433" s="137"/>
      <c r="AU1433" s="302">
        <v>216.969696969697</v>
      </c>
      <c r="AV1433" s="312">
        <v>247300</v>
      </c>
      <c r="AW1433" s="137"/>
      <c r="AX1433" s="302">
        <v>224.24243200000001</v>
      </c>
      <c r="AZ1433" s="318" t="s">
        <v>0</v>
      </c>
      <c r="BA1433" s="290" t="s">
        <v>0</v>
      </c>
      <c r="BB1433" s="290" t="s">
        <v>0</v>
      </c>
      <c r="BC1433" s="312">
        <v>638916</v>
      </c>
      <c r="BD1433" s="137"/>
      <c r="BE1433" s="302">
        <v>449.09090909090901</v>
      </c>
      <c r="BF1433" s="312">
        <v>680089</v>
      </c>
      <c r="BG1433" s="137"/>
      <c r="BH1433" s="302">
        <v>413.33334400000001</v>
      </c>
      <c r="BJ1433" s="318" t="s">
        <v>0</v>
      </c>
      <c r="BK1433" s="290" t="s">
        <v>0</v>
      </c>
      <c r="BL1433" s="290" t="s">
        <v>0</v>
      </c>
      <c r="BM1433" s="312">
        <v>480148</v>
      </c>
      <c r="BN1433" s="137"/>
      <c r="BO1433" s="302">
        <v>319.39393939393898</v>
      </c>
      <c r="BP1433" s="312">
        <v>500805</v>
      </c>
      <c r="BQ1433" s="137"/>
      <c r="BR1433" s="302">
        <v>203.636368</v>
      </c>
      <c r="BT1433" s="318" t="s">
        <v>0</v>
      </c>
      <c r="BU1433" s="290" t="s">
        <v>0</v>
      </c>
      <c r="BV1433" s="290" t="s">
        <v>0</v>
      </c>
      <c r="BW1433" s="312">
        <v>405855</v>
      </c>
      <c r="BX1433" s="137"/>
      <c r="BY1433" s="302">
        <v>358.78787878787801</v>
      </c>
      <c r="BZ1433" s="312">
        <v>420066</v>
      </c>
      <c r="CA1433" s="137"/>
      <c r="CB1433" s="302">
        <v>325.45455900000002</v>
      </c>
      <c r="CD1433" s="318" t="s">
        <v>0</v>
      </c>
      <c r="CE1433" s="290" t="s">
        <v>0</v>
      </c>
      <c r="CF1433" s="290" t="s">
        <v>0</v>
      </c>
      <c r="CG1433" s="312">
        <v>3625857</v>
      </c>
      <c r="CH1433" s="137"/>
      <c r="CI1433" s="302">
        <v>1565.44</v>
      </c>
      <c r="CJ1433" s="312">
        <v>3791454</v>
      </c>
      <c r="CK1433" s="137"/>
      <c r="CL1433" s="302">
        <v>1163.03</v>
      </c>
    </row>
    <row r="1434" spans="1:91" ht="14.4" x14ac:dyDescent="0.3">
      <c r="A1434" s="99" t="s">
        <v>334</v>
      </c>
      <c r="B1434" s="318" t="s">
        <v>0</v>
      </c>
      <c r="C1434" s="290" t="s">
        <v>0</v>
      </c>
      <c r="D1434" s="290" t="s">
        <v>0</v>
      </c>
      <c r="E1434" s="312">
        <v>423780</v>
      </c>
      <c r="F1434" s="137">
        <v>0.49396789873063607</v>
      </c>
      <c r="G1434" s="302">
        <v>381.81818181818102</v>
      </c>
      <c r="H1434" s="312">
        <v>442788</v>
      </c>
      <c r="I1434" s="137">
        <v>0.49442528202992314</v>
      </c>
      <c r="J1434" s="302">
        <v>313.33334400000001</v>
      </c>
      <c r="L1434" s="290" t="s">
        <v>0</v>
      </c>
      <c r="M1434" s="290" t="s">
        <v>0</v>
      </c>
      <c r="N1434" s="290" t="s">
        <v>0</v>
      </c>
      <c r="O1434" s="312">
        <v>375213</v>
      </c>
      <c r="P1434" s="137">
        <v>0.49714469695363678</v>
      </c>
      <c r="Q1434" s="302">
        <v>862.42424242424204</v>
      </c>
      <c r="R1434" s="312">
        <v>392998</v>
      </c>
      <c r="S1434" s="137">
        <v>0.49769324970017947</v>
      </c>
      <c r="T1434" s="302">
        <v>733.33330000000001</v>
      </c>
      <c r="V1434" s="290" t="s">
        <v>0</v>
      </c>
      <c r="W1434" s="290" t="s">
        <v>0</v>
      </c>
      <c r="X1434" s="290" t="s">
        <v>0</v>
      </c>
      <c r="Y1434" s="312">
        <v>58796</v>
      </c>
      <c r="Z1434" s="137">
        <v>0.49473675353197077</v>
      </c>
      <c r="AA1434" s="302">
        <v>789.69696969696895</v>
      </c>
      <c r="AB1434" s="312">
        <v>61196</v>
      </c>
      <c r="AC1434" s="137">
        <v>0.50016346279586765</v>
      </c>
      <c r="AD1434" s="302">
        <v>412.72726399999999</v>
      </c>
      <c r="AF1434" s="290" t="s">
        <v>0</v>
      </c>
      <c r="AG1434" s="290" t="s">
        <v>0</v>
      </c>
      <c r="AH1434" s="290" t="s">
        <v>0</v>
      </c>
      <c r="AI1434" s="312">
        <v>66510</v>
      </c>
      <c r="AJ1434" s="137">
        <v>0.5018562115175661</v>
      </c>
      <c r="AK1434" s="302">
        <v>189.69696969696901</v>
      </c>
      <c r="AL1434" s="312">
        <v>66195</v>
      </c>
      <c r="AM1434" s="137">
        <v>0.48801256248064756</v>
      </c>
      <c r="AN1434" s="302">
        <v>216.363632</v>
      </c>
      <c r="AP1434" s="290" t="s">
        <v>0</v>
      </c>
      <c r="AQ1434" s="290" t="s">
        <v>0</v>
      </c>
      <c r="AR1434" s="290" t="s">
        <v>0</v>
      </c>
      <c r="AS1434" s="312">
        <v>118371</v>
      </c>
      <c r="AT1434" s="137">
        <v>0.49962223694818103</v>
      </c>
      <c r="AU1434" s="302">
        <v>189.09090909090901</v>
      </c>
      <c r="AV1434" s="312">
        <v>123712</v>
      </c>
      <c r="AW1434" s="137">
        <v>0.50025070764253943</v>
      </c>
      <c r="AX1434" s="302">
        <v>203.03030000000001</v>
      </c>
      <c r="AZ1434" s="318" t="s">
        <v>0</v>
      </c>
      <c r="BA1434" s="290" t="s">
        <v>0</v>
      </c>
      <c r="BB1434" s="290" t="s">
        <v>0</v>
      </c>
      <c r="BC1434" s="312">
        <v>314286</v>
      </c>
      <c r="BD1434" s="137">
        <v>0.49190503916007738</v>
      </c>
      <c r="BE1434" s="302">
        <v>374.54545454545399</v>
      </c>
      <c r="BF1434" s="312">
        <v>335262</v>
      </c>
      <c r="BG1434" s="137">
        <v>0.49296783215138018</v>
      </c>
      <c r="BH1434" s="302">
        <v>333.33334400000001</v>
      </c>
      <c r="BJ1434" s="318" t="s">
        <v>0</v>
      </c>
      <c r="BK1434" s="290" t="s">
        <v>0</v>
      </c>
      <c r="BL1434" s="290" t="s">
        <v>0</v>
      </c>
      <c r="BM1434" s="312">
        <v>236598</v>
      </c>
      <c r="BN1434" s="137">
        <v>0.49276056549230651</v>
      </c>
      <c r="BO1434" s="302">
        <v>280</v>
      </c>
      <c r="BP1434" s="312">
        <v>247127</v>
      </c>
      <c r="BQ1434" s="137">
        <v>0.49345953015644811</v>
      </c>
      <c r="BR1434" s="302">
        <v>147.27271999999999</v>
      </c>
      <c r="BT1434" s="318" t="s">
        <v>0</v>
      </c>
      <c r="BU1434" s="290" t="s">
        <v>0</v>
      </c>
      <c r="BV1434" s="290" t="s">
        <v>0</v>
      </c>
      <c r="BW1434" s="312">
        <v>202095</v>
      </c>
      <c r="BX1434" s="137">
        <v>0.49794877480873712</v>
      </c>
      <c r="BY1434" s="302">
        <v>284.84848484848402</v>
      </c>
      <c r="BZ1434" s="312">
        <v>208846</v>
      </c>
      <c r="CA1434" s="137">
        <v>0.49717425356967715</v>
      </c>
      <c r="CB1434" s="302">
        <v>300.60604899999998</v>
      </c>
      <c r="CD1434" s="318" t="s">
        <v>0</v>
      </c>
      <c r="CE1434" s="290" t="s">
        <v>0</v>
      </c>
      <c r="CF1434" s="290" t="s">
        <v>0</v>
      </c>
      <c r="CG1434" s="312">
        <v>1795649</v>
      </c>
      <c r="CH1434" s="137">
        <v>0.49523436804043847</v>
      </c>
      <c r="CI1434" s="302">
        <v>1371.53</v>
      </c>
      <c r="CJ1434" s="312">
        <v>1878124</v>
      </c>
      <c r="CK1434" s="137">
        <v>0.49535719014393947</v>
      </c>
      <c r="CL1434" s="302">
        <v>1056.0999999999999</v>
      </c>
    </row>
    <row r="1435" spans="1:91" ht="14.4" x14ac:dyDescent="0.3">
      <c r="A1435" s="99" t="s">
        <v>632</v>
      </c>
      <c r="B1435" s="318" t="s">
        <v>0</v>
      </c>
      <c r="C1435" s="290" t="s">
        <v>0</v>
      </c>
      <c r="D1435" s="290" t="s">
        <v>0</v>
      </c>
      <c r="E1435" s="312">
        <v>100940</v>
      </c>
      <c r="F1435" s="137">
        <v>0.117658029397023</v>
      </c>
      <c r="G1435" s="302">
        <v>60.606060606060602</v>
      </c>
      <c r="H1435" s="312">
        <v>103401</v>
      </c>
      <c r="I1435" s="137">
        <v>0.11545947177244208</v>
      </c>
      <c r="J1435" s="302">
        <v>55.757576</v>
      </c>
      <c r="L1435" s="290" t="s">
        <v>0</v>
      </c>
      <c r="M1435" s="290" t="s">
        <v>0</v>
      </c>
      <c r="N1435" s="290" t="s">
        <v>0</v>
      </c>
      <c r="O1435" s="312">
        <v>92464</v>
      </c>
      <c r="P1435" s="137">
        <v>0.12251171270483983</v>
      </c>
      <c r="Q1435" s="302">
        <v>60.606060606060602</v>
      </c>
      <c r="R1435" s="312">
        <v>95005</v>
      </c>
      <c r="S1435" s="137">
        <v>0.12031447281605899</v>
      </c>
      <c r="T1435" s="302">
        <v>95.757576</v>
      </c>
      <c r="V1435" s="290" t="s">
        <v>0</v>
      </c>
      <c r="W1435" s="290" t="s">
        <v>0</v>
      </c>
      <c r="X1435" s="290" t="s">
        <v>0</v>
      </c>
      <c r="Y1435" s="312">
        <v>14942</v>
      </c>
      <c r="Z1435" s="137">
        <v>0.12572890283819829</v>
      </c>
      <c r="AA1435" s="302">
        <v>34.545454545454497</v>
      </c>
      <c r="AB1435" s="312">
        <v>14893</v>
      </c>
      <c r="AC1435" s="137">
        <v>0.12172257094285341</v>
      </c>
      <c r="AD1435" s="302">
        <v>73.939390000000003</v>
      </c>
      <c r="AF1435" s="290" t="s">
        <v>0</v>
      </c>
      <c r="AG1435" s="290" t="s">
        <v>0</v>
      </c>
      <c r="AH1435" s="290" t="s">
        <v>0</v>
      </c>
      <c r="AI1435" s="312">
        <v>15648</v>
      </c>
      <c r="AJ1435" s="137">
        <v>0.1180731618978631</v>
      </c>
      <c r="AK1435" s="302">
        <v>99.393939393939405</v>
      </c>
      <c r="AL1435" s="312">
        <v>15758</v>
      </c>
      <c r="AM1435" s="137">
        <v>0.11617345659898852</v>
      </c>
      <c r="AN1435" s="302">
        <v>98.787880000000001</v>
      </c>
      <c r="AP1435" s="290" t="s">
        <v>0</v>
      </c>
      <c r="AQ1435" s="290" t="s">
        <v>0</v>
      </c>
      <c r="AR1435" s="290" t="s">
        <v>0</v>
      </c>
      <c r="AS1435" s="312">
        <v>30002</v>
      </c>
      <c r="AT1435" s="137">
        <v>0.12663292827566994</v>
      </c>
      <c r="AU1435" s="302">
        <v>66.6666666666666</v>
      </c>
      <c r="AV1435" s="312">
        <v>30142</v>
      </c>
      <c r="AW1435" s="137">
        <v>0.12188435099069955</v>
      </c>
      <c r="AX1435" s="302">
        <v>76.969695999999999</v>
      </c>
      <c r="AZ1435" s="318" t="s">
        <v>0</v>
      </c>
      <c r="BA1435" s="290" t="s">
        <v>0</v>
      </c>
      <c r="BB1435" s="290" t="s">
        <v>0</v>
      </c>
      <c r="BC1435" s="312">
        <v>74338</v>
      </c>
      <c r="BD1435" s="137">
        <v>0.11635019313963024</v>
      </c>
      <c r="BE1435" s="302">
        <v>235.75757575757501</v>
      </c>
      <c r="BF1435" s="312">
        <v>76959</v>
      </c>
      <c r="BG1435" s="137">
        <v>0.11316018932816146</v>
      </c>
      <c r="BH1435" s="302">
        <v>79.393936199999999</v>
      </c>
      <c r="BJ1435" s="318" t="s">
        <v>0</v>
      </c>
      <c r="BK1435" s="290" t="s">
        <v>0</v>
      </c>
      <c r="BL1435" s="290" t="s">
        <v>0</v>
      </c>
      <c r="BM1435" s="312">
        <v>54457</v>
      </c>
      <c r="BN1435" s="137">
        <v>0.11341711305680749</v>
      </c>
      <c r="BO1435" s="302">
        <v>134.54545454545399</v>
      </c>
      <c r="BP1435" s="312">
        <v>55005</v>
      </c>
      <c r="BQ1435" s="137">
        <v>0.10983316859855632</v>
      </c>
      <c r="BR1435" s="302">
        <v>41.212119999999999</v>
      </c>
      <c r="BT1435" s="318" t="s">
        <v>0</v>
      </c>
      <c r="BU1435" s="290" t="s">
        <v>0</v>
      </c>
      <c r="BV1435" s="290" t="s">
        <v>0</v>
      </c>
      <c r="BW1435" s="312">
        <v>52362</v>
      </c>
      <c r="BX1435" s="137">
        <v>0.12901652067856748</v>
      </c>
      <c r="BY1435" s="302">
        <v>53.939393939393902</v>
      </c>
      <c r="BZ1435" s="312">
        <v>53683</v>
      </c>
      <c r="CA1435" s="137">
        <v>0.12779658434626939</v>
      </c>
      <c r="CB1435" s="302">
        <v>75.757576</v>
      </c>
      <c r="CD1435" s="318" t="s">
        <v>0</v>
      </c>
      <c r="CE1435" s="290" t="s">
        <v>0</v>
      </c>
      <c r="CF1435" s="290" t="s">
        <v>0</v>
      </c>
      <c r="CG1435" s="312">
        <v>435153</v>
      </c>
      <c r="CH1435" s="137">
        <v>0.12001383397083779</v>
      </c>
      <c r="CI1435" s="302">
        <v>313.85000000000002</v>
      </c>
      <c r="CJ1435" s="312">
        <v>444846</v>
      </c>
      <c r="CK1435" s="137">
        <v>0.1173286026943753</v>
      </c>
      <c r="CL1435" s="302">
        <v>215.18</v>
      </c>
    </row>
    <row r="1436" spans="1:91" ht="14.4" x14ac:dyDescent="0.3">
      <c r="A1436" s="99" t="s">
        <v>644</v>
      </c>
      <c r="B1436" s="318" t="s">
        <v>0</v>
      </c>
      <c r="C1436" s="290" t="s">
        <v>0</v>
      </c>
      <c r="D1436" s="290" t="s">
        <v>0</v>
      </c>
      <c r="E1436" s="312">
        <v>1063</v>
      </c>
      <c r="F1436" s="137">
        <v>1.2390577100162021E-3</v>
      </c>
      <c r="G1436" s="302">
        <v>151.51515151515099</v>
      </c>
      <c r="H1436" s="312">
        <v>755</v>
      </c>
      <c r="I1436" s="137">
        <v>8.4304698395754171E-4</v>
      </c>
      <c r="J1436" s="302">
        <v>125.454544</v>
      </c>
      <c r="L1436" s="290" t="s">
        <v>0</v>
      </c>
      <c r="M1436" s="290" t="s">
        <v>0</v>
      </c>
      <c r="N1436" s="290" t="s">
        <v>0</v>
      </c>
      <c r="O1436" s="312">
        <v>664</v>
      </c>
      <c r="P1436" s="137">
        <v>8.7977782959869409E-4</v>
      </c>
      <c r="Q1436" s="302">
        <v>136.363636363636</v>
      </c>
      <c r="R1436" s="312">
        <v>520</v>
      </c>
      <c r="S1436" s="137">
        <v>6.5852877074207327E-4</v>
      </c>
      <c r="T1436" s="302">
        <v>92.727270000000004</v>
      </c>
      <c r="V1436" s="290" t="s">
        <v>0</v>
      </c>
      <c r="W1436" s="290" t="s">
        <v>0</v>
      </c>
      <c r="X1436" s="290" t="s">
        <v>0</v>
      </c>
      <c r="Y1436" s="312">
        <v>91</v>
      </c>
      <c r="Z1436" s="137">
        <v>7.6571611285477484E-4</v>
      </c>
      <c r="AA1436" s="302">
        <v>38.181818181818102</v>
      </c>
      <c r="AB1436" s="312">
        <v>144</v>
      </c>
      <c r="AC1436" s="137">
        <v>1.1769321302471558E-3</v>
      </c>
      <c r="AD1436" s="302">
        <v>63.030304000000001</v>
      </c>
      <c r="AF1436" s="290" t="s">
        <v>0</v>
      </c>
      <c r="AG1436" s="290" t="s">
        <v>0</v>
      </c>
      <c r="AH1436" s="290" t="s">
        <v>0</v>
      </c>
      <c r="AI1436" s="312">
        <v>86</v>
      </c>
      <c r="AJ1436" s="137">
        <v>6.4891947362066881E-4</v>
      </c>
      <c r="AK1436" s="302">
        <v>30.909090909090899</v>
      </c>
      <c r="AL1436" s="312">
        <v>23</v>
      </c>
      <c r="AM1436" s="137">
        <v>1.695639993512334E-4</v>
      </c>
      <c r="AN1436" s="302">
        <v>16.363636</v>
      </c>
      <c r="AP1436" s="290" t="s">
        <v>0</v>
      </c>
      <c r="AQ1436" s="290" t="s">
        <v>0</v>
      </c>
      <c r="AR1436" s="290" t="s">
        <v>0</v>
      </c>
      <c r="AS1436" s="312">
        <v>316</v>
      </c>
      <c r="AT1436" s="137">
        <v>1.333777925975325E-3</v>
      </c>
      <c r="AU1436" s="302">
        <v>89.090909090909093</v>
      </c>
      <c r="AV1436" s="312">
        <v>299</v>
      </c>
      <c r="AW1436" s="137">
        <v>1.2090578245046502E-3</v>
      </c>
      <c r="AX1436" s="302">
        <v>80</v>
      </c>
      <c r="AZ1436" s="318" t="s">
        <v>0</v>
      </c>
      <c r="BA1436" s="290" t="s">
        <v>0</v>
      </c>
      <c r="BB1436" s="290" t="s">
        <v>0</v>
      </c>
      <c r="BC1436" s="312">
        <v>527</v>
      </c>
      <c r="BD1436" s="137">
        <v>8.2483456354199929E-4</v>
      </c>
      <c r="BE1436" s="302">
        <v>109.09090909090899</v>
      </c>
      <c r="BF1436" s="312">
        <v>579</v>
      </c>
      <c r="BG1436" s="137">
        <v>8.5135916034519013E-4</v>
      </c>
      <c r="BH1436" s="302">
        <v>92.121215800000002</v>
      </c>
      <c r="BJ1436" s="318" t="s">
        <v>0</v>
      </c>
      <c r="BK1436" s="290" t="s">
        <v>0</v>
      </c>
      <c r="BL1436" s="290" t="s">
        <v>0</v>
      </c>
      <c r="BM1436" s="312">
        <v>225</v>
      </c>
      <c r="BN1436" s="137">
        <v>4.6860551330006584E-4</v>
      </c>
      <c r="BO1436" s="302">
        <v>48.484848484848399</v>
      </c>
      <c r="BP1436" s="312">
        <v>241</v>
      </c>
      <c r="BQ1436" s="137">
        <v>4.8122522738391189E-4</v>
      </c>
      <c r="BR1436" s="302">
        <v>89.090909999999994</v>
      </c>
      <c r="BT1436" s="318" t="s">
        <v>0</v>
      </c>
      <c r="BU1436" s="290" t="s">
        <v>0</v>
      </c>
      <c r="BV1436" s="290" t="s">
        <v>0</v>
      </c>
      <c r="BW1436" s="312">
        <v>158</v>
      </c>
      <c r="BX1436" s="137">
        <v>3.8930159786130516E-4</v>
      </c>
      <c r="BY1436" s="302">
        <v>44.2424242424242</v>
      </c>
      <c r="BZ1436" s="312">
        <v>540</v>
      </c>
      <c r="CA1436" s="137">
        <v>1.285512276642242E-3</v>
      </c>
      <c r="CB1436" s="302">
        <v>158.78787199999999</v>
      </c>
      <c r="CD1436" s="318" t="s">
        <v>0</v>
      </c>
      <c r="CE1436" s="290" t="s">
        <v>0</v>
      </c>
      <c r="CF1436" s="290" t="s">
        <v>0</v>
      </c>
      <c r="CG1436" s="312">
        <v>3130</v>
      </c>
      <c r="CH1436" s="137">
        <v>8.6324419302802064E-4</v>
      </c>
      <c r="CI1436" s="302">
        <v>260.14999999999998</v>
      </c>
      <c r="CJ1436" s="312">
        <v>3101</v>
      </c>
      <c r="CK1436" s="137">
        <v>8.1789202770230103E-4</v>
      </c>
      <c r="CL1436" s="302">
        <v>275.79000000000002</v>
      </c>
    </row>
    <row r="1437" spans="1:91" ht="14.4" x14ac:dyDescent="0.3">
      <c r="A1437" s="99" t="s">
        <v>645</v>
      </c>
      <c r="B1437" s="318" t="s">
        <v>0</v>
      </c>
      <c r="C1437" s="290" t="s">
        <v>0</v>
      </c>
      <c r="D1437" s="290" t="s">
        <v>0</v>
      </c>
      <c r="E1437" s="312">
        <v>99877</v>
      </c>
      <c r="F1437" s="137">
        <v>0.11641897168700679</v>
      </c>
      <c r="G1437" s="302">
        <v>160</v>
      </c>
      <c r="H1437" s="312">
        <v>102646</v>
      </c>
      <c r="I1437" s="137">
        <v>0.11461642478848454</v>
      </c>
      <c r="J1437" s="302">
        <v>131.515152</v>
      </c>
      <c r="L1437" s="290" t="s">
        <v>0</v>
      </c>
      <c r="M1437" s="290" t="s">
        <v>0</v>
      </c>
      <c r="N1437" s="290" t="s">
        <v>0</v>
      </c>
      <c r="O1437" s="312">
        <v>91800</v>
      </c>
      <c r="P1437" s="137">
        <v>0.12163193487524114</v>
      </c>
      <c r="Q1437" s="302">
        <v>152.12121212121201</v>
      </c>
      <c r="R1437" s="312">
        <v>94485</v>
      </c>
      <c r="S1437" s="137">
        <v>0.11965594404531692</v>
      </c>
      <c r="T1437" s="302">
        <v>129.090912</v>
      </c>
      <c r="V1437" s="290" t="s">
        <v>0</v>
      </c>
      <c r="W1437" s="290" t="s">
        <v>0</v>
      </c>
      <c r="X1437" s="290" t="s">
        <v>0</v>
      </c>
      <c r="Y1437" s="312">
        <v>14851</v>
      </c>
      <c r="Z1437" s="137">
        <v>0.12496318672534353</v>
      </c>
      <c r="AA1437" s="302">
        <v>49.696969696969703</v>
      </c>
      <c r="AB1437" s="312">
        <v>14749</v>
      </c>
      <c r="AC1437" s="137">
        <v>0.12054563881260626</v>
      </c>
      <c r="AD1437" s="302">
        <v>101.21212</v>
      </c>
      <c r="AF1437" s="290" t="s">
        <v>0</v>
      </c>
      <c r="AG1437" s="290" t="s">
        <v>0</v>
      </c>
      <c r="AH1437" s="290" t="s">
        <v>0</v>
      </c>
      <c r="AI1437" s="312">
        <v>15562</v>
      </c>
      <c r="AJ1437" s="137">
        <v>0.11742424242424243</v>
      </c>
      <c r="AK1437" s="302">
        <v>109.09090909090899</v>
      </c>
      <c r="AL1437" s="312">
        <v>15735</v>
      </c>
      <c r="AM1437" s="137">
        <v>0.11600389259963728</v>
      </c>
      <c r="AN1437" s="302">
        <v>96.363640000000004</v>
      </c>
      <c r="AP1437" s="290" t="s">
        <v>0</v>
      </c>
      <c r="AQ1437" s="290" t="s">
        <v>0</v>
      </c>
      <c r="AR1437" s="290" t="s">
        <v>0</v>
      </c>
      <c r="AS1437" s="312">
        <v>29686</v>
      </c>
      <c r="AT1437" s="137">
        <v>0.12529915034969463</v>
      </c>
      <c r="AU1437" s="302">
        <v>117.575757575757</v>
      </c>
      <c r="AV1437" s="312">
        <v>29843</v>
      </c>
      <c r="AW1437" s="137">
        <v>0.12067529316619491</v>
      </c>
      <c r="AX1437" s="302">
        <v>109.696968</v>
      </c>
      <c r="AZ1437" s="318" t="s">
        <v>0</v>
      </c>
      <c r="BA1437" s="290" t="s">
        <v>0</v>
      </c>
      <c r="BB1437" s="290" t="s">
        <v>0</v>
      </c>
      <c r="BC1437" s="312">
        <v>73811</v>
      </c>
      <c r="BD1437" s="137">
        <v>0.11552535857608826</v>
      </c>
      <c r="BE1437" s="302">
        <v>269.69696969696901</v>
      </c>
      <c r="BF1437" s="312">
        <v>76380</v>
      </c>
      <c r="BG1437" s="137">
        <v>0.11230883016781627</v>
      </c>
      <c r="BH1437" s="302">
        <v>113.939392</v>
      </c>
      <c r="BJ1437" s="318" t="s">
        <v>0</v>
      </c>
      <c r="BK1437" s="290" t="s">
        <v>0</v>
      </c>
      <c r="BL1437" s="290" t="s">
        <v>0</v>
      </c>
      <c r="BM1437" s="312">
        <v>54232</v>
      </c>
      <c r="BN1437" s="137">
        <v>0.11294850754350742</v>
      </c>
      <c r="BO1437" s="302">
        <v>147.87878787878699</v>
      </c>
      <c r="BP1437" s="312">
        <v>54764</v>
      </c>
      <c r="BQ1437" s="137">
        <v>0.10935194337117242</v>
      </c>
      <c r="BR1437" s="302">
        <v>98.181816100000006</v>
      </c>
      <c r="BT1437" s="318" t="s">
        <v>0</v>
      </c>
      <c r="BU1437" s="290" t="s">
        <v>0</v>
      </c>
      <c r="BV1437" s="290" t="s">
        <v>0</v>
      </c>
      <c r="BW1437" s="312">
        <v>52204</v>
      </c>
      <c r="BX1437" s="137">
        <v>0.12862721908070615</v>
      </c>
      <c r="BY1437" s="302">
        <v>73.3333333333333</v>
      </c>
      <c r="BZ1437" s="312">
        <v>53143</v>
      </c>
      <c r="CA1437" s="137">
        <v>0.12651107206962717</v>
      </c>
      <c r="CB1437" s="302">
        <v>187.878784</v>
      </c>
      <c r="CD1437" s="318" t="s">
        <v>0</v>
      </c>
      <c r="CE1437" s="290" t="s">
        <v>0</v>
      </c>
      <c r="CF1437" s="290" t="s">
        <v>0</v>
      </c>
      <c r="CG1437" s="312">
        <v>432023</v>
      </c>
      <c r="CH1437" s="137">
        <v>0.11915058977780978</v>
      </c>
      <c r="CI1437" s="302">
        <v>419.49</v>
      </c>
      <c r="CJ1437" s="312">
        <v>441745</v>
      </c>
      <c r="CK1437" s="137">
        <v>0.116510710666673</v>
      </c>
      <c r="CL1437" s="302">
        <v>349.91</v>
      </c>
    </row>
    <row r="1438" spans="1:91" ht="14.4" x14ac:dyDescent="0.3">
      <c r="A1438" s="99" t="s">
        <v>633</v>
      </c>
      <c r="B1438" s="318" t="s">
        <v>0</v>
      </c>
      <c r="C1438" s="290" t="s">
        <v>0</v>
      </c>
      <c r="D1438" s="290" t="s">
        <v>0</v>
      </c>
      <c r="E1438" s="312">
        <v>122422</v>
      </c>
      <c r="F1438" s="137">
        <v>0.14269795199962701</v>
      </c>
      <c r="G1438" s="302">
        <v>188.48484848484799</v>
      </c>
      <c r="H1438" s="312">
        <v>123947</v>
      </c>
      <c r="I1438" s="137">
        <v>0.1384015159213052</v>
      </c>
      <c r="J1438" s="302">
        <v>217.57576</v>
      </c>
      <c r="L1438" s="290" t="s">
        <v>0</v>
      </c>
      <c r="M1438" s="290" t="s">
        <v>0</v>
      </c>
      <c r="N1438" s="290" t="s">
        <v>0</v>
      </c>
      <c r="O1438" s="312">
        <v>105853</v>
      </c>
      <c r="P1438" s="137">
        <v>0.14025169065739543</v>
      </c>
      <c r="Q1438" s="302">
        <v>569.69696969696895</v>
      </c>
      <c r="R1438" s="312">
        <v>110552</v>
      </c>
      <c r="S1438" s="137">
        <v>0.14000321665976478</v>
      </c>
      <c r="T1438" s="302">
        <v>441.81817599999999</v>
      </c>
      <c r="V1438" s="290" t="s">
        <v>0</v>
      </c>
      <c r="W1438" s="290" t="s">
        <v>0</v>
      </c>
      <c r="X1438" s="290" t="s">
        <v>0</v>
      </c>
      <c r="Y1438" s="312">
        <v>17146</v>
      </c>
      <c r="Z1438" s="137">
        <v>0.14427437880228536</v>
      </c>
      <c r="AA1438" s="302">
        <v>473.33333333333297</v>
      </c>
      <c r="AB1438" s="312">
        <v>17418</v>
      </c>
      <c r="AC1438" s="137">
        <v>0.14235974892114556</v>
      </c>
      <c r="AD1438" s="302">
        <v>303.63635299999999</v>
      </c>
      <c r="AF1438" s="290" t="s">
        <v>0</v>
      </c>
      <c r="AG1438" s="290" t="s">
        <v>0</v>
      </c>
      <c r="AH1438" s="290" t="s">
        <v>0</v>
      </c>
      <c r="AI1438" s="312">
        <v>17401</v>
      </c>
      <c r="AJ1438" s="137">
        <v>0.13130055535434021</v>
      </c>
      <c r="AK1438" s="302">
        <v>83.030303030303003</v>
      </c>
      <c r="AL1438" s="312">
        <v>16600</v>
      </c>
      <c r="AM1438" s="137">
        <v>0.12238097344480323</v>
      </c>
      <c r="AN1438" s="302">
        <v>100</v>
      </c>
      <c r="AP1438" s="290" t="s">
        <v>0</v>
      </c>
      <c r="AQ1438" s="290" t="s">
        <v>0</v>
      </c>
      <c r="AR1438" s="290" t="s">
        <v>0</v>
      </c>
      <c r="AS1438" s="312">
        <v>33903</v>
      </c>
      <c r="AT1438" s="137">
        <v>0.14309833235551092</v>
      </c>
      <c r="AU1438" s="302">
        <v>130.30303030303</v>
      </c>
      <c r="AV1438" s="312">
        <v>35581</v>
      </c>
      <c r="AW1438" s="137">
        <v>0.14387788111605337</v>
      </c>
      <c r="AX1438" s="302">
        <v>92.727270000000004</v>
      </c>
      <c r="AZ1438" s="318" t="s">
        <v>0</v>
      </c>
      <c r="BA1438" s="290" t="s">
        <v>0</v>
      </c>
      <c r="BB1438" s="290" t="s">
        <v>0</v>
      </c>
      <c r="BC1438" s="312">
        <v>81903</v>
      </c>
      <c r="BD1438" s="137">
        <v>0.12819056026144282</v>
      </c>
      <c r="BE1438" s="302">
        <v>212.72727272727201</v>
      </c>
      <c r="BF1438" s="312">
        <v>87482</v>
      </c>
      <c r="BG1438" s="137">
        <v>0.12863316418880469</v>
      </c>
      <c r="BH1438" s="302">
        <v>158.78787199999999</v>
      </c>
      <c r="BJ1438" s="318" t="s">
        <v>0</v>
      </c>
      <c r="BK1438" s="290" t="s">
        <v>0</v>
      </c>
      <c r="BL1438" s="290" t="s">
        <v>0</v>
      </c>
      <c r="BM1438" s="312">
        <v>63296</v>
      </c>
      <c r="BN1438" s="137">
        <v>0.1318260203104043</v>
      </c>
      <c r="BO1438" s="302">
        <v>138.78787878787799</v>
      </c>
      <c r="BP1438" s="312">
        <v>66005</v>
      </c>
      <c r="BQ1438" s="137">
        <v>0.13179780553309173</v>
      </c>
      <c r="BR1438" s="302">
        <v>131.515152</v>
      </c>
      <c r="BT1438" s="318" t="s">
        <v>0</v>
      </c>
      <c r="BU1438" s="290" t="s">
        <v>0</v>
      </c>
      <c r="BV1438" s="290" t="s">
        <v>0</v>
      </c>
      <c r="BW1438" s="312">
        <v>56244</v>
      </c>
      <c r="BX1438" s="137">
        <v>0.13858151310196992</v>
      </c>
      <c r="BY1438" s="302">
        <v>183.030303030303</v>
      </c>
      <c r="BZ1438" s="312">
        <v>56118</v>
      </c>
      <c r="CA1438" s="137">
        <v>0.13359329248260987</v>
      </c>
      <c r="CB1438" s="302">
        <v>196.363632</v>
      </c>
      <c r="CD1438" s="318" t="s">
        <v>0</v>
      </c>
      <c r="CE1438" s="290" t="s">
        <v>0</v>
      </c>
      <c r="CF1438" s="290" t="s">
        <v>0</v>
      </c>
      <c r="CG1438" s="312">
        <v>498168</v>
      </c>
      <c r="CH1438" s="137">
        <v>0.13739317353111277</v>
      </c>
      <c r="CI1438" s="302">
        <v>839.1</v>
      </c>
      <c r="CJ1438" s="312">
        <v>513703</v>
      </c>
      <c r="CK1438" s="137">
        <v>0.13548970922500972</v>
      </c>
      <c r="CL1438" s="302">
        <v>657.55</v>
      </c>
    </row>
    <row r="1439" spans="1:91" ht="14.4" x14ac:dyDescent="0.3">
      <c r="A1439" s="99" t="s">
        <v>644</v>
      </c>
      <c r="B1439" s="318" t="s">
        <v>0</v>
      </c>
      <c r="C1439" s="290" t="s">
        <v>0</v>
      </c>
      <c r="D1439" s="290" t="s">
        <v>0</v>
      </c>
      <c r="E1439" s="312">
        <v>2136</v>
      </c>
      <c r="F1439" s="137">
        <v>2.4897716543693395E-3</v>
      </c>
      <c r="G1439" s="302">
        <v>207.272727272727</v>
      </c>
      <c r="H1439" s="312">
        <v>1897</v>
      </c>
      <c r="I1439" s="137">
        <v>2.1182253358509361E-3</v>
      </c>
      <c r="J1439" s="302">
        <v>246.66667200000001</v>
      </c>
      <c r="L1439" s="290" t="s">
        <v>0</v>
      </c>
      <c r="M1439" s="290" t="s">
        <v>0</v>
      </c>
      <c r="N1439" s="290" t="s">
        <v>0</v>
      </c>
      <c r="O1439" s="312">
        <v>1453</v>
      </c>
      <c r="P1439" s="137">
        <v>1.9251764855525641E-3</v>
      </c>
      <c r="Q1439" s="302">
        <v>186.06060606060601</v>
      </c>
      <c r="R1439" s="312">
        <v>1663</v>
      </c>
      <c r="S1439" s="137">
        <v>2.1060256648924381E-3</v>
      </c>
      <c r="T1439" s="302">
        <v>207.878784</v>
      </c>
      <c r="V1439" s="290" t="s">
        <v>0</v>
      </c>
      <c r="W1439" s="290" t="s">
        <v>0</v>
      </c>
      <c r="X1439" s="290" t="s">
        <v>0</v>
      </c>
      <c r="Y1439" s="312">
        <v>187</v>
      </c>
      <c r="Z1439" s="137">
        <v>1.5735045396026691E-3</v>
      </c>
      <c r="AA1439" s="302">
        <v>54.545454545454497</v>
      </c>
      <c r="AB1439" s="312">
        <v>237</v>
      </c>
      <c r="AC1439" s="137">
        <v>1.9370341310317772E-3</v>
      </c>
      <c r="AD1439" s="302">
        <v>99.393936199999999</v>
      </c>
      <c r="AF1439" s="290" t="s">
        <v>0</v>
      </c>
      <c r="AG1439" s="290" t="s">
        <v>0</v>
      </c>
      <c r="AH1439" s="290" t="s">
        <v>0</v>
      </c>
      <c r="AI1439" s="312">
        <v>220</v>
      </c>
      <c r="AJ1439" s="137">
        <v>1.6600265604249668E-3</v>
      </c>
      <c r="AK1439" s="302">
        <v>63.030303030303003</v>
      </c>
      <c r="AL1439" s="312">
        <v>249</v>
      </c>
      <c r="AM1439" s="137">
        <v>1.8357146016720486E-3</v>
      </c>
      <c r="AN1439" s="302">
        <v>89.090909999999994</v>
      </c>
      <c r="AP1439" s="290" t="s">
        <v>0</v>
      </c>
      <c r="AQ1439" s="290" t="s">
        <v>0</v>
      </c>
      <c r="AR1439" s="290" t="s">
        <v>0</v>
      </c>
      <c r="AS1439" s="312">
        <v>602</v>
      </c>
      <c r="AT1439" s="137">
        <v>2.5409313653074229E-3</v>
      </c>
      <c r="AU1439" s="302">
        <v>98.181818181818201</v>
      </c>
      <c r="AV1439" s="312">
        <v>252</v>
      </c>
      <c r="AW1439" s="137">
        <v>1.01900525677315E-3</v>
      </c>
      <c r="AX1439" s="302">
        <v>78.181816100000006</v>
      </c>
      <c r="AZ1439" s="318" t="s">
        <v>0</v>
      </c>
      <c r="BA1439" s="290" t="s">
        <v>0</v>
      </c>
      <c r="BB1439" s="290" t="s">
        <v>0</v>
      </c>
      <c r="BC1439" s="312">
        <v>1271</v>
      </c>
      <c r="BD1439" s="137">
        <v>1.9893068885424689E-3</v>
      </c>
      <c r="BE1439" s="302">
        <v>172.12121212121201</v>
      </c>
      <c r="BF1439" s="312">
        <v>1378</v>
      </c>
      <c r="BG1439" s="137">
        <v>2.0262053937058237E-3</v>
      </c>
      <c r="BH1439" s="302">
        <v>193.939392</v>
      </c>
      <c r="BJ1439" s="318" t="s">
        <v>0</v>
      </c>
      <c r="BK1439" s="290" t="s">
        <v>0</v>
      </c>
      <c r="BL1439" s="290" t="s">
        <v>0</v>
      </c>
      <c r="BM1439" s="312">
        <v>911</v>
      </c>
      <c r="BN1439" s="137">
        <v>1.8973316560727108E-3</v>
      </c>
      <c r="BO1439" s="302">
        <v>132.72727272727201</v>
      </c>
      <c r="BP1439" s="312">
        <v>740</v>
      </c>
      <c r="BQ1439" s="137">
        <v>1.4776210301414721E-3</v>
      </c>
      <c r="BR1439" s="302">
        <v>123.63636</v>
      </c>
      <c r="BT1439" s="318" t="s">
        <v>0</v>
      </c>
      <c r="BU1439" s="290" t="s">
        <v>0</v>
      </c>
      <c r="BV1439" s="290" t="s">
        <v>0</v>
      </c>
      <c r="BW1439" s="312">
        <v>1014</v>
      </c>
      <c r="BX1439" s="137">
        <v>2.4984292419706544E-3</v>
      </c>
      <c r="BY1439" s="302">
        <v>133.939393939393</v>
      </c>
      <c r="BZ1439" s="312">
        <v>898</v>
      </c>
      <c r="CA1439" s="137">
        <v>2.1377593044902467E-3</v>
      </c>
      <c r="CB1439" s="302">
        <v>166.66667200000001</v>
      </c>
      <c r="CD1439" s="318" t="s">
        <v>0</v>
      </c>
      <c r="CE1439" s="290" t="s">
        <v>0</v>
      </c>
      <c r="CF1439" s="290" t="s">
        <v>0</v>
      </c>
      <c r="CG1439" s="312">
        <v>7794</v>
      </c>
      <c r="CH1439" s="137">
        <v>2.149560779699806E-3</v>
      </c>
      <c r="CI1439" s="302">
        <v>398.28</v>
      </c>
      <c r="CJ1439" s="312">
        <v>7314</v>
      </c>
      <c r="CK1439" s="137">
        <v>1.9290752307689874E-3</v>
      </c>
      <c r="CL1439" s="302">
        <v>455.08</v>
      </c>
    </row>
    <row r="1440" spans="1:91" ht="14.4" x14ac:dyDescent="0.3">
      <c r="A1440" s="99" t="s">
        <v>645</v>
      </c>
      <c r="B1440" s="318" t="s">
        <v>0</v>
      </c>
      <c r="C1440" s="290" t="s">
        <v>0</v>
      </c>
      <c r="D1440" s="290" t="s">
        <v>0</v>
      </c>
      <c r="E1440" s="312">
        <v>120286</v>
      </c>
      <c r="F1440" s="137">
        <v>0.14020818034525767</v>
      </c>
      <c r="G1440" s="302">
        <v>288.48484848484799</v>
      </c>
      <c r="H1440" s="312">
        <v>122050</v>
      </c>
      <c r="I1440" s="137">
        <v>0.13628329058545427</v>
      </c>
      <c r="J1440" s="302">
        <v>324.84848</v>
      </c>
      <c r="L1440" s="290" t="s">
        <v>0</v>
      </c>
      <c r="M1440" s="290" t="s">
        <v>0</v>
      </c>
      <c r="N1440" s="290" t="s">
        <v>0</v>
      </c>
      <c r="O1440" s="312">
        <v>104400</v>
      </c>
      <c r="P1440" s="137">
        <v>0.13832651417184286</v>
      </c>
      <c r="Q1440" s="302">
        <v>609.69696969696895</v>
      </c>
      <c r="R1440" s="312">
        <v>108889</v>
      </c>
      <c r="S1440" s="137">
        <v>0.13789719099487235</v>
      </c>
      <c r="T1440" s="302">
        <v>490.90910000000002</v>
      </c>
      <c r="V1440" s="290" t="s">
        <v>0</v>
      </c>
      <c r="W1440" s="290" t="s">
        <v>0</v>
      </c>
      <c r="X1440" s="290" t="s">
        <v>0</v>
      </c>
      <c r="Y1440" s="312">
        <v>16959</v>
      </c>
      <c r="Z1440" s="137">
        <v>0.14270087426268269</v>
      </c>
      <c r="AA1440" s="302">
        <v>470.90909090909099</v>
      </c>
      <c r="AB1440" s="312">
        <v>17181</v>
      </c>
      <c r="AC1440" s="137">
        <v>0.14042271479011376</v>
      </c>
      <c r="AD1440" s="302">
        <v>319.39395100000002</v>
      </c>
      <c r="AF1440" s="290" t="s">
        <v>0</v>
      </c>
      <c r="AG1440" s="290" t="s">
        <v>0</v>
      </c>
      <c r="AH1440" s="290" t="s">
        <v>0</v>
      </c>
      <c r="AI1440" s="312">
        <v>17181</v>
      </c>
      <c r="AJ1440" s="137">
        <v>0.12964052879391524</v>
      </c>
      <c r="AK1440" s="302">
        <v>108.484848484848</v>
      </c>
      <c r="AL1440" s="312">
        <v>16351</v>
      </c>
      <c r="AM1440" s="137">
        <v>0.12054525884313118</v>
      </c>
      <c r="AN1440" s="302">
        <v>137.57576</v>
      </c>
      <c r="AP1440" s="290" t="s">
        <v>0</v>
      </c>
      <c r="AQ1440" s="290" t="s">
        <v>0</v>
      </c>
      <c r="AR1440" s="290" t="s">
        <v>0</v>
      </c>
      <c r="AS1440" s="312">
        <v>33301</v>
      </c>
      <c r="AT1440" s="137">
        <v>0.14055740099020347</v>
      </c>
      <c r="AU1440" s="302">
        <v>152.12121212121201</v>
      </c>
      <c r="AV1440" s="312">
        <v>35329</v>
      </c>
      <c r="AW1440" s="137">
        <v>0.14285887585928023</v>
      </c>
      <c r="AX1440" s="302">
        <v>114.545456</v>
      </c>
      <c r="AZ1440" s="318" t="s">
        <v>0</v>
      </c>
      <c r="BA1440" s="290" t="s">
        <v>0</v>
      </c>
      <c r="BB1440" s="290" t="s">
        <v>0</v>
      </c>
      <c r="BC1440" s="312">
        <v>80632</v>
      </c>
      <c r="BD1440" s="137">
        <v>0.12620125337290036</v>
      </c>
      <c r="BE1440" s="302">
        <v>267.27272727272702</v>
      </c>
      <c r="BF1440" s="312">
        <v>86104</v>
      </c>
      <c r="BG1440" s="137">
        <v>0.12660695879509887</v>
      </c>
      <c r="BH1440" s="302">
        <v>226.66667200000001</v>
      </c>
      <c r="BJ1440" s="318" t="s">
        <v>0</v>
      </c>
      <c r="BK1440" s="290" t="s">
        <v>0</v>
      </c>
      <c r="BL1440" s="290" t="s">
        <v>0</v>
      </c>
      <c r="BM1440" s="312">
        <v>62385</v>
      </c>
      <c r="BN1440" s="137">
        <v>0.12992868865433158</v>
      </c>
      <c r="BO1440" s="302">
        <v>195.75757575757501</v>
      </c>
      <c r="BP1440" s="312">
        <v>65265</v>
      </c>
      <c r="BQ1440" s="137">
        <v>0.13032018450295024</v>
      </c>
      <c r="BR1440" s="302">
        <v>191.515152</v>
      </c>
      <c r="BT1440" s="318" t="s">
        <v>0</v>
      </c>
      <c r="BU1440" s="290" t="s">
        <v>0</v>
      </c>
      <c r="BV1440" s="290" t="s">
        <v>0</v>
      </c>
      <c r="BW1440" s="312">
        <v>55230</v>
      </c>
      <c r="BX1440" s="137">
        <v>0.13608308385999926</v>
      </c>
      <c r="BY1440" s="302">
        <v>215.75757575757501</v>
      </c>
      <c r="BZ1440" s="312">
        <v>55220</v>
      </c>
      <c r="CA1440" s="137">
        <v>0.13145553317811962</v>
      </c>
      <c r="CB1440" s="302">
        <v>254.545456</v>
      </c>
      <c r="CD1440" s="318" t="s">
        <v>0</v>
      </c>
      <c r="CE1440" s="290" t="s">
        <v>0</v>
      </c>
      <c r="CF1440" s="290" t="s">
        <v>0</v>
      </c>
      <c r="CG1440" s="312">
        <v>490374</v>
      </c>
      <c r="CH1440" s="137">
        <v>0.13524361275141297</v>
      </c>
      <c r="CI1440" s="302">
        <v>930.07</v>
      </c>
      <c r="CJ1440" s="312">
        <v>506389</v>
      </c>
      <c r="CK1440" s="137">
        <v>0.13356063399424073</v>
      </c>
      <c r="CL1440" s="302">
        <v>794.15</v>
      </c>
    </row>
    <row r="1441" spans="1:90" ht="14.4" x14ac:dyDescent="0.3">
      <c r="A1441" s="99" t="s">
        <v>634</v>
      </c>
      <c r="B1441" s="318" t="s">
        <v>0</v>
      </c>
      <c r="C1441" s="290" t="s">
        <v>0</v>
      </c>
      <c r="D1441" s="290" t="s">
        <v>0</v>
      </c>
      <c r="E1441" s="312">
        <v>157042</v>
      </c>
      <c r="F1441" s="137">
        <v>0.18305183527409635</v>
      </c>
      <c r="G1441" s="302">
        <v>253.93939393939399</v>
      </c>
      <c r="H1441" s="312">
        <v>163605</v>
      </c>
      <c r="I1441" s="137">
        <v>0.18268437325877299</v>
      </c>
      <c r="J1441" s="302">
        <v>210.909088</v>
      </c>
      <c r="L1441" s="290" t="s">
        <v>0</v>
      </c>
      <c r="M1441" s="290" t="s">
        <v>0</v>
      </c>
      <c r="N1441" s="290" t="s">
        <v>0</v>
      </c>
      <c r="O1441" s="312">
        <v>140873</v>
      </c>
      <c r="P1441" s="137">
        <v>0.1866520213690615</v>
      </c>
      <c r="Q1441" s="302">
        <v>485.45454545454498</v>
      </c>
      <c r="R1441" s="312">
        <v>144547</v>
      </c>
      <c r="S1441" s="137">
        <v>0.18305453504702782</v>
      </c>
      <c r="T1441" s="302">
        <v>400</v>
      </c>
      <c r="V1441" s="290" t="s">
        <v>0</v>
      </c>
      <c r="W1441" s="290" t="s">
        <v>0</v>
      </c>
      <c r="X1441" s="290" t="s">
        <v>0</v>
      </c>
      <c r="Y1441" s="312">
        <v>21375</v>
      </c>
      <c r="Z1441" s="137">
        <v>0.17985914189308583</v>
      </c>
      <c r="AA1441" s="302">
        <v>428.48484848484799</v>
      </c>
      <c r="AB1441" s="312">
        <v>22193</v>
      </c>
      <c r="AC1441" s="137">
        <v>0.18138649143454949</v>
      </c>
      <c r="AD1441" s="302">
        <v>277.57574499999998</v>
      </c>
      <c r="AF1441" s="290" t="s">
        <v>0</v>
      </c>
      <c r="AG1441" s="290" t="s">
        <v>0</v>
      </c>
      <c r="AH1441" s="290" t="s">
        <v>0</v>
      </c>
      <c r="AI1441" s="312">
        <v>24974</v>
      </c>
      <c r="AJ1441" s="137">
        <v>0.18844319690933237</v>
      </c>
      <c r="AK1441" s="302">
        <v>120</v>
      </c>
      <c r="AL1441" s="312">
        <v>23739</v>
      </c>
      <c r="AM1441" s="137">
        <v>0.17501216437386649</v>
      </c>
      <c r="AN1441" s="302">
        <v>155.75756799999999</v>
      </c>
      <c r="AP1441" s="290" t="s">
        <v>0</v>
      </c>
      <c r="AQ1441" s="290" t="s">
        <v>0</v>
      </c>
      <c r="AR1441" s="290" t="s">
        <v>0</v>
      </c>
      <c r="AS1441" s="312">
        <v>42822</v>
      </c>
      <c r="AT1441" s="137">
        <v>0.18074379223454232</v>
      </c>
      <c r="AU1441" s="302">
        <v>112.72727272727199</v>
      </c>
      <c r="AV1441" s="312">
        <v>44431</v>
      </c>
      <c r="AW1441" s="137">
        <v>0.17966437525272949</v>
      </c>
      <c r="AX1441" s="302">
        <v>147.27271999999999</v>
      </c>
      <c r="AZ1441" s="318" t="s">
        <v>0</v>
      </c>
      <c r="BA1441" s="290" t="s">
        <v>0</v>
      </c>
      <c r="BB1441" s="290" t="s">
        <v>0</v>
      </c>
      <c r="BC1441" s="312">
        <v>124870</v>
      </c>
      <c r="BD1441" s="137">
        <v>0.19544040218119441</v>
      </c>
      <c r="BE1441" s="302">
        <v>170.30303030303</v>
      </c>
      <c r="BF1441" s="312">
        <v>131290</v>
      </c>
      <c r="BG1441" s="137">
        <v>0.19304826280089812</v>
      </c>
      <c r="BH1441" s="302">
        <v>219.393936</v>
      </c>
      <c r="BJ1441" s="318" t="s">
        <v>0</v>
      </c>
      <c r="BK1441" s="290" t="s">
        <v>0</v>
      </c>
      <c r="BL1441" s="290" t="s">
        <v>0</v>
      </c>
      <c r="BM1441" s="312">
        <v>93392</v>
      </c>
      <c r="BN1441" s="137">
        <v>0.19450669376942109</v>
      </c>
      <c r="BO1441" s="302">
        <v>147.87878787878699</v>
      </c>
      <c r="BP1441" s="312">
        <v>95862</v>
      </c>
      <c r="BQ1441" s="137">
        <v>0.1914158205289484</v>
      </c>
      <c r="BR1441" s="302">
        <v>118.181816</v>
      </c>
      <c r="BT1441" s="318" t="s">
        <v>0</v>
      </c>
      <c r="BU1441" s="290" t="s">
        <v>0</v>
      </c>
      <c r="BV1441" s="290" t="s">
        <v>0</v>
      </c>
      <c r="BW1441" s="312">
        <v>73874</v>
      </c>
      <c r="BX1441" s="137">
        <v>0.18202067240763325</v>
      </c>
      <c r="BY1441" s="302">
        <v>129.09090909090901</v>
      </c>
      <c r="BZ1441" s="312">
        <v>76157</v>
      </c>
      <c r="CA1441" s="137">
        <v>0.18129770083748745</v>
      </c>
      <c r="CB1441" s="302">
        <v>134.545456</v>
      </c>
      <c r="CD1441" s="318" t="s">
        <v>0</v>
      </c>
      <c r="CE1441" s="290" t="s">
        <v>0</v>
      </c>
      <c r="CF1441" s="290" t="s">
        <v>0</v>
      </c>
      <c r="CG1441" s="312">
        <v>679222</v>
      </c>
      <c r="CH1441" s="137">
        <v>0.18732729944948187</v>
      </c>
      <c r="CI1441" s="302">
        <v>759.28</v>
      </c>
      <c r="CJ1441" s="312">
        <v>701824</v>
      </c>
      <c r="CK1441" s="137">
        <v>0.18510682181558843</v>
      </c>
      <c r="CL1441" s="302">
        <v>637.41</v>
      </c>
    </row>
    <row r="1442" spans="1:90" ht="14.4" x14ac:dyDescent="0.3">
      <c r="A1442" s="99" t="s">
        <v>644</v>
      </c>
      <c r="B1442" s="318" t="s">
        <v>0</v>
      </c>
      <c r="C1442" s="290" t="s">
        <v>0</v>
      </c>
      <c r="D1442" s="290" t="s">
        <v>0</v>
      </c>
      <c r="E1442" s="312">
        <v>11825</v>
      </c>
      <c r="F1442" s="137">
        <v>1.3783497103425767E-2</v>
      </c>
      <c r="G1442" s="302">
        <v>445.45454545454498</v>
      </c>
      <c r="H1442" s="312">
        <v>12114</v>
      </c>
      <c r="I1442" s="137">
        <v>1.3526716773061801E-2</v>
      </c>
      <c r="J1442" s="302">
        <v>450.90910000000002</v>
      </c>
      <c r="L1442" s="290" t="s">
        <v>0</v>
      </c>
      <c r="M1442" s="290" t="s">
        <v>0</v>
      </c>
      <c r="N1442" s="290" t="s">
        <v>0</v>
      </c>
      <c r="O1442" s="312">
        <v>11177</v>
      </c>
      <c r="P1442" s="137">
        <v>1.4809151809374404E-2</v>
      </c>
      <c r="Q1442" s="302">
        <v>418.78787878787801</v>
      </c>
      <c r="R1442" s="312">
        <v>10146</v>
      </c>
      <c r="S1442" s="137">
        <v>1.2848909438363606E-2</v>
      </c>
      <c r="T1442" s="302">
        <v>499.39395100000002</v>
      </c>
      <c r="V1442" s="290" t="s">
        <v>0</v>
      </c>
      <c r="W1442" s="290" t="s">
        <v>0</v>
      </c>
      <c r="X1442" s="290" t="s">
        <v>0</v>
      </c>
      <c r="Y1442" s="312">
        <v>1862</v>
      </c>
      <c r="Z1442" s="137">
        <v>1.5667729693797698E-2</v>
      </c>
      <c r="AA1442" s="302">
        <v>216.969696969697</v>
      </c>
      <c r="AB1442" s="312">
        <v>1631</v>
      </c>
      <c r="AC1442" s="137">
        <v>1.3330391003007716E-2</v>
      </c>
      <c r="AD1442" s="302">
        <v>182.42424</v>
      </c>
      <c r="AF1442" s="290" t="s">
        <v>0</v>
      </c>
      <c r="AG1442" s="290" t="s">
        <v>0</v>
      </c>
      <c r="AH1442" s="290" t="s">
        <v>0</v>
      </c>
      <c r="AI1442" s="312">
        <v>1959</v>
      </c>
      <c r="AJ1442" s="137">
        <v>1.4781781963056864E-2</v>
      </c>
      <c r="AK1442" s="302">
        <v>216.969696969697</v>
      </c>
      <c r="AL1442" s="312">
        <v>1570</v>
      </c>
      <c r="AM1442" s="137">
        <v>1.1574586042671149E-2</v>
      </c>
      <c r="AN1442" s="302">
        <v>166.66667200000001</v>
      </c>
      <c r="AP1442" s="290" t="s">
        <v>0</v>
      </c>
      <c r="AQ1442" s="290" t="s">
        <v>0</v>
      </c>
      <c r="AR1442" s="290" t="s">
        <v>0</v>
      </c>
      <c r="AS1442" s="312">
        <v>3528</v>
      </c>
      <c r="AT1442" s="137">
        <v>1.4891039629243503E-2</v>
      </c>
      <c r="AU1442" s="302">
        <v>259.39393939393898</v>
      </c>
      <c r="AV1442" s="312">
        <v>3369</v>
      </c>
      <c r="AW1442" s="137">
        <v>1.3623129801860088E-2</v>
      </c>
      <c r="AX1442" s="302">
        <v>233.33332799999999</v>
      </c>
      <c r="AZ1442" s="318" t="s">
        <v>0</v>
      </c>
      <c r="BA1442" s="290" t="s">
        <v>0</v>
      </c>
      <c r="BB1442" s="290" t="s">
        <v>0</v>
      </c>
      <c r="BC1442" s="312">
        <v>8372</v>
      </c>
      <c r="BD1442" s="137">
        <v>1.3103443958204208E-2</v>
      </c>
      <c r="BE1442" s="302">
        <v>427.27272727272702</v>
      </c>
      <c r="BF1442" s="312">
        <v>9959</v>
      </c>
      <c r="BG1442" s="137">
        <v>1.4643671637094556E-2</v>
      </c>
      <c r="BH1442" s="302">
        <v>538.18179999999995</v>
      </c>
      <c r="BJ1442" s="318" t="s">
        <v>0</v>
      </c>
      <c r="BK1442" s="290" t="s">
        <v>0</v>
      </c>
      <c r="BL1442" s="290" t="s">
        <v>0</v>
      </c>
      <c r="BM1442" s="312">
        <v>7116</v>
      </c>
      <c r="BN1442" s="137">
        <v>1.4820430367303414E-2</v>
      </c>
      <c r="BO1442" s="302">
        <v>373.93939393939303</v>
      </c>
      <c r="BP1442" s="312">
        <v>6821</v>
      </c>
      <c r="BQ1442" s="137">
        <v>1.3620071684587814E-2</v>
      </c>
      <c r="BR1442" s="302">
        <v>339.39395100000002</v>
      </c>
      <c r="BT1442" s="318" t="s">
        <v>0</v>
      </c>
      <c r="BU1442" s="290" t="s">
        <v>0</v>
      </c>
      <c r="BV1442" s="290" t="s">
        <v>0</v>
      </c>
      <c r="BW1442" s="312">
        <v>5626</v>
      </c>
      <c r="BX1442" s="137">
        <v>1.3862093604858879E-2</v>
      </c>
      <c r="BY1442" s="302">
        <v>302.42424242424198</v>
      </c>
      <c r="BZ1442" s="312">
        <v>5599</v>
      </c>
      <c r="CA1442" s="137">
        <v>1.3328857846147986E-2</v>
      </c>
      <c r="CB1442" s="302">
        <v>338.18182400000001</v>
      </c>
      <c r="CD1442" s="318" t="s">
        <v>0</v>
      </c>
      <c r="CE1442" s="290" t="s">
        <v>0</v>
      </c>
      <c r="CF1442" s="290" t="s">
        <v>0</v>
      </c>
      <c r="CG1442" s="312">
        <v>51465</v>
      </c>
      <c r="CH1442" s="137">
        <v>1.4193885748941561E-2</v>
      </c>
      <c r="CI1442" s="302">
        <v>972.52</v>
      </c>
      <c r="CJ1442" s="312">
        <v>51209</v>
      </c>
      <c r="CK1442" s="137">
        <v>1.3506427877009716E-2</v>
      </c>
      <c r="CL1442" s="302">
        <v>1041.67</v>
      </c>
    </row>
    <row r="1443" spans="1:90" ht="14.4" x14ac:dyDescent="0.3">
      <c r="A1443" s="99" t="s">
        <v>645</v>
      </c>
      <c r="B1443" s="318" t="s">
        <v>0</v>
      </c>
      <c r="C1443" s="290" t="s">
        <v>0</v>
      </c>
      <c r="D1443" s="290" t="s">
        <v>0</v>
      </c>
      <c r="E1443" s="312">
        <v>145217</v>
      </c>
      <c r="F1443" s="137">
        <v>0.16926833817067058</v>
      </c>
      <c r="G1443" s="302">
        <v>512.12121212121201</v>
      </c>
      <c r="H1443" s="312">
        <v>151491</v>
      </c>
      <c r="I1443" s="137">
        <v>0.16915765648571118</v>
      </c>
      <c r="J1443" s="302">
        <v>447.27273600000001</v>
      </c>
      <c r="L1443" s="290" t="s">
        <v>0</v>
      </c>
      <c r="M1443" s="290" t="s">
        <v>0</v>
      </c>
      <c r="N1443" s="290" t="s">
        <v>0</v>
      </c>
      <c r="O1443" s="312">
        <v>129696</v>
      </c>
      <c r="P1443" s="137">
        <v>0.17184286955968708</v>
      </c>
      <c r="Q1443" s="302">
        <v>542.42424242424204</v>
      </c>
      <c r="R1443" s="312">
        <v>134401</v>
      </c>
      <c r="S1443" s="137">
        <v>0.1702056256086642</v>
      </c>
      <c r="T1443" s="302">
        <v>613.93939999999998</v>
      </c>
      <c r="V1443" s="290" t="s">
        <v>0</v>
      </c>
      <c r="W1443" s="290" t="s">
        <v>0</v>
      </c>
      <c r="X1443" s="290" t="s">
        <v>0</v>
      </c>
      <c r="Y1443" s="312">
        <v>19513</v>
      </c>
      <c r="Z1443" s="137">
        <v>0.16419141219928812</v>
      </c>
      <c r="AA1443" s="302">
        <v>464.84848484848402</v>
      </c>
      <c r="AB1443" s="312">
        <v>20562</v>
      </c>
      <c r="AC1443" s="137">
        <v>0.16805610043154179</v>
      </c>
      <c r="AD1443" s="302">
        <v>304.24243200000001</v>
      </c>
      <c r="AF1443" s="290" t="s">
        <v>0</v>
      </c>
      <c r="AG1443" s="290" t="s">
        <v>0</v>
      </c>
      <c r="AH1443" s="290" t="s">
        <v>0</v>
      </c>
      <c r="AI1443" s="312">
        <v>23015</v>
      </c>
      <c r="AJ1443" s="137">
        <v>0.17366141494627552</v>
      </c>
      <c r="AK1443" s="302">
        <v>241.21212121212099</v>
      </c>
      <c r="AL1443" s="312">
        <v>22169</v>
      </c>
      <c r="AM1443" s="137">
        <v>0.16343757833119535</v>
      </c>
      <c r="AN1443" s="302">
        <v>231.515152</v>
      </c>
      <c r="AP1443" s="290" t="s">
        <v>0</v>
      </c>
      <c r="AQ1443" s="290" t="s">
        <v>0</v>
      </c>
      <c r="AR1443" s="290" t="s">
        <v>0</v>
      </c>
      <c r="AS1443" s="312">
        <v>39294</v>
      </c>
      <c r="AT1443" s="137">
        <v>0.1658527526052988</v>
      </c>
      <c r="AU1443" s="302">
        <v>289.09090909090901</v>
      </c>
      <c r="AV1443" s="312">
        <v>41062</v>
      </c>
      <c r="AW1443" s="137">
        <v>0.1660412454508694</v>
      </c>
      <c r="AX1443" s="302">
        <v>261.21212800000001</v>
      </c>
      <c r="AZ1443" s="318" t="s">
        <v>0</v>
      </c>
      <c r="BA1443" s="290" t="s">
        <v>0</v>
      </c>
      <c r="BB1443" s="290" t="s">
        <v>0</v>
      </c>
      <c r="BC1443" s="312">
        <v>116498</v>
      </c>
      <c r="BD1443" s="137">
        <v>0.1823369582229902</v>
      </c>
      <c r="BE1443" s="302">
        <v>489.09090909090901</v>
      </c>
      <c r="BF1443" s="312">
        <v>121331</v>
      </c>
      <c r="BG1443" s="137">
        <v>0.17840459116380356</v>
      </c>
      <c r="BH1443" s="302">
        <v>548.48486300000002</v>
      </c>
      <c r="BJ1443" s="318" t="s">
        <v>0</v>
      </c>
      <c r="BK1443" s="290" t="s">
        <v>0</v>
      </c>
      <c r="BL1443" s="290" t="s">
        <v>0</v>
      </c>
      <c r="BM1443" s="312">
        <v>86276</v>
      </c>
      <c r="BN1443" s="137">
        <v>0.17968626340211769</v>
      </c>
      <c r="BO1443" s="302">
        <v>384.84848484848402</v>
      </c>
      <c r="BP1443" s="312">
        <v>89041</v>
      </c>
      <c r="BQ1443" s="137">
        <v>0.17779574884436058</v>
      </c>
      <c r="BR1443" s="302">
        <v>367.27273600000001</v>
      </c>
      <c r="BT1443" s="318" t="s">
        <v>0</v>
      </c>
      <c r="BU1443" s="290" t="s">
        <v>0</v>
      </c>
      <c r="BV1443" s="290" t="s">
        <v>0</v>
      </c>
      <c r="BW1443" s="312">
        <v>68248</v>
      </c>
      <c r="BX1443" s="137">
        <v>0.16815857880277438</v>
      </c>
      <c r="BY1443" s="302">
        <v>341.81818181818102</v>
      </c>
      <c r="BZ1443" s="312">
        <v>70558</v>
      </c>
      <c r="CA1443" s="137">
        <v>0.16796884299133946</v>
      </c>
      <c r="CB1443" s="302">
        <v>333.93939999999998</v>
      </c>
      <c r="CD1443" s="318" t="s">
        <v>0</v>
      </c>
      <c r="CE1443" s="290" t="s">
        <v>0</v>
      </c>
      <c r="CF1443" s="290" t="s">
        <v>0</v>
      </c>
      <c r="CG1443" s="312">
        <v>627757</v>
      </c>
      <c r="CH1443" s="137">
        <v>0.17313341370054031</v>
      </c>
      <c r="CI1443" s="302">
        <v>1189.81</v>
      </c>
      <c r="CJ1443" s="312">
        <v>650615</v>
      </c>
      <c r="CK1443" s="137">
        <v>0.1716003939385787</v>
      </c>
      <c r="CL1443" s="302">
        <v>1155.57</v>
      </c>
    </row>
    <row r="1444" spans="1:90" ht="14.4" x14ac:dyDescent="0.3">
      <c r="A1444" s="99" t="s">
        <v>635</v>
      </c>
      <c r="B1444" s="318" t="s">
        <v>0</v>
      </c>
      <c r="C1444" s="290" t="s">
        <v>0</v>
      </c>
      <c r="D1444" s="290" t="s">
        <v>0</v>
      </c>
      <c r="E1444" s="312">
        <v>25684</v>
      </c>
      <c r="F1444" s="137">
        <v>2.9937872270984135E-2</v>
      </c>
      <c r="G1444" s="302">
        <v>58.181818181818201</v>
      </c>
      <c r="H1444" s="312">
        <v>32232</v>
      </c>
      <c r="I1444" s="137">
        <v>3.5990848194595346E-2</v>
      </c>
      <c r="J1444" s="302">
        <v>48.484848</v>
      </c>
      <c r="L1444" s="290" t="s">
        <v>0</v>
      </c>
      <c r="M1444" s="290" t="s">
        <v>0</v>
      </c>
      <c r="N1444" s="290" t="s">
        <v>0</v>
      </c>
      <c r="O1444" s="312">
        <v>22312</v>
      </c>
      <c r="P1444" s="137">
        <v>2.9562655021093467E-2</v>
      </c>
      <c r="Q1444" s="302">
        <v>55.151515151515099</v>
      </c>
      <c r="R1444" s="312">
        <v>26949</v>
      </c>
      <c r="S1444" s="137">
        <v>3.4128253543707951E-2</v>
      </c>
      <c r="T1444" s="302">
        <v>49.696968099999999</v>
      </c>
      <c r="V1444" s="290" t="s">
        <v>0</v>
      </c>
      <c r="W1444" s="290" t="s">
        <v>0</v>
      </c>
      <c r="X1444" s="290" t="s">
        <v>0</v>
      </c>
      <c r="Y1444" s="312">
        <v>3227</v>
      </c>
      <c r="Z1444" s="137">
        <v>2.7153471386619322E-2</v>
      </c>
      <c r="AA1444" s="302">
        <v>68.484848484848399</v>
      </c>
      <c r="AB1444" s="312">
        <v>4118</v>
      </c>
      <c r="AC1444" s="137">
        <v>3.3656989669151302E-2</v>
      </c>
      <c r="AD1444" s="302">
        <v>44.848483999999999</v>
      </c>
      <c r="AF1444" s="290" t="s">
        <v>0</v>
      </c>
      <c r="AG1444" s="290" t="s">
        <v>0</v>
      </c>
      <c r="AH1444" s="290" t="s">
        <v>0</v>
      </c>
      <c r="AI1444" s="312">
        <v>5078</v>
      </c>
      <c r="AJ1444" s="137">
        <v>3.8316431244718098E-2</v>
      </c>
      <c r="AK1444" s="302">
        <v>51.515151515151501</v>
      </c>
      <c r="AL1444" s="312">
        <v>6219</v>
      </c>
      <c r="AM1444" s="137">
        <v>4.584863095501393E-2</v>
      </c>
      <c r="AN1444" s="302">
        <v>78.787880000000001</v>
      </c>
      <c r="AP1444" s="290" t="s">
        <v>0</v>
      </c>
      <c r="AQ1444" s="290" t="s">
        <v>0</v>
      </c>
      <c r="AR1444" s="290" t="s">
        <v>0</v>
      </c>
      <c r="AS1444" s="312">
        <v>6985</v>
      </c>
      <c r="AT1444" s="137">
        <v>2.9482401306764702E-2</v>
      </c>
      <c r="AU1444" s="302">
        <v>26.6666666666666</v>
      </c>
      <c r="AV1444" s="312">
        <v>8298</v>
      </c>
      <c r="AW1444" s="137">
        <v>3.3554387383744437E-2</v>
      </c>
      <c r="AX1444" s="302">
        <v>47.272728000000001</v>
      </c>
      <c r="AZ1444" s="318" t="s">
        <v>0</v>
      </c>
      <c r="BA1444" s="290" t="s">
        <v>0</v>
      </c>
      <c r="BB1444" s="290" t="s">
        <v>0</v>
      </c>
      <c r="BC1444" s="312">
        <v>20029</v>
      </c>
      <c r="BD1444" s="137">
        <v>3.1348408867519363E-2</v>
      </c>
      <c r="BE1444" s="302">
        <v>80</v>
      </c>
      <c r="BF1444" s="312">
        <v>24633</v>
      </c>
      <c r="BG1444" s="137">
        <v>3.6220259407224641E-2</v>
      </c>
      <c r="BH1444" s="302">
        <v>116.36364</v>
      </c>
      <c r="BJ1444" s="318" t="s">
        <v>0</v>
      </c>
      <c r="BK1444" s="290" t="s">
        <v>0</v>
      </c>
      <c r="BL1444" s="290" t="s">
        <v>0</v>
      </c>
      <c r="BM1444" s="312">
        <v>15278</v>
      </c>
      <c r="BN1444" s="137">
        <v>3.1819355698659582E-2</v>
      </c>
      <c r="BO1444" s="302">
        <v>56.969696969696898</v>
      </c>
      <c r="BP1444" s="312">
        <v>18642</v>
      </c>
      <c r="BQ1444" s="137">
        <v>3.7224069248509899E-2</v>
      </c>
      <c r="BR1444" s="302">
        <v>66.666664100000006</v>
      </c>
      <c r="BT1444" s="318" t="s">
        <v>0</v>
      </c>
      <c r="BU1444" s="290" t="s">
        <v>0</v>
      </c>
      <c r="BV1444" s="290" t="s">
        <v>0</v>
      </c>
      <c r="BW1444" s="312">
        <v>11825</v>
      </c>
      <c r="BX1444" s="137">
        <v>2.9136021485505908E-2</v>
      </c>
      <c r="BY1444" s="302">
        <v>50.303030303030297</v>
      </c>
      <c r="BZ1444" s="312">
        <v>14312</v>
      </c>
      <c r="CA1444" s="137">
        <v>3.4070836487599565E-2</v>
      </c>
      <c r="CB1444" s="302">
        <v>43.030304000000001</v>
      </c>
      <c r="CD1444" s="318" t="s">
        <v>0</v>
      </c>
      <c r="CE1444" s="290" t="s">
        <v>0</v>
      </c>
      <c r="CF1444" s="290" t="s">
        <v>0</v>
      </c>
      <c r="CG1444" s="312">
        <v>110418</v>
      </c>
      <c r="CH1444" s="137">
        <v>3.0452938436347599E-2</v>
      </c>
      <c r="CI1444" s="302">
        <v>162.25</v>
      </c>
      <c r="CJ1444" s="312">
        <v>135403</v>
      </c>
      <c r="CK1444" s="137">
        <v>3.571268436858261E-2</v>
      </c>
      <c r="CL1444" s="302">
        <v>185.99</v>
      </c>
    </row>
    <row r="1445" spans="1:90" ht="14.4" x14ac:dyDescent="0.3">
      <c r="A1445" s="99" t="s">
        <v>644</v>
      </c>
      <c r="B1445" s="318" t="s">
        <v>0</v>
      </c>
      <c r="C1445" s="290" t="s">
        <v>0</v>
      </c>
      <c r="D1445" s="290" t="s">
        <v>0</v>
      </c>
      <c r="E1445" s="312">
        <v>4523</v>
      </c>
      <c r="F1445" s="137">
        <v>5.2721147905957499E-3</v>
      </c>
      <c r="G1445" s="302">
        <v>269.69696969696901</v>
      </c>
      <c r="H1445" s="312">
        <v>5373</v>
      </c>
      <c r="I1445" s="137">
        <v>5.9995913176210218E-3</v>
      </c>
      <c r="J1445" s="302">
        <v>276.96969999999999</v>
      </c>
      <c r="L1445" s="290" t="s">
        <v>0</v>
      </c>
      <c r="M1445" s="290" t="s">
        <v>0</v>
      </c>
      <c r="N1445" s="290" t="s">
        <v>0</v>
      </c>
      <c r="O1445" s="312">
        <v>3947</v>
      </c>
      <c r="P1445" s="137">
        <v>5.2296432129910328E-3</v>
      </c>
      <c r="Q1445" s="302">
        <v>232.12121212121201</v>
      </c>
      <c r="R1445" s="312">
        <v>4597</v>
      </c>
      <c r="S1445" s="137">
        <v>5.8216476136563671E-3</v>
      </c>
      <c r="T1445" s="302">
        <v>279.39395100000002</v>
      </c>
      <c r="V1445" s="290" t="s">
        <v>0</v>
      </c>
      <c r="W1445" s="290" t="s">
        <v>0</v>
      </c>
      <c r="X1445" s="290" t="s">
        <v>0</v>
      </c>
      <c r="Y1445" s="312">
        <v>637</v>
      </c>
      <c r="Z1445" s="137">
        <v>5.3600127899834232E-3</v>
      </c>
      <c r="AA1445" s="302">
        <v>82.424242424242394</v>
      </c>
      <c r="AB1445" s="312">
        <v>721</v>
      </c>
      <c r="AC1445" s="137">
        <v>5.8928337910291615E-3</v>
      </c>
      <c r="AD1445" s="302">
        <v>98.181816100000006</v>
      </c>
      <c r="AF1445" s="290" t="s">
        <v>0</v>
      </c>
      <c r="AG1445" s="290" t="s">
        <v>0</v>
      </c>
      <c r="AH1445" s="290" t="s">
        <v>0</v>
      </c>
      <c r="AI1445" s="312">
        <v>817</v>
      </c>
      <c r="AJ1445" s="137">
        <v>6.1647349993963537E-3</v>
      </c>
      <c r="AK1445" s="302">
        <v>120</v>
      </c>
      <c r="AL1445" s="312">
        <v>874</v>
      </c>
      <c r="AM1445" s="137">
        <v>6.4434319753468687E-3</v>
      </c>
      <c r="AN1445" s="302">
        <v>122.42424</v>
      </c>
      <c r="AP1445" s="290" t="s">
        <v>0</v>
      </c>
      <c r="AQ1445" s="290" t="s">
        <v>0</v>
      </c>
      <c r="AR1445" s="290" t="s">
        <v>0</v>
      </c>
      <c r="AS1445" s="312">
        <v>1214</v>
      </c>
      <c r="AT1445" s="137">
        <v>5.1240708928292555E-3</v>
      </c>
      <c r="AU1445" s="302">
        <v>124.24242424242399</v>
      </c>
      <c r="AV1445" s="312">
        <v>1389</v>
      </c>
      <c r="AW1445" s="137">
        <v>5.6166599272139102E-3</v>
      </c>
      <c r="AX1445" s="302">
        <v>132.72728000000001</v>
      </c>
      <c r="AZ1445" s="318" t="s">
        <v>0</v>
      </c>
      <c r="BA1445" s="290" t="s">
        <v>0</v>
      </c>
      <c r="BB1445" s="290" t="s">
        <v>0</v>
      </c>
      <c r="BC1445" s="312">
        <v>3138</v>
      </c>
      <c r="BD1445" s="137">
        <v>4.9114437578648834E-3</v>
      </c>
      <c r="BE1445" s="302">
        <v>227.272727272727</v>
      </c>
      <c r="BF1445" s="312">
        <v>4405</v>
      </c>
      <c r="BG1445" s="137">
        <v>6.4770934392410408E-3</v>
      </c>
      <c r="BH1445" s="302">
        <v>269.09089999999998</v>
      </c>
      <c r="BJ1445" s="318" t="s">
        <v>0</v>
      </c>
      <c r="BK1445" s="290" t="s">
        <v>0</v>
      </c>
      <c r="BL1445" s="290" t="s">
        <v>0</v>
      </c>
      <c r="BM1445" s="312">
        <v>2663</v>
      </c>
      <c r="BN1445" s="137">
        <v>5.5462065863025566E-3</v>
      </c>
      <c r="BO1445" s="302">
        <v>196.969696969697</v>
      </c>
      <c r="BP1445" s="312">
        <v>3276</v>
      </c>
      <c r="BQ1445" s="137">
        <v>6.5414682361398151E-3</v>
      </c>
      <c r="BR1445" s="302">
        <v>215.75756799999999</v>
      </c>
      <c r="BT1445" s="318" t="s">
        <v>0</v>
      </c>
      <c r="BU1445" s="290" t="s">
        <v>0</v>
      </c>
      <c r="BV1445" s="290" t="s">
        <v>0</v>
      </c>
      <c r="BW1445" s="312">
        <v>2433</v>
      </c>
      <c r="BX1445" s="137">
        <v>5.9947518202313633E-3</v>
      </c>
      <c r="BY1445" s="302">
        <v>176.969696969696</v>
      </c>
      <c r="BZ1445" s="312">
        <v>3115</v>
      </c>
      <c r="CA1445" s="137">
        <v>7.415501373593673E-3</v>
      </c>
      <c r="CB1445" s="302">
        <v>228.484848</v>
      </c>
      <c r="CD1445" s="318" t="s">
        <v>0</v>
      </c>
      <c r="CE1445" s="290" t="s">
        <v>0</v>
      </c>
      <c r="CF1445" s="290" t="s">
        <v>0</v>
      </c>
      <c r="CG1445" s="312">
        <v>19372</v>
      </c>
      <c r="CH1445" s="137">
        <v>5.3427369033031361E-3</v>
      </c>
      <c r="CI1445" s="302">
        <v>532.54</v>
      </c>
      <c r="CJ1445" s="312">
        <v>23750</v>
      </c>
      <c r="CK1445" s="137">
        <v>6.2640876033310706E-3</v>
      </c>
      <c r="CL1445" s="302">
        <v>605.39</v>
      </c>
    </row>
    <row r="1446" spans="1:90" ht="14.4" x14ac:dyDescent="0.3">
      <c r="A1446" s="99" t="s">
        <v>645</v>
      </c>
      <c r="B1446" s="318" t="s">
        <v>0</v>
      </c>
      <c r="C1446" s="290" t="s">
        <v>0</v>
      </c>
      <c r="D1446" s="290" t="s">
        <v>0</v>
      </c>
      <c r="E1446" s="312">
        <v>21161</v>
      </c>
      <c r="F1446" s="137">
        <v>2.4665757480388385E-2</v>
      </c>
      <c r="G1446" s="302">
        <v>282.42424242424198</v>
      </c>
      <c r="H1446" s="312">
        <v>26859</v>
      </c>
      <c r="I1446" s="137">
        <v>2.999125687697432E-2</v>
      </c>
      <c r="J1446" s="302">
        <v>284.84848</v>
      </c>
      <c r="L1446" s="290" t="s">
        <v>0</v>
      </c>
      <c r="M1446" s="290" t="s">
        <v>0</v>
      </c>
      <c r="N1446" s="290" t="s">
        <v>0</v>
      </c>
      <c r="O1446" s="312">
        <v>18365</v>
      </c>
      <c r="P1446" s="137">
        <v>2.4333011808102437E-2</v>
      </c>
      <c r="Q1446" s="302">
        <v>241.81818181818099</v>
      </c>
      <c r="R1446" s="312">
        <v>22352</v>
      </c>
      <c r="S1446" s="137">
        <v>2.8306605930051579E-2</v>
      </c>
      <c r="T1446" s="302">
        <v>278.18182400000001</v>
      </c>
      <c r="V1446" s="290" t="s">
        <v>0</v>
      </c>
      <c r="W1446" s="290" t="s">
        <v>0</v>
      </c>
      <c r="X1446" s="290" t="s">
        <v>0</v>
      </c>
      <c r="Y1446" s="312">
        <v>2590</v>
      </c>
      <c r="Z1446" s="137">
        <v>2.1793458596635899E-2</v>
      </c>
      <c r="AA1446" s="302">
        <v>107.272727272727</v>
      </c>
      <c r="AB1446" s="312">
        <v>3397</v>
      </c>
      <c r="AC1446" s="137">
        <v>2.776415587812214E-2</v>
      </c>
      <c r="AD1446" s="302">
        <v>101.21212</v>
      </c>
      <c r="AF1446" s="290" t="s">
        <v>0</v>
      </c>
      <c r="AG1446" s="290" t="s">
        <v>0</v>
      </c>
      <c r="AH1446" s="290" t="s">
        <v>0</v>
      </c>
      <c r="AI1446" s="312">
        <v>4261</v>
      </c>
      <c r="AJ1446" s="137">
        <v>3.2151696245321743E-2</v>
      </c>
      <c r="AK1446" s="302">
        <v>113.939393939393</v>
      </c>
      <c r="AL1446" s="312">
        <v>5345</v>
      </c>
      <c r="AM1446" s="137">
        <v>3.9405198979667065E-2</v>
      </c>
      <c r="AN1446" s="302">
        <v>136.96969999999999</v>
      </c>
      <c r="AP1446" s="290" t="s">
        <v>0</v>
      </c>
      <c r="AQ1446" s="290" t="s">
        <v>0</v>
      </c>
      <c r="AR1446" s="290" t="s">
        <v>0</v>
      </c>
      <c r="AS1446" s="312">
        <v>5771</v>
      </c>
      <c r="AT1446" s="137">
        <v>2.4358330413935446E-2</v>
      </c>
      <c r="AU1446" s="302">
        <v>124.84848484848401</v>
      </c>
      <c r="AV1446" s="312">
        <v>6909</v>
      </c>
      <c r="AW1446" s="137">
        <v>2.7937727456530531E-2</v>
      </c>
      <c r="AX1446" s="302">
        <v>136.96969999999999</v>
      </c>
      <c r="AZ1446" s="318" t="s">
        <v>0</v>
      </c>
      <c r="BA1446" s="290" t="s">
        <v>0</v>
      </c>
      <c r="BB1446" s="290" t="s">
        <v>0</v>
      </c>
      <c r="BC1446" s="312">
        <v>16891</v>
      </c>
      <c r="BD1446" s="137">
        <v>2.6436965109654476E-2</v>
      </c>
      <c r="BE1446" s="302">
        <v>213.333333333333</v>
      </c>
      <c r="BF1446" s="312">
        <v>20228</v>
      </c>
      <c r="BG1446" s="137">
        <v>2.9743165967983601E-2</v>
      </c>
      <c r="BH1446" s="302">
        <v>301.21212800000001</v>
      </c>
      <c r="BJ1446" s="318" t="s">
        <v>0</v>
      </c>
      <c r="BK1446" s="290" t="s">
        <v>0</v>
      </c>
      <c r="BL1446" s="290" t="s">
        <v>0</v>
      </c>
      <c r="BM1446" s="312">
        <v>12615</v>
      </c>
      <c r="BN1446" s="137">
        <v>2.6273149112357022E-2</v>
      </c>
      <c r="BO1446" s="302">
        <v>200.60606060606</v>
      </c>
      <c r="BP1446" s="312">
        <v>15366</v>
      </c>
      <c r="BQ1446" s="137">
        <v>3.0682601012370084E-2</v>
      </c>
      <c r="BR1446" s="302">
        <v>221.81817599999999</v>
      </c>
      <c r="BT1446" s="318" t="s">
        <v>0</v>
      </c>
      <c r="BU1446" s="290" t="s">
        <v>0</v>
      </c>
      <c r="BV1446" s="290" t="s">
        <v>0</v>
      </c>
      <c r="BW1446" s="312">
        <v>9392</v>
      </c>
      <c r="BX1446" s="137">
        <v>2.3141269665274543E-2</v>
      </c>
      <c r="BY1446" s="302">
        <v>181.81818181818099</v>
      </c>
      <c r="BZ1446" s="312">
        <v>11197</v>
      </c>
      <c r="CA1446" s="137">
        <v>2.6655335114005894E-2</v>
      </c>
      <c r="CB1446" s="302">
        <v>229.69697600000001</v>
      </c>
      <c r="CD1446" s="318" t="s">
        <v>0</v>
      </c>
      <c r="CE1446" s="290" t="s">
        <v>0</v>
      </c>
      <c r="CF1446" s="290" t="s">
        <v>0</v>
      </c>
      <c r="CG1446" s="312">
        <v>91046</v>
      </c>
      <c r="CH1446" s="137">
        <v>2.5110201533044465E-2</v>
      </c>
      <c r="CI1446" s="302">
        <v>543.44000000000005</v>
      </c>
      <c r="CJ1446" s="312">
        <v>111653</v>
      </c>
      <c r="CK1446" s="137">
        <v>2.9448596765251536E-2</v>
      </c>
      <c r="CL1446" s="302">
        <v>630.09</v>
      </c>
    </row>
    <row r="1447" spans="1:90" ht="14.4" x14ac:dyDescent="0.3">
      <c r="A1447" s="99" t="s">
        <v>636</v>
      </c>
      <c r="B1447" s="318" t="s">
        <v>0</v>
      </c>
      <c r="C1447" s="290" t="s">
        <v>0</v>
      </c>
      <c r="D1447" s="290" t="s">
        <v>0</v>
      </c>
      <c r="E1447" s="312">
        <v>17692</v>
      </c>
      <c r="F1447" s="137">
        <v>2.0622209788905596E-2</v>
      </c>
      <c r="G1447" s="302">
        <v>98.181818181818201</v>
      </c>
      <c r="H1447" s="312">
        <v>19603</v>
      </c>
      <c r="I1447" s="137">
        <v>2.1889072882807538E-2</v>
      </c>
      <c r="J1447" s="302">
        <v>81.818183899999994</v>
      </c>
      <c r="L1447" s="290" t="s">
        <v>0</v>
      </c>
      <c r="M1447" s="290" t="s">
        <v>0</v>
      </c>
      <c r="N1447" s="290" t="s">
        <v>0</v>
      </c>
      <c r="O1447" s="312">
        <v>13711</v>
      </c>
      <c r="P1447" s="137">
        <v>1.8166617201246529E-2</v>
      </c>
      <c r="Q1447" s="302">
        <v>48.484848484848399</v>
      </c>
      <c r="R1447" s="312">
        <v>15945</v>
      </c>
      <c r="S1447" s="137">
        <v>2.0192771633619919E-2</v>
      </c>
      <c r="T1447" s="302">
        <v>67.878784199999998</v>
      </c>
      <c r="V1447" s="290" t="s">
        <v>0</v>
      </c>
      <c r="W1447" s="290" t="s">
        <v>0</v>
      </c>
      <c r="X1447" s="290" t="s">
        <v>0</v>
      </c>
      <c r="Y1447" s="312">
        <v>2106</v>
      </c>
      <c r="Z1447" s="137">
        <v>1.772085861178193E-2</v>
      </c>
      <c r="AA1447" s="302">
        <v>67.878787878787804</v>
      </c>
      <c r="AB1447" s="312">
        <v>2574</v>
      </c>
      <c r="AC1447" s="137">
        <v>2.1037661828167908E-2</v>
      </c>
      <c r="AD1447" s="302">
        <v>37.5757561</v>
      </c>
      <c r="AF1447" s="290" t="s">
        <v>0</v>
      </c>
      <c r="AG1447" s="290" t="s">
        <v>0</v>
      </c>
      <c r="AH1447" s="290" t="s">
        <v>0</v>
      </c>
      <c r="AI1447" s="312">
        <v>3409</v>
      </c>
      <c r="AJ1447" s="137">
        <v>2.5722866111312328E-2</v>
      </c>
      <c r="AK1447" s="302">
        <v>89.090909090909093</v>
      </c>
      <c r="AL1447" s="312">
        <v>3879</v>
      </c>
      <c r="AM1447" s="137">
        <v>2.8597337107975407E-2</v>
      </c>
      <c r="AN1447" s="302">
        <v>78.787880000000001</v>
      </c>
      <c r="AP1447" s="290" t="s">
        <v>0</v>
      </c>
      <c r="AQ1447" s="290" t="s">
        <v>0</v>
      </c>
      <c r="AR1447" s="290" t="s">
        <v>0</v>
      </c>
      <c r="AS1447" s="312">
        <v>4659</v>
      </c>
      <c r="AT1447" s="137">
        <v>1.9664782775693165E-2</v>
      </c>
      <c r="AU1447" s="302">
        <v>35.151515151515099</v>
      </c>
      <c r="AV1447" s="312">
        <v>5260</v>
      </c>
      <c r="AW1447" s="137">
        <v>2.1269712899312575E-2</v>
      </c>
      <c r="AX1447" s="302">
        <v>53.3333321</v>
      </c>
      <c r="AZ1447" s="318" t="s">
        <v>0</v>
      </c>
      <c r="BA1447" s="290" t="s">
        <v>0</v>
      </c>
      <c r="BB1447" s="290" t="s">
        <v>0</v>
      </c>
      <c r="BC1447" s="312">
        <v>13146</v>
      </c>
      <c r="BD1447" s="137">
        <v>2.0575474710290555E-2</v>
      </c>
      <c r="BE1447" s="302">
        <v>89.090909090909093</v>
      </c>
      <c r="BF1447" s="312">
        <v>14898</v>
      </c>
      <c r="BG1447" s="137">
        <v>2.1905956426291263E-2</v>
      </c>
      <c r="BH1447" s="302">
        <v>89.696969999999993</v>
      </c>
      <c r="BJ1447" s="318" t="s">
        <v>0</v>
      </c>
      <c r="BK1447" s="290" t="s">
        <v>0</v>
      </c>
      <c r="BL1447" s="290" t="s">
        <v>0</v>
      </c>
      <c r="BM1447" s="312">
        <v>10175</v>
      </c>
      <c r="BN1447" s="137">
        <v>2.1191382657014087E-2</v>
      </c>
      <c r="BO1447" s="302">
        <v>72.121212121212096</v>
      </c>
      <c r="BP1447" s="312">
        <v>11613</v>
      </c>
      <c r="BQ1447" s="137">
        <v>2.3188666247341779E-2</v>
      </c>
      <c r="BR1447" s="302">
        <v>90.909090000000006</v>
      </c>
      <c r="BT1447" s="318" t="s">
        <v>0</v>
      </c>
      <c r="BU1447" s="290" t="s">
        <v>0</v>
      </c>
      <c r="BV1447" s="290" t="s">
        <v>0</v>
      </c>
      <c r="BW1447" s="312">
        <v>7790</v>
      </c>
      <c r="BX1447" s="137">
        <v>1.9194047135060552E-2</v>
      </c>
      <c r="BY1447" s="302">
        <v>65.454545454545396</v>
      </c>
      <c r="BZ1447" s="312">
        <v>8576</v>
      </c>
      <c r="CA1447" s="137">
        <v>2.0415839415710863E-2</v>
      </c>
      <c r="CB1447" s="302">
        <v>70.303030000000007</v>
      </c>
      <c r="CD1447" s="318" t="s">
        <v>0</v>
      </c>
      <c r="CE1447" s="290" t="s">
        <v>0</v>
      </c>
      <c r="CF1447" s="290" t="s">
        <v>0</v>
      </c>
      <c r="CG1447" s="312">
        <v>72688</v>
      </c>
      <c r="CH1447" s="137">
        <v>2.0047122652658393E-2</v>
      </c>
      <c r="CI1447" s="302">
        <v>207.05</v>
      </c>
      <c r="CJ1447" s="312">
        <v>82348</v>
      </c>
      <c r="CK1447" s="137">
        <v>2.1719372040383451E-2</v>
      </c>
      <c r="CL1447" s="302">
        <v>205.5</v>
      </c>
    </row>
    <row r="1448" spans="1:90" ht="14.4" x14ac:dyDescent="0.3">
      <c r="A1448" s="99" t="s">
        <v>644</v>
      </c>
      <c r="B1448" s="318" t="s">
        <v>0</v>
      </c>
      <c r="C1448" s="290" t="s">
        <v>0</v>
      </c>
      <c r="D1448" s="290" t="s">
        <v>0</v>
      </c>
      <c r="E1448" s="312">
        <v>5732</v>
      </c>
      <c r="F1448" s="137">
        <v>6.681353521931205E-3</v>
      </c>
      <c r="G1448" s="302">
        <v>231.51515151515099</v>
      </c>
      <c r="H1448" s="312">
        <v>7103</v>
      </c>
      <c r="I1448" s="137">
        <v>7.9313413603316809E-3</v>
      </c>
      <c r="J1448" s="302">
        <v>262.42425500000002</v>
      </c>
      <c r="L1448" s="290" t="s">
        <v>0</v>
      </c>
      <c r="M1448" s="290" t="s">
        <v>0</v>
      </c>
      <c r="N1448" s="290" t="s">
        <v>0</v>
      </c>
      <c r="O1448" s="312">
        <v>4481</v>
      </c>
      <c r="P1448" s="137">
        <v>5.9371753831803436E-3</v>
      </c>
      <c r="Q1448" s="302">
        <v>201.21212121212099</v>
      </c>
      <c r="R1448" s="312">
        <v>4587</v>
      </c>
      <c r="S1448" s="137">
        <v>5.8089835988344041E-3</v>
      </c>
      <c r="T1448" s="302">
        <v>292.72726399999999</v>
      </c>
      <c r="V1448" s="290" t="s">
        <v>0</v>
      </c>
      <c r="W1448" s="290" t="s">
        <v>0</v>
      </c>
      <c r="X1448" s="290" t="s">
        <v>0</v>
      </c>
      <c r="Y1448" s="312">
        <v>609</v>
      </c>
      <c r="Z1448" s="137">
        <v>5.1244078321819545E-3</v>
      </c>
      <c r="AA1448" s="302">
        <v>87.878787878787904</v>
      </c>
      <c r="AB1448" s="312">
        <v>735</v>
      </c>
      <c r="AC1448" s="137">
        <v>6.0072577481365243E-3</v>
      </c>
      <c r="AD1448" s="302">
        <v>89.090909999999994</v>
      </c>
      <c r="AF1448" s="290" t="s">
        <v>0</v>
      </c>
      <c r="AG1448" s="290" t="s">
        <v>0</v>
      </c>
      <c r="AH1448" s="290" t="s">
        <v>0</v>
      </c>
      <c r="AI1448" s="312">
        <v>982</v>
      </c>
      <c r="AJ1448" s="137">
        <v>7.4097549197150794E-3</v>
      </c>
      <c r="AK1448" s="302">
        <v>115.151515151515</v>
      </c>
      <c r="AL1448" s="312">
        <v>1306</v>
      </c>
      <c r="AM1448" s="137">
        <v>9.6282862240309047E-3</v>
      </c>
      <c r="AN1448" s="302">
        <v>140</v>
      </c>
      <c r="AP1448" s="290" t="s">
        <v>0</v>
      </c>
      <c r="AQ1448" s="290" t="s">
        <v>0</v>
      </c>
      <c r="AR1448" s="290" t="s">
        <v>0</v>
      </c>
      <c r="AS1448" s="312">
        <v>1817</v>
      </c>
      <c r="AT1448" s="137">
        <v>7.6692230743581197E-3</v>
      </c>
      <c r="AU1448" s="302">
        <v>123.030303030303</v>
      </c>
      <c r="AV1448" s="312">
        <v>2070</v>
      </c>
      <c r="AW1448" s="137">
        <v>8.3704003234937319E-3</v>
      </c>
      <c r="AX1448" s="302">
        <v>136.363632</v>
      </c>
      <c r="AZ1448" s="318" t="s">
        <v>0</v>
      </c>
      <c r="BA1448" s="290" t="s">
        <v>0</v>
      </c>
      <c r="BB1448" s="290" t="s">
        <v>0</v>
      </c>
      <c r="BC1448" s="312">
        <v>4394</v>
      </c>
      <c r="BD1448" s="137">
        <v>6.8772733817904072E-3</v>
      </c>
      <c r="BE1448" s="302">
        <v>201.81818181818099</v>
      </c>
      <c r="BF1448" s="312">
        <v>4706</v>
      </c>
      <c r="BG1448" s="137">
        <v>6.9196825709576248E-3</v>
      </c>
      <c r="BH1448" s="302">
        <v>276.96969999999999</v>
      </c>
      <c r="BJ1448" s="318" t="s">
        <v>0</v>
      </c>
      <c r="BK1448" s="290" t="s">
        <v>0</v>
      </c>
      <c r="BL1448" s="290" t="s">
        <v>0</v>
      </c>
      <c r="BM1448" s="312">
        <v>3502</v>
      </c>
      <c r="BN1448" s="137">
        <v>7.293584478119247E-3</v>
      </c>
      <c r="BO1448" s="302">
        <v>173.939393939393</v>
      </c>
      <c r="BP1448" s="312">
        <v>3953</v>
      </c>
      <c r="BQ1448" s="137">
        <v>7.893291800201676E-3</v>
      </c>
      <c r="BR1448" s="302">
        <v>209.69697600000001</v>
      </c>
      <c r="BT1448" s="318" t="s">
        <v>0</v>
      </c>
      <c r="BU1448" s="290" t="s">
        <v>0</v>
      </c>
      <c r="BV1448" s="290" t="s">
        <v>0</v>
      </c>
      <c r="BW1448" s="312">
        <v>2849</v>
      </c>
      <c r="BX1448" s="137">
        <v>7.0197484323218885E-3</v>
      </c>
      <c r="BY1448" s="302">
        <v>161.21212121212099</v>
      </c>
      <c r="BZ1448" s="312">
        <v>2884</v>
      </c>
      <c r="CA1448" s="137">
        <v>6.8655877885856033E-3</v>
      </c>
      <c r="CB1448" s="302">
        <v>202.42424</v>
      </c>
      <c r="CD1448" s="318" t="s">
        <v>0</v>
      </c>
      <c r="CE1448" s="290" t="s">
        <v>0</v>
      </c>
      <c r="CF1448" s="290" t="s">
        <v>0</v>
      </c>
      <c r="CG1448" s="312">
        <v>24366</v>
      </c>
      <c r="CH1448" s="137">
        <v>6.7200664560130201E-3</v>
      </c>
      <c r="CI1448" s="302">
        <v>475.32</v>
      </c>
      <c r="CJ1448" s="312">
        <v>27344</v>
      </c>
      <c r="CK1448" s="137">
        <v>7.2120089021256752E-3</v>
      </c>
      <c r="CL1448" s="302">
        <v>600.48</v>
      </c>
    </row>
    <row r="1449" spans="1:90" ht="14.4" x14ac:dyDescent="0.3">
      <c r="A1449" s="99" t="s">
        <v>645</v>
      </c>
      <c r="B1449" s="318" t="s">
        <v>0</v>
      </c>
      <c r="C1449" s="290" t="s">
        <v>0</v>
      </c>
      <c r="D1449" s="290" t="s">
        <v>0</v>
      </c>
      <c r="E1449" s="312">
        <v>11960</v>
      </c>
      <c r="F1449" s="137">
        <v>1.3940856266974392E-2</v>
      </c>
      <c r="G1449" s="302">
        <v>238.78787878787799</v>
      </c>
      <c r="H1449" s="312">
        <v>12500</v>
      </c>
      <c r="I1449" s="137">
        <v>1.3957731522475855E-2</v>
      </c>
      <c r="J1449" s="302">
        <v>278.78787199999999</v>
      </c>
      <c r="L1449" s="290" t="s">
        <v>0</v>
      </c>
      <c r="M1449" s="290" t="s">
        <v>0</v>
      </c>
      <c r="N1449" s="290" t="s">
        <v>0</v>
      </c>
      <c r="O1449" s="312">
        <v>9230</v>
      </c>
      <c r="P1449" s="137">
        <v>1.2229441818066185E-2</v>
      </c>
      <c r="Q1449" s="302">
        <v>206.666666666666</v>
      </c>
      <c r="R1449" s="312">
        <v>11358</v>
      </c>
      <c r="S1449" s="137">
        <v>1.4383788034785516E-2</v>
      </c>
      <c r="T1449" s="302">
        <v>302.42425500000002</v>
      </c>
      <c r="V1449" s="290" t="s">
        <v>0</v>
      </c>
      <c r="W1449" s="290" t="s">
        <v>0</v>
      </c>
      <c r="X1449" s="290" t="s">
        <v>0</v>
      </c>
      <c r="Y1449" s="312">
        <v>1497</v>
      </c>
      <c r="Z1449" s="137">
        <v>1.2596450779599977E-2</v>
      </c>
      <c r="AA1449" s="302">
        <v>103.030303030303</v>
      </c>
      <c r="AB1449" s="312">
        <v>1839</v>
      </c>
      <c r="AC1449" s="137">
        <v>1.5030404080031385E-2</v>
      </c>
      <c r="AD1449" s="302">
        <v>91.515150000000006</v>
      </c>
      <c r="AF1449" s="290" t="s">
        <v>0</v>
      </c>
      <c r="AG1449" s="290" t="s">
        <v>0</v>
      </c>
      <c r="AH1449" s="290" t="s">
        <v>0</v>
      </c>
      <c r="AI1449" s="312">
        <v>2427</v>
      </c>
      <c r="AJ1449" s="137">
        <v>1.8313111191597248E-2</v>
      </c>
      <c r="AK1449" s="302">
        <v>129.09090909090901</v>
      </c>
      <c r="AL1449" s="312">
        <v>2573</v>
      </c>
      <c r="AM1449" s="137">
        <v>1.8969050883944502E-2</v>
      </c>
      <c r="AN1449" s="302">
        <v>149.69697600000001</v>
      </c>
      <c r="AP1449" s="290" t="s">
        <v>0</v>
      </c>
      <c r="AQ1449" s="290" t="s">
        <v>0</v>
      </c>
      <c r="AR1449" s="290" t="s">
        <v>0</v>
      </c>
      <c r="AS1449" s="312">
        <v>2842</v>
      </c>
      <c r="AT1449" s="137">
        <v>1.1995559701335045E-2</v>
      </c>
      <c r="AU1449" s="302">
        <v>120</v>
      </c>
      <c r="AV1449" s="312">
        <v>3190</v>
      </c>
      <c r="AW1449" s="137">
        <v>1.2899312575818844E-2</v>
      </c>
      <c r="AX1449" s="302">
        <v>129.090912</v>
      </c>
      <c r="AZ1449" s="318" t="s">
        <v>0</v>
      </c>
      <c r="BA1449" s="290" t="s">
        <v>0</v>
      </c>
      <c r="BB1449" s="290" t="s">
        <v>0</v>
      </c>
      <c r="BC1449" s="312">
        <v>8752</v>
      </c>
      <c r="BD1449" s="137">
        <v>1.3698201328500147E-2</v>
      </c>
      <c r="BE1449" s="302">
        <v>209.09090909090901</v>
      </c>
      <c r="BF1449" s="312">
        <v>10192</v>
      </c>
      <c r="BG1449" s="137">
        <v>1.498627385533364E-2</v>
      </c>
      <c r="BH1449" s="302">
        <v>295.75756799999999</v>
      </c>
      <c r="BJ1449" s="318" t="s">
        <v>0</v>
      </c>
      <c r="BK1449" s="290" t="s">
        <v>0</v>
      </c>
      <c r="BL1449" s="290" t="s">
        <v>0</v>
      </c>
      <c r="BM1449" s="312">
        <v>6673</v>
      </c>
      <c r="BN1449" s="137">
        <v>1.3897798178894841E-2</v>
      </c>
      <c r="BO1449" s="302">
        <v>182.42424242424201</v>
      </c>
      <c r="BP1449" s="312">
        <v>7660</v>
      </c>
      <c r="BQ1449" s="137">
        <v>1.5295374447140105E-2</v>
      </c>
      <c r="BR1449" s="302">
        <v>216.363632</v>
      </c>
      <c r="BT1449" s="318" t="s">
        <v>0</v>
      </c>
      <c r="BU1449" s="290" t="s">
        <v>0</v>
      </c>
      <c r="BV1449" s="290" t="s">
        <v>0</v>
      </c>
      <c r="BW1449" s="312">
        <v>4941</v>
      </c>
      <c r="BX1449" s="137">
        <v>1.2174298702738662E-2</v>
      </c>
      <c r="BY1449" s="302">
        <v>175.75757575757501</v>
      </c>
      <c r="BZ1449" s="312">
        <v>5692</v>
      </c>
      <c r="CA1449" s="137">
        <v>1.3550251627125261E-2</v>
      </c>
      <c r="CB1449" s="302">
        <v>207.878784</v>
      </c>
      <c r="CD1449" s="318" t="s">
        <v>0</v>
      </c>
      <c r="CE1449" s="290" t="s">
        <v>0</v>
      </c>
      <c r="CF1449" s="290" t="s">
        <v>0</v>
      </c>
      <c r="CG1449" s="312">
        <v>48322</v>
      </c>
      <c r="CH1449" s="137">
        <v>1.3327056196645372E-2</v>
      </c>
      <c r="CI1449" s="302">
        <v>498.15</v>
      </c>
      <c r="CJ1449" s="312">
        <v>55004</v>
      </c>
      <c r="CK1449" s="137">
        <v>1.4507363138257777E-2</v>
      </c>
      <c r="CL1449" s="302">
        <v>626.21</v>
      </c>
    </row>
    <row r="1450" spans="1:90" ht="14.4" x14ac:dyDescent="0.3">
      <c r="A1450" s="99" t="s">
        <v>355</v>
      </c>
      <c r="B1450" s="318" t="s">
        <v>0</v>
      </c>
      <c r="C1450" s="290" t="s">
        <v>0</v>
      </c>
      <c r="D1450" s="290" t="s">
        <v>0</v>
      </c>
      <c r="E1450" s="312">
        <v>434130</v>
      </c>
      <c r="F1450" s="137">
        <v>0.50603210126936393</v>
      </c>
      <c r="G1450" s="302">
        <v>220.60606060606</v>
      </c>
      <c r="H1450" s="312">
        <v>452773</v>
      </c>
      <c r="I1450" s="137">
        <v>0.5055747179700768</v>
      </c>
      <c r="J1450" s="302">
        <v>192.72728000000001</v>
      </c>
      <c r="L1450" s="290" t="s">
        <v>0</v>
      </c>
      <c r="M1450" s="290" t="s">
        <v>0</v>
      </c>
      <c r="N1450" s="290" t="s">
        <v>0</v>
      </c>
      <c r="O1450" s="312">
        <v>379523</v>
      </c>
      <c r="P1450" s="137">
        <v>0.50285530304636328</v>
      </c>
      <c r="Q1450" s="302">
        <v>138.78787878787799</v>
      </c>
      <c r="R1450" s="312">
        <v>396641</v>
      </c>
      <c r="S1450" s="137">
        <v>0.50230675029982053</v>
      </c>
      <c r="T1450" s="302">
        <v>172.121216</v>
      </c>
      <c r="V1450" s="290" t="s">
        <v>0</v>
      </c>
      <c r="W1450" s="290" t="s">
        <v>0</v>
      </c>
      <c r="X1450" s="290" t="s">
        <v>0</v>
      </c>
      <c r="Y1450" s="312">
        <v>60047</v>
      </c>
      <c r="Z1450" s="137">
        <v>0.50526324646802923</v>
      </c>
      <c r="AA1450" s="302">
        <v>120</v>
      </c>
      <c r="AB1450" s="312">
        <v>61156</v>
      </c>
      <c r="AC1450" s="137">
        <v>0.49983653720413235</v>
      </c>
      <c r="AD1450" s="302">
        <v>175.75756799999999</v>
      </c>
      <c r="AF1450" s="290" t="s">
        <v>0</v>
      </c>
      <c r="AG1450" s="290" t="s">
        <v>0</v>
      </c>
      <c r="AH1450" s="290" t="s">
        <v>0</v>
      </c>
      <c r="AI1450" s="312">
        <v>66018</v>
      </c>
      <c r="AJ1450" s="137">
        <v>0.4981437884824339</v>
      </c>
      <c r="AK1450" s="302">
        <v>540.60606060606005</v>
      </c>
      <c r="AL1450" s="312">
        <v>69447</v>
      </c>
      <c r="AM1450" s="137">
        <v>0.51198743751935238</v>
      </c>
      <c r="AN1450" s="302">
        <v>316.96969999999999</v>
      </c>
      <c r="AP1450" s="290" t="s">
        <v>0</v>
      </c>
      <c r="AQ1450" s="290" t="s">
        <v>0</v>
      </c>
      <c r="AR1450" s="290" t="s">
        <v>0</v>
      </c>
      <c r="AS1450" s="312">
        <v>118550</v>
      </c>
      <c r="AT1450" s="137">
        <v>0.50037776305181891</v>
      </c>
      <c r="AU1450" s="302">
        <v>127.272727272727</v>
      </c>
      <c r="AV1450" s="312">
        <v>123588</v>
      </c>
      <c r="AW1450" s="137">
        <v>0.49974929235746057</v>
      </c>
      <c r="AX1450" s="302">
        <v>147.27271999999999</v>
      </c>
      <c r="AZ1450" s="318" t="s">
        <v>0</v>
      </c>
      <c r="BA1450" s="290" t="s">
        <v>0</v>
      </c>
      <c r="BB1450" s="290" t="s">
        <v>0</v>
      </c>
      <c r="BC1450" s="312">
        <v>324630</v>
      </c>
      <c r="BD1450" s="137">
        <v>0.50809496083992267</v>
      </c>
      <c r="BE1450" s="302">
        <v>191.51515151515099</v>
      </c>
      <c r="BF1450" s="312">
        <v>344827</v>
      </c>
      <c r="BG1450" s="137">
        <v>0.50703216784861982</v>
      </c>
      <c r="BH1450" s="302">
        <v>209.090912</v>
      </c>
      <c r="BJ1450" s="318" t="s">
        <v>0</v>
      </c>
      <c r="BK1450" s="290" t="s">
        <v>0</v>
      </c>
      <c r="BL1450" s="290" t="s">
        <v>0</v>
      </c>
      <c r="BM1450" s="312">
        <v>243550</v>
      </c>
      <c r="BN1450" s="137">
        <v>0.50723943450769349</v>
      </c>
      <c r="BO1450" s="302">
        <v>230.30303030303</v>
      </c>
      <c r="BP1450" s="312">
        <v>253678</v>
      </c>
      <c r="BQ1450" s="137">
        <v>0.50654046984355183</v>
      </c>
      <c r="BR1450" s="302">
        <v>135.75756799999999</v>
      </c>
      <c r="BT1450" s="318" t="s">
        <v>0</v>
      </c>
      <c r="BU1450" s="290" t="s">
        <v>0</v>
      </c>
      <c r="BV1450" s="290" t="s">
        <v>0</v>
      </c>
      <c r="BW1450" s="312">
        <v>203760</v>
      </c>
      <c r="BX1450" s="137">
        <v>0.50205122519126288</v>
      </c>
      <c r="BY1450" s="302">
        <v>190.30303030303</v>
      </c>
      <c r="BZ1450" s="312">
        <v>211220</v>
      </c>
      <c r="CA1450" s="137">
        <v>0.50282574643032285</v>
      </c>
      <c r="CB1450" s="302">
        <v>140.606064</v>
      </c>
      <c r="CD1450" s="318" t="s">
        <v>0</v>
      </c>
      <c r="CE1450" s="290" t="s">
        <v>0</v>
      </c>
      <c r="CF1450" s="290" t="s">
        <v>0</v>
      </c>
      <c r="CG1450" s="312">
        <v>1830208</v>
      </c>
      <c r="CH1450" s="137">
        <v>0.50476563195956159</v>
      </c>
      <c r="CI1450" s="302">
        <v>717.67</v>
      </c>
      <c r="CJ1450" s="312">
        <v>1913330</v>
      </c>
      <c r="CK1450" s="137">
        <v>0.50464280985606047</v>
      </c>
      <c r="CL1450" s="302">
        <v>547.76</v>
      </c>
    </row>
    <row r="1451" spans="1:90" ht="14.4" x14ac:dyDescent="0.3">
      <c r="A1451" s="99" t="s">
        <v>632</v>
      </c>
      <c r="B1451" s="318" t="s">
        <v>0</v>
      </c>
      <c r="C1451" s="290" t="s">
        <v>0</v>
      </c>
      <c r="D1451" s="290" t="s">
        <v>0</v>
      </c>
      <c r="E1451" s="312">
        <v>96909</v>
      </c>
      <c r="F1451" s="137">
        <v>0.11295940133580445</v>
      </c>
      <c r="G1451" s="302">
        <v>21.818181818181799</v>
      </c>
      <c r="H1451" s="312">
        <v>99445</v>
      </c>
      <c r="I1451" s="137">
        <v>0.11104212890020893</v>
      </c>
      <c r="J1451" s="302">
        <v>26.666665999999999</v>
      </c>
      <c r="L1451" s="290" t="s">
        <v>0</v>
      </c>
      <c r="M1451" s="290" t="s">
        <v>0</v>
      </c>
      <c r="N1451" s="290" t="s">
        <v>0</v>
      </c>
      <c r="O1451" s="312">
        <v>89383</v>
      </c>
      <c r="P1451" s="137">
        <v>0.11842949057683747</v>
      </c>
      <c r="Q1451" s="302">
        <v>32.727272727272698</v>
      </c>
      <c r="R1451" s="312">
        <v>92437</v>
      </c>
      <c r="S1451" s="137">
        <v>0.1170623538097789</v>
      </c>
      <c r="T1451" s="302">
        <v>55.757576</v>
      </c>
      <c r="V1451" s="290" t="s">
        <v>0</v>
      </c>
      <c r="W1451" s="290" t="s">
        <v>0</v>
      </c>
      <c r="X1451" s="290" t="s">
        <v>0</v>
      </c>
      <c r="Y1451" s="312">
        <v>14515</v>
      </c>
      <c r="Z1451" s="137">
        <v>0.12213592723172589</v>
      </c>
      <c r="AA1451" s="302">
        <v>19.393939393939299</v>
      </c>
      <c r="AB1451" s="312">
        <v>14476</v>
      </c>
      <c r="AC1451" s="137">
        <v>0.11831437164901268</v>
      </c>
      <c r="AD1451" s="302">
        <v>75.151510000000002</v>
      </c>
      <c r="AF1451" s="290" t="s">
        <v>0</v>
      </c>
      <c r="AG1451" s="290" t="s">
        <v>0</v>
      </c>
      <c r="AH1451" s="290" t="s">
        <v>0</v>
      </c>
      <c r="AI1451" s="312">
        <v>15316</v>
      </c>
      <c r="AJ1451" s="137">
        <v>0.11556803090667632</v>
      </c>
      <c r="AK1451" s="302">
        <v>88.484848484848399</v>
      </c>
      <c r="AL1451" s="312">
        <v>15423</v>
      </c>
      <c r="AM1451" s="137">
        <v>0.11370372008669881</v>
      </c>
      <c r="AN1451" s="302">
        <v>36.363636</v>
      </c>
      <c r="AP1451" s="290" t="s">
        <v>0</v>
      </c>
      <c r="AQ1451" s="290" t="s">
        <v>0</v>
      </c>
      <c r="AR1451" s="290" t="s">
        <v>0</v>
      </c>
      <c r="AS1451" s="312">
        <v>28296</v>
      </c>
      <c r="AT1451" s="137">
        <v>0.11943221580189177</v>
      </c>
      <c r="AU1451" s="302">
        <v>52.727272727272698</v>
      </c>
      <c r="AV1451" s="312">
        <v>28886</v>
      </c>
      <c r="AW1451" s="137">
        <v>0.11680549939344925</v>
      </c>
      <c r="AX1451" s="302">
        <v>67.272729999999996</v>
      </c>
      <c r="AZ1451" s="318" t="s">
        <v>0</v>
      </c>
      <c r="BA1451" s="290" t="s">
        <v>0</v>
      </c>
      <c r="BB1451" s="290" t="s">
        <v>0</v>
      </c>
      <c r="BC1451" s="312">
        <v>71313</v>
      </c>
      <c r="BD1451" s="137">
        <v>0.11161561144187969</v>
      </c>
      <c r="BE1451" s="302">
        <v>40</v>
      </c>
      <c r="BF1451" s="312">
        <v>73058</v>
      </c>
      <c r="BG1451" s="137">
        <v>0.10742417536528308</v>
      </c>
      <c r="BH1451" s="302">
        <v>35.757576</v>
      </c>
      <c r="BJ1451" s="318" t="s">
        <v>0</v>
      </c>
      <c r="BK1451" s="290" t="s">
        <v>0</v>
      </c>
      <c r="BL1451" s="290" t="s">
        <v>0</v>
      </c>
      <c r="BM1451" s="312">
        <v>51826</v>
      </c>
      <c r="BN1451" s="137">
        <v>0.10793755258795205</v>
      </c>
      <c r="BO1451" s="302">
        <v>106.06060606060601</v>
      </c>
      <c r="BP1451" s="312">
        <v>52995</v>
      </c>
      <c r="BQ1451" s="137">
        <v>0.10581963039506395</v>
      </c>
      <c r="BR1451" s="302">
        <v>33.939392099999999</v>
      </c>
      <c r="BT1451" s="318" t="s">
        <v>0</v>
      </c>
      <c r="BU1451" s="290" t="s">
        <v>0</v>
      </c>
      <c r="BV1451" s="290" t="s">
        <v>0</v>
      </c>
      <c r="BW1451" s="312">
        <v>50670</v>
      </c>
      <c r="BX1451" s="137">
        <v>0.12484754407362235</v>
      </c>
      <c r="BY1451" s="302">
        <v>32.727272727272698</v>
      </c>
      <c r="BZ1451" s="312">
        <v>51474</v>
      </c>
      <c r="CA1451" s="137">
        <v>0.12253788690348659</v>
      </c>
      <c r="CB1451" s="302">
        <v>54.5454559</v>
      </c>
      <c r="CD1451" s="318" t="s">
        <v>0</v>
      </c>
      <c r="CE1451" s="290" t="s">
        <v>0</v>
      </c>
      <c r="CF1451" s="290" t="s">
        <v>0</v>
      </c>
      <c r="CG1451" s="312">
        <v>418228</v>
      </c>
      <c r="CH1451" s="137">
        <v>0.1153459720005505</v>
      </c>
      <c r="CI1451" s="302">
        <v>161.66</v>
      </c>
      <c r="CJ1451" s="312">
        <v>428194</v>
      </c>
      <c r="CK1451" s="137">
        <v>0.11293662009350502</v>
      </c>
      <c r="CL1451" s="302">
        <v>142.62</v>
      </c>
    </row>
    <row r="1452" spans="1:90" ht="14.4" x14ac:dyDescent="0.3">
      <c r="A1452" s="99" t="s">
        <v>644</v>
      </c>
      <c r="B1452" s="318" t="s">
        <v>0</v>
      </c>
      <c r="C1452" s="290" t="s">
        <v>0</v>
      </c>
      <c r="D1452" s="290" t="s">
        <v>0</v>
      </c>
      <c r="E1452" s="312">
        <v>420</v>
      </c>
      <c r="F1452" s="137">
        <v>4.8956184215127462E-4</v>
      </c>
      <c r="G1452" s="302">
        <v>90.909090909090907</v>
      </c>
      <c r="H1452" s="312">
        <v>431</v>
      </c>
      <c r="I1452" s="137">
        <v>4.8126258289496752E-4</v>
      </c>
      <c r="J1452" s="302">
        <v>90.909090000000006</v>
      </c>
      <c r="L1452" s="290" t="s">
        <v>0</v>
      </c>
      <c r="M1452" s="290" t="s">
        <v>0</v>
      </c>
      <c r="N1452" s="290" t="s">
        <v>0</v>
      </c>
      <c r="O1452" s="312">
        <v>782</v>
      </c>
      <c r="P1452" s="137">
        <v>1.0361238896779801E-3</v>
      </c>
      <c r="Q1452" s="302">
        <v>125.454545454545</v>
      </c>
      <c r="R1452" s="312">
        <v>693</v>
      </c>
      <c r="S1452" s="137">
        <v>8.7761622716203225E-4</v>
      </c>
      <c r="T1452" s="302">
        <v>121.21212</v>
      </c>
      <c r="V1452" s="290" t="s">
        <v>0</v>
      </c>
      <c r="W1452" s="290" t="s">
        <v>0</v>
      </c>
      <c r="X1452" s="290" t="s">
        <v>0</v>
      </c>
      <c r="Y1452" s="312">
        <v>170</v>
      </c>
      <c r="Z1452" s="137">
        <v>1.4304586723660627E-3</v>
      </c>
      <c r="AA1452" s="302">
        <v>73.939393939393895</v>
      </c>
      <c r="AB1452" s="312">
        <v>1</v>
      </c>
      <c r="AC1452" s="137">
        <v>8.1731397933830253E-6</v>
      </c>
      <c r="AD1452" s="302">
        <v>3.030303</v>
      </c>
      <c r="AF1452" s="290" t="s">
        <v>0</v>
      </c>
      <c r="AG1452" s="290" t="s">
        <v>0</v>
      </c>
      <c r="AH1452" s="290" t="s">
        <v>0</v>
      </c>
      <c r="AI1452" s="312">
        <v>40</v>
      </c>
      <c r="AJ1452" s="137">
        <v>3.018230109863576E-4</v>
      </c>
      <c r="AK1452" s="302">
        <v>20.606060606060598</v>
      </c>
      <c r="AL1452" s="312">
        <v>59</v>
      </c>
      <c r="AM1452" s="137">
        <v>4.3496852007490305E-4</v>
      </c>
      <c r="AN1452" s="302">
        <v>34.5454559</v>
      </c>
      <c r="AP1452" s="290" t="s">
        <v>0</v>
      </c>
      <c r="AQ1452" s="290" t="s">
        <v>0</v>
      </c>
      <c r="AR1452" s="290" t="s">
        <v>0</v>
      </c>
      <c r="AS1452" s="312">
        <v>224</v>
      </c>
      <c r="AT1452" s="137">
        <v>9.4546283360276212E-4</v>
      </c>
      <c r="AU1452" s="302">
        <v>75.757575757575694</v>
      </c>
      <c r="AV1452" s="312">
        <v>196</v>
      </c>
      <c r="AW1452" s="137">
        <v>7.9255964415689446E-4</v>
      </c>
      <c r="AX1452" s="302">
        <v>65.454544100000007</v>
      </c>
      <c r="AZ1452" s="318" t="s">
        <v>0</v>
      </c>
      <c r="BA1452" s="290" t="s">
        <v>0</v>
      </c>
      <c r="BB1452" s="290" t="s">
        <v>0</v>
      </c>
      <c r="BC1452" s="312">
        <v>294</v>
      </c>
      <c r="BD1452" s="137">
        <v>4.6015438649212102E-4</v>
      </c>
      <c r="BE1452" s="302">
        <v>85.454545454545396</v>
      </c>
      <c r="BF1452" s="312">
        <v>427</v>
      </c>
      <c r="BG1452" s="137">
        <v>6.2785900080724732E-4</v>
      </c>
      <c r="BH1452" s="302">
        <v>80</v>
      </c>
      <c r="BJ1452" s="318" t="s">
        <v>0</v>
      </c>
      <c r="BK1452" s="290" t="s">
        <v>0</v>
      </c>
      <c r="BL1452" s="290" t="s">
        <v>0</v>
      </c>
      <c r="BM1452" s="312">
        <v>398</v>
      </c>
      <c r="BN1452" s="137">
        <v>8.2891108574856091E-4</v>
      </c>
      <c r="BO1452" s="302">
        <v>128.48484848484799</v>
      </c>
      <c r="BP1452" s="312">
        <v>294</v>
      </c>
      <c r="BQ1452" s="137">
        <v>5.8705484170485517E-4</v>
      </c>
      <c r="BR1452" s="302">
        <v>75.151510000000002</v>
      </c>
      <c r="BT1452" s="318" t="s">
        <v>0</v>
      </c>
      <c r="BU1452" s="290" t="s">
        <v>0</v>
      </c>
      <c r="BV1452" s="290" t="s">
        <v>0</v>
      </c>
      <c r="BW1452" s="312">
        <v>292</v>
      </c>
      <c r="BX1452" s="137">
        <v>7.1946877579431075E-4</v>
      </c>
      <c r="BY1452" s="302">
        <v>60</v>
      </c>
      <c r="BZ1452" s="312">
        <v>404</v>
      </c>
      <c r="CA1452" s="137">
        <v>9.617536291916032E-4</v>
      </c>
      <c r="CB1452" s="302">
        <v>110.303032</v>
      </c>
      <c r="CD1452" s="318" t="s">
        <v>0</v>
      </c>
      <c r="CE1452" s="290" t="s">
        <v>0</v>
      </c>
      <c r="CF1452" s="290" t="s">
        <v>0</v>
      </c>
      <c r="CG1452" s="312">
        <v>2620</v>
      </c>
      <c r="CH1452" s="137">
        <v>7.2258779096914187E-4</v>
      </c>
      <c r="CI1452" s="302">
        <v>249.57</v>
      </c>
      <c r="CJ1452" s="312">
        <v>2505</v>
      </c>
      <c r="CK1452" s="137">
        <v>6.6069639774081392E-4</v>
      </c>
      <c r="CL1452" s="302">
        <v>228.59</v>
      </c>
    </row>
    <row r="1453" spans="1:90" ht="14.4" x14ac:dyDescent="0.3">
      <c r="A1453" s="99" t="s">
        <v>645</v>
      </c>
      <c r="B1453" s="318" t="s">
        <v>0</v>
      </c>
      <c r="C1453" s="290" t="s">
        <v>0</v>
      </c>
      <c r="D1453" s="290" t="s">
        <v>0</v>
      </c>
      <c r="E1453" s="312">
        <v>96489</v>
      </c>
      <c r="F1453" s="137">
        <v>0.11246983949365318</v>
      </c>
      <c r="G1453" s="302">
        <v>93.3333333333333</v>
      </c>
      <c r="H1453" s="312">
        <v>99014</v>
      </c>
      <c r="I1453" s="137">
        <v>0.11056086631731395</v>
      </c>
      <c r="J1453" s="302">
        <v>86.666664100000006</v>
      </c>
      <c r="L1453" s="290" t="s">
        <v>0</v>
      </c>
      <c r="M1453" s="290" t="s">
        <v>0</v>
      </c>
      <c r="N1453" s="290" t="s">
        <v>0</v>
      </c>
      <c r="O1453" s="312">
        <v>88601</v>
      </c>
      <c r="P1453" s="137">
        <v>0.11739336668715948</v>
      </c>
      <c r="Q1453" s="302">
        <v>135.15151515151501</v>
      </c>
      <c r="R1453" s="312">
        <v>91744</v>
      </c>
      <c r="S1453" s="137">
        <v>0.11618473758261687</v>
      </c>
      <c r="T1453" s="302">
        <v>142.42424</v>
      </c>
      <c r="V1453" s="290" t="s">
        <v>0</v>
      </c>
      <c r="W1453" s="290" t="s">
        <v>0</v>
      </c>
      <c r="X1453" s="290" t="s">
        <v>0</v>
      </c>
      <c r="Y1453" s="312">
        <v>14345</v>
      </c>
      <c r="Z1453" s="137">
        <v>0.12070546855935983</v>
      </c>
      <c r="AA1453" s="302">
        <v>76.969696969696898</v>
      </c>
      <c r="AB1453" s="312">
        <v>14475</v>
      </c>
      <c r="AC1453" s="137">
        <v>0.11830619850921931</v>
      </c>
      <c r="AD1453" s="302">
        <v>75.151510000000002</v>
      </c>
      <c r="AF1453" s="290" t="s">
        <v>0</v>
      </c>
      <c r="AG1453" s="290" t="s">
        <v>0</v>
      </c>
      <c r="AH1453" s="290" t="s">
        <v>0</v>
      </c>
      <c r="AI1453" s="312">
        <v>15276</v>
      </c>
      <c r="AJ1453" s="137">
        <v>0.11526620789568996</v>
      </c>
      <c r="AK1453" s="302">
        <v>89.090909090909093</v>
      </c>
      <c r="AL1453" s="312">
        <v>15364</v>
      </c>
      <c r="AM1453" s="137">
        <v>0.1132687515666239</v>
      </c>
      <c r="AN1453" s="302">
        <v>46.6666679</v>
      </c>
      <c r="AP1453" s="290" t="s">
        <v>0</v>
      </c>
      <c r="AQ1453" s="290" t="s">
        <v>0</v>
      </c>
      <c r="AR1453" s="290" t="s">
        <v>0</v>
      </c>
      <c r="AS1453" s="312">
        <v>28072</v>
      </c>
      <c r="AT1453" s="137">
        <v>0.11848675296828901</v>
      </c>
      <c r="AU1453" s="302">
        <v>91.515151515151501</v>
      </c>
      <c r="AV1453" s="312">
        <v>28690</v>
      </c>
      <c r="AW1453" s="137">
        <v>0.11601293974929236</v>
      </c>
      <c r="AX1453" s="302">
        <v>94.545455899999993</v>
      </c>
      <c r="AZ1453" s="318" t="s">
        <v>0</v>
      </c>
      <c r="BA1453" s="290" t="s">
        <v>0</v>
      </c>
      <c r="BB1453" s="290" t="s">
        <v>0</v>
      </c>
      <c r="BC1453" s="312">
        <v>71019</v>
      </c>
      <c r="BD1453" s="137">
        <v>0.11115545705538757</v>
      </c>
      <c r="BE1453" s="302">
        <v>92.727272727272705</v>
      </c>
      <c r="BF1453" s="312">
        <v>72631</v>
      </c>
      <c r="BG1453" s="137">
        <v>0.10679631636447583</v>
      </c>
      <c r="BH1453" s="302">
        <v>86.666664100000006</v>
      </c>
      <c r="BJ1453" s="318" t="s">
        <v>0</v>
      </c>
      <c r="BK1453" s="290" t="s">
        <v>0</v>
      </c>
      <c r="BL1453" s="290" t="s">
        <v>0</v>
      </c>
      <c r="BM1453" s="312">
        <v>51428</v>
      </c>
      <c r="BN1453" s="137">
        <v>0.10710864150220349</v>
      </c>
      <c r="BO1453" s="302">
        <v>160</v>
      </c>
      <c r="BP1453" s="312">
        <v>52701</v>
      </c>
      <c r="BQ1453" s="137">
        <v>0.10523257555335909</v>
      </c>
      <c r="BR1453" s="302">
        <v>81.818183899999994</v>
      </c>
      <c r="BT1453" s="318" t="s">
        <v>0</v>
      </c>
      <c r="BU1453" s="290" t="s">
        <v>0</v>
      </c>
      <c r="BV1453" s="290" t="s">
        <v>0</v>
      </c>
      <c r="BW1453" s="312">
        <v>50378</v>
      </c>
      <c r="BX1453" s="137">
        <v>0.12412807529782804</v>
      </c>
      <c r="BY1453" s="302">
        <v>67.878787878787804</v>
      </c>
      <c r="BZ1453" s="312">
        <v>51070</v>
      </c>
      <c r="CA1453" s="137">
        <v>0.12157613327429499</v>
      </c>
      <c r="CB1453" s="302">
        <v>122.42424</v>
      </c>
      <c r="CD1453" s="318" t="s">
        <v>0</v>
      </c>
      <c r="CE1453" s="290" t="s">
        <v>0</v>
      </c>
      <c r="CF1453" s="290" t="s">
        <v>0</v>
      </c>
      <c r="CG1453" s="312">
        <v>415608</v>
      </c>
      <c r="CH1453" s="137">
        <v>0.11462338420958135</v>
      </c>
      <c r="CI1453" s="302">
        <v>295.64</v>
      </c>
      <c r="CJ1453" s="312">
        <v>425689</v>
      </c>
      <c r="CK1453" s="137">
        <v>0.11227592369576421</v>
      </c>
      <c r="CL1453" s="302">
        <v>270.14</v>
      </c>
    </row>
    <row r="1454" spans="1:90" ht="14.4" x14ac:dyDescent="0.3">
      <c r="A1454" s="99" t="s">
        <v>633</v>
      </c>
      <c r="B1454" s="318" t="s">
        <v>0</v>
      </c>
      <c r="C1454" s="290" t="s">
        <v>0</v>
      </c>
      <c r="D1454" s="290" t="s">
        <v>0</v>
      </c>
      <c r="E1454" s="312">
        <v>119810</v>
      </c>
      <c r="F1454" s="137">
        <v>0.13965334359081955</v>
      </c>
      <c r="G1454" s="302">
        <v>76.969696969696898</v>
      </c>
      <c r="H1454" s="312">
        <v>121799</v>
      </c>
      <c r="I1454" s="137">
        <v>0.13600301933648296</v>
      </c>
      <c r="J1454" s="302">
        <v>76.363640000000004</v>
      </c>
      <c r="L1454" s="290" t="s">
        <v>0</v>
      </c>
      <c r="M1454" s="290" t="s">
        <v>0</v>
      </c>
      <c r="N1454" s="290" t="s">
        <v>0</v>
      </c>
      <c r="O1454" s="312">
        <v>101489</v>
      </c>
      <c r="P1454" s="137">
        <v>0.13446953636768352</v>
      </c>
      <c r="Q1454" s="302">
        <v>107.272727272727</v>
      </c>
      <c r="R1454" s="312">
        <v>105609</v>
      </c>
      <c r="S1454" s="137">
        <v>0.1337433941332685</v>
      </c>
      <c r="T1454" s="302">
        <v>52.727271999999999</v>
      </c>
      <c r="V1454" s="290" t="s">
        <v>0</v>
      </c>
      <c r="W1454" s="290" t="s">
        <v>0</v>
      </c>
      <c r="X1454" s="290" t="s">
        <v>0</v>
      </c>
      <c r="Y1454" s="312">
        <v>16747</v>
      </c>
      <c r="Z1454" s="137">
        <v>0.14091700815361444</v>
      </c>
      <c r="AA1454" s="302">
        <v>106.06060606060601</v>
      </c>
      <c r="AB1454" s="312">
        <v>16556</v>
      </c>
      <c r="AC1454" s="137">
        <v>0.13531450241924939</v>
      </c>
      <c r="AD1454" s="302">
        <v>137.57576</v>
      </c>
      <c r="AF1454" s="290" t="s">
        <v>0</v>
      </c>
      <c r="AG1454" s="290" t="s">
        <v>0</v>
      </c>
      <c r="AH1454" s="290" t="s">
        <v>0</v>
      </c>
      <c r="AI1454" s="312">
        <v>15948</v>
      </c>
      <c r="AJ1454" s="137">
        <v>0.12033683448026078</v>
      </c>
      <c r="AK1454" s="302">
        <v>363.030303030303</v>
      </c>
      <c r="AL1454" s="312">
        <v>16554</v>
      </c>
      <c r="AM1454" s="137">
        <v>0.12204184544610076</v>
      </c>
      <c r="AN1454" s="302">
        <v>245.454544</v>
      </c>
      <c r="AP1454" s="290" t="s">
        <v>0</v>
      </c>
      <c r="AQ1454" s="290" t="s">
        <v>0</v>
      </c>
      <c r="AR1454" s="290" t="s">
        <v>0</v>
      </c>
      <c r="AS1454" s="312">
        <v>32519</v>
      </c>
      <c r="AT1454" s="137">
        <v>0.13725672270503669</v>
      </c>
      <c r="AU1454" s="302">
        <v>27.878787878787801</v>
      </c>
      <c r="AV1454" s="312">
        <v>33349</v>
      </c>
      <c r="AW1454" s="137">
        <v>0.13485240598463405</v>
      </c>
      <c r="AX1454" s="302">
        <v>59.393940000000001</v>
      </c>
      <c r="AZ1454" s="318" t="s">
        <v>0</v>
      </c>
      <c r="BA1454" s="290" t="s">
        <v>0</v>
      </c>
      <c r="BB1454" s="290" t="s">
        <v>0</v>
      </c>
      <c r="BC1454" s="312">
        <v>81353</v>
      </c>
      <c r="BD1454" s="137">
        <v>0.12732972722548816</v>
      </c>
      <c r="BE1454" s="302">
        <v>27.272727272727199</v>
      </c>
      <c r="BF1454" s="312">
        <v>85336</v>
      </c>
      <c r="BG1454" s="137">
        <v>0.1254776948311177</v>
      </c>
      <c r="BH1454" s="302">
        <v>70.303030000000007</v>
      </c>
      <c r="BJ1454" s="318" t="s">
        <v>0</v>
      </c>
      <c r="BK1454" s="290" t="s">
        <v>0</v>
      </c>
      <c r="BL1454" s="290" t="s">
        <v>0</v>
      </c>
      <c r="BM1454" s="312">
        <v>62461</v>
      </c>
      <c r="BN1454" s="137">
        <v>0.13008697318326848</v>
      </c>
      <c r="BO1454" s="302">
        <v>75.757575757575694</v>
      </c>
      <c r="BP1454" s="312">
        <v>63936</v>
      </c>
      <c r="BQ1454" s="137">
        <v>0.12766645700422319</v>
      </c>
      <c r="BR1454" s="302">
        <v>63.030304000000001</v>
      </c>
      <c r="BT1454" s="318" t="s">
        <v>0</v>
      </c>
      <c r="BU1454" s="290" t="s">
        <v>0</v>
      </c>
      <c r="BV1454" s="290" t="s">
        <v>0</v>
      </c>
      <c r="BW1454" s="312">
        <v>54206</v>
      </c>
      <c r="BX1454" s="137">
        <v>0.1335600152763918</v>
      </c>
      <c r="BY1454" s="302">
        <v>125.454545454545</v>
      </c>
      <c r="BZ1454" s="312">
        <v>55328</v>
      </c>
      <c r="CA1454" s="137">
        <v>0.13171263563344807</v>
      </c>
      <c r="CB1454" s="302">
        <v>103.63636</v>
      </c>
      <c r="CD1454" s="318" t="s">
        <v>0</v>
      </c>
      <c r="CE1454" s="290" t="s">
        <v>0</v>
      </c>
      <c r="CF1454" s="290" t="s">
        <v>0</v>
      </c>
      <c r="CG1454" s="312">
        <v>484533</v>
      </c>
      <c r="CH1454" s="137">
        <v>0.13363268325253863</v>
      </c>
      <c r="CI1454" s="302">
        <v>427.71</v>
      </c>
      <c r="CJ1454" s="312">
        <v>498467</v>
      </c>
      <c r="CK1454" s="137">
        <v>0.13147119812082647</v>
      </c>
      <c r="CL1454" s="302">
        <v>332.01</v>
      </c>
    </row>
    <row r="1455" spans="1:90" ht="14.4" x14ac:dyDescent="0.3">
      <c r="A1455" s="99" t="s">
        <v>644</v>
      </c>
      <c r="B1455" s="318" t="s">
        <v>0</v>
      </c>
      <c r="C1455" s="290" t="s">
        <v>0</v>
      </c>
      <c r="D1455" s="290" t="s">
        <v>0</v>
      </c>
      <c r="E1455" s="312">
        <v>2087</v>
      </c>
      <c r="F1455" s="137">
        <v>2.4326561061183572E-3</v>
      </c>
      <c r="G1455" s="302">
        <v>221.81818181818099</v>
      </c>
      <c r="H1455" s="312">
        <v>2102</v>
      </c>
      <c r="I1455" s="137">
        <v>2.3471321328195401E-3</v>
      </c>
      <c r="J1455" s="302">
        <v>261.81817599999999</v>
      </c>
      <c r="L1455" s="290" t="s">
        <v>0</v>
      </c>
      <c r="M1455" s="290" t="s">
        <v>0</v>
      </c>
      <c r="N1455" s="290" t="s">
        <v>0</v>
      </c>
      <c r="O1455" s="312">
        <v>1732</v>
      </c>
      <c r="P1455" s="137">
        <v>2.2948421699773166E-3</v>
      </c>
      <c r="Q1455" s="302">
        <v>195.75757575757501</v>
      </c>
      <c r="R1455" s="312">
        <v>1292</v>
      </c>
      <c r="S1455" s="137">
        <v>1.6361907149976128E-3</v>
      </c>
      <c r="T1455" s="302">
        <v>196.96969999999999</v>
      </c>
      <c r="V1455" s="290" t="s">
        <v>0</v>
      </c>
      <c r="W1455" s="290" t="s">
        <v>0</v>
      </c>
      <c r="X1455" s="290" t="s">
        <v>0</v>
      </c>
      <c r="Y1455" s="312">
        <v>172</v>
      </c>
      <c r="Z1455" s="137">
        <v>1.4472875979233105E-3</v>
      </c>
      <c r="AA1455" s="302">
        <v>62.424242424242401</v>
      </c>
      <c r="AB1455" s="312">
        <v>261</v>
      </c>
      <c r="AC1455" s="137">
        <v>2.1331894860729698E-3</v>
      </c>
      <c r="AD1455" s="302">
        <v>76.363640000000004</v>
      </c>
      <c r="AF1455" s="290" t="s">
        <v>0</v>
      </c>
      <c r="AG1455" s="290" t="s">
        <v>0</v>
      </c>
      <c r="AH1455" s="290" t="s">
        <v>0</v>
      </c>
      <c r="AI1455" s="312">
        <v>176</v>
      </c>
      <c r="AJ1455" s="137">
        <v>1.3280212483399733E-3</v>
      </c>
      <c r="AK1455" s="302">
        <v>51.515151515151501</v>
      </c>
      <c r="AL1455" s="312">
        <v>293</v>
      </c>
      <c r="AM1455" s="137">
        <v>2.160097904778756E-3</v>
      </c>
      <c r="AN1455" s="302">
        <v>96.363640000000004</v>
      </c>
      <c r="AP1455" s="290" t="s">
        <v>0</v>
      </c>
      <c r="AQ1455" s="290" t="s">
        <v>0</v>
      </c>
      <c r="AR1455" s="290" t="s">
        <v>0</v>
      </c>
      <c r="AS1455" s="312">
        <v>442</v>
      </c>
      <c r="AT1455" s="137">
        <v>1.8656007698768789E-3</v>
      </c>
      <c r="AU1455" s="302">
        <v>86.6666666666666</v>
      </c>
      <c r="AV1455" s="312">
        <v>511</v>
      </c>
      <c r="AW1455" s="137">
        <v>2.0663162151233318E-3</v>
      </c>
      <c r="AX1455" s="302">
        <v>118.181816</v>
      </c>
      <c r="AZ1455" s="318" t="s">
        <v>0</v>
      </c>
      <c r="BA1455" s="290" t="s">
        <v>0</v>
      </c>
      <c r="BB1455" s="290" t="s">
        <v>0</v>
      </c>
      <c r="BC1455" s="312">
        <v>1330</v>
      </c>
      <c r="BD1455" s="137">
        <v>2.0816507960357855E-3</v>
      </c>
      <c r="BE1455" s="302">
        <v>189.69696969696901</v>
      </c>
      <c r="BF1455" s="312">
        <v>1134</v>
      </c>
      <c r="BG1455" s="137">
        <v>1.6674288218159682E-3</v>
      </c>
      <c r="BH1455" s="302">
        <v>133.33332799999999</v>
      </c>
      <c r="BJ1455" s="318" t="s">
        <v>0</v>
      </c>
      <c r="BK1455" s="290" t="s">
        <v>0</v>
      </c>
      <c r="BL1455" s="290" t="s">
        <v>0</v>
      </c>
      <c r="BM1455" s="312">
        <v>1053</v>
      </c>
      <c r="BN1455" s="137">
        <v>2.1930738022443081E-3</v>
      </c>
      <c r="BO1455" s="302">
        <v>126.06060606060601</v>
      </c>
      <c r="BP1455" s="312">
        <v>788</v>
      </c>
      <c r="BQ1455" s="137">
        <v>1.5734667185830812E-3</v>
      </c>
      <c r="BR1455" s="302">
        <v>107.878784</v>
      </c>
      <c r="BT1455" s="318" t="s">
        <v>0</v>
      </c>
      <c r="BU1455" s="290" t="s">
        <v>0</v>
      </c>
      <c r="BV1455" s="290" t="s">
        <v>0</v>
      </c>
      <c r="BW1455" s="312">
        <v>518</v>
      </c>
      <c r="BX1455" s="137">
        <v>1.2763178967857979E-3</v>
      </c>
      <c r="BY1455" s="302">
        <v>82.424242424242394</v>
      </c>
      <c r="BZ1455" s="312">
        <v>905</v>
      </c>
      <c r="CA1455" s="137">
        <v>2.1544233525207942E-3</v>
      </c>
      <c r="CB1455" s="302">
        <v>172.121216</v>
      </c>
      <c r="CD1455" s="318" t="s">
        <v>0</v>
      </c>
      <c r="CE1455" s="290" t="s">
        <v>0</v>
      </c>
      <c r="CF1455" s="290" t="s">
        <v>0</v>
      </c>
      <c r="CG1455" s="312">
        <v>7510</v>
      </c>
      <c r="CH1455" s="137">
        <v>2.0712344695336853E-3</v>
      </c>
      <c r="CI1455" s="302">
        <v>398.78</v>
      </c>
      <c r="CJ1455" s="312">
        <v>7286</v>
      </c>
      <c r="CK1455" s="137">
        <v>1.9216902011734813E-3</v>
      </c>
      <c r="CL1455" s="302">
        <v>440.65</v>
      </c>
    </row>
    <row r="1456" spans="1:90" ht="14.4" x14ac:dyDescent="0.3">
      <c r="A1456" s="99" t="s">
        <v>645</v>
      </c>
      <c r="B1456" s="318" t="s">
        <v>0</v>
      </c>
      <c r="C1456" s="290" t="s">
        <v>0</v>
      </c>
      <c r="D1456" s="290" t="s">
        <v>0</v>
      </c>
      <c r="E1456" s="312">
        <v>117723</v>
      </c>
      <c r="F1456" s="137">
        <v>0.1372206874847012</v>
      </c>
      <c r="G1456" s="302">
        <v>228.48484848484799</v>
      </c>
      <c r="H1456" s="312">
        <v>119697</v>
      </c>
      <c r="I1456" s="137">
        <v>0.13365588720366339</v>
      </c>
      <c r="J1456" s="302">
        <v>287.27273600000001</v>
      </c>
      <c r="L1456" s="290" t="s">
        <v>0</v>
      </c>
      <c r="M1456" s="290" t="s">
        <v>0</v>
      </c>
      <c r="N1456" s="290" t="s">
        <v>0</v>
      </c>
      <c r="O1456" s="312">
        <v>99757</v>
      </c>
      <c r="P1456" s="137">
        <v>0.13217469419770622</v>
      </c>
      <c r="Q1456" s="302">
        <v>220</v>
      </c>
      <c r="R1456" s="312">
        <v>104317</v>
      </c>
      <c r="S1456" s="137">
        <v>0.13210720341827087</v>
      </c>
      <c r="T1456" s="302">
        <v>204.24243200000001</v>
      </c>
      <c r="V1456" s="290" t="s">
        <v>0</v>
      </c>
      <c r="W1456" s="290" t="s">
        <v>0</v>
      </c>
      <c r="X1456" s="290" t="s">
        <v>0</v>
      </c>
      <c r="Y1456" s="312">
        <v>16575</v>
      </c>
      <c r="Z1456" s="137">
        <v>0.13946972055569112</v>
      </c>
      <c r="AA1456" s="302">
        <v>123.030303030303</v>
      </c>
      <c r="AB1456" s="312">
        <v>16295</v>
      </c>
      <c r="AC1456" s="137">
        <v>0.13318131293317642</v>
      </c>
      <c r="AD1456" s="302">
        <v>144.84848</v>
      </c>
      <c r="AF1456" s="290" t="s">
        <v>0</v>
      </c>
      <c r="AG1456" s="290" t="s">
        <v>0</v>
      </c>
      <c r="AH1456" s="290" t="s">
        <v>0</v>
      </c>
      <c r="AI1456" s="312">
        <v>15772</v>
      </c>
      <c r="AJ1456" s="137">
        <v>0.11900881323192081</v>
      </c>
      <c r="AK1456" s="302">
        <v>354.54545454545399</v>
      </c>
      <c r="AL1456" s="312">
        <v>16261</v>
      </c>
      <c r="AM1456" s="137">
        <v>0.11988174754132201</v>
      </c>
      <c r="AN1456" s="302">
        <v>270.90910000000002</v>
      </c>
      <c r="AP1456" s="290" t="s">
        <v>0</v>
      </c>
      <c r="AQ1456" s="290" t="s">
        <v>0</v>
      </c>
      <c r="AR1456" s="290" t="s">
        <v>0</v>
      </c>
      <c r="AS1456" s="312">
        <v>32077</v>
      </c>
      <c r="AT1456" s="137">
        <v>0.13539112193515981</v>
      </c>
      <c r="AU1456" s="302">
        <v>90.909090909090907</v>
      </c>
      <c r="AV1456" s="312">
        <v>32838</v>
      </c>
      <c r="AW1456" s="137">
        <v>0.13278608976951073</v>
      </c>
      <c r="AX1456" s="302">
        <v>134.545456</v>
      </c>
      <c r="AZ1456" s="318" t="s">
        <v>0</v>
      </c>
      <c r="BA1456" s="290" t="s">
        <v>0</v>
      </c>
      <c r="BB1456" s="290" t="s">
        <v>0</v>
      </c>
      <c r="BC1456" s="312">
        <v>80023</v>
      </c>
      <c r="BD1456" s="137">
        <v>0.12524807642945238</v>
      </c>
      <c r="BE1456" s="302">
        <v>191.51515151515099</v>
      </c>
      <c r="BF1456" s="312">
        <v>84202</v>
      </c>
      <c r="BG1456" s="137">
        <v>0.12381026600930173</v>
      </c>
      <c r="BH1456" s="302">
        <v>141.21212800000001</v>
      </c>
      <c r="BJ1456" s="318" t="s">
        <v>0</v>
      </c>
      <c r="BK1456" s="290" t="s">
        <v>0</v>
      </c>
      <c r="BL1456" s="290" t="s">
        <v>0</v>
      </c>
      <c r="BM1456" s="312">
        <v>61408</v>
      </c>
      <c r="BN1456" s="137">
        <v>0.12789389938102419</v>
      </c>
      <c r="BO1456" s="302">
        <v>145.45454545454501</v>
      </c>
      <c r="BP1456" s="312">
        <v>63148</v>
      </c>
      <c r="BQ1456" s="137">
        <v>0.12609299028564011</v>
      </c>
      <c r="BR1456" s="302">
        <v>120.606064</v>
      </c>
      <c r="BT1456" s="318" t="s">
        <v>0</v>
      </c>
      <c r="BU1456" s="290" t="s">
        <v>0</v>
      </c>
      <c r="BV1456" s="290" t="s">
        <v>0</v>
      </c>
      <c r="BW1456" s="312">
        <v>53688</v>
      </c>
      <c r="BX1456" s="137">
        <v>0.13228369737960602</v>
      </c>
      <c r="BY1456" s="302">
        <v>147.87878787878699</v>
      </c>
      <c r="BZ1456" s="312">
        <v>54423</v>
      </c>
      <c r="CA1456" s="137">
        <v>0.12955821228092729</v>
      </c>
      <c r="CB1456" s="302">
        <v>190.30302399999999</v>
      </c>
      <c r="CD1456" s="318" t="s">
        <v>0</v>
      </c>
      <c r="CE1456" s="290" t="s">
        <v>0</v>
      </c>
      <c r="CF1456" s="290" t="s">
        <v>0</v>
      </c>
      <c r="CG1456" s="312">
        <v>477023</v>
      </c>
      <c r="CH1456" s="137">
        <v>0.13156144878300496</v>
      </c>
      <c r="CI1456" s="302">
        <v>572.75</v>
      </c>
      <c r="CJ1456" s="312">
        <v>491181</v>
      </c>
      <c r="CK1456" s="137">
        <v>0.129549507919653</v>
      </c>
      <c r="CL1456" s="302">
        <v>553.13</v>
      </c>
    </row>
    <row r="1457" spans="1:91" ht="14.4" x14ac:dyDescent="0.3">
      <c r="A1457" s="99" t="s">
        <v>634</v>
      </c>
      <c r="B1457" s="318" t="s">
        <v>0</v>
      </c>
      <c r="C1457" s="290" t="s">
        <v>0</v>
      </c>
      <c r="D1457" s="290" t="s">
        <v>0</v>
      </c>
      <c r="E1457" s="312">
        <v>162713</v>
      </c>
      <c r="F1457" s="137">
        <v>0.18966208576657226</v>
      </c>
      <c r="G1457" s="302">
        <v>80.606060606060595</v>
      </c>
      <c r="H1457" s="312">
        <v>168059</v>
      </c>
      <c r="I1457" s="137">
        <v>0.18765779215486159</v>
      </c>
      <c r="J1457" s="302">
        <v>73.939390000000003</v>
      </c>
      <c r="L1457" s="290" t="s">
        <v>0</v>
      </c>
      <c r="M1457" s="290" t="s">
        <v>0</v>
      </c>
      <c r="N1457" s="290" t="s">
        <v>0</v>
      </c>
      <c r="O1457" s="312">
        <v>145229</v>
      </c>
      <c r="P1457" s="137">
        <v>0.19242357592588666</v>
      </c>
      <c r="Q1457" s="302">
        <v>101.818181818181</v>
      </c>
      <c r="R1457" s="312">
        <v>148535</v>
      </c>
      <c r="S1457" s="137">
        <v>0.18810494415802664</v>
      </c>
      <c r="T1457" s="302">
        <v>69.090909999999994</v>
      </c>
      <c r="V1457" s="290" t="s">
        <v>0</v>
      </c>
      <c r="W1457" s="290" t="s">
        <v>0</v>
      </c>
      <c r="X1457" s="290" t="s">
        <v>0</v>
      </c>
      <c r="Y1457" s="312">
        <v>21989</v>
      </c>
      <c r="Z1457" s="137">
        <v>0.1850256220391609</v>
      </c>
      <c r="AA1457" s="302">
        <v>44.848484848484802</v>
      </c>
      <c r="AB1457" s="312">
        <v>22117</v>
      </c>
      <c r="AC1457" s="137">
        <v>0.18076533281025239</v>
      </c>
      <c r="AD1457" s="302">
        <v>30.30303</v>
      </c>
      <c r="AF1457" s="290" t="s">
        <v>0</v>
      </c>
      <c r="AG1457" s="290" t="s">
        <v>0</v>
      </c>
      <c r="AH1457" s="290" t="s">
        <v>0</v>
      </c>
      <c r="AI1457" s="312">
        <v>25370</v>
      </c>
      <c r="AJ1457" s="137">
        <v>0.1914312447180973</v>
      </c>
      <c r="AK1457" s="302">
        <v>312.12121212121201</v>
      </c>
      <c r="AL1457" s="312">
        <v>26604</v>
      </c>
      <c r="AM1457" s="137">
        <v>0.19613394081479188</v>
      </c>
      <c r="AN1457" s="302">
        <v>244.24243200000001</v>
      </c>
      <c r="AP1457" s="290" t="s">
        <v>0</v>
      </c>
      <c r="AQ1457" s="290" t="s">
        <v>0</v>
      </c>
      <c r="AR1457" s="290" t="s">
        <v>0</v>
      </c>
      <c r="AS1457" s="312">
        <v>43793</v>
      </c>
      <c r="AT1457" s="137">
        <v>0.18484220478556143</v>
      </c>
      <c r="AU1457" s="302">
        <v>29.696969696969699</v>
      </c>
      <c r="AV1457" s="312">
        <v>45326</v>
      </c>
      <c r="AW1457" s="137">
        <v>0.18328346138293569</v>
      </c>
      <c r="AX1457" s="302">
        <v>81.212119999999999</v>
      </c>
      <c r="AZ1457" s="318" t="s">
        <v>0</v>
      </c>
      <c r="BA1457" s="290" t="s">
        <v>0</v>
      </c>
      <c r="BB1457" s="290" t="s">
        <v>0</v>
      </c>
      <c r="BC1457" s="312">
        <v>129537</v>
      </c>
      <c r="BD1457" s="137">
        <v>0.20274496177901322</v>
      </c>
      <c r="BE1457" s="302">
        <v>87.272727272727195</v>
      </c>
      <c r="BF1457" s="312">
        <v>135958</v>
      </c>
      <c r="BG1457" s="137">
        <v>0.19991207033197125</v>
      </c>
      <c r="BH1457" s="302">
        <v>89.696969999999993</v>
      </c>
      <c r="BJ1457" s="318" t="s">
        <v>0</v>
      </c>
      <c r="BK1457" s="290" t="s">
        <v>0</v>
      </c>
      <c r="BL1457" s="290" t="s">
        <v>0</v>
      </c>
      <c r="BM1457" s="312">
        <v>96913</v>
      </c>
      <c r="BN1457" s="137">
        <v>0.20183984937977456</v>
      </c>
      <c r="BO1457" s="302">
        <v>107.272727272727</v>
      </c>
      <c r="BP1457" s="312">
        <v>98823</v>
      </c>
      <c r="BQ1457" s="137">
        <v>0.19732830143469016</v>
      </c>
      <c r="BR1457" s="302">
        <v>65.454544100000007</v>
      </c>
      <c r="BT1457" s="318" t="s">
        <v>0</v>
      </c>
      <c r="BU1457" s="290" t="s">
        <v>0</v>
      </c>
      <c r="BV1457" s="290" t="s">
        <v>0</v>
      </c>
      <c r="BW1457" s="312">
        <v>75244</v>
      </c>
      <c r="BX1457" s="137">
        <v>0.18539626221187369</v>
      </c>
      <c r="BY1457" s="302">
        <v>98.787878787878796</v>
      </c>
      <c r="BZ1457" s="312">
        <v>77005</v>
      </c>
      <c r="CA1457" s="137">
        <v>0.18331643122747379</v>
      </c>
      <c r="CB1457" s="302">
        <v>109.090912</v>
      </c>
      <c r="CD1457" s="318" t="s">
        <v>0</v>
      </c>
      <c r="CE1457" s="290" t="s">
        <v>0</v>
      </c>
      <c r="CF1457" s="290" t="s">
        <v>0</v>
      </c>
      <c r="CG1457" s="312">
        <v>700788</v>
      </c>
      <c r="CH1457" s="137">
        <v>0.19327513467850496</v>
      </c>
      <c r="CI1457" s="302">
        <v>381.24</v>
      </c>
      <c r="CJ1457" s="312">
        <v>722427</v>
      </c>
      <c r="CK1457" s="137">
        <v>0.19054088484259601</v>
      </c>
      <c r="CL1457" s="302">
        <v>317.98</v>
      </c>
    </row>
    <row r="1458" spans="1:91" ht="14.4" x14ac:dyDescent="0.3">
      <c r="A1458" s="99" t="s">
        <v>644</v>
      </c>
      <c r="B1458" s="318" t="s">
        <v>0</v>
      </c>
      <c r="C1458" s="290" t="s">
        <v>0</v>
      </c>
      <c r="D1458" s="290" t="s">
        <v>0</v>
      </c>
      <c r="E1458" s="312">
        <v>15368</v>
      </c>
      <c r="F1458" s="137">
        <v>1.7913300929001875E-2</v>
      </c>
      <c r="G1458" s="302">
        <v>446.06060606060601</v>
      </c>
      <c r="H1458" s="312">
        <v>14771</v>
      </c>
      <c r="I1458" s="137">
        <v>1.6493572185479269E-2</v>
      </c>
      <c r="J1458" s="302">
        <v>515.75756799999999</v>
      </c>
      <c r="L1458" s="290" t="s">
        <v>0</v>
      </c>
      <c r="M1458" s="290" t="s">
        <v>0</v>
      </c>
      <c r="N1458" s="290" t="s">
        <v>0</v>
      </c>
      <c r="O1458" s="312">
        <v>13641</v>
      </c>
      <c r="P1458" s="137">
        <v>1.8073869538487629E-2</v>
      </c>
      <c r="Q1458" s="302">
        <v>539.39393939393904</v>
      </c>
      <c r="R1458" s="312">
        <v>12179</v>
      </c>
      <c r="S1458" s="137">
        <v>1.5423503651668674E-2</v>
      </c>
      <c r="T1458" s="302">
        <v>564.24243200000001</v>
      </c>
      <c r="V1458" s="290" t="s">
        <v>0</v>
      </c>
      <c r="W1458" s="290" t="s">
        <v>0</v>
      </c>
      <c r="X1458" s="290" t="s">
        <v>0</v>
      </c>
      <c r="Y1458" s="312">
        <v>1821</v>
      </c>
      <c r="Z1458" s="137">
        <v>1.532273671987412E-2</v>
      </c>
      <c r="AA1458" s="302">
        <v>193.939393939393</v>
      </c>
      <c r="AB1458" s="312">
        <v>2252</v>
      </c>
      <c r="AC1458" s="137">
        <v>1.8405910814698574E-2</v>
      </c>
      <c r="AD1458" s="302">
        <v>190.909088</v>
      </c>
      <c r="AF1458" s="290" t="s">
        <v>0</v>
      </c>
      <c r="AG1458" s="290" t="s">
        <v>0</v>
      </c>
      <c r="AH1458" s="290" t="s">
        <v>0</v>
      </c>
      <c r="AI1458" s="312">
        <v>2015</v>
      </c>
      <c r="AJ1458" s="137">
        <v>1.5204334178437764E-2</v>
      </c>
      <c r="AK1458" s="302">
        <v>172.12121212121201</v>
      </c>
      <c r="AL1458" s="312">
        <v>2380</v>
      </c>
      <c r="AM1458" s="137">
        <v>1.7546187758953717E-2</v>
      </c>
      <c r="AN1458" s="302">
        <v>215.15152</v>
      </c>
      <c r="AP1458" s="290" t="s">
        <v>0</v>
      </c>
      <c r="AQ1458" s="290" t="s">
        <v>0</v>
      </c>
      <c r="AR1458" s="290" t="s">
        <v>0</v>
      </c>
      <c r="AS1458" s="312">
        <v>4016</v>
      </c>
      <c r="AT1458" s="137">
        <v>1.6950797945306663E-2</v>
      </c>
      <c r="AU1458" s="302">
        <v>253.333333333333</v>
      </c>
      <c r="AV1458" s="312">
        <v>4626</v>
      </c>
      <c r="AW1458" s="137">
        <v>1.8706025070764253E-2</v>
      </c>
      <c r="AX1458" s="302">
        <v>269.09089999999998</v>
      </c>
      <c r="AZ1458" s="318" t="s">
        <v>0</v>
      </c>
      <c r="BA1458" s="290" t="s">
        <v>0</v>
      </c>
      <c r="BB1458" s="290" t="s">
        <v>0</v>
      </c>
      <c r="BC1458" s="312">
        <v>11679</v>
      </c>
      <c r="BD1458" s="137">
        <v>1.8279398230753339E-2</v>
      </c>
      <c r="BE1458" s="302">
        <v>398.78787878787801</v>
      </c>
      <c r="BF1458" s="312">
        <v>12590</v>
      </c>
      <c r="BG1458" s="137">
        <v>1.8512282951201976E-2</v>
      </c>
      <c r="BH1458" s="302">
        <v>476.36364700000001</v>
      </c>
      <c r="BJ1458" s="318" t="s">
        <v>0</v>
      </c>
      <c r="BK1458" s="290" t="s">
        <v>0</v>
      </c>
      <c r="BL1458" s="290" t="s">
        <v>0</v>
      </c>
      <c r="BM1458" s="312">
        <v>8593</v>
      </c>
      <c r="BN1458" s="137">
        <v>1.7896565225722069E-2</v>
      </c>
      <c r="BO1458" s="302">
        <v>360.60606060606</v>
      </c>
      <c r="BP1458" s="312">
        <v>8620</v>
      </c>
      <c r="BQ1458" s="137">
        <v>1.7212288215972284E-2</v>
      </c>
      <c r="BR1458" s="302">
        <v>396.36364700000001</v>
      </c>
      <c r="BT1458" s="318" t="s">
        <v>0</v>
      </c>
      <c r="BU1458" s="290" t="s">
        <v>0</v>
      </c>
      <c r="BV1458" s="290" t="s">
        <v>0</v>
      </c>
      <c r="BW1458" s="312">
        <v>6426</v>
      </c>
      <c r="BX1458" s="137">
        <v>1.5833240935802195E-2</v>
      </c>
      <c r="BY1458" s="302">
        <v>359.39393939393898</v>
      </c>
      <c r="BZ1458" s="312">
        <v>6105</v>
      </c>
      <c r="CA1458" s="137">
        <v>1.4533430460927569E-2</v>
      </c>
      <c r="CB1458" s="302">
        <v>376.36364700000001</v>
      </c>
      <c r="CD1458" s="318" t="s">
        <v>0</v>
      </c>
      <c r="CE1458" s="290" t="s">
        <v>0</v>
      </c>
      <c r="CF1458" s="290" t="s">
        <v>0</v>
      </c>
      <c r="CG1458" s="312">
        <v>63559</v>
      </c>
      <c r="CH1458" s="137">
        <v>1.7529373055804463E-2</v>
      </c>
      <c r="CI1458" s="302">
        <v>1018.41</v>
      </c>
      <c r="CJ1458" s="312">
        <v>63523</v>
      </c>
      <c r="CK1458" s="137">
        <v>1.675425839269051E-2</v>
      </c>
      <c r="CL1458" s="302">
        <v>1123.73</v>
      </c>
    </row>
    <row r="1459" spans="1:91" ht="14.4" x14ac:dyDescent="0.3">
      <c r="A1459" s="99" t="s">
        <v>645</v>
      </c>
      <c r="B1459" s="318" t="s">
        <v>0</v>
      </c>
      <c r="C1459" s="290" t="s">
        <v>0</v>
      </c>
      <c r="D1459" s="290" t="s">
        <v>0</v>
      </c>
      <c r="E1459" s="312">
        <v>147345</v>
      </c>
      <c r="F1459" s="137">
        <v>0.17174878483757036</v>
      </c>
      <c r="G1459" s="302">
        <v>441.81818181818102</v>
      </c>
      <c r="H1459" s="312">
        <v>153288</v>
      </c>
      <c r="I1459" s="137">
        <v>0.17116421996938233</v>
      </c>
      <c r="J1459" s="302">
        <v>535.15150000000006</v>
      </c>
      <c r="L1459" s="290" t="s">
        <v>0</v>
      </c>
      <c r="M1459" s="290" t="s">
        <v>0</v>
      </c>
      <c r="N1459" s="290" t="s">
        <v>0</v>
      </c>
      <c r="O1459" s="312">
        <v>131588</v>
      </c>
      <c r="P1459" s="137">
        <v>0.17434970638739905</v>
      </c>
      <c r="Q1459" s="302">
        <v>509.09090909090901</v>
      </c>
      <c r="R1459" s="312">
        <v>136356</v>
      </c>
      <c r="S1459" s="137">
        <v>0.17268144050635797</v>
      </c>
      <c r="T1459" s="302">
        <v>562.42425500000002</v>
      </c>
      <c r="V1459" s="290" t="s">
        <v>0</v>
      </c>
      <c r="W1459" s="290" t="s">
        <v>0</v>
      </c>
      <c r="X1459" s="290" t="s">
        <v>0</v>
      </c>
      <c r="Y1459" s="312">
        <v>20168</v>
      </c>
      <c r="Z1459" s="137">
        <v>0.16970288531928679</v>
      </c>
      <c r="AA1459" s="302">
        <v>192.12121212121201</v>
      </c>
      <c r="AB1459" s="312">
        <v>19865</v>
      </c>
      <c r="AC1459" s="137">
        <v>0.16235942199555381</v>
      </c>
      <c r="AD1459" s="302">
        <v>186.060608</v>
      </c>
      <c r="AF1459" s="290" t="s">
        <v>0</v>
      </c>
      <c r="AG1459" s="290" t="s">
        <v>0</v>
      </c>
      <c r="AH1459" s="290" t="s">
        <v>0</v>
      </c>
      <c r="AI1459" s="312">
        <v>23355</v>
      </c>
      <c r="AJ1459" s="137">
        <v>0.17622691053965955</v>
      </c>
      <c r="AK1459" s="302">
        <v>360</v>
      </c>
      <c r="AL1459" s="312">
        <v>24224</v>
      </c>
      <c r="AM1459" s="137">
        <v>0.17858775305583816</v>
      </c>
      <c r="AN1459" s="302">
        <v>266.66665599999999</v>
      </c>
      <c r="AP1459" s="290" t="s">
        <v>0</v>
      </c>
      <c r="AQ1459" s="290" t="s">
        <v>0</v>
      </c>
      <c r="AR1459" s="290" t="s">
        <v>0</v>
      </c>
      <c r="AS1459" s="312">
        <v>39777</v>
      </c>
      <c r="AT1459" s="137">
        <v>0.16789140684025478</v>
      </c>
      <c r="AU1459" s="302">
        <v>256.36363636363598</v>
      </c>
      <c r="AV1459" s="312">
        <v>40700</v>
      </c>
      <c r="AW1459" s="137">
        <v>0.16457743631217145</v>
      </c>
      <c r="AX1459" s="302">
        <v>283.63635299999999</v>
      </c>
      <c r="AZ1459" s="318" t="s">
        <v>0</v>
      </c>
      <c r="BA1459" s="290" t="s">
        <v>0</v>
      </c>
      <c r="BB1459" s="290" t="s">
        <v>0</v>
      </c>
      <c r="BC1459" s="312">
        <v>117858</v>
      </c>
      <c r="BD1459" s="137">
        <v>0.18446556354825985</v>
      </c>
      <c r="BE1459" s="302">
        <v>395.75757575757501</v>
      </c>
      <c r="BF1459" s="312">
        <v>123368</v>
      </c>
      <c r="BG1459" s="137">
        <v>0.18139978738076928</v>
      </c>
      <c r="BH1459" s="302">
        <v>500.60604899999998</v>
      </c>
      <c r="BJ1459" s="318" t="s">
        <v>0</v>
      </c>
      <c r="BK1459" s="290" t="s">
        <v>0</v>
      </c>
      <c r="BL1459" s="290" t="s">
        <v>0</v>
      </c>
      <c r="BM1459" s="312">
        <v>88320</v>
      </c>
      <c r="BN1459" s="137">
        <v>0.18394328415405251</v>
      </c>
      <c r="BO1459" s="302">
        <v>391.51515151515099</v>
      </c>
      <c r="BP1459" s="312">
        <v>90203</v>
      </c>
      <c r="BQ1459" s="137">
        <v>0.18011601321871787</v>
      </c>
      <c r="BR1459" s="302">
        <v>407.27273600000001</v>
      </c>
      <c r="BT1459" s="318" t="s">
        <v>0</v>
      </c>
      <c r="BU1459" s="290" t="s">
        <v>0</v>
      </c>
      <c r="BV1459" s="290" t="s">
        <v>0</v>
      </c>
      <c r="BW1459" s="312">
        <v>68818</v>
      </c>
      <c r="BX1459" s="137">
        <v>0.16956302127607151</v>
      </c>
      <c r="BY1459" s="302">
        <v>378.78787878787801</v>
      </c>
      <c r="BZ1459" s="312">
        <v>70900</v>
      </c>
      <c r="CA1459" s="137">
        <v>0.1687830007665462</v>
      </c>
      <c r="CB1459" s="302">
        <v>402.42425500000002</v>
      </c>
      <c r="CD1459" s="318" t="s">
        <v>0</v>
      </c>
      <c r="CE1459" s="290" t="s">
        <v>0</v>
      </c>
      <c r="CF1459" s="290" t="s">
        <v>0</v>
      </c>
      <c r="CG1459" s="312">
        <v>637229</v>
      </c>
      <c r="CH1459" s="137">
        <v>0.1757457616227005</v>
      </c>
      <c r="CI1459" s="302">
        <v>1066.46</v>
      </c>
      <c r="CJ1459" s="312">
        <v>658904</v>
      </c>
      <c r="CK1459" s="137">
        <v>0.1737866264499055</v>
      </c>
      <c r="CL1459" s="302">
        <v>1168.23</v>
      </c>
    </row>
    <row r="1460" spans="1:91" ht="14.4" x14ac:dyDescent="0.3">
      <c r="A1460" s="99" t="s">
        <v>635</v>
      </c>
      <c r="B1460" s="318" t="s">
        <v>0</v>
      </c>
      <c r="C1460" s="290" t="s">
        <v>0</v>
      </c>
      <c r="D1460" s="290" t="s">
        <v>0</v>
      </c>
      <c r="E1460" s="312">
        <v>29108</v>
      </c>
      <c r="F1460" s="137">
        <v>3.3928966907950719E-2</v>
      </c>
      <c r="G1460" s="302">
        <v>66.060606060606005</v>
      </c>
      <c r="H1460" s="312">
        <v>35886</v>
      </c>
      <c r="I1460" s="137">
        <v>4.0070972273245485E-2</v>
      </c>
      <c r="J1460" s="302">
        <v>68.484849999999994</v>
      </c>
      <c r="L1460" s="290" t="s">
        <v>0</v>
      </c>
      <c r="M1460" s="290" t="s">
        <v>0</v>
      </c>
      <c r="N1460" s="290" t="s">
        <v>0</v>
      </c>
      <c r="O1460" s="312">
        <v>24647</v>
      </c>
      <c r="P1460" s="137">
        <v>3.265645205740815E-2</v>
      </c>
      <c r="Q1460" s="302">
        <v>53.939393939393902</v>
      </c>
      <c r="R1460" s="312">
        <v>29714</v>
      </c>
      <c r="S1460" s="137">
        <v>3.7629853641980703E-2</v>
      </c>
      <c r="T1460" s="302">
        <v>53.939392099999999</v>
      </c>
      <c r="V1460" s="290" t="s">
        <v>0</v>
      </c>
      <c r="W1460" s="290" t="s">
        <v>0</v>
      </c>
      <c r="X1460" s="290" t="s">
        <v>0</v>
      </c>
      <c r="Y1460" s="312">
        <v>3720</v>
      </c>
      <c r="Z1460" s="137">
        <v>3.1301801536480905E-2</v>
      </c>
      <c r="AA1460" s="302">
        <v>31.515151515151501</v>
      </c>
      <c r="AB1460" s="312">
        <v>4435</v>
      </c>
      <c r="AC1460" s="137">
        <v>3.624787498365372E-2</v>
      </c>
      <c r="AD1460" s="302">
        <v>20</v>
      </c>
      <c r="AF1460" s="290" t="s">
        <v>0</v>
      </c>
      <c r="AG1460" s="290" t="s">
        <v>0</v>
      </c>
      <c r="AH1460" s="290" t="s">
        <v>0</v>
      </c>
      <c r="AI1460" s="312">
        <v>5397</v>
      </c>
      <c r="AJ1460" s="137">
        <v>4.0723469757334298E-2</v>
      </c>
      <c r="AK1460" s="302">
        <v>74.545454545454504</v>
      </c>
      <c r="AL1460" s="312">
        <v>6479</v>
      </c>
      <c r="AM1460" s="137">
        <v>4.7765441382462658E-2</v>
      </c>
      <c r="AN1460" s="302">
        <v>80.606063800000001</v>
      </c>
      <c r="AP1460" s="290" t="s">
        <v>0</v>
      </c>
      <c r="AQ1460" s="290" t="s">
        <v>0</v>
      </c>
      <c r="AR1460" s="290" t="s">
        <v>0</v>
      </c>
      <c r="AS1460" s="312">
        <v>7596</v>
      </c>
      <c r="AT1460" s="137">
        <v>3.2061320018065095E-2</v>
      </c>
      <c r="AU1460" s="302">
        <v>32.727272727272698</v>
      </c>
      <c r="AV1460" s="312">
        <v>9004</v>
      </c>
      <c r="AW1460" s="137">
        <v>3.6409219571370804E-2</v>
      </c>
      <c r="AX1460" s="302">
        <v>39.393940000000001</v>
      </c>
      <c r="AZ1460" s="318" t="s">
        <v>0</v>
      </c>
      <c r="BA1460" s="290" t="s">
        <v>0</v>
      </c>
      <c r="BB1460" s="290" t="s">
        <v>0</v>
      </c>
      <c r="BC1460" s="312">
        <v>23283</v>
      </c>
      <c r="BD1460" s="137">
        <v>3.6441410138421955E-2</v>
      </c>
      <c r="BE1460" s="302">
        <v>67.878787878787804</v>
      </c>
      <c r="BF1460" s="312">
        <v>29129</v>
      </c>
      <c r="BG1460" s="137">
        <v>4.2831158863031162E-2</v>
      </c>
      <c r="BH1460" s="302">
        <v>70.909090000000006</v>
      </c>
      <c r="BJ1460" s="318" t="s">
        <v>0</v>
      </c>
      <c r="BK1460" s="290" t="s">
        <v>0</v>
      </c>
      <c r="BL1460" s="290" t="s">
        <v>0</v>
      </c>
      <c r="BM1460" s="312">
        <v>17663</v>
      </c>
      <c r="BN1460" s="137">
        <v>3.6786574139640281E-2</v>
      </c>
      <c r="BO1460" s="302">
        <v>92.727272727272705</v>
      </c>
      <c r="BP1460" s="312">
        <v>21789</v>
      </c>
      <c r="BQ1460" s="137">
        <v>4.3507952196962893E-2</v>
      </c>
      <c r="BR1460" s="302">
        <v>57.5757561</v>
      </c>
      <c r="BT1460" s="318" t="s">
        <v>0</v>
      </c>
      <c r="BU1460" s="290" t="s">
        <v>0</v>
      </c>
      <c r="BV1460" s="290" t="s">
        <v>0</v>
      </c>
      <c r="BW1460" s="312">
        <v>13102</v>
      </c>
      <c r="BX1460" s="137">
        <v>3.2282465412524178E-2</v>
      </c>
      <c r="BY1460" s="302">
        <v>64.848484848484802</v>
      </c>
      <c r="BZ1460" s="312">
        <v>15797</v>
      </c>
      <c r="CA1460" s="137">
        <v>3.7605995248365734E-2</v>
      </c>
      <c r="CB1460" s="302">
        <v>48.484848</v>
      </c>
      <c r="CD1460" s="318" t="s">
        <v>0</v>
      </c>
      <c r="CE1460" s="290" t="s">
        <v>0</v>
      </c>
      <c r="CF1460" s="290" t="s">
        <v>0</v>
      </c>
      <c r="CG1460" s="312">
        <v>124516</v>
      </c>
      <c r="CH1460" s="137">
        <v>3.4341122664241858E-2</v>
      </c>
      <c r="CI1460" s="302">
        <v>177.97</v>
      </c>
      <c r="CJ1460" s="312">
        <v>152233</v>
      </c>
      <c r="CK1460" s="137">
        <v>4.0151614657595737E-2</v>
      </c>
      <c r="CL1460" s="302">
        <v>161.88</v>
      </c>
    </row>
    <row r="1461" spans="1:91" ht="14.4" x14ac:dyDescent="0.3">
      <c r="A1461" s="99" t="s">
        <v>644</v>
      </c>
      <c r="B1461" s="318" t="s">
        <v>0</v>
      </c>
      <c r="C1461" s="290" t="s">
        <v>0</v>
      </c>
      <c r="D1461" s="290" t="s">
        <v>0</v>
      </c>
      <c r="E1461" s="312">
        <v>5750</v>
      </c>
      <c r="F1461" s="137">
        <v>6.7023347437376885E-3</v>
      </c>
      <c r="G1461" s="302">
        <v>267.27272727272702</v>
      </c>
      <c r="H1461" s="312">
        <v>8255</v>
      </c>
      <c r="I1461" s="137">
        <v>9.2176858974430554E-3</v>
      </c>
      <c r="J1461" s="302">
        <v>356.36364700000001</v>
      </c>
      <c r="L1461" s="290" t="s">
        <v>0</v>
      </c>
      <c r="M1461" s="290" t="s">
        <v>0</v>
      </c>
      <c r="N1461" s="290" t="s">
        <v>0</v>
      </c>
      <c r="O1461" s="312">
        <v>5512</v>
      </c>
      <c r="P1461" s="137">
        <v>7.3032159589578342E-3</v>
      </c>
      <c r="Q1461" s="302">
        <v>259.39393939393898</v>
      </c>
      <c r="R1461" s="312">
        <v>6996</v>
      </c>
      <c r="S1461" s="137">
        <v>8.8597447694452776E-3</v>
      </c>
      <c r="T1461" s="302">
        <v>343.63635299999999</v>
      </c>
      <c r="V1461" s="290" t="s">
        <v>0</v>
      </c>
      <c r="W1461" s="290" t="s">
        <v>0</v>
      </c>
      <c r="X1461" s="290" t="s">
        <v>0</v>
      </c>
      <c r="Y1461" s="312">
        <v>778</v>
      </c>
      <c r="Z1461" s="137">
        <v>6.546452041769393E-3</v>
      </c>
      <c r="AA1461" s="302">
        <v>95.151515151515099</v>
      </c>
      <c r="AB1461" s="312">
        <v>1259</v>
      </c>
      <c r="AC1461" s="137">
        <v>1.028998299986923E-2</v>
      </c>
      <c r="AD1461" s="302">
        <v>105.454544</v>
      </c>
      <c r="AF1461" s="290" t="s">
        <v>0</v>
      </c>
      <c r="AG1461" s="290" t="s">
        <v>0</v>
      </c>
      <c r="AH1461" s="290" t="s">
        <v>0</v>
      </c>
      <c r="AI1461" s="312">
        <v>1531</v>
      </c>
      <c r="AJ1461" s="137">
        <v>1.1552275745502837E-2</v>
      </c>
      <c r="AK1461" s="302">
        <v>136.969696969696</v>
      </c>
      <c r="AL1461" s="312">
        <v>1280</v>
      </c>
      <c r="AM1461" s="137">
        <v>9.436605181286032E-3</v>
      </c>
      <c r="AN1461" s="302">
        <v>133.939392</v>
      </c>
      <c r="AP1461" s="290" t="s">
        <v>0</v>
      </c>
      <c r="AQ1461" s="290" t="s">
        <v>0</v>
      </c>
      <c r="AR1461" s="290" t="s">
        <v>0</v>
      </c>
      <c r="AS1461" s="312">
        <v>1805</v>
      </c>
      <c r="AT1461" s="137">
        <v>7.6185732797008285E-3</v>
      </c>
      <c r="AU1461" s="302">
        <v>147.272727272727</v>
      </c>
      <c r="AV1461" s="312">
        <v>2213</v>
      </c>
      <c r="AW1461" s="137">
        <v>8.9486453699959556E-3</v>
      </c>
      <c r="AX1461" s="302">
        <v>187.878784</v>
      </c>
      <c r="AZ1461" s="318" t="s">
        <v>0</v>
      </c>
      <c r="BA1461" s="290" t="s">
        <v>0</v>
      </c>
      <c r="BB1461" s="290" t="s">
        <v>0</v>
      </c>
      <c r="BC1461" s="312">
        <v>4990</v>
      </c>
      <c r="BD1461" s="137">
        <v>7.8101033625703536E-3</v>
      </c>
      <c r="BE1461" s="302">
        <v>297.575757575757</v>
      </c>
      <c r="BF1461" s="312">
        <v>5948</v>
      </c>
      <c r="BG1461" s="137">
        <v>8.7459141377084475E-3</v>
      </c>
      <c r="BH1461" s="302">
        <v>325.45455900000002</v>
      </c>
      <c r="BJ1461" s="318" t="s">
        <v>0</v>
      </c>
      <c r="BK1461" s="290" t="s">
        <v>0</v>
      </c>
      <c r="BL1461" s="290" t="s">
        <v>0</v>
      </c>
      <c r="BM1461" s="312">
        <v>4338</v>
      </c>
      <c r="BN1461" s="137">
        <v>9.034714296425269E-3</v>
      </c>
      <c r="BO1461" s="302">
        <v>246.06060606060601</v>
      </c>
      <c r="BP1461" s="312">
        <v>5201</v>
      </c>
      <c r="BQ1461" s="137">
        <v>1.038527969968351E-2</v>
      </c>
      <c r="BR1461" s="302">
        <v>250.909088</v>
      </c>
      <c r="BT1461" s="318" t="s">
        <v>0</v>
      </c>
      <c r="BU1461" s="290" t="s">
        <v>0</v>
      </c>
      <c r="BV1461" s="290" t="s">
        <v>0</v>
      </c>
      <c r="BW1461" s="312">
        <v>3093</v>
      </c>
      <c r="BX1461" s="137">
        <v>7.6209483682595997E-3</v>
      </c>
      <c r="BY1461" s="302">
        <v>189.69696969696901</v>
      </c>
      <c r="BZ1461" s="312">
        <v>3707</v>
      </c>
      <c r="CA1461" s="137">
        <v>8.8248037213199838E-3</v>
      </c>
      <c r="CB1461" s="302">
        <v>230.30302399999999</v>
      </c>
      <c r="CD1461" s="318" t="s">
        <v>0</v>
      </c>
      <c r="CE1461" s="290" t="s">
        <v>0</v>
      </c>
      <c r="CF1461" s="290" t="s">
        <v>0</v>
      </c>
      <c r="CG1461" s="312">
        <v>27797</v>
      </c>
      <c r="CH1461" s="137">
        <v>7.6663255059424571E-3</v>
      </c>
      <c r="CI1461" s="302">
        <v>609.87</v>
      </c>
      <c r="CJ1461" s="312">
        <v>34859</v>
      </c>
      <c r="CK1461" s="137">
        <v>9.1940980953481178E-3</v>
      </c>
      <c r="CL1461" s="302">
        <v>727.38</v>
      </c>
    </row>
    <row r="1462" spans="1:91" ht="14.4" x14ac:dyDescent="0.3">
      <c r="A1462" s="99" t="s">
        <v>645</v>
      </c>
      <c r="B1462" s="318" t="s">
        <v>0</v>
      </c>
      <c r="C1462" s="290" t="s">
        <v>0</v>
      </c>
      <c r="D1462" s="290" t="s">
        <v>0</v>
      </c>
      <c r="E1462" s="312">
        <v>23358</v>
      </c>
      <c r="F1462" s="137">
        <v>2.7226632164213029E-2</v>
      </c>
      <c r="G1462" s="302">
        <v>269.69696969696901</v>
      </c>
      <c r="H1462" s="312">
        <v>27631</v>
      </c>
      <c r="I1462" s="137">
        <v>3.0853286375802431E-2</v>
      </c>
      <c r="J1462" s="302">
        <v>358.78787199999999</v>
      </c>
      <c r="L1462" s="290" t="s">
        <v>0</v>
      </c>
      <c r="M1462" s="290" t="s">
        <v>0</v>
      </c>
      <c r="N1462" s="290" t="s">
        <v>0</v>
      </c>
      <c r="O1462" s="312">
        <v>19135</v>
      </c>
      <c r="P1462" s="137">
        <v>2.5353236098450319E-2</v>
      </c>
      <c r="Q1462" s="302">
        <v>258.78787878787801</v>
      </c>
      <c r="R1462" s="312">
        <v>22718</v>
      </c>
      <c r="S1462" s="137">
        <v>2.8770108872535425E-2</v>
      </c>
      <c r="T1462" s="302">
        <v>339.39395100000002</v>
      </c>
      <c r="V1462" s="290" t="s">
        <v>0</v>
      </c>
      <c r="W1462" s="290" t="s">
        <v>0</v>
      </c>
      <c r="X1462" s="290" t="s">
        <v>0</v>
      </c>
      <c r="Y1462" s="312">
        <v>2942</v>
      </c>
      <c r="Z1462" s="137">
        <v>2.4755349494711511E-2</v>
      </c>
      <c r="AA1462" s="302">
        <v>96.363636363636402</v>
      </c>
      <c r="AB1462" s="312">
        <v>3176</v>
      </c>
      <c r="AC1462" s="137">
        <v>2.5957891983784492E-2</v>
      </c>
      <c r="AD1462" s="302">
        <v>107.272728</v>
      </c>
      <c r="AF1462" s="290" t="s">
        <v>0</v>
      </c>
      <c r="AG1462" s="290" t="s">
        <v>0</v>
      </c>
      <c r="AH1462" s="290" t="s">
        <v>0</v>
      </c>
      <c r="AI1462" s="312">
        <v>3866</v>
      </c>
      <c r="AJ1462" s="137">
        <v>2.917119401183146E-2</v>
      </c>
      <c r="AK1462" s="302">
        <v>136.969696969696</v>
      </c>
      <c r="AL1462" s="312">
        <v>5199</v>
      </c>
      <c r="AM1462" s="137">
        <v>3.8328836201176629E-2</v>
      </c>
      <c r="AN1462" s="302">
        <v>156.363632</v>
      </c>
      <c r="AP1462" s="290" t="s">
        <v>0</v>
      </c>
      <c r="AQ1462" s="290" t="s">
        <v>0</v>
      </c>
      <c r="AR1462" s="290" t="s">
        <v>0</v>
      </c>
      <c r="AS1462" s="312">
        <v>5791</v>
      </c>
      <c r="AT1462" s="137">
        <v>2.4442746738364263E-2</v>
      </c>
      <c r="AU1462" s="302">
        <v>145.45454545454501</v>
      </c>
      <c r="AV1462" s="312">
        <v>6791</v>
      </c>
      <c r="AW1462" s="137">
        <v>2.7460574201374849E-2</v>
      </c>
      <c r="AX1462" s="302">
        <v>184.84848</v>
      </c>
      <c r="AZ1462" s="318" t="s">
        <v>0</v>
      </c>
      <c r="BA1462" s="290" t="s">
        <v>0</v>
      </c>
      <c r="BB1462" s="290" t="s">
        <v>0</v>
      </c>
      <c r="BC1462" s="312">
        <v>18293</v>
      </c>
      <c r="BD1462" s="137">
        <v>2.8631306775851597E-2</v>
      </c>
      <c r="BE1462" s="302">
        <v>297.575757575757</v>
      </c>
      <c r="BF1462" s="312">
        <v>23181</v>
      </c>
      <c r="BG1462" s="137">
        <v>3.4085244725322712E-2</v>
      </c>
      <c r="BH1462" s="302">
        <v>325.45455900000002</v>
      </c>
      <c r="BJ1462" s="318" t="s">
        <v>0</v>
      </c>
      <c r="BK1462" s="290" t="s">
        <v>0</v>
      </c>
      <c r="BL1462" s="290" t="s">
        <v>0</v>
      </c>
      <c r="BM1462" s="312">
        <v>13325</v>
      </c>
      <c r="BN1462" s="137">
        <v>2.7751859843215008E-2</v>
      </c>
      <c r="BO1462" s="302">
        <v>235.75757575757501</v>
      </c>
      <c r="BP1462" s="312">
        <v>16588</v>
      </c>
      <c r="BQ1462" s="137">
        <v>3.3122672497279383E-2</v>
      </c>
      <c r="BR1462" s="302">
        <v>256.96969999999999</v>
      </c>
      <c r="BT1462" s="318" t="s">
        <v>0</v>
      </c>
      <c r="BU1462" s="290" t="s">
        <v>0</v>
      </c>
      <c r="BV1462" s="290" t="s">
        <v>0</v>
      </c>
      <c r="BW1462" s="312">
        <v>10009</v>
      </c>
      <c r="BX1462" s="137">
        <v>2.4661517044264579E-2</v>
      </c>
      <c r="BY1462" s="302">
        <v>190.30303030303</v>
      </c>
      <c r="BZ1462" s="312">
        <v>12090</v>
      </c>
      <c r="CA1462" s="137">
        <v>2.8781191527045748E-2</v>
      </c>
      <c r="CB1462" s="302">
        <v>227.27271999999999</v>
      </c>
      <c r="CD1462" s="318" t="s">
        <v>0</v>
      </c>
      <c r="CE1462" s="290" t="s">
        <v>0</v>
      </c>
      <c r="CF1462" s="290" t="s">
        <v>0</v>
      </c>
      <c r="CG1462" s="312">
        <v>96719</v>
      </c>
      <c r="CH1462" s="137">
        <v>2.6674797158299405E-2</v>
      </c>
      <c r="CI1462" s="302">
        <v>605.96</v>
      </c>
      <c r="CJ1462" s="312">
        <v>117374</v>
      </c>
      <c r="CK1462" s="137">
        <v>3.0957516562247624E-2</v>
      </c>
      <c r="CL1462" s="302">
        <v>731.72</v>
      </c>
    </row>
    <row r="1463" spans="1:91" ht="14.4" x14ac:dyDescent="0.3">
      <c r="A1463" s="99" t="s">
        <v>636</v>
      </c>
      <c r="B1463" s="318" t="s">
        <v>0</v>
      </c>
      <c r="C1463" s="290" t="s">
        <v>0</v>
      </c>
      <c r="D1463" s="290" t="s">
        <v>0</v>
      </c>
      <c r="E1463" s="312">
        <v>25590</v>
      </c>
      <c r="F1463" s="137">
        <v>2.9828303668216948E-2</v>
      </c>
      <c r="G1463" s="302">
        <v>185.45454545454501</v>
      </c>
      <c r="H1463" s="312">
        <v>27584</v>
      </c>
      <c r="I1463" s="137">
        <v>3.0800805305277922E-2</v>
      </c>
      <c r="J1463" s="302">
        <v>134.545456</v>
      </c>
      <c r="L1463" s="290" t="s">
        <v>0</v>
      </c>
      <c r="M1463" s="290" t="s">
        <v>0</v>
      </c>
      <c r="N1463" s="290" t="s">
        <v>0</v>
      </c>
      <c r="O1463" s="312">
        <v>18775</v>
      </c>
      <c r="P1463" s="137">
        <v>2.4876248118547412E-2</v>
      </c>
      <c r="Q1463" s="302">
        <v>100.60606060606</v>
      </c>
      <c r="R1463" s="312">
        <v>20346</v>
      </c>
      <c r="S1463" s="137">
        <v>2.5766204556765815E-2</v>
      </c>
      <c r="T1463" s="302">
        <v>124.848488</v>
      </c>
      <c r="V1463" s="290" t="s">
        <v>0</v>
      </c>
      <c r="W1463" s="290" t="s">
        <v>0</v>
      </c>
      <c r="X1463" s="290" t="s">
        <v>0</v>
      </c>
      <c r="Y1463" s="312">
        <v>3076</v>
      </c>
      <c r="Z1463" s="137">
        <v>2.5882887507047113E-2</v>
      </c>
      <c r="AA1463" s="302">
        <v>43.030303030303003</v>
      </c>
      <c r="AB1463" s="312">
        <v>3572</v>
      </c>
      <c r="AC1463" s="137">
        <v>2.919445534196417E-2</v>
      </c>
      <c r="AD1463" s="302">
        <v>46.6666679</v>
      </c>
      <c r="AF1463" s="290" t="s">
        <v>0</v>
      </c>
      <c r="AG1463" s="290" t="s">
        <v>0</v>
      </c>
      <c r="AH1463" s="290" t="s">
        <v>0</v>
      </c>
      <c r="AI1463" s="312">
        <v>3987</v>
      </c>
      <c r="AJ1463" s="137">
        <v>3.0084208620065195E-2</v>
      </c>
      <c r="AK1463" s="302">
        <v>74.545454545454504</v>
      </c>
      <c r="AL1463" s="312">
        <v>4387</v>
      </c>
      <c r="AM1463" s="137">
        <v>3.2342489789298302E-2</v>
      </c>
      <c r="AN1463" s="302">
        <v>68.484849999999994</v>
      </c>
      <c r="AP1463" s="290" t="s">
        <v>0</v>
      </c>
      <c r="AQ1463" s="290" t="s">
        <v>0</v>
      </c>
      <c r="AR1463" s="290" t="s">
        <v>0</v>
      </c>
      <c r="AS1463" s="312">
        <v>6346</v>
      </c>
      <c r="AT1463" s="137">
        <v>2.6785299741263965E-2</v>
      </c>
      <c r="AU1463" s="302">
        <v>103.030303030303</v>
      </c>
      <c r="AV1463" s="312">
        <v>7023</v>
      </c>
      <c r="AW1463" s="137">
        <v>2.8398706025070764E-2</v>
      </c>
      <c r="AX1463" s="302">
        <v>53.3333321</v>
      </c>
      <c r="AZ1463" s="318" t="s">
        <v>0</v>
      </c>
      <c r="BA1463" s="290" t="s">
        <v>0</v>
      </c>
      <c r="BB1463" s="290" t="s">
        <v>0</v>
      </c>
      <c r="BC1463" s="312">
        <v>19144</v>
      </c>
      <c r="BD1463" s="137">
        <v>2.996325025511961E-2</v>
      </c>
      <c r="BE1463" s="302">
        <v>168.48484848484799</v>
      </c>
      <c r="BF1463" s="312">
        <v>21346</v>
      </c>
      <c r="BG1463" s="137">
        <v>3.138706845721663E-2</v>
      </c>
      <c r="BH1463" s="302">
        <v>147.878784</v>
      </c>
      <c r="BJ1463" s="318" t="s">
        <v>0</v>
      </c>
      <c r="BK1463" s="290" t="s">
        <v>0</v>
      </c>
      <c r="BL1463" s="290" t="s">
        <v>0</v>
      </c>
      <c r="BM1463" s="312">
        <v>14687</v>
      </c>
      <c r="BN1463" s="137">
        <v>3.0588485217058075E-2</v>
      </c>
      <c r="BO1463" s="302">
        <v>150.90909090909</v>
      </c>
      <c r="BP1463" s="312">
        <v>16135</v>
      </c>
      <c r="BQ1463" s="137">
        <v>3.2218128812611692E-2</v>
      </c>
      <c r="BR1463" s="302">
        <v>99.393936199999999</v>
      </c>
      <c r="BT1463" s="318" t="s">
        <v>0</v>
      </c>
      <c r="BU1463" s="290" t="s">
        <v>0</v>
      </c>
      <c r="BV1463" s="290" t="s">
        <v>0</v>
      </c>
      <c r="BW1463" s="312">
        <v>10538</v>
      </c>
      <c r="BX1463" s="137">
        <v>2.5964938216850846E-2</v>
      </c>
      <c r="BY1463" s="302">
        <v>125.454545454545</v>
      </c>
      <c r="BZ1463" s="312">
        <v>11616</v>
      </c>
      <c r="CA1463" s="137">
        <v>2.7652797417548673E-2</v>
      </c>
      <c r="CB1463" s="302">
        <v>99.393936199999999</v>
      </c>
      <c r="CD1463" s="318" t="s">
        <v>0</v>
      </c>
      <c r="CE1463" s="290" t="s">
        <v>0</v>
      </c>
      <c r="CF1463" s="290" t="s">
        <v>0</v>
      </c>
      <c r="CG1463" s="312">
        <v>102143</v>
      </c>
      <c r="CH1463" s="137">
        <v>2.8170719363725595E-2</v>
      </c>
      <c r="CI1463" s="302">
        <v>358.48</v>
      </c>
      <c r="CJ1463" s="312">
        <v>112009</v>
      </c>
      <c r="CK1463" s="137">
        <v>2.9542492141537258E-2</v>
      </c>
      <c r="CL1463" s="302">
        <v>289.98</v>
      </c>
    </row>
    <row r="1464" spans="1:91" ht="14.4" x14ac:dyDescent="0.3">
      <c r="A1464" s="99" t="s">
        <v>644</v>
      </c>
      <c r="B1464" s="318" t="s">
        <v>0</v>
      </c>
      <c r="C1464" s="290" t="s">
        <v>0</v>
      </c>
      <c r="D1464" s="290" t="s">
        <v>0</v>
      </c>
      <c r="E1464" s="312">
        <v>10725</v>
      </c>
      <c r="F1464" s="137">
        <v>1.2501311326362905E-2</v>
      </c>
      <c r="G1464" s="302">
        <v>318.78787878787801</v>
      </c>
      <c r="H1464" s="312">
        <v>12097</v>
      </c>
      <c r="I1464" s="137">
        <v>1.3507734258191234E-2</v>
      </c>
      <c r="J1464" s="302">
        <v>346.66665599999999</v>
      </c>
      <c r="L1464" s="290" t="s">
        <v>0</v>
      </c>
      <c r="M1464" s="290" t="s">
        <v>0</v>
      </c>
      <c r="N1464" s="290" t="s">
        <v>0</v>
      </c>
      <c r="O1464" s="312">
        <v>8055</v>
      </c>
      <c r="P1464" s="137">
        <v>1.0672606050327531E-2</v>
      </c>
      <c r="Q1464" s="302">
        <v>271.51515151515099</v>
      </c>
      <c r="R1464" s="312">
        <v>7900</v>
      </c>
      <c r="S1464" s="137">
        <v>1.0004571709350728E-2</v>
      </c>
      <c r="T1464" s="302">
        <v>288.48486300000002</v>
      </c>
      <c r="V1464" s="290" t="s">
        <v>0</v>
      </c>
      <c r="W1464" s="290" t="s">
        <v>0</v>
      </c>
      <c r="X1464" s="290" t="s">
        <v>0</v>
      </c>
      <c r="Y1464" s="312">
        <v>1307</v>
      </c>
      <c r="Z1464" s="137">
        <v>1.0997702851661436E-2</v>
      </c>
      <c r="AA1464" s="302">
        <v>102.424242424242</v>
      </c>
      <c r="AB1464" s="312">
        <v>1325</v>
      </c>
      <c r="AC1464" s="137">
        <v>1.082941022623251E-2</v>
      </c>
      <c r="AD1464" s="302">
        <v>103.63636</v>
      </c>
      <c r="AF1464" s="290" t="s">
        <v>0</v>
      </c>
      <c r="AG1464" s="290" t="s">
        <v>0</v>
      </c>
      <c r="AH1464" s="290" t="s">
        <v>0</v>
      </c>
      <c r="AI1464" s="312">
        <v>1657</v>
      </c>
      <c r="AJ1464" s="137">
        <v>1.2503018230109863E-2</v>
      </c>
      <c r="AK1464" s="302">
        <v>121.212121212121</v>
      </c>
      <c r="AL1464" s="312">
        <v>1591</v>
      </c>
      <c r="AM1464" s="137">
        <v>1.1729405346426624E-2</v>
      </c>
      <c r="AN1464" s="302">
        <v>141.81817599999999</v>
      </c>
      <c r="AP1464" s="290" t="s">
        <v>0</v>
      </c>
      <c r="AQ1464" s="290" t="s">
        <v>0</v>
      </c>
      <c r="AR1464" s="290" t="s">
        <v>0</v>
      </c>
      <c r="AS1464" s="312">
        <v>2600</v>
      </c>
      <c r="AT1464" s="137">
        <v>1.0974122175746346E-2</v>
      </c>
      <c r="AU1464" s="302">
        <v>166.06060606060601</v>
      </c>
      <c r="AV1464" s="312">
        <v>3224</v>
      </c>
      <c r="AW1464" s="137">
        <v>1.3036797412050142E-2</v>
      </c>
      <c r="AX1464" s="302">
        <v>183.636368</v>
      </c>
      <c r="AZ1464" s="318" t="s">
        <v>0</v>
      </c>
      <c r="BA1464" s="290" t="s">
        <v>0</v>
      </c>
      <c r="BB1464" s="290" t="s">
        <v>0</v>
      </c>
      <c r="BC1464" s="312">
        <v>7553</v>
      </c>
      <c r="BD1464" s="137">
        <v>1.1821585310119015E-2</v>
      </c>
      <c r="BE1464" s="302">
        <v>255.15151515151501</v>
      </c>
      <c r="BF1464" s="312">
        <v>9588</v>
      </c>
      <c r="BG1464" s="137">
        <v>1.4098154800327604E-2</v>
      </c>
      <c r="BH1464" s="302">
        <v>336.36364700000001</v>
      </c>
      <c r="BJ1464" s="318" t="s">
        <v>0</v>
      </c>
      <c r="BK1464" s="290" t="s">
        <v>0</v>
      </c>
      <c r="BL1464" s="290" t="s">
        <v>0</v>
      </c>
      <c r="BM1464" s="312">
        <v>6604</v>
      </c>
      <c r="BN1464" s="137">
        <v>1.3754092488149487E-2</v>
      </c>
      <c r="BO1464" s="302">
        <v>243.636363636363</v>
      </c>
      <c r="BP1464" s="312">
        <v>6947</v>
      </c>
      <c r="BQ1464" s="137">
        <v>1.3871666616747037E-2</v>
      </c>
      <c r="BR1464" s="302">
        <v>238.18182400000001</v>
      </c>
      <c r="BT1464" s="318" t="s">
        <v>0</v>
      </c>
      <c r="BU1464" s="290" t="s">
        <v>0</v>
      </c>
      <c r="BV1464" s="290" t="s">
        <v>0</v>
      </c>
      <c r="BW1464" s="312">
        <v>4225</v>
      </c>
      <c r="BX1464" s="137">
        <v>1.0410121841544395E-2</v>
      </c>
      <c r="BY1464" s="302">
        <v>178.18181818181799</v>
      </c>
      <c r="BZ1464" s="312">
        <v>4908</v>
      </c>
      <c r="CA1464" s="137">
        <v>1.1683878247703932E-2</v>
      </c>
      <c r="CB1464" s="302">
        <v>221.21212800000001</v>
      </c>
      <c r="CD1464" s="318" t="s">
        <v>0</v>
      </c>
      <c r="CE1464" s="290" t="s">
        <v>0</v>
      </c>
      <c r="CF1464" s="290" t="s">
        <v>0</v>
      </c>
      <c r="CG1464" s="312">
        <v>42726</v>
      </c>
      <c r="CH1464" s="137">
        <v>1.1783696930132655E-2</v>
      </c>
      <c r="CI1464" s="302">
        <v>618.79999999999995</v>
      </c>
      <c r="CJ1464" s="312">
        <v>47580</v>
      </c>
      <c r="CK1464" s="137">
        <v>1.254927529122073E-2</v>
      </c>
      <c r="CL1464" s="302">
        <v>696.43</v>
      </c>
    </row>
    <row r="1465" spans="1:91" ht="14.4" x14ac:dyDescent="0.3">
      <c r="A1465" s="99" t="s">
        <v>645</v>
      </c>
      <c r="B1465" s="318" t="s">
        <v>0</v>
      </c>
      <c r="C1465" s="290" t="s">
        <v>0</v>
      </c>
      <c r="D1465" s="290" t="s">
        <v>0</v>
      </c>
      <c r="E1465" s="312">
        <v>14865</v>
      </c>
      <c r="F1465" s="137">
        <v>1.7326992341854041E-2</v>
      </c>
      <c r="G1465" s="302">
        <v>322.42424242424198</v>
      </c>
      <c r="H1465" s="312">
        <v>15487</v>
      </c>
      <c r="I1465" s="137">
        <v>1.7293071047086685E-2</v>
      </c>
      <c r="J1465" s="302">
        <v>321.21212800000001</v>
      </c>
      <c r="L1465" s="290" t="s">
        <v>0</v>
      </c>
      <c r="M1465" s="290" t="s">
        <v>0</v>
      </c>
      <c r="N1465" s="290" t="s">
        <v>0</v>
      </c>
      <c r="O1465" s="312">
        <v>10720</v>
      </c>
      <c r="P1465" s="137">
        <v>1.420364206821988E-2</v>
      </c>
      <c r="Q1465" s="302">
        <v>272.12121212121201</v>
      </c>
      <c r="R1465" s="312">
        <v>12446</v>
      </c>
      <c r="S1465" s="137">
        <v>1.5761632847415084E-2</v>
      </c>
      <c r="T1465" s="302">
        <v>292.72726399999999</v>
      </c>
      <c r="V1465" s="290" t="s">
        <v>0</v>
      </c>
      <c r="W1465" s="290" t="s">
        <v>0</v>
      </c>
      <c r="X1465" s="290" t="s">
        <v>0</v>
      </c>
      <c r="Y1465" s="312">
        <v>1769</v>
      </c>
      <c r="Z1465" s="137">
        <v>1.4885184655385677E-2</v>
      </c>
      <c r="AA1465" s="302">
        <v>99.393939393939405</v>
      </c>
      <c r="AB1465" s="312">
        <v>2247</v>
      </c>
      <c r="AC1465" s="137">
        <v>1.836504511573166E-2</v>
      </c>
      <c r="AD1465" s="302">
        <v>101.818184</v>
      </c>
      <c r="AF1465" s="290" t="s">
        <v>0</v>
      </c>
      <c r="AG1465" s="290" t="s">
        <v>0</v>
      </c>
      <c r="AH1465" s="290" t="s">
        <v>0</v>
      </c>
      <c r="AI1465" s="312">
        <v>2330</v>
      </c>
      <c r="AJ1465" s="137">
        <v>1.7581190389955332E-2</v>
      </c>
      <c r="AK1465" s="302">
        <v>138.18181818181799</v>
      </c>
      <c r="AL1465" s="312">
        <v>2796</v>
      </c>
      <c r="AM1465" s="137">
        <v>2.0613084442871677E-2</v>
      </c>
      <c r="AN1465" s="302">
        <v>148.484848</v>
      </c>
      <c r="AP1465" s="290" t="s">
        <v>0</v>
      </c>
      <c r="AQ1465" s="290" t="s">
        <v>0</v>
      </c>
      <c r="AR1465" s="290" t="s">
        <v>0</v>
      </c>
      <c r="AS1465" s="312">
        <v>3746</v>
      </c>
      <c r="AT1465" s="137">
        <v>1.5811177565517621E-2</v>
      </c>
      <c r="AU1465" s="302">
        <v>174.54545454545399</v>
      </c>
      <c r="AV1465" s="312">
        <v>3799</v>
      </c>
      <c r="AW1465" s="137">
        <v>1.5361908613020623E-2</v>
      </c>
      <c r="AX1465" s="302">
        <v>187.878784</v>
      </c>
      <c r="AZ1465" s="318" t="s">
        <v>0</v>
      </c>
      <c r="BA1465" s="290" t="s">
        <v>0</v>
      </c>
      <c r="BB1465" s="290" t="s">
        <v>0</v>
      </c>
      <c r="BC1465" s="312">
        <v>11591</v>
      </c>
      <c r="BD1465" s="137">
        <v>1.8141664945000593E-2</v>
      </c>
      <c r="BE1465" s="302">
        <v>278.78787878787801</v>
      </c>
      <c r="BF1465" s="312">
        <v>11758</v>
      </c>
      <c r="BG1465" s="137">
        <v>1.7288913656889025E-2</v>
      </c>
      <c r="BH1465" s="302">
        <v>315.15152</v>
      </c>
      <c r="BJ1465" s="318" t="s">
        <v>0</v>
      </c>
      <c r="BK1465" s="290" t="s">
        <v>0</v>
      </c>
      <c r="BL1465" s="290" t="s">
        <v>0</v>
      </c>
      <c r="BM1465" s="312">
        <v>8083</v>
      </c>
      <c r="BN1465" s="137">
        <v>1.6834392728908586E-2</v>
      </c>
      <c r="BO1465" s="302">
        <v>258.18181818181802</v>
      </c>
      <c r="BP1465" s="312">
        <v>9188</v>
      </c>
      <c r="BQ1465" s="137">
        <v>1.8346462195864659E-2</v>
      </c>
      <c r="BR1465" s="302">
        <v>227.878784</v>
      </c>
      <c r="BT1465" s="318" t="s">
        <v>0</v>
      </c>
      <c r="BU1465" s="290" t="s">
        <v>0</v>
      </c>
      <c r="BV1465" s="290" t="s">
        <v>0</v>
      </c>
      <c r="BW1465" s="312">
        <v>6313</v>
      </c>
      <c r="BX1465" s="137">
        <v>1.5554816375306452E-2</v>
      </c>
      <c r="BY1465" s="302">
        <v>194.54545454545399</v>
      </c>
      <c r="BZ1465" s="312">
        <v>6708</v>
      </c>
      <c r="CA1465" s="137">
        <v>1.5968919169844737E-2</v>
      </c>
      <c r="CB1465" s="302">
        <v>232.72728000000001</v>
      </c>
      <c r="CD1465" s="318" t="s">
        <v>0</v>
      </c>
      <c r="CE1465" s="290" t="s">
        <v>0</v>
      </c>
      <c r="CF1465" s="290" t="s">
        <v>0</v>
      </c>
      <c r="CG1465" s="312">
        <v>59417</v>
      </c>
      <c r="CH1465" s="137">
        <v>1.638702243359294E-2</v>
      </c>
      <c r="CI1465" s="302">
        <v>646.74</v>
      </c>
      <c r="CJ1465" s="312">
        <v>64429</v>
      </c>
      <c r="CK1465" s="137">
        <v>1.6993216850316527E-2</v>
      </c>
      <c r="CL1465" s="302">
        <v>678.2</v>
      </c>
    </row>
    <row r="1466" spans="1:91" ht="14.4" x14ac:dyDescent="0.3">
      <c r="A1466" s="432"/>
      <c r="B1466" s="432"/>
      <c r="C1466" s="432"/>
      <c r="D1466" s="432"/>
      <c r="E1466" s="432"/>
      <c r="F1466" s="432"/>
      <c r="G1466" s="432"/>
      <c r="H1466" s="432"/>
      <c r="I1466" s="432"/>
      <c r="J1466" s="432"/>
      <c r="K1466" s="432"/>
      <c r="L1466" s="432"/>
      <c r="M1466" s="432"/>
      <c r="N1466" s="432"/>
      <c r="O1466" s="432"/>
      <c r="P1466" s="432"/>
      <c r="Q1466" s="432"/>
      <c r="R1466" s="432"/>
      <c r="S1466" s="432"/>
      <c r="T1466" s="432"/>
      <c r="U1466" s="432"/>
      <c r="V1466" s="432"/>
      <c r="W1466" s="432"/>
      <c r="X1466" s="432"/>
      <c r="Y1466" s="432"/>
      <c r="Z1466" s="432"/>
      <c r="AA1466" s="432"/>
      <c r="AB1466" s="432"/>
      <c r="AC1466" s="432"/>
      <c r="AD1466" s="432"/>
      <c r="AE1466" s="432"/>
      <c r="AF1466" s="432"/>
      <c r="AG1466" s="432"/>
      <c r="AH1466" s="432"/>
      <c r="AI1466" s="432"/>
      <c r="AJ1466" s="432"/>
      <c r="AK1466" s="432"/>
      <c r="AL1466" s="432"/>
      <c r="AM1466" s="432"/>
      <c r="AN1466" s="432"/>
      <c r="AO1466" s="432"/>
      <c r="AP1466" s="432"/>
      <c r="AQ1466" s="432"/>
      <c r="AR1466" s="432"/>
      <c r="AS1466" s="432"/>
      <c r="AT1466" s="432"/>
      <c r="AU1466" s="432"/>
      <c r="AV1466" s="432"/>
      <c r="AW1466" s="432"/>
      <c r="AX1466" s="432"/>
      <c r="AY1466" s="432"/>
      <c r="AZ1466" s="432"/>
      <c r="BA1466" s="432"/>
      <c r="BB1466" s="432"/>
      <c r="BC1466" s="432"/>
      <c r="BD1466" s="432"/>
      <c r="BE1466" s="432"/>
      <c r="BF1466" s="432"/>
      <c r="BG1466" s="432"/>
      <c r="BH1466" s="432"/>
      <c r="BI1466" s="432"/>
      <c r="BJ1466" s="432"/>
      <c r="BK1466" s="432"/>
      <c r="BL1466" s="432"/>
      <c r="BM1466" s="432"/>
      <c r="BN1466" s="432"/>
      <c r="BO1466" s="432"/>
      <c r="BP1466" s="432"/>
      <c r="BQ1466" s="432"/>
      <c r="BR1466" s="432"/>
      <c r="BS1466" s="432"/>
      <c r="BT1466" s="432"/>
      <c r="BU1466" s="432"/>
      <c r="BV1466" s="432"/>
      <c r="BW1466" s="432"/>
      <c r="BX1466" s="432"/>
      <c r="BY1466" s="432"/>
      <c r="BZ1466" s="432"/>
      <c r="CA1466" s="432"/>
      <c r="CB1466" s="432"/>
      <c r="CC1466" s="432"/>
      <c r="CD1466" s="432"/>
      <c r="CE1466" s="432"/>
      <c r="CF1466" s="432"/>
      <c r="CG1466" s="432"/>
      <c r="CH1466" s="432"/>
      <c r="CI1466" s="432"/>
      <c r="CJ1466" s="432"/>
      <c r="CK1466" s="432"/>
      <c r="CL1466" s="432"/>
      <c r="CM1466" s="432"/>
    </row>
    <row r="1467" spans="1:91" ht="14.4" x14ac:dyDescent="0.3">
      <c r="A1467" s="472" t="s">
        <v>646</v>
      </c>
      <c r="B1467" s="472"/>
      <c r="C1467" s="472"/>
      <c r="D1467" s="472"/>
      <c r="E1467" s="472"/>
      <c r="F1467" s="472"/>
      <c r="G1467" s="472"/>
      <c r="H1467" s="472"/>
      <c r="I1467" s="472"/>
      <c r="J1467" s="472"/>
      <c r="K1467" s="472"/>
      <c r="L1467" s="472"/>
      <c r="M1467" s="472"/>
      <c r="N1467" s="472"/>
      <c r="O1467" s="472"/>
      <c r="P1467" s="472"/>
      <c r="Q1467" s="472"/>
      <c r="R1467" s="472"/>
      <c r="S1467" s="472"/>
      <c r="T1467" s="472"/>
      <c r="U1467" s="472"/>
      <c r="V1467" s="472"/>
      <c r="W1467" s="472"/>
      <c r="X1467" s="472"/>
      <c r="Y1467" s="472"/>
      <c r="Z1467" s="472"/>
      <c r="AA1467" s="472"/>
      <c r="AB1467" s="472"/>
      <c r="AC1467" s="472"/>
      <c r="AD1467" s="472"/>
      <c r="AE1467" s="472"/>
      <c r="AF1467" s="472"/>
      <c r="AG1467" s="472"/>
      <c r="AH1467" s="472"/>
      <c r="AI1467" s="472"/>
      <c r="AJ1467" s="472"/>
      <c r="AK1467" s="472"/>
      <c r="AL1467" s="472"/>
      <c r="AM1467" s="472"/>
      <c r="AN1467" s="472"/>
      <c r="AO1467" s="472"/>
      <c r="AP1467" s="472"/>
      <c r="AQ1467" s="472"/>
      <c r="AR1467" s="472"/>
      <c r="AS1467" s="472"/>
      <c r="AT1467" s="472"/>
      <c r="AU1467" s="472"/>
      <c r="AV1467" s="472"/>
      <c r="AW1467" s="472"/>
      <c r="AX1467" s="472"/>
      <c r="AY1467" s="472"/>
      <c r="AZ1467" s="472"/>
      <c r="BA1467" s="472"/>
      <c r="BB1467" s="472"/>
      <c r="BC1467" s="472"/>
      <c r="BD1467" s="472"/>
      <c r="BE1467" s="472"/>
      <c r="BF1467" s="472"/>
      <c r="BG1467" s="472"/>
      <c r="BH1467" s="472"/>
      <c r="BI1467" s="472"/>
      <c r="BJ1467" s="472"/>
      <c r="BK1467" s="472"/>
      <c r="BL1467" s="472"/>
      <c r="BM1467" s="472"/>
      <c r="BN1467" s="472"/>
      <c r="BO1467" s="472"/>
      <c r="BP1467" s="472"/>
      <c r="BQ1467" s="472"/>
      <c r="BR1467" s="472"/>
      <c r="BS1467" s="472"/>
      <c r="BT1467" s="472"/>
      <c r="BU1467" s="472"/>
      <c r="BV1467" s="472"/>
      <c r="BW1467" s="472"/>
      <c r="BX1467" s="472"/>
      <c r="BY1467" s="472"/>
      <c r="BZ1467" s="472"/>
      <c r="CA1467" s="472"/>
      <c r="CB1467" s="472"/>
      <c r="CC1467" s="472"/>
      <c r="CD1467" s="472"/>
      <c r="CE1467" s="472"/>
      <c r="CF1467" s="472"/>
      <c r="CG1467" s="472"/>
      <c r="CH1467" s="472"/>
      <c r="CI1467" s="472"/>
      <c r="CJ1467" s="472"/>
      <c r="CK1467" s="472"/>
      <c r="CL1467" s="472"/>
      <c r="CM1467" s="472"/>
    </row>
    <row r="1468" spans="1:91" ht="18" customHeight="1" x14ac:dyDescent="0.3">
      <c r="B1468" s="318" t="s">
        <v>0</v>
      </c>
      <c r="C1468" s="290" t="s">
        <v>0</v>
      </c>
      <c r="D1468" s="290" t="s">
        <v>0</v>
      </c>
      <c r="E1468" s="474" t="s">
        <v>332</v>
      </c>
      <c r="F1468" s="474"/>
      <c r="G1468" s="292" t="s">
        <v>333</v>
      </c>
      <c r="H1468" s="474" t="s">
        <v>332</v>
      </c>
      <c r="I1468" s="474"/>
      <c r="J1468" s="292" t="s">
        <v>333</v>
      </c>
      <c r="K1468" s="310" t="s">
        <v>0</v>
      </c>
      <c r="L1468" s="290" t="s">
        <v>0</v>
      </c>
      <c r="M1468" s="290" t="s">
        <v>0</v>
      </c>
      <c r="N1468" s="290" t="s">
        <v>0</v>
      </c>
      <c r="O1468" s="474" t="s">
        <v>332</v>
      </c>
      <c r="P1468" s="474"/>
      <c r="Q1468" s="292" t="s">
        <v>333</v>
      </c>
      <c r="R1468" s="474" t="s">
        <v>332</v>
      </c>
      <c r="S1468" s="474"/>
      <c r="T1468" s="292" t="s">
        <v>333</v>
      </c>
      <c r="U1468" s="310" t="s">
        <v>0</v>
      </c>
      <c r="V1468" s="290" t="s">
        <v>0</v>
      </c>
      <c r="W1468" s="290" t="s">
        <v>0</v>
      </c>
      <c r="X1468" s="290" t="s">
        <v>0</v>
      </c>
      <c r="Y1468" s="474" t="s">
        <v>332</v>
      </c>
      <c r="Z1468" s="474"/>
      <c r="AA1468" s="292" t="s">
        <v>333</v>
      </c>
      <c r="AB1468" s="474" t="s">
        <v>332</v>
      </c>
      <c r="AC1468" s="474"/>
      <c r="AD1468" s="292" t="s">
        <v>333</v>
      </c>
      <c r="AE1468" s="310" t="s">
        <v>0</v>
      </c>
      <c r="AF1468" s="290" t="s">
        <v>0</v>
      </c>
      <c r="AG1468" s="290" t="s">
        <v>0</v>
      </c>
      <c r="AH1468" s="290" t="s">
        <v>0</v>
      </c>
      <c r="AI1468" s="474" t="s">
        <v>332</v>
      </c>
      <c r="AJ1468" s="474"/>
      <c r="AK1468" s="292" t="s">
        <v>333</v>
      </c>
      <c r="AL1468" s="474" t="s">
        <v>332</v>
      </c>
      <c r="AM1468" s="474"/>
      <c r="AN1468" s="292" t="s">
        <v>333</v>
      </c>
      <c r="AO1468" s="310" t="s">
        <v>0</v>
      </c>
      <c r="AP1468" s="290" t="s">
        <v>0</v>
      </c>
      <c r="AQ1468" s="290" t="s">
        <v>0</v>
      </c>
      <c r="AR1468" s="290" t="s">
        <v>0</v>
      </c>
      <c r="AS1468" s="474" t="s">
        <v>332</v>
      </c>
      <c r="AT1468" s="474"/>
      <c r="AU1468" s="292" t="s">
        <v>333</v>
      </c>
      <c r="AV1468" s="474" t="s">
        <v>332</v>
      </c>
      <c r="AW1468" s="474"/>
      <c r="AX1468" s="292" t="s">
        <v>333</v>
      </c>
      <c r="AY1468" s="290" t="s">
        <v>0</v>
      </c>
      <c r="AZ1468" s="318" t="s">
        <v>0</v>
      </c>
      <c r="BA1468" s="290" t="s">
        <v>0</v>
      </c>
      <c r="BB1468" s="290" t="s">
        <v>0</v>
      </c>
      <c r="BC1468" s="474" t="s">
        <v>332</v>
      </c>
      <c r="BD1468" s="474"/>
      <c r="BE1468" s="292" t="s">
        <v>333</v>
      </c>
      <c r="BF1468" s="474" t="s">
        <v>332</v>
      </c>
      <c r="BG1468" s="474"/>
      <c r="BH1468" s="292" t="s">
        <v>333</v>
      </c>
      <c r="BI1468" s="290" t="s">
        <v>0</v>
      </c>
      <c r="BJ1468" s="318" t="s">
        <v>0</v>
      </c>
      <c r="BK1468" s="290" t="s">
        <v>0</v>
      </c>
      <c r="BL1468" s="290" t="s">
        <v>0</v>
      </c>
      <c r="BM1468" s="474" t="s">
        <v>332</v>
      </c>
      <c r="BN1468" s="474"/>
      <c r="BO1468" s="292" t="s">
        <v>333</v>
      </c>
      <c r="BP1468" s="474" t="s">
        <v>332</v>
      </c>
      <c r="BQ1468" s="474"/>
      <c r="BR1468" s="292" t="s">
        <v>333</v>
      </c>
      <c r="BS1468" s="290" t="s">
        <v>0</v>
      </c>
      <c r="BT1468" s="318" t="s">
        <v>0</v>
      </c>
      <c r="BU1468" s="290" t="s">
        <v>0</v>
      </c>
      <c r="BV1468" s="290" t="s">
        <v>0</v>
      </c>
      <c r="BW1468" s="474" t="s">
        <v>332</v>
      </c>
      <c r="BX1468" s="474"/>
      <c r="BY1468" s="292" t="s">
        <v>333</v>
      </c>
      <c r="BZ1468" s="474" t="s">
        <v>332</v>
      </c>
      <c r="CA1468" s="474"/>
      <c r="CB1468" s="292" t="s">
        <v>333</v>
      </c>
      <c r="CC1468" s="290" t="s">
        <v>0</v>
      </c>
      <c r="CD1468" s="318" t="s">
        <v>0</v>
      </c>
      <c r="CE1468" s="290" t="s">
        <v>0</v>
      </c>
      <c r="CF1468" s="290" t="s">
        <v>0</v>
      </c>
      <c r="CG1468" s="474" t="s">
        <v>332</v>
      </c>
      <c r="CH1468" s="474"/>
      <c r="CI1468" s="292" t="s">
        <v>333</v>
      </c>
      <c r="CJ1468" s="474" t="s">
        <v>332</v>
      </c>
      <c r="CK1468" s="474"/>
      <c r="CL1468" s="292" t="s">
        <v>333</v>
      </c>
      <c r="CM1468" s="310" t="s">
        <v>0</v>
      </c>
    </row>
    <row r="1469" spans="1:91" ht="14.4" x14ac:dyDescent="0.3">
      <c r="A1469" s="99" t="s">
        <v>18</v>
      </c>
      <c r="B1469" s="318" t="s">
        <v>0</v>
      </c>
      <c r="C1469" s="290" t="s">
        <v>0</v>
      </c>
      <c r="D1469" s="290" t="s">
        <v>0</v>
      </c>
      <c r="E1469" s="312">
        <v>857910</v>
      </c>
      <c r="F1469" s="137"/>
      <c r="G1469" s="302">
        <v>450.30303030303003</v>
      </c>
      <c r="H1469" s="312">
        <v>895561</v>
      </c>
      <c r="I1469" s="137"/>
      <c r="J1469" s="302">
        <v>326.66665599999999</v>
      </c>
      <c r="L1469" s="290" t="s">
        <v>0</v>
      </c>
      <c r="M1469" s="290" t="s">
        <v>0</v>
      </c>
      <c r="N1469" s="290" t="s">
        <v>0</v>
      </c>
      <c r="O1469" s="312">
        <v>754736</v>
      </c>
      <c r="P1469" s="137"/>
      <c r="Q1469" s="302">
        <v>889.09090909090901</v>
      </c>
      <c r="R1469" s="312">
        <v>789639</v>
      </c>
      <c r="S1469" s="137"/>
      <c r="T1469" s="302">
        <v>755.75756799999999</v>
      </c>
      <c r="V1469" s="290" t="s">
        <v>0</v>
      </c>
      <c r="W1469" s="290" t="s">
        <v>0</v>
      </c>
      <c r="X1469" s="290" t="s">
        <v>0</v>
      </c>
      <c r="Y1469" s="312">
        <v>118843</v>
      </c>
      <c r="Z1469" s="137"/>
      <c r="AA1469" s="302">
        <v>802.42424242424204</v>
      </c>
      <c r="AB1469" s="312">
        <v>122352</v>
      </c>
      <c r="AC1469" s="137"/>
      <c r="AD1469" s="302">
        <v>450.30304000000001</v>
      </c>
      <c r="AF1469" s="290" t="s">
        <v>0</v>
      </c>
      <c r="AG1469" s="290" t="s">
        <v>0</v>
      </c>
      <c r="AH1469" s="290" t="s">
        <v>0</v>
      </c>
      <c r="AI1469" s="312">
        <v>132528</v>
      </c>
      <c r="AJ1469" s="137"/>
      <c r="AK1469" s="302">
        <v>580.60606060606005</v>
      </c>
      <c r="AL1469" s="312">
        <v>135642</v>
      </c>
      <c r="AM1469" s="137"/>
      <c r="AN1469" s="302">
        <v>326.06060000000002</v>
      </c>
      <c r="AP1469" s="290" t="s">
        <v>0</v>
      </c>
      <c r="AQ1469" s="290" t="s">
        <v>0</v>
      </c>
      <c r="AR1469" s="290" t="s">
        <v>0</v>
      </c>
      <c r="AS1469" s="312">
        <v>236921</v>
      </c>
      <c r="AT1469" s="137"/>
      <c r="AU1469" s="302">
        <v>216.969696969697</v>
      </c>
      <c r="AV1469" s="312">
        <v>247300</v>
      </c>
      <c r="AW1469" s="137"/>
      <c r="AX1469" s="302">
        <v>224.24243200000001</v>
      </c>
      <c r="AZ1469" s="318" t="s">
        <v>0</v>
      </c>
      <c r="BA1469" s="290" t="s">
        <v>0</v>
      </c>
      <c r="BB1469" s="290" t="s">
        <v>0</v>
      </c>
      <c r="BC1469" s="312">
        <v>638916</v>
      </c>
      <c r="BD1469" s="137"/>
      <c r="BE1469" s="302">
        <v>449.09090909090901</v>
      </c>
      <c r="BF1469" s="312">
        <v>680089</v>
      </c>
      <c r="BG1469" s="137"/>
      <c r="BH1469" s="302">
        <v>413.33334400000001</v>
      </c>
      <c r="BJ1469" s="318" t="s">
        <v>0</v>
      </c>
      <c r="BK1469" s="290" t="s">
        <v>0</v>
      </c>
      <c r="BL1469" s="290" t="s">
        <v>0</v>
      </c>
      <c r="BM1469" s="312">
        <v>480148</v>
      </c>
      <c r="BN1469" s="137"/>
      <c r="BO1469" s="302">
        <v>319.39393939393898</v>
      </c>
      <c r="BP1469" s="312">
        <v>500805</v>
      </c>
      <c r="BQ1469" s="137"/>
      <c r="BR1469" s="302">
        <v>203.636368</v>
      </c>
      <c r="BT1469" s="318" t="s">
        <v>0</v>
      </c>
      <c r="BU1469" s="290" t="s">
        <v>0</v>
      </c>
      <c r="BV1469" s="290" t="s">
        <v>0</v>
      </c>
      <c r="BW1469" s="312">
        <v>405855</v>
      </c>
      <c r="BX1469" s="137"/>
      <c r="BY1469" s="302">
        <v>358.78787878787801</v>
      </c>
      <c r="BZ1469" s="312">
        <v>420066</v>
      </c>
      <c r="CA1469" s="137"/>
      <c r="CB1469" s="302">
        <v>325.45455900000002</v>
      </c>
      <c r="CD1469" s="318" t="s">
        <v>0</v>
      </c>
      <c r="CE1469" s="290" t="s">
        <v>0</v>
      </c>
      <c r="CF1469" s="290" t="s">
        <v>0</v>
      </c>
      <c r="CG1469" s="312">
        <v>3625857</v>
      </c>
      <c r="CH1469" s="137"/>
      <c r="CI1469" s="302">
        <v>1565.44</v>
      </c>
      <c r="CJ1469" s="312">
        <v>3791454</v>
      </c>
      <c r="CK1469" s="137"/>
      <c r="CL1469" s="302">
        <v>1163.03</v>
      </c>
    </row>
    <row r="1470" spans="1:91" ht="14.4" x14ac:dyDescent="0.3">
      <c r="A1470" s="99" t="s">
        <v>334</v>
      </c>
      <c r="B1470" s="318" t="s">
        <v>0</v>
      </c>
      <c r="C1470" s="290" t="s">
        <v>0</v>
      </c>
      <c r="D1470" s="290" t="s">
        <v>0</v>
      </c>
      <c r="E1470" s="312">
        <v>423780</v>
      </c>
      <c r="F1470" s="137">
        <v>0.49396789873063607</v>
      </c>
      <c r="G1470" s="302">
        <v>381.81818181818102</v>
      </c>
      <c r="H1470" s="312">
        <v>442788</v>
      </c>
      <c r="I1470" s="137">
        <v>0.49442528202992314</v>
      </c>
      <c r="J1470" s="302">
        <v>313.33334400000001</v>
      </c>
      <c r="L1470" s="290" t="s">
        <v>0</v>
      </c>
      <c r="M1470" s="290" t="s">
        <v>0</v>
      </c>
      <c r="N1470" s="290" t="s">
        <v>0</v>
      </c>
      <c r="O1470" s="312">
        <v>375213</v>
      </c>
      <c r="P1470" s="137">
        <v>0.49714469695363678</v>
      </c>
      <c r="Q1470" s="302">
        <v>862.42424242424204</v>
      </c>
      <c r="R1470" s="312">
        <v>392998</v>
      </c>
      <c r="S1470" s="137">
        <v>0.49769324970017947</v>
      </c>
      <c r="T1470" s="302">
        <v>733.33330000000001</v>
      </c>
      <c r="V1470" s="290" t="s">
        <v>0</v>
      </c>
      <c r="W1470" s="290" t="s">
        <v>0</v>
      </c>
      <c r="X1470" s="290" t="s">
        <v>0</v>
      </c>
      <c r="Y1470" s="312">
        <v>58796</v>
      </c>
      <c r="Z1470" s="137">
        <v>0.49473675353197077</v>
      </c>
      <c r="AA1470" s="302">
        <v>789.69696969696895</v>
      </c>
      <c r="AB1470" s="312">
        <v>61196</v>
      </c>
      <c r="AC1470" s="137">
        <v>0.50016346279586765</v>
      </c>
      <c r="AD1470" s="302">
        <v>412.72726399999999</v>
      </c>
      <c r="AF1470" s="290" t="s">
        <v>0</v>
      </c>
      <c r="AG1470" s="290" t="s">
        <v>0</v>
      </c>
      <c r="AH1470" s="290" t="s">
        <v>0</v>
      </c>
      <c r="AI1470" s="312">
        <v>66510</v>
      </c>
      <c r="AJ1470" s="137">
        <v>0.5018562115175661</v>
      </c>
      <c r="AK1470" s="302">
        <v>189.69696969696901</v>
      </c>
      <c r="AL1470" s="312">
        <v>66195</v>
      </c>
      <c r="AM1470" s="137">
        <v>0.48801256248064756</v>
      </c>
      <c r="AN1470" s="302">
        <v>216.363632</v>
      </c>
      <c r="AP1470" s="290" t="s">
        <v>0</v>
      </c>
      <c r="AQ1470" s="290" t="s">
        <v>0</v>
      </c>
      <c r="AR1470" s="290" t="s">
        <v>0</v>
      </c>
      <c r="AS1470" s="312">
        <v>118371</v>
      </c>
      <c r="AT1470" s="137">
        <v>0.49962223694818103</v>
      </c>
      <c r="AU1470" s="302">
        <v>189.09090909090901</v>
      </c>
      <c r="AV1470" s="312">
        <v>123712</v>
      </c>
      <c r="AW1470" s="137">
        <v>0.50025070764253943</v>
      </c>
      <c r="AX1470" s="302">
        <v>203.03030000000001</v>
      </c>
      <c r="AZ1470" s="318" t="s">
        <v>0</v>
      </c>
      <c r="BA1470" s="290" t="s">
        <v>0</v>
      </c>
      <c r="BB1470" s="290" t="s">
        <v>0</v>
      </c>
      <c r="BC1470" s="312">
        <v>314286</v>
      </c>
      <c r="BD1470" s="137">
        <v>0.49190503916007738</v>
      </c>
      <c r="BE1470" s="302">
        <v>374.54545454545399</v>
      </c>
      <c r="BF1470" s="312">
        <v>335262</v>
      </c>
      <c r="BG1470" s="137">
        <v>0.49296783215138018</v>
      </c>
      <c r="BH1470" s="302">
        <v>333.33334400000001</v>
      </c>
      <c r="BJ1470" s="318" t="s">
        <v>0</v>
      </c>
      <c r="BK1470" s="290" t="s">
        <v>0</v>
      </c>
      <c r="BL1470" s="290" t="s">
        <v>0</v>
      </c>
      <c r="BM1470" s="312">
        <v>236598</v>
      </c>
      <c r="BN1470" s="137">
        <v>0.49276056549230651</v>
      </c>
      <c r="BO1470" s="302">
        <v>280</v>
      </c>
      <c r="BP1470" s="312">
        <v>247127</v>
      </c>
      <c r="BQ1470" s="137">
        <v>0.49345953015644811</v>
      </c>
      <c r="BR1470" s="302">
        <v>147.27271999999999</v>
      </c>
      <c r="BT1470" s="318" t="s">
        <v>0</v>
      </c>
      <c r="BU1470" s="290" t="s">
        <v>0</v>
      </c>
      <c r="BV1470" s="290" t="s">
        <v>0</v>
      </c>
      <c r="BW1470" s="312">
        <v>202095</v>
      </c>
      <c r="BX1470" s="137">
        <v>0.49794877480873712</v>
      </c>
      <c r="BY1470" s="302">
        <v>284.84848484848402</v>
      </c>
      <c r="BZ1470" s="312">
        <v>208846</v>
      </c>
      <c r="CA1470" s="137">
        <v>0.49717425356967715</v>
      </c>
      <c r="CB1470" s="302">
        <v>300.60604899999998</v>
      </c>
      <c r="CD1470" s="318" t="s">
        <v>0</v>
      </c>
      <c r="CE1470" s="290" t="s">
        <v>0</v>
      </c>
      <c r="CF1470" s="290" t="s">
        <v>0</v>
      </c>
      <c r="CG1470" s="312">
        <v>1795649</v>
      </c>
      <c r="CH1470" s="137">
        <v>0.49523436804043847</v>
      </c>
      <c r="CI1470" s="302">
        <v>1371.53</v>
      </c>
      <c r="CJ1470" s="312">
        <v>1878124</v>
      </c>
      <c r="CK1470" s="137">
        <v>0.49535719014393947</v>
      </c>
      <c r="CL1470" s="302">
        <v>1056.0999999999999</v>
      </c>
    </row>
    <row r="1471" spans="1:91" ht="14.4" x14ac:dyDescent="0.3">
      <c r="A1471" s="99" t="s">
        <v>632</v>
      </c>
      <c r="B1471" s="318" t="s">
        <v>0</v>
      </c>
      <c r="C1471" s="290" t="s">
        <v>0</v>
      </c>
      <c r="D1471" s="290" t="s">
        <v>0</v>
      </c>
      <c r="E1471" s="312">
        <v>100940</v>
      </c>
      <c r="F1471" s="137">
        <v>0.117658029397023</v>
      </c>
      <c r="G1471" s="302">
        <v>60.606060606060602</v>
      </c>
      <c r="H1471" s="312">
        <v>103401</v>
      </c>
      <c r="I1471" s="137">
        <v>0.11545947177244208</v>
      </c>
      <c r="J1471" s="302">
        <v>55.757576</v>
      </c>
      <c r="L1471" s="290" t="s">
        <v>0</v>
      </c>
      <c r="M1471" s="290" t="s">
        <v>0</v>
      </c>
      <c r="N1471" s="290" t="s">
        <v>0</v>
      </c>
      <c r="O1471" s="312">
        <v>92464</v>
      </c>
      <c r="P1471" s="137">
        <v>0.12251171270483983</v>
      </c>
      <c r="Q1471" s="302">
        <v>60.606060606060602</v>
      </c>
      <c r="R1471" s="312">
        <v>95005</v>
      </c>
      <c r="S1471" s="137">
        <v>0.12031447281605899</v>
      </c>
      <c r="T1471" s="302">
        <v>95.757576</v>
      </c>
      <c r="V1471" s="290" t="s">
        <v>0</v>
      </c>
      <c r="W1471" s="290" t="s">
        <v>0</v>
      </c>
      <c r="X1471" s="290" t="s">
        <v>0</v>
      </c>
      <c r="Y1471" s="312">
        <v>14942</v>
      </c>
      <c r="Z1471" s="137">
        <v>0.12572890283819829</v>
      </c>
      <c r="AA1471" s="302">
        <v>34.545454545454497</v>
      </c>
      <c r="AB1471" s="312">
        <v>14893</v>
      </c>
      <c r="AC1471" s="137">
        <v>0.12172257094285341</v>
      </c>
      <c r="AD1471" s="302">
        <v>73.939390000000003</v>
      </c>
      <c r="AF1471" s="290" t="s">
        <v>0</v>
      </c>
      <c r="AG1471" s="290" t="s">
        <v>0</v>
      </c>
      <c r="AH1471" s="290" t="s">
        <v>0</v>
      </c>
      <c r="AI1471" s="312">
        <v>15648</v>
      </c>
      <c r="AJ1471" s="137">
        <v>0.1180731618978631</v>
      </c>
      <c r="AK1471" s="302">
        <v>99.393939393939405</v>
      </c>
      <c r="AL1471" s="312">
        <v>15758</v>
      </c>
      <c r="AM1471" s="137">
        <v>0.11617345659898852</v>
      </c>
      <c r="AN1471" s="302">
        <v>98.787880000000001</v>
      </c>
      <c r="AP1471" s="290" t="s">
        <v>0</v>
      </c>
      <c r="AQ1471" s="290" t="s">
        <v>0</v>
      </c>
      <c r="AR1471" s="290" t="s">
        <v>0</v>
      </c>
      <c r="AS1471" s="312">
        <v>30002</v>
      </c>
      <c r="AT1471" s="137">
        <v>0.12663292827566994</v>
      </c>
      <c r="AU1471" s="302">
        <v>66.6666666666666</v>
      </c>
      <c r="AV1471" s="312">
        <v>30142</v>
      </c>
      <c r="AW1471" s="137">
        <v>0.12188435099069955</v>
      </c>
      <c r="AX1471" s="302">
        <v>76.969695999999999</v>
      </c>
      <c r="AZ1471" s="318" t="s">
        <v>0</v>
      </c>
      <c r="BA1471" s="290" t="s">
        <v>0</v>
      </c>
      <c r="BB1471" s="290" t="s">
        <v>0</v>
      </c>
      <c r="BC1471" s="312">
        <v>74338</v>
      </c>
      <c r="BD1471" s="137">
        <v>0.11635019313963024</v>
      </c>
      <c r="BE1471" s="302">
        <v>235.75757575757501</v>
      </c>
      <c r="BF1471" s="312">
        <v>76959</v>
      </c>
      <c r="BG1471" s="137">
        <v>0.11316018932816146</v>
      </c>
      <c r="BH1471" s="302">
        <v>79.393936199999999</v>
      </c>
      <c r="BJ1471" s="318" t="s">
        <v>0</v>
      </c>
      <c r="BK1471" s="290" t="s">
        <v>0</v>
      </c>
      <c r="BL1471" s="290" t="s">
        <v>0</v>
      </c>
      <c r="BM1471" s="312">
        <v>54457</v>
      </c>
      <c r="BN1471" s="137">
        <v>0.11341711305680749</v>
      </c>
      <c r="BO1471" s="302">
        <v>134.54545454545399</v>
      </c>
      <c r="BP1471" s="312">
        <v>55005</v>
      </c>
      <c r="BQ1471" s="137">
        <v>0.10983316859855632</v>
      </c>
      <c r="BR1471" s="302">
        <v>41.212119999999999</v>
      </c>
      <c r="BT1471" s="318" t="s">
        <v>0</v>
      </c>
      <c r="BU1471" s="290" t="s">
        <v>0</v>
      </c>
      <c r="BV1471" s="290" t="s">
        <v>0</v>
      </c>
      <c r="BW1471" s="312">
        <v>52362</v>
      </c>
      <c r="BX1471" s="137">
        <v>0.12901652067856748</v>
      </c>
      <c r="BY1471" s="302">
        <v>53.939393939393902</v>
      </c>
      <c r="BZ1471" s="312">
        <v>53683</v>
      </c>
      <c r="CA1471" s="137">
        <v>0.12779658434626939</v>
      </c>
      <c r="CB1471" s="302">
        <v>75.757576</v>
      </c>
      <c r="CD1471" s="318" t="s">
        <v>0</v>
      </c>
      <c r="CE1471" s="290" t="s">
        <v>0</v>
      </c>
      <c r="CF1471" s="290" t="s">
        <v>0</v>
      </c>
      <c r="CG1471" s="312">
        <v>435153</v>
      </c>
      <c r="CH1471" s="137">
        <v>0.12001383397083779</v>
      </c>
      <c r="CI1471" s="302">
        <v>313.85000000000002</v>
      </c>
      <c r="CJ1471" s="312">
        <v>444846</v>
      </c>
      <c r="CK1471" s="137">
        <v>0.1173286026943753</v>
      </c>
      <c r="CL1471" s="302">
        <v>215.18</v>
      </c>
    </row>
    <row r="1472" spans="1:91" ht="14.4" x14ac:dyDescent="0.3">
      <c r="A1472" s="99" t="s">
        <v>647</v>
      </c>
      <c r="B1472" s="318" t="s">
        <v>0</v>
      </c>
      <c r="C1472" s="290" t="s">
        <v>0</v>
      </c>
      <c r="D1472" s="290" t="s">
        <v>0</v>
      </c>
      <c r="E1472" s="312">
        <v>1144</v>
      </c>
      <c r="F1472" s="137">
        <v>1.3334732081453765E-3</v>
      </c>
      <c r="G1472" s="302">
        <v>140.60606060606</v>
      </c>
      <c r="H1472" s="312">
        <v>1126</v>
      </c>
      <c r="I1472" s="137">
        <v>1.257312455544625E-3</v>
      </c>
      <c r="J1472" s="302">
        <v>152.72728000000001</v>
      </c>
      <c r="L1472" s="290" t="s">
        <v>0</v>
      </c>
      <c r="M1472" s="290" t="s">
        <v>0</v>
      </c>
      <c r="N1472" s="290" t="s">
        <v>0</v>
      </c>
      <c r="O1472" s="312">
        <v>674</v>
      </c>
      <c r="P1472" s="137">
        <v>8.9302749570710819E-4</v>
      </c>
      <c r="Q1472" s="302">
        <v>112.72727272727199</v>
      </c>
      <c r="R1472" s="312">
        <v>971</v>
      </c>
      <c r="S1472" s="137">
        <v>1.2296758392126021E-3</v>
      </c>
      <c r="T1472" s="302">
        <v>144.84848</v>
      </c>
      <c r="V1472" s="290" t="s">
        <v>0</v>
      </c>
      <c r="W1472" s="290" t="s">
        <v>0</v>
      </c>
      <c r="X1472" s="290" t="s">
        <v>0</v>
      </c>
      <c r="Y1472" s="312">
        <v>118</v>
      </c>
      <c r="Z1472" s="137">
        <v>9.9290660787761998E-4</v>
      </c>
      <c r="AA1472" s="302">
        <v>41.212121212121197</v>
      </c>
      <c r="AB1472" s="312">
        <v>204</v>
      </c>
      <c r="AC1472" s="137">
        <v>1.6673205178501373E-3</v>
      </c>
      <c r="AD1472" s="302">
        <v>73.939390000000003</v>
      </c>
      <c r="AF1472" s="290" t="s">
        <v>0</v>
      </c>
      <c r="AG1472" s="290" t="s">
        <v>0</v>
      </c>
      <c r="AH1472" s="290" t="s">
        <v>0</v>
      </c>
      <c r="AI1472" s="312">
        <v>106</v>
      </c>
      <c r="AJ1472" s="137">
        <v>7.9983097911384769E-4</v>
      </c>
      <c r="AK1472" s="302">
        <v>36.969696969696898</v>
      </c>
      <c r="AL1472" s="312">
        <v>141</v>
      </c>
      <c r="AM1472" s="137">
        <v>1.0395010395010396E-3</v>
      </c>
      <c r="AN1472" s="302">
        <v>51.515152</v>
      </c>
      <c r="AP1472" s="290" t="s">
        <v>0</v>
      </c>
      <c r="AQ1472" s="290" t="s">
        <v>0</v>
      </c>
      <c r="AR1472" s="290" t="s">
        <v>0</v>
      </c>
      <c r="AS1472" s="312">
        <v>538</v>
      </c>
      <c r="AT1472" s="137">
        <v>2.2707991271352056E-3</v>
      </c>
      <c r="AU1472" s="302">
        <v>124.84848484848401</v>
      </c>
      <c r="AV1472" s="312">
        <v>308</v>
      </c>
      <c r="AW1472" s="137">
        <v>1.2454508693894057E-3</v>
      </c>
      <c r="AX1472" s="302">
        <v>79.393936199999999</v>
      </c>
      <c r="AZ1472" s="318" t="s">
        <v>0</v>
      </c>
      <c r="BA1472" s="290" t="s">
        <v>0</v>
      </c>
      <c r="BB1472" s="290" t="s">
        <v>0</v>
      </c>
      <c r="BC1472" s="312">
        <v>826</v>
      </c>
      <c r="BD1472" s="137">
        <v>1.2928147049064353E-3</v>
      </c>
      <c r="BE1472" s="302">
        <v>135.15151515151501</v>
      </c>
      <c r="BF1472" s="312">
        <v>999</v>
      </c>
      <c r="BG1472" s="137">
        <v>1.4689253906474005E-3</v>
      </c>
      <c r="BH1472" s="302">
        <v>115.151512</v>
      </c>
      <c r="BJ1472" s="318" t="s">
        <v>0</v>
      </c>
      <c r="BK1472" s="290" t="s">
        <v>0</v>
      </c>
      <c r="BL1472" s="290" t="s">
        <v>0</v>
      </c>
      <c r="BM1472" s="312">
        <v>697</v>
      </c>
      <c r="BN1472" s="137">
        <v>1.4516357456450927E-3</v>
      </c>
      <c r="BO1472" s="302">
        <v>108.484848484848</v>
      </c>
      <c r="BP1472" s="312">
        <v>605</v>
      </c>
      <c r="BQ1472" s="137">
        <v>1.2080550313994468E-3</v>
      </c>
      <c r="BR1472" s="302">
        <v>107.878784</v>
      </c>
      <c r="BT1472" s="318" t="s">
        <v>0</v>
      </c>
      <c r="BU1472" s="290" t="s">
        <v>0</v>
      </c>
      <c r="BV1472" s="290" t="s">
        <v>0</v>
      </c>
      <c r="BW1472" s="312">
        <v>409</v>
      </c>
      <c r="BX1472" s="137">
        <v>1.0077490729447709E-3</v>
      </c>
      <c r="BY1472" s="302">
        <v>78.181818181818201</v>
      </c>
      <c r="BZ1472" s="312">
        <v>825</v>
      </c>
      <c r="CA1472" s="137">
        <v>1.9639770893145362E-3</v>
      </c>
      <c r="CB1472" s="302">
        <v>205.454544</v>
      </c>
      <c r="CD1472" s="318" t="s">
        <v>0</v>
      </c>
      <c r="CE1472" s="290" t="s">
        <v>0</v>
      </c>
      <c r="CF1472" s="290" t="s">
        <v>0</v>
      </c>
      <c r="CG1472" s="312">
        <v>4512</v>
      </c>
      <c r="CH1472" s="137">
        <v>1.244395462920904E-3</v>
      </c>
      <c r="CI1472" s="302">
        <v>294.05</v>
      </c>
      <c r="CJ1472" s="312">
        <v>5179</v>
      </c>
      <c r="CK1472" s="137">
        <v>1.3659667241116469E-3</v>
      </c>
      <c r="CL1472" s="302">
        <v>353.14</v>
      </c>
    </row>
    <row r="1473" spans="1:90" ht="14.4" x14ac:dyDescent="0.3">
      <c r="A1473" s="99" t="s">
        <v>648</v>
      </c>
      <c r="B1473" s="318" t="s">
        <v>0</v>
      </c>
      <c r="C1473" s="290" t="s">
        <v>0</v>
      </c>
      <c r="D1473" s="290" t="s">
        <v>0</v>
      </c>
      <c r="E1473" s="312">
        <v>99796</v>
      </c>
      <c r="F1473" s="137">
        <v>0.11632455618887762</v>
      </c>
      <c r="G1473" s="302">
        <v>152.12121212121201</v>
      </c>
      <c r="H1473" s="312">
        <v>102275</v>
      </c>
      <c r="I1473" s="137">
        <v>0.11420215931689745</v>
      </c>
      <c r="J1473" s="302">
        <v>156.96969999999999</v>
      </c>
      <c r="L1473" s="290" t="s">
        <v>0</v>
      </c>
      <c r="M1473" s="290" t="s">
        <v>0</v>
      </c>
      <c r="N1473" s="290" t="s">
        <v>0</v>
      </c>
      <c r="O1473" s="312">
        <v>91790</v>
      </c>
      <c r="P1473" s="137">
        <v>0.12161868520913273</v>
      </c>
      <c r="Q1473" s="302">
        <v>127.272727272727</v>
      </c>
      <c r="R1473" s="312">
        <v>94034</v>
      </c>
      <c r="S1473" s="137">
        <v>0.11908479697684639</v>
      </c>
      <c r="T1473" s="302">
        <v>181.81817599999999</v>
      </c>
      <c r="V1473" s="290" t="s">
        <v>0</v>
      </c>
      <c r="W1473" s="290" t="s">
        <v>0</v>
      </c>
      <c r="X1473" s="290" t="s">
        <v>0</v>
      </c>
      <c r="Y1473" s="312">
        <v>14824</v>
      </c>
      <c r="Z1473" s="137">
        <v>0.12473599623032068</v>
      </c>
      <c r="AA1473" s="302">
        <v>50.909090909090899</v>
      </c>
      <c r="AB1473" s="312">
        <v>14689</v>
      </c>
      <c r="AC1473" s="137">
        <v>0.12005525042500327</v>
      </c>
      <c r="AD1473" s="302">
        <v>106.060608</v>
      </c>
      <c r="AF1473" s="290" t="s">
        <v>0</v>
      </c>
      <c r="AG1473" s="290" t="s">
        <v>0</v>
      </c>
      <c r="AH1473" s="290" t="s">
        <v>0</v>
      </c>
      <c r="AI1473" s="312">
        <v>15542</v>
      </c>
      <c r="AJ1473" s="137">
        <v>0.11727333091874925</v>
      </c>
      <c r="AK1473" s="302">
        <v>109.09090909090899</v>
      </c>
      <c r="AL1473" s="312">
        <v>15617</v>
      </c>
      <c r="AM1473" s="137">
        <v>0.11513395555948748</v>
      </c>
      <c r="AN1473" s="302">
        <v>110.909088</v>
      </c>
      <c r="AP1473" s="290" t="s">
        <v>0</v>
      </c>
      <c r="AQ1473" s="290" t="s">
        <v>0</v>
      </c>
      <c r="AR1473" s="290" t="s">
        <v>0</v>
      </c>
      <c r="AS1473" s="312">
        <v>29464</v>
      </c>
      <c r="AT1473" s="137">
        <v>0.12436212914853474</v>
      </c>
      <c r="AU1473" s="302">
        <v>143.030303030303</v>
      </c>
      <c r="AV1473" s="312">
        <v>29834</v>
      </c>
      <c r="AW1473" s="137">
        <v>0.12063890012131015</v>
      </c>
      <c r="AX1473" s="302">
        <v>106.666664</v>
      </c>
      <c r="AZ1473" s="318" t="s">
        <v>0</v>
      </c>
      <c r="BA1473" s="290" t="s">
        <v>0</v>
      </c>
      <c r="BB1473" s="290" t="s">
        <v>0</v>
      </c>
      <c r="BC1473" s="312">
        <v>73512</v>
      </c>
      <c r="BD1473" s="137">
        <v>0.11505737843472381</v>
      </c>
      <c r="BE1473" s="302">
        <v>280.60606060606</v>
      </c>
      <c r="BF1473" s="312">
        <v>75960</v>
      </c>
      <c r="BG1473" s="137">
        <v>0.11169126393751407</v>
      </c>
      <c r="BH1473" s="302">
        <v>137.57576</v>
      </c>
      <c r="BJ1473" s="318" t="s">
        <v>0</v>
      </c>
      <c r="BK1473" s="290" t="s">
        <v>0</v>
      </c>
      <c r="BL1473" s="290" t="s">
        <v>0</v>
      </c>
      <c r="BM1473" s="312">
        <v>53760</v>
      </c>
      <c r="BN1473" s="137">
        <v>0.1119654773111624</v>
      </c>
      <c r="BO1473" s="302">
        <v>162.42424242424201</v>
      </c>
      <c r="BP1473" s="312">
        <v>54400</v>
      </c>
      <c r="BQ1473" s="137">
        <v>0.10862511356715687</v>
      </c>
      <c r="BR1473" s="302">
        <v>113.939392</v>
      </c>
      <c r="BT1473" s="318" t="s">
        <v>0</v>
      </c>
      <c r="BU1473" s="290" t="s">
        <v>0</v>
      </c>
      <c r="BV1473" s="290" t="s">
        <v>0</v>
      </c>
      <c r="BW1473" s="312">
        <v>51953</v>
      </c>
      <c r="BX1473" s="137">
        <v>0.12800877160562268</v>
      </c>
      <c r="BY1473" s="302">
        <v>96.969696969696898</v>
      </c>
      <c r="BZ1473" s="312">
        <v>52858</v>
      </c>
      <c r="CA1473" s="137">
        <v>0.12583260725695486</v>
      </c>
      <c r="CB1473" s="302">
        <v>225.454544</v>
      </c>
      <c r="CD1473" s="318" t="s">
        <v>0</v>
      </c>
      <c r="CE1473" s="290" t="s">
        <v>0</v>
      </c>
      <c r="CF1473" s="290" t="s">
        <v>0</v>
      </c>
      <c r="CG1473" s="312">
        <v>430641</v>
      </c>
      <c r="CH1473" s="137">
        <v>0.11876943850791688</v>
      </c>
      <c r="CI1473" s="302">
        <v>433.5</v>
      </c>
      <c r="CJ1473" s="312">
        <v>439667</v>
      </c>
      <c r="CK1473" s="137">
        <v>0.11596263597026366</v>
      </c>
      <c r="CL1473" s="302">
        <v>416.93</v>
      </c>
    </row>
    <row r="1474" spans="1:90" ht="14.4" x14ac:dyDescent="0.3">
      <c r="A1474" s="99" t="s">
        <v>633</v>
      </c>
      <c r="B1474" s="318" t="s">
        <v>0</v>
      </c>
      <c r="C1474" s="290" t="s">
        <v>0</v>
      </c>
      <c r="D1474" s="290" t="s">
        <v>0</v>
      </c>
      <c r="E1474" s="312">
        <v>122422</v>
      </c>
      <c r="F1474" s="137">
        <v>0.14269795199962701</v>
      </c>
      <c r="G1474" s="302">
        <v>188.48484848484799</v>
      </c>
      <c r="H1474" s="312">
        <v>123947</v>
      </c>
      <c r="I1474" s="137">
        <v>0.1384015159213052</v>
      </c>
      <c r="J1474" s="302">
        <v>217.57576</v>
      </c>
      <c r="L1474" s="290" t="s">
        <v>0</v>
      </c>
      <c r="M1474" s="290" t="s">
        <v>0</v>
      </c>
      <c r="N1474" s="290" t="s">
        <v>0</v>
      </c>
      <c r="O1474" s="312">
        <v>105853</v>
      </c>
      <c r="P1474" s="137">
        <v>0.14025169065739543</v>
      </c>
      <c r="Q1474" s="302">
        <v>569.69696969696895</v>
      </c>
      <c r="R1474" s="312">
        <v>110552</v>
      </c>
      <c r="S1474" s="137">
        <v>0.14000321665976478</v>
      </c>
      <c r="T1474" s="302">
        <v>441.81817599999999</v>
      </c>
      <c r="V1474" s="290" t="s">
        <v>0</v>
      </c>
      <c r="W1474" s="290" t="s">
        <v>0</v>
      </c>
      <c r="X1474" s="290" t="s">
        <v>0</v>
      </c>
      <c r="Y1474" s="312">
        <v>17146</v>
      </c>
      <c r="Z1474" s="137">
        <v>0.14427437880228536</v>
      </c>
      <c r="AA1474" s="302">
        <v>473.33333333333297</v>
      </c>
      <c r="AB1474" s="312">
        <v>17418</v>
      </c>
      <c r="AC1474" s="137">
        <v>0.14235974892114556</v>
      </c>
      <c r="AD1474" s="302">
        <v>303.63635299999999</v>
      </c>
      <c r="AF1474" s="290" t="s">
        <v>0</v>
      </c>
      <c r="AG1474" s="290" t="s">
        <v>0</v>
      </c>
      <c r="AH1474" s="290" t="s">
        <v>0</v>
      </c>
      <c r="AI1474" s="312">
        <v>17401</v>
      </c>
      <c r="AJ1474" s="137">
        <v>0.13130055535434021</v>
      </c>
      <c r="AK1474" s="302">
        <v>83.030303030303003</v>
      </c>
      <c r="AL1474" s="312">
        <v>16600</v>
      </c>
      <c r="AM1474" s="137">
        <v>0.12238097344480323</v>
      </c>
      <c r="AN1474" s="302">
        <v>100</v>
      </c>
      <c r="AP1474" s="290" t="s">
        <v>0</v>
      </c>
      <c r="AQ1474" s="290" t="s">
        <v>0</v>
      </c>
      <c r="AR1474" s="290" t="s">
        <v>0</v>
      </c>
      <c r="AS1474" s="312">
        <v>33903</v>
      </c>
      <c r="AT1474" s="137">
        <v>0.14309833235551092</v>
      </c>
      <c r="AU1474" s="302">
        <v>130.30303030303</v>
      </c>
      <c r="AV1474" s="312">
        <v>35581</v>
      </c>
      <c r="AW1474" s="137">
        <v>0.14387788111605337</v>
      </c>
      <c r="AX1474" s="302">
        <v>92.727270000000004</v>
      </c>
      <c r="AZ1474" s="318" t="s">
        <v>0</v>
      </c>
      <c r="BA1474" s="290" t="s">
        <v>0</v>
      </c>
      <c r="BB1474" s="290" t="s">
        <v>0</v>
      </c>
      <c r="BC1474" s="312">
        <v>81903</v>
      </c>
      <c r="BD1474" s="137">
        <v>0.12819056026144282</v>
      </c>
      <c r="BE1474" s="302">
        <v>212.72727272727201</v>
      </c>
      <c r="BF1474" s="312">
        <v>87482</v>
      </c>
      <c r="BG1474" s="137">
        <v>0.12863316418880469</v>
      </c>
      <c r="BH1474" s="302">
        <v>158.78787199999999</v>
      </c>
      <c r="BJ1474" s="318" t="s">
        <v>0</v>
      </c>
      <c r="BK1474" s="290" t="s">
        <v>0</v>
      </c>
      <c r="BL1474" s="290" t="s">
        <v>0</v>
      </c>
      <c r="BM1474" s="312">
        <v>63296</v>
      </c>
      <c r="BN1474" s="137">
        <v>0.1318260203104043</v>
      </c>
      <c r="BO1474" s="302">
        <v>138.78787878787799</v>
      </c>
      <c r="BP1474" s="312">
        <v>66005</v>
      </c>
      <c r="BQ1474" s="137">
        <v>0.13179780553309173</v>
      </c>
      <c r="BR1474" s="302">
        <v>131.515152</v>
      </c>
      <c r="BT1474" s="318" t="s">
        <v>0</v>
      </c>
      <c r="BU1474" s="290" t="s">
        <v>0</v>
      </c>
      <c r="BV1474" s="290" t="s">
        <v>0</v>
      </c>
      <c r="BW1474" s="312">
        <v>56244</v>
      </c>
      <c r="BX1474" s="137">
        <v>0.13858151310196992</v>
      </c>
      <c r="BY1474" s="302">
        <v>183.030303030303</v>
      </c>
      <c r="BZ1474" s="312">
        <v>56118</v>
      </c>
      <c r="CA1474" s="137">
        <v>0.13359329248260987</v>
      </c>
      <c r="CB1474" s="302">
        <v>196.363632</v>
      </c>
      <c r="CD1474" s="318" t="s">
        <v>0</v>
      </c>
      <c r="CE1474" s="290" t="s">
        <v>0</v>
      </c>
      <c r="CF1474" s="290" t="s">
        <v>0</v>
      </c>
      <c r="CG1474" s="312">
        <v>498168</v>
      </c>
      <c r="CH1474" s="137">
        <v>0.13739317353111277</v>
      </c>
      <c r="CI1474" s="302">
        <v>839.1</v>
      </c>
      <c r="CJ1474" s="312">
        <v>513703</v>
      </c>
      <c r="CK1474" s="137">
        <v>0.13548970922500972</v>
      </c>
      <c r="CL1474" s="302">
        <v>657.55</v>
      </c>
    </row>
    <row r="1475" spans="1:90" ht="14.4" x14ac:dyDescent="0.3">
      <c r="A1475" s="99" t="s">
        <v>647</v>
      </c>
      <c r="B1475" s="318" t="s">
        <v>0</v>
      </c>
      <c r="C1475" s="290" t="s">
        <v>0</v>
      </c>
      <c r="D1475" s="290" t="s">
        <v>0</v>
      </c>
      <c r="E1475" s="312">
        <v>1106</v>
      </c>
      <c r="F1475" s="137">
        <v>1.2891795176650231E-3</v>
      </c>
      <c r="G1475" s="302">
        <v>135.15151515151501</v>
      </c>
      <c r="H1475" s="312">
        <v>1518</v>
      </c>
      <c r="I1475" s="137">
        <v>1.695026916089468E-3</v>
      </c>
      <c r="J1475" s="302">
        <v>240.606064</v>
      </c>
      <c r="L1475" s="290" t="s">
        <v>0</v>
      </c>
      <c r="M1475" s="290" t="s">
        <v>0</v>
      </c>
      <c r="N1475" s="290" t="s">
        <v>0</v>
      </c>
      <c r="O1475" s="312">
        <v>700</v>
      </c>
      <c r="P1475" s="137">
        <v>9.2747662758898479E-4</v>
      </c>
      <c r="Q1475" s="302">
        <v>131.51515151515099</v>
      </c>
      <c r="R1475" s="312">
        <v>933</v>
      </c>
      <c r="S1475" s="137">
        <v>1.181552582889143E-3</v>
      </c>
      <c r="T1475" s="302">
        <v>137.57576</v>
      </c>
      <c r="V1475" s="290" t="s">
        <v>0</v>
      </c>
      <c r="W1475" s="290" t="s">
        <v>0</v>
      </c>
      <c r="X1475" s="290" t="s">
        <v>0</v>
      </c>
      <c r="Y1475" s="312">
        <v>138</v>
      </c>
      <c r="Z1475" s="137">
        <v>1.1611958634500979E-3</v>
      </c>
      <c r="AA1475" s="302">
        <v>49.696969696969703</v>
      </c>
      <c r="AB1475" s="312">
        <v>176</v>
      </c>
      <c r="AC1475" s="137">
        <v>1.4384726036354126E-3</v>
      </c>
      <c r="AD1475" s="302">
        <v>71.515150000000006</v>
      </c>
      <c r="AF1475" s="290" t="s">
        <v>0</v>
      </c>
      <c r="AG1475" s="290" t="s">
        <v>0</v>
      </c>
      <c r="AH1475" s="290" t="s">
        <v>0</v>
      </c>
      <c r="AI1475" s="312">
        <v>143</v>
      </c>
      <c r="AJ1475" s="137">
        <v>1.0790172642762283E-3</v>
      </c>
      <c r="AK1475" s="302">
        <v>53.939393939393902</v>
      </c>
      <c r="AL1475" s="312">
        <v>135</v>
      </c>
      <c r="AM1475" s="137">
        <v>9.9526695271376126E-4</v>
      </c>
      <c r="AN1475" s="302">
        <v>53.3333321</v>
      </c>
      <c r="AP1475" s="290" t="s">
        <v>0</v>
      </c>
      <c r="AQ1475" s="290" t="s">
        <v>0</v>
      </c>
      <c r="AR1475" s="290" t="s">
        <v>0</v>
      </c>
      <c r="AS1475" s="312">
        <v>190</v>
      </c>
      <c r="AT1475" s="137">
        <v>8.0195508207377142E-4</v>
      </c>
      <c r="AU1475" s="302">
        <v>52.121212121212103</v>
      </c>
      <c r="AV1475" s="312">
        <v>254</v>
      </c>
      <c r="AW1475" s="137">
        <v>1.0270926000808735E-3</v>
      </c>
      <c r="AX1475" s="302">
        <v>100</v>
      </c>
      <c r="AZ1475" s="318" t="s">
        <v>0</v>
      </c>
      <c r="BA1475" s="290" t="s">
        <v>0</v>
      </c>
      <c r="BB1475" s="290" t="s">
        <v>0</v>
      </c>
      <c r="BC1475" s="312">
        <v>614</v>
      </c>
      <c r="BD1475" s="137">
        <v>9.6100269832027994E-4</v>
      </c>
      <c r="BE1475" s="302">
        <v>125.454545454545</v>
      </c>
      <c r="BF1475" s="312">
        <v>880</v>
      </c>
      <c r="BG1475" s="137">
        <v>1.2939482920617743E-3</v>
      </c>
      <c r="BH1475" s="302">
        <v>137.57576</v>
      </c>
      <c r="BJ1475" s="318" t="s">
        <v>0</v>
      </c>
      <c r="BK1475" s="290" t="s">
        <v>0</v>
      </c>
      <c r="BL1475" s="290" t="s">
        <v>0</v>
      </c>
      <c r="BM1475" s="312">
        <v>476</v>
      </c>
      <c r="BN1475" s="137">
        <v>9.9136099702591706E-4</v>
      </c>
      <c r="BO1475" s="302">
        <v>91.515151515151501</v>
      </c>
      <c r="BP1475" s="312">
        <v>650</v>
      </c>
      <c r="BQ1475" s="137">
        <v>1.2979103643134553E-3</v>
      </c>
      <c r="BR1475" s="302">
        <v>143.636368</v>
      </c>
      <c r="BT1475" s="318" t="s">
        <v>0</v>
      </c>
      <c r="BU1475" s="290" t="s">
        <v>0</v>
      </c>
      <c r="BV1475" s="290" t="s">
        <v>0</v>
      </c>
      <c r="BW1475" s="312">
        <v>696</v>
      </c>
      <c r="BX1475" s="137">
        <v>1.7148981779206859E-3</v>
      </c>
      <c r="BY1475" s="302">
        <v>133.939393939393</v>
      </c>
      <c r="BZ1475" s="312">
        <v>473</v>
      </c>
      <c r="CA1475" s="137">
        <v>1.1260135312070008E-3</v>
      </c>
      <c r="CB1475" s="302">
        <v>95.151510000000002</v>
      </c>
      <c r="CD1475" s="318" t="s">
        <v>0</v>
      </c>
      <c r="CE1475" s="290" t="s">
        <v>0</v>
      </c>
      <c r="CF1475" s="290" t="s">
        <v>0</v>
      </c>
      <c r="CG1475" s="312">
        <v>4063</v>
      </c>
      <c r="CH1475" s="137">
        <v>1.1205626697357342E-3</v>
      </c>
      <c r="CI1475" s="302">
        <v>291.36</v>
      </c>
      <c r="CJ1475" s="312">
        <v>5019</v>
      </c>
      <c r="CK1475" s="137">
        <v>1.3237665549944691E-3</v>
      </c>
      <c r="CL1475" s="302">
        <v>377.44</v>
      </c>
    </row>
    <row r="1476" spans="1:90" ht="14.4" x14ac:dyDescent="0.3">
      <c r="A1476" s="99" t="s">
        <v>648</v>
      </c>
      <c r="B1476" s="318" t="s">
        <v>0</v>
      </c>
      <c r="C1476" s="290" t="s">
        <v>0</v>
      </c>
      <c r="D1476" s="290" t="s">
        <v>0</v>
      </c>
      <c r="E1476" s="312">
        <v>121316</v>
      </c>
      <c r="F1476" s="137">
        <v>0.14140877248196199</v>
      </c>
      <c r="G1476" s="302">
        <v>238.78787878787799</v>
      </c>
      <c r="H1476" s="312">
        <v>122429</v>
      </c>
      <c r="I1476" s="137">
        <v>0.13670648900521573</v>
      </c>
      <c r="J1476" s="302">
        <v>323.63635299999999</v>
      </c>
      <c r="L1476" s="290" t="s">
        <v>0</v>
      </c>
      <c r="M1476" s="290" t="s">
        <v>0</v>
      </c>
      <c r="N1476" s="290" t="s">
        <v>0</v>
      </c>
      <c r="O1476" s="312">
        <v>105153</v>
      </c>
      <c r="P1476" s="137">
        <v>0.13932421402980644</v>
      </c>
      <c r="Q1476" s="302">
        <v>586.06060606060601</v>
      </c>
      <c r="R1476" s="312">
        <v>109619</v>
      </c>
      <c r="S1476" s="137">
        <v>0.13882166407687563</v>
      </c>
      <c r="T1476" s="302">
        <v>475.75756799999999</v>
      </c>
      <c r="V1476" s="290" t="s">
        <v>0</v>
      </c>
      <c r="W1476" s="290" t="s">
        <v>0</v>
      </c>
      <c r="X1476" s="290" t="s">
        <v>0</v>
      </c>
      <c r="Y1476" s="312">
        <v>17008</v>
      </c>
      <c r="Z1476" s="137">
        <v>0.14311318293883526</v>
      </c>
      <c r="AA1476" s="302">
        <v>471.51515151515099</v>
      </c>
      <c r="AB1476" s="312">
        <v>17242</v>
      </c>
      <c r="AC1476" s="137">
        <v>0.14092127631751014</v>
      </c>
      <c r="AD1476" s="302">
        <v>326.06060000000002</v>
      </c>
      <c r="AF1476" s="290" t="s">
        <v>0</v>
      </c>
      <c r="AG1476" s="290" t="s">
        <v>0</v>
      </c>
      <c r="AH1476" s="290" t="s">
        <v>0</v>
      </c>
      <c r="AI1476" s="312">
        <v>17258</v>
      </c>
      <c r="AJ1476" s="137">
        <v>0.13022153809006398</v>
      </c>
      <c r="AK1476" s="302">
        <v>100.60606060606</v>
      </c>
      <c r="AL1476" s="312">
        <v>16465</v>
      </c>
      <c r="AM1476" s="137">
        <v>0.12138570649208948</v>
      </c>
      <c r="AN1476" s="302">
        <v>117.57576</v>
      </c>
      <c r="AP1476" s="290" t="s">
        <v>0</v>
      </c>
      <c r="AQ1476" s="290" t="s">
        <v>0</v>
      </c>
      <c r="AR1476" s="290" t="s">
        <v>0</v>
      </c>
      <c r="AS1476" s="312">
        <v>33713</v>
      </c>
      <c r="AT1476" s="137">
        <v>0.14229637727343714</v>
      </c>
      <c r="AU1476" s="302">
        <v>139.39393939393901</v>
      </c>
      <c r="AV1476" s="312">
        <v>35327</v>
      </c>
      <c r="AW1476" s="137">
        <v>0.14285078851597249</v>
      </c>
      <c r="AX1476" s="302">
        <v>130.30302399999999</v>
      </c>
      <c r="AZ1476" s="318" t="s">
        <v>0</v>
      </c>
      <c r="BA1476" s="290" t="s">
        <v>0</v>
      </c>
      <c r="BB1476" s="290" t="s">
        <v>0</v>
      </c>
      <c r="BC1476" s="312">
        <v>81289</v>
      </c>
      <c r="BD1476" s="137">
        <v>0.12722955756312254</v>
      </c>
      <c r="BE1476" s="302">
        <v>231.51515151515099</v>
      </c>
      <c r="BF1476" s="312">
        <v>86602</v>
      </c>
      <c r="BG1476" s="137">
        <v>0.12733921589674294</v>
      </c>
      <c r="BH1476" s="302">
        <v>212.121216</v>
      </c>
      <c r="BJ1476" s="318" t="s">
        <v>0</v>
      </c>
      <c r="BK1476" s="290" t="s">
        <v>0</v>
      </c>
      <c r="BL1476" s="290" t="s">
        <v>0</v>
      </c>
      <c r="BM1476" s="312">
        <v>62820</v>
      </c>
      <c r="BN1476" s="137">
        <v>0.13083465931337837</v>
      </c>
      <c r="BO1476" s="302">
        <v>165.45454545454501</v>
      </c>
      <c r="BP1476" s="312">
        <v>65355</v>
      </c>
      <c r="BQ1476" s="137">
        <v>0.13049989516877827</v>
      </c>
      <c r="BR1476" s="302">
        <v>201.81817599999999</v>
      </c>
      <c r="BT1476" s="318" t="s">
        <v>0</v>
      </c>
      <c r="BU1476" s="290" t="s">
        <v>0</v>
      </c>
      <c r="BV1476" s="290" t="s">
        <v>0</v>
      </c>
      <c r="BW1476" s="312">
        <v>55548</v>
      </c>
      <c r="BX1476" s="137">
        <v>0.13686661492404922</v>
      </c>
      <c r="BY1476" s="302">
        <v>222.42424242424201</v>
      </c>
      <c r="BZ1476" s="312">
        <v>55645</v>
      </c>
      <c r="CA1476" s="137">
        <v>0.13246727895140287</v>
      </c>
      <c r="CB1476" s="302">
        <v>186.66667200000001</v>
      </c>
      <c r="CD1476" s="318" t="s">
        <v>0</v>
      </c>
      <c r="CE1476" s="290" t="s">
        <v>0</v>
      </c>
      <c r="CF1476" s="290" t="s">
        <v>0</v>
      </c>
      <c r="CG1476" s="312">
        <v>494105</v>
      </c>
      <c r="CH1476" s="137">
        <v>0.13627261086137704</v>
      </c>
      <c r="CI1476" s="302">
        <v>883.78</v>
      </c>
      <c r="CJ1476" s="312">
        <v>508684</v>
      </c>
      <c r="CK1476" s="137">
        <v>0.13416594267001525</v>
      </c>
      <c r="CL1476" s="302">
        <v>766</v>
      </c>
    </row>
    <row r="1477" spans="1:90" ht="14.4" x14ac:dyDescent="0.3">
      <c r="A1477" s="99" t="s">
        <v>634</v>
      </c>
      <c r="B1477" s="318" t="s">
        <v>0</v>
      </c>
      <c r="C1477" s="290" t="s">
        <v>0</v>
      </c>
      <c r="D1477" s="290" t="s">
        <v>0</v>
      </c>
      <c r="E1477" s="312">
        <v>157042</v>
      </c>
      <c r="F1477" s="137">
        <v>0.18305183527409635</v>
      </c>
      <c r="G1477" s="302">
        <v>253.93939393939399</v>
      </c>
      <c r="H1477" s="312">
        <v>163605</v>
      </c>
      <c r="I1477" s="137">
        <v>0.18268437325877299</v>
      </c>
      <c r="J1477" s="302">
        <v>210.909088</v>
      </c>
      <c r="L1477" s="290" t="s">
        <v>0</v>
      </c>
      <c r="M1477" s="290" t="s">
        <v>0</v>
      </c>
      <c r="N1477" s="290" t="s">
        <v>0</v>
      </c>
      <c r="O1477" s="312">
        <v>140873</v>
      </c>
      <c r="P1477" s="137">
        <v>0.1866520213690615</v>
      </c>
      <c r="Q1477" s="302">
        <v>485.45454545454498</v>
      </c>
      <c r="R1477" s="312">
        <v>144547</v>
      </c>
      <c r="S1477" s="137">
        <v>0.18305453504702782</v>
      </c>
      <c r="T1477" s="302">
        <v>400</v>
      </c>
      <c r="V1477" s="290" t="s">
        <v>0</v>
      </c>
      <c r="W1477" s="290" t="s">
        <v>0</v>
      </c>
      <c r="X1477" s="290" t="s">
        <v>0</v>
      </c>
      <c r="Y1477" s="312">
        <v>21375</v>
      </c>
      <c r="Z1477" s="137">
        <v>0.17985914189308583</v>
      </c>
      <c r="AA1477" s="302">
        <v>428.48484848484799</v>
      </c>
      <c r="AB1477" s="312">
        <v>22193</v>
      </c>
      <c r="AC1477" s="137">
        <v>0.18138649143454949</v>
      </c>
      <c r="AD1477" s="302">
        <v>277.57574499999998</v>
      </c>
      <c r="AF1477" s="290" t="s">
        <v>0</v>
      </c>
      <c r="AG1477" s="290" t="s">
        <v>0</v>
      </c>
      <c r="AH1477" s="290" t="s">
        <v>0</v>
      </c>
      <c r="AI1477" s="312">
        <v>24974</v>
      </c>
      <c r="AJ1477" s="137">
        <v>0.18844319690933237</v>
      </c>
      <c r="AK1477" s="302">
        <v>120</v>
      </c>
      <c r="AL1477" s="312">
        <v>23739</v>
      </c>
      <c r="AM1477" s="137">
        <v>0.17501216437386649</v>
      </c>
      <c r="AN1477" s="302">
        <v>155.75756799999999</v>
      </c>
      <c r="AP1477" s="290" t="s">
        <v>0</v>
      </c>
      <c r="AQ1477" s="290" t="s">
        <v>0</v>
      </c>
      <c r="AR1477" s="290" t="s">
        <v>0</v>
      </c>
      <c r="AS1477" s="312">
        <v>42822</v>
      </c>
      <c r="AT1477" s="137">
        <v>0.18074379223454232</v>
      </c>
      <c r="AU1477" s="302">
        <v>112.72727272727199</v>
      </c>
      <c r="AV1477" s="312">
        <v>44431</v>
      </c>
      <c r="AW1477" s="137">
        <v>0.17966437525272949</v>
      </c>
      <c r="AX1477" s="302">
        <v>147.27271999999999</v>
      </c>
      <c r="AZ1477" s="318" t="s">
        <v>0</v>
      </c>
      <c r="BA1477" s="290" t="s">
        <v>0</v>
      </c>
      <c r="BB1477" s="290" t="s">
        <v>0</v>
      </c>
      <c r="BC1477" s="312">
        <v>124870</v>
      </c>
      <c r="BD1477" s="137">
        <v>0.19544040218119441</v>
      </c>
      <c r="BE1477" s="302">
        <v>170.30303030303</v>
      </c>
      <c r="BF1477" s="312">
        <v>131290</v>
      </c>
      <c r="BG1477" s="137">
        <v>0.19304826280089812</v>
      </c>
      <c r="BH1477" s="302">
        <v>219.393936</v>
      </c>
      <c r="BJ1477" s="318" t="s">
        <v>0</v>
      </c>
      <c r="BK1477" s="290" t="s">
        <v>0</v>
      </c>
      <c r="BL1477" s="290" t="s">
        <v>0</v>
      </c>
      <c r="BM1477" s="312">
        <v>93392</v>
      </c>
      <c r="BN1477" s="137">
        <v>0.19450669376942109</v>
      </c>
      <c r="BO1477" s="302">
        <v>147.87878787878699</v>
      </c>
      <c r="BP1477" s="312">
        <v>95862</v>
      </c>
      <c r="BQ1477" s="137">
        <v>0.1914158205289484</v>
      </c>
      <c r="BR1477" s="302">
        <v>118.181816</v>
      </c>
      <c r="BT1477" s="318" t="s">
        <v>0</v>
      </c>
      <c r="BU1477" s="290" t="s">
        <v>0</v>
      </c>
      <c r="BV1477" s="290" t="s">
        <v>0</v>
      </c>
      <c r="BW1477" s="312">
        <v>73874</v>
      </c>
      <c r="BX1477" s="137">
        <v>0.18202067240763325</v>
      </c>
      <c r="BY1477" s="302">
        <v>129.09090909090901</v>
      </c>
      <c r="BZ1477" s="312">
        <v>76157</v>
      </c>
      <c r="CA1477" s="137">
        <v>0.18129770083748745</v>
      </c>
      <c r="CB1477" s="302">
        <v>134.545456</v>
      </c>
      <c r="CD1477" s="318" t="s">
        <v>0</v>
      </c>
      <c r="CE1477" s="290" t="s">
        <v>0</v>
      </c>
      <c r="CF1477" s="290" t="s">
        <v>0</v>
      </c>
      <c r="CG1477" s="312">
        <v>679222</v>
      </c>
      <c r="CH1477" s="137">
        <v>0.18732729944948187</v>
      </c>
      <c r="CI1477" s="302">
        <v>759.28</v>
      </c>
      <c r="CJ1477" s="312">
        <v>701824</v>
      </c>
      <c r="CK1477" s="137">
        <v>0.18510682181558843</v>
      </c>
      <c r="CL1477" s="302">
        <v>637.41</v>
      </c>
    </row>
    <row r="1478" spans="1:90" ht="14.4" x14ac:dyDescent="0.3">
      <c r="A1478" s="99" t="s">
        <v>647</v>
      </c>
      <c r="B1478" s="318" t="s">
        <v>0</v>
      </c>
      <c r="C1478" s="290" t="s">
        <v>0</v>
      </c>
      <c r="D1478" s="290" t="s">
        <v>0</v>
      </c>
      <c r="E1478" s="312">
        <v>4225</v>
      </c>
      <c r="F1478" s="137">
        <v>4.9247590073550835E-3</v>
      </c>
      <c r="G1478" s="302">
        <v>295.75757575757501</v>
      </c>
      <c r="H1478" s="312">
        <v>4659</v>
      </c>
      <c r="I1478" s="137">
        <v>5.2023256930572009E-3</v>
      </c>
      <c r="J1478" s="302">
        <v>346.06060000000002</v>
      </c>
      <c r="L1478" s="290" t="s">
        <v>0</v>
      </c>
      <c r="M1478" s="290" t="s">
        <v>0</v>
      </c>
      <c r="N1478" s="290" t="s">
        <v>0</v>
      </c>
      <c r="O1478" s="312">
        <v>3713</v>
      </c>
      <c r="P1478" s="137">
        <v>4.9196010260541432E-3</v>
      </c>
      <c r="Q1478" s="302">
        <v>296.36363636363598</v>
      </c>
      <c r="R1478" s="312">
        <v>3831</v>
      </c>
      <c r="S1478" s="137">
        <v>4.8515840782940049E-3</v>
      </c>
      <c r="T1478" s="302">
        <v>332.72726399999999</v>
      </c>
      <c r="V1478" s="290" t="s">
        <v>0</v>
      </c>
      <c r="W1478" s="290" t="s">
        <v>0</v>
      </c>
      <c r="X1478" s="290" t="s">
        <v>0</v>
      </c>
      <c r="Y1478" s="312">
        <v>612</v>
      </c>
      <c r="Z1478" s="137">
        <v>5.1496512205178261E-3</v>
      </c>
      <c r="AA1478" s="302">
        <v>122.424242424242</v>
      </c>
      <c r="AB1478" s="312">
        <v>635</v>
      </c>
      <c r="AC1478" s="137">
        <v>5.1899437687982219E-3</v>
      </c>
      <c r="AD1478" s="302">
        <v>110.909088</v>
      </c>
      <c r="AF1478" s="290" t="s">
        <v>0</v>
      </c>
      <c r="AG1478" s="290" t="s">
        <v>0</v>
      </c>
      <c r="AH1478" s="290" t="s">
        <v>0</v>
      </c>
      <c r="AI1478" s="312">
        <v>829</v>
      </c>
      <c r="AJ1478" s="137">
        <v>6.2552819026922609E-3</v>
      </c>
      <c r="AK1478" s="302">
        <v>126.666666666666</v>
      </c>
      <c r="AL1478" s="312">
        <v>291</v>
      </c>
      <c r="AM1478" s="137">
        <v>2.1453532091829965E-3</v>
      </c>
      <c r="AN1478" s="302">
        <v>65.454544100000007</v>
      </c>
      <c r="AP1478" s="290" t="s">
        <v>0</v>
      </c>
      <c r="AQ1478" s="290" t="s">
        <v>0</v>
      </c>
      <c r="AR1478" s="290" t="s">
        <v>0</v>
      </c>
      <c r="AS1478" s="312">
        <v>1232</v>
      </c>
      <c r="AT1478" s="137">
        <v>5.2000455848151914E-3</v>
      </c>
      <c r="AU1478" s="302">
        <v>144.84848484848399</v>
      </c>
      <c r="AV1478" s="312">
        <v>1258</v>
      </c>
      <c r="AW1478" s="137">
        <v>5.0869389405580265E-3</v>
      </c>
      <c r="AX1478" s="302">
        <v>174.545456</v>
      </c>
      <c r="AZ1478" s="318" t="s">
        <v>0</v>
      </c>
      <c r="BA1478" s="290" t="s">
        <v>0</v>
      </c>
      <c r="BB1478" s="290" t="s">
        <v>0</v>
      </c>
      <c r="BC1478" s="312">
        <v>3124</v>
      </c>
      <c r="BD1478" s="137">
        <v>4.8895316442224019E-3</v>
      </c>
      <c r="BE1478" s="302">
        <v>213.333333333333</v>
      </c>
      <c r="BF1478" s="312">
        <v>3769</v>
      </c>
      <c r="BG1478" s="137">
        <v>5.541921719069122E-3</v>
      </c>
      <c r="BH1478" s="302">
        <v>256.36364700000001</v>
      </c>
      <c r="BJ1478" s="318" t="s">
        <v>0</v>
      </c>
      <c r="BK1478" s="290" t="s">
        <v>0</v>
      </c>
      <c r="BL1478" s="290" t="s">
        <v>0</v>
      </c>
      <c r="BM1478" s="312">
        <v>2273</v>
      </c>
      <c r="BN1478" s="137">
        <v>4.733957029915776E-3</v>
      </c>
      <c r="BO1478" s="302">
        <v>212.12121212121201</v>
      </c>
      <c r="BP1478" s="312">
        <v>2835</v>
      </c>
      <c r="BQ1478" s="137">
        <v>5.6608859735825324E-3</v>
      </c>
      <c r="BR1478" s="302">
        <v>227.27271999999999</v>
      </c>
      <c r="BT1478" s="318" t="s">
        <v>0</v>
      </c>
      <c r="BU1478" s="290" t="s">
        <v>0</v>
      </c>
      <c r="BV1478" s="290" t="s">
        <v>0</v>
      </c>
      <c r="BW1478" s="312">
        <v>1960</v>
      </c>
      <c r="BX1478" s="137">
        <v>4.8293109608111267E-3</v>
      </c>
      <c r="BY1478" s="302">
        <v>178.18181818181799</v>
      </c>
      <c r="BZ1478" s="312">
        <v>1385</v>
      </c>
      <c r="CA1478" s="137">
        <v>3.2971009317583426E-3</v>
      </c>
      <c r="CB1478" s="302">
        <v>161.81817599999999</v>
      </c>
      <c r="CD1478" s="318" t="s">
        <v>0</v>
      </c>
      <c r="CE1478" s="290" t="s">
        <v>0</v>
      </c>
      <c r="CF1478" s="290" t="s">
        <v>0</v>
      </c>
      <c r="CG1478" s="312">
        <v>17968</v>
      </c>
      <c r="CH1478" s="137">
        <v>4.9555181023410461E-3</v>
      </c>
      <c r="CI1478" s="302">
        <v>590.02</v>
      </c>
      <c r="CJ1478" s="312">
        <v>18663</v>
      </c>
      <c r="CK1478" s="137">
        <v>4.9223859764618008E-3</v>
      </c>
      <c r="CL1478" s="302">
        <v>647.70000000000005</v>
      </c>
    </row>
    <row r="1479" spans="1:90" ht="14.4" x14ac:dyDescent="0.3">
      <c r="A1479" s="99" t="s">
        <v>648</v>
      </c>
      <c r="B1479" s="318" t="s">
        <v>0</v>
      </c>
      <c r="C1479" s="290" t="s">
        <v>0</v>
      </c>
      <c r="D1479" s="290" t="s">
        <v>0</v>
      </c>
      <c r="E1479" s="312">
        <v>152817</v>
      </c>
      <c r="F1479" s="137">
        <v>0.17812707626674126</v>
      </c>
      <c r="G1479" s="302">
        <v>393.33333333333297</v>
      </c>
      <c r="H1479" s="312">
        <v>158946</v>
      </c>
      <c r="I1479" s="137">
        <v>0.17748204756571578</v>
      </c>
      <c r="J1479" s="302">
        <v>407.878784</v>
      </c>
      <c r="L1479" s="290" t="s">
        <v>0</v>
      </c>
      <c r="M1479" s="290" t="s">
        <v>0</v>
      </c>
      <c r="N1479" s="290" t="s">
        <v>0</v>
      </c>
      <c r="O1479" s="312">
        <v>137160</v>
      </c>
      <c r="P1479" s="137">
        <v>0.18173242034300735</v>
      </c>
      <c r="Q1479" s="302">
        <v>501.81818181818102</v>
      </c>
      <c r="R1479" s="312">
        <v>140716</v>
      </c>
      <c r="S1479" s="137">
        <v>0.17820295096873381</v>
      </c>
      <c r="T1479" s="302">
        <v>491.51513699999998</v>
      </c>
      <c r="V1479" s="290" t="s">
        <v>0</v>
      </c>
      <c r="W1479" s="290" t="s">
        <v>0</v>
      </c>
      <c r="X1479" s="290" t="s">
        <v>0</v>
      </c>
      <c r="Y1479" s="312">
        <v>20763</v>
      </c>
      <c r="Z1479" s="137">
        <v>0.174709490672568</v>
      </c>
      <c r="AA1479" s="302">
        <v>432.12121212121201</v>
      </c>
      <c r="AB1479" s="312">
        <v>21558</v>
      </c>
      <c r="AC1479" s="137">
        <v>0.17619654766575127</v>
      </c>
      <c r="AD1479" s="302">
        <v>280</v>
      </c>
      <c r="AF1479" s="290" t="s">
        <v>0</v>
      </c>
      <c r="AG1479" s="290" t="s">
        <v>0</v>
      </c>
      <c r="AH1479" s="290" t="s">
        <v>0</v>
      </c>
      <c r="AI1479" s="312">
        <v>24145</v>
      </c>
      <c r="AJ1479" s="137">
        <v>0.18218791500664011</v>
      </c>
      <c r="AK1479" s="302">
        <v>170.30303030303</v>
      </c>
      <c r="AL1479" s="312">
        <v>23448</v>
      </c>
      <c r="AM1479" s="137">
        <v>0.1728668111646835</v>
      </c>
      <c r="AN1479" s="302">
        <v>164.84848</v>
      </c>
      <c r="AP1479" s="290" t="s">
        <v>0</v>
      </c>
      <c r="AQ1479" s="290" t="s">
        <v>0</v>
      </c>
      <c r="AR1479" s="290" t="s">
        <v>0</v>
      </c>
      <c r="AS1479" s="312">
        <v>41590</v>
      </c>
      <c r="AT1479" s="137">
        <v>0.17554374664972713</v>
      </c>
      <c r="AU1479" s="302">
        <v>176.969696969696</v>
      </c>
      <c r="AV1479" s="312">
        <v>43173</v>
      </c>
      <c r="AW1479" s="137">
        <v>0.17457743631217146</v>
      </c>
      <c r="AX1479" s="302">
        <v>213.33332799999999</v>
      </c>
      <c r="AZ1479" s="318" t="s">
        <v>0</v>
      </c>
      <c r="BA1479" s="290" t="s">
        <v>0</v>
      </c>
      <c r="BB1479" s="290" t="s">
        <v>0</v>
      </c>
      <c r="BC1479" s="312">
        <v>121746</v>
      </c>
      <c r="BD1479" s="137">
        <v>0.19055087053697201</v>
      </c>
      <c r="BE1479" s="302">
        <v>275.75757575757501</v>
      </c>
      <c r="BF1479" s="312">
        <v>127521</v>
      </c>
      <c r="BG1479" s="137">
        <v>0.18750634108182901</v>
      </c>
      <c r="BH1479" s="302">
        <v>336.96969999999999</v>
      </c>
      <c r="BJ1479" s="318" t="s">
        <v>0</v>
      </c>
      <c r="BK1479" s="290" t="s">
        <v>0</v>
      </c>
      <c r="BL1479" s="290" t="s">
        <v>0</v>
      </c>
      <c r="BM1479" s="312">
        <v>91119</v>
      </c>
      <c r="BN1479" s="137">
        <v>0.18977273673950532</v>
      </c>
      <c r="BO1479" s="302">
        <v>272.12121212121201</v>
      </c>
      <c r="BP1479" s="312">
        <v>93027</v>
      </c>
      <c r="BQ1479" s="137">
        <v>0.18575493455536587</v>
      </c>
      <c r="BR1479" s="302">
        <v>278.78787199999999</v>
      </c>
      <c r="BT1479" s="318" t="s">
        <v>0</v>
      </c>
      <c r="BU1479" s="290" t="s">
        <v>0</v>
      </c>
      <c r="BV1479" s="290" t="s">
        <v>0</v>
      </c>
      <c r="BW1479" s="312">
        <v>71914</v>
      </c>
      <c r="BX1479" s="137">
        <v>0.17719136144682215</v>
      </c>
      <c r="BY1479" s="302">
        <v>206.06060606060601</v>
      </c>
      <c r="BZ1479" s="312">
        <v>74772</v>
      </c>
      <c r="CA1479" s="137">
        <v>0.17800059990572911</v>
      </c>
      <c r="CB1479" s="302">
        <v>198.78787199999999</v>
      </c>
      <c r="CD1479" s="318" t="s">
        <v>0</v>
      </c>
      <c r="CE1479" s="290" t="s">
        <v>0</v>
      </c>
      <c r="CF1479" s="290" t="s">
        <v>0</v>
      </c>
      <c r="CG1479" s="312">
        <v>661254</v>
      </c>
      <c r="CH1479" s="137">
        <v>0.18237178134714083</v>
      </c>
      <c r="CI1479" s="302">
        <v>918.69</v>
      </c>
      <c r="CJ1479" s="312">
        <v>683161</v>
      </c>
      <c r="CK1479" s="137">
        <v>0.18018443583912663</v>
      </c>
      <c r="CL1479" s="302">
        <v>887</v>
      </c>
    </row>
    <row r="1480" spans="1:90" ht="14.4" x14ac:dyDescent="0.3">
      <c r="A1480" s="99" t="s">
        <v>635</v>
      </c>
      <c r="B1480" s="318" t="s">
        <v>0</v>
      </c>
      <c r="C1480" s="290" t="s">
        <v>0</v>
      </c>
      <c r="D1480" s="290" t="s">
        <v>0</v>
      </c>
      <c r="E1480" s="312">
        <v>25684</v>
      </c>
      <c r="F1480" s="137">
        <v>2.9937872270984135E-2</v>
      </c>
      <c r="G1480" s="302">
        <v>58.181818181818201</v>
      </c>
      <c r="H1480" s="312">
        <v>32232</v>
      </c>
      <c r="I1480" s="137">
        <v>3.5990848194595346E-2</v>
      </c>
      <c r="J1480" s="302">
        <v>48.484848</v>
      </c>
      <c r="L1480" s="290" t="s">
        <v>0</v>
      </c>
      <c r="M1480" s="290" t="s">
        <v>0</v>
      </c>
      <c r="N1480" s="290" t="s">
        <v>0</v>
      </c>
      <c r="O1480" s="312">
        <v>22312</v>
      </c>
      <c r="P1480" s="137">
        <v>2.9562655021093467E-2</v>
      </c>
      <c r="Q1480" s="302">
        <v>55.151515151515099</v>
      </c>
      <c r="R1480" s="312">
        <v>26949</v>
      </c>
      <c r="S1480" s="137">
        <v>3.4128253543707951E-2</v>
      </c>
      <c r="T1480" s="302">
        <v>49.696968099999999</v>
      </c>
      <c r="V1480" s="290" t="s">
        <v>0</v>
      </c>
      <c r="W1480" s="290" t="s">
        <v>0</v>
      </c>
      <c r="X1480" s="290" t="s">
        <v>0</v>
      </c>
      <c r="Y1480" s="312">
        <v>3227</v>
      </c>
      <c r="Z1480" s="137">
        <v>2.7153471386619322E-2</v>
      </c>
      <c r="AA1480" s="302">
        <v>68.484848484848399</v>
      </c>
      <c r="AB1480" s="312">
        <v>4118</v>
      </c>
      <c r="AC1480" s="137">
        <v>3.3656989669151302E-2</v>
      </c>
      <c r="AD1480" s="302">
        <v>44.848483999999999</v>
      </c>
      <c r="AF1480" s="290" t="s">
        <v>0</v>
      </c>
      <c r="AG1480" s="290" t="s">
        <v>0</v>
      </c>
      <c r="AH1480" s="290" t="s">
        <v>0</v>
      </c>
      <c r="AI1480" s="312">
        <v>5078</v>
      </c>
      <c r="AJ1480" s="137">
        <v>3.8316431244718098E-2</v>
      </c>
      <c r="AK1480" s="302">
        <v>51.515151515151501</v>
      </c>
      <c r="AL1480" s="312">
        <v>6219</v>
      </c>
      <c r="AM1480" s="137">
        <v>4.584863095501393E-2</v>
      </c>
      <c r="AN1480" s="302">
        <v>78.787880000000001</v>
      </c>
      <c r="AP1480" s="290" t="s">
        <v>0</v>
      </c>
      <c r="AQ1480" s="290" t="s">
        <v>0</v>
      </c>
      <c r="AR1480" s="290" t="s">
        <v>0</v>
      </c>
      <c r="AS1480" s="312">
        <v>6985</v>
      </c>
      <c r="AT1480" s="137">
        <v>2.9482401306764702E-2</v>
      </c>
      <c r="AU1480" s="302">
        <v>26.6666666666666</v>
      </c>
      <c r="AV1480" s="312">
        <v>8298</v>
      </c>
      <c r="AW1480" s="137">
        <v>3.3554387383744437E-2</v>
      </c>
      <c r="AX1480" s="302">
        <v>47.272728000000001</v>
      </c>
      <c r="AZ1480" s="318" t="s">
        <v>0</v>
      </c>
      <c r="BA1480" s="290" t="s">
        <v>0</v>
      </c>
      <c r="BB1480" s="290" t="s">
        <v>0</v>
      </c>
      <c r="BC1480" s="312">
        <v>20029</v>
      </c>
      <c r="BD1480" s="137">
        <v>3.1348408867519363E-2</v>
      </c>
      <c r="BE1480" s="302">
        <v>80</v>
      </c>
      <c r="BF1480" s="312">
        <v>24633</v>
      </c>
      <c r="BG1480" s="137">
        <v>3.6220259407224641E-2</v>
      </c>
      <c r="BH1480" s="302">
        <v>116.36364</v>
      </c>
      <c r="BJ1480" s="318" t="s">
        <v>0</v>
      </c>
      <c r="BK1480" s="290" t="s">
        <v>0</v>
      </c>
      <c r="BL1480" s="290" t="s">
        <v>0</v>
      </c>
      <c r="BM1480" s="312">
        <v>15278</v>
      </c>
      <c r="BN1480" s="137">
        <v>3.1819355698659582E-2</v>
      </c>
      <c r="BO1480" s="302">
        <v>56.969696969696898</v>
      </c>
      <c r="BP1480" s="312">
        <v>18642</v>
      </c>
      <c r="BQ1480" s="137">
        <v>3.7224069248509899E-2</v>
      </c>
      <c r="BR1480" s="302">
        <v>66.666664100000006</v>
      </c>
      <c r="BT1480" s="318" t="s">
        <v>0</v>
      </c>
      <c r="BU1480" s="290" t="s">
        <v>0</v>
      </c>
      <c r="BV1480" s="290" t="s">
        <v>0</v>
      </c>
      <c r="BW1480" s="312">
        <v>11825</v>
      </c>
      <c r="BX1480" s="137">
        <v>2.9136021485505908E-2</v>
      </c>
      <c r="BY1480" s="302">
        <v>50.303030303030297</v>
      </c>
      <c r="BZ1480" s="312">
        <v>14312</v>
      </c>
      <c r="CA1480" s="137">
        <v>3.4070836487599565E-2</v>
      </c>
      <c r="CB1480" s="302">
        <v>43.030304000000001</v>
      </c>
      <c r="CD1480" s="318" t="s">
        <v>0</v>
      </c>
      <c r="CE1480" s="290" t="s">
        <v>0</v>
      </c>
      <c r="CF1480" s="290" t="s">
        <v>0</v>
      </c>
      <c r="CG1480" s="312">
        <v>110418</v>
      </c>
      <c r="CH1480" s="137">
        <v>3.0452938436347599E-2</v>
      </c>
      <c r="CI1480" s="302">
        <v>162.25</v>
      </c>
      <c r="CJ1480" s="312">
        <v>135403</v>
      </c>
      <c r="CK1480" s="137">
        <v>3.571268436858261E-2</v>
      </c>
      <c r="CL1480" s="302">
        <v>185.99</v>
      </c>
    </row>
    <row r="1481" spans="1:90" ht="14.4" x14ac:dyDescent="0.3">
      <c r="A1481" s="99" t="s">
        <v>647</v>
      </c>
      <c r="B1481" s="318" t="s">
        <v>0</v>
      </c>
      <c r="C1481" s="290" t="s">
        <v>0</v>
      </c>
      <c r="D1481" s="290" t="s">
        <v>0</v>
      </c>
      <c r="E1481" s="312">
        <v>1416</v>
      </c>
      <c r="F1481" s="137">
        <v>1.6505227821100115E-3</v>
      </c>
      <c r="G1481" s="302">
        <v>158.18181818181799</v>
      </c>
      <c r="H1481" s="312">
        <v>1721</v>
      </c>
      <c r="I1481" s="137">
        <v>1.9217004760144758E-3</v>
      </c>
      <c r="J1481" s="302">
        <v>139.393936</v>
      </c>
      <c r="L1481" s="290" t="s">
        <v>0</v>
      </c>
      <c r="M1481" s="290" t="s">
        <v>0</v>
      </c>
      <c r="N1481" s="290" t="s">
        <v>0</v>
      </c>
      <c r="O1481" s="312">
        <v>1175</v>
      </c>
      <c r="P1481" s="137">
        <v>1.5568357677386529E-3</v>
      </c>
      <c r="Q1481" s="302">
        <v>150.90909090909</v>
      </c>
      <c r="R1481" s="312">
        <v>1485</v>
      </c>
      <c r="S1481" s="137">
        <v>1.8806062010614977E-3</v>
      </c>
      <c r="T1481" s="302">
        <v>120.606064</v>
      </c>
      <c r="V1481" s="290" t="s">
        <v>0</v>
      </c>
      <c r="W1481" s="290" t="s">
        <v>0</v>
      </c>
      <c r="X1481" s="290" t="s">
        <v>0</v>
      </c>
      <c r="Y1481" s="312">
        <v>110</v>
      </c>
      <c r="Z1481" s="137">
        <v>9.2559090564862891E-4</v>
      </c>
      <c r="AA1481" s="302">
        <v>31.515151515151501</v>
      </c>
      <c r="AB1481" s="312">
        <v>244</v>
      </c>
      <c r="AC1481" s="137">
        <v>1.9942461095854582E-3</v>
      </c>
      <c r="AD1481" s="302">
        <v>61.212119999999999</v>
      </c>
      <c r="AF1481" s="290" t="s">
        <v>0</v>
      </c>
      <c r="AG1481" s="290" t="s">
        <v>0</v>
      </c>
      <c r="AH1481" s="290" t="s">
        <v>0</v>
      </c>
      <c r="AI1481" s="312">
        <v>297</v>
      </c>
      <c r="AJ1481" s="137">
        <v>2.2410358565737054E-3</v>
      </c>
      <c r="AK1481" s="302">
        <v>73.3333333333333</v>
      </c>
      <c r="AL1481" s="312">
        <v>232</v>
      </c>
      <c r="AM1481" s="137">
        <v>1.7103846891080934E-3</v>
      </c>
      <c r="AN1481" s="302">
        <v>67.272729999999996</v>
      </c>
      <c r="AP1481" s="290" t="s">
        <v>0</v>
      </c>
      <c r="AQ1481" s="290" t="s">
        <v>0</v>
      </c>
      <c r="AR1481" s="290" t="s">
        <v>0</v>
      </c>
      <c r="AS1481" s="312">
        <v>325</v>
      </c>
      <c r="AT1481" s="137">
        <v>1.3717652719682932E-3</v>
      </c>
      <c r="AU1481" s="302">
        <v>78.181818181818201</v>
      </c>
      <c r="AV1481" s="312">
        <v>451</v>
      </c>
      <c r="AW1481" s="137">
        <v>1.8236959158916296E-3</v>
      </c>
      <c r="AX1481" s="302">
        <v>87.272729999999996</v>
      </c>
      <c r="AZ1481" s="318" t="s">
        <v>0</v>
      </c>
      <c r="BA1481" s="290" t="s">
        <v>0</v>
      </c>
      <c r="BB1481" s="290" t="s">
        <v>0</v>
      </c>
      <c r="BC1481" s="312">
        <v>1002</v>
      </c>
      <c r="BD1481" s="137">
        <v>1.5682812764119228E-3</v>
      </c>
      <c r="BE1481" s="302">
        <v>124.84848484848401</v>
      </c>
      <c r="BF1481" s="312">
        <v>1352</v>
      </c>
      <c r="BG1481" s="137">
        <v>1.987975103258544E-3</v>
      </c>
      <c r="BH1481" s="302">
        <v>143.03030000000001</v>
      </c>
      <c r="BJ1481" s="318" t="s">
        <v>0</v>
      </c>
      <c r="BK1481" s="290" t="s">
        <v>0</v>
      </c>
      <c r="BL1481" s="290" t="s">
        <v>0</v>
      </c>
      <c r="BM1481" s="312">
        <v>789</v>
      </c>
      <c r="BN1481" s="137">
        <v>1.6432433333055641E-3</v>
      </c>
      <c r="BO1481" s="302">
        <v>124.24242424242399</v>
      </c>
      <c r="BP1481" s="312">
        <v>1383</v>
      </c>
      <c r="BQ1481" s="137">
        <v>2.7615538982238598E-3</v>
      </c>
      <c r="BR1481" s="302">
        <v>153.939392</v>
      </c>
      <c r="BT1481" s="318" t="s">
        <v>0</v>
      </c>
      <c r="BU1481" s="290" t="s">
        <v>0</v>
      </c>
      <c r="BV1481" s="290" t="s">
        <v>0</v>
      </c>
      <c r="BW1481" s="312">
        <v>647</v>
      </c>
      <c r="BX1481" s="137">
        <v>1.5941654039004077E-3</v>
      </c>
      <c r="BY1481" s="302">
        <v>103.636363636363</v>
      </c>
      <c r="BZ1481" s="312">
        <v>816</v>
      </c>
      <c r="CA1481" s="137">
        <v>1.9425518847038322E-3</v>
      </c>
      <c r="CB1481" s="302">
        <v>108.484848</v>
      </c>
      <c r="CD1481" s="318" t="s">
        <v>0</v>
      </c>
      <c r="CE1481" s="290" t="s">
        <v>0</v>
      </c>
      <c r="CF1481" s="290" t="s">
        <v>0</v>
      </c>
      <c r="CG1481" s="312">
        <v>5761</v>
      </c>
      <c r="CH1481" s="137">
        <v>1.5888657495317659E-3</v>
      </c>
      <c r="CI1481" s="302">
        <v>318.11</v>
      </c>
      <c r="CJ1481" s="312">
        <v>7684</v>
      </c>
      <c r="CK1481" s="137">
        <v>2.026663121852461E-3</v>
      </c>
      <c r="CL1481" s="302">
        <v>324.07</v>
      </c>
    </row>
    <row r="1482" spans="1:90" ht="14.4" x14ac:dyDescent="0.3">
      <c r="A1482" s="99" t="s">
        <v>648</v>
      </c>
      <c r="B1482" s="318" t="s">
        <v>0</v>
      </c>
      <c r="C1482" s="290" t="s">
        <v>0</v>
      </c>
      <c r="D1482" s="290" t="s">
        <v>0</v>
      </c>
      <c r="E1482" s="312">
        <v>24268</v>
      </c>
      <c r="F1482" s="137">
        <v>2.8287349488874125E-2</v>
      </c>
      <c r="G1482" s="302">
        <v>169.69696969696901</v>
      </c>
      <c r="H1482" s="312">
        <v>30511</v>
      </c>
      <c r="I1482" s="137">
        <v>3.4069147718580869E-2</v>
      </c>
      <c r="J1482" s="302">
        <v>153.939392</v>
      </c>
      <c r="L1482" s="290" t="s">
        <v>0</v>
      </c>
      <c r="M1482" s="290" t="s">
        <v>0</v>
      </c>
      <c r="N1482" s="290" t="s">
        <v>0</v>
      </c>
      <c r="O1482" s="312">
        <v>21137</v>
      </c>
      <c r="P1482" s="137">
        <v>2.8005819253354814E-2</v>
      </c>
      <c r="Q1482" s="302">
        <v>157.575757575757</v>
      </c>
      <c r="R1482" s="312">
        <v>25464</v>
      </c>
      <c r="S1482" s="137">
        <v>3.224764734264645E-2</v>
      </c>
      <c r="T1482" s="302">
        <v>127.272728</v>
      </c>
      <c r="V1482" s="290" t="s">
        <v>0</v>
      </c>
      <c r="W1482" s="290" t="s">
        <v>0</v>
      </c>
      <c r="X1482" s="290" t="s">
        <v>0</v>
      </c>
      <c r="Y1482" s="312">
        <v>3117</v>
      </c>
      <c r="Z1482" s="137">
        <v>2.6227880480970692E-2</v>
      </c>
      <c r="AA1482" s="302">
        <v>74.545454545454504</v>
      </c>
      <c r="AB1482" s="312">
        <v>3874</v>
      </c>
      <c r="AC1482" s="137">
        <v>3.1662743559565845E-2</v>
      </c>
      <c r="AD1482" s="302">
        <v>69.696969999999993</v>
      </c>
      <c r="AF1482" s="290" t="s">
        <v>0</v>
      </c>
      <c r="AG1482" s="290" t="s">
        <v>0</v>
      </c>
      <c r="AH1482" s="290" t="s">
        <v>0</v>
      </c>
      <c r="AI1482" s="312">
        <v>4781</v>
      </c>
      <c r="AJ1482" s="137">
        <v>3.6075395388144395E-2</v>
      </c>
      <c r="AK1482" s="302">
        <v>86.6666666666666</v>
      </c>
      <c r="AL1482" s="312">
        <v>5987</v>
      </c>
      <c r="AM1482" s="137">
        <v>4.4138246265905838E-2</v>
      </c>
      <c r="AN1482" s="302">
        <v>94.545455899999993</v>
      </c>
      <c r="AP1482" s="290" t="s">
        <v>0</v>
      </c>
      <c r="AQ1482" s="290" t="s">
        <v>0</v>
      </c>
      <c r="AR1482" s="290" t="s">
        <v>0</v>
      </c>
      <c r="AS1482" s="312">
        <v>6660</v>
      </c>
      <c r="AT1482" s="137">
        <v>2.811063603479641E-2</v>
      </c>
      <c r="AU1482" s="302">
        <v>81.212121212121204</v>
      </c>
      <c r="AV1482" s="312">
        <v>7847</v>
      </c>
      <c r="AW1482" s="137">
        <v>3.173069146785281E-2</v>
      </c>
      <c r="AX1482" s="302">
        <v>99.393936199999999</v>
      </c>
      <c r="AZ1482" s="318" t="s">
        <v>0</v>
      </c>
      <c r="BA1482" s="290" t="s">
        <v>0</v>
      </c>
      <c r="BB1482" s="290" t="s">
        <v>0</v>
      </c>
      <c r="BC1482" s="312">
        <v>19027</v>
      </c>
      <c r="BD1482" s="137">
        <v>2.9780127591107437E-2</v>
      </c>
      <c r="BE1482" s="302">
        <v>133.333333333333</v>
      </c>
      <c r="BF1482" s="312">
        <v>23281</v>
      </c>
      <c r="BG1482" s="137">
        <v>3.4232284303966097E-2</v>
      </c>
      <c r="BH1482" s="302">
        <v>184.24243200000001</v>
      </c>
      <c r="BJ1482" s="318" t="s">
        <v>0</v>
      </c>
      <c r="BK1482" s="290" t="s">
        <v>0</v>
      </c>
      <c r="BL1482" s="290" t="s">
        <v>0</v>
      </c>
      <c r="BM1482" s="312">
        <v>14489</v>
      </c>
      <c r="BN1482" s="137">
        <v>3.0176112365354016E-2</v>
      </c>
      <c r="BO1482" s="302">
        <v>136.363636363636</v>
      </c>
      <c r="BP1482" s="312">
        <v>17259</v>
      </c>
      <c r="BQ1482" s="137">
        <v>3.4462515350286042E-2</v>
      </c>
      <c r="BR1482" s="302">
        <v>169.090912</v>
      </c>
      <c r="BT1482" s="318" t="s">
        <v>0</v>
      </c>
      <c r="BU1482" s="290" t="s">
        <v>0</v>
      </c>
      <c r="BV1482" s="290" t="s">
        <v>0</v>
      </c>
      <c r="BW1482" s="312">
        <v>11178</v>
      </c>
      <c r="BX1482" s="137">
        <v>2.75418560816055E-2</v>
      </c>
      <c r="BY1482" s="302">
        <v>110.90909090909</v>
      </c>
      <c r="BZ1482" s="312">
        <v>13496</v>
      </c>
      <c r="CA1482" s="137">
        <v>3.2128284602895733E-2</v>
      </c>
      <c r="CB1482" s="302">
        <v>117.57576</v>
      </c>
      <c r="CD1482" s="318" t="s">
        <v>0</v>
      </c>
      <c r="CE1482" s="290" t="s">
        <v>0</v>
      </c>
      <c r="CF1482" s="290" t="s">
        <v>0</v>
      </c>
      <c r="CG1482" s="312">
        <v>104657</v>
      </c>
      <c r="CH1482" s="137">
        <v>2.8864072686815834E-2</v>
      </c>
      <c r="CI1482" s="302">
        <v>347.74</v>
      </c>
      <c r="CJ1482" s="312">
        <v>127719</v>
      </c>
      <c r="CK1482" s="137">
        <v>3.3686021246730147E-2</v>
      </c>
      <c r="CL1482" s="302">
        <v>372.88</v>
      </c>
    </row>
    <row r="1483" spans="1:90" ht="14.4" x14ac:dyDescent="0.3">
      <c r="A1483" s="99" t="s">
        <v>636</v>
      </c>
      <c r="B1483" s="318" t="s">
        <v>0</v>
      </c>
      <c r="C1483" s="290" t="s">
        <v>0</v>
      </c>
      <c r="D1483" s="290" t="s">
        <v>0</v>
      </c>
      <c r="E1483" s="312">
        <v>17692</v>
      </c>
      <c r="F1483" s="137">
        <v>2.0622209788905596E-2</v>
      </c>
      <c r="G1483" s="302">
        <v>98.181818181818201</v>
      </c>
      <c r="H1483" s="312">
        <v>19603</v>
      </c>
      <c r="I1483" s="137">
        <v>2.1889072882807538E-2</v>
      </c>
      <c r="J1483" s="302">
        <v>81.818183899999994</v>
      </c>
      <c r="L1483" s="290" t="s">
        <v>0</v>
      </c>
      <c r="M1483" s="290" t="s">
        <v>0</v>
      </c>
      <c r="N1483" s="290" t="s">
        <v>0</v>
      </c>
      <c r="O1483" s="312">
        <v>13711</v>
      </c>
      <c r="P1483" s="137">
        <v>1.8166617201246529E-2</v>
      </c>
      <c r="Q1483" s="302">
        <v>48.484848484848399</v>
      </c>
      <c r="R1483" s="312">
        <v>15945</v>
      </c>
      <c r="S1483" s="137">
        <v>2.0192771633619919E-2</v>
      </c>
      <c r="T1483" s="302">
        <v>67.878784199999998</v>
      </c>
      <c r="V1483" s="290" t="s">
        <v>0</v>
      </c>
      <c r="W1483" s="290" t="s">
        <v>0</v>
      </c>
      <c r="X1483" s="290" t="s">
        <v>0</v>
      </c>
      <c r="Y1483" s="312">
        <v>2106</v>
      </c>
      <c r="Z1483" s="137">
        <v>1.772085861178193E-2</v>
      </c>
      <c r="AA1483" s="302">
        <v>67.878787878787804</v>
      </c>
      <c r="AB1483" s="312">
        <v>2574</v>
      </c>
      <c r="AC1483" s="137">
        <v>2.1037661828167908E-2</v>
      </c>
      <c r="AD1483" s="302">
        <v>37.5757561</v>
      </c>
      <c r="AF1483" s="290" t="s">
        <v>0</v>
      </c>
      <c r="AG1483" s="290" t="s">
        <v>0</v>
      </c>
      <c r="AH1483" s="290" t="s">
        <v>0</v>
      </c>
      <c r="AI1483" s="312">
        <v>3409</v>
      </c>
      <c r="AJ1483" s="137">
        <v>2.5722866111312328E-2</v>
      </c>
      <c r="AK1483" s="302">
        <v>89.090909090909093</v>
      </c>
      <c r="AL1483" s="312">
        <v>3879</v>
      </c>
      <c r="AM1483" s="137">
        <v>2.8597337107975407E-2</v>
      </c>
      <c r="AN1483" s="302">
        <v>78.787880000000001</v>
      </c>
      <c r="AP1483" s="290" t="s">
        <v>0</v>
      </c>
      <c r="AQ1483" s="290" t="s">
        <v>0</v>
      </c>
      <c r="AR1483" s="290" t="s">
        <v>0</v>
      </c>
      <c r="AS1483" s="312">
        <v>4659</v>
      </c>
      <c r="AT1483" s="137">
        <v>1.9664782775693165E-2</v>
      </c>
      <c r="AU1483" s="302">
        <v>35.151515151515099</v>
      </c>
      <c r="AV1483" s="312">
        <v>5260</v>
      </c>
      <c r="AW1483" s="137">
        <v>2.1269712899312575E-2</v>
      </c>
      <c r="AX1483" s="302">
        <v>53.3333321</v>
      </c>
      <c r="AZ1483" s="318" t="s">
        <v>0</v>
      </c>
      <c r="BA1483" s="290" t="s">
        <v>0</v>
      </c>
      <c r="BB1483" s="290" t="s">
        <v>0</v>
      </c>
      <c r="BC1483" s="312">
        <v>13146</v>
      </c>
      <c r="BD1483" s="137">
        <v>2.0575474710290555E-2</v>
      </c>
      <c r="BE1483" s="302">
        <v>89.090909090909093</v>
      </c>
      <c r="BF1483" s="312">
        <v>14898</v>
      </c>
      <c r="BG1483" s="137">
        <v>2.1905956426291263E-2</v>
      </c>
      <c r="BH1483" s="302">
        <v>89.696969999999993</v>
      </c>
      <c r="BJ1483" s="318" t="s">
        <v>0</v>
      </c>
      <c r="BK1483" s="290" t="s">
        <v>0</v>
      </c>
      <c r="BL1483" s="290" t="s">
        <v>0</v>
      </c>
      <c r="BM1483" s="312">
        <v>10175</v>
      </c>
      <c r="BN1483" s="137">
        <v>2.1191382657014087E-2</v>
      </c>
      <c r="BO1483" s="302">
        <v>72.121212121212096</v>
      </c>
      <c r="BP1483" s="312">
        <v>11613</v>
      </c>
      <c r="BQ1483" s="137">
        <v>2.3188666247341779E-2</v>
      </c>
      <c r="BR1483" s="302">
        <v>90.909090000000006</v>
      </c>
      <c r="BT1483" s="318" t="s">
        <v>0</v>
      </c>
      <c r="BU1483" s="290" t="s">
        <v>0</v>
      </c>
      <c r="BV1483" s="290" t="s">
        <v>0</v>
      </c>
      <c r="BW1483" s="312">
        <v>7790</v>
      </c>
      <c r="BX1483" s="137">
        <v>1.9194047135060552E-2</v>
      </c>
      <c r="BY1483" s="302">
        <v>65.454545454545396</v>
      </c>
      <c r="BZ1483" s="312">
        <v>8576</v>
      </c>
      <c r="CA1483" s="137">
        <v>2.0415839415710863E-2</v>
      </c>
      <c r="CB1483" s="302">
        <v>70.303030000000007</v>
      </c>
      <c r="CD1483" s="318" t="s">
        <v>0</v>
      </c>
      <c r="CE1483" s="290" t="s">
        <v>0</v>
      </c>
      <c r="CF1483" s="290" t="s">
        <v>0</v>
      </c>
      <c r="CG1483" s="312">
        <v>72688</v>
      </c>
      <c r="CH1483" s="137">
        <v>2.0047122652658393E-2</v>
      </c>
      <c r="CI1483" s="302">
        <v>207.05</v>
      </c>
      <c r="CJ1483" s="312">
        <v>82348</v>
      </c>
      <c r="CK1483" s="137">
        <v>2.1719372040383451E-2</v>
      </c>
      <c r="CL1483" s="302">
        <v>205.5</v>
      </c>
    </row>
    <row r="1484" spans="1:90" ht="14.4" x14ac:dyDescent="0.3">
      <c r="A1484" s="99" t="s">
        <v>647</v>
      </c>
      <c r="B1484" s="318" t="s">
        <v>0</v>
      </c>
      <c r="C1484" s="290" t="s">
        <v>0</v>
      </c>
      <c r="D1484" s="290" t="s">
        <v>0</v>
      </c>
      <c r="E1484" s="312">
        <v>2384</v>
      </c>
      <c r="F1484" s="137">
        <v>2.7788462659253301E-3</v>
      </c>
      <c r="G1484" s="302">
        <v>157.575757575757</v>
      </c>
      <c r="H1484" s="312">
        <v>3047</v>
      </c>
      <c r="I1484" s="137">
        <v>3.4023366359187146E-3</v>
      </c>
      <c r="J1484" s="302">
        <v>207.878784</v>
      </c>
      <c r="L1484" s="290" t="s">
        <v>0</v>
      </c>
      <c r="M1484" s="290" t="s">
        <v>0</v>
      </c>
      <c r="N1484" s="290" t="s">
        <v>0</v>
      </c>
      <c r="O1484" s="312">
        <v>1939</v>
      </c>
      <c r="P1484" s="137">
        <v>2.5691102584214877E-3</v>
      </c>
      <c r="Q1484" s="302">
        <v>176.363636363636</v>
      </c>
      <c r="R1484" s="312">
        <v>2039</v>
      </c>
      <c r="S1484" s="137">
        <v>2.5821926221982448E-3</v>
      </c>
      <c r="T1484" s="302">
        <v>232.72728000000001</v>
      </c>
      <c r="V1484" s="290" t="s">
        <v>0</v>
      </c>
      <c r="W1484" s="290" t="s">
        <v>0</v>
      </c>
      <c r="X1484" s="290" t="s">
        <v>0</v>
      </c>
      <c r="Y1484" s="312">
        <v>260</v>
      </c>
      <c r="Z1484" s="137">
        <v>2.1877603224422135E-3</v>
      </c>
      <c r="AA1484" s="302">
        <v>54.545454545454497</v>
      </c>
      <c r="AB1484" s="312">
        <v>263</v>
      </c>
      <c r="AC1484" s="137">
        <v>2.1495357656597359E-3</v>
      </c>
      <c r="AD1484" s="302">
        <v>52.727271999999999</v>
      </c>
      <c r="AF1484" s="290" t="s">
        <v>0</v>
      </c>
      <c r="AG1484" s="290" t="s">
        <v>0</v>
      </c>
      <c r="AH1484" s="290" t="s">
        <v>0</v>
      </c>
      <c r="AI1484" s="312">
        <v>443</v>
      </c>
      <c r="AJ1484" s="137">
        <v>3.3426898466739105E-3</v>
      </c>
      <c r="AK1484" s="302">
        <v>86.6666666666666</v>
      </c>
      <c r="AL1484" s="312">
        <v>499</v>
      </c>
      <c r="AM1484" s="137">
        <v>3.6788015511419769E-3</v>
      </c>
      <c r="AN1484" s="302">
        <v>94.545455899999993</v>
      </c>
      <c r="AP1484" s="290" t="s">
        <v>0</v>
      </c>
      <c r="AQ1484" s="290" t="s">
        <v>0</v>
      </c>
      <c r="AR1484" s="290" t="s">
        <v>0</v>
      </c>
      <c r="AS1484" s="312">
        <v>988</v>
      </c>
      <c r="AT1484" s="137">
        <v>4.1701664267836114E-3</v>
      </c>
      <c r="AU1484" s="302">
        <v>118.181818181818</v>
      </c>
      <c r="AV1484" s="312">
        <v>756</v>
      </c>
      <c r="AW1484" s="137">
        <v>3.0570157703194499E-3</v>
      </c>
      <c r="AX1484" s="302">
        <v>112.727272</v>
      </c>
      <c r="AZ1484" s="318" t="s">
        <v>0</v>
      </c>
      <c r="BA1484" s="290" t="s">
        <v>0</v>
      </c>
      <c r="BB1484" s="290" t="s">
        <v>0</v>
      </c>
      <c r="BC1484" s="312">
        <v>1759</v>
      </c>
      <c r="BD1484" s="137">
        <v>2.7531005640804114E-3</v>
      </c>
      <c r="BE1484" s="302">
        <v>173.333333333333</v>
      </c>
      <c r="BF1484" s="312">
        <v>1989</v>
      </c>
      <c r="BG1484" s="137">
        <v>2.9246172192168968E-3</v>
      </c>
      <c r="BH1484" s="302">
        <v>196.96969999999999</v>
      </c>
      <c r="BJ1484" s="318" t="s">
        <v>0</v>
      </c>
      <c r="BK1484" s="290" t="s">
        <v>0</v>
      </c>
      <c r="BL1484" s="290" t="s">
        <v>0</v>
      </c>
      <c r="BM1484" s="312">
        <v>1615</v>
      </c>
      <c r="BN1484" s="137">
        <v>3.3635462399093613E-3</v>
      </c>
      <c r="BO1484" s="302">
        <v>155.15151515151501</v>
      </c>
      <c r="BP1484" s="312">
        <v>1759</v>
      </c>
      <c r="BQ1484" s="137">
        <v>3.512345124349797E-3</v>
      </c>
      <c r="BR1484" s="302">
        <v>179.393936</v>
      </c>
      <c r="BT1484" s="318" t="s">
        <v>0</v>
      </c>
      <c r="BU1484" s="290" t="s">
        <v>0</v>
      </c>
      <c r="BV1484" s="290" t="s">
        <v>0</v>
      </c>
      <c r="BW1484" s="312">
        <v>1115</v>
      </c>
      <c r="BX1484" s="137">
        <v>2.7472865925022485E-3</v>
      </c>
      <c r="BY1484" s="302">
        <v>109.69696969696901</v>
      </c>
      <c r="BZ1484" s="312">
        <v>1086</v>
      </c>
      <c r="CA1484" s="137">
        <v>2.5853080230249532E-3</v>
      </c>
      <c r="CB1484" s="302">
        <v>120</v>
      </c>
      <c r="CD1484" s="318" t="s">
        <v>0</v>
      </c>
      <c r="CE1484" s="290" t="s">
        <v>0</v>
      </c>
      <c r="CF1484" s="290" t="s">
        <v>0</v>
      </c>
      <c r="CG1484" s="312">
        <v>10503</v>
      </c>
      <c r="CH1484" s="137">
        <v>2.8966944918125564E-3</v>
      </c>
      <c r="CI1484" s="302">
        <v>381.7</v>
      </c>
      <c r="CJ1484" s="312">
        <v>11438</v>
      </c>
      <c r="CK1484" s="137">
        <v>3.0167845897642433E-3</v>
      </c>
      <c r="CL1484" s="302">
        <v>453.44</v>
      </c>
    </row>
    <row r="1485" spans="1:90" ht="14.4" x14ac:dyDescent="0.3">
      <c r="A1485" s="99" t="s">
        <v>648</v>
      </c>
      <c r="B1485" s="318" t="s">
        <v>0</v>
      </c>
      <c r="C1485" s="290" t="s">
        <v>0</v>
      </c>
      <c r="D1485" s="290" t="s">
        <v>0</v>
      </c>
      <c r="E1485" s="312">
        <v>15308</v>
      </c>
      <c r="F1485" s="137">
        <v>1.7843363522980268E-2</v>
      </c>
      <c r="G1485" s="302">
        <v>191.51515151515099</v>
      </c>
      <c r="H1485" s="312">
        <v>16556</v>
      </c>
      <c r="I1485" s="137">
        <v>1.8486736246888822E-2</v>
      </c>
      <c r="J1485" s="302">
        <v>221.21212800000001</v>
      </c>
      <c r="L1485" s="290" t="s">
        <v>0</v>
      </c>
      <c r="M1485" s="290" t="s">
        <v>0</v>
      </c>
      <c r="N1485" s="290" t="s">
        <v>0</v>
      </c>
      <c r="O1485" s="312">
        <v>11772</v>
      </c>
      <c r="P1485" s="137">
        <v>1.5597506942825041E-2</v>
      </c>
      <c r="Q1485" s="302">
        <v>177.575757575757</v>
      </c>
      <c r="R1485" s="312">
        <v>13906</v>
      </c>
      <c r="S1485" s="137">
        <v>1.7610579011421674E-2</v>
      </c>
      <c r="T1485" s="302">
        <v>241.81817599999999</v>
      </c>
      <c r="V1485" s="290" t="s">
        <v>0</v>
      </c>
      <c r="W1485" s="290" t="s">
        <v>0</v>
      </c>
      <c r="X1485" s="290" t="s">
        <v>0</v>
      </c>
      <c r="Y1485" s="312">
        <v>1846</v>
      </c>
      <c r="Z1485" s="137">
        <v>1.5533098289339718E-2</v>
      </c>
      <c r="AA1485" s="302">
        <v>80.606060606060595</v>
      </c>
      <c r="AB1485" s="312">
        <v>2311</v>
      </c>
      <c r="AC1485" s="137">
        <v>1.8888126062508174E-2</v>
      </c>
      <c r="AD1485" s="302">
        <v>61.818179999999998</v>
      </c>
      <c r="AF1485" s="290" t="s">
        <v>0</v>
      </c>
      <c r="AG1485" s="290" t="s">
        <v>0</v>
      </c>
      <c r="AH1485" s="290" t="s">
        <v>0</v>
      </c>
      <c r="AI1485" s="312">
        <v>2966</v>
      </c>
      <c r="AJ1485" s="137">
        <v>2.2380176264638417E-2</v>
      </c>
      <c r="AK1485" s="302">
        <v>110.30303030303</v>
      </c>
      <c r="AL1485" s="312">
        <v>3380</v>
      </c>
      <c r="AM1485" s="137">
        <v>2.4918535556833429E-2</v>
      </c>
      <c r="AN1485" s="302">
        <v>121.818184</v>
      </c>
      <c r="AP1485" s="290" t="s">
        <v>0</v>
      </c>
      <c r="AQ1485" s="290" t="s">
        <v>0</v>
      </c>
      <c r="AR1485" s="290" t="s">
        <v>0</v>
      </c>
      <c r="AS1485" s="312">
        <v>3671</v>
      </c>
      <c r="AT1485" s="137">
        <v>1.5494616348909552E-2</v>
      </c>
      <c r="AU1485" s="302">
        <v>118.787878787878</v>
      </c>
      <c r="AV1485" s="312">
        <v>4504</v>
      </c>
      <c r="AW1485" s="137">
        <v>1.8212697128993125E-2</v>
      </c>
      <c r="AX1485" s="302">
        <v>126.666664</v>
      </c>
      <c r="AZ1485" s="318" t="s">
        <v>0</v>
      </c>
      <c r="BA1485" s="290" t="s">
        <v>0</v>
      </c>
      <c r="BB1485" s="290" t="s">
        <v>0</v>
      </c>
      <c r="BC1485" s="312">
        <v>11387</v>
      </c>
      <c r="BD1485" s="137">
        <v>1.7822374146210143E-2</v>
      </c>
      <c r="BE1485" s="302">
        <v>179.39393939393901</v>
      </c>
      <c r="BF1485" s="312">
        <v>12909</v>
      </c>
      <c r="BG1485" s="137">
        <v>1.8981339207074368E-2</v>
      </c>
      <c r="BH1485" s="302">
        <v>216.96969999999999</v>
      </c>
      <c r="BJ1485" s="318" t="s">
        <v>0</v>
      </c>
      <c r="BK1485" s="290" t="s">
        <v>0</v>
      </c>
      <c r="BL1485" s="290" t="s">
        <v>0</v>
      </c>
      <c r="BM1485" s="312">
        <v>8560</v>
      </c>
      <c r="BN1485" s="137">
        <v>1.7827836417104725E-2</v>
      </c>
      <c r="BO1485" s="302">
        <v>164.24242424242399</v>
      </c>
      <c r="BP1485" s="312">
        <v>9854</v>
      </c>
      <c r="BQ1485" s="137">
        <v>1.9676321122991981E-2</v>
      </c>
      <c r="BR1485" s="302">
        <v>174.545456</v>
      </c>
      <c r="BT1485" s="318" t="s">
        <v>0</v>
      </c>
      <c r="BU1485" s="290" t="s">
        <v>0</v>
      </c>
      <c r="BV1485" s="290" t="s">
        <v>0</v>
      </c>
      <c r="BW1485" s="312">
        <v>6675</v>
      </c>
      <c r="BX1485" s="137">
        <v>1.6446760542558302E-2</v>
      </c>
      <c r="BY1485" s="302">
        <v>135.15151515151501</v>
      </c>
      <c r="BZ1485" s="312">
        <v>7490</v>
      </c>
      <c r="CA1485" s="137">
        <v>1.7830531392685912E-2</v>
      </c>
      <c r="CB1485" s="302">
        <v>138.78787199999999</v>
      </c>
      <c r="CD1485" s="318" t="s">
        <v>0</v>
      </c>
      <c r="CE1485" s="290" t="s">
        <v>0</v>
      </c>
      <c r="CF1485" s="290" t="s">
        <v>0</v>
      </c>
      <c r="CG1485" s="312">
        <v>62185</v>
      </c>
      <c r="CH1485" s="137">
        <v>1.7150428160845835E-2</v>
      </c>
      <c r="CI1485" s="302">
        <v>421.18</v>
      </c>
      <c r="CJ1485" s="312">
        <v>70910</v>
      </c>
      <c r="CK1485" s="137">
        <v>1.8702587450619208E-2</v>
      </c>
      <c r="CL1485" s="302">
        <v>486.96</v>
      </c>
    </row>
    <row r="1486" spans="1:90" ht="14.4" x14ac:dyDescent="0.3">
      <c r="A1486" s="99" t="s">
        <v>355</v>
      </c>
      <c r="B1486" s="318" t="s">
        <v>0</v>
      </c>
      <c r="C1486" s="290" t="s">
        <v>0</v>
      </c>
      <c r="D1486" s="290" t="s">
        <v>0</v>
      </c>
      <c r="E1486" s="312">
        <v>434130</v>
      </c>
      <c r="F1486" s="137">
        <v>0.50603210126936393</v>
      </c>
      <c r="G1486" s="302">
        <v>220.60606060606</v>
      </c>
      <c r="H1486" s="312">
        <v>452773</v>
      </c>
      <c r="I1486" s="137">
        <v>0.5055747179700768</v>
      </c>
      <c r="J1486" s="302">
        <v>192.72728000000001</v>
      </c>
      <c r="L1486" s="290" t="s">
        <v>0</v>
      </c>
      <c r="M1486" s="290" t="s">
        <v>0</v>
      </c>
      <c r="N1486" s="290" t="s">
        <v>0</v>
      </c>
      <c r="O1486" s="312">
        <v>379523</v>
      </c>
      <c r="P1486" s="137">
        <v>0.50285530304636328</v>
      </c>
      <c r="Q1486" s="302">
        <v>138.78787878787799</v>
      </c>
      <c r="R1486" s="312">
        <v>396641</v>
      </c>
      <c r="S1486" s="137">
        <v>0.50230675029982053</v>
      </c>
      <c r="T1486" s="302">
        <v>172.121216</v>
      </c>
      <c r="V1486" s="290" t="s">
        <v>0</v>
      </c>
      <c r="W1486" s="290" t="s">
        <v>0</v>
      </c>
      <c r="X1486" s="290" t="s">
        <v>0</v>
      </c>
      <c r="Y1486" s="312">
        <v>60047</v>
      </c>
      <c r="Z1486" s="137">
        <v>0.50526324646802923</v>
      </c>
      <c r="AA1486" s="302">
        <v>120</v>
      </c>
      <c r="AB1486" s="312">
        <v>61156</v>
      </c>
      <c r="AC1486" s="137">
        <v>0.49983653720413235</v>
      </c>
      <c r="AD1486" s="302">
        <v>175.75756799999999</v>
      </c>
      <c r="AF1486" s="290" t="s">
        <v>0</v>
      </c>
      <c r="AG1486" s="290" t="s">
        <v>0</v>
      </c>
      <c r="AH1486" s="290" t="s">
        <v>0</v>
      </c>
      <c r="AI1486" s="312">
        <v>66018</v>
      </c>
      <c r="AJ1486" s="137">
        <v>0.4981437884824339</v>
      </c>
      <c r="AK1486" s="302">
        <v>540.60606060606005</v>
      </c>
      <c r="AL1486" s="312">
        <v>69447</v>
      </c>
      <c r="AM1486" s="137">
        <v>0.51198743751935238</v>
      </c>
      <c r="AN1486" s="302">
        <v>316.96969999999999</v>
      </c>
      <c r="AP1486" s="290" t="s">
        <v>0</v>
      </c>
      <c r="AQ1486" s="290" t="s">
        <v>0</v>
      </c>
      <c r="AR1486" s="290" t="s">
        <v>0</v>
      </c>
      <c r="AS1486" s="312">
        <v>118550</v>
      </c>
      <c r="AT1486" s="137">
        <v>0.50037776305181891</v>
      </c>
      <c r="AU1486" s="302">
        <v>127.272727272727</v>
      </c>
      <c r="AV1486" s="312">
        <v>123588</v>
      </c>
      <c r="AW1486" s="137">
        <v>0.49974929235746057</v>
      </c>
      <c r="AX1486" s="302">
        <v>147.27271999999999</v>
      </c>
      <c r="AZ1486" s="318" t="s">
        <v>0</v>
      </c>
      <c r="BA1486" s="290" t="s">
        <v>0</v>
      </c>
      <c r="BB1486" s="290" t="s">
        <v>0</v>
      </c>
      <c r="BC1486" s="312">
        <v>324630</v>
      </c>
      <c r="BD1486" s="137">
        <v>0.50809496083992267</v>
      </c>
      <c r="BE1486" s="302">
        <v>191.51515151515099</v>
      </c>
      <c r="BF1486" s="312">
        <v>344827</v>
      </c>
      <c r="BG1486" s="137">
        <v>0.50703216784861982</v>
      </c>
      <c r="BH1486" s="302">
        <v>209.090912</v>
      </c>
      <c r="BJ1486" s="318" t="s">
        <v>0</v>
      </c>
      <c r="BK1486" s="290" t="s">
        <v>0</v>
      </c>
      <c r="BL1486" s="290" t="s">
        <v>0</v>
      </c>
      <c r="BM1486" s="312">
        <v>243550</v>
      </c>
      <c r="BN1486" s="137">
        <v>0.50723943450769349</v>
      </c>
      <c r="BO1486" s="302">
        <v>230.30303030303</v>
      </c>
      <c r="BP1486" s="312">
        <v>253678</v>
      </c>
      <c r="BQ1486" s="137">
        <v>0.50654046984355183</v>
      </c>
      <c r="BR1486" s="302">
        <v>135.75756799999999</v>
      </c>
      <c r="BT1486" s="318" t="s">
        <v>0</v>
      </c>
      <c r="BU1486" s="290" t="s">
        <v>0</v>
      </c>
      <c r="BV1486" s="290" t="s">
        <v>0</v>
      </c>
      <c r="BW1486" s="312">
        <v>203760</v>
      </c>
      <c r="BX1486" s="137">
        <v>0.50205122519126288</v>
      </c>
      <c r="BY1486" s="302">
        <v>190.30303030303</v>
      </c>
      <c r="BZ1486" s="312">
        <v>211220</v>
      </c>
      <c r="CA1486" s="137">
        <v>0.50282574643032285</v>
      </c>
      <c r="CB1486" s="302">
        <v>140.606064</v>
      </c>
      <c r="CD1486" s="318" t="s">
        <v>0</v>
      </c>
      <c r="CE1486" s="290" t="s">
        <v>0</v>
      </c>
      <c r="CF1486" s="290" t="s">
        <v>0</v>
      </c>
      <c r="CG1486" s="312">
        <v>1830208</v>
      </c>
      <c r="CH1486" s="137">
        <v>0.50476563195956159</v>
      </c>
      <c r="CI1486" s="302">
        <v>717.67</v>
      </c>
      <c r="CJ1486" s="312">
        <v>1913330</v>
      </c>
      <c r="CK1486" s="137">
        <v>0.50464280985606047</v>
      </c>
      <c r="CL1486" s="302">
        <v>547.76</v>
      </c>
    </row>
    <row r="1487" spans="1:90" ht="14.4" x14ac:dyDescent="0.3">
      <c r="A1487" s="99" t="s">
        <v>632</v>
      </c>
      <c r="B1487" s="318" t="s">
        <v>0</v>
      </c>
      <c r="C1487" s="290" t="s">
        <v>0</v>
      </c>
      <c r="D1487" s="290" t="s">
        <v>0</v>
      </c>
      <c r="E1487" s="312">
        <v>96909</v>
      </c>
      <c r="F1487" s="137">
        <v>0.11295940133580445</v>
      </c>
      <c r="G1487" s="302">
        <v>21.818181818181799</v>
      </c>
      <c r="H1487" s="312">
        <v>99445</v>
      </c>
      <c r="I1487" s="137">
        <v>0.11104212890020893</v>
      </c>
      <c r="J1487" s="302">
        <v>26.666665999999999</v>
      </c>
      <c r="L1487" s="290" t="s">
        <v>0</v>
      </c>
      <c r="M1487" s="290" t="s">
        <v>0</v>
      </c>
      <c r="N1487" s="290" t="s">
        <v>0</v>
      </c>
      <c r="O1487" s="312">
        <v>89383</v>
      </c>
      <c r="P1487" s="137">
        <v>0.11842949057683747</v>
      </c>
      <c r="Q1487" s="302">
        <v>32.727272727272698</v>
      </c>
      <c r="R1487" s="312">
        <v>92437</v>
      </c>
      <c r="S1487" s="137">
        <v>0.1170623538097789</v>
      </c>
      <c r="T1487" s="302">
        <v>55.757576</v>
      </c>
      <c r="V1487" s="290" t="s">
        <v>0</v>
      </c>
      <c r="W1487" s="290" t="s">
        <v>0</v>
      </c>
      <c r="X1487" s="290" t="s">
        <v>0</v>
      </c>
      <c r="Y1487" s="312">
        <v>14515</v>
      </c>
      <c r="Z1487" s="137">
        <v>0.12213592723172589</v>
      </c>
      <c r="AA1487" s="302">
        <v>19.393939393939299</v>
      </c>
      <c r="AB1487" s="312">
        <v>14476</v>
      </c>
      <c r="AC1487" s="137">
        <v>0.11831437164901268</v>
      </c>
      <c r="AD1487" s="302">
        <v>75.151510000000002</v>
      </c>
      <c r="AF1487" s="290" t="s">
        <v>0</v>
      </c>
      <c r="AG1487" s="290" t="s">
        <v>0</v>
      </c>
      <c r="AH1487" s="290" t="s">
        <v>0</v>
      </c>
      <c r="AI1487" s="312">
        <v>15316</v>
      </c>
      <c r="AJ1487" s="137">
        <v>0.11556803090667632</v>
      </c>
      <c r="AK1487" s="302">
        <v>88.484848484848399</v>
      </c>
      <c r="AL1487" s="312">
        <v>15423</v>
      </c>
      <c r="AM1487" s="137">
        <v>0.11370372008669881</v>
      </c>
      <c r="AN1487" s="302">
        <v>36.363636</v>
      </c>
      <c r="AP1487" s="290" t="s">
        <v>0</v>
      </c>
      <c r="AQ1487" s="290" t="s">
        <v>0</v>
      </c>
      <c r="AR1487" s="290" t="s">
        <v>0</v>
      </c>
      <c r="AS1487" s="312">
        <v>28296</v>
      </c>
      <c r="AT1487" s="137">
        <v>0.11943221580189177</v>
      </c>
      <c r="AU1487" s="302">
        <v>52.727272727272698</v>
      </c>
      <c r="AV1487" s="312">
        <v>28886</v>
      </c>
      <c r="AW1487" s="137">
        <v>0.11680549939344925</v>
      </c>
      <c r="AX1487" s="302">
        <v>67.272729999999996</v>
      </c>
      <c r="AZ1487" s="318" t="s">
        <v>0</v>
      </c>
      <c r="BA1487" s="290" t="s">
        <v>0</v>
      </c>
      <c r="BB1487" s="290" t="s">
        <v>0</v>
      </c>
      <c r="BC1487" s="312">
        <v>71313</v>
      </c>
      <c r="BD1487" s="137">
        <v>0.11161561144187969</v>
      </c>
      <c r="BE1487" s="302">
        <v>40</v>
      </c>
      <c r="BF1487" s="312">
        <v>73058</v>
      </c>
      <c r="BG1487" s="137">
        <v>0.10742417536528308</v>
      </c>
      <c r="BH1487" s="302">
        <v>35.757576</v>
      </c>
      <c r="BJ1487" s="318" t="s">
        <v>0</v>
      </c>
      <c r="BK1487" s="290" t="s">
        <v>0</v>
      </c>
      <c r="BL1487" s="290" t="s">
        <v>0</v>
      </c>
      <c r="BM1487" s="312">
        <v>51826</v>
      </c>
      <c r="BN1487" s="137">
        <v>0.10793755258795205</v>
      </c>
      <c r="BO1487" s="302">
        <v>106.06060606060601</v>
      </c>
      <c r="BP1487" s="312">
        <v>52995</v>
      </c>
      <c r="BQ1487" s="137">
        <v>0.10581963039506395</v>
      </c>
      <c r="BR1487" s="302">
        <v>33.939392099999999</v>
      </c>
      <c r="BT1487" s="318" t="s">
        <v>0</v>
      </c>
      <c r="BU1487" s="290" t="s">
        <v>0</v>
      </c>
      <c r="BV1487" s="290" t="s">
        <v>0</v>
      </c>
      <c r="BW1487" s="312">
        <v>50670</v>
      </c>
      <c r="BX1487" s="137">
        <v>0.12484754407362235</v>
      </c>
      <c r="BY1487" s="302">
        <v>32.727272727272698</v>
      </c>
      <c r="BZ1487" s="312">
        <v>51474</v>
      </c>
      <c r="CA1487" s="137">
        <v>0.12253788690348659</v>
      </c>
      <c r="CB1487" s="302">
        <v>54.5454559</v>
      </c>
      <c r="CD1487" s="318" t="s">
        <v>0</v>
      </c>
      <c r="CE1487" s="290" t="s">
        <v>0</v>
      </c>
      <c r="CF1487" s="290" t="s">
        <v>0</v>
      </c>
      <c r="CG1487" s="312">
        <v>418228</v>
      </c>
      <c r="CH1487" s="137">
        <v>0.1153459720005505</v>
      </c>
      <c r="CI1487" s="302">
        <v>161.66</v>
      </c>
      <c r="CJ1487" s="312">
        <v>428194</v>
      </c>
      <c r="CK1487" s="137">
        <v>0.11293662009350502</v>
      </c>
      <c r="CL1487" s="302">
        <v>142.62</v>
      </c>
    </row>
    <row r="1488" spans="1:90" ht="14.4" x14ac:dyDescent="0.3">
      <c r="A1488" s="99" t="s">
        <v>647</v>
      </c>
      <c r="B1488" s="318" t="s">
        <v>0</v>
      </c>
      <c r="C1488" s="290" t="s">
        <v>0</v>
      </c>
      <c r="D1488" s="290" t="s">
        <v>0</v>
      </c>
      <c r="E1488" s="312">
        <v>709</v>
      </c>
      <c r="F1488" s="137">
        <v>8.2642701448869932E-4</v>
      </c>
      <c r="G1488" s="302">
        <v>101.818181818181</v>
      </c>
      <c r="H1488" s="312">
        <v>771</v>
      </c>
      <c r="I1488" s="137">
        <v>8.6091288030631084E-4</v>
      </c>
      <c r="J1488" s="302">
        <v>119.393936</v>
      </c>
      <c r="L1488" s="290" t="s">
        <v>0</v>
      </c>
      <c r="M1488" s="290" t="s">
        <v>0</v>
      </c>
      <c r="N1488" s="290" t="s">
        <v>0</v>
      </c>
      <c r="O1488" s="312">
        <v>643</v>
      </c>
      <c r="P1488" s="137">
        <v>8.5195353077102459E-4</v>
      </c>
      <c r="Q1488" s="302">
        <v>86.6666666666666</v>
      </c>
      <c r="R1488" s="312">
        <v>782</v>
      </c>
      <c r="S1488" s="137">
        <v>9.9032595907750254E-4</v>
      </c>
      <c r="T1488" s="302">
        <v>126.060608</v>
      </c>
      <c r="V1488" s="290" t="s">
        <v>0</v>
      </c>
      <c r="W1488" s="290" t="s">
        <v>0</v>
      </c>
      <c r="X1488" s="290" t="s">
        <v>0</v>
      </c>
      <c r="Y1488" s="312">
        <v>163</v>
      </c>
      <c r="Z1488" s="137">
        <v>1.3715574329156955E-3</v>
      </c>
      <c r="AA1488" s="302">
        <v>72.121212121212096</v>
      </c>
      <c r="AB1488" s="312">
        <v>48</v>
      </c>
      <c r="AC1488" s="137">
        <v>3.9231071008238524E-4</v>
      </c>
      <c r="AD1488" s="302">
        <v>25.454546000000001</v>
      </c>
      <c r="AF1488" s="290" t="s">
        <v>0</v>
      </c>
      <c r="AG1488" s="290" t="s">
        <v>0</v>
      </c>
      <c r="AH1488" s="290" t="s">
        <v>0</v>
      </c>
      <c r="AI1488" s="312">
        <v>98</v>
      </c>
      <c r="AJ1488" s="137">
        <v>7.3946637691657611E-4</v>
      </c>
      <c r="AK1488" s="302">
        <v>47.272727272727202</v>
      </c>
      <c r="AL1488" s="312">
        <v>103</v>
      </c>
      <c r="AM1488" s="137">
        <v>7.5935182318161046E-4</v>
      </c>
      <c r="AN1488" s="302">
        <v>39.393940000000001</v>
      </c>
      <c r="AP1488" s="290" t="s">
        <v>0</v>
      </c>
      <c r="AQ1488" s="290" t="s">
        <v>0</v>
      </c>
      <c r="AR1488" s="290" t="s">
        <v>0</v>
      </c>
      <c r="AS1488" s="312">
        <v>123</v>
      </c>
      <c r="AT1488" s="137">
        <v>5.1916039523723103E-4</v>
      </c>
      <c r="AU1488" s="302">
        <v>43.030303030303003</v>
      </c>
      <c r="AV1488" s="312">
        <v>225</v>
      </c>
      <c r="AW1488" s="137">
        <v>9.0982612211888399E-4</v>
      </c>
      <c r="AX1488" s="302">
        <v>67.272729999999996</v>
      </c>
      <c r="AZ1488" s="318" t="s">
        <v>0</v>
      </c>
      <c r="BA1488" s="290" t="s">
        <v>0</v>
      </c>
      <c r="BB1488" s="290" t="s">
        <v>0</v>
      </c>
      <c r="BC1488" s="312">
        <v>364</v>
      </c>
      <c r="BD1488" s="137">
        <v>5.6971495470453085E-4</v>
      </c>
      <c r="BE1488" s="302">
        <v>86.6666666666666</v>
      </c>
      <c r="BF1488" s="312">
        <v>491</v>
      </c>
      <c r="BG1488" s="137">
        <v>7.2196433113901266E-4</v>
      </c>
      <c r="BH1488" s="302">
        <v>96.969695999999999</v>
      </c>
      <c r="BJ1488" s="318" t="s">
        <v>0</v>
      </c>
      <c r="BK1488" s="290" t="s">
        <v>0</v>
      </c>
      <c r="BL1488" s="290" t="s">
        <v>0</v>
      </c>
      <c r="BM1488" s="312">
        <v>429</v>
      </c>
      <c r="BN1488" s="137">
        <v>8.9347451202545882E-4</v>
      </c>
      <c r="BO1488" s="302">
        <v>84.848484848484802</v>
      </c>
      <c r="BP1488" s="312">
        <v>368</v>
      </c>
      <c r="BQ1488" s="137">
        <v>7.3481694471900236E-4</v>
      </c>
      <c r="BR1488" s="302">
        <v>86.060609999999997</v>
      </c>
      <c r="BT1488" s="318" t="s">
        <v>0</v>
      </c>
      <c r="BU1488" s="290" t="s">
        <v>0</v>
      </c>
      <c r="BV1488" s="290" t="s">
        <v>0</v>
      </c>
      <c r="BW1488" s="312">
        <v>345</v>
      </c>
      <c r="BX1488" s="137">
        <v>8.5005728646930551E-4</v>
      </c>
      <c r="BY1488" s="302">
        <v>58.181818181818201</v>
      </c>
      <c r="BZ1488" s="312">
        <v>475</v>
      </c>
      <c r="CA1488" s="137">
        <v>1.1307746877871573E-3</v>
      </c>
      <c r="CB1488" s="302">
        <v>118.78788</v>
      </c>
      <c r="CD1488" s="318" t="s">
        <v>0</v>
      </c>
      <c r="CE1488" s="290" t="s">
        <v>0</v>
      </c>
      <c r="CF1488" s="290" t="s">
        <v>0</v>
      </c>
      <c r="CG1488" s="312">
        <v>2874</v>
      </c>
      <c r="CH1488" s="137">
        <v>7.9264019513179923E-4</v>
      </c>
      <c r="CI1488" s="302">
        <v>211.31</v>
      </c>
      <c r="CJ1488" s="312">
        <v>3263</v>
      </c>
      <c r="CK1488" s="137">
        <v>8.6061969893344342E-4</v>
      </c>
      <c r="CL1488" s="302">
        <v>259.24</v>
      </c>
    </row>
    <row r="1489" spans="1:91" ht="14.4" x14ac:dyDescent="0.3">
      <c r="A1489" s="99" t="s">
        <v>648</v>
      </c>
      <c r="B1489" s="318" t="s">
        <v>0</v>
      </c>
      <c r="C1489" s="290" t="s">
        <v>0</v>
      </c>
      <c r="D1489" s="290" t="s">
        <v>0</v>
      </c>
      <c r="E1489" s="312">
        <v>96200</v>
      </c>
      <c r="F1489" s="137">
        <v>0.11213297432131576</v>
      </c>
      <c r="G1489" s="302">
        <v>101.818181818181</v>
      </c>
      <c r="H1489" s="312">
        <v>98674</v>
      </c>
      <c r="I1489" s="137">
        <v>0.11018121601990261</v>
      </c>
      <c r="J1489" s="302">
        <v>116.969696</v>
      </c>
      <c r="L1489" s="290" t="s">
        <v>0</v>
      </c>
      <c r="M1489" s="290" t="s">
        <v>0</v>
      </c>
      <c r="N1489" s="290" t="s">
        <v>0</v>
      </c>
      <c r="O1489" s="312">
        <v>88740</v>
      </c>
      <c r="P1489" s="137">
        <v>0.11757753704606644</v>
      </c>
      <c r="Q1489" s="302">
        <v>98.181818181818201</v>
      </c>
      <c r="R1489" s="312">
        <v>91655</v>
      </c>
      <c r="S1489" s="137">
        <v>0.11607202785070139</v>
      </c>
      <c r="T1489" s="302">
        <v>138.18182400000001</v>
      </c>
      <c r="V1489" s="290" t="s">
        <v>0</v>
      </c>
      <c r="W1489" s="290" t="s">
        <v>0</v>
      </c>
      <c r="X1489" s="290" t="s">
        <v>0</v>
      </c>
      <c r="Y1489" s="312">
        <v>14352</v>
      </c>
      <c r="Z1489" s="137">
        <v>0.12076436979881019</v>
      </c>
      <c r="AA1489" s="302">
        <v>75.757575757575694</v>
      </c>
      <c r="AB1489" s="312">
        <v>14428</v>
      </c>
      <c r="AC1489" s="137">
        <v>0.1179220609389303</v>
      </c>
      <c r="AD1489" s="302">
        <v>82.424239999999998</v>
      </c>
      <c r="AF1489" s="290" t="s">
        <v>0</v>
      </c>
      <c r="AG1489" s="290" t="s">
        <v>0</v>
      </c>
      <c r="AH1489" s="290" t="s">
        <v>0</v>
      </c>
      <c r="AI1489" s="312">
        <v>15218</v>
      </c>
      <c r="AJ1489" s="137">
        <v>0.11482856452975974</v>
      </c>
      <c r="AK1489" s="302">
        <v>95.151515151515099</v>
      </c>
      <c r="AL1489" s="312">
        <v>15320</v>
      </c>
      <c r="AM1489" s="137">
        <v>0.1129443682635172</v>
      </c>
      <c r="AN1489" s="302">
        <v>55.151516000000001</v>
      </c>
      <c r="AP1489" s="290" t="s">
        <v>0</v>
      </c>
      <c r="AQ1489" s="290" t="s">
        <v>0</v>
      </c>
      <c r="AR1489" s="290" t="s">
        <v>0</v>
      </c>
      <c r="AS1489" s="312">
        <v>28173</v>
      </c>
      <c r="AT1489" s="137">
        <v>0.11891305540665453</v>
      </c>
      <c r="AU1489" s="302">
        <v>66.6666666666666</v>
      </c>
      <c r="AV1489" s="312">
        <v>28661</v>
      </c>
      <c r="AW1489" s="137">
        <v>0.11589567327133037</v>
      </c>
      <c r="AX1489" s="302">
        <v>98.787880000000001</v>
      </c>
      <c r="AZ1489" s="318" t="s">
        <v>0</v>
      </c>
      <c r="BA1489" s="290" t="s">
        <v>0</v>
      </c>
      <c r="BB1489" s="290" t="s">
        <v>0</v>
      </c>
      <c r="BC1489" s="312">
        <v>70949</v>
      </c>
      <c r="BD1489" s="137">
        <v>0.11104589648717515</v>
      </c>
      <c r="BE1489" s="302">
        <v>92.121212121212096</v>
      </c>
      <c r="BF1489" s="312">
        <v>72567</v>
      </c>
      <c r="BG1489" s="137">
        <v>0.10670221103414405</v>
      </c>
      <c r="BH1489" s="302">
        <v>105.454544</v>
      </c>
      <c r="BJ1489" s="318" t="s">
        <v>0</v>
      </c>
      <c r="BK1489" s="290" t="s">
        <v>0</v>
      </c>
      <c r="BL1489" s="290" t="s">
        <v>0</v>
      </c>
      <c r="BM1489" s="312">
        <v>51397</v>
      </c>
      <c r="BN1489" s="137">
        <v>0.10704407807592659</v>
      </c>
      <c r="BO1489" s="302">
        <v>118.787878787878</v>
      </c>
      <c r="BP1489" s="312">
        <v>52627</v>
      </c>
      <c r="BQ1489" s="137">
        <v>0.10508481345034494</v>
      </c>
      <c r="BR1489" s="302">
        <v>95.151510000000002</v>
      </c>
      <c r="BT1489" s="318" t="s">
        <v>0</v>
      </c>
      <c r="BU1489" s="290" t="s">
        <v>0</v>
      </c>
      <c r="BV1489" s="290" t="s">
        <v>0</v>
      </c>
      <c r="BW1489" s="312">
        <v>50325</v>
      </c>
      <c r="BX1489" s="137">
        <v>0.12399748678715304</v>
      </c>
      <c r="BY1489" s="302">
        <v>58.181818181818201</v>
      </c>
      <c r="BZ1489" s="312">
        <v>50999</v>
      </c>
      <c r="CA1489" s="137">
        <v>0.12140711221569944</v>
      </c>
      <c r="CB1489" s="302">
        <v>133.33332799999999</v>
      </c>
      <c r="CD1489" s="318" t="s">
        <v>0</v>
      </c>
      <c r="CE1489" s="290" t="s">
        <v>0</v>
      </c>
      <c r="CF1489" s="290" t="s">
        <v>0</v>
      </c>
      <c r="CG1489" s="312">
        <v>415354</v>
      </c>
      <c r="CH1489" s="137">
        <v>0.11455333180541868</v>
      </c>
      <c r="CI1489" s="302">
        <v>254.09</v>
      </c>
      <c r="CJ1489" s="312">
        <v>424931</v>
      </c>
      <c r="CK1489" s="137">
        <v>0.11207600039457158</v>
      </c>
      <c r="CL1489" s="302">
        <v>299.31</v>
      </c>
    </row>
    <row r="1490" spans="1:91" ht="14.4" x14ac:dyDescent="0.3">
      <c r="A1490" s="99" t="s">
        <v>633</v>
      </c>
      <c r="B1490" s="318" t="s">
        <v>0</v>
      </c>
      <c r="C1490" s="290" t="s">
        <v>0</v>
      </c>
      <c r="D1490" s="290" t="s">
        <v>0</v>
      </c>
      <c r="E1490" s="312">
        <v>119810</v>
      </c>
      <c r="F1490" s="137">
        <v>0.13965334359081955</v>
      </c>
      <c r="G1490" s="302">
        <v>76.969696969696898</v>
      </c>
      <c r="H1490" s="312">
        <v>121799</v>
      </c>
      <c r="I1490" s="137">
        <v>0.13600301933648296</v>
      </c>
      <c r="J1490" s="302">
        <v>76.363640000000004</v>
      </c>
      <c r="L1490" s="290" t="s">
        <v>0</v>
      </c>
      <c r="M1490" s="290" t="s">
        <v>0</v>
      </c>
      <c r="N1490" s="290" t="s">
        <v>0</v>
      </c>
      <c r="O1490" s="312">
        <v>101489</v>
      </c>
      <c r="P1490" s="137">
        <v>0.13446953636768352</v>
      </c>
      <c r="Q1490" s="302">
        <v>107.272727272727</v>
      </c>
      <c r="R1490" s="312">
        <v>105609</v>
      </c>
      <c r="S1490" s="137">
        <v>0.1337433941332685</v>
      </c>
      <c r="T1490" s="302">
        <v>52.727271999999999</v>
      </c>
      <c r="V1490" s="290" t="s">
        <v>0</v>
      </c>
      <c r="W1490" s="290" t="s">
        <v>0</v>
      </c>
      <c r="X1490" s="290" t="s">
        <v>0</v>
      </c>
      <c r="Y1490" s="312">
        <v>16747</v>
      </c>
      <c r="Z1490" s="137">
        <v>0.14091700815361444</v>
      </c>
      <c r="AA1490" s="302">
        <v>106.06060606060601</v>
      </c>
      <c r="AB1490" s="312">
        <v>16556</v>
      </c>
      <c r="AC1490" s="137">
        <v>0.13531450241924939</v>
      </c>
      <c r="AD1490" s="302">
        <v>137.57576</v>
      </c>
      <c r="AF1490" s="290" t="s">
        <v>0</v>
      </c>
      <c r="AG1490" s="290" t="s">
        <v>0</v>
      </c>
      <c r="AH1490" s="290" t="s">
        <v>0</v>
      </c>
      <c r="AI1490" s="312">
        <v>15948</v>
      </c>
      <c r="AJ1490" s="137">
        <v>0.12033683448026078</v>
      </c>
      <c r="AK1490" s="302">
        <v>363.030303030303</v>
      </c>
      <c r="AL1490" s="312">
        <v>16554</v>
      </c>
      <c r="AM1490" s="137">
        <v>0.12204184544610076</v>
      </c>
      <c r="AN1490" s="302">
        <v>245.454544</v>
      </c>
      <c r="AP1490" s="290" t="s">
        <v>0</v>
      </c>
      <c r="AQ1490" s="290" t="s">
        <v>0</v>
      </c>
      <c r="AR1490" s="290" t="s">
        <v>0</v>
      </c>
      <c r="AS1490" s="312">
        <v>32519</v>
      </c>
      <c r="AT1490" s="137">
        <v>0.13725672270503669</v>
      </c>
      <c r="AU1490" s="302">
        <v>27.878787878787801</v>
      </c>
      <c r="AV1490" s="312">
        <v>33349</v>
      </c>
      <c r="AW1490" s="137">
        <v>0.13485240598463405</v>
      </c>
      <c r="AX1490" s="302">
        <v>59.393940000000001</v>
      </c>
      <c r="AZ1490" s="318" t="s">
        <v>0</v>
      </c>
      <c r="BA1490" s="290" t="s">
        <v>0</v>
      </c>
      <c r="BB1490" s="290" t="s">
        <v>0</v>
      </c>
      <c r="BC1490" s="312">
        <v>81353</v>
      </c>
      <c r="BD1490" s="137">
        <v>0.12732972722548816</v>
      </c>
      <c r="BE1490" s="302">
        <v>27.272727272727199</v>
      </c>
      <c r="BF1490" s="312">
        <v>85336</v>
      </c>
      <c r="BG1490" s="137">
        <v>0.1254776948311177</v>
      </c>
      <c r="BH1490" s="302">
        <v>70.303030000000007</v>
      </c>
      <c r="BJ1490" s="318" t="s">
        <v>0</v>
      </c>
      <c r="BK1490" s="290" t="s">
        <v>0</v>
      </c>
      <c r="BL1490" s="290" t="s">
        <v>0</v>
      </c>
      <c r="BM1490" s="312">
        <v>62461</v>
      </c>
      <c r="BN1490" s="137">
        <v>0.13008697318326848</v>
      </c>
      <c r="BO1490" s="302">
        <v>75.757575757575694</v>
      </c>
      <c r="BP1490" s="312">
        <v>63936</v>
      </c>
      <c r="BQ1490" s="137">
        <v>0.12766645700422319</v>
      </c>
      <c r="BR1490" s="302">
        <v>63.030304000000001</v>
      </c>
      <c r="BT1490" s="318" t="s">
        <v>0</v>
      </c>
      <c r="BU1490" s="290" t="s">
        <v>0</v>
      </c>
      <c r="BV1490" s="290" t="s">
        <v>0</v>
      </c>
      <c r="BW1490" s="312">
        <v>54206</v>
      </c>
      <c r="BX1490" s="137">
        <v>0.1335600152763918</v>
      </c>
      <c r="BY1490" s="302">
        <v>125.454545454545</v>
      </c>
      <c r="BZ1490" s="312">
        <v>55328</v>
      </c>
      <c r="CA1490" s="137">
        <v>0.13171263563344807</v>
      </c>
      <c r="CB1490" s="302">
        <v>103.63636</v>
      </c>
      <c r="CD1490" s="318" t="s">
        <v>0</v>
      </c>
      <c r="CE1490" s="290" t="s">
        <v>0</v>
      </c>
      <c r="CF1490" s="290" t="s">
        <v>0</v>
      </c>
      <c r="CG1490" s="312">
        <v>484533</v>
      </c>
      <c r="CH1490" s="137">
        <v>0.13363268325253863</v>
      </c>
      <c r="CI1490" s="302">
        <v>427.71</v>
      </c>
      <c r="CJ1490" s="312">
        <v>498467</v>
      </c>
      <c r="CK1490" s="137">
        <v>0.13147119812082647</v>
      </c>
      <c r="CL1490" s="302">
        <v>332.01</v>
      </c>
    </row>
    <row r="1491" spans="1:91" ht="14.4" x14ac:dyDescent="0.3">
      <c r="A1491" s="99" t="s">
        <v>647</v>
      </c>
      <c r="B1491" s="318" t="s">
        <v>0</v>
      </c>
      <c r="C1491" s="290" t="s">
        <v>0</v>
      </c>
      <c r="D1491" s="290" t="s">
        <v>0</v>
      </c>
      <c r="E1491" s="312">
        <v>1144</v>
      </c>
      <c r="F1491" s="137">
        <v>1.3334732081453765E-3</v>
      </c>
      <c r="G1491" s="302">
        <v>169.69696969696901</v>
      </c>
      <c r="H1491" s="312">
        <v>1170</v>
      </c>
      <c r="I1491" s="137">
        <v>1.3064436705037402E-3</v>
      </c>
      <c r="J1491" s="302">
        <v>178.18182400000001</v>
      </c>
      <c r="L1491" s="290" t="s">
        <v>0</v>
      </c>
      <c r="M1491" s="290" t="s">
        <v>0</v>
      </c>
      <c r="N1491" s="290" t="s">
        <v>0</v>
      </c>
      <c r="O1491" s="312">
        <v>780</v>
      </c>
      <c r="P1491" s="137">
        <v>1.0334739564562972E-3</v>
      </c>
      <c r="Q1491" s="302">
        <v>148.48484848484799</v>
      </c>
      <c r="R1491" s="312">
        <v>779</v>
      </c>
      <c r="S1491" s="137">
        <v>9.8652675463091369E-4</v>
      </c>
      <c r="T1491" s="302">
        <v>161.21212800000001</v>
      </c>
      <c r="V1491" s="290" t="s">
        <v>0</v>
      </c>
      <c r="W1491" s="290" t="s">
        <v>0</v>
      </c>
      <c r="X1491" s="290" t="s">
        <v>0</v>
      </c>
      <c r="Y1491" s="312">
        <v>45</v>
      </c>
      <c r="Z1491" s="137">
        <v>3.7865082503807547E-4</v>
      </c>
      <c r="AA1491" s="302">
        <v>20</v>
      </c>
      <c r="AB1491" s="312">
        <v>88</v>
      </c>
      <c r="AC1491" s="137">
        <v>7.1923630181770629E-4</v>
      </c>
      <c r="AD1491" s="302">
        <v>30.909089999999999</v>
      </c>
      <c r="AF1491" s="290" t="s">
        <v>0</v>
      </c>
      <c r="AG1491" s="290" t="s">
        <v>0</v>
      </c>
      <c r="AH1491" s="290" t="s">
        <v>0</v>
      </c>
      <c r="AI1491" s="312">
        <v>73</v>
      </c>
      <c r="AJ1491" s="137">
        <v>5.5082699505010267E-4</v>
      </c>
      <c r="AK1491" s="302">
        <v>39.393939393939398</v>
      </c>
      <c r="AL1491" s="312">
        <v>38</v>
      </c>
      <c r="AM1491" s="137">
        <v>2.801492163194291E-4</v>
      </c>
      <c r="AN1491" s="302">
        <v>18.181818</v>
      </c>
      <c r="AP1491" s="290" t="s">
        <v>0</v>
      </c>
      <c r="AQ1491" s="290" t="s">
        <v>0</v>
      </c>
      <c r="AR1491" s="290" t="s">
        <v>0</v>
      </c>
      <c r="AS1491" s="312">
        <v>264</v>
      </c>
      <c r="AT1491" s="137">
        <v>1.1142954824603982E-3</v>
      </c>
      <c r="AU1491" s="302">
        <v>66.6666666666666</v>
      </c>
      <c r="AV1491" s="312">
        <v>210</v>
      </c>
      <c r="AW1491" s="137">
        <v>8.4917104731095834E-4</v>
      </c>
      <c r="AX1491" s="302">
        <v>73.939390000000003</v>
      </c>
      <c r="AZ1491" s="318" t="s">
        <v>0</v>
      </c>
      <c r="BA1491" s="290" t="s">
        <v>0</v>
      </c>
      <c r="BB1491" s="290" t="s">
        <v>0</v>
      </c>
      <c r="BC1491" s="312">
        <v>552</v>
      </c>
      <c r="BD1491" s="137">
        <v>8.6396333790357419E-4</v>
      </c>
      <c r="BE1491" s="302">
        <v>87.878787878787904</v>
      </c>
      <c r="BF1491" s="312">
        <v>584</v>
      </c>
      <c r="BG1491" s="137">
        <v>8.5871113927735924E-4</v>
      </c>
      <c r="BH1491" s="302">
        <v>115.757576</v>
      </c>
      <c r="BJ1491" s="318" t="s">
        <v>0</v>
      </c>
      <c r="BK1491" s="290" t="s">
        <v>0</v>
      </c>
      <c r="BL1491" s="290" t="s">
        <v>0</v>
      </c>
      <c r="BM1491" s="312">
        <v>602</v>
      </c>
      <c r="BN1491" s="137">
        <v>1.2537800844739538E-3</v>
      </c>
      <c r="BO1491" s="302">
        <v>95.757575757575694</v>
      </c>
      <c r="BP1491" s="312">
        <v>571</v>
      </c>
      <c r="BQ1491" s="137">
        <v>1.1401643354199738E-3</v>
      </c>
      <c r="BR1491" s="302">
        <v>126.666664</v>
      </c>
      <c r="BT1491" s="318" t="s">
        <v>0</v>
      </c>
      <c r="BU1491" s="290" t="s">
        <v>0</v>
      </c>
      <c r="BV1491" s="290" t="s">
        <v>0</v>
      </c>
      <c r="BW1491" s="312">
        <v>404</v>
      </c>
      <c r="BX1491" s="137">
        <v>9.954294021263751E-4</v>
      </c>
      <c r="BY1491" s="302">
        <v>81.212121212121204</v>
      </c>
      <c r="BZ1491" s="312">
        <v>585</v>
      </c>
      <c r="CA1491" s="137">
        <v>1.392638299695762E-3</v>
      </c>
      <c r="CB1491" s="302">
        <v>167.27271999999999</v>
      </c>
      <c r="CD1491" s="318" t="s">
        <v>0</v>
      </c>
      <c r="CE1491" s="290" t="s">
        <v>0</v>
      </c>
      <c r="CF1491" s="290" t="s">
        <v>0</v>
      </c>
      <c r="CG1491" s="312">
        <v>3864</v>
      </c>
      <c r="CH1491" s="137">
        <v>1.0656790932460933E-3</v>
      </c>
      <c r="CI1491" s="302">
        <v>282.66000000000003</v>
      </c>
      <c r="CJ1491" s="312">
        <v>4025</v>
      </c>
      <c r="CK1491" s="137">
        <v>1.0615980043540024E-3</v>
      </c>
      <c r="CL1491" s="302">
        <v>348.06</v>
      </c>
    </row>
    <row r="1492" spans="1:91" ht="14.4" x14ac:dyDescent="0.3">
      <c r="A1492" s="99" t="s">
        <v>648</v>
      </c>
      <c r="B1492" s="318" t="s">
        <v>0</v>
      </c>
      <c r="C1492" s="290" t="s">
        <v>0</v>
      </c>
      <c r="D1492" s="290" t="s">
        <v>0</v>
      </c>
      <c r="E1492" s="312">
        <v>118666</v>
      </c>
      <c r="F1492" s="137">
        <v>0.13831987038267418</v>
      </c>
      <c r="G1492" s="302">
        <v>186.666666666666</v>
      </c>
      <c r="H1492" s="312">
        <v>120629</v>
      </c>
      <c r="I1492" s="137">
        <v>0.1346965756659792</v>
      </c>
      <c r="J1492" s="302">
        <v>187.27271999999999</v>
      </c>
      <c r="L1492" s="290" t="s">
        <v>0</v>
      </c>
      <c r="M1492" s="290" t="s">
        <v>0</v>
      </c>
      <c r="N1492" s="290" t="s">
        <v>0</v>
      </c>
      <c r="O1492" s="312">
        <v>100709</v>
      </c>
      <c r="P1492" s="137">
        <v>0.13343606241122724</v>
      </c>
      <c r="Q1492" s="302">
        <v>189.09090909090901</v>
      </c>
      <c r="R1492" s="312">
        <v>104830</v>
      </c>
      <c r="S1492" s="137">
        <v>0.13275686737863757</v>
      </c>
      <c r="T1492" s="302">
        <v>165.454544</v>
      </c>
      <c r="V1492" s="290" t="s">
        <v>0</v>
      </c>
      <c r="W1492" s="290" t="s">
        <v>0</v>
      </c>
      <c r="X1492" s="290" t="s">
        <v>0</v>
      </c>
      <c r="Y1492" s="312">
        <v>16702</v>
      </c>
      <c r="Z1492" s="137">
        <v>0.14053835732857636</v>
      </c>
      <c r="AA1492" s="302">
        <v>107.87878787878699</v>
      </c>
      <c r="AB1492" s="312">
        <v>16468</v>
      </c>
      <c r="AC1492" s="137">
        <v>0.13459526611743167</v>
      </c>
      <c r="AD1492" s="302">
        <v>136.96969999999999</v>
      </c>
      <c r="AF1492" s="290" t="s">
        <v>0</v>
      </c>
      <c r="AG1492" s="290" t="s">
        <v>0</v>
      </c>
      <c r="AH1492" s="290" t="s">
        <v>0</v>
      </c>
      <c r="AI1492" s="312">
        <v>15875</v>
      </c>
      <c r="AJ1492" s="137">
        <v>0.11978600748521068</v>
      </c>
      <c r="AK1492" s="302">
        <v>368.48484848484799</v>
      </c>
      <c r="AL1492" s="312">
        <v>16516</v>
      </c>
      <c r="AM1492" s="137">
        <v>0.12176169622978134</v>
      </c>
      <c r="AN1492" s="302">
        <v>250.909088</v>
      </c>
      <c r="AP1492" s="290" t="s">
        <v>0</v>
      </c>
      <c r="AQ1492" s="290" t="s">
        <v>0</v>
      </c>
      <c r="AR1492" s="290" t="s">
        <v>0</v>
      </c>
      <c r="AS1492" s="312">
        <v>32255</v>
      </c>
      <c r="AT1492" s="137">
        <v>0.1361424272225763</v>
      </c>
      <c r="AU1492" s="302">
        <v>73.3333333333333</v>
      </c>
      <c r="AV1492" s="312">
        <v>33139</v>
      </c>
      <c r="AW1492" s="137">
        <v>0.13400323493732308</v>
      </c>
      <c r="AX1492" s="302">
        <v>96.363640000000004</v>
      </c>
      <c r="AZ1492" s="318" t="s">
        <v>0</v>
      </c>
      <c r="BA1492" s="290" t="s">
        <v>0</v>
      </c>
      <c r="BB1492" s="290" t="s">
        <v>0</v>
      </c>
      <c r="BC1492" s="312">
        <v>80801</v>
      </c>
      <c r="BD1492" s="137">
        <v>0.1264657638875846</v>
      </c>
      <c r="BE1492" s="302">
        <v>89.696969696969703</v>
      </c>
      <c r="BF1492" s="312">
        <v>84752</v>
      </c>
      <c r="BG1492" s="137">
        <v>0.12461898369184034</v>
      </c>
      <c r="BH1492" s="302">
        <v>124.242424</v>
      </c>
      <c r="BJ1492" s="318" t="s">
        <v>0</v>
      </c>
      <c r="BK1492" s="290" t="s">
        <v>0</v>
      </c>
      <c r="BL1492" s="290" t="s">
        <v>0</v>
      </c>
      <c r="BM1492" s="312">
        <v>61859</v>
      </c>
      <c r="BN1492" s="137">
        <v>0.12883319309879454</v>
      </c>
      <c r="BO1492" s="302">
        <v>126.06060606060601</v>
      </c>
      <c r="BP1492" s="312">
        <v>63365</v>
      </c>
      <c r="BQ1492" s="137">
        <v>0.12652629266880322</v>
      </c>
      <c r="BR1492" s="302">
        <v>138.18182400000001</v>
      </c>
      <c r="BT1492" s="318" t="s">
        <v>0</v>
      </c>
      <c r="BU1492" s="290" t="s">
        <v>0</v>
      </c>
      <c r="BV1492" s="290" t="s">
        <v>0</v>
      </c>
      <c r="BW1492" s="312">
        <v>53802</v>
      </c>
      <c r="BX1492" s="137">
        <v>0.13256458587426545</v>
      </c>
      <c r="BY1492" s="302">
        <v>142.42424242424201</v>
      </c>
      <c r="BZ1492" s="312">
        <v>54743</v>
      </c>
      <c r="CA1492" s="137">
        <v>0.13031999733375232</v>
      </c>
      <c r="CB1492" s="302">
        <v>189.69697600000001</v>
      </c>
      <c r="CD1492" s="318" t="s">
        <v>0</v>
      </c>
      <c r="CE1492" s="290" t="s">
        <v>0</v>
      </c>
      <c r="CF1492" s="290" t="s">
        <v>0</v>
      </c>
      <c r="CG1492" s="312">
        <v>480669</v>
      </c>
      <c r="CH1492" s="137">
        <v>0.13256700415929254</v>
      </c>
      <c r="CI1492" s="302">
        <v>516.21</v>
      </c>
      <c r="CJ1492" s="312">
        <v>494442</v>
      </c>
      <c r="CK1492" s="137">
        <v>0.13040960011647246</v>
      </c>
      <c r="CL1492" s="302">
        <v>471.74</v>
      </c>
    </row>
    <row r="1493" spans="1:91" ht="14.4" x14ac:dyDescent="0.3">
      <c r="A1493" s="99" t="s">
        <v>634</v>
      </c>
      <c r="B1493" s="318" t="s">
        <v>0</v>
      </c>
      <c r="C1493" s="290" t="s">
        <v>0</v>
      </c>
      <c r="D1493" s="290" t="s">
        <v>0</v>
      </c>
      <c r="E1493" s="312">
        <v>162713</v>
      </c>
      <c r="F1493" s="137">
        <v>0.18966208576657226</v>
      </c>
      <c r="G1493" s="302">
        <v>80.606060606060595</v>
      </c>
      <c r="H1493" s="312">
        <v>168059</v>
      </c>
      <c r="I1493" s="137">
        <v>0.18765779215486159</v>
      </c>
      <c r="J1493" s="302">
        <v>73.939390000000003</v>
      </c>
      <c r="L1493" s="290" t="s">
        <v>0</v>
      </c>
      <c r="M1493" s="290" t="s">
        <v>0</v>
      </c>
      <c r="N1493" s="290" t="s">
        <v>0</v>
      </c>
      <c r="O1493" s="312">
        <v>145229</v>
      </c>
      <c r="P1493" s="137">
        <v>0.19242357592588666</v>
      </c>
      <c r="Q1493" s="302">
        <v>101.818181818181</v>
      </c>
      <c r="R1493" s="312">
        <v>148535</v>
      </c>
      <c r="S1493" s="137">
        <v>0.18810494415802664</v>
      </c>
      <c r="T1493" s="302">
        <v>69.090909999999994</v>
      </c>
      <c r="V1493" s="290" t="s">
        <v>0</v>
      </c>
      <c r="W1493" s="290" t="s">
        <v>0</v>
      </c>
      <c r="X1493" s="290" t="s">
        <v>0</v>
      </c>
      <c r="Y1493" s="312">
        <v>21989</v>
      </c>
      <c r="Z1493" s="137">
        <v>0.1850256220391609</v>
      </c>
      <c r="AA1493" s="302">
        <v>44.848484848484802</v>
      </c>
      <c r="AB1493" s="312">
        <v>22117</v>
      </c>
      <c r="AC1493" s="137">
        <v>0.18076533281025239</v>
      </c>
      <c r="AD1493" s="302">
        <v>30.30303</v>
      </c>
      <c r="AF1493" s="290" t="s">
        <v>0</v>
      </c>
      <c r="AG1493" s="290" t="s">
        <v>0</v>
      </c>
      <c r="AH1493" s="290" t="s">
        <v>0</v>
      </c>
      <c r="AI1493" s="312">
        <v>25370</v>
      </c>
      <c r="AJ1493" s="137">
        <v>0.1914312447180973</v>
      </c>
      <c r="AK1493" s="302">
        <v>312.12121212121201</v>
      </c>
      <c r="AL1493" s="312">
        <v>26604</v>
      </c>
      <c r="AM1493" s="137">
        <v>0.19613394081479188</v>
      </c>
      <c r="AN1493" s="302">
        <v>244.24243200000001</v>
      </c>
      <c r="AP1493" s="290" t="s">
        <v>0</v>
      </c>
      <c r="AQ1493" s="290" t="s">
        <v>0</v>
      </c>
      <c r="AR1493" s="290" t="s">
        <v>0</v>
      </c>
      <c r="AS1493" s="312">
        <v>43793</v>
      </c>
      <c r="AT1493" s="137">
        <v>0.18484220478556143</v>
      </c>
      <c r="AU1493" s="302">
        <v>29.696969696969699</v>
      </c>
      <c r="AV1493" s="312">
        <v>45326</v>
      </c>
      <c r="AW1493" s="137">
        <v>0.18328346138293569</v>
      </c>
      <c r="AX1493" s="302">
        <v>81.212119999999999</v>
      </c>
      <c r="AZ1493" s="318" t="s">
        <v>0</v>
      </c>
      <c r="BA1493" s="290" t="s">
        <v>0</v>
      </c>
      <c r="BB1493" s="290" t="s">
        <v>0</v>
      </c>
      <c r="BC1493" s="312">
        <v>129537</v>
      </c>
      <c r="BD1493" s="137">
        <v>0.20274496177901322</v>
      </c>
      <c r="BE1493" s="302">
        <v>87.272727272727195</v>
      </c>
      <c r="BF1493" s="312">
        <v>135958</v>
      </c>
      <c r="BG1493" s="137">
        <v>0.19991207033197125</v>
      </c>
      <c r="BH1493" s="302">
        <v>89.696969999999993</v>
      </c>
      <c r="BJ1493" s="318" t="s">
        <v>0</v>
      </c>
      <c r="BK1493" s="290" t="s">
        <v>0</v>
      </c>
      <c r="BL1493" s="290" t="s">
        <v>0</v>
      </c>
      <c r="BM1493" s="312">
        <v>96913</v>
      </c>
      <c r="BN1493" s="137">
        <v>0.20183984937977456</v>
      </c>
      <c r="BO1493" s="302">
        <v>107.272727272727</v>
      </c>
      <c r="BP1493" s="312">
        <v>98823</v>
      </c>
      <c r="BQ1493" s="137">
        <v>0.19732830143469016</v>
      </c>
      <c r="BR1493" s="302">
        <v>65.454544100000007</v>
      </c>
      <c r="BT1493" s="318" t="s">
        <v>0</v>
      </c>
      <c r="BU1493" s="290" t="s">
        <v>0</v>
      </c>
      <c r="BV1493" s="290" t="s">
        <v>0</v>
      </c>
      <c r="BW1493" s="312">
        <v>75244</v>
      </c>
      <c r="BX1493" s="137">
        <v>0.18539626221187369</v>
      </c>
      <c r="BY1493" s="302">
        <v>98.787878787878796</v>
      </c>
      <c r="BZ1493" s="312">
        <v>77005</v>
      </c>
      <c r="CA1493" s="137">
        <v>0.18331643122747379</v>
      </c>
      <c r="CB1493" s="302">
        <v>109.090912</v>
      </c>
      <c r="CD1493" s="318" t="s">
        <v>0</v>
      </c>
      <c r="CE1493" s="290" t="s">
        <v>0</v>
      </c>
      <c r="CF1493" s="290" t="s">
        <v>0</v>
      </c>
      <c r="CG1493" s="312">
        <v>700788</v>
      </c>
      <c r="CH1493" s="137">
        <v>0.19327513467850496</v>
      </c>
      <c r="CI1493" s="302">
        <v>381.24</v>
      </c>
      <c r="CJ1493" s="312">
        <v>722427</v>
      </c>
      <c r="CK1493" s="137">
        <v>0.19054088484259601</v>
      </c>
      <c r="CL1493" s="302">
        <v>317.98</v>
      </c>
    </row>
    <row r="1494" spans="1:91" ht="14.4" x14ac:dyDescent="0.3">
      <c r="A1494" s="99" t="s">
        <v>647</v>
      </c>
      <c r="B1494" s="318" t="s">
        <v>0</v>
      </c>
      <c r="C1494" s="290" t="s">
        <v>0</v>
      </c>
      <c r="D1494" s="290" t="s">
        <v>0</v>
      </c>
      <c r="E1494" s="312">
        <v>5312</v>
      </c>
      <c r="F1494" s="137">
        <v>6.1917916797799306E-3</v>
      </c>
      <c r="G1494" s="302">
        <v>296.969696969697</v>
      </c>
      <c r="H1494" s="312">
        <v>5386</v>
      </c>
      <c r="I1494" s="137">
        <v>6.0141073584043967E-3</v>
      </c>
      <c r="J1494" s="302">
        <v>336.96969999999999</v>
      </c>
      <c r="L1494" s="290" t="s">
        <v>0</v>
      </c>
      <c r="M1494" s="290" t="s">
        <v>0</v>
      </c>
      <c r="N1494" s="290" t="s">
        <v>0</v>
      </c>
      <c r="O1494" s="312">
        <v>4128</v>
      </c>
      <c r="P1494" s="137">
        <v>5.4694621695533276E-3</v>
      </c>
      <c r="Q1494" s="302">
        <v>266.06060606060601</v>
      </c>
      <c r="R1494" s="312">
        <v>4306</v>
      </c>
      <c r="S1494" s="137">
        <v>5.4531247823372455E-3</v>
      </c>
      <c r="T1494" s="302">
        <v>310.90910000000002</v>
      </c>
      <c r="V1494" s="290" t="s">
        <v>0</v>
      </c>
      <c r="W1494" s="290" t="s">
        <v>0</v>
      </c>
      <c r="X1494" s="290" t="s">
        <v>0</v>
      </c>
      <c r="Y1494" s="312">
        <v>573</v>
      </c>
      <c r="Z1494" s="137">
        <v>4.8214871721514937E-3</v>
      </c>
      <c r="AA1494" s="302">
        <v>96.969696969696898</v>
      </c>
      <c r="AB1494" s="312">
        <v>597</v>
      </c>
      <c r="AC1494" s="137">
        <v>4.8793644566496666E-3</v>
      </c>
      <c r="AD1494" s="302">
        <v>96.363640000000004</v>
      </c>
      <c r="AF1494" s="290" t="s">
        <v>0</v>
      </c>
      <c r="AG1494" s="290" t="s">
        <v>0</v>
      </c>
      <c r="AH1494" s="290" t="s">
        <v>0</v>
      </c>
      <c r="AI1494" s="312">
        <v>541</v>
      </c>
      <c r="AJ1494" s="137">
        <v>4.0821562235904864E-3</v>
      </c>
      <c r="AK1494" s="302">
        <v>103.030303030303</v>
      </c>
      <c r="AL1494" s="312">
        <v>714</v>
      </c>
      <c r="AM1494" s="137">
        <v>5.2638563276861151E-3</v>
      </c>
      <c r="AN1494" s="302">
        <v>116.969696</v>
      </c>
      <c r="AP1494" s="290" t="s">
        <v>0</v>
      </c>
      <c r="AQ1494" s="290" t="s">
        <v>0</v>
      </c>
      <c r="AR1494" s="290" t="s">
        <v>0</v>
      </c>
      <c r="AS1494" s="312">
        <v>1361</v>
      </c>
      <c r="AT1494" s="137">
        <v>5.7445308773810683E-3</v>
      </c>
      <c r="AU1494" s="302">
        <v>161.21212121212099</v>
      </c>
      <c r="AV1494" s="312">
        <v>1553</v>
      </c>
      <c r="AW1494" s="137">
        <v>6.2798220784472305E-3</v>
      </c>
      <c r="AX1494" s="302">
        <v>163.03030000000001</v>
      </c>
      <c r="AZ1494" s="318" t="s">
        <v>0</v>
      </c>
      <c r="BA1494" s="290" t="s">
        <v>0</v>
      </c>
      <c r="BB1494" s="290" t="s">
        <v>0</v>
      </c>
      <c r="BC1494" s="312">
        <v>3835</v>
      </c>
      <c r="BD1494" s="137">
        <v>6.0023539870655927E-3</v>
      </c>
      <c r="BE1494" s="302">
        <v>238.18181818181799</v>
      </c>
      <c r="BF1494" s="312">
        <v>4321</v>
      </c>
      <c r="BG1494" s="137">
        <v>6.3535801931805984E-3</v>
      </c>
      <c r="BH1494" s="302">
        <v>287.27273600000001</v>
      </c>
      <c r="BJ1494" s="318" t="s">
        <v>0</v>
      </c>
      <c r="BK1494" s="290" t="s">
        <v>0</v>
      </c>
      <c r="BL1494" s="290" t="s">
        <v>0</v>
      </c>
      <c r="BM1494" s="312">
        <v>3183</v>
      </c>
      <c r="BN1494" s="137">
        <v>6.6292059948182642E-3</v>
      </c>
      <c r="BO1494" s="302">
        <v>246.06060606060601</v>
      </c>
      <c r="BP1494" s="312">
        <v>3210</v>
      </c>
      <c r="BQ1494" s="137">
        <v>6.4096804145326028E-3</v>
      </c>
      <c r="BR1494" s="302">
        <v>257.57574499999998</v>
      </c>
      <c r="BT1494" s="318" t="s">
        <v>0</v>
      </c>
      <c r="BU1494" s="290" t="s">
        <v>0</v>
      </c>
      <c r="BV1494" s="290" t="s">
        <v>0</v>
      </c>
      <c r="BW1494" s="312">
        <v>1868</v>
      </c>
      <c r="BX1494" s="137">
        <v>4.6026290177526453E-3</v>
      </c>
      <c r="BY1494" s="302">
        <v>171.51515151515099</v>
      </c>
      <c r="BZ1494" s="312">
        <v>1919</v>
      </c>
      <c r="CA1494" s="137">
        <v>4.5683297386601152E-3</v>
      </c>
      <c r="CB1494" s="302">
        <v>211.515152</v>
      </c>
      <c r="CD1494" s="318" t="s">
        <v>0</v>
      </c>
      <c r="CE1494" s="290" t="s">
        <v>0</v>
      </c>
      <c r="CF1494" s="290" t="s">
        <v>0</v>
      </c>
      <c r="CG1494" s="312">
        <v>20801</v>
      </c>
      <c r="CH1494" s="137">
        <v>5.7368506259347788E-3</v>
      </c>
      <c r="CI1494" s="302">
        <v>592.04</v>
      </c>
      <c r="CJ1494" s="312">
        <v>22006</v>
      </c>
      <c r="CK1494" s="137">
        <v>5.8041057599538329E-3</v>
      </c>
      <c r="CL1494" s="302">
        <v>671.69</v>
      </c>
    </row>
    <row r="1495" spans="1:91" ht="14.4" x14ac:dyDescent="0.3">
      <c r="A1495" s="99" t="s">
        <v>648</v>
      </c>
      <c r="B1495" s="318" t="s">
        <v>0</v>
      </c>
      <c r="C1495" s="290" t="s">
        <v>0</v>
      </c>
      <c r="D1495" s="290" t="s">
        <v>0</v>
      </c>
      <c r="E1495" s="312">
        <v>157401</v>
      </c>
      <c r="F1495" s="137">
        <v>0.18347029408679233</v>
      </c>
      <c r="G1495" s="302">
        <v>298.78787878787801</v>
      </c>
      <c r="H1495" s="312">
        <v>162673</v>
      </c>
      <c r="I1495" s="137">
        <v>0.18164368479645721</v>
      </c>
      <c r="J1495" s="302">
        <v>350.30304000000001</v>
      </c>
      <c r="L1495" s="290" t="s">
        <v>0</v>
      </c>
      <c r="M1495" s="290" t="s">
        <v>0</v>
      </c>
      <c r="N1495" s="290" t="s">
        <v>0</v>
      </c>
      <c r="O1495" s="312">
        <v>141101</v>
      </c>
      <c r="P1495" s="137">
        <v>0.18695411375633333</v>
      </c>
      <c r="Q1495" s="302">
        <v>262.42424242424198</v>
      </c>
      <c r="R1495" s="312">
        <v>144229</v>
      </c>
      <c r="S1495" s="137">
        <v>0.18265181937568939</v>
      </c>
      <c r="T1495" s="302">
        <v>324.24243200000001</v>
      </c>
      <c r="V1495" s="290" t="s">
        <v>0</v>
      </c>
      <c r="W1495" s="290" t="s">
        <v>0</v>
      </c>
      <c r="X1495" s="290" t="s">
        <v>0</v>
      </c>
      <c r="Y1495" s="312">
        <v>21416</v>
      </c>
      <c r="Z1495" s="137">
        <v>0.18020413486700942</v>
      </c>
      <c r="AA1495" s="302">
        <v>105.454545454545</v>
      </c>
      <c r="AB1495" s="312">
        <v>21520</v>
      </c>
      <c r="AC1495" s="137">
        <v>0.17588596835360271</v>
      </c>
      <c r="AD1495" s="302">
        <v>98.787880000000001</v>
      </c>
      <c r="AF1495" s="290" t="s">
        <v>0</v>
      </c>
      <c r="AG1495" s="290" t="s">
        <v>0</v>
      </c>
      <c r="AH1495" s="290" t="s">
        <v>0</v>
      </c>
      <c r="AI1495" s="312">
        <v>24829</v>
      </c>
      <c r="AJ1495" s="137">
        <v>0.18734908849450682</v>
      </c>
      <c r="AK1495" s="302">
        <v>327.27272727272702</v>
      </c>
      <c r="AL1495" s="312">
        <v>25890</v>
      </c>
      <c r="AM1495" s="137">
        <v>0.19087008448710577</v>
      </c>
      <c r="AN1495" s="302">
        <v>240</v>
      </c>
      <c r="AP1495" s="290" t="s">
        <v>0</v>
      </c>
      <c r="AQ1495" s="290" t="s">
        <v>0</v>
      </c>
      <c r="AR1495" s="290" t="s">
        <v>0</v>
      </c>
      <c r="AS1495" s="312">
        <v>42432</v>
      </c>
      <c r="AT1495" s="137">
        <v>0.17909767390818038</v>
      </c>
      <c r="AU1495" s="302">
        <v>161.81818181818099</v>
      </c>
      <c r="AV1495" s="312">
        <v>43773</v>
      </c>
      <c r="AW1495" s="137">
        <v>0.17700363930448848</v>
      </c>
      <c r="AX1495" s="302">
        <v>183.636368</v>
      </c>
      <c r="AZ1495" s="318" t="s">
        <v>0</v>
      </c>
      <c r="BA1495" s="290" t="s">
        <v>0</v>
      </c>
      <c r="BB1495" s="290" t="s">
        <v>0</v>
      </c>
      <c r="BC1495" s="312">
        <v>125702</v>
      </c>
      <c r="BD1495" s="137">
        <v>0.1967426077919476</v>
      </c>
      <c r="BE1495" s="302">
        <v>275.75757575757501</v>
      </c>
      <c r="BF1495" s="312">
        <v>131637</v>
      </c>
      <c r="BG1495" s="137">
        <v>0.19355849013879065</v>
      </c>
      <c r="BH1495" s="302">
        <v>293.93939999999998</v>
      </c>
      <c r="BJ1495" s="318" t="s">
        <v>0</v>
      </c>
      <c r="BK1495" s="290" t="s">
        <v>0</v>
      </c>
      <c r="BL1495" s="290" t="s">
        <v>0</v>
      </c>
      <c r="BM1495" s="312">
        <v>93730</v>
      </c>
      <c r="BN1495" s="137">
        <v>0.19521064338495631</v>
      </c>
      <c r="BO1495" s="302">
        <v>255.75757575757501</v>
      </c>
      <c r="BP1495" s="312">
        <v>95613</v>
      </c>
      <c r="BQ1495" s="137">
        <v>0.19091862102015755</v>
      </c>
      <c r="BR1495" s="302">
        <v>264.24243200000001</v>
      </c>
      <c r="BT1495" s="318" t="s">
        <v>0</v>
      </c>
      <c r="BU1495" s="290" t="s">
        <v>0</v>
      </c>
      <c r="BV1495" s="290" t="s">
        <v>0</v>
      </c>
      <c r="BW1495" s="312">
        <v>73376</v>
      </c>
      <c r="BX1495" s="137">
        <v>0.18079363319412106</v>
      </c>
      <c r="BY1495" s="302">
        <v>188.48484848484799</v>
      </c>
      <c r="BZ1495" s="312">
        <v>75086</v>
      </c>
      <c r="CA1495" s="137">
        <v>0.17874810148881365</v>
      </c>
      <c r="CB1495" s="302">
        <v>243.03030000000001</v>
      </c>
      <c r="CD1495" s="318" t="s">
        <v>0</v>
      </c>
      <c r="CE1495" s="290" t="s">
        <v>0</v>
      </c>
      <c r="CF1495" s="290" t="s">
        <v>0</v>
      </c>
      <c r="CG1495" s="312">
        <v>679987</v>
      </c>
      <c r="CH1495" s="137">
        <v>0.1875382840525702</v>
      </c>
      <c r="CI1495" s="302">
        <v>690.88</v>
      </c>
      <c r="CJ1495" s="312">
        <v>700421</v>
      </c>
      <c r="CK1495" s="137">
        <v>0.18473677908264216</v>
      </c>
      <c r="CL1495" s="302">
        <v>736.72</v>
      </c>
    </row>
    <row r="1496" spans="1:91" ht="14.4" x14ac:dyDescent="0.3">
      <c r="A1496" s="99" t="s">
        <v>635</v>
      </c>
      <c r="B1496" s="318" t="s">
        <v>0</v>
      </c>
      <c r="C1496" s="290" t="s">
        <v>0</v>
      </c>
      <c r="D1496" s="290" t="s">
        <v>0</v>
      </c>
      <c r="E1496" s="312">
        <v>29108</v>
      </c>
      <c r="F1496" s="137">
        <v>3.3928966907950719E-2</v>
      </c>
      <c r="G1496" s="302">
        <v>66.060606060606005</v>
      </c>
      <c r="H1496" s="312">
        <v>35886</v>
      </c>
      <c r="I1496" s="137">
        <v>4.0070972273245485E-2</v>
      </c>
      <c r="J1496" s="302">
        <v>68.484849999999994</v>
      </c>
      <c r="L1496" s="290" t="s">
        <v>0</v>
      </c>
      <c r="M1496" s="290" t="s">
        <v>0</v>
      </c>
      <c r="N1496" s="290" t="s">
        <v>0</v>
      </c>
      <c r="O1496" s="312">
        <v>24647</v>
      </c>
      <c r="P1496" s="137">
        <v>3.265645205740815E-2</v>
      </c>
      <c r="Q1496" s="302">
        <v>53.939393939393902</v>
      </c>
      <c r="R1496" s="312">
        <v>29714</v>
      </c>
      <c r="S1496" s="137">
        <v>3.7629853641980703E-2</v>
      </c>
      <c r="T1496" s="302">
        <v>53.939392099999999</v>
      </c>
      <c r="V1496" s="290" t="s">
        <v>0</v>
      </c>
      <c r="W1496" s="290" t="s">
        <v>0</v>
      </c>
      <c r="X1496" s="290" t="s">
        <v>0</v>
      </c>
      <c r="Y1496" s="312">
        <v>3720</v>
      </c>
      <c r="Z1496" s="137">
        <v>3.1301801536480905E-2</v>
      </c>
      <c r="AA1496" s="302">
        <v>31.515151515151501</v>
      </c>
      <c r="AB1496" s="312">
        <v>4435</v>
      </c>
      <c r="AC1496" s="137">
        <v>3.624787498365372E-2</v>
      </c>
      <c r="AD1496" s="302">
        <v>20</v>
      </c>
      <c r="AF1496" s="290" t="s">
        <v>0</v>
      </c>
      <c r="AG1496" s="290" t="s">
        <v>0</v>
      </c>
      <c r="AH1496" s="290" t="s">
        <v>0</v>
      </c>
      <c r="AI1496" s="312">
        <v>5397</v>
      </c>
      <c r="AJ1496" s="137">
        <v>4.0723469757334298E-2</v>
      </c>
      <c r="AK1496" s="302">
        <v>74.545454545454504</v>
      </c>
      <c r="AL1496" s="312">
        <v>6479</v>
      </c>
      <c r="AM1496" s="137">
        <v>4.7765441382462658E-2</v>
      </c>
      <c r="AN1496" s="302">
        <v>80.606063800000001</v>
      </c>
      <c r="AP1496" s="290" t="s">
        <v>0</v>
      </c>
      <c r="AQ1496" s="290" t="s">
        <v>0</v>
      </c>
      <c r="AR1496" s="290" t="s">
        <v>0</v>
      </c>
      <c r="AS1496" s="312">
        <v>7596</v>
      </c>
      <c r="AT1496" s="137">
        <v>3.2061320018065095E-2</v>
      </c>
      <c r="AU1496" s="302">
        <v>32.727272727272698</v>
      </c>
      <c r="AV1496" s="312">
        <v>9004</v>
      </c>
      <c r="AW1496" s="137">
        <v>3.6409219571370804E-2</v>
      </c>
      <c r="AX1496" s="302">
        <v>39.393940000000001</v>
      </c>
      <c r="AZ1496" s="318" t="s">
        <v>0</v>
      </c>
      <c r="BA1496" s="290" t="s">
        <v>0</v>
      </c>
      <c r="BB1496" s="290" t="s">
        <v>0</v>
      </c>
      <c r="BC1496" s="312">
        <v>23283</v>
      </c>
      <c r="BD1496" s="137">
        <v>3.6441410138421955E-2</v>
      </c>
      <c r="BE1496" s="302">
        <v>67.878787878787804</v>
      </c>
      <c r="BF1496" s="312">
        <v>29129</v>
      </c>
      <c r="BG1496" s="137">
        <v>4.2831158863031162E-2</v>
      </c>
      <c r="BH1496" s="302">
        <v>70.909090000000006</v>
      </c>
      <c r="BJ1496" s="318" t="s">
        <v>0</v>
      </c>
      <c r="BK1496" s="290" t="s">
        <v>0</v>
      </c>
      <c r="BL1496" s="290" t="s">
        <v>0</v>
      </c>
      <c r="BM1496" s="312">
        <v>17663</v>
      </c>
      <c r="BN1496" s="137">
        <v>3.6786574139640281E-2</v>
      </c>
      <c r="BO1496" s="302">
        <v>92.727272727272705</v>
      </c>
      <c r="BP1496" s="312">
        <v>21789</v>
      </c>
      <c r="BQ1496" s="137">
        <v>4.3507952196962893E-2</v>
      </c>
      <c r="BR1496" s="302">
        <v>57.5757561</v>
      </c>
      <c r="BT1496" s="318" t="s">
        <v>0</v>
      </c>
      <c r="BU1496" s="290" t="s">
        <v>0</v>
      </c>
      <c r="BV1496" s="290" t="s">
        <v>0</v>
      </c>
      <c r="BW1496" s="312">
        <v>13102</v>
      </c>
      <c r="BX1496" s="137">
        <v>3.2282465412524178E-2</v>
      </c>
      <c r="BY1496" s="302">
        <v>64.848484848484802</v>
      </c>
      <c r="BZ1496" s="312">
        <v>15797</v>
      </c>
      <c r="CA1496" s="137">
        <v>3.7605995248365734E-2</v>
      </c>
      <c r="CB1496" s="302">
        <v>48.484848</v>
      </c>
      <c r="CD1496" s="318" t="s">
        <v>0</v>
      </c>
      <c r="CE1496" s="290" t="s">
        <v>0</v>
      </c>
      <c r="CF1496" s="290" t="s">
        <v>0</v>
      </c>
      <c r="CG1496" s="312">
        <v>124516</v>
      </c>
      <c r="CH1496" s="137">
        <v>3.4341122664241858E-2</v>
      </c>
      <c r="CI1496" s="302">
        <v>177.97</v>
      </c>
      <c r="CJ1496" s="312">
        <v>152233</v>
      </c>
      <c r="CK1496" s="137">
        <v>4.0151614657595737E-2</v>
      </c>
      <c r="CL1496" s="302">
        <v>161.88</v>
      </c>
    </row>
    <row r="1497" spans="1:91" ht="14.4" x14ac:dyDescent="0.3">
      <c r="A1497" s="99" t="s">
        <v>647</v>
      </c>
      <c r="B1497" s="318" t="s">
        <v>0</v>
      </c>
      <c r="C1497" s="290" t="s">
        <v>0</v>
      </c>
      <c r="D1497" s="290" t="s">
        <v>0</v>
      </c>
      <c r="E1497" s="312">
        <v>1906</v>
      </c>
      <c r="F1497" s="137">
        <v>2.2216782646198321E-3</v>
      </c>
      <c r="G1497" s="302">
        <v>182.42424242424201</v>
      </c>
      <c r="H1497" s="312">
        <v>2744</v>
      </c>
      <c r="I1497" s="137">
        <v>3.0640012238138999E-3</v>
      </c>
      <c r="J1497" s="302">
        <v>196.363632</v>
      </c>
      <c r="L1497" s="290" t="s">
        <v>0</v>
      </c>
      <c r="M1497" s="290" t="s">
        <v>0</v>
      </c>
      <c r="N1497" s="290" t="s">
        <v>0</v>
      </c>
      <c r="O1497" s="312">
        <v>1366</v>
      </c>
      <c r="P1497" s="137">
        <v>1.8099043904093617E-3</v>
      </c>
      <c r="Q1497" s="302">
        <v>152.72727272727201</v>
      </c>
      <c r="R1497" s="312">
        <v>1780</v>
      </c>
      <c r="S1497" s="137">
        <v>2.2541946383094046E-3</v>
      </c>
      <c r="T1497" s="302">
        <v>192.72728000000001</v>
      </c>
      <c r="V1497" s="290" t="s">
        <v>0</v>
      </c>
      <c r="W1497" s="290" t="s">
        <v>0</v>
      </c>
      <c r="X1497" s="290" t="s">
        <v>0</v>
      </c>
      <c r="Y1497" s="312">
        <v>239</v>
      </c>
      <c r="Z1497" s="137">
        <v>2.011056604091112E-3</v>
      </c>
      <c r="AA1497" s="302">
        <v>53.3333333333333</v>
      </c>
      <c r="AB1497" s="312">
        <v>453</v>
      </c>
      <c r="AC1497" s="137">
        <v>3.7024323264025108E-3</v>
      </c>
      <c r="AD1497" s="302">
        <v>80</v>
      </c>
      <c r="AF1497" s="290" t="s">
        <v>0</v>
      </c>
      <c r="AG1497" s="290" t="s">
        <v>0</v>
      </c>
      <c r="AH1497" s="290" t="s">
        <v>0</v>
      </c>
      <c r="AI1497" s="312">
        <v>442</v>
      </c>
      <c r="AJ1497" s="137">
        <v>3.3351442713992516E-3</v>
      </c>
      <c r="AK1497" s="302">
        <v>106.666666666666</v>
      </c>
      <c r="AL1497" s="312">
        <v>377</v>
      </c>
      <c r="AM1497" s="137">
        <v>2.7793751198006518E-3</v>
      </c>
      <c r="AN1497" s="302">
        <v>93.333335899999994</v>
      </c>
      <c r="AP1497" s="290" t="s">
        <v>0</v>
      </c>
      <c r="AQ1497" s="290" t="s">
        <v>0</v>
      </c>
      <c r="AR1497" s="290" t="s">
        <v>0</v>
      </c>
      <c r="AS1497" s="312">
        <v>598</v>
      </c>
      <c r="AT1497" s="137">
        <v>2.5240481004216594E-3</v>
      </c>
      <c r="AU1497" s="302">
        <v>84.848484848484802</v>
      </c>
      <c r="AV1497" s="312">
        <v>700</v>
      </c>
      <c r="AW1497" s="137">
        <v>2.8305701577031944E-3</v>
      </c>
      <c r="AX1497" s="302">
        <v>128.484848</v>
      </c>
      <c r="AZ1497" s="318" t="s">
        <v>0</v>
      </c>
      <c r="BA1497" s="290" t="s">
        <v>0</v>
      </c>
      <c r="BB1497" s="290" t="s">
        <v>0</v>
      </c>
      <c r="BC1497" s="312">
        <v>1594</v>
      </c>
      <c r="BD1497" s="137">
        <v>2.4948506532940168E-3</v>
      </c>
      <c r="BE1497" s="302">
        <v>158.78787878787799</v>
      </c>
      <c r="BF1497" s="312">
        <v>1789</v>
      </c>
      <c r="BG1497" s="137">
        <v>2.6305380619301298E-3</v>
      </c>
      <c r="BH1497" s="302">
        <v>190.30302399999999</v>
      </c>
      <c r="BJ1497" s="318" t="s">
        <v>0</v>
      </c>
      <c r="BK1497" s="290" t="s">
        <v>0</v>
      </c>
      <c r="BL1497" s="290" t="s">
        <v>0</v>
      </c>
      <c r="BM1497" s="312">
        <v>1345</v>
      </c>
      <c r="BN1497" s="137">
        <v>2.8012196239492822E-3</v>
      </c>
      <c r="BO1497" s="302">
        <v>132.12121212121201</v>
      </c>
      <c r="BP1497" s="312">
        <v>1543</v>
      </c>
      <c r="BQ1497" s="137">
        <v>3.0810395263625562E-3</v>
      </c>
      <c r="BR1497" s="302">
        <v>176.96969999999999</v>
      </c>
      <c r="BT1497" s="318" t="s">
        <v>0</v>
      </c>
      <c r="BU1497" s="290" t="s">
        <v>0</v>
      </c>
      <c r="BV1497" s="290" t="s">
        <v>0</v>
      </c>
      <c r="BW1497" s="312">
        <v>766</v>
      </c>
      <c r="BX1497" s="137">
        <v>1.8873735693782261E-3</v>
      </c>
      <c r="BY1497" s="302">
        <v>83.636363636363598</v>
      </c>
      <c r="BZ1497" s="312">
        <v>987</v>
      </c>
      <c r="CA1497" s="137">
        <v>2.3496307723072088E-3</v>
      </c>
      <c r="CB1497" s="302">
        <v>146.66667200000001</v>
      </c>
      <c r="CD1497" s="318" t="s">
        <v>0</v>
      </c>
      <c r="CE1497" s="290" t="s">
        <v>0</v>
      </c>
      <c r="CF1497" s="290" t="s">
        <v>0</v>
      </c>
      <c r="CG1497" s="312">
        <v>8256</v>
      </c>
      <c r="CH1497" s="137">
        <v>2.2769789321531436E-3</v>
      </c>
      <c r="CI1497" s="302">
        <v>355.81</v>
      </c>
      <c r="CJ1497" s="312">
        <v>10373</v>
      </c>
      <c r="CK1497" s="137">
        <v>2.7358897140780294E-3</v>
      </c>
      <c r="CL1497" s="302">
        <v>441.7</v>
      </c>
    </row>
    <row r="1498" spans="1:91" ht="14.4" x14ac:dyDescent="0.3">
      <c r="A1498" s="99" t="s">
        <v>648</v>
      </c>
      <c r="B1498" s="318" t="s">
        <v>0</v>
      </c>
      <c r="C1498" s="290" t="s">
        <v>0</v>
      </c>
      <c r="D1498" s="290" t="s">
        <v>0</v>
      </c>
      <c r="E1498" s="312">
        <v>27202</v>
      </c>
      <c r="F1498" s="137">
        <v>3.1707288643330889E-2</v>
      </c>
      <c r="G1498" s="302">
        <v>196.363636363636</v>
      </c>
      <c r="H1498" s="312">
        <v>33142</v>
      </c>
      <c r="I1498" s="137">
        <v>3.7006971049431583E-2</v>
      </c>
      <c r="J1498" s="302">
        <v>201.81817599999999</v>
      </c>
      <c r="L1498" s="290" t="s">
        <v>0</v>
      </c>
      <c r="M1498" s="290" t="s">
        <v>0</v>
      </c>
      <c r="N1498" s="290" t="s">
        <v>0</v>
      </c>
      <c r="O1498" s="312">
        <v>23281</v>
      </c>
      <c r="P1498" s="137">
        <v>3.0846547666998791E-2</v>
      </c>
      <c r="Q1498" s="302">
        <v>160.60606060606</v>
      </c>
      <c r="R1498" s="312">
        <v>27934</v>
      </c>
      <c r="S1498" s="137">
        <v>3.5375659003671296E-2</v>
      </c>
      <c r="T1498" s="302">
        <v>200.606064</v>
      </c>
      <c r="V1498" s="290" t="s">
        <v>0</v>
      </c>
      <c r="W1498" s="290" t="s">
        <v>0</v>
      </c>
      <c r="X1498" s="290" t="s">
        <v>0</v>
      </c>
      <c r="Y1498" s="312">
        <v>3481</v>
      </c>
      <c r="Z1498" s="137">
        <v>2.9290744932389791E-2</v>
      </c>
      <c r="AA1498" s="302">
        <v>58.787878787878803</v>
      </c>
      <c r="AB1498" s="312">
        <v>3982</v>
      </c>
      <c r="AC1498" s="137">
        <v>3.2545442657251213E-2</v>
      </c>
      <c r="AD1498" s="302">
        <v>81.818183899999994</v>
      </c>
      <c r="AF1498" s="290" t="s">
        <v>0</v>
      </c>
      <c r="AG1498" s="290" t="s">
        <v>0</v>
      </c>
      <c r="AH1498" s="290" t="s">
        <v>0</v>
      </c>
      <c r="AI1498" s="312">
        <v>4955</v>
      </c>
      <c r="AJ1498" s="137">
        <v>3.7388325485935049E-2</v>
      </c>
      <c r="AK1498" s="302">
        <v>126.666666666666</v>
      </c>
      <c r="AL1498" s="312">
        <v>6102</v>
      </c>
      <c r="AM1498" s="137">
        <v>4.4986066262662008E-2</v>
      </c>
      <c r="AN1498" s="302">
        <v>126.060608</v>
      </c>
      <c r="AP1498" s="290" t="s">
        <v>0</v>
      </c>
      <c r="AQ1498" s="290" t="s">
        <v>0</v>
      </c>
      <c r="AR1498" s="290" t="s">
        <v>0</v>
      </c>
      <c r="AS1498" s="312">
        <v>6998</v>
      </c>
      <c r="AT1498" s="137">
        <v>2.9537271917643434E-2</v>
      </c>
      <c r="AU1498" s="302">
        <v>83.636363636363598</v>
      </c>
      <c r="AV1498" s="312">
        <v>8304</v>
      </c>
      <c r="AW1498" s="137">
        <v>3.3578649413667609E-2</v>
      </c>
      <c r="AX1498" s="302">
        <v>133.33332799999999</v>
      </c>
      <c r="AZ1498" s="318" t="s">
        <v>0</v>
      </c>
      <c r="BA1498" s="290" t="s">
        <v>0</v>
      </c>
      <c r="BB1498" s="290" t="s">
        <v>0</v>
      </c>
      <c r="BC1498" s="312">
        <v>21689</v>
      </c>
      <c r="BD1498" s="137">
        <v>3.3946559485127932E-2</v>
      </c>
      <c r="BE1498" s="302">
        <v>159.39393939393901</v>
      </c>
      <c r="BF1498" s="312">
        <v>27340</v>
      </c>
      <c r="BG1498" s="137">
        <v>4.0200620801101032E-2</v>
      </c>
      <c r="BH1498" s="302">
        <v>204.84848</v>
      </c>
      <c r="BJ1498" s="318" t="s">
        <v>0</v>
      </c>
      <c r="BK1498" s="290" t="s">
        <v>0</v>
      </c>
      <c r="BL1498" s="290" t="s">
        <v>0</v>
      </c>
      <c r="BM1498" s="312">
        <v>16318</v>
      </c>
      <c r="BN1498" s="137">
        <v>3.3985354515690992E-2</v>
      </c>
      <c r="BO1498" s="302">
        <v>165.45454545454501</v>
      </c>
      <c r="BP1498" s="312">
        <v>20246</v>
      </c>
      <c r="BQ1498" s="137">
        <v>4.0426912670600335E-2</v>
      </c>
      <c r="BR1498" s="302">
        <v>196.363632</v>
      </c>
      <c r="BT1498" s="318" t="s">
        <v>0</v>
      </c>
      <c r="BU1498" s="290" t="s">
        <v>0</v>
      </c>
      <c r="BV1498" s="290" t="s">
        <v>0</v>
      </c>
      <c r="BW1498" s="312">
        <v>12336</v>
      </c>
      <c r="BX1498" s="137">
        <v>3.0395091843145951E-2</v>
      </c>
      <c r="BY1498" s="302">
        <v>105.454545454545</v>
      </c>
      <c r="BZ1498" s="312">
        <v>14810</v>
      </c>
      <c r="CA1498" s="137">
        <v>3.5256364476058524E-2</v>
      </c>
      <c r="CB1498" s="302">
        <v>144.24243200000001</v>
      </c>
      <c r="CD1498" s="318" t="s">
        <v>0</v>
      </c>
      <c r="CE1498" s="290" t="s">
        <v>0</v>
      </c>
      <c r="CF1498" s="290" t="s">
        <v>0</v>
      </c>
      <c r="CG1498" s="312">
        <v>116260</v>
      </c>
      <c r="CH1498" s="137">
        <v>3.2064143732088719E-2</v>
      </c>
      <c r="CI1498" s="302">
        <v>392.01</v>
      </c>
      <c r="CJ1498" s="312">
        <v>141860</v>
      </c>
      <c r="CK1498" s="137">
        <v>3.7415724943517713E-2</v>
      </c>
      <c r="CL1498" s="302">
        <v>470.42</v>
      </c>
    </row>
    <row r="1499" spans="1:91" ht="14.4" x14ac:dyDescent="0.3">
      <c r="A1499" s="99" t="s">
        <v>636</v>
      </c>
      <c r="B1499" s="318" t="s">
        <v>0</v>
      </c>
      <c r="C1499" s="290" t="s">
        <v>0</v>
      </c>
      <c r="D1499" s="290" t="s">
        <v>0</v>
      </c>
      <c r="E1499" s="312">
        <v>25590</v>
      </c>
      <c r="F1499" s="137">
        <v>2.9828303668216948E-2</v>
      </c>
      <c r="G1499" s="302">
        <v>185.45454545454501</v>
      </c>
      <c r="H1499" s="312">
        <v>27584</v>
      </c>
      <c r="I1499" s="137">
        <v>3.0800805305277922E-2</v>
      </c>
      <c r="J1499" s="302">
        <v>134.545456</v>
      </c>
      <c r="L1499" s="290" t="s">
        <v>0</v>
      </c>
      <c r="M1499" s="290" t="s">
        <v>0</v>
      </c>
      <c r="N1499" s="290" t="s">
        <v>0</v>
      </c>
      <c r="O1499" s="312">
        <v>18775</v>
      </c>
      <c r="P1499" s="137">
        <v>2.4876248118547412E-2</v>
      </c>
      <c r="Q1499" s="302">
        <v>100.60606060606</v>
      </c>
      <c r="R1499" s="312">
        <v>20346</v>
      </c>
      <c r="S1499" s="137">
        <v>2.5766204556765815E-2</v>
      </c>
      <c r="T1499" s="302">
        <v>124.848488</v>
      </c>
      <c r="V1499" s="290" t="s">
        <v>0</v>
      </c>
      <c r="W1499" s="290" t="s">
        <v>0</v>
      </c>
      <c r="X1499" s="290" t="s">
        <v>0</v>
      </c>
      <c r="Y1499" s="312">
        <v>3076</v>
      </c>
      <c r="Z1499" s="137">
        <v>2.5882887507047113E-2</v>
      </c>
      <c r="AA1499" s="302">
        <v>43.030303030303003</v>
      </c>
      <c r="AB1499" s="312">
        <v>3572</v>
      </c>
      <c r="AC1499" s="137">
        <v>2.919445534196417E-2</v>
      </c>
      <c r="AD1499" s="302">
        <v>46.6666679</v>
      </c>
      <c r="AF1499" s="290" t="s">
        <v>0</v>
      </c>
      <c r="AG1499" s="290" t="s">
        <v>0</v>
      </c>
      <c r="AH1499" s="290" t="s">
        <v>0</v>
      </c>
      <c r="AI1499" s="312">
        <v>3987</v>
      </c>
      <c r="AJ1499" s="137">
        <v>3.0084208620065195E-2</v>
      </c>
      <c r="AK1499" s="302">
        <v>74.545454545454504</v>
      </c>
      <c r="AL1499" s="312">
        <v>4387</v>
      </c>
      <c r="AM1499" s="137">
        <v>3.2342489789298302E-2</v>
      </c>
      <c r="AN1499" s="302">
        <v>68.484849999999994</v>
      </c>
      <c r="AP1499" s="290" t="s">
        <v>0</v>
      </c>
      <c r="AQ1499" s="290" t="s">
        <v>0</v>
      </c>
      <c r="AR1499" s="290" t="s">
        <v>0</v>
      </c>
      <c r="AS1499" s="312">
        <v>6346</v>
      </c>
      <c r="AT1499" s="137">
        <v>2.6785299741263965E-2</v>
      </c>
      <c r="AU1499" s="302">
        <v>103.030303030303</v>
      </c>
      <c r="AV1499" s="312">
        <v>7023</v>
      </c>
      <c r="AW1499" s="137">
        <v>2.8398706025070764E-2</v>
      </c>
      <c r="AX1499" s="302">
        <v>53.3333321</v>
      </c>
      <c r="AZ1499" s="318" t="s">
        <v>0</v>
      </c>
      <c r="BA1499" s="290" t="s">
        <v>0</v>
      </c>
      <c r="BB1499" s="290" t="s">
        <v>0</v>
      </c>
      <c r="BC1499" s="312">
        <v>19144</v>
      </c>
      <c r="BD1499" s="137">
        <v>2.996325025511961E-2</v>
      </c>
      <c r="BE1499" s="302">
        <v>168.48484848484799</v>
      </c>
      <c r="BF1499" s="312">
        <v>21346</v>
      </c>
      <c r="BG1499" s="137">
        <v>3.138706845721663E-2</v>
      </c>
      <c r="BH1499" s="302">
        <v>147.878784</v>
      </c>
      <c r="BJ1499" s="318" t="s">
        <v>0</v>
      </c>
      <c r="BK1499" s="290" t="s">
        <v>0</v>
      </c>
      <c r="BL1499" s="290" t="s">
        <v>0</v>
      </c>
      <c r="BM1499" s="312">
        <v>14687</v>
      </c>
      <c r="BN1499" s="137">
        <v>3.0588485217058075E-2</v>
      </c>
      <c r="BO1499" s="302">
        <v>150.90909090909</v>
      </c>
      <c r="BP1499" s="312">
        <v>16135</v>
      </c>
      <c r="BQ1499" s="137">
        <v>3.2218128812611692E-2</v>
      </c>
      <c r="BR1499" s="302">
        <v>99.393936199999999</v>
      </c>
      <c r="BT1499" s="318" t="s">
        <v>0</v>
      </c>
      <c r="BU1499" s="290" t="s">
        <v>0</v>
      </c>
      <c r="BV1499" s="290" t="s">
        <v>0</v>
      </c>
      <c r="BW1499" s="312">
        <v>10538</v>
      </c>
      <c r="BX1499" s="137">
        <v>2.5964938216850846E-2</v>
      </c>
      <c r="BY1499" s="302">
        <v>125.454545454545</v>
      </c>
      <c r="BZ1499" s="312">
        <v>11616</v>
      </c>
      <c r="CA1499" s="137">
        <v>2.7652797417548673E-2</v>
      </c>
      <c r="CB1499" s="302">
        <v>99.393936199999999</v>
      </c>
      <c r="CD1499" s="318" t="s">
        <v>0</v>
      </c>
      <c r="CE1499" s="290" t="s">
        <v>0</v>
      </c>
      <c r="CF1499" s="290" t="s">
        <v>0</v>
      </c>
      <c r="CG1499" s="312">
        <v>102143</v>
      </c>
      <c r="CH1499" s="137">
        <v>2.8170719363725595E-2</v>
      </c>
      <c r="CI1499" s="302">
        <v>358.48</v>
      </c>
      <c r="CJ1499" s="312">
        <v>112009</v>
      </c>
      <c r="CK1499" s="137">
        <v>2.9542492141537258E-2</v>
      </c>
      <c r="CL1499" s="302">
        <v>289.98</v>
      </c>
    </row>
    <row r="1500" spans="1:91" ht="14.4" x14ac:dyDescent="0.3">
      <c r="A1500" s="99" t="s">
        <v>647</v>
      </c>
      <c r="B1500" s="318" t="s">
        <v>0</v>
      </c>
      <c r="C1500" s="290" t="s">
        <v>0</v>
      </c>
      <c r="D1500" s="290" t="s">
        <v>0</v>
      </c>
      <c r="E1500" s="312">
        <v>4879</v>
      </c>
      <c r="F1500" s="137">
        <v>5.6870767329906396E-3</v>
      </c>
      <c r="G1500" s="302">
        <v>233.333333333333</v>
      </c>
      <c r="H1500" s="312">
        <v>5876</v>
      </c>
      <c r="I1500" s="137">
        <v>6.5612504340854501E-3</v>
      </c>
      <c r="J1500" s="302">
        <v>288.48486300000002</v>
      </c>
      <c r="L1500" s="290" t="s">
        <v>0</v>
      </c>
      <c r="M1500" s="290" t="s">
        <v>0</v>
      </c>
      <c r="N1500" s="290" t="s">
        <v>0</v>
      </c>
      <c r="O1500" s="312">
        <v>3076</v>
      </c>
      <c r="P1500" s="137">
        <v>4.0755972949481677E-3</v>
      </c>
      <c r="Q1500" s="302">
        <v>174.54545454545399</v>
      </c>
      <c r="R1500" s="312">
        <v>3608</v>
      </c>
      <c r="S1500" s="137">
        <v>4.5691765477642319E-3</v>
      </c>
      <c r="T1500" s="302">
        <v>252.72728000000001</v>
      </c>
      <c r="V1500" s="290" t="s">
        <v>0</v>
      </c>
      <c r="W1500" s="290" t="s">
        <v>0</v>
      </c>
      <c r="X1500" s="290" t="s">
        <v>0</v>
      </c>
      <c r="Y1500" s="312">
        <v>517</v>
      </c>
      <c r="Z1500" s="137">
        <v>4.3502772565485555E-3</v>
      </c>
      <c r="AA1500" s="302">
        <v>77.575757575757507</v>
      </c>
      <c r="AB1500" s="312">
        <v>418</v>
      </c>
      <c r="AC1500" s="137">
        <v>3.4163724336341047E-3</v>
      </c>
      <c r="AD1500" s="302">
        <v>69.090909999999994</v>
      </c>
      <c r="AF1500" s="290" t="s">
        <v>0</v>
      </c>
      <c r="AG1500" s="290" t="s">
        <v>0</v>
      </c>
      <c r="AH1500" s="290" t="s">
        <v>0</v>
      </c>
      <c r="AI1500" s="312">
        <v>622</v>
      </c>
      <c r="AJ1500" s="137">
        <v>4.6933478208378608E-3</v>
      </c>
      <c r="AK1500" s="302">
        <v>104.84848484848401</v>
      </c>
      <c r="AL1500" s="312">
        <v>521</v>
      </c>
      <c r="AM1500" s="137">
        <v>3.8409932026953301E-3</v>
      </c>
      <c r="AN1500" s="302">
        <v>80.606063800000001</v>
      </c>
      <c r="AP1500" s="290" t="s">
        <v>0</v>
      </c>
      <c r="AQ1500" s="290" t="s">
        <v>0</v>
      </c>
      <c r="AR1500" s="290" t="s">
        <v>0</v>
      </c>
      <c r="AS1500" s="312">
        <v>1380</v>
      </c>
      <c r="AT1500" s="137">
        <v>5.8247263855884454E-3</v>
      </c>
      <c r="AU1500" s="302">
        <v>159.39393939393901</v>
      </c>
      <c r="AV1500" s="312">
        <v>1491</v>
      </c>
      <c r="AW1500" s="137">
        <v>6.0291144359078041E-3</v>
      </c>
      <c r="AX1500" s="302">
        <v>180.606064</v>
      </c>
      <c r="AZ1500" s="318" t="s">
        <v>0</v>
      </c>
      <c r="BA1500" s="290" t="s">
        <v>0</v>
      </c>
      <c r="BB1500" s="290" t="s">
        <v>0</v>
      </c>
      <c r="BC1500" s="312">
        <v>3359</v>
      </c>
      <c r="BD1500" s="137">
        <v>5.2573421232212057E-3</v>
      </c>
      <c r="BE1500" s="302">
        <v>187.272727272727</v>
      </c>
      <c r="BF1500" s="312">
        <v>4020</v>
      </c>
      <c r="BG1500" s="137">
        <v>5.9109910614640144E-3</v>
      </c>
      <c r="BH1500" s="302">
        <v>251.515152</v>
      </c>
      <c r="BJ1500" s="318" t="s">
        <v>0</v>
      </c>
      <c r="BK1500" s="290" t="s">
        <v>0</v>
      </c>
      <c r="BL1500" s="290" t="s">
        <v>0</v>
      </c>
      <c r="BM1500" s="312">
        <v>3278</v>
      </c>
      <c r="BN1500" s="137">
        <v>6.8270616559894031E-3</v>
      </c>
      <c r="BO1500" s="302">
        <v>248.48484848484799</v>
      </c>
      <c r="BP1500" s="312">
        <v>3127</v>
      </c>
      <c r="BQ1500" s="137">
        <v>6.2439472449356539E-3</v>
      </c>
      <c r="BR1500" s="302">
        <v>218.78787199999999</v>
      </c>
      <c r="BT1500" s="318" t="s">
        <v>0</v>
      </c>
      <c r="BU1500" s="290" t="s">
        <v>0</v>
      </c>
      <c r="BV1500" s="290" t="s">
        <v>0</v>
      </c>
      <c r="BW1500" s="312">
        <v>1534</v>
      </c>
      <c r="BX1500" s="137">
        <v>3.7796750070838107E-3</v>
      </c>
      <c r="BY1500" s="302">
        <v>124.84848484848401</v>
      </c>
      <c r="BZ1500" s="312">
        <v>1824</v>
      </c>
      <c r="CA1500" s="137">
        <v>4.342174801102684E-3</v>
      </c>
      <c r="CB1500" s="302">
        <v>178.18182400000001</v>
      </c>
      <c r="CD1500" s="318" t="s">
        <v>0</v>
      </c>
      <c r="CE1500" s="290" t="s">
        <v>0</v>
      </c>
      <c r="CF1500" s="290" t="s">
        <v>0</v>
      </c>
      <c r="CG1500" s="312">
        <v>18645</v>
      </c>
      <c r="CH1500" s="137">
        <v>5.1422325811525385E-3</v>
      </c>
      <c r="CI1500" s="302">
        <v>488.3</v>
      </c>
      <c r="CJ1500" s="312">
        <v>20885</v>
      </c>
      <c r="CK1500" s="137">
        <v>5.5084408250766067E-3</v>
      </c>
      <c r="CL1500" s="302">
        <v>576.38</v>
      </c>
    </row>
    <row r="1501" spans="1:91" ht="14.4" x14ac:dyDescent="0.3">
      <c r="A1501" s="99" t="s">
        <v>648</v>
      </c>
      <c r="B1501" s="318" t="s">
        <v>0</v>
      </c>
      <c r="C1501" s="290" t="s">
        <v>0</v>
      </c>
      <c r="D1501" s="290" t="s">
        <v>0</v>
      </c>
      <c r="E1501" s="312">
        <v>20711</v>
      </c>
      <c r="F1501" s="137">
        <v>2.4141226935226304E-2</v>
      </c>
      <c r="G1501" s="302">
        <v>283.030303030303</v>
      </c>
      <c r="H1501" s="312">
        <v>21708</v>
      </c>
      <c r="I1501" s="137">
        <v>2.4239554871192469E-2</v>
      </c>
      <c r="J1501" s="302">
        <v>286.06060000000002</v>
      </c>
      <c r="L1501" s="290" t="s">
        <v>0</v>
      </c>
      <c r="M1501" s="290" t="s">
        <v>0</v>
      </c>
      <c r="N1501" s="290" t="s">
        <v>0</v>
      </c>
      <c r="O1501" s="312">
        <v>15699</v>
      </c>
      <c r="P1501" s="137">
        <v>2.0800650823599245E-2</v>
      </c>
      <c r="Q1501" s="302">
        <v>184.24242424242399</v>
      </c>
      <c r="R1501" s="312">
        <v>16738</v>
      </c>
      <c r="S1501" s="137">
        <v>2.119702800900158E-2</v>
      </c>
      <c r="T1501" s="302">
        <v>256.96969999999999</v>
      </c>
      <c r="V1501" s="290" t="s">
        <v>0</v>
      </c>
      <c r="W1501" s="290" t="s">
        <v>0</v>
      </c>
      <c r="X1501" s="290" t="s">
        <v>0</v>
      </c>
      <c r="Y1501" s="312">
        <v>2559</v>
      </c>
      <c r="Z1501" s="137">
        <v>2.1532610250498557E-2</v>
      </c>
      <c r="AA1501" s="302">
        <v>80</v>
      </c>
      <c r="AB1501" s="312">
        <v>3154</v>
      </c>
      <c r="AC1501" s="137">
        <v>2.5778082908330065E-2</v>
      </c>
      <c r="AD1501" s="302">
        <v>83.030304000000001</v>
      </c>
      <c r="AF1501" s="290" t="s">
        <v>0</v>
      </c>
      <c r="AG1501" s="290" t="s">
        <v>0</v>
      </c>
      <c r="AH1501" s="290" t="s">
        <v>0</v>
      </c>
      <c r="AI1501" s="312">
        <v>3365</v>
      </c>
      <c r="AJ1501" s="137">
        <v>2.5390860799227335E-2</v>
      </c>
      <c r="AK1501" s="302">
        <v>131.51515151515099</v>
      </c>
      <c r="AL1501" s="312">
        <v>3866</v>
      </c>
      <c r="AM1501" s="137">
        <v>2.8501496586602969E-2</v>
      </c>
      <c r="AN1501" s="302">
        <v>103.030304</v>
      </c>
      <c r="AP1501" s="290" t="s">
        <v>0</v>
      </c>
      <c r="AQ1501" s="290" t="s">
        <v>0</v>
      </c>
      <c r="AR1501" s="290" t="s">
        <v>0</v>
      </c>
      <c r="AS1501" s="312">
        <v>4966</v>
      </c>
      <c r="AT1501" s="137">
        <v>2.096057335567552E-2</v>
      </c>
      <c r="AU1501" s="302">
        <v>184.84848484848399</v>
      </c>
      <c r="AV1501" s="312">
        <v>5532</v>
      </c>
      <c r="AW1501" s="137">
        <v>2.2369591589162959E-2</v>
      </c>
      <c r="AX1501" s="302">
        <v>196.363632</v>
      </c>
      <c r="AZ1501" s="318" t="s">
        <v>0</v>
      </c>
      <c r="BA1501" s="290" t="s">
        <v>0</v>
      </c>
      <c r="BB1501" s="290" t="s">
        <v>0</v>
      </c>
      <c r="BC1501" s="312">
        <v>15785</v>
      </c>
      <c r="BD1501" s="137">
        <v>2.4705908131898404E-2</v>
      </c>
      <c r="BE1501" s="302">
        <v>244.84848484848399</v>
      </c>
      <c r="BF1501" s="312">
        <v>17326</v>
      </c>
      <c r="BG1501" s="137">
        <v>2.5476077395752614E-2</v>
      </c>
      <c r="BH1501" s="302">
        <v>254.545456</v>
      </c>
      <c r="BJ1501" s="318" t="s">
        <v>0</v>
      </c>
      <c r="BK1501" s="290" t="s">
        <v>0</v>
      </c>
      <c r="BL1501" s="290" t="s">
        <v>0</v>
      </c>
      <c r="BM1501" s="312">
        <v>11409</v>
      </c>
      <c r="BN1501" s="137">
        <v>2.3761423561068671E-2</v>
      </c>
      <c r="BO1501" s="302">
        <v>274.54545454545399</v>
      </c>
      <c r="BP1501" s="312">
        <v>13008</v>
      </c>
      <c r="BQ1501" s="137">
        <v>2.5974181567676041E-2</v>
      </c>
      <c r="BR1501" s="302">
        <v>221.21212800000001</v>
      </c>
      <c r="BT1501" s="318" t="s">
        <v>0</v>
      </c>
      <c r="BU1501" s="290" t="s">
        <v>0</v>
      </c>
      <c r="BV1501" s="290" t="s">
        <v>0</v>
      </c>
      <c r="BW1501" s="312">
        <v>9004</v>
      </c>
      <c r="BX1501" s="137">
        <v>2.2185263209767034E-2</v>
      </c>
      <c r="BY1501" s="302">
        <v>150.90909090909</v>
      </c>
      <c r="BZ1501" s="312">
        <v>9792</v>
      </c>
      <c r="CA1501" s="137">
        <v>2.3310622616445988E-2</v>
      </c>
      <c r="CB1501" s="302">
        <v>198.78787199999999</v>
      </c>
      <c r="CD1501" s="318" t="s">
        <v>0</v>
      </c>
      <c r="CE1501" s="290" t="s">
        <v>0</v>
      </c>
      <c r="CF1501" s="290" t="s">
        <v>0</v>
      </c>
      <c r="CG1501" s="312">
        <v>83498</v>
      </c>
      <c r="CH1501" s="137">
        <v>2.3028486782573059E-2</v>
      </c>
      <c r="CI1501" s="302">
        <v>573.12</v>
      </c>
      <c r="CJ1501" s="312">
        <v>91124</v>
      </c>
      <c r="CK1501" s="137">
        <v>2.403405131646065E-2</v>
      </c>
      <c r="CL1501" s="302">
        <v>596.49</v>
      </c>
    </row>
    <row r="1502" spans="1:91" ht="14.4" x14ac:dyDescent="0.3">
      <c r="A1502" s="432"/>
      <c r="B1502" s="432"/>
      <c r="C1502" s="432"/>
      <c r="D1502" s="432"/>
      <c r="E1502" s="432"/>
      <c r="F1502" s="432"/>
      <c r="G1502" s="432"/>
      <c r="H1502" s="432"/>
      <c r="I1502" s="432"/>
      <c r="J1502" s="432"/>
      <c r="K1502" s="432"/>
      <c r="L1502" s="432"/>
      <c r="M1502" s="432"/>
      <c r="N1502" s="432"/>
      <c r="O1502" s="432"/>
      <c r="P1502" s="432"/>
      <c r="Q1502" s="432"/>
      <c r="R1502" s="432"/>
      <c r="S1502" s="432"/>
      <c r="T1502" s="432"/>
      <c r="U1502" s="432"/>
      <c r="V1502" s="432"/>
      <c r="W1502" s="432"/>
      <c r="X1502" s="432"/>
      <c r="Y1502" s="432"/>
      <c r="Z1502" s="432"/>
      <c r="AA1502" s="432"/>
      <c r="AB1502" s="432"/>
      <c r="AC1502" s="432"/>
      <c r="AD1502" s="432"/>
      <c r="AE1502" s="432"/>
      <c r="AF1502" s="432"/>
      <c r="AG1502" s="432"/>
      <c r="AH1502" s="432"/>
      <c r="AI1502" s="432"/>
      <c r="AJ1502" s="432"/>
      <c r="AK1502" s="432"/>
      <c r="AL1502" s="432"/>
      <c r="AM1502" s="432"/>
      <c r="AN1502" s="432"/>
      <c r="AO1502" s="432"/>
      <c r="AP1502" s="432"/>
      <c r="AQ1502" s="432"/>
      <c r="AR1502" s="432"/>
      <c r="AS1502" s="432"/>
      <c r="AT1502" s="432"/>
      <c r="AU1502" s="432"/>
      <c r="AV1502" s="432"/>
      <c r="AW1502" s="432"/>
      <c r="AX1502" s="432"/>
      <c r="AY1502" s="432"/>
      <c r="AZ1502" s="432"/>
      <c r="BA1502" s="432"/>
      <c r="BB1502" s="432"/>
      <c r="BC1502" s="432"/>
      <c r="BD1502" s="432"/>
      <c r="BE1502" s="432"/>
      <c r="BF1502" s="432"/>
      <c r="BG1502" s="432"/>
      <c r="BH1502" s="432"/>
      <c r="BI1502" s="432"/>
      <c r="BJ1502" s="432"/>
      <c r="BK1502" s="432"/>
      <c r="BL1502" s="432"/>
      <c r="BM1502" s="432"/>
      <c r="BN1502" s="432"/>
      <c r="BO1502" s="432"/>
      <c r="BP1502" s="432"/>
      <c r="BQ1502" s="432"/>
      <c r="BR1502" s="432"/>
      <c r="BS1502" s="432"/>
      <c r="BT1502" s="432"/>
      <c r="BU1502" s="432"/>
      <c r="BV1502" s="432"/>
      <c r="BW1502" s="432"/>
      <c r="BX1502" s="432"/>
      <c r="BY1502" s="432"/>
      <c r="BZ1502" s="432"/>
      <c r="CA1502" s="432"/>
      <c r="CB1502" s="432"/>
      <c r="CC1502" s="432"/>
      <c r="CD1502" s="432"/>
      <c r="CE1502" s="432"/>
      <c r="CF1502" s="432"/>
      <c r="CG1502" s="432"/>
      <c r="CH1502" s="432"/>
      <c r="CI1502" s="432"/>
      <c r="CJ1502" s="432"/>
      <c r="CK1502" s="432"/>
      <c r="CL1502" s="432"/>
      <c r="CM1502" s="432"/>
    </row>
    <row r="1503" spans="1:91" ht="14.4" x14ac:dyDescent="0.3">
      <c r="A1503" s="472" t="s">
        <v>649</v>
      </c>
      <c r="B1503" s="472"/>
      <c r="C1503" s="472"/>
      <c r="D1503" s="472"/>
      <c r="E1503" s="472"/>
      <c r="F1503" s="472"/>
      <c r="G1503" s="472"/>
      <c r="H1503" s="472"/>
      <c r="I1503" s="472"/>
      <c r="J1503" s="472"/>
      <c r="K1503" s="472"/>
      <c r="L1503" s="472"/>
      <c r="M1503" s="472"/>
      <c r="N1503" s="472"/>
      <c r="O1503" s="472"/>
      <c r="P1503" s="472"/>
      <c r="Q1503" s="472"/>
      <c r="R1503" s="472"/>
      <c r="S1503" s="472"/>
      <c r="T1503" s="472"/>
      <c r="U1503" s="472"/>
      <c r="V1503" s="472"/>
      <c r="W1503" s="472"/>
      <c r="X1503" s="472"/>
      <c r="Y1503" s="472"/>
      <c r="Z1503" s="472"/>
      <c r="AA1503" s="472"/>
      <c r="AB1503" s="472"/>
      <c r="AC1503" s="472"/>
      <c r="AD1503" s="472"/>
      <c r="AE1503" s="472"/>
      <c r="AF1503" s="472"/>
      <c r="AG1503" s="472"/>
      <c r="AH1503" s="472"/>
      <c r="AI1503" s="472"/>
      <c r="AJ1503" s="472"/>
      <c r="AK1503" s="472"/>
      <c r="AL1503" s="472"/>
      <c r="AM1503" s="472"/>
      <c r="AN1503" s="472"/>
      <c r="AO1503" s="472"/>
      <c r="AP1503" s="472"/>
      <c r="AQ1503" s="472"/>
      <c r="AR1503" s="472"/>
      <c r="AS1503" s="472"/>
      <c r="AT1503" s="472"/>
      <c r="AU1503" s="472"/>
      <c r="AV1503" s="472"/>
      <c r="AW1503" s="472"/>
      <c r="AX1503" s="472"/>
      <c r="AY1503" s="472"/>
      <c r="AZ1503" s="472"/>
      <c r="BA1503" s="472"/>
      <c r="BB1503" s="472"/>
      <c r="BC1503" s="472"/>
      <c r="BD1503" s="472"/>
      <c r="BE1503" s="472"/>
      <c r="BF1503" s="472"/>
      <c r="BG1503" s="472"/>
      <c r="BH1503" s="472"/>
      <c r="BI1503" s="472"/>
      <c r="BJ1503" s="472"/>
      <c r="BK1503" s="472"/>
      <c r="BL1503" s="472"/>
      <c r="BM1503" s="472"/>
      <c r="BN1503" s="472"/>
      <c r="BO1503" s="472"/>
      <c r="BP1503" s="472"/>
      <c r="BQ1503" s="472"/>
      <c r="BR1503" s="472"/>
      <c r="BS1503" s="472"/>
      <c r="BT1503" s="472"/>
      <c r="BU1503" s="472"/>
      <c r="BV1503" s="472"/>
      <c r="BW1503" s="472"/>
      <c r="BX1503" s="472"/>
      <c r="BY1503" s="472"/>
      <c r="BZ1503" s="472"/>
      <c r="CA1503" s="472"/>
      <c r="CB1503" s="472"/>
      <c r="CC1503" s="472"/>
      <c r="CD1503" s="472"/>
      <c r="CE1503" s="472"/>
      <c r="CF1503" s="472"/>
      <c r="CG1503" s="472"/>
      <c r="CH1503" s="472"/>
      <c r="CI1503" s="472"/>
      <c r="CJ1503" s="472"/>
      <c r="CK1503" s="472"/>
      <c r="CL1503" s="472"/>
      <c r="CM1503" s="472"/>
    </row>
    <row r="1504" spans="1:91" ht="18" customHeight="1" x14ac:dyDescent="0.3">
      <c r="B1504" s="318" t="s">
        <v>0</v>
      </c>
      <c r="C1504" s="290" t="s">
        <v>0</v>
      </c>
      <c r="D1504" s="290" t="s">
        <v>0</v>
      </c>
      <c r="E1504" s="474" t="s">
        <v>332</v>
      </c>
      <c r="F1504" s="474"/>
      <c r="G1504" s="292" t="s">
        <v>333</v>
      </c>
      <c r="H1504" s="474" t="s">
        <v>332</v>
      </c>
      <c r="I1504" s="474"/>
      <c r="J1504" s="292" t="s">
        <v>333</v>
      </c>
      <c r="K1504" s="310" t="s">
        <v>0</v>
      </c>
      <c r="L1504" s="290" t="s">
        <v>0</v>
      </c>
      <c r="M1504" s="290" t="s">
        <v>0</v>
      </c>
      <c r="N1504" s="290" t="s">
        <v>0</v>
      </c>
      <c r="O1504" s="474" t="s">
        <v>332</v>
      </c>
      <c r="P1504" s="474"/>
      <c r="Q1504" s="292" t="s">
        <v>333</v>
      </c>
      <c r="R1504" s="474" t="s">
        <v>332</v>
      </c>
      <c r="S1504" s="474"/>
      <c r="T1504" s="292" t="s">
        <v>333</v>
      </c>
      <c r="U1504" s="310" t="s">
        <v>0</v>
      </c>
      <c r="V1504" s="290" t="s">
        <v>0</v>
      </c>
      <c r="W1504" s="290" t="s">
        <v>0</v>
      </c>
      <c r="X1504" s="290" t="s">
        <v>0</v>
      </c>
      <c r="Y1504" s="474" t="s">
        <v>332</v>
      </c>
      <c r="Z1504" s="474"/>
      <c r="AA1504" s="292" t="s">
        <v>333</v>
      </c>
      <c r="AB1504" s="474" t="s">
        <v>332</v>
      </c>
      <c r="AC1504" s="474"/>
      <c r="AD1504" s="292" t="s">
        <v>333</v>
      </c>
      <c r="AE1504" s="310" t="s">
        <v>0</v>
      </c>
      <c r="AF1504" s="290" t="s">
        <v>0</v>
      </c>
      <c r="AG1504" s="290" t="s">
        <v>0</v>
      </c>
      <c r="AH1504" s="290" t="s">
        <v>0</v>
      </c>
      <c r="AI1504" s="474" t="s">
        <v>332</v>
      </c>
      <c r="AJ1504" s="474"/>
      <c r="AK1504" s="292" t="s">
        <v>333</v>
      </c>
      <c r="AL1504" s="474" t="s">
        <v>332</v>
      </c>
      <c r="AM1504" s="474"/>
      <c r="AN1504" s="292" t="s">
        <v>333</v>
      </c>
      <c r="AO1504" s="310" t="s">
        <v>0</v>
      </c>
      <c r="AP1504" s="290" t="s">
        <v>0</v>
      </c>
      <c r="AQ1504" s="290" t="s">
        <v>0</v>
      </c>
      <c r="AR1504" s="290" t="s">
        <v>0</v>
      </c>
      <c r="AS1504" s="474" t="s">
        <v>332</v>
      </c>
      <c r="AT1504" s="474"/>
      <c r="AU1504" s="292" t="s">
        <v>333</v>
      </c>
      <c r="AV1504" s="474" t="s">
        <v>332</v>
      </c>
      <c r="AW1504" s="474"/>
      <c r="AX1504" s="292" t="s">
        <v>333</v>
      </c>
      <c r="AY1504" s="290" t="s">
        <v>0</v>
      </c>
      <c r="AZ1504" s="318" t="s">
        <v>0</v>
      </c>
      <c r="BA1504" s="290" t="s">
        <v>0</v>
      </c>
      <c r="BB1504" s="290" t="s">
        <v>0</v>
      </c>
      <c r="BC1504" s="474" t="s">
        <v>332</v>
      </c>
      <c r="BD1504" s="474"/>
      <c r="BE1504" s="292" t="s">
        <v>333</v>
      </c>
      <c r="BF1504" s="474" t="s">
        <v>332</v>
      </c>
      <c r="BG1504" s="474"/>
      <c r="BH1504" s="292" t="s">
        <v>333</v>
      </c>
      <c r="BI1504" s="290" t="s">
        <v>0</v>
      </c>
      <c r="BJ1504" s="318" t="s">
        <v>0</v>
      </c>
      <c r="BK1504" s="290" t="s">
        <v>0</v>
      </c>
      <c r="BL1504" s="290" t="s">
        <v>0</v>
      </c>
      <c r="BM1504" s="474" t="s">
        <v>332</v>
      </c>
      <c r="BN1504" s="474"/>
      <c r="BO1504" s="292" t="s">
        <v>333</v>
      </c>
      <c r="BP1504" s="474" t="s">
        <v>332</v>
      </c>
      <c r="BQ1504" s="474"/>
      <c r="BR1504" s="292" t="s">
        <v>333</v>
      </c>
      <c r="BS1504" s="290" t="s">
        <v>0</v>
      </c>
      <c r="BT1504" s="318" t="s">
        <v>0</v>
      </c>
      <c r="BU1504" s="290" t="s">
        <v>0</v>
      </c>
      <c r="BV1504" s="290" t="s">
        <v>0</v>
      </c>
      <c r="BW1504" s="474" t="s">
        <v>332</v>
      </c>
      <c r="BX1504" s="474"/>
      <c r="BY1504" s="292" t="s">
        <v>333</v>
      </c>
      <c r="BZ1504" s="474" t="s">
        <v>332</v>
      </c>
      <c r="CA1504" s="474"/>
      <c r="CB1504" s="292" t="s">
        <v>333</v>
      </c>
      <c r="CC1504" s="290" t="s">
        <v>0</v>
      </c>
      <c r="CD1504" s="318" t="s">
        <v>0</v>
      </c>
      <c r="CE1504" s="290" t="s">
        <v>0</v>
      </c>
      <c r="CF1504" s="290" t="s">
        <v>0</v>
      </c>
      <c r="CG1504" s="474" t="s">
        <v>332</v>
      </c>
      <c r="CH1504" s="474"/>
      <c r="CI1504" s="292" t="s">
        <v>333</v>
      </c>
      <c r="CJ1504" s="474" t="s">
        <v>332</v>
      </c>
      <c r="CK1504" s="474"/>
      <c r="CL1504" s="292" t="s">
        <v>333</v>
      </c>
      <c r="CM1504" s="310" t="s">
        <v>0</v>
      </c>
    </row>
    <row r="1505" spans="1:90" ht="14.4" x14ac:dyDescent="0.3">
      <c r="A1505" s="99" t="s">
        <v>18</v>
      </c>
      <c r="B1505" s="318" t="s">
        <v>0</v>
      </c>
      <c r="C1505" s="290" t="s">
        <v>0</v>
      </c>
      <c r="D1505" s="290" t="s">
        <v>0</v>
      </c>
      <c r="E1505" s="312">
        <v>660061</v>
      </c>
      <c r="F1505" s="137"/>
      <c r="G1505" s="302">
        <v>434.54545454545399</v>
      </c>
      <c r="H1505" s="312">
        <v>692715</v>
      </c>
      <c r="I1505" s="137"/>
      <c r="J1505" s="302">
        <v>323.63635299999999</v>
      </c>
      <c r="L1505" s="290" t="s">
        <v>0</v>
      </c>
      <c r="M1505" s="290" t="s">
        <v>0</v>
      </c>
      <c r="N1505" s="290" t="s">
        <v>0</v>
      </c>
      <c r="O1505" s="312">
        <v>572889</v>
      </c>
      <c r="P1505" s="137"/>
      <c r="Q1505" s="302">
        <v>889.69696969696895</v>
      </c>
      <c r="R1505" s="312">
        <v>602197</v>
      </c>
      <c r="S1505" s="137"/>
      <c r="T1505" s="302">
        <v>734.54549999999995</v>
      </c>
      <c r="V1505" s="290" t="s">
        <v>0</v>
      </c>
      <c r="W1505" s="290" t="s">
        <v>0</v>
      </c>
      <c r="X1505" s="290" t="s">
        <v>0</v>
      </c>
      <c r="Y1505" s="312">
        <v>89386</v>
      </c>
      <c r="Z1505" s="137"/>
      <c r="AA1505" s="302">
        <v>806.06060606060601</v>
      </c>
      <c r="AB1505" s="312">
        <v>92983</v>
      </c>
      <c r="AC1505" s="137"/>
      <c r="AD1505" s="302">
        <v>450.90910000000002</v>
      </c>
      <c r="AF1505" s="290" t="s">
        <v>0</v>
      </c>
      <c r="AG1505" s="290" t="s">
        <v>0</v>
      </c>
      <c r="AH1505" s="290" t="s">
        <v>0</v>
      </c>
      <c r="AI1505" s="312">
        <v>101564</v>
      </c>
      <c r="AJ1505" s="137"/>
      <c r="AK1505" s="302">
        <v>577.57575757575705</v>
      </c>
      <c r="AL1505" s="312">
        <v>104461</v>
      </c>
      <c r="AM1505" s="137"/>
      <c r="AN1505" s="302">
        <v>323.03030000000001</v>
      </c>
      <c r="AP1505" s="290" t="s">
        <v>0</v>
      </c>
      <c r="AQ1505" s="290" t="s">
        <v>0</v>
      </c>
      <c r="AR1505" s="290" t="s">
        <v>0</v>
      </c>
      <c r="AS1505" s="312">
        <v>178623</v>
      </c>
      <c r="AT1505" s="137"/>
      <c r="AU1505" s="302">
        <v>203.030303030303</v>
      </c>
      <c r="AV1505" s="312">
        <v>188272</v>
      </c>
      <c r="AW1505" s="137"/>
      <c r="AX1505" s="302">
        <v>215.15152</v>
      </c>
      <c r="AZ1505" s="318" t="s">
        <v>0</v>
      </c>
      <c r="BA1505" s="290" t="s">
        <v>0</v>
      </c>
      <c r="BB1505" s="290" t="s">
        <v>0</v>
      </c>
      <c r="BC1505" s="312">
        <v>493265</v>
      </c>
      <c r="BD1505" s="137"/>
      <c r="BE1505" s="302">
        <v>370.90909090909003</v>
      </c>
      <c r="BF1505" s="312">
        <v>530072</v>
      </c>
      <c r="BG1505" s="137"/>
      <c r="BH1505" s="302">
        <v>396.96969999999999</v>
      </c>
      <c r="BJ1505" s="318" t="s">
        <v>0</v>
      </c>
      <c r="BK1505" s="290" t="s">
        <v>0</v>
      </c>
      <c r="BL1505" s="290" t="s">
        <v>0</v>
      </c>
      <c r="BM1505" s="312">
        <v>373865</v>
      </c>
      <c r="BN1505" s="137"/>
      <c r="BO1505" s="302">
        <v>319.39393939393898</v>
      </c>
      <c r="BP1505" s="312">
        <v>392805</v>
      </c>
      <c r="BQ1505" s="137"/>
      <c r="BR1505" s="302">
        <v>200.606064</v>
      </c>
      <c r="BT1505" s="318" t="s">
        <v>0</v>
      </c>
      <c r="BU1505" s="290" t="s">
        <v>0</v>
      </c>
      <c r="BV1505" s="290" t="s">
        <v>0</v>
      </c>
      <c r="BW1505" s="312">
        <v>302823</v>
      </c>
      <c r="BX1505" s="137"/>
      <c r="BY1505" s="302">
        <v>355.75757575757501</v>
      </c>
      <c r="BZ1505" s="312">
        <v>314909</v>
      </c>
      <c r="CA1505" s="137"/>
      <c r="CB1505" s="302">
        <v>320</v>
      </c>
      <c r="CD1505" s="318" t="s">
        <v>0</v>
      </c>
      <c r="CE1505" s="290" t="s">
        <v>0</v>
      </c>
      <c r="CF1505" s="290" t="s">
        <v>0</v>
      </c>
      <c r="CG1505" s="312">
        <v>2772476</v>
      </c>
      <c r="CH1505" s="137"/>
      <c r="CI1505" s="302">
        <v>1538.55</v>
      </c>
      <c r="CJ1505" s="312">
        <v>2918414</v>
      </c>
      <c r="CK1505" s="137"/>
      <c r="CL1505" s="302">
        <v>1138.1300000000001</v>
      </c>
    </row>
    <row r="1506" spans="1:90" ht="14.4" x14ac:dyDescent="0.3">
      <c r="A1506" s="99" t="s">
        <v>334</v>
      </c>
      <c r="B1506" s="318" t="s">
        <v>0</v>
      </c>
      <c r="C1506" s="290" t="s">
        <v>0</v>
      </c>
      <c r="D1506" s="290" t="s">
        <v>0</v>
      </c>
      <c r="E1506" s="312">
        <v>322840</v>
      </c>
      <c r="F1506" s="137">
        <v>0.48910630987136039</v>
      </c>
      <c r="G1506" s="302">
        <v>364.84848484848402</v>
      </c>
      <c r="H1506" s="312">
        <v>339387</v>
      </c>
      <c r="I1506" s="137">
        <v>0.48993742015114439</v>
      </c>
      <c r="J1506" s="302">
        <v>307.878784</v>
      </c>
      <c r="L1506" s="290" t="s">
        <v>0</v>
      </c>
      <c r="M1506" s="290" t="s">
        <v>0</v>
      </c>
      <c r="N1506" s="290" t="s">
        <v>0</v>
      </c>
      <c r="O1506" s="312">
        <v>282749</v>
      </c>
      <c r="P1506" s="137">
        <v>0.49354936122006182</v>
      </c>
      <c r="Q1506" s="302">
        <v>863.030303030303</v>
      </c>
      <c r="R1506" s="312">
        <v>297993</v>
      </c>
      <c r="S1506" s="137">
        <v>0.49484304969968301</v>
      </c>
      <c r="T1506" s="302">
        <v>710.30304000000001</v>
      </c>
      <c r="V1506" s="290" t="s">
        <v>0</v>
      </c>
      <c r="W1506" s="290" t="s">
        <v>0</v>
      </c>
      <c r="X1506" s="290" t="s">
        <v>0</v>
      </c>
      <c r="Y1506" s="312">
        <v>43854</v>
      </c>
      <c r="Z1506" s="137">
        <v>0.49061374264426194</v>
      </c>
      <c r="AA1506" s="302">
        <v>790.30303030303003</v>
      </c>
      <c r="AB1506" s="312">
        <v>46303</v>
      </c>
      <c r="AC1506" s="137">
        <v>0.49797274770657002</v>
      </c>
      <c r="AD1506" s="302">
        <v>421.21212800000001</v>
      </c>
      <c r="AF1506" s="290" t="s">
        <v>0</v>
      </c>
      <c r="AG1506" s="290" t="s">
        <v>0</v>
      </c>
      <c r="AH1506" s="290" t="s">
        <v>0</v>
      </c>
      <c r="AI1506" s="312">
        <v>50862</v>
      </c>
      <c r="AJ1506" s="137">
        <v>0.50078768067425461</v>
      </c>
      <c r="AK1506" s="302">
        <v>171.51515151515099</v>
      </c>
      <c r="AL1506" s="312">
        <v>50437</v>
      </c>
      <c r="AM1506" s="137">
        <v>0.48283091297230546</v>
      </c>
      <c r="AN1506" s="302">
        <v>209.090912</v>
      </c>
      <c r="AP1506" s="290" t="s">
        <v>0</v>
      </c>
      <c r="AQ1506" s="290" t="s">
        <v>0</v>
      </c>
      <c r="AR1506" s="290" t="s">
        <v>0</v>
      </c>
      <c r="AS1506" s="312">
        <v>88369</v>
      </c>
      <c r="AT1506" s="137">
        <v>0.49472352384631318</v>
      </c>
      <c r="AU1506" s="302">
        <v>176.363636363636</v>
      </c>
      <c r="AV1506" s="312">
        <v>93570</v>
      </c>
      <c r="AW1506" s="137">
        <v>0.49699371122631086</v>
      </c>
      <c r="AX1506" s="302">
        <v>196.96969999999999</v>
      </c>
      <c r="AZ1506" s="318" t="s">
        <v>0</v>
      </c>
      <c r="BA1506" s="290" t="s">
        <v>0</v>
      </c>
      <c r="BB1506" s="290" t="s">
        <v>0</v>
      </c>
      <c r="BC1506" s="312">
        <v>239948</v>
      </c>
      <c r="BD1506" s="137">
        <v>0.48644846076652509</v>
      </c>
      <c r="BE1506" s="302">
        <v>284.24242424242402</v>
      </c>
      <c r="BF1506" s="312">
        <v>258303</v>
      </c>
      <c r="BG1506" s="137">
        <v>0.4872979519763353</v>
      </c>
      <c r="BH1506" s="302">
        <v>314.54544099999998</v>
      </c>
      <c r="BJ1506" s="318" t="s">
        <v>0</v>
      </c>
      <c r="BK1506" s="290" t="s">
        <v>0</v>
      </c>
      <c r="BL1506" s="290" t="s">
        <v>0</v>
      </c>
      <c r="BM1506" s="312">
        <v>182141</v>
      </c>
      <c r="BN1506" s="137">
        <v>0.48718387653297313</v>
      </c>
      <c r="BO1506" s="302">
        <v>244.84848484848399</v>
      </c>
      <c r="BP1506" s="312">
        <v>192122</v>
      </c>
      <c r="BQ1506" s="137">
        <v>0.48910273545397842</v>
      </c>
      <c r="BR1506" s="302">
        <v>138.78787199999999</v>
      </c>
      <c r="BT1506" s="318" t="s">
        <v>0</v>
      </c>
      <c r="BU1506" s="290" t="s">
        <v>0</v>
      </c>
      <c r="BV1506" s="290" t="s">
        <v>0</v>
      </c>
      <c r="BW1506" s="312">
        <v>149733</v>
      </c>
      <c r="BX1506" s="137">
        <v>0.49445715814188484</v>
      </c>
      <c r="BY1506" s="302">
        <v>278.78787878787801</v>
      </c>
      <c r="BZ1506" s="312">
        <v>155163</v>
      </c>
      <c r="CA1506" s="137">
        <v>0.49272329466607812</v>
      </c>
      <c r="CB1506" s="302">
        <v>301.81817599999999</v>
      </c>
      <c r="CD1506" s="318" t="s">
        <v>0</v>
      </c>
      <c r="CE1506" s="290" t="s">
        <v>0</v>
      </c>
      <c r="CF1506" s="290" t="s">
        <v>0</v>
      </c>
      <c r="CG1506" s="312">
        <v>1360496</v>
      </c>
      <c r="CH1506" s="137">
        <v>0.49071515858027265</v>
      </c>
      <c r="CI1506" s="302">
        <v>1333.81</v>
      </c>
      <c r="CJ1506" s="312">
        <v>1433278</v>
      </c>
      <c r="CK1506" s="137">
        <v>0.49111537979190067</v>
      </c>
      <c r="CL1506" s="302">
        <v>1032.43</v>
      </c>
    </row>
    <row r="1507" spans="1:90" ht="14.4" x14ac:dyDescent="0.3">
      <c r="A1507" s="99" t="s">
        <v>633</v>
      </c>
      <c r="B1507" s="318" t="s">
        <v>0</v>
      </c>
      <c r="C1507" s="290" t="s">
        <v>0</v>
      </c>
      <c r="D1507" s="290" t="s">
        <v>0</v>
      </c>
      <c r="E1507" s="312">
        <v>122422</v>
      </c>
      <c r="F1507" s="137">
        <v>0.1854707367955386</v>
      </c>
      <c r="G1507" s="302">
        <v>188.48484848484799</v>
      </c>
      <c r="H1507" s="312">
        <v>123947</v>
      </c>
      <c r="I1507" s="137">
        <v>0.17892928549259074</v>
      </c>
      <c r="J1507" s="302">
        <v>217.57576</v>
      </c>
      <c r="L1507" s="290" t="s">
        <v>0</v>
      </c>
      <c r="M1507" s="290" t="s">
        <v>0</v>
      </c>
      <c r="N1507" s="290" t="s">
        <v>0</v>
      </c>
      <c r="O1507" s="312">
        <v>105853</v>
      </c>
      <c r="P1507" s="137">
        <v>0.18477052273651615</v>
      </c>
      <c r="Q1507" s="302">
        <v>569.69696969696895</v>
      </c>
      <c r="R1507" s="312">
        <v>110552</v>
      </c>
      <c r="S1507" s="137">
        <v>0.18358112046390135</v>
      </c>
      <c r="T1507" s="302">
        <v>441.81817599999999</v>
      </c>
      <c r="V1507" s="290" t="s">
        <v>0</v>
      </c>
      <c r="W1507" s="290" t="s">
        <v>0</v>
      </c>
      <c r="X1507" s="290" t="s">
        <v>0</v>
      </c>
      <c r="Y1507" s="312">
        <v>17146</v>
      </c>
      <c r="Z1507" s="137">
        <v>0.19181974805898017</v>
      </c>
      <c r="AA1507" s="302">
        <v>473.33333333333297</v>
      </c>
      <c r="AB1507" s="312">
        <v>17418</v>
      </c>
      <c r="AC1507" s="137">
        <v>0.18732456470537626</v>
      </c>
      <c r="AD1507" s="302">
        <v>303.63635299999999</v>
      </c>
      <c r="AF1507" s="290" t="s">
        <v>0</v>
      </c>
      <c r="AG1507" s="290" t="s">
        <v>0</v>
      </c>
      <c r="AH1507" s="290" t="s">
        <v>0</v>
      </c>
      <c r="AI1507" s="312">
        <v>17401</v>
      </c>
      <c r="AJ1507" s="137">
        <v>0.17133039265881611</v>
      </c>
      <c r="AK1507" s="302">
        <v>83.030303030303003</v>
      </c>
      <c r="AL1507" s="312">
        <v>16600</v>
      </c>
      <c r="AM1507" s="137">
        <v>0.15891098113171423</v>
      </c>
      <c r="AN1507" s="302">
        <v>100</v>
      </c>
      <c r="AP1507" s="290" t="s">
        <v>0</v>
      </c>
      <c r="AQ1507" s="290" t="s">
        <v>0</v>
      </c>
      <c r="AR1507" s="290" t="s">
        <v>0</v>
      </c>
      <c r="AS1507" s="312">
        <v>33903</v>
      </c>
      <c r="AT1507" s="137">
        <v>0.1898019851866781</v>
      </c>
      <c r="AU1507" s="302">
        <v>130.30303030303</v>
      </c>
      <c r="AV1507" s="312">
        <v>35581</v>
      </c>
      <c r="AW1507" s="137">
        <v>0.18898720999405116</v>
      </c>
      <c r="AX1507" s="302">
        <v>92.727270000000004</v>
      </c>
      <c r="AZ1507" s="318" t="s">
        <v>0</v>
      </c>
      <c r="BA1507" s="290" t="s">
        <v>0</v>
      </c>
      <c r="BB1507" s="290" t="s">
        <v>0</v>
      </c>
      <c r="BC1507" s="312">
        <v>81903</v>
      </c>
      <c r="BD1507" s="137">
        <v>0.1660425937376461</v>
      </c>
      <c r="BE1507" s="302">
        <v>212.72727272727201</v>
      </c>
      <c r="BF1507" s="312">
        <v>87482</v>
      </c>
      <c r="BG1507" s="137">
        <v>0.16503795710771366</v>
      </c>
      <c r="BH1507" s="302">
        <v>158.78787199999999</v>
      </c>
      <c r="BJ1507" s="318" t="s">
        <v>0</v>
      </c>
      <c r="BK1507" s="290" t="s">
        <v>0</v>
      </c>
      <c r="BL1507" s="290" t="s">
        <v>0</v>
      </c>
      <c r="BM1507" s="312">
        <v>63296</v>
      </c>
      <c r="BN1507" s="137">
        <v>0.16930175330667488</v>
      </c>
      <c r="BO1507" s="302">
        <v>138.78787878787799</v>
      </c>
      <c r="BP1507" s="312">
        <v>66005</v>
      </c>
      <c r="BQ1507" s="137">
        <v>0.16803503010399562</v>
      </c>
      <c r="BR1507" s="302">
        <v>131.515152</v>
      </c>
      <c r="BT1507" s="318" t="s">
        <v>0</v>
      </c>
      <c r="BU1507" s="290" t="s">
        <v>0</v>
      </c>
      <c r="BV1507" s="290" t="s">
        <v>0</v>
      </c>
      <c r="BW1507" s="312">
        <v>56244</v>
      </c>
      <c r="BX1507" s="137">
        <v>0.18573225943868199</v>
      </c>
      <c r="BY1507" s="302">
        <v>183.030303030303</v>
      </c>
      <c r="BZ1507" s="312">
        <v>56118</v>
      </c>
      <c r="CA1507" s="137">
        <v>0.17820386206808952</v>
      </c>
      <c r="CB1507" s="302">
        <v>196.363632</v>
      </c>
      <c r="CD1507" s="318" t="s">
        <v>0</v>
      </c>
      <c r="CE1507" s="290" t="s">
        <v>0</v>
      </c>
      <c r="CF1507" s="290" t="s">
        <v>0</v>
      </c>
      <c r="CG1507" s="312">
        <v>498168</v>
      </c>
      <c r="CH1507" s="137">
        <v>0.17968343098371276</v>
      </c>
      <c r="CI1507" s="302">
        <v>839.1</v>
      </c>
      <c r="CJ1507" s="312">
        <v>513703</v>
      </c>
      <c r="CK1507" s="137">
        <v>0.17602129101628486</v>
      </c>
      <c r="CL1507" s="302">
        <v>657.55</v>
      </c>
    </row>
    <row r="1508" spans="1:90" ht="14.4" x14ac:dyDescent="0.3">
      <c r="A1508" s="99" t="s">
        <v>650</v>
      </c>
      <c r="B1508" s="318" t="s">
        <v>0</v>
      </c>
      <c r="C1508" s="290" t="s">
        <v>0</v>
      </c>
      <c r="D1508" s="290" t="s">
        <v>0</v>
      </c>
      <c r="E1508" s="312">
        <v>3202</v>
      </c>
      <c r="F1508" s="137">
        <v>4.8510667953416426E-3</v>
      </c>
      <c r="G1508" s="302">
        <v>315.15151515151501</v>
      </c>
      <c r="H1508" s="312">
        <v>3733</v>
      </c>
      <c r="I1508" s="137">
        <v>5.3889406177143554E-3</v>
      </c>
      <c r="J1508" s="302">
        <v>329.69695999999999</v>
      </c>
      <c r="L1508" s="290" t="s">
        <v>0</v>
      </c>
      <c r="M1508" s="290" t="s">
        <v>0</v>
      </c>
      <c r="N1508" s="290" t="s">
        <v>0</v>
      </c>
      <c r="O1508" s="312">
        <v>2015</v>
      </c>
      <c r="P1508" s="137">
        <v>3.5172607608105586E-3</v>
      </c>
      <c r="Q1508" s="302">
        <v>219.39393939393901</v>
      </c>
      <c r="R1508" s="312">
        <v>2889</v>
      </c>
      <c r="S1508" s="137">
        <v>4.7974333980408401E-3</v>
      </c>
      <c r="T1508" s="302">
        <v>322.42425500000002</v>
      </c>
      <c r="V1508" s="290" t="s">
        <v>0</v>
      </c>
      <c r="W1508" s="290" t="s">
        <v>0</v>
      </c>
      <c r="X1508" s="290" t="s">
        <v>0</v>
      </c>
      <c r="Y1508" s="312">
        <v>315</v>
      </c>
      <c r="Z1508" s="137">
        <v>3.5240417962544468E-3</v>
      </c>
      <c r="AA1508" s="302">
        <v>69.696969696969703</v>
      </c>
      <c r="AB1508" s="312">
        <v>497</v>
      </c>
      <c r="AC1508" s="137">
        <v>5.3450630760461587E-3</v>
      </c>
      <c r="AD1508" s="302">
        <v>101.818184</v>
      </c>
      <c r="AF1508" s="290" t="s">
        <v>0</v>
      </c>
      <c r="AG1508" s="290" t="s">
        <v>0</v>
      </c>
      <c r="AH1508" s="290" t="s">
        <v>0</v>
      </c>
      <c r="AI1508" s="312">
        <v>394</v>
      </c>
      <c r="AJ1508" s="137">
        <v>3.8793273207041864E-3</v>
      </c>
      <c r="AK1508" s="302">
        <v>95.151515151515099</v>
      </c>
      <c r="AL1508" s="312">
        <v>510</v>
      </c>
      <c r="AM1508" s="137">
        <v>4.8822048419984495E-3</v>
      </c>
      <c r="AN1508" s="302">
        <v>135.15152</v>
      </c>
      <c r="AP1508" s="290" t="s">
        <v>0</v>
      </c>
      <c r="AQ1508" s="290" t="s">
        <v>0</v>
      </c>
      <c r="AR1508" s="290" t="s">
        <v>0</v>
      </c>
      <c r="AS1508" s="312">
        <v>700</v>
      </c>
      <c r="AT1508" s="137">
        <v>3.9188682308549288E-3</v>
      </c>
      <c r="AU1508" s="302">
        <v>99.393939393939405</v>
      </c>
      <c r="AV1508" s="312">
        <v>576</v>
      </c>
      <c r="AW1508" s="137">
        <v>3.0594034163338151E-3</v>
      </c>
      <c r="AX1508" s="302">
        <v>127.878784</v>
      </c>
      <c r="AZ1508" s="318" t="s">
        <v>0</v>
      </c>
      <c r="BA1508" s="290" t="s">
        <v>0</v>
      </c>
      <c r="BB1508" s="290" t="s">
        <v>0</v>
      </c>
      <c r="BC1508" s="312">
        <v>2118</v>
      </c>
      <c r="BD1508" s="137">
        <v>4.2938379978307807E-3</v>
      </c>
      <c r="BE1508" s="302">
        <v>212.12121212121201</v>
      </c>
      <c r="BF1508" s="312">
        <v>2509</v>
      </c>
      <c r="BG1508" s="137">
        <v>4.7333192471966075E-3</v>
      </c>
      <c r="BH1508" s="302">
        <v>232.72728000000001</v>
      </c>
      <c r="BJ1508" s="318" t="s">
        <v>0</v>
      </c>
      <c r="BK1508" s="290" t="s">
        <v>0</v>
      </c>
      <c r="BL1508" s="290" t="s">
        <v>0</v>
      </c>
      <c r="BM1508" s="312">
        <v>1454</v>
      </c>
      <c r="BN1508" s="137">
        <v>3.8891043558503739E-3</v>
      </c>
      <c r="BO1508" s="302">
        <v>152.12121212121201</v>
      </c>
      <c r="BP1508" s="312">
        <v>1675</v>
      </c>
      <c r="BQ1508" s="137">
        <v>4.2642023395832538E-3</v>
      </c>
      <c r="BR1508" s="302">
        <v>207.878784</v>
      </c>
      <c r="BT1508" s="318" t="s">
        <v>0</v>
      </c>
      <c r="BU1508" s="290" t="s">
        <v>0</v>
      </c>
      <c r="BV1508" s="290" t="s">
        <v>0</v>
      </c>
      <c r="BW1508" s="312">
        <v>1374</v>
      </c>
      <c r="BX1508" s="137">
        <v>4.537303969645635E-3</v>
      </c>
      <c r="BY1508" s="302">
        <v>166.06060606060601</v>
      </c>
      <c r="BZ1508" s="312">
        <v>1417</v>
      </c>
      <c r="CA1508" s="137">
        <v>4.4997126153904776E-3</v>
      </c>
      <c r="CB1508" s="302">
        <v>172.121216</v>
      </c>
      <c r="CD1508" s="318" t="s">
        <v>0</v>
      </c>
      <c r="CE1508" s="290" t="s">
        <v>0</v>
      </c>
      <c r="CF1508" s="290" t="s">
        <v>0</v>
      </c>
      <c r="CG1508" s="312">
        <v>11572</v>
      </c>
      <c r="CH1508" s="137">
        <v>4.173886446627491E-3</v>
      </c>
      <c r="CI1508" s="302">
        <v>516.11</v>
      </c>
      <c r="CJ1508" s="312">
        <v>13806</v>
      </c>
      <c r="CK1508" s="137">
        <v>4.730651648463857E-3</v>
      </c>
      <c r="CL1508" s="302">
        <v>618.65</v>
      </c>
    </row>
    <row r="1509" spans="1:90" ht="14.4" x14ac:dyDescent="0.3">
      <c r="A1509" s="99" t="s">
        <v>651</v>
      </c>
      <c r="B1509" s="318" t="s">
        <v>0</v>
      </c>
      <c r="C1509" s="290" t="s">
        <v>0</v>
      </c>
      <c r="D1509" s="290" t="s">
        <v>0</v>
      </c>
      <c r="E1509" s="312">
        <v>119220</v>
      </c>
      <c r="F1509" s="137">
        <v>0.18061967000019696</v>
      </c>
      <c r="G1509" s="302">
        <v>378.78787878787801</v>
      </c>
      <c r="H1509" s="312">
        <v>120214</v>
      </c>
      <c r="I1509" s="137">
        <v>0.17354034487487638</v>
      </c>
      <c r="J1509" s="302">
        <v>391.51513699999998</v>
      </c>
      <c r="L1509" s="290" t="s">
        <v>0</v>
      </c>
      <c r="M1509" s="290" t="s">
        <v>0</v>
      </c>
      <c r="N1509" s="290" t="s">
        <v>0</v>
      </c>
      <c r="O1509" s="312">
        <v>103838</v>
      </c>
      <c r="P1509" s="137">
        <v>0.1812532619757056</v>
      </c>
      <c r="Q1509" s="302">
        <v>600</v>
      </c>
      <c r="R1509" s="312">
        <v>107663</v>
      </c>
      <c r="S1509" s="137">
        <v>0.17878368706586051</v>
      </c>
      <c r="T1509" s="302">
        <v>518.78790000000004</v>
      </c>
      <c r="V1509" s="290" t="s">
        <v>0</v>
      </c>
      <c r="W1509" s="290" t="s">
        <v>0</v>
      </c>
      <c r="X1509" s="290" t="s">
        <v>0</v>
      </c>
      <c r="Y1509" s="312">
        <v>16831</v>
      </c>
      <c r="Z1509" s="137">
        <v>0.18829570626272571</v>
      </c>
      <c r="AA1509" s="302">
        <v>470.90909090909099</v>
      </c>
      <c r="AB1509" s="312">
        <v>16921</v>
      </c>
      <c r="AC1509" s="137">
        <v>0.1819795016293301</v>
      </c>
      <c r="AD1509" s="302">
        <v>327.27273600000001</v>
      </c>
      <c r="AF1509" s="290" t="s">
        <v>0</v>
      </c>
      <c r="AG1509" s="290" t="s">
        <v>0</v>
      </c>
      <c r="AH1509" s="290" t="s">
        <v>0</v>
      </c>
      <c r="AI1509" s="312">
        <v>17007</v>
      </c>
      <c r="AJ1509" s="137">
        <v>0.16745106533811194</v>
      </c>
      <c r="AK1509" s="302">
        <v>124.84848484848401</v>
      </c>
      <c r="AL1509" s="312">
        <v>16090</v>
      </c>
      <c r="AM1509" s="137">
        <v>0.15402877628971579</v>
      </c>
      <c r="AN1509" s="302">
        <v>182.42424</v>
      </c>
      <c r="AP1509" s="290" t="s">
        <v>0</v>
      </c>
      <c r="AQ1509" s="290" t="s">
        <v>0</v>
      </c>
      <c r="AR1509" s="290" t="s">
        <v>0</v>
      </c>
      <c r="AS1509" s="312">
        <v>33203</v>
      </c>
      <c r="AT1509" s="137">
        <v>0.18588311695582316</v>
      </c>
      <c r="AU1509" s="302">
        <v>163.030303030303</v>
      </c>
      <c r="AV1509" s="312">
        <v>35005</v>
      </c>
      <c r="AW1509" s="137">
        <v>0.18592780657771735</v>
      </c>
      <c r="AX1509" s="302">
        <v>151.515152</v>
      </c>
      <c r="AZ1509" s="318" t="s">
        <v>0</v>
      </c>
      <c r="BA1509" s="290" t="s">
        <v>0</v>
      </c>
      <c r="BB1509" s="290" t="s">
        <v>0</v>
      </c>
      <c r="BC1509" s="312">
        <v>79785</v>
      </c>
      <c r="BD1509" s="137">
        <v>0.16174875573981531</v>
      </c>
      <c r="BE1509" s="302">
        <v>271.51515151515099</v>
      </c>
      <c r="BF1509" s="312">
        <v>84973</v>
      </c>
      <c r="BG1509" s="137">
        <v>0.16030463786051707</v>
      </c>
      <c r="BH1509" s="302">
        <v>296.36364700000001</v>
      </c>
      <c r="BJ1509" s="318" t="s">
        <v>0</v>
      </c>
      <c r="BK1509" s="290" t="s">
        <v>0</v>
      </c>
      <c r="BL1509" s="290" t="s">
        <v>0</v>
      </c>
      <c r="BM1509" s="312">
        <v>61842</v>
      </c>
      <c r="BN1509" s="137">
        <v>0.1654126489508245</v>
      </c>
      <c r="BO1509" s="302">
        <v>205.45454545454501</v>
      </c>
      <c r="BP1509" s="312">
        <v>64330</v>
      </c>
      <c r="BQ1509" s="137">
        <v>0.16377082776441237</v>
      </c>
      <c r="BR1509" s="302">
        <v>252.121216</v>
      </c>
      <c r="BT1509" s="318" t="s">
        <v>0</v>
      </c>
      <c r="BU1509" s="290" t="s">
        <v>0</v>
      </c>
      <c r="BV1509" s="290" t="s">
        <v>0</v>
      </c>
      <c r="BW1509" s="312">
        <v>54870</v>
      </c>
      <c r="BX1509" s="137">
        <v>0.18119495546903636</v>
      </c>
      <c r="BY1509" s="302">
        <v>235.15151515151501</v>
      </c>
      <c r="BZ1509" s="312">
        <v>54701</v>
      </c>
      <c r="CA1509" s="137">
        <v>0.17370414945269905</v>
      </c>
      <c r="CB1509" s="302">
        <v>259.39395100000002</v>
      </c>
      <c r="CD1509" s="318" t="s">
        <v>0</v>
      </c>
      <c r="CE1509" s="290" t="s">
        <v>0</v>
      </c>
      <c r="CF1509" s="290" t="s">
        <v>0</v>
      </c>
      <c r="CG1509" s="312">
        <v>486596</v>
      </c>
      <c r="CH1509" s="137">
        <v>0.17550954453708525</v>
      </c>
      <c r="CI1509" s="302">
        <v>967.68</v>
      </c>
      <c r="CJ1509" s="312">
        <v>499897</v>
      </c>
      <c r="CK1509" s="137">
        <v>0.17129063936782102</v>
      </c>
      <c r="CL1509" s="302">
        <v>895.68</v>
      </c>
    </row>
    <row r="1510" spans="1:90" ht="14.4" x14ac:dyDescent="0.3">
      <c r="A1510" s="99" t="s">
        <v>634</v>
      </c>
      <c r="B1510" s="318" t="s">
        <v>0</v>
      </c>
      <c r="C1510" s="290" t="s">
        <v>0</v>
      </c>
      <c r="D1510" s="290" t="s">
        <v>0</v>
      </c>
      <c r="E1510" s="312">
        <v>157042</v>
      </c>
      <c r="F1510" s="137">
        <v>0.23792043462649665</v>
      </c>
      <c r="G1510" s="302">
        <v>253.93939393939399</v>
      </c>
      <c r="H1510" s="312">
        <v>163605</v>
      </c>
      <c r="I1510" s="137">
        <v>0.23617938113076806</v>
      </c>
      <c r="J1510" s="302">
        <v>210.909088</v>
      </c>
      <c r="L1510" s="290" t="s">
        <v>0</v>
      </c>
      <c r="M1510" s="290" t="s">
        <v>0</v>
      </c>
      <c r="N1510" s="290" t="s">
        <v>0</v>
      </c>
      <c r="O1510" s="312">
        <v>140873</v>
      </c>
      <c r="P1510" s="137">
        <v>0.24589929288221626</v>
      </c>
      <c r="Q1510" s="302">
        <v>485.45454545454498</v>
      </c>
      <c r="R1510" s="312">
        <v>144547</v>
      </c>
      <c r="S1510" s="137">
        <v>0.24003274675895098</v>
      </c>
      <c r="T1510" s="302">
        <v>400</v>
      </c>
      <c r="V1510" s="290" t="s">
        <v>0</v>
      </c>
      <c r="W1510" s="290" t="s">
        <v>0</v>
      </c>
      <c r="X1510" s="290" t="s">
        <v>0</v>
      </c>
      <c r="Y1510" s="312">
        <v>21375</v>
      </c>
      <c r="Z1510" s="137">
        <v>0.23913140760298032</v>
      </c>
      <c r="AA1510" s="302">
        <v>428.48484848484799</v>
      </c>
      <c r="AB1510" s="312">
        <v>22193</v>
      </c>
      <c r="AC1510" s="137">
        <v>0.23867803792091027</v>
      </c>
      <c r="AD1510" s="302">
        <v>277.57574499999998</v>
      </c>
      <c r="AF1510" s="290" t="s">
        <v>0</v>
      </c>
      <c r="AG1510" s="290" t="s">
        <v>0</v>
      </c>
      <c r="AH1510" s="290" t="s">
        <v>0</v>
      </c>
      <c r="AI1510" s="312">
        <v>24974</v>
      </c>
      <c r="AJ1510" s="137">
        <v>0.2458942144854476</v>
      </c>
      <c r="AK1510" s="302">
        <v>120</v>
      </c>
      <c r="AL1510" s="312">
        <v>23739</v>
      </c>
      <c r="AM1510" s="137">
        <v>0.22725227596902192</v>
      </c>
      <c r="AN1510" s="302">
        <v>155.75756799999999</v>
      </c>
      <c r="AP1510" s="290" t="s">
        <v>0</v>
      </c>
      <c r="AQ1510" s="290" t="s">
        <v>0</v>
      </c>
      <c r="AR1510" s="290" t="s">
        <v>0</v>
      </c>
      <c r="AS1510" s="312">
        <v>42822</v>
      </c>
      <c r="AT1510" s="137">
        <v>0.23973396483095682</v>
      </c>
      <c r="AU1510" s="302">
        <v>112.72727272727199</v>
      </c>
      <c r="AV1510" s="312">
        <v>44431</v>
      </c>
      <c r="AW1510" s="137">
        <v>0.23599366873459676</v>
      </c>
      <c r="AX1510" s="302">
        <v>147.27271999999999</v>
      </c>
      <c r="AZ1510" s="318" t="s">
        <v>0</v>
      </c>
      <c r="BA1510" s="290" t="s">
        <v>0</v>
      </c>
      <c r="BB1510" s="290" t="s">
        <v>0</v>
      </c>
      <c r="BC1510" s="312">
        <v>124870</v>
      </c>
      <c r="BD1510" s="137">
        <v>0.2531499295510527</v>
      </c>
      <c r="BE1510" s="302">
        <v>170.30303030303</v>
      </c>
      <c r="BF1510" s="312">
        <v>131290</v>
      </c>
      <c r="BG1510" s="137">
        <v>0.24768333358487149</v>
      </c>
      <c r="BH1510" s="302">
        <v>219.393936</v>
      </c>
      <c r="BJ1510" s="318" t="s">
        <v>0</v>
      </c>
      <c r="BK1510" s="290" t="s">
        <v>0</v>
      </c>
      <c r="BL1510" s="290" t="s">
        <v>0</v>
      </c>
      <c r="BM1510" s="312">
        <v>93392</v>
      </c>
      <c r="BN1510" s="137">
        <v>0.24980139890067271</v>
      </c>
      <c r="BO1510" s="302">
        <v>147.87878787878699</v>
      </c>
      <c r="BP1510" s="312">
        <v>95862</v>
      </c>
      <c r="BQ1510" s="137">
        <v>0.2440447550311223</v>
      </c>
      <c r="BR1510" s="302">
        <v>118.181816</v>
      </c>
      <c r="BT1510" s="318" t="s">
        <v>0</v>
      </c>
      <c r="BU1510" s="290" t="s">
        <v>0</v>
      </c>
      <c r="BV1510" s="290" t="s">
        <v>0</v>
      </c>
      <c r="BW1510" s="312">
        <v>73874</v>
      </c>
      <c r="BX1510" s="137">
        <v>0.24395108693857467</v>
      </c>
      <c r="BY1510" s="302">
        <v>129.09090909090901</v>
      </c>
      <c r="BZ1510" s="312">
        <v>76157</v>
      </c>
      <c r="CA1510" s="137">
        <v>0.24183811831354454</v>
      </c>
      <c r="CB1510" s="302">
        <v>134.545456</v>
      </c>
      <c r="CD1510" s="318" t="s">
        <v>0</v>
      </c>
      <c r="CE1510" s="290" t="s">
        <v>0</v>
      </c>
      <c r="CF1510" s="290" t="s">
        <v>0</v>
      </c>
      <c r="CG1510" s="312">
        <v>679222</v>
      </c>
      <c r="CH1510" s="137">
        <v>0.24498751296674887</v>
      </c>
      <c r="CI1510" s="302">
        <v>759.28</v>
      </c>
      <c r="CJ1510" s="312">
        <v>701824</v>
      </c>
      <c r="CK1510" s="137">
        <v>0.24048130251568145</v>
      </c>
      <c r="CL1510" s="302">
        <v>637.41</v>
      </c>
    </row>
    <row r="1511" spans="1:90" ht="14.4" x14ac:dyDescent="0.3">
      <c r="A1511" s="99" t="s">
        <v>650</v>
      </c>
      <c r="B1511" s="318" t="s">
        <v>0</v>
      </c>
      <c r="C1511" s="290" t="s">
        <v>0</v>
      </c>
      <c r="D1511" s="290" t="s">
        <v>0</v>
      </c>
      <c r="E1511" s="312">
        <v>7843</v>
      </c>
      <c r="F1511" s="137">
        <v>1.1882235126753437E-2</v>
      </c>
      <c r="G1511" s="302">
        <v>360.60606060606</v>
      </c>
      <c r="H1511" s="312">
        <v>8984</v>
      </c>
      <c r="I1511" s="137">
        <v>1.2969258641721344E-2</v>
      </c>
      <c r="J1511" s="302">
        <v>439.39395100000002</v>
      </c>
      <c r="L1511" s="290" t="s">
        <v>0</v>
      </c>
      <c r="M1511" s="290" t="s">
        <v>0</v>
      </c>
      <c r="N1511" s="290" t="s">
        <v>0</v>
      </c>
      <c r="O1511" s="312">
        <v>5654</v>
      </c>
      <c r="P1511" s="137">
        <v>9.8692765963389068E-3</v>
      </c>
      <c r="Q1511" s="302">
        <v>376.36363636363598</v>
      </c>
      <c r="R1511" s="312">
        <v>6117</v>
      </c>
      <c r="S1511" s="137">
        <v>1.0157805502186161E-2</v>
      </c>
      <c r="T1511" s="302">
        <v>403.03030000000001</v>
      </c>
      <c r="V1511" s="290" t="s">
        <v>0</v>
      </c>
      <c r="W1511" s="290" t="s">
        <v>0</v>
      </c>
      <c r="X1511" s="290" t="s">
        <v>0</v>
      </c>
      <c r="Y1511" s="312">
        <v>894</v>
      </c>
      <c r="Z1511" s="137">
        <v>1.0001566240798336E-2</v>
      </c>
      <c r="AA1511" s="302">
        <v>139.39393939393901</v>
      </c>
      <c r="AB1511" s="312">
        <v>857</v>
      </c>
      <c r="AC1511" s="137">
        <v>9.2167385436047449E-3</v>
      </c>
      <c r="AD1511" s="302">
        <v>101.818184</v>
      </c>
      <c r="AF1511" s="290" t="s">
        <v>0</v>
      </c>
      <c r="AG1511" s="290" t="s">
        <v>0</v>
      </c>
      <c r="AH1511" s="290" t="s">
        <v>0</v>
      </c>
      <c r="AI1511" s="312">
        <v>1253</v>
      </c>
      <c r="AJ1511" s="137">
        <v>1.2337048560513568E-2</v>
      </c>
      <c r="AK1511" s="302">
        <v>164.84848484848399</v>
      </c>
      <c r="AL1511" s="312">
        <v>857</v>
      </c>
      <c r="AM1511" s="137">
        <v>8.2040187246915121E-3</v>
      </c>
      <c r="AN1511" s="302">
        <v>138.18182400000001</v>
      </c>
      <c r="AP1511" s="290" t="s">
        <v>0</v>
      </c>
      <c r="AQ1511" s="290" t="s">
        <v>0</v>
      </c>
      <c r="AR1511" s="290" t="s">
        <v>0</v>
      </c>
      <c r="AS1511" s="312">
        <v>2036</v>
      </c>
      <c r="AT1511" s="137">
        <v>1.1398308168600909E-2</v>
      </c>
      <c r="AU1511" s="302">
        <v>200.60606060606</v>
      </c>
      <c r="AV1511" s="312">
        <v>2230</v>
      </c>
      <c r="AW1511" s="137">
        <v>1.1844565309764596E-2</v>
      </c>
      <c r="AX1511" s="302">
        <v>230.30302399999999</v>
      </c>
      <c r="AZ1511" s="318" t="s">
        <v>0</v>
      </c>
      <c r="BA1511" s="290" t="s">
        <v>0</v>
      </c>
      <c r="BB1511" s="290" t="s">
        <v>0</v>
      </c>
      <c r="BC1511" s="312">
        <v>5056</v>
      </c>
      <c r="BD1511" s="137">
        <v>1.0250068421639483E-2</v>
      </c>
      <c r="BE1511" s="302">
        <v>280</v>
      </c>
      <c r="BF1511" s="312">
        <v>5988</v>
      </c>
      <c r="BG1511" s="137">
        <v>1.1296578578004498E-2</v>
      </c>
      <c r="BH1511" s="302">
        <v>355.15152</v>
      </c>
      <c r="BJ1511" s="318" t="s">
        <v>0</v>
      </c>
      <c r="BK1511" s="290" t="s">
        <v>0</v>
      </c>
      <c r="BL1511" s="290" t="s">
        <v>0</v>
      </c>
      <c r="BM1511" s="312">
        <v>4298</v>
      </c>
      <c r="BN1511" s="137">
        <v>1.1496128281598973E-2</v>
      </c>
      <c r="BO1511" s="302">
        <v>295.75757575757501</v>
      </c>
      <c r="BP1511" s="312">
        <v>4652</v>
      </c>
      <c r="BQ1511" s="137">
        <v>1.1843026438054505E-2</v>
      </c>
      <c r="BR1511" s="302">
        <v>300</v>
      </c>
      <c r="BT1511" s="318" t="s">
        <v>0</v>
      </c>
      <c r="BU1511" s="290" t="s">
        <v>0</v>
      </c>
      <c r="BV1511" s="290" t="s">
        <v>0</v>
      </c>
      <c r="BW1511" s="312">
        <v>2811</v>
      </c>
      <c r="BX1511" s="137">
        <v>9.2826502610435808E-3</v>
      </c>
      <c r="BY1511" s="302">
        <v>233.93939393939399</v>
      </c>
      <c r="BZ1511" s="312">
        <v>3774</v>
      </c>
      <c r="CA1511" s="137">
        <v>1.1984414545154315E-2</v>
      </c>
      <c r="CB1511" s="302">
        <v>276.36364700000001</v>
      </c>
      <c r="CD1511" s="318" t="s">
        <v>0</v>
      </c>
      <c r="CE1511" s="290" t="s">
        <v>0</v>
      </c>
      <c r="CF1511" s="290" t="s">
        <v>0</v>
      </c>
      <c r="CG1511" s="312">
        <v>29845</v>
      </c>
      <c r="CH1511" s="137">
        <v>1.0764746024852875E-2</v>
      </c>
      <c r="CI1511" s="302">
        <v>759.54</v>
      </c>
      <c r="CJ1511" s="312">
        <v>33459</v>
      </c>
      <c r="CK1511" s="137">
        <v>1.1464788751698696E-2</v>
      </c>
      <c r="CL1511" s="302">
        <v>854.09</v>
      </c>
    </row>
    <row r="1512" spans="1:90" ht="14.4" x14ac:dyDescent="0.3">
      <c r="A1512" s="99" t="s">
        <v>651</v>
      </c>
      <c r="B1512" s="318" t="s">
        <v>0</v>
      </c>
      <c r="C1512" s="290" t="s">
        <v>0</v>
      </c>
      <c r="D1512" s="290" t="s">
        <v>0</v>
      </c>
      <c r="E1512" s="312">
        <v>149199</v>
      </c>
      <c r="F1512" s="137">
        <v>0.22603819949974321</v>
      </c>
      <c r="G1512" s="302">
        <v>453.33333333333297</v>
      </c>
      <c r="H1512" s="312">
        <v>154621</v>
      </c>
      <c r="I1512" s="137">
        <v>0.22321012248904673</v>
      </c>
      <c r="J1512" s="302">
        <v>486.06060000000002</v>
      </c>
      <c r="L1512" s="290" t="s">
        <v>0</v>
      </c>
      <c r="M1512" s="290" t="s">
        <v>0</v>
      </c>
      <c r="N1512" s="290" t="s">
        <v>0</v>
      </c>
      <c r="O1512" s="312">
        <v>135219</v>
      </c>
      <c r="P1512" s="137">
        <v>0.23603001628587736</v>
      </c>
      <c r="Q1512" s="302">
        <v>523.030303030303</v>
      </c>
      <c r="R1512" s="312">
        <v>138430</v>
      </c>
      <c r="S1512" s="137">
        <v>0.2298749412567648</v>
      </c>
      <c r="T1512" s="302">
        <v>530.30304000000001</v>
      </c>
      <c r="V1512" s="290" t="s">
        <v>0</v>
      </c>
      <c r="W1512" s="290" t="s">
        <v>0</v>
      </c>
      <c r="X1512" s="290" t="s">
        <v>0</v>
      </c>
      <c r="Y1512" s="312">
        <v>20481</v>
      </c>
      <c r="Z1512" s="137">
        <v>0.22912984136218201</v>
      </c>
      <c r="AA1512" s="302">
        <v>430.30303030303003</v>
      </c>
      <c r="AB1512" s="312">
        <v>21336</v>
      </c>
      <c r="AC1512" s="137">
        <v>0.22946129937730553</v>
      </c>
      <c r="AD1512" s="302">
        <v>287.878784</v>
      </c>
      <c r="AF1512" s="290" t="s">
        <v>0</v>
      </c>
      <c r="AG1512" s="290" t="s">
        <v>0</v>
      </c>
      <c r="AH1512" s="290" t="s">
        <v>0</v>
      </c>
      <c r="AI1512" s="312">
        <v>23721</v>
      </c>
      <c r="AJ1512" s="137">
        <v>0.23355716592493403</v>
      </c>
      <c r="AK1512" s="302">
        <v>216.363636363636</v>
      </c>
      <c r="AL1512" s="312">
        <v>22882</v>
      </c>
      <c r="AM1512" s="137">
        <v>0.21904825724433041</v>
      </c>
      <c r="AN1512" s="302">
        <v>194.545456</v>
      </c>
      <c r="AP1512" s="290" t="s">
        <v>0</v>
      </c>
      <c r="AQ1512" s="290" t="s">
        <v>0</v>
      </c>
      <c r="AR1512" s="290" t="s">
        <v>0</v>
      </c>
      <c r="AS1512" s="312">
        <v>40786</v>
      </c>
      <c r="AT1512" s="137">
        <v>0.22833565666235592</v>
      </c>
      <c r="AU1512" s="302">
        <v>224.24242424242399</v>
      </c>
      <c r="AV1512" s="312">
        <v>42201</v>
      </c>
      <c r="AW1512" s="137">
        <v>0.22414910342483216</v>
      </c>
      <c r="AX1512" s="302">
        <v>265.45455900000002</v>
      </c>
      <c r="AZ1512" s="318" t="s">
        <v>0</v>
      </c>
      <c r="BA1512" s="290" t="s">
        <v>0</v>
      </c>
      <c r="BB1512" s="290" t="s">
        <v>0</v>
      </c>
      <c r="BC1512" s="312">
        <v>119814</v>
      </c>
      <c r="BD1512" s="137">
        <v>0.2428998611294132</v>
      </c>
      <c r="BE1512" s="302">
        <v>343.636363636363</v>
      </c>
      <c r="BF1512" s="312">
        <v>125302</v>
      </c>
      <c r="BG1512" s="137">
        <v>0.23638675500686698</v>
      </c>
      <c r="BH1512" s="302">
        <v>432.72726399999999</v>
      </c>
      <c r="BJ1512" s="318" t="s">
        <v>0</v>
      </c>
      <c r="BK1512" s="290" t="s">
        <v>0</v>
      </c>
      <c r="BL1512" s="290" t="s">
        <v>0</v>
      </c>
      <c r="BM1512" s="312">
        <v>89094</v>
      </c>
      <c r="BN1512" s="137">
        <v>0.23830527061907372</v>
      </c>
      <c r="BO1512" s="302">
        <v>319.39393939393898</v>
      </c>
      <c r="BP1512" s="312">
        <v>91210</v>
      </c>
      <c r="BQ1512" s="137">
        <v>0.23220172859306781</v>
      </c>
      <c r="BR1512" s="302">
        <v>332.72726399999999</v>
      </c>
      <c r="BT1512" s="318" t="s">
        <v>0</v>
      </c>
      <c r="BU1512" s="290" t="s">
        <v>0</v>
      </c>
      <c r="BV1512" s="290" t="s">
        <v>0</v>
      </c>
      <c r="BW1512" s="312">
        <v>71063</v>
      </c>
      <c r="BX1512" s="137">
        <v>0.23466843667753109</v>
      </c>
      <c r="BY1512" s="302">
        <v>276.36363636363598</v>
      </c>
      <c r="BZ1512" s="312">
        <v>72383</v>
      </c>
      <c r="CA1512" s="137">
        <v>0.22985370376839023</v>
      </c>
      <c r="CB1512" s="302">
        <v>297.57574499999998</v>
      </c>
      <c r="CD1512" s="318" t="s">
        <v>0</v>
      </c>
      <c r="CE1512" s="290" t="s">
        <v>0</v>
      </c>
      <c r="CF1512" s="290" t="s">
        <v>0</v>
      </c>
      <c r="CG1512" s="312">
        <v>649377</v>
      </c>
      <c r="CH1512" s="137">
        <v>0.23422276694189598</v>
      </c>
      <c r="CI1512" s="302">
        <v>1027.6400000000001</v>
      </c>
      <c r="CJ1512" s="312">
        <v>668365</v>
      </c>
      <c r="CK1512" s="137">
        <v>0.22901651376398277</v>
      </c>
      <c r="CL1512" s="302">
        <v>1045.17</v>
      </c>
    </row>
    <row r="1513" spans="1:90" ht="14.4" x14ac:dyDescent="0.3">
      <c r="A1513" s="99" t="s">
        <v>635</v>
      </c>
      <c r="B1513" s="318" t="s">
        <v>0</v>
      </c>
      <c r="C1513" s="290" t="s">
        <v>0</v>
      </c>
      <c r="D1513" s="290" t="s">
        <v>0</v>
      </c>
      <c r="E1513" s="312">
        <v>25684</v>
      </c>
      <c r="F1513" s="137">
        <v>3.8911555144145765E-2</v>
      </c>
      <c r="G1513" s="302">
        <v>58.181818181818201</v>
      </c>
      <c r="H1513" s="312">
        <v>32232</v>
      </c>
      <c r="I1513" s="137">
        <v>4.6529958207921003E-2</v>
      </c>
      <c r="J1513" s="302">
        <v>48.484848</v>
      </c>
      <c r="L1513" s="290" t="s">
        <v>0</v>
      </c>
      <c r="M1513" s="290" t="s">
        <v>0</v>
      </c>
      <c r="N1513" s="290" t="s">
        <v>0</v>
      </c>
      <c r="O1513" s="312">
        <v>22312</v>
      </c>
      <c r="P1513" s="137">
        <v>3.8946462578265596E-2</v>
      </c>
      <c r="Q1513" s="302">
        <v>55.151515151515099</v>
      </c>
      <c r="R1513" s="312">
        <v>26949</v>
      </c>
      <c r="S1513" s="137">
        <v>4.4751136256075671E-2</v>
      </c>
      <c r="T1513" s="302">
        <v>49.696968099999999</v>
      </c>
      <c r="V1513" s="290" t="s">
        <v>0</v>
      </c>
      <c r="W1513" s="290" t="s">
        <v>0</v>
      </c>
      <c r="X1513" s="290" t="s">
        <v>0</v>
      </c>
      <c r="Y1513" s="312">
        <v>3227</v>
      </c>
      <c r="Z1513" s="137">
        <v>3.6101850401628888E-2</v>
      </c>
      <c r="AA1513" s="302">
        <v>68.484848484848399</v>
      </c>
      <c r="AB1513" s="312">
        <v>4118</v>
      </c>
      <c r="AC1513" s="137">
        <v>4.42876654872396E-2</v>
      </c>
      <c r="AD1513" s="302">
        <v>44.848483999999999</v>
      </c>
      <c r="AF1513" s="290" t="s">
        <v>0</v>
      </c>
      <c r="AG1513" s="290" t="s">
        <v>0</v>
      </c>
      <c r="AH1513" s="290" t="s">
        <v>0</v>
      </c>
      <c r="AI1513" s="312">
        <v>5078</v>
      </c>
      <c r="AJ1513" s="137">
        <v>4.9998030798314365E-2</v>
      </c>
      <c r="AK1513" s="302">
        <v>51.515151515151501</v>
      </c>
      <c r="AL1513" s="312">
        <v>6219</v>
      </c>
      <c r="AM1513" s="137">
        <v>5.9534180220369326E-2</v>
      </c>
      <c r="AN1513" s="302">
        <v>78.787880000000001</v>
      </c>
      <c r="AP1513" s="290" t="s">
        <v>0</v>
      </c>
      <c r="AQ1513" s="290" t="s">
        <v>0</v>
      </c>
      <c r="AR1513" s="290" t="s">
        <v>0</v>
      </c>
      <c r="AS1513" s="312">
        <v>6985</v>
      </c>
      <c r="AT1513" s="137">
        <v>3.9104706560745259E-2</v>
      </c>
      <c r="AU1513" s="302">
        <v>26.6666666666666</v>
      </c>
      <c r="AV1513" s="312">
        <v>8298</v>
      </c>
      <c r="AW1513" s="137">
        <v>4.4074530466559021E-2</v>
      </c>
      <c r="AX1513" s="302">
        <v>47.272728000000001</v>
      </c>
      <c r="AZ1513" s="318" t="s">
        <v>0</v>
      </c>
      <c r="BA1513" s="290" t="s">
        <v>0</v>
      </c>
      <c r="BB1513" s="290" t="s">
        <v>0</v>
      </c>
      <c r="BC1513" s="312">
        <v>20029</v>
      </c>
      <c r="BD1513" s="137">
        <v>4.0604948658429042E-2</v>
      </c>
      <c r="BE1513" s="302">
        <v>80</v>
      </c>
      <c r="BF1513" s="312">
        <v>24633</v>
      </c>
      <c r="BG1513" s="137">
        <v>4.6471045442883233E-2</v>
      </c>
      <c r="BH1513" s="302">
        <v>116.36364</v>
      </c>
      <c r="BJ1513" s="318" t="s">
        <v>0</v>
      </c>
      <c r="BK1513" s="290" t="s">
        <v>0</v>
      </c>
      <c r="BL1513" s="290" t="s">
        <v>0</v>
      </c>
      <c r="BM1513" s="312">
        <v>15278</v>
      </c>
      <c r="BN1513" s="137">
        <v>4.0865018121514447E-2</v>
      </c>
      <c r="BO1513" s="302">
        <v>56.969696969696898</v>
      </c>
      <c r="BP1513" s="312">
        <v>18642</v>
      </c>
      <c r="BQ1513" s="137">
        <v>4.7458662695230455E-2</v>
      </c>
      <c r="BR1513" s="302">
        <v>66.666664100000006</v>
      </c>
      <c r="BT1513" s="318" t="s">
        <v>0</v>
      </c>
      <c r="BU1513" s="290" t="s">
        <v>0</v>
      </c>
      <c r="BV1513" s="290" t="s">
        <v>0</v>
      </c>
      <c r="BW1513" s="312">
        <v>11825</v>
      </c>
      <c r="BX1513" s="137">
        <v>3.9049213567001188E-2</v>
      </c>
      <c r="BY1513" s="302">
        <v>50.303030303030297</v>
      </c>
      <c r="BZ1513" s="312">
        <v>14312</v>
      </c>
      <c r="CA1513" s="137">
        <v>4.5448050071607987E-2</v>
      </c>
      <c r="CB1513" s="302">
        <v>43.030304000000001</v>
      </c>
      <c r="CD1513" s="318" t="s">
        <v>0</v>
      </c>
      <c r="CE1513" s="290" t="s">
        <v>0</v>
      </c>
      <c r="CF1513" s="290" t="s">
        <v>0</v>
      </c>
      <c r="CG1513" s="312">
        <v>110418</v>
      </c>
      <c r="CH1513" s="137">
        <v>3.982649444034863E-2</v>
      </c>
      <c r="CI1513" s="302">
        <v>162.25</v>
      </c>
      <c r="CJ1513" s="312">
        <v>135403</v>
      </c>
      <c r="CK1513" s="137">
        <v>4.6396090479280873E-2</v>
      </c>
      <c r="CL1513" s="302">
        <v>185.99</v>
      </c>
    </row>
    <row r="1514" spans="1:90" ht="14.4" x14ac:dyDescent="0.3">
      <c r="A1514" s="99" t="s">
        <v>650</v>
      </c>
      <c r="B1514" s="318" t="s">
        <v>0</v>
      </c>
      <c r="C1514" s="290" t="s">
        <v>0</v>
      </c>
      <c r="D1514" s="290" t="s">
        <v>0</v>
      </c>
      <c r="E1514" s="312">
        <v>2419</v>
      </c>
      <c r="F1514" s="137">
        <v>3.66481279760507E-3</v>
      </c>
      <c r="G1514" s="302">
        <v>191.51515151515099</v>
      </c>
      <c r="H1514" s="312">
        <v>3013</v>
      </c>
      <c r="I1514" s="137">
        <v>4.3495521246111318E-3</v>
      </c>
      <c r="J1514" s="302">
        <v>196.96969999999999</v>
      </c>
      <c r="L1514" s="290" t="s">
        <v>0</v>
      </c>
      <c r="M1514" s="290" t="s">
        <v>0</v>
      </c>
      <c r="N1514" s="290" t="s">
        <v>0</v>
      </c>
      <c r="O1514" s="312">
        <v>1575</v>
      </c>
      <c r="P1514" s="137">
        <v>2.7492236716013048E-3</v>
      </c>
      <c r="Q1514" s="302">
        <v>153.939393939393</v>
      </c>
      <c r="R1514" s="312">
        <v>2261</v>
      </c>
      <c r="S1514" s="137">
        <v>3.7545852935169056E-3</v>
      </c>
      <c r="T1514" s="302">
        <v>182.42424</v>
      </c>
      <c r="V1514" s="290" t="s">
        <v>0</v>
      </c>
      <c r="W1514" s="290" t="s">
        <v>0</v>
      </c>
      <c r="X1514" s="290" t="s">
        <v>0</v>
      </c>
      <c r="Y1514" s="312">
        <v>250</v>
      </c>
      <c r="Z1514" s="137">
        <v>2.7968585684559105E-3</v>
      </c>
      <c r="AA1514" s="302">
        <v>52.727272727272698</v>
      </c>
      <c r="AB1514" s="312">
        <v>557</v>
      </c>
      <c r="AC1514" s="137">
        <v>5.9903423206392565E-3</v>
      </c>
      <c r="AD1514" s="302">
        <v>87.272729999999996</v>
      </c>
      <c r="AF1514" s="290" t="s">
        <v>0</v>
      </c>
      <c r="AG1514" s="290" t="s">
        <v>0</v>
      </c>
      <c r="AH1514" s="290" t="s">
        <v>0</v>
      </c>
      <c r="AI1514" s="312">
        <v>435</v>
      </c>
      <c r="AJ1514" s="137">
        <v>4.283013666259698E-3</v>
      </c>
      <c r="AK1514" s="302">
        <v>89.090909090909093</v>
      </c>
      <c r="AL1514" s="312">
        <v>317</v>
      </c>
      <c r="AM1514" s="137">
        <v>3.0346253625755065E-3</v>
      </c>
      <c r="AN1514" s="302">
        <v>78.181816100000006</v>
      </c>
      <c r="AP1514" s="290" t="s">
        <v>0</v>
      </c>
      <c r="AQ1514" s="290" t="s">
        <v>0</v>
      </c>
      <c r="AR1514" s="290" t="s">
        <v>0</v>
      </c>
      <c r="AS1514" s="312">
        <v>624</v>
      </c>
      <c r="AT1514" s="137">
        <v>3.4933911086478227E-3</v>
      </c>
      <c r="AU1514" s="302">
        <v>98.787878787878796</v>
      </c>
      <c r="AV1514" s="312">
        <v>814</v>
      </c>
      <c r="AW1514" s="137">
        <v>4.3235319112773013E-3</v>
      </c>
      <c r="AX1514" s="302">
        <v>126.666664</v>
      </c>
      <c r="AZ1514" s="318" t="s">
        <v>0</v>
      </c>
      <c r="BA1514" s="290" t="s">
        <v>0</v>
      </c>
      <c r="BB1514" s="290" t="s">
        <v>0</v>
      </c>
      <c r="BC1514" s="312">
        <v>1713</v>
      </c>
      <c r="BD1514" s="137">
        <v>3.4727783240246115E-3</v>
      </c>
      <c r="BE1514" s="302">
        <v>173.333333333333</v>
      </c>
      <c r="BF1514" s="312">
        <v>2246</v>
      </c>
      <c r="BG1514" s="137">
        <v>4.2371602348360224E-3</v>
      </c>
      <c r="BH1514" s="302">
        <v>201.81817599999999</v>
      </c>
      <c r="BJ1514" s="318" t="s">
        <v>0</v>
      </c>
      <c r="BK1514" s="290" t="s">
        <v>0</v>
      </c>
      <c r="BL1514" s="290" t="s">
        <v>0</v>
      </c>
      <c r="BM1514" s="312">
        <v>1139</v>
      </c>
      <c r="BN1514" s="137">
        <v>3.0465542374921431E-3</v>
      </c>
      <c r="BO1514" s="302">
        <v>144.84848484848399</v>
      </c>
      <c r="BP1514" s="312">
        <v>1636</v>
      </c>
      <c r="BQ1514" s="137">
        <v>4.1649164343631065E-3</v>
      </c>
      <c r="BR1514" s="302">
        <v>172.121216</v>
      </c>
      <c r="BT1514" s="318" t="s">
        <v>0</v>
      </c>
      <c r="BU1514" s="290" t="s">
        <v>0</v>
      </c>
      <c r="BV1514" s="290" t="s">
        <v>0</v>
      </c>
      <c r="BW1514" s="312">
        <v>1109</v>
      </c>
      <c r="BX1514" s="137">
        <v>3.6622053146557559E-3</v>
      </c>
      <c r="BY1514" s="302">
        <v>127.87878787878699</v>
      </c>
      <c r="BZ1514" s="312">
        <v>2102</v>
      </c>
      <c r="CA1514" s="137">
        <v>6.6749441902263828E-3</v>
      </c>
      <c r="CB1514" s="302">
        <v>201.21212800000001</v>
      </c>
      <c r="CD1514" s="318" t="s">
        <v>0</v>
      </c>
      <c r="CE1514" s="290" t="s">
        <v>0</v>
      </c>
      <c r="CF1514" s="290" t="s">
        <v>0</v>
      </c>
      <c r="CG1514" s="312">
        <v>9264</v>
      </c>
      <c r="CH1514" s="137">
        <v>3.3414175632178601E-3</v>
      </c>
      <c r="CI1514" s="302">
        <v>383.29</v>
      </c>
      <c r="CJ1514" s="312">
        <v>12946</v>
      </c>
      <c r="CK1514" s="137">
        <v>4.435971044546798E-3</v>
      </c>
      <c r="CL1514" s="302">
        <v>459.84</v>
      </c>
    </row>
    <row r="1515" spans="1:90" ht="14.4" x14ac:dyDescent="0.3">
      <c r="A1515" s="99" t="s">
        <v>651</v>
      </c>
      <c r="B1515" s="318" t="s">
        <v>0</v>
      </c>
      <c r="C1515" s="290" t="s">
        <v>0</v>
      </c>
      <c r="D1515" s="290" t="s">
        <v>0</v>
      </c>
      <c r="E1515" s="312">
        <v>23265</v>
      </c>
      <c r="F1515" s="137">
        <v>3.5246742346540696E-2</v>
      </c>
      <c r="G1515" s="302">
        <v>207.272727272727</v>
      </c>
      <c r="H1515" s="312">
        <v>29219</v>
      </c>
      <c r="I1515" s="137">
        <v>4.2180406083309877E-2</v>
      </c>
      <c r="J1515" s="302">
        <v>206.060608</v>
      </c>
      <c r="L1515" s="290" t="s">
        <v>0</v>
      </c>
      <c r="M1515" s="290" t="s">
        <v>0</v>
      </c>
      <c r="N1515" s="290" t="s">
        <v>0</v>
      </c>
      <c r="O1515" s="312">
        <v>20737</v>
      </c>
      <c r="P1515" s="137">
        <v>3.6197238906664292E-2</v>
      </c>
      <c r="Q1515" s="302">
        <v>166.06060606060601</v>
      </c>
      <c r="R1515" s="312">
        <v>24688</v>
      </c>
      <c r="S1515" s="137">
        <v>4.0996550962558762E-2</v>
      </c>
      <c r="T1515" s="302">
        <v>184.84848</v>
      </c>
      <c r="V1515" s="290" t="s">
        <v>0</v>
      </c>
      <c r="W1515" s="290" t="s">
        <v>0</v>
      </c>
      <c r="X1515" s="290" t="s">
        <v>0</v>
      </c>
      <c r="Y1515" s="312">
        <v>2977</v>
      </c>
      <c r="Z1515" s="137">
        <v>3.3304991833172981E-2</v>
      </c>
      <c r="AA1515" s="302">
        <v>85.454545454545396</v>
      </c>
      <c r="AB1515" s="312">
        <v>3561</v>
      </c>
      <c r="AC1515" s="137">
        <v>3.8297323166600346E-2</v>
      </c>
      <c r="AD1515" s="302">
        <v>95.151510000000002</v>
      </c>
      <c r="AF1515" s="290" t="s">
        <v>0</v>
      </c>
      <c r="AG1515" s="290" t="s">
        <v>0</v>
      </c>
      <c r="AH1515" s="290" t="s">
        <v>0</v>
      </c>
      <c r="AI1515" s="312">
        <v>4643</v>
      </c>
      <c r="AJ1515" s="137">
        <v>4.5715017132054662E-2</v>
      </c>
      <c r="AK1515" s="302">
        <v>96.363636363636402</v>
      </c>
      <c r="AL1515" s="312">
        <v>5902</v>
      </c>
      <c r="AM1515" s="137">
        <v>5.6499554857793816E-2</v>
      </c>
      <c r="AN1515" s="302">
        <v>104.242424</v>
      </c>
      <c r="AP1515" s="290" t="s">
        <v>0</v>
      </c>
      <c r="AQ1515" s="290" t="s">
        <v>0</v>
      </c>
      <c r="AR1515" s="290" t="s">
        <v>0</v>
      </c>
      <c r="AS1515" s="312">
        <v>6361</v>
      </c>
      <c r="AT1515" s="137">
        <v>3.5611315452097433E-2</v>
      </c>
      <c r="AU1515" s="302">
        <v>104.84848484848401</v>
      </c>
      <c r="AV1515" s="312">
        <v>7484</v>
      </c>
      <c r="AW1515" s="137">
        <v>3.9750998555281719E-2</v>
      </c>
      <c r="AX1515" s="302">
        <v>136.96969999999999</v>
      </c>
      <c r="AZ1515" s="318" t="s">
        <v>0</v>
      </c>
      <c r="BA1515" s="290" t="s">
        <v>0</v>
      </c>
      <c r="BB1515" s="290" t="s">
        <v>0</v>
      </c>
      <c r="BC1515" s="312">
        <v>18316</v>
      </c>
      <c r="BD1515" s="137">
        <v>3.7132170334404427E-2</v>
      </c>
      <c r="BE1515" s="302">
        <v>173.333333333333</v>
      </c>
      <c r="BF1515" s="312">
        <v>22387</v>
      </c>
      <c r="BG1515" s="137">
        <v>4.223388520804721E-2</v>
      </c>
      <c r="BH1515" s="302">
        <v>241.81817599999999</v>
      </c>
      <c r="BJ1515" s="318" t="s">
        <v>0</v>
      </c>
      <c r="BK1515" s="290" t="s">
        <v>0</v>
      </c>
      <c r="BL1515" s="290" t="s">
        <v>0</v>
      </c>
      <c r="BM1515" s="312">
        <v>14139</v>
      </c>
      <c r="BN1515" s="137">
        <v>3.781846388402231E-2</v>
      </c>
      <c r="BO1515" s="302">
        <v>150.90909090909</v>
      </c>
      <c r="BP1515" s="312">
        <v>17006</v>
      </c>
      <c r="BQ1515" s="137">
        <v>4.329374626086735E-2</v>
      </c>
      <c r="BR1515" s="302">
        <v>183.636368</v>
      </c>
      <c r="BT1515" s="318" t="s">
        <v>0</v>
      </c>
      <c r="BU1515" s="290" t="s">
        <v>0</v>
      </c>
      <c r="BV1515" s="290" t="s">
        <v>0</v>
      </c>
      <c r="BW1515" s="312">
        <v>10716</v>
      </c>
      <c r="BX1515" s="137">
        <v>3.5387008252345427E-2</v>
      </c>
      <c r="BY1515" s="302">
        <v>138.78787878787799</v>
      </c>
      <c r="BZ1515" s="312">
        <v>12210</v>
      </c>
      <c r="CA1515" s="137">
        <v>3.8773105881381609E-2</v>
      </c>
      <c r="CB1515" s="302">
        <v>205.454544</v>
      </c>
      <c r="CD1515" s="318" t="s">
        <v>0</v>
      </c>
      <c r="CE1515" s="290" t="s">
        <v>0</v>
      </c>
      <c r="CF1515" s="290" t="s">
        <v>0</v>
      </c>
      <c r="CG1515" s="312">
        <v>101154</v>
      </c>
      <c r="CH1515" s="137">
        <v>3.6485076877130769E-2</v>
      </c>
      <c r="CI1515" s="302">
        <v>411.26</v>
      </c>
      <c r="CJ1515" s="312">
        <v>122457</v>
      </c>
      <c r="CK1515" s="137">
        <v>4.1960119434734072E-2</v>
      </c>
      <c r="CL1515" s="302">
        <v>498.22</v>
      </c>
    </row>
    <row r="1516" spans="1:90" ht="14.4" x14ac:dyDescent="0.3">
      <c r="A1516" s="99" t="s">
        <v>636</v>
      </c>
      <c r="B1516" s="318" t="s">
        <v>0</v>
      </c>
      <c r="C1516" s="290" t="s">
        <v>0</v>
      </c>
      <c r="D1516" s="290" t="s">
        <v>0</v>
      </c>
      <c r="E1516" s="312">
        <v>17692</v>
      </c>
      <c r="F1516" s="137">
        <v>2.680358330517937E-2</v>
      </c>
      <c r="G1516" s="302">
        <v>98.181818181818201</v>
      </c>
      <c r="H1516" s="312">
        <v>19603</v>
      </c>
      <c r="I1516" s="137">
        <v>2.8298795319864591E-2</v>
      </c>
      <c r="J1516" s="302">
        <v>81.818183899999994</v>
      </c>
      <c r="L1516" s="290" t="s">
        <v>0</v>
      </c>
      <c r="M1516" s="290" t="s">
        <v>0</v>
      </c>
      <c r="N1516" s="290" t="s">
        <v>0</v>
      </c>
      <c r="O1516" s="312">
        <v>13711</v>
      </c>
      <c r="P1516" s="137">
        <v>2.3933083023063805E-2</v>
      </c>
      <c r="Q1516" s="302">
        <v>48.484848484848399</v>
      </c>
      <c r="R1516" s="312">
        <v>15945</v>
      </c>
      <c r="S1516" s="137">
        <v>2.6478046220755003E-2</v>
      </c>
      <c r="T1516" s="302">
        <v>67.878784199999998</v>
      </c>
      <c r="V1516" s="290" t="s">
        <v>0</v>
      </c>
      <c r="W1516" s="290" t="s">
        <v>0</v>
      </c>
      <c r="X1516" s="290" t="s">
        <v>0</v>
      </c>
      <c r="Y1516" s="312">
        <v>2106</v>
      </c>
      <c r="Z1516" s="137">
        <v>2.3560736580672589E-2</v>
      </c>
      <c r="AA1516" s="302">
        <v>67.878787878787804</v>
      </c>
      <c r="AB1516" s="312">
        <v>2574</v>
      </c>
      <c r="AC1516" s="137">
        <v>2.7682479593043891E-2</v>
      </c>
      <c r="AD1516" s="302">
        <v>37.5757561</v>
      </c>
      <c r="AF1516" s="290" t="s">
        <v>0</v>
      </c>
      <c r="AG1516" s="290" t="s">
        <v>0</v>
      </c>
      <c r="AH1516" s="290" t="s">
        <v>0</v>
      </c>
      <c r="AI1516" s="312">
        <v>3409</v>
      </c>
      <c r="AJ1516" s="137">
        <v>3.3565042731676577E-2</v>
      </c>
      <c r="AK1516" s="302">
        <v>89.090909090909093</v>
      </c>
      <c r="AL1516" s="312">
        <v>3879</v>
      </c>
      <c r="AM1516" s="137">
        <v>3.7133475651199968E-2</v>
      </c>
      <c r="AN1516" s="302">
        <v>78.787880000000001</v>
      </c>
      <c r="AP1516" s="290" t="s">
        <v>0</v>
      </c>
      <c r="AQ1516" s="290" t="s">
        <v>0</v>
      </c>
      <c r="AR1516" s="290" t="s">
        <v>0</v>
      </c>
      <c r="AS1516" s="312">
        <v>4659</v>
      </c>
      <c r="AT1516" s="137">
        <v>2.6082867267933022E-2</v>
      </c>
      <c r="AU1516" s="302">
        <v>35.151515151515099</v>
      </c>
      <c r="AV1516" s="312">
        <v>5260</v>
      </c>
      <c r="AW1516" s="137">
        <v>2.7938302031103934E-2</v>
      </c>
      <c r="AX1516" s="302">
        <v>53.3333321</v>
      </c>
      <c r="AZ1516" s="318" t="s">
        <v>0</v>
      </c>
      <c r="BA1516" s="290" t="s">
        <v>0</v>
      </c>
      <c r="BB1516" s="290" t="s">
        <v>0</v>
      </c>
      <c r="BC1516" s="312">
        <v>13146</v>
      </c>
      <c r="BD1516" s="137">
        <v>2.665098881939728E-2</v>
      </c>
      <c r="BE1516" s="302">
        <v>89.090909090909093</v>
      </c>
      <c r="BF1516" s="312">
        <v>14898</v>
      </c>
      <c r="BG1516" s="137">
        <v>2.8105615840866901E-2</v>
      </c>
      <c r="BH1516" s="302">
        <v>89.696969999999993</v>
      </c>
      <c r="BJ1516" s="318" t="s">
        <v>0</v>
      </c>
      <c r="BK1516" s="290" t="s">
        <v>0</v>
      </c>
      <c r="BL1516" s="290" t="s">
        <v>0</v>
      </c>
      <c r="BM1516" s="312">
        <v>10175</v>
      </c>
      <c r="BN1516" s="137">
        <v>2.7215706204111109E-2</v>
      </c>
      <c r="BO1516" s="302">
        <v>72.121212121212096</v>
      </c>
      <c r="BP1516" s="312">
        <v>11613</v>
      </c>
      <c r="BQ1516" s="137">
        <v>2.9564287623630045E-2</v>
      </c>
      <c r="BR1516" s="302">
        <v>90.909090000000006</v>
      </c>
      <c r="BT1516" s="318" t="s">
        <v>0</v>
      </c>
      <c r="BU1516" s="290" t="s">
        <v>0</v>
      </c>
      <c r="BV1516" s="290" t="s">
        <v>0</v>
      </c>
      <c r="BW1516" s="312">
        <v>7790</v>
      </c>
      <c r="BX1516" s="137">
        <v>2.5724598197626996E-2</v>
      </c>
      <c r="BY1516" s="302">
        <v>65.454545454545396</v>
      </c>
      <c r="BZ1516" s="312">
        <v>8576</v>
      </c>
      <c r="CA1516" s="137">
        <v>2.7233264212836089E-2</v>
      </c>
      <c r="CB1516" s="302">
        <v>70.303030000000007</v>
      </c>
      <c r="CD1516" s="318" t="s">
        <v>0</v>
      </c>
      <c r="CE1516" s="290" t="s">
        <v>0</v>
      </c>
      <c r="CF1516" s="290" t="s">
        <v>0</v>
      </c>
      <c r="CG1516" s="312">
        <v>72688</v>
      </c>
      <c r="CH1516" s="137">
        <v>2.6217720189462414E-2</v>
      </c>
      <c r="CI1516" s="302">
        <v>207.05</v>
      </c>
      <c r="CJ1516" s="312">
        <v>82348</v>
      </c>
      <c r="CK1516" s="137">
        <v>2.8216695780653465E-2</v>
      </c>
      <c r="CL1516" s="302">
        <v>205.5</v>
      </c>
    </row>
    <row r="1517" spans="1:90" ht="14.4" x14ac:dyDescent="0.3">
      <c r="A1517" s="99" t="s">
        <v>650</v>
      </c>
      <c r="B1517" s="318" t="s">
        <v>0</v>
      </c>
      <c r="C1517" s="290" t="s">
        <v>0</v>
      </c>
      <c r="D1517" s="290" t="s">
        <v>0</v>
      </c>
      <c r="E1517" s="312">
        <v>4410</v>
      </c>
      <c r="F1517" s="137">
        <v>6.6812006769071345E-3</v>
      </c>
      <c r="G1517" s="302">
        <v>194.54545454545399</v>
      </c>
      <c r="H1517" s="312">
        <v>4712</v>
      </c>
      <c r="I1517" s="137">
        <v>6.8022202493088785E-3</v>
      </c>
      <c r="J1517" s="302">
        <v>245.454544</v>
      </c>
      <c r="L1517" s="290" t="s">
        <v>0</v>
      </c>
      <c r="M1517" s="290" t="s">
        <v>0</v>
      </c>
      <c r="N1517" s="290" t="s">
        <v>0</v>
      </c>
      <c r="O1517" s="312">
        <v>3190</v>
      </c>
      <c r="P1517" s="137">
        <v>5.5682688967670872E-3</v>
      </c>
      <c r="Q1517" s="302">
        <v>181.81818181818099</v>
      </c>
      <c r="R1517" s="312">
        <v>3199</v>
      </c>
      <c r="S1517" s="137">
        <v>5.3122151056880056E-3</v>
      </c>
      <c r="T1517" s="302">
        <v>269.69695999999999</v>
      </c>
      <c r="V1517" s="290" t="s">
        <v>0</v>
      </c>
      <c r="W1517" s="290" t="s">
        <v>0</v>
      </c>
      <c r="X1517" s="290" t="s">
        <v>0</v>
      </c>
      <c r="Y1517" s="312">
        <v>399</v>
      </c>
      <c r="Z1517" s="137">
        <v>4.4637862752556325E-3</v>
      </c>
      <c r="AA1517" s="302">
        <v>63.030303030303003</v>
      </c>
      <c r="AB1517" s="312">
        <v>398</v>
      </c>
      <c r="AC1517" s="137">
        <v>4.2803523224675477E-3</v>
      </c>
      <c r="AD1517" s="302">
        <v>60.606059999999999</v>
      </c>
      <c r="AF1517" s="290" t="s">
        <v>0</v>
      </c>
      <c r="AG1517" s="290" t="s">
        <v>0</v>
      </c>
      <c r="AH1517" s="290" t="s">
        <v>0</v>
      </c>
      <c r="AI1517" s="312">
        <v>634</v>
      </c>
      <c r="AJ1517" s="137">
        <v>6.2423693434681578E-3</v>
      </c>
      <c r="AK1517" s="302">
        <v>93.939393939393895</v>
      </c>
      <c r="AL1517" s="312">
        <v>734</v>
      </c>
      <c r="AM1517" s="137">
        <v>7.0265457922095327E-3</v>
      </c>
      <c r="AN1517" s="302">
        <v>104.242424</v>
      </c>
      <c r="AP1517" s="290" t="s">
        <v>0</v>
      </c>
      <c r="AQ1517" s="290" t="s">
        <v>0</v>
      </c>
      <c r="AR1517" s="290" t="s">
        <v>0</v>
      </c>
      <c r="AS1517" s="312">
        <v>1489</v>
      </c>
      <c r="AT1517" s="137">
        <v>8.3359925653471272E-3</v>
      </c>
      <c r="AU1517" s="302">
        <v>123.636363636363</v>
      </c>
      <c r="AV1517" s="312">
        <v>1406</v>
      </c>
      <c r="AW1517" s="137">
        <v>7.4679187558426103E-3</v>
      </c>
      <c r="AX1517" s="302">
        <v>150.30302399999999</v>
      </c>
      <c r="AZ1517" s="318" t="s">
        <v>0</v>
      </c>
      <c r="BA1517" s="290" t="s">
        <v>0</v>
      </c>
      <c r="BB1517" s="290" t="s">
        <v>0</v>
      </c>
      <c r="BC1517" s="312">
        <v>3260</v>
      </c>
      <c r="BD1517" s="137">
        <v>6.6090235471805217E-3</v>
      </c>
      <c r="BE1517" s="302">
        <v>192.72727272727201</v>
      </c>
      <c r="BF1517" s="312">
        <v>3377</v>
      </c>
      <c r="BG1517" s="137">
        <v>6.3708326416034048E-3</v>
      </c>
      <c r="BH1517" s="302">
        <v>235.15152</v>
      </c>
      <c r="BJ1517" s="318" t="s">
        <v>0</v>
      </c>
      <c r="BK1517" s="290" t="s">
        <v>0</v>
      </c>
      <c r="BL1517" s="290" t="s">
        <v>0</v>
      </c>
      <c r="BM1517" s="312">
        <v>2764</v>
      </c>
      <c r="BN1517" s="137">
        <v>7.3930429433084139E-3</v>
      </c>
      <c r="BO1517" s="302">
        <v>183.030303030303</v>
      </c>
      <c r="BP1517" s="312">
        <v>2961</v>
      </c>
      <c r="BQ1517" s="137">
        <v>7.5380914194065757E-3</v>
      </c>
      <c r="BR1517" s="302">
        <v>210.909088</v>
      </c>
      <c r="BT1517" s="318" t="s">
        <v>0</v>
      </c>
      <c r="BU1517" s="290" t="s">
        <v>0</v>
      </c>
      <c r="BV1517" s="290" t="s">
        <v>0</v>
      </c>
      <c r="BW1517" s="312">
        <v>2187</v>
      </c>
      <c r="BX1517" s="137">
        <v>7.2220405979730737E-3</v>
      </c>
      <c r="BY1517" s="302">
        <v>147.272727272727</v>
      </c>
      <c r="BZ1517" s="312">
        <v>1895</v>
      </c>
      <c r="CA1517" s="137">
        <v>6.017611436954803E-3</v>
      </c>
      <c r="CB1517" s="302">
        <v>161.81817599999999</v>
      </c>
      <c r="CD1517" s="318" t="s">
        <v>0</v>
      </c>
      <c r="CE1517" s="290" t="s">
        <v>0</v>
      </c>
      <c r="CF1517" s="290" t="s">
        <v>0</v>
      </c>
      <c r="CG1517" s="312">
        <v>18333</v>
      </c>
      <c r="CH1517" s="137">
        <v>6.6125008836866398E-3</v>
      </c>
      <c r="CI1517" s="302">
        <v>436.01</v>
      </c>
      <c r="CJ1517" s="312">
        <v>18682</v>
      </c>
      <c r="CK1517" s="137">
        <v>6.4014221423005779E-3</v>
      </c>
      <c r="CL1517" s="302">
        <v>542.72</v>
      </c>
    </row>
    <row r="1518" spans="1:90" ht="14.4" x14ac:dyDescent="0.3">
      <c r="A1518" s="99" t="s">
        <v>651</v>
      </c>
      <c r="B1518" s="318" t="s">
        <v>0</v>
      </c>
      <c r="C1518" s="290" t="s">
        <v>0</v>
      </c>
      <c r="D1518" s="290" t="s">
        <v>0</v>
      </c>
      <c r="E1518" s="312">
        <v>13282</v>
      </c>
      <c r="F1518" s="137">
        <v>2.0122382628272234E-2</v>
      </c>
      <c r="G1518" s="302">
        <v>209.69696969696901</v>
      </c>
      <c r="H1518" s="312">
        <v>14891</v>
      </c>
      <c r="I1518" s="137">
        <v>2.1496575070555711E-2</v>
      </c>
      <c r="J1518" s="302">
        <v>252.121216</v>
      </c>
      <c r="L1518" s="290" t="s">
        <v>0</v>
      </c>
      <c r="M1518" s="290" t="s">
        <v>0</v>
      </c>
      <c r="N1518" s="290" t="s">
        <v>0</v>
      </c>
      <c r="O1518" s="312">
        <v>10521</v>
      </c>
      <c r="P1518" s="137">
        <v>1.8364814126296716E-2</v>
      </c>
      <c r="Q1518" s="302">
        <v>180.60606060606</v>
      </c>
      <c r="R1518" s="312">
        <v>12746</v>
      </c>
      <c r="S1518" s="137">
        <v>2.1165831115066997E-2</v>
      </c>
      <c r="T1518" s="302">
        <v>275.75756799999999</v>
      </c>
      <c r="V1518" s="290" t="s">
        <v>0</v>
      </c>
      <c r="W1518" s="290" t="s">
        <v>0</v>
      </c>
      <c r="X1518" s="290" t="s">
        <v>0</v>
      </c>
      <c r="Y1518" s="312">
        <v>1707</v>
      </c>
      <c r="Z1518" s="137">
        <v>1.9096950305416957E-2</v>
      </c>
      <c r="AA1518" s="302">
        <v>88.484848484848399</v>
      </c>
      <c r="AB1518" s="312">
        <v>2176</v>
      </c>
      <c r="AC1518" s="137">
        <v>2.3402127270576341E-2</v>
      </c>
      <c r="AD1518" s="302">
        <v>67.878784199999998</v>
      </c>
      <c r="AF1518" s="290" t="s">
        <v>0</v>
      </c>
      <c r="AG1518" s="290" t="s">
        <v>0</v>
      </c>
      <c r="AH1518" s="290" t="s">
        <v>0</v>
      </c>
      <c r="AI1518" s="312">
        <v>2775</v>
      </c>
      <c r="AJ1518" s="137">
        <v>2.7322673388208419E-2</v>
      </c>
      <c r="AK1518" s="302">
        <v>121.212121212121</v>
      </c>
      <c r="AL1518" s="312">
        <v>3145</v>
      </c>
      <c r="AM1518" s="137">
        <v>3.0106929858990435E-2</v>
      </c>
      <c r="AN1518" s="302">
        <v>129.69697600000001</v>
      </c>
      <c r="AP1518" s="290" t="s">
        <v>0</v>
      </c>
      <c r="AQ1518" s="290" t="s">
        <v>0</v>
      </c>
      <c r="AR1518" s="290" t="s">
        <v>0</v>
      </c>
      <c r="AS1518" s="312">
        <v>3170</v>
      </c>
      <c r="AT1518" s="137">
        <v>1.7746874702585892E-2</v>
      </c>
      <c r="AU1518" s="302">
        <v>127.272727272727</v>
      </c>
      <c r="AV1518" s="312">
        <v>3854</v>
      </c>
      <c r="AW1518" s="137">
        <v>2.0470383275261322E-2</v>
      </c>
      <c r="AX1518" s="302">
        <v>153.33332799999999</v>
      </c>
      <c r="AZ1518" s="318" t="s">
        <v>0</v>
      </c>
      <c r="BA1518" s="290" t="s">
        <v>0</v>
      </c>
      <c r="BB1518" s="290" t="s">
        <v>0</v>
      </c>
      <c r="BC1518" s="312">
        <v>9886</v>
      </c>
      <c r="BD1518" s="137">
        <v>2.0041965272216761E-2</v>
      </c>
      <c r="BE1518" s="302">
        <v>195.15151515151501</v>
      </c>
      <c r="BF1518" s="312">
        <v>11521</v>
      </c>
      <c r="BG1518" s="137">
        <v>2.1734783199263495E-2</v>
      </c>
      <c r="BH1518" s="302">
        <v>235.75756799999999</v>
      </c>
      <c r="BJ1518" s="318" t="s">
        <v>0</v>
      </c>
      <c r="BK1518" s="290" t="s">
        <v>0</v>
      </c>
      <c r="BL1518" s="290" t="s">
        <v>0</v>
      </c>
      <c r="BM1518" s="312">
        <v>7411</v>
      </c>
      <c r="BN1518" s="137">
        <v>1.9822663260802696E-2</v>
      </c>
      <c r="BO1518" s="302">
        <v>197.575757575757</v>
      </c>
      <c r="BP1518" s="312">
        <v>8652</v>
      </c>
      <c r="BQ1518" s="137">
        <v>2.2026196204223469E-2</v>
      </c>
      <c r="BR1518" s="302">
        <v>198.18182400000001</v>
      </c>
      <c r="BT1518" s="318" t="s">
        <v>0</v>
      </c>
      <c r="BU1518" s="290" t="s">
        <v>0</v>
      </c>
      <c r="BV1518" s="290" t="s">
        <v>0</v>
      </c>
      <c r="BW1518" s="312">
        <v>5603</v>
      </c>
      <c r="BX1518" s="137">
        <v>1.8502557599653923E-2</v>
      </c>
      <c r="BY1518" s="302">
        <v>153.333333333333</v>
      </c>
      <c r="BZ1518" s="312">
        <v>6681</v>
      </c>
      <c r="CA1518" s="137">
        <v>2.1215652775881288E-2</v>
      </c>
      <c r="CB1518" s="302">
        <v>167.878784</v>
      </c>
      <c r="CD1518" s="318" t="s">
        <v>0</v>
      </c>
      <c r="CE1518" s="290" t="s">
        <v>0</v>
      </c>
      <c r="CF1518" s="290" t="s">
        <v>0</v>
      </c>
      <c r="CG1518" s="312">
        <v>54355</v>
      </c>
      <c r="CH1518" s="137">
        <v>1.9605219305775776E-2</v>
      </c>
      <c r="CI1518" s="302">
        <v>463.5</v>
      </c>
      <c r="CJ1518" s="312">
        <v>63666</v>
      </c>
      <c r="CK1518" s="137">
        <v>2.1815273638352888E-2</v>
      </c>
      <c r="CL1518" s="302">
        <v>553.16</v>
      </c>
    </row>
    <row r="1519" spans="1:90" ht="14.4" x14ac:dyDescent="0.3">
      <c r="A1519" s="99" t="s">
        <v>355</v>
      </c>
      <c r="B1519" s="318" t="s">
        <v>0</v>
      </c>
      <c r="C1519" s="290" t="s">
        <v>0</v>
      </c>
      <c r="D1519" s="290" t="s">
        <v>0</v>
      </c>
      <c r="E1519" s="312">
        <v>337221</v>
      </c>
      <c r="F1519" s="137">
        <v>0.51089369012863961</v>
      </c>
      <c r="G1519" s="302">
        <v>216.363636363636</v>
      </c>
      <c r="H1519" s="312">
        <v>353328</v>
      </c>
      <c r="I1519" s="137">
        <v>0.51006257984885561</v>
      </c>
      <c r="J1519" s="302">
        <v>187.27271999999999</v>
      </c>
      <c r="L1519" s="290" t="s">
        <v>0</v>
      </c>
      <c r="M1519" s="290" t="s">
        <v>0</v>
      </c>
      <c r="N1519" s="290" t="s">
        <v>0</v>
      </c>
      <c r="O1519" s="312">
        <v>290140</v>
      </c>
      <c r="P1519" s="137">
        <v>0.50645063877993812</v>
      </c>
      <c r="Q1519" s="302">
        <v>132.12121212121201</v>
      </c>
      <c r="R1519" s="312">
        <v>304204</v>
      </c>
      <c r="S1519" s="137">
        <v>0.50515695030031704</v>
      </c>
      <c r="T1519" s="302">
        <v>162.42424</v>
      </c>
      <c r="V1519" s="290" t="s">
        <v>0</v>
      </c>
      <c r="W1519" s="290" t="s">
        <v>0</v>
      </c>
      <c r="X1519" s="290" t="s">
        <v>0</v>
      </c>
      <c r="Y1519" s="312">
        <v>45532</v>
      </c>
      <c r="Z1519" s="137">
        <v>0.50938625735573806</v>
      </c>
      <c r="AA1519" s="302">
        <v>116.969696969697</v>
      </c>
      <c r="AB1519" s="312">
        <v>46680</v>
      </c>
      <c r="AC1519" s="137">
        <v>0.50202725229342993</v>
      </c>
      <c r="AD1519" s="302">
        <v>146.060608</v>
      </c>
      <c r="AF1519" s="290" t="s">
        <v>0</v>
      </c>
      <c r="AG1519" s="290" t="s">
        <v>0</v>
      </c>
      <c r="AH1519" s="290" t="s">
        <v>0</v>
      </c>
      <c r="AI1519" s="312">
        <v>50702</v>
      </c>
      <c r="AJ1519" s="137">
        <v>0.49921231932574534</v>
      </c>
      <c r="AK1519" s="302">
        <v>532.12121212121201</v>
      </c>
      <c r="AL1519" s="312">
        <v>54024</v>
      </c>
      <c r="AM1519" s="137">
        <v>0.5171690870276946</v>
      </c>
      <c r="AN1519" s="302">
        <v>318.78787199999999</v>
      </c>
      <c r="AP1519" s="290" t="s">
        <v>0</v>
      </c>
      <c r="AQ1519" s="290" t="s">
        <v>0</v>
      </c>
      <c r="AR1519" s="290" t="s">
        <v>0</v>
      </c>
      <c r="AS1519" s="312">
        <v>90254</v>
      </c>
      <c r="AT1519" s="137">
        <v>0.50527647615368676</v>
      </c>
      <c r="AU1519" s="302">
        <v>111.515151515151</v>
      </c>
      <c r="AV1519" s="312">
        <v>94702</v>
      </c>
      <c r="AW1519" s="137">
        <v>0.50300628877368914</v>
      </c>
      <c r="AX1519" s="302">
        <v>130.909088</v>
      </c>
      <c r="AZ1519" s="318" t="s">
        <v>0</v>
      </c>
      <c r="BA1519" s="290" t="s">
        <v>0</v>
      </c>
      <c r="BB1519" s="290" t="s">
        <v>0</v>
      </c>
      <c r="BC1519" s="312">
        <v>253317</v>
      </c>
      <c r="BD1519" s="137">
        <v>0.51355153923347485</v>
      </c>
      <c r="BE1519" s="302">
        <v>187.87878787878699</v>
      </c>
      <c r="BF1519" s="312">
        <v>271769</v>
      </c>
      <c r="BG1519" s="137">
        <v>0.5127020480236647</v>
      </c>
      <c r="BH1519" s="302">
        <v>207.878784</v>
      </c>
      <c r="BJ1519" s="318" t="s">
        <v>0</v>
      </c>
      <c r="BK1519" s="290" t="s">
        <v>0</v>
      </c>
      <c r="BL1519" s="290" t="s">
        <v>0</v>
      </c>
      <c r="BM1519" s="312">
        <v>191724</v>
      </c>
      <c r="BN1519" s="137">
        <v>0.51281612346702687</v>
      </c>
      <c r="BO1519" s="302">
        <v>190.30303030303</v>
      </c>
      <c r="BP1519" s="312">
        <v>200683</v>
      </c>
      <c r="BQ1519" s="137">
        <v>0.51089726454602158</v>
      </c>
      <c r="BR1519" s="302">
        <v>129.090912</v>
      </c>
      <c r="BT1519" s="318" t="s">
        <v>0</v>
      </c>
      <c r="BU1519" s="290" t="s">
        <v>0</v>
      </c>
      <c r="BV1519" s="290" t="s">
        <v>0</v>
      </c>
      <c r="BW1519" s="312">
        <v>153090</v>
      </c>
      <c r="BX1519" s="137">
        <v>0.50554284185811516</v>
      </c>
      <c r="BY1519" s="302">
        <v>195.15151515151501</v>
      </c>
      <c r="BZ1519" s="312">
        <v>159746</v>
      </c>
      <c r="CA1519" s="137">
        <v>0.50727670533392188</v>
      </c>
      <c r="CB1519" s="302">
        <v>132.121216</v>
      </c>
      <c r="CD1519" s="318" t="s">
        <v>0</v>
      </c>
      <c r="CE1519" s="290" t="s">
        <v>0</v>
      </c>
      <c r="CF1519" s="290" t="s">
        <v>0</v>
      </c>
      <c r="CG1519" s="312">
        <v>1411980</v>
      </c>
      <c r="CH1519" s="137">
        <v>0.5092848414197273</v>
      </c>
      <c r="CI1519" s="302">
        <v>694.24</v>
      </c>
      <c r="CJ1519" s="312">
        <v>1485136</v>
      </c>
      <c r="CK1519" s="137">
        <v>0.50888462020809933</v>
      </c>
      <c r="CL1519" s="302">
        <v>526.75</v>
      </c>
    </row>
    <row r="1520" spans="1:90" ht="14.4" x14ac:dyDescent="0.3">
      <c r="A1520" s="99" t="s">
        <v>633</v>
      </c>
      <c r="B1520" s="318" t="s">
        <v>0</v>
      </c>
      <c r="C1520" s="290" t="s">
        <v>0</v>
      </c>
      <c r="D1520" s="290" t="s">
        <v>0</v>
      </c>
      <c r="E1520" s="312">
        <v>119810</v>
      </c>
      <c r="F1520" s="137">
        <v>0.18151352678010063</v>
      </c>
      <c r="G1520" s="302">
        <v>76.969696969696898</v>
      </c>
      <c r="H1520" s="312">
        <v>121799</v>
      </c>
      <c r="I1520" s="137">
        <v>0.17582844315483279</v>
      </c>
      <c r="J1520" s="302">
        <v>76.363640000000004</v>
      </c>
      <c r="L1520" s="290" t="s">
        <v>0</v>
      </c>
      <c r="M1520" s="290" t="s">
        <v>0</v>
      </c>
      <c r="N1520" s="290" t="s">
        <v>0</v>
      </c>
      <c r="O1520" s="312">
        <v>101489</v>
      </c>
      <c r="P1520" s="137">
        <v>0.17715299124263165</v>
      </c>
      <c r="Q1520" s="302">
        <v>107.272727272727</v>
      </c>
      <c r="R1520" s="312">
        <v>105609</v>
      </c>
      <c r="S1520" s="137">
        <v>0.17537284310615961</v>
      </c>
      <c r="T1520" s="302">
        <v>52.727271999999999</v>
      </c>
      <c r="V1520" s="290" t="s">
        <v>0</v>
      </c>
      <c r="W1520" s="290" t="s">
        <v>0</v>
      </c>
      <c r="X1520" s="290" t="s">
        <v>0</v>
      </c>
      <c r="Y1520" s="312">
        <v>16747</v>
      </c>
      <c r="Z1520" s="137">
        <v>0.18735596178372452</v>
      </c>
      <c r="AA1520" s="302">
        <v>106.06060606060601</v>
      </c>
      <c r="AB1520" s="312">
        <v>16556</v>
      </c>
      <c r="AC1520" s="137">
        <v>0.17805405289138876</v>
      </c>
      <c r="AD1520" s="302">
        <v>137.57576</v>
      </c>
      <c r="AF1520" s="290" t="s">
        <v>0</v>
      </c>
      <c r="AG1520" s="290" t="s">
        <v>0</v>
      </c>
      <c r="AH1520" s="290" t="s">
        <v>0</v>
      </c>
      <c r="AI1520" s="312">
        <v>15948</v>
      </c>
      <c r="AJ1520" s="137">
        <v>0.15702414241266591</v>
      </c>
      <c r="AK1520" s="302">
        <v>363.030303030303</v>
      </c>
      <c r="AL1520" s="312">
        <v>16554</v>
      </c>
      <c r="AM1520" s="137">
        <v>0.15847062540086732</v>
      </c>
      <c r="AN1520" s="302">
        <v>245.454544</v>
      </c>
      <c r="AP1520" s="290" t="s">
        <v>0</v>
      </c>
      <c r="AQ1520" s="290" t="s">
        <v>0</v>
      </c>
      <c r="AR1520" s="290" t="s">
        <v>0</v>
      </c>
      <c r="AS1520" s="312">
        <v>32519</v>
      </c>
      <c r="AT1520" s="137">
        <v>0.1820538228559592</v>
      </c>
      <c r="AU1520" s="302">
        <v>27.878787878787801</v>
      </c>
      <c r="AV1520" s="312">
        <v>33349</v>
      </c>
      <c r="AW1520" s="137">
        <v>0.17713202175575762</v>
      </c>
      <c r="AX1520" s="302">
        <v>59.393940000000001</v>
      </c>
      <c r="AZ1520" s="318" t="s">
        <v>0</v>
      </c>
      <c r="BA1520" s="290" t="s">
        <v>0</v>
      </c>
      <c r="BB1520" s="290" t="s">
        <v>0</v>
      </c>
      <c r="BC1520" s="312">
        <v>81353</v>
      </c>
      <c r="BD1520" s="137">
        <v>0.16492757442753894</v>
      </c>
      <c r="BE1520" s="302">
        <v>27.272727272727199</v>
      </c>
      <c r="BF1520" s="312">
        <v>85336</v>
      </c>
      <c r="BG1520" s="137">
        <v>0.16098945048974478</v>
      </c>
      <c r="BH1520" s="302">
        <v>70.303030000000007</v>
      </c>
      <c r="BJ1520" s="318" t="s">
        <v>0</v>
      </c>
      <c r="BK1520" s="290" t="s">
        <v>0</v>
      </c>
      <c r="BL1520" s="290" t="s">
        <v>0</v>
      </c>
      <c r="BM1520" s="312">
        <v>62461</v>
      </c>
      <c r="BN1520" s="137">
        <v>0.16706832680245542</v>
      </c>
      <c r="BO1520" s="302">
        <v>75.757575757575694</v>
      </c>
      <c r="BP1520" s="312">
        <v>63936</v>
      </c>
      <c r="BQ1520" s="137">
        <v>0.16276778554244473</v>
      </c>
      <c r="BR1520" s="302">
        <v>63.030304000000001</v>
      </c>
      <c r="BT1520" s="318" t="s">
        <v>0</v>
      </c>
      <c r="BU1520" s="290" t="s">
        <v>0</v>
      </c>
      <c r="BV1520" s="290" t="s">
        <v>0</v>
      </c>
      <c r="BW1520" s="312">
        <v>54206</v>
      </c>
      <c r="BX1520" s="137">
        <v>0.17900225544294851</v>
      </c>
      <c r="BY1520" s="302">
        <v>125.454545454545</v>
      </c>
      <c r="BZ1520" s="312">
        <v>55328</v>
      </c>
      <c r="CA1520" s="137">
        <v>0.17569520083579701</v>
      </c>
      <c r="CB1520" s="302">
        <v>103.63636</v>
      </c>
      <c r="CD1520" s="318" t="s">
        <v>0</v>
      </c>
      <c r="CE1520" s="290" t="s">
        <v>0</v>
      </c>
      <c r="CF1520" s="290" t="s">
        <v>0</v>
      </c>
      <c r="CG1520" s="312">
        <v>484533</v>
      </c>
      <c r="CH1520" s="137">
        <v>0.17476544431764243</v>
      </c>
      <c r="CI1520" s="302">
        <v>427.71</v>
      </c>
      <c r="CJ1520" s="312">
        <v>498467</v>
      </c>
      <c r="CK1520" s="137">
        <v>0.17080064720084265</v>
      </c>
      <c r="CL1520" s="302">
        <v>332.01</v>
      </c>
    </row>
    <row r="1521" spans="1:91" ht="14.4" x14ac:dyDescent="0.3">
      <c r="A1521" s="99" t="s">
        <v>650</v>
      </c>
      <c r="B1521" s="318" t="s">
        <v>0</v>
      </c>
      <c r="C1521" s="290" t="s">
        <v>0</v>
      </c>
      <c r="D1521" s="290" t="s">
        <v>0</v>
      </c>
      <c r="E1521" s="312">
        <v>2251</v>
      </c>
      <c r="F1521" s="137">
        <v>3.4102908670562266E-3</v>
      </c>
      <c r="G1521" s="302">
        <v>213.333333333333</v>
      </c>
      <c r="H1521" s="312">
        <v>3263</v>
      </c>
      <c r="I1521" s="137">
        <v>4.7104509069386402E-3</v>
      </c>
      <c r="J1521" s="302">
        <v>274.54544099999998</v>
      </c>
      <c r="L1521" s="290" t="s">
        <v>0</v>
      </c>
      <c r="M1521" s="290" t="s">
        <v>0</v>
      </c>
      <c r="N1521" s="290" t="s">
        <v>0</v>
      </c>
      <c r="O1521" s="312">
        <v>2009</v>
      </c>
      <c r="P1521" s="137">
        <v>3.5067875277758867E-3</v>
      </c>
      <c r="Q1521" s="302">
        <v>213.939393939393</v>
      </c>
      <c r="R1521" s="312">
        <v>1979</v>
      </c>
      <c r="S1521" s="137">
        <v>3.2862999981733551E-3</v>
      </c>
      <c r="T1521" s="302">
        <v>229.69697600000001</v>
      </c>
      <c r="V1521" s="290" t="s">
        <v>0</v>
      </c>
      <c r="W1521" s="290" t="s">
        <v>0</v>
      </c>
      <c r="X1521" s="290" t="s">
        <v>0</v>
      </c>
      <c r="Y1521" s="312">
        <v>221</v>
      </c>
      <c r="Z1521" s="137">
        <v>2.4724229745150248E-3</v>
      </c>
      <c r="AA1521" s="302">
        <v>60</v>
      </c>
      <c r="AB1521" s="312">
        <v>301</v>
      </c>
      <c r="AC1521" s="137">
        <v>3.23715087704204E-3</v>
      </c>
      <c r="AD1521" s="302">
        <v>78.787880000000001</v>
      </c>
      <c r="AF1521" s="290" t="s">
        <v>0</v>
      </c>
      <c r="AG1521" s="290" t="s">
        <v>0</v>
      </c>
      <c r="AH1521" s="290" t="s">
        <v>0</v>
      </c>
      <c r="AI1521" s="312">
        <v>386</v>
      </c>
      <c r="AJ1521" s="137">
        <v>3.8005592532787207E-3</v>
      </c>
      <c r="AK1521" s="302">
        <v>93.3333333333333</v>
      </c>
      <c r="AL1521" s="312">
        <v>341</v>
      </c>
      <c r="AM1521" s="137">
        <v>3.2643761786695512E-3</v>
      </c>
      <c r="AN1521" s="302">
        <v>100</v>
      </c>
      <c r="AP1521" s="290" t="s">
        <v>0</v>
      </c>
      <c r="AQ1521" s="290" t="s">
        <v>0</v>
      </c>
      <c r="AR1521" s="290" t="s">
        <v>0</v>
      </c>
      <c r="AS1521" s="312">
        <v>610</v>
      </c>
      <c r="AT1521" s="137">
        <v>3.4150137440307239E-3</v>
      </c>
      <c r="AU1521" s="302">
        <v>103.030303030303</v>
      </c>
      <c r="AV1521" s="312">
        <v>472</v>
      </c>
      <c r="AW1521" s="137">
        <v>2.5070111328290984E-3</v>
      </c>
      <c r="AX1521" s="302">
        <v>109.696968</v>
      </c>
      <c r="AZ1521" s="318" t="s">
        <v>0</v>
      </c>
      <c r="BA1521" s="290" t="s">
        <v>0</v>
      </c>
      <c r="BB1521" s="290" t="s">
        <v>0</v>
      </c>
      <c r="BC1521" s="312">
        <v>1535</v>
      </c>
      <c r="BD1521" s="137">
        <v>3.1119175291172089E-3</v>
      </c>
      <c r="BE1521" s="302">
        <v>160.60606060606</v>
      </c>
      <c r="BF1521" s="312">
        <v>1749</v>
      </c>
      <c r="BG1521" s="137">
        <v>3.2995517590063235E-3</v>
      </c>
      <c r="BH1521" s="302">
        <v>189.69697600000001</v>
      </c>
      <c r="BJ1521" s="318" t="s">
        <v>0</v>
      </c>
      <c r="BK1521" s="290" t="s">
        <v>0</v>
      </c>
      <c r="BL1521" s="290" t="s">
        <v>0</v>
      </c>
      <c r="BM1521" s="312">
        <v>1155</v>
      </c>
      <c r="BN1521" s="137">
        <v>3.0893504339801802E-3</v>
      </c>
      <c r="BO1521" s="302">
        <v>150.90909090909</v>
      </c>
      <c r="BP1521" s="312">
        <v>1438</v>
      </c>
      <c r="BQ1521" s="137">
        <v>3.6608495309377424E-3</v>
      </c>
      <c r="BR1521" s="302">
        <v>164.24243200000001</v>
      </c>
      <c r="BT1521" s="318" t="s">
        <v>0</v>
      </c>
      <c r="BU1521" s="290" t="s">
        <v>0</v>
      </c>
      <c r="BV1521" s="290" t="s">
        <v>0</v>
      </c>
      <c r="BW1521" s="312">
        <v>952</v>
      </c>
      <c r="BX1521" s="137">
        <v>3.1437506398126957E-3</v>
      </c>
      <c r="BY1521" s="302">
        <v>168.48484848484799</v>
      </c>
      <c r="BZ1521" s="312">
        <v>1402</v>
      </c>
      <c r="CA1521" s="137">
        <v>4.4520798071823924E-3</v>
      </c>
      <c r="CB1521" s="302">
        <v>209.69697600000001</v>
      </c>
      <c r="CD1521" s="318" t="s">
        <v>0</v>
      </c>
      <c r="CE1521" s="290" t="s">
        <v>0</v>
      </c>
      <c r="CF1521" s="290" t="s">
        <v>0</v>
      </c>
      <c r="CG1521" s="312">
        <v>9119</v>
      </c>
      <c r="CH1521" s="137">
        <v>3.2891177416864924E-3</v>
      </c>
      <c r="CI1521" s="302">
        <v>435.79</v>
      </c>
      <c r="CJ1521" s="312">
        <v>10945</v>
      </c>
      <c r="CK1521" s="137">
        <v>3.7503246626421063E-3</v>
      </c>
      <c r="CL1521" s="302">
        <v>511.64</v>
      </c>
    </row>
    <row r="1522" spans="1:91" ht="14.4" x14ac:dyDescent="0.3">
      <c r="A1522" s="99" t="s">
        <v>651</v>
      </c>
      <c r="B1522" s="318" t="s">
        <v>0</v>
      </c>
      <c r="C1522" s="290" t="s">
        <v>0</v>
      </c>
      <c r="D1522" s="290" t="s">
        <v>0</v>
      </c>
      <c r="E1522" s="312">
        <v>117559</v>
      </c>
      <c r="F1522" s="137">
        <v>0.17810323591304439</v>
      </c>
      <c r="G1522" s="302">
        <v>216.363636363636</v>
      </c>
      <c r="H1522" s="312">
        <v>118536</v>
      </c>
      <c r="I1522" s="137">
        <v>0.17111799224789415</v>
      </c>
      <c r="J1522" s="302">
        <v>277.57574499999998</v>
      </c>
      <c r="L1522" s="290" t="s">
        <v>0</v>
      </c>
      <c r="M1522" s="290" t="s">
        <v>0</v>
      </c>
      <c r="N1522" s="290" t="s">
        <v>0</v>
      </c>
      <c r="O1522" s="312">
        <v>99480</v>
      </c>
      <c r="P1522" s="137">
        <v>0.17364620371485576</v>
      </c>
      <c r="Q1522" s="302">
        <v>226.06060606060601</v>
      </c>
      <c r="R1522" s="312">
        <v>103630</v>
      </c>
      <c r="S1522" s="137">
        <v>0.17208654310798627</v>
      </c>
      <c r="T1522" s="302">
        <v>227.878784</v>
      </c>
      <c r="V1522" s="290" t="s">
        <v>0</v>
      </c>
      <c r="W1522" s="290" t="s">
        <v>0</v>
      </c>
      <c r="X1522" s="290" t="s">
        <v>0</v>
      </c>
      <c r="Y1522" s="312">
        <v>16526</v>
      </c>
      <c r="Z1522" s="137">
        <v>0.18488353880920949</v>
      </c>
      <c r="AA1522" s="302">
        <v>113.333333333333</v>
      </c>
      <c r="AB1522" s="312">
        <v>16255</v>
      </c>
      <c r="AC1522" s="137">
        <v>0.17481690201434671</v>
      </c>
      <c r="AD1522" s="302">
        <v>147.878784</v>
      </c>
      <c r="AF1522" s="290" t="s">
        <v>0</v>
      </c>
      <c r="AG1522" s="290" t="s">
        <v>0</v>
      </c>
      <c r="AH1522" s="290" t="s">
        <v>0</v>
      </c>
      <c r="AI1522" s="312">
        <v>15562</v>
      </c>
      <c r="AJ1522" s="137">
        <v>0.15322358315938719</v>
      </c>
      <c r="AK1522" s="302">
        <v>363.030303030303</v>
      </c>
      <c r="AL1522" s="312">
        <v>16213</v>
      </c>
      <c r="AM1522" s="137">
        <v>0.15520624922219775</v>
      </c>
      <c r="AN1522" s="302">
        <v>262.42425500000002</v>
      </c>
      <c r="AP1522" s="290" t="s">
        <v>0</v>
      </c>
      <c r="AQ1522" s="290" t="s">
        <v>0</v>
      </c>
      <c r="AR1522" s="290" t="s">
        <v>0</v>
      </c>
      <c r="AS1522" s="312">
        <v>31909</v>
      </c>
      <c r="AT1522" s="137">
        <v>0.17863880911192848</v>
      </c>
      <c r="AU1522" s="302">
        <v>109.69696969696901</v>
      </c>
      <c r="AV1522" s="312">
        <v>32877</v>
      </c>
      <c r="AW1522" s="137">
        <v>0.17462501062292854</v>
      </c>
      <c r="AX1522" s="302">
        <v>121.21212</v>
      </c>
      <c r="AZ1522" s="318" t="s">
        <v>0</v>
      </c>
      <c r="BA1522" s="290" t="s">
        <v>0</v>
      </c>
      <c r="BB1522" s="290" t="s">
        <v>0</v>
      </c>
      <c r="BC1522" s="312">
        <v>79818</v>
      </c>
      <c r="BD1522" s="137">
        <v>0.16181565689842173</v>
      </c>
      <c r="BE1522" s="302">
        <v>163.636363636363</v>
      </c>
      <c r="BF1522" s="312">
        <v>83587</v>
      </c>
      <c r="BG1522" s="137">
        <v>0.15768989873073846</v>
      </c>
      <c r="BH1522" s="302">
        <v>201.21212800000001</v>
      </c>
      <c r="BJ1522" s="318" t="s">
        <v>0</v>
      </c>
      <c r="BK1522" s="290" t="s">
        <v>0</v>
      </c>
      <c r="BL1522" s="290" t="s">
        <v>0</v>
      </c>
      <c r="BM1522" s="312">
        <v>61306</v>
      </c>
      <c r="BN1522" s="137">
        <v>0.16397897636847525</v>
      </c>
      <c r="BO1522" s="302">
        <v>163.636363636363</v>
      </c>
      <c r="BP1522" s="312">
        <v>62498</v>
      </c>
      <c r="BQ1522" s="137">
        <v>0.15910693601150699</v>
      </c>
      <c r="BR1522" s="302">
        <v>166.66667200000001</v>
      </c>
      <c r="BT1522" s="318" t="s">
        <v>0</v>
      </c>
      <c r="BU1522" s="290" t="s">
        <v>0</v>
      </c>
      <c r="BV1522" s="290" t="s">
        <v>0</v>
      </c>
      <c r="BW1522" s="312">
        <v>53254</v>
      </c>
      <c r="BX1522" s="137">
        <v>0.17585850480313583</v>
      </c>
      <c r="BY1522" s="302">
        <v>215.15151515151501</v>
      </c>
      <c r="BZ1522" s="312">
        <v>53926</v>
      </c>
      <c r="CA1522" s="137">
        <v>0.17124312102861461</v>
      </c>
      <c r="CB1522" s="302">
        <v>219.393936</v>
      </c>
      <c r="CD1522" s="318" t="s">
        <v>0</v>
      </c>
      <c r="CE1522" s="290" t="s">
        <v>0</v>
      </c>
      <c r="CF1522" s="290" t="s">
        <v>0</v>
      </c>
      <c r="CG1522" s="312">
        <v>475414</v>
      </c>
      <c r="CH1522" s="137">
        <v>0.17147632657595593</v>
      </c>
      <c r="CI1522" s="302">
        <v>594.57000000000005</v>
      </c>
      <c r="CJ1522" s="312">
        <v>487522</v>
      </c>
      <c r="CK1522" s="137">
        <v>0.16705032253820054</v>
      </c>
      <c r="CL1522" s="302">
        <v>590.82000000000005</v>
      </c>
    </row>
    <row r="1523" spans="1:91" ht="14.4" x14ac:dyDescent="0.3">
      <c r="A1523" s="99" t="s">
        <v>634</v>
      </c>
      <c r="B1523" s="318" t="s">
        <v>0</v>
      </c>
      <c r="C1523" s="290" t="s">
        <v>0</v>
      </c>
      <c r="D1523" s="290" t="s">
        <v>0</v>
      </c>
      <c r="E1523" s="312">
        <v>162713</v>
      </c>
      <c r="F1523" s="137">
        <v>0.24651206479401147</v>
      </c>
      <c r="G1523" s="302">
        <v>80.606060606060595</v>
      </c>
      <c r="H1523" s="312">
        <v>168059</v>
      </c>
      <c r="I1523" s="137">
        <v>0.24260915383671494</v>
      </c>
      <c r="J1523" s="302">
        <v>73.939390000000003</v>
      </c>
      <c r="L1523" s="290" t="s">
        <v>0</v>
      </c>
      <c r="M1523" s="290" t="s">
        <v>0</v>
      </c>
      <c r="N1523" s="290" t="s">
        <v>0</v>
      </c>
      <c r="O1523" s="312">
        <v>145229</v>
      </c>
      <c r="P1523" s="137">
        <v>0.25350286006538786</v>
      </c>
      <c r="Q1523" s="302">
        <v>101.818181818181</v>
      </c>
      <c r="R1523" s="312">
        <v>148535</v>
      </c>
      <c r="S1523" s="137">
        <v>0.24665516433990869</v>
      </c>
      <c r="T1523" s="302">
        <v>69.090909999999994</v>
      </c>
      <c r="V1523" s="290" t="s">
        <v>0</v>
      </c>
      <c r="W1523" s="290" t="s">
        <v>0</v>
      </c>
      <c r="X1523" s="290" t="s">
        <v>0</v>
      </c>
      <c r="Y1523" s="312">
        <v>21989</v>
      </c>
      <c r="Z1523" s="137">
        <v>0.24600049224710804</v>
      </c>
      <c r="AA1523" s="302">
        <v>44.848484848484802</v>
      </c>
      <c r="AB1523" s="312">
        <v>22117</v>
      </c>
      <c r="AC1523" s="137">
        <v>0.23786068421109235</v>
      </c>
      <c r="AD1523" s="302">
        <v>30.30303</v>
      </c>
      <c r="AF1523" s="290" t="s">
        <v>0</v>
      </c>
      <c r="AG1523" s="290" t="s">
        <v>0</v>
      </c>
      <c r="AH1523" s="290" t="s">
        <v>0</v>
      </c>
      <c r="AI1523" s="312">
        <v>25370</v>
      </c>
      <c r="AJ1523" s="137">
        <v>0.24979323382300817</v>
      </c>
      <c r="AK1523" s="302">
        <v>312.12121212121201</v>
      </c>
      <c r="AL1523" s="312">
        <v>26604</v>
      </c>
      <c r="AM1523" s="137">
        <v>0.25467877964024849</v>
      </c>
      <c r="AN1523" s="302">
        <v>244.24243200000001</v>
      </c>
      <c r="AP1523" s="290" t="s">
        <v>0</v>
      </c>
      <c r="AQ1523" s="290" t="s">
        <v>0</v>
      </c>
      <c r="AR1523" s="290" t="s">
        <v>0</v>
      </c>
      <c r="AS1523" s="312">
        <v>43793</v>
      </c>
      <c r="AT1523" s="137">
        <v>0.24516999490547131</v>
      </c>
      <c r="AU1523" s="302">
        <v>29.696969696969699</v>
      </c>
      <c r="AV1523" s="312">
        <v>45326</v>
      </c>
      <c r="AW1523" s="137">
        <v>0.240747429251296</v>
      </c>
      <c r="AX1523" s="302">
        <v>81.212119999999999</v>
      </c>
      <c r="AZ1523" s="318" t="s">
        <v>0</v>
      </c>
      <c r="BA1523" s="290" t="s">
        <v>0</v>
      </c>
      <c r="BB1523" s="290" t="s">
        <v>0</v>
      </c>
      <c r="BC1523" s="312">
        <v>129537</v>
      </c>
      <c r="BD1523" s="137">
        <v>0.26261137522427092</v>
      </c>
      <c r="BE1523" s="302">
        <v>87.272727272727195</v>
      </c>
      <c r="BF1523" s="312">
        <v>135958</v>
      </c>
      <c r="BG1523" s="137">
        <v>0.25648968442022968</v>
      </c>
      <c r="BH1523" s="302">
        <v>89.696969999999993</v>
      </c>
      <c r="BJ1523" s="318" t="s">
        <v>0</v>
      </c>
      <c r="BK1523" s="290" t="s">
        <v>0</v>
      </c>
      <c r="BL1523" s="290" t="s">
        <v>0</v>
      </c>
      <c r="BM1523" s="312">
        <v>96913</v>
      </c>
      <c r="BN1523" s="137">
        <v>0.25921923689032139</v>
      </c>
      <c r="BO1523" s="302">
        <v>107.272727272727</v>
      </c>
      <c r="BP1523" s="312">
        <v>98823</v>
      </c>
      <c r="BQ1523" s="137">
        <v>0.25158284645052886</v>
      </c>
      <c r="BR1523" s="302">
        <v>65.454544100000007</v>
      </c>
      <c r="BT1523" s="318" t="s">
        <v>0</v>
      </c>
      <c r="BU1523" s="290" t="s">
        <v>0</v>
      </c>
      <c r="BV1523" s="290" t="s">
        <v>0</v>
      </c>
      <c r="BW1523" s="312">
        <v>75244</v>
      </c>
      <c r="BX1523" s="137">
        <v>0.24847518187191858</v>
      </c>
      <c r="BY1523" s="302">
        <v>98.787878787878796</v>
      </c>
      <c r="BZ1523" s="312">
        <v>77005</v>
      </c>
      <c r="CA1523" s="137">
        <v>0.24453095973757499</v>
      </c>
      <c r="CB1523" s="302">
        <v>109.090912</v>
      </c>
      <c r="CD1523" s="318" t="s">
        <v>0</v>
      </c>
      <c r="CE1523" s="290" t="s">
        <v>0</v>
      </c>
      <c r="CF1523" s="290" t="s">
        <v>0</v>
      </c>
      <c r="CG1523" s="312">
        <v>700788</v>
      </c>
      <c r="CH1523" s="137">
        <v>0.25276611952637279</v>
      </c>
      <c r="CI1523" s="302">
        <v>381.24</v>
      </c>
      <c r="CJ1523" s="312">
        <v>722427</v>
      </c>
      <c r="CK1523" s="137">
        <v>0.24754095889068514</v>
      </c>
      <c r="CL1523" s="302">
        <v>317.98</v>
      </c>
    </row>
    <row r="1524" spans="1:91" ht="14.4" x14ac:dyDescent="0.3">
      <c r="A1524" s="99" t="s">
        <v>650</v>
      </c>
      <c r="B1524" s="318" t="s">
        <v>0</v>
      </c>
      <c r="C1524" s="290" t="s">
        <v>0</v>
      </c>
      <c r="D1524" s="290" t="s">
        <v>0</v>
      </c>
      <c r="E1524" s="312">
        <v>9610</v>
      </c>
      <c r="F1524" s="137">
        <v>1.4559260431990377E-2</v>
      </c>
      <c r="G1524" s="302">
        <v>402.42424242424198</v>
      </c>
      <c r="H1524" s="312">
        <v>10231</v>
      </c>
      <c r="I1524" s="137">
        <v>1.4769421767970956E-2</v>
      </c>
      <c r="J1524" s="302">
        <v>427.27273600000001</v>
      </c>
      <c r="L1524" s="290" t="s">
        <v>0</v>
      </c>
      <c r="M1524" s="290" t="s">
        <v>0</v>
      </c>
      <c r="N1524" s="290" t="s">
        <v>0</v>
      </c>
      <c r="O1524" s="312">
        <v>7845</v>
      </c>
      <c r="P1524" s="137">
        <v>1.3693752192833166E-2</v>
      </c>
      <c r="Q1524" s="302">
        <v>406.06060606060601</v>
      </c>
      <c r="R1524" s="312">
        <v>7884</v>
      </c>
      <c r="S1524" s="137">
        <v>1.3092061235775004E-2</v>
      </c>
      <c r="T1524" s="302">
        <v>349.09089999999998</v>
      </c>
      <c r="V1524" s="290" t="s">
        <v>0</v>
      </c>
      <c r="W1524" s="290" t="s">
        <v>0</v>
      </c>
      <c r="X1524" s="290" t="s">
        <v>0</v>
      </c>
      <c r="Y1524" s="312">
        <v>1135</v>
      </c>
      <c r="Z1524" s="137">
        <v>1.2697737900789832E-2</v>
      </c>
      <c r="AA1524" s="302">
        <v>135.15151515151501</v>
      </c>
      <c r="AB1524" s="312">
        <v>1229</v>
      </c>
      <c r="AC1524" s="137">
        <v>1.3217469860081951E-2</v>
      </c>
      <c r="AD1524" s="302">
        <v>135.75756799999999</v>
      </c>
      <c r="AF1524" s="290" t="s">
        <v>0</v>
      </c>
      <c r="AG1524" s="290" t="s">
        <v>0</v>
      </c>
      <c r="AH1524" s="290" t="s">
        <v>0</v>
      </c>
      <c r="AI1524" s="312">
        <v>1249</v>
      </c>
      <c r="AJ1524" s="137">
        <v>1.2297664526800835E-2</v>
      </c>
      <c r="AK1524" s="302">
        <v>126.06060606060601</v>
      </c>
      <c r="AL1524" s="312">
        <v>1147</v>
      </c>
      <c r="AM1524" s="137">
        <v>1.0980174419161218E-2</v>
      </c>
      <c r="AN1524" s="302">
        <v>152.72728000000001</v>
      </c>
      <c r="AP1524" s="290" t="s">
        <v>0</v>
      </c>
      <c r="AQ1524" s="290" t="s">
        <v>0</v>
      </c>
      <c r="AR1524" s="290" t="s">
        <v>0</v>
      </c>
      <c r="AS1524" s="312">
        <v>2736</v>
      </c>
      <c r="AT1524" s="137">
        <v>1.5317176399455837E-2</v>
      </c>
      <c r="AU1524" s="302">
        <v>203.030303030303</v>
      </c>
      <c r="AV1524" s="312">
        <v>2601</v>
      </c>
      <c r="AW1524" s="137">
        <v>1.3815118551882383E-2</v>
      </c>
      <c r="AX1524" s="302">
        <v>261.21212800000001</v>
      </c>
      <c r="AZ1524" s="318" t="s">
        <v>0</v>
      </c>
      <c r="BA1524" s="290" t="s">
        <v>0</v>
      </c>
      <c r="BB1524" s="290" t="s">
        <v>0</v>
      </c>
      <c r="BC1524" s="312">
        <v>8153</v>
      </c>
      <c r="BD1524" s="137">
        <v>1.6528640791460981E-2</v>
      </c>
      <c r="BE1524" s="302">
        <v>393.33333333333297</v>
      </c>
      <c r="BF1524" s="312">
        <v>8054</v>
      </c>
      <c r="BG1524" s="137">
        <v>1.5194162302479663E-2</v>
      </c>
      <c r="BH1524" s="302">
        <v>357.57574499999998</v>
      </c>
      <c r="BJ1524" s="318" t="s">
        <v>0</v>
      </c>
      <c r="BK1524" s="290" t="s">
        <v>0</v>
      </c>
      <c r="BL1524" s="290" t="s">
        <v>0</v>
      </c>
      <c r="BM1524" s="312">
        <v>5809</v>
      </c>
      <c r="BN1524" s="137">
        <v>1.5537694087437978E-2</v>
      </c>
      <c r="BO1524" s="302">
        <v>324.84848484848402</v>
      </c>
      <c r="BP1524" s="312">
        <v>6208</v>
      </c>
      <c r="BQ1524" s="137">
        <v>1.5804279477094233E-2</v>
      </c>
      <c r="BR1524" s="302">
        <v>312.72726399999999</v>
      </c>
      <c r="BT1524" s="318" t="s">
        <v>0</v>
      </c>
      <c r="BU1524" s="290" t="s">
        <v>0</v>
      </c>
      <c r="BV1524" s="290" t="s">
        <v>0</v>
      </c>
      <c r="BW1524" s="312">
        <v>3876</v>
      </c>
      <c r="BX1524" s="137">
        <v>1.2799556176380261E-2</v>
      </c>
      <c r="BY1524" s="302">
        <v>227.87878787878699</v>
      </c>
      <c r="BZ1524" s="312">
        <v>4052</v>
      </c>
      <c r="CA1524" s="137">
        <v>1.2867209257277499E-2</v>
      </c>
      <c r="CB1524" s="302">
        <v>289.69695999999999</v>
      </c>
      <c r="CD1524" s="318" t="s">
        <v>0</v>
      </c>
      <c r="CE1524" s="290" t="s">
        <v>0</v>
      </c>
      <c r="CF1524" s="290" t="s">
        <v>0</v>
      </c>
      <c r="CG1524" s="312">
        <v>40413</v>
      </c>
      <c r="CH1524" s="137">
        <v>1.457650129342869E-2</v>
      </c>
      <c r="CI1524" s="302">
        <v>844.21</v>
      </c>
      <c r="CJ1524" s="312">
        <v>41406</v>
      </c>
      <c r="CK1524" s="137">
        <v>1.4187843123011334E-2</v>
      </c>
      <c r="CL1524" s="302">
        <v>849.64</v>
      </c>
    </row>
    <row r="1525" spans="1:91" ht="14.4" x14ac:dyDescent="0.3">
      <c r="A1525" s="99" t="s">
        <v>651</v>
      </c>
      <c r="B1525" s="318" t="s">
        <v>0</v>
      </c>
      <c r="C1525" s="290" t="s">
        <v>0</v>
      </c>
      <c r="D1525" s="290" t="s">
        <v>0</v>
      </c>
      <c r="E1525" s="312">
        <v>153103</v>
      </c>
      <c r="F1525" s="137">
        <v>0.23195280436202109</v>
      </c>
      <c r="G1525" s="302">
        <v>407.27272727272702</v>
      </c>
      <c r="H1525" s="312">
        <v>157828</v>
      </c>
      <c r="I1525" s="137">
        <v>0.227839732068744</v>
      </c>
      <c r="J1525" s="302">
        <v>443.03030000000001</v>
      </c>
      <c r="L1525" s="290" t="s">
        <v>0</v>
      </c>
      <c r="M1525" s="290" t="s">
        <v>0</v>
      </c>
      <c r="N1525" s="290" t="s">
        <v>0</v>
      </c>
      <c r="O1525" s="312">
        <v>137384</v>
      </c>
      <c r="P1525" s="137">
        <v>0.23980910787255472</v>
      </c>
      <c r="Q1525" s="302">
        <v>407.27272727272702</v>
      </c>
      <c r="R1525" s="312">
        <v>140651</v>
      </c>
      <c r="S1525" s="137">
        <v>0.2335631031041337</v>
      </c>
      <c r="T1525" s="302">
        <v>361.21212800000001</v>
      </c>
      <c r="V1525" s="290" t="s">
        <v>0</v>
      </c>
      <c r="W1525" s="290" t="s">
        <v>0</v>
      </c>
      <c r="X1525" s="290" t="s">
        <v>0</v>
      </c>
      <c r="Y1525" s="312">
        <v>20854</v>
      </c>
      <c r="Z1525" s="137">
        <v>0.23330275434631823</v>
      </c>
      <c r="AA1525" s="302">
        <v>139.39393939393901</v>
      </c>
      <c r="AB1525" s="312">
        <v>20888</v>
      </c>
      <c r="AC1525" s="137">
        <v>0.2246432143510104</v>
      </c>
      <c r="AD1525" s="302">
        <v>139.393936</v>
      </c>
      <c r="AF1525" s="290" t="s">
        <v>0</v>
      </c>
      <c r="AG1525" s="290" t="s">
        <v>0</v>
      </c>
      <c r="AH1525" s="290" t="s">
        <v>0</v>
      </c>
      <c r="AI1525" s="312">
        <v>24121</v>
      </c>
      <c r="AJ1525" s="137">
        <v>0.23749556929620733</v>
      </c>
      <c r="AK1525" s="302">
        <v>330.30303030303003</v>
      </c>
      <c r="AL1525" s="312">
        <v>25457</v>
      </c>
      <c r="AM1525" s="137">
        <v>0.2436986052210873</v>
      </c>
      <c r="AN1525" s="302">
        <v>268.48486300000002</v>
      </c>
      <c r="AP1525" s="290" t="s">
        <v>0</v>
      </c>
      <c r="AQ1525" s="290" t="s">
        <v>0</v>
      </c>
      <c r="AR1525" s="290" t="s">
        <v>0</v>
      </c>
      <c r="AS1525" s="312">
        <v>41057</v>
      </c>
      <c r="AT1525" s="137">
        <v>0.22985281850601547</v>
      </c>
      <c r="AU1525" s="302">
        <v>206.06060606060601</v>
      </c>
      <c r="AV1525" s="312">
        <v>42725</v>
      </c>
      <c r="AW1525" s="137">
        <v>0.22693231069941361</v>
      </c>
      <c r="AX1525" s="302">
        <v>273.93939999999998</v>
      </c>
      <c r="AZ1525" s="318" t="s">
        <v>0</v>
      </c>
      <c r="BA1525" s="290" t="s">
        <v>0</v>
      </c>
      <c r="BB1525" s="290" t="s">
        <v>0</v>
      </c>
      <c r="BC1525" s="312">
        <v>121384</v>
      </c>
      <c r="BD1525" s="137">
        <v>0.24608273443280995</v>
      </c>
      <c r="BE1525" s="302">
        <v>410.90909090909099</v>
      </c>
      <c r="BF1525" s="312">
        <v>127904</v>
      </c>
      <c r="BG1525" s="137">
        <v>0.24129552211775004</v>
      </c>
      <c r="BH1525" s="302">
        <v>367.878784</v>
      </c>
      <c r="BJ1525" s="318" t="s">
        <v>0</v>
      </c>
      <c r="BK1525" s="290" t="s">
        <v>0</v>
      </c>
      <c r="BL1525" s="290" t="s">
        <v>0</v>
      </c>
      <c r="BM1525" s="312">
        <v>91104</v>
      </c>
      <c r="BN1525" s="137">
        <v>0.2436815428028834</v>
      </c>
      <c r="BO1525" s="302">
        <v>327.87878787878702</v>
      </c>
      <c r="BP1525" s="312">
        <v>92615</v>
      </c>
      <c r="BQ1525" s="137">
        <v>0.23577856697343466</v>
      </c>
      <c r="BR1525" s="302">
        <v>319.39395100000002</v>
      </c>
      <c r="BT1525" s="318" t="s">
        <v>0</v>
      </c>
      <c r="BU1525" s="290" t="s">
        <v>0</v>
      </c>
      <c r="BV1525" s="290" t="s">
        <v>0</v>
      </c>
      <c r="BW1525" s="312">
        <v>71368</v>
      </c>
      <c r="BX1525" s="137">
        <v>0.23567562569553832</v>
      </c>
      <c r="BY1525" s="302">
        <v>255.15151515151501</v>
      </c>
      <c r="BZ1525" s="312">
        <v>72953</v>
      </c>
      <c r="CA1525" s="137">
        <v>0.23166375048029747</v>
      </c>
      <c r="CB1525" s="302">
        <v>296.36364700000001</v>
      </c>
      <c r="CD1525" s="318" t="s">
        <v>0</v>
      </c>
      <c r="CE1525" s="290" t="s">
        <v>0</v>
      </c>
      <c r="CF1525" s="290" t="s">
        <v>0</v>
      </c>
      <c r="CG1525" s="312">
        <v>660375</v>
      </c>
      <c r="CH1525" s="137">
        <v>0.23818961823294413</v>
      </c>
      <c r="CI1525" s="302">
        <v>917.61</v>
      </c>
      <c r="CJ1525" s="312">
        <v>681021</v>
      </c>
      <c r="CK1525" s="137">
        <v>0.23335311576767381</v>
      </c>
      <c r="CL1525" s="302">
        <v>903.49</v>
      </c>
    </row>
    <row r="1526" spans="1:91" ht="14.4" x14ac:dyDescent="0.3">
      <c r="A1526" s="99" t="s">
        <v>635</v>
      </c>
      <c r="B1526" s="318" t="s">
        <v>0</v>
      </c>
      <c r="C1526" s="290" t="s">
        <v>0</v>
      </c>
      <c r="D1526" s="290" t="s">
        <v>0</v>
      </c>
      <c r="E1526" s="312">
        <v>29108</v>
      </c>
      <c r="F1526" s="137">
        <v>4.409895449056981E-2</v>
      </c>
      <c r="G1526" s="302">
        <v>66.060606060606005</v>
      </c>
      <c r="H1526" s="312">
        <v>35886</v>
      </c>
      <c r="I1526" s="137">
        <v>5.1804854810419868E-2</v>
      </c>
      <c r="J1526" s="302">
        <v>68.484849999999994</v>
      </c>
      <c r="L1526" s="290" t="s">
        <v>0</v>
      </c>
      <c r="M1526" s="290" t="s">
        <v>0</v>
      </c>
      <c r="N1526" s="290" t="s">
        <v>0</v>
      </c>
      <c r="O1526" s="312">
        <v>24647</v>
      </c>
      <c r="P1526" s="137">
        <v>4.3022295767591978E-2</v>
      </c>
      <c r="Q1526" s="302">
        <v>53.939393939393902</v>
      </c>
      <c r="R1526" s="312">
        <v>29714</v>
      </c>
      <c r="S1526" s="137">
        <v>4.9342656971057643E-2</v>
      </c>
      <c r="T1526" s="302">
        <v>53.939392099999999</v>
      </c>
      <c r="V1526" s="290" t="s">
        <v>0</v>
      </c>
      <c r="W1526" s="290" t="s">
        <v>0</v>
      </c>
      <c r="X1526" s="290" t="s">
        <v>0</v>
      </c>
      <c r="Y1526" s="312">
        <v>3720</v>
      </c>
      <c r="Z1526" s="137">
        <v>4.1617255498623947E-2</v>
      </c>
      <c r="AA1526" s="302">
        <v>31.515151515151501</v>
      </c>
      <c r="AB1526" s="312">
        <v>4435</v>
      </c>
      <c r="AC1526" s="137">
        <v>4.7696890829506469E-2</v>
      </c>
      <c r="AD1526" s="302">
        <v>20</v>
      </c>
      <c r="AF1526" s="290" t="s">
        <v>0</v>
      </c>
      <c r="AG1526" s="290" t="s">
        <v>0</v>
      </c>
      <c r="AH1526" s="290" t="s">
        <v>0</v>
      </c>
      <c r="AI1526" s="312">
        <v>5397</v>
      </c>
      <c r="AJ1526" s="137">
        <v>5.3138907486904807E-2</v>
      </c>
      <c r="AK1526" s="302">
        <v>74.545454545454504</v>
      </c>
      <c r="AL1526" s="312">
        <v>6479</v>
      </c>
      <c r="AM1526" s="137">
        <v>6.2023147394721478E-2</v>
      </c>
      <c r="AN1526" s="302">
        <v>80.606063800000001</v>
      </c>
      <c r="AP1526" s="290" t="s">
        <v>0</v>
      </c>
      <c r="AQ1526" s="290" t="s">
        <v>0</v>
      </c>
      <c r="AR1526" s="290" t="s">
        <v>0</v>
      </c>
      <c r="AS1526" s="312">
        <v>7596</v>
      </c>
      <c r="AT1526" s="137">
        <v>4.2525318687962915E-2</v>
      </c>
      <c r="AU1526" s="302">
        <v>32.727272727272698</v>
      </c>
      <c r="AV1526" s="312">
        <v>9004</v>
      </c>
      <c r="AW1526" s="137">
        <v>4.7824424237273733E-2</v>
      </c>
      <c r="AX1526" s="302">
        <v>39.393940000000001</v>
      </c>
      <c r="AZ1526" s="318" t="s">
        <v>0</v>
      </c>
      <c r="BA1526" s="290" t="s">
        <v>0</v>
      </c>
      <c r="BB1526" s="290" t="s">
        <v>0</v>
      </c>
      <c r="BC1526" s="312">
        <v>23283</v>
      </c>
      <c r="BD1526" s="137">
        <v>4.7201808358590211E-2</v>
      </c>
      <c r="BE1526" s="302">
        <v>67.878787878787804</v>
      </c>
      <c r="BF1526" s="312">
        <v>29129</v>
      </c>
      <c r="BG1526" s="137">
        <v>5.4952912057229963E-2</v>
      </c>
      <c r="BH1526" s="302">
        <v>70.909090000000006</v>
      </c>
      <c r="BJ1526" s="318" t="s">
        <v>0</v>
      </c>
      <c r="BK1526" s="290" t="s">
        <v>0</v>
      </c>
      <c r="BL1526" s="290" t="s">
        <v>0</v>
      </c>
      <c r="BM1526" s="312">
        <v>17663</v>
      </c>
      <c r="BN1526" s="137">
        <v>4.7244326160512481E-2</v>
      </c>
      <c r="BO1526" s="302">
        <v>92.727272727272705</v>
      </c>
      <c r="BP1526" s="312">
        <v>21789</v>
      </c>
      <c r="BQ1526" s="137">
        <v>5.5470271508763894E-2</v>
      </c>
      <c r="BR1526" s="302">
        <v>57.5757561</v>
      </c>
      <c r="BT1526" s="318" t="s">
        <v>0</v>
      </c>
      <c r="BU1526" s="290" t="s">
        <v>0</v>
      </c>
      <c r="BV1526" s="290" t="s">
        <v>0</v>
      </c>
      <c r="BW1526" s="312">
        <v>13102</v>
      </c>
      <c r="BX1526" s="137">
        <v>4.3266198406329767E-2</v>
      </c>
      <c r="BY1526" s="302">
        <v>64.848484848484802</v>
      </c>
      <c r="BZ1526" s="312">
        <v>15797</v>
      </c>
      <c r="CA1526" s="137">
        <v>5.0163698084208452E-2</v>
      </c>
      <c r="CB1526" s="302">
        <v>48.484848</v>
      </c>
      <c r="CD1526" s="318" t="s">
        <v>0</v>
      </c>
      <c r="CE1526" s="290" t="s">
        <v>0</v>
      </c>
      <c r="CF1526" s="290" t="s">
        <v>0</v>
      </c>
      <c r="CG1526" s="312">
        <v>124516</v>
      </c>
      <c r="CH1526" s="137">
        <v>4.4911479846894975E-2</v>
      </c>
      <c r="CI1526" s="302">
        <v>177.97</v>
      </c>
      <c r="CJ1526" s="312">
        <v>152233</v>
      </c>
      <c r="CK1526" s="137">
        <v>5.2162921367564709E-2</v>
      </c>
      <c r="CL1526" s="302">
        <v>161.88</v>
      </c>
    </row>
    <row r="1527" spans="1:91" ht="14.4" x14ac:dyDescent="0.3">
      <c r="A1527" s="99" t="s">
        <v>650</v>
      </c>
      <c r="B1527" s="318" t="s">
        <v>0</v>
      </c>
      <c r="C1527" s="290" t="s">
        <v>0</v>
      </c>
      <c r="D1527" s="290" t="s">
        <v>0</v>
      </c>
      <c r="E1527" s="312">
        <v>3323</v>
      </c>
      <c r="F1527" s="137">
        <v>5.0343831857964641E-3</v>
      </c>
      <c r="G1527" s="302">
        <v>238.78787878787799</v>
      </c>
      <c r="H1527" s="312">
        <v>5010</v>
      </c>
      <c r="I1527" s="137">
        <v>7.232411597843269E-3</v>
      </c>
      <c r="J1527" s="302">
        <v>252.72728000000001</v>
      </c>
      <c r="L1527" s="290" t="s">
        <v>0</v>
      </c>
      <c r="M1527" s="290" t="s">
        <v>0</v>
      </c>
      <c r="N1527" s="290" t="s">
        <v>0</v>
      </c>
      <c r="O1527" s="312">
        <v>2507</v>
      </c>
      <c r="P1527" s="137">
        <v>4.3760658696536331E-3</v>
      </c>
      <c r="Q1527" s="302">
        <v>210.30303030303</v>
      </c>
      <c r="R1527" s="312">
        <v>3675</v>
      </c>
      <c r="S1527" s="137">
        <v>6.1026541148494597E-3</v>
      </c>
      <c r="T1527" s="302">
        <v>232.72728000000001</v>
      </c>
      <c r="V1527" s="290" t="s">
        <v>0</v>
      </c>
      <c r="W1527" s="290" t="s">
        <v>0</v>
      </c>
      <c r="X1527" s="290" t="s">
        <v>0</v>
      </c>
      <c r="Y1527" s="312">
        <v>439</v>
      </c>
      <c r="Z1527" s="137">
        <v>4.9112836462085786E-3</v>
      </c>
      <c r="AA1527" s="302">
        <v>72.727272727272705</v>
      </c>
      <c r="AB1527" s="312">
        <v>684</v>
      </c>
      <c r="AC1527" s="137">
        <v>7.3561833883613132E-3</v>
      </c>
      <c r="AD1527" s="302">
        <v>96.363640000000004</v>
      </c>
      <c r="AF1527" s="290" t="s">
        <v>0</v>
      </c>
      <c r="AG1527" s="290" t="s">
        <v>0</v>
      </c>
      <c r="AH1527" s="290" t="s">
        <v>0</v>
      </c>
      <c r="AI1527" s="312">
        <v>600</v>
      </c>
      <c r="AJ1527" s="137">
        <v>5.9076050569099288E-3</v>
      </c>
      <c r="AK1527" s="302">
        <v>96.969696969696898</v>
      </c>
      <c r="AL1527" s="312">
        <v>566</v>
      </c>
      <c r="AM1527" s="137">
        <v>5.4182900795512199E-3</v>
      </c>
      <c r="AN1527" s="302">
        <v>108.484848</v>
      </c>
      <c r="AP1527" s="290" t="s">
        <v>0</v>
      </c>
      <c r="AQ1527" s="290" t="s">
        <v>0</v>
      </c>
      <c r="AR1527" s="290" t="s">
        <v>0</v>
      </c>
      <c r="AS1527" s="312">
        <v>1174</v>
      </c>
      <c r="AT1527" s="137">
        <v>6.5725018614624098E-3</v>
      </c>
      <c r="AU1527" s="302">
        <v>135.15151515151501</v>
      </c>
      <c r="AV1527" s="312">
        <v>1142</v>
      </c>
      <c r="AW1527" s="137">
        <v>6.0656921900229454E-3</v>
      </c>
      <c r="AX1527" s="302">
        <v>147.27271999999999</v>
      </c>
      <c r="AZ1527" s="318" t="s">
        <v>0</v>
      </c>
      <c r="BA1527" s="290" t="s">
        <v>0</v>
      </c>
      <c r="BB1527" s="290" t="s">
        <v>0</v>
      </c>
      <c r="BC1527" s="312">
        <v>3262</v>
      </c>
      <c r="BD1527" s="137">
        <v>6.6130781628536382E-3</v>
      </c>
      <c r="BE1527" s="302">
        <v>276.969696969697</v>
      </c>
      <c r="BF1527" s="312">
        <v>3808</v>
      </c>
      <c r="BG1527" s="137">
        <v>7.1839297303007889E-3</v>
      </c>
      <c r="BH1527" s="302">
        <v>240.606064</v>
      </c>
      <c r="BJ1527" s="318" t="s">
        <v>0</v>
      </c>
      <c r="BK1527" s="290" t="s">
        <v>0</v>
      </c>
      <c r="BL1527" s="290" t="s">
        <v>0</v>
      </c>
      <c r="BM1527" s="312">
        <v>2704</v>
      </c>
      <c r="BN1527" s="137">
        <v>7.2325572064782743E-3</v>
      </c>
      <c r="BO1527" s="302">
        <v>184.24242424242399</v>
      </c>
      <c r="BP1527" s="312">
        <v>3003</v>
      </c>
      <c r="BQ1527" s="137">
        <v>7.6450147019513498E-3</v>
      </c>
      <c r="BR1527" s="302">
        <v>241.21212800000001</v>
      </c>
      <c r="BT1527" s="318" t="s">
        <v>0</v>
      </c>
      <c r="BU1527" s="290" t="s">
        <v>0</v>
      </c>
      <c r="BV1527" s="290" t="s">
        <v>0</v>
      </c>
      <c r="BW1527" s="312">
        <v>1390</v>
      </c>
      <c r="BX1527" s="137">
        <v>4.5901401148525705E-3</v>
      </c>
      <c r="BY1527" s="302">
        <v>123.030303030303</v>
      </c>
      <c r="BZ1527" s="312">
        <v>2302</v>
      </c>
      <c r="CA1527" s="137">
        <v>7.310048299667523E-3</v>
      </c>
      <c r="CB1527" s="302">
        <v>183.636368</v>
      </c>
      <c r="CD1527" s="318" t="s">
        <v>0</v>
      </c>
      <c r="CE1527" s="290" t="s">
        <v>0</v>
      </c>
      <c r="CF1527" s="290" t="s">
        <v>0</v>
      </c>
      <c r="CG1527" s="312">
        <v>15399</v>
      </c>
      <c r="CH1527" s="137">
        <v>5.554241046631242E-3</v>
      </c>
      <c r="CI1527" s="302">
        <v>508.45</v>
      </c>
      <c r="CJ1527" s="312">
        <v>20190</v>
      </c>
      <c r="CK1527" s="137">
        <v>6.9181411547504911E-3</v>
      </c>
      <c r="CL1527" s="302">
        <v>555.86</v>
      </c>
    </row>
    <row r="1528" spans="1:91" ht="14.4" x14ac:dyDescent="0.3">
      <c r="A1528" s="99" t="s">
        <v>651</v>
      </c>
      <c r="B1528" s="318" t="s">
        <v>0</v>
      </c>
      <c r="C1528" s="290" t="s">
        <v>0</v>
      </c>
      <c r="D1528" s="290" t="s">
        <v>0</v>
      </c>
      <c r="E1528" s="312">
        <v>25785</v>
      </c>
      <c r="F1528" s="137">
        <v>3.9064571304773345E-2</v>
      </c>
      <c r="G1528" s="302">
        <v>236.363636363636</v>
      </c>
      <c r="H1528" s="312">
        <v>30876</v>
      </c>
      <c r="I1528" s="137">
        <v>4.4572443212576598E-2</v>
      </c>
      <c r="J1528" s="302">
        <v>256.36364700000001</v>
      </c>
      <c r="L1528" s="290" t="s">
        <v>0</v>
      </c>
      <c r="M1528" s="290" t="s">
        <v>0</v>
      </c>
      <c r="N1528" s="290" t="s">
        <v>0</v>
      </c>
      <c r="O1528" s="312">
        <v>22140</v>
      </c>
      <c r="P1528" s="137">
        <v>3.8646229897938346E-2</v>
      </c>
      <c r="Q1528" s="302">
        <v>215.75757575757501</v>
      </c>
      <c r="R1528" s="312">
        <v>26039</v>
      </c>
      <c r="S1528" s="137">
        <v>4.3240002856208187E-2</v>
      </c>
      <c r="T1528" s="302">
        <v>227.878784</v>
      </c>
      <c r="V1528" s="290" t="s">
        <v>0</v>
      </c>
      <c r="W1528" s="290" t="s">
        <v>0</v>
      </c>
      <c r="X1528" s="290" t="s">
        <v>0</v>
      </c>
      <c r="Y1528" s="312">
        <v>3281</v>
      </c>
      <c r="Z1528" s="137">
        <v>3.6705971852415364E-2</v>
      </c>
      <c r="AA1528" s="302">
        <v>77.575757575757507</v>
      </c>
      <c r="AB1528" s="312">
        <v>3751</v>
      </c>
      <c r="AC1528" s="137">
        <v>4.0340707441145159E-2</v>
      </c>
      <c r="AD1528" s="302">
        <v>97.575760000000002</v>
      </c>
      <c r="AF1528" s="290" t="s">
        <v>0</v>
      </c>
      <c r="AG1528" s="290" t="s">
        <v>0</v>
      </c>
      <c r="AH1528" s="290" t="s">
        <v>0</v>
      </c>
      <c r="AI1528" s="312">
        <v>4797</v>
      </c>
      <c r="AJ1528" s="137">
        <v>4.7231302429994883E-2</v>
      </c>
      <c r="AK1528" s="302">
        <v>122.424242424242</v>
      </c>
      <c r="AL1528" s="312">
        <v>5913</v>
      </c>
      <c r="AM1528" s="137">
        <v>5.6604857315170252E-2</v>
      </c>
      <c r="AN1528" s="302">
        <v>127.272728</v>
      </c>
      <c r="AP1528" s="290" t="s">
        <v>0</v>
      </c>
      <c r="AQ1528" s="290" t="s">
        <v>0</v>
      </c>
      <c r="AR1528" s="290" t="s">
        <v>0</v>
      </c>
      <c r="AS1528" s="312">
        <v>6422</v>
      </c>
      <c r="AT1528" s="137">
        <v>3.5952816826500505E-2</v>
      </c>
      <c r="AU1528" s="302">
        <v>136.363636363636</v>
      </c>
      <c r="AV1528" s="312">
        <v>7862</v>
      </c>
      <c r="AW1528" s="137">
        <v>4.1758732047250786E-2</v>
      </c>
      <c r="AX1528" s="302">
        <v>148.484848</v>
      </c>
      <c r="AZ1528" s="318" t="s">
        <v>0</v>
      </c>
      <c r="BA1528" s="290" t="s">
        <v>0</v>
      </c>
      <c r="BB1528" s="290" t="s">
        <v>0</v>
      </c>
      <c r="BC1528" s="312">
        <v>20021</v>
      </c>
      <c r="BD1528" s="137">
        <v>4.0588730195736569E-2</v>
      </c>
      <c r="BE1528" s="302">
        <v>275.15151515151501</v>
      </c>
      <c r="BF1528" s="312">
        <v>25321</v>
      </c>
      <c r="BG1528" s="137">
        <v>4.7768982326929173E-2</v>
      </c>
      <c r="BH1528" s="302">
        <v>239.393936</v>
      </c>
      <c r="BJ1528" s="318" t="s">
        <v>0</v>
      </c>
      <c r="BK1528" s="290" t="s">
        <v>0</v>
      </c>
      <c r="BL1528" s="290" t="s">
        <v>0</v>
      </c>
      <c r="BM1528" s="312">
        <v>14959</v>
      </c>
      <c r="BN1528" s="137">
        <v>4.0011768954034209E-2</v>
      </c>
      <c r="BO1528" s="302">
        <v>178.18181818181799</v>
      </c>
      <c r="BP1528" s="312">
        <v>18786</v>
      </c>
      <c r="BQ1528" s="137">
        <v>4.7825256806812544E-2</v>
      </c>
      <c r="BR1528" s="302">
        <v>244.24243200000001</v>
      </c>
      <c r="BT1528" s="318" t="s">
        <v>0</v>
      </c>
      <c r="BU1528" s="290" t="s">
        <v>0</v>
      </c>
      <c r="BV1528" s="290" t="s">
        <v>0</v>
      </c>
      <c r="BW1528" s="312">
        <v>11712</v>
      </c>
      <c r="BX1528" s="137">
        <v>3.8676058291477203E-2</v>
      </c>
      <c r="BY1528" s="302">
        <v>135.75757575757501</v>
      </c>
      <c r="BZ1528" s="312">
        <v>13495</v>
      </c>
      <c r="CA1528" s="137">
        <v>4.2853649784540933E-2</v>
      </c>
      <c r="CB1528" s="302">
        <v>180</v>
      </c>
      <c r="CD1528" s="318" t="s">
        <v>0</v>
      </c>
      <c r="CE1528" s="290" t="s">
        <v>0</v>
      </c>
      <c r="CF1528" s="290" t="s">
        <v>0</v>
      </c>
      <c r="CG1528" s="312">
        <v>109117</v>
      </c>
      <c r="CH1528" s="137">
        <v>3.9357238800263733E-2</v>
      </c>
      <c r="CI1528" s="302">
        <v>516.49</v>
      </c>
      <c r="CJ1528" s="312">
        <v>132043</v>
      </c>
      <c r="CK1528" s="137">
        <v>4.5244780212814223E-2</v>
      </c>
      <c r="CL1528" s="302">
        <v>559.96</v>
      </c>
    </row>
    <row r="1529" spans="1:91" ht="14.4" x14ac:dyDescent="0.3">
      <c r="A1529" s="99" t="s">
        <v>636</v>
      </c>
      <c r="B1529" s="318" t="s">
        <v>0</v>
      </c>
      <c r="C1529" s="290" t="s">
        <v>0</v>
      </c>
      <c r="D1529" s="290" t="s">
        <v>0</v>
      </c>
      <c r="E1529" s="312">
        <v>25590</v>
      </c>
      <c r="F1529" s="137">
        <v>3.8769144063957726E-2</v>
      </c>
      <c r="G1529" s="302">
        <v>185.45454545454501</v>
      </c>
      <c r="H1529" s="312">
        <v>27584</v>
      </c>
      <c r="I1529" s="137">
        <v>3.9820128046887969E-2</v>
      </c>
      <c r="J1529" s="302">
        <v>134.545456</v>
      </c>
      <c r="L1529" s="290" t="s">
        <v>0</v>
      </c>
      <c r="M1529" s="290" t="s">
        <v>0</v>
      </c>
      <c r="N1529" s="290" t="s">
        <v>0</v>
      </c>
      <c r="O1529" s="312">
        <v>18775</v>
      </c>
      <c r="P1529" s="137">
        <v>3.2772491704326667E-2</v>
      </c>
      <c r="Q1529" s="302">
        <v>100.60606060606</v>
      </c>
      <c r="R1529" s="312">
        <v>20346</v>
      </c>
      <c r="S1529" s="137">
        <v>3.3786285883191047E-2</v>
      </c>
      <c r="T1529" s="302">
        <v>124.848488</v>
      </c>
      <c r="V1529" s="290" t="s">
        <v>0</v>
      </c>
      <c r="W1529" s="290" t="s">
        <v>0</v>
      </c>
      <c r="X1529" s="290" t="s">
        <v>0</v>
      </c>
      <c r="Y1529" s="312">
        <v>3076</v>
      </c>
      <c r="Z1529" s="137">
        <v>3.4412547826281524E-2</v>
      </c>
      <c r="AA1529" s="302">
        <v>43.030303030303003</v>
      </c>
      <c r="AB1529" s="312">
        <v>3572</v>
      </c>
      <c r="AC1529" s="137">
        <v>3.8415624361442413E-2</v>
      </c>
      <c r="AD1529" s="302">
        <v>46.6666679</v>
      </c>
      <c r="AF1529" s="290" t="s">
        <v>0</v>
      </c>
      <c r="AG1529" s="290" t="s">
        <v>0</v>
      </c>
      <c r="AH1529" s="290" t="s">
        <v>0</v>
      </c>
      <c r="AI1529" s="312">
        <v>3987</v>
      </c>
      <c r="AJ1529" s="137">
        <v>3.9256035603166477E-2</v>
      </c>
      <c r="AK1529" s="302">
        <v>74.545454545454504</v>
      </c>
      <c r="AL1529" s="312">
        <v>4387</v>
      </c>
      <c r="AM1529" s="137">
        <v>4.1996534591857246E-2</v>
      </c>
      <c r="AN1529" s="302">
        <v>68.484849999999994</v>
      </c>
      <c r="AP1529" s="290" t="s">
        <v>0</v>
      </c>
      <c r="AQ1529" s="290" t="s">
        <v>0</v>
      </c>
      <c r="AR1529" s="290" t="s">
        <v>0</v>
      </c>
      <c r="AS1529" s="312">
        <v>6346</v>
      </c>
      <c r="AT1529" s="137">
        <v>3.5527339704293399E-2</v>
      </c>
      <c r="AU1529" s="302">
        <v>103.030303030303</v>
      </c>
      <c r="AV1529" s="312">
        <v>7023</v>
      </c>
      <c r="AW1529" s="137">
        <v>3.7302413529361776E-2</v>
      </c>
      <c r="AX1529" s="302">
        <v>53.3333321</v>
      </c>
      <c r="AZ1529" s="318" t="s">
        <v>0</v>
      </c>
      <c r="BA1529" s="290" t="s">
        <v>0</v>
      </c>
      <c r="BB1529" s="290" t="s">
        <v>0</v>
      </c>
      <c r="BC1529" s="312">
        <v>19144</v>
      </c>
      <c r="BD1529" s="137">
        <v>3.8810781223074818E-2</v>
      </c>
      <c r="BE1529" s="302">
        <v>168.48484848484799</v>
      </c>
      <c r="BF1529" s="312">
        <v>21346</v>
      </c>
      <c r="BG1529" s="137">
        <v>4.0270001056460253E-2</v>
      </c>
      <c r="BH1529" s="302">
        <v>147.878784</v>
      </c>
      <c r="BJ1529" s="318" t="s">
        <v>0</v>
      </c>
      <c r="BK1529" s="290" t="s">
        <v>0</v>
      </c>
      <c r="BL1529" s="290" t="s">
        <v>0</v>
      </c>
      <c r="BM1529" s="312">
        <v>14687</v>
      </c>
      <c r="BN1529" s="137">
        <v>3.9284233613737576E-2</v>
      </c>
      <c r="BO1529" s="302">
        <v>150.90909090909</v>
      </c>
      <c r="BP1529" s="312">
        <v>16135</v>
      </c>
      <c r="BQ1529" s="137">
        <v>4.1076361044284061E-2</v>
      </c>
      <c r="BR1529" s="302">
        <v>99.393936199999999</v>
      </c>
      <c r="BT1529" s="318" t="s">
        <v>0</v>
      </c>
      <c r="BU1529" s="290" t="s">
        <v>0</v>
      </c>
      <c r="BV1529" s="290" t="s">
        <v>0</v>
      </c>
      <c r="BW1529" s="312">
        <v>10538</v>
      </c>
      <c r="BX1529" s="137">
        <v>3.4799206136918268E-2</v>
      </c>
      <c r="BY1529" s="302">
        <v>125.454545454545</v>
      </c>
      <c r="BZ1529" s="312">
        <v>11616</v>
      </c>
      <c r="CA1529" s="137">
        <v>3.6886846676341421E-2</v>
      </c>
      <c r="CB1529" s="302">
        <v>99.393936199999999</v>
      </c>
      <c r="CD1529" s="318" t="s">
        <v>0</v>
      </c>
      <c r="CE1529" s="290" t="s">
        <v>0</v>
      </c>
      <c r="CF1529" s="290" t="s">
        <v>0</v>
      </c>
      <c r="CG1529" s="312">
        <v>102143</v>
      </c>
      <c r="CH1529" s="137">
        <v>3.6841797728817127E-2</v>
      </c>
      <c r="CI1529" s="302">
        <v>358.48</v>
      </c>
      <c r="CJ1529" s="312">
        <v>112009</v>
      </c>
      <c r="CK1529" s="137">
        <v>3.8380092749006826E-2</v>
      </c>
      <c r="CL1529" s="302">
        <v>289.98</v>
      </c>
    </row>
    <row r="1530" spans="1:91" ht="14.4" x14ac:dyDescent="0.3">
      <c r="A1530" s="99" t="s">
        <v>650</v>
      </c>
      <c r="B1530" s="318" t="s">
        <v>0</v>
      </c>
      <c r="C1530" s="290" t="s">
        <v>0</v>
      </c>
      <c r="D1530" s="290" t="s">
        <v>0</v>
      </c>
      <c r="E1530" s="312">
        <v>8870</v>
      </c>
      <c r="F1530" s="137">
        <v>1.3438151928382377E-2</v>
      </c>
      <c r="G1530" s="302">
        <v>304.24242424242402</v>
      </c>
      <c r="H1530" s="312">
        <v>9691</v>
      </c>
      <c r="I1530" s="137">
        <v>1.3989880398143537E-2</v>
      </c>
      <c r="J1530" s="302">
        <v>305.45455900000002</v>
      </c>
      <c r="L1530" s="290" t="s">
        <v>0</v>
      </c>
      <c r="M1530" s="290" t="s">
        <v>0</v>
      </c>
      <c r="N1530" s="290" t="s">
        <v>0</v>
      </c>
      <c r="O1530" s="312">
        <v>5714</v>
      </c>
      <c r="P1530" s="137">
        <v>9.9740089266856236E-3</v>
      </c>
      <c r="Q1530" s="302">
        <v>296.36363636363598</v>
      </c>
      <c r="R1530" s="312">
        <v>6681</v>
      </c>
      <c r="S1530" s="137">
        <v>1.1094376092873262E-2</v>
      </c>
      <c r="T1530" s="302">
        <v>293.33334400000001</v>
      </c>
      <c r="V1530" s="290" t="s">
        <v>0</v>
      </c>
      <c r="W1530" s="290" t="s">
        <v>0</v>
      </c>
      <c r="X1530" s="290" t="s">
        <v>0</v>
      </c>
      <c r="Y1530" s="312">
        <v>1137</v>
      </c>
      <c r="Z1530" s="137">
        <v>1.272011276933748E-2</v>
      </c>
      <c r="AA1530" s="302">
        <v>110.90909090909</v>
      </c>
      <c r="AB1530" s="312">
        <v>871</v>
      </c>
      <c r="AC1530" s="137">
        <v>9.3673037006764669E-3</v>
      </c>
      <c r="AD1530" s="302">
        <v>95.757576</v>
      </c>
      <c r="AF1530" s="290" t="s">
        <v>0</v>
      </c>
      <c r="AG1530" s="290" t="s">
        <v>0</v>
      </c>
      <c r="AH1530" s="290" t="s">
        <v>0</v>
      </c>
      <c r="AI1530" s="312">
        <v>1291</v>
      </c>
      <c r="AJ1530" s="137">
        <v>1.271119688078453E-2</v>
      </c>
      <c r="AK1530" s="302">
        <v>142.42424242424201</v>
      </c>
      <c r="AL1530" s="312">
        <v>1193</v>
      </c>
      <c r="AM1530" s="137">
        <v>1.1420530150008138E-2</v>
      </c>
      <c r="AN1530" s="302">
        <v>120</v>
      </c>
      <c r="AP1530" s="290" t="s">
        <v>0</v>
      </c>
      <c r="AQ1530" s="290" t="s">
        <v>0</v>
      </c>
      <c r="AR1530" s="290" t="s">
        <v>0</v>
      </c>
      <c r="AS1530" s="312">
        <v>2352</v>
      </c>
      <c r="AT1530" s="137">
        <v>1.3167397255672562E-2</v>
      </c>
      <c r="AU1530" s="302">
        <v>170.30303030303</v>
      </c>
      <c r="AV1530" s="312">
        <v>2824</v>
      </c>
      <c r="AW1530" s="137">
        <v>1.4999575082858842E-2</v>
      </c>
      <c r="AX1530" s="302">
        <v>183.636368</v>
      </c>
      <c r="AZ1530" s="318" t="s">
        <v>0</v>
      </c>
      <c r="BA1530" s="290" t="s">
        <v>0</v>
      </c>
      <c r="BB1530" s="290" t="s">
        <v>0</v>
      </c>
      <c r="BC1530" s="312">
        <v>6431</v>
      </c>
      <c r="BD1530" s="137">
        <v>1.3037616696907343E-2</v>
      </c>
      <c r="BE1530" s="302">
        <v>250.90909090909</v>
      </c>
      <c r="BF1530" s="312">
        <v>7643</v>
      </c>
      <c r="BG1530" s="137">
        <v>1.4418795937155707E-2</v>
      </c>
      <c r="BH1530" s="302">
        <v>309.69695999999999</v>
      </c>
      <c r="BJ1530" s="318" t="s">
        <v>0</v>
      </c>
      <c r="BK1530" s="290" t="s">
        <v>0</v>
      </c>
      <c r="BL1530" s="290" t="s">
        <v>0</v>
      </c>
      <c r="BM1530" s="312">
        <v>5217</v>
      </c>
      <c r="BN1530" s="137">
        <v>1.3954234817380605E-2</v>
      </c>
      <c r="BO1530" s="302">
        <v>226.666666666666</v>
      </c>
      <c r="BP1530" s="312">
        <v>6308</v>
      </c>
      <c r="BQ1530" s="137">
        <v>1.6058858721248456E-2</v>
      </c>
      <c r="BR1530" s="302">
        <v>269.09089999999998</v>
      </c>
      <c r="BT1530" s="318" t="s">
        <v>0</v>
      </c>
      <c r="BU1530" s="290" t="s">
        <v>0</v>
      </c>
      <c r="BV1530" s="290" t="s">
        <v>0</v>
      </c>
      <c r="BW1530" s="312">
        <v>3299</v>
      </c>
      <c r="BX1530" s="137">
        <v>1.089415268985513E-2</v>
      </c>
      <c r="BY1530" s="302">
        <v>182.42424242424201</v>
      </c>
      <c r="BZ1530" s="312">
        <v>4282</v>
      </c>
      <c r="CA1530" s="137">
        <v>1.359757898313481E-2</v>
      </c>
      <c r="CB1530" s="302">
        <v>243.03030000000001</v>
      </c>
      <c r="CD1530" s="318" t="s">
        <v>0</v>
      </c>
      <c r="CE1530" s="290" t="s">
        <v>0</v>
      </c>
      <c r="CF1530" s="290" t="s">
        <v>0</v>
      </c>
      <c r="CG1530" s="312">
        <v>34311</v>
      </c>
      <c r="CH1530" s="137">
        <v>1.2375580528018999E-2</v>
      </c>
      <c r="CI1530" s="302">
        <v>622.80999999999995</v>
      </c>
      <c r="CJ1530" s="312">
        <v>39493</v>
      </c>
      <c r="CK1530" s="137">
        <v>1.3532350105228387E-2</v>
      </c>
      <c r="CL1530" s="302">
        <v>680.2</v>
      </c>
    </row>
    <row r="1531" spans="1:91" ht="14.4" x14ac:dyDescent="0.3">
      <c r="A1531" s="99" t="s">
        <v>651</v>
      </c>
      <c r="B1531" s="318" t="s">
        <v>0</v>
      </c>
      <c r="C1531" s="290" t="s">
        <v>0</v>
      </c>
      <c r="D1531" s="290" t="s">
        <v>0</v>
      </c>
      <c r="E1531" s="312">
        <v>16720</v>
      </c>
      <c r="F1531" s="137">
        <v>2.533099213557535E-2</v>
      </c>
      <c r="G1531" s="302">
        <v>317.575757575757</v>
      </c>
      <c r="H1531" s="312">
        <v>17893</v>
      </c>
      <c r="I1531" s="137">
        <v>2.5830247648744434E-2</v>
      </c>
      <c r="J1531" s="302">
        <v>316.36364700000001</v>
      </c>
      <c r="L1531" s="290" t="s">
        <v>0</v>
      </c>
      <c r="M1531" s="290" t="s">
        <v>0</v>
      </c>
      <c r="N1531" s="290" t="s">
        <v>0</v>
      </c>
      <c r="O1531" s="312">
        <v>13061</v>
      </c>
      <c r="P1531" s="137">
        <v>2.2798482777641044E-2</v>
      </c>
      <c r="Q1531" s="302">
        <v>295.75757575757501</v>
      </c>
      <c r="R1531" s="312">
        <v>13665</v>
      </c>
      <c r="S1531" s="137">
        <v>2.2691909790317787E-2</v>
      </c>
      <c r="T1531" s="302">
        <v>295.75756799999999</v>
      </c>
      <c r="V1531" s="290" t="s">
        <v>0</v>
      </c>
      <c r="W1531" s="290" t="s">
        <v>0</v>
      </c>
      <c r="X1531" s="290" t="s">
        <v>0</v>
      </c>
      <c r="Y1531" s="312">
        <v>1939</v>
      </c>
      <c r="Z1531" s="137">
        <v>2.1692435056944039E-2</v>
      </c>
      <c r="AA1531" s="302">
        <v>107.272727272727</v>
      </c>
      <c r="AB1531" s="312">
        <v>2701</v>
      </c>
      <c r="AC1531" s="137">
        <v>2.9048320660765948E-2</v>
      </c>
      <c r="AD1531" s="302">
        <v>104.848488</v>
      </c>
      <c r="AF1531" s="290" t="s">
        <v>0</v>
      </c>
      <c r="AG1531" s="290" t="s">
        <v>0</v>
      </c>
      <c r="AH1531" s="290" t="s">
        <v>0</v>
      </c>
      <c r="AI1531" s="312">
        <v>2696</v>
      </c>
      <c r="AJ1531" s="137">
        <v>2.6544838722381947E-2</v>
      </c>
      <c r="AK1531" s="302">
        <v>152.12121212121201</v>
      </c>
      <c r="AL1531" s="312">
        <v>3194</v>
      </c>
      <c r="AM1531" s="137">
        <v>3.057600444184911E-2</v>
      </c>
      <c r="AN1531" s="302">
        <v>134.545456</v>
      </c>
      <c r="AP1531" s="290" t="s">
        <v>0</v>
      </c>
      <c r="AQ1531" s="290" t="s">
        <v>0</v>
      </c>
      <c r="AR1531" s="290" t="s">
        <v>0</v>
      </c>
      <c r="AS1531" s="312">
        <v>3994</v>
      </c>
      <c r="AT1531" s="137">
        <v>2.2359942448620839E-2</v>
      </c>
      <c r="AU1531" s="302">
        <v>193.333333333333</v>
      </c>
      <c r="AV1531" s="312">
        <v>4199</v>
      </c>
      <c r="AW1531" s="137">
        <v>2.230283844650293E-2</v>
      </c>
      <c r="AX1531" s="302">
        <v>193.939392</v>
      </c>
      <c r="AZ1531" s="318" t="s">
        <v>0</v>
      </c>
      <c r="BA1531" s="290" t="s">
        <v>0</v>
      </c>
      <c r="BB1531" s="290" t="s">
        <v>0</v>
      </c>
      <c r="BC1531" s="312">
        <v>12713</v>
      </c>
      <c r="BD1531" s="137">
        <v>2.5773164526167475E-2</v>
      </c>
      <c r="BE1531" s="302">
        <v>269.09090909090901</v>
      </c>
      <c r="BF1531" s="312">
        <v>13703</v>
      </c>
      <c r="BG1531" s="137">
        <v>2.5851205119304548E-2</v>
      </c>
      <c r="BH1531" s="302">
        <v>303.03030000000001</v>
      </c>
      <c r="BJ1531" s="318" t="s">
        <v>0</v>
      </c>
      <c r="BK1531" s="290" t="s">
        <v>0</v>
      </c>
      <c r="BL1531" s="290" t="s">
        <v>0</v>
      </c>
      <c r="BM1531" s="312">
        <v>9470</v>
      </c>
      <c r="BN1531" s="137">
        <v>2.5329998796356973E-2</v>
      </c>
      <c r="BO1531" s="302">
        <v>232.72727272727201</v>
      </c>
      <c r="BP1531" s="312">
        <v>9827</v>
      </c>
      <c r="BQ1531" s="137">
        <v>2.5017502323035602E-2</v>
      </c>
      <c r="BR1531" s="302">
        <v>262.42425500000002</v>
      </c>
      <c r="BT1531" s="318" t="s">
        <v>0</v>
      </c>
      <c r="BU1531" s="290" t="s">
        <v>0</v>
      </c>
      <c r="BV1531" s="290" t="s">
        <v>0</v>
      </c>
      <c r="BW1531" s="312">
        <v>7239</v>
      </c>
      <c r="BX1531" s="137">
        <v>2.3905053447063136E-2</v>
      </c>
      <c r="BY1531" s="302">
        <v>187.272727272727</v>
      </c>
      <c r="BZ1531" s="312">
        <v>7334</v>
      </c>
      <c r="CA1531" s="137">
        <v>2.3289267693206609E-2</v>
      </c>
      <c r="CB1531" s="302">
        <v>253.33332799999999</v>
      </c>
      <c r="CD1531" s="318" t="s">
        <v>0</v>
      </c>
      <c r="CE1531" s="290" t="s">
        <v>0</v>
      </c>
      <c r="CF1531" s="290" t="s">
        <v>0</v>
      </c>
      <c r="CG1531" s="312">
        <v>67832</v>
      </c>
      <c r="CH1531" s="137">
        <v>2.446621720079813E-2</v>
      </c>
      <c r="CI1531" s="302">
        <v>648.42999999999995</v>
      </c>
      <c r="CJ1531" s="312">
        <v>72516</v>
      </c>
      <c r="CK1531" s="137">
        <v>2.4847742643778436E-2</v>
      </c>
      <c r="CL1531" s="302">
        <v>690.91</v>
      </c>
    </row>
    <row r="1532" spans="1:91" ht="14.4" x14ac:dyDescent="0.3">
      <c r="A1532" s="432"/>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432"/>
      <c r="AF1532" s="432"/>
      <c r="AG1532" s="432"/>
      <c r="AH1532" s="432"/>
      <c r="AI1532" s="432"/>
      <c r="AJ1532" s="432"/>
      <c r="AK1532" s="432"/>
      <c r="AL1532" s="432"/>
      <c r="AM1532" s="432"/>
      <c r="AN1532" s="432"/>
      <c r="AO1532" s="432"/>
      <c r="AP1532" s="432"/>
      <c r="AQ1532" s="432"/>
      <c r="AR1532" s="432"/>
      <c r="AS1532" s="432"/>
      <c r="AT1532" s="432"/>
      <c r="AU1532" s="432"/>
      <c r="AV1532" s="432"/>
      <c r="AW1532" s="432"/>
      <c r="AX1532" s="432"/>
      <c r="AY1532" s="432"/>
      <c r="AZ1532" s="432"/>
      <c r="BA1532" s="432"/>
      <c r="BB1532" s="432"/>
      <c r="BC1532" s="432"/>
      <c r="BD1532" s="432"/>
      <c r="BE1532" s="432"/>
      <c r="BF1532" s="432"/>
      <c r="BG1532" s="432"/>
      <c r="BH1532" s="432"/>
      <c r="BI1532" s="432"/>
      <c r="BJ1532" s="432"/>
      <c r="BK1532" s="432"/>
      <c r="BL1532" s="432"/>
      <c r="BM1532" s="432"/>
      <c r="BN1532" s="432"/>
      <c r="BO1532" s="432"/>
      <c r="BP1532" s="432"/>
      <c r="BQ1532" s="432"/>
      <c r="BR1532" s="432"/>
      <c r="BS1532" s="432"/>
      <c r="BT1532" s="432"/>
      <c r="BU1532" s="432"/>
      <c r="BV1532" s="432"/>
      <c r="BW1532" s="432"/>
      <c r="BX1532" s="432"/>
      <c r="BY1532" s="432"/>
      <c r="BZ1532" s="432"/>
      <c r="CA1532" s="432"/>
      <c r="CB1532" s="432"/>
      <c r="CC1532" s="432"/>
      <c r="CD1532" s="432"/>
      <c r="CE1532" s="432"/>
      <c r="CF1532" s="432"/>
      <c r="CG1532" s="432"/>
      <c r="CH1532" s="432"/>
      <c r="CI1532" s="432"/>
      <c r="CJ1532" s="432"/>
      <c r="CK1532" s="432"/>
      <c r="CL1532" s="432"/>
      <c r="CM1532" s="432"/>
    </row>
    <row r="1533" spans="1:91" ht="14.4" x14ac:dyDescent="0.3">
      <c r="A1533" s="472" t="s">
        <v>652</v>
      </c>
      <c r="B1533" s="472"/>
      <c r="C1533" s="472"/>
      <c r="D1533" s="472"/>
      <c r="E1533" s="472"/>
      <c r="F1533" s="472"/>
      <c r="G1533" s="472"/>
      <c r="H1533" s="472"/>
      <c r="I1533" s="472"/>
      <c r="J1533" s="472"/>
      <c r="K1533" s="472"/>
      <c r="L1533" s="472"/>
      <c r="M1533" s="472"/>
      <c r="N1533" s="472"/>
      <c r="O1533" s="472"/>
      <c r="P1533" s="472"/>
      <c r="Q1533" s="472"/>
      <c r="R1533" s="472"/>
      <c r="S1533" s="472"/>
      <c r="T1533" s="472"/>
      <c r="U1533" s="472"/>
      <c r="V1533" s="472"/>
      <c r="W1533" s="472"/>
      <c r="X1533" s="472"/>
      <c r="Y1533" s="472"/>
      <c r="Z1533" s="472"/>
      <c r="AA1533" s="472"/>
      <c r="AB1533" s="472"/>
      <c r="AC1533" s="472"/>
      <c r="AD1533" s="472"/>
      <c r="AE1533" s="472"/>
      <c r="AF1533" s="472"/>
      <c r="AG1533" s="472"/>
      <c r="AH1533" s="472"/>
      <c r="AI1533" s="472"/>
      <c r="AJ1533" s="472"/>
      <c r="AK1533" s="472"/>
      <c r="AL1533" s="472"/>
      <c r="AM1533" s="472"/>
      <c r="AN1533" s="472"/>
      <c r="AO1533" s="472"/>
      <c r="AP1533" s="472"/>
      <c r="AQ1533" s="472"/>
      <c r="AR1533" s="472"/>
      <c r="AS1533" s="472"/>
      <c r="AT1533" s="472"/>
      <c r="AU1533" s="472"/>
      <c r="AV1533" s="472"/>
      <c r="AW1533" s="472"/>
      <c r="AX1533" s="472"/>
      <c r="AY1533" s="472"/>
      <c r="AZ1533" s="472"/>
      <c r="BA1533" s="472"/>
      <c r="BB1533" s="472"/>
      <c r="BC1533" s="472"/>
      <c r="BD1533" s="472"/>
      <c r="BE1533" s="472"/>
      <c r="BF1533" s="472"/>
      <c r="BG1533" s="472"/>
      <c r="BH1533" s="472"/>
      <c r="BI1533" s="472"/>
      <c r="BJ1533" s="472"/>
      <c r="BK1533" s="472"/>
      <c r="BL1533" s="472"/>
      <c r="BM1533" s="472"/>
      <c r="BN1533" s="472"/>
      <c r="BO1533" s="472"/>
      <c r="BP1533" s="472"/>
      <c r="BQ1533" s="472"/>
      <c r="BR1533" s="472"/>
      <c r="BS1533" s="472"/>
      <c r="BT1533" s="472"/>
      <c r="BU1533" s="472"/>
      <c r="BV1533" s="472"/>
      <c r="BW1533" s="472"/>
      <c r="BX1533" s="472"/>
      <c r="BY1533" s="472"/>
      <c r="BZ1533" s="472"/>
      <c r="CA1533" s="472"/>
      <c r="CB1533" s="472"/>
      <c r="CC1533" s="472"/>
      <c r="CD1533" s="472"/>
      <c r="CE1533" s="472"/>
      <c r="CF1533" s="472"/>
      <c r="CG1533" s="472"/>
      <c r="CH1533" s="472"/>
      <c r="CI1533" s="472"/>
      <c r="CJ1533" s="472"/>
      <c r="CK1533" s="472"/>
      <c r="CL1533" s="472"/>
      <c r="CM1533" s="472"/>
    </row>
    <row r="1534" spans="1:91" ht="18" customHeight="1" x14ac:dyDescent="0.3">
      <c r="B1534" s="318" t="s">
        <v>0</v>
      </c>
      <c r="C1534" s="290" t="s">
        <v>0</v>
      </c>
      <c r="D1534" s="290" t="s">
        <v>0</v>
      </c>
      <c r="E1534" s="474" t="s">
        <v>332</v>
      </c>
      <c r="F1534" s="474"/>
      <c r="G1534" s="292" t="s">
        <v>333</v>
      </c>
      <c r="H1534" s="474" t="s">
        <v>332</v>
      </c>
      <c r="I1534" s="474"/>
      <c r="J1534" s="292" t="s">
        <v>333</v>
      </c>
      <c r="K1534" s="310" t="s">
        <v>0</v>
      </c>
      <c r="L1534" s="290" t="s">
        <v>0</v>
      </c>
      <c r="M1534" s="290" t="s">
        <v>0</v>
      </c>
      <c r="N1534" s="290" t="s">
        <v>0</v>
      </c>
      <c r="O1534" s="474" t="s">
        <v>332</v>
      </c>
      <c r="P1534" s="474"/>
      <c r="Q1534" s="292" t="s">
        <v>333</v>
      </c>
      <c r="R1534" s="474" t="s">
        <v>332</v>
      </c>
      <c r="S1534" s="474"/>
      <c r="T1534" s="292" t="s">
        <v>333</v>
      </c>
      <c r="U1534" s="310" t="s">
        <v>0</v>
      </c>
      <c r="V1534" s="290" t="s">
        <v>0</v>
      </c>
      <c r="W1534" s="290" t="s">
        <v>0</v>
      </c>
      <c r="X1534" s="290" t="s">
        <v>0</v>
      </c>
      <c r="Y1534" s="474" t="s">
        <v>332</v>
      </c>
      <c r="Z1534" s="474"/>
      <c r="AA1534" s="292" t="s">
        <v>333</v>
      </c>
      <c r="AB1534" s="474" t="s">
        <v>332</v>
      </c>
      <c r="AC1534" s="474"/>
      <c r="AD1534" s="292" t="s">
        <v>333</v>
      </c>
      <c r="AE1534" s="310" t="s">
        <v>0</v>
      </c>
      <c r="AF1534" s="290" t="s">
        <v>0</v>
      </c>
      <c r="AG1534" s="290" t="s">
        <v>0</v>
      </c>
      <c r="AH1534" s="290" t="s">
        <v>0</v>
      </c>
      <c r="AI1534" s="474" t="s">
        <v>332</v>
      </c>
      <c r="AJ1534" s="474"/>
      <c r="AK1534" s="292" t="s">
        <v>333</v>
      </c>
      <c r="AL1534" s="474" t="s">
        <v>332</v>
      </c>
      <c r="AM1534" s="474"/>
      <c r="AN1534" s="292" t="s">
        <v>333</v>
      </c>
      <c r="AO1534" s="310" t="s">
        <v>0</v>
      </c>
      <c r="AP1534" s="290" t="s">
        <v>0</v>
      </c>
      <c r="AQ1534" s="290" t="s">
        <v>0</v>
      </c>
      <c r="AR1534" s="290" t="s">
        <v>0</v>
      </c>
      <c r="AS1534" s="474" t="s">
        <v>332</v>
      </c>
      <c r="AT1534" s="474"/>
      <c r="AU1534" s="292" t="s">
        <v>333</v>
      </c>
      <c r="AV1534" s="474" t="s">
        <v>332</v>
      </c>
      <c r="AW1534" s="474"/>
      <c r="AX1534" s="292" t="s">
        <v>333</v>
      </c>
      <c r="AY1534" s="290" t="s">
        <v>0</v>
      </c>
      <c r="AZ1534" s="318" t="s">
        <v>0</v>
      </c>
      <c r="BA1534" s="290" t="s">
        <v>0</v>
      </c>
      <c r="BB1534" s="290" t="s">
        <v>0</v>
      </c>
      <c r="BC1534" s="474" t="s">
        <v>332</v>
      </c>
      <c r="BD1534" s="474"/>
      <c r="BE1534" s="292" t="s">
        <v>333</v>
      </c>
      <c r="BF1534" s="474" t="s">
        <v>332</v>
      </c>
      <c r="BG1534" s="474"/>
      <c r="BH1534" s="292" t="s">
        <v>333</v>
      </c>
      <c r="BI1534" s="290" t="s">
        <v>0</v>
      </c>
      <c r="BJ1534" s="318" t="s">
        <v>0</v>
      </c>
      <c r="BK1534" s="290" t="s">
        <v>0</v>
      </c>
      <c r="BL1534" s="290" t="s">
        <v>0</v>
      </c>
      <c r="BM1534" s="474" t="s">
        <v>332</v>
      </c>
      <c r="BN1534" s="474"/>
      <c r="BO1534" s="292" t="s">
        <v>333</v>
      </c>
      <c r="BP1534" s="474" t="s">
        <v>332</v>
      </c>
      <c r="BQ1534" s="474"/>
      <c r="BR1534" s="292" t="s">
        <v>333</v>
      </c>
      <c r="BS1534" s="290" t="s">
        <v>0</v>
      </c>
      <c r="BT1534" s="318" t="s">
        <v>0</v>
      </c>
      <c r="BU1534" s="290" t="s">
        <v>0</v>
      </c>
      <c r="BV1534" s="290" t="s">
        <v>0</v>
      </c>
      <c r="BW1534" s="474" t="s">
        <v>332</v>
      </c>
      <c r="BX1534" s="474"/>
      <c r="BY1534" s="292" t="s">
        <v>333</v>
      </c>
      <c r="BZ1534" s="474" t="s">
        <v>332</v>
      </c>
      <c r="CA1534" s="474"/>
      <c r="CB1534" s="292" t="s">
        <v>333</v>
      </c>
      <c r="CC1534" s="290" t="s">
        <v>0</v>
      </c>
      <c r="CD1534" s="318" t="s">
        <v>0</v>
      </c>
      <c r="CE1534" s="290" t="s">
        <v>0</v>
      </c>
      <c r="CF1534" s="290" t="s">
        <v>0</v>
      </c>
      <c r="CG1534" s="474" t="s">
        <v>332</v>
      </c>
      <c r="CH1534" s="474"/>
      <c r="CI1534" s="292" t="s">
        <v>333</v>
      </c>
      <c r="CJ1534" s="474" t="s">
        <v>332</v>
      </c>
      <c r="CK1534" s="474"/>
      <c r="CL1534" s="292" t="s">
        <v>333</v>
      </c>
      <c r="CM1534" s="310" t="s">
        <v>0</v>
      </c>
    </row>
    <row r="1535" spans="1:91" ht="14.4" x14ac:dyDescent="0.3">
      <c r="A1535" s="99" t="s">
        <v>18</v>
      </c>
      <c r="B1535" s="318" t="s">
        <v>0</v>
      </c>
      <c r="C1535" s="290" t="s">
        <v>0</v>
      </c>
      <c r="D1535" s="290" t="s">
        <v>0</v>
      </c>
      <c r="E1535" s="312">
        <v>937522</v>
      </c>
      <c r="F1535" s="137"/>
      <c r="G1535" s="302">
        <v>447.87878787878702</v>
      </c>
      <c r="H1535" s="312">
        <v>973266</v>
      </c>
      <c r="I1535" s="137"/>
      <c r="J1535" s="302">
        <v>317.57574499999998</v>
      </c>
      <c r="L1535" s="290" t="s">
        <v>0</v>
      </c>
      <c r="M1535" s="290" t="s">
        <v>0</v>
      </c>
      <c r="N1535" s="290" t="s">
        <v>0</v>
      </c>
      <c r="O1535" s="312">
        <v>827752</v>
      </c>
      <c r="P1535" s="137"/>
      <c r="Q1535" s="302">
        <v>889.09090909090901</v>
      </c>
      <c r="R1535" s="312">
        <v>859905</v>
      </c>
      <c r="S1535" s="137"/>
      <c r="T1535" s="302">
        <v>736.36364700000001</v>
      </c>
      <c r="V1535" s="290" t="s">
        <v>0</v>
      </c>
      <c r="W1535" s="290" t="s">
        <v>0</v>
      </c>
      <c r="X1535" s="290" t="s">
        <v>0</v>
      </c>
      <c r="Y1535" s="312">
        <v>131239</v>
      </c>
      <c r="Z1535" s="137"/>
      <c r="AA1535" s="302">
        <v>806.06060606060601</v>
      </c>
      <c r="AB1535" s="312">
        <v>133994</v>
      </c>
      <c r="AC1535" s="137"/>
      <c r="AD1535" s="302">
        <v>447.878784</v>
      </c>
      <c r="AF1535" s="290" t="s">
        <v>0</v>
      </c>
      <c r="AG1535" s="290" t="s">
        <v>0</v>
      </c>
      <c r="AH1535" s="290" t="s">
        <v>0</v>
      </c>
      <c r="AI1535" s="312">
        <v>144316</v>
      </c>
      <c r="AJ1535" s="137"/>
      <c r="AK1535" s="302">
        <v>579.39393939393904</v>
      </c>
      <c r="AL1535" s="312">
        <v>147253</v>
      </c>
      <c r="AM1535" s="137"/>
      <c r="AN1535" s="302">
        <v>324.84848</v>
      </c>
      <c r="AP1535" s="290" t="s">
        <v>0</v>
      </c>
      <c r="AQ1535" s="290" t="s">
        <v>0</v>
      </c>
      <c r="AR1535" s="290" t="s">
        <v>0</v>
      </c>
      <c r="AS1535" s="312">
        <v>258627</v>
      </c>
      <c r="AT1535" s="137"/>
      <c r="AU1535" s="302">
        <v>197.575757575757</v>
      </c>
      <c r="AV1535" s="312">
        <v>268611</v>
      </c>
      <c r="AW1535" s="137"/>
      <c r="AX1535" s="302">
        <v>218.18182400000001</v>
      </c>
      <c r="AZ1535" s="318" t="s">
        <v>0</v>
      </c>
      <c r="BA1535" s="290" t="s">
        <v>0</v>
      </c>
      <c r="BB1535" s="290" t="s">
        <v>0</v>
      </c>
      <c r="BC1535" s="312">
        <v>692244</v>
      </c>
      <c r="BD1535" s="137"/>
      <c r="BE1535" s="302">
        <v>450.30303030303003</v>
      </c>
      <c r="BF1535" s="312">
        <v>732477</v>
      </c>
      <c r="BG1535" s="137"/>
      <c r="BH1535" s="302">
        <v>410.30304000000001</v>
      </c>
      <c r="BJ1535" s="318" t="s">
        <v>0</v>
      </c>
      <c r="BK1535" s="290" t="s">
        <v>0</v>
      </c>
      <c r="BL1535" s="290" t="s">
        <v>0</v>
      </c>
      <c r="BM1535" s="312">
        <v>519384</v>
      </c>
      <c r="BN1535" s="137"/>
      <c r="BO1535" s="302">
        <v>319.39393939393898</v>
      </c>
      <c r="BP1535" s="312">
        <v>540181</v>
      </c>
      <c r="BQ1535" s="137"/>
      <c r="BR1535" s="302">
        <v>203.03030000000001</v>
      </c>
      <c r="BT1535" s="318" t="s">
        <v>0</v>
      </c>
      <c r="BU1535" s="290" t="s">
        <v>0</v>
      </c>
      <c r="BV1535" s="290" t="s">
        <v>0</v>
      </c>
      <c r="BW1535" s="312">
        <v>446777</v>
      </c>
      <c r="BX1535" s="137"/>
      <c r="BY1535" s="302">
        <v>358.78787878787801</v>
      </c>
      <c r="BZ1535" s="312">
        <v>457857</v>
      </c>
      <c r="CA1535" s="137"/>
      <c r="CB1535" s="302">
        <v>320</v>
      </c>
      <c r="CD1535" s="318" t="s">
        <v>0</v>
      </c>
      <c r="CE1535" s="290" t="s">
        <v>0</v>
      </c>
      <c r="CF1535" s="290" t="s">
        <v>0</v>
      </c>
      <c r="CG1535" s="312">
        <v>3957861</v>
      </c>
      <c r="CH1535" s="137"/>
      <c r="CI1535" s="302">
        <v>1564.04</v>
      </c>
      <c r="CJ1535" s="312">
        <v>4113544</v>
      </c>
      <c r="CK1535" s="137"/>
      <c r="CL1535" s="302">
        <v>1142.8900000000001</v>
      </c>
    </row>
    <row r="1536" spans="1:91" ht="14.4" x14ac:dyDescent="0.3">
      <c r="A1536" s="99" t="s">
        <v>653</v>
      </c>
      <c r="B1536" s="318" t="s">
        <v>0</v>
      </c>
      <c r="C1536" s="290" t="s">
        <v>0</v>
      </c>
      <c r="D1536" s="290" t="s">
        <v>0</v>
      </c>
      <c r="E1536" s="312">
        <v>277461</v>
      </c>
      <c r="F1536" s="137">
        <v>0.29595145500585585</v>
      </c>
      <c r="G1536" s="302">
        <v>47.878787878787797</v>
      </c>
      <c r="H1536" s="312">
        <v>280551</v>
      </c>
      <c r="I1536" s="137">
        <v>0.28825726985222949</v>
      </c>
      <c r="J1536" s="302">
        <v>36.969695999999999</v>
      </c>
      <c r="L1536" s="290" t="s">
        <v>0</v>
      </c>
      <c r="M1536" s="290" t="s">
        <v>0</v>
      </c>
      <c r="N1536" s="290" t="s">
        <v>0</v>
      </c>
      <c r="O1536" s="312">
        <v>254863</v>
      </c>
      <c r="P1536" s="137">
        <v>0.30789777614551217</v>
      </c>
      <c r="Q1536" s="302">
        <v>41.212121212121197</v>
      </c>
      <c r="R1536" s="312">
        <v>257708</v>
      </c>
      <c r="S1536" s="137">
        <v>0.29969357080142572</v>
      </c>
      <c r="T1536" s="302">
        <v>47.878788</v>
      </c>
      <c r="V1536" s="290" t="s">
        <v>0</v>
      </c>
      <c r="W1536" s="290" t="s">
        <v>0</v>
      </c>
      <c r="X1536" s="290" t="s">
        <v>0</v>
      </c>
      <c r="Y1536" s="312">
        <v>41853</v>
      </c>
      <c r="Z1536" s="137">
        <v>0.31890672742096482</v>
      </c>
      <c r="AA1536" s="302">
        <v>6.0606060606060597</v>
      </c>
      <c r="AB1536" s="312">
        <v>41011</v>
      </c>
      <c r="AC1536" s="137">
        <v>0.30606594325119035</v>
      </c>
      <c r="AD1536" s="302">
        <v>14.545455</v>
      </c>
      <c r="AF1536" s="290" t="s">
        <v>0</v>
      </c>
      <c r="AG1536" s="290" t="s">
        <v>0</v>
      </c>
      <c r="AH1536" s="290" t="s">
        <v>0</v>
      </c>
      <c r="AI1536" s="312">
        <v>42752</v>
      </c>
      <c r="AJ1536" s="137">
        <v>0.29623880927963636</v>
      </c>
      <c r="AK1536" s="302">
        <v>30.303030303030301</v>
      </c>
      <c r="AL1536" s="312">
        <v>42792</v>
      </c>
      <c r="AM1536" s="137">
        <v>0.29060188926541397</v>
      </c>
      <c r="AN1536" s="302">
        <v>57.5757561</v>
      </c>
      <c r="AP1536" s="290" t="s">
        <v>0</v>
      </c>
      <c r="AQ1536" s="290" t="s">
        <v>0</v>
      </c>
      <c r="AR1536" s="290" t="s">
        <v>0</v>
      </c>
      <c r="AS1536" s="312">
        <v>80004</v>
      </c>
      <c r="AT1536" s="137">
        <v>0.30934125207344942</v>
      </c>
      <c r="AU1536" s="302">
        <v>24.2424242424242</v>
      </c>
      <c r="AV1536" s="312">
        <v>80339</v>
      </c>
      <c r="AW1536" s="137">
        <v>0.29909050634560758</v>
      </c>
      <c r="AX1536" s="302">
        <v>60.606059999999999</v>
      </c>
      <c r="AZ1536" s="318" t="s">
        <v>0</v>
      </c>
      <c r="BA1536" s="290" t="s">
        <v>0</v>
      </c>
      <c r="BB1536" s="290" t="s">
        <v>0</v>
      </c>
      <c r="BC1536" s="312">
        <v>198979</v>
      </c>
      <c r="BD1536" s="137">
        <v>0.2874405556422302</v>
      </c>
      <c r="BE1536" s="302">
        <v>235.15151515151501</v>
      </c>
      <c r="BF1536" s="312">
        <v>202405</v>
      </c>
      <c r="BG1536" s="137">
        <v>0.27632949567017123</v>
      </c>
      <c r="BH1536" s="302">
        <v>56.969695999999999</v>
      </c>
      <c r="BJ1536" s="318" t="s">
        <v>0</v>
      </c>
      <c r="BK1536" s="290" t="s">
        <v>0</v>
      </c>
      <c r="BL1536" s="290" t="s">
        <v>0</v>
      </c>
      <c r="BM1536" s="312">
        <v>145519</v>
      </c>
      <c r="BN1536" s="137">
        <v>0.28017613172527456</v>
      </c>
      <c r="BO1536" s="302">
        <v>72.121212121212096</v>
      </c>
      <c r="BP1536" s="312">
        <v>147376</v>
      </c>
      <c r="BQ1536" s="137">
        <v>0.2728270709262266</v>
      </c>
      <c r="BR1536" s="302">
        <v>32.727271999999999</v>
      </c>
      <c r="BT1536" s="318" t="s">
        <v>0</v>
      </c>
      <c r="BU1536" s="290" t="s">
        <v>0</v>
      </c>
      <c r="BV1536" s="290" t="s">
        <v>0</v>
      </c>
      <c r="BW1536" s="312">
        <v>143954</v>
      </c>
      <c r="BX1536" s="137">
        <v>0.32220548506301799</v>
      </c>
      <c r="BY1536" s="302">
        <v>62.424242424242401</v>
      </c>
      <c r="BZ1536" s="312">
        <v>142948</v>
      </c>
      <c r="CA1536" s="137">
        <v>0.31221101785055161</v>
      </c>
      <c r="CB1536" s="302">
        <v>45.4545441</v>
      </c>
      <c r="CD1536" s="318" t="s">
        <v>0</v>
      </c>
      <c r="CE1536" s="290" t="s">
        <v>0</v>
      </c>
      <c r="CF1536" s="290" t="s">
        <v>0</v>
      </c>
      <c r="CG1536" s="312">
        <v>1185385</v>
      </c>
      <c r="CH1536" s="137">
        <v>0.2995014226118603</v>
      </c>
      <c r="CI1536" s="302">
        <v>263.92</v>
      </c>
      <c r="CJ1536" s="312">
        <v>1195130</v>
      </c>
      <c r="CK1536" s="137">
        <v>0.29053536318075118</v>
      </c>
      <c r="CL1536" s="302">
        <v>129.36000000000001</v>
      </c>
    </row>
    <row r="1537" spans="1:91" ht="14.4" x14ac:dyDescent="0.3">
      <c r="A1537" s="99" t="s">
        <v>654</v>
      </c>
      <c r="B1537" s="318" t="s">
        <v>0</v>
      </c>
      <c r="C1537" s="290" t="s">
        <v>0</v>
      </c>
      <c r="D1537" s="290" t="s">
        <v>0</v>
      </c>
      <c r="E1537" s="312">
        <v>6774</v>
      </c>
      <c r="F1537" s="137">
        <v>7.2254304432322657E-3</v>
      </c>
      <c r="G1537" s="302">
        <v>383.030303030303</v>
      </c>
      <c r="H1537" s="312">
        <v>8341</v>
      </c>
      <c r="I1537" s="137">
        <v>8.5701134119552103E-3</v>
      </c>
      <c r="J1537" s="302">
        <v>513.33330000000001</v>
      </c>
      <c r="L1537" s="290" t="s">
        <v>0</v>
      </c>
      <c r="M1537" s="290" t="s">
        <v>0</v>
      </c>
      <c r="N1537" s="290" t="s">
        <v>0</v>
      </c>
      <c r="O1537" s="312">
        <v>6033</v>
      </c>
      <c r="P1537" s="137">
        <v>7.2884148875508609E-3</v>
      </c>
      <c r="Q1537" s="302">
        <v>346.06060606060601</v>
      </c>
      <c r="R1537" s="312">
        <v>5753</v>
      </c>
      <c r="S1537" s="137">
        <v>6.6902739256080616E-3</v>
      </c>
      <c r="T1537" s="302">
        <v>389.69695999999999</v>
      </c>
      <c r="V1537" s="290" t="s">
        <v>0</v>
      </c>
      <c r="W1537" s="290" t="s">
        <v>0</v>
      </c>
      <c r="X1537" s="290" t="s">
        <v>0</v>
      </c>
      <c r="Y1537" s="312">
        <v>983</v>
      </c>
      <c r="Z1537" s="137">
        <v>7.4901515555589422E-3</v>
      </c>
      <c r="AA1537" s="302">
        <v>124.24242424242399</v>
      </c>
      <c r="AB1537" s="312">
        <v>1269</v>
      </c>
      <c r="AC1537" s="137">
        <v>9.4705733092526525E-3</v>
      </c>
      <c r="AD1537" s="302">
        <v>238.78787199999999</v>
      </c>
      <c r="AF1537" s="290" t="s">
        <v>0</v>
      </c>
      <c r="AG1537" s="290" t="s">
        <v>0</v>
      </c>
      <c r="AH1537" s="290" t="s">
        <v>0</v>
      </c>
      <c r="AI1537" s="312">
        <v>712</v>
      </c>
      <c r="AJ1537" s="137">
        <v>4.9336178940658001E-3</v>
      </c>
      <c r="AK1537" s="302">
        <v>137.575757575757</v>
      </c>
      <c r="AL1537" s="312">
        <v>1245</v>
      </c>
      <c r="AM1537" s="137">
        <v>8.4548362342363147E-3</v>
      </c>
      <c r="AN1537" s="302">
        <v>223.636368</v>
      </c>
      <c r="AP1537" s="290" t="s">
        <v>0</v>
      </c>
      <c r="AQ1537" s="290" t="s">
        <v>0</v>
      </c>
      <c r="AR1537" s="290" t="s">
        <v>0</v>
      </c>
      <c r="AS1537" s="312">
        <v>3627</v>
      </c>
      <c r="AT1537" s="137">
        <v>1.4024057812989363E-2</v>
      </c>
      <c r="AU1537" s="302">
        <v>312.72727272727201</v>
      </c>
      <c r="AV1537" s="312">
        <v>3039</v>
      </c>
      <c r="AW1537" s="137">
        <v>1.1313758557914605E-2</v>
      </c>
      <c r="AX1537" s="302">
        <v>266.66665599999999</v>
      </c>
      <c r="AZ1537" s="318" t="s">
        <v>0</v>
      </c>
      <c r="BA1537" s="290" t="s">
        <v>0</v>
      </c>
      <c r="BB1537" s="290" t="s">
        <v>0</v>
      </c>
      <c r="BC1537" s="312">
        <v>5143</v>
      </c>
      <c r="BD1537" s="137">
        <v>7.4294612882162938E-3</v>
      </c>
      <c r="BE1537" s="302">
        <v>367.27272727272702</v>
      </c>
      <c r="BF1537" s="312">
        <v>5113</v>
      </c>
      <c r="BG1537" s="137">
        <v>6.980423958704505E-3</v>
      </c>
      <c r="BH1537" s="302">
        <v>308.48486300000002</v>
      </c>
      <c r="BJ1537" s="318" t="s">
        <v>0</v>
      </c>
      <c r="BK1537" s="290" t="s">
        <v>0</v>
      </c>
      <c r="BL1537" s="290" t="s">
        <v>0</v>
      </c>
      <c r="BM1537" s="312">
        <v>5252</v>
      </c>
      <c r="BN1537" s="137">
        <v>1.0111978805662091E-2</v>
      </c>
      <c r="BO1537" s="302">
        <v>347.87878787878702</v>
      </c>
      <c r="BP1537" s="312">
        <v>4268</v>
      </c>
      <c r="BQ1537" s="137">
        <v>7.9010553869906571E-3</v>
      </c>
      <c r="BR1537" s="302">
        <v>290.90910000000002</v>
      </c>
      <c r="BT1537" s="318" t="s">
        <v>0</v>
      </c>
      <c r="BU1537" s="290" t="s">
        <v>0</v>
      </c>
      <c r="BV1537" s="290" t="s">
        <v>0</v>
      </c>
      <c r="BW1537" s="312">
        <v>3768</v>
      </c>
      <c r="BX1537" s="137">
        <v>8.4337376364495044E-3</v>
      </c>
      <c r="BY1537" s="302">
        <v>295.75757575757501</v>
      </c>
      <c r="BZ1537" s="312">
        <v>4461</v>
      </c>
      <c r="CA1537" s="137">
        <v>9.7432167685543736E-3</v>
      </c>
      <c r="CB1537" s="302">
        <v>393.93939999999998</v>
      </c>
      <c r="CD1537" s="318" t="s">
        <v>0</v>
      </c>
      <c r="CE1537" s="290" t="s">
        <v>0</v>
      </c>
      <c r="CF1537" s="290" t="s">
        <v>0</v>
      </c>
      <c r="CG1537" s="312">
        <v>32292</v>
      </c>
      <c r="CH1537" s="137">
        <v>8.1589525251139442E-3</v>
      </c>
      <c r="CI1537" s="302">
        <v>860.24</v>
      </c>
      <c r="CJ1537" s="312">
        <v>33489</v>
      </c>
      <c r="CK1537" s="137">
        <v>8.141155169362476E-3</v>
      </c>
      <c r="CL1537" s="302">
        <v>961.78</v>
      </c>
    </row>
    <row r="1538" spans="1:91" ht="14.4" x14ac:dyDescent="0.3">
      <c r="A1538" s="99" t="s">
        <v>655</v>
      </c>
      <c r="B1538" s="318" t="s">
        <v>0</v>
      </c>
      <c r="C1538" s="290" t="s">
        <v>0</v>
      </c>
      <c r="D1538" s="290" t="s">
        <v>0</v>
      </c>
      <c r="E1538" s="312">
        <v>3263</v>
      </c>
      <c r="F1538" s="137">
        <v>3.4804516587344085E-3</v>
      </c>
      <c r="G1538" s="302">
        <v>300</v>
      </c>
      <c r="H1538" s="312">
        <v>3195</v>
      </c>
      <c r="I1538" s="137">
        <v>3.2827613417092554E-3</v>
      </c>
      <c r="J1538" s="302">
        <v>259.39395100000002</v>
      </c>
      <c r="L1538" s="290" t="s">
        <v>0</v>
      </c>
      <c r="M1538" s="290" t="s">
        <v>0</v>
      </c>
      <c r="N1538" s="290" t="s">
        <v>0</v>
      </c>
      <c r="O1538" s="312">
        <v>2285</v>
      </c>
      <c r="P1538" s="137">
        <v>2.760488648774029E-3</v>
      </c>
      <c r="Q1538" s="302">
        <v>256.969696969697</v>
      </c>
      <c r="R1538" s="312">
        <v>3070</v>
      </c>
      <c r="S1538" s="137">
        <v>3.5701618202010686E-3</v>
      </c>
      <c r="T1538" s="302">
        <v>289.09089999999998</v>
      </c>
      <c r="V1538" s="290" t="s">
        <v>0</v>
      </c>
      <c r="W1538" s="290" t="s">
        <v>0</v>
      </c>
      <c r="X1538" s="290" t="s">
        <v>0</v>
      </c>
      <c r="Y1538" s="312">
        <v>400</v>
      </c>
      <c r="Z1538" s="137">
        <v>3.0478744885285626E-3</v>
      </c>
      <c r="AA1538" s="302">
        <v>95.151515151515099</v>
      </c>
      <c r="AB1538" s="312">
        <v>370</v>
      </c>
      <c r="AC1538" s="137">
        <v>2.7613176709404899E-3</v>
      </c>
      <c r="AD1538" s="302">
        <v>93.333335899999994</v>
      </c>
      <c r="AF1538" s="290" t="s">
        <v>0</v>
      </c>
      <c r="AG1538" s="290" t="s">
        <v>0</v>
      </c>
      <c r="AH1538" s="290" t="s">
        <v>0</v>
      </c>
      <c r="AI1538" s="312">
        <v>516</v>
      </c>
      <c r="AJ1538" s="137">
        <v>3.5754871254746528E-3</v>
      </c>
      <c r="AK1538" s="302">
        <v>103.030303030303</v>
      </c>
      <c r="AL1538" s="312">
        <v>381</v>
      </c>
      <c r="AM1538" s="137">
        <v>2.5873836186699082E-3</v>
      </c>
      <c r="AN1538" s="302">
        <v>88.484849999999994</v>
      </c>
      <c r="AP1538" s="290" t="s">
        <v>0</v>
      </c>
      <c r="AQ1538" s="290" t="s">
        <v>0</v>
      </c>
      <c r="AR1538" s="290" t="s">
        <v>0</v>
      </c>
      <c r="AS1538" s="312">
        <v>1230</v>
      </c>
      <c r="AT1538" s="137">
        <v>4.7558839564314634E-3</v>
      </c>
      <c r="AU1538" s="302">
        <v>187.272727272727</v>
      </c>
      <c r="AV1538" s="312">
        <v>921</v>
      </c>
      <c r="AW1538" s="137">
        <v>3.4287501256463808E-3</v>
      </c>
      <c r="AX1538" s="302">
        <v>141.81817599999999</v>
      </c>
      <c r="AZ1538" s="318" t="s">
        <v>0</v>
      </c>
      <c r="BA1538" s="290" t="s">
        <v>0</v>
      </c>
      <c r="BB1538" s="290" t="s">
        <v>0</v>
      </c>
      <c r="BC1538" s="312">
        <v>1613</v>
      </c>
      <c r="BD1538" s="137">
        <v>2.3301032583886608E-3</v>
      </c>
      <c r="BE1538" s="302">
        <v>186.666666666666</v>
      </c>
      <c r="BF1538" s="312">
        <v>1906</v>
      </c>
      <c r="BG1538" s="137">
        <v>2.6021294866596495E-3</v>
      </c>
      <c r="BH1538" s="302">
        <v>195.15152</v>
      </c>
      <c r="BJ1538" s="318" t="s">
        <v>0</v>
      </c>
      <c r="BK1538" s="290" t="s">
        <v>0</v>
      </c>
      <c r="BL1538" s="290" t="s">
        <v>0</v>
      </c>
      <c r="BM1538" s="312">
        <v>1548</v>
      </c>
      <c r="BN1538" s="137">
        <v>2.9804537683101521E-3</v>
      </c>
      <c r="BO1538" s="302">
        <v>155.15151515151501</v>
      </c>
      <c r="BP1538" s="312">
        <v>1540</v>
      </c>
      <c r="BQ1538" s="137">
        <v>2.8508962736564225E-3</v>
      </c>
      <c r="BR1538" s="302">
        <v>177.57576</v>
      </c>
      <c r="BT1538" s="318" t="s">
        <v>0</v>
      </c>
      <c r="BU1538" s="290" t="s">
        <v>0</v>
      </c>
      <c r="BV1538" s="290" t="s">
        <v>0</v>
      </c>
      <c r="BW1538" s="312">
        <v>989</v>
      </c>
      <c r="BX1538" s="137">
        <v>2.2136323042591718E-3</v>
      </c>
      <c r="BY1538" s="302">
        <v>121.818181818181</v>
      </c>
      <c r="BZ1538" s="312">
        <v>1641</v>
      </c>
      <c r="CA1538" s="137">
        <v>3.5840884817748774E-3</v>
      </c>
      <c r="CB1538" s="302">
        <v>258.78787199999999</v>
      </c>
      <c r="CD1538" s="318" t="s">
        <v>0</v>
      </c>
      <c r="CE1538" s="290" t="s">
        <v>0</v>
      </c>
      <c r="CF1538" s="290" t="s">
        <v>0</v>
      </c>
      <c r="CG1538" s="312">
        <v>11844</v>
      </c>
      <c r="CH1538" s="137">
        <v>2.9925255080964189E-3</v>
      </c>
      <c r="CI1538" s="302">
        <v>532.35</v>
      </c>
      <c r="CJ1538" s="312">
        <v>13024</v>
      </c>
      <c r="CK1538" s="137">
        <v>3.1661263377758936E-3</v>
      </c>
      <c r="CL1538" s="302">
        <v>568.14</v>
      </c>
    </row>
    <row r="1539" spans="1:91" ht="14.4" x14ac:dyDescent="0.3">
      <c r="A1539" s="99" t="s">
        <v>21</v>
      </c>
      <c r="B1539" s="318" t="s">
        <v>0</v>
      </c>
      <c r="C1539" s="290" t="s">
        <v>0</v>
      </c>
      <c r="D1539" s="290" t="s">
        <v>0</v>
      </c>
      <c r="E1539" s="312">
        <v>267424</v>
      </c>
      <c r="F1539" s="137">
        <v>0.28524557290388919</v>
      </c>
      <c r="G1539" s="302">
        <v>500.60606060606</v>
      </c>
      <c r="H1539" s="312">
        <v>269015</v>
      </c>
      <c r="I1539" s="137">
        <v>0.27640439509856501</v>
      </c>
      <c r="J1539" s="302">
        <v>563.63635299999999</v>
      </c>
      <c r="L1539" s="290" t="s">
        <v>0</v>
      </c>
      <c r="M1539" s="290" t="s">
        <v>0</v>
      </c>
      <c r="N1539" s="290" t="s">
        <v>0</v>
      </c>
      <c r="O1539" s="312">
        <v>246545</v>
      </c>
      <c r="P1539" s="137">
        <v>0.2978488726091873</v>
      </c>
      <c r="Q1539" s="302">
        <v>412.12121212121201</v>
      </c>
      <c r="R1539" s="312">
        <v>248885</v>
      </c>
      <c r="S1539" s="137">
        <v>0.28943313505561663</v>
      </c>
      <c r="T1539" s="302">
        <v>508.48486300000002</v>
      </c>
      <c r="V1539" s="290" t="s">
        <v>0</v>
      </c>
      <c r="W1539" s="290" t="s">
        <v>0</v>
      </c>
      <c r="X1539" s="290" t="s">
        <v>0</v>
      </c>
      <c r="Y1539" s="312">
        <v>40470</v>
      </c>
      <c r="Z1539" s="137">
        <v>0.30836870137687727</v>
      </c>
      <c r="AA1539" s="302">
        <v>157.575757575757</v>
      </c>
      <c r="AB1539" s="312">
        <v>39372</v>
      </c>
      <c r="AC1539" s="137">
        <v>0.29383405227099718</v>
      </c>
      <c r="AD1539" s="302">
        <v>254.545456</v>
      </c>
      <c r="AF1539" s="290" t="s">
        <v>0</v>
      </c>
      <c r="AG1539" s="290" t="s">
        <v>0</v>
      </c>
      <c r="AH1539" s="290" t="s">
        <v>0</v>
      </c>
      <c r="AI1539" s="312">
        <v>41524</v>
      </c>
      <c r="AJ1539" s="137">
        <v>0.28772970426009592</v>
      </c>
      <c r="AK1539" s="302">
        <v>179.39393939393901</v>
      </c>
      <c r="AL1539" s="312">
        <v>41166</v>
      </c>
      <c r="AM1539" s="137">
        <v>0.27955966941250771</v>
      </c>
      <c r="AN1539" s="302">
        <v>258.18182400000001</v>
      </c>
      <c r="AP1539" s="290" t="s">
        <v>0</v>
      </c>
      <c r="AQ1539" s="290" t="s">
        <v>0</v>
      </c>
      <c r="AR1539" s="290" t="s">
        <v>0</v>
      </c>
      <c r="AS1539" s="312">
        <v>75147</v>
      </c>
      <c r="AT1539" s="137">
        <v>0.2905613103040286</v>
      </c>
      <c r="AU1539" s="302">
        <v>338.78787878787801</v>
      </c>
      <c r="AV1539" s="312">
        <v>76379</v>
      </c>
      <c r="AW1539" s="137">
        <v>0.2843479976620466</v>
      </c>
      <c r="AX1539" s="302">
        <v>318.78787199999999</v>
      </c>
      <c r="AZ1539" s="318" t="s">
        <v>0</v>
      </c>
      <c r="BA1539" s="290" t="s">
        <v>0</v>
      </c>
      <c r="BB1539" s="290" t="s">
        <v>0</v>
      </c>
      <c r="BC1539" s="312">
        <v>192223</v>
      </c>
      <c r="BD1539" s="137">
        <v>0.27768099109562522</v>
      </c>
      <c r="BE1539" s="302">
        <v>487.87878787878799</v>
      </c>
      <c r="BF1539" s="312">
        <v>195386</v>
      </c>
      <c r="BG1539" s="137">
        <v>0.26674694222480705</v>
      </c>
      <c r="BH1539" s="302">
        <v>349.09089999999998</v>
      </c>
      <c r="BJ1539" s="318" t="s">
        <v>0</v>
      </c>
      <c r="BK1539" s="290" t="s">
        <v>0</v>
      </c>
      <c r="BL1539" s="290" t="s">
        <v>0</v>
      </c>
      <c r="BM1539" s="312">
        <v>138719</v>
      </c>
      <c r="BN1539" s="137">
        <v>0.26708369915130231</v>
      </c>
      <c r="BO1539" s="302">
        <v>380.60606060606</v>
      </c>
      <c r="BP1539" s="312">
        <v>141568</v>
      </c>
      <c r="BQ1539" s="137">
        <v>0.26207511926557953</v>
      </c>
      <c r="BR1539" s="302">
        <v>333.93939999999998</v>
      </c>
      <c r="BT1539" s="318" t="s">
        <v>0</v>
      </c>
      <c r="BU1539" s="290" t="s">
        <v>0</v>
      </c>
      <c r="BV1539" s="290" t="s">
        <v>0</v>
      </c>
      <c r="BW1539" s="312">
        <v>139197</v>
      </c>
      <c r="BX1539" s="137">
        <v>0.31155811512230935</v>
      </c>
      <c r="BY1539" s="302">
        <v>314.54545454545399</v>
      </c>
      <c r="BZ1539" s="312">
        <v>136846</v>
      </c>
      <c r="CA1539" s="137">
        <v>0.29888371260022234</v>
      </c>
      <c r="CB1539" s="302">
        <v>464.24243200000001</v>
      </c>
      <c r="CD1539" s="318" t="s">
        <v>0</v>
      </c>
      <c r="CE1539" s="290" t="s">
        <v>0</v>
      </c>
      <c r="CF1539" s="290" t="s">
        <v>0</v>
      </c>
      <c r="CG1539" s="312">
        <v>1141249</v>
      </c>
      <c r="CH1539" s="137">
        <v>0.28834994457864993</v>
      </c>
      <c r="CI1539" s="302">
        <v>1034.81</v>
      </c>
      <c r="CJ1539" s="312">
        <v>1148617</v>
      </c>
      <c r="CK1539" s="137">
        <v>0.27922808167361285</v>
      </c>
      <c r="CL1539" s="302">
        <v>1120.3599999999999</v>
      </c>
    </row>
    <row r="1540" spans="1:91" ht="14.4" x14ac:dyDescent="0.3">
      <c r="A1540" s="99" t="s">
        <v>656</v>
      </c>
      <c r="B1540" s="318" t="s">
        <v>0</v>
      </c>
      <c r="C1540" s="290" t="s">
        <v>0</v>
      </c>
      <c r="D1540" s="290" t="s">
        <v>0</v>
      </c>
      <c r="E1540" s="312">
        <v>561987</v>
      </c>
      <c r="F1540" s="137">
        <v>0.59943873317106156</v>
      </c>
      <c r="G1540" s="302">
        <v>353.33333333333297</v>
      </c>
      <c r="H1540" s="312">
        <v>577410</v>
      </c>
      <c r="I1540" s="137">
        <v>0.5932704933697468</v>
      </c>
      <c r="J1540" s="302">
        <v>272.121216</v>
      </c>
      <c r="L1540" s="290" t="s">
        <v>0</v>
      </c>
      <c r="M1540" s="290" t="s">
        <v>0</v>
      </c>
      <c r="N1540" s="290" t="s">
        <v>0</v>
      </c>
      <c r="O1540" s="312">
        <v>493444</v>
      </c>
      <c r="P1540" s="137">
        <v>0.5961254095429549</v>
      </c>
      <c r="Q1540" s="302">
        <v>869.69696969696895</v>
      </c>
      <c r="R1540" s="312">
        <v>509243</v>
      </c>
      <c r="S1540" s="137">
        <v>0.59220844163018005</v>
      </c>
      <c r="T1540" s="302">
        <v>705.45450000000005</v>
      </c>
      <c r="V1540" s="290" t="s">
        <v>0</v>
      </c>
      <c r="W1540" s="290" t="s">
        <v>0</v>
      </c>
      <c r="X1540" s="290" t="s">
        <v>0</v>
      </c>
      <c r="Y1540" s="312">
        <v>77257</v>
      </c>
      <c r="Z1540" s="137">
        <v>0.5886740984006279</v>
      </c>
      <c r="AA1540" s="302">
        <v>800.60606060606005</v>
      </c>
      <c r="AB1540" s="312">
        <v>78284</v>
      </c>
      <c r="AC1540" s="137">
        <v>0.58423511500514946</v>
      </c>
      <c r="AD1540" s="302">
        <v>444.24243200000001</v>
      </c>
      <c r="AF1540" s="290" t="s">
        <v>0</v>
      </c>
      <c r="AG1540" s="290" t="s">
        <v>0</v>
      </c>
      <c r="AH1540" s="290" t="s">
        <v>0</v>
      </c>
      <c r="AI1540" s="312">
        <v>83693</v>
      </c>
      <c r="AJ1540" s="137">
        <v>0.57992876742703514</v>
      </c>
      <c r="AK1540" s="302">
        <v>542.42424242424204</v>
      </c>
      <c r="AL1540" s="312">
        <v>83497</v>
      </c>
      <c r="AM1540" s="137">
        <v>0.56703089240966231</v>
      </c>
      <c r="AN1540" s="302">
        <v>316.96969999999999</v>
      </c>
      <c r="AP1540" s="290" t="s">
        <v>0</v>
      </c>
      <c r="AQ1540" s="290" t="s">
        <v>0</v>
      </c>
      <c r="AR1540" s="290" t="s">
        <v>0</v>
      </c>
      <c r="AS1540" s="312">
        <v>153037</v>
      </c>
      <c r="AT1540" s="137">
        <v>0.59172862848813157</v>
      </c>
      <c r="AU1540" s="302">
        <v>166.06060606060601</v>
      </c>
      <c r="AV1540" s="312">
        <v>158687</v>
      </c>
      <c r="AW1540" s="137">
        <v>0.59076880693642475</v>
      </c>
      <c r="AX1540" s="302">
        <v>206.66667200000001</v>
      </c>
      <c r="AZ1540" s="318" t="s">
        <v>0</v>
      </c>
      <c r="BA1540" s="290" t="s">
        <v>0</v>
      </c>
      <c r="BB1540" s="290" t="s">
        <v>0</v>
      </c>
      <c r="BC1540" s="312">
        <v>417663</v>
      </c>
      <c r="BD1540" s="137">
        <v>0.60334650787872479</v>
      </c>
      <c r="BE1540" s="302">
        <v>309.69696969696901</v>
      </c>
      <c r="BF1540" s="312">
        <v>440066</v>
      </c>
      <c r="BG1540" s="137">
        <v>0.60079156069064288</v>
      </c>
      <c r="BH1540" s="302">
        <v>309.69695999999999</v>
      </c>
      <c r="BJ1540" s="318" t="s">
        <v>0</v>
      </c>
      <c r="BK1540" s="290" t="s">
        <v>0</v>
      </c>
      <c r="BL1540" s="290" t="s">
        <v>0</v>
      </c>
      <c r="BM1540" s="312">
        <v>316062</v>
      </c>
      <c r="BN1540" s="137">
        <v>0.60853241532276692</v>
      </c>
      <c r="BO1540" s="302">
        <v>257.575757575757</v>
      </c>
      <c r="BP1540" s="312">
        <v>324626</v>
      </c>
      <c r="BQ1540" s="137">
        <v>0.60095782709869472</v>
      </c>
      <c r="BR1540" s="302">
        <v>153.939392</v>
      </c>
      <c r="BT1540" s="318" t="s">
        <v>0</v>
      </c>
      <c r="BU1540" s="290" t="s">
        <v>0</v>
      </c>
      <c r="BV1540" s="290" t="s">
        <v>0</v>
      </c>
      <c r="BW1540" s="312">
        <v>259568</v>
      </c>
      <c r="BX1540" s="137">
        <v>0.5809788776056064</v>
      </c>
      <c r="BY1540" s="302">
        <v>291.51515151515099</v>
      </c>
      <c r="BZ1540" s="312">
        <v>264608</v>
      </c>
      <c r="CA1540" s="137">
        <v>0.57792716940005284</v>
      </c>
      <c r="CB1540" s="302">
        <v>289.09089999999998</v>
      </c>
      <c r="CD1540" s="318" t="s">
        <v>0</v>
      </c>
      <c r="CE1540" s="290" t="s">
        <v>0</v>
      </c>
      <c r="CF1540" s="290" t="s">
        <v>0</v>
      </c>
      <c r="CG1540" s="312">
        <v>2362711</v>
      </c>
      <c r="CH1540" s="137">
        <v>0.59696664435663604</v>
      </c>
      <c r="CI1540" s="302">
        <v>1444.74</v>
      </c>
      <c r="CJ1540" s="312">
        <v>2436421</v>
      </c>
      <c r="CK1540" s="137">
        <v>0.59229243688653876</v>
      </c>
      <c r="CL1540" s="302">
        <v>1054.9100000000001</v>
      </c>
    </row>
    <row r="1541" spans="1:91" ht="14.4" x14ac:dyDescent="0.3">
      <c r="A1541" s="99" t="s">
        <v>654</v>
      </c>
      <c r="B1541" s="318" t="s">
        <v>0</v>
      </c>
      <c r="C1541" s="290" t="s">
        <v>0</v>
      </c>
      <c r="D1541" s="290" t="s">
        <v>0</v>
      </c>
      <c r="E1541" s="312">
        <v>32232</v>
      </c>
      <c r="F1541" s="137">
        <v>3.4379993216159192E-2</v>
      </c>
      <c r="G1541" s="302">
        <v>682.42424242424204</v>
      </c>
      <c r="H1541" s="312">
        <v>33905</v>
      </c>
      <c r="I1541" s="137">
        <v>3.4836314018983502E-2</v>
      </c>
      <c r="J1541" s="302">
        <v>832.72730000000001</v>
      </c>
      <c r="L1541" s="290" t="s">
        <v>0</v>
      </c>
      <c r="M1541" s="290" t="s">
        <v>0</v>
      </c>
      <c r="N1541" s="290" t="s">
        <v>0</v>
      </c>
      <c r="O1541" s="312">
        <v>30183</v>
      </c>
      <c r="P1541" s="137">
        <v>3.6463820081377031E-2</v>
      </c>
      <c r="Q1541" s="302">
        <v>812.72727272727195</v>
      </c>
      <c r="R1541" s="312">
        <v>28128</v>
      </c>
      <c r="S1541" s="137">
        <v>3.2710590123327575E-2</v>
      </c>
      <c r="T1541" s="302">
        <v>780.60609999999997</v>
      </c>
      <c r="V1541" s="290" t="s">
        <v>0</v>
      </c>
      <c r="W1541" s="290" t="s">
        <v>0</v>
      </c>
      <c r="X1541" s="290" t="s">
        <v>0</v>
      </c>
      <c r="Y1541" s="312">
        <v>4346</v>
      </c>
      <c r="Z1541" s="137">
        <v>3.3115156317862833E-2</v>
      </c>
      <c r="AA1541" s="302">
        <v>266.06060606060601</v>
      </c>
      <c r="AB1541" s="312">
        <v>4708</v>
      </c>
      <c r="AC1541" s="137">
        <v>3.5135901607534666E-2</v>
      </c>
      <c r="AD1541" s="302">
        <v>350.90910000000002</v>
      </c>
      <c r="AF1541" s="290" t="s">
        <v>0</v>
      </c>
      <c r="AG1541" s="290" t="s">
        <v>0</v>
      </c>
      <c r="AH1541" s="290" t="s">
        <v>0</v>
      </c>
      <c r="AI1541" s="312">
        <v>5099</v>
      </c>
      <c r="AJ1541" s="137">
        <v>3.533218769921561E-2</v>
      </c>
      <c r="AK1541" s="302">
        <v>339.39393939393898</v>
      </c>
      <c r="AL1541" s="312">
        <v>5367</v>
      </c>
      <c r="AM1541" s="137">
        <v>3.644747475433438E-2</v>
      </c>
      <c r="AN1541" s="302">
        <v>338.78787199999999</v>
      </c>
      <c r="AP1541" s="290" t="s">
        <v>0</v>
      </c>
      <c r="AQ1541" s="290" t="s">
        <v>0</v>
      </c>
      <c r="AR1541" s="290" t="s">
        <v>0</v>
      </c>
      <c r="AS1541" s="312">
        <v>13616</v>
      </c>
      <c r="AT1541" s="137">
        <v>5.2647248740464066E-2</v>
      </c>
      <c r="AU1541" s="302">
        <v>534.54545454545405</v>
      </c>
      <c r="AV1541" s="312">
        <v>9393</v>
      </c>
      <c r="AW1541" s="137">
        <v>3.4968783854719278E-2</v>
      </c>
      <c r="AX1541" s="302">
        <v>416.36364700000001</v>
      </c>
      <c r="AZ1541" s="318" t="s">
        <v>0</v>
      </c>
      <c r="BA1541" s="290" t="s">
        <v>0</v>
      </c>
      <c r="BB1541" s="290" t="s">
        <v>0</v>
      </c>
      <c r="BC1541" s="312">
        <v>22635</v>
      </c>
      <c r="BD1541" s="137">
        <v>3.269800821675594E-2</v>
      </c>
      <c r="BE1541" s="302">
        <v>596.36363636363603</v>
      </c>
      <c r="BF1541" s="312">
        <v>25194</v>
      </c>
      <c r="BG1541" s="137">
        <v>3.4395619248112907E-2</v>
      </c>
      <c r="BH1541" s="302">
        <v>764.84849999999994</v>
      </c>
      <c r="BJ1541" s="318" t="s">
        <v>0</v>
      </c>
      <c r="BK1541" s="290" t="s">
        <v>0</v>
      </c>
      <c r="BL1541" s="290" t="s">
        <v>0</v>
      </c>
      <c r="BM1541" s="312">
        <v>19704</v>
      </c>
      <c r="BN1541" s="137">
        <v>3.793724874081604E-2</v>
      </c>
      <c r="BO1541" s="302">
        <v>621.21212121212102</v>
      </c>
      <c r="BP1541" s="312">
        <v>19013</v>
      </c>
      <c r="BQ1541" s="137">
        <v>3.519746159157764E-2</v>
      </c>
      <c r="BR1541" s="302">
        <v>704.24243200000001</v>
      </c>
      <c r="BT1541" s="318" t="s">
        <v>0</v>
      </c>
      <c r="BU1541" s="290" t="s">
        <v>0</v>
      </c>
      <c r="BV1541" s="290" t="s">
        <v>0</v>
      </c>
      <c r="BW1541" s="312">
        <v>13762</v>
      </c>
      <c r="BX1541" s="137">
        <v>3.080283900021711E-2</v>
      </c>
      <c r="BY1541" s="302">
        <v>481.81818181818102</v>
      </c>
      <c r="BZ1541" s="312">
        <v>15052</v>
      </c>
      <c r="CA1541" s="137">
        <v>3.2874893252696803E-2</v>
      </c>
      <c r="CB1541" s="302">
        <v>609.09090000000003</v>
      </c>
      <c r="CD1541" s="318" t="s">
        <v>0</v>
      </c>
      <c r="CE1541" s="290" t="s">
        <v>0</v>
      </c>
      <c r="CF1541" s="290" t="s">
        <v>0</v>
      </c>
      <c r="CG1541" s="312">
        <v>141577</v>
      </c>
      <c r="CH1541" s="137">
        <v>3.5771089484951592E-2</v>
      </c>
      <c r="CI1541" s="302">
        <v>1602.34</v>
      </c>
      <c r="CJ1541" s="312">
        <v>140760</v>
      </c>
      <c r="CK1541" s="137">
        <v>3.42186688655816E-2</v>
      </c>
      <c r="CL1541" s="302">
        <v>1777.81</v>
      </c>
    </row>
    <row r="1542" spans="1:91" ht="14.4" x14ac:dyDescent="0.3">
      <c r="A1542" s="99" t="s">
        <v>655</v>
      </c>
      <c r="B1542" s="318" t="s">
        <v>0</v>
      </c>
      <c r="C1542" s="290" t="s">
        <v>0</v>
      </c>
      <c r="D1542" s="290" t="s">
        <v>0</v>
      </c>
      <c r="E1542" s="312">
        <v>29154</v>
      </c>
      <c r="F1542" s="137">
        <v>3.109687026011123E-2</v>
      </c>
      <c r="G1542" s="302">
        <v>736.36363636363603</v>
      </c>
      <c r="H1542" s="312">
        <v>33776</v>
      </c>
      <c r="I1542" s="137">
        <v>3.4703770603308856E-2</v>
      </c>
      <c r="J1542" s="302">
        <v>861.81820000000005</v>
      </c>
      <c r="L1542" s="290" t="s">
        <v>0</v>
      </c>
      <c r="M1542" s="290" t="s">
        <v>0</v>
      </c>
      <c r="N1542" s="290" t="s">
        <v>0</v>
      </c>
      <c r="O1542" s="312">
        <v>24075</v>
      </c>
      <c r="P1542" s="137">
        <v>2.9084798345398139E-2</v>
      </c>
      <c r="Q1542" s="302">
        <v>741.21212121212102</v>
      </c>
      <c r="R1542" s="312">
        <v>23228</v>
      </c>
      <c r="S1542" s="137">
        <v>2.7012286240921963E-2</v>
      </c>
      <c r="T1542" s="302">
        <v>720</v>
      </c>
      <c r="V1542" s="290" t="s">
        <v>0</v>
      </c>
      <c r="W1542" s="290" t="s">
        <v>0</v>
      </c>
      <c r="X1542" s="290" t="s">
        <v>0</v>
      </c>
      <c r="Y1542" s="312">
        <v>3368</v>
      </c>
      <c r="Z1542" s="137">
        <v>2.5663103193410496E-2</v>
      </c>
      <c r="AA1542" s="302">
        <v>280</v>
      </c>
      <c r="AB1542" s="312">
        <v>3868</v>
      </c>
      <c r="AC1542" s="137">
        <v>2.8866964192426528E-2</v>
      </c>
      <c r="AD1542" s="302">
        <v>285.45455900000002</v>
      </c>
      <c r="AF1542" s="290" t="s">
        <v>0</v>
      </c>
      <c r="AG1542" s="290" t="s">
        <v>0</v>
      </c>
      <c r="AH1542" s="290" t="s">
        <v>0</v>
      </c>
      <c r="AI1542" s="312">
        <v>4466</v>
      </c>
      <c r="AJ1542" s="137">
        <v>3.0945979655755424E-2</v>
      </c>
      <c r="AK1542" s="302">
        <v>338.18181818181802</v>
      </c>
      <c r="AL1542" s="312">
        <v>3936</v>
      </c>
      <c r="AM1542" s="137">
        <v>2.6729506359802518E-2</v>
      </c>
      <c r="AN1542" s="302">
        <v>323.03030000000001</v>
      </c>
      <c r="AP1542" s="290" t="s">
        <v>0</v>
      </c>
      <c r="AQ1542" s="290" t="s">
        <v>0</v>
      </c>
      <c r="AR1542" s="290" t="s">
        <v>0</v>
      </c>
      <c r="AS1542" s="312">
        <v>10110</v>
      </c>
      <c r="AT1542" s="137">
        <v>3.9091046178473247E-2</v>
      </c>
      <c r="AU1542" s="302">
        <v>425.45454545454498</v>
      </c>
      <c r="AV1542" s="312">
        <v>8286</v>
      </c>
      <c r="AW1542" s="137">
        <v>3.0847582563632913E-2</v>
      </c>
      <c r="AX1542" s="302">
        <v>401.81817599999999</v>
      </c>
      <c r="AZ1542" s="318" t="s">
        <v>0</v>
      </c>
      <c r="BA1542" s="290" t="s">
        <v>0</v>
      </c>
      <c r="BB1542" s="290" t="s">
        <v>0</v>
      </c>
      <c r="BC1542" s="312">
        <v>21137</v>
      </c>
      <c r="BD1542" s="137">
        <v>3.0534031353106707E-2</v>
      </c>
      <c r="BE1542" s="302">
        <v>683.030303030303</v>
      </c>
      <c r="BF1542" s="312">
        <v>23830</v>
      </c>
      <c r="BG1542" s="137">
        <v>3.2533444736148713E-2</v>
      </c>
      <c r="BH1542" s="302">
        <v>696.36364700000001</v>
      </c>
      <c r="BJ1542" s="318" t="s">
        <v>0</v>
      </c>
      <c r="BK1542" s="290" t="s">
        <v>0</v>
      </c>
      <c r="BL1542" s="290" t="s">
        <v>0</v>
      </c>
      <c r="BM1542" s="312">
        <v>16387</v>
      </c>
      <c r="BN1542" s="137">
        <v>3.1550837145541639E-2</v>
      </c>
      <c r="BO1542" s="302">
        <v>490.90909090909099</v>
      </c>
      <c r="BP1542" s="312">
        <v>17464</v>
      </c>
      <c r="BQ1542" s="137">
        <v>3.2329904235802447E-2</v>
      </c>
      <c r="BR1542" s="302">
        <v>602.42425500000002</v>
      </c>
      <c r="BT1542" s="318" t="s">
        <v>0</v>
      </c>
      <c r="BU1542" s="290" t="s">
        <v>0</v>
      </c>
      <c r="BV1542" s="290" t="s">
        <v>0</v>
      </c>
      <c r="BW1542" s="312">
        <v>12414</v>
      </c>
      <c r="BX1542" s="137">
        <v>2.7785673837283476E-2</v>
      </c>
      <c r="BY1542" s="302">
        <v>566.66666666666595</v>
      </c>
      <c r="BZ1542" s="312">
        <v>12350</v>
      </c>
      <c r="CA1542" s="137">
        <v>2.6973487355222262E-2</v>
      </c>
      <c r="CB1542" s="302">
        <v>563.63635299999999</v>
      </c>
      <c r="CD1542" s="318" t="s">
        <v>0</v>
      </c>
      <c r="CE1542" s="290" t="s">
        <v>0</v>
      </c>
      <c r="CF1542" s="290" t="s">
        <v>0</v>
      </c>
      <c r="CG1542" s="312">
        <v>121111</v>
      </c>
      <c r="CH1542" s="137">
        <v>3.060011455682754E-2</v>
      </c>
      <c r="CI1542" s="302">
        <v>1578.28</v>
      </c>
      <c r="CJ1542" s="312">
        <v>126738</v>
      </c>
      <c r="CK1542" s="137">
        <v>3.0809929345595913E-2</v>
      </c>
      <c r="CL1542" s="302">
        <v>1664.29</v>
      </c>
    </row>
    <row r="1543" spans="1:91" ht="14.4" x14ac:dyDescent="0.3">
      <c r="A1543" s="99" t="s">
        <v>21</v>
      </c>
      <c r="B1543" s="318" t="s">
        <v>0</v>
      </c>
      <c r="C1543" s="290" t="s">
        <v>0</v>
      </c>
      <c r="D1543" s="290" t="s">
        <v>0</v>
      </c>
      <c r="E1543" s="312">
        <v>500601</v>
      </c>
      <c r="F1543" s="137">
        <v>0.5339618696947912</v>
      </c>
      <c r="G1543" s="302">
        <v>1115.7575757575701</v>
      </c>
      <c r="H1543" s="312">
        <v>509729</v>
      </c>
      <c r="I1543" s="137">
        <v>0.52373040874745447</v>
      </c>
      <c r="J1543" s="302">
        <v>1224.84851</v>
      </c>
      <c r="L1543" s="290" t="s">
        <v>0</v>
      </c>
      <c r="M1543" s="290" t="s">
        <v>0</v>
      </c>
      <c r="N1543" s="290" t="s">
        <v>0</v>
      </c>
      <c r="O1543" s="312">
        <v>439186</v>
      </c>
      <c r="P1543" s="137">
        <v>0.53057679111617972</v>
      </c>
      <c r="Q1543" s="302">
        <v>1300.6060606060601</v>
      </c>
      <c r="R1543" s="312">
        <v>457887</v>
      </c>
      <c r="S1543" s="137">
        <v>0.53248556526593049</v>
      </c>
      <c r="T1543" s="302">
        <v>1252.12122</v>
      </c>
      <c r="V1543" s="290" t="s">
        <v>0</v>
      </c>
      <c r="W1543" s="290" t="s">
        <v>0</v>
      </c>
      <c r="X1543" s="290" t="s">
        <v>0</v>
      </c>
      <c r="Y1543" s="312">
        <v>69543</v>
      </c>
      <c r="Z1543" s="137">
        <v>0.52989583888935454</v>
      </c>
      <c r="AA1543" s="302">
        <v>872.72727272727195</v>
      </c>
      <c r="AB1543" s="312">
        <v>69708</v>
      </c>
      <c r="AC1543" s="137">
        <v>0.52023224920518829</v>
      </c>
      <c r="AD1543" s="302">
        <v>621.21209999999996</v>
      </c>
      <c r="AF1543" s="290" t="s">
        <v>0</v>
      </c>
      <c r="AG1543" s="290" t="s">
        <v>0</v>
      </c>
      <c r="AH1543" s="290" t="s">
        <v>0</v>
      </c>
      <c r="AI1543" s="312">
        <v>74128</v>
      </c>
      <c r="AJ1543" s="137">
        <v>0.51365060007206409</v>
      </c>
      <c r="AK1543" s="302">
        <v>689.09090909090901</v>
      </c>
      <c r="AL1543" s="312">
        <v>74194</v>
      </c>
      <c r="AM1543" s="137">
        <v>0.50385391129552537</v>
      </c>
      <c r="AN1543" s="302">
        <v>537.57574499999998</v>
      </c>
      <c r="AP1543" s="290" t="s">
        <v>0</v>
      </c>
      <c r="AQ1543" s="290" t="s">
        <v>0</v>
      </c>
      <c r="AR1543" s="290" t="s">
        <v>0</v>
      </c>
      <c r="AS1543" s="312">
        <v>129311</v>
      </c>
      <c r="AT1543" s="137">
        <v>0.49999033356919426</v>
      </c>
      <c r="AU1543" s="302">
        <v>683.63636363636294</v>
      </c>
      <c r="AV1543" s="312">
        <v>141008</v>
      </c>
      <c r="AW1543" s="137">
        <v>0.52495244051807255</v>
      </c>
      <c r="AX1543" s="302">
        <v>563.63635299999999</v>
      </c>
      <c r="AZ1543" s="318" t="s">
        <v>0</v>
      </c>
      <c r="BA1543" s="290" t="s">
        <v>0</v>
      </c>
      <c r="BB1543" s="290" t="s">
        <v>0</v>
      </c>
      <c r="BC1543" s="312">
        <v>373891</v>
      </c>
      <c r="BD1543" s="137">
        <v>0.54011446830886223</v>
      </c>
      <c r="BE1543" s="302">
        <v>872.72727272727195</v>
      </c>
      <c r="BF1543" s="312">
        <v>391042</v>
      </c>
      <c r="BG1543" s="137">
        <v>0.5338624967063812</v>
      </c>
      <c r="BH1543" s="302">
        <v>1144.24243</v>
      </c>
      <c r="BJ1543" s="318" t="s">
        <v>0</v>
      </c>
      <c r="BK1543" s="290" t="s">
        <v>0</v>
      </c>
      <c r="BL1543" s="290" t="s">
        <v>0</v>
      </c>
      <c r="BM1543" s="312">
        <v>279971</v>
      </c>
      <c r="BN1543" s="137">
        <v>0.53904432943640923</v>
      </c>
      <c r="BO1543" s="302">
        <v>841.21212121212102</v>
      </c>
      <c r="BP1543" s="312">
        <v>288149</v>
      </c>
      <c r="BQ1543" s="137">
        <v>0.53343046127131466</v>
      </c>
      <c r="BR1543" s="302">
        <v>847.27269999999999</v>
      </c>
      <c r="BT1543" s="318" t="s">
        <v>0</v>
      </c>
      <c r="BU1543" s="290" t="s">
        <v>0</v>
      </c>
      <c r="BV1543" s="290" t="s">
        <v>0</v>
      </c>
      <c r="BW1543" s="312">
        <v>233392</v>
      </c>
      <c r="BX1543" s="137">
        <v>0.52239036476810574</v>
      </c>
      <c r="BY1543" s="302">
        <v>752.12121212121201</v>
      </c>
      <c r="BZ1543" s="312">
        <v>237206</v>
      </c>
      <c r="CA1543" s="137">
        <v>0.51807878879213376</v>
      </c>
      <c r="CB1543" s="302">
        <v>884.24243200000001</v>
      </c>
      <c r="CD1543" s="318" t="s">
        <v>0</v>
      </c>
      <c r="CE1543" s="290" t="s">
        <v>0</v>
      </c>
      <c r="CF1543" s="290" t="s">
        <v>0</v>
      </c>
      <c r="CG1543" s="312">
        <v>2100023</v>
      </c>
      <c r="CH1543" s="137">
        <v>0.53059544031485695</v>
      </c>
      <c r="CI1543" s="302">
        <v>2582.2399999999998</v>
      </c>
      <c r="CJ1543" s="312">
        <v>2168923</v>
      </c>
      <c r="CK1543" s="137">
        <v>0.5272638386753612</v>
      </c>
      <c r="CL1543" s="302">
        <v>2619.9699999999998</v>
      </c>
    </row>
    <row r="1544" spans="1:91" ht="14.4" x14ac:dyDescent="0.3">
      <c r="A1544" s="99" t="s">
        <v>657</v>
      </c>
      <c r="B1544" s="318" t="s">
        <v>0</v>
      </c>
      <c r="C1544" s="290" t="s">
        <v>0</v>
      </c>
      <c r="D1544" s="290" t="s">
        <v>0</v>
      </c>
      <c r="E1544" s="312">
        <v>98074</v>
      </c>
      <c r="F1544" s="137">
        <v>0.10460981182308256</v>
      </c>
      <c r="G1544" s="302">
        <v>240</v>
      </c>
      <c r="H1544" s="312">
        <v>115305</v>
      </c>
      <c r="I1544" s="137">
        <v>0.11847223677802368</v>
      </c>
      <c r="J1544" s="302">
        <v>193.939392</v>
      </c>
      <c r="L1544" s="290" t="s">
        <v>0</v>
      </c>
      <c r="M1544" s="290" t="s">
        <v>0</v>
      </c>
      <c r="N1544" s="290" t="s">
        <v>0</v>
      </c>
      <c r="O1544" s="312">
        <v>79445</v>
      </c>
      <c r="P1544" s="137">
        <v>9.5976814311532918E-2</v>
      </c>
      <c r="Q1544" s="302">
        <v>147.272727272727</v>
      </c>
      <c r="R1544" s="312">
        <v>92954</v>
      </c>
      <c r="S1544" s="137">
        <v>0.10809798756839419</v>
      </c>
      <c r="T1544" s="302">
        <v>178.18182400000001</v>
      </c>
      <c r="V1544" s="290" t="s">
        <v>0</v>
      </c>
      <c r="W1544" s="290" t="s">
        <v>0</v>
      </c>
      <c r="X1544" s="290" t="s">
        <v>0</v>
      </c>
      <c r="Y1544" s="312">
        <v>12129</v>
      </c>
      <c r="Z1544" s="137">
        <v>9.2419174178407337E-2</v>
      </c>
      <c r="AA1544" s="302">
        <v>106.06060606060601</v>
      </c>
      <c r="AB1544" s="312">
        <v>14699</v>
      </c>
      <c r="AC1544" s="137">
        <v>0.10969894174366017</v>
      </c>
      <c r="AD1544" s="302">
        <v>84.242424</v>
      </c>
      <c r="AF1544" s="290" t="s">
        <v>0</v>
      </c>
      <c r="AG1544" s="290" t="s">
        <v>0</v>
      </c>
      <c r="AH1544" s="290" t="s">
        <v>0</v>
      </c>
      <c r="AI1544" s="312">
        <v>17871</v>
      </c>
      <c r="AJ1544" s="137">
        <v>0.12383242329332853</v>
      </c>
      <c r="AK1544" s="302">
        <v>129.09090909090901</v>
      </c>
      <c r="AL1544" s="312">
        <v>20964</v>
      </c>
      <c r="AM1544" s="137">
        <v>0.14236721832492377</v>
      </c>
      <c r="AN1544" s="302">
        <v>86.060609999999997</v>
      </c>
      <c r="AP1544" s="290" t="s">
        <v>0</v>
      </c>
      <c r="AQ1544" s="290" t="s">
        <v>0</v>
      </c>
      <c r="AR1544" s="290" t="s">
        <v>0</v>
      </c>
      <c r="AS1544" s="312">
        <v>25586</v>
      </c>
      <c r="AT1544" s="137">
        <v>9.8930119438419034E-2</v>
      </c>
      <c r="AU1544" s="302">
        <v>111.515151515151</v>
      </c>
      <c r="AV1544" s="312">
        <v>29585</v>
      </c>
      <c r="AW1544" s="137">
        <v>0.11014068671796762</v>
      </c>
      <c r="AX1544" s="302">
        <v>103.63636</v>
      </c>
      <c r="AZ1544" s="318" t="s">
        <v>0</v>
      </c>
      <c r="BA1544" s="290" t="s">
        <v>0</v>
      </c>
      <c r="BB1544" s="290" t="s">
        <v>0</v>
      </c>
      <c r="BC1544" s="312">
        <v>75602</v>
      </c>
      <c r="BD1544" s="137">
        <v>0.10921293647904497</v>
      </c>
      <c r="BE1544" s="302">
        <v>221.21212121212099</v>
      </c>
      <c r="BF1544" s="312">
        <v>90006</v>
      </c>
      <c r="BG1544" s="137">
        <v>0.12287894363918594</v>
      </c>
      <c r="BH1544" s="302">
        <v>227.27271999999999</v>
      </c>
      <c r="BJ1544" s="318" t="s">
        <v>0</v>
      </c>
      <c r="BK1544" s="290" t="s">
        <v>0</v>
      </c>
      <c r="BL1544" s="290" t="s">
        <v>0</v>
      </c>
      <c r="BM1544" s="312">
        <v>57803</v>
      </c>
      <c r="BN1544" s="137">
        <v>0.11129145295195847</v>
      </c>
      <c r="BO1544" s="302">
        <v>232.72727272727201</v>
      </c>
      <c r="BP1544" s="312">
        <v>68179</v>
      </c>
      <c r="BQ1544" s="137">
        <v>0.12621510197507874</v>
      </c>
      <c r="BR1544" s="302">
        <v>175.75756799999999</v>
      </c>
      <c r="BT1544" s="318" t="s">
        <v>0</v>
      </c>
      <c r="BU1544" s="290" t="s">
        <v>0</v>
      </c>
      <c r="BV1544" s="290" t="s">
        <v>0</v>
      </c>
      <c r="BW1544" s="312">
        <v>43255</v>
      </c>
      <c r="BX1544" s="137">
        <v>9.6815637331375604E-2</v>
      </c>
      <c r="BY1544" s="302">
        <v>178.18181818181799</v>
      </c>
      <c r="BZ1544" s="312">
        <v>50301</v>
      </c>
      <c r="CA1544" s="137">
        <v>0.10986181274939555</v>
      </c>
      <c r="CB1544" s="302">
        <v>145.454544</v>
      </c>
      <c r="CD1544" s="318" t="s">
        <v>0</v>
      </c>
      <c r="CE1544" s="290" t="s">
        <v>0</v>
      </c>
      <c r="CF1544" s="290" t="s">
        <v>0</v>
      </c>
      <c r="CG1544" s="312">
        <v>409765</v>
      </c>
      <c r="CH1544" s="137">
        <v>0.10353193303150364</v>
      </c>
      <c r="CI1544" s="302">
        <v>503.74</v>
      </c>
      <c r="CJ1544" s="312">
        <v>481993</v>
      </c>
      <c r="CK1544" s="137">
        <v>0.11717219993271009</v>
      </c>
      <c r="CL1544" s="302">
        <v>444.04</v>
      </c>
    </row>
    <row r="1545" spans="1:91" ht="14.4" x14ac:dyDescent="0.3">
      <c r="A1545" s="99" t="s">
        <v>654</v>
      </c>
      <c r="B1545" s="318" t="s">
        <v>0</v>
      </c>
      <c r="C1545" s="290" t="s">
        <v>0</v>
      </c>
      <c r="D1545" s="290" t="s">
        <v>0</v>
      </c>
      <c r="E1545" s="312">
        <v>16487</v>
      </c>
      <c r="F1545" s="137">
        <v>1.7585720655088628E-2</v>
      </c>
      <c r="G1545" s="302">
        <v>456.969696969697</v>
      </c>
      <c r="H1545" s="312">
        <v>19716</v>
      </c>
      <c r="I1545" s="137">
        <v>2.025756576311101E-2</v>
      </c>
      <c r="J1545" s="302">
        <v>579.39390000000003</v>
      </c>
      <c r="L1545" s="290" t="s">
        <v>0</v>
      </c>
      <c r="M1545" s="290" t="s">
        <v>0</v>
      </c>
      <c r="N1545" s="290" t="s">
        <v>0</v>
      </c>
      <c r="O1545" s="312">
        <v>14276</v>
      </c>
      <c r="P1545" s="137">
        <v>1.7246711575447719E-2</v>
      </c>
      <c r="Q1545" s="302">
        <v>455.75757575757501</v>
      </c>
      <c r="R1545" s="312">
        <v>15651</v>
      </c>
      <c r="S1545" s="137">
        <v>1.8200847768067404E-2</v>
      </c>
      <c r="T1545" s="302">
        <v>526.06060000000002</v>
      </c>
      <c r="V1545" s="290" t="s">
        <v>0</v>
      </c>
      <c r="W1545" s="290" t="s">
        <v>0</v>
      </c>
      <c r="X1545" s="290" t="s">
        <v>0</v>
      </c>
      <c r="Y1545" s="312">
        <v>2257</v>
      </c>
      <c r="Z1545" s="137">
        <v>1.7197631801522412E-2</v>
      </c>
      <c r="AA1545" s="302">
        <v>170.90909090909</v>
      </c>
      <c r="AB1545" s="312">
        <v>2830</v>
      </c>
      <c r="AC1545" s="137">
        <v>2.112034867232861E-2</v>
      </c>
      <c r="AD1545" s="302">
        <v>183.03030000000001</v>
      </c>
      <c r="AF1545" s="290" t="s">
        <v>0</v>
      </c>
      <c r="AG1545" s="290" t="s">
        <v>0</v>
      </c>
      <c r="AH1545" s="290" t="s">
        <v>0</v>
      </c>
      <c r="AI1545" s="312">
        <v>3475</v>
      </c>
      <c r="AJ1545" s="137">
        <v>2.407910418803182E-2</v>
      </c>
      <c r="AK1545" s="302">
        <v>221.81818181818099</v>
      </c>
      <c r="AL1545" s="312">
        <v>4139</v>
      </c>
      <c r="AM1545" s="137">
        <v>2.8108086083135829E-2</v>
      </c>
      <c r="AN1545" s="302">
        <v>303.63635299999999</v>
      </c>
      <c r="AP1545" s="290" t="s">
        <v>0</v>
      </c>
      <c r="AQ1545" s="290" t="s">
        <v>0</v>
      </c>
      <c r="AR1545" s="290" t="s">
        <v>0</v>
      </c>
      <c r="AS1545" s="312">
        <v>4501</v>
      </c>
      <c r="AT1545" s="137">
        <v>1.7403442022681313E-2</v>
      </c>
      <c r="AU1545" s="302">
        <v>236.363636363636</v>
      </c>
      <c r="AV1545" s="312">
        <v>5293</v>
      </c>
      <c r="AW1545" s="137">
        <v>1.9705075369214217E-2</v>
      </c>
      <c r="AX1545" s="302">
        <v>320</v>
      </c>
      <c r="AZ1545" s="318" t="s">
        <v>0</v>
      </c>
      <c r="BA1545" s="290" t="s">
        <v>0</v>
      </c>
      <c r="BB1545" s="290" t="s">
        <v>0</v>
      </c>
      <c r="BC1545" s="312">
        <v>12510</v>
      </c>
      <c r="BD1545" s="137">
        <v>1.8071662592958553E-2</v>
      </c>
      <c r="BE1545" s="302">
        <v>418.78787878787801</v>
      </c>
      <c r="BF1545" s="312">
        <v>14440</v>
      </c>
      <c r="BG1545" s="137">
        <v>1.9713929584137112E-2</v>
      </c>
      <c r="BH1545" s="302">
        <v>490.30304000000001</v>
      </c>
      <c r="BJ1545" s="318" t="s">
        <v>0</v>
      </c>
      <c r="BK1545" s="290" t="s">
        <v>0</v>
      </c>
      <c r="BL1545" s="290" t="s">
        <v>0</v>
      </c>
      <c r="BM1545" s="312">
        <v>10726</v>
      </c>
      <c r="BN1545" s="137">
        <v>2.0651387027709748E-2</v>
      </c>
      <c r="BO1545" s="302">
        <v>427.27272727272702</v>
      </c>
      <c r="BP1545" s="312">
        <v>11337</v>
      </c>
      <c r="BQ1545" s="137">
        <v>2.098740977561225E-2</v>
      </c>
      <c r="BR1545" s="302">
        <v>467.27273600000001</v>
      </c>
      <c r="BT1545" s="318" t="s">
        <v>0</v>
      </c>
      <c r="BU1545" s="290" t="s">
        <v>0</v>
      </c>
      <c r="BV1545" s="290" t="s">
        <v>0</v>
      </c>
      <c r="BW1545" s="312">
        <v>7951</v>
      </c>
      <c r="BX1545" s="137">
        <v>1.7796350304514333E-2</v>
      </c>
      <c r="BY1545" s="302">
        <v>321.21212121212102</v>
      </c>
      <c r="BZ1545" s="312">
        <v>9001</v>
      </c>
      <c r="CA1545" s="137">
        <v>1.9658976492660372E-2</v>
      </c>
      <c r="CB1545" s="302">
        <v>327.878784</v>
      </c>
      <c r="CD1545" s="318" t="s">
        <v>0</v>
      </c>
      <c r="CE1545" s="290" t="s">
        <v>0</v>
      </c>
      <c r="CF1545" s="290" t="s">
        <v>0</v>
      </c>
      <c r="CG1545" s="312">
        <v>72183</v>
      </c>
      <c r="CH1545" s="137">
        <v>1.8237881522367765E-2</v>
      </c>
      <c r="CI1545" s="302">
        <v>1004.23</v>
      </c>
      <c r="CJ1545" s="312">
        <v>82407</v>
      </c>
      <c r="CK1545" s="137">
        <v>2.0033090687737874E-2</v>
      </c>
      <c r="CL1545" s="302">
        <v>1185.21</v>
      </c>
    </row>
    <row r="1546" spans="1:91" ht="14.4" x14ac:dyDescent="0.3">
      <c r="A1546" s="99" t="s">
        <v>655</v>
      </c>
      <c r="B1546" s="318" t="s">
        <v>0</v>
      </c>
      <c r="C1546" s="290" t="s">
        <v>0</v>
      </c>
      <c r="D1546" s="290" t="s">
        <v>0</v>
      </c>
      <c r="E1546" s="312">
        <v>23890</v>
      </c>
      <c r="F1546" s="137">
        <v>2.5482068687454801E-2</v>
      </c>
      <c r="G1546" s="302">
        <v>489.69696969696901</v>
      </c>
      <c r="H1546" s="312">
        <v>29082</v>
      </c>
      <c r="I1546" s="137">
        <v>2.9880834222093446E-2</v>
      </c>
      <c r="J1546" s="302">
        <v>550.90909999999997</v>
      </c>
      <c r="L1546" s="290" t="s">
        <v>0</v>
      </c>
      <c r="M1546" s="290" t="s">
        <v>0</v>
      </c>
      <c r="N1546" s="290" t="s">
        <v>0</v>
      </c>
      <c r="O1546" s="312">
        <v>17566</v>
      </c>
      <c r="P1546" s="137">
        <v>2.1221331993157372E-2</v>
      </c>
      <c r="Q1546" s="302">
        <v>510.30303030303003</v>
      </c>
      <c r="R1546" s="312">
        <v>19746</v>
      </c>
      <c r="S1546" s="137">
        <v>2.2963001726934953E-2</v>
      </c>
      <c r="T1546" s="302">
        <v>584.24243200000001</v>
      </c>
      <c r="V1546" s="290" t="s">
        <v>0</v>
      </c>
      <c r="W1546" s="290" t="s">
        <v>0</v>
      </c>
      <c r="X1546" s="290" t="s">
        <v>0</v>
      </c>
      <c r="Y1546" s="312">
        <v>2835</v>
      </c>
      <c r="Z1546" s="137">
        <v>2.1601810437446186E-2</v>
      </c>
      <c r="AA1546" s="302">
        <v>208.48484848484799</v>
      </c>
      <c r="AB1546" s="312">
        <v>3334</v>
      </c>
      <c r="AC1546" s="137">
        <v>2.4881711121393497E-2</v>
      </c>
      <c r="AD1546" s="302">
        <v>200.606064</v>
      </c>
      <c r="AF1546" s="290" t="s">
        <v>0</v>
      </c>
      <c r="AG1546" s="290" t="s">
        <v>0</v>
      </c>
      <c r="AH1546" s="290" t="s">
        <v>0</v>
      </c>
      <c r="AI1546" s="312">
        <v>4330</v>
      </c>
      <c r="AJ1546" s="137">
        <v>3.0003603204079937E-2</v>
      </c>
      <c r="AK1546" s="302">
        <v>240.60606060606</v>
      </c>
      <c r="AL1546" s="312">
        <v>4080</v>
      </c>
      <c r="AM1546" s="137">
        <v>2.7707415129063585E-2</v>
      </c>
      <c r="AN1546" s="302">
        <v>247.878784</v>
      </c>
      <c r="AP1546" s="290" t="s">
        <v>0</v>
      </c>
      <c r="AQ1546" s="290" t="s">
        <v>0</v>
      </c>
      <c r="AR1546" s="290" t="s">
        <v>0</v>
      </c>
      <c r="AS1546" s="312">
        <v>7457</v>
      </c>
      <c r="AT1546" s="137">
        <v>2.8833029807406034E-2</v>
      </c>
      <c r="AU1546" s="302">
        <v>301.81818181818102</v>
      </c>
      <c r="AV1546" s="312">
        <v>7988</v>
      </c>
      <c r="AW1546" s="137">
        <v>2.9738171556637667E-2</v>
      </c>
      <c r="AX1546" s="302">
        <v>342.42425500000002</v>
      </c>
      <c r="AZ1546" s="318" t="s">
        <v>0</v>
      </c>
      <c r="BA1546" s="290" t="s">
        <v>0</v>
      </c>
      <c r="BB1546" s="290" t="s">
        <v>0</v>
      </c>
      <c r="BC1546" s="312">
        <v>17798</v>
      </c>
      <c r="BD1546" s="137">
        <v>2.571058759628108E-2</v>
      </c>
      <c r="BE1546" s="302">
        <v>509.09090909090901</v>
      </c>
      <c r="BF1546" s="312">
        <v>21369</v>
      </c>
      <c r="BG1546" s="137">
        <v>2.9173612277245565E-2</v>
      </c>
      <c r="BH1546" s="302">
        <v>532.72730000000001</v>
      </c>
      <c r="BJ1546" s="318" t="s">
        <v>0</v>
      </c>
      <c r="BK1546" s="290" t="s">
        <v>0</v>
      </c>
      <c r="BL1546" s="290" t="s">
        <v>0</v>
      </c>
      <c r="BM1546" s="312">
        <v>15223</v>
      </c>
      <c r="BN1546" s="137">
        <v>2.9309720746114629E-2</v>
      </c>
      <c r="BO1546" s="302">
        <v>414.54545454545399</v>
      </c>
      <c r="BP1546" s="312">
        <v>17389</v>
      </c>
      <c r="BQ1546" s="137">
        <v>3.2191061884812681E-2</v>
      </c>
      <c r="BR1546" s="302">
        <v>549.09090000000003</v>
      </c>
      <c r="BT1546" s="318" t="s">
        <v>0</v>
      </c>
      <c r="BU1546" s="290" t="s">
        <v>0</v>
      </c>
      <c r="BV1546" s="290" t="s">
        <v>0</v>
      </c>
      <c r="BW1546" s="312">
        <v>10197</v>
      </c>
      <c r="BX1546" s="137">
        <v>2.2823466740678235E-2</v>
      </c>
      <c r="BY1546" s="302">
        <v>384.84848484848402</v>
      </c>
      <c r="BZ1546" s="312">
        <v>12927</v>
      </c>
      <c r="CA1546" s="137">
        <v>2.8233706157162607E-2</v>
      </c>
      <c r="CB1546" s="302">
        <v>387.27273600000001</v>
      </c>
      <c r="CD1546" s="318" t="s">
        <v>0</v>
      </c>
      <c r="CE1546" s="290" t="s">
        <v>0</v>
      </c>
      <c r="CF1546" s="290" t="s">
        <v>0</v>
      </c>
      <c r="CG1546" s="312">
        <v>99296</v>
      </c>
      <c r="CH1546" s="137">
        <v>2.5088298957441912E-2</v>
      </c>
      <c r="CI1546" s="302">
        <v>1126.32</v>
      </c>
      <c r="CJ1546" s="312">
        <v>115915</v>
      </c>
      <c r="CK1546" s="137">
        <v>2.8178864745338813E-2</v>
      </c>
      <c r="CL1546" s="302">
        <v>1263.21</v>
      </c>
    </row>
    <row r="1547" spans="1:91" ht="14.4" x14ac:dyDescent="0.3">
      <c r="A1547" s="99" t="s">
        <v>21</v>
      </c>
      <c r="B1547" s="318" t="s">
        <v>0</v>
      </c>
      <c r="C1547" s="290" t="s">
        <v>0</v>
      </c>
      <c r="D1547" s="290" t="s">
        <v>0</v>
      </c>
      <c r="E1547" s="312">
        <v>57697</v>
      </c>
      <c r="F1547" s="137">
        <v>6.1542022480539124E-2</v>
      </c>
      <c r="G1547" s="302">
        <v>583.030303030303</v>
      </c>
      <c r="H1547" s="312">
        <v>66507</v>
      </c>
      <c r="I1547" s="137">
        <v>6.8333836792819236E-2</v>
      </c>
      <c r="J1547" s="302">
        <v>659.39390000000003</v>
      </c>
      <c r="L1547" s="290" t="s">
        <v>0</v>
      </c>
      <c r="M1547" s="290" t="s">
        <v>0</v>
      </c>
      <c r="N1547" s="290" t="s">
        <v>0</v>
      </c>
      <c r="O1547" s="312">
        <v>47603</v>
      </c>
      <c r="P1547" s="137">
        <v>5.7508770742927831E-2</v>
      </c>
      <c r="Q1547" s="302">
        <v>515.75757575757495</v>
      </c>
      <c r="R1547" s="312">
        <v>57557</v>
      </c>
      <c r="S1547" s="137">
        <v>6.6934138073391825E-2</v>
      </c>
      <c r="T1547" s="302">
        <v>713.33330000000001</v>
      </c>
      <c r="V1547" s="290" t="s">
        <v>0</v>
      </c>
      <c r="W1547" s="290" t="s">
        <v>0</v>
      </c>
      <c r="X1547" s="290" t="s">
        <v>0</v>
      </c>
      <c r="Y1547" s="312">
        <v>7037</v>
      </c>
      <c r="Z1547" s="137">
        <v>5.3619731939438732E-2</v>
      </c>
      <c r="AA1547" s="302">
        <v>208.48484848484799</v>
      </c>
      <c r="AB1547" s="312">
        <v>8535</v>
      </c>
      <c r="AC1547" s="137">
        <v>6.3696881949938056E-2</v>
      </c>
      <c r="AD1547" s="302">
        <v>224.24243200000001</v>
      </c>
      <c r="AF1547" s="290" t="s">
        <v>0</v>
      </c>
      <c r="AG1547" s="290" t="s">
        <v>0</v>
      </c>
      <c r="AH1547" s="290" t="s">
        <v>0</v>
      </c>
      <c r="AI1547" s="312">
        <v>10066</v>
      </c>
      <c r="AJ1547" s="137">
        <v>6.9749715901216772E-2</v>
      </c>
      <c r="AK1547" s="302">
        <v>275.75757575757501</v>
      </c>
      <c r="AL1547" s="312">
        <v>12745</v>
      </c>
      <c r="AM1547" s="137">
        <v>8.6551717112724358E-2</v>
      </c>
      <c r="AN1547" s="302">
        <v>311.51513699999998</v>
      </c>
      <c r="AP1547" s="290" t="s">
        <v>0</v>
      </c>
      <c r="AQ1547" s="290" t="s">
        <v>0</v>
      </c>
      <c r="AR1547" s="290" t="s">
        <v>0</v>
      </c>
      <c r="AS1547" s="312">
        <v>13628</v>
      </c>
      <c r="AT1547" s="137">
        <v>5.2693647608331687E-2</v>
      </c>
      <c r="AU1547" s="302">
        <v>313.33333333333297</v>
      </c>
      <c r="AV1547" s="312">
        <v>16304</v>
      </c>
      <c r="AW1547" s="137">
        <v>6.0697439792115733E-2</v>
      </c>
      <c r="AX1547" s="302">
        <v>356.96969999999999</v>
      </c>
      <c r="AZ1547" s="318" t="s">
        <v>0</v>
      </c>
      <c r="BA1547" s="290" t="s">
        <v>0</v>
      </c>
      <c r="BB1547" s="290" t="s">
        <v>0</v>
      </c>
      <c r="BC1547" s="312">
        <v>45294</v>
      </c>
      <c r="BD1547" s="137">
        <v>6.5430686289805334E-2</v>
      </c>
      <c r="BE1547" s="302">
        <v>622.42424242424204</v>
      </c>
      <c r="BF1547" s="312">
        <v>54197</v>
      </c>
      <c r="BG1547" s="137">
        <v>7.3991401777803265E-2</v>
      </c>
      <c r="BH1547" s="302">
        <v>646.06060000000002</v>
      </c>
      <c r="BJ1547" s="318" t="s">
        <v>0</v>
      </c>
      <c r="BK1547" s="290" t="s">
        <v>0</v>
      </c>
      <c r="BL1547" s="290" t="s">
        <v>0</v>
      </c>
      <c r="BM1547" s="312">
        <v>31854</v>
      </c>
      <c r="BN1547" s="137">
        <v>6.1330345178134099E-2</v>
      </c>
      <c r="BO1547" s="302">
        <v>547.87878787878697</v>
      </c>
      <c r="BP1547" s="312">
        <v>39453</v>
      </c>
      <c r="BQ1547" s="137">
        <v>7.3036630314653794E-2</v>
      </c>
      <c r="BR1547" s="302">
        <v>498.18182400000001</v>
      </c>
      <c r="BT1547" s="318" t="s">
        <v>0</v>
      </c>
      <c r="BU1547" s="290" t="s">
        <v>0</v>
      </c>
      <c r="BV1547" s="290" t="s">
        <v>0</v>
      </c>
      <c r="BW1547" s="312">
        <v>25107</v>
      </c>
      <c r="BX1547" s="137">
        <v>5.6195820286183043E-2</v>
      </c>
      <c r="BY1547" s="302">
        <v>399.39393939393898</v>
      </c>
      <c r="BZ1547" s="312">
        <v>28373</v>
      </c>
      <c r="CA1547" s="137">
        <v>6.1969130099572577E-2</v>
      </c>
      <c r="CB1547" s="302">
        <v>487.27273600000001</v>
      </c>
      <c r="CD1547" s="318" t="s">
        <v>0</v>
      </c>
      <c r="CE1547" s="290" t="s">
        <v>0</v>
      </c>
      <c r="CF1547" s="290" t="s">
        <v>0</v>
      </c>
      <c r="CG1547" s="312">
        <v>238286</v>
      </c>
      <c r="CH1547" s="137">
        <v>6.0205752551693956E-2</v>
      </c>
      <c r="CI1547" s="302">
        <v>1291.22</v>
      </c>
      <c r="CJ1547" s="312">
        <v>283671</v>
      </c>
      <c r="CK1547" s="137">
        <v>6.8960244499633408E-2</v>
      </c>
      <c r="CL1547" s="302">
        <v>1455.6</v>
      </c>
    </row>
    <row r="1548" spans="1:91" ht="14.4" x14ac:dyDescent="0.3">
      <c r="A1548" s="432"/>
      <c r="B1548" s="432"/>
      <c r="C1548" s="432"/>
      <c r="D1548" s="432"/>
      <c r="E1548" s="432"/>
      <c r="F1548" s="432"/>
      <c r="G1548" s="432"/>
      <c r="H1548" s="432"/>
      <c r="I1548" s="432"/>
      <c r="J1548" s="432"/>
      <c r="K1548" s="432"/>
      <c r="L1548" s="432"/>
      <c r="M1548" s="432"/>
      <c r="N1548" s="432"/>
      <c r="O1548" s="432"/>
      <c r="P1548" s="432"/>
      <c r="Q1548" s="432"/>
      <c r="R1548" s="432"/>
      <c r="S1548" s="432"/>
      <c r="T1548" s="432"/>
      <c r="U1548" s="432"/>
      <c r="V1548" s="432"/>
      <c r="W1548" s="432"/>
      <c r="X1548" s="432"/>
      <c r="Y1548" s="432"/>
      <c r="Z1548" s="432"/>
      <c r="AA1548" s="432"/>
      <c r="AB1548" s="432"/>
      <c r="AC1548" s="432"/>
      <c r="AD1548" s="432"/>
      <c r="AE1548" s="432"/>
      <c r="AF1548" s="432"/>
      <c r="AG1548" s="432"/>
      <c r="AH1548" s="432"/>
      <c r="AI1548" s="432"/>
      <c r="AJ1548" s="432"/>
      <c r="AK1548" s="432"/>
      <c r="AL1548" s="432"/>
      <c r="AM1548" s="432"/>
      <c r="AN1548" s="432"/>
      <c r="AO1548" s="432"/>
      <c r="AP1548" s="432"/>
      <c r="AQ1548" s="432"/>
      <c r="AR1548" s="432"/>
      <c r="AS1548" s="432"/>
      <c r="AT1548" s="432"/>
      <c r="AU1548" s="432"/>
      <c r="AV1548" s="432"/>
      <c r="AW1548" s="432"/>
      <c r="AX1548" s="432"/>
      <c r="AY1548" s="432"/>
      <c r="AZ1548" s="432"/>
      <c r="BA1548" s="432"/>
      <c r="BB1548" s="432"/>
      <c r="BC1548" s="432"/>
      <c r="BD1548" s="432"/>
      <c r="BE1548" s="432"/>
      <c r="BF1548" s="432"/>
      <c r="BG1548" s="432"/>
      <c r="BH1548" s="432"/>
      <c r="BI1548" s="432"/>
      <c r="BJ1548" s="432"/>
      <c r="BK1548" s="432"/>
      <c r="BL1548" s="432"/>
      <c r="BM1548" s="432"/>
      <c r="BN1548" s="432"/>
      <c r="BO1548" s="432"/>
      <c r="BP1548" s="432"/>
      <c r="BQ1548" s="432"/>
      <c r="BR1548" s="432"/>
      <c r="BS1548" s="432"/>
      <c r="BT1548" s="432"/>
      <c r="BU1548" s="432"/>
      <c r="BV1548" s="432"/>
      <c r="BW1548" s="432"/>
      <c r="BX1548" s="432"/>
      <c r="BY1548" s="432"/>
      <c r="BZ1548" s="432"/>
      <c r="CA1548" s="432"/>
      <c r="CB1548" s="432"/>
      <c r="CC1548" s="432"/>
      <c r="CD1548" s="432"/>
      <c r="CE1548" s="432"/>
      <c r="CF1548" s="432"/>
      <c r="CG1548" s="432"/>
      <c r="CH1548" s="432"/>
      <c r="CI1548" s="432"/>
      <c r="CJ1548" s="432"/>
      <c r="CK1548" s="432"/>
      <c r="CL1548" s="432"/>
      <c r="CM1548" s="432"/>
    </row>
    <row r="1549" spans="1:91" ht="14.4" x14ac:dyDescent="0.3">
      <c r="A1549" s="472" t="s">
        <v>658</v>
      </c>
      <c r="B1549" s="472"/>
      <c r="C1549" s="472"/>
      <c r="D1549" s="472"/>
      <c r="E1549" s="472"/>
      <c r="F1549" s="472"/>
      <c r="G1549" s="472"/>
      <c r="H1549" s="472"/>
      <c r="I1549" s="472"/>
      <c r="J1549" s="472"/>
      <c r="K1549" s="472"/>
      <c r="L1549" s="472"/>
      <c r="M1549" s="472"/>
      <c r="N1549" s="472"/>
      <c r="O1549" s="472"/>
      <c r="P1549" s="472"/>
      <c r="Q1549" s="472"/>
      <c r="R1549" s="472"/>
      <c r="S1549" s="472"/>
      <c r="T1549" s="472"/>
      <c r="U1549" s="472"/>
      <c r="V1549" s="472"/>
      <c r="W1549" s="472"/>
      <c r="X1549" s="472"/>
      <c r="Y1549" s="472"/>
      <c r="Z1549" s="472"/>
      <c r="AA1549" s="472"/>
      <c r="AB1549" s="472"/>
      <c r="AC1549" s="472"/>
      <c r="AD1549" s="472"/>
      <c r="AE1549" s="472"/>
      <c r="AF1549" s="472"/>
      <c r="AG1549" s="472"/>
      <c r="AH1549" s="472"/>
      <c r="AI1549" s="472"/>
      <c r="AJ1549" s="472"/>
      <c r="AK1549" s="472"/>
      <c r="AL1549" s="472"/>
      <c r="AM1549" s="472"/>
      <c r="AN1549" s="472"/>
      <c r="AO1549" s="472"/>
      <c r="AP1549" s="472"/>
      <c r="AQ1549" s="472"/>
      <c r="AR1549" s="472"/>
      <c r="AS1549" s="472"/>
      <c r="AT1549" s="472"/>
      <c r="AU1549" s="472"/>
      <c r="AV1549" s="472"/>
      <c r="AW1549" s="472"/>
      <c r="AX1549" s="472"/>
      <c r="AY1549" s="472"/>
      <c r="AZ1549" s="472"/>
      <c r="BA1549" s="472"/>
      <c r="BB1549" s="472"/>
      <c r="BC1549" s="472"/>
      <c r="BD1549" s="472"/>
      <c r="BE1549" s="472"/>
      <c r="BF1549" s="472"/>
      <c r="BG1549" s="472"/>
      <c r="BH1549" s="472"/>
      <c r="BI1549" s="472"/>
      <c r="BJ1549" s="472"/>
      <c r="BK1549" s="472"/>
      <c r="BL1549" s="472"/>
      <c r="BM1549" s="472"/>
      <c r="BN1549" s="472"/>
      <c r="BO1549" s="472"/>
      <c r="BP1549" s="472"/>
      <c r="BQ1549" s="472"/>
      <c r="BR1549" s="472"/>
      <c r="BS1549" s="472"/>
      <c r="BT1549" s="472"/>
      <c r="BU1549" s="472"/>
      <c r="BV1549" s="472"/>
      <c r="BW1549" s="472"/>
      <c r="BX1549" s="472"/>
      <c r="BY1549" s="472"/>
      <c r="BZ1549" s="472"/>
      <c r="CA1549" s="472"/>
      <c r="CB1549" s="472"/>
      <c r="CC1549" s="472"/>
      <c r="CD1549" s="472"/>
      <c r="CE1549" s="472"/>
      <c r="CF1549" s="472"/>
      <c r="CG1549" s="472"/>
      <c r="CH1549" s="472"/>
      <c r="CI1549" s="472"/>
      <c r="CJ1549" s="472"/>
      <c r="CK1549" s="472"/>
      <c r="CL1549" s="472"/>
      <c r="CM1549" s="472"/>
    </row>
    <row r="1550" spans="1:91" ht="18" customHeight="1" x14ac:dyDescent="0.3">
      <c r="B1550" s="318" t="s">
        <v>0</v>
      </c>
      <c r="C1550" s="290" t="s">
        <v>0</v>
      </c>
      <c r="D1550" s="290" t="s">
        <v>0</v>
      </c>
      <c r="E1550" s="474" t="s">
        <v>332</v>
      </c>
      <c r="F1550" s="474"/>
      <c r="G1550" s="292" t="s">
        <v>333</v>
      </c>
      <c r="H1550" s="474" t="s">
        <v>332</v>
      </c>
      <c r="I1550" s="474"/>
      <c r="J1550" s="292" t="s">
        <v>333</v>
      </c>
      <c r="K1550" s="310" t="s">
        <v>0</v>
      </c>
      <c r="L1550" s="290" t="s">
        <v>0</v>
      </c>
      <c r="M1550" s="290" t="s">
        <v>0</v>
      </c>
      <c r="N1550" s="290" t="s">
        <v>0</v>
      </c>
      <c r="O1550" s="474" t="s">
        <v>332</v>
      </c>
      <c r="P1550" s="474"/>
      <c r="Q1550" s="292" t="s">
        <v>333</v>
      </c>
      <c r="R1550" s="474" t="s">
        <v>332</v>
      </c>
      <c r="S1550" s="474"/>
      <c r="T1550" s="292" t="s">
        <v>333</v>
      </c>
      <c r="U1550" s="310" t="s">
        <v>0</v>
      </c>
      <c r="V1550" s="290" t="s">
        <v>0</v>
      </c>
      <c r="W1550" s="290" t="s">
        <v>0</v>
      </c>
      <c r="X1550" s="290" t="s">
        <v>0</v>
      </c>
      <c r="Y1550" s="474" t="s">
        <v>332</v>
      </c>
      <c r="Z1550" s="474"/>
      <c r="AA1550" s="292" t="s">
        <v>333</v>
      </c>
      <c r="AB1550" s="474" t="s">
        <v>332</v>
      </c>
      <c r="AC1550" s="474"/>
      <c r="AD1550" s="292" t="s">
        <v>333</v>
      </c>
      <c r="AE1550" s="310" t="s">
        <v>0</v>
      </c>
      <c r="AF1550" s="290" t="s">
        <v>0</v>
      </c>
      <c r="AG1550" s="290" t="s">
        <v>0</v>
      </c>
      <c r="AH1550" s="290" t="s">
        <v>0</v>
      </c>
      <c r="AI1550" s="474" t="s">
        <v>332</v>
      </c>
      <c r="AJ1550" s="474"/>
      <c r="AK1550" s="292" t="s">
        <v>333</v>
      </c>
      <c r="AL1550" s="474" t="s">
        <v>332</v>
      </c>
      <c r="AM1550" s="474"/>
      <c r="AN1550" s="292" t="s">
        <v>333</v>
      </c>
      <c r="AO1550" s="310" t="s">
        <v>0</v>
      </c>
      <c r="AP1550" s="290" t="s">
        <v>0</v>
      </c>
      <c r="AQ1550" s="290" t="s">
        <v>0</v>
      </c>
      <c r="AR1550" s="290" t="s">
        <v>0</v>
      </c>
      <c r="AS1550" s="474" t="s">
        <v>332</v>
      </c>
      <c r="AT1550" s="474"/>
      <c r="AU1550" s="292" t="s">
        <v>333</v>
      </c>
      <c r="AV1550" s="474" t="s">
        <v>332</v>
      </c>
      <c r="AW1550" s="474"/>
      <c r="AX1550" s="292" t="s">
        <v>333</v>
      </c>
      <c r="AY1550" s="290" t="s">
        <v>0</v>
      </c>
      <c r="AZ1550" s="318" t="s">
        <v>0</v>
      </c>
      <c r="BA1550" s="290" t="s">
        <v>0</v>
      </c>
      <c r="BB1550" s="290" t="s">
        <v>0</v>
      </c>
      <c r="BC1550" s="474" t="s">
        <v>332</v>
      </c>
      <c r="BD1550" s="474"/>
      <c r="BE1550" s="292" t="s">
        <v>333</v>
      </c>
      <c r="BF1550" s="474" t="s">
        <v>332</v>
      </c>
      <c r="BG1550" s="474"/>
      <c r="BH1550" s="292" t="s">
        <v>333</v>
      </c>
      <c r="BI1550" s="290" t="s">
        <v>0</v>
      </c>
      <c r="BJ1550" s="318" t="s">
        <v>0</v>
      </c>
      <c r="BK1550" s="290" t="s">
        <v>0</v>
      </c>
      <c r="BL1550" s="290" t="s">
        <v>0</v>
      </c>
      <c r="BM1550" s="474" t="s">
        <v>332</v>
      </c>
      <c r="BN1550" s="474"/>
      <c r="BO1550" s="292" t="s">
        <v>333</v>
      </c>
      <c r="BP1550" s="474" t="s">
        <v>332</v>
      </c>
      <c r="BQ1550" s="474"/>
      <c r="BR1550" s="292" t="s">
        <v>333</v>
      </c>
      <c r="BS1550" s="290" t="s">
        <v>0</v>
      </c>
      <c r="BT1550" s="318" t="s">
        <v>0</v>
      </c>
      <c r="BU1550" s="290" t="s">
        <v>0</v>
      </c>
      <c r="BV1550" s="290" t="s">
        <v>0</v>
      </c>
      <c r="BW1550" s="474" t="s">
        <v>332</v>
      </c>
      <c r="BX1550" s="474"/>
      <c r="BY1550" s="292" t="s">
        <v>333</v>
      </c>
      <c r="BZ1550" s="474" t="s">
        <v>332</v>
      </c>
      <c r="CA1550" s="474"/>
      <c r="CB1550" s="292" t="s">
        <v>333</v>
      </c>
      <c r="CC1550" s="290" t="s">
        <v>0</v>
      </c>
      <c r="CD1550" s="318" t="s">
        <v>0</v>
      </c>
      <c r="CE1550" s="290" t="s">
        <v>0</v>
      </c>
      <c r="CF1550" s="290" t="s">
        <v>0</v>
      </c>
      <c r="CG1550" s="474" t="s">
        <v>332</v>
      </c>
      <c r="CH1550" s="474"/>
      <c r="CI1550" s="292" t="s">
        <v>333</v>
      </c>
      <c r="CJ1550" s="474" t="s">
        <v>332</v>
      </c>
      <c r="CK1550" s="474"/>
      <c r="CL1550" s="292" t="s">
        <v>333</v>
      </c>
      <c r="CM1550" s="310" t="s">
        <v>0</v>
      </c>
    </row>
    <row r="1551" spans="1:91" ht="14.4" x14ac:dyDescent="0.3">
      <c r="A1551" s="99" t="s">
        <v>18</v>
      </c>
      <c r="B1551" s="318" t="s">
        <v>0</v>
      </c>
      <c r="C1551" s="290" t="s">
        <v>0</v>
      </c>
      <c r="D1551" s="290" t="s">
        <v>0</v>
      </c>
      <c r="E1551" s="312">
        <v>367392</v>
      </c>
      <c r="F1551" s="137"/>
      <c r="G1551" s="302">
        <v>1762.42424242424</v>
      </c>
      <c r="H1551" s="312">
        <v>407511</v>
      </c>
      <c r="I1551" s="137"/>
      <c r="J1551" s="302">
        <v>1908.48486</v>
      </c>
      <c r="L1551" s="290" t="s">
        <v>0</v>
      </c>
      <c r="M1551" s="290" t="s">
        <v>0</v>
      </c>
      <c r="N1551" s="290" t="s">
        <v>0</v>
      </c>
      <c r="O1551" s="312">
        <v>321221</v>
      </c>
      <c r="P1551" s="137"/>
      <c r="Q1551" s="302">
        <v>1692.72727272727</v>
      </c>
      <c r="R1551" s="312">
        <v>343445</v>
      </c>
      <c r="S1551" s="137"/>
      <c r="T1551" s="302">
        <v>2059.3939999999998</v>
      </c>
      <c r="V1551" s="290" t="s">
        <v>0</v>
      </c>
      <c r="W1551" s="290" t="s">
        <v>0</v>
      </c>
      <c r="X1551" s="290" t="s">
        <v>0</v>
      </c>
      <c r="Y1551" s="312">
        <v>50951</v>
      </c>
      <c r="Z1551" s="137"/>
      <c r="AA1551" s="302">
        <v>894.54545454545405</v>
      </c>
      <c r="AB1551" s="312">
        <v>54408</v>
      </c>
      <c r="AC1551" s="137"/>
      <c r="AD1551" s="302">
        <v>643.63635299999999</v>
      </c>
      <c r="AF1551" s="290" t="s">
        <v>0</v>
      </c>
      <c r="AG1551" s="290" t="s">
        <v>0</v>
      </c>
      <c r="AH1551" s="290" t="s">
        <v>0</v>
      </c>
      <c r="AI1551" s="312">
        <v>52544</v>
      </c>
      <c r="AJ1551" s="137"/>
      <c r="AK1551" s="302">
        <v>779.39393939393904</v>
      </c>
      <c r="AL1551" s="312">
        <v>58268</v>
      </c>
      <c r="AM1551" s="137"/>
      <c r="AN1551" s="302">
        <v>795.15150000000006</v>
      </c>
      <c r="AP1551" s="290" t="s">
        <v>0</v>
      </c>
      <c r="AQ1551" s="290" t="s">
        <v>0</v>
      </c>
      <c r="AR1551" s="290" t="s">
        <v>0</v>
      </c>
      <c r="AS1551" s="312">
        <v>94994</v>
      </c>
      <c r="AT1551" s="137"/>
      <c r="AU1551" s="302">
        <v>1008.48484848484</v>
      </c>
      <c r="AV1551" s="312">
        <v>104983</v>
      </c>
      <c r="AW1551" s="137"/>
      <c r="AX1551" s="302">
        <v>1163.03027</v>
      </c>
      <c r="AZ1551" s="318" t="s">
        <v>0</v>
      </c>
      <c r="BA1551" s="290" t="s">
        <v>0</v>
      </c>
      <c r="BB1551" s="290" t="s">
        <v>0</v>
      </c>
      <c r="BC1551" s="312">
        <v>275581</v>
      </c>
      <c r="BD1551" s="137"/>
      <c r="BE1551" s="302">
        <v>1458.7878787878701</v>
      </c>
      <c r="BF1551" s="312">
        <v>313129</v>
      </c>
      <c r="BG1551" s="137"/>
      <c r="BH1551" s="302">
        <v>1515.15149</v>
      </c>
      <c r="BJ1551" s="318" t="s">
        <v>0</v>
      </c>
      <c r="BK1551" s="290" t="s">
        <v>0</v>
      </c>
      <c r="BL1551" s="290" t="s">
        <v>0</v>
      </c>
      <c r="BM1551" s="312">
        <v>205219</v>
      </c>
      <c r="BN1551" s="137"/>
      <c r="BO1551" s="302">
        <v>1384.84848484848</v>
      </c>
      <c r="BP1551" s="312">
        <v>228175</v>
      </c>
      <c r="BQ1551" s="137"/>
      <c r="BR1551" s="302">
        <v>1343.63635</v>
      </c>
      <c r="BT1551" s="318" t="s">
        <v>0</v>
      </c>
      <c r="BU1551" s="290" t="s">
        <v>0</v>
      </c>
      <c r="BV1551" s="290" t="s">
        <v>0</v>
      </c>
      <c r="BW1551" s="312">
        <v>170819</v>
      </c>
      <c r="BX1551" s="137"/>
      <c r="BY1551" s="302">
        <v>1291.5151515151499</v>
      </c>
      <c r="BZ1551" s="312">
        <v>178687</v>
      </c>
      <c r="CA1551" s="137"/>
      <c r="CB1551" s="302">
        <v>1323.03027</v>
      </c>
      <c r="CD1551" s="318" t="s">
        <v>0</v>
      </c>
      <c r="CE1551" s="290" t="s">
        <v>0</v>
      </c>
      <c r="CF1551" s="290" t="s">
        <v>0</v>
      </c>
      <c r="CG1551" s="312">
        <v>1538721</v>
      </c>
      <c r="CH1551" s="137"/>
      <c r="CI1551" s="302">
        <v>3754.67</v>
      </c>
      <c r="CJ1551" s="312">
        <v>1688606</v>
      </c>
      <c r="CK1551" s="137"/>
      <c r="CL1551" s="302">
        <v>4015.86</v>
      </c>
    </row>
    <row r="1552" spans="1:91" ht="14.4" x14ac:dyDescent="0.3">
      <c r="A1552" s="99" t="s">
        <v>659</v>
      </c>
      <c r="B1552" s="318" t="s">
        <v>0</v>
      </c>
      <c r="C1552" s="290" t="s">
        <v>0</v>
      </c>
      <c r="D1552" s="290" t="s">
        <v>0</v>
      </c>
      <c r="E1552" s="312">
        <v>37906</v>
      </c>
      <c r="F1552" s="137">
        <v>0.10317589931190663</v>
      </c>
      <c r="G1552" s="302">
        <v>1035.15151515151</v>
      </c>
      <c r="H1552" s="312">
        <v>39505</v>
      </c>
      <c r="I1552" s="137">
        <v>9.6942168432263179E-2</v>
      </c>
      <c r="J1552" s="302">
        <v>961.81820000000005</v>
      </c>
      <c r="L1552" s="290" t="s">
        <v>0</v>
      </c>
      <c r="M1552" s="290" t="s">
        <v>0</v>
      </c>
      <c r="N1552" s="290" t="s">
        <v>0</v>
      </c>
      <c r="O1552" s="312">
        <v>52688</v>
      </c>
      <c r="P1552" s="137">
        <v>0.16402414537032137</v>
      </c>
      <c r="Q1552" s="302">
        <v>1162.42424242424</v>
      </c>
      <c r="R1552" s="312">
        <v>54356</v>
      </c>
      <c r="S1552" s="137">
        <v>0.15826697142191617</v>
      </c>
      <c r="T1552" s="302">
        <v>1462.42419</v>
      </c>
      <c r="V1552" s="290" t="s">
        <v>0</v>
      </c>
      <c r="W1552" s="290" t="s">
        <v>0</v>
      </c>
      <c r="X1552" s="290" t="s">
        <v>0</v>
      </c>
      <c r="Y1552" s="312">
        <v>8239</v>
      </c>
      <c r="Z1552" s="137">
        <v>0.16170438264214637</v>
      </c>
      <c r="AA1552" s="302">
        <v>424.84848484848402</v>
      </c>
      <c r="AB1552" s="312">
        <v>8023</v>
      </c>
      <c r="AC1552" s="137">
        <v>0.14745993236288782</v>
      </c>
      <c r="AD1552" s="302">
        <v>467.27273600000001</v>
      </c>
      <c r="AF1552" s="290" t="s">
        <v>0</v>
      </c>
      <c r="AG1552" s="290" t="s">
        <v>0</v>
      </c>
      <c r="AH1552" s="290" t="s">
        <v>0</v>
      </c>
      <c r="AI1552" s="312">
        <v>10895</v>
      </c>
      <c r="AJ1552" s="137">
        <v>0.20735003045066991</v>
      </c>
      <c r="AK1552" s="302">
        <v>615.15151515151501</v>
      </c>
      <c r="AL1552" s="312">
        <v>8769</v>
      </c>
      <c r="AM1552" s="137">
        <v>0.1504942678657239</v>
      </c>
      <c r="AN1552" s="302">
        <v>567.27269999999999</v>
      </c>
      <c r="AP1552" s="290" t="s">
        <v>0</v>
      </c>
      <c r="AQ1552" s="290" t="s">
        <v>0</v>
      </c>
      <c r="AR1552" s="290" t="s">
        <v>0</v>
      </c>
      <c r="AS1552" s="312">
        <v>12422</v>
      </c>
      <c r="AT1552" s="137">
        <v>0.13076615365180957</v>
      </c>
      <c r="AU1552" s="302">
        <v>527.27272727272702</v>
      </c>
      <c r="AV1552" s="312">
        <v>13561</v>
      </c>
      <c r="AW1552" s="137">
        <v>0.12917329472390768</v>
      </c>
      <c r="AX1552" s="302">
        <v>609.69695999999999</v>
      </c>
      <c r="AZ1552" s="318" t="s">
        <v>0</v>
      </c>
      <c r="BA1552" s="290" t="s">
        <v>0</v>
      </c>
      <c r="BB1552" s="290" t="s">
        <v>0</v>
      </c>
      <c r="BC1552" s="312">
        <v>14002</v>
      </c>
      <c r="BD1552" s="137">
        <v>5.0809018038253724E-2</v>
      </c>
      <c r="BE1552" s="302">
        <v>608.48484848484804</v>
      </c>
      <c r="BF1552" s="312">
        <v>14159</v>
      </c>
      <c r="BG1552" s="137">
        <v>4.5217785641061672E-2</v>
      </c>
      <c r="BH1552" s="302">
        <v>580</v>
      </c>
      <c r="BJ1552" s="318" t="s">
        <v>0</v>
      </c>
      <c r="BK1552" s="290" t="s">
        <v>0</v>
      </c>
      <c r="BL1552" s="290" t="s">
        <v>0</v>
      </c>
      <c r="BM1552" s="312">
        <v>11348</v>
      </c>
      <c r="BN1552" s="137">
        <v>5.529702415468353E-2</v>
      </c>
      <c r="BO1552" s="302">
        <v>520.60606060606005</v>
      </c>
      <c r="BP1552" s="312">
        <v>12804</v>
      </c>
      <c r="BQ1552" s="137">
        <v>5.6114824148131917E-2</v>
      </c>
      <c r="BR1552" s="302">
        <v>547.27269999999999</v>
      </c>
      <c r="BT1552" s="318" t="s">
        <v>0</v>
      </c>
      <c r="BU1552" s="290" t="s">
        <v>0</v>
      </c>
      <c r="BV1552" s="290" t="s">
        <v>0</v>
      </c>
      <c r="BW1552" s="312">
        <v>32994</v>
      </c>
      <c r="BX1552" s="137">
        <v>0.19315181566453379</v>
      </c>
      <c r="BY1552" s="302">
        <v>867.27272727272702</v>
      </c>
      <c r="BZ1552" s="312">
        <v>29860</v>
      </c>
      <c r="CA1552" s="137">
        <v>0.16710784780090326</v>
      </c>
      <c r="CB1552" s="302">
        <v>880</v>
      </c>
      <c r="CD1552" s="318" t="s">
        <v>0</v>
      </c>
      <c r="CE1552" s="290" t="s">
        <v>0</v>
      </c>
      <c r="CF1552" s="290" t="s">
        <v>0</v>
      </c>
      <c r="CG1552" s="312">
        <v>180494</v>
      </c>
      <c r="CH1552" s="137">
        <v>0.11730131713286554</v>
      </c>
      <c r="CI1552" s="302">
        <v>2156.14</v>
      </c>
      <c r="CJ1552" s="312">
        <v>181037</v>
      </c>
      <c r="CK1552" s="137">
        <v>0.10721091835514028</v>
      </c>
      <c r="CL1552" s="302">
        <v>2319.79</v>
      </c>
    </row>
    <row r="1553" spans="1:90" ht="14.4" x14ac:dyDescent="0.3">
      <c r="A1553" s="99" t="s">
        <v>660</v>
      </c>
      <c r="B1553" s="318" t="s">
        <v>0</v>
      </c>
      <c r="C1553" s="290" t="s">
        <v>0</v>
      </c>
      <c r="D1553" s="290" t="s">
        <v>0</v>
      </c>
      <c r="E1553" s="312">
        <v>19715</v>
      </c>
      <c r="F1553" s="137">
        <v>5.3662028568939986E-2</v>
      </c>
      <c r="G1553" s="302">
        <v>583.030303030303</v>
      </c>
      <c r="H1553" s="312">
        <v>24083</v>
      </c>
      <c r="I1553" s="137">
        <v>5.9097791225267537E-2</v>
      </c>
      <c r="J1553" s="302">
        <v>709.69695999999999</v>
      </c>
      <c r="L1553" s="290" t="s">
        <v>0</v>
      </c>
      <c r="M1553" s="290" t="s">
        <v>0</v>
      </c>
      <c r="N1553" s="290" t="s">
        <v>0</v>
      </c>
      <c r="O1553" s="312">
        <v>19571</v>
      </c>
      <c r="P1553" s="137">
        <v>6.0926900794157295E-2</v>
      </c>
      <c r="Q1553" s="302">
        <v>620.60606060606005</v>
      </c>
      <c r="R1553" s="312">
        <v>24066</v>
      </c>
      <c r="S1553" s="137">
        <v>7.007235510780474E-2</v>
      </c>
      <c r="T1553" s="302">
        <v>910.30304000000001</v>
      </c>
      <c r="V1553" s="290" t="s">
        <v>0</v>
      </c>
      <c r="W1553" s="290" t="s">
        <v>0</v>
      </c>
      <c r="X1553" s="290" t="s">
        <v>0</v>
      </c>
      <c r="Y1553" s="312">
        <v>1900</v>
      </c>
      <c r="Z1553" s="137">
        <v>3.7290730309513062E-2</v>
      </c>
      <c r="AA1553" s="302">
        <v>216.363636363636</v>
      </c>
      <c r="AB1553" s="312">
        <v>2034</v>
      </c>
      <c r="AC1553" s="137">
        <v>3.7384208204675785E-2</v>
      </c>
      <c r="AD1553" s="302">
        <v>190.30302399999999</v>
      </c>
      <c r="AF1553" s="290" t="s">
        <v>0</v>
      </c>
      <c r="AG1553" s="290" t="s">
        <v>0</v>
      </c>
      <c r="AH1553" s="290" t="s">
        <v>0</v>
      </c>
      <c r="AI1553" s="312">
        <v>3034</v>
      </c>
      <c r="AJ1553" s="137">
        <v>5.7742082825822168E-2</v>
      </c>
      <c r="AK1553" s="302">
        <v>266.06060606060601</v>
      </c>
      <c r="AL1553" s="312">
        <v>4865</v>
      </c>
      <c r="AM1553" s="137">
        <v>8.3493512734262379E-2</v>
      </c>
      <c r="AN1553" s="302">
        <v>371.51513699999998</v>
      </c>
      <c r="AP1553" s="290" t="s">
        <v>0</v>
      </c>
      <c r="AQ1553" s="290" t="s">
        <v>0</v>
      </c>
      <c r="AR1553" s="290" t="s">
        <v>0</v>
      </c>
      <c r="AS1553" s="312">
        <v>5628</v>
      </c>
      <c r="AT1553" s="137">
        <v>5.9245847106133016E-2</v>
      </c>
      <c r="AU1553" s="302">
        <v>374.54545454545399</v>
      </c>
      <c r="AV1553" s="312">
        <v>7465</v>
      </c>
      <c r="AW1553" s="137">
        <v>7.1106750616766523E-2</v>
      </c>
      <c r="AX1553" s="302">
        <v>426.66665599999999</v>
      </c>
      <c r="AZ1553" s="318" t="s">
        <v>0</v>
      </c>
      <c r="BA1553" s="290" t="s">
        <v>0</v>
      </c>
      <c r="BB1553" s="290" t="s">
        <v>0</v>
      </c>
      <c r="BC1553" s="312">
        <v>18682</v>
      </c>
      <c r="BD1553" s="137">
        <v>6.7791320882063716E-2</v>
      </c>
      <c r="BE1553" s="302">
        <v>629.09090909090901</v>
      </c>
      <c r="BF1553" s="312">
        <v>26702</v>
      </c>
      <c r="BG1553" s="137">
        <v>8.5274758965154934E-2</v>
      </c>
      <c r="BH1553" s="302">
        <v>956.36364700000001</v>
      </c>
      <c r="BJ1553" s="318" t="s">
        <v>0</v>
      </c>
      <c r="BK1553" s="290" t="s">
        <v>0</v>
      </c>
      <c r="BL1553" s="290" t="s">
        <v>0</v>
      </c>
      <c r="BM1553" s="312">
        <v>14164</v>
      </c>
      <c r="BN1553" s="137">
        <v>6.9018950487040667E-2</v>
      </c>
      <c r="BO1553" s="302">
        <v>555.15151515151501</v>
      </c>
      <c r="BP1553" s="312">
        <v>18678</v>
      </c>
      <c r="BQ1553" s="137">
        <v>8.1858222855264604E-2</v>
      </c>
      <c r="BR1553" s="302">
        <v>688.48486300000002</v>
      </c>
      <c r="BT1553" s="318" t="s">
        <v>0</v>
      </c>
      <c r="BU1553" s="290" t="s">
        <v>0</v>
      </c>
      <c r="BV1553" s="290" t="s">
        <v>0</v>
      </c>
      <c r="BW1553" s="312">
        <v>8130</v>
      </c>
      <c r="BX1553" s="137">
        <v>4.7594237175021516E-2</v>
      </c>
      <c r="BY1553" s="302">
        <v>404.84848484848402</v>
      </c>
      <c r="BZ1553" s="312">
        <v>9562</v>
      </c>
      <c r="CA1553" s="137">
        <v>5.3512566666853216E-2</v>
      </c>
      <c r="CB1553" s="302">
        <v>434.54544099999998</v>
      </c>
      <c r="CD1553" s="318" t="s">
        <v>0</v>
      </c>
      <c r="CE1553" s="290" t="s">
        <v>0</v>
      </c>
      <c r="CF1553" s="290" t="s">
        <v>0</v>
      </c>
      <c r="CG1553" s="312">
        <v>90824</v>
      </c>
      <c r="CH1553" s="137">
        <v>5.902564532491595E-2</v>
      </c>
      <c r="CI1553" s="302">
        <v>1359.58</v>
      </c>
      <c r="CJ1553" s="312">
        <v>117455</v>
      </c>
      <c r="CK1553" s="137">
        <v>6.9557374544446715E-2</v>
      </c>
      <c r="CL1553" s="302">
        <v>1805.99</v>
      </c>
    </row>
    <row r="1554" spans="1:90" ht="14.4" x14ac:dyDescent="0.3">
      <c r="A1554" s="99" t="s">
        <v>661</v>
      </c>
      <c r="B1554" s="318" t="s">
        <v>0</v>
      </c>
      <c r="C1554" s="290" t="s">
        <v>0</v>
      </c>
      <c r="D1554" s="290" t="s">
        <v>0</v>
      </c>
      <c r="E1554" s="312">
        <v>26361</v>
      </c>
      <c r="F1554" s="137">
        <v>7.1751698458322452E-2</v>
      </c>
      <c r="G1554" s="302">
        <v>685.45454545454504</v>
      </c>
      <c r="H1554" s="312">
        <v>27876</v>
      </c>
      <c r="I1554" s="137">
        <v>6.8405515433939204E-2</v>
      </c>
      <c r="J1554" s="302">
        <v>648.48486300000002</v>
      </c>
      <c r="L1554" s="290" t="s">
        <v>0</v>
      </c>
      <c r="M1554" s="290" t="s">
        <v>0</v>
      </c>
      <c r="N1554" s="290" t="s">
        <v>0</v>
      </c>
      <c r="O1554" s="312">
        <v>19053</v>
      </c>
      <c r="P1554" s="137">
        <v>5.9314303859336719E-2</v>
      </c>
      <c r="Q1554" s="302">
        <v>615.15151515151501</v>
      </c>
      <c r="R1554" s="312">
        <v>18237</v>
      </c>
      <c r="S1554" s="137">
        <v>5.310020527304226E-2</v>
      </c>
      <c r="T1554" s="302">
        <v>629.69695999999999</v>
      </c>
      <c r="V1554" s="290" t="s">
        <v>0</v>
      </c>
      <c r="W1554" s="290" t="s">
        <v>0</v>
      </c>
      <c r="X1554" s="290" t="s">
        <v>0</v>
      </c>
      <c r="Y1554" s="312">
        <v>4169</v>
      </c>
      <c r="Z1554" s="137">
        <v>8.182371297913682E-2</v>
      </c>
      <c r="AA1554" s="302">
        <v>273.93939393939303</v>
      </c>
      <c r="AB1554" s="312">
        <v>3894</v>
      </c>
      <c r="AC1554" s="137">
        <v>7.1570357300397E-2</v>
      </c>
      <c r="AD1554" s="302">
        <v>285.45455900000002</v>
      </c>
      <c r="AF1554" s="290" t="s">
        <v>0</v>
      </c>
      <c r="AG1554" s="290" t="s">
        <v>0</v>
      </c>
      <c r="AH1554" s="290" t="s">
        <v>0</v>
      </c>
      <c r="AI1554" s="312">
        <v>4244</v>
      </c>
      <c r="AJ1554" s="137">
        <v>8.0770401948842871E-2</v>
      </c>
      <c r="AK1554" s="302">
        <v>326.666666666666</v>
      </c>
      <c r="AL1554" s="312">
        <v>5409</v>
      </c>
      <c r="AM1554" s="137">
        <v>9.2829683531269302E-2</v>
      </c>
      <c r="AN1554" s="302">
        <v>435.75756799999999</v>
      </c>
      <c r="AP1554" s="290" t="s">
        <v>0</v>
      </c>
      <c r="AQ1554" s="290" t="s">
        <v>0</v>
      </c>
      <c r="AR1554" s="290" t="s">
        <v>0</v>
      </c>
      <c r="AS1554" s="312">
        <v>11002</v>
      </c>
      <c r="AT1554" s="137">
        <v>0.11581784112680801</v>
      </c>
      <c r="AU1554" s="302">
        <v>515.75757575757495</v>
      </c>
      <c r="AV1554" s="312">
        <v>11854</v>
      </c>
      <c r="AW1554" s="137">
        <v>0.11291351933170132</v>
      </c>
      <c r="AX1554" s="302">
        <v>510.90910000000002</v>
      </c>
      <c r="AZ1554" s="318" t="s">
        <v>0</v>
      </c>
      <c r="BA1554" s="290" t="s">
        <v>0</v>
      </c>
      <c r="BB1554" s="290" t="s">
        <v>0</v>
      </c>
      <c r="BC1554" s="312">
        <v>26583</v>
      </c>
      <c r="BD1554" s="137">
        <v>9.646165737115403E-2</v>
      </c>
      <c r="BE1554" s="302">
        <v>698.18181818181802</v>
      </c>
      <c r="BF1554" s="312">
        <v>29738</v>
      </c>
      <c r="BG1554" s="137">
        <v>9.4970443491340636E-2</v>
      </c>
      <c r="BH1554" s="302">
        <v>849.69695999999999</v>
      </c>
      <c r="BJ1554" s="318" t="s">
        <v>0</v>
      </c>
      <c r="BK1554" s="290" t="s">
        <v>0</v>
      </c>
      <c r="BL1554" s="290" t="s">
        <v>0</v>
      </c>
      <c r="BM1554" s="312">
        <v>25104</v>
      </c>
      <c r="BN1554" s="137">
        <v>0.12232785463334292</v>
      </c>
      <c r="BO1554" s="302">
        <v>561.81818181818096</v>
      </c>
      <c r="BP1554" s="312">
        <v>27394</v>
      </c>
      <c r="BQ1554" s="137">
        <v>0.12005697381395858</v>
      </c>
      <c r="BR1554" s="302">
        <v>811.51513699999998</v>
      </c>
      <c r="BT1554" s="318" t="s">
        <v>0</v>
      </c>
      <c r="BU1554" s="290" t="s">
        <v>0</v>
      </c>
      <c r="BV1554" s="290" t="s">
        <v>0</v>
      </c>
      <c r="BW1554" s="312">
        <v>13217</v>
      </c>
      <c r="BX1554" s="137">
        <v>7.7374296770265596E-2</v>
      </c>
      <c r="BY1554" s="302">
        <v>496.36363636363598</v>
      </c>
      <c r="BZ1554" s="312">
        <v>14365</v>
      </c>
      <c r="CA1554" s="137">
        <v>8.039197031681096E-2</v>
      </c>
      <c r="CB1554" s="302">
        <v>644.84849999999994</v>
      </c>
      <c r="CD1554" s="318" t="s">
        <v>0</v>
      </c>
      <c r="CE1554" s="290" t="s">
        <v>0</v>
      </c>
      <c r="CF1554" s="290" t="s">
        <v>0</v>
      </c>
      <c r="CG1554" s="312">
        <v>129733</v>
      </c>
      <c r="CH1554" s="137">
        <v>8.4312230742285318E-2</v>
      </c>
      <c r="CI1554" s="302">
        <v>1530.17</v>
      </c>
      <c r="CJ1554" s="312">
        <v>138767</v>
      </c>
      <c r="CK1554" s="137">
        <v>8.2178435940651634E-2</v>
      </c>
      <c r="CL1554" s="302">
        <v>1771.82</v>
      </c>
    </row>
    <row r="1555" spans="1:90" ht="14.4" x14ac:dyDescent="0.3">
      <c r="A1555" s="99" t="s">
        <v>662</v>
      </c>
      <c r="B1555" s="318" t="s">
        <v>0</v>
      </c>
      <c r="C1555" s="290" t="s">
        <v>0</v>
      </c>
      <c r="D1555" s="290" t="s">
        <v>0</v>
      </c>
      <c r="E1555" s="312">
        <v>14769</v>
      </c>
      <c r="F1555" s="137">
        <v>4.0199568852887377E-2</v>
      </c>
      <c r="G1555" s="302">
        <v>558.78787878787796</v>
      </c>
      <c r="H1555" s="312">
        <v>13547</v>
      </c>
      <c r="I1555" s="137">
        <v>3.3243274414678378E-2</v>
      </c>
      <c r="J1555" s="302">
        <v>580.60609999999997</v>
      </c>
      <c r="L1555" s="290" t="s">
        <v>0</v>
      </c>
      <c r="M1555" s="290" t="s">
        <v>0</v>
      </c>
      <c r="N1555" s="290" t="s">
        <v>0</v>
      </c>
      <c r="O1555" s="312">
        <v>9420</v>
      </c>
      <c r="P1555" s="137">
        <v>2.9325604490366447E-2</v>
      </c>
      <c r="Q1555" s="302">
        <v>447.87878787878702</v>
      </c>
      <c r="R1555" s="312">
        <v>9696</v>
      </c>
      <c r="S1555" s="137">
        <v>2.8231594578462346E-2</v>
      </c>
      <c r="T1555" s="302">
        <v>461.81817599999999</v>
      </c>
      <c r="V1555" s="290" t="s">
        <v>0</v>
      </c>
      <c r="W1555" s="290" t="s">
        <v>0</v>
      </c>
      <c r="X1555" s="290" t="s">
        <v>0</v>
      </c>
      <c r="Y1555" s="312">
        <v>1384</v>
      </c>
      <c r="Z1555" s="137">
        <v>2.716335302545583E-2</v>
      </c>
      <c r="AA1555" s="302">
        <v>184.84848484848399</v>
      </c>
      <c r="AB1555" s="312">
        <v>1261</v>
      </c>
      <c r="AC1555" s="137">
        <v>2.3176738714894868E-2</v>
      </c>
      <c r="AD1555" s="302">
        <v>173.33332799999999</v>
      </c>
      <c r="AF1555" s="290" t="s">
        <v>0</v>
      </c>
      <c r="AG1555" s="290" t="s">
        <v>0</v>
      </c>
      <c r="AH1555" s="290" t="s">
        <v>0</v>
      </c>
      <c r="AI1555" s="312">
        <v>1145</v>
      </c>
      <c r="AJ1555" s="137">
        <v>2.1791260657734471E-2</v>
      </c>
      <c r="AK1555" s="302">
        <v>134.54545454545399</v>
      </c>
      <c r="AL1555" s="312">
        <v>1281</v>
      </c>
      <c r="AM1555" s="137">
        <v>2.1984622777510811E-2</v>
      </c>
      <c r="AN1555" s="302">
        <v>185.454544</v>
      </c>
      <c r="AP1555" s="290" t="s">
        <v>0</v>
      </c>
      <c r="AQ1555" s="290" t="s">
        <v>0</v>
      </c>
      <c r="AR1555" s="290" t="s">
        <v>0</v>
      </c>
      <c r="AS1555" s="312">
        <v>3195</v>
      </c>
      <c r="AT1555" s="137">
        <v>3.3633703181253555E-2</v>
      </c>
      <c r="AU1555" s="302">
        <v>264.84848484848402</v>
      </c>
      <c r="AV1555" s="312">
        <v>3403</v>
      </c>
      <c r="AW1555" s="137">
        <v>3.2414771915452979E-2</v>
      </c>
      <c r="AX1555" s="302">
        <v>346.06060000000002</v>
      </c>
      <c r="AZ1555" s="318" t="s">
        <v>0</v>
      </c>
      <c r="BA1555" s="290" t="s">
        <v>0</v>
      </c>
      <c r="BB1555" s="290" t="s">
        <v>0</v>
      </c>
      <c r="BC1555" s="312">
        <v>11810</v>
      </c>
      <c r="BD1555" s="137">
        <v>4.285491380029828E-2</v>
      </c>
      <c r="BE1555" s="302">
        <v>508.48484848484799</v>
      </c>
      <c r="BF1555" s="312">
        <v>9947</v>
      </c>
      <c r="BG1555" s="137">
        <v>3.1766460468369263E-2</v>
      </c>
      <c r="BH1555" s="302">
        <v>467.27273600000001</v>
      </c>
      <c r="BJ1555" s="318" t="s">
        <v>0</v>
      </c>
      <c r="BK1555" s="290" t="s">
        <v>0</v>
      </c>
      <c r="BL1555" s="290" t="s">
        <v>0</v>
      </c>
      <c r="BM1555" s="312">
        <v>8998</v>
      </c>
      <c r="BN1555" s="137">
        <v>4.3845842733859927E-2</v>
      </c>
      <c r="BO1555" s="302">
        <v>420</v>
      </c>
      <c r="BP1555" s="312">
        <v>8533</v>
      </c>
      <c r="BQ1555" s="137">
        <v>3.7396734962200064E-2</v>
      </c>
      <c r="BR1555" s="302">
        <v>481.21212800000001</v>
      </c>
      <c r="BT1555" s="318" t="s">
        <v>0</v>
      </c>
      <c r="BU1555" s="290" t="s">
        <v>0</v>
      </c>
      <c r="BV1555" s="290" t="s">
        <v>0</v>
      </c>
      <c r="BW1555" s="312">
        <v>7868</v>
      </c>
      <c r="BX1555" s="137">
        <v>4.606044994994702E-2</v>
      </c>
      <c r="BY1555" s="302">
        <v>392.12121212121201</v>
      </c>
      <c r="BZ1555" s="312">
        <v>5866</v>
      </c>
      <c r="CA1555" s="137">
        <v>3.2828353489621515E-2</v>
      </c>
      <c r="CB1555" s="302">
        <v>336.96969999999999</v>
      </c>
      <c r="CD1555" s="318" t="s">
        <v>0</v>
      </c>
      <c r="CE1555" s="290" t="s">
        <v>0</v>
      </c>
      <c r="CF1555" s="290" t="s">
        <v>0</v>
      </c>
      <c r="CG1555" s="312">
        <v>58589</v>
      </c>
      <c r="CH1555" s="137">
        <v>3.8076428410348598E-2</v>
      </c>
      <c r="CI1555" s="302">
        <v>1104.9000000000001</v>
      </c>
      <c r="CJ1555" s="312">
        <v>53534</v>
      </c>
      <c r="CK1555" s="137">
        <v>3.1703073422693039E-2</v>
      </c>
      <c r="CL1555" s="302">
        <v>1138.04</v>
      </c>
    </row>
    <row r="1556" spans="1:90" ht="14.4" x14ac:dyDescent="0.3">
      <c r="A1556" s="99" t="s">
        <v>663</v>
      </c>
      <c r="B1556" s="318" t="s">
        <v>0</v>
      </c>
      <c r="C1556" s="290" t="s">
        <v>0</v>
      </c>
      <c r="D1556" s="290" t="s">
        <v>0</v>
      </c>
      <c r="E1556" s="312">
        <v>39967</v>
      </c>
      <c r="F1556" s="137">
        <v>0.10878571117498476</v>
      </c>
      <c r="G1556" s="302">
        <v>904.24242424242402</v>
      </c>
      <c r="H1556" s="312">
        <v>42500</v>
      </c>
      <c r="I1556" s="137">
        <v>0.10429166329252462</v>
      </c>
      <c r="J1556" s="302">
        <v>957.57574499999998</v>
      </c>
      <c r="L1556" s="290" t="s">
        <v>0</v>
      </c>
      <c r="M1556" s="290" t="s">
        <v>0</v>
      </c>
      <c r="N1556" s="290" t="s">
        <v>0</v>
      </c>
      <c r="O1556" s="312">
        <v>35099</v>
      </c>
      <c r="P1556" s="137">
        <v>0.10926745138082504</v>
      </c>
      <c r="Q1556" s="302">
        <v>914.54545454545405</v>
      </c>
      <c r="R1556" s="312">
        <v>35855</v>
      </c>
      <c r="S1556" s="137">
        <v>0.10439808411827221</v>
      </c>
      <c r="T1556" s="302">
        <v>936.96969999999999</v>
      </c>
      <c r="V1556" s="290" t="s">
        <v>0</v>
      </c>
      <c r="W1556" s="290" t="s">
        <v>0</v>
      </c>
      <c r="X1556" s="290" t="s">
        <v>0</v>
      </c>
      <c r="Y1556" s="312">
        <v>4189</v>
      </c>
      <c r="Z1556" s="137">
        <v>8.2216246982394853E-2</v>
      </c>
      <c r="AA1556" s="302">
        <v>263.636363636363</v>
      </c>
      <c r="AB1556" s="312">
        <v>5453</v>
      </c>
      <c r="AC1556" s="137">
        <v>0.10022423173062785</v>
      </c>
      <c r="AD1556" s="302">
        <v>366.06060000000002</v>
      </c>
      <c r="AF1556" s="290" t="s">
        <v>0</v>
      </c>
      <c r="AG1556" s="290" t="s">
        <v>0</v>
      </c>
      <c r="AH1556" s="290" t="s">
        <v>0</v>
      </c>
      <c r="AI1556" s="312">
        <v>5340</v>
      </c>
      <c r="AJ1556" s="137">
        <v>0.10162911084043849</v>
      </c>
      <c r="AK1556" s="302">
        <v>352.12121212121201</v>
      </c>
      <c r="AL1556" s="312">
        <v>5681</v>
      </c>
      <c r="AM1556" s="137">
        <v>9.7497768929772771E-2</v>
      </c>
      <c r="AN1556" s="302">
        <v>396.36364700000001</v>
      </c>
      <c r="AP1556" s="290" t="s">
        <v>0</v>
      </c>
      <c r="AQ1556" s="290" t="s">
        <v>0</v>
      </c>
      <c r="AR1556" s="290" t="s">
        <v>0</v>
      </c>
      <c r="AS1556" s="312">
        <v>11031</v>
      </c>
      <c r="AT1556" s="137">
        <v>0.11612312356569889</v>
      </c>
      <c r="AU1556" s="302">
        <v>527.87878787878697</v>
      </c>
      <c r="AV1556" s="312">
        <v>11715</v>
      </c>
      <c r="AW1556" s="137">
        <v>0.1115894954421192</v>
      </c>
      <c r="AX1556" s="302">
        <v>572.72730000000001</v>
      </c>
      <c r="AZ1556" s="318" t="s">
        <v>0</v>
      </c>
      <c r="BA1556" s="290" t="s">
        <v>0</v>
      </c>
      <c r="BB1556" s="290" t="s">
        <v>0</v>
      </c>
      <c r="BC1556" s="312">
        <v>33028</v>
      </c>
      <c r="BD1556" s="137">
        <v>0.11984861075328125</v>
      </c>
      <c r="BE1556" s="302">
        <v>861.81818181818198</v>
      </c>
      <c r="BF1556" s="312">
        <v>37690</v>
      </c>
      <c r="BG1556" s="137">
        <v>0.12036572786295743</v>
      </c>
      <c r="BH1556" s="302">
        <v>903.63635299999999</v>
      </c>
      <c r="BJ1556" s="318" t="s">
        <v>0</v>
      </c>
      <c r="BK1556" s="290" t="s">
        <v>0</v>
      </c>
      <c r="BL1556" s="290" t="s">
        <v>0</v>
      </c>
      <c r="BM1556" s="312">
        <v>27939</v>
      </c>
      <c r="BN1556" s="137">
        <v>0.13614236498569821</v>
      </c>
      <c r="BO1556" s="302">
        <v>778.18181818181802</v>
      </c>
      <c r="BP1556" s="312">
        <v>28622</v>
      </c>
      <c r="BQ1556" s="137">
        <v>0.12543880793250795</v>
      </c>
      <c r="BR1556" s="302">
        <v>911.51513699999998</v>
      </c>
      <c r="BT1556" s="318" t="s">
        <v>0</v>
      </c>
      <c r="BU1556" s="290" t="s">
        <v>0</v>
      </c>
      <c r="BV1556" s="290" t="s">
        <v>0</v>
      </c>
      <c r="BW1556" s="312">
        <v>19287</v>
      </c>
      <c r="BX1556" s="137">
        <v>0.11290898553439606</v>
      </c>
      <c r="BY1556" s="302">
        <v>666.66666666666595</v>
      </c>
      <c r="BZ1556" s="312">
        <v>20222</v>
      </c>
      <c r="CA1556" s="137">
        <v>0.11316995640421519</v>
      </c>
      <c r="CB1556" s="302">
        <v>733.93939999999998</v>
      </c>
      <c r="CD1556" s="318" t="s">
        <v>0</v>
      </c>
      <c r="CE1556" s="290" t="s">
        <v>0</v>
      </c>
      <c r="CF1556" s="290" t="s">
        <v>0</v>
      </c>
      <c r="CG1556" s="312">
        <v>175880</v>
      </c>
      <c r="CH1556" s="137">
        <v>0.11430272284579206</v>
      </c>
      <c r="CI1556" s="302">
        <v>1978.27</v>
      </c>
      <c r="CJ1556" s="312">
        <v>187738</v>
      </c>
      <c r="CK1556" s="137">
        <v>0.1111792804242079</v>
      </c>
      <c r="CL1556" s="302">
        <v>2143.0100000000002</v>
      </c>
    </row>
    <row r="1557" spans="1:90" ht="14.4" x14ac:dyDescent="0.3">
      <c r="A1557" s="99" t="s">
        <v>664</v>
      </c>
      <c r="B1557" s="318" t="s">
        <v>0</v>
      </c>
      <c r="C1557" s="290" t="s">
        <v>0</v>
      </c>
      <c r="D1557" s="290" t="s">
        <v>0</v>
      </c>
      <c r="E1557" s="312">
        <v>17707</v>
      </c>
      <c r="F1557" s="137">
        <v>4.819647678773626E-2</v>
      </c>
      <c r="G1557" s="302">
        <v>627.27272727272702</v>
      </c>
      <c r="H1557" s="312">
        <v>21727</v>
      </c>
      <c r="I1557" s="137">
        <v>5.3316352196627823E-2</v>
      </c>
      <c r="J1557" s="302">
        <v>735.75756799999999</v>
      </c>
      <c r="L1557" s="290" t="s">
        <v>0</v>
      </c>
      <c r="M1557" s="290" t="s">
        <v>0</v>
      </c>
      <c r="N1557" s="290" t="s">
        <v>0</v>
      </c>
      <c r="O1557" s="312">
        <v>16225</v>
      </c>
      <c r="P1557" s="137">
        <v>5.0510396269235203E-2</v>
      </c>
      <c r="Q1557" s="302">
        <v>653.33333333333303</v>
      </c>
      <c r="R1557" s="312">
        <v>20163</v>
      </c>
      <c r="S1557" s="137">
        <v>5.8708090087204644E-2</v>
      </c>
      <c r="T1557" s="302">
        <v>856.96969999999999</v>
      </c>
      <c r="V1557" s="290" t="s">
        <v>0</v>
      </c>
      <c r="W1557" s="290" t="s">
        <v>0</v>
      </c>
      <c r="X1557" s="290" t="s">
        <v>0</v>
      </c>
      <c r="Y1557" s="312">
        <v>1856</v>
      </c>
      <c r="Z1557" s="137">
        <v>3.642715550234539E-2</v>
      </c>
      <c r="AA1557" s="302">
        <v>174.54545454545399</v>
      </c>
      <c r="AB1557" s="312">
        <v>2809</v>
      </c>
      <c r="AC1557" s="137">
        <v>5.1628436994559622E-2</v>
      </c>
      <c r="AD1557" s="302">
        <v>311.51513699999998</v>
      </c>
      <c r="AF1557" s="290" t="s">
        <v>0</v>
      </c>
      <c r="AG1557" s="290" t="s">
        <v>0</v>
      </c>
      <c r="AH1557" s="290" t="s">
        <v>0</v>
      </c>
      <c r="AI1557" s="312">
        <v>2633</v>
      </c>
      <c r="AJ1557" s="137">
        <v>5.0110383678440923E-2</v>
      </c>
      <c r="AK1557" s="302">
        <v>214.54545454545399</v>
      </c>
      <c r="AL1557" s="312">
        <v>2710</v>
      </c>
      <c r="AM1557" s="137">
        <v>4.6509233198324978E-2</v>
      </c>
      <c r="AN1557" s="302">
        <v>252.72728000000001</v>
      </c>
      <c r="AP1557" s="290" t="s">
        <v>0</v>
      </c>
      <c r="AQ1557" s="290" t="s">
        <v>0</v>
      </c>
      <c r="AR1557" s="290" t="s">
        <v>0</v>
      </c>
      <c r="AS1557" s="312">
        <v>4803</v>
      </c>
      <c r="AT1557" s="137">
        <v>5.0561088068720131E-2</v>
      </c>
      <c r="AU1557" s="302">
        <v>343.636363636363</v>
      </c>
      <c r="AV1557" s="312">
        <v>6176</v>
      </c>
      <c r="AW1557" s="137">
        <v>5.8828572245030145E-2</v>
      </c>
      <c r="AX1557" s="302">
        <v>441.21212800000001</v>
      </c>
      <c r="AZ1557" s="318" t="s">
        <v>0</v>
      </c>
      <c r="BA1557" s="290" t="s">
        <v>0</v>
      </c>
      <c r="BB1557" s="290" t="s">
        <v>0</v>
      </c>
      <c r="BC1557" s="312">
        <v>18367</v>
      </c>
      <c r="BD1557" s="137">
        <v>6.6648281267576506E-2</v>
      </c>
      <c r="BE1557" s="302">
        <v>737.57575757575705</v>
      </c>
      <c r="BF1557" s="312">
        <v>27126</v>
      </c>
      <c r="BG1557" s="137">
        <v>8.6628833483963483E-2</v>
      </c>
      <c r="BH1557" s="302">
        <v>868.48486300000002</v>
      </c>
      <c r="BJ1557" s="318" t="s">
        <v>0</v>
      </c>
      <c r="BK1557" s="290" t="s">
        <v>0</v>
      </c>
      <c r="BL1557" s="290" t="s">
        <v>0</v>
      </c>
      <c r="BM1557" s="312">
        <v>10775</v>
      </c>
      <c r="BN1557" s="137">
        <v>5.2504885025265693E-2</v>
      </c>
      <c r="BO1557" s="302">
        <v>441.81818181818102</v>
      </c>
      <c r="BP1557" s="312">
        <v>15688</v>
      </c>
      <c r="BQ1557" s="137">
        <v>6.8754245644790185E-2</v>
      </c>
      <c r="BR1557" s="302">
        <v>631.51513699999998</v>
      </c>
      <c r="BT1557" s="318" t="s">
        <v>0</v>
      </c>
      <c r="BU1557" s="290" t="s">
        <v>0</v>
      </c>
      <c r="BV1557" s="290" t="s">
        <v>0</v>
      </c>
      <c r="BW1557" s="312">
        <v>7746</v>
      </c>
      <c r="BX1557" s="137">
        <v>4.5346243684835995E-2</v>
      </c>
      <c r="BY1557" s="302">
        <v>518.18181818181802</v>
      </c>
      <c r="BZ1557" s="312">
        <v>8057</v>
      </c>
      <c r="CA1557" s="137">
        <v>4.5090017740518337E-2</v>
      </c>
      <c r="CB1557" s="302">
        <v>466.66665599999999</v>
      </c>
      <c r="CD1557" s="318" t="s">
        <v>0</v>
      </c>
      <c r="CE1557" s="290" t="s">
        <v>0</v>
      </c>
      <c r="CF1557" s="290" t="s">
        <v>0</v>
      </c>
      <c r="CG1557" s="312">
        <v>80112</v>
      </c>
      <c r="CH1557" s="137">
        <v>5.2064019403127659E-2</v>
      </c>
      <c r="CI1557" s="302">
        <v>1420.99</v>
      </c>
      <c r="CJ1557" s="312">
        <v>104456</v>
      </c>
      <c r="CK1557" s="137">
        <v>6.1859308802645493E-2</v>
      </c>
      <c r="CL1557" s="302">
        <v>1731.01</v>
      </c>
    </row>
    <row r="1558" spans="1:90" ht="14.4" x14ac:dyDescent="0.3">
      <c r="A1558" s="99" t="s">
        <v>665</v>
      </c>
      <c r="B1558" s="318" t="s">
        <v>0</v>
      </c>
      <c r="C1558" s="290" t="s">
        <v>0</v>
      </c>
      <c r="D1558" s="290" t="s">
        <v>0</v>
      </c>
      <c r="E1558" s="312">
        <v>4811</v>
      </c>
      <c r="F1558" s="137">
        <v>1.3095004790523473E-2</v>
      </c>
      <c r="G1558" s="302">
        <v>280.60606060606</v>
      </c>
      <c r="H1558" s="312">
        <v>5111</v>
      </c>
      <c r="I1558" s="137">
        <v>1.2541992731484548E-2</v>
      </c>
      <c r="J1558" s="302">
        <v>335.15152</v>
      </c>
      <c r="L1558" s="290" t="s">
        <v>0</v>
      </c>
      <c r="M1558" s="290" t="s">
        <v>0</v>
      </c>
      <c r="N1558" s="290" t="s">
        <v>0</v>
      </c>
      <c r="O1558" s="312">
        <v>3329</v>
      </c>
      <c r="P1558" s="137">
        <v>1.036358145949362E-2</v>
      </c>
      <c r="Q1558" s="302">
        <v>303.636363636363</v>
      </c>
      <c r="R1558" s="312">
        <v>3585</v>
      </c>
      <c r="S1558" s="137">
        <v>1.0438352574648051E-2</v>
      </c>
      <c r="T1558" s="302">
        <v>328.48486300000002</v>
      </c>
      <c r="V1558" s="290" t="s">
        <v>0</v>
      </c>
      <c r="W1558" s="290" t="s">
        <v>0</v>
      </c>
      <c r="X1558" s="290" t="s">
        <v>0</v>
      </c>
      <c r="Y1558" s="312">
        <v>444</v>
      </c>
      <c r="Z1558" s="137">
        <v>8.7142548723283149E-3</v>
      </c>
      <c r="AA1558" s="302">
        <v>111.515151515151</v>
      </c>
      <c r="AB1558" s="312">
        <v>479</v>
      </c>
      <c r="AC1558" s="137">
        <v>8.803852374650787E-3</v>
      </c>
      <c r="AD1558" s="302">
        <v>96.363640000000004</v>
      </c>
      <c r="AF1558" s="290" t="s">
        <v>0</v>
      </c>
      <c r="AG1558" s="290" t="s">
        <v>0</v>
      </c>
      <c r="AH1558" s="290" t="s">
        <v>0</v>
      </c>
      <c r="AI1558" s="312">
        <v>882</v>
      </c>
      <c r="AJ1558" s="137">
        <v>1.6785931790499392E-2</v>
      </c>
      <c r="AK1558" s="302">
        <v>134.54545454545399</v>
      </c>
      <c r="AL1558" s="312">
        <v>699</v>
      </c>
      <c r="AM1558" s="137">
        <v>1.199629299100707E-2</v>
      </c>
      <c r="AN1558" s="302">
        <v>104.848488</v>
      </c>
      <c r="AP1558" s="290" t="s">
        <v>0</v>
      </c>
      <c r="AQ1558" s="290" t="s">
        <v>0</v>
      </c>
      <c r="AR1558" s="290" t="s">
        <v>0</v>
      </c>
      <c r="AS1558" s="312">
        <v>1264</v>
      </c>
      <c r="AT1558" s="137">
        <v>1.3306103543381687E-2</v>
      </c>
      <c r="AU1558" s="302">
        <v>185.45454545454501</v>
      </c>
      <c r="AV1558" s="312">
        <v>960</v>
      </c>
      <c r="AW1558" s="137">
        <v>9.1443376546678987E-3</v>
      </c>
      <c r="AX1558" s="302">
        <v>140</v>
      </c>
      <c r="AZ1558" s="318" t="s">
        <v>0</v>
      </c>
      <c r="BA1558" s="290" t="s">
        <v>0</v>
      </c>
      <c r="BB1558" s="290" t="s">
        <v>0</v>
      </c>
      <c r="BC1558" s="312">
        <v>4709</v>
      </c>
      <c r="BD1558" s="137">
        <v>1.7087535062286587E-2</v>
      </c>
      <c r="BE1558" s="302">
        <v>387.27272727272702</v>
      </c>
      <c r="BF1558" s="312">
        <v>4205</v>
      </c>
      <c r="BG1558" s="137">
        <v>1.3428970168844151E-2</v>
      </c>
      <c r="BH1558" s="302">
        <v>316.96969999999999</v>
      </c>
      <c r="BJ1558" s="318" t="s">
        <v>0</v>
      </c>
      <c r="BK1558" s="290" t="s">
        <v>0</v>
      </c>
      <c r="BL1558" s="290" t="s">
        <v>0</v>
      </c>
      <c r="BM1558" s="312">
        <v>2563</v>
      </c>
      <c r="BN1558" s="137">
        <v>1.2489097013434428E-2</v>
      </c>
      <c r="BO1558" s="302">
        <v>244.24242424242399</v>
      </c>
      <c r="BP1558" s="312">
        <v>2406</v>
      </c>
      <c r="BQ1558" s="137">
        <v>1.0544538183411854E-2</v>
      </c>
      <c r="BR1558" s="302">
        <v>314.54544099999998</v>
      </c>
      <c r="BT1558" s="318" t="s">
        <v>0</v>
      </c>
      <c r="BU1558" s="290" t="s">
        <v>0</v>
      </c>
      <c r="BV1558" s="290" t="s">
        <v>0</v>
      </c>
      <c r="BW1558" s="312">
        <v>1358</v>
      </c>
      <c r="BX1558" s="137">
        <v>7.9499353116456607E-3</v>
      </c>
      <c r="BY1558" s="302">
        <v>161.21212121212099</v>
      </c>
      <c r="BZ1558" s="312">
        <v>1503</v>
      </c>
      <c r="CA1558" s="137">
        <v>8.4113561702865904E-3</v>
      </c>
      <c r="CB1558" s="302">
        <v>189.69697600000001</v>
      </c>
      <c r="CD1558" s="318" t="s">
        <v>0</v>
      </c>
      <c r="CE1558" s="290" t="s">
        <v>0</v>
      </c>
      <c r="CF1558" s="290" t="s">
        <v>0</v>
      </c>
      <c r="CG1558" s="312">
        <v>19360</v>
      </c>
      <c r="CH1558" s="137">
        <v>1.2581878066264124E-2</v>
      </c>
      <c r="CI1558" s="302">
        <v>685.51</v>
      </c>
      <c r="CJ1558" s="312">
        <v>18948</v>
      </c>
      <c r="CK1558" s="137">
        <v>1.1221090058900655E-2</v>
      </c>
      <c r="CL1558" s="302">
        <v>702.57</v>
      </c>
    </row>
    <row r="1559" spans="1:90" ht="14.4" x14ac:dyDescent="0.3">
      <c r="A1559" s="99" t="s">
        <v>666</v>
      </c>
      <c r="B1559" s="318" t="s">
        <v>0</v>
      </c>
      <c r="C1559" s="290" t="s">
        <v>0</v>
      </c>
      <c r="D1559" s="290" t="s">
        <v>0</v>
      </c>
      <c r="E1559" s="312">
        <v>18547</v>
      </c>
      <c r="F1559" s="137">
        <v>5.0482862991028658E-2</v>
      </c>
      <c r="G1559" s="302">
        <v>633.33333333333303</v>
      </c>
      <c r="H1559" s="312">
        <v>18745</v>
      </c>
      <c r="I1559" s="137">
        <v>4.5998758315726446E-2</v>
      </c>
      <c r="J1559" s="302">
        <v>764.84849999999994</v>
      </c>
      <c r="L1559" s="290" t="s">
        <v>0</v>
      </c>
      <c r="M1559" s="290" t="s">
        <v>0</v>
      </c>
      <c r="N1559" s="290" t="s">
        <v>0</v>
      </c>
      <c r="O1559" s="312">
        <v>12543</v>
      </c>
      <c r="P1559" s="137">
        <v>3.9047882921726784E-2</v>
      </c>
      <c r="Q1559" s="302">
        <v>504.24242424242402</v>
      </c>
      <c r="R1559" s="312">
        <v>12045</v>
      </c>
      <c r="S1559" s="137">
        <v>3.5071117646202452E-2</v>
      </c>
      <c r="T1559" s="302">
        <v>535.75756799999999</v>
      </c>
      <c r="V1559" s="290" t="s">
        <v>0</v>
      </c>
      <c r="W1559" s="290" t="s">
        <v>0</v>
      </c>
      <c r="X1559" s="290" t="s">
        <v>0</v>
      </c>
      <c r="Y1559" s="312">
        <v>1284</v>
      </c>
      <c r="Z1559" s="137">
        <v>2.520068300916567E-2</v>
      </c>
      <c r="AA1559" s="302">
        <v>152.72727272727201</v>
      </c>
      <c r="AB1559" s="312">
        <v>1449</v>
      </c>
      <c r="AC1559" s="137">
        <v>2.6632112924569917E-2</v>
      </c>
      <c r="AD1559" s="302">
        <v>160</v>
      </c>
      <c r="AF1559" s="290" t="s">
        <v>0</v>
      </c>
      <c r="AG1559" s="290" t="s">
        <v>0</v>
      </c>
      <c r="AH1559" s="290" t="s">
        <v>0</v>
      </c>
      <c r="AI1559" s="312">
        <v>1893</v>
      </c>
      <c r="AJ1559" s="137">
        <v>3.6026948842874544E-2</v>
      </c>
      <c r="AK1559" s="302">
        <v>200</v>
      </c>
      <c r="AL1559" s="312">
        <v>2390</v>
      </c>
      <c r="AM1559" s="137">
        <v>4.1017368023615018E-2</v>
      </c>
      <c r="AN1559" s="302">
        <v>275.15152</v>
      </c>
      <c r="AP1559" s="290" t="s">
        <v>0</v>
      </c>
      <c r="AQ1559" s="290" t="s">
        <v>0</v>
      </c>
      <c r="AR1559" s="290" t="s">
        <v>0</v>
      </c>
      <c r="AS1559" s="312">
        <v>3497</v>
      </c>
      <c r="AT1559" s="137">
        <v>3.6812851337979242E-2</v>
      </c>
      <c r="AU1559" s="302">
        <v>280</v>
      </c>
      <c r="AV1559" s="312">
        <v>3066</v>
      </c>
      <c r="AW1559" s="137">
        <v>2.9204728384595601E-2</v>
      </c>
      <c r="AX1559" s="302">
        <v>271.51513699999998</v>
      </c>
      <c r="AZ1559" s="318" t="s">
        <v>0</v>
      </c>
      <c r="BA1559" s="290" t="s">
        <v>0</v>
      </c>
      <c r="BB1559" s="290" t="s">
        <v>0</v>
      </c>
      <c r="BC1559" s="312">
        <v>13525</v>
      </c>
      <c r="BD1559" s="137">
        <v>4.9078129479173095E-2</v>
      </c>
      <c r="BE1559" s="302">
        <v>486.06060606060601</v>
      </c>
      <c r="BF1559" s="312">
        <v>14785</v>
      </c>
      <c r="BG1559" s="137">
        <v>4.7216961699491265E-2</v>
      </c>
      <c r="BH1559" s="302">
        <v>589.69695999999999</v>
      </c>
      <c r="BJ1559" s="318" t="s">
        <v>0</v>
      </c>
      <c r="BK1559" s="290" t="s">
        <v>0</v>
      </c>
      <c r="BL1559" s="290" t="s">
        <v>0</v>
      </c>
      <c r="BM1559" s="312">
        <v>7581</v>
      </c>
      <c r="BN1559" s="137">
        <v>3.6941023979261182E-2</v>
      </c>
      <c r="BO1559" s="302">
        <v>363.030303030303</v>
      </c>
      <c r="BP1559" s="312">
        <v>7682</v>
      </c>
      <c r="BQ1559" s="137">
        <v>3.3667141448449657E-2</v>
      </c>
      <c r="BR1559" s="302">
        <v>458.18182400000001</v>
      </c>
      <c r="BT1559" s="318" t="s">
        <v>0</v>
      </c>
      <c r="BU1559" s="290" t="s">
        <v>0</v>
      </c>
      <c r="BV1559" s="290" t="s">
        <v>0</v>
      </c>
      <c r="BW1559" s="312">
        <v>6192</v>
      </c>
      <c r="BX1559" s="137">
        <v>3.624889502924148E-2</v>
      </c>
      <c r="BY1559" s="302">
        <v>442.42424242424198</v>
      </c>
      <c r="BZ1559" s="312">
        <v>5230</v>
      </c>
      <c r="CA1559" s="137">
        <v>2.9269057066266712E-2</v>
      </c>
      <c r="CB1559" s="302">
        <v>380.60604899999998</v>
      </c>
      <c r="CD1559" s="318" t="s">
        <v>0</v>
      </c>
      <c r="CE1559" s="290" t="s">
        <v>0</v>
      </c>
      <c r="CF1559" s="290" t="s">
        <v>0</v>
      </c>
      <c r="CG1559" s="312">
        <v>65062</v>
      </c>
      <c r="CH1559" s="137">
        <v>4.2283168943557672E-2</v>
      </c>
      <c r="CI1559" s="302">
        <v>1165.99</v>
      </c>
      <c r="CJ1559" s="312">
        <v>65392</v>
      </c>
      <c r="CK1559" s="137">
        <v>3.8725433878595721E-2</v>
      </c>
      <c r="CL1559" s="302">
        <v>1321.23</v>
      </c>
    </row>
    <row r="1560" spans="1:90" ht="14.4" x14ac:dyDescent="0.3">
      <c r="A1560" s="99" t="s">
        <v>667</v>
      </c>
      <c r="B1560" s="318" t="s">
        <v>0</v>
      </c>
      <c r="C1560" s="290" t="s">
        <v>0</v>
      </c>
      <c r="D1560" s="290" t="s">
        <v>0</v>
      </c>
      <c r="E1560" s="312">
        <v>31004</v>
      </c>
      <c r="F1560" s="137">
        <v>8.438942600818744E-2</v>
      </c>
      <c r="G1560" s="302">
        <v>804.84848484848499</v>
      </c>
      <c r="H1560" s="312">
        <v>35869</v>
      </c>
      <c r="I1560" s="137">
        <v>8.8019709897401543E-2</v>
      </c>
      <c r="J1560" s="302">
        <v>1059.39392</v>
      </c>
      <c r="L1560" s="290" t="s">
        <v>0</v>
      </c>
      <c r="M1560" s="290" t="s">
        <v>0</v>
      </c>
      <c r="N1560" s="290" t="s">
        <v>0</v>
      </c>
      <c r="O1560" s="312">
        <v>26016</v>
      </c>
      <c r="P1560" s="137">
        <v>8.0990968834540711E-2</v>
      </c>
      <c r="Q1560" s="302">
        <v>791.51515151515105</v>
      </c>
      <c r="R1560" s="312">
        <v>27821</v>
      </c>
      <c r="S1560" s="137">
        <v>8.1005692323370557E-2</v>
      </c>
      <c r="T1560" s="302">
        <v>961.81820000000005</v>
      </c>
      <c r="V1560" s="290" t="s">
        <v>0</v>
      </c>
      <c r="W1560" s="290" t="s">
        <v>0</v>
      </c>
      <c r="X1560" s="290" t="s">
        <v>0</v>
      </c>
      <c r="Y1560" s="312">
        <v>3089</v>
      </c>
      <c r="Z1560" s="137">
        <v>6.0626876803203077E-2</v>
      </c>
      <c r="AA1560" s="302">
        <v>308.48484848484799</v>
      </c>
      <c r="AB1560" s="312">
        <v>3730</v>
      </c>
      <c r="AC1560" s="137">
        <v>6.8556094691957059E-2</v>
      </c>
      <c r="AD1560" s="302">
        <v>307.27273600000001</v>
      </c>
      <c r="AF1560" s="290" t="s">
        <v>0</v>
      </c>
      <c r="AG1560" s="290" t="s">
        <v>0</v>
      </c>
      <c r="AH1560" s="290" t="s">
        <v>0</v>
      </c>
      <c r="AI1560" s="312">
        <v>3346</v>
      </c>
      <c r="AJ1560" s="137">
        <v>6.3679963459196104E-2</v>
      </c>
      <c r="AK1560" s="302">
        <v>244.24242424242399</v>
      </c>
      <c r="AL1560" s="312">
        <v>3998</v>
      </c>
      <c r="AM1560" s="137">
        <v>6.8613990526532567E-2</v>
      </c>
      <c r="AN1560" s="302">
        <v>325.45455900000002</v>
      </c>
      <c r="AP1560" s="290" t="s">
        <v>0</v>
      </c>
      <c r="AQ1560" s="290" t="s">
        <v>0</v>
      </c>
      <c r="AR1560" s="290" t="s">
        <v>0</v>
      </c>
      <c r="AS1560" s="312">
        <v>6115</v>
      </c>
      <c r="AT1560" s="137">
        <v>6.4372486683369479E-2</v>
      </c>
      <c r="AU1560" s="302">
        <v>362.42424242424198</v>
      </c>
      <c r="AV1560" s="312">
        <v>6541</v>
      </c>
      <c r="AW1560" s="137">
        <v>6.2305325624148672E-2</v>
      </c>
      <c r="AX1560" s="302">
        <v>381.21212800000001</v>
      </c>
      <c r="AZ1560" s="318" t="s">
        <v>0</v>
      </c>
      <c r="BA1560" s="290" t="s">
        <v>0</v>
      </c>
      <c r="BB1560" s="290" t="s">
        <v>0</v>
      </c>
      <c r="BC1560" s="312">
        <v>26033</v>
      </c>
      <c r="BD1560" s="137">
        <v>9.4465873917287474E-2</v>
      </c>
      <c r="BE1560" s="302">
        <v>701.81818181818096</v>
      </c>
      <c r="BF1560" s="312">
        <v>29920</v>
      </c>
      <c r="BG1560" s="137">
        <v>9.5551673591395242E-2</v>
      </c>
      <c r="BH1560" s="302">
        <v>836.36364700000001</v>
      </c>
      <c r="BJ1560" s="318" t="s">
        <v>0</v>
      </c>
      <c r="BK1560" s="290" t="s">
        <v>0</v>
      </c>
      <c r="BL1560" s="290" t="s">
        <v>0</v>
      </c>
      <c r="BM1560" s="312">
        <v>17604</v>
      </c>
      <c r="BN1560" s="137">
        <v>8.5781530949863322E-2</v>
      </c>
      <c r="BO1560" s="302">
        <v>573.33333333333303</v>
      </c>
      <c r="BP1560" s="312">
        <v>19335</v>
      </c>
      <c r="BQ1560" s="137">
        <v>8.4737591760709982E-2</v>
      </c>
      <c r="BR1560" s="302">
        <v>661.81820000000005</v>
      </c>
      <c r="BT1560" s="318" t="s">
        <v>0</v>
      </c>
      <c r="BU1560" s="290" t="s">
        <v>0</v>
      </c>
      <c r="BV1560" s="290" t="s">
        <v>0</v>
      </c>
      <c r="BW1560" s="312">
        <v>10655</v>
      </c>
      <c r="BX1560" s="137">
        <v>6.2375965202934099E-2</v>
      </c>
      <c r="BY1560" s="302">
        <v>472.72727272727201</v>
      </c>
      <c r="BZ1560" s="312">
        <v>11594</v>
      </c>
      <c r="CA1560" s="137">
        <v>6.4884406811911335E-2</v>
      </c>
      <c r="CB1560" s="302">
        <v>477.57574499999998</v>
      </c>
      <c r="CD1560" s="318" t="s">
        <v>0</v>
      </c>
      <c r="CE1560" s="290" t="s">
        <v>0</v>
      </c>
      <c r="CF1560" s="290" t="s">
        <v>0</v>
      </c>
      <c r="CG1560" s="312">
        <v>123862</v>
      </c>
      <c r="CH1560" s="137">
        <v>8.0496724227459043E-2</v>
      </c>
      <c r="CI1560" s="302">
        <v>1612.46</v>
      </c>
      <c r="CJ1560" s="312">
        <v>138808</v>
      </c>
      <c r="CK1560" s="137">
        <v>8.2202716323405228E-2</v>
      </c>
      <c r="CL1560" s="302">
        <v>1937.36</v>
      </c>
    </row>
    <row r="1561" spans="1:90" ht="14.4" x14ac:dyDescent="0.3">
      <c r="A1561" s="99" t="s">
        <v>668</v>
      </c>
      <c r="B1561" s="318" t="s">
        <v>0</v>
      </c>
      <c r="C1561" s="290" t="s">
        <v>0</v>
      </c>
      <c r="D1561" s="290" t="s">
        <v>0</v>
      </c>
      <c r="E1561" s="312">
        <v>85448</v>
      </c>
      <c r="F1561" s="137">
        <v>0.23257991464158173</v>
      </c>
      <c r="G1561" s="302">
        <v>1121.2121212121201</v>
      </c>
      <c r="H1561" s="312">
        <v>99072</v>
      </c>
      <c r="I1561" s="137">
        <v>0.24311490978157646</v>
      </c>
      <c r="J1561" s="302">
        <v>1467.87878</v>
      </c>
      <c r="L1561" s="290" t="s">
        <v>0</v>
      </c>
      <c r="M1561" s="290" t="s">
        <v>0</v>
      </c>
      <c r="N1561" s="290" t="s">
        <v>0</v>
      </c>
      <c r="O1561" s="312">
        <v>63186</v>
      </c>
      <c r="P1561" s="137">
        <v>0.19670569483315226</v>
      </c>
      <c r="Q1561" s="302">
        <v>1042.42424242424</v>
      </c>
      <c r="R1561" s="312">
        <v>69087</v>
      </c>
      <c r="S1561" s="137">
        <v>0.20115884639461923</v>
      </c>
      <c r="T1561" s="302">
        <v>1410.3030000000001</v>
      </c>
      <c r="V1561" s="290" t="s">
        <v>0</v>
      </c>
      <c r="W1561" s="290" t="s">
        <v>0</v>
      </c>
      <c r="X1561" s="290" t="s">
        <v>0</v>
      </c>
      <c r="Y1561" s="312">
        <v>10748</v>
      </c>
      <c r="Z1561" s="137">
        <v>0.21094777335086651</v>
      </c>
      <c r="AA1561" s="302">
        <v>416.36363636363598</v>
      </c>
      <c r="AB1561" s="312">
        <v>11377</v>
      </c>
      <c r="AC1561" s="137">
        <v>0.20910527863549477</v>
      </c>
      <c r="AD1561" s="302">
        <v>421.81817599999999</v>
      </c>
      <c r="AF1561" s="290" t="s">
        <v>0</v>
      </c>
      <c r="AG1561" s="290" t="s">
        <v>0</v>
      </c>
      <c r="AH1561" s="290" t="s">
        <v>0</v>
      </c>
      <c r="AI1561" s="312">
        <v>9983</v>
      </c>
      <c r="AJ1561" s="137">
        <v>0.18999314859926919</v>
      </c>
      <c r="AK1561" s="302">
        <v>471.51515151515099</v>
      </c>
      <c r="AL1561" s="312">
        <v>12194</v>
      </c>
      <c r="AM1561" s="137">
        <v>0.20927438731379144</v>
      </c>
      <c r="AN1561" s="302">
        <v>541.21209999999996</v>
      </c>
      <c r="AP1561" s="290" t="s">
        <v>0</v>
      </c>
      <c r="AQ1561" s="290" t="s">
        <v>0</v>
      </c>
      <c r="AR1561" s="290" t="s">
        <v>0</v>
      </c>
      <c r="AS1561" s="312">
        <v>20977</v>
      </c>
      <c r="AT1561" s="137">
        <v>0.22082447312461839</v>
      </c>
      <c r="AU1561" s="302">
        <v>559.39393939393904</v>
      </c>
      <c r="AV1561" s="312">
        <v>22674</v>
      </c>
      <c r="AW1561" s="137">
        <v>0.21597782498118742</v>
      </c>
      <c r="AX1561" s="302">
        <v>670.30304000000001</v>
      </c>
      <c r="AZ1561" s="318" t="s">
        <v>0</v>
      </c>
      <c r="BA1561" s="290" t="s">
        <v>0</v>
      </c>
      <c r="BB1561" s="290" t="s">
        <v>0</v>
      </c>
      <c r="BC1561" s="312">
        <v>59060</v>
      </c>
      <c r="BD1561" s="137">
        <v>0.21431085597337987</v>
      </c>
      <c r="BE1561" s="302">
        <v>934.54545454545405</v>
      </c>
      <c r="BF1561" s="312">
        <v>62989</v>
      </c>
      <c r="BG1561" s="137">
        <v>0.20115990534252656</v>
      </c>
      <c r="BH1561" s="302">
        <v>1118.78784</v>
      </c>
      <c r="BJ1561" s="318" t="s">
        <v>0</v>
      </c>
      <c r="BK1561" s="290" t="s">
        <v>0</v>
      </c>
      <c r="BL1561" s="290" t="s">
        <v>0</v>
      </c>
      <c r="BM1561" s="312">
        <v>44835</v>
      </c>
      <c r="BN1561" s="137">
        <v>0.21847392297984106</v>
      </c>
      <c r="BO1561" s="302">
        <v>830.30303030303003</v>
      </c>
      <c r="BP1561" s="312">
        <v>48577</v>
      </c>
      <c r="BQ1561" s="137">
        <v>0.21289361235893503</v>
      </c>
      <c r="BR1561" s="302">
        <v>1112.12122</v>
      </c>
      <c r="BT1561" s="318" t="s">
        <v>0</v>
      </c>
      <c r="BU1561" s="290" t="s">
        <v>0</v>
      </c>
      <c r="BV1561" s="290" t="s">
        <v>0</v>
      </c>
      <c r="BW1561" s="312">
        <v>34590</v>
      </c>
      <c r="BX1561" s="137">
        <v>0.20249503860811735</v>
      </c>
      <c r="BY1561" s="302">
        <v>734.54545454545405</v>
      </c>
      <c r="BZ1561" s="312">
        <v>39051</v>
      </c>
      <c r="CA1561" s="137">
        <v>0.21854415822079951</v>
      </c>
      <c r="CB1561" s="302">
        <v>987.87879999999996</v>
      </c>
      <c r="CD1561" s="318" t="s">
        <v>0</v>
      </c>
      <c r="CE1561" s="290" t="s">
        <v>0</v>
      </c>
      <c r="CF1561" s="290" t="s">
        <v>0</v>
      </c>
      <c r="CG1561" s="312">
        <v>328827</v>
      </c>
      <c r="CH1561" s="137">
        <v>0.2137015092404666</v>
      </c>
      <c r="CI1561" s="302">
        <v>2269.31</v>
      </c>
      <c r="CJ1561" s="312">
        <v>365021</v>
      </c>
      <c r="CK1561" s="137">
        <v>0.21616706324625165</v>
      </c>
      <c r="CL1561" s="302">
        <v>2918.84</v>
      </c>
    </row>
    <row r="1562" spans="1:90" ht="14.4" x14ac:dyDescent="0.3">
      <c r="A1562" s="99" t="s">
        <v>669</v>
      </c>
      <c r="B1562" s="318" t="s">
        <v>0</v>
      </c>
      <c r="C1562" s="290" t="s">
        <v>0</v>
      </c>
      <c r="D1562" s="290" t="s">
        <v>0</v>
      </c>
      <c r="E1562" s="312">
        <v>31787</v>
      </c>
      <c r="F1562" s="137">
        <v>8.6520664576256429E-2</v>
      </c>
      <c r="G1562" s="302">
        <v>890.90909090909099</v>
      </c>
      <c r="H1562" s="312">
        <v>34489</v>
      </c>
      <c r="I1562" s="137">
        <v>8.463329824225603E-2</v>
      </c>
      <c r="J1562" s="302">
        <v>767.27269999999999</v>
      </c>
      <c r="L1562" s="290" t="s">
        <v>0</v>
      </c>
      <c r="M1562" s="290" t="s">
        <v>0</v>
      </c>
      <c r="N1562" s="290" t="s">
        <v>0</v>
      </c>
      <c r="O1562" s="312">
        <v>27137</v>
      </c>
      <c r="P1562" s="137">
        <v>8.4480778031324227E-2</v>
      </c>
      <c r="Q1562" s="302">
        <v>770.90909090909099</v>
      </c>
      <c r="R1562" s="312">
        <v>29584</v>
      </c>
      <c r="S1562" s="137">
        <v>8.6138974217123562E-2</v>
      </c>
      <c r="T1562" s="302">
        <v>966.06060000000002</v>
      </c>
      <c r="V1562" s="290" t="s">
        <v>0</v>
      </c>
      <c r="W1562" s="290" t="s">
        <v>0</v>
      </c>
      <c r="X1562" s="290" t="s">
        <v>0</v>
      </c>
      <c r="Y1562" s="312">
        <v>4861</v>
      </c>
      <c r="Z1562" s="137">
        <v>9.5405389491864737E-2</v>
      </c>
      <c r="AA1562" s="302">
        <v>373.33333333333297</v>
      </c>
      <c r="AB1562" s="312">
        <v>4422</v>
      </c>
      <c r="AC1562" s="137">
        <v>8.1274812527569476E-2</v>
      </c>
      <c r="AD1562" s="302">
        <v>347.27273600000001</v>
      </c>
      <c r="AF1562" s="290" t="s">
        <v>0</v>
      </c>
      <c r="AG1562" s="290" t="s">
        <v>0</v>
      </c>
      <c r="AH1562" s="290" t="s">
        <v>0</v>
      </c>
      <c r="AI1562" s="312">
        <v>3734</v>
      </c>
      <c r="AJ1562" s="137">
        <v>7.1064250913520102E-2</v>
      </c>
      <c r="AK1562" s="302">
        <v>358.18181818181802</v>
      </c>
      <c r="AL1562" s="312">
        <v>5438</v>
      </c>
      <c r="AM1562" s="137">
        <v>9.3327383812727399E-2</v>
      </c>
      <c r="AN1562" s="302">
        <v>398.18182400000001</v>
      </c>
      <c r="AP1562" s="290" t="s">
        <v>0</v>
      </c>
      <c r="AQ1562" s="290" t="s">
        <v>0</v>
      </c>
      <c r="AR1562" s="290" t="s">
        <v>0</v>
      </c>
      <c r="AS1562" s="312">
        <v>7055</v>
      </c>
      <c r="AT1562" s="137">
        <v>7.4267848495694469E-2</v>
      </c>
      <c r="AU1562" s="302">
        <v>373.33333333333297</v>
      </c>
      <c r="AV1562" s="312">
        <v>8214</v>
      </c>
      <c r="AW1562" s="137">
        <v>7.824123905775221E-2</v>
      </c>
      <c r="AX1562" s="302">
        <v>687.87879999999996</v>
      </c>
      <c r="AZ1562" s="318" t="s">
        <v>0</v>
      </c>
      <c r="BA1562" s="290" t="s">
        <v>0</v>
      </c>
      <c r="BB1562" s="290" t="s">
        <v>0</v>
      </c>
      <c r="BC1562" s="312">
        <v>22615</v>
      </c>
      <c r="BD1562" s="137">
        <v>8.2062986925804035E-2</v>
      </c>
      <c r="BE1562" s="302">
        <v>707.87878787878697</v>
      </c>
      <c r="BF1562" s="312">
        <v>25653</v>
      </c>
      <c r="BG1562" s="137">
        <v>8.1924701959895124E-2</v>
      </c>
      <c r="BH1562" s="302">
        <v>781.21209999999996</v>
      </c>
      <c r="BJ1562" s="318" t="s">
        <v>0</v>
      </c>
      <c r="BK1562" s="290" t="s">
        <v>0</v>
      </c>
      <c r="BL1562" s="290" t="s">
        <v>0</v>
      </c>
      <c r="BM1562" s="312">
        <v>16495</v>
      </c>
      <c r="BN1562" s="137">
        <v>8.0377547887866135E-2</v>
      </c>
      <c r="BO1562" s="302">
        <v>603.63636363636294</v>
      </c>
      <c r="BP1562" s="312">
        <v>19559</v>
      </c>
      <c r="BQ1562" s="137">
        <v>8.5719294401227122E-2</v>
      </c>
      <c r="BR1562" s="302">
        <v>628.48486300000002</v>
      </c>
      <c r="BT1562" s="318" t="s">
        <v>0</v>
      </c>
      <c r="BU1562" s="290" t="s">
        <v>0</v>
      </c>
      <c r="BV1562" s="290" t="s">
        <v>0</v>
      </c>
      <c r="BW1562" s="312">
        <v>11565</v>
      </c>
      <c r="BX1562" s="137">
        <v>6.7703241442696654E-2</v>
      </c>
      <c r="BY1562" s="302">
        <v>500.60606060606</v>
      </c>
      <c r="BZ1562" s="312">
        <v>15085</v>
      </c>
      <c r="CA1562" s="137">
        <v>8.4421362494193755E-2</v>
      </c>
      <c r="CB1562" s="302">
        <v>614.54549999999995</v>
      </c>
      <c r="CD1562" s="318" t="s">
        <v>0</v>
      </c>
      <c r="CE1562" s="290" t="s">
        <v>0</v>
      </c>
      <c r="CF1562" s="290" t="s">
        <v>0</v>
      </c>
      <c r="CG1562" s="312">
        <v>125249</v>
      </c>
      <c r="CH1562" s="137">
        <v>8.1398122206689835E-2</v>
      </c>
      <c r="CI1562" s="302">
        <v>1704.37</v>
      </c>
      <c r="CJ1562" s="312">
        <v>142444</v>
      </c>
      <c r="CK1562" s="137">
        <v>8.4355971730528015E-2</v>
      </c>
      <c r="CL1562" s="302">
        <v>1911.43</v>
      </c>
    </row>
    <row r="1563" spans="1:90" ht="14.4" x14ac:dyDescent="0.3">
      <c r="A1563" s="99" t="s">
        <v>670</v>
      </c>
      <c r="B1563" s="318" t="s">
        <v>0</v>
      </c>
      <c r="C1563" s="290" t="s">
        <v>0</v>
      </c>
      <c r="D1563" s="290" t="s">
        <v>0</v>
      </c>
      <c r="E1563" s="312">
        <v>17530</v>
      </c>
      <c r="F1563" s="137">
        <v>4.7714702552042507E-2</v>
      </c>
      <c r="G1563" s="302">
        <v>599.39393939393904</v>
      </c>
      <c r="H1563" s="312">
        <v>19807</v>
      </c>
      <c r="I1563" s="137">
        <v>4.8604822937294942E-2</v>
      </c>
      <c r="J1563" s="302">
        <v>648.48486300000002</v>
      </c>
      <c r="L1563" s="290" t="s">
        <v>0</v>
      </c>
      <c r="M1563" s="290" t="s">
        <v>0</v>
      </c>
      <c r="N1563" s="290" t="s">
        <v>0</v>
      </c>
      <c r="O1563" s="312">
        <v>14074</v>
      </c>
      <c r="P1563" s="137">
        <v>4.3814071931785284E-2</v>
      </c>
      <c r="Q1563" s="302">
        <v>523.030303030303</v>
      </c>
      <c r="R1563" s="312">
        <v>15966</v>
      </c>
      <c r="S1563" s="137">
        <v>4.6487792805252663E-2</v>
      </c>
      <c r="T1563" s="302">
        <v>699.39390000000003</v>
      </c>
      <c r="V1563" s="290" t="s">
        <v>0</v>
      </c>
      <c r="W1563" s="290" t="s">
        <v>0</v>
      </c>
      <c r="X1563" s="290" t="s">
        <v>0</v>
      </c>
      <c r="Y1563" s="312">
        <v>2052</v>
      </c>
      <c r="Z1563" s="137">
        <v>4.0273988734274103E-2</v>
      </c>
      <c r="AA1563" s="302">
        <v>238.18181818181799</v>
      </c>
      <c r="AB1563" s="312">
        <v>2170</v>
      </c>
      <c r="AC1563" s="137">
        <v>3.9883840611674756E-2</v>
      </c>
      <c r="AD1563" s="302">
        <v>183.03030000000001</v>
      </c>
      <c r="AF1563" s="290" t="s">
        <v>0</v>
      </c>
      <c r="AG1563" s="290" t="s">
        <v>0</v>
      </c>
      <c r="AH1563" s="290" t="s">
        <v>0</v>
      </c>
      <c r="AI1563" s="312">
        <v>2312</v>
      </c>
      <c r="AJ1563" s="137">
        <v>4.4001218026796587E-2</v>
      </c>
      <c r="AK1563" s="302">
        <v>208.48484848484799</v>
      </c>
      <c r="AL1563" s="312">
        <v>2281</v>
      </c>
      <c r="AM1563" s="137">
        <v>3.914670144847944E-2</v>
      </c>
      <c r="AN1563" s="302">
        <v>193.939392</v>
      </c>
      <c r="AP1563" s="290" t="s">
        <v>0</v>
      </c>
      <c r="AQ1563" s="290" t="s">
        <v>0</v>
      </c>
      <c r="AR1563" s="290" t="s">
        <v>0</v>
      </c>
      <c r="AS1563" s="312">
        <v>3891</v>
      </c>
      <c r="AT1563" s="137">
        <v>4.0960481714634608E-2</v>
      </c>
      <c r="AU1563" s="302">
        <v>326.666666666666</v>
      </c>
      <c r="AV1563" s="312">
        <v>4680</v>
      </c>
      <c r="AW1563" s="137">
        <v>4.4578646066506009E-2</v>
      </c>
      <c r="AX1563" s="302">
        <v>300</v>
      </c>
      <c r="AZ1563" s="318" t="s">
        <v>0</v>
      </c>
      <c r="BA1563" s="290" t="s">
        <v>0</v>
      </c>
      <c r="BB1563" s="290" t="s">
        <v>0</v>
      </c>
      <c r="BC1563" s="312">
        <v>13174</v>
      </c>
      <c r="BD1563" s="137">
        <v>4.7804456765887342E-2</v>
      </c>
      <c r="BE1563" s="302">
        <v>524.24242424242402</v>
      </c>
      <c r="BF1563" s="312">
        <v>14350</v>
      </c>
      <c r="BG1563" s="137">
        <v>4.5827757888921176E-2</v>
      </c>
      <c r="BH1563" s="302">
        <v>604.84849999999994</v>
      </c>
      <c r="BJ1563" s="318" t="s">
        <v>0</v>
      </c>
      <c r="BK1563" s="290" t="s">
        <v>0</v>
      </c>
      <c r="BL1563" s="290" t="s">
        <v>0</v>
      </c>
      <c r="BM1563" s="312">
        <v>10034</v>
      </c>
      <c r="BN1563" s="137">
        <v>4.8894108245337908E-2</v>
      </c>
      <c r="BO1563" s="302">
        <v>441.81818181818102</v>
      </c>
      <c r="BP1563" s="312">
        <v>10532</v>
      </c>
      <c r="BQ1563" s="137">
        <v>4.6157554508600852E-2</v>
      </c>
      <c r="BR1563" s="302">
        <v>480.60604899999998</v>
      </c>
      <c r="BT1563" s="318" t="s">
        <v>0</v>
      </c>
      <c r="BU1563" s="290" t="s">
        <v>0</v>
      </c>
      <c r="BV1563" s="290" t="s">
        <v>0</v>
      </c>
      <c r="BW1563" s="312">
        <v>7103</v>
      </c>
      <c r="BX1563" s="137">
        <v>4.1582025418718055E-2</v>
      </c>
      <c r="BY1563" s="302">
        <v>464.84848484848402</v>
      </c>
      <c r="BZ1563" s="312">
        <v>8003</v>
      </c>
      <c r="CA1563" s="137">
        <v>4.4787813327214626E-2</v>
      </c>
      <c r="CB1563" s="302">
        <v>453.33334400000001</v>
      </c>
      <c r="CD1563" s="318" t="s">
        <v>0</v>
      </c>
      <c r="CE1563" s="290" t="s">
        <v>0</v>
      </c>
      <c r="CF1563" s="290" t="s">
        <v>0</v>
      </c>
      <c r="CG1563" s="312">
        <v>70170</v>
      </c>
      <c r="CH1563" s="137">
        <v>4.5602809086247607E-2</v>
      </c>
      <c r="CI1563" s="302">
        <v>1234.04</v>
      </c>
      <c r="CJ1563" s="312">
        <v>77789</v>
      </c>
      <c r="CK1563" s="137">
        <v>4.6066992537039428E-2</v>
      </c>
      <c r="CL1563" s="302">
        <v>1367.35</v>
      </c>
    </row>
    <row r="1564" spans="1:90" ht="14.4" x14ac:dyDescent="0.3">
      <c r="A1564" s="99" t="s">
        <v>671</v>
      </c>
      <c r="B1564" s="318" t="s">
        <v>0</v>
      </c>
      <c r="C1564" s="290" t="s">
        <v>0</v>
      </c>
      <c r="D1564" s="290" t="s">
        <v>0</v>
      </c>
      <c r="E1564" s="312">
        <v>21840</v>
      </c>
      <c r="F1564" s="137">
        <v>5.9446041285602297E-2</v>
      </c>
      <c r="G1564" s="302">
        <v>575.15151515151501</v>
      </c>
      <c r="H1564" s="312">
        <v>25180</v>
      </c>
      <c r="I1564" s="137">
        <v>6.1789743098959293E-2</v>
      </c>
      <c r="J1564" s="302">
        <v>823.03030000000001</v>
      </c>
      <c r="L1564" s="290" t="s">
        <v>0</v>
      </c>
      <c r="M1564" s="290" t="s">
        <v>0</v>
      </c>
      <c r="N1564" s="290" t="s">
        <v>0</v>
      </c>
      <c r="O1564" s="312">
        <v>22880</v>
      </c>
      <c r="P1564" s="137">
        <v>7.1228219823735062E-2</v>
      </c>
      <c r="Q1564" s="302">
        <v>651.51515151515105</v>
      </c>
      <c r="R1564" s="312">
        <v>22984</v>
      </c>
      <c r="S1564" s="137">
        <v>6.6921923452081117E-2</v>
      </c>
      <c r="T1564" s="302">
        <v>828.48486300000002</v>
      </c>
      <c r="V1564" s="290" t="s">
        <v>0</v>
      </c>
      <c r="W1564" s="290" t="s">
        <v>0</v>
      </c>
      <c r="X1564" s="290" t="s">
        <v>0</v>
      </c>
      <c r="Y1564" s="312">
        <v>6736</v>
      </c>
      <c r="Z1564" s="137">
        <v>0.13220545229730526</v>
      </c>
      <c r="AA1564" s="302">
        <v>429.69696969696901</v>
      </c>
      <c r="AB1564" s="312">
        <v>7307</v>
      </c>
      <c r="AC1564" s="137">
        <v>0.13430010292604028</v>
      </c>
      <c r="AD1564" s="302">
        <v>372.72726399999999</v>
      </c>
      <c r="AF1564" s="290" t="s">
        <v>0</v>
      </c>
      <c r="AG1564" s="290" t="s">
        <v>0</v>
      </c>
      <c r="AH1564" s="290" t="s">
        <v>0</v>
      </c>
      <c r="AI1564" s="312">
        <v>3103</v>
      </c>
      <c r="AJ1564" s="137">
        <v>5.9055267965895247E-2</v>
      </c>
      <c r="AK1564" s="302">
        <v>283.636363636363</v>
      </c>
      <c r="AL1564" s="312">
        <v>2553</v>
      </c>
      <c r="AM1564" s="137">
        <v>4.3814786846982909E-2</v>
      </c>
      <c r="AN1564" s="302">
        <v>210.30302399999999</v>
      </c>
      <c r="AP1564" s="290" t="s">
        <v>0</v>
      </c>
      <c r="AQ1564" s="290" t="s">
        <v>0</v>
      </c>
      <c r="AR1564" s="290" t="s">
        <v>0</v>
      </c>
      <c r="AS1564" s="312">
        <v>4114</v>
      </c>
      <c r="AT1564" s="137">
        <v>4.3307998399898941E-2</v>
      </c>
      <c r="AU1564" s="302">
        <v>289.69696969696901</v>
      </c>
      <c r="AV1564" s="312">
        <v>4674</v>
      </c>
      <c r="AW1564" s="137">
        <v>4.4521493956164331E-2</v>
      </c>
      <c r="AX1564" s="302">
        <v>332.72726399999999</v>
      </c>
      <c r="AZ1564" s="318" t="s">
        <v>0</v>
      </c>
      <c r="BA1564" s="290" t="s">
        <v>0</v>
      </c>
      <c r="BB1564" s="290" t="s">
        <v>0</v>
      </c>
      <c r="BC1564" s="312">
        <v>13993</v>
      </c>
      <c r="BD1564" s="137">
        <v>5.0776359763554088E-2</v>
      </c>
      <c r="BE1564" s="302">
        <v>562.42424242424204</v>
      </c>
      <c r="BF1564" s="312">
        <v>15865</v>
      </c>
      <c r="BG1564" s="137">
        <v>5.0666019436079061E-2</v>
      </c>
      <c r="BH1564" s="302">
        <v>563.03030000000001</v>
      </c>
      <c r="BJ1564" s="318" t="s">
        <v>0</v>
      </c>
      <c r="BK1564" s="290" t="s">
        <v>0</v>
      </c>
      <c r="BL1564" s="290" t="s">
        <v>0</v>
      </c>
      <c r="BM1564" s="312">
        <v>7779</v>
      </c>
      <c r="BN1564" s="137">
        <v>3.7905846924505042E-2</v>
      </c>
      <c r="BO1564" s="302">
        <v>383.030303030303</v>
      </c>
      <c r="BP1564" s="312">
        <v>8365</v>
      </c>
      <c r="BQ1564" s="137">
        <v>3.6660457981812208E-2</v>
      </c>
      <c r="BR1564" s="302">
        <v>412.72726399999999</v>
      </c>
      <c r="BT1564" s="318" t="s">
        <v>0</v>
      </c>
      <c r="BU1564" s="290" t="s">
        <v>0</v>
      </c>
      <c r="BV1564" s="290" t="s">
        <v>0</v>
      </c>
      <c r="BW1564" s="312">
        <v>10114</v>
      </c>
      <c r="BX1564" s="137">
        <v>5.9208870207646688E-2</v>
      </c>
      <c r="BY1564" s="302">
        <v>517.57575757575705</v>
      </c>
      <c r="BZ1564" s="312">
        <v>10289</v>
      </c>
      <c r="CA1564" s="137">
        <v>5.7581133490405008E-2</v>
      </c>
      <c r="CB1564" s="302">
        <v>520.60609999999997</v>
      </c>
      <c r="CD1564" s="318" t="s">
        <v>0</v>
      </c>
      <c r="CE1564" s="290" t="s">
        <v>0</v>
      </c>
      <c r="CF1564" s="290" t="s">
        <v>0</v>
      </c>
      <c r="CG1564" s="312">
        <v>90559</v>
      </c>
      <c r="CH1564" s="137">
        <v>5.8853424369979999E-2</v>
      </c>
      <c r="CI1564" s="302">
        <v>1353.47</v>
      </c>
      <c r="CJ1564" s="312">
        <v>97217</v>
      </c>
      <c r="CK1564" s="137">
        <v>5.7572340735494248E-2</v>
      </c>
      <c r="CL1564" s="302">
        <v>1553.29</v>
      </c>
    </row>
    <row r="1565" spans="1:90" ht="14.4" x14ac:dyDescent="0.3">
      <c r="A1565" s="99" t="s">
        <v>672</v>
      </c>
      <c r="B1565" s="318" t="s">
        <v>0</v>
      </c>
      <c r="C1565" s="290" t="s">
        <v>0</v>
      </c>
      <c r="D1565" s="290" t="s">
        <v>0</v>
      </c>
      <c r="E1565" s="312">
        <v>104278</v>
      </c>
      <c r="F1565" s="137">
        <v>0.28383307203205294</v>
      </c>
      <c r="G1565" s="302">
        <v>1290.9090909090901</v>
      </c>
      <c r="H1565" s="312">
        <v>123664</v>
      </c>
      <c r="I1565" s="137">
        <v>0.30346174704486506</v>
      </c>
      <c r="J1565" s="302">
        <v>1444.84851</v>
      </c>
      <c r="L1565" s="290" t="s">
        <v>0</v>
      </c>
      <c r="M1565" s="290" t="s">
        <v>0</v>
      </c>
      <c r="N1565" s="290" t="s">
        <v>0</v>
      </c>
      <c r="O1565" s="312">
        <v>83924</v>
      </c>
      <c r="P1565" s="137">
        <v>0.26126560841289953</v>
      </c>
      <c r="Q1565" s="302">
        <v>1232.72727272727</v>
      </c>
      <c r="R1565" s="312">
        <v>92958</v>
      </c>
      <c r="S1565" s="137">
        <v>0.2706634250025477</v>
      </c>
      <c r="T1565" s="302">
        <v>1281.8182400000001</v>
      </c>
      <c r="V1565" s="290" t="s">
        <v>0</v>
      </c>
      <c r="W1565" s="290" t="s">
        <v>0</v>
      </c>
      <c r="X1565" s="290" t="s">
        <v>0</v>
      </c>
      <c r="Y1565" s="312">
        <v>12460</v>
      </c>
      <c r="Z1565" s="137">
        <v>0.24454868402975408</v>
      </c>
      <c r="AA1565" s="302">
        <v>492.12121212121201</v>
      </c>
      <c r="AB1565" s="312">
        <v>13720</v>
      </c>
      <c r="AC1565" s="137">
        <v>0.25216879870607262</v>
      </c>
      <c r="AD1565" s="302">
        <v>501.21212800000001</v>
      </c>
      <c r="AF1565" s="290" t="s">
        <v>0</v>
      </c>
      <c r="AG1565" s="290" t="s">
        <v>0</v>
      </c>
      <c r="AH1565" s="290" t="s">
        <v>0</v>
      </c>
      <c r="AI1565" s="312">
        <v>13140</v>
      </c>
      <c r="AJ1565" s="137">
        <v>0.25007612667478685</v>
      </c>
      <c r="AK1565" s="302">
        <v>533.33333333333303</v>
      </c>
      <c r="AL1565" s="312">
        <v>13901</v>
      </c>
      <c r="AM1565" s="137">
        <v>0.23857005560513489</v>
      </c>
      <c r="AN1565" s="302">
        <v>628.48486300000002</v>
      </c>
      <c r="AP1565" s="290" t="s">
        <v>0</v>
      </c>
      <c r="AQ1565" s="290" t="s">
        <v>0</v>
      </c>
      <c r="AR1565" s="290" t="s">
        <v>0</v>
      </c>
      <c r="AS1565" s="312">
        <v>21419</v>
      </c>
      <c r="AT1565" s="137">
        <v>0.22547739857254143</v>
      </c>
      <c r="AU1565" s="302">
        <v>596.969696969697</v>
      </c>
      <c r="AV1565" s="312">
        <v>24584</v>
      </c>
      <c r="AW1565" s="137">
        <v>0.2341712467732871</v>
      </c>
      <c r="AX1565" s="302">
        <v>744.84849999999994</v>
      </c>
      <c r="AZ1565" s="318" t="s">
        <v>0</v>
      </c>
      <c r="BA1565" s="290" t="s">
        <v>0</v>
      </c>
      <c r="BB1565" s="290" t="s">
        <v>0</v>
      </c>
      <c r="BC1565" s="312">
        <v>78158</v>
      </c>
      <c r="BD1565" s="137">
        <v>0.28361171488600445</v>
      </c>
      <c r="BE1565" s="302">
        <v>1298.7878787878701</v>
      </c>
      <c r="BF1565" s="312">
        <v>87371</v>
      </c>
      <c r="BG1565" s="137">
        <v>0.27902557731797439</v>
      </c>
      <c r="BH1565" s="302">
        <v>1375.75757</v>
      </c>
      <c r="BJ1565" s="318" t="s">
        <v>0</v>
      </c>
      <c r="BK1565" s="290" t="s">
        <v>0</v>
      </c>
      <c r="BL1565" s="290" t="s">
        <v>0</v>
      </c>
      <c r="BM1565" s="312">
        <v>54232</v>
      </c>
      <c r="BN1565" s="137">
        <v>0.26426403013366206</v>
      </c>
      <c r="BO1565" s="302">
        <v>1011.51515151515</v>
      </c>
      <c r="BP1565" s="312">
        <v>63866</v>
      </c>
      <c r="BQ1565" s="137">
        <v>0.27989920017530406</v>
      </c>
      <c r="BR1565" s="302">
        <v>1183.63635</v>
      </c>
      <c r="BT1565" s="318" t="s">
        <v>0</v>
      </c>
      <c r="BU1565" s="290" t="s">
        <v>0</v>
      </c>
      <c r="BV1565" s="290" t="s">
        <v>0</v>
      </c>
      <c r="BW1565" s="312">
        <v>39708</v>
      </c>
      <c r="BX1565" s="137">
        <v>0.23245657684449622</v>
      </c>
      <c r="BY1565" s="302">
        <v>917.57575757575705</v>
      </c>
      <c r="BZ1565" s="312">
        <v>48095</v>
      </c>
      <c r="CA1565" s="137">
        <v>0.26915780107114673</v>
      </c>
      <c r="CB1565" s="302">
        <v>1174.5454099999999</v>
      </c>
      <c r="CD1565" s="318" t="s">
        <v>0</v>
      </c>
      <c r="CE1565" s="290" t="s">
        <v>0</v>
      </c>
      <c r="CF1565" s="290" t="s">
        <v>0</v>
      </c>
      <c r="CG1565" s="312">
        <v>407319</v>
      </c>
      <c r="CH1565" s="137">
        <v>0.26471270620209902</v>
      </c>
      <c r="CI1565" s="302">
        <v>2758.82</v>
      </c>
      <c r="CJ1565" s="312">
        <v>468159</v>
      </c>
      <c r="CK1565" s="137">
        <v>0.277245846574038</v>
      </c>
      <c r="CL1565" s="302">
        <v>3097.32</v>
      </c>
    </row>
    <row r="1566" spans="1:90" ht="14.4" x14ac:dyDescent="0.3">
      <c r="A1566" s="99" t="s">
        <v>659</v>
      </c>
      <c r="B1566" s="318" t="s">
        <v>0</v>
      </c>
      <c r="C1566" s="290" t="s">
        <v>0</v>
      </c>
      <c r="D1566" s="290" t="s">
        <v>0</v>
      </c>
      <c r="E1566" s="312">
        <v>3528</v>
      </c>
      <c r="F1566" s="137">
        <v>9.602822053828064E-3</v>
      </c>
      <c r="G1566" s="302">
        <v>248.48484848484799</v>
      </c>
      <c r="H1566" s="312">
        <v>4240</v>
      </c>
      <c r="I1566" s="137">
        <v>1.0404627114360103E-2</v>
      </c>
      <c r="J1566" s="302">
        <v>339.39395100000002</v>
      </c>
      <c r="L1566" s="290" t="s">
        <v>0</v>
      </c>
      <c r="M1566" s="290" t="s">
        <v>0</v>
      </c>
      <c r="N1566" s="290" t="s">
        <v>0</v>
      </c>
      <c r="O1566" s="312">
        <v>6669</v>
      </c>
      <c r="P1566" s="137">
        <v>2.0761407255440959E-2</v>
      </c>
      <c r="Q1566" s="302">
        <v>392.72727272727201</v>
      </c>
      <c r="R1566" s="312">
        <v>5871</v>
      </c>
      <c r="S1566" s="137">
        <v>1.7094440157812751E-2</v>
      </c>
      <c r="T1566" s="302">
        <v>337.57574499999998</v>
      </c>
      <c r="V1566" s="290" t="s">
        <v>0</v>
      </c>
      <c r="W1566" s="290" t="s">
        <v>0</v>
      </c>
      <c r="X1566" s="290" t="s">
        <v>0</v>
      </c>
      <c r="Y1566" s="312">
        <v>919</v>
      </c>
      <c r="Z1566" s="137">
        <v>1.803693744970658E-2</v>
      </c>
      <c r="AA1566" s="302">
        <v>116.363636363636</v>
      </c>
      <c r="AB1566" s="312">
        <v>891</v>
      </c>
      <c r="AC1566" s="137">
        <v>1.6376268195853552E-2</v>
      </c>
      <c r="AD1566" s="302">
        <v>148.484848</v>
      </c>
      <c r="AF1566" s="290" t="s">
        <v>0</v>
      </c>
      <c r="AG1566" s="290" t="s">
        <v>0</v>
      </c>
      <c r="AH1566" s="290" t="s">
        <v>0</v>
      </c>
      <c r="AI1566" s="312">
        <v>1937</v>
      </c>
      <c r="AJ1566" s="137">
        <v>3.6864342265529843E-2</v>
      </c>
      <c r="AK1566" s="302">
        <v>216.363636363636</v>
      </c>
      <c r="AL1566" s="312">
        <v>582</v>
      </c>
      <c r="AM1566" s="137">
        <v>9.9883297865037413E-3</v>
      </c>
      <c r="AN1566" s="302">
        <v>122.42424</v>
      </c>
      <c r="AP1566" s="290" t="s">
        <v>0</v>
      </c>
      <c r="AQ1566" s="290" t="s">
        <v>0</v>
      </c>
      <c r="AR1566" s="290" t="s">
        <v>0</v>
      </c>
      <c r="AS1566" s="312">
        <v>1581</v>
      </c>
      <c r="AT1566" s="137">
        <v>1.6643156409878519E-2</v>
      </c>
      <c r="AU1566" s="302">
        <v>155.15151515151501</v>
      </c>
      <c r="AV1566" s="312">
        <v>1510</v>
      </c>
      <c r="AW1566" s="137">
        <v>1.4383281102654716E-2</v>
      </c>
      <c r="AX1566" s="302">
        <v>166.060608</v>
      </c>
      <c r="AZ1566" s="318" t="s">
        <v>0</v>
      </c>
      <c r="BA1566" s="290" t="s">
        <v>0</v>
      </c>
      <c r="BB1566" s="290" t="s">
        <v>0</v>
      </c>
      <c r="BC1566" s="312">
        <v>2403</v>
      </c>
      <c r="BD1566" s="137">
        <v>8.7197593448024354E-3</v>
      </c>
      <c r="BE1566" s="302">
        <v>187.87878787878699</v>
      </c>
      <c r="BF1566" s="312">
        <v>1983</v>
      </c>
      <c r="BG1566" s="137">
        <v>6.3328532330125921E-3</v>
      </c>
      <c r="BH1566" s="302">
        <v>200</v>
      </c>
      <c r="BJ1566" s="318" t="s">
        <v>0</v>
      </c>
      <c r="BK1566" s="290" t="s">
        <v>0</v>
      </c>
      <c r="BL1566" s="290" t="s">
        <v>0</v>
      </c>
      <c r="BM1566" s="312">
        <v>2254</v>
      </c>
      <c r="BN1566" s="137">
        <v>1.098338847767507E-2</v>
      </c>
      <c r="BO1566" s="302">
        <v>184.84848484848399</v>
      </c>
      <c r="BP1566" s="312">
        <v>2294</v>
      </c>
      <c r="BQ1566" s="137">
        <v>1.0053686863153281E-2</v>
      </c>
      <c r="BR1566" s="302">
        <v>187.878784</v>
      </c>
      <c r="BT1566" s="318" t="s">
        <v>0</v>
      </c>
      <c r="BU1566" s="290" t="s">
        <v>0</v>
      </c>
      <c r="BV1566" s="290" t="s">
        <v>0</v>
      </c>
      <c r="BW1566" s="312">
        <v>3360</v>
      </c>
      <c r="BX1566" s="137">
        <v>1.9669943039123283E-2</v>
      </c>
      <c r="BY1566" s="302">
        <v>256.969696969697</v>
      </c>
      <c r="BZ1566" s="312">
        <v>3432</v>
      </c>
      <c r="CA1566" s="137">
        <v>1.9206769378858003E-2</v>
      </c>
      <c r="CB1566" s="302">
        <v>242.42424</v>
      </c>
      <c r="CD1566" s="318" t="s">
        <v>0</v>
      </c>
      <c r="CE1566" s="290" t="s">
        <v>0</v>
      </c>
      <c r="CF1566" s="290" t="s">
        <v>0</v>
      </c>
      <c r="CG1566" s="312">
        <v>22651</v>
      </c>
      <c r="CH1566" s="137">
        <v>1.4720667359449829E-2</v>
      </c>
      <c r="CI1566" s="302">
        <v>658.53</v>
      </c>
      <c r="CJ1566" s="312">
        <v>20803</v>
      </c>
      <c r="CK1566" s="137">
        <v>1.2319629327386021E-2</v>
      </c>
      <c r="CL1566" s="302">
        <v>652.96</v>
      </c>
    </row>
    <row r="1567" spans="1:90" ht="14.4" x14ac:dyDescent="0.3">
      <c r="A1567" s="99" t="s">
        <v>660</v>
      </c>
      <c r="B1567" s="318" t="s">
        <v>0</v>
      </c>
      <c r="C1567" s="290" t="s">
        <v>0</v>
      </c>
      <c r="D1567" s="290" t="s">
        <v>0</v>
      </c>
      <c r="E1567" s="312">
        <v>3144</v>
      </c>
      <c r="F1567" s="137">
        <v>8.5576169323229676E-3</v>
      </c>
      <c r="G1567" s="302">
        <v>271.51515151515099</v>
      </c>
      <c r="H1567" s="312">
        <v>3831</v>
      </c>
      <c r="I1567" s="137">
        <v>9.4009732252626314E-3</v>
      </c>
      <c r="J1567" s="302">
        <v>284.24243200000001</v>
      </c>
      <c r="L1567" s="290" t="s">
        <v>0</v>
      </c>
      <c r="M1567" s="290" t="s">
        <v>0</v>
      </c>
      <c r="N1567" s="290" t="s">
        <v>0</v>
      </c>
      <c r="O1567" s="312">
        <v>2811</v>
      </c>
      <c r="P1567" s="137">
        <v>8.7509845246730444E-3</v>
      </c>
      <c r="Q1567" s="302">
        <v>251.51515151515099</v>
      </c>
      <c r="R1567" s="312">
        <v>3642</v>
      </c>
      <c r="S1567" s="137">
        <v>1.0604318013073417E-2</v>
      </c>
      <c r="T1567" s="302">
        <v>329.69695999999999</v>
      </c>
      <c r="V1567" s="290" t="s">
        <v>0</v>
      </c>
      <c r="W1567" s="290" t="s">
        <v>0</v>
      </c>
      <c r="X1567" s="290" t="s">
        <v>0</v>
      </c>
      <c r="Y1567" s="312">
        <v>249</v>
      </c>
      <c r="Z1567" s="137">
        <v>4.8870483405625015E-3</v>
      </c>
      <c r="AA1567" s="302">
        <v>73.3333333333333</v>
      </c>
      <c r="AB1567" s="312">
        <v>253</v>
      </c>
      <c r="AC1567" s="137">
        <v>4.6500514630201445E-3</v>
      </c>
      <c r="AD1567" s="302">
        <v>66.060609999999997</v>
      </c>
      <c r="AF1567" s="290" t="s">
        <v>0</v>
      </c>
      <c r="AG1567" s="290" t="s">
        <v>0</v>
      </c>
      <c r="AH1567" s="290" t="s">
        <v>0</v>
      </c>
      <c r="AI1567" s="312">
        <v>475</v>
      </c>
      <c r="AJ1567" s="137">
        <v>9.0400426309378799E-3</v>
      </c>
      <c r="AK1567" s="302">
        <v>92.121212121212096</v>
      </c>
      <c r="AL1567" s="312">
        <v>852</v>
      </c>
      <c r="AM1567" s="137">
        <v>1.4622091027665271E-2</v>
      </c>
      <c r="AN1567" s="302">
        <v>149.69697600000001</v>
      </c>
      <c r="AP1567" s="290" t="s">
        <v>0</v>
      </c>
      <c r="AQ1567" s="290" t="s">
        <v>0</v>
      </c>
      <c r="AR1567" s="290" t="s">
        <v>0</v>
      </c>
      <c r="AS1567" s="312">
        <v>649</v>
      </c>
      <c r="AT1567" s="137">
        <v>6.8320104427648061E-3</v>
      </c>
      <c r="AU1567" s="302">
        <v>121.818181818181</v>
      </c>
      <c r="AV1567" s="312">
        <v>818</v>
      </c>
      <c r="AW1567" s="137">
        <v>7.7917377099149384E-3</v>
      </c>
      <c r="AX1567" s="302">
        <v>149.090912</v>
      </c>
      <c r="AZ1567" s="318" t="s">
        <v>0</v>
      </c>
      <c r="BA1567" s="290" t="s">
        <v>0</v>
      </c>
      <c r="BB1567" s="290" t="s">
        <v>0</v>
      </c>
      <c r="BC1567" s="312">
        <v>3263</v>
      </c>
      <c r="BD1567" s="137">
        <v>1.1840438927211963E-2</v>
      </c>
      <c r="BE1567" s="302">
        <v>300.60606060606</v>
      </c>
      <c r="BF1567" s="312">
        <v>4029</v>
      </c>
      <c r="BG1567" s="137">
        <v>1.2866901500659472E-2</v>
      </c>
      <c r="BH1567" s="302">
        <v>312.72726399999999</v>
      </c>
      <c r="BJ1567" s="318" t="s">
        <v>0</v>
      </c>
      <c r="BK1567" s="290" t="s">
        <v>0</v>
      </c>
      <c r="BL1567" s="290" t="s">
        <v>0</v>
      </c>
      <c r="BM1567" s="312">
        <v>1853</v>
      </c>
      <c r="BN1567" s="137">
        <v>9.0293783713983593E-3</v>
      </c>
      <c r="BO1567" s="302">
        <v>187.87878787878699</v>
      </c>
      <c r="BP1567" s="312">
        <v>2416</v>
      </c>
      <c r="BQ1567" s="137">
        <v>1.0588364194149227E-2</v>
      </c>
      <c r="BR1567" s="302">
        <v>224.24243200000001</v>
      </c>
      <c r="BT1567" s="318" t="s">
        <v>0</v>
      </c>
      <c r="BU1567" s="290" t="s">
        <v>0</v>
      </c>
      <c r="BV1567" s="290" t="s">
        <v>0</v>
      </c>
      <c r="BW1567" s="312">
        <v>1083</v>
      </c>
      <c r="BX1567" s="137">
        <v>6.3400441402888435E-3</v>
      </c>
      <c r="BY1567" s="302">
        <v>133.939393939393</v>
      </c>
      <c r="BZ1567" s="312">
        <v>1841</v>
      </c>
      <c r="CA1567" s="137">
        <v>1.0302931942446848E-2</v>
      </c>
      <c r="CB1567" s="302">
        <v>220.606064</v>
      </c>
      <c r="CD1567" s="318" t="s">
        <v>0</v>
      </c>
      <c r="CE1567" s="290" t="s">
        <v>0</v>
      </c>
      <c r="CF1567" s="290" t="s">
        <v>0</v>
      </c>
      <c r="CG1567" s="312">
        <v>13527</v>
      </c>
      <c r="CH1567" s="137">
        <v>8.7910673864852688E-3</v>
      </c>
      <c r="CI1567" s="302">
        <v>554.54999999999995</v>
      </c>
      <c r="CJ1567" s="312">
        <v>17682</v>
      </c>
      <c r="CK1567" s="137">
        <v>1.0471359215826545E-2</v>
      </c>
      <c r="CL1567" s="302">
        <v>658.46</v>
      </c>
    </row>
    <row r="1568" spans="1:90" ht="14.4" x14ac:dyDescent="0.3">
      <c r="A1568" s="99" t="s">
        <v>661</v>
      </c>
      <c r="B1568" s="318" t="s">
        <v>0</v>
      </c>
      <c r="C1568" s="290" t="s">
        <v>0</v>
      </c>
      <c r="D1568" s="290" t="s">
        <v>0</v>
      </c>
      <c r="E1568" s="312">
        <v>4697</v>
      </c>
      <c r="F1568" s="137">
        <v>1.2784709520076648E-2</v>
      </c>
      <c r="G1568" s="302">
        <v>269.09090909090901</v>
      </c>
      <c r="H1568" s="312">
        <v>5393</v>
      </c>
      <c r="I1568" s="137">
        <v>1.3233998591449065E-2</v>
      </c>
      <c r="J1568" s="302">
        <v>285.45455900000002</v>
      </c>
      <c r="L1568" s="290" t="s">
        <v>0</v>
      </c>
      <c r="M1568" s="290" t="s">
        <v>0</v>
      </c>
      <c r="N1568" s="290" t="s">
        <v>0</v>
      </c>
      <c r="O1568" s="312">
        <v>4027</v>
      </c>
      <c r="P1568" s="137">
        <v>1.2536540263556866E-2</v>
      </c>
      <c r="Q1568" s="302">
        <v>250.90909090909</v>
      </c>
      <c r="R1568" s="312">
        <v>3545</v>
      </c>
      <c r="S1568" s="137">
        <v>1.0321885600314461E-2</v>
      </c>
      <c r="T1568" s="302">
        <v>315.15152</v>
      </c>
      <c r="V1568" s="290" t="s">
        <v>0</v>
      </c>
      <c r="W1568" s="290" t="s">
        <v>0</v>
      </c>
      <c r="X1568" s="290" t="s">
        <v>0</v>
      </c>
      <c r="Y1568" s="312">
        <v>687</v>
      </c>
      <c r="Z1568" s="137">
        <v>1.3483543011913407E-2</v>
      </c>
      <c r="AA1568" s="302">
        <v>108.484848484848</v>
      </c>
      <c r="AB1568" s="312">
        <v>553</v>
      </c>
      <c r="AC1568" s="137">
        <v>1.016394647845905E-2</v>
      </c>
      <c r="AD1568" s="302">
        <v>92.121215800000002</v>
      </c>
      <c r="AF1568" s="290" t="s">
        <v>0</v>
      </c>
      <c r="AG1568" s="290" t="s">
        <v>0</v>
      </c>
      <c r="AH1568" s="290" t="s">
        <v>0</v>
      </c>
      <c r="AI1568" s="312">
        <v>741</v>
      </c>
      <c r="AJ1568" s="137">
        <v>1.4102466504263094E-2</v>
      </c>
      <c r="AK1568" s="302">
        <v>118.787878787878</v>
      </c>
      <c r="AL1568" s="312">
        <v>691</v>
      </c>
      <c r="AM1568" s="137">
        <v>1.1858996361639321E-2</v>
      </c>
      <c r="AN1568" s="302">
        <v>113.333336</v>
      </c>
      <c r="AP1568" s="290" t="s">
        <v>0</v>
      </c>
      <c r="AQ1568" s="290" t="s">
        <v>0</v>
      </c>
      <c r="AR1568" s="290" t="s">
        <v>0</v>
      </c>
      <c r="AS1568" s="312">
        <v>1356</v>
      </c>
      <c r="AT1568" s="137">
        <v>1.4274585763311367E-2</v>
      </c>
      <c r="AU1568" s="302">
        <v>178.18181818181799</v>
      </c>
      <c r="AV1568" s="312">
        <v>1878</v>
      </c>
      <c r="AW1568" s="137">
        <v>1.7888610536944075E-2</v>
      </c>
      <c r="AX1568" s="302">
        <v>227.878784</v>
      </c>
      <c r="AZ1568" s="318" t="s">
        <v>0</v>
      </c>
      <c r="BA1568" s="290" t="s">
        <v>0</v>
      </c>
      <c r="BB1568" s="290" t="s">
        <v>0</v>
      </c>
      <c r="BC1568" s="312">
        <v>6010</v>
      </c>
      <c r="BD1568" s="137">
        <v>2.180847010497821E-2</v>
      </c>
      <c r="BE1568" s="302">
        <v>424.24242424242402</v>
      </c>
      <c r="BF1568" s="312">
        <v>6842</v>
      </c>
      <c r="BG1568" s="137">
        <v>2.1850419475679353E-2</v>
      </c>
      <c r="BH1568" s="302">
        <v>384.24243200000001</v>
      </c>
      <c r="BJ1568" s="318" t="s">
        <v>0</v>
      </c>
      <c r="BK1568" s="290" t="s">
        <v>0</v>
      </c>
      <c r="BL1568" s="290" t="s">
        <v>0</v>
      </c>
      <c r="BM1568" s="312">
        <v>4252</v>
      </c>
      <c r="BN1568" s="137">
        <v>2.0719329106954034E-2</v>
      </c>
      <c r="BO1568" s="302">
        <v>280</v>
      </c>
      <c r="BP1568" s="312">
        <v>5879</v>
      </c>
      <c r="BQ1568" s="137">
        <v>2.5765311712501369E-2</v>
      </c>
      <c r="BR1568" s="302">
        <v>323.03030000000001</v>
      </c>
      <c r="BT1568" s="318" t="s">
        <v>0</v>
      </c>
      <c r="BU1568" s="290" t="s">
        <v>0</v>
      </c>
      <c r="BV1568" s="290" t="s">
        <v>0</v>
      </c>
      <c r="BW1568" s="312">
        <v>1876</v>
      </c>
      <c r="BX1568" s="137">
        <v>1.0982384863510499E-2</v>
      </c>
      <c r="BY1568" s="302">
        <v>224.84848484848399</v>
      </c>
      <c r="BZ1568" s="312">
        <v>2725</v>
      </c>
      <c r="CA1568" s="137">
        <v>1.5250130115789061E-2</v>
      </c>
      <c r="CB1568" s="302">
        <v>309.69695999999999</v>
      </c>
      <c r="CD1568" s="318" t="s">
        <v>0</v>
      </c>
      <c r="CE1568" s="290" t="s">
        <v>0</v>
      </c>
      <c r="CF1568" s="290" t="s">
        <v>0</v>
      </c>
      <c r="CG1568" s="312">
        <v>23646</v>
      </c>
      <c r="CH1568" s="137">
        <v>1.5367308303454622E-2</v>
      </c>
      <c r="CI1568" s="302">
        <v>707.44</v>
      </c>
      <c r="CJ1568" s="312">
        <v>27506</v>
      </c>
      <c r="CK1568" s="137">
        <v>1.6289175805368452E-2</v>
      </c>
      <c r="CL1568" s="302">
        <v>774.9</v>
      </c>
    </row>
    <row r="1569" spans="1:90" ht="14.4" x14ac:dyDescent="0.3">
      <c r="A1569" s="99" t="s">
        <v>662</v>
      </c>
      <c r="B1569" s="318" t="s">
        <v>0</v>
      </c>
      <c r="C1569" s="290" t="s">
        <v>0</v>
      </c>
      <c r="D1569" s="290" t="s">
        <v>0</v>
      </c>
      <c r="E1569" s="312">
        <v>1652</v>
      </c>
      <c r="F1569" s="137">
        <v>4.496559533141712E-3</v>
      </c>
      <c r="G1569" s="302">
        <v>176.363636363636</v>
      </c>
      <c r="H1569" s="312">
        <v>1880</v>
      </c>
      <c r="I1569" s="137">
        <v>4.6133723997634421E-3</v>
      </c>
      <c r="J1569" s="302">
        <v>199.393936</v>
      </c>
      <c r="L1569" s="290" t="s">
        <v>0</v>
      </c>
      <c r="M1569" s="290" t="s">
        <v>0</v>
      </c>
      <c r="N1569" s="290" t="s">
        <v>0</v>
      </c>
      <c r="O1569" s="312">
        <v>1157</v>
      </c>
      <c r="P1569" s="137">
        <v>3.6018815706320572E-3</v>
      </c>
      <c r="Q1569" s="302">
        <v>153.939393939393</v>
      </c>
      <c r="R1569" s="312">
        <v>1388</v>
      </c>
      <c r="S1569" s="137">
        <v>4.0414040093755916E-3</v>
      </c>
      <c r="T1569" s="302">
        <v>191.515152</v>
      </c>
      <c r="V1569" s="290" t="s">
        <v>0</v>
      </c>
      <c r="W1569" s="290" t="s">
        <v>0</v>
      </c>
      <c r="X1569" s="290" t="s">
        <v>0</v>
      </c>
      <c r="Y1569" s="312">
        <v>162</v>
      </c>
      <c r="Z1569" s="137">
        <v>3.1795254263900612E-3</v>
      </c>
      <c r="AA1569" s="302">
        <v>45.454545454545404</v>
      </c>
      <c r="AB1569" s="312">
        <v>110</v>
      </c>
      <c r="AC1569" s="137">
        <v>2.0217615056609324E-3</v>
      </c>
      <c r="AD1569" s="302">
        <v>43.636364</v>
      </c>
      <c r="AF1569" s="290" t="s">
        <v>0</v>
      </c>
      <c r="AG1569" s="290" t="s">
        <v>0</v>
      </c>
      <c r="AH1569" s="290" t="s">
        <v>0</v>
      </c>
      <c r="AI1569" s="312">
        <v>98</v>
      </c>
      <c r="AJ1569" s="137">
        <v>1.8651035322777101E-3</v>
      </c>
      <c r="AK1569" s="302">
        <v>33.3333333333333</v>
      </c>
      <c r="AL1569" s="312">
        <v>138</v>
      </c>
      <c r="AM1569" s="137">
        <v>2.3683668565936708E-3</v>
      </c>
      <c r="AN1569" s="302">
        <v>52.121212</v>
      </c>
      <c r="AP1569" s="290" t="s">
        <v>0</v>
      </c>
      <c r="AQ1569" s="290" t="s">
        <v>0</v>
      </c>
      <c r="AR1569" s="290" t="s">
        <v>0</v>
      </c>
      <c r="AS1569" s="312">
        <v>147</v>
      </c>
      <c r="AT1569" s="137">
        <v>1.5474661557572057E-3</v>
      </c>
      <c r="AU1569" s="302">
        <v>40.606060606060602</v>
      </c>
      <c r="AV1569" s="312">
        <v>355</v>
      </c>
      <c r="AW1569" s="137">
        <v>3.3814998618824001E-3</v>
      </c>
      <c r="AX1569" s="302">
        <v>101.21212</v>
      </c>
      <c r="AZ1569" s="318" t="s">
        <v>0</v>
      </c>
      <c r="BA1569" s="290" t="s">
        <v>0</v>
      </c>
      <c r="BB1569" s="290" t="s">
        <v>0</v>
      </c>
      <c r="BC1569" s="312">
        <v>1485</v>
      </c>
      <c r="BD1569" s="137">
        <v>5.3886153254397075E-3</v>
      </c>
      <c r="BE1569" s="302">
        <v>197.575757575757</v>
      </c>
      <c r="BF1569" s="312">
        <v>1054</v>
      </c>
      <c r="BG1569" s="137">
        <v>3.3660248651514232E-3</v>
      </c>
      <c r="BH1569" s="302">
        <v>148.484848</v>
      </c>
      <c r="BJ1569" s="318" t="s">
        <v>0</v>
      </c>
      <c r="BK1569" s="290" t="s">
        <v>0</v>
      </c>
      <c r="BL1569" s="290" t="s">
        <v>0</v>
      </c>
      <c r="BM1569" s="312">
        <v>694</v>
      </c>
      <c r="BN1569" s="137">
        <v>3.3817531515113121E-3</v>
      </c>
      <c r="BO1569" s="302">
        <v>123.030303030303</v>
      </c>
      <c r="BP1569" s="312">
        <v>1270</v>
      </c>
      <c r="BQ1569" s="137">
        <v>5.5659033636463245E-3</v>
      </c>
      <c r="BR1569" s="302">
        <v>193.939392</v>
      </c>
      <c r="BT1569" s="318" t="s">
        <v>0</v>
      </c>
      <c r="BU1569" s="290" t="s">
        <v>0</v>
      </c>
      <c r="BV1569" s="290" t="s">
        <v>0</v>
      </c>
      <c r="BW1569" s="312">
        <v>467</v>
      </c>
      <c r="BX1569" s="137">
        <v>2.7338879164495755E-3</v>
      </c>
      <c r="BY1569" s="302">
        <v>96.969696969696898</v>
      </c>
      <c r="BZ1569" s="312">
        <v>497</v>
      </c>
      <c r="CA1569" s="137">
        <v>2.7813998779989591E-3</v>
      </c>
      <c r="CB1569" s="302">
        <v>107.272728</v>
      </c>
      <c r="CD1569" s="318" t="s">
        <v>0</v>
      </c>
      <c r="CE1569" s="290" t="s">
        <v>0</v>
      </c>
      <c r="CF1569" s="290" t="s">
        <v>0</v>
      </c>
      <c r="CG1569" s="312">
        <v>5862</v>
      </c>
      <c r="CH1569" s="137">
        <v>3.8096575012624119E-3</v>
      </c>
      <c r="CI1569" s="302">
        <v>349.64</v>
      </c>
      <c r="CJ1569" s="312">
        <v>6692</v>
      </c>
      <c r="CK1569" s="137">
        <v>3.9630322289509806E-3</v>
      </c>
      <c r="CL1569" s="302">
        <v>401.79</v>
      </c>
    </row>
    <row r="1570" spans="1:90" ht="14.4" x14ac:dyDescent="0.3">
      <c r="A1570" s="99" t="s">
        <v>663</v>
      </c>
      <c r="B1570" s="318" t="s">
        <v>0</v>
      </c>
      <c r="C1570" s="290" t="s">
        <v>0</v>
      </c>
      <c r="D1570" s="290" t="s">
        <v>0</v>
      </c>
      <c r="E1570" s="312">
        <v>3403</v>
      </c>
      <c r="F1570" s="137">
        <v>9.2625860116714569E-3</v>
      </c>
      <c r="G1570" s="302">
        <v>225.45454545454501</v>
      </c>
      <c r="H1570" s="312">
        <v>3820</v>
      </c>
      <c r="I1570" s="137">
        <v>9.3739800888810367E-3</v>
      </c>
      <c r="J1570" s="302">
        <v>270.90910000000002</v>
      </c>
      <c r="L1570" s="290" t="s">
        <v>0</v>
      </c>
      <c r="M1570" s="290" t="s">
        <v>0</v>
      </c>
      <c r="N1570" s="290" t="s">
        <v>0</v>
      </c>
      <c r="O1570" s="312">
        <v>2558</v>
      </c>
      <c r="P1570" s="137">
        <v>7.9633647862375131E-3</v>
      </c>
      <c r="Q1570" s="302">
        <v>223.636363636363</v>
      </c>
      <c r="R1570" s="312">
        <v>2714</v>
      </c>
      <c r="S1570" s="137">
        <v>7.9022842085341178E-3</v>
      </c>
      <c r="T1570" s="302">
        <v>264.24243200000001</v>
      </c>
      <c r="V1570" s="290" t="s">
        <v>0</v>
      </c>
      <c r="W1570" s="290" t="s">
        <v>0</v>
      </c>
      <c r="X1570" s="290" t="s">
        <v>0</v>
      </c>
      <c r="Y1570" s="312">
        <v>316</v>
      </c>
      <c r="Z1570" s="137">
        <v>6.2020372514769093E-3</v>
      </c>
      <c r="AA1570" s="302">
        <v>86.060606060606005</v>
      </c>
      <c r="AB1570" s="312">
        <v>439</v>
      </c>
      <c r="AC1570" s="137">
        <v>8.0686663725922664E-3</v>
      </c>
      <c r="AD1570" s="302">
        <v>112.727272</v>
      </c>
      <c r="AF1570" s="290" t="s">
        <v>0</v>
      </c>
      <c r="AG1570" s="290" t="s">
        <v>0</v>
      </c>
      <c r="AH1570" s="290" t="s">
        <v>0</v>
      </c>
      <c r="AI1570" s="312">
        <v>313</v>
      </c>
      <c r="AJ1570" s="137">
        <v>5.9569123020706454E-3</v>
      </c>
      <c r="AK1570" s="302">
        <v>86.6666666666666</v>
      </c>
      <c r="AL1570" s="312">
        <v>265</v>
      </c>
      <c r="AM1570" s="137">
        <v>4.5479508478066862E-3</v>
      </c>
      <c r="AN1570" s="302">
        <v>61.212119999999999</v>
      </c>
      <c r="AP1570" s="290" t="s">
        <v>0</v>
      </c>
      <c r="AQ1570" s="290" t="s">
        <v>0</v>
      </c>
      <c r="AR1570" s="290" t="s">
        <v>0</v>
      </c>
      <c r="AS1570" s="312">
        <v>519</v>
      </c>
      <c r="AT1570" s="137">
        <v>5.4635029580815632E-3</v>
      </c>
      <c r="AU1570" s="302">
        <v>109.69696969696901</v>
      </c>
      <c r="AV1570" s="312">
        <v>992</v>
      </c>
      <c r="AW1570" s="137">
        <v>9.4491489098234953E-3</v>
      </c>
      <c r="AX1570" s="302">
        <v>165.454544</v>
      </c>
      <c r="AZ1570" s="318" t="s">
        <v>0</v>
      </c>
      <c r="BA1570" s="290" t="s">
        <v>0</v>
      </c>
      <c r="BB1570" s="290" t="s">
        <v>0</v>
      </c>
      <c r="BC1570" s="312">
        <v>2967</v>
      </c>
      <c r="BD1570" s="137">
        <v>1.0766344559312869E-2</v>
      </c>
      <c r="BE1570" s="302">
        <v>233.93939393939399</v>
      </c>
      <c r="BF1570" s="312">
        <v>3220</v>
      </c>
      <c r="BG1570" s="137">
        <v>1.0283301770196948E-2</v>
      </c>
      <c r="BH1570" s="302">
        <v>247.27271999999999</v>
      </c>
      <c r="BJ1570" s="318" t="s">
        <v>0</v>
      </c>
      <c r="BK1570" s="290" t="s">
        <v>0</v>
      </c>
      <c r="BL1570" s="290" t="s">
        <v>0</v>
      </c>
      <c r="BM1570" s="312">
        <v>2060</v>
      </c>
      <c r="BN1570" s="137">
        <v>1.0038056905062397E-2</v>
      </c>
      <c r="BO1570" s="302">
        <v>192.72727272727201</v>
      </c>
      <c r="BP1570" s="312">
        <v>2276</v>
      </c>
      <c r="BQ1570" s="137">
        <v>9.9748000438260112E-3</v>
      </c>
      <c r="BR1570" s="302">
        <v>220</v>
      </c>
      <c r="BT1570" s="318" t="s">
        <v>0</v>
      </c>
      <c r="BU1570" s="290" t="s">
        <v>0</v>
      </c>
      <c r="BV1570" s="290" t="s">
        <v>0</v>
      </c>
      <c r="BW1570" s="312">
        <v>1152</v>
      </c>
      <c r="BX1570" s="137">
        <v>6.7439804705565539E-3</v>
      </c>
      <c r="BY1570" s="302">
        <v>143.030303030303</v>
      </c>
      <c r="BZ1570" s="312">
        <v>1761</v>
      </c>
      <c r="CA1570" s="137">
        <v>9.855221700515426E-3</v>
      </c>
      <c r="CB1570" s="302">
        <v>271.51513699999998</v>
      </c>
      <c r="CD1570" s="318" t="s">
        <v>0</v>
      </c>
      <c r="CE1570" s="290" t="s">
        <v>0</v>
      </c>
      <c r="CF1570" s="290" t="s">
        <v>0</v>
      </c>
      <c r="CG1570" s="312">
        <v>13288</v>
      </c>
      <c r="CH1570" s="137">
        <v>8.6357435818449225E-3</v>
      </c>
      <c r="CI1570" s="302">
        <v>488.49</v>
      </c>
      <c r="CJ1570" s="312">
        <v>15487</v>
      </c>
      <c r="CK1570" s="137">
        <v>9.1714704318236456E-3</v>
      </c>
      <c r="CL1570" s="302">
        <v>607.4</v>
      </c>
    </row>
    <row r="1571" spans="1:90" ht="14.4" x14ac:dyDescent="0.3">
      <c r="A1571" s="99" t="s">
        <v>664</v>
      </c>
      <c r="B1571" s="318" t="s">
        <v>0</v>
      </c>
      <c r="C1571" s="290" t="s">
        <v>0</v>
      </c>
      <c r="D1571" s="290" t="s">
        <v>0</v>
      </c>
      <c r="E1571" s="312">
        <v>1750</v>
      </c>
      <c r="F1571" s="137">
        <v>4.7633045901924916E-3</v>
      </c>
      <c r="G1571" s="302">
        <v>174.54545454545399</v>
      </c>
      <c r="H1571" s="312">
        <v>2483</v>
      </c>
      <c r="I1571" s="137">
        <v>6.0930870577726734E-3</v>
      </c>
      <c r="J1571" s="302">
        <v>267.27273600000001</v>
      </c>
      <c r="L1571" s="290" t="s">
        <v>0</v>
      </c>
      <c r="M1571" s="290" t="s">
        <v>0</v>
      </c>
      <c r="N1571" s="290" t="s">
        <v>0</v>
      </c>
      <c r="O1571" s="312">
        <v>1492</v>
      </c>
      <c r="P1571" s="137">
        <v>4.6447772717225838E-3</v>
      </c>
      <c r="Q1571" s="302">
        <v>165.45454545454501</v>
      </c>
      <c r="R1571" s="312">
        <v>2132</v>
      </c>
      <c r="S1571" s="137">
        <v>6.2076897319803754E-3</v>
      </c>
      <c r="T1571" s="302">
        <v>252.121216</v>
      </c>
      <c r="V1571" s="290" t="s">
        <v>0</v>
      </c>
      <c r="W1571" s="290" t="s">
        <v>0</v>
      </c>
      <c r="X1571" s="290" t="s">
        <v>0</v>
      </c>
      <c r="Y1571" s="312">
        <v>40</v>
      </c>
      <c r="Z1571" s="137">
        <v>7.8506800651606447E-4</v>
      </c>
      <c r="AA1571" s="302">
        <v>22.424242424242401</v>
      </c>
      <c r="AB1571" s="312">
        <v>309</v>
      </c>
      <c r="AC1571" s="137">
        <v>5.6793118659020734E-3</v>
      </c>
      <c r="AD1571" s="302">
        <v>75.757576</v>
      </c>
      <c r="AF1571" s="290" t="s">
        <v>0</v>
      </c>
      <c r="AG1571" s="290" t="s">
        <v>0</v>
      </c>
      <c r="AH1571" s="290" t="s">
        <v>0</v>
      </c>
      <c r="AI1571" s="312">
        <v>83</v>
      </c>
      <c r="AJ1571" s="137">
        <v>1.5796285018270402E-3</v>
      </c>
      <c r="AK1571" s="302">
        <v>34.545454545454497</v>
      </c>
      <c r="AL1571" s="312">
        <v>213</v>
      </c>
      <c r="AM1571" s="137">
        <v>3.6555227569163178E-3</v>
      </c>
      <c r="AN1571" s="302">
        <v>69.090909999999994</v>
      </c>
      <c r="AP1571" s="290" t="s">
        <v>0</v>
      </c>
      <c r="AQ1571" s="290" t="s">
        <v>0</v>
      </c>
      <c r="AR1571" s="290" t="s">
        <v>0</v>
      </c>
      <c r="AS1571" s="312">
        <v>526</v>
      </c>
      <c r="AT1571" s="137">
        <v>5.5371918226414301E-3</v>
      </c>
      <c r="AU1571" s="302">
        <v>88.484848484848399</v>
      </c>
      <c r="AV1571" s="312">
        <v>221</v>
      </c>
      <c r="AW1571" s="137">
        <v>2.1051027309183391E-3</v>
      </c>
      <c r="AX1571" s="302">
        <v>52.727271999999999</v>
      </c>
      <c r="AZ1571" s="318" t="s">
        <v>0</v>
      </c>
      <c r="BA1571" s="290" t="s">
        <v>0</v>
      </c>
      <c r="BB1571" s="290" t="s">
        <v>0</v>
      </c>
      <c r="BC1571" s="312">
        <v>1757</v>
      </c>
      <c r="BD1571" s="137">
        <v>6.3756209608064416E-3</v>
      </c>
      <c r="BE1571" s="302">
        <v>177.575757575757</v>
      </c>
      <c r="BF1571" s="312">
        <v>2157</v>
      </c>
      <c r="BG1571" s="137">
        <v>6.8885347572406261E-3</v>
      </c>
      <c r="BH1571" s="302">
        <v>207.878784</v>
      </c>
      <c r="BJ1571" s="318" t="s">
        <v>0</v>
      </c>
      <c r="BK1571" s="290" t="s">
        <v>0</v>
      </c>
      <c r="BL1571" s="290" t="s">
        <v>0</v>
      </c>
      <c r="BM1571" s="312">
        <v>962</v>
      </c>
      <c r="BN1571" s="137">
        <v>4.687675117800983E-3</v>
      </c>
      <c r="BO1571" s="302">
        <v>136.969696969696</v>
      </c>
      <c r="BP1571" s="312">
        <v>1486</v>
      </c>
      <c r="BQ1571" s="137">
        <v>6.5125451955735728E-3</v>
      </c>
      <c r="BR1571" s="302">
        <v>161.81817599999999</v>
      </c>
      <c r="BT1571" s="318" t="s">
        <v>0</v>
      </c>
      <c r="BU1571" s="290" t="s">
        <v>0</v>
      </c>
      <c r="BV1571" s="290" t="s">
        <v>0</v>
      </c>
      <c r="BW1571" s="312">
        <v>651</v>
      </c>
      <c r="BX1571" s="137">
        <v>3.811051463830136E-3</v>
      </c>
      <c r="BY1571" s="302">
        <v>117.575757575757</v>
      </c>
      <c r="BZ1571" s="312">
        <v>609</v>
      </c>
      <c r="CA1571" s="137">
        <v>3.4081942167029497E-3</v>
      </c>
      <c r="CB1571" s="302">
        <v>129.69697600000001</v>
      </c>
      <c r="CD1571" s="318" t="s">
        <v>0</v>
      </c>
      <c r="CE1571" s="290" t="s">
        <v>0</v>
      </c>
      <c r="CF1571" s="290" t="s">
        <v>0</v>
      </c>
      <c r="CG1571" s="312">
        <v>7261</v>
      </c>
      <c r="CH1571" s="137">
        <v>4.7188541652450318E-3</v>
      </c>
      <c r="CI1571" s="302">
        <v>361.1</v>
      </c>
      <c r="CJ1571" s="312">
        <v>9610</v>
      </c>
      <c r="CK1571" s="137">
        <v>5.691084835657341E-3</v>
      </c>
      <c r="CL1571" s="302">
        <v>483</v>
      </c>
    </row>
    <row r="1572" spans="1:90" ht="14.4" x14ac:dyDescent="0.3">
      <c r="A1572" s="99" t="s">
        <v>665</v>
      </c>
      <c r="B1572" s="318" t="s">
        <v>0</v>
      </c>
      <c r="C1572" s="290" t="s">
        <v>0</v>
      </c>
      <c r="D1572" s="290" t="s">
        <v>0</v>
      </c>
      <c r="E1572" s="312">
        <v>2018</v>
      </c>
      <c r="F1572" s="137">
        <v>5.4927706645762561E-3</v>
      </c>
      <c r="G1572" s="302">
        <v>175.75757575757501</v>
      </c>
      <c r="H1572" s="312">
        <v>2218</v>
      </c>
      <c r="I1572" s="137">
        <v>5.4427978631251669E-3</v>
      </c>
      <c r="J1572" s="302">
        <v>207.27271999999999</v>
      </c>
      <c r="L1572" s="290" t="s">
        <v>0</v>
      </c>
      <c r="M1572" s="290" t="s">
        <v>0</v>
      </c>
      <c r="N1572" s="290" t="s">
        <v>0</v>
      </c>
      <c r="O1572" s="312">
        <v>1145</v>
      </c>
      <c r="P1572" s="137">
        <v>3.5645241126825455E-3</v>
      </c>
      <c r="Q1572" s="302">
        <v>129.69696969696901</v>
      </c>
      <c r="R1572" s="312">
        <v>1900</v>
      </c>
      <c r="S1572" s="137">
        <v>5.5321812808455505E-3</v>
      </c>
      <c r="T1572" s="302">
        <v>244.84848</v>
      </c>
      <c r="V1572" s="290" t="s">
        <v>0</v>
      </c>
      <c r="W1572" s="290" t="s">
        <v>0</v>
      </c>
      <c r="X1572" s="290" t="s">
        <v>0</v>
      </c>
      <c r="Y1572" s="312">
        <v>75</v>
      </c>
      <c r="Z1572" s="137">
        <v>1.4720025122176208E-3</v>
      </c>
      <c r="AA1572" s="302">
        <v>36.969696969696898</v>
      </c>
      <c r="AB1572" s="312">
        <v>159</v>
      </c>
      <c r="AC1572" s="137">
        <v>2.9223643581826201E-3</v>
      </c>
      <c r="AD1572" s="302">
        <v>47.878788</v>
      </c>
      <c r="AF1572" s="290" t="s">
        <v>0</v>
      </c>
      <c r="AG1572" s="290" t="s">
        <v>0</v>
      </c>
      <c r="AH1572" s="290" t="s">
        <v>0</v>
      </c>
      <c r="AI1572" s="312">
        <v>260</v>
      </c>
      <c r="AJ1572" s="137">
        <v>4.9482338611449451E-3</v>
      </c>
      <c r="AK1572" s="302">
        <v>83.030303030303003</v>
      </c>
      <c r="AL1572" s="312">
        <v>326</v>
      </c>
      <c r="AM1572" s="137">
        <v>5.5948376467357726E-3</v>
      </c>
      <c r="AN1572" s="302">
        <v>81.212119999999999</v>
      </c>
      <c r="AP1572" s="290" t="s">
        <v>0</v>
      </c>
      <c r="AQ1572" s="290" t="s">
        <v>0</v>
      </c>
      <c r="AR1572" s="290" t="s">
        <v>0</v>
      </c>
      <c r="AS1572" s="312">
        <v>370</v>
      </c>
      <c r="AT1572" s="137">
        <v>3.8949828410215384E-3</v>
      </c>
      <c r="AU1572" s="302">
        <v>82.424242424242394</v>
      </c>
      <c r="AV1572" s="312">
        <v>416</v>
      </c>
      <c r="AW1572" s="137">
        <v>3.9625463170227561E-3</v>
      </c>
      <c r="AX1572" s="302">
        <v>94.545455899999993</v>
      </c>
      <c r="AZ1572" s="318" t="s">
        <v>0</v>
      </c>
      <c r="BA1572" s="290" t="s">
        <v>0</v>
      </c>
      <c r="BB1572" s="290" t="s">
        <v>0</v>
      </c>
      <c r="BC1572" s="312">
        <v>2121</v>
      </c>
      <c r="BD1572" s="137">
        <v>7.6964667375472185E-3</v>
      </c>
      <c r="BE1572" s="302">
        <v>279.39393939393898</v>
      </c>
      <c r="BF1572" s="312">
        <v>1752</v>
      </c>
      <c r="BG1572" s="137">
        <v>5.5951381060202025E-3</v>
      </c>
      <c r="BH1572" s="302">
        <v>164.84848</v>
      </c>
      <c r="BJ1572" s="318" t="s">
        <v>0</v>
      </c>
      <c r="BK1572" s="290" t="s">
        <v>0</v>
      </c>
      <c r="BL1572" s="290" t="s">
        <v>0</v>
      </c>
      <c r="BM1572" s="312">
        <v>1038</v>
      </c>
      <c r="BN1572" s="137">
        <v>5.0580111977935769E-3</v>
      </c>
      <c r="BO1572" s="302">
        <v>143.636363636363</v>
      </c>
      <c r="BP1572" s="312">
        <v>943</v>
      </c>
      <c r="BQ1572" s="137">
        <v>4.1327928125342393E-3</v>
      </c>
      <c r="BR1572" s="302">
        <v>154.545456</v>
      </c>
      <c r="BT1572" s="318" t="s">
        <v>0</v>
      </c>
      <c r="BU1572" s="290" t="s">
        <v>0</v>
      </c>
      <c r="BV1572" s="290" t="s">
        <v>0</v>
      </c>
      <c r="BW1572" s="312">
        <v>571</v>
      </c>
      <c r="BX1572" s="137">
        <v>3.342719486708153E-3</v>
      </c>
      <c r="BY1572" s="302">
        <v>129.69696969696901</v>
      </c>
      <c r="BZ1572" s="312">
        <v>652</v>
      </c>
      <c r="CA1572" s="137">
        <v>3.6488384717410891E-3</v>
      </c>
      <c r="CB1572" s="302">
        <v>149.090912</v>
      </c>
      <c r="CD1572" s="318" t="s">
        <v>0</v>
      </c>
      <c r="CE1572" s="290" t="s">
        <v>0</v>
      </c>
      <c r="CF1572" s="290" t="s">
        <v>0</v>
      </c>
      <c r="CG1572" s="312">
        <v>7598</v>
      </c>
      <c r="CH1572" s="137">
        <v>4.9378672286918808E-3</v>
      </c>
      <c r="CI1572" s="302">
        <v>420.83</v>
      </c>
      <c r="CJ1572" s="312">
        <v>8366</v>
      </c>
      <c r="CK1572" s="137">
        <v>4.9543824906461307E-3</v>
      </c>
      <c r="CL1572" s="302">
        <v>439.09</v>
      </c>
    </row>
    <row r="1573" spans="1:90" ht="14.4" x14ac:dyDescent="0.3">
      <c r="A1573" s="99" t="s">
        <v>666</v>
      </c>
      <c r="B1573" s="318" t="s">
        <v>0</v>
      </c>
      <c r="C1573" s="290" t="s">
        <v>0</v>
      </c>
      <c r="D1573" s="290" t="s">
        <v>0</v>
      </c>
      <c r="E1573" s="312">
        <v>6310</v>
      </c>
      <c r="F1573" s="137">
        <v>1.7175115408065499E-2</v>
      </c>
      <c r="G1573" s="302">
        <v>298.18181818181802</v>
      </c>
      <c r="H1573" s="312">
        <v>7673</v>
      </c>
      <c r="I1573" s="137">
        <v>1.8828939586906856E-2</v>
      </c>
      <c r="J1573" s="302">
        <v>427.878784</v>
      </c>
      <c r="L1573" s="290" t="s">
        <v>0</v>
      </c>
      <c r="M1573" s="290" t="s">
        <v>0</v>
      </c>
      <c r="N1573" s="290" t="s">
        <v>0</v>
      </c>
      <c r="O1573" s="312">
        <v>4876</v>
      </c>
      <c r="P1573" s="137">
        <v>1.5179580413484797E-2</v>
      </c>
      <c r="Q1573" s="302">
        <v>307.27272727272702</v>
      </c>
      <c r="R1573" s="312">
        <v>4191</v>
      </c>
      <c r="S1573" s="137">
        <v>1.2202827235801949E-2</v>
      </c>
      <c r="T1573" s="302">
        <v>320</v>
      </c>
      <c r="V1573" s="290" t="s">
        <v>0</v>
      </c>
      <c r="W1573" s="290" t="s">
        <v>0</v>
      </c>
      <c r="X1573" s="290" t="s">
        <v>0</v>
      </c>
      <c r="Y1573" s="312">
        <v>558</v>
      </c>
      <c r="Z1573" s="137">
        <v>1.0951698690899099E-2</v>
      </c>
      <c r="AA1573" s="302">
        <v>106.06060606060601</v>
      </c>
      <c r="AB1573" s="312">
        <v>504</v>
      </c>
      <c r="AC1573" s="137">
        <v>9.263343625937363E-3</v>
      </c>
      <c r="AD1573" s="302">
        <v>104.242424</v>
      </c>
      <c r="AF1573" s="290" t="s">
        <v>0</v>
      </c>
      <c r="AG1573" s="290" t="s">
        <v>0</v>
      </c>
      <c r="AH1573" s="290" t="s">
        <v>0</v>
      </c>
      <c r="AI1573" s="312">
        <v>595</v>
      </c>
      <c r="AJ1573" s="137">
        <v>1.1323842874543241E-2</v>
      </c>
      <c r="AK1573" s="302">
        <v>103.030303030303</v>
      </c>
      <c r="AL1573" s="312">
        <v>942</v>
      </c>
      <c r="AM1573" s="137">
        <v>1.6166678108052446E-2</v>
      </c>
      <c r="AN1573" s="302">
        <v>152.121216</v>
      </c>
      <c r="AP1573" s="290" t="s">
        <v>0</v>
      </c>
      <c r="AQ1573" s="290" t="s">
        <v>0</v>
      </c>
      <c r="AR1573" s="290" t="s">
        <v>0</v>
      </c>
      <c r="AS1573" s="312">
        <v>1181</v>
      </c>
      <c r="AT1573" s="137">
        <v>1.2432364149314694E-2</v>
      </c>
      <c r="AU1573" s="302">
        <v>132.72727272727201</v>
      </c>
      <c r="AV1573" s="312">
        <v>1020</v>
      </c>
      <c r="AW1573" s="137">
        <v>9.7158587580846428E-3</v>
      </c>
      <c r="AX1573" s="302">
        <v>164.24243200000001</v>
      </c>
      <c r="AZ1573" s="318" t="s">
        <v>0</v>
      </c>
      <c r="BA1573" s="290" t="s">
        <v>0</v>
      </c>
      <c r="BB1573" s="290" t="s">
        <v>0</v>
      </c>
      <c r="BC1573" s="312">
        <v>5395</v>
      </c>
      <c r="BD1573" s="137">
        <v>1.9576821333836512E-2</v>
      </c>
      <c r="BE1573" s="302">
        <v>328.48484848484799</v>
      </c>
      <c r="BF1573" s="312">
        <v>5737</v>
      </c>
      <c r="BG1573" s="137">
        <v>1.8321522439633506E-2</v>
      </c>
      <c r="BH1573" s="302">
        <v>332.72726399999999</v>
      </c>
      <c r="BJ1573" s="318" t="s">
        <v>0</v>
      </c>
      <c r="BK1573" s="290" t="s">
        <v>0</v>
      </c>
      <c r="BL1573" s="290" t="s">
        <v>0</v>
      </c>
      <c r="BM1573" s="312">
        <v>2795</v>
      </c>
      <c r="BN1573" s="137">
        <v>1.3619596626043397E-2</v>
      </c>
      <c r="BO1573" s="302">
        <v>223.030303030303</v>
      </c>
      <c r="BP1573" s="312">
        <v>2761</v>
      </c>
      <c r="BQ1573" s="137">
        <v>1.2100361564588583E-2</v>
      </c>
      <c r="BR1573" s="302">
        <v>250.909088</v>
      </c>
      <c r="BT1573" s="318" t="s">
        <v>0</v>
      </c>
      <c r="BU1573" s="290" t="s">
        <v>0</v>
      </c>
      <c r="BV1573" s="290" t="s">
        <v>0</v>
      </c>
      <c r="BW1573" s="312">
        <v>2273</v>
      </c>
      <c r="BX1573" s="137">
        <v>1.330648229997834E-2</v>
      </c>
      <c r="BY1573" s="302">
        <v>246.06060606060601</v>
      </c>
      <c r="BZ1573" s="312">
        <v>1920</v>
      </c>
      <c r="CA1573" s="137">
        <v>1.0745045806354128E-2</v>
      </c>
      <c r="CB1573" s="302">
        <v>221.21212800000001</v>
      </c>
      <c r="CD1573" s="318" t="s">
        <v>0</v>
      </c>
      <c r="CE1573" s="290" t="s">
        <v>0</v>
      </c>
      <c r="CF1573" s="290" t="s">
        <v>0</v>
      </c>
      <c r="CG1573" s="312">
        <v>23983</v>
      </c>
      <c r="CH1573" s="137">
        <v>1.5586321366901471E-2</v>
      </c>
      <c r="CI1573" s="302">
        <v>663.43</v>
      </c>
      <c r="CJ1573" s="312">
        <v>24748</v>
      </c>
      <c r="CK1573" s="137">
        <v>1.4655875911846814E-2</v>
      </c>
      <c r="CL1573" s="302">
        <v>753.06</v>
      </c>
    </row>
    <row r="1574" spans="1:90" ht="14.4" x14ac:dyDescent="0.3">
      <c r="A1574" s="99" t="s">
        <v>667</v>
      </c>
      <c r="B1574" s="318" t="s">
        <v>0</v>
      </c>
      <c r="C1574" s="290" t="s">
        <v>0</v>
      </c>
      <c r="D1574" s="290" t="s">
        <v>0</v>
      </c>
      <c r="E1574" s="312">
        <v>11125</v>
      </c>
      <c r="F1574" s="137">
        <v>3.0281007751937983E-2</v>
      </c>
      <c r="G1574" s="302">
        <v>426.666666666666</v>
      </c>
      <c r="H1574" s="312">
        <v>14316</v>
      </c>
      <c r="I1574" s="137">
        <v>3.5130340039900766E-2</v>
      </c>
      <c r="J1574" s="302">
        <v>543.03030000000001</v>
      </c>
      <c r="L1574" s="290" t="s">
        <v>0</v>
      </c>
      <c r="M1574" s="290" t="s">
        <v>0</v>
      </c>
      <c r="N1574" s="290" t="s">
        <v>0</v>
      </c>
      <c r="O1574" s="312">
        <v>9697</v>
      </c>
      <c r="P1574" s="137">
        <v>3.0187939144701002E-2</v>
      </c>
      <c r="Q1574" s="302">
        <v>487.27272727272702</v>
      </c>
      <c r="R1574" s="312">
        <v>10524</v>
      </c>
      <c r="S1574" s="137">
        <v>3.0642460947167667E-2</v>
      </c>
      <c r="T1574" s="302">
        <v>490.30304000000001</v>
      </c>
      <c r="V1574" s="290" t="s">
        <v>0</v>
      </c>
      <c r="W1574" s="290" t="s">
        <v>0</v>
      </c>
      <c r="X1574" s="290" t="s">
        <v>0</v>
      </c>
      <c r="Y1574" s="312">
        <v>1027</v>
      </c>
      <c r="Z1574" s="137">
        <v>2.0156621067299953E-2</v>
      </c>
      <c r="AA1574" s="302">
        <v>152.12121212121201</v>
      </c>
      <c r="AB1574" s="312">
        <v>1391</v>
      </c>
      <c r="AC1574" s="137">
        <v>2.5566093221585061E-2</v>
      </c>
      <c r="AD1574" s="302">
        <v>180</v>
      </c>
      <c r="AF1574" s="290" t="s">
        <v>0</v>
      </c>
      <c r="AG1574" s="290" t="s">
        <v>0</v>
      </c>
      <c r="AH1574" s="290" t="s">
        <v>0</v>
      </c>
      <c r="AI1574" s="312">
        <v>1099</v>
      </c>
      <c r="AJ1574" s="137">
        <v>2.0915803897685749E-2</v>
      </c>
      <c r="AK1574" s="302">
        <v>155.75757575757501</v>
      </c>
      <c r="AL1574" s="312">
        <v>1280</v>
      </c>
      <c r="AM1574" s="137">
        <v>2.1967460698839845E-2</v>
      </c>
      <c r="AN1574" s="302">
        <v>184.84848</v>
      </c>
      <c r="AP1574" s="290" t="s">
        <v>0</v>
      </c>
      <c r="AQ1574" s="290" t="s">
        <v>0</v>
      </c>
      <c r="AR1574" s="290" t="s">
        <v>0</v>
      </c>
      <c r="AS1574" s="312">
        <v>1675</v>
      </c>
      <c r="AT1574" s="137">
        <v>1.7632692591111016E-2</v>
      </c>
      <c r="AU1574" s="302">
        <v>201.81818181818099</v>
      </c>
      <c r="AV1574" s="312">
        <v>2176</v>
      </c>
      <c r="AW1574" s="137">
        <v>2.072716535058057E-2</v>
      </c>
      <c r="AX1574" s="302">
        <v>218.18182400000001</v>
      </c>
      <c r="AZ1574" s="318" t="s">
        <v>0</v>
      </c>
      <c r="BA1574" s="290" t="s">
        <v>0</v>
      </c>
      <c r="BB1574" s="290" t="s">
        <v>0</v>
      </c>
      <c r="BC1574" s="312">
        <v>8940</v>
      </c>
      <c r="BD1574" s="137">
        <v>3.244055286830369E-2</v>
      </c>
      <c r="BE1574" s="302">
        <v>387.87878787878702</v>
      </c>
      <c r="BF1574" s="312">
        <v>11280</v>
      </c>
      <c r="BG1574" s="137">
        <v>3.6023491915472536E-2</v>
      </c>
      <c r="BH1574" s="302">
        <v>444.84848</v>
      </c>
      <c r="BJ1574" s="318" t="s">
        <v>0</v>
      </c>
      <c r="BK1574" s="290" t="s">
        <v>0</v>
      </c>
      <c r="BL1574" s="290" t="s">
        <v>0</v>
      </c>
      <c r="BM1574" s="312">
        <v>5729</v>
      </c>
      <c r="BN1574" s="137">
        <v>2.7916518451020618E-2</v>
      </c>
      <c r="BO1574" s="302">
        <v>329.09090909090901</v>
      </c>
      <c r="BP1574" s="312">
        <v>6728</v>
      </c>
      <c r="BQ1574" s="137">
        <v>2.9486140024104306E-2</v>
      </c>
      <c r="BR1574" s="302">
        <v>355.75756799999999</v>
      </c>
      <c r="BT1574" s="318" t="s">
        <v>0</v>
      </c>
      <c r="BU1574" s="290" t="s">
        <v>0</v>
      </c>
      <c r="BV1574" s="290" t="s">
        <v>0</v>
      </c>
      <c r="BW1574" s="312">
        <v>3182</v>
      </c>
      <c r="BX1574" s="137">
        <v>1.8627904390026869E-2</v>
      </c>
      <c r="BY1574" s="302">
        <v>266.666666666666</v>
      </c>
      <c r="BZ1574" s="312">
        <v>3312</v>
      </c>
      <c r="CA1574" s="137">
        <v>1.8535204015960871E-2</v>
      </c>
      <c r="CB1574" s="302">
        <v>256.36364700000001</v>
      </c>
      <c r="CD1574" s="318" t="s">
        <v>0</v>
      </c>
      <c r="CE1574" s="290" t="s">
        <v>0</v>
      </c>
      <c r="CF1574" s="290" t="s">
        <v>0</v>
      </c>
      <c r="CG1574" s="312">
        <v>42474</v>
      </c>
      <c r="CH1574" s="137">
        <v>2.7603444679054876E-2</v>
      </c>
      <c r="CI1574" s="302">
        <v>913.75</v>
      </c>
      <c r="CJ1574" s="312">
        <v>51007</v>
      </c>
      <c r="CK1574" s="137">
        <v>3.0206572758831842E-2</v>
      </c>
      <c r="CL1574" s="302">
        <v>1018.54</v>
      </c>
    </row>
    <row r="1575" spans="1:90" ht="14.4" x14ac:dyDescent="0.3">
      <c r="A1575" s="99" t="s">
        <v>668</v>
      </c>
      <c r="B1575" s="318" t="s">
        <v>0</v>
      </c>
      <c r="C1575" s="290" t="s">
        <v>0</v>
      </c>
      <c r="D1575" s="290" t="s">
        <v>0</v>
      </c>
      <c r="E1575" s="312">
        <v>51041</v>
      </c>
      <c r="F1575" s="137">
        <v>0.13892790262172286</v>
      </c>
      <c r="G1575" s="302">
        <v>893.93939393939399</v>
      </c>
      <c r="H1575" s="312">
        <v>59837</v>
      </c>
      <c r="I1575" s="137">
        <v>0.14683530015140694</v>
      </c>
      <c r="J1575" s="302">
        <v>1201.8182400000001</v>
      </c>
      <c r="L1575" s="290" t="s">
        <v>0</v>
      </c>
      <c r="M1575" s="290" t="s">
        <v>0</v>
      </c>
      <c r="N1575" s="290" t="s">
        <v>0</v>
      </c>
      <c r="O1575" s="312">
        <v>35836</v>
      </c>
      <c r="P1575" s="137">
        <v>0.1115618219232242</v>
      </c>
      <c r="Q1575" s="302">
        <v>820.60606060606005</v>
      </c>
      <c r="R1575" s="312">
        <v>41021</v>
      </c>
      <c r="S1575" s="137">
        <v>0.11943979385345543</v>
      </c>
      <c r="T1575" s="302">
        <v>940.60609999999997</v>
      </c>
      <c r="V1575" s="290" t="s">
        <v>0</v>
      </c>
      <c r="W1575" s="290" t="s">
        <v>0</v>
      </c>
      <c r="X1575" s="290" t="s">
        <v>0</v>
      </c>
      <c r="Y1575" s="312">
        <v>5814</v>
      </c>
      <c r="Z1575" s="137">
        <v>0.11410963474710997</v>
      </c>
      <c r="AA1575" s="302">
        <v>355.75757575757501</v>
      </c>
      <c r="AB1575" s="312">
        <v>6248</v>
      </c>
      <c r="AC1575" s="137">
        <v>0.11483605352154096</v>
      </c>
      <c r="AD1575" s="302">
        <v>333.93939999999998</v>
      </c>
      <c r="AF1575" s="290" t="s">
        <v>0</v>
      </c>
      <c r="AG1575" s="290" t="s">
        <v>0</v>
      </c>
      <c r="AH1575" s="290" t="s">
        <v>0</v>
      </c>
      <c r="AI1575" s="312">
        <v>5656</v>
      </c>
      <c r="AJ1575" s="137">
        <v>0.10764311814859927</v>
      </c>
      <c r="AK1575" s="302">
        <v>348.48484848484799</v>
      </c>
      <c r="AL1575" s="312">
        <v>6752</v>
      </c>
      <c r="AM1575" s="137">
        <v>0.11587835518638018</v>
      </c>
      <c r="AN1575" s="302">
        <v>447.878784</v>
      </c>
      <c r="AP1575" s="290" t="s">
        <v>0</v>
      </c>
      <c r="AQ1575" s="290" t="s">
        <v>0</v>
      </c>
      <c r="AR1575" s="290" t="s">
        <v>0</v>
      </c>
      <c r="AS1575" s="312">
        <v>10918</v>
      </c>
      <c r="AT1575" s="137">
        <v>0.11493357475208961</v>
      </c>
      <c r="AU1575" s="302">
        <v>391.51515151515099</v>
      </c>
      <c r="AV1575" s="312">
        <v>12380</v>
      </c>
      <c r="AW1575" s="137">
        <v>0.11792385433832145</v>
      </c>
      <c r="AX1575" s="302">
        <v>506.66665599999999</v>
      </c>
      <c r="AZ1575" s="318" t="s">
        <v>0</v>
      </c>
      <c r="BA1575" s="290" t="s">
        <v>0</v>
      </c>
      <c r="BB1575" s="290" t="s">
        <v>0</v>
      </c>
      <c r="BC1575" s="312">
        <v>33531</v>
      </c>
      <c r="BD1575" s="137">
        <v>0.12167384543927194</v>
      </c>
      <c r="BE1575" s="302">
        <v>872.72727272727195</v>
      </c>
      <c r="BF1575" s="312">
        <v>37011</v>
      </c>
      <c r="BG1575" s="137">
        <v>0.11819729248967678</v>
      </c>
      <c r="BH1575" s="302">
        <v>853.33330000000001</v>
      </c>
      <c r="BJ1575" s="318" t="s">
        <v>0</v>
      </c>
      <c r="BK1575" s="290" t="s">
        <v>0</v>
      </c>
      <c r="BL1575" s="290" t="s">
        <v>0</v>
      </c>
      <c r="BM1575" s="312">
        <v>26459</v>
      </c>
      <c r="BN1575" s="137">
        <v>0.12893055711215823</v>
      </c>
      <c r="BO1575" s="302">
        <v>744.24242424242402</v>
      </c>
      <c r="BP1575" s="312">
        <v>30687</v>
      </c>
      <c r="BQ1575" s="137">
        <v>0.13448887914977539</v>
      </c>
      <c r="BR1575" s="302">
        <v>970.90909999999997</v>
      </c>
      <c r="BT1575" s="318" t="s">
        <v>0</v>
      </c>
      <c r="BU1575" s="290" t="s">
        <v>0</v>
      </c>
      <c r="BV1575" s="290" t="s">
        <v>0</v>
      </c>
      <c r="BW1575" s="312">
        <v>19165</v>
      </c>
      <c r="BX1575" s="137">
        <v>0.11219477926928503</v>
      </c>
      <c r="BY1575" s="302">
        <v>555.15151515151501</v>
      </c>
      <c r="BZ1575" s="312">
        <v>24214</v>
      </c>
      <c r="CA1575" s="137">
        <v>0.13551069747659314</v>
      </c>
      <c r="CB1575" s="302">
        <v>882.42425500000002</v>
      </c>
      <c r="CD1575" s="318" t="s">
        <v>0</v>
      </c>
      <c r="CE1575" s="290" t="s">
        <v>0</v>
      </c>
      <c r="CF1575" s="290" t="s">
        <v>0</v>
      </c>
      <c r="CG1575" s="312">
        <v>188420</v>
      </c>
      <c r="CH1575" s="137">
        <v>0.12245234841144041</v>
      </c>
      <c r="CI1575" s="302">
        <v>1868.63</v>
      </c>
      <c r="CJ1575" s="312">
        <v>218150</v>
      </c>
      <c r="CK1575" s="137">
        <v>0.12918940238279386</v>
      </c>
      <c r="CL1575" s="302">
        <v>2310.66</v>
      </c>
    </row>
    <row r="1576" spans="1:90" ht="14.4" x14ac:dyDescent="0.3">
      <c r="A1576" s="99" t="s">
        <v>669</v>
      </c>
      <c r="B1576" s="318" t="s">
        <v>0</v>
      </c>
      <c r="C1576" s="290" t="s">
        <v>0</v>
      </c>
      <c r="D1576" s="290" t="s">
        <v>0</v>
      </c>
      <c r="E1576" s="312">
        <v>4281</v>
      </c>
      <c r="F1576" s="137">
        <v>1.1652403971779461E-2</v>
      </c>
      <c r="G1576" s="302">
        <v>338.78787878787801</v>
      </c>
      <c r="H1576" s="312">
        <v>4294</v>
      </c>
      <c r="I1576" s="137">
        <v>1.0537138874778841E-2</v>
      </c>
      <c r="J1576" s="302">
        <v>326.66665599999999</v>
      </c>
      <c r="L1576" s="290" t="s">
        <v>0</v>
      </c>
      <c r="M1576" s="290" t="s">
        <v>0</v>
      </c>
      <c r="N1576" s="290" t="s">
        <v>0</v>
      </c>
      <c r="O1576" s="312">
        <v>3833</v>
      </c>
      <c r="P1576" s="137">
        <v>1.1932594693373098E-2</v>
      </c>
      <c r="Q1576" s="302">
        <v>323.030303030303</v>
      </c>
      <c r="R1576" s="312">
        <v>4658</v>
      </c>
      <c r="S1576" s="137">
        <v>1.3562579161146617E-2</v>
      </c>
      <c r="T1576" s="302">
        <v>369.69695999999999</v>
      </c>
      <c r="V1576" s="290" t="s">
        <v>0</v>
      </c>
      <c r="W1576" s="290" t="s">
        <v>0</v>
      </c>
      <c r="X1576" s="290" t="s">
        <v>0</v>
      </c>
      <c r="Y1576" s="312">
        <v>506</v>
      </c>
      <c r="Z1576" s="137">
        <v>9.9311102824282162E-3</v>
      </c>
      <c r="AA1576" s="302">
        <v>98.787878787878796</v>
      </c>
      <c r="AB1576" s="312">
        <v>529</v>
      </c>
      <c r="AC1576" s="137">
        <v>9.7228348772239372E-3</v>
      </c>
      <c r="AD1576" s="302">
        <v>118.181816</v>
      </c>
      <c r="AF1576" s="290" t="s">
        <v>0</v>
      </c>
      <c r="AG1576" s="290" t="s">
        <v>0</v>
      </c>
      <c r="AH1576" s="290" t="s">
        <v>0</v>
      </c>
      <c r="AI1576" s="312">
        <v>681</v>
      </c>
      <c r="AJ1576" s="137">
        <v>1.2960566382460414E-2</v>
      </c>
      <c r="AK1576" s="302">
        <v>142.42424242424201</v>
      </c>
      <c r="AL1576" s="312">
        <v>646</v>
      </c>
      <c r="AM1576" s="137">
        <v>1.1086702821445733E-2</v>
      </c>
      <c r="AN1576" s="302">
        <v>148.484848</v>
      </c>
      <c r="AP1576" s="290" t="s">
        <v>0</v>
      </c>
      <c r="AQ1576" s="290" t="s">
        <v>0</v>
      </c>
      <c r="AR1576" s="290" t="s">
        <v>0</v>
      </c>
      <c r="AS1576" s="312">
        <v>751</v>
      </c>
      <c r="AT1576" s="137">
        <v>7.9057624692085819E-3</v>
      </c>
      <c r="AU1576" s="302">
        <v>126.666666666666</v>
      </c>
      <c r="AV1576" s="312">
        <v>1150</v>
      </c>
      <c r="AW1576" s="137">
        <v>1.0954154482154253E-2</v>
      </c>
      <c r="AX1576" s="302">
        <v>215.15152</v>
      </c>
      <c r="AZ1576" s="318" t="s">
        <v>0</v>
      </c>
      <c r="BA1576" s="290" t="s">
        <v>0</v>
      </c>
      <c r="BB1576" s="290" t="s">
        <v>0</v>
      </c>
      <c r="BC1576" s="312">
        <v>3257</v>
      </c>
      <c r="BD1576" s="137">
        <v>1.1818666744078873E-2</v>
      </c>
      <c r="BE1576" s="302">
        <v>285.45454545454498</v>
      </c>
      <c r="BF1576" s="312">
        <v>4048</v>
      </c>
      <c r="BG1576" s="137">
        <v>1.2927579368247592E-2</v>
      </c>
      <c r="BH1576" s="302">
        <v>326.06060000000002</v>
      </c>
      <c r="BJ1576" s="318" t="s">
        <v>0</v>
      </c>
      <c r="BK1576" s="290" t="s">
        <v>0</v>
      </c>
      <c r="BL1576" s="290" t="s">
        <v>0</v>
      </c>
      <c r="BM1576" s="312">
        <v>2325</v>
      </c>
      <c r="BN1576" s="137">
        <v>1.1329360341878677E-2</v>
      </c>
      <c r="BO1576" s="302">
        <v>267.87878787878702</v>
      </c>
      <c r="BP1576" s="312">
        <v>2938</v>
      </c>
      <c r="BQ1576" s="137">
        <v>1.2876081954640078E-2</v>
      </c>
      <c r="BR1576" s="302">
        <v>261.21212800000001</v>
      </c>
      <c r="BT1576" s="318" t="s">
        <v>0</v>
      </c>
      <c r="BU1576" s="290" t="s">
        <v>0</v>
      </c>
      <c r="BV1576" s="290" t="s">
        <v>0</v>
      </c>
      <c r="BW1576" s="312">
        <v>1784</v>
      </c>
      <c r="BX1576" s="137">
        <v>1.0443803089820219E-2</v>
      </c>
      <c r="BY1576" s="302">
        <v>184.84848484848399</v>
      </c>
      <c r="BZ1576" s="312">
        <v>2325</v>
      </c>
      <c r="CA1576" s="137">
        <v>1.3011578906131952E-2</v>
      </c>
      <c r="CB1576" s="302">
        <v>267.27273600000001</v>
      </c>
      <c r="CD1576" s="318" t="s">
        <v>0</v>
      </c>
      <c r="CE1576" s="290" t="s">
        <v>0</v>
      </c>
      <c r="CF1576" s="290" t="s">
        <v>0</v>
      </c>
      <c r="CG1576" s="312">
        <v>17418</v>
      </c>
      <c r="CH1576" s="137">
        <v>1.1319790917261804E-2</v>
      </c>
      <c r="CI1576" s="302">
        <v>671.25</v>
      </c>
      <c r="CJ1576" s="312">
        <v>20588</v>
      </c>
      <c r="CK1576" s="137">
        <v>1.2192305369044051E-2</v>
      </c>
      <c r="CL1576" s="302">
        <v>755.09</v>
      </c>
    </row>
    <row r="1577" spans="1:90" ht="14.4" x14ac:dyDescent="0.3">
      <c r="A1577" s="99" t="s">
        <v>670</v>
      </c>
      <c r="B1577" s="318" t="s">
        <v>0</v>
      </c>
      <c r="C1577" s="290" t="s">
        <v>0</v>
      </c>
      <c r="D1577" s="290" t="s">
        <v>0</v>
      </c>
      <c r="E1577" s="312">
        <v>2921</v>
      </c>
      <c r="F1577" s="137">
        <v>7.9506358331155828E-3</v>
      </c>
      <c r="G1577" s="302">
        <v>201.81818181818099</v>
      </c>
      <c r="H1577" s="312">
        <v>4060</v>
      </c>
      <c r="I1577" s="137">
        <v>9.9629212462976468E-3</v>
      </c>
      <c r="J1577" s="302">
        <v>311.51513699999998</v>
      </c>
      <c r="L1577" s="290" t="s">
        <v>0</v>
      </c>
      <c r="M1577" s="290" t="s">
        <v>0</v>
      </c>
      <c r="N1577" s="290" t="s">
        <v>0</v>
      </c>
      <c r="O1577" s="312">
        <v>2096</v>
      </c>
      <c r="P1577" s="137">
        <v>6.5251026551813238E-3</v>
      </c>
      <c r="Q1577" s="302">
        <v>193.939393939393</v>
      </c>
      <c r="R1577" s="312">
        <v>2137</v>
      </c>
      <c r="S1577" s="137">
        <v>6.2222481037720739E-3</v>
      </c>
      <c r="T1577" s="302">
        <v>221.21212800000001</v>
      </c>
      <c r="V1577" s="290" t="s">
        <v>0</v>
      </c>
      <c r="W1577" s="290" t="s">
        <v>0</v>
      </c>
      <c r="X1577" s="290" t="s">
        <v>0</v>
      </c>
      <c r="Y1577" s="312">
        <v>249</v>
      </c>
      <c r="Z1577" s="137">
        <v>4.8870483405625015E-3</v>
      </c>
      <c r="AA1577" s="302">
        <v>62.424242424242401</v>
      </c>
      <c r="AB1577" s="312">
        <v>387</v>
      </c>
      <c r="AC1577" s="137">
        <v>7.1129245699161885E-3</v>
      </c>
      <c r="AD1577" s="302">
        <v>95.151510000000002</v>
      </c>
      <c r="AF1577" s="290" t="s">
        <v>0</v>
      </c>
      <c r="AG1577" s="290" t="s">
        <v>0</v>
      </c>
      <c r="AH1577" s="290" t="s">
        <v>0</v>
      </c>
      <c r="AI1577" s="312">
        <v>310</v>
      </c>
      <c r="AJ1577" s="137">
        <v>5.8998172959805117E-3</v>
      </c>
      <c r="AK1577" s="302">
        <v>60</v>
      </c>
      <c r="AL1577" s="312">
        <v>458</v>
      </c>
      <c r="AM1577" s="137">
        <v>7.8602320313036315E-3</v>
      </c>
      <c r="AN1577" s="302">
        <v>90.909090000000006</v>
      </c>
      <c r="AP1577" s="290" t="s">
        <v>0</v>
      </c>
      <c r="AQ1577" s="290" t="s">
        <v>0</v>
      </c>
      <c r="AR1577" s="290" t="s">
        <v>0</v>
      </c>
      <c r="AS1577" s="312">
        <v>504</v>
      </c>
      <c r="AT1577" s="137">
        <v>5.3055982483104199E-3</v>
      </c>
      <c r="AU1577" s="302">
        <v>81.212121212121204</v>
      </c>
      <c r="AV1577" s="312">
        <v>391</v>
      </c>
      <c r="AW1577" s="137">
        <v>3.7244125239324463E-3</v>
      </c>
      <c r="AX1577" s="302">
        <v>65.454544100000007</v>
      </c>
      <c r="AZ1577" s="318" t="s">
        <v>0</v>
      </c>
      <c r="BA1577" s="290" t="s">
        <v>0</v>
      </c>
      <c r="BB1577" s="290" t="s">
        <v>0</v>
      </c>
      <c r="BC1577" s="312">
        <v>2475</v>
      </c>
      <c r="BD1577" s="137">
        <v>8.9810255423995126E-3</v>
      </c>
      <c r="BE1577" s="302">
        <v>225.45454545454501</v>
      </c>
      <c r="BF1577" s="312">
        <v>2287</v>
      </c>
      <c r="BG1577" s="137">
        <v>7.30369911442249E-3</v>
      </c>
      <c r="BH1577" s="302">
        <v>213.939392</v>
      </c>
      <c r="BJ1577" s="318" t="s">
        <v>0</v>
      </c>
      <c r="BK1577" s="290" t="s">
        <v>0</v>
      </c>
      <c r="BL1577" s="290" t="s">
        <v>0</v>
      </c>
      <c r="BM1577" s="312">
        <v>1636</v>
      </c>
      <c r="BN1577" s="137">
        <v>7.9719714061563494E-3</v>
      </c>
      <c r="BO1577" s="302">
        <v>136.363636363636</v>
      </c>
      <c r="BP1577" s="312">
        <v>1458</v>
      </c>
      <c r="BQ1577" s="137">
        <v>6.3898323655089294E-3</v>
      </c>
      <c r="BR1577" s="302">
        <v>126.060608</v>
      </c>
      <c r="BT1577" s="318" t="s">
        <v>0</v>
      </c>
      <c r="BU1577" s="290" t="s">
        <v>0</v>
      </c>
      <c r="BV1577" s="290" t="s">
        <v>0</v>
      </c>
      <c r="BW1577" s="312">
        <v>1304</v>
      </c>
      <c r="BX1577" s="137">
        <v>7.6338112270883211E-3</v>
      </c>
      <c r="BY1577" s="302">
        <v>203.636363636363</v>
      </c>
      <c r="BZ1577" s="312">
        <v>1352</v>
      </c>
      <c r="CA1577" s="137">
        <v>7.5663030886410319E-3</v>
      </c>
      <c r="CB1577" s="302">
        <v>176.363632</v>
      </c>
      <c r="CD1577" s="318" t="s">
        <v>0</v>
      </c>
      <c r="CE1577" s="290" t="s">
        <v>0</v>
      </c>
      <c r="CF1577" s="290" t="s">
        <v>0</v>
      </c>
      <c r="CG1577" s="312">
        <v>11495</v>
      </c>
      <c r="CH1577" s="137">
        <v>7.4704901018443235E-3</v>
      </c>
      <c r="CI1577" s="302">
        <v>449.42</v>
      </c>
      <c r="CJ1577" s="312">
        <v>12530</v>
      </c>
      <c r="CK1577" s="137">
        <v>7.42032185127851E-3</v>
      </c>
      <c r="CL1577" s="302">
        <v>509.05</v>
      </c>
    </row>
    <row r="1578" spans="1:90" ht="14.4" x14ac:dyDescent="0.3">
      <c r="A1578" s="99" t="s">
        <v>671</v>
      </c>
      <c r="B1578" s="318" t="s">
        <v>0</v>
      </c>
      <c r="C1578" s="290" t="s">
        <v>0</v>
      </c>
      <c r="D1578" s="290" t="s">
        <v>0</v>
      </c>
      <c r="E1578" s="312">
        <v>8408</v>
      </c>
      <c r="F1578" s="137">
        <v>2.2885637139621984E-2</v>
      </c>
      <c r="G1578" s="302">
        <v>326.666666666666</v>
      </c>
      <c r="H1578" s="312">
        <v>9619</v>
      </c>
      <c r="I1578" s="137">
        <v>2.3604270804959866E-2</v>
      </c>
      <c r="J1578" s="302">
        <v>474.54544099999998</v>
      </c>
      <c r="L1578" s="290" t="s">
        <v>0</v>
      </c>
      <c r="M1578" s="290" t="s">
        <v>0</v>
      </c>
      <c r="N1578" s="290" t="s">
        <v>0</v>
      </c>
      <c r="O1578" s="312">
        <v>7727</v>
      </c>
      <c r="P1578" s="137">
        <v>2.4055089797989548E-2</v>
      </c>
      <c r="Q1578" s="302">
        <v>398.78787878787801</v>
      </c>
      <c r="R1578" s="312">
        <v>9235</v>
      </c>
      <c r="S1578" s="137">
        <v>2.6889312699267715E-2</v>
      </c>
      <c r="T1578" s="302">
        <v>443.63635299999999</v>
      </c>
      <c r="V1578" s="290" t="s">
        <v>0</v>
      </c>
      <c r="W1578" s="290" t="s">
        <v>0</v>
      </c>
      <c r="X1578" s="290" t="s">
        <v>0</v>
      </c>
      <c r="Y1578" s="312">
        <v>1858</v>
      </c>
      <c r="Z1578" s="137">
        <v>3.6466408902671194E-2</v>
      </c>
      <c r="AA1578" s="302">
        <v>189.69696969696901</v>
      </c>
      <c r="AB1578" s="312">
        <v>1947</v>
      </c>
      <c r="AC1578" s="137">
        <v>3.57851786501985E-2</v>
      </c>
      <c r="AD1578" s="302">
        <v>226.060608</v>
      </c>
      <c r="AF1578" s="290" t="s">
        <v>0</v>
      </c>
      <c r="AG1578" s="290" t="s">
        <v>0</v>
      </c>
      <c r="AH1578" s="290" t="s">
        <v>0</v>
      </c>
      <c r="AI1578" s="312">
        <v>892</v>
      </c>
      <c r="AJ1578" s="137">
        <v>1.6976248477466503E-2</v>
      </c>
      <c r="AK1578" s="302">
        <v>134.54545454545399</v>
      </c>
      <c r="AL1578" s="312">
        <v>756</v>
      </c>
      <c r="AM1578" s="137">
        <v>1.2974531475252283E-2</v>
      </c>
      <c r="AN1578" s="302">
        <v>133.33332799999999</v>
      </c>
      <c r="AP1578" s="290" t="s">
        <v>0</v>
      </c>
      <c r="AQ1578" s="290" t="s">
        <v>0</v>
      </c>
      <c r="AR1578" s="290" t="s">
        <v>0</v>
      </c>
      <c r="AS1578" s="312">
        <v>1242</v>
      </c>
      <c r="AT1578" s="137">
        <v>1.3074509969050676E-2</v>
      </c>
      <c r="AU1578" s="302">
        <v>142.42424242424201</v>
      </c>
      <c r="AV1578" s="312">
        <v>1277</v>
      </c>
      <c r="AW1578" s="137">
        <v>1.2163874151053028E-2</v>
      </c>
      <c r="AX1578" s="302">
        <v>202.42424</v>
      </c>
      <c r="AZ1578" s="318" t="s">
        <v>0</v>
      </c>
      <c r="BA1578" s="290" t="s">
        <v>0</v>
      </c>
      <c r="BB1578" s="290" t="s">
        <v>0</v>
      </c>
      <c r="BC1578" s="312">
        <v>4554</v>
      </c>
      <c r="BD1578" s="137">
        <v>1.6525086998015102E-2</v>
      </c>
      <c r="BE1578" s="302">
        <v>278.18181818181802</v>
      </c>
      <c r="BF1578" s="312">
        <v>5971</v>
      </c>
      <c r="BG1578" s="137">
        <v>1.9068818282560861E-2</v>
      </c>
      <c r="BH1578" s="302">
        <v>338.18182400000001</v>
      </c>
      <c r="BJ1578" s="318" t="s">
        <v>0</v>
      </c>
      <c r="BK1578" s="290" t="s">
        <v>0</v>
      </c>
      <c r="BL1578" s="290" t="s">
        <v>0</v>
      </c>
      <c r="BM1578" s="312">
        <v>2175</v>
      </c>
      <c r="BN1578" s="137">
        <v>1.0598433868209084E-2</v>
      </c>
      <c r="BO1578" s="302">
        <v>170.30303030303</v>
      </c>
      <c r="BP1578" s="312">
        <v>2730</v>
      </c>
      <c r="BQ1578" s="137">
        <v>1.1964500931302729E-2</v>
      </c>
      <c r="BR1578" s="302">
        <v>210.30302399999999</v>
      </c>
      <c r="BT1578" s="318" t="s">
        <v>0</v>
      </c>
      <c r="BU1578" s="290" t="s">
        <v>0</v>
      </c>
      <c r="BV1578" s="290" t="s">
        <v>0</v>
      </c>
      <c r="BW1578" s="312">
        <v>2840</v>
      </c>
      <c r="BX1578" s="137">
        <v>1.6625785187830394E-2</v>
      </c>
      <c r="BY1578" s="302">
        <v>220.60606060606</v>
      </c>
      <c r="BZ1578" s="312">
        <v>3455</v>
      </c>
      <c r="CA1578" s="137">
        <v>1.9335486073413288E-2</v>
      </c>
      <c r="CB1578" s="302">
        <v>313.93939999999998</v>
      </c>
      <c r="CD1578" s="318" t="s">
        <v>0</v>
      </c>
      <c r="CE1578" s="290" t="s">
        <v>0</v>
      </c>
      <c r="CF1578" s="290" t="s">
        <v>0</v>
      </c>
      <c r="CG1578" s="312">
        <v>29696</v>
      </c>
      <c r="CH1578" s="137">
        <v>1.9299145199162163E-2</v>
      </c>
      <c r="CI1578" s="302">
        <v>702.21</v>
      </c>
      <c r="CJ1578" s="312">
        <v>34990</v>
      </c>
      <c r="CK1578" s="137">
        <v>2.0721233964583804E-2</v>
      </c>
      <c r="CL1578" s="302">
        <v>887.02</v>
      </c>
    </row>
    <row r="1579" spans="1:90" ht="14.4" x14ac:dyDescent="0.3">
      <c r="A1579" s="99" t="s">
        <v>673</v>
      </c>
      <c r="B1579" s="318" t="s">
        <v>0</v>
      </c>
      <c r="C1579" s="290" t="s">
        <v>0</v>
      </c>
      <c r="D1579" s="290" t="s">
        <v>0</v>
      </c>
      <c r="E1579" s="312">
        <v>70712</v>
      </c>
      <c r="F1579" s="137">
        <v>0.1924701681038237</v>
      </c>
      <c r="G1579" s="302">
        <v>1302.42424242424</v>
      </c>
      <c r="H1579" s="312">
        <v>80711</v>
      </c>
      <c r="I1579" s="137">
        <v>0.19805845731771657</v>
      </c>
      <c r="J1579" s="302">
        <v>1389.0909999999999</v>
      </c>
      <c r="L1579" s="290" t="s">
        <v>0</v>
      </c>
      <c r="M1579" s="290" t="s">
        <v>0</v>
      </c>
      <c r="N1579" s="290" t="s">
        <v>0</v>
      </c>
      <c r="O1579" s="312">
        <v>60964</v>
      </c>
      <c r="P1579" s="137">
        <v>0.18978833886950106</v>
      </c>
      <c r="Q1579" s="302">
        <v>1096.9696969696899</v>
      </c>
      <c r="R1579" s="312">
        <v>64114</v>
      </c>
      <c r="S1579" s="137">
        <v>0.18667908981059558</v>
      </c>
      <c r="T1579" s="302">
        <v>1186.0605499999999</v>
      </c>
      <c r="V1579" s="290" t="s">
        <v>0</v>
      </c>
      <c r="W1579" s="290" t="s">
        <v>0</v>
      </c>
      <c r="X1579" s="290" t="s">
        <v>0</v>
      </c>
      <c r="Y1579" s="312">
        <v>11522</v>
      </c>
      <c r="Z1579" s="137">
        <v>0.22613883927695236</v>
      </c>
      <c r="AA1579" s="302">
        <v>489.69696969696901</v>
      </c>
      <c r="AB1579" s="312">
        <v>11645</v>
      </c>
      <c r="AC1579" s="137">
        <v>0.21403102484928688</v>
      </c>
      <c r="AD1579" s="302">
        <v>424.24243200000001</v>
      </c>
      <c r="AF1579" s="290" t="s">
        <v>0</v>
      </c>
      <c r="AG1579" s="290" t="s">
        <v>0</v>
      </c>
      <c r="AH1579" s="290" t="s">
        <v>0</v>
      </c>
      <c r="AI1579" s="312">
        <v>8615</v>
      </c>
      <c r="AJ1579" s="137">
        <v>0.16395782582216809</v>
      </c>
      <c r="AK1579" s="302">
        <v>438.78787878787801</v>
      </c>
      <c r="AL1579" s="312">
        <v>10958</v>
      </c>
      <c r="AM1579" s="137">
        <v>0.18806205807647422</v>
      </c>
      <c r="AN1579" s="302">
        <v>596.36364700000001</v>
      </c>
      <c r="AP1579" s="290" t="s">
        <v>0</v>
      </c>
      <c r="AQ1579" s="290" t="s">
        <v>0</v>
      </c>
      <c r="AR1579" s="290" t="s">
        <v>0</v>
      </c>
      <c r="AS1579" s="312">
        <v>16770</v>
      </c>
      <c r="AT1579" s="137">
        <v>0.17653746552413838</v>
      </c>
      <c r="AU1579" s="302">
        <v>576.36363636363603</v>
      </c>
      <c r="AV1579" s="312">
        <v>20301</v>
      </c>
      <c r="AW1579" s="137">
        <v>0.19337416534105523</v>
      </c>
      <c r="AX1579" s="302">
        <v>724.84849999999994</v>
      </c>
      <c r="AZ1579" s="318" t="s">
        <v>0</v>
      </c>
      <c r="BA1579" s="290" t="s">
        <v>0</v>
      </c>
      <c r="BB1579" s="290" t="s">
        <v>0</v>
      </c>
      <c r="BC1579" s="312">
        <v>50774</v>
      </c>
      <c r="BD1579" s="137">
        <v>0.18424347106658295</v>
      </c>
      <c r="BE1579" s="302">
        <v>893.33333333333303</v>
      </c>
      <c r="BF1579" s="312">
        <v>57184</v>
      </c>
      <c r="BG1579" s="137">
        <v>0.18262122000836717</v>
      </c>
      <c r="BH1579" s="302">
        <v>1073.9394500000001</v>
      </c>
      <c r="BJ1579" s="318" t="s">
        <v>0</v>
      </c>
      <c r="BK1579" s="290" t="s">
        <v>0</v>
      </c>
      <c r="BL1579" s="290" t="s">
        <v>0</v>
      </c>
      <c r="BM1579" s="312">
        <v>37008</v>
      </c>
      <c r="BN1579" s="137">
        <v>0.18033417958376174</v>
      </c>
      <c r="BO1579" s="302">
        <v>935.75757575757598</v>
      </c>
      <c r="BP1579" s="312">
        <v>40461</v>
      </c>
      <c r="BQ1579" s="137">
        <v>0.1773244220444834</v>
      </c>
      <c r="BR1579" s="302">
        <v>937.57574499999998</v>
      </c>
      <c r="BT1579" s="318" t="s">
        <v>0</v>
      </c>
      <c r="BU1579" s="290" t="s">
        <v>0</v>
      </c>
      <c r="BV1579" s="290" t="s">
        <v>0</v>
      </c>
      <c r="BW1579" s="312">
        <v>31504</v>
      </c>
      <c r="BX1579" s="137">
        <v>0.18442913259063687</v>
      </c>
      <c r="BY1579" s="302">
        <v>763.030303030303</v>
      </c>
      <c r="BZ1579" s="312">
        <v>32068</v>
      </c>
      <c r="CA1579" s="137">
        <v>0.1794646504782105</v>
      </c>
      <c r="CB1579" s="302">
        <v>890.30304000000001</v>
      </c>
      <c r="CD1579" s="318" t="s">
        <v>0</v>
      </c>
      <c r="CE1579" s="290" t="s">
        <v>0</v>
      </c>
      <c r="CF1579" s="290" t="s">
        <v>0</v>
      </c>
      <c r="CG1579" s="312">
        <v>287869</v>
      </c>
      <c r="CH1579" s="137">
        <v>0.18708329840172455</v>
      </c>
      <c r="CI1579" s="302">
        <v>2431.66</v>
      </c>
      <c r="CJ1579" s="312">
        <v>317442</v>
      </c>
      <c r="CK1579" s="137">
        <v>0.18799056736740247</v>
      </c>
      <c r="CL1579" s="302">
        <v>2686.35</v>
      </c>
    </row>
    <row r="1580" spans="1:90" ht="14.4" x14ac:dyDescent="0.3">
      <c r="A1580" s="99" t="s">
        <v>659</v>
      </c>
      <c r="B1580" s="318" t="s">
        <v>0</v>
      </c>
      <c r="C1580" s="290" t="s">
        <v>0</v>
      </c>
      <c r="D1580" s="290" t="s">
        <v>0</v>
      </c>
      <c r="E1580" s="312">
        <v>937</v>
      </c>
      <c r="F1580" s="137">
        <v>2.550409372005923E-3</v>
      </c>
      <c r="G1580" s="302">
        <v>133.333333333333</v>
      </c>
      <c r="H1580" s="312">
        <v>654</v>
      </c>
      <c r="I1580" s="137">
        <v>1.6048646539602613E-3</v>
      </c>
      <c r="J1580" s="302">
        <v>109.696968</v>
      </c>
      <c r="L1580" s="290" t="s">
        <v>0</v>
      </c>
      <c r="M1580" s="290" t="s">
        <v>0</v>
      </c>
      <c r="N1580" s="290" t="s">
        <v>0</v>
      </c>
      <c r="O1580" s="312">
        <v>960</v>
      </c>
      <c r="P1580" s="137">
        <v>2.9885966359609116E-3</v>
      </c>
      <c r="Q1580" s="302">
        <v>132.72727272727201</v>
      </c>
      <c r="R1580" s="312">
        <v>1290</v>
      </c>
      <c r="S1580" s="137">
        <v>3.7560599222582944E-3</v>
      </c>
      <c r="T1580" s="302">
        <v>183.636368</v>
      </c>
      <c r="V1580" s="290" t="s">
        <v>0</v>
      </c>
      <c r="W1580" s="290" t="s">
        <v>0</v>
      </c>
      <c r="X1580" s="290" t="s">
        <v>0</v>
      </c>
      <c r="Y1580" s="312">
        <v>204</v>
      </c>
      <c r="Z1580" s="137">
        <v>4.0038468332319289E-3</v>
      </c>
      <c r="AA1580" s="302">
        <v>67.272727272727195</v>
      </c>
      <c r="AB1580" s="312">
        <v>129</v>
      </c>
      <c r="AC1580" s="137">
        <v>2.3709748566387297E-3</v>
      </c>
      <c r="AD1580" s="302">
        <v>40.606059999999999</v>
      </c>
      <c r="AF1580" s="290" t="s">
        <v>0</v>
      </c>
      <c r="AG1580" s="290" t="s">
        <v>0</v>
      </c>
      <c r="AH1580" s="290" t="s">
        <v>0</v>
      </c>
      <c r="AI1580" s="312">
        <v>101</v>
      </c>
      <c r="AJ1580" s="137">
        <v>1.9221985383678442E-3</v>
      </c>
      <c r="AK1580" s="302">
        <v>58.787878787878803</v>
      </c>
      <c r="AL1580" s="312">
        <v>111</v>
      </c>
      <c r="AM1580" s="137">
        <v>1.9049907324775177E-3</v>
      </c>
      <c r="AN1580" s="302">
        <v>35.757576</v>
      </c>
      <c r="AP1580" s="290" t="s">
        <v>0</v>
      </c>
      <c r="AQ1580" s="290" t="s">
        <v>0</v>
      </c>
      <c r="AR1580" s="290" t="s">
        <v>0</v>
      </c>
      <c r="AS1580" s="312">
        <v>114</v>
      </c>
      <c r="AT1580" s="137">
        <v>1.2000757942606901E-3</v>
      </c>
      <c r="AU1580" s="302">
        <v>49.090909090909101</v>
      </c>
      <c r="AV1580" s="312">
        <v>188</v>
      </c>
      <c r="AW1580" s="137">
        <v>1.7907661240391302E-3</v>
      </c>
      <c r="AX1580" s="302">
        <v>55.757576</v>
      </c>
      <c r="AZ1580" s="318" t="s">
        <v>0</v>
      </c>
      <c r="BA1580" s="290" t="s">
        <v>0</v>
      </c>
      <c r="BB1580" s="290" t="s">
        <v>0</v>
      </c>
      <c r="BC1580" s="312">
        <v>396</v>
      </c>
      <c r="BD1580" s="137">
        <v>1.4369640867839221E-3</v>
      </c>
      <c r="BE1580" s="302">
        <v>110.30303030303</v>
      </c>
      <c r="BF1580" s="312">
        <v>294</v>
      </c>
      <c r="BG1580" s="137">
        <v>9.389101616266778E-4</v>
      </c>
      <c r="BH1580" s="302">
        <v>69.696969999999993</v>
      </c>
      <c r="BJ1580" s="318" t="s">
        <v>0</v>
      </c>
      <c r="BK1580" s="290" t="s">
        <v>0</v>
      </c>
      <c r="BL1580" s="290" t="s">
        <v>0</v>
      </c>
      <c r="BM1580" s="312">
        <v>286</v>
      </c>
      <c r="BN1580" s="137">
        <v>1.3936331431300222E-3</v>
      </c>
      <c r="BO1580" s="302">
        <v>79.393939393939405</v>
      </c>
      <c r="BP1580" s="312">
        <v>286</v>
      </c>
      <c r="BQ1580" s="137">
        <v>1.2534239070888572E-3</v>
      </c>
      <c r="BR1580" s="302">
        <v>66.060609999999997</v>
      </c>
      <c r="BT1580" s="318" t="s">
        <v>0</v>
      </c>
      <c r="BU1580" s="290" t="s">
        <v>0</v>
      </c>
      <c r="BV1580" s="290" t="s">
        <v>0</v>
      </c>
      <c r="BW1580" s="312">
        <v>639</v>
      </c>
      <c r="BX1580" s="137">
        <v>3.7408016672618384E-3</v>
      </c>
      <c r="BY1580" s="302">
        <v>95.151515151515099</v>
      </c>
      <c r="BZ1580" s="312">
        <v>572</v>
      </c>
      <c r="CA1580" s="137">
        <v>3.2011282298096671E-3</v>
      </c>
      <c r="CB1580" s="302">
        <v>84.848489999999998</v>
      </c>
      <c r="CD1580" s="318" t="s">
        <v>0</v>
      </c>
      <c r="CE1580" s="290" t="s">
        <v>0</v>
      </c>
      <c r="CF1580" s="290" t="s">
        <v>0</v>
      </c>
      <c r="CG1580" s="312">
        <v>3637</v>
      </c>
      <c r="CH1580" s="137">
        <v>2.3636513701964165E-3</v>
      </c>
      <c r="CI1580" s="302">
        <v>269.69</v>
      </c>
      <c r="CJ1580" s="312">
        <v>3524</v>
      </c>
      <c r="CK1580" s="137">
        <v>2.0869285078934934E-3</v>
      </c>
      <c r="CL1580" s="302">
        <v>259.60000000000002</v>
      </c>
    </row>
    <row r="1581" spans="1:90" ht="14.4" x14ac:dyDescent="0.3">
      <c r="A1581" s="99" t="s">
        <v>660</v>
      </c>
      <c r="B1581" s="318" t="s">
        <v>0</v>
      </c>
      <c r="C1581" s="290" t="s">
        <v>0</v>
      </c>
      <c r="D1581" s="290" t="s">
        <v>0</v>
      </c>
      <c r="E1581" s="312">
        <v>139</v>
      </c>
      <c r="F1581" s="137">
        <v>3.7834247887814649E-4</v>
      </c>
      <c r="G1581" s="302">
        <v>46.6666666666666</v>
      </c>
      <c r="H1581" s="312">
        <v>107</v>
      </c>
      <c r="I1581" s="137">
        <v>2.6256959934823845E-4</v>
      </c>
      <c r="J1581" s="302">
        <v>46.060607900000001</v>
      </c>
      <c r="L1581" s="290" t="s">
        <v>0</v>
      </c>
      <c r="M1581" s="290" t="s">
        <v>0</v>
      </c>
      <c r="N1581" s="290" t="s">
        <v>0</v>
      </c>
      <c r="O1581" s="312">
        <v>131</v>
      </c>
      <c r="P1581" s="137">
        <v>4.0781891594883274E-4</v>
      </c>
      <c r="Q1581" s="302">
        <v>58.787878787878803</v>
      </c>
      <c r="R1581" s="312">
        <v>124</v>
      </c>
      <c r="S1581" s="137">
        <v>3.6104762043413064E-4</v>
      </c>
      <c r="T1581" s="302">
        <v>56.969695999999999</v>
      </c>
      <c r="V1581" s="290" t="s">
        <v>0</v>
      </c>
      <c r="W1581" s="290" t="s">
        <v>0</v>
      </c>
      <c r="X1581" s="290" t="s">
        <v>0</v>
      </c>
      <c r="Y1581" s="312">
        <v>19</v>
      </c>
      <c r="Z1581" s="137">
        <v>3.729073030951306E-4</v>
      </c>
      <c r="AA1581" s="302">
        <v>13.3333333333333</v>
      </c>
      <c r="AB1581" s="312">
        <v>0</v>
      </c>
      <c r="AC1581" s="137">
        <v>0</v>
      </c>
      <c r="AD1581" s="302">
        <v>17.575758</v>
      </c>
      <c r="AF1581" s="290" t="s">
        <v>0</v>
      </c>
      <c r="AG1581" s="290" t="s">
        <v>0</v>
      </c>
      <c r="AH1581" s="290" t="s">
        <v>0</v>
      </c>
      <c r="AI1581" s="312">
        <v>34</v>
      </c>
      <c r="AJ1581" s="137">
        <v>6.4707673568818519E-4</v>
      </c>
      <c r="AK1581" s="302">
        <v>20.606060606060598</v>
      </c>
      <c r="AL1581" s="312">
        <v>0</v>
      </c>
      <c r="AM1581" s="137">
        <v>0</v>
      </c>
      <c r="AN1581" s="302">
        <v>17.575758</v>
      </c>
      <c r="AP1581" s="290" t="s">
        <v>0</v>
      </c>
      <c r="AQ1581" s="290" t="s">
        <v>0</v>
      </c>
      <c r="AR1581" s="290" t="s">
        <v>0</v>
      </c>
      <c r="AS1581" s="312">
        <v>7</v>
      </c>
      <c r="AT1581" s="137">
        <v>7.3688864559866938E-5</v>
      </c>
      <c r="AU1581" s="302">
        <v>6.6666666666666599</v>
      </c>
      <c r="AV1581" s="312">
        <v>152</v>
      </c>
      <c r="AW1581" s="137">
        <v>1.447853461989084E-3</v>
      </c>
      <c r="AX1581" s="302">
        <v>69.090909999999994</v>
      </c>
      <c r="AZ1581" s="318" t="s">
        <v>0</v>
      </c>
      <c r="BA1581" s="290" t="s">
        <v>0</v>
      </c>
      <c r="BB1581" s="290" t="s">
        <v>0</v>
      </c>
      <c r="BC1581" s="312">
        <v>128</v>
      </c>
      <c r="BD1581" s="137">
        <v>4.6447324017258085E-4</v>
      </c>
      <c r="BE1581" s="302">
        <v>43.636363636363598</v>
      </c>
      <c r="BF1581" s="312">
        <v>163</v>
      </c>
      <c r="BG1581" s="137">
        <v>5.2055223246649145E-4</v>
      </c>
      <c r="BH1581" s="302">
        <v>61.212119999999999</v>
      </c>
      <c r="BJ1581" s="318" t="s">
        <v>0</v>
      </c>
      <c r="BK1581" s="290" t="s">
        <v>0</v>
      </c>
      <c r="BL1581" s="290" t="s">
        <v>0</v>
      </c>
      <c r="BM1581" s="312">
        <v>57</v>
      </c>
      <c r="BN1581" s="137">
        <v>2.7775205999444494E-4</v>
      </c>
      <c r="BO1581" s="302">
        <v>32.121212121212103</v>
      </c>
      <c r="BP1581" s="312">
        <v>72</v>
      </c>
      <c r="BQ1581" s="137">
        <v>3.1554727730908293E-4</v>
      </c>
      <c r="BR1581" s="302">
        <v>45.4545441</v>
      </c>
      <c r="BT1581" s="318" t="s">
        <v>0</v>
      </c>
      <c r="BU1581" s="290" t="s">
        <v>0</v>
      </c>
      <c r="BV1581" s="290" t="s">
        <v>0</v>
      </c>
      <c r="BW1581" s="312">
        <v>57</v>
      </c>
      <c r="BX1581" s="137">
        <v>3.3368653369941282E-4</v>
      </c>
      <c r="BY1581" s="302">
        <v>31.515151515151501</v>
      </c>
      <c r="BZ1581" s="312">
        <v>78</v>
      </c>
      <c r="CA1581" s="137">
        <v>4.3651748588313644E-4</v>
      </c>
      <c r="CB1581" s="302">
        <v>35.151516000000001</v>
      </c>
      <c r="CD1581" s="318" t="s">
        <v>0</v>
      </c>
      <c r="CE1581" s="290" t="s">
        <v>0</v>
      </c>
      <c r="CF1581" s="290" t="s">
        <v>0</v>
      </c>
      <c r="CG1581" s="312">
        <v>572</v>
      </c>
      <c r="CH1581" s="137">
        <v>3.7173730650325823E-4</v>
      </c>
      <c r="CI1581" s="302">
        <v>99.59</v>
      </c>
      <c r="CJ1581" s="312">
        <v>696</v>
      </c>
      <c r="CK1581" s="137">
        <v>4.1217430235353898E-4</v>
      </c>
      <c r="CL1581" s="302">
        <v>132.52000000000001</v>
      </c>
    </row>
    <row r="1582" spans="1:90" ht="14.4" x14ac:dyDescent="0.3">
      <c r="A1582" s="99" t="s">
        <v>661</v>
      </c>
      <c r="B1582" s="318" t="s">
        <v>0</v>
      </c>
      <c r="C1582" s="290" t="s">
        <v>0</v>
      </c>
      <c r="D1582" s="290" t="s">
        <v>0</v>
      </c>
      <c r="E1582" s="312">
        <v>501</v>
      </c>
      <c r="F1582" s="137">
        <v>1.3636660569636791E-3</v>
      </c>
      <c r="G1582" s="302">
        <v>83.030303030303003</v>
      </c>
      <c r="H1582" s="312">
        <v>547</v>
      </c>
      <c r="I1582" s="137">
        <v>1.3422950546120227E-3</v>
      </c>
      <c r="J1582" s="302">
        <v>130.30302399999999</v>
      </c>
      <c r="L1582" s="290" t="s">
        <v>0</v>
      </c>
      <c r="M1582" s="290" t="s">
        <v>0</v>
      </c>
      <c r="N1582" s="290" t="s">
        <v>0</v>
      </c>
      <c r="O1582" s="312">
        <v>500</v>
      </c>
      <c r="P1582" s="137">
        <v>1.5565607478963081E-3</v>
      </c>
      <c r="Q1582" s="302">
        <v>89.090909090909093</v>
      </c>
      <c r="R1582" s="312">
        <v>523</v>
      </c>
      <c r="S1582" s="137">
        <v>1.5228056894116963E-3</v>
      </c>
      <c r="T1582" s="302">
        <v>110.303032</v>
      </c>
      <c r="V1582" s="290" t="s">
        <v>0</v>
      </c>
      <c r="W1582" s="290" t="s">
        <v>0</v>
      </c>
      <c r="X1582" s="290" t="s">
        <v>0</v>
      </c>
      <c r="Y1582" s="312">
        <v>167</v>
      </c>
      <c r="Z1582" s="137">
        <v>3.2776589272045689E-3</v>
      </c>
      <c r="AA1582" s="302">
        <v>53.3333333333333</v>
      </c>
      <c r="AB1582" s="312">
        <v>34</v>
      </c>
      <c r="AC1582" s="137">
        <v>6.2490810174974272E-4</v>
      </c>
      <c r="AD1582" s="302">
        <v>22.424242</v>
      </c>
      <c r="AF1582" s="290" t="s">
        <v>0</v>
      </c>
      <c r="AG1582" s="290" t="s">
        <v>0</v>
      </c>
      <c r="AH1582" s="290" t="s">
        <v>0</v>
      </c>
      <c r="AI1582" s="312">
        <v>95</v>
      </c>
      <c r="AJ1582" s="137">
        <v>1.8080085261875762E-3</v>
      </c>
      <c r="AK1582" s="302">
        <v>56.363636363636303</v>
      </c>
      <c r="AL1582" s="312">
        <v>152</v>
      </c>
      <c r="AM1582" s="137">
        <v>2.6086359579872314E-3</v>
      </c>
      <c r="AN1582" s="302">
        <v>67.272729999999996</v>
      </c>
      <c r="AP1582" s="290" t="s">
        <v>0</v>
      </c>
      <c r="AQ1582" s="290" t="s">
        <v>0</v>
      </c>
      <c r="AR1582" s="290" t="s">
        <v>0</v>
      </c>
      <c r="AS1582" s="312">
        <v>281</v>
      </c>
      <c r="AT1582" s="137">
        <v>2.9580815630460872E-3</v>
      </c>
      <c r="AU1582" s="302">
        <v>77.575757575757507</v>
      </c>
      <c r="AV1582" s="312">
        <v>307</v>
      </c>
      <c r="AW1582" s="137">
        <v>2.9242829791490052E-3</v>
      </c>
      <c r="AX1582" s="302">
        <v>81.212119999999999</v>
      </c>
      <c r="AZ1582" s="318" t="s">
        <v>0</v>
      </c>
      <c r="BA1582" s="290" t="s">
        <v>0</v>
      </c>
      <c r="BB1582" s="290" t="s">
        <v>0</v>
      </c>
      <c r="BC1582" s="312">
        <v>499</v>
      </c>
      <c r="BD1582" s="137">
        <v>1.8107198972352955E-3</v>
      </c>
      <c r="BE1582" s="302">
        <v>91.515151515151501</v>
      </c>
      <c r="BF1582" s="312">
        <v>539</v>
      </c>
      <c r="BG1582" s="137">
        <v>1.7213352963155761E-3</v>
      </c>
      <c r="BH1582" s="302">
        <v>104.242424</v>
      </c>
      <c r="BJ1582" s="318" t="s">
        <v>0</v>
      </c>
      <c r="BK1582" s="290" t="s">
        <v>0</v>
      </c>
      <c r="BL1582" s="290" t="s">
        <v>0</v>
      </c>
      <c r="BM1582" s="312">
        <v>702</v>
      </c>
      <c r="BN1582" s="137">
        <v>3.4207358967736907E-3</v>
      </c>
      <c r="BO1582" s="302">
        <v>104.24242424242399</v>
      </c>
      <c r="BP1582" s="312">
        <v>636</v>
      </c>
      <c r="BQ1582" s="137">
        <v>2.7873342828968993E-3</v>
      </c>
      <c r="BR1582" s="302">
        <v>138.78787199999999</v>
      </c>
      <c r="BT1582" s="318" t="s">
        <v>0</v>
      </c>
      <c r="BU1582" s="290" t="s">
        <v>0</v>
      </c>
      <c r="BV1582" s="290" t="s">
        <v>0</v>
      </c>
      <c r="BW1582" s="312">
        <v>536</v>
      </c>
      <c r="BX1582" s="137">
        <v>3.1378242467172855E-3</v>
      </c>
      <c r="BY1582" s="302">
        <v>104.24242424242399</v>
      </c>
      <c r="BZ1582" s="312">
        <v>445</v>
      </c>
      <c r="CA1582" s="137">
        <v>2.4903882207435346E-3</v>
      </c>
      <c r="CB1582" s="302">
        <v>120</v>
      </c>
      <c r="CD1582" s="318" t="s">
        <v>0</v>
      </c>
      <c r="CE1582" s="290" t="s">
        <v>0</v>
      </c>
      <c r="CF1582" s="290" t="s">
        <v>0</v>
      </c>
      <c r="CG1582" s="312">
        <v>3281</v>
      </c>
      <c r="CH1582" s="137">
        <v>2.1322903892258571E-3</v>
      </c>
      <c r="CI1582" s="302">
        <v>237.9</v>
      </c>
      <c r="CJ1582" s="312">
        <v>3183</v>
      </c>
      <c r="CK1582" s="137">
        <v>1.8849867879185552E-3</v>
      </c>
      <c r="CL1582" s="302">
        <v>291.19</v>
      </c>
    </row>
    <row r="1583" spans="1:90" ht="14.4" x14ac:dyDescent="0.3">
      <c r="A1583" s="99" t="s">
        <v>662</v>
      </c>
      <c r="B1583" s="318" t="s">
        <v>0</v>
      </c>
      <c r="C1583" s="290" t="s">
        <v>0</v>
      </c>
      <c r="D1583" s="290" t="s">
        <v>0</v>
      </c>
      <c r="E1583" s="312">
        <v>299</v>
      </c>
      <c r="F1583" s="137">
        <v>8.1384461283860287E-4</v>
      </c>
      <c r="G1583" s="302">
        <v>74.545454545454504</v>
      </c>
      <c r="H1583" s="312">
        <v>182</v>
      </c>
      <c r="I1583" s="137">
        <v>4.4661371104092894E-4</v>
      </c>
      <c r="J1583" s="302">
        <v>43.636364</v>
      </c>
      <c r="L1583" s="290" t="s">
        <v>0</v>
      </c>
      <c r="M1583" s="290" t="s">
        <v>0</v>
      </c>
      <c r="N1583" s="290" t="s">
        <v>0</v>
      </c>
      <c r="O1583" s="312">
        <v>281</v>
      </c>
      <c r="P1583" s="137">
        <v>8.7478714031772513E-4</v>
      </c>
      <c r="Q1583" s="302">
        <v>76.363636363636303</v>
      </c>
      <c r="R1583" s="312">
        <v>336</v>
      </c>
      <c r="S1583" s="137">
        <v>9.7832258440216056E-4</v>
      </c>
      <c r="T1583" s="302">
        <v>100.606064</v>
      </c>
      <c r="V1583" s="290" t="s">
        <v>0</v>
      </c>
      <c r="W1583" s="290" t="s">
        <v>0</v>
      </c>
      <c r="X1583" s="290" t="s">
        <v>0</v>
      </c>
      <c r="Y1583" s="312">
        <v>43</v>
      </c>
      <c r="Z1583" s="137">
        <v>8.4394810700476927E-4</v>
      </c>
      <c r="AA1583" s="302">
        <v>28.484848484848399</v>
      </c>
      <c r="AB1583" s="312">
        <v>0</v>
      </c>
      <c r="AC1583" s="137">
        <v>0</v>
      </c>
      <c r="AD1583" s="302">
        <v>17.575758</v>
      </c>
      <c r="AF1583" s="290" t="s">
        <v>0</v>
      </c>
      <c r="AG1583" s="290" t="s">
        <v>0</v>
      </c>
      <c r="AH1583" s="290" t="s">
        <v>0</v>
      </c>
      <c r="AI1583" s="312">
        <v>12</v>
      </c>
      <c r="AJ1583" s="137">
        <v>2.2838002436053592E-4</v>
      </c>
      <c r="AK1583" s="302">
        <v>15.151515151515101</v>
      </c>
      <c r="AL1583" s="312">
        <v>0</v>
      </c>
      <c r="AM1583" s="137">
        <v>0</v>
      </c>
      <c r="AN1583" s="302">
        <v>17.575758</v>
      </c>
      <c r="AP1583" s="290" t="s">
        <v>0</v>
      </c>
      <c r="AQ1583" s="290" t="s">
        <v>0</v>
      </c>
      <c r="AR1583" s="290" t="s">
        <v>0</v>
      </c>
      <c r="AS1583" s="312">
        <v>102</v>
      </c>
      <c r="AT1583" s="137">
        <v>1.0737520264437754E-3</v>
      </c>
      <c r="AU1583" s="302">
        <v>48.484848484848399</v>
      </c>
      <c r="AV1583" s="312">
        <v>66</v>
      </c>
      <c r="AW1583" s="137">
        <v>6.2867321375841803E-4</v>
      </c>
      <c r="AX1583" s="302">
        <v>33.3333321</v>
      </c>
      <c r="AZ1583" s="318" t="s">
        <v>0</v>
      </c>
      <c r="BA1583" s="290" t="s">
        <v>0</v>
      </c>
      <c r="BB1583" s="290" t="s">
        <v>0</v>
      </c>
      <c r="BC1583" s="312">
        <v>279</v>
      </c>
      <c r="BD1583" s="137">
        <v>1.0124065156886723E-3</v>
      </c>
      <c r="BE1583" s="302">
        <v>64.848484848484802</v>
      </c>
      <c r="BF1583" s="312">
        <v>147</v>
      </c>
      <c r="BG1583" s="137">
        <v>4.694550808133389E-4</v>
      </c>
      <c r="BH1583" s="302">
        <v>42.4242439</v>
      </c>
      <c r="BJ1583" s="318" t="s">
        <v>0</v>
      </c>
      <c r="BK1583" s="290" t="s">
        <v>0</v>
      </c>
      <c r="BL1583" s="290" t="s">
        <v>0</v>
      </c>
      <c r="BM1583" s="312">
        <v>145</v>
      </c>
      <c r="BN1583" s="137">
        <v>7.0656225788060564E-4</v>
      </c>
      <c r="BO1583" s="302">
        <v>50.303030303030297</v>
      </c>
      <c r="BP1583" s="312">
        <v>140</v>
      </c>
      <c r="BQ1583" s="137">
        <v>6.135641503232168E-4</v>
      </c>
      <c r="BR1583" s="302">
        <v>37.5757561</v>
      </c>
      <c r="BT1583" s="318" t="s">
        <v>0</v>
      </c>
      <c r="BU1583" s="290" t="s">
        <v>0</v>
      </c>
      <c r="BV1583" s="290" t="s">
        <v>0</v>
      </c>
      <c r="BW1583" s="312">
        <v>209</v>
      </c>
      <c r="BX1583" s="137">
        <v>1.2235172902311804E-3</v>
      </c>
      <c r="BY1583" s="302">
        <v>66.060606060606005</v>
      </c>
      <c r="BZ1583" s="312">
        <v>151</v>
      </c>
      <c r="CA1583" s="137">
        <v>8.4505308164555904E-4</v>
      </c>
      <c r="CB1583" s="302">
        <v>61.212119999999999</v>
      </c>
      <c r="CD1583" s="318" t="s">
        <v>0</v>
      </c>
      <c r="CE1583" s="290" t="s">
        <v>0</v>
      </c>
      <c r="CF1583" s="290" t="s">
        <v>0</v>
      </c>
      <c r="CG1583" s="312">
        <v>1370</v>
      </c>
      <c r="CH1583" s="137">
        <v>8.9034984249906251E-4</v>
      </c>
      <c r="CI1583" s="302">
        <v>159.74</v>
      </c>
      <c r="CJ1583" s="312">
        <v>1022</v>
      </c>
      <c r="CK1583" s="137">
        <v>6.0523295546740922E-4</v>
      </c>
      <c r="CL1583" s="302">
        <v>142.72</v>
      </c>
    </row>
    <row r="1584" spans="1:90" ht="14.4" x14ac:dyDescent="0.3">
      <c r="A1584" s="99" t="s">
        <v>663</v>
      </c>
      <c r="B1584" s="318" t="s">
        <v>0</v>
      </c>
      <c r="C1584" s="290" t="s">
        <v>0</v>
      </c>
      <c r="D1584" s="290" t="s">
        <v>0</v>
      </c>
      <c r="E1584" s="312">
        <v>1611</v>
      </c>
      <c r="F1584" s="137">
        <v>4.3849621113143458E-3</v>
      </c>
      <c r="G1584" s="302">
        <v>190.90909090909</v>
      </c>
      <c r="H1584" s="312">
        <v>1984</v>
      </c>
      <c r="I1584" s="137">
        <v>4.8685802346439726E-3</v>
      </c>
      <c r="J1584" s="302">
        <v>255.15152</v>
      </c>
      <c r="L1584" s="290" t="s">
        <v>0</v>
      </c>
      <c r="M1584" s="290" t="s">
        <v>0</v>
      </c>
      <c r="N1584" s="290" t="s">
        <v>0</v>
      </c>
      <c r="O1584" s="312">
        <v>1552</v>
      </c>
      <c r="P1584" s="137">
        <v>4.8315645614701403E-3</v>
      </c>
      <c r="Q1584" s="302">
        <v>203.030303030303</v>
      </c>
      <c r="R1584" s="312">
        <v>1695</v>
      </c>
      <c r="S1584" s="137">
        <v>4.9352880373858985E-3</v>
      </c>
      <c r="T1584" s="302">
        <v>192.72728000000001</v>
      </c>
      <c r="V1584" s="290" t="s">
        <v>0</v>
      </c>
      <c r="W1584" s="290" t="s">
        <v>0</v>
      </c>
      <c r="X1584" s="290" t="s">
        <v>0</v>
      </c>
      <c r="Y1584" s="312">
        <v>119</v>
      </c>
      <c r="Z1584" s="137">
        <v>2.3355773193852918E-3</v>
      </c>
      <c r="AA1584" s="302">
        <v>48.484848484848399</v>
      </c>
      <c r="AB1584" s="312">
        <v>325</v>
      </c>
      <c r="AC1584" s="137">
        <v>5.9733862667254818E-3</v>
      </c>
      <c r="AD1584" s="302">
        <v>104.242424</v>
      </c>
      <c r="AF1584" s="290" t="s">
        <v>0</v>
      </c>
      <c r="AG1584" s="290" t="s">
        <v>0</v>
      </c>
      <c r="AH1584" s="290" t="s">
        <v>0</v>
      </c>
      <c r="AI1584" s="312">
        <v>234</v>
      </c>
      <c r="AJ1584" s="137">
        <v>4.4534104750304504E-3</v>
      </c>
      <c r="AK1584" s="302">
        <v>67.272727272727195</v>
      </c>
      <c r="AL1584" s="312">
        <v>366</v>
      </c>
      <c r="AM1584" s="137">
        <v>6.2813207935745177E-3</v>
      </c>
      <c r="AN1584" s="302">
        <v>116.36364</v>
      </c>
      <c r="AP1584" s="290" t="s">
        <v>0</v>
      </c>
      <c r="AQ1584" s="290" t="s">
        <v>0</v>
      </c>
      <c r="AR1584" s="290" t="s">
        <v>0</v>
      </c>
      <c r="AS1584" s="312">
        <v>442</v>
      </c>
      <c r="AT1584" s="137">
        <v>4.6529254479230264E-3</v>
      </c>
      <c r="AU1584" s="302">
        <v>101.212121212121</v>
      </c>
      <c r="AV1584" s="312">
        <v>631</v>
      </c>
      <c r="AW1584" s="137">
        <v>6.0104969375994206E-3</v>
      </c>
      <c r="AX1584" s="302">
        <v>118.181816</v>
      </c>
      <c r="AZ1584" s="318" t="s">
        <v>0</v>
      </c>
      <c r="BA1584" s="290" t="s">
        <v>0</v>
      </c>
      <c r="BB1584" s="290" t="s">
        <v>0</v>
      </c>
      <c r="BC1584" s="312">
        <v>1187</v>
      </c>
      <c r="BD1584" s="137">
        <v>4.3072635631629178E-3</v>
      </c>
      <c r="BE1584" s="302">
        <v>158.18181818181799</v>
      </c>
      <c r="BF1584" s="312">
        <v>1595</v>
      </c>
      <c r="BG1584" s="137">
        <v>5.093747305423643E-3</v>
      </c>
      <c r="BH1584" s="302">
        <v>146.66667200000001</v>
      </c>
      <c r="BJ1584" s="318" t="s">
        <v>0</v>
      </c>
      <c r="BK1584" s="290" t="s">
        <v>0</v>
      </c>
      <c r="BL1584" s="290" t="s">
        <v>0</v>
      </c>
      <c r="BM1584" s="312">
        <v>1243</v>
      </c>
      <c r="BN1584" s="137">
        <v>6.0569440451420193E-3</v>
      </c>
      <c r="BO1584" s="302">
        <v>182.42424242424201</v>
      </c>
      <c r="BP1584" s="312">
        <v>1290</v>
      </c>
      <c r="BQ1584" s="137">
        <v>5.6535553851210689E-3</v>
      </c>
      <c r="BR1584" s="302">
        <v>166.060608</v>
      </c>
      <c r="BT1584" s="318" t="s">
        <v>0</v>
      </c>
      <c r="BU1584" s="290" t="s">
        <v>0</v>
      </c>
      <c r="BV1584" s="290" t="s">
        <v>0</v>
      </c>
      <c r="BW1584" s="312">
        <v>881</v>
      </c>
      <c r="BX1584" s="137">
        <v>5.1575058980558369E-3</v>
      </c>
      <c r="BY1584" s="302">
        <v>143.636363636363</v>
      </c>
      <c r="BZ1584" s="312">
        <v>853</v>
      </c>
      <c r="CA1584" s="137">
        <v>4.7737104545937867E-3</v>
      </c>
      <c r="CB1584" s="302">
        <v>183.03030000000001</v>
      </c>
      <c r="CD1584" s="318" t="s">
        <v>0</v>
      </c>
      <c r="CE1584" s="290" t="s">
        <v>0</v>
      </c>
      <c r="CF1584" s="290" t="s">
        <v>0</v>
      </c>
      <c r="CG1584" s="312">
        <v>7269</v>
      </c>
      <c r="CH1584" s="137">
        <v>4.7240532884129088E-3</v>
      </c>
      <c r="CI1584" s="302">
        <v>415.74</v>
      </c>
      <c r="CJ1584" s="312">
        <v>8739</v>
      </c>
      <c r="CK1584" s="137">
        <v>5.1752747532580129E-3</v>
      </c>
      <c r="CL1584" s="302">
        <v>471.64</v>
      </c>
    </row>
    <row r="1585" spans="1:90" ht="14.4" x14ac:dyDescent="0.3">
      <c r="A1585" s="99" t="s">
        <v>664</v>
      </c>
      <c r="B1585" s="318" t="s">
        <v>0</v>
      </c>
      <c r="C1585" s="290" t="s">
        <v>0</v>
      </c>
      <c r="D1585" s="290" t="s">
        <v>0</v>
      </c>
      <c r="E1585" s="312">
        <v>439</v>
      </c>
      <c r="F1585" s="137">
        <v>1.1949089800540023E-3</v>
      </c>
      <c r="G1585" s="302">
        <v>85.454545454545396</v>
      </c>
      <c r="H1585" s="312">
        <v>478</v>
      </c>
      <c r="I1585" s="137">
        <v>1.1729744718547476E-3</v>
      </c>
      <c r="J1585" s="302">
        <v>119.393936</v>
      </c>
      <c r="L1585" s="290" t="s">
        <v>0</v>
      </c>
      <c r="M1585" s="290" t="s">
        <v>0</v>
      </c>
      <c r="N1585" s="290" t="s">
        <v>0</v>
      </c>
      <c r="O1585" s="312">
        <v>366</v>
      </c>
      <c r="P1585" s="137">
        <v>1.1394024674600976E-3</v>
      </c>
      <c r="Q1585" s="302">
        <v>105.454545454545</v>
      </c>
      <c r="R1585" s="312">
        <v>324</v>
      </c>
      <c r="S1585" s="137">
        <v>9.4338249210208335E-4</v>
      </c>
      <c r="T1585" s="302">
        <v>81.818183899999994</v>
      </c>
      <c r="V1585" s="290" t="s">
        <v>0</v>
      </c>
      <c r="W1585" s="290" t="s">
        <v>0</v>
      </c>
      <c r="X1585" s="290" t="s">
        <v>0</v>
      </c>
      <c r="Y1585" s="312">
        <v>60</v>
      </c>
      <c r="Z1585" s="137">
        <v>1.1776020097740967E-3</v>
      </c>
      <c r="AA1585" s="302">
        <v>53.3333333333333</v>
      </c>
      <c r="AB1585" s="312">
        <v>120</v>
      </c>
      <c r="AC1585" s="137">
        <v>2.2055580061755625E-3</v>
      </c>
      <c r="AD1585" s="302">
        <v>57.5757561</v>
      </c>
      <c r="AF1585" s="290" t="s">
        <v>0</v>
      </c>
      <c r="AG1585" s="290" t="s">
        <v>0</v>
      </c>
      <c r="AH1585" s="290" t="s">
        <v>0</v>
      </c>
      <c r="AI1585" s="312">
        <v>20</v>
      </c>
      <c r="AJ1585" s="137">
        <v>3.8063337393422653E-4</v>
      </c>
      <c r="AK1585" s="302">
        <v>14.545454545454501</v>
      </c>
      <c r="AL1585" s="312">
        <v>35</v>
      </c>
      <c r="AM1585" s="137">
        <v>6.0067275348390202E-4</v>
      </c>
      <c r="AN1585" s="302">
        <v>24.242424</v>
      </c>
      <c r="AP1585" s="290" t="s">
        <v>0</v>
      </c>
      <c r="AQ1585" s="290" t="s">
        <v>0</v>
      </c>
      <c r="AR1585" s="290" t="s">
        <v>0</v>
      </c>
      <c r="AS1585" s="312">
        <v>71</v>
      </c>
      <c r="AT1585" s="137">
        <v>7.47415626250079E-4</v>
      </c>
      <c r="AU1585" s="302">
        <v>26.060606060605998</v>
      </c>
      <c r="AV1585" s="312">
        <v>182</v>
      </c>
      <c r="AW1585" s="137">
        <v>1.7336140136974558E-3</v>
      </c>
      <c r="AX1585" s="302">
        <v>76.363640000000004</v>
      </c>
      <c r="AZ1585" s="318" t="s">
        <v>0</v>
      </c>
      <c r="BA1585" s="290" t="s">
        <v>0</v>
      </c>
      <c r="BB1585" s="290" t="s">
        <v>0</v>
      </c>
      <c r="BC1585" s="312">
        <v>318</v>
      </c>
      <c r="BD1585" s="137">
        <v>1.1539257060537555E-3</v>
      </c>
      <c r="BE1585" s="302">
        <v>65.454545454545396</v>
      </c>
      <c r="BF1585" s="312">
        <v>408</v>
      </c>
      <c r="BG1585" s="137">
        <v>1.3029773671553897E-3</v>
      </c>
      <c r="BH1585" s="302">
        <v>94.545455899999993</v>
      </c>
      <c r="BJ1585" s="318" t="s">
        <v>0</v>
      </c>
      <c r="BK1585" s="290" t="s">
        <v>0</v>
      </c>
      <c r="BL1585" s="290" t="s">
        <v>0</v>
      </c>
      <c r="BM1585" s="312">
        <v>136</v>
      </c>
      <c r="BN1585" s="137">
        <v>6.6270666946043012E-4</v>
      </c>
      <c r="BO1585" s="302">
        <v>50.909090909090899</v>
      </c>
      <c r="BP1585" s="312">
        <v>245</v>
      </c>
      <c r="BQ1585" s="137">
        <v>1.0737372630656293E-3</v>
      </c>
      <c r="BR1585" s="302">
        <v>85.454544100000007</v>
      </c>
      <c r="BT1585" s="318" t="s">
        <v>0</v>
      </c>
      <c r="BU1585" s="290" t="s">
        <v>0</v>
      </c>
      <c r="BV1585" s="290" t="s">
        <v>0</v>
      </c>
      <c r="BW1585" s="312">
        <v>115</v>
      </c>
      <c r="BX1585" s="137">
        <v>6.7322721711285047E-4</v>
      </c>
      <c r="BY1585" s="302">
        <v>38.787878787878697</v>
      </c>
      <c r="BZ1585" s="312">
        <v>120</v>
      </c>
      <c r="CA1585" s="137">
        <v>6.7156536289713297E-4</v>
      </c>
      <c r="CB1585" s="302">
        <v>41.212119999999999</v>
      </c>
      <c r="CD1585" s="318" t="s">
        <v>0</v>
      </c>
      <c r="CE1585" s="290" t="s">
        <v>0</v>
      </c>
      <c r="CF1585" s="290" t="s">
        <v>0</v>
      </c>
      <c r="CG1585" s="312">
        <v>1525</v>
      </c>
      <c r="CH1585" s="137">
        <v>9.9108285387669364E-4</v>
      </c>
      <c r="CI1585" s="302">
        <v>173.49</v>
      </c>
      <c r="CJ1585" s="312">
        <v>1912</v>
      </c>
      <c r="CK1585" s="137">
        <v>1.1322949225574231E-3</v>
      </c>
      <c r="CL1585" s="302">
        <v>219.23</v>
      </c>
    </row>
    <row r="1586" spans="1:90" ht="14.4" x14ac:dyDescent="0.3">
      <c r="A1586" s="99" t="s">
        <v>665</v>
      </c>
      <c r="B1586" s="318" t="s">
        <v>0</v>
      </c>
      <c r="C1586" s="290" t="s">
        <v>0</v>
      </c>
      <c r="D1586" s="290" t="s">
        <v>0</v>
      </c>
      <c r="E1586" s="312">
        <v>210</v>
      </c>
      <c r="F1586" s="137">
        <v>5.71596550823099E-4</v>
      </c>
      <c r="G1586" s="302">
        <v>80</v>
      </c>
      <c r="H1586" s="312">
        <v>195</v>
      </c>
      <c r="I1586" s="137">
        <v>4.785146904009953E-4</v>
      </c>
      <c r="J1586" s="302">
        <v>80.606063800000001</v>
      </c>
      <c r="L1586" s="290" t="s">
        <v>0</v>
      </c>
      <c r="M1586" s="290" t="s">
        <v>0</v>
      </c>
      <c r="N1586" s="290" t="s">
        <v>0</v>
      </c>
      <c r="O1586" s="312">
        <v>92</v>
      </c>
      <c r="P1586" s="137">
        <v>2.8640717761292071E-4</v>
      </c>
      <c r="Q1586" s="302">
        <v>47.272727272727202</v>
      </c>
      <c r="R1586" s="312">
        <v>149</v>
      </c>
      <c r="S1586" s="137">
        <v>4.3383947939262471E-4</v>
      </c>
      <c r="T1586" s="302">
        <v>64.848489999999998</v>
      </c>
      <c r="V1586" s="290" t="s">
        <v>0</v>
      </c>
      <c r="W1586" s="290" t="s">
        <v>0</v>
      </c>
      <c r="X1586" s="290" t="s">
        <v>0</v>
      </c>
      <c r="Y1586" s="312">
        <v>30</v>
      </c>
      <c r="Z1586" s="137">
        <v>5.8880100488704836E-4</v>
      </c>
      <c r="AA1586" s="302">
        <v>27.878787878787801</v>
      </c>
      <c r="AB1586" s="312">
        <v>0</v>
      </c>
      <c r="AC1586" s="137">
        <v>0</v>
      </c>
      <c r="AD1586" s="302">
        <v>17.575758</v>
      </c>
      <c r="AF1586" s="290" t="s">
        <v>0</v>
      </c>
      <c r="AG1586" s="290" t="s">
        <v>0</v>
      </c>
      <c r="AH1586" s="290" t="s">
        <v>0</v>
      </c>
      <c r="AI1586" s="312">
        <v>24</v>
      </c>
      <c r="AJ1586" s="137">
        <v>4.5676004872107184E-4</v>
      </c>
      <c r="AK1586" s="302">
        <v>17.5757575757575</v>
      </c>
      <c r="AL1586" s="312">
        <v>32</v>
      </c>
      <c r="AM1586" s="137">
        <v>5.4918651747099608E-4</v>
      </c>
      <c r="AN1586" s="302">
        <v>18.787877999999999</v>
      </c>
      <c r="AP1586" s="290" t="s">
        <v>0</v>
      </c>
      <c r="AQ1586" s="290" t="s">
        <v>0</v>
      </c>
      <c r="AR1586" s="290" t="s">
        <v>0</v>
      </c>
      <c r="AS1586" s="312">
        <v>12</v>
      </c>
      <c r="AT1586" s="137">
        <v>1.2632376781691475E-4</v>
      </c>
      <c r="AU1586" s="302">
        <v>13.3333333333333</v>
      </c>
      <c r="AV1586" s="312">
        <v>33</v>
      </c>
      <c r="AW1586" s="137">
        <v>3.1433660687920902E-4</v>
      </c>
      <c r="AX1586" s="302">
        <v>26.666665999999999</v>
      </c>
      <c r="AZ1586" s="318" t="s">
        <v>0</v>
      </c>
      <c r="BA1586" s="290" t="s">
        <v>0</v>
      </c>
      <c r="BB1586" s="290" t="s">
        <v>0</v>
      </c>
      <c r="BC1586" s="312">
        <v>122</v>
      </c>
      <c r="BD1586" s="137">
        <v>4.4270105703949112E-4</v>
      </c>
      <c r="BE1586" s="302">
        <v>40.606060606060602</v>
      </c>
      <c r="BF1586" s="312">
        <v>285</v>
      </c>
      <c r="BG1586" s="137">
        <v>9.1016801382177949E-4</v>
      </c>
      <c r="BH1586" s="302">
        <v>88.484849999999994</v>
      </c>
      <c r="BJ1586" s="318" t="s">
        <v>0</v>
      </c>
      <c r="BK1586" s="290" t="s">
        <v>0</v>
      </c>
      <c r="BL1586" s="290" t="s">
        <v>0</v>
      </c>
      <c r="BM1586" s="312">
        <v>97</v>
      </c>
      <c r="BN1586" s="137">
        <v>4.7266578630633617E-4</v>
      </c>
      <c r="BO1586" s="302">
        <v>32.121212121212103</v>
      </c>
      <c r="BP1586" s="312">
        <v>38</v>
      </c>
      <c r="BQ1586" s="137">
        <v>1.6653884080201599E-4</v>
      </c>
      <c r="BR1586" s="302">
        <v>22.424242</v>
      </c>
      <c r="BT1586" s="318" t="s">
        <v>0</v>
      </c>
      <c r="BU1586" s="290" t="s">
        <v>0</v>
      </c>
      <c r="BV1586" s="290" t="s">
        <v>0</v>
      </c>
      <c r="BW1586" s="312">
        <v>72</v>
      </c>
      <c r="BX1586" s="137">
        <v>4.2149877940978462E-4</v>
      </c>
      <c r="BY1586" s="302">
        <v>36.969696969696898</v>
      </c>
      <c r="BZ1586" s="312">
        <v>29</v>
      </c>
      <c r="CA1586" s="137">
        <v>1.6229496270014047E-4</v>
      </c>
      <c r="CB1586" s="302">
        <v>18.787877999999999</v>
      </c>
      <c r="CD1586" s="318" t="s">
        <v>0</v>
      </c>
      <c r="CE1586" s="290" t="s">
        <v>0</v>
      </c>
      <c r="CF1586" s="290" t="s">
        <v>0</v>
      </c>
      <c r="CG1586" s="312">
        <v>659</v>
      </c>
      <c r="CH1586" s="137">
        <v>4.2827777095392865E-4</v>
      </c>
      <c r="CI1586" s="302">
        <v>117.11</v>
      </c>
      <c r="CJ1586" s="312">
        <v>761</v>
      </c>
      <c r="CK1586" s="137">
        <v>4.5066759208483209E-4</v>
      </c>
      <c r="CL1586" s="302">
        <v>142.6</v>
      </c>
    </row>
    <row r="1587" spans="1:90" ht="14.4" x14ac:dyDescent="0.3">
      <c r="A1587" s="99" t="s">
        <v>666</v>
      </c>
      <c r="B1587" s="318" t="s">
        <v>0</v>
      </c>
      <c r="C1587" s="290" t="s">
        <v>0</v>
      </c>
      <c r="D1587" s="290" t="s">
        <v>0</v>
      </c>
      <c r="E1587" s="312">
        <v>1027</v>
      </c>
      <c r="F1587" s="137">
        <v>2.7953793223586794E-3</v>
      </c>
      <c r="G1587" s="302">
        <v>133.333333333333</v>
      </c>
      <c r="H1587" s="312">
        <v>964</v>
      </c>
      <c r="I1587" s="137">
        <v>2.365580315623382E-3</v>
      </c>
      <c r="J1587" s="302">
        <v>170.909088</v>
      </c>
      <c r="L1587" s="290" t="s">
        <v>0</v>
      </c>
      <c r="M1587" s="290" t="s">
        <v>0</v>
      </c>
      <c r="N1587" s="290" t="s">
        <v>0</v>
      </c>
      <c r="O1587" s="312">
        <v>395</v>
      </c>
      <c r="P1587" s="137">
        <v>1.2296829908380834E-3</v>
      </c>
      <c r="Q1587" s="302">
        <v>80.606060606060595</v>
      </c>
      <c r="R1587" s="312">
        <v>521</v>
      </c>
      <c r="S1587" s="137">
        <v>1.5169823406950167E-3</v>
      </c>
      <c r="T1587" s="302">
        <v>90.909090000000006</v>
      </c>
      <c r="V1587" s="290" t="s">
        <v>0</v>
      </c>
      <c r="W1587" s="290" t="s">
        <v>0</v>
      </c>
      <c r="X1587" s="290" t="s">
        <v>0</v>
      </c>
      <c r="Y1587" s="312">
        <v>70</v>
      </c>
      <c r="Z1587" s="137">
        <v>1.3738690114031128E-3</v>
      </c>
      <c r="AA1587" s="302">
        <v>39.393939393939398</v>
      </c>
      <c r="AB1587" s="312">
        <v>97</v>
      </c>
      <c r="AC1587" s="137">
        <v>1.7828260549919129E-3</v>
      </c>
      <c r="AD1587" s="302">
        <v>36.363636</v>
      </c>
      <c r="AF1587" s="290" t="s">
        <v>0</v>
      </c>
      <c r="AG1587" s="290" t="s">
        <v>0</v>
      </c>
      <c r="AH1587" s="290" t="s">
        <v>0</v>
      </c>
      <c r="AI1587" s="312">
        <v>130</v>
      </c>
      <c r="AJ1587" s="137">
        <v>2.4741169305724725E-3</v>
      </c>
      <c r="AK1587" s="302">
        <v>63.030303030303003</v>
      </c>
      <c r="AL1587" s="312">
        <v>135</v>
      </c>
      <c r="AM1587" s="137">
        <v>2.3168806205807646E-3</v>
      </c>
      <c r="AN1587" s="302">
        <v>54.5454559</v>
      </c>
      <c r="AP1587" s="290" t="s">
        <v>0</v>
      </c>
      <c r="AQ1587" s="290" t="s">
        <v>0</v>
      </c>
      <c r="AR1587" s="290" t="s">
        <v>0</v>
      </c>
      <c r="AS1587" s="312">
        <v>187</v>
      </c>
      <c r="AT1587" s="137">
        <v>1.9685453818135881E-3</v>
      </c>
      <c r="AU1587" s="302">
        <v>67.272727272727195</v>
      </c>
      <c r="AV1587" s="312">
        <v>216</v>
      </c>
      <c r="AW1587" s="137">
        <v>2.0574759723002772E-3</v>
      </c>
      <c r="AX1587" s="302">
        <v>71.515150000000006</v>
      </c>
      <c r="AZ1587" s="318" t="s">
        <v>0</v>
      </c>
      <c r="BA1587" s="290" t="s">
        <v>0</v>
      </c>
      <c r="BB1587" s="290" t="s">
        <v>0</v>
      </c>
      <c r="BC1587" s="312">
        <v>457</v>
      </c>
      <c r="BD1587" s="137">
        <v>1.6583146153036675E-3</v>
      </c>
      <c r="BE1587" s="302">
        <v>79.393939393939405</v>
      </c>
      <c r="BF1587" s="312">
        <v>660</v>
      </c>
      <c r="BG1587" s="137">
        <v>2.1077575056925421E-3</v>
      </c>
      <c r="BH1587" s="302">
        <v>110.303032</v>
      </c>
      <c r="BJ1587" s="318" t="s">
        <v>0</v>
      </c>
      <c r="BK1587" s="290" t="s">
        <v>0</v>
      </c>
      <c r="BL1587" s="290" t="s">
        <v>0</v>
      </c>
      <c r="BM1587" s="312">
        <v>343</v>
      </c>
      <c r="BN1587" s="137">
        <v>1.671385203124467E-3</v>
      </c>
      <c r="BO1587" s="302">
        <v>76.969696969696898</v>
      </c>
      <c r="BP1587" s="312">
        <v>210</v>
      </c>
      <c r="BQ1587" s="137">
        <v>9.203462254848252E-4</v>
      </c>
      <c r="BR1587" s="302">
        <v>69.696969999999993</v>
      </c>
      <c r="BT1587" s="318" t="s">
        <v>0</v>
      </c>
      <c r="BU1587" s="290" t="s">
        <v>0</v>
      </c>
      <c r="BV1587" s="290" t="s">
        <v>0</v>
      </c>
      <c r="BW1587" s="312">
        <v>239</v>
      </c>
      <c r="BX1587" s="137">
        <v>1.399141781651924E-3</v>
      </c>
      <c r="BY1587" s="302">
        <v>61.212121212121197</v>
      </c>
      <c r="BZ1587" s="312">
        <v>198</v>
      </c>
      <c r="CA1587" s="137">
        <v>1.1080828487802694E-3</v>
      </c>
      <c r="CB1587" s="302">
        <v>55.151516000000001</v>
      </c>
      <c r="CD1587" s="318" t="s">
        <v>0</v>
      </c>
      <c r="CE1587" s="290" t="s">
        <v>0</v>
      </c>
      <c r="CF1587" s="290" t="s">
        <v>0</v>
      </c>
      <c r="CG1587" s="312">
        <v>2848</v>
      </c>
      <c r="CH1587" s="137">
        <v>1.8508878477644746E-3</v>
      </c>
      <c r="CI1587" s="302">
        <v>223.17</v>
      </c>
      <c r="CJ1587" s="312">
        <v>3001</v>
      </c>
      <c r="CK1587" s="137">
        <v>1.7772055766709345E-3</v>
      </c>
      <c r="CL1587" s="302">
        <v>257.17</v>
      </c>
    </row>
    <row r="1588" spans="1:90" ht="14.4" x14ac:dyDescent="0.3">
      <c r="A1588" s="99" t="s">
        <v>667</v>
      </c>
      <c r="B1588" s="318" t="s">
        <v>0</v>
      </c>
      <c r="C1588" s="290" t="s">
        <v>0</v>
      </c>
      <c r="D1588" s="290" t="s">
        <v>0</v>
      </c>
      <c r="E1588" s="312">
        <v>8912</v>
      </c>
      <c r="F1588" s="137">
        <v>2.4257468861597423E-2</v>
      </c>
      <c r="G1588" s="302">
        <v>521.81818181818096</v>
      </c>
      <c r="H1588" s="312">
        <v>10585</v>
      </c>
      <c r="I1588" s="137">
        <v>2.5974758963561721E-2</v>
      </c>
      <c r="J1588" s="302">
        <v>501.81817599999999</v>
      </c>
      <c r="L1588" s="290" t="s">
        <v>0</v>
      </c>
      <c r="M1588" s="290" t="s">
        <v>0</v>
      </c>
      <c r="N1588" s="290" t="s">
        <v>0</v>
      </c>
      <c r="O1588" s="312">
        <v>7291</v>
      </c>
      <c r="P1588" s="137">
        <v>2.2697768825823965E-2</v>
      </c>
      <c r="Q1588" s="302">
        <v>435.15151515151501</v>
      </c>
      <c r="R1588" s="312">
        <v>8469</v>
      </c>
      <c r="S1588" s="137">
        <v>2.4658970140779456E-2</v>
      </c>
      <c r="T1588" s="302">
        <v>542.42425500000002</v>
      </c>
      <c r="V1588" s="290" t="s">
        <v>0</v>
      </c>
      <c r="W1588" s="290" t="s">
        <v>0</v>
      </c>
      <c r="X1588" s="290" t="s">
        <v>0</v>
      </c>
      <c r="Y1588" s="312">
        <v>1009</v>
      </c>
      <c r="Z1588" s="137">
        <v>1.9803340464367727E-2</v>
      </c>
      <c r="AA1588" s="302">
        <v>192.12121212121201</v>
      </c>
      <c r="AB1588" s="312">
        <v>1222</v>
      </c>
      <c r="AC1588" s="137">
        <v>2.2459932362887812E-2</v>
      </c>
      <c r="AD1588" s="302">
        <v>184.24243200000001</v>
      </c>
      <c r="AF1588" s="290" t="s">
        <v>0</v>
      </c>
      <c r="AG1588" s="290" t="s">
        <v>0</v>
      </c>
      <c r="AH1588" s="290" t="s">
        <v>0</v>
      </c>
      <c r="AI1588" s="312">
        <v>1202</v>
      </c>
      <c r="AJ1588" s="137">
        <v>2.2876065773447016E-2</v>
      </c>
      <c r="AK1588" s="302">
        <v>172.12121212121201</v>
      </c>
      <c r="AL1588" s="312">
        <v>1204</v>
      </c>
      <c r="AM1588" s="137">
        <v>2.0663142719846227E-2</v>
      </c>
      <c r="AN1588" s="302">
        <v>193.939392</v>
      </c>
      <c r="AP1588" s="290" t="s">
        <v>0</v>
      </c>
      <c r="AQ1588" s="290" t="s">
        <v>0</v>
      </c>
      <c r="AR1588" s="290" t="s">
        <v>0</v>
      </c>
      <c r="AS1588" s="312">
        <v>1985</v>
      </c>
      <c r="AT1588" s="137">
        <v>2.0896056593047982E-2</v>
      </c>
      <c r="AU1588" s="302">
        <v>195.15151515151501</v>
      </c>
      <c r="AV1588" s="312">
        <v>2493</v>
      </c>
      <c r="AW1588" s="137">
        <v>2.3746701846965697E-2</v>
      </c>
      <c r="AX1588" s="302">
        <v>278.78787199999999</v>
      </c>
      <c r="AZ1588" s="318" t="s">
        <v>0</v>
      </c>
      <c r="BA1588" s="290" t="s">
        <v>0</v>
      </c>
      <c r="BB1588" s="290" t="s">
        <v>0</v>
      </c>
      <c r="BC1588" s="312">
        <v>7123</v>
      </c>
      <c r="BD1588" s="137">
        <v>2.5847210076166353E-2</v>
      </c>
      <c r="BE1588" s="302">
        <v>456.36363636363598</v>
      </c>
      <c r="BF1588" s="312">
        <v>8475</v>
      </c>
      <c r="BG1588" s="137">
        <v>2.7065522516279233E-2</v>
      </c>
      <c r="BH1588" s="302">
        <v>435.75756799999999</v>
      </c>
      <c r="BJ1588" s="318" t="s">
        <v>0</v>
      </c>
      <c r="BK1588" s="290" t="s">
        <v>0</v>
      </c>
      <c r="BL1588" s="290" t="s">
        <v>0</v>
      </c>
      <c r="BM1588" s="312">
        <v>4899</v>
      </c>
      <c r="BN1588" s="137">
        <v>2.3872058630048876E-2</v>
      </c>
      <c r="BO1588" s="302">
        <v>320.60606060606</v>
      </c>
      <c r="BP1588" s="312">
        <v>5816</v>
      </c>
      <c r="BQ1588" s="137">
        <v>2.5489207844855921E-2</v>
      </c>
      <c r="BR1588" s="302">
        <v>336.96969999999999</v>
      </c>
      <c r="BT1588" s="318" t="s">
        <v>0</v>
      </c>
      <c r="BU1588" s="290" t="s">
        <v>0</v>
      </c>
      <c r="BV1588" s="290" t="s">
        <v>0</v>
      </c>
      <c r="BW1588" s="312">
        <v>3439</v>
      </c>
      <c r="BX1588" s="137">
        <v>2.0132420866531241E-2</v>
      </c>
      <c r="BY1588" s="302">
        <v>297.575757575757</v>
      </c>
      <c r="BZ1588" s="312">
        <v>3398</v>
      </c>
      <c r="CA1588" s="137">
        <v>1.9016492526037147E-2</v>
      </c>
      <c r="CB1588" s="302">
        <v>278.78787199999999</v>
      </c>
      <c r="CD1588" s="318" t="s">
        <v>0</v>
      </c>
      <c r="CE1588" s="290" t="s">
        <v>0</v>
      </c>
      <c r="CF1588" s="290" t="s">
        <v>0</v>
      </c>
      <c r="CG1588" s="312">
        <v>35860</v>
      </c>
      <c r="CH1588" s="137">
        <v>2.3305069600011958E-2</v>
      </c>
      <c r="CI1588" s="302">
        <v>981.67</v>
      </c>
      <c r="CJ1588" s="312">
        <v>41662</v>
      </c>
      <c r="CK1588" s="137">
        <v>2.4672422104386697E-2</v>
      </c>
      <c r="CL1588" s="302">
        <v>1035.6400000000001</v>
      </c>
    </row>
    <row r="1589" spans="1:90" ht="14.4" x14ac:dyDescent="0.3">
      <c r="A1589" s="99" t="s">
        <v>668</v>
      </c>
      <c r="B1589" s="318" t="s">
        <v>0</v>
      </c>
      <c r="C1589" s="290" t="s">
        <v>0</v>
      </c>
      <c r="D1589" s="290" t="s">
        <v>0</v>
      </c>
      <c r="E1589" s="312">
        <v>21301</v>
      </c>
      <c r="F1589" s="137">
        <v>5.7978943471823009E-2</v>
      </c>
      <c r="G1589" s="302">
        <v>684.84848484848396</v>
      </c>
      <c r="H1589" s="312">
        <v>25690</v>
      </c>
      <c r="I1589" s="137">
        <v>6.3041243058469587E-2</v>
      </c>
      <c r="J1589" s="302">
        <v>796.36364700000001</v>
      </c>
      <c r="L1589" s="290" t="s">
        <v>0</v>
      </c>
      <c r="M1589" s="290" t="s">
        <v>0</v>
      </c>
      <c r="N1589" s="290" t="s">
        <v>0</v>
      </c>
      <c r="O1589" s="312">
        <v>16815</v>
      </c>
      <c r="P1589" s="137">
        <v>5.2347137951752845E-2</v>
      </c>
      <c r="Q1589" s="302">
        <v>668.48484848484804</v>
      </c>
      <c r="R1589" s="312">
        <v>17724</v>
      </c>
      <c r="S1589" s="137">
        <v>5.1606516327213962E-2</v>
      </c>
      <c r="T1589" s="302">
        <v>721.81820000000005</v>
      </c>
      <c r="V1589" s="290" t="s">
        <v>0</v>
      </c>
      <c r="W1589" s="290" t="s">
        <v>0</v>
      </c>
      <c r="X1589" s="290" t="s">
        <v>0</v>
      </c>
      <c r="Y1589" s="312">
        <v>3167</v>
      </c>
      <c r="Z1589" s="137">
        <v>6.2157759415909404E-2</v>
      </c>
      <c r="AA1589" s="302">
        <v>261.81818181818102</v>
      </c>
      <c r="AB1589" s="312">
        <v>3357</v>
      </c>
      <c r="AC1589" s="137">
        <v>6.1700485222761357E-2</v>
      </c>
      <c r="AD1589" s="302">
        <v>247.878784</v>
      </c>
      <c r="AF1589" s="290" t="s">
        <v>0</v>
      </c>
      <c r="AG1589" s="290" t="s">
        <v>0</v>
      </c>
      <c r="AH1589" s="290" t="s">
        <v>0</v>
      </c>
      <c r="AI1589" s="312">
        <v>2520</v>
      </c>
      <c r="AJ1589" s="137">
        <v>4.7959805115712545E-2</v>
      </c>
      <c r="AK1589" s="302">
        <v>249.09090909090901</v>
      </c>
      <c r="AL1589" s="312">
        <v>3672</v>
      </c>
      <c r="AM1589" s="137">
        <v>6.30191528797968E-2</v>
      </c>
      <c r="AN1589" s="302">
        <v>340</v>
      </c>
      <c r="AP1589" s="290" t="s">
        <v>0</v>
      </c>
      <c r="AQ1589" s="290" t="s">
        <v>0</v>
      </c>
      <c r="AR1589" s="290" t="s">
        <v>0</v>
      </c>
      <c r="AS1589" s="312">
        <v>5912</v>
      </c>
      <c r="AT1589" s="137">
        <v>6.2235509611133333E-2</v>
      </c>
      <c r="AU1589" s="302">
        <v>304.84848484848402</v>
      </c>
      <c r="AV1589" s="312">
        <v>7283</v>
      </c>
      <c r="AW1589" s="137">
        <v>6.9373136603069069E-2</v>
      </c>
      <c r="AX1589" s="302">
        <v>463.03030000000001</v>
      </c>
      <c r="AZ1589" s="318" t="s">
        <v>0</v>
      </c>
      <c r="BA1589" s="290" t="s">
        <v>0</v>
      </c>
      <c r="BB1589" s="290" t="s">
        <v>0</v>
      </c>
      <c r="BC1589" s="312">
        <v>15915</v>
      </c>
      <c r="BD1589" s="137">
        <v>5.7750715760520502E-2</v>
      </c>
      <c r="BE1589" s="302">
        <v>504.84848484848402</v>
      </c>
      <c r="BF1589" s="312">
        <v>17567</v>
      </c>
      <c r="BG1589" s="137">
        <v>5.610147894318316E-2</v>
      </c>
      <c r="BH1589" s="302">
        <v>571.51513699999998</v>
      </c>
      <c r="BJ1589" s="318" t="s">
        <v>0</v>
      </c>
      <c r="BK1589" s="290" t="s">
        <v>0</v>
      </c>
      <c r="BL1589" s="290" t="s">
        <v>0</v>
      </c>
      <c r="BM1589" s="312">
        <v>11316</v>
      </c>
      <c r="BN1589" s="137">
        <v>5.5141093173634019E-2</v>
      </c>
      <c r="BO1589" s="302">
        <v>509.09090909090901</v>
      </c>
      <c r="BP1589" s="312">
        <v>11796</v>
      </c>
      <c r="BQ1589" s="137">
        <v>5.1697162265804758E-2</v>
      </c>
      <c r="BR1589" s="302">
        <v>457.57574499999998</v>
      </c>
      <c r="BT1589" s="318" t="s">
        <v>0</v>
      </c>
      <c r="BU1589" s="290" t="s">
        <v>0</v>
      </c>
      <c r="BV1589" s="290" t="s">
        <v>0</v>
      </c>
      <c r="BW1589" s="312">
        <v>10296</v>
      </c>
      <c r="BX1589" s="137">
        <v>6.0274325455599201E-2</v>
      </c>
      <c r="BY1589" s="302">
        <v>514.54545454545405</v>
      </c>
      <c r="BZ1589" s="312">
        <v>9719</v>
      </c>
      <c r="CA1589" s="137">
        <v>5.4391198016643626E-2</v>
      </c>
      <c r="CB1589" s="302">
        <v>478.78787199999999</v>
      </c>
      <c r="CD1589" s="318" t="s">
        <v>0</v>
      </c>
      <c r="CE1589" s="290" t="s">
        <v>0</v>
      </c>
      <c r="CF1589" s="290" t="s">
        <v>0</v>
      </c>
      <c r="CG1589" s="312">
        <v>87242</v>
      </c>
      <c r="CH1589" s="137">
        <v>5.6697737926498695E-2</v>
      </c>
      <c r="CI1589" s="302">
        <v>1383.44</v>
      </c>
      <c r="CJ1589" s="312">
        <v>96808</v>
      </c>
      <c r="CK1589" s="137">
        <v>5.7330129112415806E-2</v>
      </c>
      <c r="CL1589" s="302">
        <v>1519.14</v>
      </c>
    </row>
    <row r="1590" spans="1:90" ht="14.4" x14ac:dyDescent="0.3">
      <c r="A1590" s="99" t="s">
        <v>669</v>
      </c>
      <c r="B1590" s="318" t="s">
        <v>0</v>
      </c>
      <c r="C1590" s="290" t="s">
        <v>0</v>
      </c>
      <c r="D1590" s="290" t="s">
        <v>0</v>
      </c>
      <c r="E1590" s="312">
        <v>21052</v>
      </c>
      <c r="F1590" s="137">
        <v>5.7301193275847054E-2</v>
      </c>
      <c r="G1590" s="302">
        <v>649.09090909090901</v>
      </c>
      <c r="H1590" s="312">
        <v>23363</v>
      </c>
      <c r="I1590" s="137">
        <v>5.7330967753017707E-2</v>
      </c>
      <c r="J1590" s="302">
        <v>653.33330000000001</v>
      </c>
      <c r="L1590" s="290" t="s">
        <v>0</v>
      </c>
      <c r="M1590" s="290" t="s">
        <v>0</v>
      </c>
      <c r="N1590" s="290" t="s">
        <v>0</v>
      </c>
      <c r="O1590" s="312">
        <v>17927</v>
      </c>
      <c r="P1590" s="137">
        <v>5.580892905507423E-2</v>
      </c>
      <c r="Q1590" s="302">
        <v>686.06060606060601</v>
      </c>
      <c r="R1590" s="312">
        <v>18680</v>
      </c>
      <c r="S1590" s="137">
        <v>5.4390077013786779E-2</v>
      </c>
      <c r="T1590" s="302">
        <v>719.39390000000003</v>
      </c>
      <c r="V1590" s="290" t="s">
        <v>0</v>
      </c>
      <c r="W1590" s="290" t="s">
        <v>0</v>
      </c>
      <c r="X1590" s="290" t="s">
        <v>0</v>
      </c>
      <c r="Y1590" s="312">
        <v>3232</v>
      </c>
      <c r="Z1590" s="137">
        <v>6.343349492649801E-2</v>
      </c>
      <c r="AA1590" s="302">
        <v>300</v>
      </c>
      <c r="AB1590" s="312">
        <v>2811</v>
      </c>
      <c r="AC1590" s="137">
        <v>5.1665196294662548E-2</v>
      </c>
      <c r="AD1590" s="302">
        <v>235.75756799999999</v>
      </c>
      <c r="AF1590" s="290" t="s">
        <v>0</v>
      </c>
      <c r="AG1590" s="290" t="s">
        <v>0</v>
      </c>
      <c r="AH1590" s="290" t="s">
        <v>0</v>
      </c>
      <c r="AI1590" s="312">
        <v>2158</v>
      </c>
      <c r="AJ1590" s="137">
        <v>4.1070341047503046E-2</v>
      </c>
      <c r="AK1590" s="302">
        <v>219.39393939393901</v>
      </c>
      <c r="AL1590" s="312">
        <v>3518</v>
      </c>
      <c r="AM1590" s="137">
        <v>6.037619276446763E-2</v>
      </c>
      <c r="AN1590" s="302">
        <v>358.78787199999999</v>
      </c>
      <c r="AP1590" s="290" t="s">
        <v>0</v>
      </c>
      <c r="AQ1590" s="290" t="s">
        <v>0</v>
      </c>
      <c r="AR1590" s="290" t="s">
        <v>0</v>
      </c>
      <c r="AS1590" s="312">
        <v>4611</v>
      </c>
      <c r="AT1590" s="137">
        <v>4.8539907783649493E-2</v>
      </c>
      <c r="AU1590" s="302">
        <v>309.09090909090901</v>
      </c>
      <c r="AV1590" s="312">
        <v>5012</v>
      </c>
      <c r="AW1590" s="137">
        <v>4.7741062838745324E-2</v>
      </c>
      <c r="AX1590" s="302">
        <v>350.90910000000002</v>
      </c>
      <c r="AZ1590" s="318" t="s">
        <v>0</v>
      </c>
      <c r="BA1590" s="290" t="s">
        <v>0</v>
      </c>
      <c r="BB1590" s="290" t="s">
        <v>0</v>
      </c>
      <c r="BC1590" s="312">
        <v>14513</v>
      </c>
      <c r="BD1590" s="137">
        <v>5.2663282301755203E-2</v>
      </c>
      <c r="BE1590" s="302">
        <v>510.30303030303003</v>
      </c>
      <c r="BF1590" s="312">
        <v>16069</v>
      </c>
      <c r="BG1590" s="137">
        <v>5.1317508119656755E-2</v>
      </c>
      <c r="BH1590" s="302">
        <v>638.18179999999995</v>
      </c>
      <c r="BJ1590" s="318" t="s">
        <v>0</v>
      </c>
      <c r="BK1590" s="290" t="s">
        <v>0</v>
      </c>
      <c r="BL1590" s="290" t="s">
        <v>0</v>
      </c>
      <c r="BM1590" s="312">
        <v>10935</v>
      </c>
      <c r="BN1590" s="137">
        <v>5.3284539930513256E-2</v>
      </c>
      <c r="BO1590" s="302">
        <v>492.72727272727201</v>
      </c>
      <c r="BP1590" s="312">
        <v>12419</v>
      </c>
      <c r="BQ1590" s="137">
        <v>5.4427522734743071E-2</v>
      </c>
      <c r="BR1590" s="302">
        <v>514.54549999999995</v>
      </c>
      <c r="BT1590" s="318" t="s">
        <v>0</v>
      </c>
      <c r="BU1590" s="290" t="s">
        <v>0</v>
      </c>
      <c r="BV1590" s="290" t="s">
        <v>0</v>
      </c>
      <c r="BW1590" s="312">
        <v>7259</v>
      </c>
      <c r="BX1590" s="137">
        <v>4.2495272774105926E-2</v>
      </c>
      <c r="BY1590" s="302">
        <v>390.30303030303003</v>
      </c>
      <c r="BZ1590" s="312">
        <v>9290</v>
      </c>
      <c r="CA1590" s="137">
        <v>5.1990351844286381E-2</v>
      </c>
      <c r="CB1590" s="302">
        <v>444.24243200000001</v>
      </c>
      <c r="CD1590" s="318" t="s">
        <v>0</v>
      </c>
      <c r="CE1590" s="290" t="s">
        <v>0</v>
      </c>
      <c r="CF1590" s="290" t="s">
        <v>0</v>
      </c>
      <c r="CG1590" s="312">
        <v>81687</v>
      </c>
      <c r="CH1590" s="137">
        <v>5.3087596776803594E-2</v>
      </c>
      <c r="CI1590" s="302">
        <v>1333.98</v>
      </c>
      <c r="CJ1590" s="312">
        <v>91162</v>
      </c>
      <c r="CK1590" s="137">
        <v>5.3986542745909936E-2</v>
      </c>
      <c r="CL1590" s="302">
        <v>1455.2</v>
      </c>
    </row>
    <row r="1591" spans="1:90" ht="14.4" x14ac:dyDescent="0.3">
      <c r="A1591" s="99" t="s">
        <v>670</v>
      </c>
      <c r="B1591" s="318" t="s">
        <v>0</v>
      </c>
      <c r="C1591" s="290" t="s">
        <v>0</v>
      </c>
      <c r="D1591" s="290" t="s">
        <v>0</v>
      </c>
      <c r="E1591" s="312">
        <v>7239</v>
      </c>
      <c r="F1591" s="137">
        <v>1.9703749673373398E-2</v>
      </c>
      <c r="G1591" s="302">
        <v>383.030303030303</v>
      </c>
      <c r="H1591" s="312">
        <v>6981</v>
      </c>
      <c r="I1591" s="137">
        <v>1.7130825916355633E-2</v>
      </c>
      <c r="J1591" s="302">
        <v>408.48486300000002</v>
      </c>
      <c r="L1591" s="290" t="s">
        <v>0</v>
      </c>
      <c r="M1591" s="290" t="s">
        <v>0</v>
      </c>
      <c r="N1591" s="290" t="s">
        <v>0</v>
      </c>
      <c r="O1591" s="312">
        <v>5415</v>
      </c>
      <c r="P1591" s="137">
        <v>1.6857552899717018E-2</v>
      </c>
      <c r="Q1591" s="302">
        <v>349.09090909090901</v>
      </c>
      <c r="R1591" s="312">
        <v>6032</v>
      </c>
      <c r="S1591" s="137">
        <v>1.7563219729505451E-2</v>
      </c>
      <c r="T1591" s="302">
        <v>426.06060000000002</v>
      </c>
      <c r="V1591" s="290" t="s">
        <v>0</v>
      </c>
      <c r="W1591" s="290" t="s">
        <v>0</v>
      </c>
      <c r="X1591" s="290" t="s">
        <v>0</v>
      </c>
      <c r="Y1591" s="312">
        <v>715</v>
      </c>
      <c r="Z1591" s="137">
        <v>1.4033090616474652E-2</v>
      </c>
      <c r="AA1591" s="302">
        <v>119.39393939393899</v>
      </c>
      <c r="AB1591" s="312">
        <v>800</v>
      </c>
      <c r="AC1591" s="137">
        <v>1.4703720041170416E-2</v>
      </c>
      <c r="AD1591" s="302">
        <v>129.69697600000001</v>
      </c>
      <c r="AF1591" s="290" t="s">
        <v>0</v>
      </c>
      <c r="AG1591" s="290" t="s">
        <v>0</v>
      </c>
      <c r="AH1591" s="290" t="s">
        <v>0</v>
      </c>
      <c r="AI1591" s="312">
        <v>773</v>
      </c>
      <c r="AJ1591" s="137">
        <v>1.4711479902557856E-2</v>
      </c>
      <c r="AK1591" s="302">
        <v>131.51515151515099</v>
      </c>
      <c r="AL1591" s="312">
        <v>600</v>
      </c>
      <c r="AM1591" s="137">
        <v>1.0297247202581176E-2</v>
      </c>
      <c r="AN1591" s="302">
        <v>115.757576</v>
      </c>
      <c r="AP1591" s="290" t="s">
        <v>0</v>
      </c>
      <c r="AQ1591" s="290" t="s">
        <v>0</v>
      </c>
      <c r="AR1591" s="290" t="s">
        <v>0</v>
      </c>
      <c r="AS1591" s="312">
        <v>1414</v>
      </c>
      <c r="AT1591" s="137">
        <v>1.4885150641093121E-2</v>
      </c>
      <c r="AU1591" s="302">
        <v>176.363636363636</v>
      </c>
      <c r="AV1591" s="312">
        <v>1687</v>
      </c>
      <c r="AW1591" s="137">
        <v>1.6069268357734111E-2</v>
      </c>
      <c r="AX1591" s="302">
        <v>173.33332799999999</v>
      </c>
      <c r="AZ1591" s="318" t="s">
        <v>0</v>
      </c>
      <c r="BA1591" s="290" t="s">
        <v>0</v>
      </c>
      <c r="BB1591" s="290" t="s">
        <v>0</v>
      </c>
      <c r="BC1591" s="312">
        <v>4565</v>
      </c>
      <c r="BD1591" s="137">
        <v>1.6565002667092432E-2</v>
      </c>
      <c r="BE1591" s="302">
        <v>326.666666666666</v>
      </c>
      <c r="BF1591" s="312">
        <v>5267</v>
      </c>
      <c r="BG1591" s="137">
        <v>1.6820543609822151E-2</v>
      </c>
      <c r="BH1591" s="302">
        <v>316.96969999999999</v>
      </c>
      <c r="BJ1591" s="318" t="s">
        <v>0</v>
      </c>
      <c r="BK1591" s="290" t="s">
        <v>0</v>
      </c>
      <c r="BL1591" s="290" t="s">
        <v>0</v>
      </c>
      <c r="BM1591" s="312">
        <v>3682</v>
      </c>
      <c r="BN1591" s="137">
        <v>1.7941808507009584E-2</v>
      </c>
      <c r="BO1591" s="302">
        <v>263.030303030303</v>
      </c>
      <c r="BP1591" s="312">
        <v>4021</v>
      </c>
      <c r="BQ1591" s="137">
        <v>1.7622438917497533E-2</v>
      </c>
      <c r="BR1591" s="302">
        <v>336.36364700000001</v>
      </c>
      <c r="BT1591" s="318" t="s">
        <v>0</v>
      </c>
      <c r="BU1591" s="290" t="s">
        <v>0</v>
      </c>
      <c r="BV1591" s="290" t="s">
        <v>0</v>
      </c>
      <c r="BW1591" s="312">
        <v>2820</v>
      </c>
      <c r="BX1591" s="137">
        <v>1.6508702193549898E-2</v>
      </c>
      <c r="BY1591" s="302">
        <v>244.24242424242399</v>
      </c>
      <c r="BZ1591" s="312">
        <v>2723</v>
      </c>
      <c r="CA1591" s="137">
        <v>1.5238937359740776E-2</v>
      </c>
      <c r="CB1591" s="302">
        <v>262.42425500000002</v>
      </c>
      <c r="CD1591" s="318" t="s">
        <v>0</v>
      </c>
      <c r="CE1591" s="290" t="s">
        <v>0</v>
      </c>
      <c r="CF1591" s="290" t="s">
        <v>0</v>
      </c>
      <c r="CG1591" s="312">
        <v>26623</v>
      </c>
      <c r="CH1591" s="137">
        <v>1.7302032012301124E-2</v>
      </c>
      <c r="CI1591" s="302">
        <v>752.17</v>
      </c>
      <c r="CJ1591" s="312">
        <v>28111</v>
      </c>
      <c r="CK1591" s="137">
        <v>1.6647459502098179E-2</v>
      </c>
      <c r="CL1591" s="302">
        <v>830.13</v>
      </c>
    </row>
    <row r="1592" spans="1:90" ht="14.4" x14ac:dyDescent="0.3">
      <c r="A1592" s="99" t="s">
        <v>671</v>
      </c>
      <c r="B1592" s="318" t="s">
        <v>0</v>
      </c>
      <c r="C1592" s="290" t="s">
        <v>0</v>
      </c>
      <c r="D1592" s="290" t="s">
        <v>0</v>
      </c>
      <c r="E1592" s="312">
        <v>7045</v>
      </c>
      <c r="F1592" s="137">
        <v>1.9175703335946346E-2</v>
      </c>
      <c r="G1592" s="302">
        <v>358.18181818181802</v>
      </c>
      <c r="H1592" s="312">
        <v>8981</v>
      </c>
      <c r="I1592" s="137">
        <v>2.203866889482738E-2</v>
      </c>
      <c r="J1592" s="302">
        <v>452.121216</v>
      </c>
      <c r="L1592" s="290" t="s">
        <v>0</v>
      </c>
      <c r="M1592" s="290" t="s">
        <v>0</v>
      </c>
      <c r="N1592" s="290" t="s">
        <v>0</v>
      </c>
      <c r="O1592" s="312">
        <v>9239</v>
      </c>
      <c r="P1592" s="137">
        <v>2.8762129499627982E-2</v>
      </c>
      <c r="Q1592" s="302">
        <v>438.78787878787801</v>
      </c>
      <c r="R1592" s="312">
        <v>8247</v>
      </c>
      <c r="S1592" s="137">
        <v>2.4012578433228026E-2</v>
      </c>
      <c r="T1592" s="302">
        <v>538.18179999999995</v>
      </c>
      <c r="V1592" s="290" t="s">
        <v>0</v>
      </c>
      <c r="W1592" s="290" t="s">
        <v>0</v>
      </c>
      <c r="X1592" s="290" t="s">
        <v>0</v>
      </c>
      <c r="Y1592" s="312">
        <v>2687</v>
      </c>
      <c r="Z1592" s="137">
        <v>5.2736943337716627E-2</v>
      </c>
      <c r="AA1592" s="302">
        <v>233.333333333333</v>
      </c>
      <c r="AB1592" s="312">
        <v>2750</v>
      </c>
      <c r="AC1592" s="137">
        <v>5.0544037641523307E-2</v>
      </c>
      <c r="AD1592" s="302">
        <v>286.06060000000002</v>
      </c>
      <c r="AF1592" s="290" t="s">
        <v>0</v>
      </c>
      <c r="AG1592" s="290" t="s">
        <v>0</v>
      </c>
      <c r="AH1592" s="290" t="s">
        <v>0</v>
      </c>
      <c r="AI1592" s="312">
        <v>1312</v>
      </c>
      <c r="AJ1592" s="137">
        <v>2.4969549330085262E-2</v>
      </c>
      <c r="AK1592" s="302">
        <v>180</v>
      </c>
      <c r="AL1592" s="312">
        <v>1133</v>
      </c>
      <c r="AM1592" s="137">
        <v>1.9444635134207456E-2</v>
      </c>
      <c r="AN1592" s="302">
        <v>188.484848</v>
      </c>
      <c r="AP1592" s="290" t="s">
        <v>0</v>
      </c>
      <c r="AQ1592" s="290" t="s">
        <v>0</v>
      </c>
      <c r="AR1592" s="290" t="s">
        <v>0</v>
      </c>
      <c r="AS1592" s="312">
        <v>1632</v>
      </c>
      <c r="AT1592" s="137">
        <v>1.7180032423100407E-2</v>
      </c>
      <c r="AU1592" s="302">
        <v>172.12121212121201</v>
      </c>
      <c r="AV1592" s="312">
        <v>2051</v>
      </c>
      <c r="AW1592" s="137">
        <v>1.9536496385129019E-2</v>
      </c>
      <c r="AX1592" s="302">
        <v>250.30302399999999</v>
      </c>
      <c r="AZ1592" s="318" t="s">
        <v>0</v>
      </c>
      <c r="BA1592" s="290" t="s">
        <v>0</v>
      </c>
      <c r="BB1592" s="290" t="s">
        <v>0</v>
      </c>
      <c r="BC1592" s="312">
        <v>5272</v>
      </c>
      <c r="BD1592" s="137">
        <v>1.9130491579608173E-2</v>
      </c>
      <c r="BE1592" s="302">
        <v>383.030303030303</v>
      </c>
      <c r="BF1592" s="312">
        <v>5715</v>
      </c>
      <c r="BG1592" s="137">
        <v>1.8251263856110422E-2</v>
      </c>
      <c r="BH1592" s="302">
        <v>355.15152</v>
      </c>
      <c r="BJ1592" s="318" t="s">
        <v>0</v>
      </c>
      <c r="BK1592" s="290" t="s">
        <v>0</v>
      </c>
      <c r="BL1592" s="290" t="s">
        <v>0</v>
      </c>
      <c r="BM1592" s="312">
        <v>3167</v>
      </c>
      <c r="BN1592" s="137">
        <v>1.5432294280743986E-2</v>
      </c>
      <c r="BO1592" s="302">
        <v>257.575757575757</v>
      </c>
      <c r="BP1592" s="312">
        <v>3492</v>
      </c>
      <c r="BQ1592" s="137">
        <v>1.5304042949490523E-2</v>
      </c>
      <c r="BR1592" s="302">
        <v>332.121216</v>
      </c>
      <c r="BT1592" s="318" t="s">
        <v>0</v>
      </c>
      <c r="BU1592" s="290" t="s">
        <v>0</v>
      </c>
      <c r="BV1592" s="290" t="s">
        <v>0</v>
      </c>
      <c r="BW1592" s="312">
        <v>4942</v>
      </c>
      <c r="BX1592" s="137">
        <v>2.8931207886710494E-2</v>
      </c>
      <c r="BY1592" s="302">
        <v>428.48484848484799</v>
      </c>
      <c r="BZ1592" s="312">
        <v>4492</v>
      </c>
      <c r="CA1592" s="137">
        <v>2.5138930084449344E-2</v>
      </c>
      <c r="CB1592" s="302">
        <v>408.48486300000002</v>
      </c>
      <c r="CD1592" s="318" t="s">
        <v>0</v>
      </c>
      <c r="CE1592" s="290" t="s">
        <v>0</v>
      </c>
      <c r="CF1592" s="290" t="s">
        <v>0</v>
      </c>
      <c r="CG1592" s="312">
        <v>35296</v>
      </c>
      <c r="CH1592" s="137">
        <v>2.2938531416676577E-2</v>
      </c>
      <c r="CI1592" s="302">
        <v>912.25</v>
      </c>
      <c r="CJ1592" s="312">
        <v>36861</v>
      </c>
      <c r="CK1592" s="137">
        <v>2.1829248504387642E-2</v>
      </c>
      <c r="CL1592" s="302">
        <v>1037.3499999999999</v>
      </c>
    </row>
    <row r="1593" spans="1:90" ht="14.4" x14ac:dyDescent="0.3">
      <c r="A1593" s="99" t="s">
        <v>674</v>
      </c>
      <c r="B1593" s="318" t="s">
        <v>0</v>
      </c>
      <c r="C1593" s="290" t="s">
        <v>0</v>
      </c>
      <c r="D1593" s="290" t="s">
        <v>0</v>
      </c>
      <c r="E1593" s="312">
        <v>86419</v>
      </c>
      <c r="F1593" s="137">
        <v>0.23522286821705427</v>
      </c>
      <c r="G1593" s="302">
        <v>1231.5151515151499</v>
      </c>
      <c r="H1593" s="312">
        <v>84831</v>
      </c>
      <c r="I1593" s="137">
        <v>0.20816861385336838</v>
      </c>
      <c r="J1593" s="302">
        <v>1376.96973</v>
      </c>
      <c r="L1593" s="290" t="s">
        <v>0</v>
      </c>
      <c r="M1593" s="290" t="s">
        <v>0</v>
      </c>
      <c r="N1593" s="290" t="s">
        <v>0</v>
      </c>
      <c r="O1593" s="312">
        <v>68916</v>
      </c>
      <c r="P1593" s="137">
        <v>0.21454388100404395</v>
      </c>
      <c r="Q1593" s="302">
        <v>1253.3333333333301</v>
      </c>
      <c r="R1593" s="312">
        <v>65544</v>
      </c>
      <c r="S1593" s="137">
        <v>0.19084278414302144</v>
      </c>
      <c r="T1593" s="302">
        <v>1501.21216</v>
      </c>
      <c r="V1593" s="290" t="s">
        <v>0</v>
      </c>
      <c r="W1593" s="290" t="s">
        <v>0</v>
      </c>
      <c r="X1593" s="290" t="s">
        <v>0</v>
      </c>
      <c r="Y1593" s="312">
        <v>9907</v>
      </c>
      <c r="Z1593" s="137">
        <v>0.19444171851386627</v>
      </c>
      <c r="AA1593" s="302">
        <v>420.60606060606</v>
      </c>
      <c r="AB1593" s="312">
        <v>10344</v>
      </c>
      <c r="AC1593" s="137">
        <v>0.19011910013233349</v>
      </c>
      <c r="AD1593" s="302">
        <v>434.54544099999998</v>
      </c>
      <c r="AF1593" s="290" t="s">
        <v>0</v>
      </c>
      <c r="AG1593" s="290" t="s">
        <v>0</v>
      </c>
      <c r="AH1593" s="290" t="s">
        <v>0</v>
      </c>
      <c r="AI1593" s="312">
        <v>11275</v>
      </c>
      <c r="AJ1593" s="137">
        <v>0.21458206455542023</v>
      </c>
      <c r="AK1593" s="302">
        <v>521.21212121212102</v>
      </c>
      <c r="AL1593" s="312">
        <v>11773</v>
      </c>
      <c r="AM1593" s="137">
        <v>0.20204915219331365</v>
      </c>
      <c r="AN1593" s="302">
        <v>549.09090000000003</v>
      </c>
      <c r="AP1593" s="290" t="s">
        <v>0</v>
      </c>
      <c r="AQ1593" s="290" t="s">
        <v>0</v>
      </c>
      <c r="AR1593" s="290" t="s">
        <v>0</v>
      </c>
      <c r="AS1593" s="312">
        <v>21183</v>
      </c>
      <c r="AT1593" s="137">
        <v>0.22299303113880878</v>
      </c>
      <c r="AU1593" s="302">
        <v>601.21212121212102</v>
      </c>
      <c r="AV1593" s="312">
        <v>19887</v>
      </c>
      <c r="AW1593" s="137">
        <v>0.18943066972747968</v>
      </c>
      <c r="AX1593" s="302">
        <v>676.36364700000001</v>
      </c>
      <c r="AZ1593" s="318" t="s">
        <v>0</v>
      </c>
      <c r="BA1593" s="290" t="s">
        <v>0</v>
      </c>
      <c r="BB1593" s="290" t="s">
        <v>0</v>
      </c>
      <c r="BC1593" s="312">
        <v>67347</v>
      </c>
      <c r="BD1593" s="137">
        <v>0.24438186957736563</v>
      </c>
      <c r="BE1593" s="302">
        <v>1228.4848484848401</v>
      </c>
      <c r="BF1593" s="312">
        <v>68050</v>
      </c>
      <c r="BG1593" s="137">
        <v>0.21732257312481437</v>
      </c>
      <c r="BH1593" s="302">
        <v>1295.15149</v>
      </c>
      <c r="BJ1593" s="318" t="s">
        <v>0</v>
      </c>
      <c r="BK1593" s="290" t="s">
        <v>0</v>
      </c>
      <c r="BL1593" s="290" t="s">
        <v>0</v>
      </c>
      <c r="BM1593" s="312">
        <v>49797</v>
      </c>
      <c r="BN1593" s="137">
        <v>0.24265297072883116</v>
      </c>
      <c r="BO1593" s="302">
        <v>897.57575757575705</v>
      </c>
      <c r="BP1593" s="312">
        <v>48878</v>
      </c>
      <c r="BQ1593" s="137">
        <v>0.21421277528212995</v>
      </c>
      <c r="BR1593" s="302">
        <v>996.36364700000001</v>
      </c>
      <c r="BT1593" s="318" t="s">
        <v>0</v>
      </c>
      <c r="BU1593" s="290" t="s">
        <v>0</v>
      </c>
      <c r="BV1593" s="290" t="s">
        <v>0</v>
      </c>
      <c r="BW1593" s="312">
        <v>36271</v>
      </c>
      <c r="BX1593" s="137">
        <v>0.21233586427739304</v>
      </c>
      <c r="BY1593" s="302">
        <v>940</v>
      </c>
      <c r="BZ1593" s="312">
        <v>34190</v>
      </c>
      <c r="CA1593" s="137">
        <v>0.19134016464544146</v>
      </c>
      <c r="CB1593" s="302">
        <v>1071.51514</v>
      </c>
      <c r="CD1593" s="318" t="s">
        <v>0</v>
      </c>
      <c r="CE1593" s="290" t="s">
        <v>0</v>
      </c>
      <c r="CF1593" s="290" t="s">
        <v>0</v>
      </c>
      <c r="CG1593" s="312">
        <v>351115</v>
      </c>
      <c r="CH1593" s="137">
        <v>0.22818626638617398</v>
      </c>
      <c r="CI1593" s="302">
        <v>2662.81</v>
      </c>
      <c r="CJ1593" s="312">
        <v>343497</v>
      </c>
      <c r="CK1593" s="137">
        <v>0.20342045450507698</v>
      </c>
      <c r="CL1593" s="302">
        <v>2984.82</v>
      </c>
    </row>
    <row r="1594" spans="1:90" ht="14.4" x14ac:dyDescent="0.3">
      <c r="A1594" s="99" t="s">
        <v>659</v>
      </c>
      <c r="B1594" s="318" t="s">
        <v>0</v>
      </c>
      <c r="C1594" s="290" t="s">
        <v>0</v>
      </c>
      <c r="D1594" s="290" t="s">
        <v>0</v>
      </c>
      <c r="E1594" s="312">
        <v>1148</v>
      </c>
      <c r="F1594" s="137">
        <v>3.1247278111662747E-3</v>
      </c>
      <c r="G1594" s="302">
        <v>137.575757575757</v>
      </c>
      <c r="H1594" s="312">
        <v>1142</v>
      </c>
      <c r="I1594" s="137">
        <v>2.8023783407073676E-3</v>
      </c>
      <c r="J1594" s="302">
        <v>144.24243200000001</v>
      </c>
      <c r="L1594" s="290" t="s">
        <v>0</v>
      </c>
      <c r="M1594" s="290" t="s">
        <v>0</v>
      </c>
      <c r="N1594" s="290" t="s">
        <v>0</v>
      </c>
      <c r="O1594" s="312">
        <v>1909</v>
      </c>
      <c r="P1594" s="137">
        <v>5.9429489354681049E-3</v>
      </c>
      <c r="Q1594" s="302">
        <v>201.81818181818099</v>
      </c>
      <c r="R1594" s="312">
        <v>2138</v>
      </c>
      <c r="S1594" s="137">
        <v>6.2251597781304135E-3</v>
      </c>
      <c r="T1594" s="302">
        <v>218.18182400000001</v>
      </c>
      <c r="V1594" s="290" t="s">
        <v>0</v>
      </c>
      <c r="W1594" s="290" t="s">
        <v>0</v>
      </c>
      <c r="X1594" s="290" t="s">
        <v>0</v>
      </c>
      <c r="Y1594" s="312">
        <v>412</v>
      </c>
      <c r="Z1594" s="137">
        <v>8.0862004671154643E-3</v>
      </c>
      <c r="AA1594" s="302">
        <v>97.575757575757606</v>
      </c>
      <c r="AB1594" s="312">
        <v>193</v>
      </c>
      <c r="AC1594" s="137">
        <v>3.5472724599323628E-3</v>
      </c>
      <c r="AD1594" s="302">
        <v>43.636364</v>
      </c>
      <c r="AF1594" s="290" t="s">
        <v>0</v>
      </c>
      <c r="AG1594" s="290" t="s">
        <v>0</v>
      </c>
      <c r="AH1594" s="290" t="s">
        <v>0</v>
      </c>
      <c r="AI1594" s="312">
        <v>250</v>
      </c>
      <c r="AJ1594" s="137">
        <v>4.7579171741778323E-3</v>
      </c>
      <c r="AK1594" s="302">
        <v>58.787878787878803</v>
      </c>
      <c r="AL1594" s="312">
        <v>301</v>
      </c>
      <c r="AM1594" s="137">
        <v>5.1657856799615567E-3</v>
      </c>
      <c r="AN1594" s="302">
        <v>92.121215800000002</v>
      </c>
      <c r="AP1594" s="290" t="s">
        <v>0</v>
      </c>
      <c r="AQ1594" s="290" t="s">
        <v>0</v>
      </c>
      <c r="AR1594" s="290" t="s">
        <v>0</v>
      </c>
      <c r="AS1594" s="312">
        <v>323</v>
      </c>
      <c r="AT1594" s="137">
        <v>3.4002147504052886E-3</v>
      </c>
      <c r="AU1594" s="302">
        <v>76.363636363636303</v>
      </c>
      <c r="AV1594" s="312">
        <v>488</v>
      </c>
      <c r="AW1594" s="137">
        <v>4.6483716411228485E-3</v>
      </c>
      <c r="AX1594" s="302">
        <v>106.666664</v>
      </c>
      <c r="AZ1594" s="318" t="s">
        <v>0</v>
      </c>
      <c r="BA1594" s="290" t="s">
        <v>0</v>
      </c>
      <c r="BB1594" s="290" t="s">
        <v>0</v>
      </c>
      <c r="BC1594" s="312">
        <v>398</v>
      </c>
      <c r="BD1594" s="137">
        <v>1.4442214811616185E-3</v>
      </c>
      <c r="BE1594" s="302">
        <v>82.424242424242394</v>
      </c>
      <c r="BF1594" s="312">
        <v>621</v>
      </c>
      <c r="BG1594" s="137">
        <v>1.9832081985379827E-3</v>
      </c>
      <c r="BH1594" s="302">
        <v>149.69697600000001</v>
      </c>
      <c r="BJ1594" s="318" t="s">
        <v>0</v>
      </c>
      <c r="BK1594" s="290" t="s">
        <v>0</v>
      </c>
      <c r="BL1594" s="290" t="s">
        <v>0</v>
      </c>
      <c r="BM1594" s="312">
        <v>503</v>
      </c>
      <c r="BN1594" s="137">
        <v>2.4510401083720317E-3</v>
      </c>
      <c r="BO1594" s="302">
        <v>93.3333333333333</v>
      </c>
      <c r="BP1594" s="312">
        <v>670</v>
      </c>
      <c r="BQ1594" s="137">
        <v>2.9363427194039663E-3</v>
      </c>
      <c r="BR1594" s="302">
        <v>118.78788</v>
      </c>
      <c r="BT1594" s="318" t="s">
        <v>0</v>
      </c>
      <c r="BU1594" s="290" t="s">
        <v>0</v>
      </c>
      <c r="BV1594" s="290" t="s">
        <v>0</v>
      </c>
      <c r="BW1594" s="312">
        <v>1031</v>
      </c>
      <c r="BX1594" s="137">
        <v>6.0356283551595549E-3</v>
      </c>
      <c r="BY1594" s="302">
        <v>164.84848484848399</v>
      </c>
      <c r="BZ1594" s="312">
        <v>581</v>
      </c>
      <c r="CA1594" s="137">
        <v>3.2514956320269521E-3</v>
      </c>
      <c r="CB1594" s="302">
        <v>100.606064</v>
      </c>
      <c r="CD1594" s="318" t="s">
        <v>0</v>
      </c>
      <c r="CE1594" s="290" t="s">
        <v>0</v>
      </c>
      <c r="CF1594" s="290" t="s">
        <v>0</v>
      </c>
      <c r="CG1594" s="312">
        <v>5974</v>
      </c>
      <c r="CH1594" s="137">
        <v>3.8824452256127004E-3</v>
      </c>
      <c r="CI1594" s="302">
        <v>346.39</v>
      </c>
      <c r="CJ1594" s="312">
        <v>6134</v>
      </c>
      <c r="CK1594" s="137">
        <v>3.6325821417192644E-3</v>
      </c>
      <c r="CL1594" s="302">
        <v>368.69</v>
      </c>
    </row>
    <row r="1595" spans="1:90" ht="14.4" x14ac:dyDescent="0.3">
      <c r="A1595" s="99" t="s">
        <v>660</v>
      </c>
      <c r="B1595" s="318" t="s">
        <v>0</v>
      </c>
      <c r="C1595" s="290" t="s">
        <v>0</v>
      </c>
      <c r="D1595" s="290" t="s">
        <v>0</v>
      </c>
      <c r="E1595" s="312">
        <v>1206</v>
      </c>
      <c r="F1595" s="137">
        <v>3.2825973347269401E-3</v>
      </c>
      <c r="G1595" s="302">
        <v>124.84848484848401</v>
      </c>
      <c r="H1595" s="312">
        <v>1828</v>
      </c>
      <c r="I1595" s="137">
        <v>4.4857684823231764E-3</v>
      </c>
      <c r="J1595" s="302">
        <v>178.78787199999999</v>
      </c>
      <c r="L1595" s="290" t="s">
        <v>0</v>
      </c>
      <c r="M1595" s="290" t="s">
        <v>0</v>
      </c>
      <c r="N1595" s="290" t="s">
        <v>0</v>
      </c>
      <c r="O1595" s="312">
        <v>1501</v>
      </c>
      <c r="P1595" s="137">
        <v>4.6727953651847171E-3</v>
      </c>
      <c r="Q1595" s="302">
        <v>165.45454545454501</v>
      </c>
      <c r="R1595" s="312">
        <v>1309</v>
      </c>
      <c r="S1595" s="137">
        <v>3.8113817350667501E-3</v>
      </c>
      <c r="T1595" s="302">
        <v>184.84848</v>
      </c>
      <c r="V1595" s="290" t="s">
        <v>0</v>
      </c>
      <c r="W1595" s="290" t="s">
        <v>0</v>
      </c>
      <c r="X1595" s="290" t="s">
        <v>0</v>
      </c>
      <c r="Y1595" s="312">
        <v>103</v>
      </c>
      <c r="Z1595" s="137">
        <v>2.0215501167788661E-3</v>
      </c>
      <c r="AA1595" s="302">
        <v>32.727272727272698</v>
      </c>
      <c r="AB1595" s="312">
        <v>145</v>
      </c>
      <c r="AC1595" s="137">
        <v>2.665049257462138E-3</v>
      </c>
      <c r="AD1595" s="302">
        <v>63.030304000000001</v>
      </c>
      <c r="AF1595" s="290" t="s">
        <v>0</v>
      </c>
      <c r="AG1595" s="290" t="s">
        <v>0</v>
      </c>
      <c r="AH1595" s="290" t="s">
        <v>0</v>
      </c>
      <c r="AI1595" s="312">
        <v>340</v>
      </c>
      <c r="AJ1595" s="137">
        <v>6.470767356881851E-3</v>
      </c>
      <c r="AK1595" s="302">
        <v>77.575757575757507</v>
      </c>
      <c r="AL1595" s="312">
        <v>288</v>
      </c>
      <c r="AM1595" s="137">
        <v>4.9426786572389645E-3</v>
      </c>
      <c r="AN1595" s="302">
        <v>77.575760000000002</v>
      </c>
      <c r="AP1595" s="290" t="s">
        <v>0</v>
      </c>
      <c r="AQ1595" s="290" t="s">
        <v>0</v>
      </c>
      <c r="AR1595" s="290" t="s">
        <v>0</v>
      </c>
      <c r="AS1595" s="312">
        <v>377</v>
      </c>
      <c r="AT1595" s="137">
        <v>3.9686717055814049E-3</v>
      </c>
      <c r="AU1595" s="302">
        <v>83.636363636363598</v>
      </c>
      <c r="AV1595" s="312">
        <v>224</v>
      </c>
      <c r="AW1595" s="137">
        <v>2.1336787860891764E-3</v>
      </c>
      <c r="AX1595" s="302">
        <v>70.909090000000006</v>
      </c>
      <c r="AZ1595" s="318" t="s">
        <v>0</v>
      </c>
      <c r="BA1595" s="290" t="s">
        <v>0</v>
      </c>
      <c r="BB1595" s="290" t="s">
        <v>0</v>
      </c>
      <c r="BC1595" s="312">
        <v>1337</v>
      </c>
      <c r="BD1595" s="137">
        <v>4.8515681414901604E-3</v>
      </c>
      <c r="BE1595" s="302">
        <v>187.272727272727</v>
      </c>
      <c r="BF1595" s="312">
        <v>1341</v>
      </c>
      <c r="BG1595" s="137">
        <v>4.2825800229298466E-3</v>
      </c>
      <c r="BH1595" s="302">
        <v>161.81817599999999</v>
      </c>
      <c r="BJ1595" s="318" t="s">
        <v>0</v>
      </c>
      <c r="BK1595" s="290" t="s">
        <v>0</v>
      </c>
      <c r="BL1595" s="290" t="s">
        <v>0</v>
      </c>
      <c r="BM1595" s="312">
        <v>803</v>
      </c>
      <c r="BN1595" s="137">
        <v>3.9128930557112158E-3</v>
      </c>
      <c r="BO1595" s="302">
        <v>140.60606060606</v>
      </c>
      <c r="BP1595" s="312">
        <v>1013</v>
      </c>
      <c r="BQ1595" s="137">
        <v>4.4395748876958473E-3</v>
      </c>
      <c r="BR1595" s="302">
        <v>150.30302399999999</v>
      </c>
      <c r="BT1595" s="318" t="s">
        <v>0</v>
      </c>
      <c r="BU1595" s="290" t="s">
        <v>0</v>
      </c>
      <c r="BV1595" s="290" t="s">
        <v>0</v>
      </c>
      <c r="BW1595" s="312">
        <v>778</v>
      </c>
      <c r="BX1595" s="137">
        <v>4.5545284775112835E-3</v>
      </c>
      <c r="BY1595" s="302">
        <v>140</v>
      </c>
      <c r="BZ1595" s="312">
        <v>857</v>
      </c>
      <c r="CA1595" s="137">
        <v>4.7960959666903582E-3</v>
      </c>
      <c r="CB1595" s="302">
        <v>138.78787199999999</v>
      </c>
      <c r="CD1595" s="318" t="s">
        <v>0</v>
      </c>
      <c r="CE1595" s="290" t="s">
        <v>0</v>
      </c>
      <c r="CF1595" s="290" t="s">
        <v>0</v>
      </c>
      <c r="CG1595" s="312">
        <v>6445</v>
      </c>
      <c r="CH1595" s="137">
        <v>4.1885436021215023E-3</v>
      </c>
      <c r="CI1595" s="302">
        <v>361.4</v>
      </c>
      <c r="CJ1595" s="312">
        <v>7005</v>
      </c>
      <c r="CK1595" s="137">
        <v>4.1483922241185925E-3</v>
      </c>
      <c r="CL1595" s="302">
        <v>384.45</v>
      </c>
    </row>
    <row r="1596" spans="1:90" ht="14.4" x14ac:dyDescent="0.3">
      <c r="A1596" s="99" t="s">
        <v>661</v>
      </c>
      <c r="B1596" s="318" t="s">
        <v>0</v>
      </c>
      <c r="C1596" s="290" t="s">
        <v>0</v>
      </c>
      <c r="D1596" s="290" t="s">
        <v>0</v>
      </c>
      <c r="E1596" s="312">
        <v>3479</v>
      </c>
      <c r="F1596" s="137">
        <v>9.4694495253026742E-3</v>
      </c>
      <c r="G1596" s="302">
        <v>278.18181818181802</v>
      </c>
      <c r="H1596" s="312">
        <v>3848</v>
      </c>
      <c r="I1596" s="137">
        <v>9.4426898905796402E-3</v>
      </c>
      <c r="J1596" s="302">
        <v>268.48486300000002</v>
      </c>
      <c r="L1596" s="290" t="s">
        <v>0</v>
      </c>
      <c r="M1596" s="290" t="s">
        <v>0</v>
      </c>
      <c r="N1596" s="290" t="s">
        <v>0</v>
      </c>
      <c r="O1596" s="312">
        <v>2449</v>
      </c>
      <c r="P1596" s="137">
        <v>7.6240345431961174E-3</v>
      </c>
      <c r="Q1596" s="302">
        <v>189.69696969696901</v>
      </c>
      <c r="R1596" s="312">
        <v>2163</v>
      </c>
      <c r="S1596" s="137">
        <v>6.2979516370889081E-3</v>
      </c>
      <c r="T1596" s="302">
        <v>229.69697600000001</v>
      </c>
      <c r="V1596" s="290" t="s">
        <v>0</v>
      </c>
      <c r="W1596" s="290" t="s">
        <v>0</v>
      </c>
      <c r="X1596" s="290" t="s">
        <v>0</v>
      </c>
      <c r="Y1596" s="312">
        <v>332</v>
      </c>
      <c r="Z1596" s="137">
        <v>6.5160644540833354E-3</v>
      </c>
      <c r="AA1596" s="302">
        <v>69.090909090909093</v>
      </c>
      <c r="AB1596" s="312">
        <v>325</v>
      </c>
      <c r="AC1596" s="137">
        <v>5.9733862667254818E-3</v>
      </c>
      <c r="AD1596" s="302">
        <v>72.121215800000002</v>
      </c>
      <c r="AF1596" s="290" t="s">
        <v>0</v>
      </c>
      <c r="AG1596" s="290" t="s">
        <v>0</v>
      </c>
      <c r="AH1596" s="290" t="s">
        <v>0</v>
      </c>
      <c r="AI1596" s="312">
        <v>522</v>
      </c>
      <c r="AJ1596" s="137">
        <v>9.9345310596833138E-3</v>
      </c>
      <c r="AK1596" s="302">
        <v>87.272727272727195</v>
      </c>
      <c r="AL1596" s="312">
        <v>676</v>
      </c>
      <c r="AM1596" s="137">
        <v>1.1601565181574793E-2</v>
      </c>
      <c r="AN1596" s="302">
        <v>169.090912</v>
      </c>
      <c r="AP1596" s="290" t="s">
        <v>0</v>
      </c>
      <c r="AQ1596" s="290" t="s">
        <v>0</v>
      </c>
      <c r="AR1596" s="290" t="s">
        <v>0</v>
      </c>
      <c r="AS1596" s="312">
        <v>978</v>
      </c>
      <c r="AT1596" s="137">
        <v>1.0295387077078551E-2</v>
      </c>
      <c r="AU1596" s="302">
        <v>103.636363636363</v>
      </c>
      <c r="AV1596" s="312">
        <v>1328</v>
      </c>
      <c r="AW1596" s="137">
        <v>1.264966708895726E-2</v>
      </c>
      <c r="AX1596" s="302">
        <v>174.545456</v>
      </c>
      <c r="AZ1596" s="318" t="s">
        <v>0</v>
      </c>
      <c r="BA1596" s="290" t="s">
        <v>0</v>
      </c>
      <c r="BB1596" s="290" t="s">
        <v>0</v>
      </c>
      <c r="BC1596" s="312">
        <v>3544</v>
      </c>
      <c r="BD1596" s="137">
        <v>1.2860102837278332E-2</v>
      </c>
      <c r="BE1596" s="302">
        <v>310.90909090909003</v>
      </c>
      <c r="BF1596" s="312">
        <v>3196</v>
      </c>
      <c r="BG1596" s="137">
        <v>1.0206656042717218E-2</v>
      </c>
      <c r="BH1596" s="302">
        <v>254.545456</v>
      </c>
      <c r="BJ1596" s="318" t="s">
        <v>0</v>
      </c>
      <c r="BK1596" s="290" t="s">
        <v>0</v>
      </c>
      <c r="BL1596" s="290" t="s">
        <v>0</v>
      </c>
      <c r="BM1596" s="312">
        <v>3053</v>
      </c>
      <c r="BN1596" s="137">
        <v>1.4876790160755096E-2</v>
      </c>
      <c r="BO1596" s="302">
        <v>285.45454545454498</v>
      </c>
      <c r="BP1596" s="312">
        <v>2692</v>
      </c>
      <c r="BQ1596" s="137">
        <v>1.1797962090500711E-2</v>
      </c>
      <c r="BR1596" s="302">
        <v>220</v>
      </c>
      <c r="BT1596" s="318" t="s">
        <v>0</v>
      </c>
      <c r="BU1596" s="290" t="s">
        <v>0</v>
      </c>
      <c r="BV1596" s="290" t="s">
        <v>0</v>
      </c>
      <c r="BW1596" s="312">
        <v>1404</v>
      </c>
      <c r="BX1596" s="137">
        <v>8.2192261984907998E-3</v>
      </c>
      <c r="BY1596" s="302">
        <v>146.666666666666</v>
      </c>
      <c r="BZ1596" s="312">
        <v>1499</v>
      </c>
      <c r="CA1596" s="137">
        <v>8.3889706581900189E-3</v>
      </c>
      <c r="CB1596" s="302">
        <v>184.24243200000001</v>
      </c>
      <c r="CD1596" s="318" t="s">
        <v>0</v>
      </c>
      <c r="CE1596" s="290" t="s">
        <v>0</v>
      </c>
      <c r="CF1596" s="290" t="s">
        <v>0</v>
      </c>
      <c r="CG1596" s="312">
        <v>15761</v>
      </c>
      <c r="CH1596" s="137">
        <v>1.0242922531115127E-2</v>
      </c>
      <c r="CI1596" s="302">
        <v>578.42999999999995</v>
      </c>
      <c r="CJ1596" s="312">
        <v>15727</v>
      </c>
      <c r="CK1596" s="137">
        <v>9.3135995016007285E-3</v>
      </c>
      <c r="CL1596" s="302">
        <v>578.84</v>
      </c>
    </row>
    <row r="1597" spans="1:90" ht="14.4" x14ac:dyDescent="0.3">
      <c r="A1597" s="99" t="s">
        <v>662</v>
      </c>
      <c r="B1597" s="318" t="s">
        <v>0</v>
      </c>
      <c r="C1597" s="290" t="s">
        <v>0</v>
      </c>
      <c r="D1597" s="290" t="s">
        <v>0</v>
      </c>
      <c r="E1597" s="312">
        <v>5807</v>
      </c>
      <c r="F1597" s="137">
        <v>1.5806005574427316E-2</v>
      </c>
      <c r="G1597" s="302">
        <v>309.09090909090901</v>
      </c>
      <c r="H1597" s="312">
        <v>5262</v>
      </c>
      <c r="I1597" s="137">
        <v>1.2912534876359166E-2</v>
      </c>
      <c r="J1597" s="302">
        <v>326.06060000000002</v>
      </c>
      <c r="L1597" s="290" t="s">
        <v>0</v>
      </c>
      <c r="M1597" s="290" t="s">
        <v>0</v>
      </c>
      <c r="N1597" s="290" t="s">
        <v>0</v>
      </c>
      <c r="O1597" s="312">
        <v>3852</v>
      </c>
      <c r="P1597" s="137">
        <v>1.1991744001793158E-2</v>
      </c>
      <c r="Q1597" s="302">
        <v>304.24242424242402</v>
      </c>
      <c r="R1597" s="312">
        <v>3693</v>
      </c>
      <c r="S1597" s="137">
        <v>1.0752813405348746E-2</v>
      </c>
      <c r="T1597" s="302">
        <v>271.51513699999998</v>
      </c>
      <c r="V1597" s="290" t="s">
        <v>0</v>
      </c>
      <c r="W1597" s="290" t="s">
        <v>0</v>
      </c>
      <c r="X1597" s="290" t="s">
        <v>0</v>
      </c>
      <c r="Y1597" s="312">
        <v>427</v>
      </c>
      <c r="Z1597" s="137">
        <v>8.3806009695589889E-3</v>
      </c>
      <c r="AA1597" s="302">
        <v>94.545454545454504</v>
      </c>
      <c r="AB1597" s="312">
        <v>344</v>
      </c>
      <c r="AC1597" s="137">
        <v>6.3225996177032791E-3</v>
      </c>
      <c r="AD1597" s="302">
        <v>92.727270000000004</v>
      </c>
      <c r="AF1597" s="290" t="s">
        <v>0</v>
      </c>
      <c r="AG1597" s="290" t="s">
        <v>0</v>
      </c>
      <c r="AH1597" s="290" t="s">
        <v>0</v>
      </c>
      <c r="AI1597" s="312">
        <v>617</v>
      </c>
      <c r="AJ1597" s="137">
        <v>1.174253958587089E-2</v>
      </c>
      <c r="AK1597" s="302">
        <v>100.60606060606</v>
      </c>
      <c r="AL1597" s="312">
        <v>621</v>
      </c>
      <c r="AM1597" s="137">
        <v>1.0657650854671517E-2</v>
      </c>
      <c r="AN1597" s="302">
        <v>115.151512</v>
      </c>
      <c r="AP1597" s="290" t="s">
        <v>0</v>
      </c>
      <c r="AQ1597" s="290" t="s">
        <v>0</v>
      </c>
      <c r="AR1597" s="290" t="s">
        <v>0</v>
      </c>
      <c r="AS1597" s="312">
        <v>1100</v>
      </c>
      <c r="AT1597" s="137">
        <v>1.157967871655052E-2</v>
      </c>
      <c r="AU1597" s="302">
        <v>132.12121212121201</v>
      </c>
      <c r="AV1597" s="312">
        <v>827</v>
      </c>
      <c r="AW1597" s="137">
        <v>7.8774658754274494E-3</v>
      </c>
      <c r="AX1597" s="302">
        <v>125.454544</v>
      </c>
      <c r="AZ1597" s="318" t="s">
        <v>0</v>
      </c>
      <c r="BA1597" s="290" t="s">
        <v>0</v>
      </c>
      <c r="BB1597" s="290" t="s">
        <v>0</v>
      </c>
      <c r="BC1597" s="312">
        <v>4965</v>
      </c>
      <c r="BD1597" s="137">
        <v>1.8016481542631749E-2</v>
      </c>
      <c r="BE1597" s="302">
        <v>328.48484848484799</v>
      </c>
      <c r="BF1597" s="312">
        <v>3699</v>
      </c>
      <c r="BG1597" s="137">
        <v>1.1813022747813201E-2</v>
      </c>
      <c r="BH1597" s="302">
        <v>263.03030000000001</v>
      </c>
      <c r="BJ1597" s="318" t="s">
        <v>0</v>
      </c>
      <c r="BK1597" s="290" t="s">
        <v>0</v>
      </c>
      <c r="BL1597" s="290" t="s">
        <v>0</v>
      </c>
      <c r="BM1597" s="312">
        <v>3826</v>
      </c>
      <c r="BN1597" s="137">
        <v>1.8643497921732394E-2</v>
      </c>
      <c r="BO1597" s="302">
        <v>257.575757575757</v>
      </c>
      <c r="BP1597" s="312">
        <v>3587</v>
      </c>
      <c r="BQ1597" s="137">
        <v>1.5720390051495562E-2</v>
      </c>
      <c r="BR1597" s="302">
        <v>316.96969999999999</v>
      </c>
      <c r="BT1597" s="318" t="s">
        <v>0</v>
      </c>
      <c r="BU1597" s="290" t="s">
        <v>0</v>
      </c>
      <c r="BV1597" s="290" t="s">
        <v>0</v>
      </c>
      <c r="BW1597" s="312">
        <v>2873</v>
      </c>
      <c r="BX1597" s="137">
        <v>1.6818972128393211E-2</v>
      </c>
      <c r="BY1597" s="302">
        <v>239.39393939393901</v>
      </c>
      <c r="BZ1597" s="312">
        <v>1966</v>
      </c>
      <c r="CA1597" s="137">
        <v>1.1002479195464696E-2</v>
      </c>
      <c r="CB1597" s="302">
        <v>185.454544</v>
      </c>
      <c r="CD1597" s="318" t="s">
        <v>0</v>
      </c>
      <c r="CE1597" s="290" t="s">
        <v>0</v>
      </c>
      <c r="CF1597" s="290" t="s">
        <v>0</v>
      </c>
      <c r="CG1597" s="312">
        <v>23467</v>
      </c>
      <c r="CH1597" s="137">
        <v>1.5250977922573359E-2</v>
      </c>
      <c r="CI1597" s="302">
        <v>674.47</v>
      </c>
      <c r="CJ1597" s="312">
        <v>19999</v>
      </c>
      <c r="CK1597" s="137">
        <v>1.1843496943632795E-2</v>
      </c>
      <c r="CL1597" s="302">
        <v>648.29</v>
      </c>
    </row>
    <row r="1598" spans="1:90" ht="14.4" x14ac:dyDescent="0.3">
      <c r="A1598" s="99" t="s">
        <v>663</v>
      </c>
      <c r="B1598" s="318" t="s">
        <v>0</v>
      </c>
      <c r="C1598" s="290" t="s">
        <v>0</v>
      </c>
      <c r="D1598" s="290" t="s">
        <v>0</v>
      </c>
      <c r="E1598" s="312">
        <v>28794</v>
      </c>
      <c r="F1598" s="137">
        <v>7.8374052782858639E-2</v>
      </c>
      <c r="G1598" s="302">
        <v>819.39393939393904</v>
      </c>
      <c r="H1598" s="312">
        <v>27104</v>
      </c>
      <c r="I1598" s="137">
        <v>6.6511088044249114E-2</v>
      </c>
      <c r="J1598" s="302">
        <v>805.45450000000005</v>
      </c>
      <c r="L1598" s="290" t="s">
        <v>0</v>
      </c>
      <c r="M1598" s="290" t="s">
        <v>0</v>
      </c>
      <c r="N1598" s="290" t="s">
        <v>0</v>
      </c>
      <c r="O1598" s="312">
        <v>24590</v>
      </c>
      <c r="P1598" s="137">
        <v>7.6551657581540436E-2</v>
      </c>
      <c r="Q1598" s="302">
        <v>746.06060606060601</v>
      </c>
      <c r="R1598" s="312">
        <v>21838</v>
      </c>
      <c r="S1598" s="137">
        <v>6.3585144637423749E-2</v>
      </c>
      <c r="T1598" s="302">
        <v>816.96969999999999</v>
      </c>
      <c r="V1598" s="290" t="s">
        <v>0</v>
      </c>
      <c r="W1598" s="290" t="s">
        <v>0</v>
      </c>
      <c r="X1598" s="290" t="s">
        <v>0</v>
      </c>
      <c r="Y1598" s="312">
        <v>3047</v>
      </c>
      <c r="Z1598" s="137">
        <v>5.9802555396361208E-2</v>
      </c>
      <c r="AA1598" s="302">
        <v>235.75757575757501</v>
      </c>
      <c r="AB1598" s="312">
        <v>3662</v>
      </c>
      <c r="AC1598" s="137">
        <v>6.7306278488457577E-2</v>
      </c>
      <c r="AD1598" s="302">
        <v>313.33334400000001</v>
      </c>
      <c r="AF1598" s="290" t="s">
        <v>0</v>
      </c>
      <c r="AG1598" s="290" t="s">
        <v>0</v>
      </c>
      <c r="AH1598" s="290" t="s">
        <v>0</v>
      </c>
      <c r="AI1598" s="312">
        <v>3757</v>
      </c>
      <c r="AJ1598" s="137">
        <v>7.150197929354446E-2</v>
      </c>
      <c r="AK1598" s="302">
        <v>306.666666666666</v>
      </c>
      <c r="AL1598" s="312">
        <v>3761</v>
      </c>
      <c r="AM1598" s="137">
        <v>6.4546577881513009E-2</v>
      </c>
      <c r="AN1598" s="302">
        <v>291.51513699999998</v>
      </c>
      <c r="AP1598" s="290" t="s">
        <v>0</v>
      </c>
      <c r="AQ1598" s="290" t="s">
        <v>0</v>
      </c>
      <c r="AR1598" s="290" t="s">
        <v>0</v>
      </c>
      <c r="AS1598" s="312">
        <v>7768</v>
      </c>
      <c r="AT1598" s="137">
        <v>8.177358570014949E-2</v>
      </c>
      <c r="AU1598" s="302">
        <v>418.18181818181802</v>
      </c>
      <c r="AV1598" s="312">
        <v>6967</v>
      </c>
      <c r="AW1598" s="137">
        <v>6.6363125458407557E-2</v>
      </c>
      <c r="AX1598" s="302">
        <v>402.42425500000002</v>
      </c>
      <c r="AZ1598" s="318" t="s">
        <v>0</v>
      </c>
      <c r="BA1598" s="290" t="s">
        <v>0</v>
      </c>
      <c r="BB1598" s="290" t="s">
        <v>0</v>
      </c>
      <c r="BC1598" s="312">
        <v>22015</v>
      </c>
      <c r="BD1598" s="137">
        <v>7.9885768612495051E-2</v>
      </c>
      <c r="BE1598" s="302">
        <v>710.90909090909099</v>
      </c>
      <c r="BF1598" s="312">
        <v>22668</v>
      </c>
      <c r="BG1598" s="137">
        <v>7.2391889604603854E-2</v>
      </c>
      <c r="BH1598" s="302">
        <v>815.75756799999999</v>
      </c>
      <c r="BJ1598" s="318" t="s">
        <v>0</v>
      </c>
      <c r="BK1598" s="290" t="s">
        <v>0</v>
      </c>
      <c r="BL1598" s="290" t="s">
        <v>0</v>
      </c>
      <c r="BM1598" s="312">
        <v>19313</v>
      </c>
      <c r="BN1598" s="137">
        <v>9.4109219906538866E-2</v>
      </c>
      <c r="BO1598" s="302">
        <v>749.09090909090901</v>
      </c>
      <c r="BP1598" s="312">
        <v>17521</v>
      </c>
      <c r="BQ1598" s="137">
        <v>7.6787553412950585E-2</v>
      </c>
      <c r="BR1598" s="302">
        <v>683.63635299999999</v>
      </c>
      <c r="BT1598" s="318" t="s">
        <v>0</v>
      </c>
      <c r="BU1598" s="290" t="s">
        <v>0</v>
      </c>
      <c r="BV1598" s="290" t="s">
        <v>0</v>
      </c>
      <c r="BW1598" s="312">
        <v>14166</v>
      </c>
      <c r="BX1598" s="137">
        <v>8.2929884848875118E-2</v>
      </c>
      <c r="BY1598" s="302">
        <v>587.27272727272702</v>
      </c>
      <c r="BZ1598" s="312">
        <v>12248</v>
      </c>
      <c r="CA1598" s="137">
        <v>6.85444380397007E-2</v>
      </c>
      <c r="CB1598" s="302">
        <v>543.03030000000001</v>
      </c>
      <c r="CD1598" s="318" t="s">
        <v>0</v>
      </c>
      <c r="CE1598" s="290" t="s">
        <v>0</v>
      </c>
      <c r="CF1598" s="290" t="s">
        <v>0</v>
      </c>
      <c r="CG1598" s="312">
        <v>123450</v>
      </c>
      <c r="CH1598" s="137">
        <v>8.0228969384313342E-2</v>
      </c>
      <c r="CI1598" s="302">
        <v>1720.61</v>
      </c>
      <c r="CJ1598" s="312">
        <v>115769</v>
      </c>
      <c r="CK1598" s="137">
        <v>6.8558917829262711E-2</v>
      </c>
      <c r="CL1598" s="302">
        <v>1756.04</v>
      </c>
    </row>
    <row r="1599" spans="1:90" ht="14.4" x14ac:dyDescent="0.3">
      <c r="A1599" s="99" t="s">
        <v>664</v>
      </c>
      <c r="B1599" s="318" t="s">
        <v>0</v>
      </c>
      <c r="C1599" s="290" t="s">
        <v>0</v>
      </c>
      <c r="D1599" s="290" t="s">
        <v>0</v>
      </c>
      <c r="E1599" s="312">
        <v>3834</v>
      </c>
      <c r="F1599" s="137">
        <v>1.0435719885027436E-2</v>
      </c>
      <c r="G1599" s="302">
        <v>233.333333333333</v>
      </c>
      <c r="H1599" s="312">
        <v>4437</v>
      </c>
      <c r="I1599" s="137">
        <v>1.0888049647739571E-2</v>
      </c>
      <c r="J1599" s="302">
        <v>325.45455900000002</v>
      </c>
      <c r="L1599" s="290" t="s">
        <v>0</v>
      </c>
      <c r="M1599" s="290" t="s">
        <v>0</v>
      </c>
      <c r="N1599" s="290" t="s">
        <v>0</v>
      </c>
      <c r="O1599" s="312">
        <v>2614</v>
      </c>
      <c r="P1599" s="137">
        <v>8.1376995900018997E-3</v>
      </c>
      <c r="Q1599" s="302">
        <v>276.969696969697</v>
      </c>
      <c r="R1599" s="312">
        <v>2967</v>
      </c>
      <c r="S1599" s="137">
        <v>8.6389378211940773E-3</v>
      </c>
      <c r="T1599" s="302">
        <v>290.90910000000002</v>
      </c>
      <c r="V1599" s="290" t="s">
        <v>0</v>
      </c>
      <c r="W1599" s="290" t="s">
        <v>0</v>
      </c>
      <c r="X1599" s="290" t="s">
        <v>0</v>
      </c>
      <c r="Y1599" s="312">
        <v>356</v>
      </c>
      <c r="Z1599" s="137">
        <v>6.9871052579929737E-3</v>
      </c>
      <c r="AA1599" s="302">
        <v>78.787878787878796</v>
      </c>
      <c r="AB1599" s="312">
        <v>287</v>
      </c>
      <c r="AC1599" s="137">
        <v>5.2749595647698872E-3</v>
      </c>
      <c r="AD1599" s="302">
        <v>76.969695999999999</v>
      </c>
      <c r="AF1599" s="290" t="s">
        <v>0</v>
      </c>
      <c r="AG1599" s="290" t="s">
        <v>0</v>
      </c>
      <c r="AH1599" s="290" t="s">
        <v>0</v>
      </c>
      <c r="AI1599" s="312">
        <v>607</v>
      </c>
      <c r="AJ1599" s="137">
        <v>1.1552222898903775E-2</v>
      </c>
      <c r="AK1599" s="302">
        <v>118.787878787878</v>
      </c>
      <c r="AL1599" s="312">
        <v>518</v>
      </c>
      <c r="AM1599" s="137">
        <v>8.8899567515617495E-3</v>
      </c>
      <c r="AN1599" s="302">
        <v>118.78788</v>
      </c>
      <c r="AP1599" s="290" t="s">
        <v>0</v>
      </c>
      <c r="AQ1599" s="290" t="s">
        <v>0</v>
      </c>
      <c r="AR1599" s="290" t="s">
        <v>0</v>
      </c>
      <c r="AS1599" s="312">
        <v>802</v>
      </c>
      <c r="AT1599" s="137">
        <v>8.4426384824304694E-3</v>
      </c>
      <c r="AU1599" s="302">
        <v>114.54545454545401</v>
      </c>
      <c r="AV1599" s="312">
        <v>1177</v>
      </c>
      <c r="AW1599" s="137">
        <v>1.1211338978691789E-2</v>
      </c>
      <c r="AX1599" s="302">
        <v>213.939392</v>
      </c>
      <c r="AZ1599" s="318" t="s">
        <v>0</v>
      </c>
      <c r="BA1599" s="290" t="s">
        <v>0</v>
      </c>
      <c r="BB1599" s="290" t="s">
        <v>0</v>
      </c>
      <c r="BC1599" s="312">
        <v>4076</v>
      </c>
      <c r="BD1599" s="137">
        <v>1.4790569741745621E-2</v>
      </c>
      <c r="BE1599" s="302">
        <v>300.60606060606</v>
      </c>
      <c r="BF1599" s="312">
        <v>5467</v>
      </c>
      <c r="BG1599" s="137">
        <v>1.7459258005486557E-2</v>
      </c>
      <c r="BH1599" s="302">
        <v>346.06060000000002</v>
      </c>
      <c r="BJ1599" s="318" t="s">
        <v>0</v>
      </c>
      <c r="BK1599" s="290" t="s">
        <v>0</v>
      </c>
      <c r="BL1599" s="290" t="s">
        <v>0</v>
      </c>
      <c r="BM1599" s="312">
        <v>2111</v>
      </c>
      <c r="BN1599" s="137">
        <v>1.0286571906110058E-2</v>
      </c>
      <c r="BO1599" s="302">
        <v>206.06060606060601</v>
      </c>
      <c r="BP1599" s="312">
        <v>2779</v>
      </c>
      <c r="BQ1599" s="137">
        <v>1.2179248383915854E-2</v>
      </c>
      <c r="BR1599" s="302">
        <v>250.909088</v>
      </c>
      <c r="BT1599" s="318" t="s">
        <v>0</v>
      </c>
      <c r="BU1599" s="290" t="s">
        <v>0</v>
      </c>
      <c r="BV1599" s="290" t="s">
        <v>0</v>
      </c>
      <c r="BW1599" s="312">
        <v>1785</v>
      </c>
      <c r="BX1599" s="137">
        <v>1.0449657239534244E-2</v>
      </c>
      <c r="BY1599" s="302">
        <v>273.33333333333297</v>
      </c>
      <c r="BZ1599" s="312">
        <v>1603</v>
      </c>
      <c r="CA1599" s="137">
        <v>8.9709939727008678E-3</v>
      </c>
      <c r="CB1599" s="302">
        <v>212.72728000000001</v>
      </c>
      <c r="CD1599" s="318" t="s">
        <v>0</v>
      </c>
      <c r="CE1599" s="290" t="s">
        <v>0</v>
      </c>
      <c r="CF1599" s="290" t="s">
        <v>0</v>
      </c>
      <c r="CG1599" s="312">
        <v>16185</v>
      </c>
      <c r="CH1599" s="137">
        <v>1.0518476059012648E-2</v>
      </c>
      <c r="CI1599" s="302">
        <v>608.63</v>
      </c>
      <c r="CJ1599" s="312">
        <v>19235</v>
      </c>
      <c r="CK1599" s="137">
        <v>1.139105273817575E-2</v>
      </c>
      <c r="CL1599" s="302">
        <v>694.22</v>
      </c>
    </row>
    <row r="1600" spans="1:90" ht="14.4" x14ac:dyDescent="0.3">
      <c r="A1600" s="99" t="s">
        <v>665</v>
      </c>
      <c r="B1600" s="318" t="s">
        <v>0</v>
      </c>
      <c r="C1600" s="290" t="s">
        <v>0</v>
      </c>
      <c r="D1600" s="290" t="s">
        <v>0</v>
      </c>
      <c r="E1600" s="312">
        <v>1825</v>
      </c>
      <c r="F1600" s="137">
        <v>4.9674462154864563E-3</v>
      </c>
      <c r="G1600" s="302">
        <v>172.12121212121201</v>
      </c>
      <c r="H1600" s="312">
        <v>1802</v>
      </c>
      <c r="I1600" s="137">
        <v>4.421966523603044E-3</v>
      </c>
      <c r="J1600" s="302">
        <v>204.84848</v>
      </c>
      <c r="L1600" s="290" t="s">
        <v>0</v>
      </c>
      <c r="M1600" s="290" t="s">
        <v>0</v>
      </c>
      <c r="N1600" s="290" t="s">
        <v>0</v>
      </c>
      <c r="O1600" s="312">
        <v>1580</v>
      </c>
      <c r="P1600" s="137">
        <v>4.9187319633523336E-3</v>
      </c>
      <c r="Q1600" s="302">
        <v>212.72727272727201</v>
      </c>
      <c r="R1600" s="312">
        <v>918</v>
      </c>
      <c r="S1600" s="137">
        <v>2.6729170609559026E-3</v>
      </c>
      <c r="T1600" s="302">
        <v>137.57576</v>
      </c>
      <c r="V1600" s="290" t="s">
        <v>0</v>
      </c>
      <c r="W1600" s="290" t="s">
        <v>0</v>
      </c>
      <c r="X1600" s="290" t="s">
        <v>0</v>
      </c>
      <c r="Y1600" s="312">
        <v>193</v>
      </c>
      <c r="Z1600" s="137">
        <v>3.7879531314400109E-3</v>
      </c>
      <c r="AA1600" s="302">
        <v>61.212121212121197</v>
      </c>
      <c r="AB1600" s="312">
        <v>196</v>
      </c>
      <c r="AC1600" s="137">
        <v>3.6024114100867521E-3</v>
      </c>
      <c r="AD1600" s="302">
        <v>66.060609999999997</v>
      </c>
      <c r="AF1600" s="290" t="s">
        <v>0</v>
      </c>
      <c r="AG1600" s="290" t="s">
        <v>0</v>
      </c>
      <c r="AH1600" s="290" t="s">
        <v>0</v>
      </c>
      <c r="AI1600" s="312">
        <v>317</v>
      </c>
      <c r="AJ1600" s="137">
        <v>6.0330389768574908E-3</v>
      </c>
      <c r="AK1600" s="302">
        <v>80.606060606060595</v>
      </c>
      <c r="AL1600" s="312">
        <v>183</v>
      </c>
      <c r="AM1600" s="137">
        <v>3.1406603967872588E-3</v>
      </c>
      <c r="AN1600" s="302">
        <v>54.5454559</v>
      </c>
      <c r="AP1600" s="290" t="s">
        <v>0</v>
      </c>
      <c r="AQ1600" s="290" t="s">
        <v>0</v>
      </c>
      <c r="AR1600" s="290" t="s">
        <v>0</v>
      </c>
      <c r="AS1600" s="312">
        <v>620</v>
      </c>
      <c r="AT1600" s="137">
        <v>6.5267280038739288E-3</v>
      </c>
      <c r="AU1600" s="302">
        <v>147.272727272727</v>
      </c>
      <c r="AV1600" s="312">
        <v>327</v>
      </c>
      <c r="AW1600" s="137">
        <v>3.1147900136212531E-3</v>
      </c>
      <c r="AX1600" s="302">
        <v>98.787880000000001</v>
      </c>
      <c r="AZ1600" s="318" t="s">
        <v>0</v>
      </c>
      <c r="BA1600" s="290" t="s">
        <v>0</v>
      </c>
      <c r="BB1600" s="290" t="s">
        <v>0</v>
      </c>
      <c r="BC1600" s="312">
        <v>1314</v>
      </c>
      <c r="BD1600" s="137">
        <v>4.7681081061466506E-3</v>
      </c>
      <c r="BE1600" s="302">
        <v>184.84848484848399</v>
      </c>
      <c r="BF1600" s="312">
        <v>1280</v>
      </c>
      <c r="BG1600" s="137">
        <v>4.087772132252203E-3</v>
      </c>
      <c r="BH1600" s="302">
        <v>181.21212800000001</v>
      </c>
      <c r="BJ1600" s="318" t="s">
        <v>0</v>
      </c>
      <c r="BK1600" s="290" t="s">
        <v>0</v>
      </c>
      <c r="BL1600" s="290" t="s">
        <v>0</v>
      </c>
      <c r="BM1600" s="312">
        <v>745</v>
      </c>
      <c r="BN1600" s="137">
        <v>3.6302681525589736E-3</v>
      </c>
      <c r="BO1600" s="302">
        <v>125.454545454545</v>
      </c>
      <c r="BP1600" s="312">
        <v>785</v>
      </c>
      <c r="BQ1600" s="137">
        <v>3.4403418428837515E-3</v>
      </c>
      <c r="BR1600" s="302">
        <v>148.484848</v>
      </c>
      <c r="BT1600" s="318" t="s">
        <v>0</v>
      </c>
      <c r="BU1600" s="290" t="s">
        <v>0</v>
      </c>
      <c r="BV1600" s="290" t="s">
        <v>0</v>
      </c>
      <c r="BW1600" s="312">
        <v>319</v>
      </c>
      <c r="BX1600" s="137">
        <v>1.8674737587739069E-3</v>
      </c>
      <c r="BY1600" s="302">
        <v>70.303030303030297</v>
      </c>
      <c r="BZ1600" s="312">
        <v>500</v>
      </c>
      <c r="CA1600" s="137">
        <v>2.7981890120713873E-3</v>
      </c>
      <c r="CB1600" s="302">
        <v>104.848488</v>
      </c>
      <c r="CD1600" s="318" t="s">
        <v>0</v>
      </c>
      <c r="CE1600" s="290" t="s">
        <v>0</v>
      </c>
      <c r="CF1600" s="290" t="s">
        <v>0</v>
      </c>
      <c r="CG1600" s="312">
        <v>6913</v>
      </c>
      <c r="CH1600" s="137">
        <v>4.4926923074423497E-3</v>
      </c>
      <c r="CI1600" s="302">
        <v>400.79</v>
      </c>
      <c r="CJ1600" s="312">
        <v>5991</v>
      </c>
      <c r="CK1600" s="137">
        <v>3.5478969043104196E-3</v>
      </c>
      <c r="CL1600" s="302">
        <v>377.81</v>
      </c>
    </row>
    <row r="1601" spans="1:90" ht="14.4" x14ac:dyDescent="0.3">
      <c r="A1601" s="99" t="s">
        <v>666</v>
      </c>
      <c r="B1601" s="318" t="s">
        <v>0</v>
      </c>
      <c r="C1601" s="290" t="s">
        <v>0</v>
      </c>
      <c r="D1601" s="290" t="s">
        <v>0</v>
      </c>
      <c r="E1601" s="312">
        <v>10255</v>
      </c>
      <c r="F1601" s="137">
        <v>2.7912964898528004E-2</v>
      </c>
      <c r="G1601" s="302">
        <v>464.24242424242402</v>
      </c>
      <c r="H1601" s="312">
        <v>9205</v>
      </c>
      <c r="I1601" s="137">
        <v>2.2588347308416214E-2</v>
      </c>
      <c r="J1601" s="302">
        <v>408.48486300000002</v>
      </c>
      <c r="L1601" s="290" t="s">
        <v>0</v>
      </c>
      <c r="M1601" s="290" t="s">
        <v>0</v>
      </c>
      <c r="N1601" s="290" t="s">
        <v>0</v>
      </c>
      <c r="O1601" s="312">
        <v>6792</v>
      </c>
      <c r="P1601" s="137">
        <v>2.1144321199423451E-2</v>
      </c>
      <c r="Q1601" s="302">
        <v>400</v>
      </c>
      <c r="R1601" s="312">
        <v>6677</v>
      </c>
      <c r="S1601" s="137">
        <v>1.9441249690634599E-2</v>
      </c>
      <c r="T1601" s="302">
        <v>400.60604899999998</v>
      </c>
      <c r="V1601" s="290" t="s">
        <v>0</v>
      </c>
      <c r="W1601" s="290" t="s">
        <v>0</v>
      </c>
      <c r="X1601" s="290" t="s">
        <v>0</v>
      </c>
      <c r="Y1601" s="312">
        <v>610</v>
      </c>
      <c r="Z1601" s="137">
        <v>1.1972287099369983E-2</v>
      </c>
      <c r="AA1601" s="302">
        <v>110.30303030303</v>
      </c>
      <c r="AB1601" s="312">
        <v>790</v>
      </c>
      <c r="AC1601" s="137">
        <v>1.4519923540655786E-2</v>
      </c>
      <c r="AD1601" s="302">
        <v>127.272728</v>
      </c>
      <c r="AF1601" s="290" t="s">
        <v>0</v>
      </c>
      <c r="AG1601" s="290" t="s">
        <v>0</v>
      </c>
      <c r="AH1601" s="290" t="s">
        <v>0</v>
      </c>
      <c r="AI1601" s="312">
        <v>1106</v>
      </c>
      <c r="AJ1601" s="137">
        <v>2.1049025578562728E-2</v>
      </c>
      <c r="AK1601" s="302">
        <v>170.30303030303</v>
      </c>
      <c r="AL1601" s="312">
        <v>1210</v>
      </c>
      <c r="AM1601" s="137">
        <v>2.0766115191872041E-2</v>
      </c>
      <c r="AN1601" s="302">
        <v>210.909088</v>
      </c>
      <c r="AP1601" s="290" t="s">
        <v>0</v>
      </c>
      <c r="AQ1601" s="290" t="s">
        <v>0</v>
      </c>
      <c r="AR1601" s="290" t="s">
        <v>0</v>
      </c>
      <c r="AS1601" s="312">
        <v>1869</v>
      </c>
      <c r="AT1601" s="137">
        <v>1.9674926837484473E-2</v>
      </c>
      <c r="AU1601" s="302">
        <v>184.24242424242399</v>
      </c>
      <c r="AV1601" s="312">
        <v>1701</v>
      </c>
      <c r="AW1601" s="137">
        <v>1.6202623281864684E-2</v>
      </c>
      <c r="AX1601" s="302">
        <v>226.060608</v>
      </c>
      <c r="AZ1601" s="318" t="s">
        <v>0</v>
      </c>
      <c r="BA1601" s="290" t="s">
        <v>0</v>
      </c>
      <c r="BB1601" s="290" t="s">
        <v>0</v>
      </c>
      <c r="BC1601" s="312">
        <v>7038</v>
      </c>
      <c r="BD1601" s="137">
        <v>2.5538770815114249E-2</v>
      </c>
      <c r="BE1601" s="302">
        <v>347.27272727272702</v>
      </c>
      <c r="BF1601" s="312">
        <v>7438</v>
      </c>
      <c r="BG1601" s="137">
        <v>2.3753788374759284E-2</v>
      </c>
      <c r="BH1601" s="302">
        <v>403.63635299999999</v>
      </c>
      <c r="BJ1601" s="318" t="s">
        <v>0</v>
      </c>
      <c r="BK1601" s="290" t="s">
        <v>0</v>
      </c>
      <c r="BL1601" s="290" t="s">
        <v>0</v>
      </c>
      <c r="BM1601" s="312">
        <v>4011</v>
      </c>
      <c r="BN1601" s="137">
        <v>1.9544973905924891E-2</v>
      </c>
      <c r="BO1601" s="302">
        <v>265.45454545454498</v>
      </c>
      <c r="BP1601" s="312">
        <v>4170</v>
      </c>
      <c r="BQ1601" s="137">
        <v>1.8275446477484386E-2</v>
      </c>
      <c r="BR1601" s="302">
        <v>304.84848</v>
      </c>
      <c r="BT1601" s="318" t="s">
        <v>0</v>
      </c>
      <c r="BU1601" s="290" t="s">
        <v>0</v>
      </c>
      <c r="BV1601" s="290" t="s">
        <v>0</v>
      </c>
      <c r="BW1601" s="312">
        <v>3412</v>
      </c>
      <c r="BX1601" s="137">
        <v>1.997435882425257E-2</v>
      </c>
      <c r="BY1601" s="302">
        <v>304.24242424242402</v>
      </c>
      <c r="BZ1601" s="312">
        <v>2890</v>
      </c>
      <c r="CA1601" s="137">
        <v>1.6173532489772619E-2</v>
      </c>
      <c r="CB1601" s="302">
        <v>256.96969999999999</v>
      </c>
      <c r="CD1601" s="318" t="s">
        <v>0</v>
      </c>
      <c r="CE1601" s="290" t="s">
        <v>0</v>
      </c>
      <c r="CF1601" s="290" t="s">
        <v>0</v>
      </c>
      <c r="CG1601" s="312">
        <v>35093</v>
      </c>
      <c r="CH1601" s="137">
        <v>2.280660366629168E-2</v>
      </c>
      <c r="CI1601" s="302">
        <v>856.27</v>
      </c>
      <c r="CJ1601" s="312">
        <v>34081</v>
      </c>
      <c r="CK1601" s="137">
        <v>2.0182920112803104E-2</v>
      </c>
      <c r="CL1601" s="302">
        <v>870.7</v>
      </c>
    </row>
    <row r="1602" spans="1:90" ht="14.4" x14ac:dyDescent="0.3">
      <c r="A1602" s="99" t="s">
        <v>667</v>
      </c>
      <c r="B1602" s="318" t="s">
        <v>0</v>
      </c>
      <c r="C1602" s="290" t="s">
        <v>0</v>
      </c>
      <c r="D1602" s="290" t="s">
        <v>0</v>
      </c>
      <c r="E1602" s="312">
        <v>6827</v>
      </c>
      <c r="F1602" s="137">
        <v>1.8582331678425223E-2</v>
      </c>
      <c r="G1602" s="302">
        <v>364.84848484848402</v>
      </c>
      <c r="H1602" s="312">
        <v>6813</v>
      </c>
      <c r="I1602" s="137">
        <v>1.6718567106164005E-2</v>
      </c>
      <c r="J1602" s="302">
        <v>403.03030000000001</v>
      </c>
      <c r="L1602" s="290" t="s">
        <v>0</v>
      </c>
      <c r="M1602" s="290" t="s">
        <v>0</v>
      </c>
      <c r="N1602" s="290" t="s">
        <v>0</v>
      </c>
      <c r="O1602" s="312">
        <v>5391</v>
      </c>
      <c r="P1602" s="137">
        <v>1.6782837983817994E-2</v>
      </c>
      <c r="Q1602" s="302">
        <v>389.69696969696901</v>
      </c>
      <c r="R1602" s="312">
        <v>4794</v>
      </c>
      <c r="S1602" s="137">
        <v>1.3958566873880826E-2</v>
      </c>
      <c r="T1602" s="302">
        <v>387.27273600000001</v>
      </c>
      <c r="V1602" s="290" t="s">
        <v>0</v>
      </c>
      <c r="W1602" s="290" t="s">
        <v>0</v>
      </c>
      <c r="X1602" s="290" t="s">
        <v>0</v>
      </c>
      <c r="Y1602" s="312">
        <v>557</v>
      </c>
      <c r="Z1602" s="137">
        <v>1.0932071990736198E-2</v>
      </c>
      <c r="AA1602" s="302">
        <v>96.969696969696898</v>
      </c>
      <c r="AB1602" s="312">
        <v>603</v>
      </c>
      <c r="AC1602" s="137">
        <v>1.10829289810322E-2</v>
      </c>
      <c r="AD1602" s="302">
        <v>118.181816</v>
      </c>
      <c r="AF1602" s="290" t="s">
        <v>0</v>
      </c>
      <c r="AG1602" s="290" t="s">
        <v>0</v>
      </c>
      <c r="AH1602" s="290" t="s">
        <v>0</v>
      </c>
      <c r="AI1602" s="312">
        <v>664</v>
      </c>
      <c r="AJ1602" s="137">
        <v>1.2637028014616322E-2</v>
      </c>
      <c r="AK1602" s="302">
        <v>120.60606060606</v>
      </c>
      <c r="AL1602" s="312">
        <v>847</v>
      </c>
      <c r="AM1602" s="137">
        <v>1.4536280634310427E-2</v>
      </c>
      <c r="AN1602" s="302">
        <v>146.66667200000001</v>
      </c>
      <c r="AP1602" s="290" t="s">
        <v>0</v>
      </c>
      <c r="AQ1602" s="290" t="s">
        <v>0</v>
      </c>
      <c r="AR1602" s="290" t="s">
        <v>0</v>
      </c>
      <c r="AS1602" s="312">
        <v>1270</v>
      </c>
      <c r="AT1602" s="137">
        <v>1.3369265427290144E-2</v>
      </c>
      <c r="AU1602" s="302">
        <v>158.18181818181799</v>
      </c>
      <c r="AV1602" s="312">
        <v>1090</v>
      </c>
      <c r="AW1602" s="137">
        <v>1.0382633378737511E-2</v>
      </c>
      <c r="AX1602" s="302">
        <v>146.66667200000001</v>
      </c>
      <c r="AZ1602" s="318" t="s">
        <v>0</v>
      </c>
      <c r="BA1602" s="290" t="s">
        <v>0</v>
      </c>
      <c r="BB1602" s="290" t="s">
        <v>0</v>
      </c>
      <c r="BC1602" s="312">
        <v>5789</v>
      </c>
      <c r="BD1602" s="137">
        <v>2.1006528026242737E-2</v>
      </c>
      <c r="BE1602" s="302">
        <v>341.21212121212102</v>
      </c>
      <c r="BF1602" s="312">
        <v>6065</v>
      </c>
      <c r="BG1602" s="137">
        <v>1.9369014048523134E-2</v>
      </c>
      <c r="BH1602" s="302">
        <v>372.121216</v>
      </c>
      <c r="BJ1602" s="318" t="s">
        <v>0</v>
      </c>
      <c r="BK1602" s="290" t="s">
        <v>0</v>
      </c>
      <c r="BL1602" s="290" t="s">
        <v>0</v>
      </c>
      <c r="BM1602" s="312">
        <v>3676</v>
      </c>
      <c r="BN1602" s="137">
        <v>1.7912571448062801E-2</v>
      </c>
      <c r="BO1602" s="302">
        <v>255.75757575757501</v>
      </c>
      <c r="BP1602" s="312">
        <v>3692</v>
      </c>
      <c r="BQ1602" s="137">
        <v>1.6180563164237976E-2</v>
      </c>
      <c r="BR1602" s="302">
        <v>333.33334400000001</v>
      </c>
      <c r="BT1602" s="318" t="s">
        <v>0</v>
      </c>
      <c r="BU1602" s="290" t="s">
        <v>0</v>
      </c>
      <c r="BV1602" s="290" t="s">
        <v>0</v>
      </c>
      <c r="BW1602" s="312">
        <v>1797</v>
      </c>
      <c r="BX1602" s="137">
        <v>1.0519907036102541E-2</v>
      </c>
      <c r="BY1602" s="302">
        <v>167.87878787878699</v>
      </c>
      <c r="BZ1602" s="312">
        <v>2358</v>
      </c>
      <c r="CA1602" s="137">
        <v>1.3196259380928664E-2</v>
      </c>
      <c r="CB1602" s="302">
        <v>233.939392</v>
      </c>
      <c r="CD1602" s="318" t="s">
        <v>0</v>
      </c>
      <c r="CE1602" s="290" t="s">
        <v>0</v>
      </c>
      <c r="CF1602" s="290" t="s">
        <v>0</v>
      </c>
      <c r="CG1602" s="312">
        <v>25971</v>
      </c>
      <c r="CH1602" s="137">
        <v>1.6878303474119088E-2</v>
      </c>
      <c r="CI1602" s="302">
        <v>735.92</v>
      </c>
      <c r="CJ1602" s="312">
        <v>26262</v>
      </c>
      <c r="CK1602" s="137">
        <v>1.5552473460357241E-2</v>
      </c>
      <c r="CL1602" s="302">
        <v>819.93</v>
      </c>
    </row>
    <row r="1603" spans="1:90" ht="14.4" x14ac:dyDescent="0.3">
      <c r="A1603" s="99" t="s">
        <v>668</v>
      </c>
      <c r="B1603" s="318" t="s">
        <v>0</v>
      </c>
      <c r="C1603" s="290" t="s">
        <v>0</v>
      </c>
      <c r="D1603" s="290" t="s">
        <v>0</v>
      </c>
      <c r="E1603" s="312">
        <v>10903</v>
      </c>
      <c r="F1603" s="137">
        <v>2.967674854106785E-2</v>
      </c>
      <c r="G1603" s="302">
        <v>463.636363636363</v>
      </c>
      <c r="H1603" s="312">
        <v>10638</v>
      </c>
      <c r="I1603" s="137">
        <v>2.6104816802491222E-2</v>
      </c>
      <c r="J1603" s="302">
        <v>405.45455900000002</v>
      </c>
      <c r="L1603" s="290" t="s">
        <v>0</v>
      </c>
      <c r="M1603" s="290" t="s">
        <v>0</v>
      </c>
      <c r="N1603" s="290" t="s">
        <v>0</v>
      </c>
      <c r="O1603" s="312">
        <v>8469</v>
      </c>
      <c r="P1603" s="137">
        <v>2.6365025947867667E-2</v>
      </c>
      <c r="Q1603" s="302">
        <v>444.24242424242402</v>
      </c>
      <c r="R1603" s="312">
        <v>8300</v>
      </c>
      <c r="S1603" s="137">
        <v>2.4166897174220034E-2</v>
      </c>
      <c r="T1603" s="302">
        <v>404.84848</v>
      </c>
      <c r="V1603" s="290" t="s">
        <v>0</v>
      </c>
      <c r="W1603" s="290" t="s">
        <v>0</v>
      </c>
      <c r="X1603" s="290" t="s">
        <v>0</v>
      </c>
      <c r="Y1603" s="312">
        <v>1507</v>
      </c>
      <c r="Z1603" s="137">
        <v>2.9577437145492727E-2</v>
      </c>
      <c r="AA1603" s="302">
        <v>154.54545454545399</v>
      </c>
      <c r="AB1603" s="312">
        <v>1507</v>
      </c>
      <c r="AC1603" s="137">
        <v>2.7698132627554772E-2</v>
      </c>
      <c r="AD1603" s="302">
        <v>159.393936</v>
      </c>
      <c r="AF1603" s="290" t="s">
        <v>0</v>
      </c>
      <c r="AG1603" s="290" t="s">
        <v>0</v>
      </c>
      <c r="AH1603" s="290" t="s">
        <v>0</v>
      </c>
      <c r="AI1603" s="312">
        <v>1304</v>
      </c>
      <c r="AJ1603" s="137">
        <v>2.4817295980511571E-2</v>
      </c>
      <c r="AK1603" s="302">
        <v>171.51515151515099</v>
      </c>
      <c r="AL1603" s="312">
        <v>1480</v>
      </c>
      <c r="AM1603" s="137">
        <v>2.5399876433033569E-2</v>
      </c>
      <c r="AN1603" s="302">
        <v>215.15152</v>
      </c>
      <c r="AP1603" s="290" t="s">
        <v>0</v>
      </c>
      <c r="AQ1603" s="290" t="s">
        <v>0</v>
      </c>
      <c r="AR1603" s="290" t="s">
        <v>0</v>
      </c>
      <c r="AS1603" s="312">
        <v>3195</v>
      </c>
      <c r="AT1603" s="137">
        <v>3.3633703181253555E-2</v>
      </c>
      <c r="AU1603" s="302">
        <v>300</v>
      </c>
      <c r="AV1603" s="312">
        <v>2366</v>
      </c>
      <c r="AW1603" s="137">
        <v>2.2536982178066926E-2</v>
      </c>
      <c r="AX1603" s="302">
        <v>203.03030000000001</v>
      </c>
      <c r="AZ1603" s="318" t="s">
        <v>0</v>
      </c>
      <c r="BA1603" s="290" t="s">
        <v>0</v>
      </c>
      <c r="BB1603" s="290" t="s">
        <v>0</v>
      </c>
      <c r="BC1603" s="312">
        <v>7969</v>
      </c>
      <c r="BD1603" s="137">
        <v>2.8917087897932004E-2</v>
      </c>
      <c r="BE1603" s="302">
        <v>409.69696969696901</v>
      </c>
      <c r="BF1603" s="312">
        <v>6846</v>
      </c>
      <c r="BG1603" s="137">
        <v>2.186319376359264E-2</v>
      </c>
      <c r="BH1603" s="302">
        <v>372.121216</v>
      </c>
      <c r="BJ1603" s="318" t="s">
        <v>0</v>
      </c>
      <c r="BK1603" s="290" t="s">
        <v>0</v>
      </c>
      <c r="BL1603" s="290" t="s">
        <v>0</v>
      </c>
      <c r="BM1603" s="312">
        <v>5861</v>
      </c>
      <c r="BN1603" s="137">
        <v>2.8559733747849859E-2</v>
      </c>
      <c r="BO1603" s="302">
        <v>346.666666666666</v>
      </c>
      <c r="BP1603" s="312">
        <v>4987</v>
      </c>
      <c r="BQ1603" s="137">
        <v>2.185603155472773E-2</v>
      </c>
      <c r="BR1603" s="302">
        <v>311.51513699999998</v>
      </c>
      <c r="BT1603" s="318" t="s">
        <v>0</v>
      </c>
      <c r="BU1603" s="290" t="s">
        <v>0</v>
      </c>
      <c r="BV1603" s="290" t="s">
        <v>0</v>
      </c>
      <c r="BW1603" s="312">
        <v>4093</v>
      </c>
      <c r="BX1603" s="137">
        <v>2.396103477950345E-2</v>
      </c>
      <c r="BY1603" s="302">
        <v>272.12121212121201</v>
      </c>
      <c r="BZ1603" s="312">
        <v>4184</v>
      </c>
      <c r="CA1603" s="137">
        <v>2.341524565301337E-2</v>
      </c>
      <c r="CB1603" s="302">
        <v>423.63635299999999</v>
      </c>
      <c r="CD1603" s="318" t="s">
        <v>0</v>
      </c>
      <c r="CE1603" s="290" t="s">
        <v>0</v>
      </c>
      <c r="CF1603" s="290" t="s">
        <v>0</v>
      </c>
      <c r="CG1603" s="312">
        <v>43301</v>
      </c>
      <c r="CH1603" s="137">
        <v>2.8140904036534239E-2</v>
      </c>
      <c r="CI1603" s="302">
        <v>956.78</v>
      </c>
      <c r="CJ1603" s="312">
        <v>40308</v>
      </c>
      <c r="CK1603" s="137">
        <v>2.3870577269060989E-2</v>
      </c>
      <c r="CL1603" s="302">
        <v>924.11</v>
      </c>
    </row>
    <row r="1604" spans="1:90" ht="14.4" x14ac:dyDescent="0.3">
      <c r="A1604" s="99" t="s">
        <v>669</v>
      </c>
      <c r="B1604" s="318" t="s">
        <v>0</v>
      </c>
      <c r="C1604" s="290" t="s">
        <v>0</v>
      </c>
      <c r="D1604" s="290" t="s">
        <v>0</v>
      </c>
      <c r="E1604" s="312">
        <v>4955</v>
      </c>
      <c r="F1604" s="137">
        <v>1.3486956711087884E-2</v>
      </c>
      <c r="G1604" s="302">
        <v>327.27272727272702</v>
      </c>
      <c r="H1604" s="312">
        <v>5084</v>
      </c>
      <c r="I1604" s="137">
        <v>1.247573685127518E-2</v>
      </c>
      <c r="J1604" s="302">
        <v>365.45455900000002</v>
      </c>
      <c r="L1604" s="290" t="s">
        <v>0</v>
      </c>
      <c r="M1604" s="290" t="s">
        <v>0</v>
      </c>
      <c r="N1604" s="290" t="s">
        <v>0</v>
      </c>
      <c r="O1604" s="312">
        <v>4169</v>
      </c>
      <c r="P1604" s="137">
        <v>1.2978603515959418E-2</v>
      </c>
      <c r="Q1604" s="302">
        <v>315.75757575757501</v>
      </c>
      <c r="R1604" s="312">
        <v>4562</v>
      </c>
      <c r="S1604" s="137">
        <v>1.3283058422746E-2</v>
      </c>
      <c r="T1604" s="302">
        <v>373.93939999999998</v>
      </c>
      <c r="V1604" s="290" t="s">
        <v>0</v>
      </c>
      <c r="W1604" s="290" t="s">
        <v>0</v>
      </c>
      <c r="X1604" s="290" t="s">
        <v>0</v>
      </c>
      <c r="Y1604" s="312">
        <v>985</v>
      </c>
      <c r="Z1604" s="137">
        <v>1.9332299660458088E-2</v>
      </c>
      <c r="AA1604" s="302">
        <v>133.939393939393</v>
      </c>
      <c r="AB1604" s="312">
        <v>913</v>
      </c>
      <c r="AC1604" s="137">
        <v>1.6780620496985737E-2</v>
      </c>
      <c r="AD1604" s="302">
        <v>140</v>
      </c>
      <c r="AF1604" s="290" t="s">
        <v>0</v>
      </c>
      <c r="AG1604" s="290" t="s">
        <v>0</v>
      </c>
      <c r="AH1604" s="290" t="s">
        <v>0</v>
      </c>
      <c r="AI1604" s="312">
        <v>804</v>
      </c>
      <c r="AJ1604" s="137">
        <v>1.5301461632155908E-2</v>
      </c>
      <c r="AK1604" s="302">
        <v>157.575757575757</v>
      </c>
      <c r="AL1604" s="312">
        <v>1096</v>
      </c>
      <c r="AM1604" s="137">
        <v>1.8809638223381615E-2</v>
      </c>
      <c r="AN1604" s="302">
        <v>152.72728000000001</v>
      </c>
      <c r="AP1604" s="290" t="s">
        <v>0</v>
      </c>
      <c r="AQ1604" s="290" t="s">
        <v>0</v>
      </c>
      <c r="AR1604" s="290" t="s">
        <v>0</v>
      </c>
      <c r="AS1604" s="312">
        <v>1383</v>
      </c>
      <c r="AT1604" s="137">
        <v>1.4558814240899425E-2</v>
      </c>
      <c r="AU1604" s="302">
        <v>198.18181818181799</v>
      </c>
      <c r="AV1604" s="312">
        <v>1719</v>
      </c>
      <c r="AW1604" s="137">
        <v>1.6374079612889707E-2</v>
      </c>
      <c r="AX1604" s="302">
        <v>331.51513699999998</v>
      </c>
      <c r="AZ1604" s="318" t="s">
        <v>0</v>
      </c>
      <c r="BA1604" s="290" t="s">
        <v>0</v>
      </c>
      <c r="BB1604" s="290" t="s">
        <v>0</v>
      </c>
      <c r="BC1604" s="312">
        <v>3936</v>
      </c>
      <c r="BD1604" s="137">
        <v>1.4282552135306862E-2</v>
      </c>
      <c r="BE1604" s="302">
        <v>313.33333333333297</v>
      </c>
      <c r="BF1604" s="312">
        <v>4302</v>
      </c>
      <c r="BG1604" s="137">
        <v>1.3738746650741387E-2</v>
      </c>
      <c r="BH1604" s="302">
        <v>280</v>
      </c>
      <c r="BJ1604" s="318" t="s">
        <v>0</v>
      </c>
      <c r="BK1604" s="290" t="s">
        <v>0</v>
      </c>
      <c r="BL1604" s="290" t="s">
        <v>0</v>
      </c>
      <c r="BM1604" s="312">
        <v>2605</v>
      </c>
      <c r="BN1604" s="137">
        <v>1.2693756426061914E-2</v>
      </c>
      <c r="BO1604" s="302">
        <v>250.30303030303</v>
      </c>
      <c r="BP1604" s="312">
        <v>3511</v>
      </c>
      <c r="BQ1604" s="137">
        <v>1.5387312369891531E-2</v>
      </c>
      <c r="BR1604" s="302">
        <v>309.09089999999998</v>
      </c>
      <c r="BT1604" s="318" t="s">
        <v>0</v>
      </c>
      <c r="BU1604" s="290" t="s">
        <v>0</v>
      </c>
      <c r="BV1604" s="290" t="s">
        <v>0</v>
      </c>
      <c r="BW1604" s="312">
        <v>1908</v>
      </c>
      <c r="BX1604" s="137">
        <v>1.1169717654359293E-2</v>
      </c>
      <c r="BY1604" s="302">
        <v>226.06060606060601</v>
      </c>
      <c r="BZ1604" s="312">
        <v>2752</v>
      </c>
      <c r="CA1604" s="137">
        <v>1.5401232322440917E-2</v>
      </c>
      <c r="CB1604" s="302">
        <v>350.90910000000002</v>
      </c>
      <c r="CD1604" s="318" t="s">
        <v>0</v>
      </c>
      <c r="CE1604" s="290" t="s">
        <v>0</v>
      </c>
      <c r="CF1604" s="290" t="s">
        <v>0</v>
      </c>
      <c r="CG1604" s="312">
        <v>20745</v>
      </c>
      <c r="CH1604" s="137">
        <v>1.3481976264702957E-2</v>
      </c>
      <c r="CI1604" s="302">
        <v>706.56</v>
      </c>
      <c r="CJ1604" s="312">
        <v>23939</v>
      </c>
      <c r="CK1604" s="137">
        <v>1.4176782505806564E-2</v>
      </c>
      <c r="CL1604" s="302">
        <v>849.11</v>
      </c>
    </row>
    <row r="1605" spans="1:90" ht="14.4" x14ac:dyDescent="0.3">
      <c r="A1605" s="99" t="s">
        <v>670</v>
      </c>
      <c r="B1605" s="318" t="s">
        <v>0</v>
      </c>
      <c r="C1605" s="290" t="s">
        <v>0</v>
      </c>
      <c r="D1605" s="290" t="s">
        <v>0</v>
      </c>
      <c r="E1605" s="312">
        <v>2227</v>
      </c>
      <c r="F1605" s="137">
        <v>6.0616453270621023E-3</v>
      </c>
      <c r="G1605" s="302">
        <v>170.30303030303</v>
      </c>
      <c r="H1605" s="312">
        <v>2556</v>
      </c>
      <c r="I1605" s="137">
        <v>6.2722233264868926E-3</v>
      </c>
      <c r="J1605" s="302">
        <v>231.515152</v>
      </c>
      <c r="L1605" s="290" t="s">
        <v>0</v>
      </c>
      <c r="M1605" s="290" t="s">
        <v>0</v>
      </c>
      <c r="N1605" s="290" t="s">
        <v>0</v>
      </c>
      <c r="O1605" s="312">
        <v>1660</v>
      </c>
      <c r="P1605" s="137">
        <v>5.1677816830157427E-3</v>
      </c>
      <c r="Q1605" s="302">
        <v>203.030303030303</v>
      </c>
      <c r="R1605" s="312">
        <v>2358</v>
      </c>
      <c r="S1605" s="137">
        <v>6.8657281369651621E-3</v>
      </c>
      <c r="T1605" s="302">
        <v>258.18182400000001</v>
      </c>
      <c r="V1605" s="290" t="s">
        <v>0</v>
      </c>
      <c r="W1605" s="290" t="s">
        <v>0</v>
      </c>
      <c r="X1605" s="290" t="s">
        <v>0</v>
      </c>
      <c r="Y1605" s="312">
        <v>215</v>
      </c>
      <c r="Z1605" s="137">
        <v>4.219740535023846E-3</v>
      </c>
      <c r="AA1605" s="302">
        <v>66.6666666666666</v>
      </c>
      <c r="AB1605" s="312">
        <v>279</v>
      </c>
      <c r="AC1605" s="137">
        <v>5.1279223643581825E-3</v>
      </c>
      <c r="AD1605" s="302">
        <v>86.666664100000006</v>
      </c>
      <c r="AF1605" s="290" t="s">
        <v>0</v>
      </c>
      <c r="AG1605" s="290" t="s">
        <v>0</v>
      </c>
      <c r="AH1605" s="290" t="s">
        <v>0</v>
      </c>
      <c r="AI1605" s="312">
        <v>273</v>
      </c>
      <c r="AJ1605" s="137">
        <v>5.1956455542021924E-3</v>
      </c>
      <c r="AK1605" s="302">
        <v>66.6666666666666</v>
      </c>
      <c r="AL1605" s="312">
        <v>299</v>
      </c>
      <c r="AM1605" s="137">
        <v>5.1314615226196198E-3</v>
      </c>
      <c r="AN1605" s="302">
        <v>80.606063800000001</v>
      </c>
      <c r="AP1605" s="290" t="s">
        <v>0</v>
      </c>
      <c r="AQ1605" s="290" t="s">
        <v>0</v>
      </c>
      <c r="AR1605" s="290" t="s">
        <v>0</v>
      </c>
      <c r="AS1605" s="312">
        <v>503</v>
      </c>
      <c r="AT1605" s="137">
        <v>5.2950712676590097E-3</v>
      </c>
      <c r="AU1605" s="302">
        <v>120</v>
      </c>
      <c r="AV1605" s="312">
        <v>538</v>
      </c>
      <c r="AW1605" s="137">
        <v>5.124639227303468E-3</v>
      </c>
      <c r="AX1605" s="302">
        <v>110.909088</v>
      </c>
      <c r="AZ1605" s="318" t="s">
        <v>0</v>
      </c>
      <c r="BA1605" s="290" t="s">
        <v>0</v>
      </c>
      <c r="BB1605" s="290" t="s">
        <v>0</v>
      </c>
      <c r="BC1605" s="312">
        <v>1988</v>
      </c>
      <c r="BD1605" s="137">
        <v>7.2138500114303965E-3</v>
      </c>
      <c r="BE1605" s="302">
        <v>182.42424242424201</v>
      </c>
      <c r="BF1605" s="312">
        <v>1969</v>
      </c>
      <c r="BG1605" s="137">
        <v>6.2881432253160839E-3</v>
      </c>
      <c r="BH1605" s="302">
        <v>182.42424</v>
      </c>
      <c r="BJ1605" s="318" t="s">
        <v>0</v>
      </c>
      <c r="BK1605" s="290" t="s">
        <v>0</v>
      </c>
      <c r="BL1605" s="290" t="s">
        <v>0</v>
      </c>
      <c r="BM1605" s="312">
        <v>1438</v>
      </c>
      <c r="BN1605" s="137">
        <v>7.0071484609124882E-3</v>
      </c>
      <c r="BO1605" s="302">
        <v>170.90909090909</v>
      </c>
      <c r="BP1605" s="312">
        <v>1684</v>
      </c>
      <c r="BQ1605" s="137">
        <v>7.3803002081735507E-3</v>
      </c>
      <c r="BR1605" s="302">
        <v>211.515152</v>
      </c>
      <c r="BT1605" s="318" t="s">
        <v>0</v>
      </c>
      <c r="BU1605" s="290" t="s">
        <v>0</v>
      </c>
      <c r="BV1605" s="290" t="s">
        <v>0</v>
      </c>
      <c r="BW1605" s="312">
        <v>919</v>
      </c>
      <c r="BX1605" s="137">
        <v>5.3799635871887791E-3</v>
      </c>
      <c r="BY1605" s="302">
        <v>140</v>
      </c>
      <c r="BZ1605" s="312">
        <v>1134</v>
      </c>
      <c r="CA1605" s="137">
        <v>6.3462926793779063E-3</v>
      </c>
      <c r="CB1605" s="302">
        <v>190.30302399999999</v>
      </c>
      <c r="CD1605" s="318" t="s">
        <v>0</v>
      </c>
      <c r="CE1605" s="290" t="s">
        <v>0</v>
      </c>
      <c r="CF1605" s="290" t="s">
        <v>0</v>
      </c>
      <c r="CG1605" s="312">
        <v>9223</v>
      </c>
      <c r="CH1605" s="137">
        <v>5.9939391221670467E-3</v>
      </c>
      <c r="CI1605" s="302">
        <v>418.14</v>
      </c>
      <c r="CJ1605" s="312">
        <v>10817</v>
      </c>
      <c r="CK1605" s="137">
        <v>6.4058756157445848E-3</v>
      </c>
      <c r="CL1605" s="302">
        <v>509.47</v>
      </c>
    </row>
    <row r="1606" spans="1:90" ht="14.4" x14ac:dyDescent="0.3">
      <c r="A1606" s="99" t="s">
        <v>671</v>
      </c>
      <c r="B1606" s="318" t="s">
        <v>0</v>
      </c>
      <c r="C1606" s="290" t="s">
        <v>0</v>
      </c>
      <c r="D1606" s="290" t="s">
        <v>0</v>
      </c>
      <c r="E1606" s="312">
        <v>5159</v>
      </c>
      <c r="F1606" s="137">
        <v>1.4042221931887467E-2</v>
      </c>
      <c r="G1606" s="302">
        <v>315.75757575757501</v>
      </c>
      <c r="H1606" s="312">
        <v>5112</v>
      </c>
      <c r="I1606" s="137">
        <v>1.2544446652973785E-2</v>
      </c>
      <c r="J1606" s="302">
        <v>323.03030000000001</v>
      </c>
      <c r="L1606" s="290" t="s">
        <v>0</v>
      </c>
      <c r="M1606" s="290" t="s">
        <v>0</v>
      </c>
      <c r="N1606" s="290" t="s">
        <v>0</v>
      </c>
      <c r="O1606" s="312">
        <v>3940</v>
      </c>
      <c r="P1606" s="137">
        <v>1.2265698693422908E-2</v>
      </c>
      <c r="Q1606" s="302">
        <v>309.69696969696901</v>
      </c>
      <c r="R1606" s="312">
        <v>3827</v>
      </c>
      <c r="S1606" s="137">
        <v>1.1142977769366274E-2</v>
      </c>
      <c r="T1606" s="302">
        <v>260.60604899999998</v>
      </c>
      <c r="V1606" s="290" t="s">
        <v>0</v>
      </c>
      <c r="W1606" s="290" t="s">
        <v>0</v>
      </c>
      <c r="X1606" s="290" t="s">
        <v>0</v>
      </c>
      <c r="Y1606" s="312">
        <v>1163</v>
      </c>
      <c r="Z1606" s="137">
        <v>2.2825852289454576E-2</v>
      </c>
      <c r="AA1606" s="302">
        <v>187.87878787878699</v>
      </c>
      <c r="AB1606" s="312">
        <v>1100</v>
      </c>
      <c r="AC1606" s="137">
        <v>2.0217615056609323E-2</v>
      </c>
      <c r="AD1606" s="302">
        <v>147.878784</v>
      </c>
      <c r="AF1606" s="290" t="s">
        <v>0</v>
      </c>
      <c r="AG1606" s="290" t="s">
        <v>0</v>
      </c>
      <c r="AH1606" s="290" t="s">
        <v>0</v>
      </c>
      <c r="AI1606" s="312">
        <v>714</v>
      </c>
      <c r="AJ1606" s="137">
        <v>1.3588611449451888E-2</v>
      </c>
      <c r="AK1606" s="302">
        <v>153.939393939393</v>
      </c>
      <c r="AL1606" s="312">
        <v>493</v>
      </c>
      <c r="AM1606" s="137">
        <v>8.4609047847875336E-3</v>
      </c>
      <c r="AN1606" s="302">
        <v>104.242424</v>
      </c>
      <c r="AP1606" s="290" t="s">
        <v>0</v>
      </c>
      <c r="AQ1606" s="290" t="s">
        <v>0</v>
      </c>
      <c r="AR1606" s="290" t="s">
        <v>0</v>
      </c>
      <c r="AS1606" s="312">
        <v>995</v>
      </c>
      <c r="AT1606" s="137">
        <v>1.0474345748152515E-2</v>
      </c>
      <c r="AU1606" s="302">
        <v>135.15151515151501</v>
      </c>
      <c r="AV1606" s="312">
        <v>1135</v>
      </c>
      <c r="AW1606" s="137">
        <v>1.0811274206300068E-2</v>
      </c>
      <c r="AX1606" s="302">
        <v>148.484848</v>
      </c>
      <c r="AZ1606" s="318" t="s">
        <v>0</v>
      </c>
      <c r="BA1606" s="290" t="s">
        <v>0</v>
      </c>
      <c r="BB1606" s="290" t="s">
        <v>0</v>
      </c>
      <c r="BC1606" s="312">
        <v>2978</v>
      </c>
      <c r="BD1606" s="137">
        <v>1.0806260228390201E-2</v>
      </c>
      <c r="BE1606" s="302">
        <v>217.575757575757</v>
      </c>
      <c r="BF1606" s="312">
        <v>3158</v>
      </c>
      <c r="BG1606" s="137">
        <v>1.0085300307540981E-2</v>
      </c>
      <c r="BH1606" s="302">
        <v>241.21212800000001</v>
      </c>
      <c r="BJ1606" s="318" t="s">
        <v>0</v>
      </c>
      <c r="BK1606" s="290" t="s">
        <v>0</v>
      </c>
      <c r="BL1606" s="290" t="s">
        <v>0</v>
      </c>
      <c r="BM1606" s="312">
        <v>1852</v>
      </c>
      <c r="BN1606" s="137">
        <v>9.0245055282405628E-3</v>
      </c>
      <c r="BO1606" s="302">
        <v>194.54545454545399</v>
      </c>
      <c r="BP1606" s="312">
        <v>1787</v>
      </c>
      <c r="BQ1606" s="137">
        <v>7.8317081187684896E-3</v>
      </c>
      <c r="BR1606" s="302">
        <v>180</v>
      </c>
      <c r="BT1606" s="318" t="s">
        <v>0</v>
      </c>
      <c r="BU1606" s="290" t="s">
        <v>0</v>
      </c>
      <c r="BV1606" s="290" t="s">
        <v>0</v>
      </c>
      <c r="BW1606" s="312">
        <v>1786</v>
      </c>
      <c r="BX1606" s="137">
        <v>1.0455511389248268E-2</v>
      </c>
      <c r="BY1606" s="302">
        <v>197.575757575757</v>
      </c>
      <c r="BZ1606" s="312">
        <v>1618</v>
      </c>
      <c r="CA1606" s="137">
        <v>9.0549396430630088E-3</v>
      </c>
      <c r="CB1606" s="302">
        <v>184.84848</v>
      </c>
      <c r="CD1606" s="318" t="s">
        <v>0</v>
      </c>
      <c r="CE1606" s="290" t="s">
        <v>0</v>
      </c>
      <c r="CF1606" s="290" t="s">
        <v>0</v>
      </c>
      <c r="CG1606" s="312">
        <v>18587</v>
      </c>
      <c r="CH1606" s="137">
        <v>1.2079512790167939E-2</v>
      </c>
      <c r="CI1606" s="302">
        <v>628.36</v>
      </c>
      <c r="CJ1606" s="312">
        <v>18230</v>
      </c>
      <c r="CK1606" s="137">
        <v>1.0795887258484217E-2</v>
      </c>
      <c r="CL1606" s="302">
        <v>592.11</v>
      </c>
    </row>
    <row r="1607" spans="1:90" ht="14.4" x14ac:dyDescent="0.3">
      <c r="A1607" s="99" t="s">
        <v>675</v>
      </c>
      <c r="B1607" s="318" t="s">
        <v>0</v>
      </c>
      <c r="C1607" s="290" t="s">
        <v>0</v>
      </c>
      <c r="D1607" s="290" t="s">
        <v>0</v>
      </c>
      <c r="E1607" s="312">
        <v>57081</v>
      </c>
      <c r="F1607" s="137">
        <v>0.15536810817873006</v>
      </c>
      <c r="G1607" s="302">
        <v>1130.9090909090901</v>
      </c>
      <c r="H1607" s="312">
        <v>60804</v>
      </c>
      <c r="I1607" s="137">
        <v>0.14920824223149803</v>
      </c>
      <c r="J1607" s="302">
        <v>1086.6666299999999</v>
      </c>
      <c r="L1607" s="290" t="s">
        <v>0</v>
      </c>
      <c r="M1607" s="290" t="s">
        <v>0</v>
      </c>
      <c r="N1607" s="290" t="s">
        <v>0</v>
      </c>
      <c r="O1607" s="312">
        <v>64794</v>
      </c>
      <c r="P1607" s="137">
        <v>0.20171159419838677</v>
      </c>
      <c r="Q1607" s="302">
        <v>1073.3333333333301</v>
      </c>
      <c r="R1607" s="312">
        <v>71426</v>
      </c>
      <c r="S1607" s="137">
        <v>0.20796925271877592</v>
      </c>
      <c r="T1607" s="302">
        <v>1386.6666299999999</v>
      </c>
      <c r="V1607" s="290" t="s">
        <v>0</v>
      </c>
      <c r="W1607" s="290" t="s">
        <v>0</v>
      </c>
      <c r="X1607" s="290" t="s">
        <v>0</v>
      </c>
      <c r="Y1607" s="312">
        <v>10341</v>
      </c>
      <c r="Z1607" s="137">
        <v>0.20295970638456556</v>
      </c>
      <c r="AA1607" s="302">
        <v>522.42424242424204</v>
      </c>
      <c r="AB1607" s="312">
        <v>10755</v>
      </c>
      <c r="AC1607" s="137">
        <v>0.19767313630348479</v>
      </c>
      <c r="AD1607" s="302">
        <v>581.81820000000005</v>
      </c>
      <c r="AF1607" s="290" t="s">
        <v>0</v>
      </c>
      <c r="AG1607" s="290" t="s">
        <v>0</v>
      </c>
      <c r="AH1607" s="290" t="s">
        <v>0</v>
      </c>
      <c r="AI1607" s="312">
        <v>12949</v>
      </c>
      <c r="AJ1607" s="137">
        <v>0.24644107795371498</v>
      </c>
      <c r="AK1607" s="302">
        <v>630.90909090909099</v>
      </c>
      <c r="AL1607" s="312">
        <v>13113</v>
      </c>
      <c r="AM1607" s="137">
        <v>0.22504633761241161</v>
      </c>
      <c r="AN1607" s="302">
        <v>567.87879999999996</v>
      </c>
      <c r="AP1607" s="290" t="s">
        <v>0</v>
      </c>
      <c r="AQ1607" s="290" t="s">
        <v>0</v>
      </c>
      <c r="AR1607" s="290" t="s">
        <v>0</v>
      </c>
      <c r="AS1607" s="312">
        <v>18794</v>
      </c>
      <c r="AT1607" s="137">
        <v>0.19784407436259133</v>
      </c>
      <c r="AU1607" s="302">
        <v>682.42424242424204</v>
      </c>
      <c r="AV1607" s="312">
        <v>20867</v>
      </c>
      <c r="AW1607" s="137">
        <v>0.19876551441661983</v>
      </c>
      <c r="AX1607" s="302">
        <v>667.27269999999999</v>
      </c>
      <c r="AZ1607" s="318" t="s">
        <v>0</v>
      </c>
      <c r="BA1607" s="290" t="s">
        <v>0</v>
      </c>
      <c r="BB1607" s="290" t="s">
        <v>0</v>
      </c>
      <c r="BC1607" s="312">
        <v>34868</v>
      </c>
      <c r="BD1607" s="137">
        <v>0.12652541358076211</v>
      </c>
      <c r="BE1607" s="302">
        <v>941.21212121212102</v>
      </c>
      <c r="BF1607" s="312">
        <v>43380</v>
      </c>
      <c r="BG1607" s="137">
        <v>0.13853715241960982</v>
      </c>
      <c r="BH1607" s="302">
        <v>1067.27271</v>
      </c>
      <c r="BJ1607" s="318" t="s">
        <v>0</v>
      </c>
      <c r="BK1607" s="290" t="s">
        <v>0</v>
      </c>
      <c r="BL1607" s="290" t="s">
        <v>0</v>
      </c>
      <c r="BM1607" s="312">
        <v>28869</v>
      </c>
      <c r="BN1607" s="137">
        <v>0.14067410912244968</v>
      </c>
      <c r="BO1607" s="302">
        <v>709.09090909090901</v>
      </c>
      <c r="BP1607" s="312">
        <v>32963</v>
      </c>
      <c r="BQ1607" s="137">
        <v>0.1444636791936014</v>
      </c>
      <c r="BR1607" s="302">
        <v>830.90909999999997</v>
      </c>
      <c r="BT1607" s="318" t="s">
        <v>0</v>
      </c>
      <c r="BU1607" s="290" t="s">
        <v>0</v>
      </c>
      <c r="BV1607" s="290" t="s">
        <v>0</v>
      </c>
      <c r="BW1607" s="312">
        <v>38136</v>
      </c>
      <c r="BX1607" s="137">
        <v>0.22325385349404925</v>
      </c>
      <c r="BY1607" s="302">
        <v>931.51515151515105</v>
      </c>
      <c r="BZ1607" s="312">
        <v>37482</v>
      </c>
      <c r="CA1607" s="137">
        <v>0.20976344110091949</v>
      </c>
      <c r="CB1607" s="302">
        <v>973.33330000000001</v>
      </c>
      <c r="CD1607" s="318" t="s">
        <v>0</v>
      </c>
      <c r="CE1607" s="290" t="s">
        <v>0</v>
      </c>
      <c r="CF1607" s="290" t="s">
        <v>0</v>
      </c>
      <c r="CG1607" s="312">
        <v>265832</v>
      </c>
      <c r="CH1607" s="137">
        <v>0.17276166374540933</v>
      </c>
      <c r="CI1607" s="302">
        <v>2411.98</v>
      </c>
      <c r="CJ1607" s="312">
        <v>290790</v>
      </c>
      <c r="CK1607" s="137">
        <v>0.17220713416865746</v>
      </c>
      <c r="CL1607" s="302">
        <v>2641.67</v>
      </c>
    </row>
    <row r="1608" spans="1:90" ht="14.4" x14ac:dyDescent="0.3">
      <c r="A1608" s="99" t="s">
        <v>659</v>
      </c>
      <c r="B1608" s="318" t="s">
        <v>0</v>
      </c>
      <c r="C1608" s="290" t="s">
        <v>0</v>
      </c>
      <c r="D1608" s="290" t="s">
        <v>0</v>
      </c>
      <c r="E1608" s="312">
        <v>29049</v>
      </c>
      <c r="F1608" s="137">
        <v>7.9068134308858118E-2</v>
      </c>
      <c r="G1608" s="302">
        <v>957.57575757575705</v>
      </c>
      <c r="H1608" s="312">
        <v>29763</v>
      </c>
      <c r="I1608" s="137">
        <v>7.3036065284127302E-2</v>
      </c>
      <c r="J1608" s="302">
        <v>812.12120000000004</v>
      </c>
      <c r="L1608" s="290" t="s">
        <v>0</v>
      </c>
      <c r="M1608" s="290" t="s">
        <v>0</v>
      </c>
      <c r="N1608" s="290" t="s">
        <v>0</v>
      </c>
      <c r="O1608" s="312">
        <v>37070</v>
      </c>
      <c r="P1608" s="137">
        <v>0.11540341384903229</v>
      </c>
      <c r="Q1608" s="302">
        <v>962.42424242424204</v>
      </c>
      <c r="R1608" s="312">
        <v>39473</v>
      </c>
      <c r="S1608" s="137">
        <v>0.11493252194674547</v>
      </c>
      <c r="T1608" s="302">
        <v>1194.5454099999999</v>
      </c>
      <c r="V1608" s="290" t="s">
        <v>0</v>
      </c>
      <c r="W1608" s="290" t="s">
        <v>0</v>
      </c>
      <c r="X1608" s="290" t="s">
        <v>0</v>
      </c>
      <c r="Y1608" s="312">
        <v>5926</v>
      </c>
      <c r="Z1608" s="137">
        <v>0.11630782516535496</v>
      </c>
      <c r="AA1608" s="302">
        <v>378.18181818181802</v>
      </c>
      <c r="AB1608" s="312">
        <v>6112</v>
      </c>
      <c r="AC1608" s="137">
        <v>0.11233642111454198</v>
      </c>
      <c r="AD1608" s="302">
        <v>431.51513699999998</v>
      </c>
      <c r="AF1608" s="290" t="s">
        <v>0</v>
      </c>
      <c r="AG1608" s="290" t="s">
        <v>0</v>
      </c>
      <c r="AH1608" s="290" t="s">
        <v>0</v>
      </c>
      <c r="AI1608" s="312">
        <v>8395</v>
      </c>
      <c r="AJ1608" s="137">
        <v>0.1597708587088916</v>
      </c>
      <c r="AK1608" s="302">
        <v>607.27272727272702</v>
      </c>
      <c r="AL1608" s="312">
        <v>7498</v>
      </c>
      <c r="AM1608" s="137">
        <v>0.12868126587492276</v>
      </c>
      <c r="AN1608" s="302">
        <v>506.06060000000002</v>
      </c>
      <c r="AP1608" s="290" t="s">
        <v>0</v>
      </c>
      <c r="AQ1608" s="290" t="s">
        <v>0</v>
      </c>
      <c r="AR1608" s="290" t="s">
        <v>0</v>
      </c>
      <c r="AS1608" s="312">
        <v>9353</v>
      </c>
      <c r="AT1608" s="137">
        <v>9.8458850032633646E-2</v>
      </c>
      <c r="AU1608" s="302">
        <v>474.54545454545399</v>
      </c>
      <c r="AV1608" s="312">
        <v>10597</v>
      </c>
      <c r="AW1608" s="137">
        <v>0.10094015221512054</v>
      </c>
      <c r="AX1608" s="302">
        <v>528.48486300000002</v>
      </c>
      <c r="AZ1608" s="318" t="s">
        <v>0</v>
      </c>
      <c r="BA1608" s="290" t="s">
        <v>0</v>
      </c>
      <c r="BB1608" s="290" t="s">
        <v>0</v>
      </c>
      <c r="BC1608" s="312">
        <v>9950</v>
      </c>
      <c r="BD1608" s="137">
        <v>3.6105537029040465E-2</v>
      </c>
      <c r="BE1608" s="302">
        <v>556.969696969697</v>
      </c>
      <c r="BF1608" s="312">
        <v>10501</v>
      </c>
      <c r="BG1608" s="137">
        <v>3.3535699344359675E-2</v>
      </c>
      <c r="BH1608" s="302">
        <v>506.66665599999999</v>
      </c>
      <c r="BJ1608" s="318" t="s">
        <v>0</v>
      </c>
      <c r="BK1608" s="290" t="s">
        <v>0</v>
      </c>
      <c r="BL1608" s="290" t="s">
        <v>0</v>
      </c>
      <c r="BM1608" s="312">
        <v>7432</v>
      </c>
      <c r="BN1608" s="137">
        <v>3.6214970348749383E-2</v>
      </c>
      <c r="BO1608" s="302">
        <v>401.81818181818102</v>
      </c>
      <c r="BP1608" s="312">
        <v>8354</v>
      </c>
      <c r="BQ1608" s="137">
        <v>3.6612249370001099E-2</v>
      </c>
      <c r="BR1608" s="302">
        <v>440</v>
      </c>
      <c r="BT1608" s="318" t="s">
        <v>0</v>
      </c>
      <c r="BU1608" s="290" t="s">
        <v>0</v>
      </c>
      <c r="BV1608" s="290" t="s">
        <v>0</v>
      </c>
      <c r="BW1608" s="312">
        <v>26096</v>
      </c>
      <c r="BX1608" s="137">
        <v>0.15276989093719082</v>
      </c>
      <c r="BY1608" s="302">
        <v>767.87878787878697</v>
      </c>
      <c r="BZ1608" s="312">
        <v>23640</v>
      </c>
      <c r="CA1608" s="137">
        <v>0.1322983764907352</v>
      </c>
      <c r="CB1608" s="302">
        <v>816.36364700000001</v>
      </c>
      <c r="CD1608" s="318" t="s">
        <v>0</v>
      </c>
      <c r="CE1608" s="290" t="s">
        <v>0</v>
      </c>
      <c r="CF1608" s="290" t="s">
        <v>0</v>
      </c>
      <c r="CG1608" s="312">
        <v>133271</v>
      </c>
      <c r="CH1608" s="137">
        <v>8.6611542963279248E-2</v>
      </c>
      <c r="CI1608" s="302">
        <v>1906.7</v>
      </c>
      <c r="CJ1608" s="312">
        <v>135938</v>
      </c>
      <c r="CK1608" s="137">
        <v>8.0503089530654284E-2</v>
      </c>
      <c r="CL1608" s="302">
        <v>1980.16</v>
      </c>
    </row>
    <row r="1609" spans="1:90" ht="14.4" x14ac:dyDescent="0.3">
      <c r="A1609" s="99" t="s">
        <v>660</v>
      </c>
      <c r="B1609" s="318" t="s">
        <v>0</v>
      </c>
      <c r="C1609" s="290" t="s">
        <v>0</v>
      </c>
      <c r="D1609" s="290" t="s">
        <v>0</v>
      </c>
      <c r="E1609" s="312">
        <v>14412</v>
      </c>
      <c r="F1609" s="137">
        <v>3.9227854716488111E-2</v>
      </c>
      <c r="G1609" s="302">
        <v>542.42424242424204</v>
      </c>
      <c r="H1609" s="312">
        <v>17154</v>
      </c>
      <c r="I1609" s="137">
        <v>4.2094569226352171E-2</v>
      </c>
      <c r="J1609" s="302">
        <v>686.06060000000002</v>
      </c>
      <c r="L1609" s="290" t="s">
        <v>0</v>
      </c>
      <c r="M1609" s="290" t="s">
        <v>0</v>
      </c>
      <c r="N1609" s="290" t="s">
        <v>0</v>
      </c>
      <c r="O1609" s="312">
        <v>13473</v>
      </c>
      <c r="P1609" s="137">
        <v>4.194308591281392E-2</v>
      </c>
      <c r="Q1609" s="302">
        <v>518.18181818181802</v>
      </c>
      <c r="R1609" s="312">
        <v>17532</v>
      </c>
      <c r="S1609" s="137">
        <v>5.1047474850412729E-2</v>
      </c>
      <c r="T1609" s="302">
        <v>792.72730000000001</v>
      </c>
      <c r="V1609" s="290" t="s">
        <v>0</v>
      </c>
      <c r="W1609" s="290" t="s">
        <v>0</v>
      </c>
      <c r="X1609" s="290" t="s">
        <v>0</v>
      </c>
      <c r="Y1609" s="312">
        <v>1443</v>
      </c>
      <c r="Z1609" s="137">
        <v>2.8321328335067026E-2</v>
      </c>
      <c r="AA1609" s="302">
        <v>175.75757575757501</v>
      </c>
      <c r="AB1609" s="312">
        <v>1541</v>
      </c>
      <c r="AC1609" s="137">
        <v>2.8323040729304513E-2</v>
      </c>
      <c r="AD1609" s="302">
        <v>184.84848</v>
      </c>
      <c r="AF1609" s="290" t="s">
        <v>0</v>
      </c>
      <c r="AG1609" s="290" t="s">
        <v>0</v>
      </c>
      <c r="AH1609" s="290" t="s">
        <v>0</v>
      </c>
      <c r="AI1609" s="312">
        <v>2081</v>
      </c>
      <c r="AJ1609" s="137">
        <v>3.9604902557856272E-2</v>
      </c>
      <c r="AK1609" s="302">
        <v>239.39393939393901</v>
      </c>
      <c r="AL1609" s="312">
        <v>3589</v>
      </c>
      <c r="AM1609" s="137">
        <v>6.1594700350106404E-2</v>
      </c>
      <c r="AN1609" s="302">
        <v>326.06060000000002</v>
      </c>
      <c r="AP1609" s="290" t="s">
        <v>0</v>
      </c>
      <c r="AQ1609" s="290" t="s">
        <v>0</v>
      </c>
      <c r="AR1609" s="290" t="s">
        <v>0</v>
      </c>
      <c r="AS1609" s="312">
        <v>4440</v>
      </c>
      <c r="AT1609" s="137">
        <v>4.6739794092258459E-2</v>
      </c>
      <c r="AU1609" s="302">
        <v>333.33333333333297</v>
      </c>
      <c r="AV1609" s="312">
        <v>5725</v>
      </c>
      <c r="AW1609" s="137">
        <v>5.4532638617680956E-2</v>
      </c>
      <c r="AX1609" s="302">
        <v>344.84848</v>
      </c>
      <c r="AZ1609" s="318" t="s">
        <v>0</v>
      </c>
      <c r="BA1609" s="290" t="s">
        <v>0</v>
      </c>
      <c r="BB1609" s="290" t="s">
        <v>0</v>
      </c>
      <c r="BC1609" s="312">
        <v>13099</v>
      </c>
      <c r="BD1609" s="137">
        <v>4.753230447672372E-2</v>
      </c>
      <c r="BE1609" s="302">
        <v>552.12121212121201</v>
      </c>
      <c r="BF1609" s="312">
        <v>19701</v>
      </c>
      <c r="BG1609" s="137">
        <v>6.2916561544922381E-2</v>
      </c>
      <c r="BH1609" s="302">
        <v>865.45450000000005</v>
      </c>
      <c r="BJ1609" s="318" t="s">
        <v>0</v>
      </c>
      <c r="BK1609" s="290" t="s">
        <v>0</v>
      </c>
      <c r="BL1609" s="290" t="s">
        <v>0</v>
      </c>
      <c r="BM1609" s="312">
        <v>10803</v>
      </c>
      <c r="BN1609" s="137">
        <v>5.2641324633684018E-2</v>
      </c>
      <c r="BO1609" s="302">
        <v>450.30303030303003</v>
      </c>
      <c r="BP1609" s="312">
        <v>14173</v>
      </c>
      <c r="BQ1609" s="137">
        <v>6.211460501807823E-2</v>
      </c>
      <c r="BR1609" s="302">
        <v>620.60609999999997</v>
      </c>
      <c r="BT1609" s="318" t="s">
        <v>0</v>
      </c>
      <c r="BU1609" s="290" t="s">
        <v>0</v>
      </c>
      <c r="BV1609" s="290" t="s">
        <v>0</v>
      </c>
      <c r="BW1609" s="312">
        <v>5809</v>
      </c>
      <c r="BX1609" s="137">
        <v>3.4006755688769985E-2</v>
      </c>
      <c r="BY1609" s="302">
        <v>330.30303030303003</v>
      </c>
      <c r="BZ1609" s="312">
        <v>6344</v>
      </c>
      <c r="CA1609" s="137">
        <v>3.5503422185161761E-2</v>
      </c>
      <c r="CB1609" s="302">
        <v>369.09089999999998</v>
      </c>
      <c r="CD1609" s="318" t="s">
        <v>0</v>
      </c>
      <c r="CE1609" s="290" t="s">
        <v>0</v>
      </c>
      <c r="CF1609" s="290" t="s">
        <v>0</v>
      </c>
      <c r="CG1609" s="312">
        <v>65560</v>
      </c>
      <c r="CH1609" s="137">
        <v>4.2606814360758055E-2</v>
      </c>
      <c r="CI1609" s="302">
        <v>1173.3800000000001</v>
      </c>
      <c r="CJ1609" s="312">
        <v>85759</v>
      </c>
      <c r="CK1609" s="137">
        <v>5.0786862062553374E-2</v>
      </c>
      <c r="CL1609" s="302">
        <v>1620.22</v>
      </c>
    </row>
    <row r="1610" spans="1:90" ht="14.4" x14ac:dyDescent="0.3">
      <c r="A1610" s="99" t="s">
        <v>661</v>
      </c>
      <c r="B1610" s="318" t="s">
        <v>0</v>
      </c>
      <c r="C1610" s="290" t="s">
        <v>0</v>
      </c>
      <c r="D1610" s="290" t="s">
        <v>0</v>
      </c>
      <c r="E1610" s="312">
        <v>1861</v>
      </c>
      <c r="F1610" s="137">
        <v>5.0654341956275582E-3</v>
      </c>
      <c r="G1610" s="302">
        <v>158.78787878787799</v>
      </c>
      <c r="H1610" s="312">
        <v>1978</v>
      </c>
      <c r="I1610" s="137">
        <v>4.8538567057085577E-3</v>
      </c>
      <c r="J1610" s="302">
        <v>240</v>
      </c>
      <c r="L1610" s="290" t="s">
        <v>0</v>
      </c>
      <c r="M1610" s="290" t="s">
        <v>0</v>
      </c>
      <c r="N1610" s="290" t="s">
        <v>0</v>
      </c>
      <c r="O1610" s="312">
        <v>2426</v>
      </c>
      <c r="P1610" s="137">
        <v>7.5524327487928875E-3</v>
      </c>
      <c r="Q1610" s="302">
        <v>234.54545454545399</v>
      </c>
      <c r="R1610" s="312">
        <v>1999</v>
      </c>
      <c r="S1610" s="137">
        <v>5.8204370423211868E-3</v>
      </c>
      <c r="T1610" s="302">
        <v>223.636368</v>
      </c>
      <c r="V1610" s="290" t="s">
        <v>0</v>
      </c>
      <c r="W1610" s="290" t="s">
        <v>0</v>
      </c>
      <c r="X1610" s="290" t="s">
        <v>0</v>
      </c>
      <c r="Y1610" s="312">
        <v>257</v>
      </c>
      <c r="Z1610" s="137">
        <v>5.0440619418657138E-3</v>
      </c>
      <c r="AA1610" s="302">
        <v>65.454545454545396</v>
      </c>
      <c r="AB1610" s="312">
        <v>482</v>
      </c>
      <c r="AC1610" s="137">
        <v>8.8589913248051759E-3</v>
      </c>
      <c r="AD1610" s="302">
        <v>111.515152</v>
      </c>
      <c r="AF1610" s="290" t="s">
        <v>0</v>
      </c>
      <c r="AG1610" s="290" t="s">
        <v>0</v>
      </c>
      <c r="AH1610" s="290" t="s">
        <v>0</v>
      </c>
      <c r="AI1610" s="312">
        <v>404</v>
      </c>
      <c r="AJ1610" s="137">
        <v>7.6887941534713768E-3</v>
      </c>
      <c r="AK1610" s="302">
        <v>120.60606060606</v>
      </c>
      <c r="AL1610" s="312">
        <v>498</v>
      </c>
      <c r="AM1610" s="137">
        <v>8.5467151781423775E-3</v>
      </c>
      <c r="AN1610" s="302">
        <v>100.606064</v>
      </c>
      <c r="AP1610" s="290" t="s">
        <v>0</v>
      </c>
      <c r="AQ1610" s="290" t="s">
        <v>0</v>
      </c>
      <c r="AR1610" s="290" t="s">
        <v>0</v>
      </c>
      <c r="AS1610" s="312">
        <v>1290</v>
      </c>
      <c r="AT1610" s="137">
        <v>1.3579805040318336E-2</v>
      </c>
      <c r="AU1610" s="302">
        <v>186.666666666666</v>
      </c>
      <c r="AV1610" s="312">
        <v>1270</v>
      </c>
      <c r="AW1610" s="137">
        <v>1.2097196688987741E-2</v>
      </c>
      <c r="AX1610" s="302">
        <v>160.606064</v>
      </c>
      <c r="AZ1610" s="318" t="s">
        <v>0</v>
      </c>
      <c r="BA1610" s="290" t="s">
        <v>0</v>
      </c>
      <c r="BB1610" s="290" t="s">
        <v>0</v>
      </c>
      <c r="BC1610" s="312">
        <v>2454</v>
      </c>
      <c r="BD1610" s="137">
        <v>8.9048229014336983E-3</v>
      </c>
      <c r="BE1610" s="302">
        <v>206.666666666666</v>
      </c>
      <c r="BF1610" s="312">
        <v>2372</v>
      </c>
      <c r="BG1610" s="137">
        <v>7.575152732579863E-3</v>
      </c>
      <c r="BH1610" s="302">
        <v>220</v>
      </c>
      <c r="BJ1610" s="318" t="s">
        <v>0</v>
      </c>
      <c r="BK1610" s="290" t="s">
        <v>0</v>
      </c>
      <c r="BL1610" s="290" t="s">
        <v>0</v>
      </c>
      <c r="BM1610" s="312">
        <v>2839</v>
      </c>
      <c r="BN1610" s="137">
        <v>1.3834001724986477E-2</v>
      </c>
      <c r="BO1610" s="302">
        <v>216.363636363636</v>
      </c>
      <c r="BP1610" s="312">
        <v>2926</v>
      </c>
      <c r="BQ1610" s="137">
        <v>1.2823490741755232E-2</v>
      </c>
      <c r="BR1610" s="302">
        <v>338.78787199999999</v>
      </c>
      <c r="BT1610" s="318" t="s">
        <v>0</v>
      </c>
      <c r="BU1610" s="290" t="s">
        <v>0</v>
      </c>
      <c r="BV1610" s="290" t="s">
        <v>0</v>
      </c>
      <c r="BW1610" s="312">
        <v>778</v>
      </c>
      <c r="BX1610" s="137">
        <v>4.5545284775112835E-3</v>
      </c>
      <c r="BY1610" s="302">
        <v>90.909090909090907</v>
      </c>
      <c r="BZ1610" s="312">
        <v>791</v>
      </c>
      <c r="CA1610" s="137">
        <v>4.4267350170969352E-3</v>
      </c>
      <c r="CB1610" s="302">
        <v>113.333336</v>
      </c>
      <c r="CD1610" s="318" t="s">
        <v>0</v>
      </c>
      <c r="CE1610" s="290" t="s">
        <v>0</v>
      </c>
      <c r="CF1610" s="290" t="s">
        <v>0</v>
      </c>
      <c r="CG1610" s="312">
        <v>12309</v>
      </c>
      <c r="CH1610" s="137">
        <v>7.9995008841758832E-3</v>
      </c>
      <c r="CI1610" s="302">
        <v>479.72</v>
      </c>
      <c r="CJ1610" s="312">
        <v>12316</v>
      </c>
      <c r="CK1610" s="137">
        <v>7.2935900973939453E-3</v>
      </c>
      <c r="CL1610" s="302">
        <v>575.03</v>
      </c>
    </row>
    <row r="1611" spans="1:90" ht="14.4" x14ac:dyDescent="0.3">
      <c r="A1611" s="99" t="s">
        <v>662</v>
      </c>
      <c r="B1611" s="318" t="s">
        <v>0</v>
      </c>
      <c r="C1611" s="290" t="s">
        <v>0</v>
      </c>
      <c r="D1611" s="290" t="s">
        <v>0</v>
      </c>
      <c r="E1611" s="312">
        <v>1935</v>
      </c>
      <c r="F1611" s="137">
        <v>5.2668539325842695E-3</v>
      </c>
      <c r="G1611" s="302">
        <v>198.18181818181799</v>
      </c>
      <c r="H1611" s="312">
        <v>1385</v>
      </c>
      <c r="I1611" s="137">
        <v>3.3986812625916847E-3</v>
      </c>
      <c r="J1611" s="302">
        <v>192.72728000000001</v>
      </c>
      <c r="L1611" s="290" t="s">
        <v>0</v>
      </c>
      <c r="M1611" s="290" t="s">
        <v>0</v>
      </c>
      <c r="N1611" s="290" t="s">
        <v>0</v>
      </c>
      <c r="O1611" s="312">
        <v>1281</v>
      </c>
      <c r="P1611" s="137">
        <v>3.9879086361103416E-3</v>
      </c>
      <c r="Q1611" s="302">
        <v>144.84848484848399</v>
      </c>
      <c r="R1611" s="312">
        <v>1469</v>
      </c>
      <c r="S1611" s="137">
        <v>4.2772496324011118E-3</v>
      </c>
      <c r="T1611" s="302">
        <v>216.363632</v>
      </c>
      <c r="V1611" s="290" t="s">
        <v>0</v>
      </c>
      <c r="W1611" s="290" t="s">
        <v>0</v>
      </c>
      <c r="X1611" s="290" t="s">
        <v>0</v>
      </c>
      <c r="Y1611" s="312">
        <v>313</v>
      </c>
      <c r="Z1611" s="137">
        <v>6.1431571509882044E-3</v>
      </c>
      <c r="AA1611" s="302">
        <v>101.212121212121</v>
      </c>
      <c r="AB1611" s="312">
        <v>301</v>
      </c>
      <c r="AC1611" s="137">
        <v>5.5322746654903688E-3</v>
      </c>
      <c r="AD1611" s="302">
        <v>88.484849999999994</v>
      </c>
      <c r="AF1611" s="290" t="s">
        <v>0</v>
      </c>
      <c r="AG1611" s="290" t="s">
        <v>0</v>
      </c>
      <c r="AH1611" s="290" t="s">
        <v>0</v>
      </c>
      <c r="AI1611" s="312">
        <v>54</v>
      </c>
      <c r="AJ1611" s="137">
        <v>1.0277101096224117E-3</v>
      </c>
      <c r="AK1611" s="302">
        <v>32.121212121212103</v>
      </c>
      <c r="AL1611" s="312">
        <v>52</v>
      </c>
      <c r="AM1611" s="137">
        <v>8.924280908903686E-4</v>
      </c>
      <c r="AN1611" s="302">
        <v>27.878788</v>
      </c>
      <c r="AP1611" s="290" t="s">
        <v>0</v>
      </c>
      <c r="AQ1611" s="290" t="s">
        <v>0</v>
      </c>
      <c r="AR1611" s="290" t="s">
        <v>0</v>
      </c>
      <c r="AS1611" s="312">
        <v>622</v>
      </c>
      <c r="AT1611" s="137">
        <v>6.5477819651767483E-3</v>
      </c>
      <c r="AU1611" s="302">
        <v>140</v>
      </c>
      <c r="AV1611" s="312">
        <v>506</v>
      </c>
      <c r="AW1611" s="137">
        <v>4.8198279721478714E-3</v>
      </c>
      <c r="AX1611" s="302">
        <v>116.36364</v>
      </c>
      <c r="AZ1611" s="318" t="s">
        <v>0</v>
      </c>
      <c r="BA1611" s="290" t="s">
        <v>0</v>
      </c>
      <c r="BB1611" s="290" t="s">
        <v>0</v>
      </c>
      <c r="BC1611" s="312">
        <v>857</v>
      </c>
      <c r="BD1611" s="137">
        <v>3.1097934908429826E-3</v>
      </c>
      <c r="BE1611" s="302">
        <v>133.333333333333</v>
      </c>
      <c r="BF1611" s="312">
        <v>1099</v>
      </c>
      <c r="BG1611" s="137">
        <v>3.5097356041759145E-3</v>
      </c>
      <c r="BH1611" s="302">
        <v>181.21212800000001</v>
      </c>
      <c r="BJ1611" s="318" t="s">
        <v>0</v>
      </c>
      <c r="BK1611" s="290" t="s">
        <v>0</v>
      </c>
      <c r="BL1611" s="290" t="s">
        <v>0</v>
      </c>
      <c r="BM1611" s="312">
        <v>774</v>
      </c>
      <c r="BN1611" s="137">
        <v>3.7715806041350949E-3</v>
      </c>
      <c r="BO1611" s="302">
        <v>119.39393939393899</v>
      </c>
      <c r="BP1611" s="312">
        <v>665</v>
      </c>
      <c r="BQ1611" s="137">
        <v>2.9144297140352798E-3</v>
      </c>
      <c r="BR1611" s="302">
        <v>146.66667200000001</v>
      </c>
      <c r="BT1611" s="318" t="s">
        <v>0</v>
      </c>
      <c r="BU1611" s="290" t="s">
        <v>0</v>
      </c>
      <c r="BV1611" s="290" t="s">
        <v>0</v>
      </c>
      <c r="BW1611" s="312">
        <v>1076</v>
      </c>
      <c r="BX1611" s="137">
        <v>6.2990650922906703E-3</v>
      </c>
      <c r="BY1611" s="302">
        <v>183.636363636363</v>
      </c>
      <c r="BZ1611" s="312">
        <v>892</v>
      </c>
      <c r="CA1611" s="137">
        <v>4.991969197535355E-3</v>
      </c>
      <c r="CB1611" s="302">
        <v>156.96969999999999</v>
      </c>
      <c r="CD1611" s="318" t="s">
        <v>0</v>
      </c>
      <c r="CE1611" s="290" t="s">
        <v>0</v>
      </c>
      <c r="CF1611" s="290" t="s">
        <v>0</v>
      </c>
      <c r="CG1611" s="312">
        <v>6912</v>
      </c>
      <c r="CH1611" s="137">
        <v>4.4920424170463652E-3</v>
      </c>
      <c r="CI1611" s="302">
        <v>395.09</v>
      </c>
      <c r="CJ1611" s="312">
        <v>6369</v>
      </c>
      <c r="CK1611" s="137">
        <v>3.7717501892093244E-3</v>
      </c>
      <c r="CL1611" s="302">
        <v>428.79</v>
      </c>
    </row>
    <row r="1612" spans="1:90" ht="14.4" x14ac:dyDescent="0.3">
      <c r="A1612" s="99" t="s">
        <v>663</v>
      </c>
      <c r="B1612" s="318" t="s">
        <v>0</v>
      </c>
      <c r="C1612" s="290" t="s">
        <v>0</v>
      </c>
      <c r="D1612" s="290" t="s">
        <v>0</v>
      </c>
      <c r="E1612" s="312">
        <v>1493</v>
      </c>
      <c r="F1612" s="137">
        <v>4.063779287518509E-3</v>
      </c>
      <c r="G1612" s="302">
        <v>207.87878787878699</v>
      </c>
      <c r="H1612" s="312">
        <v>1626</v>
      </c>
      <c r="I1612" s="137">
        <v>3.9900763414975303E-3</v>
      </c>
      <c r="J1612" s="302">
        <v>189.090912</v>
      </c>
      <c r="L1612" s="290" t="s">
        <v>0</v>
      </c>
      <c r="M1612" s="290" t="s">
        <v>0</v>
      </c>
      <c r="N1612" s="290" t="s">
        <v>0</v>
      </c>
      <c r="O1612" s="312">
        <v>1950</v>
      </c>
      <c r="P1612" s="137">
        <v>6.0705869167956015E-3</v>
      </c>
      <c r="Q1612" s="302">
        <v>242.42424242424201</v>
      </c>
      <c r="R1612" s="312">
        <v>1808</v>
      </c>
      <c r="S1612" s="137">
        <v>5.2643072398782919E-3</v>
      </c>
      <c r="T1612" s="302">
        <v>241.21212800000001</v>
      </c>
      <c r="V1612" s="290" t="s">
        <v>0</v>
      </c>
      <c r="W1612" s="290" t="s">
        <v>0</v>
      </c>
      <c r="X1612" s="290" t="s">
        <v>0</v>
      </c>
      <c r="Y1612" s="312">
        <v>192</v>
      </c>
      <c r="Z1612" s="137">
        <v>3.7683264312771093E-3</v>
      </c>
      <c r="AA1612" s="302">
        <v>63.636363636363598</v>
      </c>
      <c r="AB1612" s="312">
        <v>180</v>
      </c>
      <c r="AC1612" s="137">
        <v>3.3083370092633437E-3</v>
      </c>
      <c r="AD1612" s="302">
        <v>55.151516000000001</v>
      </c>
      <c r="AF1612" s="290" t="s">
        <v>0</v>
      </c>
      <c r="AG1612" s="290" t="s">
        <v>0</v>
      </c>
      <c r="AH1612" s="290" t="s">
        <v>0</v>
      </c>
      <c r="AI1612" s="312">
        <v>311</v>
      </c>
      <c r="AJ1612" s="137">
        <v>5.9188489646772226E-3</v>
      </c>
      <c r="AK1612" s="302">
        <v>88.484848484848399</v>
      </c>
      <c r="AL1612" s="312">
        <v>241</v>
      </c>
      <c r="AM1612" s="137">
        <v>4.1360609597034395E-3</v>
      </c>
      <c r="AN1612" s="302">
        <v>70.909090000000006</v>
      </c>
      <c r="AP1612" s="290" t="s">
        <v>0</v>
      </c>
      <c r="AQ1612" s="290" t="s">
        <v>0</v>
      </c>
      <c r="AR1612" s="290" t="s">
        <v>0</v>
      </c>
      <c r="AS1612" s="312">
        <v>640</v>
      </c>
      <c r="AT1612" s="137">
        <v>6.7372676169021204E-3</v>
      </c>
      <c r="AU1612" s="302">
        <v>129.09090909090901</v>
      </c>
      <c r="AV1612" s="312">
        <v>378</v>
      </c>
      <c r="AW1612" s="137">
        <v>3.6005829515254849E-3</v>
      </c>
      <c r="AX1612" s="302">
        <v>92.121215800000002</v>
      </c>
      <c r="AZ1612" s="318" t="s">
        <v>0</v>
      </c>
      <c r="BA1612" s="290" t="s">
        <v>0</v>
      </c>
      <c r="BB1612" s="290" t="s">
        <v>0</v>
      </c>
      <c r="BC1612" s="312">
        <v>1111</v>
      </c>
      <c r="BD1612" s="137">
        <v>4.0314825768104478E-3</v>
      </c>
      <c r="BE1612" s="302">
        <v>160</v>
      </c>
      <c r="BF1612" s="312">
        <v>1626</v>
      </c>
      <c r="BG1612" s="137">
        <v>5.1927480367516266E-3</v>
      </c>
      <c r="BH1612" s="302">
        <v>184.84848</v>
      </c>
      <c r="BJ1612" s="318" t="s">
        <v>0</v>
      </c>
      <c r="BK1612" s="290" t="s">
        <v>0</v>
      </c>
      <c r="BL1612" s="290" t="s">
        <v>0</v>
      </c>
      <c r="BM1612" s="312">
        <v>1313</v>
      </c>
      <c r="BN1612" s="137">
        <v>6.3980430661878286E-3</v>
      </c>
      <c r="BO1612" s="302">
        <v>140</v>
      </c>
      <c r="BP1612" s="312">
        <v>1243</v>
      </c>
      <c r="BQ1612" s="137">
        <v>5.4475731346554177E-3</v>
      </c>
      <c r="BR1612" s="302">
        <v>164.84848</v>
      </c>
      <c r="BT1612" s="318" t="s">
        <v>0</v>
      </c>
      <c r="BU1612" s="290" t="s">
        <v>0</v>
      </c>
      <c r="BV1612" s="290" t="s">
        <v>0</v>
      </c>
      <c r="BW1612" s="312">
        <v>643</v>
      </c>
      <c r="BX1612" s="137">
        <v>3.7642182661179377E-3</v>
      </c>
      <c r="BY1612" s="302">
        <v>122.424242424242</v>
      </c>
      <c r="BZ1612" s="312">
        <v>930</v>
      </c>
      <c r="CA1612" s="137">
        <v>5.2046315624527809E-3</v>
      </c>
      <c r="CB1612" s="302">
        <v>142.42424</v>
      </c>
      <c r="CD1612" s="318" t="s">
        <v>0</v>
      </c>
      <c r="CE1612" s="290" t="s">
        <v>0</v>
      </c>
      <c r="CF1612" s="290" t="s">
        <v>0</v>
      </c>
      <c r="CG1612" s="312">
        <v>7653</v>
      </c>
      <c r="CH1612" s="137">
        <v>4.973611200471041E-3</v>
      </c>
      <c r="CI1612" s="302">
        <v>435.71</v>
      </c>
      <c r="CJ1612" s="312">
        <v>8032</v>
      </c>
      <c r="CK1612" s="137">
        <v>4.7565862018730245E-3</v>
      </c>
      <c r="CL1612" s="302">
        <v>437.15</v>
      </c>
    </row>
    <row r="1613" spans="1:90" ht="14.4" x14ac:dyDescent="0.3">
      <c r="A1613" s="99" t="s">
        <v>664</v>
      </c>
      <c r="B1613" s="318" t="s">
        <v>0</v>
      </c>
      <c r="C1613" s="290" t="s">
        <v>0</v>
      </c>
      <c r="D1613" s="290" t="s">
        <v>0</v>
      </c>
      <c r="E1613" s="312">
        <v>1300</v>
      </c>
      <c r="F1613" s="137">
        <v>3.5384548384287083E-3</v>
      </c>
      <c r="G1613" s="302">
        <v>155.15151515151501</v>
      </c>
      <c r="H1613" s="312">
        <v>1270</v>
      </c>
      <c r="I1613" s="137">
        <v>3.116480291329559E-3</v>
      </c>
      <c r="J1613" s="302">
        <v>142.42424</v>
      </c>
      <c r="L1613" s="290" t="s">
        <v>0</v>
      </c>
      <c r="M1613" s="290" t="s">
        <v>0</v>
      </c>
      <c r="N1613" s="290" t="s">
        <v>0</v>
      </c>
      <c r="O1613" s="312">
        <v>1720</v>
      </c>
      <c r="P1613" s="137">
        <v>5.3545689727633001E-3</v>
      </c>
      <c r="Q1613" s="302">
        <v>194.54545454545399</v>
      </c>
      <c r="R1613" s="312">
        <v>2135</v>
      </c>
      <c r="S1613" s="137">
        <v>6.2164247550553949E-3</v>
      </c>
      <c r="T1613" s="302">
        <v>293.33334400000001</v>
      </c>
      <c r="V1613" s="290" t="s">
        <v>0</v>
      </c>
      <c r="W1613" s="290" t="s">
        <v>0</v>
      </c>
      <c r="X1613" s="290" t="s">
        <v>0</v>
      </c>
      <c r="Y1613" s="312">
        <v>246</v>
      </c>
      <c r="Z1613" s="137">
        <v>4.8281682400737966E-3</v>
      </c>
      <c r="AA1613" s="302">
        <v>63.636363636363598</v>
      </c>
      <c r="AB1613" s="312">
        <v>338</v>
      </c>
      <c r="AC1613" s="137">
        <v>6.2123217173945004E-3</v>
      </c>
      <c r="AD1613" s="302">
        <v>93.939390000000003</v>
      </c>
      <c r="AF1613" s="290" t="s">
        <v>0</v>
      </c>
      <c r="AG1613" s="290" t="s">
        <v>0</v>
      </c>
      <c r="AH1613" s="290" t="s">
        <v>0</v>
      </c>
      <c r="AI1613" s="312">
        <v>273</v>
      </c>
      <c r="AJ1613" s="137">
        <v>5.1956455542021924E-3</v>
      </c>
      <c r="AK1613" s="302">
        <v>79.393939393939405</v>
      </c>
      <c r="AL1613" s="312">
        <v>240</v>
      </c>
      <c r="AM1613" s="137">
        <v>4.1188988810324702E-3</v>
      </c>
      <c r="AN1613" s="302">
        <v>83.030304000000001</v>
      </c>
      <c r="AP1613" s="290" t="s">
        <v>0</v>
      </c>
      <c r="AQ1613" s="290" t="s">
        <v>0</v>
      </c>
      <c r="AR1613" s="290" t="s">
        <v>0</v>
      </c>
      <c r="AS1613" s="312">
        <v>362</v>
      </c>
      <c r="AT1613" s="137">
        <v>3.8107669958102617E-3</v>
      </c>
      <c r="AU1613" s="302">
        <v>84.242424242424207</v>
      </c>
      <c r="AV1613" s="312">
        <v>448</v>
      </c>
      <c r="AW1613" s="137">
        <v>4.2673575721783527E-3</v>
      </c>
      <c r="AX1613" s="302">
        <v>107.878784</v>
      </c>
      <c r="AZ1613" s="318" t="s">
        <v>0</v>
      </c>
      <c r="BA1613" s="290" t="s">
        <v>0</v>
      </c>
      <c r="BB1613" s="290" t="s">
        <v>0</v>
      </c>
      <c r="BC1613" s="312">
        <v>1325</v>
      </c>
      <c r="BD1613" s="137">
        <v>4.8080237752239812E-3</v>
      </c>
      <c r="BE1613" s="302">
        <v>192.12121212121201</v>
      </c>
      <c r="BF1613" s="312">
        <v>1691</v>
      </c>
      <c r="BG1613" s="137">
        <v>5.4003302153425581E-3</v>
      </c>
      <c r="BH1613" s="302">
        <v>192.72728000000001</v>
      </c>
      <c r="BJ1613" s="318" t="s">
        <v>0</v>
      </c>
      <c r="BK1613" s="290" t="s">
        <v>0</v>
      </c>
      <c r="BL1613" s="290" t="s">
        <v>0</v>
      </c>
      <c r="BM1613" s="312">
        <v>697</v>
      </c>
      <c r="BN1613" s="137">
        <v>3.396371680984704E-3</v>
      </c>
      <c r="BO1613" s="302">
        <v>98.787878787878796</v>
      </c>
      <c r="BP1613" s="312">
        <v>1017</v>
      </c>
      <c r="BQ1613" s="137">
        <v>4.4571052919907964E-3</v>
      </c>
      <c r="BR1613" s="302">
        <v>126.666664</v>
      </c>
      <c r="BT1613" s="318" t="s">
        <v>0</v>
      </c>
      <c r="BU1613" s="290" t="s">
        <v>0</v>
      </c>
      <c r="BV1613" s="290" t="s">
        <v>0</v>
      </c>
      <c r="BW1613" s="312">
        <v>797</v>
      </c>
      <c r="BX1613" s="137">
        <v>4.6657573220777546E-3</v>
      </c>
      <c r="BY1613" s="302">
        <v>135.75757575757501</v>
      </c>
      <c r="BZ1613" s="312">
        <v>808</v>
      </c>
      <c r="CA1613" s="137">
        <v>4.521873443507362E-3</v>
      </c>
      <c r="CB1613" s="302">
        <v>181.21212800000001</v>
      </c>
      <c r="CD1613" s="318" t="s">
        <v>0</v>
      </c>
      <c r="CE1613" s="290" t="s">
        <v>0</v>
      </c>
      <c r="CF1613" s="290" t="s">
        <v>0</v>
      </c>
      <c r="CG1613" s="312">
        <v>6720</v>
      </c>
      <c r="CH1613" s="137">
        <v>4.3672634610172996E-3</v>
      </c>
      <c r="CI1613" s="302">
        <v>378.97</v>
      </c>
      <c r="CJ1613" s="312">
        <v>7947</v>
      </c>
      <c r="CK1613" s="137">
        <v>4.7062488229936408E-3</v>
      </c>
      <c r="CL1613" s="302">
        <v>467.44</v>
      </c>
    </row>
    <row r="1614" spans="1:90" ht="14.4" x14ac:dyDescent="0.3">
      <c r="A1614" s="99" t="s">
        <v>665</v>
      </c>
      <c r="B1614" s="318" t="s">
        <v>0</v>
      </c>
      <c r="C1614" s="290" t="s">
        <v>0</v>
      </c>
      <c r="D1614" s="290" t="s">
        <v>0</v>
      </c>
      <c r="E1614" s="312">
        <v>532</v>
      </c>
      <c r="F1614" s="137">
        <v>1.4480445954185176E-3</v>
      </c>
      <c r="G1614" s="302">
        <v>97.575757575757606</v>
      </c>
      <c r="H1614" s="312">
        <v>655</v>
      </c>
      <c r="I1614" s="137">
        <v>1.607318575449497E-3</v>
      </c>
      <c r="J1614" s="302">
        <v>131.515152</v>
      </c>
      <c r="L1614" s="290" t="s">
        <v>0</v>
      </c>
      <c r="M1614" s="290" t="s">
        <v>0</v>
      </c>
      <c r="N1614" s="290" t="s">
        <v>0</v>
      </c>
      <c r="O1614" s="312">
        <v>393</v>
      </c>
      <c r="P1614" s="137">
        <v>1.2234567478464982E-3</v>
      </c>
      <c r="Q1614" s="302">
        <v>84.242424242424207</v>
      </c>
      <c r="R1614" s="312">
        <v>481</v>
      </c>
      <c r="S1614" s="137">
        <v>1.4005153663614262E-3</v>
      </c>
      <c r="T1614" s="302">
        <v>123.030304</v>
      </c>
      <c r="V1614" s="290" t="s">
        <v>0</v>
      </c>
      <c r="W1614" s="290" t="s">
        <v>0</v>
      </c>
      <c r="X1614" s="290" t="s">
        <v>0</v>
      </c>
      <c r="Y1614" s="312">
        <v>138</v>
      </c>
      <c r="Z1614" s="137">
        <v>2.7084846224804224E-3</v>
      </c>
      <c r="AA1614" s="302">
        <v>64.242424242424207</v>
      </c>
      <c r="AB1614" s="312">
        <v>100</v>
      </c>
      <c r="AC1614" s="137">
        <v>1.837965005146302E-3</v>
      </c>
      <c r="AD1614" s="302">
        <v>41.212119999999999</v>
      </c>
      <c r="AF1614" s="290" t="s">
        <v>0</v>
      </c>
      <c r="AG1614" s="290" t="s">
        <v>0</v>
      </c>
      <c r="AH1614" s="290" t="s">
        <v>0</v>
      </c>
      <c r="AI1614" s="312">
        <v>228</v>
      </c>
      <c r="AJ1614" s="137">
        <v>4.3392204628501831E-3</v>
      </c>
      <c r="AK1614" s="302">
        <v>74.545454545454504</v>
      </c>
      <c r="AL1614" s="312">
        <v>138</v>
      </c>
      <c r="AM1614" s="137">
        <v>2.3683668565936708E-3</v>
      </c>
      <c r="AN1614" s="302">
        <v>68.484849999999994</v>
      </c>
      <c r="AP1614" s="290" t="s">
        <v>0</v>
      </c>
      <c r="AQ1614" s="290" t="s">
        <v>0</v>
      </c>
      <c r="AR1614" s="290" t="s">
        <v>0</v>
      </c>
      <c r="AS1614" s="312">
        <v>188</v>
      </c>
      <c r="AT1614" s="137">
        <v>1.9790723624649978E-3</v>
      </c>
      <c r="AU1614" s="302">
        <v>59.393939393939398</v>
      </c>
      <c r="AV1614" s="312">
        <v>177</v>
      </c>
      <c r="AW1614" s="137">
        <v>1.6859872550793937E-3</v>
      </c>
      <c r="AX1614" s="302">
        <v>64.848489999999998</v>
      </c>
      <c r="AZ1614" s="318" t="s">
        <v>0</v>
      </c>
      <c r="BA1614" s="290" t="s">
        <v>0</v>
      </c>
      <c r="BB1614" s="290" t="s">
        <v>0</v>
      </c>
      <c r="BC1614" s="312">
        <v>864</v>
      </c>
      <c r="BD1614" s="137">
        <v>3.1351943711649208E-3</v>
      </c>
      <c r="BE1614" s="302">
        <v>146.06060606060601</v>
      </c>
      <c r="BF1614" s="312">
        <v>717</v>
      </c>
      <c r="BG1614" s="137">
        <v>2.2897911084568978E-3</v>
      </c>
      <c r="BH1614" s="302">
        <v>124.242424</v>
      </c>
      <c r="BJ1614" s="318" t="s">
        <v>0</v>
      </c>
      <c r="BK1614" s="290" t="s">
        <v>0</v>
      </c>
      <c r="BL1614" s="290" t="s">
        <v>0</v>
      </c>
      <c r="BM1614" s="312">
        <v>610</v>
      </c>
      <c r="BN1614" s="137">
        <v>2.9724343262563409E-3</v>
      </c>
      <c r="BO1614" s="302">
        <v>147.87878787878699</v>
      </c>
      <c r="BP1614" s="312">
        <v>397</v>
      </c>
      <c r="BQ1614" s="137">
        <v>1.7398926262736935E-3</v>
      </c>
      <c r="BR1614" s="302">
        <v>86.060609999999997</v>
      </c>
      <c r="BT1614" s="318" t="s">
        <v>0</v>
      </c>
      <c r="BU1614" s="290" t="s">
        <v>0</v>
      </c>
      <c r="BV1614" s="290" t="s">
        <v>0</v>
      </c>
      <c r="BW1614" s="312">
        <v>254</v>
      </c>
      <c r="BX1614" s="137">
        <v>1.4869540273622958E-3</v>
      </c>
      <c r="BY1614" s="302">
        <v>72.121212121212096</v>
      </c>
      <c r="BZ1614" s="312">
        <v>176</v>
      </c>
      <c r="CA1614" s="137">
        <v>9.8496253224912827E-4</v>
      </c>
      <c r="CB1614" s="302">
        <v>63.030304000000001</v>
      </c>
      <c r="CD1614" s="318" t="s">
        <v>0</v>
      </c>
      <c r="CE1614" s="290" t="s">
        <v>0</v>
      </c>
      <c r="CF1614" s="290" t="s">
        <v>0</v>
      </c>
      <c r="CG1614" s="312">
        <v>3207</v>
      </c>
      <c r="CH1614" s="137">
        <v>2.0841984999229882E-3</v>
      </c>
      <c r="CI1614" s="302">
        <v>278.61</v>
      </c>
      <c r="CJ1614" s="312">
        <v>2841</v>
      </c>
      <c r="CK1614" s="137">
        <v>1.6824528634862129E-3</v>
      </c>
      <c r="CL1614" s="302">
        <v>263.49</v>
      </c>
    </row>
    <row r="1615" spans="1:90" ht="14.4" x14ac:dyDescent="0.3">
      <c r="A1615" s="99" t="s">
        <v>666</v>
      </c>
      <c r="B1615" s="318" t="s">
        <v>0</v>
      </c>
      <c r="C1615" s="290" t="s">
        <v>0</v>
      </c>
      <c r="D1615" s="290" t="s">
        <v>0</v>
      </c>
      <c r="E1615" s="312">
        <v>648</v>
      </c>
      <c r="F1615" s="137">
        <v>1.7637836425398485E-3</v>
      </c>
      <c r="G1615" s="302">
        <v>121.212121212121</v>
      </c>
      <c r="H1615" s="312">
        <v>551</v>
      </c>
      <c r="I1615" s="137">
        <v>1.3521107405689663E-3</v>
      </c>
      <c r="J1615" s="302">
        <v>101.818184</v>
      </c>
      <c r="L1615" s="290" t="s">
        <v>0</v>
      </c>
      <c r="M1615" s="290" t="s">
        <v>0</v>
      </c>
      <c r="N1615" s="290" t="s">
        <v>0</v>
      </c>
      <c r="O1615" s="312">
        <v>253</v>
      </c>
      <c r="P1615" s="137">
        <v>7.8761973843553194E-4</v>
      </c>
      <c r="Q1615" s="302">
        <v>71.515151515151501</v>
      </c>
      <c r="R1615" s="312">
        <v>214</v>
      </c>
      <c r="S1615" s="137">
        <v>6.2309831268470939E-4</v>
      </c>
      <c r="T1615" s="302">
        <v>55.151516000000001</v>
      </c>
      <c r="V1615" s="290" t="s">
        <v>0</v>
      </c>
      <c r="W1615" s="290" t="s">
        <v>0</v>
      </c>
      <c r="X1615" s="290" t="s">
        <v>0</v>
      </c>
      <c r="Y1615" s="312">
        <v>19</v>
      </c>
      <c r="Z1615" s="137">
        <v>3.729073030951306E-4</v>
      </c>
      <c r="AA1615" s="302">
        <v>12.7272727272727</v>
      </c>
      <c r="AB1615" s="312">
        <v>58</v>
      </c>
      <c r="AC1615" s="137">
        <v>1.0660197029848551E-3</v>
      </c>
      <c r="AD1615" s="302">
        <v>33.3333321</v>
      </c>
      <c r="AF1615" s="290" t="s">
        <v>0</v>
      </c>
      <c r="AG1615" s="290" t="s">
        <v>0</v>
      </c>
      <c r="AH1615" s="290" t="s">
        <v>0</v>
      </c>
      <c r="AI1615" s="312">
        <v>49</v>
      </c>
      <c r="AJ1615" s="137">
        <v>9.3255176613885504E-4</v>
      </c>
      <c r="AK1615" s="302">
        <v>23.636363636363601</v>
      </c>
      <c r="AL1615" s="312">
        <v>43</v>
      </c>
      <c r="AM1615" s="137">
        <v>7.3796938285165098E-4</v>
      </c>
      <c r="AN1615" s="302">
        <v>23.636364</v>
      </c>
      <c r="AP1615" s="290" t="s">
        <v>0</v>
      </c>
      <c r="AQ1615" s="290" t="s">
        <v>0</v>
      </c>
      <c r="AR1615" s="290" t="s">
        <v>0</v>
      </c>
      <c r="AS1615" s="312">
        <v>165</v>
      </c>
      <c r="AT1615" s="137">
        <v>1.7369518074825778E-3</v>
      </c>
      <c r="AU1615" s="302">
        <v>80.606060606060595</v>
      </c>
      <c r="AV1615" s="312">
        <v>77</v>
      </c>
      <c r="AW1615" s="137">
        <v>7.3345208271815437E-4</v>
      </c>
      <c r="AX1615" s="302">
        <v>29.69697</v>
      </c>
      <c r="AZ1615" s="318" t="s">
        <v>0</v>
      </c>
      <c r="BA1615" s="290" t="s">
        <v>0</v>
      </c>
      <c r="BB1615" s="290" t="s">
        <v>0</v>
      </c>
      <c r="BC1615" s="312">
        <v>433</v>
      </c>
      <c r="BD1615" s="137">
        <v>1.5712258827713086E-3</v>
      </c>
      <c r="BE1615" s="302">
        <v>95.757575757575694</v>
      </c>
      <c r="BF1615" s="312">
        <v>612</v>
      </c>
      <c r="BG1615" s="137">
        <v>1.9544660507330846E-3</v>
      </c>
      <c r="BH1615" s="302">
        <v>121.21212</v>
      </c>
      <c r="BJ1615" s="318" t="s">
        <v>0</v>
      </c>
      <c r="BK1615" s="290" t="s">
        <v>0</v>
      </c>
      <c r="BL1615" s="290" t="s">
        <v>0</v>
      </c>
      <c r="BM1615" s="312">
        <v>260</v>
      </c>
      <c r="BN1615" s="137">
        <v>1.2669392210272927E-3</v>
      </c>
      <c r="BO1615" s="302">
        <v>70.909090909090907</v>
      </c>
      <c r="BP1615" s="312">
        <v>406</v>
      </c>
      <c r="BQ1615" s="137">
        <v>1.7793360359373287E-3</v>
      </c>
      <c r="BR1615" s="302">
        <v>95.151510000000002</v>
      </c>
      <c r="BT1615" s="318" t="s">
        <v>0</v>
      </c>
      <c r="BU1615" s="290" t="s">
        <v>0</v>
      </c>
      <c r="BV1615" s="290" t="s">
        <v>0</v>
      </c>
      <c r="BW1615" s="312">
        <v>181</v>
      </c>
      <c r="BX1615" s="137">
        <v>1.0596010982384864E-3</v>
      </c>
      <c r="BY1615" s="302">
        <v>74.545454545454504</v>
      </c>
      <c r="BZ1615" s="312">
        <v>139</v>
      </c>
      <c r="CA1615" s="137">
        <v>7.7789654535584569E-4</v>
      </c>
      <c r="CB1615" s="302">
        <v>48.484848</v>
      </c>
      <c r="CD1615" s="318" t="s">
        <v>0</v>
      </c>
      <c r="CE1615" s="290" t="s">
        <v>0</v>
      </c>
      <c r="CF1615" s="290" t="s">
        <v>0</v>
      </c>
      <c r="CG1615" s="312">
        <v>2008</v>
      </c>
      <c r="CH1615" s="137">
        <v>1.304979915137312E-3</v>
      </c>
      <c r="CI1615" s="302">
        <v>214.83</v>
      </c>
      <c r="CJ1615" s="312">
        <v>2100</v>
      </c>
      <c r="CK1615" s="137">
        <v>1.2436293605494709E-3</v>
      </c>
      <c r="CL1615" s="302">
        <v>204.09</v>
      </c>
    </row>
    <row r="1616" spans="1:90" ht="14.4" x14ac:dyDescent="0.3">
      <c r="A1616" s="99" t="s">
        <v>667</v>
      </c>
      <c r="B1616" s="318" t="s">
        <v>0</v>
      </c>
      <c r="C1616" s="290" t="s">
        <v>0</v>
      </c>
      <c r="D1616" s="290" t="s">
        <v>0</v>
      </c>
      <c r="E1616" s="312">
        <v>1336</v>
      </c>
      <c r="F1616" s="137">
        <v>3.636442818569811E-3</v>
      </c>
      <c r="G1616" s="302">
        <v>176.969696969696</v>
      </c>
      <c r="H1616" s="312">
        <v>1189</v>
      </c>
      <c r="I1616" s="137">
        <v>2.9177126507014535E-3</v>
      </c>
      <c r="J1616" s="302">
        <v>169.090912</v>
      </c>
      <c r="L1616" s="290" t="s">
        <v>0</v>
      </c>
      <c r="M1616" s="290" t="s">
        <v>0</v>
      </c>
      <c r="N1616" s="290" t="s">
        <v>0</v>
      </c>
      <c r="O1616" s="312">
        <v>1206</v>
      </c>
      <c r="P1616" s="137">
        <v>3.7544245239258954E-3</v>
      </c>
      <c r="Q1616" s="302">
        <v>143.030303030303</v>
      </c>
      <c r="R1616" s="312">
        <v>1380</v>
      </c>
      <c r="S1616" s="137">
        <v>4.0181106145088736E-3</v>
      </c>
      <c r="T1616" s="302">
        <v>178.18182400000001</v>
      </c>
      <c r="V1616" s="290" t="s">
        <v>0</v>
      </c>
      <c r="W1616" s="290" t="s">
        <v>0</v>
      </c>
      <c r="X1616" s="290" t="s">
        <v>0</v>
      </c>
      <c r="Y1616" s="312">
        <v>219</v>
      </c>
      <c r="Z1616" s="137">
        <v>4.2982473356754525E-3</v>
      </c>
      <c r="AA1616" s="302">
        <v>72.727272727272705</v>
      </c>
      <c r="AB1616" s="312">
        <v>229</v>
      </c>
      <c r="AC1616" s="137">
        <v>4.2089398617850314E-3</v>
      </c>
      <c r="AD1616" s="302">
        <v>93.939390000000003</v>
      </c>
      <c r="AF1616" s="290" t="s">
        <v>0</v>
      </c>
      <c r="AG1616" s="290" t="s">
        <v>0</v>
      </c>
      <c r="AH1616" s="290" t="s">
        <v>0</v>
      </c>
      <c r="AI1616" s="312">
        <v>155</v>
      </c>
      <c r="AJ1616" s="137">
        <v>2.9499086479902559E-3</v>
      </c>
      <c r="AK1616" s="302">
        <v>49.696969696969703</v>
      </c>
      <c r="AL1616" s="312">
        <v>135</v>
      </c>
      <c r="AM1616" s="137">
        <v>2.3168806205807646E-3</v>
      </c>
      <c r="AN1616" s="302">
        <v>44.848483999999999</v>
      </c>
      <c r="AP1616" s="290" t="s">
        <v>0</v>
      </c>
      <c r="AQ1616" s="290" t="s">
        <v>0</v>
      </c>
      <c r="AR1616" s="290" t="s">
        <v>0</v>
      </c>
      <c r="AS1616" s="312">
        <v>312</v>
      </c>
      <c r="AT1616" s="137">
        <v>3.2844179632397835E-3</v>
      </c>
      <c r="AU1616" s="302">
        <v>81.818181818181799</v>
      </c>
      <c r="AV1616" s="312">
        <v>78</v>
      </c>
      <c r="AW1616" s="137">
        <v>7.4297743444176677E-4</v>
      </c>
      <c r="AX1616" s="302">
        <v>33.3333321</v>
      </c>
      <c r="AZ1616" s="318" t="s">
        <v>0</v>
      </c>
      <c r="BA1616" s="290" t="s">
        <v>0</v>
      </c>
      <c r="BB1616" s="290" t="s">
        <v>0</v>
      </c>
      <c r="BC1616" s="312">
        <v>1364</v>
      </c>
      <c r="BD1616" s="137">
        <v>4.9495429655890648E-3</v>
      </c>
      <c r="BE1616" s="302">
        <v>188.48484848484799</v>
      </c>
      <c r="BF1616" s="312">
        <v>956</v>
      </c>
      <c r="BG1616" s="137">
        <v>3.0530548112758641E-3</v>
      </c>
      <c r="BH1616" s="302">
        <v>129.090912</v>
      </c>
      <c r="BJ1616" s="318" t="s">
        <v>0</v>
      </c>
      <c r="BK1616" s="290" t="s">
        <v>0</v>
      </c>
      <c r="BL1616" s="290" t="s">
        <v>0</v>
      </c>
      <c r="BM1616" s="312">
        <v>1047</v>
      </c>
      <c r="BN1616" s="137">
        <v>5.1018667862137521E-3</v>
      </c>
      <c r="BO1616" s="302">
        <v>144.84848484848399</v>
      </c>
      <c r="BP1616" s="312">
        <v>871</v>
      </c>
      <c r="BQ1616" s="137">
        <v>3.8172455352251562E-3</v>
      </c>
      <c r="BR1616" s="302">
        <v>139.393936</v>
      </c>
      <c r="BT1616" s="318" t="s">
        <v>0</v>
      </c>
      <c r="BU1616" s="290" t="s">
        <v>0</v>
      </c>
      <c r="BV1616" s="290" t="s">
        <v>0</v>
      </c>
      <c r="BW1616" s="312">
        <v>475</v>
      </c>
      <c r="BX1616" s="137">
        <v>2.7807211141617737E-3</v>
      </c>
      <c r="BY1616" s="302">
        <v>95.151515151515099</v>
      </c>
      <c r="BZ1616" s="312">
        <v>938</v>
      </c>
      <c r="CA1616" s="137">
        <v>5.249402586645923E-3</v>
      </c>
      <c r="CB1616" s="302">
        <v>187.878784</v>
      </c>
      <c r="CD1616" s="318" t="s">
        <v>0</v>
      </c>
      <c r="CE1616" s="290" t="s">
        <v>0</v>
      </c>
      <c r="CF1616" s="290" t="s">
        <v>0</v>
      </c>
      <c r="CG1616" s="312">
        <v>6114</v>
      </c>
      <c r="CH1616" s="137">
        <v>3.9734298810505612E-3</v>
      </c>
      <c r="CI1616" s="302">
        <v>361.49</v>
      </c>
      <c r="CJ1616" s="312">
        <v>5776</v>
      </c>
      <c r="CK1616" s="137">
        <v>3.4205729459684496E-3</v>
      </c>
      <c r="CL1616" s="302">
        <v>377.95</v>
      </c>
    </row>
    <row r="1617" spans="1:90" ht="14.4" x14ac:dyDescent="0.3">
      <c r="A1617" s="99" t="s">
        <v>668</v>
      </c>
      <c r="B1617" s="318" t="s">
        <v>0</v>
      </c>
      <c r="C1617" s="290" t="s">
        <v>0</v>
      </c>
      <c r="D1617" s="290" t="s">
        <v>0</v>
      </c>
      <c r="E1617" s="312">
        <v>558</v>
      </c>
      <c r="F1617" s="137">
        <v>1.5188136921870916E-3</v>
      </c>
      <c r="G1617" s="302">
        <v>89.696969696969703</v>
      </c>
      <c r="H1617" s="312">
        <v>1063</v>
      </c>
      <c r="I1617" s="137">
        <v>2.6085185430577335E-3</v>
      </c>
      <c r="J1617" s="302">
        <v>149.69697600000001</v>
      </c>
      <c r="L1617" s="290" t="s">
        <v>0</v>
      </c>
      <c r="M1617" s="290" t="s">
        <v>0</v>
      </c>
      <c r="N1617" s="290" t="s">
        <v>0</v>
      </c>
      <c r="O1617" s="312">
        <v>405</v>
      </c>
      <c r="P1617" s="137">
        <v>1.2608142057960096E-3</v>
      </c>
      <c r="Q1617" s="302">
        <v>61.818181818181799</v>
      </c>
      <c r="R1617" s="312">
        <v>687</v>
      </c>
      <c r="S1617" s="137">
        <v>2.0003202841794173E-3</v>
      </c>
      <c r="T1617" s="302">
        <v>136.96969999999999</v>
      </c>
      <c r="V1617" s="290" t="s">
        <v>0</v>
      </c>
      <c r="W1617" s="290" t="s">
        <v>0</v>
      </c>
      <c r="X1617" s="290" t="s">
        <v>0</v>
      </c>
      <c r="Y1617" s="312">
        <v>170</v>
      </c>
      <c r="Z1617" s="137">
        <v>3.3365390276932738E-3</v>
      </c>
      <c r="AA1617" s="302">
        <v>49.090909090909101</v>
      </c>
      <c r="AB1617" s="312">
        <v>50</v>
      </c>
      <c r="AC1617" s="137">
        <v>9.18982502573151E-4</v>
      </c>
      <c r="AD1617" s="302">
        <v>29.090910000000001</v>
      </c>
      <c r="AF1617" s="290" t="s">
        <v>0</v>
      </c>
      <c r="AG1617" s="290" t="s">
        <v>0</v>
      </c>
      <c r="AH1617" s="290" t="s">
        <v>0</v>
      </c>
      <c r="AI1617" s="312">
        <v>90</v>
      </c>
      <c r="AJ1617" s="137">
        <v>1.7128501827040196E-3</v>
      </c>
      <c r="AK1617" s="302">
        <v>43.636363636363598</v>
      </c>
      <c r="AL1617" s="312">
        <v>130</v>
      </c>
      <c r="AM1617" s="137">
        <v>2.2310702272259216E-3</v>
      </c>
      <c r="AN1617" s="302">
        <v>44.242424</v>
      </c>
      <c r="AP1617" s="290" t="s">
        <v>0</v>
      </c>
      <c r="AQ1617" s="290" t="s">
        <v>0</v>
      </c>
      <c r="AR1617" s="290" t="s">
        <v>0</v>
      </c>
      <c r="AS1617" s="312">
        <v>351</v>
      </c>
      <c r="AT1617" s="137">
        <v>3.6949702086447565E-3</v>
      </c>
      <c r="AU1617" s="302">
        <v>88.484848484848399</v>
      </c>
      <c r="AV1617" s="312">
        <v>231</v>
      </c>
      <c r="AW1617" s="137">
        <v>2.2003562481544632E-3</v>
      </c>
      <c r="AX1617" s="302">
        <v>63.030304000000001</v>
      </c>
      <c r="AZ1617" s="318" t="s">
        <v>0</v>
      </c>
      <c r="BA1617" s="290" t="s">
        <v>0</v>
      </c>
      <c r="BB1617" s="290" t="s">
        <v>0</v>
      </c>
      <c r="BC1617" s="312">
        <v>549</v>
      </c>
      <c r="BD1617" s="137">
        <v>1.99215475667771E-3</v>
      </c>
      <c r="BE1617" s="302">
        <v>100</v>
      </c>
      <c r="BF1617" s="312">
        <v>570</v>
      </c>
      <c r="BG1617" s="137">
        <v>1.820336027643559E-3</v>
      </c>
      <c r="BH1617" s="302">
        <v>90.303030000000007</v>
      </c>
      <c r="BJ1617" s="318" t="s">
        <v>0</v>
      </c>
      <c r="BK1617" s="290" t="s">
        <v>0</v>
      </c>
      <c r="BL1617" s="290" t="s">
        <v>0</v>
      </c>
      <c r="BM1617" s="312">
        <v>399</v>
      </c>
      <c r="BN1617" s="137">
        <v>1.9442644199611147E-3</v>
      </c>
      <c r="BO1617" s="302">
        <v>87.272727272727195</v>
      </c>
      <c r="BP1617" s="312">
        <v>504</v>
      </c>
      <c r="BQ1617" s="137">
        <v>2.2088309411635804E-3</v>
      </c>
      <c r="BR1617" s="302">
        <v>95.151510000000002</v>
      </c>
      <c r="BT1617" s="318" t="s">
        <v>0</v>
      </c>
      <c r="BU1617" s="290" t="s">
        <v>0</v>
      </c>
      <c r="BV1617" s="290" t="s">
        <v>0</v>
      </c>
      <c r="BW1617" s="312">
        <v>449</v>
      </c>
      <c r="BX1617" s="137">
        <v>2.628513221597129E-3</v>
      </c>
      <c r="BY1617" s="302">
        <v>86.060606060606005</v>
      </c>
      <c r="BZ1617" s="312">
        <v>190</v>
      </c>
      <c r="CA1617" s="137">
        <v>1.0633118245871273E-3</v>
      </c>
      <c r="CB1617" s="302">
        <v>50.303031900000001</v>
      </c>
      <c r="CD1617" s="318" t="s">
        <v>0</v>
      </c>
      <c r="CE1617" s="290" t="s">
        <v>0</v>
      </c>
      <c r="CF1617" s="290" t="s">
        <v>0</v>
      </c>
      <c r="CG1617" s="312">
        <v>2971</v>
      </c>
      <c r="CH1617" s="137">
        <v>1.9308243664705948E-3</v>
      </c>
      <c r="CI1617" s="302">
        <v>220.45</v>
      </c>
      <c r="CJ1617" s="312">
        <v>3425</v>
      </c>
      <c r="CK1617" s="137">
        <v>2.0283002666104466E-3</v>
      </c>
      <c r="CL1617" s="302">
        <v>258.97000000000003</v>
      </c>
    </row>
    <row r="1618" spans="1:90" ht="14.4" x14ac:dyDescent="0.3">
      <c r="A1618" s="99" t="s">
        <v>669</v>
      </c>
      <c r="B1618" s="318" t="s">
        <v>0</v>
      </c>
      <c r="C1618" s="290" t="s">
        <v>0</v>
      </c>
      <c r="D1618" s="290" t="s">
        <v>0</v>
      </c>
      <c r="E1618" s="312">
        <v>203</v>
      </c>
      <c r="F1618" s="137">
        <v>5.5254333246232911E-4</v>
      </c>
      <c r="G1618" s="302">
        <v>67.878787878787804</v>
      </c>
      <c r="H1618" s="312">
        <v>261</v>
      </c>
      <c r="I1618" s="137">
        <v>6.40473508690563E-4</v>
      </c>
      <c r="J1618" s="302">
        <v>74.545455899999993</v>
      </c>
      <c r="L1618" s="290" t="s">
        <v>0</v>
      </c>
      <c r="M1618" s="290" t="s">
        <v>0</v>
      </c>
      <c r="N1618" s="290" t="s">
        <v>0</v>
      </c>
      <c r="O1618" s="312">
        <v>312</v>
      </c>
      <c r="P1618" s="137">
        <v>9.7129390668729623E-4</v>
      </c>
      <c r="Q1618" s="302">
        <v>84.848484848484802</v>
      </c>
      <c r="R1618" s="312">
        <v>361</v>
      </c>
      <c r="S1618" s="137">
        <v>1.0511144433606545E-3</v>
      </c>
      <c r="T1618" s="302">
        <v>107.878784</v>
      </c>
      <c r="V1618" s="290" t="s">
        <v>0</v>
      </c>
      <c r="W1618" s="290" t="s">
        <v>0</v>
      </c>
      <c r="X1618" s="290" t="s">
        <v>0</v>
      </c>
      <c r="Y1618" s="312">
        <v>16</v>
      </c>
      <c r="Z1618" s="137">
        <v>3.1402720260642576E-4</v>
      </c>
      <c r="AA1618" s="302">
        <v>15.757575757575699</v>
      </c>
      <c r="AB1618" s="312">
        <v>92</v>
      </c>
      <c r="AC1618" s="137">
        <v>1.6909278047345978E-3</v>
      </c>
      <c r="AD1618" s="302">
        <v>62.4242439</v>
      </c>
      <c r="AF1618" s="290" t="s">
        <v>0</v>
      </c>
      <c r="AG1618" s="290" t="s">
        <v>0</v>
      </c>
      <c r="AH1618" s="290" t="s">
        <v>0</v>
      </c>
      <c r="AI1618" s="312">
        <v>40</v>
      </c>
      <c r="AJ1618" s="137">
        <v>7.6126674786845306E-4</v>
      </c>
      <c r="AK1618" s="302">
        <v>21.2121212121212</v>
      </c>
      <c r="AL1618" s="312">
        <v>17</v>
      </c>
      <c r="AM1618" s="137">
        <v>2.9175533740646669E-4</v>
      </c>
      <c r="AN1618" s="302">
        <v>11.515152</v>
      </c>
      <c r="AP1618" s="290" t="s">
        <v>0</v>
      </c>
      <c r="AQ1618" s="290" t="s">
        <v>0</v>
      </c>
      <c r="AR1618" s="290" t="s">
        <v>0</v>
      </c>
      <c r="AS1618" s="312">
        <v>62</v>
      </c>
      <c r="AT1618" s="137">
        <v>6.5267280038739284E-4</v>
      </c>
      <c r="AU1618" s="302">
        <v>38.787878787878697</v>
      </c>
      <c r="AV1618" s="312">
        <v>36</v>
      </c>
      <c r="AW1618" s="137">
        <v>3.429126620500462E-4</v>
      </c>
      <c r="AX1618" s="302">
        <v>20</v>
      </c>
      <c r="AZ1618" s="318" t="s">
        <v>0</v>
      </c>
      <c r="BA1618" s="290" t="s">
        <v>0</v>
      </c>
      <c r="BB1618" s="290" t="s">
        <v>0</v>
      </c>
      <c r="BC1618" s="312">
        <v>182</v>
      </c>
      <c r="BD1618" s="137">
        <v>6.6042288837038835E-4</v>
      </c>
      <c r="BE1618" s="302">
        <v>49.696969696969703</v>
      </c>
      <c r="BF1618" s="312">
        <v>248</v>
      </c>
      <c r="BG1618" s="137">
        <v>7.9200585062386424E-4</v>
      </c>
      <c r="BH1618" s="302">
        <v>60</v>
      </c>
      <c r="BJ1618" s="318" t="s">
        <v>0</v>
      </c>
      <c r="BK1618" s="290" t="s">
        <v>0</v>
      </c>
      <c r="BL1618" s="290" t="s">
        <v>0</v>
      </c>
      <c r="BM1618" s="312">
        <v>210</v>
      </c>
      <c r="BN1618" s="137">
        <v>1.0232970631374287E-3</v>
      </c>
      <c r="BO1618" s="302">
        <v>81.212121212121204</v>
      </c>
      <c r="BP1618" s="312">
        <v>80</v>
      </c>
      <c r="BQ1618" s="137">
        <v>3.5060808589898104E-4</v>
      </c>
      <c r="BR1618" s="302">
        <v>34.5454559</v>
      </c>
      <c r="BT1618" s="318" t="s">
        <v>0</v>
      </c>
      <c r="BU1618" s="290" t="s">
        <v>0</v>
      </c>
      <c r="BV1618" s="290" t="s">
        <v>0</v>
      </c>
      <c r="BW1618" s="312">
        <v>140</v>
      </c>
      <c r="BX1618" s="137">
        <v>8.1958095996347013E-4</v>
      </c>
      <c r="BY1618" s="302">
        <v>56.969696969696898</v>
      </c>
      <c r="BZ1618" s="312">
        <v>82</v>
      </c>
      <c r="CA1618" s="137">
        <v>4.5890299797970752E-4</v>
      </c>
      <c r="CB1618" s="302">
        <v>28.484848</v>
      </c>
      <c r="CD1618" s="318" t="s">
        <v>0</v>
      </c>
      <c r="CE1618" s="290" t="s">
        <v>0</v>
      </c>
      <c r="CF1618" s="290" t="s">
        <v>0</v>
      </c>
      <c r="CG1618" s="312">
        <v>1165</v>
      </c>
      <c r="CH1618" s="137">
        <v>7.571223113221955E-4</v>
      </c>
      <c r="CI1618" s="302">
        <v>160.47</v>
      </c>
      <c r="CJ1618" s="312">
        <v>1177</v>
      </c>
      <c r="CK1618" s="137">
        <v>6.9702464636510822E-4</v>
      </c>
      <c r="CL1618" s="302">
        <v>163.79</v>
      </c>
    </row>
    <row r="1619" spans="1:90" ht="14.4" x14ac:dyDescent="0.3">
      <c r="A1619" s="99" t="s">
        <v>670</v>
      </c>
      <c r="B1619" s="318" t="s">
        <v>0</v>
      </c>
      <c r="C1619" s="290" t="s">
        <v>0</v>
      </c>
      <c r="D1619" s="290" t="s">
        <v>0</v>
      </c>
      <c r="E1619" s="312">
        <v>2887</v>
      </c>
      <c r="F1619" s="137">
        <v>7.8580916296489851E-3</v>
      </c>
      <c r="G1619" s="302">
        <v>220</v>
      </c>
      <c r="H1619" s="312">
        <v>3008</v>
      </c>
      <c r="I1619" s="137">
        <v>7.3813958396215075E-3</v>
      </c>
      <c r="J1619" s="302">
        <v>225.454544</v>
      </c>
      <c r="L1619" s="290" t="s">
        <v>0</v>
      </c>
      <c r="M1619" s="290" t="s">
        <v>0</v>
      </c>
      <c r="N1619" s="290" t="s">
        <v>0</v>
      </c>
      <c r="O1619" s="312">
        <v>2870</v>
      </c>
      <c r="P1619" s="137">
        <v>8.9346586929248094E-3</v>
      </c>
      <c r="Q1619" s="302">
        <v>235.75757575757501</v>
      </c>
      <c r="R1619" s="312">
        <v>2831</v>
      </c>
      <c r="S1619" s="137">
        <v>8.2429501084598702E-3</v>
      </c>
      <c r="T1619" s="302">
        <v>266.06060000000002</v>
      </c>
      <c r="V1619" s="290" t="s">
        <v>0</v>
      </c>
      <c r="W1619" s="290" t="s">
        <v>0</v>
      </c>
      <c r="X1619" s="290" t="s">
        <v>0</v>
      </c>
      <c r="Y1619" s="312">
        <v>603</v>
      </c>
      <c r="Z1619" s="137">
        <v>1.1834900198229671E-2</v>
      </c>
      <c r="AA1619" s="302">
        <v>129.09090909090901</v>
      </c>
      <c r="AB1619" s="312">
        <v>427</v>
      </c>
      <c r="AC1619" s="137">
        <v>7.8481105719747091E-3</v>
      </c>
      <c r="AD1619" s="302">
        <v>87.878784199999998</v>
      </c>
      <c r="AF1619" s="290" t="s">
        <v>0</v>
      </c>
      <c r="AG1619" s="290" t="s">
        <v>0</v>
      </c>
      <c r="AH1619" s="290" t="s">
        <v>0</v>
      </c>
      <c r="AI1619" s="312">
        <v>727</v>
      </c>
      <c r="AJ1619" s="137">
        <v>1.3836023142509136E-2</v>
      </c>
      <c r="AK1619" s="302">
        <v>118.181818181818</v>
      </c>
      <c r="AL1619" s="312">
        <v>426</v>
      </c>
      <c r="AM1619" s="137">
        <v>7.3110455138326357E-3</v>
      </c>
      <c r="AN1619" s="302">
        <v>96.969695999999999</v>
      </c>
      <c r="AP1619" s="290" t="s">
        <v>0</v>
      </c>
      <c r="AQ1619" s="290" t="s">
        <v>0</v>
      </c>
      <c r="AR1619" s="290" t="s">
        <v>0</v>
      </c>
      <c r="AS1619" s="312">
        <v>795</v>
      </c>
      <c r="AT1619" s="137">
        <v>8.3689496178706024E-3</v>
      </c>
      <c r="AU1619" s="302">
        <v>123.030303030303</v>
      </c>
      <c r="AV1619" s="312">
        <v>1227</v>
      </c>
      <c r="AW1619" s="137">
        <v>1.1687606564872407E-2</v>
      </c>
      <c r="AX1619" s="302">
        <v>155.75756799999999</v>
      </c>
      <c r="AZ1619" s="318" t="s">
        <v>0</v>
      </c>
      <c r="BA1619" s="290" t="s">
        <v>0</v>
      </c>
      <c r="BB1619" s="290" t="s">
        <v>0</v>
      </c>
      <c r="BC1619" s="312">
        <v>2270</v>
      </c>
      <c r="BD1619" s="137">
        <v>8.2371426186856125E-3</v>
      </c>
      <c r="BE1619" s="302">
        <v>206.666666666666</v>
      </c>
      <c r="BF1619" s="312">
        <v>2827</v>
      </c>
      <c r="BG1619" s="137">
        <v>9.0282279827163889E-3</v>
      </c>
      <c r="BH1619" s="302">
        <v>291.51513699999998</v>
      </c>
      <c r="BJ1619" s="318" t="s">
        <v>0</v>
      </c>
      <c r="BK1619" s="290" t="s">
        <v>0</v>
      </c>
      <c r="BL1619" s="290" t="s">
        <v>0</v>
      </c>
      <c r="BM1619" s="312">
        <v>2004</v>
      </c>
      <c r="BN1619" s="137">
        <v>9.7651776882257488E-3</v>
      </c>
      <c r="BO1619" s="302">
        <v>204.84848484848399</v>
      </c>
      <c r="BP1619" s="312">
        <v>2144</v>
      </c>
      <c r="BQ1619" s="137">
        <v>9.3962967020926914E-3</v>
      </c>
      <c r="BR1619" s="302">
        <v>225.454544</v>
      </c>
      <c r="BT1619" s="318" t="s">
        <v>0</v>
      </c>
      <c r="BU1619" s="290" t="s">
        <v>0</v>
      </c>
      <c r="BV1619" s="290" t="s">
        <v>0</v>
      </c>
      <c r="BW1619" s="312">
        <v>1102</v>
      </c>
      <c r="BX1619" s="137">
        <v>6.4512729848553146E-3</v>
      </c>
      <c r="BY1619" s="302">
        <v>133.333333333333</v>
      </c>
      <c r="BZ1619" s="312">
        <v>1996</v>
      </c>
      <c r="CA1619" s="137">
        <v>1.1170370536188979E-2</v>
      </c>
      <c r="CB1619" s="302">
        <v>273.33334400000001</v>
      </c>
      <c r="CD1619" s="318" t="s">
        <v>0</v>
      </c>
      <c r="CE1619" s="290" t="s">
        <v>0</v>
      </c>
      <c r="CF1619" s="290" t="s">
        <v>0</v>
      </c>
      <c r="CG1619" s="312">
        <v>13258</v>
      </c>
      <c r="CH1619" s="137">
        <v>8.6162468699653803E-3</v>
      </c>
      <c r="CI1619" s="302">
        <v>501.05</v>
      </c>
      <c r="CJ1619" s="312">
        <v>14886</v>
      </c>
      <c r="CK1619" s="137">
        <v>8.815555552923536E-3</v>
      </c>
      <c r="CL1619" s="302">
        <v>609.92999999999995</v>
      </c>
    </row>
    <row r="1620" spans="1:90" ht="14.4" x14ac:dyDescent="0.3">
      <c r="A1620" s="99" t="s">
        <v>671</v>
      </c>
      <c r="B1620" s="318" t="s">
        <v>0</v>
      </c>
      <c r="C1620" s="290" t="s">
        <v>0</v>
      </c>
      <c r="D1620" s="290" t="s">
        <v>0</v>
      </c>
      <c r="E1620" s="312">
        <v>867</v>
      </c>
      <c r="F1620" s="137">
        <v>2.359877188398223E-3</v>
      </c>
      <c r="G1620" s="302">
        <v>137.575757575757</v>
      </c>
      <c r="H1620" s="312">
        <v>901</v>
      </c>
      <c r="I1620" s="137">
        <v>2.210983261801522E-3</v>
      </c>
      <c r="J1620" s="302">
        <v>150.909088</v>
      </c>
      <c r="L1620" s="290" t="s">
        <v>0</v>
      </c>
      <c r="M1620" s="290" t="s">
        <v>0</v>
      </c>
      <c r="N1620" s="290" t="s">
        <v>0</v>
      </c>
      <c r="O1620" s="312">
        <v>1435</v>
      </c>
      <c r="P1620" s="137">
        <v>4.4673293464624047E-3</v>
      </c>
      <c r="Q1620" s="302">
        <v>163.636363636363</v>
      </c>
      <c r="R1620" s="312">
        <v>1056</v>
      </c>
      <c r="S1620" s="137">
        <v>3.0747281224067901E-3</v>
      </c>
      <c r="T1620" s="302">
        <v>158.78787199999999</v>
      </c>
      <c r="V1620" s="290" t="s">
        <v>0</v>
      </c>
      <c r="W1620" s="290" t="s">
        <v>0</v>
      </c>
      <c r="X1620" s="290" t="s">
        <v>0</v>
      </c>
      <c r="Y1620" s="312">
        <v>799</v>
      </c>
      <c r="Z1620" s="137">
        <v>1.5681733430158388E-2</v>
      </c>
      <c r="AA1620" s="302">
        <v>153.333333333333</v>
      </c>
      <c r="AB1620" s="312">
        <v>845</v>
      </c>
      <c r="AC1620" s="137">
        <v>1.5530804293486251E-2</v>
      </c>
      <c r="AD1620" s="302">
        <v>210.30302399999999</v>
      </c>
      <c r="AF1620" s="290" t="s">
        <v>0</v>
      </c>
      <c r="AG1620" s="290" t="s">
        <v>0</v>
      </c>
      <c r="AH1620" s="290" t="s">
        <v>0</v>
      </c>
      <c r="AI1620" s="312">
        <v>142</v>
      </c>
      <c r="AJ1620" s="137">
        <v>2.7024969549330085E-3</v>
      </c>
      <c r="AK1620" s="302">
        <v>56.969696969696898</v>
      </c>
      <c r="AL1620" s="312">
        <v>106</v>
      </c>
      <c r="AM1620" s="137">
        <v>1.8191803391226745E-3</v>
      </c>
      <c r="AN1620" s="302">
        <v>37.5757561</v>
      </c>
      <c r="AP1620" s="290" t="s">
        <v>0</v>
      </c>
      <c r="AQ1620" s="290" t="s">
        <v>0</v>
      </c>
      <c r="AR1620" s="290" t="s">
        <v>0</v>
      </c>
      <c r="AS1620" s="312">
        <v>214</v>
      </c>
      <c r="AT1620" s="137">
        <v>2.2527738594016462E-3</v>
      </c>
      <c r="AU1620" s="302">
        <v>48.484848484848399</v>
      </c>
      <c r="AV1620" s="312">
        <v>117</v>
      </c>
      <c r="AW1620" s="137">
        <v>1.11446615166265E-3</v>
      </c>
      <c r="AX1620" s="302">
        <v>41.818179999999998</v>
      </c>
      <c r="AZ1620" s="318" t="s">
        <v>0</v>
      </c>
      <c r="BA1620" s="290" t="s">
        <v>0</v>
      </c>
      <c r="BB1620" s="290" t="s">
        <v>0</v>
      </c>
      <c r="BC1620" s="312">
        <v>410</v>
      </c>
      <c r="BD1620" s="137">
        <v>1.4877658474277979E-3</v>
      </c>
      <c r="BE1620" s="302">
        <v>84.848484848484802</v>
      </c>
      <c r="BF1620" s="312">
        <v>460</v>
      </c>
      <c r="BG1620" s="137">
        <v>1.4690431100281354E-3</v>
      </c>
      <c r="BH1620" s="302">
        <v>114.545456</v>
      </c>
      <c r="BJ1620" s="318" t="s">
        <v>0</v>
      </c>
      <c r="BK1620" s="290" t="s">
        <v>0</v>
      </c>
      <c r="BL1620" s="290" t="s">
        <v>0</v>
      </c>
      <c r="BM1620" s="312">
        <v>481</v>
      </c>
      <c r="BN1620" s="137">
        <v>2.3438375589004915E-3</v>
      </c>
      <c r="BO1620" s="302">
        <v>127.87878787878699</v>
      </c>
      <c r="BP1620" s="312">
        <v>183</v>
      </c>
      <c r="BQ1620" s="137">
        <v>8.0201599649391917E-4</v>
      </c>
      <c r="BR1620" s="302">
        <v>84.242424</v>
      </c>
      <c r="BT1620" s="318" t="s">
        <v>0</v>
      </c>
      <c r="BU1620" s="290" t="s">
        <v>0</v>
      </c>
      <c r="BV1620" s="290" t="s">
        <v>0</v>
      </c>
      <c r="BW1620" s="312">
        <v>336</v>
      </c>
      <c r="BX1620" s="137">
        <v>1.9669943039123282E-3</v>
      </c>
      <c r="BY1620" s="302">
        <v>67.272727272727195</v>
      </c>
      <c r="BZ1620" s="312">
        <v>556</v>
      </c>
      <c r="CA1620" s="137">
        <v>3.1115861814233828E-3</v>
      </c>
      <c r="CB1620" s="302">
        <v>116.36364</v>
      </c>
      <c r="CD1620" s="318" t="s">
        <v>0</v>
      </c>
      <c r="CE1620" s="290" t="s">
        <v>0</v>
      </c>
      <c r="CF1620" s="290" t="s">
        <v>0</v>
      </c>
      <c r="CG1620" s="312">
        <v>4684</v>
      </c>
      <c r="CH1620" s="137">
        <v>3.0440866147924154E-3</v>
      </c>
      <c r="CI1620" s="302">
        <v>319.14999999999998</v>
      </c>
      <c r="CJ1620" s="312">
        <v>4224</v>
      </c>
      <c r="CK1620" s="137">
        <v>2.5014716280766501E-3</v>
      </c>
      <c r="CL1620" s="302">
        <v>357.94</v>
      </c>
    </row>
    <row r="1621" spans="1:90" ht="14.4" x14ac:dyDescent="0.3">
      <c r="A1621" s="99" t="s">
        <v>676</v>
      </c>
      <c r="B1621" s="318" t="s">
        <v>0</v>
      </c>
      <c r="C1621" s="290" t="s">
        <v>0</v>
      </c>
      <c r="D1621" s="290" t="s">
        <v>0</v>
      </c>
      <c r="E1621" s="312">
        <v>48902</v>
      </c>
      <c r="F1621" s="137">
        <v>0.13310578346833898</v>
      </c>
      <c r="G1621" s="302">
        <v>922.42424242424204</v>
      </c>
      <c r="H1621" s="312">
        <v>57501</v>
      </c>
      <c r="I1621" s="137">
        <v>0.14110293955255196</v>
      </c>
      <c r="J1621" s="302">
        <v>1238.78784</v>
      </c>
      <c r="L1621" s="290" t="s">
        <v>0</v>
      </c>
      <c r="M1621" s="290" t="s">
        <v>0</v>
      </c>
      <c r="N1621" s="290" t="s">
        <v>0</v>
      </c>
      <c r="O1621" s="312">
        <v>42623</v>
      </c>
      <c r="P1621" s="137">
        <v>0.13269057751516869</v>
      </c>
      <c r="Q1621" s="302">
        <v>945.45454545454504</v>
      </c>
      <c r="R1621" s="312">
        <v>49403</v>
      </c>
      <c r="S1621" s="137">
        <v>0.14384544832505933</v>
      </c>
      <c r="T1621" s="302">
        <v>1022.42426</v>
      </c>
      <c r="V1621" s="290" t="s">
        <v>0</v>
      </c>
      <c r="W1621" s="290" t="s">
        <v>0</v>
      </c>
      <c r="X1621" s="290" t="s">
        <v>0</v>
      </c>
      <c r="Y1621" s="312">
        <v>6721</v>
      </c>
      <c r="Z1621" s="137">
        <v>0.13191105179486173</v>
      </c>
      <c r="AA1621" s="302">
        <v>362.42424242424198</v>
      </c>
      <c r="AB1621" s="312">
        <v>7944</v>
      </c>
      <c r="AC1621" s="137">
        <v>0.14600794000882222</v>
      </c>
      <c r="AD1621" s="302">
        <v>412.121216</v>
      </c>
      <c r="AF1621" s="290" t="s">
        <v>0</v>
      </c>
      <c r="AG1621" s="290" t="s">
        <v>0</v>
      </c>
      <c r="AH1621" s="290" t="s">
        <v>0</v>
      </c>
      <c r="AI1621" s="312">
        <v>6565</v>
      </c>
      <c r="AJ1621" s="137">
        <v>0.12494290499390986</v>
      </c>
      <c r="AK1621" s="302">
        <v>364.24242424242402</v>
      </c>
      <c r="AL1621" s="312">
        <v>8523</v>
      </c>
      <c r="AM1621" s="137">
        <v>0.1462723965126656</v>
      </c>
      <c r="AN1621" s="302">
        <v>478.18182400000001</v>
      </c>
      <c r="AP1621" s="290" t="s">
        <v>0</v>
      </c>
      <c r="AQ1621" s="290" t="s">
        <v>0</v>
      </c>
      <c r="AR1621" s="290" t="s">
        <v>0</v>
      </c>
      <c r="AS1621" s="312">
        <v>16828</v>
      </c>
      <c r="AT1621" s="137">
        <v>0.17714803040192012</v>
      </c>
      <c r="AU1621" s="302">
        <v>584.24242424242402</v>
      </c>
      <c r="AV1621" s="312">
        <v>19344</v>
      </c>
      <c r="AW1621" s="137">
        <v>0.18425840374155816</v>
      </c>
      <c r="AX1621" s="302">
        <v>646.66669999999999</v>
      </c>
      <c r="AZ1621" s="318" t="s">
        <v>0</v>
      </c>
      <c r="BA1621" s="290" t="s">
        <v>0</v>
      </c>
      <c r="BB1621" s="290" t="s">
        <v>0</v>
      </c>
      <c r="BC1621" s="312">
        <v>44434</v>
      </c>
      <c r="BD1621" s="137">
        <v>0.16123753088928483</v>
      </c>
      <c r="BE1621" s="302">
        <v>931.51515151515105</v>
      </c>
      <c r="BF1621" s="312">
        <v>57144</v>
      </c>
      <c r="BG1621" s="137">
        <v>0.18249347712923428</v>
      </c>
      <c r="BH1621" s="302">
        <v>1198.78784</v>
      </c>
      <c r="BJ1621" s="318" t="s">
        <v>0</v>
      </c>
      <c r="BK1621" s="290" t="s">
        <v>0</v>
      </c>
      <c r="BL1621" s="290" t="s">
        <v>0</v>
      </c>
      <c r="BM1621" s="312">
        <v>35313</v>
      </c>
      <c r="BN1621" s="137">
        <v>0.17207471043129535</v>
      </c>
      <c r="BO1621" s="302">
        <v>796.969696969697</v>
      </c>
      <c r="BP1621" s="312">
        <v>42007</v>
      </c>
      <c r="BQ1621" s="137">
        <v>0.18409992330448122</v>
      </c>
      <c r="BR1621" s="302">
        <v>871.51513699999998</v>
      </c>
      <c r="BT1621" s="318" t="s">
        <v>0</v>
      </c>
      <c r="BU1621" s="290" t="s">
        <v>0</v>
      </c>
      <c r="BV1621" s="290" t="s">
        <v>0</v>
      </c>
      <c r="BW1621" s="312">
        <v>25200</v>
      </c>
      <c r="BX1621" s="137">
        <v>0.14752457279342462</v>
      </c>
      <c r="BY1621" s="302">
        <v>726.06060606060601</v>
      </c>
      <c r="BZ1621" s="312">
        <v>26852</v>
      </c>
      <c r="CA1621" s="137">
        <v>0.15027394270428179</v>
      </c>
      <c r="CB1621" s="302">
        <v>786.06060000000002</v>
      </c>
      <c r="CD1621" s="318" t="s">
        <v>0</v>
      </c>
      <c r="CE1621" s="290" t="s">
        <v>0</v>
      </c>
      <c r="CF1621" s="290" t="s">
        <v>0</v>
      </c>
      <c r="CG1621" s="312">
        <v>226586</v>
      </c>
      <c r="CH1621" s="137">
        <v>0.14725606526459312</v>
      </c>
      <c r="CI1621" s="302">
        <v>2091.6799999999998</v>
      </c>
      <c r="CJ1621" s="312">
        <v>268718</v>
      </c>
      <c r="CK1621" s="137">
        <v>0.15913599738482512</v>
      </c>
      <c r="CL1621" s="302">
        <v>2490.84</v>
      </c>
    </row>
    <row r="1622" spans="1:90" ht="14.4" x14ac:dyDescent="0.3">
      <c r="A1622" s="99" t="s">
        <v>659</v>
      </c>
      <c r="B1622" s="318" t="s">
        <v>0</v>
      </c>
      <c r="C1622" s="290" t="s">
        <v>0</v>
      </c>
      <c r="D1622" s="290" t="s">
        <v>0</v>
      </c>
      <c r="E1622" s="312">
        <v>3244</v>
      </c>
      <c r="F1622" s="137">
        <v>8.8298057660482539E-3</v>
      </c>
      <c r="G1622" s="302">
        <v>236.969696969697</v>
      </c>
      <c r="H1622" s="312">
        <v>3706</v>
      </c>
      <c r="I1622" s="137">
        <v>9.0942330391081475E-3</v>
      </c>
      <c r="J1622" s="302">
        <v>364.24243200000001</v>
      </c>
      <c r="L1622" s="290" t="s">
        <v>0</v>
      </c>
      <c r="M1622" s="290" t="s">
        <v>0</v>
      </c>
      <c r="N1622" s="290" t="s">
        <v>0</v>
      </c>
      <c r="O1622" s="312">
        <v>6080</v>
      </c>
      <c r="P1622" s="137">
        <v>1.8927778694419108E-2</v>
      </c>
      <c r="Q1622" s="302">
        <v>419.39393939393898</v>
      </c>
      <c r="R1622" s="312">
        <v>5584</v>
      </c>
      <c r="S1622" s="137">
        <v>1.6258789616969239E-2</v>
      </c>
      <c r="T1622" s="302">
        <v>483.03030000000001</v>
      </c>
      <c r="V1622" s="290" t="s">
        <v>0</v>
      </c>
      <c r="W1622" s="290" t="s">
        <v>0</v>
      </c>
      <c r="X1622" s="290" t="s">
        <v>0</v>
      </c>
      <c r="Y1622" s="312">
        <v>778</v>
      </c>
      <c r="Z1622" s="137">
        <v>1.5269572726737454E-2</v>
      </c>
      <c r="AA1622" s="302">
        <v>143.030303030303</v>
      </c>
      <c r="AB1622" s="312">
        <v>698</v>
      </c>
      <c r="AC1622" s="137">
        <v>1.2828995735921188E-2</v>
      </c>
      <c r="AD1622" s="302">
        <v>128.484848</v>
      </c>
      <c r="AF1622" s="290" t="s">
        <v>0</v>
      </c>
      <c r="AG1622" s="290" t="s">
        <v>0</v>
      </c>
      <c r="AH1622" s="290" t="s">
        <v>0</v>
      </c>
      <c r="AI1622" s="312">
        <v>212</v>
      </c>
      <c r="AJ1622" s="137">
        <v>4.0347137637028012E-3</v>
      </c>
      <c r="AK1622" s="302">
        <v>81.818181818181799</v>
      </c>
      <c r="AL1622" s="312">
        <v>277</v>
      </c>
      <c r="AM1622" s="137">
        <v>4.75389579185831E-3</v>
      </c>
      <c r="AN1622" s="302">
        <v>76.363640000000004</v>
      </c>
      <c r="AP1622" s="290" t="s">
        <v>0</v>
      </c>
      <c r="AQ1622" s="290" t="s">
        <v>0</v>
      </c>
      <c r="AR1622" s="290" t="s">
        <v>0</v>
      </c>
      <c r="AS1622" s="312">
        <v>1051</v>
      </c>
      <c r="AT1622" s="137">
        <v>1.1063856664631451E-2</v>
      </c>
      <c r="AU1622" s="302">
        <v>144.24242424242399</v>
      </c>
      <c r="AV1622" s="312">
        <v>778</v>
      </c>
      <c r="AW1622" s="137">
        <v>7.4107236409704427E-3</v>
      </c>
      <c r="AX1622" s="302">
        <v>143.03030000000001</v>
      </c>
      <c r="AZ1622" s="318" t="s">
        <v>0</v>
      </c>
      <c r="BA1622" s="290" t="s">
        <v>0</v>
      </c>
      <c r="BB1622" s="290" t="s">
        <v>0</v>
      </c>
      <c r="BC1622" s="312">
        <v>855</v>
      </c>
      <c r="BD1622" s="137">
        <v>3.1025360964652862E-3</v>
      </c>
      <c r="BE1622" s="302">
        <v>124.84848484848401</v>
      </c>
      <c r="BF1622" s="312">
        <v>760</v>
      </c>
      <c r="BG1622" s="137">
        <v>2.4271147035247456E-3</v>
      </c>
      <c r="BH1622" s="302">
        <v>144.84848</v>
      </c>
      <c r="BJ1622" s="318" t="s">
        <v>0</v>
      </c>
      <c r="BK1622" s="290" t="s">
        <v>0</v>
      </c>
      <c r="BL1622" s="290" t="s">
        <v>0</v>
      </c>
      <c r="BM1622" s="312">
        <v>873</v>
      </c>
      <c r="BN1622" s="137">
        <v>4.2539920767570251E-3</v>
      </c>
      <c r="BO1622" s="302">
        <v>140.60606060606</v>
      </c>
      <c r="BP1622" s="312">
        <v>1200</v>
      </c>
      <c r="BQ1622" s="137">
        <v>5.2591212884847156E-3</v>
      </c>
      <c r="BR1622" s="302">
        <v>195.15152</v>
      </c>
      <c r="BT1622" s="318" t="s">
        <v>0</v>
      </c>
      <c r="BU1622" s="290" t="s">
        <v>0</v>
      </c>
      <c r="BV1622" s="290" t="s">
        <v>0</v>
      </c>
      <c r="BW1622" s="312">
        <v>1868</v>
      </c>
      <c r="BX1622" s="137">
        <v>1.0935551665798302E-2</v>
      </c>
      <c r="BY1622" s="302">
        <v>309.69696969696901</v>
      </c>
      <c r="BZ1622" s="312">
        <v>1635</v>
      </c>
      <c r="CA1622" s="137">
        <v>9.1500780694734364E-3</v>
      </c>
      <c r="CB1622" s="302">
        <v>197.57576</v>
      </c>
      <c r="CD1622" s="318" t="s">
        <v>0</v>
      </c>
      <c r="CE1622" s="290" t="s">
        <v>0</v>
      </c>
      <c r="CF1622" s="290" t="s">
        <v>0</v>
      </c>
      <c r="CG1622" s="312">
        <v>14961</v>
      </c>
      <c r="CH1622" s="137">
        <v>9.7230102143273534E-3</v>
      </c>
      <c r="CI1622" s="302">
        <v>639.89</v>
      </c>
      <c r="CJ1622" s="312">
        <v>14638</v>
      </c>
      <c r="CK1622" s="137">
        <v>8.6686888474872166E-3</v>
      </c>
      <c r="CL1622" s="302">
        <v>711.31</v>
      </c>
    </row>
    <row r="1623" spans="1:90" ht="14.4" x14ac:dyDescent="0.3">
      <c r="A1623" s="99" t="s">
        <v>660</v>
      </c>
      <c r="B1623" s="318" t="s">
        <v>0</v>
      </c>
      <c r="C1623" s="290" t="s">
        <v>0</v>
      </c>
      <c r="D1623" s="290" t="s">
        <v>0</v>
      </c>
      <c r="E1623" s="312">
        <v>814</v>
      </c>
      <c r="F1623" s="137">
        <v>2.2156171065238219E-3</v>
      </c>
      <c r="G1623" s="302">
        <v>138.18181818181799</v>
      </c>
      <c r="H1623" s="312">
        <v>1163</v>
      </c>
      <c r="I1623" s="137">
        <v>2.8539106919813206E-3</v>
      </c>
      <c r="J1623" s="302">
        <v>193.939392</v>
      </c>
      <c r="L1623" s="290" t="s">
        <v>0</v>
      </c>
      <c r="M1623" s="290" t="s">
        <v>0</v>
      </c>
      <c r="N1623" s="290" t="s">
        <v>0</v>
      </c>
      <c r="O1623" s="312">
        <v>1655</v>
      </c>
      <c r="P1623" s="137">
        <v>5.1522160755367802E-3</v>
      </c>
      <c r="Q1623" s="302">
        <v>190.30303030303</v>
      </c>
      <c r="R1623" s="312">
        <v>1459</v>
      </c>
      <c r="S1623" s="137">
        <v>4.2481328888177147E-3</v>
      </c>
      <c r="T1623" s="302">
        <v>209.69697600000001</v>
      </c>
      <c r="V1623" s="290" t="s">
        <v>0</v>
      </c>
      <c r="W1623" s="290" t="s">
        <v>0</v>
      </c>
      <c r="X1623" s="290" t="s">
        <v>0</v>
      </c>
      <c r="Y1623" s="312">
        <v>86</v>
      </c>
      <c r="Z1623" s="137">
        <v>1.6878962140095385E-3</v>
      </c>
      <c r="AA1623" s="302">
        <v>38.787878787878697</v>
      </c>
      <c r="AB1623" s="312">
        <v>95</v>
      </c>
      <c r="AC1623" s="137">
        <v>1.7460667548889869E-3</v>
      </c>
      <c r="AD1623" s="302">
        <v>36.363636</v>
      </c>
      <c r="AF1623" s="290" t="s">
        <v>0</v>
      </c>
      <c r="AG1623" s="290" t="s">
        <v>0</v>
      </c>
      <c r="AH1623" s="290" t="s">
        <v>0</v>
      </c>
      <c r="AI1623" s="312">
        <v>104</v>
      </c>
      <c r="AJ1623" s="137">
        <v>1.9792935444579779E-3</v>
      </c>
      <c r="AK1623" s="302">
        <v>38.787878787878697</v>
      </c>
      <c r="AL1623" s="312">
        <v>136</v>
      </c>
      <c r="AM1623" s="137">
        <v>2.3340426992517335E-3</v>
      </c>
      <c r="AN1623" s="302">
        <v>55.151516000000001</v>
      </c>
      <c r="AP1623" s="290" t="s">
        <v>0</v>
      </c>
      <c r="AQ1623" s="290" t="s">
        <v>0</v>
      </c>
      <c r="AR1623" s="290" t="s">
        <v>0</v>
      </c>
      <c r="AS1623" s="312">
        <v>155</v>
      </c>
      <c r="AT1623" s="137">
        <v>1.6316820009684822E-3</v>
      </c>
      <c r="AU1623" s="302">
        <v>44.848484848484802</v>
      </c>
      <c r="AV1623" s="312">
        <v>546</v>
      </c>
      <c r="AW1623" s="137">
        <v>5.2008420410923671E-3</v>
      </c>
      <c r="AX1623" s="302">
        <v>110.303032</v>
      </c>
      <c r="AZ1623" s="318" t="s">
        <v>0</v>
      </c>
      <c r="BA1623" s="290" t="s">
        <v>0</v>
      </c>
      <c r="BB1623" s="290" t="s">
        <v>0</v>
      </c>
      <c r="BC1623" s="312">
        <v>855</v>
      </c>
      <c r="BD1623" s="137">
        <v>3.1025360964652862E-3</v>
      </c>
      <c r="BE1623" s="302">
        <v>126.666666666666</v>
      </c>
      <c r="BF1623" s="312">
        <v>1468</v>
      </c>
      <c r="BG1623" s="137">
        <v>4.6881636641767453E-3</v>
      </c>
      <c r="BH1623" s="302">
        <v>183.636368</v>
      </c>
      <c r="BJ1623" s="318" t="s">
        <v>0</v>
      </c>
      <c r="BK1623" s="290" t="s">
        <v>0</v>
      </c>
      <c r="BL1623" s="290" t="s">
        <v>0</v>
      </c>
      <c r="BM1623" s="312">
        <v>648</v>
      </c>
      <c r="BN1623" s="137">
        <v>3.1576023662526374E-3</v>
      </c>
      <c r="BO1623" s="302">
        <v>124.24242424242399</v>
      </c>
      <c r="BP1623" s="312">
        <v>1004</v>
      </c>
      <c r="BQ1623" s="137">
        <v>4.4001314780322117E-3</v>
      </c>
      <c r="BR1623" s="302">
        <v>186.66667200000001</v>
      </c>
      <c r="BT1623" s="318" t="s">
        <v>0</v>
      </c>
      <c r="BU1623" s="290" t="s">
        <v>0</v>
      </c>
      <c r="BV1623" s="290" t="s">
        <v>0</v>
      </c>
      <c r="BW1623" s="312">
        <v>403</v>
      </c>
      <c r="BX1623" s="137">
        <v>2.3592223347519889E-3</v>
      </c>
      <c r="BY1623" s="302">
        <v>146.06060606060601</v>
      </c>
      <c r="BZ1623" s="312">
        <v>442</v>
      </c>
      <c r="CA1623" s="137">
        <v>2.4735990866711064E-3</v>
      </c>
      <c r="CB1623" s="302">
        <v>97.575760000000002</v>
      </c>
      <c r="CD1623" s="318" t="s">
        <v>0</v>
      </c>
      <c r="CE1623" s="290" t="s">
        <v>0</v>
      </c>
      <c r="CF1623" s="290" t="s">
        <v>0</v>
      </c>
      <c r="CG1623" s="312">
        <v>4720</v>
      </c>
      <c r="CH1623" s="137">
        <v>3.0674826690478651E-3</v>
      </c>
      <c r="CI1623" s="302">
        <v>335.46</v>
      </c>
      <c r="CJ1623" s="312">
        <v>6313</v>
      </c>
      <c r="CK1623" s="137">
        <v>3.7385867395946714E-3</v>
      </c>
      <c r="CL1623" s="302">
        <v>418.14</v>
      </c>
    </row>
    <row r="1624" spans="1:90" ht="14.4" x14ac:dyDescent="0.3">
      <c r="A1624" s="99" t="s">
        <v>661</v>
      </c>
      <c r="B1624" s="318" t="s">
        <v>0</v>
      </c>
      <c r="C1624" s="290" t="s">
        <v>0</v>
      </c>
      <c r="D1624" s="290" t="s">
        <v>0</v>
      </c>
      <c r="E1624" s="312">
        <v>15823</v>
      </c>
      <c r="F1624" s="137">
        <v>4.3068439160351885E-2</v>
      </c>
      <c r="G1624" s="302">
        <v>538.78787878787796</v>
      </c>
      <c r="H1624" s="312">
        <v>16110</v>
      </c>
      <c r="I1624" s="137">
        <v>3.9532675191589921E-2</v>
      </c>
      <c r="J1624" s="302">
        <v>552.12120000000004</v>
      </c>
      <c r="L1624" s="290" t="s">
        <v>0</v>
      </c>
      <c r="M1624" s="290" t="s">
        <v>0</v>
      </c>
      <c r="N1624" s="290" t="s">
        <v>0</v>
      </c>
      <c r="O1624" s="312">
        <v>9651</v>
      </c>
      <c r="P1624" s="137">
        <v>3.0044735555894538E-2</v>
      </c>
      <c r="Q1624" s="302">
        <v>463.030303030303</v>
      </c>
      <c r="R1624" s="312">
        <v>10007</v>
      </c>
      <c r="S1624" s="137">
        <v>2.9137125303906011E-2</v>
      </c>
      <c r="T1624" s="302">
        <v>450.30304000000001</v>
      </c>
      <c r="V1624" s="290" t="s">
        <v>0</v>
      </c>
      <c r="W1624" s="290" t="s">
        <v>0</v>
      </c>
      <c r="X1624" s="290" t="s">
        <v>0</v>
      </c>
      <c r="Y1624" s="312">
        <v>2726</v>
      </c>
      <c r="Z1624" s="137">
        <v>5.3502384644069791E-2</v>
      </c>
      <c r="AA1624" s="302">
        <v>235.15151515151501</v>
      </c>
      <c r="AB1624" s="312">
        <v>2500</v>
      </c>
      <c r="AC1624" s="137">
        <v>4.594912512865755E-2</v>
      </c>
      <c r="AD1624" s="302">
        <v>221.81817599999999</v>
      </c>
      <c r="AF1624" s="290" t="s">
        <v>0</v>
      </c>
      <c r="AG1624" s="290" t="s">
        <v>0</v>
      </c>
      <c r="AH1624" s="290" t="s">
        <v>0</v>
      </c>
      <c r="AI1624" s="312">
        <v>2482</v>
      </c>
      <c r="AJ1624" s="137">
        <v>4.7236601705237517E-2</v>
      </c>
      <c r="AK1624" s="302">
        <v>244.24242424242399</v>
      </c>
      <c r="AL1624" s="312">
        <v>3392</v>
      </c>
      <c r="AM1624" s="137">
        <v>5.8213770851925584E-2</v>
      </c>
      <c r="AN1624" s="302">
        <v>340</v>
      </c>
      <c r="AP1624" s="290" t="s">
        <v>0</v>
      </c>
      <c r="AQ1624" s="290" t="s">
        <v>0</v>
      </c>
      <c r="AR1624" s="290" t="s">
        <v>0</v>
      </c>
      <c r="AS1624" s="312">
        <v>7097</v>
      </c>
      <c r="AT1624" s="137">
        <v>7.4709981683053664E-2</v>
      </c>
      <c r="AU1624" s="302">
        <v>415.15151515151501</v>
      </c>
      <c r="AV1624" s="312">
        <v>7071</v>
      </c>
      <c r="AW1624" s="137">
        <v>6.7353762037663245E-2</v>
      </c>
      <c r="AX1624" s="302">
        <v>396.36364700000001</v>
      </c>
      <c r="AZ1624" s="318" t="s">
        <v>0</v>
      </c>
      <c r="BA1624" s="290" t="s">
        <v>0</v>
      </c>
      <c r="BB1624" s="290" t="s">
        <v>0</v>
      </c>
      <c r="BC1624" s="312">
        <v>14076</v>
      </c>
      <c r="BD1624" s="137">
        <v>5.1077541630228498E-2</v>
      </c>
      <c r="BE1624" s="302">
        <v>506.06060606060601</v>
      </c>
      <c r="BF1624" s="312">
        <v>16789</v>
      </c>
      <c r="BG1624" s="137">
        <v>5.3616879944048616E-2</v>
      </c>
      <c r="BH1624" s="302">
        <v>650.30304000000001</v>
      </c>
      <c r="BJ1624" s="318" t="s">
        <v>0</v>
      </c>
      <c r="BK1624" s="290" t="s">
        <v>0</v>
      </c>
      <c r="BL1624" s="290" t="s">
        <v>0</v>
      </c>
      <c r="BM1624" s="312">
        <v>14258</v>
      </c>
      <c r="BN1624" s="137">
        <v>6.9476997743873614E-2</v>
      </c>
      <c r="BO1624" s="302">
        <v>510.30303030303003</v>
      </c>
      <c r="BP1624" s="312">
        <v>15261</v>
      </c>
      <c r="BQ1624" s="137">
        <v>6.6882874986304366E-2</v>
      </c>
      <c r="BR1624" s="302">
        <v>532.72730000000001</v>
      </c>
      <c r="BT1624" s="318" t="s">
        <v>0</v>
      </c>
      <c r="BU1624" s="290" t="s">
        <v>0</v>
      </c>
      <c r="BV1624" s="290" t="s">
        <v>0</v>
      </c>
      <c r="BW1624" s="312">
        <v>8623</v>
      </c>
      <c r="BX1624" s="137">
        <v>5.0480332984035731E-2</v>
      </c>
      <c r="BY1624" s="302">
        <v>413.93939393939399</v>
      </c>
      <c r="BZ1624" s="312">
        <v>8905</v>
      </c>
      <c r="CA1624" s="137">
        <v>4.9835746304991407E-2</v>
      </c>
      <c r="CB1624" s="302">
        <v>484.24243200000001</v>
      </c>
      <c r="CD1624" s="318" t="s">
        <v>0</v>
      </c>
      <c r="CE1624" s="290" t="s">
        <v>0</v>
      </c>
      <c r="CF1624" s="290" t="s">
        <v>0</v>
      </c>
      <c r="CG1624" s="312">
        <v>74736</v>
      </c>
      <c r="CH1624" s="137">
        <v>4.857020863431382E-2</v>
      </c>
      <c r="CI1624" s="302">
        <v>1215.52</v>
      </c>
      <c r="CJ1624" s="312">
        <v>80035</v>
      </c>
      <c r="CK1624" s="137">
        <v>4.7397083748369956E-2</v>
      </c>
      <c r="CL1624" s="302">
        <v>1329.75</v>
      </c>
    </row>
    <row r="1625" spans="1:90" ht="14.4" x14ac:dyDescent="0.3">
      <c r="A1625" s="99" t="s">
        <v>662</v>
      </c>
      <c r="B1625" s="318" t="s">
        <v>0</v>
      </c>
      <c r="C1625" s="290" t="s">
        <v>0</v>
      </c>
      <c r="D1625" s="290" t="s">
        <v>0</v>
      </c>
      <c r="E1625" s="312">
        <v>5076</v>
      </c>
      <c r="F1625" s="137">
        <v>1.381630519989548E-2</v>
      </c>
      <c r="G1625" s="302">
        <v>330.30303030303003</v>
      </c>
      <c r="H1625" s="312">
        <v>4838</v>
      </c>
      <c r="I1625" s="137">
        <v>1.1872072164923156E-2</v>
      </c>
      <c r="J1625" s="302">
        <v>321.21212800000001</v>
      </c>
      <c r="L1625" s="290" t="s">
        <v>0</v>
      </c>
      <c r="M1625" s="290" t="s">
        <v>0</v>
      </c>
      <c r="N1625" s="290" t="s">
        <v>0</v>
      </c>
      <c r="O1625" s="312">
        <v>2849</v>
      </c>
      <c r="P1625" s="137">
        <v>8.8692831415131644E-3</v>
      </c>
      <c r="Q1625" s="302">
        <v>222.42424242424201</v>
      </c>
      <c r="R1625" s="312">
        <v>2810</v>
      </c>
      <c r="S1625" s="137">
        <v>8.1818049469347346E-3</v>
      </c>
      <c r="T1625" s="302">
        <v>243.03030000000001</v>
      </c>
      <c r="V1625" s="290" t="s">
        <v>0</v>
      </c>
      <c r="W1625" s="290" t="s">
        <v>0</v>
      </c>
      <c r="X1625" s="290" t="s">
        <v>0</v>
      </c>
      <c r="Y1625" s="312">
        <v>439</v>
      </c>
      <c r="Z1625" s="137">
        <v>8.6161213715138067E-3</v>
      </c>
      <c r="AA1625" s="302">
        <v>99.393939393939405</v>
      </c>
      <c r="AB1625" s="312">
        <v>506</v>
      </c>
      <c r="AC1625" s="137">
        <v>9.3001029260402889E-3</v>
      </c>
      <c r="AD1625" s="302">
        <v>100</v>
      </c>
      <c r="AF1625" s="290" t="s">
        <v>0</v>
      </c>
      <c r="AG1625" s="290" t="s">
        <v>0</v>
      </c>
      <c r="AH1625" s="290" t="s">
        <v>0</v>
      </c>
      <c r="AI1625" s="312">
        <v>364</v>
      </c>
      <c r="AJ1625" s="137">
        <v>6.9275274056029229E-3</v>
      </c>
      <c r="AK1625" s="302">
        <v>88.484848484848399</v>
      </c>
      <c r="AL1625" s="312">
        <v>470</v>
      </c>
      <c r="AM1625" s="137">
        <v>8.0661769753552544E-3</v>
      </c>
      <c r="AN1625" s="302">
        <v>130.30302399999999</v>
      </c>
      <c r="AP1625" s="290" t="s">
        <v>0</v>
      </c>
      <c r="AQ1625" s="290" t="s">
        <v>0</v>
      </c>
      <c r="AR1625" s="290" t="s">
        <v>0</v>
      </c>
      <c r="AS1625" s="312">
        <v>1224</v>
      </c>
      <c r="AT1625" s="137">
        <v>1.2885024317325305E-2</v>
      </c>
      <c r="AU1625" s="302">
        <v>149.09090909090901</v>
      </c>
      <c r="AV1625" s="312">
        <v>1649</v>
      </c>
      <c r="AW1625" s="137">
        <v>1.570730499223684E-2</v>
      </c>
      <c r="AX1625" s="302">
        <v>211.515152</v>
      </c>
      <c r="AZ1625" s="318" t="s">
        <v>0</v>
      </c>
      <c r="BA1625" s="290" t="s">
        <v>0</v>
      </c>
      <c r="BB1625" s="290" t="s">
        <v>0</v>
      </c>
      <c r="BC1625" s="312">
        <v>4224</v>
      </c>
      <c r="BD1625" s="137">
        <v>1.5327616925695167E-2</v>
      </c>
      <c r="BE1625" s="302">
        <v>300.60606060606</v>
      </c>
      <c r="BF1625" s="312">
        <v>3948</v>
      </c>
      <c r="BG1625" s="137">
        <v>1.2608222170415387E-2</v>
      </c>
      <c r="BH1625" s="302">
        <v>312.121216</v>
      </c>
      <c r="BJ1625" s="318" t="s">
        <v>0</v>
      </c>
      <c r="BK1625" s="290" t="s">
        <v>0</v>
      </c>
      <c r="BL1625" s="290" t="s">
        <v>0</v>
      </c>
      <c r="BM1625" s="312">
        <v>3559</v>
      </c>
      <c r="BN1625" s="137">
        <v>1.7342448798600519E-2</v>
      </c>
      <c r="BO1625" s="302">
        <v>255.75757575757501</v>
      </c>
      <c r="BP1625" s="312">
        <v>2871</v>
      </c>
      <c r="BQ1625" s="137">
        <v>1.2582447682699682E-2</v>
      </c>
      <c r="BR1625" s="302">
        <v>289.69695999999999</v>
      </c>
      <c r="BT1625" s="318" t="s">
        <v>0</v>
      </c>
      <c r="BU1625" s="290" t="s">
        <v>0</v>
      </c>
      <c r="BV1625" s="290" t="s">
        <v>0</v>
      </c>
      <c r="BW1625" s="312">
        <v>3243</v>
      </c>
      <c r="BX1625" s="137">
        <v>1.8985007522582382E-2</v>
      </c>
      <c r="BY1625" s="302">
        <v>266.06060606060601</v>
      </c>
      <c r="BZ1625" s="312">
        <v>2360</v>
      </c>
      <c r="CA1625" s="137">
        <v>1.3207452136976949E-2</v>
      </c>
      <c r="CB1625" s="302">
        <v>241.81817599999999</v>
      </c>
      <c r="CD1625" s="318" t="s">
        <v>0</v>
      </c>
      <c r="CE1625" s="290" t="s">
        <v>0</v>
      </c>
      <c r="CF1625" s="290" t="s">
        <v>0</v>
      </c>
      <c r="CG1625" s="312">
        <v>20978</v>
      </c>
      <c r="CH1625" s="137">
        <v>1.3633400726967396E-2</v>
      </c>
      <c r="CI1625" s="302">
        <v>650.92999999999995</v>
      </c>
      <c r="CJ1625" s="312">
        <v>19452</v>
      </c>
      <c r="CK1625" s="137">
        <v>1.1519561105432528E-2</v>
      </c>
      <c r="CL1625" s="302">
        <v>687.35</v>
      </c>
    </row>
    <row r="1626" spans="1:90" ht="14.4" x14ac:dyDescent="0.3">
      <c r="A1626" s="99" t="s">
        <v>663</v>
      </c>
      <c r="B1626" s="318" t="s">
        <v>0</v>
      </c>
      <c r="C1626" s="290" t="s">
        <v>0</v>
      </c>
      <c r="D1626" s="290" t="s">
        <v>0</v>
      </c>
      <c r="E1626" s="312">
        <v>4666</v>
      </c>
      <c r="F1626" s="137">
        <v>1.2700330981621809E-2</v>
      </c>
      <c r="G1626" s="302">
        <v>304.24242424242402</v>
      </c>
      <c r="H1626" s="312">
        <v>7966</v>
      </c>
      <c r="I1626" s="137">
        <v>1.9547938583252968E-2</v>
      </c>
      <c r="J1626" s="302">
        <v>413.33334400000001</v>
      </c>
      <c r="L1626" s="290" t="s">
        <v>0</v>
      </c>
      <c r="M1626" s="290" t="s">
        <v>0</v>
      </c>
      <c r="N1626" s="290" t="s">
        <v>0</v>
      </c>
      <c r="O1626" s="312">
        <v>4449</v>
      </c>
      <c r="P1626" s="137">
        <v>1.3850277534781351E-2</v>
      </c>
      <c r="Q1626" s="302">
        <v>349.69696969696901</v>
      </c>
      <c r="R1626" s="312">
        <v>7800</v>
      </c>
      <c r="S1626" s="137">
        <v>2.2711059995050152E-2</v>
      </c>
      <c r="T1626" s="302">
        <v>465.45455900000002</v>
      </c>
      <c r="V1626" s="290" t="s">
        <v>0</v>
      </c>
      <c r="W1626" s="290" t="s">
        <v>0</v>
      </c>
      <c r="X1626" s="290" t="s">
        <v>0</v>
      </c>
      <c r="Y1626" s="312">
        <v>515</v>
      </c>
      <c r="Z1626" s="137">
        <v>1.0107750583894329E-2</v>
      </c>
      <c r="AA1626" s="302">
        <v>96.969696969696898</v>
      </c>
      <c r="AB1626" s="312">
        <v>847</v>
      </c>
      <c r="AC1626" s="137">
        <v>1.5567563593589177E-2</v>
      </c>
      <c r="AD1626" s="302">
        <v>138.18182400000001</v>
      </c>
      <c r="AF1626" s="290" t="s">
        <v>0</v>
      </c>
      <c r="AG1626" s="290" t="s">
        <v>0</v>
      </c>
      <c r="AH1626" s="290" t="s">
        <v>0</v>
      </c>
      <c r="AI1626" s="312">
        <v>725</v>
      </c>
      <c r="AJ1626" s="137">
        <v>1.3797959805115712E-2</v>
      </c>
      <c r="AK1626" s="302">
        <v>144.84848484848399</v>
      </c>
      <c r="AL1626" s="312">
        <v>1048</v>
      </c>
      <c r="AM1626" s="137">
        <v>1.798585844717512E-2</v>
      </c>
      <c r="AN1626" s="302">
        <v>205.454544</v>
      </c>
      <c r="AP1626" s="290" t="s">
        <v>0</v>
      </c>
      <c r="AQ1626" s="290" t="s">
        <v>0</v>
      </c>
      <c r="AR1626" s="290" t="s">
        <v>0</v>
      </c>
      <c r="AS1626" s="312">
        <v>1662</v>
      </c>
      <c r="AT1626" s="137">
        <v>1.7495841842642693E-2</v>
      </c>
      <c r="AU1626" s="302">
        <v>196.363636363636</v>
      </c>
      <c r="AV1626" s="312">
        <v>2747</v>
      </c>
      <c r="AW1626" s="137">
        <v>2.6166141184763247E-2</v>
      </c>
      <c r="AX1626" s="302">
        <v>272.121216</v>
      </c>
      <c r="AZ1626" s="318" t="s">
        <v>0</v>
      </c>
      <c r="BA1626" s="290" t="s">
        <v>0</v>
      </c>
      <c r="BB1626" s="290" t="s">
        <v>0</v>
      </c>
      <c r="BC1626" s="312">
        <v>5748</v>
      </c>
      <c r="BD1626" s="137">
        <v>2.0857751441499959E-2</v>
      </c>
      <c r="BE1626" s="302">
        <v>362.42424242424198</v>
      </c>
      <c r="BF1626" s="312">
        <v>8581</v>
      </c>
      <c r="BG1626" s="137">
        <v>2.740404114598137E-2</v>
      </c>
      <c r="BH1626" s="302">
        <v>475.75756799999999</v>
      </c>
      <c r="BJ1626" s="318" t="s">
        <v>0</v>
      </c>
      <c r="BK1626" s="290" t="s">
        <v>0</v>
      </c>
      <c r="BL1626" s="290" t="s">
        <v>0</v>
      </c>
      <c r="BM1626" s="312">
        <v>4010</v>
      </c>
      <c r="BN1626" s="137">
        <v>1.9540101062767094E-2</v>
      </c>
      <c r="BO1626" s="302">
        <v>312.12121212121201</v>
      </c>
      <c r="BP1626" s="312">
        <v>6292</v>
      </c>
      <c r="BQ1626" s="137">
        <v>2.7575325955954858E-2</v>
      </c>
      <c r="BR1626" s="302">
        <v>362.42425500000002</v>
      </c>
      <c r="BT1626" s="318" t="s">
        <v>0</v>
      </c>
      <c r="BU1626" s="290" t="s">
        <v>0</v>
      </c>
      <c r="BV1626" s="290" t="s">
        <v>0</v>
      </c>
      <c r="BW1626" s="312">
        <v>2445</v>
      </c>
      <c r="BX1626" s="137">
        <v>1.4313396050790603E-2</v>
      </c>
      <c r="BY1626" s="302">
        <v>229.09090909090901</v>
      </c>
      <c r="BZ1626" s="312">
        <v>4430</v>
      </c>
      <c r="CA1626" s="137">
        <v>2.4791954646952493E-2</v>
      </c>
      <c r="CB1626" s="302">
        <v>372.72726399999999</v>
      </c>
      <c r="CD1626" s="318" t="s">
        <v>0</v>
      </c>
      <c r="CE1626" s="290" t="s">
        <v>0</v>
      </c>
      <c r="CF1626" s="290" t="s">
        <v>0</v>
      </c>
      <c r="CG1626" s="312">
        <v>24220</v>
      </c>
      <c r="CH1626" s="137">
        <v>1.5740345390749848E-2</v>
      </c>
      <c r="CI1626" s="302">
        <v>750.6</v>
      </c>
      <c r="CJ1626" s="312">
        <v>39711</v>
      </c>
      <c r="CK1626" s="137">
        <v>2.3517031207990497E-2</v>
      </c>
      <c r="CL1626" s="302">
        <v>1008.41</v>
      </c>
    </row>
    <row r="1627" spans="1:90" ht="14.4" x14ac:dyDescent="0.3">
      <c r="A1627" s="99" t="s">
        <v>664</v>
      </c>
      <c r="B1627" s="318" t="s">
        <v>0</v>
      </c>
      <c r="C1627" s="290" t="s">
        <v>0</v>
      </c>
      <c r="D1627" s="290" t="s">
        <v>0</v>
      </c>
      <c r="E1627" s="312">
        <v>10384</v>
      </c>
      <c r="F1627" s="137">
        <v>2.8264088494033619E-2</v>
      </c>
      <c r="G1627" s="302">
        <v>487.27272727272702</v>
      </c>
      <c r="H1627" s="312">
        <v>13059</v>
      </c>
      <c r="I1627" s="137">
        <v>3.204576072793127E-2</v>
      </c>
      <c r="J1627" s="302">
        <v>604.84849999999994</v>
      </c>
      <c r="L1627" s="290" t="s">
        <v>0</v>
      </c>
      <c r="M1627" s="290" t="s">
        <v>0</v>
      </c>
      <c r="N1627" s="290" t="s">
        <v>0</v>
      </c>
      <c r="O1627" s="312">
        <v>10033</v>
      </c>
      <c r="P1627" s="137">
        <v>3.1233947967287318E-2</v>
      </c>
      <c r="Q1627" s="302">
        <v>495.75757575757501</v>
      </c>
      <c r="R1627" s="312">
        <v>12605</v>
      </c>
      <c r="S1627" s="137">
        <v>3.6701655286872713E-2</v>
      </c>
      <c r="T1627" s="302">
        <v>661.81820000000005</v>
      </c>
      <c r="V1627" s="290" t="s">
        <v>0</v>
      </c>
      <c r="W1627" s="290" t="s">
        <v>0</v>
      </c>
      <c r="X1627" s="290" t="s">
        <v>0</v>
      </c>
      <c r="Y1627" s="312">
        <v>1154</v>
      </c>
      <c r="Z1627" s="137">
        <v>2.2649211987988461E-2</v>
      </c>
      <c r="AA1627" s="302">
        <v>156.363636363636</v>
      </c>
      <c r="AB1627" s="312">
        <v>1755</v>
      </c>
      <c r="AC1627" s="137">
        <v>3.2256285840317603E-2</v>
      </c>
      <c r="AD1627" s="302">
        <v>224.84848</v>
      </c>
      <c r="AF1627" s="290" t="s">
        <v>0</v>
      </c>
      <c r="AG1627" s="290" t="s">
        <v>0</v>
      </c>
      <c r="AH1627" s="290" t="s">
        <v>0</v>
      </c>
      <c r="AI1627" s="312">
        <v>1650</v>
      </c>
      <c r="AJ1627" s="137">
        <v>3.1402253349573687E-2</v>
      </c>
      <c r="AK1627" s="302">
        <v>156.363636363636</v>
      </c>
      <c r="AL1627" s="312">
        <v>1704</v>
      </c>
      <c r="AM1627" s="137">
        <v>2.9244182055330543E-2</v>
      </c>
      <c r="AN1627" s="302">
        <v>192.72728000000001</v>
      </c>
      <c r="AP1627" s="290" t="s">
        <v>0</v>
      </c>
      <c r="AQ1627" s="290" t="s">
        <v>0</v>
      </c>
      <c r="AR1627" s="290" t="s">
        <v>0</v>
      </c>
      <c r="AS1627" s="312">
        <v>3042</v>
      </c>
      <c r="AT1627" s="137">
        <v>3.2023075141587892E-2</v>
      </c>
      <c r="AU1627" s="302">
        <v>272.12121212121201</v>
      </c>
      <c r="AV1627" s="312">
        <v>4148</v>
      </c>
      <c r="AW1627" s="137">
        <v>3.9511158949544212E-2</v>
      </c>
      <c r="AX1627" s="302">
        <v>331.51513699999998</v>
      </c>
      <c r="AZ1627" s="318" t="s">
        <v>0</v>
      </c>
      <c r="BA1627" s="290" t="s">
        <v>0</v>
      </c>
      <c r="BB1627" s="290" t="s">
        <v>0</v>
      </c>
      <c r="BC1627" s="312">
        <v>10891</v>
      </c>
      <c r="BD1627" s="137">
        <v>3.9520141083746706E-2</v>
      </c>
      <c r="BE1627" s="302">
        <v>553.93939393939399</v>
      </c>
      <c r="BF1627" s="312">
        <v>17403</v>
      </c>
      <c r="BG1627" s="137">
        <v>5.5577733138738344E-2</v>
      </c>
      <c r="BH1627" s="302">
        <v>705.45450000000005</v>
      </c>
      <c r="BJ1627" s="318" t="s">
        <v>0</v>
      </c>
      <c r="BK1627" s="290" t="s">
        <v>0</v>
      </c>
      <c r="BL1627" s="290" t="s">
        <v>0</v>
      </c>
      <c r="BM1627" s="312">
        <v>6869</v>
      </c>
      <c r="BN1627" s="137">
        <v>3.3471559650909519E-2</v>
      </c>
      <c r="BO1627" s="302">
        <v>336.36363636363598</v>
      </c>
      <c r="BP1627" s="312">
        <v>10161</v>
      </c>
      <c r="BQ1627" s="137">
        <v>4.4531609510244333E-2</v>
      </c>
      <c r="BR1627" s="302">
        <v>493.33334400000001</v>
      </c>
      <c r="BT1627" s="318" t="s">
        <v>0</v>
      </c>
      <c r="BU1627" s="290" t="s">
        <v>0</v>
      </c>
      <c r="BV1627" s="290" t="s">
        <v>0</v>
      </c>
      <c r="BW1627" s="312">
        <v>4398</v>
      </c>
      <c r="BX1627" s="137">
        <v>2.574655044228101E-2</v>
      </c>
      <c r="BY1627" s="302">
        <v>282.42424242424198</v>
      </c>
      <c r="BZ1627" s="312">
        <v>4917</v>
      </c>
      <c r="CA1627" s="137">
        <v>2.7517390744710022E-2</v>
      </c>
      <c r="CB1627" s="302">
        <v>300</v>
      </c>
      <c r="CD1627" s="318" t="s">
        <v>0</v>
      </c>
      <c r="CE1627" s="290" t="s">
        <v>0</v>
      </c>
      <c r="CF1627" s="290" t="s">
        <v>0</v>
      </c>
      <c r="CG1627" s="312">
        <v>48421</v>
      </c>
      <c r="CH1627" s="137">
        <v>3.1468342863975991E-2</v>
      </c>
      <c r="CI1627" s="302">
        <v>1050.27</v>
      </c>
      <c r="CJ1627" s="312">
        <v>65752</v>
      </c>
      <c r="CK1627" s="137">
        <v>3.8938627483261344E-2</v>
      </c>
      <c r="CL1627" s="302">
        <v>1352.18</v>
      </c>
    </row>
    <row r="1628" spans="1:90" ht="14.4" x14ac:dyDescent="0.3">
      <c r="A1628" s="99" t="s">
        <v>665</v>
      </c>
      <c r="B1628" s="318" t="s">
        <v>0</v>
      </c>
      <c r="C1628" s="290" t="s">
        <v>0</v>
      </c>
      <c r="D1628" s="290" t="s">
        <v>0</v>
      </c>
      <c r="E1628" s="312">
        <v>226</v>
      </c>
      <c r="F1628" s="137">
        <v>6.1514676421914468E-4</v>
      </c>
      <c r="G1628" s="302">
        <v>56.363636363636303</v>
      </c>
      <c r="H1628" s="312">
        <v>241</v>
      </c>
      <c r="I1628" s="137">
        <v>5.9139507890584549E-4</v>
      </c>
      <c r="J1628" s="302">
        <v>69.090909999999994</v>
      </c>
      <c r="L1628" s="290" t="s">
        <v>0</v>
      </c>
      <c r="M1628" s="290" t="s">
        <v>0</v>
      </c>
      <c r="N1628" s="290" t="s">
        <v>0</v>
      </c>
      <c r="O1628" s="312">
        <v>119</v>
      </c>
      <c r="P1628" s="137">
        <v>3.7046145799932135E-4</v>
      </c>
      <c r="Q1628" s="302">
        <v>49.696969696969703</v>
      </c>
      <c r="R1628" s="312">
        <v>137</v>
      </c>
      <c r="S1628" s="137">
        <v>3.9889938709254755E-4</v>
      </c>
      <c r="T1628" s="302">
        <v>49.0909081</v>
      </c>
      <c r="V1628" s="290" t="s">
        <v>0</v>
      </c>
      <c r="W1628" s="290" t="s">
        <v>0</v>
      </c>
      <c r="X1628" s="290" t="s">
        <v>0</v>
      </c>
      <c r="Y1628" s="312">
        <v>8</v>
      </c>
      <c r="Z1628" s="137">
        <v>1.5701360130321288E-4</v>
      </c>
      <c r="AA1628" s="302">
        <v>7.8787878787878798</v>
      </c>
      <c r="AB1628" s="312">
        <v>24</v>
      </c>
      <c r="AC1628" s="137">
        <v>4.4111160123511248E-4</v>
      </c>
      <c r="AD1628" s="302">
        <v>18.787877999999999</v>
      </c>
      <c r="AF1628" s="290" t="s">
        <v>0</v>
      </c>
      <c r="AG1628" s="290" t="s">
        <v>0</v>
      </c>
      <c r="AH1628" s="290" t="s">
        <v>0</v>
      </c>
      <c r="AI1628" s="312">
        <v>53</v>
      </c>
      <c r="AJ1628" s="137">
        <v>1.0086784409257003E-3</v>
      </c>
      <c r="AK1628" s="302">
        <v>27.272727272727199</v>
      </c>
      <c r="AL1628" s="312">
        <v>20</v>
      </c>
      <c r="AM1628" s="137">
        <v>3.4324157341937257E-4</v>
      </c>
      <c r="AN1628" s="302">
        <v>16.363636</v>
      </c>
      <c r="AP1628" s="290" t="s">
        <v>0</v>
      </c>
      <c r="AQ1628" s="290" t="s">
        <v>0</v>
      </c>
      <c r="AR1628" s="290" t="s">
        <v>0</v>
      </c>
      <c r="AS1628" s="312">
        <v>74</v>
      </c>
      <c r="AT1628" s="137">
        <v>7.7899656820430761E-4</v>
      </c>
      <c r="AU1628" s="302">
        <v>33.939393939393902</v>
      </c>
      <c r="AV1628" s="312">
        <v>7</v>
      </c>
      <c r="AW1628" s="137">
        <v>6.6677462065286761E-5</v>
      </c>
      <c r="AX1628" s="302">
        <v>6.0606059999999999</v>
      </c>
      <c r="AZ1628" s="318" t="s">
        <v>0</v>
      </c>
      <c r="BA1628" s="290" t="s">
        <v>0</v>
      </c>
      <c r="BB1628" s="290" t="s">
        <v>0</v>
      </c>
      <c r="BC1628" s="312">
        <v>288</v>
      </c>
      <c r="BD1628" s="137">
        <v>1.0450647903883069E-3</v>
      </c>
      <c r="BE1628" s="302">
        <v>70.909090909090907</v>
      </c>
      <c r="BF1628" s="312">
        <v>171</v>
      </c>
      <c r="BG1628" s="137">
        <v>5.4610080829306767E-4</v>
      </c>
      <c r="BH1628" s="302">
        <v>56.969695999999999</v>
      </c>
      <c r="BJ1628" s="318" t="s">
        <v>0</v>
      </c>
      <c r="BK1628" s="290" t="s">
        <v>0</v>
      </c>
      <c r="BL1628" s="290" t="s">
        <v>0</v>
      </c>
      <c r="BM1628" s="312">
        <v>73</v>
      </c>
      <c r="BN1628" s="137">
        <v>3.5571755051920143E-4</v>
      </c>
      <c r="BO1628" s="302">
        <v>41.212121212121197</v>
      </c>
      <c r="BP1628" s="312">
        <v>243</v>
      </c>
      <c r="BQ1628" s="137">
        <v>1.0649720609181548E-3</v>
      </c>
      <c r="BR1628" s="302">
        <v>192.121216</v>
      </c>
      <c r="BT1628" s="318" t="s">
        <v>0</v>
      </c>
      <c r="BU1628" s="290" t="s">
        <v>0</v>
      </c>
      <c r="BV1628" s="290" t="s">
        <v>0</v>
      </c>
      <c r="BW1628" s="312">
        <v>142</v>
      </c>
      <c r="BX1628" s="137">
        <v>8.3128925939151969E-4</v>
      </c>
      <c r="BY1628" s="302">
        <v>58.181818181818201</v>
      </c>
      <c r="BZ1628" s="312">
        <v>146</v>
      </c>
      <c r="CA1628" s="137">
        <v>8.1707119152484508E-4</v>
      </c>
      <c r="CB1628" s="302">
        <v>63.636364</v>
      </c>
      <c r="CD1628" s="318" t="s">
        <v>0</v>
      </c>
      <c r="CE1628" s="290" t="s">
        <v>0</v>
      </c>
      <c r="CF1628" s="290" t="s">
        <v>0</v>
      </c>
      <c r="CG1628" s="312">
        <v>983</v>
      </c>
      <c r="CH1628" s="137">
        <v>6.3884225925297698E-4</v>
      </c>
      <c r="CI1628" s="302">
        <v>131.71</v>
      </c>
      <c r="CJ1628" s="312">
        <v>989</v>
      </c>
      <c r="CK1628" s="137">
        <v>5.8569020837306038E-4</v>
      </c>
      <c r="CL1628" s="302">
        <v>227.47</v>
      </c>
    </row>
    <row r="1629" spans="1:90" ht="14.4" x14ac:dyDescent="0.3">
      <c r="A1629" s="99" t="s">
        <v>666</v>
      </c>
      <c r="B1629" s="318" t="s">
        <v>0</v>
      </c>
      <c r="C1629" s="290" t="s">
        <v>0</v>
      </c>
      <c r="D1629" s="290" t="s">
        <v>0</v>
      </c>
      <c r="E1629" s="312">
        <v>307</v>
      </c>
      <c r="F1629" s="137">
        <v>8.3561971953662571E-4</v>
      </c>
      <c r="G1629" s="302">
        <v>61.818181818181799</v>
      </c>
      <c r="H1629" s="312">
        <v>352</v>
      </c>
      <c r="I1629" s="137">
        <v>8.6378036421102741E-4</v>
      </c>
      <c r="J1629" s="302">
        <v>67.878784199999998</v>
      </c>
      <c r="L1629" s="290" t="s">
        <v>0</v>
      </c>
      <c r="M1629" s="290" t="s">
        <v>0</v>
      </c>
      <c r="N1629" s="290" t="s">
        <v>0</v>
      </c>
      <c r="O1629" s="312">
        <v>227</v>
      </c>
      <c r="P1629" s="137">
        <v>7.0667857954492385E-4</v>
      </c>
      <c r="Q1629" s="302">
        <v>54.545454545454497</v>
      </c>
      <c r="R1629" s="312">
        <v>442</v>
      </c>
      <c r="S1629" s="137">
        <v>1.2869600663861754E-3</v>
      </c>
      <c r="T1629" s="302">
        <v>87.878784199999998</v>
      </c>
      <c r="V1629" s="290" t="s">
        <v>0</v>
      </c>
      <c r="W1629" s="290" t="s">
        <v>0</v>
      </c>
      <c r="X1629" s="290" t="s">
        <v>0</v>
      </c>
      <c r="Y1629" s="312">
        <v>27</v>
      </c>
      <c r="Z1629" s="137">
        <v>5.2992090439834346E-4</v>
      </c>
      <c r="AA1629" s="302">
        <v>21.2121212121212</v>
      </c>
      <c r="AB1629" s="312">
        <v>0</v>
      </c>
      <c r="AC1629" s="137">
        <v>0</v>
      </c>
      <c r="AD1629" s="302">
        <v>17.575758</v>
      </c>
      <c r="AF1629" s="290" t="s">
        <v>0</v>
      </c>
      <c r="AG1629" s="290" t="s">
        <v>0</v>
      </c>
      <c r="AH1629" s="290" t="s">
        <v>0</v>
      </c>
      <c r="AI1629" s="312">
        <v>13</v>
      </c>
      <c r="AJ1629" s="137">
        <v>2.4741169305724723E-4</v>
      </c>
      <c r="AK1629" s="302">
        <v>12.1212121212121</v>
      </c>
      <c r="AL1629" s="312">
        <v>60</v>
      </c>
      <c r="AM1629" s="137">
        <v>1.0297247202581176E-3</v>
      </c>
      <c r="AN1629" s="302">
        <v>39.393940000000001</v>
      </c>
      <c r="AP1629" s="290" t="s">
        <v>0</v>
      </c>
      <c r="AQ1629" s="290" t="s">
        <v>0</v>
      </c>
      <c r="AR1629" s="290" t="s">
        <v>0</v>
      </c>
      <c r="AS1629" s="312">
        <v>95</v>
      </c>
      <c r="AT1629" s="137">
        <v>1.0000631618839084E-3</v>
      </c>
      <c r="AU1629" s="302">
        <v>69.696969696969703</v>
      </c>
      <c r="AV1629" s="312">
        <v>52</v>
      </c>
      <c r="AW1629" s="137">
        <v>4.9531828962784451E-4</v>
      </c>
      <c r="AX1629" s="302">
        <v>29.090910000000001</v>
      </c>
      <c r="AZ1629" s="318" t="s">
        <v>0</v>
      </c>
      <c r="BA1629" s="290" t="s">
        <v>0</v>
      </c>
      <c r="BB1629" s="290" t="s">
        <v>0</v>
      </c>
      <c r="BC1629" s="312">
        <v>202</v>
      </c>
      <c r="BD1629" s="137">
        <v>7.3299683214735414E-4</v>
      </c>
      <c r="BE1629" s="302">
        <v>66.060606060606005</v>
      </c>
      <c r="BF1629" s="312">
        <v>338</v>
      </c>
      <c r="BG1629" s="137">
        <v>1.0794273286728474E-3</v>
      </c>
      <c r="BH1629" s="302">
        <v>96.969695999999999</v>
      </c>
      <c r="BJ1629" s="318" t="s">
        <v>0</v>
      </c>
      <c r="BK1629" s="290" t="s">
        <v>0</v>
      </c>
      <c r="BL1629" s="290" t="s">
        <v>0</v>
      </c>
      <c r="BM1629" s="312">
        <v>172</v>
      </c>
      <c r="BN1629" s="137">
        <v>8.381290231411322E-4</v>
      </c>
      <c r="BO1629" s="302">
        <v>50.909090909090899</v>
      </c>
      <c r="BP1629" s="312">
        <v>135</v>
      </c>
      <c r="BQ1629" s="137">
        <v>5.9165114495453048E-4</v>
      </c>
      <c r="BR1629" s="302">
        <v>46.6666679</v>
      </c>
      <c r="BT1629" s="318" t="s">
        <v>0</v>
      </c>
      <c r="BU1629" s="290" t="s">
        <v>0</v>
      </c>
      <c r="BV1629" s="290" t="s">
        <v>0</v>
      </c>
      <c r="BW1629" s="312">
        <v>87</v>
      </c>
      <c r="BX1629" s="137">
        <v>5.0931102512015642E-4</v>
      </c>
      <c r="BY1629" s="302">
        <v>36.363636363636303</v>
      </c>
      <c r="BZ1629" s="312">
        <v>83</v>
      </c>
      <c r="CA1629" s="137">
        <v>4.6449937600385029E-4</v>
      </c>
      <c r="CB1629" s="302">
        <v>36.363636</v>
      </c>
      <c r="CD1629" s="318" t="s">
        <v>0</v>
      </c>
      <c r="CE1629" s="290" t="s">
        <v>0</v>
      </c>
      <c r="CF1629" s="290" t="s">
        <v>0</v>
      </c>
      <c r="CG1629" s="312">
        <v>1130</v>
      </c>
      <c r="CH1629" s="137">
        <v>7.3437614746273041E-4</v>
      </c>
      <c r="CI1629" s="302">
        <v>141.88999999999999</v>
      </c>
      <c r="CJ1629" s="312">
        <v>1462</v>
      </c>
      <c r="CK1629" s="137">
        <v>8.6580291672539356E-4</v>
      </c>
      <c r="CL1629" s="302">
        <v>165.33</v>
      </c>
    </row>
    <row r="1630" spans="1:90" ht="14.4" x14ac:dyDescent="0.3">
      <c r="A1630" s="99" t="s">
        <v>667</v>
      </c>
      <c r="B1630" s="318" t="s">
        <v>0</v>
      </c>
      <c r="C1630" s="290" t="s">
        <v>0</v>
      </c>
      <c r="D1630" s="290" t="s">
        <v>0</v>
      </c>
      <c r="E1630" s="312">
        <v>2804</v>
      </c>
      <c r="F1630" s="137">
        <v>7.6321748976569985E-3</v>
      </c>
      <c r="G1630" s="302">
        <v>293.33333333333297</v>
      </c>
      <c r="H1630" s="312">
        <v>2966</v>
      </c>
      <c r="I1630" s="137">
        <v>7.2783311370736006E-3</v>
      </c>
      <c r="J1630" s="302">
        <v>278.18182400000001</v>
      </c>
      <c r="L1630" s="290" t="s">
        <v>0</v>
      </c>
      <c r="M1630" s="290" t="s">
        <v>0</v>
      </c>
      <c r="N1630" s="290" t="s">
        <v>0</v>
      </c>
      <c r="O1630" s="312">
        <v>2431</v>
      </c>
      <c r="P1630" s="137">
        <v>7.56799835627185E-3</v>
      </c>
      <c r="Q1630" s="302">
        <v>248.48484848484799</v>
      </c>
      <c r="R1630" s="312">
        <v>2654</v>
      </c>
      <c r="S1630" s="137">
        <v>7.7275837470337314E-3</v>
      </c>
      <c r="T1630" s="302">
        <v>246.66667200000001</v>
      </c>
      <c r="V1630" s="290" t="s">
        <v>0</v>
      </c>
      <c r="W1630" s="290" t="s">
        <v>0</v>
      </c>
      <c r="X1630" s="290" t="s">
        <v>0</v>
      </c>
      <c r="Y1630" s="312">
        <v>277</v>
      </c>
      <c r="Z1630" s="137">
        <v>5.4365959451237464E-3</v>
      </c>
      <c r="AA1630" s="302">
        <v>90.909090909090907</v>
      </c>
      <c r="AB1630" s="312">
        <v>285</v>
      </c>
      <c r="AC1630" s="137">
        <v>5.2382002646669604E-3</v>
      </c>
      <c r="AD1630" s="302">
        <v>81.212119999999999</v>
      </c>
      <c r="AF1630" s="290" t="s">
        <v>0</v>
      </c>
      <c r="AG1630" s="290" t="s">
        <v>0</v>
      </c>
      <c r="AH1630" s="290" t="s">
        <v>0</v>
      </c>
      <c r="AI1630" s="312">
        <v>226</v>
      </c>
      <c r="AJ1630" s="137">
        <v>4.3011571254567603E-3</v>
      </c>
      <c r="AK1630" s="302">
        <v>71.515151515151501</v>
      </c>
      <c r="AL1630" s="312">
        <v>532</v>
      </c>
      <c r="AM1630" s="137">
        <v>9.1302258529553093E-3</v>
      </c>
      <c r="AN1630" s="302">
        <v>136.363632</v>
      </c>
      <c r="AP1630" s="290" t="s">
        <v>0</v>
      </c>
      <c r="AQ1630" s="290" t="s">
        <v>0</v>
      </c>
      <c r="AR1630" s="290" t="s">
        <v>0</v>
      </c>
      <c r="AS1630" s="312">
        <v>873</v>
      </c>
      <c r="AT1630" s="137">
        <v>9.1900541086805485E-3</v>
      </c>
      <c r="AU1630" s="302">
        <v>145.45454545454501</v>
      </c>
      <c r="AV1630" s="312">
        <v>704</v>
      </c>
      <c r="AW1630" s="137">
        <v>6.7058476134231257E-3</v>
      </c>
      <c r="AX1630" s="302">
        <v>124.242424</v>
      </c>
      <c r="AZ1630" s="318" t="s">
        <v>0</v>
      </c>
      <c r="BA1630" s="290" t="s">
        <v>0</v>
      </c>
      <c r="BB1630" s="290" t="s">
        <v>0</v>
      </c>
      <c r="BC1630" s="312">
        <v>2817</v>
      </c>
      <c r="BD1630" s="137">
        <v>1.0222039980985627E-2</v>
      </c>
      <c r="BE1630" s="302">
        <v>252.12121212121201</v>
      </c>
      <c r="BF1630" s="312">
        <v>3144</v>
      </c>
      <c r="BG1630" s="137">
        <v>1.0040590299844472E-2</v>
      </c>
      <c r="BH1630" s="302">
        <v>285.45455900000002</v>
      </c>
      <c r="BJ1630" s="318" t="s">
        <v>0</v>
      </c>
      <c r="BK1630" s="290" t="s">
        <v>0</v>
      </c>
      <c r="BL1630" s="290" t="s">
        <v>0</v>
      </c>
      <c r="BM1630" s="312">
        <v>2253</v>
      </c>
      <c r="BN1630" s="137">
        <v>1.0978515634517272E-2</v>
      </c>
      <c r="BO1630" s="302">
        <v>223.636363636363</v>
      </c>
      <c r="BP1630" s="312">
        <v>2228</v>
      </c>
      <c r="BQ1630" s="137">
        <v>9.7644351922866225E-3</v>
      </c>
      <c r="BR1630" s="302">
        <v>226.060608</v>
      </c>
      <c r="BT1630" s="318" t="s">
        <v>0</v>
      </c>
      <c r="BU1630" s="290" t="s">
        <v>0</v>
      </c>
      <c r="BV1630" s="290" t="s">
        <v>0</v>
      </c>
      <c r="BW1630" s="312">
        <v>1762</v>
      </c>
      <c r="BX1630" s="137">
        <v>1.0315011796111674E-2</v>
      </c>
      <c r="BY1630" s="302">
        <v>187.87878787878699</v>
      </c>
      <c r="BZ1630" s="312">
        <v>1588</v>
      </c>
      <c r="CA1630" s="137">
        <v>8.8870483023387268E-3</v>
      </c>
      <c r="CB1630" s="302">
        <v>177.57576</v>
      </c>
      <c r="CD1630" s="318" t="s">
        <v>0</v>
      </c>
      <c r="CE1630" s="290" t="s">
        <v>0</v>
      </c>
      <c r="CF1630" s="290" t="s">
        <v>0</v>
      </c>
      <c r="CG1630" s="312">
        <v>13443</v>
      </c>
      <c r="CH1630" s="137">
        <v>8.7364765932225526E-3</v>
      </c>
      <c r="CI1630" s="302">
        <v>574.21</v>
      </c>
      <c r="CJ1630" s="312">
        <v>14101</v>
      </c>
      <c r="CK1630" s="137">
        <v>8.3506750538609956E-3</v>
      </c>
      <c r="CL1630" s="302">
        <v>584.69000000000005</v>
      </c>
    </row>
    <row r="1631" spans="1:90" ht="14.4" x14ac:dyDescent="0.3">
      <c r="A1631" s="99" t="s">
        <v>668</v>
      </c>
      <c r="B1631" s="318" t="s">
        <v>0</v>
      </c>
      <c r="C1631" s="290" t="s">
        <v>0</v>
      </c>
      <c r="D1631" s="290" t="s">
        <v>0</v>
      </c>
      <c r="E1631" s="312">
        <v>1645</v>
      </c>
      <c r="F1631" s="137">
        <v>4.4775063147809427E-3</v>
      </c>
      <c r="G1631" s="302">
        <v>198.18181818181799</v>
      </c>
      <c r="H1631" s="312">
        <v>1844</v>
      </c>
      <c r="I1631" s="137">
        <v>4.5250312261509509E-3</v>
      </c>
      <c r="J1631" s="302">
        <v>240.606064</v>
      </c>
      <c r="L1631" s="290" t="s">
        <v>0</v>
      </c>
      <c r="M1631" s="290" t="s">
        <v>0</v>
      </c>
      <c r="N1631" s="290" t="s">
        <v>0</v>
      </c>
      <c r="O1631" s="312">
        <v>1661</v>
      </c>
      <c r="P1631" s="137">
        <v>5.170894804511536E-3</v>
      </c>
      <c r="Q1631" s="302">
        <v>251.51515151515099</v>
      </c>
      <c r="R1631" s="312">
        <v>1355</v>
      </c>
      <c r="S1631" s="137">
        <v>3.9453187555503789E-3</v>
      </c>
      <c r="T1631" s="302">
        <v>169.090912</v>
      </c>
      <c r="V1631" s="290" t="s">
        <v>0</v>
      </c>
      <c r="W1631" s="290" t="s">
        <v>0</v>
      </c>
      <c r="X1631" s="290" t="s">
        <v>0</v>
      </c>
      <c r="Y1631" s="312">
        <v>90</v>
      </c>
      <c r="Z1631" s="137">
        <v>1.7664030146611451E-3</v>
      </c>
      <c r="AA1631" s="302">
        <v>33.939393939393902</v>
      </c>
      <c r="AB1631" s="312">
        <v>215</v>
      </c>
      <c r="AC1631" s="137">
        <v>3.951624761064549E-3</v>
      </c>
      <c r="AD1631" s="302">
        <v>87.878784199999998</v>
      </c>
      <c r="AF1631" s="290" t="s">
        <v>0</v>
      </c>
      <c r="AG1631" s="290" t="s">
        <v>0</v>
      </c>
      <c r="AH1631" s="290" t="s">
        <v>0</v>
      </c>
      <c r="AI1631" s="312">
        <v>413</v>
      </c>
      <c r="AJ1631" s="137">
        <v>7.8600791717417778E-3</v>
      </c>
      <c r="AK1631" s="302">
        <v>82.424242424242394</v>
      </c>
      <c r="AL1631" s="312">
        <v>160</v>
      </c>
      <c r="AM1631" s="137">
        <v>2.7459325873549806E-3</v>
      </c>
      <c r="AN1631" s="302">
        <v>53.3333321</v>
      </c>
      <c r="AP1631" s="290" t="s">
        <v>0</v>
      </c>
      <c r="AQ1631" s="290" t="s">
        <v>0</v>
      </c>
      <c r="AR1631" s="290" t="s">
        <v>0</v>
      </c>
      <c r="AS1631" s="312">
        <v>601</v>
      </c>
      <c r="AT1631" s="137">
        <v>6.3267153714971474E-3</v>
      </c>
      <c r="AU1631" s="302">
        <v>136.363636363636</v>
      </c>
      <c r="AV1631" s="312">
        <v>414</v>
      </c>
      <c r="AW1631" s="137">
        <v>3.9434956135755315E-3</v>
      </c>
      <c r="AX1631" s="302">
        <v>124.848488</v>
      </c>
      <c r="AZ1631" s="318" t="s">
        <v>0</v>
      </c>
      <c r="BA1631" s="290" t="s">
        <v>0</v>
      </c>
      <c r="BB1631" s="290" t="s">
        <v>0</v>
      </c>
      <c r="BC1631" s="312">
        <v>1096</v>
      </c>
      <c r="BD1631" s="137">
        <v>3.9770521189777235E-3</v>
      </c>
      <c r="BE1631" s="302">
        <v>140.60606060606</v>
      </c>
      <c r="BF1631" s="312">
        <v>995</v>
      </c>
      <c r="BG1631" s="137">
        <v>3.1776041184304231E-3</v>
      </c>
      <c r="BH1631" s="302">
        <v>118.181816</v>
      </c>
      <c r="BJ1631" s="318" t="s">
        <v>0</v>
      </c>
      <c r="BK1631" s="290" t="s">
        <v>0</v>
      </c>
      <c r="BL1631" s="290" t="s">
        <v>0</v>
      </c>
      <c r="BM1631" s="312">
        <v>800</v>
      </c>
      <c r="BN1631" s="137">
        <v>3.8982745262378239E-3</v>
      </c>
      <c r="BO1631" s="302">
        <v>150.30303030303</v>
      </c>
      <c r="BP1631" s="312">
        <v>603</v>
      </c>
      <c r="BQ1631" s="137">
        <v>2.6427084474635698E-3</v>
      </c>
      <c r="BR1631" s="302">
        <v>114.545456</v>
      </c>
      <c r="BT1631" s="318" t="s">
        <v>0</v>
      </c>
      <c r="BU1631" s="290" t="s">
        <v>0</v>
      </c>
      <c r="BV1631" s="290" t="s">
        <v>0</v>
      </c>
      <c r="BW1631" s="312">
        <v>587</v>
      </c>
      <c r="BX1631" s="137">
        <v>3.4363858821325499E-3</v>
      </c>
      <c r="BY1631" s="302">
        <v>109.09090909090899</v>
      </c>
      <c r="BZ1631" s="312">
        <v>744</v>
      </c>
      <c r="CA1631" s="137">
        <v>4.1637052499622247E-3</v>
      </c>
      <c r="CB1631" s="302">
        <v>138.78787199999999</v>
      </c>
      <c r="CD1631" s="318" t="s">
        <v>0</v>
      </c>
      <c r="CE1631" s="290" t="s">
        <v>0</v>
      </c>
      <c r="CF1631" s="290" t="s">
        <v>0</v>
      </c>
      <c r="CG1631" s="312">
        <v>6893</v>
      </c>
      <c r="CH1631" s="137">
        <v>4.4796944995226552E-3</v>
      </c>
      <c r="CI1631" s="302">
        <v>427.19</v>
      </c>
      <c r="CJ1631" s="312">
        <v>6330</v>
      </c>
      <c r="CK1631" s="137">
        <v>3.7486542153705484E-3</v>
      </c>
      <c r="CL1631" s="302">
        <v>397.33</v>
      </c>
    </row>
    <row r="1632" spans="1:90" ht="14.4" x14ac:dyDescent="0.3">
      <c r="A1632" s="99" t="s">
        <v>669</v>
      </c>
      <c r="B1632" s="318" t="s">
        <v>0</v>
      </c>
      <c r="C1632" s="290" t="s">
        <v>0</v>
      </c>
      <c r="D1632" s="290" t="s">
        <v>0</v>
      </c>
      <c r="E1632" s="312">
        <v>1296</v>
      </c>
      <c r="F1632" s="137">
        <v>3.5275672850796969E-3</v>
      </c>
      <c r="G1632" s="302">
        <v>183.636363636363</v>
      </c>
      <c r="H1632" s="312">
        <v>1487</v>
      </c>
      <c r="I1632" s="137">
        <v>3.6489812544937437E-3</v>
      </c>
      <c r="J1632" s="302">
        <v>176.96969999999999</v>
      </c>
      <c r="L1632" s="290" t="s">
        <v>0</v>
      </c>
      <c r="M1632" s="290" t="s">
        <v>0</v>
      </c>
      <c r="N1632" s="290" t="s">
        <v>0</v>
      </c>
      <c r="O1632" s="312">
        <v>896</v>
      </c>
      <c r="P1632" s="137">
        <v>2.7893568602301842E-3</v>
      </c>
      <c r="Q1632" s="302">
        <v>146.06060606060601</v>
      </c>
      <c r="R1632" s="312">
        <v>1323</v>
      </c>
      <c r="S1632" s="137">
        <v>3.8521451760835067E-3</v>
      </c>
      <c r="T1632" s="302">
        <v>187.878784</v>
      </c>
      <c r="V1632" s="290" t="s">
        <v>0</v>
      </c>
      <c r="W1632" s="290" t="s">
        <v>0</v>
      </c>
      <c r="X1632" s="290" t="s">
        <v>0</v>
      </c>
      <c r="Y1632" s="312">
        <v>122</v>
      </c>
      <c r="Z1632" s="137">
        <v>2.3944574198739967E-3</v>
      </c>
      <c r="AA1632" s="302">
        <v>53.939393939393902</v>
      </c>
      <c r="AB1632" s="312">
        <v>77</v>
      </c>
      <c r="AC1632" s="137">
        <v>1.4152330539626526E-3</v>
      </c>
      <c r="AD1632" s="302">
        <v>31.515152</v>
      </c>
      <c r="AF1632" s="290" t="s">
        <v>0</v>
      </c>
      <c r="AG1632" s="290" t="s">
        <v>0</v>
      </c>
      <c r="AH1632" s="290" t="s">
        <v>0</v>
      </c>
      <c r="AI1632" s="312">
        <v>51</v>
      </c>
      <c r="AJ1632" s="137">
        <v>9.7061510353227767E-4</v>
      </c>
      <c r="AK1632" s="302">
        <v>27.272727272727199</v>
      </c>
      <c r="AL1632" s="312">
        <v>161</v>
      </c>
      <c r="AM1632" s="137">
        <v>2.763094666025949E-3</v>
      </c>
      <c r="AN1632" s="302">
        <v>58.181820000000002</v>
      </c>
      <c r="AP1632" s="290" t="s">
        <v>0</v>
      </c>
      <c r="AQ1632" s="290" t="s">
        <v>0</v>
      </c>
      <c r="AR1632" s="290" t="s">
        <v>0</v>
      </c>
      <c r="AS1632" s="312">
        <v>248</v>
      </c>
      <c r="AT1632" s="137">
        <v>2.6106912015495714E-3</v>
      </c>
      <c r="AU1632" s="302">
        <v>63.030303030303003</v>
      </c>
      <c r="AV1632" s="312">
        <v>297</v>
      </c>
      <c r="AW1632" s="137">
        <v>2.829029461912881E-3</v>
      </c>
      <c r="AX1632" s="302">
        <v>107.878784</v>
      </c>
      <c r="AZ1632" s="318" t="s">
        <v>0</v>
      </c>
      <c r="BA1632" s="290" t="s">
        <v>0</v>
      </c>
      <c r="BB1632" s="290" t="s">
        <v>0</v>
      </c>
      <c r="BC1632" s="312">
        <v>727</v>
      </c>
      <c r="BD1632" s="137">
        <v>2.6380628562927052E-3</v>
      </c>
      <c r="BE1632" s="302">
        <v>167.272727272727</v>
      </c>
      <c r="BF1632" s="312">
        <v>986</v>
      </c>
      <c r="BG1632" s="137">
        <v>3.148861970625525E-3</v>
      </c>
      <c r="BH1632" s="302">
        <v>153.33332799999999</v>
      </c>
      <c r="BJ1632" s="318" t="s">
        <v>0</v>
      </c>
      <c r="BK1632" s="290" t="s">
        <v>0</v>
      </c>
      <c r="BL1632" s="290" t="s">
        <v>0</v>
      </c>
      <c r="BM1632" s="312">
        <v>420</v>
      </c>
      <c r="BN1632" s="137">
        <v>2.0465941262748574E-3</v>
      </c>
      <c r="BO1632" s="302">
        <v>85.454545454545396</v>
      </c>
      <c r="BP1632" s="312">
        <v>611</v>
      </c>
      <c r="BQ1632" s="137">
        <v>2.6777692560534679E-3</v>
      </c>
      <c r="BR1632" s="302">
        <v>107.878784</v>
      </c>
      <c r="BT1632" s="318" t="s">
        <v>0</v>
      </c>
      <c r="BU1632" s="290" t="s">
        <v>0</v>
      </c>
      <c r="BV1632" s="290" t="s">
        <v>0</v>
      </c>
      <c r="BW1632" s="312">
        <v>474</v>
      </c>
      <c r="BX1632" s="137">
        <v>2.7748669644477486E-3</v>
      </c>
      <c r="BY1632" s="302">
        <v>112.72727272727199</v>
      </c>
      <c r="BZ1632" s="312">
        <v>636</v>
      </c>
      <c r="CA1632" s="137">
        <v>3.5592964233548048E-3</v>
      </c>
      <c r="CB1632" s="302">
        <v>109.696968</v>
      </c>
      <c r="CD1632" s="318" t="s">
        <v>0</v>
      </c>
      <c r="CE1632" s="290" t="s">
        <v>0</v>
      </c>
      <c r="CF1632" s="290" t="s">
        <v>0</v>
      </c>
      <c r="CG1632" s="312">
        <v>4234</v>
      </c>
      <c r="CH1632" s="137">
        <v>2.7516359365992926E-3</v>
      </c>
      <c r="CI1632" s="302">
        <v>331.61</v>
      </c>
      <c r="CJ1632" s="312">
        <v>5578</v>
      </c>
      <c r="CK1632" s="137">
        <v>3.3033164634023566E-3</v>
      </c>
      <c r="CL1632" s="302">
        <v>358.41</v>
      </c>
    </row>
    <row r="1633" spans="1:91" ht="14.4" x14ac:dyDescent="0.3">
      <c r="A1633" s="99" t="s">
        <v>670</v>
      </c>
      <c r="B1633" s="318" t="s">
        <v>0</v>
      </c>
      <c r="C1633" s="290" t="s">
        <v>0</v>
      </c>
      <c r="D1633" s="290" t="s">
        <v>0</v>
      </c>
      <c r="E1633" s="312">
        <v>2256</v>
      </c>
      <c r="F1633" s="137">
        <v>6.1405800888424357E-3</v>
      </c>
      <c r="G1633" s="302">
        <v>246.666666666666</v>
      </c>
      <c r="H1633" s="312">
        <v>3202</v>
      </c>
      <c r="I1633" s="137">
        <v>7.857456608533266E-3</v>
      </c>
      <c r="J1633" s="302">
        <v>252.121216</v>
      </c>
      <c r="L1633" s="290" t="s">
        <v>0</v>
      </c>
      <c r="M1633" s="290" t="s">
        <v>0</v>
      </c>
      <c r="N1633" s="290" t="s">
        <v>0</v>
      </c>
      <c r="O1633" s="312">
        <v>2033</v>
      </c>
      <c r="P1633" s="137">
        <v>6.3289760009463888E-3</v>
      </c>
      <c r="Q1633" s="302">
        <v>211.51515151515099</v>
      </c>
      <c r="R1633" s="312">
        <v>2608</v>
      </c>
      <c r="S1633" s="137">
        <v>7.593646726550103E-3</v>
      </c>
      <c r="T1633" s="302">
        <v>346.06060000000002</v>
      </c>
      <c r="V1633" s="290" t="s">
        <v>0</v>
      </c>
      <c r="W1633" s="290" t="s">
        <v>0</v>
      </c>
      <c r="X1633" s="290" t="s">
        <v>0</v>
      </c>
      <c r="Y1633" s="312">
        <v>270</v>
      </c>
      <c r="Z1633" s="137">
        <v>5.299209043983435E-3</v>
      </c>
      <c r="AA1633" s="302">
        <v>101.818181818181</v>
      </c>
      <c r="AB1633" s="312">
        <v>277</v>
      </c>
      <c r="AC1633" s="137">
        <v>5.0911630642552566E-3</v>
      </c>
      <c r="AD1633" s="302">
        <v>69.696969999999993</v>
      </c>
      <c r="AF1633" s="290" t="s">
        <v>0</v>
      </c>
      <c r="AG1633" s="290" t="s">
        <v>0</v>
      </c>
      <c r="AH1633" s="290" t="s">
        <v>0</v>
      </c>
      <c r="AI1633" s="312">
        <v>229</v>
      </c>
      <c r="AJ1633" s="137">
        <v>4.358252131546894E-3</v>
      </c>
      <c r="AK1633" s="302">
        <v>63.030303030303003</v>
      </c>
      <c r="AL1633" s="312">
        <v>498</v>
      </c>
      <c r="AM1633" s="137">
        <v>8.5467151781423775E-3</v>
      </c>
      <c r="AN1633" s="302">
        <v>113.939392</v>
      </c>
      <c r="AP1633" s="290" t="s">
        <v>0</v>
      </c>
      <c r="AQ1633" s="290" t="s">
        <v>0</v>
      </c>
      <c r="AR1633" s="290" t="s">
        <v>0</v>
      </c>
      <c r="AS1633" s="312">
        <v>675</v>
      </c>
      <c r="AT1633" s="137">
        <v>7.1057119397014545E-3</v>
      </c>
      <c r="AU1633" s="302">
        <v>121.818181818181</v>
      </c>
      <c r="AV1633" s="312">
        <v>837</v>
      </c>
      <c r="AW1633" s="137">
        <v>7.9727193926635749E-3</v>
      </c>
      <c r="AX1633" s="302">
        <v>166.66667200000001</v>
      </c>
      <c r="AZ1633" s="318" t="s">
        <v>0</v>
      </c>
      <c r="BA1633" s="290" t="s">
        <v>0</v>
      </c>
      <c r="BB1633" s="290" t="s">
        <v>0</v>
      </c>
      <c r="BC1633" s="312">
        <v>1876</v>
      </c>
      <c r="BD1633" s="137">
        <v>6.807435926279388E-3</v>
      </c>
      <c r="BE1633" s="302">
        <v>196.969696969697</v>
      </c>
      <c r="BF1633" s="312">
        <v>2000</v>
      </c>
      <c r="BG1633" s="137">
        <v>6.3871439566440666E-3</v>
      </c>
      <c r="BH1633" s="302">
        <v>192.121216</v>
      </c>
      <c r="BJ1633" s="318" t="s">
        <v>0</v>
      </c>
      <c r="BK1633" s="290" t="s">
        <v>0</v>
      </c>
      <c r="BL1633" s="290" t="s">
        <v>0</v>
      </c>
      <c r="BM1633" s="312">
        <v>1274</v>
      </c>
      <c r="BN1633" s="137">
        <v>6.2080021830337347E-3</v>
      </c>
      <c r="BO1633" s="302">
        <v>172.12121212121201</v>
      </c>
      <c r="BP1633" s="312">
        <v>1225</v>
      </c>
      <c r="BQ1633" s="137">
        <v>5.3686863153281474E-3</v>
      </c>
      <c r="BR1633" s="302">
        <v>143.636368</v>
      </c>
      <c r="BT1633" s="318" t="s">
        <v>0</v>
      </c>
      <c r="BU1633" s="290" t="s">
        <v>0</v>
      </c>
      <c r="BV1633" s="290" t="s">
        <v>0</v>
      </c>
      <c r="BW1633" s="312">
        <v>958</v>
      </c>
      <c r="BX1633" s="137">
        <v>5.6082754260357451E-3</v>
      </c>
      <c r="BY1633" s="302">
        <v>183.636363636363</v>
      </c>
      <c r="BZ1633" s="312">
        <v>798</v>
      </c>
      <c r="CA1633" s="137">
        <v>4.465909663265934E-3</v>
      </c>
      <c r="CB1633" s="302">
        <v>136.363632</v>
      </c>
      <c r="CD1633" s="318" t="s">
        <v>0</v>
      </c>
      <c r="CE1633" s="290" t="s">
        <v>0</v>
      </c>
      <c r="CF1633" s="290" t="s">
        <v>0</v>
      </c>
      <c r="CG1633" s="312">
        <v>9571</v>
      </c>
      <c r="CH1633" s="137">
        <v>6.2201009799697279E-3</v>
      </c>
      <c r="CI1633" s="302">
        <v>485.11</v>
      </c>
      <c r="CJ1633" s="312">
        <v>11445</v>
      </c>
      <c r="CK1633" s="137">
        <v>6.7777800149946173E-3</v>
      </c>
      <c r="CL1633" s="302">
        <v>551.46</v>
      </c>
    </row>
    <row r="1634" spans="1:91" ht="14.4" x14ac:dyDescent="0.3">
      <c r="A1634" s="99" t="s">
        <v>671</v>
      </c>
      <c r="B1634" s="318" t="s">
        <v>0</v>
      </c>
      <c r="C1634" s="290" t="s">
        <v>0</v>
      </c>
      <c r="D1634" s="290" t="s">
        <v>0</v>
      </c>
      <c r="E1634" s="312">
        <v>361</v>
      </c>
      <c r="F1634" s="137">
        <v>9.8260168974827981E-4</v>
      </c>
      <c r="G1634" s="302">
        <v>72.121212121212096</v>
      </c>
      <c r="H1634" s="312">
        <v>567</v>
      </c>
      <c r="I1634" s="137">
        <v>1.3913734843967402E-3</v>
      </c>
      <c r="J1634" s="302">
        <v>121.21212</v>
      </c>
      <c r="L1634" s="290" t="s">
        <v>0</v>
      </c>
      <c r="M1634" s="290" t="s">
        <v>0</v>
      </c>
      <c r="N1634" s="290" t="s">
        <v>0</v>
      </c>
      <c r="O1634" s="312">
        <v>539</v>
      </c>
      <c r="P1634" s="137">
        <v>1.6779724862322201E-3</v>
      </c>
      <c r="Q1634" s="302">
        <v>89.696969696969703</v>
      </c>
      <c r="R1634" s="312">
        <v>619</v>
      </c>
      <c r="S1634" s="137">
        <v>1.8023264278123135E-3</v>
      </c>
      <c r="T1634" s="302">
        <v>112.727272</v>
      </c>
      <c r="V1634" s="290" t="s">
        <v>0</v>
      </c>
      <c r="W1634" s="290" t="s">
        <v>0</v>
      </c>
      <c r="X1634" s="290" t="s">
        <v>0</v>
      </c>
      <c r="Y1634" s="312">
        <v>229</v>
      </c>
      <c r="Z1634" s="137">
        <v>4.4945143373044689E-3</v>
      </c>
      <c r="AA1634" s="302">
        <v>66.6666666666666</v>
      </c>
      <c r="AB1634" s="312">
        <v>665</v>
      </c>
      <c r="AC1634" s="137">
        <v>1.2222467284222908E-2</v>
      </c>
      <c r="AD1634" s="302">
        <v>133.33332799999999</v>
      </c>
      <c r="AF1634" s="290" t="s">
        <v>0</v>
      </c>
      <c r="AG1634" s="290" t="s">
        <v>0</v>
      </c>
      <c r="AH1634" s="290" t="s">
        <v>0</v>
      </c>
      <c r="AI1634" s="312">
        <v>43</v>
      </c>
      <c r="AJ1634" s="137">
        <v>8.1836175395858706E-4</v>
      </c>
      <c r="AK1634" s="302">
        <v>23.030303030302999</v>
      </c>
      <c r="AL1634" s="312">
        <v>65</v>
      </c>
      <c r="AM1634" s="137">
        <v>1.1155351136129608E-3</v>
      </c>
      <c r="AN1634" s="302">
        <v>60.606059999999999</v>
      </c>
      <c r="AP1634" s="290" t="s">
        <v>0</v>
      </c>
      <c r="AQ1634" s="290" t="s">
        <v>0</v>
      </c>
      <c r="AR1634" s="290" t="s">
        <v>0</v>
      </c>
      <c r="AS1634" s="312">
        <v>31</v>
      </c>
      <c r="AT1634" s="137">
        <v>3.2633640019369642E-4</v>
      </c>
      <c r="AU1634" s="302">
        <v>21.2121212121212</v>
      </c>
      <c r="AV1634" s="312">
        <v>94</v>
      </c>
      <c r="AW1634" s="137">
        <v>8.9538306201956508E-4</v>
      </c>
      <c r="AX1634" s="302">
        <v>33.939392099999999</v>
      </c>
      <c r="AZ1634" s="318" t="s">
        <v>0</v>
      </c>
      <c r="BA1634" s="290" t="s">
        <v>0</v>
      </c>
      <c r="BB1634" s="290" t="s">
        <v>0</v>
      </c>
      <c r="BC1634" s="312">
        <v>779</v>
      </c>
      <c r="BD1634" s="137">
        <v>2.8267551101128162E-3</v>
      </c>
      <c r="BE1634" s="302">
        <v>120</v>
      </c>
      <c r="BF1634" s="312">
        <v>561</v>
      </c>
      <c r="BG1634" s="137">
        <v>1.7915938798386607E-3</v>
      </c>
      <c r="BH1634" s="302">
        <v>112.727272</v>
      </c>
      <c r="BJ1634" s="318" t="s">
        <v>0</v>
      </c>
      <c r="BK1634" s="290" t="s">
        <v>0</v>
      </c>
      <c r="BL1634" s="290" t="s">
        <v>0</v>
      </c>
      <c r="BM1634" s="312">
        <v>104</v>
      </c>
      <c r="BN1634" s="137">
        <v>5.0677568841091714E-4</v>
      </c>
      <c r="BO1634" s="302">
        <v>35.151515151515099</v>
      </c>
      <c r="BP1634" s="312">
        <v>173</v>
      </c>
      <c r="BQ1634" s="137">
        <v>7.5818998575654653E-4</v>
      </c>
      <c r="BR1634" s="302">
        <v>53.3333321</v>
      </c>
      <c r="BT1634" s="318" t="s">
        <v>0</v>
      </c>
      <c r="BU1634" s="290" t="s">
        <v>0</v>
      </c>
      <c r="BV1634" s="290" t="s">
        <v>0</v>
      </c>
      <c r="BW1634" s="312">
        <v>210</v>
      </c>
      <c r="BX1634" s="137">
        <v>1.2293714399452052E-3</v>
      </c>
      <c r="BY1634" s="302">
        <v>64.848484848484802</v>
      </c>
      <c r="BZ1634" s="312">
        <v>168</v>
      </c>
      <c r="CA1634" s="137">
        <v>9.4019150805598611E-4</v>
      </c>
      <c r="CB1634" s="302">
        <v>55.151516000000001</v>
      </c>
      <c r="CD1634" s="318" t="s">
        <v>0</v>
      </c>
      <c r="CE1634" s="290" t="s">
        <v>0</v>
      </c>
      <c r="CF1634" s="290" t="s">
        <v>0</v>
      </c>
      <c r="CG1634" s="312">
        <v>2296</v>
      </c>
      <c r="CH1634" s="137">
        <v>1.4921483491809107E-3</v>
      </c>
      <c r="CI1634" s="302">
        <v>195.32</v>
      </c>
      <c r="CJ1634" s="312">
        <v>2912</v>
      </c>
      <c r="CK1634" s="137">
        <v>1.724499379961933E-3</v>
      </c>
      <c r="CL1634" s="302">
        <v>260.64999999999998</v>
      </c>
    </row>
    <row r="1635" spans="1:91" ht="14.4" x14ac:dyDescent="0.3">
      <c r="A1635" s="432"/>
      <c r="B1635" s="432"/>
      <c r="C1635" s="432"/>
      <c r="D1635" s="432"/>
      <c r="E1635" s="432"/>
      <c r="F1635" s="432"/>
      <c r="G1635" s="432"/>
      <c r="H1635" s="432"/>
      <c r="I1635" s="432"/>
      <c r="J1635" s="432"/>
      <c r="K1635" s="432"/>
      <c r="L1635" s="432"/>
      <c r="M1635" s="432"/>
      <c r="N1635" s="432"/>
      <c r="O1635" s="432"/>
      <c r="P1635" s="432"/>
      <c r="Q1635" s="432"/>
      <c r="R1635" s="432"/>
      <c r="S1635" s="432"/>
      <c r="T1635" s="432"/>
      <c r="U1635" s="432"/>
      <c r="V1635" s="432"/>
      <c r="W1635" s="432"/>
      <c r="X1635" s="432"/>
      <c r="Y1635" s="432"/>
      <c r="Z1635" s="432"/>
      <c r="AA1635" s="432"/>
      <c r="AB1635" s="432"/>
      <c r="AC1635" s="432"/>
      <c r="AD1635" s="432"/>
      <c r="AE1635" s="432"/>
      <c r="AF1635" s="432"/>
      <c r="AG1635" s="432"/>
      <c r="AH1635" s="432"/>
      <c r="AI1635" s="432"/>
      <c r="AJ1635" s="432"/>
      <c r="AK1635" s="432"/>
      <c r="AL1635" s="432"/>
      <c r="AM1635" s="432"/>
      <c r="AN1635" s="432"/>
      <c r="AO1635" s="432"/>
      <c r="AP1635" s="432"/>
      <c r="AQ1635" s="432"/>
      <c r="AR1635" s="432"/>
      <c r="AS1635" s="432"/>
      <c r="AT1635" s="432"/>
      <c r="AU1635" s="432"/>
      <c r="AV1635" s="432"/>
      <c r="AW1635" s="432"/>
      <c r="AX1635" s="432"/>
      <c r="AY1635" s="432"/>
      <c r="AZ1635" s="432"/>
      <c r="BA1635" s="432"/>
      <c r="BB1635" s="432"/>
      <c r="BC1635" s="432"/>
      <c r="BD1635" s="432"/>
      <c r="BE1635" s="432"/>
      <c r="BF1635" s="432"/>
      <c r="BG1635" s="432"/>
      <c r="BH1635" s="432"/>
      <c r="BI1635" s="432"/>
      <c r="BJ1635" s="432"/>
      <c r="BK1635" s="432"/>
      <c r="BL1635" s="432"/>
      <c r="BM1635" s="432"/>
      <c r="BN1635" s="432"/>
      <c r="BO1635" s="432"/>
      <c r="BP1635" s="432"/>
      <c r="BQ1635" s="432"/>
      <c r="BR1635" s="432"/>
      <c r="BS1635" s="432"/>
      <c r="BT1635" s="432"/>
      <c r="BU1635" s="432"/>
      <c r="BV1635" s="432"/>
      <c r="BW1635" s="432"/>
      <c r="BX1635" s="432"/>
      <c r="BY1635" s="432"/>
      <c r="BZ1635" s="432"/>
      <c r="CA1635" s="432"/>
      <c r="CB1635" s="432"/>
      <c r="CC1635" s="432"/>
      <c r="CD1635" s="432"/>
      <c r="CE1635" s="432"/>
      <c r="CF1635" s="432"/>
      <c r="CG1635" s="432"/>
      <c r="CH1635" s="432"/>
      <c r="CI1635" s="432"/>
      <c r="CJ1635" s="432"/>
      <c r="CK1635" s="432"/>
      <c r="CL1635" s="432"/>
      <c r="CM1635" s="432"/>
    </row>
    <row r="1636" spans="1:91" ht="14.4" x14ac:dyDescent="0.3">
      <c r="A1636" s="472" t="s">
        <v>678</v>
      </c>
      <c r="B1636" s="472"/>
      <c r="C1636" s="472"/>
      <c r="D1636" s="472"/>
      <c r="E1636" s="472"/>
      <c r="F1636" s="472"/>
      <c r="G1636" s="472"/>
      <c r="H1636" s="472"/>
      <c r="I1636" s="472"/>
      <c r="J1636" s="472"/>
      <c r="K1636" s="472"/>
      <c r="L1636" s="472"/>
      <c r="M1636" s="472"/>
      <c r="N1636" s="472"/>
      <c r="O1636" s="472"/>
      <c r="P1636" s="472"/>
      <c r="Q1636" s="472"/>
      <c r="R1636" s="472"/>
      <c r="S1636" s="472"/>
      <c r="T1636" s="472"/>
      <c r="U1636" s="472"/>
      <c r="V1636" s="472"/>
      <c r="W1636" s="472"/>
      <c r="X1636" s="472"/>
      <c r="Y1636" s="472"/>
      <c r="Z1636" s="472"/>
      <c r="AA1636" s="472"/>
      <c r="AB1636" s="472"/>
      <c r="AC1636" s="472"/>
      <c r="AD1636" s="472"/>
      <c r="AE1636" s="472"/>
      <c r="AF1636" s="472"/>
      <c r="AG1636" s="472"/>
      <c r="AH1636" s="472"/>
      <c r="AI1636" s="472"/>
      <c r="AJ1636" s="472"/>
      <c r="AK1636" s="472"/>
      <c r="AL1636" s="472"/>
      <c r="AM1636" s="472"/>
      <c r="AN1636" s="472"/>
      <c r="AO1636" s="472"/>
      <c r="AP1636" s="472"/>
      <c r="AQ1636" s="472"/>
      <c r="AR1636" s="472"/>
      <c r="AS1636" s="472"/>
      <c r="AT1636" s="472"/>
      <c r="AU1636" s="472"/>
      <c r="AV1636" s="472"/>
      <c r="AW1636" s="472"/>
      <c r="AX1636" s="472"/>
      <c r="AY1636" s="472"/>
      <c r="AZ1636" s="472"/>
      <c r="BA1636" s="472"/>
      <c r="BB1636" s="472"/>
      <c r="BC1636" s="472"/>
      <c r="BD1636" s="472"/>
      <c r="BE1636" s="472"/>
      <c r="BF1636" s="472"/>
      <c r="BG1636" s="472"/>
      <c r="BH1636" s="472"/>
      <c r="BI1636" s="472"/>
      <c r="BJ1636" s="472"/>
      <c r="BK1636" s="472"/>
      <c r="BL1636" s="472"/>
      <c r="BM1636" s="472"/>
      <c r="BN1636" s="472"/>
      <c r="BO1636" s="472"/>
      <c r="BP1636" s="472"/>
      <c r="BQ1636" s="472"/>
      <c r="BR1636" s="472"/>
      <c r="BS1636" s="472"/>
      <c r="BT1636" s="472"/>
      <c r="BU1636" s="472"/>
      <c r="BV1636" s="472"/>
      <c r="BW1636" s="472"/>
      <c r="BX1636" s="472"/>
      <c r="BY1636" s="472"/>
      <c r="BZ1636" s="472"/>
      <c r="CA1636" s="472"/>
      <c r="CB1636" s="472"/>
      <c r="CC1636" s="472"/>
      <c r="CD1636" s="472"/>
      <c r="CE1636" s="472"/>
      <c r="CF1636" s="472"/>
      <c r="CG1636" s="472"/>
      <c r="CH1636" s="472"/>
      <c r="CI1636" s="472"/>
      <c r="CJ1636" s="472"/>
      <c r="CK1636" s="472"/>
      <c r="CL1636" s="472"/>
      <c r="CM1636" s="472"/>
    </row>
    <row r="1637" spans="1:91" ht="18" customHeight="1" x14ac:dyDescent="0.3">
      <c r="B1637" s="318" t="s">
        <v>0</v>
      </c>
      <c r="C1637" s="290" t="s">
        <v>0</v>
      </c>
      <c r="D1637" s="290" t="s">
        <v>0</v>
      </c>
      <c r="E1637" s="290" t="s">
        <v>0</v>
      </c>
      <c r="F1637" s="290" t="s">
        <v>0</v>
      </c>
      <c r="G1637" s="290" t="s">
        <v>0</v>
      </c>
      <c r="H1637" s="474" t="s">
        <v>332</v>
      </c>
      <c r="I1637" s="474"/>
      <c r="J1637" s="292" t="s">
        <v>333</v>
      </c>
      <c r="K1637" s="310" t="s">
        <v>0</v>
      </c>
      <c r="L1637" s="290" t="s">
        <v>0</v>
      </c>
      <c r="M1637" s="290" t="s">
        <v>0</v>
      </c>
      <c r="N1637" s="290" t="s">
        <v>0</v>
      </c>
      <c r="O1637" s="290" t="s">
        <v>0</v>
      </c>
      <c r="P1637" s="290" t="s">
        <v>0</v>
      </c>
      <c r="Q1637" s="290" t="s">
        <v>0</v>
      </c>
      <c r="R1637" s="474" t="s">
        <v>332</v>
      </c>
      <c r="S1637" s="474"/>
      <c r="T1637" s="292" t="s">
        <v>333</v>
      </c>
      <c r="U1637" s="310" t="s">
        <v>0</v>
      </c>
      <c r="V1637" s="290" t="s">
        <v>0</v>
      </c>
      <c r="W1637" s="290" t="s">
        <v>0</v>
      </c>
      <c r="X1637" s="290" t="s">
        <v>0</v>
      </c>
      <c r="Y1637" s="290" t="s">
        <v>0</v>
      </c>
      <c r="Z1637" s="290" t="s">
        <v>0</v>
      </c>
      <c r="AA1637" s="290" t="s">
        <v>0</v>
      </c>
      <c r="AB1637" s="474" t="s">
        <v>332</v>
      </c>
      <c r="AC1637" s="474"/>
      <c r="AD1637" s="292" t="s">
        <v>333</v>
      </c>
      <c r="AE1637" s="310" t="s">
        <v>0</v>
      </c>
      <c r="AF1637" s="290" t="s">
        <v>0</v>
      </c>
      <c r="AG1637" s="290" t="s">
        <v>0</v>
      </c>
      <c r="AH1637" s="290" t="s">
        <v>0</v>
      </c>
      <c r="AI1637" s="290" t="s">
        <v>0</v>
      </c>
      <c r="AJ1637" s="290" t="s">
        <v>0</v>
      </c>
      <c r="AK1637" s="290" t="s">
        <v>0</v>
      </c>
      <c r="AL1637" s="474" t="s">
        <v>332</v>
      </c>
      <c r="AM1637" s="474"/>
      <c r="AN1637" s="292" t="s">
        <v>333</v>
      </c>
      <c r="AO1637" s="310" t="s">
        <v>0</v>
      </c>
      <c r="AP1637" s="290" t="s">
        <v>0</v>
      </c>
      <c r="AQ1637" s="290" t="s">
        <v>0</v>
      </c>
      <c r="AR1637" s="290" t="s">
        <v>0</v>
      </c>
      <c r="AS1637" s="290" t="s">
        <v>0</v>
      </c>
      <c r="AT1637" s="290" t="s">
        <v>0</v>
      </c>
      <c r="AU1637" s="290" t="s">
        <v>0</v>
      </c>
      <c r="AV1637" s="474" t="s">
        <v>332</v>
      </c>
      <c r="AW1637" s="474"/>
      <c r="AX1637" s="292" t="s">
        <v>333</v>
      </c>
      <c r="AY1637" s="290" t="s">
        <v>0</v>
      </c>
      <c r="AZ1637" s="318" t="s">
        <v>0</v>
      </c>
      <c r="BA1637" s="290" t="s">
        <v>0</v>
      </c>
      <c r="BB1637" s="290" t="s">
        <v>0</v>
      </c>
      <c r="BC1637" s="290" t="s">
        <v>0</v>
      </c>
      <c r="BD1637" s="290" t="s">
        <v>0</v>
      </c>
      <c r="BE1637" s="290" t="s">
        <v>0</v>
      </c>
      <c r="BF1637" s="474" t="s">
        <v>332</v>
      </c>
      <c r="BG1637" s="474"/>
      <c r="BH1637" s="292" t="s">
        <v>333</v>
      </c>
      <c r="BI1637" s="290" t="s">
        <v>0</v>
      </c>
      <c r="BJ1637" s="318" t="s">
        <v>0</v>
      </c>
      <c r="BK1637" s="290" t="s">
        <v>0</v>
      </c>
      <c r="BL1637" s="290" t="s">
        <v>0</v>
      </c>
      <c r="BM1637" s="290" t="s">
        <v>0</v>
      </c>
      <c r="BN1637" s="290" t="s">
        <v>0</v>
      </c>
      <c r="BO1637" s="290" t="s">
        <v>0</v>
      </c>
      <c r="BP1637" s="474" t="s">
        <v>332</v>
      </c>
      <c r="BQ1637" s="474"/>
      <c r="BR1637" s="292" t="s">
        <v>333</v>
      </c>
      <c r="BS1637" s="290" t="s">
        <v>0</v>
      </c>
      <c r="BT1637" s="318" t="s">
        <v>0</v>
      </c>
      <c r="BU1637" s="290" t="s">
        <v>0</v>
      </c>
      <c r="BV1637" s="290" t="s">
        <v>0</v>
      </c>
      <c r="BW1637" s="290" t="s">
        <v>0</v>
      </c>
      <c r="BX1637" s="290" t="s">
        <v>0</v>
      </c>
      <c r="BY1637" s="290" t="s">
        <v>0</v>
      </c>
      <c r="BZ1637" s="474" t="s">
        <v>332</v>
      </c>
      <c r="CA1637" s="474"/>
      <c r="CB1637" s="292" t="s">
        <v>333</v>
      </c>
      <c r="CC1637" s="290" t="s">
        <v>0</v>
      </c>
      <c r="CD1637" s="318" t="s">
        <v>0</v>
      </c>
      <c r="CE1637" s="290" t="s">
        <v>0</v>
      </c>
      <c r="CF1637" s="290" t="s">
        <v>0</v>
      </c>
      <c r="CG1637" s="290" t="s">
        <v>0</v>
      </c>
      <c r="CH1637" s="290" t="s">
        <v>0</v>
      </c>
      <c r="CI1637" s="290" t="s">
        <v>0</v>
      </c>
      <c r="CJ1637" s="474" t="s">
        <v>332</v>
      </c>
      <c r="CK1637" s="474"/>
      <c r="CL1637" s="292" t="s">
        <v>333</v>
      </c>
      <c r="CM1637" s="310" t="s">
        <v>0</v>
      </c>
    </row>
    <row r="1638" spans="1:91" ht="14.4" x14ac:dyDescent="0.3">
      <c r="A1638" s="99" t="s">
        <v>2</v>
      </c>
      <c r="B1638" s="318" t="s">
        <v>0</v>
      </c>
      <c r="C1638" s="290" t="s">
        <v>0</v>
      </c>
      <c r="D1638" s="290" t="s">
        <v>0</v>
      </c>
      <c r="E1638" s="290" t="s">
        <v>0</v>
      </c>
      <c r="F1638" s="290" t="s">
        <v>0</v>
      </c>
      <c r="G1638" s="290" t="s">
        <v>0</v>
      </c>
      <c r="H1638" s="312">
        <v>307906</v>
      </c>
      <c r="I1638" s="137"/>
      <c r="J1638" s="302">
        <v>689.09090000000003</v>
      </c>
      <c r="L1638" s="290" t="s">
        <v>0</v>
      </c>
      <c r="M1638" s="290" t="s">
        <v>0</v>
      </c>
      <c r="N1638" s="290" t="s">
        <v>0</v>
      </c>
      <c r="O1638" s="290" t="s">
        <v>0</v>
      </c>
      <c r="P1638" s="290" t="s">
        <v>0</v>
      </c>
      <c r="Q1638" s="290" t="s">
        <v>0</v>
      </c>
      <c r="R1638" s="312">
        <v>270282</v>
      </c>
      <c r="S1638" s="137"/>
      <c r="T1638" s="302">
        <v>782.42425500000002</v>
      </c>
      <c r="V1638" s="290" t="s">
        <v>0</v>
      </c>
      <c r="W1638" s="290" t="s">
        <v>0</v>
      </c>
      <c r="X1638" s="290" t="s">
        <v>0</v>
      </c>
      <c r="Y1638" s="290" t="s">
        <v>0</v>
      </c>
      <c r="Z1638" s="290" t="s">
        <v>0</v>
      </c>
      <c r="AA1638" s="290" t="s">
        <v>0</v>
      </c>
      <c r="AB1638" s="312">
        <v>43452</v>
      </c>
      <c r="AC1638" s="137"/>
      <c r="AD1638" s="302">
        <v>300</v>
      </c>
      <c r="AF1638" s="290" t="s">
        <v>0</v>
      </c>
      <c r="AG1638" s="290" t="s">
        <v>0</v>
      </c>
      <c r="AH1638" s="290" t="s">
        <v>0</v>
      </c>
      <c r="AI1638" s="290" t="s">
        <v>0</v>
      </c>
      <c r="AJ1638" s="290" t="s">
        <v>0</v>
      </c>
      <c r="AK1638" s="290" t="s">
        <v>0</v>
      </c>
      <c r="AL1638" s="312">
        <v>44881</v>
      </c>
      <c r="AM1638" s="137"/>
      <c r="AN1638" s="302">
        <v>357.57574499999998</v>
      </c>
      <c r="AP1638" s="290" t="s">
        <v>0</v>
      </c>
      <c r="AQ1638" s="290" t="s">
        <v>0</v>
      </c>
      <c r="AR1638" s="290" t="s">
        <v>0</v>
      </c>
      <c r="AS1638" s="290" t="s">
        <v>0</v>
      </c>
      <c r="AT1638" s="290" t="s">
        <v>0</v>
      </c>
      <c r="AU1638" s="290" t="s">
        <v>0</v>
      </c>
      <c r="AV1638" s="312">
        <v>80008</v>
      </c>
      <c r="AW1638" s="137"/>
      <c r="AX1638" s="302">
        <v>440.60604899999998</v>
      </c>
      <c r="AZ1638" s="318" t="s">
        <v>0</v>
      </c>
      <c r="BA1638" s="290" t="s">
        <v>0</v>
      </c>
      <c r="BB1638" s="290" t="s">
        <v>0</v>
      </c>
      <c r="BC1638" s="290" t="s">
        <v>0</v>
      </c>
      <c r="BD1638" s="290" t="s">
        <v>0</v>
      </c>
      <c r="BE1638" s="290" t="s">
        <v>0</v>
      </c>
      <c r="BF1638" s="312">
        <v>228567</v>
      </c>
      <c r="BG1638" s="137"/>
      <c r="BH1638" s="302">
        <v>635.75756799999999</v>
      </c>
      <c r="BJ1638" s="318" t="s">
        <v>0</v>
      </c>
      <c r="BK1638" s="290" t="s">
        <v>0</v>
      </c>
      <c r="BL1638" s="290" t="s">
        <v>0</v>
      </c>
      <c r="BM1638" s="290" t="s">
        <v>0</v>
      </c>
      <c r="BN1638" s="290" t="s">
        <v>0</v>
      </c>
      <c r="BO1638" s="290" t="s">
        <v>0</v>
      </c>
      <c r="BP1638" s="312">
        <v>173898</v>
      </c>
      <c r="BQ1638" s="137"/>
      <c r="BR1638" s="302">
        <v>418.18182400000001</v>
      </c>
      <c r="BT1638" s="318" t="s">
        <v>0</v>
      </c>
      <c r="BU1638" s="290" t="s">
        <v>0</v>
      </c>
      <c r="BV1638" s="290" t="s">
        <v>0</v>
      </c>
      <c r="BW1638" s="290" t="s">
        <v>0</v>
      </c>
      <c r="BX1638" s="290" t="s">
        <v>0</v>
      </c>
      <c r="BY1638" s="290" t="s">
        <v>0</v>
      </c>
      <c r="BZ1638" s="312">
        <v>138238</v>
      </c>
      <c r="CA1638" s="137"/>
      <c r="CB1638" s="302">
        <v>436.36364700000001</v>
      </c>
      <c r="CD1638" s="318" t="s">
        <v>0</v>
      </c>
      <c r="CE1638" s="290" t="s">
        <v>0</v>
      </c>
      <c r="CF1638" s="290" t="s">
        <v>0</v>
      </c>
      <c r="CG1638" s="290" t="s">
        <v>0</v>
      </c>
      <c r="CH1638" s="290" t="s">
        <v>0</v>
      </c>
      <c r="CI1638" s="290" t="s">
        <v>0</v>
      </c>
      <c r="CJ1638" s="312">
        <v>1287232</v>
      </c>
      <c r="CK1638" s="137"/>
      <c r="CL1638" s="302">
        <v>1505.1</v>
      </c>
    </row>
    <row r="1639" spans="1:91" ht="14.4" x14ac:dyDescent="0.3">
      <c r="A1639" s="99" t="s">
        <v>100</v>
      </c>
      <c r="B1639" s="318" t="s">
        <v>0</v>
      </c>
      <c r="C1639" s="290" t="s">
        <v>0</v>
      </c>
      <c r="D1639" s="290" t="s">
        <v>0</v>
      </c>
      <c r="E1639" s="290" t="s">
        <v>0</v>
      </c>
      <c r="F1639" s="290" t="s">
        <v>0</v>
      </c>
      <c r="G1639" s="290" t="s">
        <v>0</v>
      </c>
      <c r="H1639" s="312">
        <v>143986</v>
      </c>
      <c r="I1639" s="137">
        <v>0.46762973115171513</v>
      </c>
      <c r="J1639" s="302">
        <v>1209.0909999999999</v>
      </c>
      <c r="L1639" s="290" t="s">
        <v>0</v>
      </c>
      <c r="M1639" s="290" t="s">
        <v>0</v>
      </c>
      <c r="N1639" s="290" t="s">
        <v>0</v>
      </c>
      <c r="O1639" s="290" t="s">
        <v>0</v>
      </c>
      <c r="P1639" s="290" t="s">
        <v>0</v>
      </c>
      <c r="Q1639" s="290" t="s">
        <v>0</v>
      </c>
      <c r="R1639" s="312">
        <v>137205</v>
      </c>
      <c r="S1639" s="137">
        <v>0.50763646857726374</v>
      </c>
      <c r="T1639" s="302">
        <v>1197.57581</v>
      </c>
      <c r="V1639" s="290" t="s">
        <v>0</v>
      </c>
      <c r="W1639" s="290" t="s">
        <v>0</v>
      </c>
      <c r="X1639" s="290" t="s">
        <v>0</v>
      </c>
      <c r="Y1639" s="290" t="s">
        <v>0</v>
      </c>
      <c r="Z1639" s="290" t="s">
        <v>0</v>
      </c>
      <c r="AA1639" s="290" t="s">
        <v>0</v>
      </c>
      <c r="AB1639" s="312">
        <v>22538</v>
      </c>
      <c r="AC1639" s="137">
        <v>0.51868728712142131</v>
      </c>
      <c r="AD1639" s="302">
        <v>466.66665599999999</v>
      </c>
      <c r="AF1639" s="290" t="s">
        <v>0</v>
      </c>
      <c r="AG1639" s="290" t="s">
        <v>0</v>
      </c>
      <c r="AH1639" s="290" t="s">
        <v>0</v>
      </c>
      <c r="AI1639" s="290" t="s">
        <v>0</v>
      </c>
      <c r="AJ1639" s="290" t="s">
        <v>0</v>
      </c>
      <c r="AK1639" s="290" t="s">
        <v>0</v>
      </c>
      <c r="AL1639" s="312">
        <v>26146</v>
      </c>
      <c r="AM1639" s="137">
        <v>0.58256277712172189</v>
      </c>
      <c r="AN1639" s="302">
        <v>486.66665599999999</v>
      </c>
      <c r="AP1639" s="290" t="s">
        <v>0</v>
      </c>
      <c r="AQ1639" s="290" t="s">
        <v>0</v>
      </c>
      <c r="AR1639" s="290" t="s">
        <v>0</v>
      </c>
      <c r="AS1639" s="290" t="s">
        <v>0</v>
      </c>
      <c r="AT1639" s="290" t="s">
        <v>0</v>
      </c>
      <c r="AU1639" s="290" t="s">
        <v>0</v>
      </c>
      <c r="AV1639" s="312">
        <v>40970</v>
      </c>
      <c r="AW1639" s="137">
        <v>0.51207379262073793</v>
      </c>
      <c r="AX1639" s="302">
        <v>682.42425500000002</v>
      </c>
      <c r="AZ1639" s="318" t="s">
        <v>0</v>
      </c>
      <c r="BA1639" s="290" t="s">
        <v>0</v>
      </c>
      <c r="BB1639" s="290" t="s">
        <v>0</v>
      </c>
      <c r="BC1639" s="290" t="s">
        <v>0</v>
      </c>
      <c r="BD1639" s="290" t="s">
        <v>0</v>
      </c>
      <c r="BE1639" s="290" t="s">
        <v>0</v>
      </c>
      <c r="BF1639" s="312">
        <v>119746</v>
      </c>
      <c r="BG1639" s="137">
        <v>0.52389890054119803</v>
      </c>
      <c r="BH1639" s="302">
        <v>931.51513699999998</v>
      </c>
      <c r="BJ1639" s="318" t="s">
        <v>0</v>
      </c>
      <c r="BK1639" s="290" t="s">
        <v>0</v>
      </c>
      <c r="BL1639" s="290" t="s">
        <v>0</v>
      </c>
      <c r="BM1639" s="290" t="s">
        <v>0</v>
      </c>
      <c r="BN1639" s="290" t="s">
        <v>0</v>
      </c>
      <c r="BO1639" s="290" t="s">
        <v>0</v>
      </c>
      <c r="BP1639" s="312">
        <v>90034</v>
      </c>
      <c r="BQ1639" s="137">
        <v>0.51774028453461229</v>
      </c>
      <c r="BR1639" s="302">
        <v>1051.51514</v>
      </c>
      <c r="BT1639" s="318" t="s">
        <v>0</v>
      </c>
      <c r="BU1639" s="290" t="s">
        <v>0</v>
      </c>
      <c r="BV1639" s="290" t="s">
        <v>0</v>
      </c>
      <c r="BW1639" s="290" t="s">
        <v>0</v>
      </c>
      <c r="BX1639" s="290" t="s">
        <v>0</v>
      </c>
      <c r="BY1639" s="290" t="s">
        <v>0</v>
      </c>
      <c r="BZ1639" s="312">
        <v>72611</v>
      </c>
      <c r="CA1639" s="137">
        <v>0.52526078212937111</v>
      </c>
      <c r="CB1639" s="302">
        <v>867.87879999999996</v>
      </c>
      <c r="CD1639" s="318" t="s">
        <v>0</v>
      </c>
      <c r="CE1639" s="290" t="s">
        <v>0</v>
      </c>
      <c r="CF1639" s="290" t="s">
        <v>0</v>
      </c>
      <c r="CG1639" s="290" t="s">
        <v>0</v>
      </c>
      <c r="CH1639" s="290" t="s">
        <v>0</v>
      </c>
      <c r="CI1639" s="290" t="s">
        <v>0</v>
      </c>
      <c r="CJ1639" s="312">
        <v>653236</v>
      </c>
      <c r="CK1639" s="137">
        <v>0.50747340028837074</v>
      </c>
      <c r="CL1639" s="302">
        <v>2556.56</v>
      </c>
    </row>
    <row r="1640" spans="1:91" ht="14.4" x14ac:dyDescent="0.3">
      <c r="A1640" s="99" t="s">
        <v>101</v>
      </c>
      <c r="B1640" s="318" t="s">
        <v>0</v>
      </c>
      <c r="C1640" s="290" t="s">
        <v>0</v>
      </c>
      <c r="D1640" s="290" t="s">
        <v>0</v>
      </c>
      <c r="E1640" s="290" t="s">
        <v>0</v>
      </c>
      <c r="F1640" s="290" t="s">
        <v>0</v>
      </c>
      <c r="G1640" s="290" t="s">
        <v>0</v>
      </c>
      <c r="H1640" s="312">
        <v>66243</v>
      </c>
      <c r="I1640" s="137">
        <v>0.21514033503731658</v>
      </c>
      <c r="J1640" s="302">
        <v>971.51513699999998</v>
      </c>
      <c r="L1640" s="290" t="s">
        <v>0</v>
      </c>
      <c r="M1640" s="290" t="s">
        <v>0</v>
      </c>
      <c r="N1640" s="290" t="s">
        <v>0</v>
      </c>
      <c r="O1640" s="290" t="s">
        <v>0</v>
      </c>
      <c r="P1640" s="290" t="s">
        <v>0</v>
      </c>
      <c r="Q1640" s="290" t="s">
        <v>0</v>
      </c>
      <c r="R1640" s="312">
        <v>67626</v>
      </c>
      <c r="S1640" s="137">
        <v>0.25020534108819675</v>
      </c>
      <c r="T1640" s="302">
        <v>962.42425500000002</v>
      </c>
      <c r="V1640" s="290" t="s">
        <v>0</v>
      </c>
      <c r="W1640" s="290" t="s">
        <v>0</v>
      </c>
      <c r="X1640" s="290" t="s">
        <v>0</v>
      </c>
      <c r="Y1640" s="290" t="s">
        <v>0</v>
      </c>
      <c r="Z1640" s="290" t="s">
        <v>0</v>
      </c>
      <c r="AA1640" s="290" t="s">
        <v>0</v>
      </c>
      <c r="AB1640" s="312">
        <v>11921</v>
      </c>
      <c r="AC1640" s="137">
        <v>0.27434870661879773</v>
      </c>
      <c r="AD1640" s="302">
        <v>356.36364700000001</v>
      </c>
      <c r="AF1640" s="290" t="s">
        <v>0</v>
      </c>
      <c r="AG1640" s="290" t="s">
        <v>0</v>
      </c>
      <c r="AH1640" s="290" t="s">
        <v>0</v>
      </c>
      <c r="AI1640" s="290" t="s">
        <v>0</v>
      </c>
      <c r="AJ1640" s="290" t="s">
        <v>0</v>
      </c>
      <c r="AK1640" s="290" t="s">
        <v>0</v>
      </c>
      <c r="AL1640" s="312">
        <v>11230</v>
      </c>
      <c r="AM1640" s="137">
        <v>0.25021724114881577</v>
      </c>
      <c r="AN1640" s="302">
        <v>424.24243200000001</v>
      </c>
      <c r="AP1640" s="290" t="s">
        <v>0</v>
      </c>
      <c r="AQ1640" s="290" t="s">
        <v>0</v>
      </c>
      <c r="AR1640" s="290" t="s">
        <v>0</v>
      </c>
      <c r="AS1640" s="290" t="s">
        <v>0</v>
      </c>
      <c r="AT1640" s="290" t="s">
        <v>0</v>
      </c>
      <c r="AU1640" s="290" t="s">
        <v>0</v>
      </c>
      <c r="AV1640" s="312">
        <v>19704</v>
      </c>
      <c r="AW1640" s="137">
        <v>0.24627537246275372</v>
      </c>
      <c r="AX1640" s="302">
        <v>608.48486300000002</v>
      </c>
      <c r="AZ1640" s="318" t="s">
        <v>0</v>
      </c>
      <c r="BA1640" s="290" t="s">
        <v>0</v>
      </c>
      <c r="BB1640" s="290" t="s">
        <v>0</v>
      </c>
      <c r="BC1640" s="290" t="s">
        <v>0</v>
      </c>
      <c r="BD1640" s="290" t="s">
        <v>0</v>
      </c>
      <c r="BE1640" s="290" t="s">
        <v>0</v>
      </c>
      <c r="BF1640" s="312">
        <v>57327</v>
      </c>
      <c r="BG1640" s="137">
        <v>0.25081048445313631</v>
      </c>
      <c r="BH1640" s="302">
        <v>793.33330000000001</v>
      </c>
      <c r="BJ1640" s="318" t="s">
        <v>0</v>
      </c>
      <c r="BK1640" s="290" t="s">
        <v>0</v>
      </c>
      <c r="BL1640" s="290" t="s">
        <v>0</v>
      </c>
      <c r="BM1640" s="290" t="s">
        <v>0</v>
      </c>
      <c r="BN1640" s="290" t="s">
        <v>0</v>
      </c>
      <c r="BO1640" s="290" t="s">
        <v>0</v>
      </c>
      <c r="BP1640" s="312">
        <v>42096</v>
      </c>
      <c r="BQ1640" s="137">
        <v>0.24207293930925025</v>
      </c>
      <c r="BR1640" s="302">
        <v>775.75756799999999</v>
      </c>
      <c r="BT1640" s="318" t="s">
        <v>0</v>
      </c>
      <c r="BU1640" s="290" t="s">
        <v>0</v>
      </c>
      <c r="BV1640" s="290" t="s">
        <v>0</v>
      </c>
      <c r="BW1640" s="290" t="s">
        <v>0</v>
      </c>
      <c r="BX1640" s="290" t="s">
        <v>0</v>
      </c>
      <c r="BY1640" s="290" t="s">
        <v>0</v>
      </c>
      <c r="BZ1640" s="312">
        <v>36403</v>
      </c>
      <c r="CA1640" s="137">
        <v>0.26333569640764476</v>
      </c>
      <c r="CB1640" s="302">
        <v>724.84849999999994</v>
      </c>
      <c r="CD1640" s="318" t="s">
        <v>0</v>
      </c>
      <c r="CE1640" s="290" t="s">
        <v>0</v>
      </c>
      <c r="CF1640" s="290" t="s">
        <v>0</v>
      </c>
      <c r="CG1640" s="290" t="s">
        <v>0</v>
      </c>
      <c r="CH1640" s="290" t="s">
        <v>0</v>
      </c>
      <c r="CI1640" s="290" t="s">
        <v>0</v>
      </c>
      <c r="CJ1640" s="312">
        <v>312550</v>
      </c>
      <c r="CK1640" s="137">
        <v>0.24280782329836423</v>
      </c>
      <c r="CL1640" s="302">
        <v>2073.1799999999998</v>
      </c>
    </row>
    <row r="1641" spans="1:91" ht="14.4" x14ac:dyDescent="0.3">
      <c r="A1641" s="99" t="s">
        <v>102</v>
      </c>
      <c r="B1641" s="318" t="s">
        <v>0</v>
      </c>
      <c r="C1641" s="290" t="s">
        <v>0</v>
      </c>
      <c r="D1641" s="290" t="s">
        <v>0</v>
      </c>
      <c r="E1641" s="290" t="s">
        <v>0</v>
      </c>
      <c r="F1641" s="290" t="s">
        <v>0</v>
      </c>
      <c r="G1641" s="290" t="s">
        <v>0</v>
      </c>
      <c r="H1641" s="312">
        <v>77743</v>
      </c>
      <c r="I1641" s="137">
        <v>0.25248939611439852</v>
      </c>
      <c r="J1641" s="302">
        <v>920</v>
      </c>
      <c r="L1641" s="290" t="s">
        <v>0</v>
      </c>
      <c r="M1641" s="290" t="s">
        <v>0</v>
      </c>
      <c r="N1641" s="290" t="s">
        <v>0</v>
      </c>
      <c r="O1641" s="290" t="s">
        <v>0</v>
      </c>
      <c r="P1641" s="290" t="s">
        <v>0</v>
      </c>
      <c r="Q1641" s="290" t="s">
        <v>0</v>
      </c>
      <c r="R1641" s="312">
        <v>69579</v>
      </c>
      <c r="S1641" s="137">
        <v>0.25743112748906699</v>
      </c>
      <c r="T1641" s="302">
        <v>1073.3333700000001</v>
      </c>
      <c r="V1641" s="290" t="s">
        <v>0</v>
      </c>
      <c r="W1641" s="290" t="s">
        <v>0</v>
      </c>
      <c r="X1641" s="290" t="s">
        <v>0</v>
      </c>
      <c r="Y1641" s="290" t="s">
        <v>0</v>
      </c>
      <c r="Z1641" s="290" t="s">
        <v>0</v>
      </c>
      <c r="AA1641" s="290" t="s">
        <v>0</v>
      </c>
      <c r="AB1641" s="312">
        <v>10617</v>
      </c>
      <c r="AC1641" s="137">
        <v>0.24433858050262358</v>
      </c>
      <c r="AD1641" s="302">
        <v>350.30304000000001</v>
      </c>
      <c r="AF1641" s="290" t="s">
        <v>0</v>
      </c>
      <c r="AG1641" s="290" t="s">
        <v>0</v>
      </c>
      <c r="AH1641" s="290" t="s">
        <v>0</v>
      </c>
      <c r="AI1641" s="290" t="s">
        <v>0</v>
      </c>
      <c r="AJ1641" s="290" t="s">
        <v>0</v>
      </c>
      <c r="AK1641" s="290" t="s">
        <v>0</v>
      </c>
      <c r="AL1641" s="312">
        <v>14916</v>
      </c>
      <c r="AM1641" s="137">
        <v>0.33234553597290611</v>
      </c>
      <c r="AN1641" s="302">
        <v>385.45455900000002</v>
      </c>
      <c r="AP1641" s="290" t="s">
        <v>0</v>
      </c>
      <c r="AQ1641" s="290" t="s">
        <v>0</v>
      </c>
      <c r="AR1641" s="290" t="s">
        <v>0</v>
      </c>
      <c r="AS1641" s="290" t="s">
        <v>0</v>
      </c>
      <c r="AT1641" s="290" t="s">
        <v>0</v>
      </c>
      <c r="AU1641" s="290" t="s">
        <v>0</v>
      </c>
      <c r="AV1641" s="312">
        <v>21266</v>
      </c>
      <c r="AW1641" s="137">
        <v>0.26579842015798422</v>
      </c>
      <c r="AX1641" s="302">
        <v>514.54549999999995</v>
      </c>
      <c r="AZ1641" s="318" t="s">
        <v>0</v>
      </c>
      <c r="BA1641" s="290" t="s">
        <v>0</v>
      </c>
      <c r="BB1641" s="290" t="s">
        <v>0</v>
      </c>
      <c r="BC1641" s="290" t="s">
        <v>0</v>
      </c>
      <c r="BD1641" s="290" t="s">
        <v>0</v>
      </c>
      <c r="BE1641" s="290" t="s">
        <v>0</v>
      </c>
      <c r="BF1641" s="312">
        <v>62419</v>
      </c>
      <c r="BG1641" s="137">
        <v>0.27308841608806173</v>
      </c>
      <c r="BH1641" s="302">
        <v>791.51513699999998</v>
      </c>
      <c r="BJ1641" s="318" t="s">
        <v>0</v>
      </c>
      <c r="BK1641" s="290" t="s">
        <v>0</v>
      </c>
      <c r="BL1641" s="290" t="s">
        <v>0</v>
      </c>
      <c r="BM1641" s="290" t="s">
        <v>0</v>
      </c>
      <c r="BN1641" s="290" t="s">
        <v>0</v>
      </c>
      <c r="BO1641" s="290" t="s">
        <v>0</v>
      </c>
      <c r="BP1641" s="312">
        <v>47938</v>
      </c>
      <c r="BQ1641" s="137">
        <v>0.27566734522536201</v>
      </c>
      <c r="BR1641" s="302">
        <v>790.90909999999997</v>
      </c>
      <c r="BT1641" s="318" t="s">
        <v>0</v>
      </c>
      <c r="BU1641" s="290" t="s">
        <v>0</v>
      </c>
      <c r="BV1641" s="290" t="s">
        <v>0</v>
      </c>
      <c r="BW1641" s="290" t="s">
        <v>0</v>
      </c>
      <c r="BX1641" s="290" t="s">
        <v>0</v>
      </c>
      <c r="BY1641" s="290" t="s">
        <v>0</v>
      </c>
      <c r="BZ1641" s="312">
        <v>36208</v>
      </c>
      <c r="CA1641" s="137">
        <v>0.26192508572172629</v>
      </c>
      <c r="CB1641" s="302">
        <v>628.48486300000002</v>
      </c>
      <c r="CD1641" s="318" t="s">
        <v>0</v>
      </c>
      <c r="CE1641" s="290" t="s">
        <v>0</v>
      </c>
      <c r="CF1641" s="290" t="s">
        <v>0</v>
      </c>
      <c r="CG1641" s="290" t="s">
        <v>0</v>
      </c>
      <c r="CH1641" s="290" t="s">
        <v>0</v>
      </c>
      <c r="CI1641" s="290" t="s">
        <v>0</v>
      </c>
      <c r="CJ1641" s="312">
        <v>340686</v>
      </c>
      <c r="CK1641" s="137">
        <v>0.26466557699000648</v>
      </c>
      <c r="CL1641" s="302">
        <v>2043.72</v>
      </c>
    </row>
    <row r="1642" spans="1:91" ht="14.4" x14ac:dyDescent="0.3">
      <c r="A1642" s="99" t="s">
        <v>103</v>
      </c>
      <c r="B1642" s="318" t="s">
        <v>0</v>
      </c>
      <c r="C1642" s="290" t="s">
        <v>0</v>
      </c>
      <c r="D1642" s="290" t="s">
        <v>0</v>
      </c>
      <c r="E1642" s="290" t="s">
        <v>0</v>
      </c>
      <c r="F1642" s="290" t="s">
        <v>0</v>
      </c>
      <c r="G1642" s="290" t="s">
        <v>0</v>
      </c>
      <c r="H1642" s="312">
        <v>26102</v>
      </c>
      <c r="I1642" s="137">
        <v>8.4772625411651606E-2</v>
      </c>
      <c r="J1642" s="302">
        <v>580</v>
      </c>
      <c r="L1642" s="290" t="s">
        <v>0</v>
      </c>
      <c r="M1642" s="290" t="s">
        <v>0</v>
      </c>
      <c r="N1642" s="290" t="s">
        <v>0</v>
      </c>
      <c r="O1642" s="290" t="s">
        <v>0</v>
      </c>
      <c r="P1642" s="290" t="s">
        <v>0</v>
      </c>
      <c r="Q1642" s="290" t="s">
        <v>0</v>
      </c>
      <c r="R1642" s="312">
        <v>21888</v>
      </c>
      <c r="S1642" s="137">
        <v>8.0982085377494614E-2</v>
      </c>
      <c r="T1642" s="302">
        <v>716.96969999999999</v>
      </c>
      <c r="V1642" s="290" t="s">
        <v>0</v>
      </c>
      <c r="W1642" s="290" t="s">
        <v>0</v>
      </c>
      <c r="X1642" s="290" t="s">
        <v>0</v>
      </c>
      <c r="Y1642" s="290" t="s">
        <v>0</v>
      </c>
      <c r="Z1642" s="290" t="s">
        <v>0</v>
      </c>
      <c r="AA1642" s="290" t="s">
        <v>0</v>
      </c>
      <c r="AB1642" s="312">
        <v>3572</v>
      </c>
      <c r="AC1642" s="137">
        <v>8.2205652213937219E-2</v>
      </c>
      <c r="AD1642" s="302">
        <v>280</v>
      </c>
      <c r="AF1642" s="290" t="s">
        <v>0</v>
      </c>
      <c r="AG1642" s="290" t="s">
        <v>0</v>
      </c>
      <c r="AH1642" s="290" t="s">
        <v>0</v>
      </c>
      <c r="AI1642" s="290" t="s">
        <v>0</v>
      </c>
      <c r="AJ1642" s="290" t="s">
        <v>0</v>
      </c>
      <c r="AK1642" s="290" t="s">
        <v>0</v>
      </c>
      <c r="AL1642" s="312">
        <v>3256</v>
      </c>
      <c r="AM1642" s="137">
        <v>7.2547403132728769E-2</v>
      </c>
      <c r="AN1642" s="302">
        <v>228.484848</v>
      </c>
      <c r="AP1642" s="290" t="s">
        <v>0</v>
      </c>
      <c r="AQ1642" s="290" t="s">
        <v>0</v>
      </c>
      <c r="AR1642" s="290" t="s">
        <v>0</v>
      </c>
      <c r="AS1642" s="290" t="s">
        <v>0</v>
      </c>
      <c r="AT1642" s="290" t="s">
        <v>0</v>
      </c>
      <c r="AU1642" s="290" t="s">
        <v>0</v>
      </c>
      <c r="AV1642" s="312">
        <v>6534</v>
      </c>
      <c r="AW1642" s="137">
        <v>8.1666833316668339E-2</v>
      </c>
      <c r="AX1642" s="302">
        <v>374.54544099999998</v>
      </c>
      <c r="AZ1642" s="318" t="s">
        <v>0</v>
      </c>
      <c r="BA1642" s="290" t="s">
        <v>0</v>
      </c>
      <c r="BB1642" s="290" t="s">
        <v>0</v>
      </c>
      <c r="BC1642" s="290" t="s">
        <v>0</v>
      </c>
      <c r="BD1642" s="290" t="s">
        <v>0</v>
      </c>
      <c r="BE1642" s="290" t="s">
        <v>0</v>
      </c>
      <c r="BF1642" s="312">
        <v>16227</v>
      </c>
      <c r="BG1642" s="137">
        <v>7.0994500518447551E-2</v>
      </c>
      <c r="BH1642" s="302">
        <v>465.45455900000002</v>
      </c>
      <c r="BJ1642" s="318" t="s">
        <v>0</v>
      </c>
      <c r="BK1642" s="290" t="s">
        <v>0</v>
      </c>
      <c r="BL1642" s="290" t="s">
        <v>0</v>
      </c>
      <c r="BM1642" s="290" t="s">
        <v>0</v>
      </c>
      <c r="BN1642" s="290" t="s">
        <v>0</v>
      </c>
      <c r="BO1642" s="290" t="s">
        <v>0</v>
      </c>
      <c r="BP1642" s="312">
        <v>12964</v>
      </c>
      <c r="BQ1642" s="137">
        <v>7.4549448527297613E-2</v>
      </c>
      <c r="BR1642" s="302">
        <v>560.60609999999997</v>
      </c>
      <c r="BT1642" s="318" t="s">
        <v>0</v>
      </c>
      <c r="BU1642" s="290" t="s">
        <v>0</v>
      </c>
      <c r="BV1642" s="290" t="s">
        <v>0</v>
      </c>
      <c r="BW1642" s="290" t="s">
        <v>0</v>
      </c>
      <c r="BX1642" s="290" t="s">
        <v>0</v>
      </c>
      <c r="BY1642" s="290" t="s">
        <v>0</v>
      </c>
      <c r="BZ1642" s="312">
        <v>11401</v>
      </c>
      <c r="CA1642" s="137">
        <v>8.2473704770034295E-2</v>
      </c>
      <c r="CB1642" s="302">
        <v>460</v>
      </c>
      <c r="CD1642" s="318" t="s">
        <v>0</v>
      </c>
      <c r="CE1642" s="290" t="s">
        <v>0</v>
      </c>
      <c r="CF1642" s="290" t="s">
        <v>0</v>
      </c>
      <c r="CG1642" s="290" t="s">
        <v>0</v>
      </c>
      <c r="CH1642" s="290" t="s">
        <v>0</v>
      </c>
      <c r="CI1642" s="290" t="s">
        <v>0</v>
      </c>
      <c r="CJ1642" s="312">
        <v>101944</v>
      </c>
      <c r="CK1642" s="137">
        <v>7.919629095609805E-2</v>
      </c>
      <c r="CL1642" s="302">
        <v>1364.08</v>
      </c>
    </row>
    <row r="1643" spans="1:91" ht="14.4" x14ac:dyDescent="0.3">
      <c r="A1643" s="99" t="s">
        <v>104</v>
      </c>
      <c r="B1643" s="318" t="s">
        <v>0</v>
      </c>
      <c r="C1643" s="290" t="s">
        <v>0</v>
      </c>
      <c r="D1643" s="290" t="s">
        <v>0</v>
      </c>
      <c r="E1643" s="290" t="s">
        <v>0</v>
      </c>
      <c r="F1643" s="290" t="s">
        <v>0</v>
      </c>
      <c r="G1643" s="290" t="s">
        <v>0</v>
      </c>
      <c r="H1643" s="312">
        <v>14595</v>
      </c>
      <c r="I1643" s="137">
        <v>4.7400830123479246E-2</v>
      </c>
      <c r="J1643" s="302">
        <v>531.51513699999998</v>
      </c>
      <c r="L1643" s="290" t="s">
        <v>0</v>
      </c>
      <c r="M1643" s="290" t="s">
        <v>0</v>
      </c>
      <c r="N1643" s="290" t="s">
        <v>0</v>
      </c>
      <c r="O1643" s="290" t="s">
        <v>0</v>
      </c>
      <c r="P1643" s="290" t="s">
        <v>0</v>
      </c>
      <c r="Q1643" s="290" t="s">
        <v>0</v>
      </c>
      <c r="R1643" s="312">
        <v>11537</v>
      </c>
      <c r="S1643" s="137">
        <v>4.2685047468939849E-2</v>
      </c>
      <c r="T1643" s="302">
        <v>565.45450000000005</v>
      </c>
      <c r="V1643" s="290" t="s">
        <v>0</v>
      </c>
      <c r="W1643" s="290" t="s">
        <v>0</v>
      </c>
      <c r="X1643" s="290" t="s">
        <v>0</v>
      </c>
      <c r="Y1643" s="290" t="s">
        <v>0</v>
      </c>
      <c r="Z1643" s="290" t="s">
        <v>0</v>
      </c>
      <c r="AA1643" s="290" t="s">
        <v>0</v>
      </c>
      <c r="AB1643" s="312">
        <v>2054</v>
      </c>
      <c r="AC1643" s="137">
        <v>4.7270551413053481E-2</v>
      </c>
      <c r="AD1643" s="302">
        <v>223.636368</v>
      </c>
      <c r="AF1643" s="290" t="s">
        <v>0</v>
      </c>
      <c r="AG1643" s="290" t="s">
        <v>0</v>
      </c>
      <c r="AH1643" s="290" t="s">
        <v>0</v>
      </c>
      <c r="AI1643" s="290" t="s">
        <v>0</v>
      </c>
      <c r="AJ1643" s="290" t="s">
        <v>0</v>
      </c>
      <c r="AK1643" s="290" t="s">
        <v>0</v>
      </c>
      <c r="AL1643" s="312">
        <v>1939</v>
      </c>
      <c r="AM1643" s="137">
        <v>4.3203137185000337E-2</v>
      </c>
      <c r="AN1643" s="302">
        <v>190.30302399999999</v>
      </c>
      <c r="AP1643" s="290" t="s">
        <v>0</v>
      </c>
      <c r="AQ1643" s="290" t="s">
        <v>0</v>
      </c>
      <c r="AR1643" s="290" t="s">
        <v>0</v>
      </c>
      <c r="AS1643" s="290" t="s">
        <v>0</v>
      </c>
      <c r="AT1643" s="290" t="s">
        <v>0</v>
      </c>
      <c r="AU1643" s="290" t="s">
        <v>0</v>
      </c>
      <c r="AV1643" s="312">
        <v>4047</v>
      </c>
      <c r="AW1643" s="137">
        <v>5.0582441755824416E-2</v>
      </c>
      <c r="AX1643" s="302">
        <v>316.36364700000001</v>
      </c>
      <c r="AZ1643" s="318" t="s">
        <v>0</v>
      </c>
      <c r="BA1643" s="290" t="s">
        <v>0</v>
      </c>
      <c r="BB1643" s="290" t="s">
        <v>0</v>
      </c>
      <c r="BC1643" s="290" t="s">
        <v>0</v>
      </c>
      <c r="BD1643" s="290" t="s">
        <v>0</v>
      </c>
      <c r="BE1643" s="290" t="s">
        <v>0</v>
      </c>
      <c r="BF1643" s="312">
        <v>8024</v>
      </c>
      <c r="BG1643" s="137">
        <v>3.510568017255334E-2</v>
      </c>
      <c r="BH1643" s="302">
        <v>345.45455900000002</v>
      </c>
      <c r="BJ1643" s="318" t="s">
        <v>0</v>
      </c>
      <c r="BK1643" s="290" t="s">
        <v>0</v>
      </c>
      <c r="BL1643" s="290" t="s">
        <v>0</v>
      </c>
      <c r="BM1643" s="290" t="s">
        <v>0</v>
      </c>
      <c r="BN1643" s="290" t="s">
        <v>0</v>
      </c>
      <c r="BO1643" s="290" t="s">
        <v>0</v>
      </c>
      <c r="BP1643" s="312">
        <v>6733</v>
      </c>
      <c r="BQ1643" s="137">
        <v>3.8718099115573494E-2</v>
      </c>
      <c r="BR1643" s="302">
        <v>355.15152</v>
      </c>
      <c r="BT1643" s="318" t="s">
        <v>0</v>
      </c>
      <c r="BU1643" s="290" t="s">
        <v>0</v>
      </c>
      <c r="BV1643" s="290" t="s">
        <v>0</v>
      </c>
      <c r="BW1643" s="290" t="s">
        <v>0</v>
      </c>
      <c r="BX1643" s="290" t="s">
        <v>0</v>
      </c>
      <c r="BY1643" s="290" t="s">
        <v>0</v>
      </c>
      <c r="BZ1643" s="312">
        <v>6654</v>
      </c>
      <c r="CA1643" s="137">
        <v>4.8134376944110879E-2</v>
      </c>
      <c r="CB1643" s="302">
        <v>410.30304000000001</v>
      </c>
      <c r="CD1643" s="318" t="s">
        <v>0</v>
      </c>
      <c r="CE1643" s="290" t="s">
        <v>0</v>
      </c>
      <c r="CF1643" s="290" t="s">
        <v>0</v>
      </c>
      <c r="CG1643" s="290" t="s">
        <v>0</v>
      </c>
      <c r="CH1643" s="290" t="s">
        <v>0</v>
      </c>
      <c r="CI1643" s="290" t="s">
        <v>0</v>
      </c>
      <c r="CJ1643" s="312">
        <v>55583</v>
      </c>
      <c r="CK1643" s="137">
        <v>4.318025033560384E-2</v>
      </c>
      <c r="CL1643" s="302">
        <v>1095.45</v>
      </c>
    </row>
    <row r="1644" spans="1:91" ht="14.4" x14ac:dyDescent="0.3">
      <c r="A1644" s="99" t="s">
        <v>105</v>
      </c>
      <c r="B1644" s="318" t="s">
        <v>0</v>
      </c>
      <c r="C1644" s="290" t="s">
        <v>0</v>
      </c>
      <c r="D1644" s="290" t="s">
        <v>0</v>
      </c>
      <c r="E1644" s="290" t="s">
        <v>0</v>
      </c>
      <c r="F1644" s="290" t="s">
        <v>0</v>
      </c>
      <c r="G1644" s="290" t="s">
        <v>0</v>
      </c>
      <c r="H1644" s="312">
        <v>11507</v>
      </c>
      <c r="I1644" s="137">
        <v>3.7371795288172367E-2</v>
      </c>
      <c r="J1644" s="302">
        <v>360</v>
      </c>
      <c r="L1644" s="290" t="s">
        <v>0</v>
      </c>
      <c r="M1644" s="290" t="s">
        <v>0</v>
      </c>
      <c r="N1644" s="290" t="s">
        <v>0</v>
      </c>
      <c r="O1644" s="290" t="s">
        <v>0</v>
      </c>
      <c r="P1644" s="290" t="s">
        <v>0</v>
      </c>
      <c r="Q1644" s="290" t="s">
        <v>0</v>
      </c>
      <c r="R1644" s="312">
        <v>10351</v>
      </c>
      <c r="S1644" s="137">
        <v>3.8297037908554772E-2</v>
      </c>
      <c r="T1644" s="302">
        <v>509.09089999999998</v>
      </c>
      <c r="V1644" s="290" t="s">
        <v>0</v>
      </c>
      <c r="W1644" s="290" t="s">
        <v>0</v>
      </c>
      <c r="X1644" s="290" t="s">
        <v>0</v>
      </c>
      <c r="Y1644" s="290" t="s">
        <v>0</v>
      </c>
      <c r="Z1644" s="290" t="s">
        <v>0</v>
      </c>
      <c r="AA1644" s="290" t="s">
        <v>0</v>
      </c>
      <c r="AB1644" s="312">
        <v>1518</v>
      </c>
      <c r="AC1644" s="137">
        <v>3.4935100800883731E-2</v>
      </c>
      <c r="AD1644" s="302">
        <v>172.121216</v>
      </c>
      <c r="AF1644" s="290" t="s">
        <v>0</v>
      </c>
      <c r="AG1644" s="290" t="s">
        <v>0</v>
      </c>
      <c r="AH1644" s="290" t="s">
        <v>0</v>
      </c>
      <c r="AI1644" s="290" t="s">
        <v>0</v>
      </c>
      <c r="AJ1644" s="290" t="s">
        <v>0</v>
      </c>
      <c r="AK1644" s="290" t="s">
        <v>0</v>
      </c>
      <c r="AL1644" s="312">
        <v>1317</v>
      </c>
      <c r="AM1644" s="137">
        <v>2.9344265947728439E-2</v>
      </c>
      <c r="AN1644" s="302">
        <v>176.363632</v>
      </c>
      <c r="AP1644" s="290" t="s">
        <v>0</v>
      </c>
      <c r="AQ1644" s="290" t="s">
        <v>0</v>
      </c>
      <c r="AR1644" s="290" t="s">
        <v>0</v>
      </c>
      <c r="AS1644" s="290" t="s">
        <v>0</v>
      </c>
      <c r="AT1644" s="290" t="s">
        <v>0</v>
      </c>
      <c r="AU1644" s="290" t="s">
        <v>0</v>
      </c>
      <c r="AV1644" s="312">
        <v>2487</v>
      </c>
      <c r="AW1644" s="137">
        <v>3.1084391560843916E-2</v>
      </c>
      <c r="AX1644" s="302">
        <v>230.909088</v>
      </c>
      <c r="AZ1644" s="318" t="s">
        <v>0</v>
      </c>
      <c r="BA1644" s="290" t="s">
        <v>0</v>
      </c>
      <c r="BB1644" s="290" t="s">
        <v>0</v>
      </c>
      <c r="BC1644" s="290" t="s">
        <v>0</v>
      </c>
      <c r="BD1644" s="290" t="s">
        <v>0</v>
      </c>
      <c r="BE1644" s="290" t="s">
        <v>0</v>
      </c>
      <c r="BF1644" s="312">
        <v>8203</v>
      </c>
      <c r="BG1644" s="137">
        <v>3.5888820345894204E-2</v>
      </c>
      <c r="BH1644" s="302">
        <v>360</v>
      </c>
      <c r="BJ1644" s="318" t="s">
        <v>0</v>
      </c>
      <c r="BK1644" s="290" t="s">
        <v>0</v>
      </c>
      <c r="BL1644" s="290" t="s">
        <v>0</v>
      </c>
      <c r="BM1644" s="290" t="s">
        <v>0</v>
      </c>
      <c r="BN1644" s="290" t="s">
        <v>0</v>
      </c>
      <c r="BO1644" s="290" t="s">
        <v>0</v>
      </c>
      <c r="BP1644" s="312">
        <v>6231</v>
      </c>
      <c r="BQ1644" s="137">
        <v>3.5831349411724112E-2</v>
      </c>
      <c r="BR1644" s="302">
        <v>377.57574499999998</v>
      </c>
      <c r="BT1644" s="318" t="s">
        <v>0</v>
      </c>
      <c r="BU1644" s="290" t="s">
        <v>0</v>
      </c>
      <c r="BV1644" s="290" t="s">
        <v>0</v>
      </c>
      <c r="BW1644" s="290" t="s">
        <v>0</v>
      </c>
      <c r="BX1644" s="290" t="s">
        <v>0</v>
      </c>
      <c r="BY1644" s="290" t="s">
        <v>0</v>
      </c>
      <c r="BZ1644" s="312">
        <v>4747</v>
      </c>
      <c r="CA1644" s="137">
        <v>3.4339327825923409E-2</v>
      </c>
      <c r="CB1644" s="302">
        <v>242.42424</v>
      </c>
      <c r="CD1644" s="318" t="s">
        <v>0</v>
      </c>
      <c r="CE1644" s="290" t="s">
        <v>0</v>
      </c>
      <c r="CF1644" s="290" t="s">
        <v>0</v>
      </c>
      <c r="CG1644" s="290" t="s">
        <v>0</v>
      </c>
      <c r="CH1644" s="290" t="s">
        <v>0</v>
      </c>
      <c r="CI1644" s="290" t="s">
        <v>0</v>
      </c>
      <c r="CJ1644" s="312">
        <v>46361</v>
      </c>
      <c r="CK1644" s="137">
        <v>3.6016040620494211E-2</v>
      </c>
      <c r="CL1644" s="302">
        <v>912.37</v>
      </c>
    </row>
    <row r="1645" spans="1:91" ht="14.4" x14ac:dyDescent="0.3">
      <c r="A1645" s="99" t="s">
        <v>106</v>
      </c>
      <c r="B1645" s="318" t="s">
        <v>0</v>
      </c>
      <c r="C1645" s="290" t="s">
        <v>0</v>
      </c>
      <c r="D1645" s="290" t="s">
        <v>0</v>
      </c>
      <c r="E1645" s="290" t="s">
        <v>0</v>
      </c>
      <c r="F1645" s="290" t="s">
        <v>0</v>
      </c>
      <c r="G1645" s="290" t="s">
        <v>0</v>
      </c>
      <c r="H1645" s="312">
        <v>86086</v>
      </c>
      <c r="I1645" s="137">
        <v>0.27958532798971114</v>
      </c>
      <c r="J1645" s="302">
        <v>1015.75757</v>
      </c>
      <c r="L1645" s="290" t="s">
        <v>0</v>
      </c>
      <c r="M1645" s="290" t="s">
        <v>0</v>
      </c>
      <c r="N1645" s="290" t="s">
        <v>0</v>
      </c>
      <c r="O1645" s="290" t="s">
        <v>0</v>
      </c>
      <c r="P1645" s="290" t="s">
        <v>0</v>
      </c>
      <c r="Q1645" s="290" t="s">
        <v>0</v>
      </c>
      <c r="R1645" s="312">
        <v>66562</v>
      </c>
      <c r="S1645" s="137">
        <v>0.2462687119379019</v>
      </c>
      <c r="T1645" s="302">
        <v>948.48486300000002</v>
      </c>
      <c r="V1645" s="290" t="s">
        <v>0</v>
      </c>
      <c r="W1645" s="290" t="s">
        <v>0</v>
      </c>
      <c r="X1645" s="290" t="s">
        <v>0</v>
      </c>
      <c r="Y1645" s="290" t="s">
        <v>0</v>
      </c>
      <c r="Z1645" s="290" t="s">
        <v>0</v>
      </c>
      <c r="AA1645" s="290" t="s">
        <v>0</v>
      </c>
      <c r="AB1645" s="312">
        <v>10413</v>
      </c>
      <c r="AC1645" s="137">
        <v>0.23964374482187242</v>
      </c>
      <c r="AD1645" s="302">
        <v>361.81817599999999</v>
      </c>
      <c r="AF1645" s="290" t="s">
        <v>0</v>
      </c>
      <c r="AG1645" s="290" t="s">
        <v>0</v>
      </c>
      <c r="AH1645" s="290" t="s">
        <v>0</v>
      </c>
      <c r="AI1645" s="290" t="s">
        <v>0</v>
      </c>
      <c r="AJ1645" s="290" t="s">
        <v>0</v>
      </c>
      <c r="AK1645" s="290" t="s">
        <v>0</v>
      </c>
      <c r="AL1645" s="312">
        <v>10044</v>
      </c>
      <c r="AM1645" s="137">
        <v>0.22379180499543236</v>
      </c>
      <c r="AN1645" s="302">
        <v>426.66665599999999</v>
      </c>
      <c r="AP1645" s="290" t="s">
        <v>0</v>
      </c>
      <c r="AQ1645" s="290" t="s">
        <v>0</v>
      </c>
      <c r="AR1645" s="290" t="s">
        <v>0</v>
      </c>
      <c r="AS1645" s="290" t="s">
        <v>0</v>
      </c>
      <c r="AT1645" s="290" t="s">
        <v>0</v>
      </c>
      <c r="AU1645" s="290" t="s">
        <v>0</v>
      </c>
      <c r="AV1645" s="312">
        <v>19675</v>
      </c>
      <c r="AW1645" s="137">
        <v>0.24591290870912907</v>
      </c>
      <c r="AX1645" s="302">
        <v>535.15150000000006</v>
      </c>
      <c r="AZ1645" s="318" t="s">
        <v>0</v>
      </c>
      <c r="BA1645" s="290" t="s">
        <v>0</v>
      </c>
      <c r="BB1645" s="290" t="s">
        <v>0</v>
      </c>
      <c r="BC1645" s="290" t="s">
        <v>0</v>
      </c>
      <c r="BD1645" s="290" t="s">
        <v>0</v>
      </c>
      <c r="BE1645" s="290" t="s">
        <v>0</v>
      </c>
      <c r="BF1645" s="312">
        <v>57342</v>
      </c>
      <c r="BG1645" s="137">
        <v>0.25087611072464527</v>
      </c>
      <c r="BH1645" s="302">
        <v>726.66669999999999</v>
      </c>
      <c r="BJ1645" s="318" t="s">
        <v>0</v>
      </c>
      <c r="BK1645" s="290" t="s">
        <v>0</v>
      </c>
      <c r="BL1645" s="290" t="s">
        <v>0</v>
      </c>
      <c r="BM1645" s="290" t="s">
        <v>0</v>
      </c>
      <c r="BN1645" s="290" t="s">
        <v>0</v>
      </c>
      <c r="BO1645" s="290" t="s">
        <v>0</v>
      </c>
      <c r="BP1645" s="312">
        <v>43474</v>
      </c>
      <c r="BQ1645" s="137">
        <v>0.24999712475129099</v>
      </c>
      <c r="BR1645" s="302">
        <v>797.57574499999998</v>
      </c>
      <c r="BT1645" s="318" t="s">
        <v>0</v>
      </c>
      <c r="BU1645" s="290" t="s">
        <v>0</v>
      </c>
      <c r="BV1645" s="290" t="s">
        <v>0</v>
      </c>
      <c r="BW1645" s="290" t="s">
        <v>0</v>
      </c>
      <c r="BX1645" s="290" t="s">
        <v>0</v>
      </c>
      <c r="BY1645" s="290" t="s">
        <v>0</v>
      </c>
      <c r="BZ1645" s="312">
        <v>33272</v>
      </c>
      <c r="CA1645" s="137">
        <v>0.24068635252246126</v>
      </c>
      <c r="CB1645" s="302">
        <v>698.18179999999995</v>
      </c>
      <c r="CD1645" s="318" t="s">
        <v>0</v>
      </c>
      <c r="CE1645" s="290" t="s">
        <v>0</v>
      </c>
      <c r="CF1645" s="290" t="s">
        <v>0</v>
      </c>
      <c r="CG1645" s="290" t="s">
        <v>0</v>
      </c>
      <c r="CH1645" s="290" t="s">
        <v>0</v>
      </c>
      <c r="CI1645" s="290" t="s">
        <v>0</v>
      </c>
      <c r="CJ1645" s="312">
        <v>326868</v>
      </c>
      <c r="CK1645" s="137">
        <v>0.25393091532839457</v>
      </c>
      <c r="CL1645" s="302">
        <v>2043.63</v>
      </c>
    </row>
    <row r="1646" spans="1:91" ht="14.4" x14ac:dyDescent="0.3">
      <c r="A1646" s="99" t="s">
        <v>107</v>
      </c>
      <c r="B1646" s="318" t="s">
        <v>0</v>
      </c>
      <c r="C1646" s="290" t="s">
        <v>0</v>
      </c>
      <c r="D1646" s="290" t="s">
        <v>0</v>
      </c>
      <c r="E1646" s="290" t="s">
        <v>0</v>
      </c>
      <c r="F1646" s="290" t="s">
        <v>0</v>
      </c>
      <c r="G1646" s="290" t="s">
        <v>0</v>
      </c>
      <c r="H1646" s="312">
        <v>37382</v>
      </c>
      <c r="I1646" s="137">
        <v>0.12140718271160679</v>
      </c>
      <c r="J1646" s="302">
        <v>609.69695999999999</v>
      </c>
      <c r="L1646" s="290" t="s">
        <v>0</v>
      </c>
      <c r="M1646" s="290" t="s">
        <v>0</v>
      </c>
      <c r="N1646" s="290" t="s">
        <v>0</v>
      </c>
      <c r="O1646" s="290" t="s">
        <v>0</v>
      </c>
      <c r="P1646" s="290" t="s">
        <v>0</v>
      </c>
      <c r="Q1646" s="290" t="s">
        <v>0</v>
      </c>
      <c r="R1646" s="312">
        <v>28217</v>
      </c>
      <c r="S1646" s="137">
        <v>0.1043983691107806</v>
      </c>
      <c r="T1646" s="302">
        <v>680.60609999999997</v>
      </c>
      <c r="V1646" s="290" t="s">
        <v>0</v>
      </c>
      <c r="W1646" s="290" t="s">
        <v>0</v>
      </c>
      <c r="X1646" s="290" t="s">
        <v>0</v>
      </c>
      <c r="Y1646" s="290" t="s">
        <v>0</v>
      </c>
      <c r="Z1646" s="290" t="s">
        <v>0</v>
      </c>
      <c r="AA1646" s="290" t="s">
        <v>0</v>
      </c>
      <c r="AB1646" s="312">
        <v>4003</v>
      </c>
      <c r="AC1646" s="137">
        <v>9.2124643284543867E-2</v>
      </c>
      <c r="AD1646" s="302">
        <v>234.545456</v>
      </c>
      <c r="AF1646" s="290" t="s">
        <v>0</v>
      </c>
      <c r="AG1646" s="290" t="s">
        <v>0</v>
      </c>
      <c r="AH1646" s="290" t="s">
        <v>0</v>
      </c>
      <c r="AI1646" s="290" t="s">
        <v>0</v>
      </c>
      <c r="AJ1646" s="290" t="s">
        <v>0</v>
      </c>
      <c r="AK1646" s="290" t="s">
        <v>0</v>
      </c>
      <c r="AL1646" s="312">
        <v>4775</v>
      </c>
      <c r="AM1646" s="137">
        <v>0.10639246006105034</v>
      </c>
      <c r="AN1646" s="302">
        <v>263.63635299999999</v>
      </c>
      <c r="AP1646" s="290" t="s">
        <v>0</v>
      </c>
      <c r="AQ1646" s="290" t="s">
        <v>0</v>
      </c>
      <c r="AR1646" s="290" t="s">
        <v>0</v>
      </c>
      <c r="AS1646" s="290" t="s">
        <v>0</v>
      </c>
      <c r="AT1646" s="290" t="s">
        <v>0</v>
      </c>
      <c r="AU1646" s="290" t="s">
        <v>0</v>
      </c>
      <c r="AV1646" s="312">
        <v>7874</v>
      </c>
      <c r="AW1646" s="137">
        <v>9.8415158484151583E-2</v>
      </c>
      <c r="AX1646" s="302">
        <v>317.57574499999998</v>
      </c>
      <c r="AZ1646" s="318" t="s">
        <v>0</v>
      </c>
      <c r="BA1646" s="290" t="s">
        <v>0</v>
      </c>
      <c r="BB1646" s="290" t="s">
        <v>0</v>
      </c>
      <c r="BC1646" s="290" t="s">
        <v>0</v>
      </c>
      <c r="BD1646" s="290" t="s">
        <v>0</v>
      </c>
      <c r="BE1646" s="290" t="s">
        <v>0</v>
      </c>
      <c r="BF1646" s="312">
        <v>26226</v>
      </c>
      <c r="BG1646" s="137">
        <v>0.11474097310635394</v>
      </c>
      <c r="BH1646" s="302">
        <v>510.30304000000001</v>
      </c>
      <c r="BJ1646" s="318" t="s">
        <v>0</v>
      </c>
      <c r="BK1646" s="290" t="s">
        <v>0</v>
      </c>
      <c r="BL1646" s="290" t="s">
        <v>0</v>
      </c>
      <c r="BM1646" s="290" t="s">
        <v>0</v>
      </c>
      <c r="BN1646" s="290" t="s">
        <v>0</v>
      </c>
      <c r="BO1646" s="290" t="s">
        <v>0</v>
      </c>
      <c r="BP1646" s="312">
        <v>19920</v>
      </c>
      <c r="BQ1646" s="137">
        <v>0.11454990856709105</v>
      </c>
      <c r="BR1646" s="302">
        <v>564.84849999999994</v>
      </c>
      <c r="BT1646" s="318" t="s">
        <v>0</v>
      </c>
      <c r="BU1646" s="290" t="s">
        <v>0</v>
      </c>
      <c r="BV1646" s="290" t="s">
        <v>0</v>
      </c>
      <c r="BW1646" s="290" t="s">
        <v>0</v>
      </c>
      <c r="BX1646" s="290" t="s">
        <v>0</v>
      </c>
      <c r="BY1646" s="290" t="s">
        <v>0</v>
      </c>
      <c r="BZ1646" s="312">
        <v>13386</v>
      </c>
      <c r="CA1646" s="137">
        <v>9.6832998162589154E-2</v>
      </c>
      <c r="CB1646" s="302">
        <v>467.878784</v>
      </c>
      <c r="CD1646" s="318" t="s">
        <v>0</v>
      </c>
      <c r="CE1646" s="290" t="s">
        <v>0</v>
      </c>
      <c r="CF1646" s="290" t="s">
        <v>0</v>
      </c>
      <c r="CG1646" s="290" t="s">
        <v>0</v>
      </c>
      <c r="CH1646" s="290" t="s">
        <v>0</v>
      </c>
      <c r="CI1646" s="290" t="s">
        <v>0</v>
      </c>
      <c r="CJ1646" s="312">
        <v>141783</v>
      </c>
      <c r="CK1646" s="137">
        <v>0.11014564585094218</v>
      </c>
      <c r="CL1646" s="302">
        <v>1361.6</v>
      </c>
    </row>
    <row r="1647" spans="1:91" ht="14.4" x14ac:dyDescent="0.3">
      <c r="A1647" s="99" t="s">
        <v>101</v>
      </c>
      <c r="B1647" s="318" t="s">
        <v>0</v>
      </c>
      <c r="C1647" s="290" t="s">
        <v>0</v>
      </c>
      <c r="D1647" s="290" t="s">
        <v>0</v>
      </c>
      <c r="E1647" s="290" t="s">
        <v>0</v>
      </c>
      <c r="F1647" s="290" t="s">
        <v>0</v>
      </c>
      <c r="G1647" s="290" t="s">
        <v>0</v>
      </c>
      <c r="H1647" s="312">
        <v>23418</v>
      </c>
      <c r="I1647" s="137">
        <v>7.6055679330704826E-2</v>
      </c>
      <c r="J1647" s="302">
        <v>540.60609999999997</v>
      </c>
      <c r="L1647" s="290" t="s">
        <v>0</v>
      </c>
      <c r="M1647" s="290" t="s">
        <v>0</v>
      </c>
      <c r="N1647" s="290" t="s">
        <v>0</v>
      </c>
      <c r="O1647" s="290" t="s">
        <v>0</v>
      </c>
      <c r="P1647" s="290" t="s">
        <v>0</v>
      </c>
      <c r="Q1647" s="290" t="s">
        <v>0</v>
      </c>
      <c r="R1647" s="312">
        <v>18646</v>
      </c>
      <c r="S1647" s="137">
        <v>6.8987205955261546E-2</v>
      </c>
      <c r="T1647" s="302">
        <v>697.57574499999998</v>
      </c>
      <c r="V1647" s="290" t="s">
        <v>0</v>
      </c>
      <c r="W1647" s="290" t="s">
        <v>0</v>
      </c>
      <c r="X1647" s="290" t="s">
        <v>0</v>
      </c>
      <c r="Y1647" s="290" t="s">
        <v>0</v>
      </c>
      <c r="Z1647" s="290" t="s">
        <v>0</v>
      </c>
      <c r="AA1647" s="290" t="s">
        <v>0</v>
      </c>
      <c r="AB1647" s="312">
        <v>3284</v>
      </c>
      <c r="AC1647" s="137">
        <v>7.5577648899935568E-2</v>
      </c>
      <c r="AD1647" s="302">
        <v>269.69695999999999</v>
      </c>
      <c r="AF1647" s="290" t="s">
        <v>0</v>
      </c>
      <c r="AG1647" s="290" t="s">
        <v>0</v>
      </c>
      <c r="AH1647" s="290" t="s">
        <v>0</v>
      </c>
      <c r="AI1647" s="290" t="s">
        <v>0</v>
      </c>
      <c r="AJ1647" s="290" t="s">
        <v>0</v>
      </c>
      <c r="AK1647" s="290" t="s">
        <v>0</v>
      </c>
      <c r="AL1647" s="312">
        <v>2725</v>
      </c>
      <c r="AM1647" s="137">
        <v>6.0716115951070612E-2</v>
      </c>
      <c r="AN1647" s="302">
        <v>306.06060000000002</v>
      </c>
      <c r="AP1647" s="290" t="s">
        <v>0</v>
      </c>
      <c r="AQ1647" s="290" t="s">
        <v>0</v>
      </c>
      <c r="AR1647" s="290" t="s">
        <v>0</v>
      </c>
      <c r="AS1647" s="290" t="s">
        <v>0</v>
      </c>
      <c r="AT1647" s="290" t="s">
        <v>0</v>
      </c>
      <c r="AU1647" s="290" t="s">
        <v>0</v>
      </c>
      <c r="AV1647" s="312">
        <v>5887</v>
      </c>
      <c r="AW1647" s="137">
        <v>7.3580141985801414E-2</v>
      </c>
      <c r="AX1647" s="302">
        <v>328.48486300000002</v>
      </c>
      <c r="AZ1647" s="318" t="s">
        <v>0</v>
      </c>
      <c r="BA1647" s="290" t="s">
        <v>0</v>
      </c>
      <c r="BB1647" s="290" t="s">
        <v>0</v>
      </c>
      <c r="BC1647" s="290" t="s">
        <v>0</v>
      </c>
      <c r="BD1647" s="290" t="s">
        <v>0</v>
      </c>
      <c r="BE1647" s="290" t="s">
        <v>0</v>
      </c>
      <c r="BF1647" s="312">
        <v>13716</v>
      </c>
      <c r="BG1647" s="137">
        <v>6.0008662667839191E-2</v>
      </c>
      <c r="BH1647" s="302">
        <v>498.18182400000001</v>
      </c>
      <c r="BJ1647" s="318" t="s">
        <v>0</v>
      </c>
      <c r="BK1647" s="290" t="s">
        <v>0</v>
      </c>
      <c r="BL1647" s="290" t="s">
        <v>0</v>
      </c>
      <c r="BM1647" s="290" t="s">
        <v>0</v>
      </c>
      <c r="BN1647" s="290" t="s">
        <v>0</v>
      </c>
      <c r="BO1647" s="290" t="s">
        <v>0</v>
      </c>
      <c r="BP1647" s="312">
        <v>10321</v>
      </c>
      <c r="BQ1647" s="137">
        <v>5.9350883851453151E-2</v>
      </c>
      <c r="BR1647" s="302">
        <v>449.69695999999999</v>
      </c>
      <c r="BT1647" s="318" t="s">
        <v>0</v>
      </c>
      <c r="BU1647" s="290" t="s">
        <v>0</v>
      </c>
      <c r="BV1647" s="290" t="s">
        <v>0</v>
      </c>
      <c r="BW1647" s="290" t="s">
        <v>0</v>
      </c>
      <c r="BX1647" s="290" t="s">
        <v>0</v>
      </c>
      <c r="BY1647" s="290" t="s">
        <v>0</v>
      </c>
      <c r="BZ1647" s="312">
        <v>10071</v>
      </c>
      <c r="CA1647" s="137">
        <v>7.2852616501974859E-2</v>
      </c>
      <c r="CB1647" s="302">
        <v>415.75756799999999</v>
      </c>
      <c r="CD1647" s="318" t="s">
        <v>0</v>
      </c>
      <c r="CE1647" s="290" t="s">
        <v>0</v>
      </c>
      <c r="CF1647" s="290" t="s">
        <v>0</v>
      </c>
      <c r="CG1647" s="290" t="s">
        <v>0</v>
      </c>
      <c r="CH1647" s="290" t="s">
        <v>0</v>
      </c>
      <c r="CI1647" s="290" t="s">
        <v>0</v>
      </c>
      <c r="CJ1647" s="312">
        <v>88068</v>
      </c>
      <c r="CK1647" s="137">
        <v>6.8416571371749613E-2</v>
      </c>
      <c r="CL1647" s="302">
        <v>1293.3699999999999</v>
      </c>
    </row>
    <row r="1648" spans="1:91" ht="14.4" x14ac:dyDescent="0.3">
      <c r="A1648" s="99" t="s">
        <v>108</v>
      </c>
      <c r="B1648" s="318" t="s">
        <v>0</v>
      </c>
      <c r="C1648" s="290" t="s">
        <v>0</v>
      </c>
      <c r="D1648" s="290" t="s">
        <v>0</v>
      </c>
      <c r="E1648" s="290" t="s">
        <v>0</v>
      </c>
      <c r="F1648" s="290" t="s">
        <v>0</v>
      </c>
      <c r="G1648" s="290" t="s">
        <v>0</v>
      </c>
      <c r="H1648" s="312">
        <v>21421</v>
      </c>
      <c r="I1648" s="137">
        <v>6.9569933681058502E-2</v>
      </c>
      <c r="J1648" s="302">
        <v>552.72730000000001</v>
      </c>
      <c r="L1648" s="290" t="s">
        <v>0</v>
      </c>
      <c r="M1648" s="290" t="s">
        <v>0</v>
      </c>
      <c r="N1648" s="290" t="s">
        <v>0</v>
      </c>
      <c r="O1648" s="290" t="s">
        <v>0</v>
      </c>
      <c r="P1648" s="290" t="s">
        <v>0</v>
      </c>
      <c r="Q1648" s="290" t="s">
        <v>0</v>
      </c>
      <c r="R1648" s="312">
        <v>17517</v>
      </c>
      <c r="S1648" s="137">
        <v>6.4810087242213682E-2</v>
      </c>
      <c r="T1648" s="302">
        <v>552.72730000000001</v>
      </c>
      <c r="V1648" s="290" t="s">
        <v>0</v>
      </c>
      <c r="W1648" s="290" t="s">
        <v>0</v>
      </c>
      <c r="X1648" s="290" t="s">
        <v>0</v>
      </c>
      <c r="Y1648" s="290" t="s">
        <v>0</v>
      </c>
      <c r="Z1648" s="290" t="s">
        <v>0</v>
      </c>
      <c r="AA1648" s="290" t="s">
        <v>0</v>
      </c>
      <c r="AB1648" s="312">
        <v>2808</v>
      </c>
      <c r="AC1648" s="137">
        <v>6.4623032311516157E-2</v>
      </c>
      <c r="AD1648" s="302">
        <v>203.03030000000001</v>
      </c>
      <c r="AF1648" s="290" t="s">
        <v>0</v>
      </c>
      <c r="AG1648" s="290" t="s">
        <v>0</v>
      </c>
      <c r="AH1648" s="290" t="s">
        <v>0</v>
      </c>
      <c r="AI1648" s="290" t="s">
        <v>0</v>
      </c>
      <c r="AJ1648" s="290" t="s">
        <v>0</v>
      </c>
      <c r="AK1648" s="290" t="s">
        <v>0</v>
      </c>
      <c r="AL1648" s="312">
        <v>2269</v>
      </c>
      <c r="AM1648" s="137">
        <v>5.0555914529533653E-2</v>
      </c>
      <c r="AN1648" s="302">
        <v>214.545456</v>
      </c>
      <c r="AP1648" s="290" t="s">
        <v>0</v>
      </c>
      <c r="AQ1648" s="290" t="s">
        <v>0</v>
      </c>
      <c r="AR1648" s="290" t="s">
        <v>0</v>
      </c>
      <c r="AS1648" s="290" t="s">
        <v>0</v>
      </c>
      <c r="AT1648" s="290" t="s">
        <v>0</v>
      </c>
      <c r="AU1648" s="290" t="s">
        <v>0</v>
      </c>
      <c r="AV1648" s="312">
        <v>4756</v>
      </c>
      <c r="AW1648" s="137">
        <v>5.9444055594440555E-2</v>
      </c>
      <c r="AX1648" s="302">
        <v>331.51513699999998</v>
      </c>
      <c r="AZ1648" s="318" t="s">
        <v>0</v>
      </c>
      <c r="BA1648" s="290" t="s">
        <v>0</v>
      </c>
      <c r="BB1648" s="290" t="s">
        <v>0</v>
      </c>
      <c r="BC1648" s="290" t="s">
        <v>0</v>
      </c>
      <c r="BD1648" s="290" t="s">
        <v>0</v>
      </c>
      <c r="BE1648" s="290" t="s">
        <v>0</v>
      </c>
      <c r="BF1648" s="312">
        <v>15092</v>
      </c>
      <c r="BG1648" s="137">
        <v>6.6028779307599081E-2</v>
      </c>
      <c r="BH1648" s="302">
        <v>476.96969999999999</v>
      </c>
      <c r="BJ1648" s="318" t="s">
        <v>0</v>
      </c>
      <c r="BK1648" s="290" t="s">
        <v>0</v>
      </c>
      <c r="BL1648" s="290" t="s">
        <v>0</v>
      </c>
      <c r="BM1648" s="290" t="s">
        <v>0</v>
      </c>
      <c r="BN1648" s="290" t="s">
        <v>0</v>
      </c>
      <c r="BO1648" s="290" t="s">
        <v>0</v>
      </c>
      <c r="BP1648" s="312">
        <v>11407</v>
      </c>
      <c r="BQ1648" s="137">
        <v>6.5595924047430101E-2</v>
      </c>
      <c r="BR1648" s="302">
        <v>432.121216</v>
      </c>
      <c r="BT1648" s="318" t="s">
        <v>0</v>
      </c>
      <c r="BU1648" s="290" t="s">
        <v>0</v>
      </c>
      <c r="BV1648" s="290" t="s">
        <v>0</v>
      </c>
      <c r="BW1648" s="290" t="s">
        <v>0</v>
      </c>
      <c r="BX1648" s="290" t="s">
        <v>0</v>
      </c>
      <c r="BY1648" s="290" t="s">
        <v>0</v>
      </c>
      <c r="BZ1648" s="312">
        <v>8793</v>
      </c>
      <c r="CA1648" s="137">
        <v>6.3607691083493678E-2</v>
      </c>
      <c r="CB1648" s="302">
        <v>418.18182400000001</v>
      </c>
      <c r="CD1648" s="318" t="s">
        <v>0</v>
      </c>
      <c r="CE1648" s="290" t="s">
        <v>0</v>
      </c>
      <c r="CF1648" s="290" t="s">
        <v>0</v>
      </c>
      <c r="CG1648" s="290" t="s">
        <v>0</v>
      </c>
      <c r="CH1648" s="290" t="s">
        <v>0</v>
      </c>
      <c r="CI1648" s="290" t="s">
        <v>0</v>
      </c>
      <c r="CJ1648" s="312">
        <v>84063</v>
      </c>
      <c r="CK1648" s="137">
        <v>6.5305244120717948E-2</v>
      </c>
      <c r="CL1648" s="302">
        <v>1180.6300000000001</v>
      </c>
    </row>
    <row r="1649" spans="1:91" ht="14.4" x14ac:dyDescent="0.3">
      <c r="A1649" s="99" t="s">
        <v>109</v>
      </c>
      <c r="B1649" s="318" t="s">
        <v>0</v>
      </c>
      <c r="C1649" s="290" t="s">
        <v>0</v>
      </c>
      <c r="D1649" s="290" t="s">
        <v>0</v>
      </c>
      <c r="E1649" s="290" t="s">
        <v>0</v>
      </c>
      <c r="F1649" s="290" t="s">
        <v>0</v>
      </c>
      <c r="G1649" s="290" t="s">
        <v>0</v>
      </c>
      <c r="H1649" s="312">
        <v>3865</v>
      </c>
      <c r="I1649" s="137">
        <v>1.2552532266341026E-2</v>
      </c>
      <c r="J1649" s="302">
        <v>236.96969999999999</v>
      </c>
      <c r="L1649" s="290" t="s">
        <v>0</v>
      </c>
      <c r="M1649" s="290" t="s">
        <v>0</v>
      </c>
      <c r="N1649" s="290" t="s">
        <v>0</v>
      </c>
      <c r="O1649" s="290" t="s">
        <v>0</v>
      </c>
      <c r="P1649" s="290" t="s">
        <v>0</v>
      </c>
      <c r="Q1649" s="290" t="s">
        <v>0</v>
      </c>
      <c r="R1649" s="312">
        <v>2182</v>
      </c>
      <c r="S1649" s="137">
        <v>8.0730496296460737E-3</v>
      </c>
      <c r="T1649" s="302">
        <v>206.060608</v>
      </c>
      <c r="V1649" s="290" t="s">
        <v>0</v>
      </c>
      <c r="W1649" s="290" t="s">
        <v>0</v>
      </c>
      <c r="X1649" s="290" t="s">
        <v>0</v>
      </c>
      <c r="Y1649" s="290" t="s">
        <v>0</v>
      </c>
      <c r="Z1649" s="290" t="s">
        <v>0</v>
      </c>
      <c r="AA1649" s="290" t="s">
        <v>0</v>
      </c>
      <c r="AB1649" s="312">
        <v>318</v>
      </c>
      <c r="AC1649" s="137">
        <v>7.3184203258768298E-3</v>
      </c>
      <c r="AD1649" s="302">
        <v>76.363640000000004</v>
      </c>
      <c r="AF1649" s="290" t="s">
        <v>0</v>
      </c>
      <c r="AG1649" s="290" t="s">
        <v>0</v>
      </c>
      <c r="AH1649" s="290" t="s">
        <v>0</v>
      </c>
      <c r="AI1649" s="290" t="s">
        <v>0</v>
      </c>
      <c r="AJ1649" s="290" t="s">
        <v>0</v>
      </c>
      <c r="AK1649" s="290" t="s">
        <v>0</v>
      </c>
      <c r="AL1649" s="312">
        <v>275</v>
      </c>
      <c r="AM1649" s="137">
        <v>6.127314453777768E-3</v>
      </c>
      <c r="AN1649" s="302">
        <v>70.909090000000006</v>
      </c>
      <c r="AP1649" s="290" t="s">
        <v>0</v>
      </c>
      <c r="AQ1649" s="290" t="s">
        <v>0</v>
      </c>
      <c r="AR1649" s="290" t="s">
        <v>0</v>
      </c>
      <c r="AS1649" s="290" t="s">
        <v>0</v>
      </c>
      <c r="AT1649" s="290" t="s">
        <v>0</v>
      </c>
      <c r="AU1649" s="290" t="s">
        <v>0</v>
      </c>
      <c r="AV1649" s="312">
        <v>1158</v>
      </c>
      <c r="AW1649" s="137">
        <v>1.4473552644735526E-2</v>
      </c>
      <c r="AX1649" s="302">
        <v>152.121216</v>
      </c>
      <c r="AZ1649" s="318" t="s">
        <v>0</v>
      </c>
      <c r="BA1649" s="290" t="s">
        <v>0</v>
      </c>
      <c r="BB1649" s="290" t="s">
        <v>0</v>
      </c>
      <c r="BC1649" s="290" t="s">
        <v>0</v>
      </c>
      <c r="BD1649" s="290" t="s">
        <v>0</v>
      </c>
      <c r="BE1649" s="290" t="s">
        <v>0</v>
      </c>
      <c r="BF1649" s="312">
        <v>2308</v>
      </c>
      <c r="BG1649" s="137">
        <v>1.009769564285308E-2</v>
      </c>
      <c r="BH1649" s="302">
        <v>195.75756799999999</v>
      </c>
      <c r="BJ1649" s="318" t="s">
        <v>0</v>
      </c>
      <c r="BK1649" s="290" t="s">
        <v>0</v>
      </c>
      <c r="BL1649" s="290" t="s">
        <v>0</v>
      </c>
      <c r="BM1649" s="290" t="s">
        <v>0</v>
      </c>
      <c r="BN1649" s="290" t="s">
        <v>0</v>
      </c>
      <c r="BO1649" s="290" t="s">
        <v>0</v>
      </c>
      <c r="BP1649" s="312">
        <v>1826</v>
      </c>
      <c r="BQ1649" s="137">
        <v>1.0500408285316679E-2</v>
      </c>
      <c r="BR1649" s="302">
        <v>191.515152</v>
      </c>
      <c r="BT1649" s="318" t="s">
        <v>0</v>
      </c>
      <c r="BU1649" s="290" t="s">
        <v>0</v>
      </c>
      <c r="BV1649" s="290" t="s">
        <v>0</v>
      </c>
      <c r="BW1649" s="290" t="s">
        <v>0</v>
      </c>
      <c r="BX1649" s="290" t="s">
        <v>0</v>
      </c>
      <c r="BY1649" s="290" t="s">
        <v>0</v>
      </c>
      <c r="BZ1649" s="312">
        <v>1022</v>
      </c>
      <c r="CA1649" s="137">
        <v>7.3930467744035651E-3</v>
      </c>
      <c r="CB1649" s="302">
        <v>124.848488</v>
      </c>
      <c r="CD1649" s="318" t="s">
        <v>0</v>
      </c>
      <c r="CE1649" s="290" t="s">
        <v>0</v>
      </c>
      <c r="CF1649" s="290" t="s">
        <v>0</v>
      </c>
      <c r="CG1649" s="290" t="s">
        <v>0</v>
      </c>
      <c r="CH1649" s="290" t="s">
        <v>0</v>
      </c>
      <c r="CI1649" s="290" t="s">
        <v>0</v>
      </c>
      <c r="CJ1649" s="312">
        <v>12954</v>
      </c>
      <c r="CK1649" s="137">
        <v>1.0063453984984835E-2</v>
      </c>
      <c r="CL1649" s="302">
        <v>470.95</v>
      </c>
    </row>
    <row r="1650" spans="1:91" ht="14.4" x14ac:dyDescent="0.3">
      <c r="A1650" s="99" t="s">
        <v>110</v>
      </c>
      <c r="B1650" s="318" t="s">
        <v>0</v>
      </c>
      <c r="C1650" s="290" t="s">
        <v>0</v>
      </c>
      <c r="D1650" s="290" t="s">
        <v>0</v>
      </c>
      <c r="E1650" s="290" t="s">
        <v>0</v>
      </c>
      <c r="F1650" s="290" t="s">
        <v>0</v>
      </c>
      <c r="G1650" s="290" t="s">
        <v>0</v>
      </c>
      <c r="H1650" s="312">
        <v>51732</v>
      </c>
      <c r="I1650" s="137">
        <v>0.16801231544692211</v>
      </c>
      <c r="J1650" s="302">
        <v>831.51513699999998</v>
      </c>
      <c r="L1650" s="290" t="s">
        <v>0</v>
      </c>
      <c r="M1650" s="290" t="s">
        <v>0</v>
      </c>
      <c r="N1650" s="290" t="s">
        <v>0</v>
      </c>
      <c r="O1650" s="290" t="s">
        <v>0</v>
      </c>
      <c r="P1650" s="290" t="s">
        <v>0</v>
      </c>
      <c r="Q1650" s="290" t="s">
        <v>0</v>
      </c>
      <c r="R1650" s="312">
        <v>44627</v>
      </c>
      <c r="S1650" s="137">
        <v>0.16511273410733973</v>
      </c>
      <c r="T1650" s="302">
        <v>860</v>
      </c>
      <c r="V1650" s="290" t="s">
        <v>0</v>
      </c>
      <c r="W1650" s="290" t="s">
        <v>0</v>
      </c>
      <c r="X1650" s="290" t="s">
        <v>0</v>
      </c>
      <c r="Y1650" s="290" t="s">
        <v>0</v>
      </c>
      <c r="Z1650" s="290" t="s">
        <v>0</v>
      </c>
      <c r="AA1650" s="290" t="s">
        <v>0</v>
      </c>
      <c r="AB1650" s="312">
        <v>6929</v>
      </c>
      <c r="AC1650" s="137">
        <v>0.15946331584276904</v>
      </c>
      <c r="AD1650" s="302">
        <v>314.54544099999998</v>
      </c>
      <c r="AF1650" s="290" t="s">
        <v>0</v>
      </c>
      <c r="AG1650" s="290" t="s">
        <v>0</v>
      </c>
      <c r="AH1650" s="290" t="s">
        <v>0</v>
      </c>
      <c r="AI1650" s="290" t="s">
        <v>0</v>
      </c>
      <c r="AJ1650" s="290" t="s">
        <v>0</v>
      </c>
      <c r="AK1650" s="290" t="s">
        <v>0</v>
      </c>
      <c r="AL1650" s="312">
        <v>5435</v>
      </c>
      <c r="AM1650" s="137">
        <v>0.12109801475011697</v>
      </c>
      <c r="AN1650" s="302">
        <v>315.15152</v>
      </c>
      <c r="AP1650" s="290" t="s">
        <v>0</v>
      </c>
      <c r="AQ1650" s="290" t="s">
        <v>0</v>
      </c>
      <c r="AR1650" s="290" t="s">
        <v>0</v>
      </c>
      <c r="AS1650" s="290" t="s">
        <v>0</v>
      </c>
      <c r="AT1650" s="290" t="s">
        <v>0</v>
      </c>
      <c r="AU1650" s="290" t="s">
        <v>0</v>
      </c>
      <c r="AV1650" s="312">
        <v>12829</v>
      </c>
      <c r="AW1650" s="137">
        <v>0.16034646535346464</v>
      </c>
      <c r="AX1650" s="302">
        <v>387.27273600000001</v>
      </c>
      <c r="AZ1650" s="318" t="s">
        <v>0</v>
      </c>
      <c r="BA1650" s="290" t="s">
        <v>0</v>
      </c>
      <c r="BB1650" s="290" t="s">
        <v>0</v>
      </c>
      <c r="BC1650" s="290" t="s">
        <v>0</v>
      </c>
      <c r="BD1650" s="290" t="s">
        <v>0</v>
      </c>
      <c r="BE1650" s="290" t="s">
        <v>0</v>
      </c>
      <c r="BF1650" s="312">
        <v>35252</v>
      </c>
      <c r="BG1650" s="137">
        <v>0.15423048821570917</v>
      </c>
      <c r="BH1650" s="302">
        <v>613.33330000000001</v>
      </c>
      <c r="BJ1650" s="318" t="s">
        <v>0</v>
      </c>
      <c r="BK1650" s="290" t="s">
        <v>0</v>
      </c>
      <c r="BL1650" s="290" t="s">
        <v>0</v>
      </c>
      <c r="BM1650" s="290" t="s">
        <v>0</v>
      </c>
      <c r="BN1650" s="290" t="s">
        <v>0</v>
      </c>
      <c r="BO1650" s="290" t="s">
        <v>0</v>
      </c>
      <c r="BP1650" s="312">
        <v>27426</v>
      </c>
      <c r="BQ1650" s="137">
        <v>0.15771314218679916</v>
      </c>
      <c r="BR1650" s="302">
        <v>678.18179999999995</v>
      </c>
      <c r="BT1650" s="318" t="s">
        <v>0</v>
      </c>
      <c r="BU1650" s="290" t="s">
        <v>0</v>
      </c>
      <c r="BV1650" s="290" t="s">
        <v>0</v>
      </c>
      <c r="BW1650" s="290" t="s">
        <v>0</v>
      </c>
      <c r="BX1650" s="290" t="s">
        <v>0</v>
      </c>
      <c r="BY1650" s="290" t="s">
        <v>0</v>
      </c>
      <c r="BZ1650" s="312">
        <v>20954</v>
      </c>
      <c r="CA1650" s="137">
        <v>0.15157916057813337</v>
      </c>
      <c r="CB1650" s="302">
        <v>560.60609999999997</v>
      </c>
      <c r="CD1650" s="318" t="s">
        <v>0</v>
      </c>
      <c r="CE1650" s="290" t="s">
        <v>0</v>
      </c>
      <c r="CF1650" s="290" t="s">
        <v>0</v>
      </c>
      <c r="CG1650" s="290" t="s">
        <v>0</v>
      </c>
      <c r="CH1650" s="290" t="s">
        <v>0</v>
      </c>
      <c r="CI1650" s="290" t="s">
        <v>0</v>
      </c>
      <c r="CJ1650" s="312">
        <v>205184</v>
      </c>
      <c r="CK1650" s="137">
        <v>0.15939939342713669</v>
      </c>
      <c r="CL1650" s="302">
        <v>1710.79</v>
      </c>
    </row>
    <row r="1651" spans="1:91" ht="14.4" x14ac:dyDescent="0.3">
      <c r="A1651" s="99" t="s">
        <v>107</v>
      </c>
      <c r="B1651" s="318" t="s">
        <v>0</v>
      </c>
      <c r="C1651" s="290" t="s">
        <v>0</v>
      </c>
      <c r="D1651" s="290" t="s">
        <v>0</v>
      </c>
      <c r="E1651" s="290" t="s">
        <v>0</v>
      </c>
      <c r="F1651" s="290" t="s">
        <v>0</v>
      </c>
      <c r="G1651" s="290" t="s">
        <v>0</v>
      </c>
      <c r="H1651" s="312">
        <v>30858</v>
      </c>
      <c r="I1651" s="137">
        <v>0.10021889797535612</v>
      </c>
      <c r="J1651" s="302">
        <v>641.21209999999996</v>
      </c>
      <c r="L1651" s="290" t="s">
        <v>0</v>
      </c>
      <c r="M1651" s="290" t="s">
        <v>0</v>
      </c>
      <c r="N1651" s="290" t="s">
        <v>0</v>
      </c>
      <c r="O1651" s="290" t="s">
        <v>0</v>
      </c>
      <c r="P1651" s="290" t="s">
        <v>0</v>
      </c>
      <c r="Q1651" s="290" t="s">
        <v>0</v>
      </c>
      <c r="R1651" s="312">
        <v>27816</v>
      </c>
      <c r="S1651" s="137">
        <v>0.10291473350056607</v>
      </c>
      <c r="T1651" s="302">
        <v>792.72730000000001</v>
      </c>
      <c r="V1651" s="290" t="s">
        <v>0</v>
      </c>
      <c r="W1651" s="290" t="s">
        <v>0</v>
      </c>
      <c r="X1651" s="290" t="s">
        <v>0</v>
      </c>
      <c r="Y1651" s="290" t="s">
        <v>0</v>
      </c>
      <c r="Z1651" s="290" t="s">
        <v>0</v>
      </c>
      <c r="AA1651" s="290" t="s">
        <v>0</v>
      </c>
      <c r="AB1651" s="312">
        <v>3658</v>
      </c>
      <c r="AC1651" s="137">
        <v>8.4184847647979386E-2</v>
      </c>
      <c r="AD1651" s="302">
        <v>264.24243200000001</v>
      </c>
      <c r="AF1651" s="290" t="s">
        <v>0</v>
      </c>
      <c r="AG1651" s="290" t="s">
        <v>0</v>
      </c>
      <c r="AH1651" s="290" t="s">
        <v>0</v>
      </c>
      <c r="AI1651" s="290" t="s">
        <v>0</v>
      </c>
      <c r="AJ1651" s="290" t="s">
        <v>0</v>
      </c>
      <c r="AK1651" s="290" t="s">
        <v>0</v>
      </c>
      <c r="AL1651" s="312">
        <v>3076</v>
      </c>
      <c r="AM1651" s="137">
        <v>6.8536797308437869E-2</v>
      </c>
      <c r="AN1651" s="302">
        <v>239.393936</v>
      </c>
      <c r="AP1651" s="290" t="s">
        <v>0</v>
      </c>
      <c r="AQ1651" s="290" t="s">
        <v>0</v>
      </c>
      <c r="AR1651" s="290" t="s">
        <v>0</v>
      </c>
      <c r="AS1651" s="290" t="s">
        <v>0</v>
      </c>
      <c r="AT1651" s="290" t="s">
        <v>0</v>
      </c>
      <c r="AU1651" s="290" t="s">
        <v>0</v>
      </c>
      <c r="AV1651" s="312">
        <v>7035</v>
      </c>
      <c r="AW1651" s="137">
        <v>8.7928707129287076E-2</v>
      </c>
      <c r="AX1651" s="302">
        <v>311.51513699999998</v>
      </c>
      <c r="AZ1651" s="318" t="s">
        <v>0</v>
      </c>
      <c r="BA1651" s="290" t="s">
        <v>0</v>
      </c>
      <c r="BB1651" s="290" t="s">
        <v>0</v>
      </c>
      <c r="BC1651" s="290" t="s">
        <v>0</v>
      </c>
      <c r="BD1651" s="290" t="s">
        <v>0</v>
      </c>
      <c r="BE1651" s="290" t="s">
        <v>0</v>
      </c>
      <c r="BF1651" s="312">
        <v>20248</v>
      </c>
      <c r="BG1651" s="137">
        <v>8.8586716367629617E-2</v>
      </c>
      <c r="BH1651" s="302">
        <v>566.66669999999999</v>
      </c>
      <c r="BJ1651" s="318" t="s">
        <v>0</v>
      </c>
      <c r="BK1651" s="290" t="s">
        <v>0</v>
      </c>
      <c r="BL1651" s="290" t="s">
        <v>0</v>
      </c>
      <c r="BM1651" s="290" t="s">
        <v>0</v>
      </c>
      <c r="BN1651" s="290" t="s">
        <v>0</v>
      </c>
      <c r="BO1651" s="290" t="s">
        <v>0</v>
      </c>
      <c r="BP1651" s="312">
        <v>15726</v>
      </c>
      <c r="BQ1651" s="137">
        <v>9.0432322395887249E-2</v>
      </c>
      <c r="BR1651" s="302">
        <v>535.15150000000006</v>
      </c>
      <c r="BT1651" s="318" t="s">
        <v>0</v>
      </c>
      <c r="BU1651" s="290" t="s">
        <v>0</v>
      </c>
      <c r="BV1651" s="290" t="s">
        <v>0</v>
      </c>
      <c r="BW1651" s="290" t="s">
        <v>0</v>
      </c>
      <c r="BX1651" s="290" t="s">
        <v>0</v>
      </c>
      <c r="BY1651" s="290" t="s">
        <v>0</v>
      </c>
      <c r="BZ1651" s="312">
        <v>12015</v>
      </c>
      <c r="CA1651" s="137">
        <v>8.6915319955439177E-2</v>
      </c>
      <c r="CB1651" s="302">
        <v>432.72726399999999</v>
      </c>
      <c r="CD1651" s="318" t="s">
        <v>0</v>
      </c>
      <c r="CE1651" s="290" t="s">
        <v>0</v>
      </c>
      <c r="CF1651" s="290" t="s">
        <v>0</v>
      </c>
      <c r="CG1651" s="290" t="s">
        <v>0</v>
      </c>
      <c r="CH1651" s="290" t="s">
        <v>0</v>
      </c>
      <c r="CI1651" s="290" t="s">
        <v>0</v>
      </c>
      <c r="CJ1651" s="312">
        <v>120432</v>
      </c>
      <c r="CK1651" s="137">
        <v>9.3558892258738133E-2</v>
      </c>
      <c r="CL1651" s="302">
        <v>1433.48</v>
      </c>
    </row>
    <row r="1652" spans="1:91" ht="14.4" x14ac:dyDescent="0.3">
      <c r="A1652" s="99" t="s">
        <v>101</v>
      </c>
      <c r="B1652" s="318" t="s">
        <v>0</v>
      </c>
      <c r="C1652" s="290" t="s">
        <v>0</v>
      </c>
      <c r="D1652" s="290" t="s">
        <v>0</v>
      </c>
      <c r="E1652" s="290" t="s">
        <v>0</v>
      </c>
      <c r="F1652" s="290" t="s">
        <v>0</v>
      </c>
      <c r="G1652" s="290" t="s">
        <v>0</v>
      </c>
      <c r="H1652" s="312">
        <v>5578</v>
      </c>
      <c r="I1652" s="137">
        <v>1.8115918494605497E-2</v>
      </c>
      <c r="J1652" s="302">
        <v>382.42425500000002</v>
      </c>
      <c r="L1652" s="290" t="s">
        <v>0</v>
      </c>
      <c r="M1652" s="290" t="s">
        <v>0</v>
      </c>
      <c r="N1652" s="290" t="s">
        <v>0</v>
      </c>
      <c r="O1652" s="290" t="s">
        <v>0</v>
      </c>
      <c r="P1652" s="290" t="s">
        <v>0</v>
      </c>
      <c r="Q1652" s="290" t="s">
        <v>0</v>
      </c>
      <c r="R1652" s="312">
        <v>4844</v>
      </c>
      <c r="S1652" s="137">
        <v>1.7922022184237205E-2</v>
      </c>
      <c r="T1652" s="302">
        <v>406.66665599999999</v>
      </c>
      <c r="V1652" s="290" t="s">
        <v>0</v>
      </c>
      <c r="W1652" s="290" t="s">
        <v>0</v>
      </c>
      <c r="X1652" s="290" t="s">
        <v>0</v>
      </c>
      <c r="Y1652" s="290" t="s">
        <v>0</v>
      </c>
      <c r="Z1652" s="290" t="s">
        <v>0</v>
      </c>
      <c r="AA1652" s="290" t="s">
        <v>0</v>
      </c>
      <c r="AB1652" s="312">
        <v>1030</v>
      </c>
      <c r="AC1652" s="137">
        <v>2.3704317407714261E-2</v>
      </c>
      <c r="AD1652" s="302">
        <v>183.636368</v>
      </c>
      <c r="AF1652" s="290" t="s">
        <v>0</v>
      </c>
      <c r="AG1652" s="290" t="s">
        <v>0</v>
      </c>
      <c r="AH1652" s="290" t="s">
        <v>0</v>
      </c>
      <c r="AI1652" s="290" t="s">
        <v>0</v>
      </c>
      <c r="AJ1652" s="290" t="s">
        <v>0</v>
      </c>
      <c r="AK1652" s="290" t="s">
        <v>0</v>
      </c>
      <c r="AL1652" s="312">
        <v>609</v>
      </c>
      <c r="AM1652" s="137">
        <v>1.3569216372184221E-2</v>
      </c>
      <c r="AN1652" s="302">
        <v>109.696968</v>
      </c>
      <c r="AP1652" s="290" t="s">
        <v>0</v>
      </c>
      <c r="AQ1652" s="290" t="s">
        <v>0</v>
      </c>
      <c r="AR1652" s="290" t="s">
        <v>0</v>
      </c>
      <c r="AS1652" s="290" t="s">
        <v>0</v>
      </c>
      <c r="AT1652" s="290" t="s">
        <v>0</v>
      </c>
      <c r="AU1652" s="290" t="s">
        <v>0</v>
      </c>
      <c r="AV1652" s="312">
        <v>1446</v>
      </c>
      <c r="AW1652" s="137">
        <v>1.8073192680731928E-2</v>
      </c>
      <c r="AX1652" s="302">
        <v>173.939392</v>
      </c>
      <c r="AZ1652" s="318" t="s">
        <v>0</v>
      </c>
      <c r="BA1652" s="290" t="s">
        <v>0</v>
      </c>
      <c r="BB1652" s="290" t="s">
        <v>0</v>
      </c>
      <c r="BC1652" s="290" t="s">
        <v>0</v>
      </c>
      <c r="BD1652" s="290" t="s">
        <v>0</v>
      </c>
      <c r="BE1652" s="290" t="s">
        <v>0</v>
      </c>
      <c r="BF1652" s="312">
        <v>3867</v>
      </c>
      <c r="BG1652" s="137">
        <v>1.6918452795022902E-2</v>
      </c>
      <c r="BH1652" s="302">
        <v>266.06060000000002</v>
      </c>
      <c r="BJ1652" s="318" t="s">
        <v>0</v>
      </c>
      <c r="BK1652" s="290" t="s">
        <v>0</v>
      </c>
      <c r="BL1652" s="290" t="s">
        <v>0</v>
      </c>
      <c r="BM1652" s="290" t="s">
        <v>0</v>
      </c>
      <c r="BN1652" s="290" t="s">
        <v>0</v>
      </c>
      <c r="BO1652" s="290" t="s">
        <v>0</v>
      </c>
      <c r="BP1652" s="312">
        <v>3226</v>
      </c>
      <c r="BQ1652" s="137">
        <v>1.8551104670554004E-2</v>
      </c>
      <c r="BR1652" s="302">
        <v>286.66665599999999</v>
      </c>
      <c r="BT1652" s="318" t="s">
        <v>0</v>
      </c>
      <c r="BU1652" s="290" t="s">
        <v>0</v>
      </c>
      <c r="BV1652" s="290" t="s">
        <v>0</v>
      </c>
      <c r="BW1652" s="290" t="s">
        <v>0</v>
      </c>
      <c r="BX1652" s="290" t="s">
        <v>0</v>
      </c>
      <c r="BY1652" s="290" t="s">
        <v>0</v>
      </c>
      <c r="BZ1652" s="312">
        <v>2602</v>
      </c>
      <c r="CA1652" s="137">
        <v>1.8822610280820034E-2</v>
      </c>
      <c r="CB1652" s="302">
        <v>267.27273600000001</v>
      </c>
      <c r="CD1652" s="318" t="s">
        <v>0</v>
      </c>
      <c r="CE1652" s="290" t="s">
        <v>0</v>
      </c>
      <c r="CF1652" s="290" t="s">
        <v>0</v>
      </c>
      <c r="CG1652" s="290" t="s">
        <v>0</v>
      </c>
      <c r="CH1652" s="290" t="s">
        <v>0</v>
      </c>
      <c r="CI1652" s="290" t="s">
        <v>0</v>
      </c>
      <c r="CJ1652" s="312">
        <v>23202</v>
      </c>
      <c r="CK1652" s="137">
        <v>1.8024722816089096E-2</v>
      </c>
      <c r="CL1652" s="302">
        <v>780.96</v>
      </c>
    </row>
    <row r="1653" spans="1:91" ht="14.4" x14ac:dyDescent="0.3">
      <c r="A1653" s="99" t="s">
        <v>108</v>
      </c>
      <c r="B1653" s="318" t="s">
        <v>0</v>
      </c>
      <c r="C1653" s="290" t="s">
        <v>0</v>
      </c>
      <c r="D1653" s="290" t="s">
        <v>0</v>
      </c>
      <c r="E1653" s="290" t="s">
        <v>0</v>
      </c>
      <c r="F1653" s="290" t="s">
        <v>0</v>
      </c>
      <c r="G1653" s="290" t="s">
        <v>0</v>
      </c>
      <c r="H1653" s="312">
        <v>10692</v>
      </c>
      <c r="I1653" s="137">
        <v>3.4724883568361772E-2</v>
      </c>
      <c r="J1653" s="302">
        <v>513.93939999999998</v>
      </c>
      <c r="L1653" s="290" t="s">
        <v>0</v>
      </c>
      <c r="M1653" s="290" t="s">
        <v>0</v>
      </c>
      <c r="N1653" s="290" t="s">
        <v>0</v>
      </c>
      <c r="O1653" s="290" t="s">
        <v>0</v>
      </c>
      <c r="P1653" s="290" t="s">
        <v>0</v>
      </c>
      <c r="Q1653" s="290" t="s">
        <v>0</v>
      </c>
      <c r="R1653" s="312">
        <v>8504</v>
      </c>
      <c r="S1653" s="137">
        <v>3.1463434486943269E-2</v>
      </c>
      <c r="T1653" s="302">
        <v>479.39395100000002</v>
      </c>
      <c r="V1653" s="290" t="s">
        <v>0</v>
      </c>
      <c r="W1653" s="290" t="s">
        <v>0</v>
      </c>
      <c r="X1653" s="290" t="s">
        <v>0</v>
      </c>
      <c r="Y1653" s="290" t="s">
        <v>0</v>
      </c>
      <c r="Z1653" s="290" t="s">
        <v>0</v>
      </c>
      <c r="AA1653" s="290" t="s">
        <v>0</v>
      </c>
      <c r="AB1653" s="312">
        <v>1397</v>
      </c>
      <c r="AC1653" s="137">
        <v>3.2150418852987202E-2</v>
      </c>
      <c r="AD1653" s="302">
        <v>163.03030000000001</v>
      </c>
      <c r="AF1653" s="290" t="s">
        <v>0</v>
      </c>
      <c r="AG1653" s="290" t="s">
        <v>0</v>
      </c>
      <c r="AH1653" s="290" t="s">
        <v>0</v>
      </c>
      <c r="AI1653" s="290" t="s">
        <v>0</v>
      </c>
      <c r="AJ1653" s="290" t="s">
        <v>0</v>
      </c>
      <c r="AK1653" s="290" t="s">
        <v>0</v>
      </c>
      <c r="AL1653" s="312">
        <v>1296</v>
      </c>
      <c r="AM1653" s="137">
        <v>2.8876361934894498E-2</v>
      </c>
      <c r="AN1653" s="302">
        <v>177.57576</v>
      </c>
      <c r="AP1653" s="290" t="s">
        <v>0</v>
      </c>
      <c r="AQ1653" s="290" t="s">
        <v>0</v>
      </c>
      <c r="AR1653" s="290" t="s">
        <v>0</v>
      </c>
      <c r="AS1653" s="290" t="s">
        <v>0</v>
      </c>
      <c r="AT1653" s="290" t="s">
        <v>0</v>
      </c>
      <c r="AU1653" s="290" t="s">
        <v>0</v>
      </c>
      <c r="AV1653" s="312">
        <v>3226</v>
      </c>
      <c r="AW1653" s="137">
        <v>4.032096790320968E-2</v>
      </c>
      <c r="AX1653" s="302">
        <v>263.03030000000001</v>
      </c>
      <c r="AZ1653" s="318" t="s">
        <v>0</v>
      </c>
      <c r="BA1653" s="290" t="s">
        <v>0</v>
      </c>
      <c r="BB1653" s="290" t="s">
        <v>0</v>
      </c>
      <c r="BC1653" s="290" t="s">
        <v>0</v>
      </c>
      <c r="BD1653" s="290" t="s">
        <v>0</v>
      </c>
      <c r="BE1653" s="290" t="s">
        <v>0</v>
      </c>
      <c r="BF1653" s="312">
        <v>8169</v>
      </c>
      <c r="BG1653" s="137">
        <v>3.5740067463807111E-2</v>
      </c>
      <c r="BH1653" s="302">
        <v>370.30304000000001</v>
      </c>
      <c r="BJ1653" s="318" t="s">
        <v>0</v>
      </c>
      <c r="BK1653" s="290" t="s">
        <v>0</v>
      </c>
      <c r="BL1653" s="290" t="s">
        <v>0</v>
      </c>
      <c r="BM1653" s="290" t="s">
        <v>0</v>
      </c>
      <c r="BN1653" s="290" t="s">
        <v>0</v>
      </c>
      <c r="BO1653" s="290" t="s">
        <v>0</v>
      </c>
      <c r="BP1653" s="312">
        <v>5917</v>
      </c>
      <c r="BQ1653" s="137">
        <v>3.4025693222463745E-2</v>
      </c>
      <c r="BR1653" s="302">
        <v>299.39395100000002</v>
      </c>
      <c r="BT1653" s="318" t="s">
        <v>0</v>
      </c>
      <c r="BU1653" s="290" t="s">
        <v>0</v>
      </c>
      <c r="BV1653" s="290" t="s">
        <v>0</v>
      </c>
      <c r="BW1653" s="290" t="s">
        <v>0</v>
      </c>
      <c r="BX1653" s="290" t="s">
        <v>0</v>
      </c>
      <c r="BY1653" s="290" t="s">
        <v>0</v>
      </c>
      <c r="BZ1653" s="312">
        <v>4548</v>
      </c>
      <c r="CA1653" s="137">
        <v>3.2899781536191205E-2</v>
      </c>
      <c r="CB1653" s="302">
        <v>357.57574499999998</v>
      </c>
      <c r="CD1653" s="318" t="s">
        <v>0</v>
      </c>
      <c r="CE1653" s="290" t="s">
        <v>0</v>
      </c>
      <c r="CF1653" s="290" t="s">
        <v>0</v>
      </c>
      <c r="CG1653" s="290" t="s">
        <v>0</v>
      </c>
      <c r="CH1653" s="290" t="s">
        <v>0</v>
      </c>
      <c r="CI1653" s="290" t="s">
        <v>0</v>
      </c>
      <c r="CJ1653" s="312">
        <v>43749</v>
      </c>
      <c r="CK1653" s="137">
        <v>3.3986880375876299E-2</v>
      </c>
      <c r="CL1653" s="302">
        <v>986.62</v>
      </c>
    </row>
    <row r="1654" spans="1:91" ht="14.4" x14ac:dyDescent="0.3">
      <c r="A1654" s="99" t="s">
        <v>109</v>
      </c>
      <c r="B1654" s="318" t="s">
        <v>0</v>
      </c>
      <c r="C1654" s="290" t="s">
        <v>0</v>
      </c>
      <c r="D1654" s="290" t="s">
        <v>0</v>
      </c>
      <c r="E1654" s="290" t="s">
        <v>0</v>
      </c>
      <c r="F1654" s="290" t="s">
        <v>0</v>
      </c>
      <c r="G1654" s="290" t="s">
        <v>0</v>
      </c>
      <c r="H1654" s="312">
        <v>4604</v>
      </c>
      <c r="I1654" s="137">
        <v>1.4952615408598728E-2</v>
      </c>
      <c r="J1654" s="302">
        <v>253.33332799999999</v>
      </c>
      <c r="L1654" s="290" t="s">
        <v>0</v>
      </c>
      <c r="M1654" s="290" t="s">
        <v>0</v>
      </c>
      <c r="N1654" s="290" t="s">
        <v>0</v>
      </c>
      <c r="O1654" s="290" t="s">
        <v>0</v>
      </c>
      <c r="P1654" s="290" t="s">
        <v>0</v>
      </c>
      <c r="Q1654" s="290" t="s">
        <v>0</v>
      </c>
      <c r="R1654" s="312">
        <v>3463</v>
      </c>
      <c r="S1654" s="137">
        <v>1.2812543935593196E-2</v>
      </c>
      <c r="T1654" s="302">
        <v>372.72726399999999</v>
      </c>
      <c r="V1654" s="290" t="s">
        <v>0</v>
      </c>
      <c r="W1654" s="290" t="s">
        <v>0</v>
      </c>
      <c r="X1654" s="290" t="s">
        <v>0</v>
      </c>
      <c r="Y1654" s="290" t="s">
        <v>0</v>
      </c>
      <c r="Z1654" s="290" t="s">
        <v>0</v>
      </c>
      <c r="AA1654" s="290" t="s">
        <v>0</v>
      </c>
      <c r="AB1654" s="312">
        <v>844</v>
      </c>
      <c r="AC1654" s="137">
        <v>1.9423731934088188E-2</v>
      </c>
      <c r="AD1654" s="302">
        <v>143.636368</v>
      </c>
      <c r="AF1654" s="290" t="s">
        <v>0</v>
      </c>
      <c r="AG1654" s="290" t="s">
        <v>0</v>
      </c>
      <c r="AH1654" s="290" t="s">
        <v>0</v>
      </c>
      <c r="AI1654" s="290" t="s">
        <v>0</v>
      </c>
      <c r="AJ1654" s="290" t="s">
        <v>0</v>
      </c>
      <c r="AK1654" s="290" t="s">
        <v>0</v>
      </c>
      <c r="AL1654" s="312">
        <v>454</v>
      </c>
      <c r="AM1654" s="137">
        <v>1.0115639134600387E-2</v>
      </c>
      <c r="AN1654" s="302">
        <v>106.060608</v>
      </c>
      <c r="AP1654" s="290" t="s">
        <v>0</v>
      </c>
      <c r="AQ1654" s="290" t="s">
        <v>0</v>
      </c>
      <c r="AR1654" s="290" t="s">
        <v>0</v>
      </c>
      <c r="AS1654" s="290" t="s">
        <v>0</v>
      </c>
      <c r="AT1654" s="290" t="s">
        <v>0</v>
      </c>
      <c r="AU1654" s="290" t="s">
        <v>0</v>
      </c>
      <c r="AV1654" s="312">
        <v>1122</v>
      </c>
      <c r="AW1654" s="137">
        <v>1.4023597640235976E-2</v>
      </c>
      <c r="AX1654" s="302">
        <v>173.939392</v>
      </c>
      <c r="AZ1654" s="318" t="s">
        <v>0</v>
      </c>
      <c r="BA1654" s="290" t="s">
        <v>0</v>
      </c>
      <c r="BB1654" s="290" t="s">
        <v>0</v>
      </c>
      <c r="BC1654" s="290" t="s">
        <v>0</v>
      </c>
      <c r="BD1654" s="290" t="s">
        <v>0</v>
      </c>
      <c r="BE1654" s="290" t="s">
        <v>0</v>
      </c>
      <c r="BF1654" s="312">
        <v>2968</v>
      </c>
      <c r="BG1654" s="137">
        <v>1.2985251589249541E-2</v>
      </c>
      <c r="BH1654" s="302">
        <v>255.75756799999999</v>
      </c>
      <c r="BJ1654" s="318" t="s">
        <v>0</v>
      </c>
      <c r="BK1654" s="290" t="s">
        <v>0</v>
      </c>
      <c r="BL1654" s="290" t="s">
        <v>0</v>
      </c>
      <c r="BM1654" s="290" t="s">
        <v>0</v>
      </c>
      <c r="BN1654" s="290" t="s">
        <v>0</v>
      </c>
      <c r="BO1654" s="290" t="s">
        <v>0</v>
      </c>
      <c r="BP1654" s="312">
        <v>2557</v>
      </c>
      <c r="BQ1654" s="137">
        <v>1.4704021897894168E-2</v>
      </c>
      <c r="BR1654" s="302">
        <v>267.27273600000001</v>
      </c>
      <c r="BT1654" s="318" t="s">
        <v>0</v>
      </c>
      <c r="BU1654" s="290" t="s">
        <v>0</v>
      </c>
      <c r="BV1654" s="290" t="s">
        <v>0</v>
      </c>
      <c r="BW1654" s="290" t="s">
        <v>0</v>
      </c>
      <c r="BX1654" s="290" t="s">
        <v>0</v>
      </c>
      <c r="BY1654" s="290" t="s">
        <v>0</v>
      </c>
      <c r="BZ1654" s="312">
        <v>1789</v>
      </c>
      <c r="CA1654" s="137">
        <v>1.2941448805682952E-2</v>
      </c>
      <c r="CB1654" s="302">
        <v>171.515152</v>
      </c>
      <c r="CD1654" s="318" t="s">
        <v>0</v>
      </c>
      <c r="CE1654" s="290" t="s">
        <v>0</v>
      </c>
      <c r="CF1654" s="290" t="s">
        <v>0</v>
      </c>
      <c r="CG1654" s="290" t="s">
        <v>0</v>
      </c>
      <c r="CH1654" s="290" t="s">
        <v>0</v>
      </c>
      <c r="CI1654" s="290" t="s">
        <v>0</v>
      </c>
      <c r="CJ1654" s="312">
        <v>17801</v>
      </c>
      <c r="CK1654" s="137">
        <v>1.3828897976433153E-2</v>
      </c>
      <c r="CL1654" s="302">
        <v>655.4</v>
      </c>
    </row>
    <row r="1655" spans="1:91" ht="14.4" x14ac:dyDescent="0.3">
      <c r="A1655" s="432"/>
      <c r="B1655" s="432"/>
      <c r="C1655" s="432"/>
      <c r="D1655" s="432"/>
      <c r="E1655" s="432"/>
      <c r="F1655" s="432"/>
      <c r="G1655" s="432"/>
      <c r="H1655" s="432"/>
      <c r="I1655" s="432"/>
      <c r="J1655" s="432"/>
      <c r="K1655" s="432"/>
      <c r="L1655" s="432"/>
      <c r="M1655" s="432"/>
      <c r="N1655" s="432"/>
      <c r="O1655" s="432"/>
      <c r="P1655" s="432"/>
      <c r="Q1655" s="432"/>
      <c r="R1655" s="432"/>
      <c r="S1655" s="432"/>
      <c r="T1655" s="432"/>
      <c r="U1655" s="432"/>
      <c r="V1655" s="432"/>
      <c r="W1655" s="432"/>
      <c r="X1655" s="432"/>
      <c r="Y1655" s="432"/>
      <c r="Z1655" s="432"/>
      <c r="AA1655" s="432"/>
      <c r="AB1655" s="432"/>
      <c r="AC1655" s="432"/>
      <c r="AD1655" s="432"/>
      <c r="AE1655" s="432"/>
      <c r="AF1655" s="432"/>
      <c r="AG1655" s="432"/>
      <c r="AH1655" s="432"/>
      <c r="AI1655" s="432"/>
      <c r="AJ1655" s="432"/>
      <c r="AK1655" s="432"/>
      <c r="AL1655" s="432"/>
      <c r="AM1655" s="432"/>
      <c r="AN1655" s="432"/>
      <c r="AO1655" s="432"/>
      <c r="AP1655" s="432"/>
      <c r="AQ1655" s="432"/>
      <c r="AR1655" s="432"/>
      <c r="AS1655" s="432"/>
      <c r="AT1655" s="432"/>
      <c r="AU1655" s="432"/>
      <c r="AV1655" s="432"/>
      <c r="AW1655" s="432"/>
      <c r="AX1655" s="432"/>
      <c r="AY1655" s="432"/>
      <c r="AZ1655" s="432"/>
      <c r="BA1655" s="432"/>
      <c r="BB1655" s="432"/>
      <c r="BC1655" s="432"/>
      <c r="BD1655" s="432"/>
      <c r="BE1655" s="432"/>
      <c r="BF1655" s="432"/>
      <c r="BG1655" s="432"/>
      <c r="BH1655" s="432"/>
      <c r="BI1655" s="432"/>
      <c r="BJ1655" s="432"/>
      <c r="BK1655" s="432"/>
      <c r="BL1655" s="432"/>
      <c r="BM1655" s="432"/>
      <c r="BN1655" s="432"/>
      <c r="BO1655" s="432"/>
      <c r="BP1655" s="432"/>
      <c r="BQ1655" s="432"/>
      <c r="BR1655" s="432"/>
      <c r="BS1655" s="432"/>
      <c r="BT1655" s="432"/>
      <c r="BU1655" s="432"/>
      <c r="BV1655" s="432"/>
      <c r="BW1655" s="432"/>
      <c r="BX1655" s="432"/>
      <c r="BY1655" s="432"/>
      <c r="BZ1655" s="432"/>
      <c r="CA1655" s="432"/>
      <c r="CB1655" s="432"/>
      <c r="CC1655" s="432"/>
      <c r="CD1655" s="432"/>
      <c r="CE1655" s="432"/>
      <c r="CF1655" s="432"/>
      <c r="CG1655" s="432"/>
      <c r="CH1655" s="432"/>
      <c r="CI1655" s="432"/>
      <c r="CJ1655" s="432"/>
      <c r="CK1655" s="432"/>
      <c r="CL1655" s="432"/>
      <c r="CM1655" s="432"/>
    </row>
    <row r="1656" spans="1:91" ht="14.4" x14ac:dyDescent="0.3">
      <c r="A1656" s="472" t="s">
        <v>677</v>
      </c>
      <c r="B1656" s="472"/>
      <c r="C1656" s="472"/>
      <c r="D1656" s="472"/>
      <c r="E1656" s="472"/>
      <c r="F1656" s="472"/>
      <c r="G1656" s="472"/>
      <c r="H1656" s="472"/>
      <c r="I1656" s="472"/>
      <c r="J1656" s="472"/>
      <c r="K1656" s="472"/>
      <c r="L1656" s="472"/>
      <c r="M1656" s="472"/>
      <c r="N1656" s="472"/>
      <c r="O1656" s="472"/>
      <c r="P1656" s="472"/>
      <c r="Q1656" s="472"/>
      <c r="R1656" s="472"/>
      <c r="S1656" s="472"/>
      <c r="T1656" s="472"/>
      <c r="U1656" s="472"/>
      <c r="V1656" s="472"/>
      <c r="W1656" s="472"/>
      <c r="X1656" s="472"/>
      <c r="Y1656" s="472"/>
      <c r="Z1656" s="472"/>
      <c r="AA1656" s="472"/>
      <c r="AB1656" s="472"/>
      <c r="AC1656" s="472"/>
      <c r="AD1656" s="472"/>
      <c r="AE1656" s="472"/>
      <c r="AF1656" s="472"/>
      <c r="AG1656" s="472"/>
      <c r="AH1656" s="472"/>
      <c r="AI1656" s="472"/>
      <c r="AJ1656" s="472"/>
      <c r="AK1656" s="472"/>
      <c r="AL1656" s="472"/>
      <c r="AM1656" s="472"/>
      <c r="AN1656" s="472"/>
      <c r="AO1656" s="472"/>
      <c r="AP1656" s="472"/>
      <c r="AQ1656" s="472"/>
      <c r="AR1656" s="472"/>
      <c r="AS1656" s="472"/>
      <c r="AT1656" s="472"/>
      <c r="AU1656" s="472"/>
      <c r="AV1656" s="472"/>
      <c r="AW1656" s="472"/>
      <c r="AX1656" s="472"/>
      <c r="AY1656" s="472"/>
      <c r="AZ1656" s="472"/>
      <c r="BA1656" s="472"/>
      <c r="BB1656" s="472"/>
      <c r="BC1656" s="472"/>
      <c r="BD1656" s="472"/>
      <c r="BE1656" s="472"/>
      <c r="BF1656" s="472"/>
      <c r="BG1656" s="472"/>
      <c r="BH1656" s="472"/>
      <c r="BI1656" s="472"/>
      <c r="BJ1656" s="472"/>
      <c r="BK1656" s="472"/>
      <c r="BL1656" s="472"/>
      <c r="BM1656" s="472"/>
      <c r="BN1656" s="472"/>
      <c r="BO1656" s="472"/>
      <c r="BP1656" s="472"/>
      <c r="BQ1656" s="472"/>
      <c r="BR1656" s="472"/>
      <c r="BS1656" s="472"/>
      <c r="BT1656" s="472"/>
      <c r="BU1656" s="472"/>
      <c r="BV1656" s="472"/>
      <c r="BW1656" s="472"/>
      <c r="BX1656" s="472"/>
      <c r="BY1656" s="472"/>
      <c r="BZ1656" s="472"/>
      <c r="CA1656" s="472"/>
      <c r="CB1656" s="472"/>
      <c r="CC1656" s="472"/>
      <c r="CD1656" s="472"/>
      <c r="CE1656" s="472"/>
      <c r="CF1656" s="472"/>
      <c r="CG1656" s="472"/>
      <c r="CH1656" s="472"/>
      <c r="CI1656" s="472"/>
      <c r="CJ1656" s="472"/>
      <c r="CK1656" s="472"/>
      <c r="CL1656" s="472"/>
      <c r="CM1656" s="472"/>
    </row>
    <row r="1657" spans="1:91" ht="18" customHeight="1" x14ac:dyDescent="0.3">
      <c r="B1657" s="318" t="s">
        <v>0</v>
      </c>
      <c r="C1657" s="290" t="s">
        <v>0</v>
      </c>
      <c r="D1657" s="290" t="s">
        <v>0</v>
      </c>
      <c r="E1657" s="290" t="s">
        <v>0</v>
      </c>
      <c r="F1657" s="290" t="s">
        <v>0</v>
      </c>
      <c r="G1657" s="290" t="s">
        <v>0</v>
      </c>
      <c r="H1657" s="474" t="s">
        <v>332</v>
      </c>
      <c r="I1657" s="474"/>
      <c r="J1657" s="292" t="s">
        <v>333</v>
      </c>
      <c r="K1657" s="310" t="s">
        <v>0</v>
      </c>
      <c r="L1657" s="290" t="s">
        <v>0</v>
      </c>
      <c r="M1657" s="290" t="s">
        <v>0</v>
      </c>
      <c r="N1657" s="290" t="s">
        <v>0</v>
      </c>
      <c r="O1657" s="290" t="s">
        <v>0</v>
      </c>
      <c r="P1657" s="290" t="s">
        <v>0</v>
      </c>
      <c r="Q1657" s="290" t="s">
        <v>0</v>
      </c>
      <c r="R1657" s="474" t="s">
        <v>332</v>
      </c>
      <c r="S1657" s="474"/>
      <c r="T1657" s="292" t="s">
        <v>333</v>
      </c>
      <c r="U1657" s="310" t="s">
        <v>0</v>
      </c>
      <c r="V1657" s="290" t="s">
        <v>0</v>
      </c>
      <c r="W1657" s="290" t="s">
        <v>0</v>
      </c>
      <c r="X1657" s="290" t="s">
        <v>0</v>
      </c>
      <c r="Y1657" s="290" t="s">
        <v>0</v>
      </c>
      <c r="Z1657" s="290" t="s">
        <v>0</v>
      </c>
      <c r="AA1657" s="290" t="s">
        <v>0</v>
      </c>
      <c r="AB1657" s="474" t="s">
        <v>332</v>
      </c>
      <c r="AC1657" s="474"/>
      <c r="AD1657" s="292" t="s">
        <v>333</v>
      </c>
      <c r="AE1657" s="310" t="s">
        <v>0</v>
      </c>
      <c r="AF1657" s="290" t="s">
        <v>0</v>
      </c>
      <c r="AG1657" s="290" t="s">
        <v>0</v>
      </c>
      <c r="AH1657" s="290" t="s">
        <v>0</v>
      </c>
      <c r="AI1657" s="290" t="s">
        <v>0</v>
      </c>
      <c r="AJ1657" s="290" t="s">
        <v>0</v>
      </c>
      <c r="AK1657" s="290" t="s">
        <v>0</v>
      </c>
      <c r="AL1657" s="474" t="s">
        <v>332</v>
      </c>
      <c r="AM1657" s="474"/>
      <c r="AN1657" s="292" t="s">
        <v>333</v>
      </c>
      <c r="AO1657" s="310" t="s">
        <v>0</v>
      </c>
      <c r="AP1657" s="290" t="s">
        <v>0</v>
      </c>
      <c r="AQ1657" s="290" t="s">
        <v>0</v>
      </c>
      <c r="AR1657" s="290" t="s">
        <v>0</v>
      </c>
      <c r="AS1657" s="290" t="s">
        <v>0</v>
      </c>
      <c r="AT1657" s="290" t="s">
        <v>0</v>
      </c>
      <c r="AU1657" s="290" t="s">
        <v>0</v>
      </c>
      <c r="AV1657" s="474" t="s">
        <v>332</v>
      </c>
      <c r="AW1657" s="474"/>
      <c r="AX1657" s="292" t="s">
        <v>333</v>
      </c>
      <c r="AY1657" s="290" t="s">
        <v>0</v>
      </c>
      <c r="AZ1657" s="318" t="s">
        <v>0</v>
      </c>
      <c r="BA1657" s="290" t="s">
        <v>0</v>
      </c>
      <c r="BB1657" s="290" t="s">
        <v>0</v>
      </c>
      <c r="BC1657" s="290" t="s">
        <v>0</v>
      </c>
      <c r="BD1657" s="290" t="s">
        <v>0</v>
      </c>
      <c r="BE1657" s="290" t="s">
        <v>0</v>
      </c>
      <c r="BF1657" s="474" t="s">
        <v>332</v>
      </c>
      <c r="BG1657" s="474"/>
      <c r="BH1657" s="292" t="s">
        <v>333</v>
      </c>
      <c r="BI1657" s="290" t="s">
        <v>0</v>
      </c>
      <c r="BJ1657" s="318" t="s">
        <v>0</v>
      </c>
      <c r="BK1657" s="290" t="s">
        <v>0</v>
      </c>
      <c r="BL1657" s="290" t="s">
        <v>0</v>
      </c>
      <c r="BM1657" s="290" t="s">
        <v>0</v>
      </c>
      <c r="BN1657" s="290" t="s">
        <v>0</v>
      </c>
      <c r="BO1657" s="290" t="s">
        <v>0</v>
      </c>
      <c r="BP1657" s="474" t="s">
        <v>332</v>
      </c>
      <c r="BQ1657" s="474"/>
      <c r="BR1657" s="292" t="s">
        <v>333</v>
      </c>
      <c r="BS1657" s="290" t="s">
        <v>0</v>
      </c>
      <c r="BT1657" s="318" t="s">
        <v>0</v>
      </c>
      <c r="BU1657" s="290" t="s">
        <v>0</v>
      </c>
      <c r="BV1657" s="290" t="s">
        <v>0</v>
      </c>
      <c r="BW1657" s="290" t="s">
        <v>0</v>
      </c>
      <c r="BX1657" s="290" t="s">
        <v>0</v>
      </c>
      <c r="BY1657" s="290" t="s">
        <v>0</v>
      </c>
      <c r="BZ1657" s="474" t="s">
        <v>332</v>
      </c>
      <c r="CA1657" s="474"/>
      <c r="CB1657" s="292" t="s">
        <v>333</v>
      </c>
      <c r="CC1657" s="290" t="s">
        <v>0</v>
      </c>
      <c r="CD1657" s="318" t="s">
        <v>0</v>
      </c>
      <c r="CE1657" s="290" t="s">
        <v>0</v>
      </c>
      <c r="CF1657" s="290" t="s">
        <v>0</v>
      </c>
      <c r="CG1657" s="290" t="s">
        <v>0</v>
      </c>
      <c r="CH1657" s="290" t="s">
        <v>0</v>
      </c>
      <c r="CI1657" s="290" t="s">
        <v>0</v>
      </c>
      <c r="CJ1657" s="474" t="s">
        <v>332</v>
      </c>
      <c r="CK1657" s="474"/>
      <c r="CL1657" s="292" t="s">
        <v>333</v>
      </c>
      <c r="CM1657" s="310" t="s">
        <v>0</v>
      </c>
    </row>
    <row r="1658" spans="1:91" ht="14.4" x14ac:dyDescent="0.3">
      <c r="A1658" s="99" t="s">
        <v>2</v>
      </c>
      <c r="B1658" s="318" t="s">
        <v>0</v>
      </c>
      <c r="C1658" s="290" t="s">
        <v>0</v>
      </c>
      <c r="D1658" s="290" t="s">
        <v>0</v>
      </c>
      <c r="E1658" s="290" t="s">
        <v>0</v>
      </c>
      <c r="F1658" s="290" t="s">
        <v>0</v>
      </c>
      <c r="G1658" s="290" t="s">
        <v>0</v>
      </c>
      <c r="H1658" s="312">
        <v>307906</v>
      </c>
      <c r="I1658" s="137"/>
      <c r="J1658" s="302">
        <v>689.09090000000003</v>
      </c>
      <c r="L1658" s="290" t="s">
        <v>0</v>
      </c>
      <c r="M1658" s="290" t="s">
        <v>0</v>
      </c>
      <c r="N1658" s="290" t="s">
        <v>0</v>
      </c>
      <c r="O1658" s="290" t="s">
        <v>0</v>
      </c>
      <c r="P1658" s="290" t="s">
        <v>0</v>
      </c>
      <c r="Q1658" s="290" t="s">
        <v>0</v>
      </c>
      <c r="R1658" s="312">
        <v>270282</v>
      </c>
      <c r="S1658" s="137"/>
      <c r="T1658" s="302">
        <v>782.42425500000002</v>
      </c>
      <c r="V1658" s="290" t="s">
        <v>0</v>
      </c>
      <c r="W1658" s="290" t="s">
        <v>0</v>
      </c>
      <c r="X1658" s="290" t="s">
        <v>0</v>
      </c>
      <c r="Y1658" s="290" t="s">
        <v>0</v>
      </c>
      <c r="Z1658" s="290" t="s">
        <v>0</v>
      </c>
      <c r="AA1658" s="290" t="s">
        <v>0</v>
      </c>
      <c r="AB1658" s="312">
        <v>43452</v>
      </c>
      <c r="AC1658" s="137"/>
      <c r="AD1658" s="302">
        <v>300</v>
      </c>
      <c r="AF1658" s="290" t="s">
        <v>0</v>
      </c>
      <c r="AG1658" s="290" t="s">
        <v>0</v>
      </c>
      <c r="AH1658" s="290" t="s">
        <v>0</v>
      </c>
      <c r="AI1658" s="290" t="s">
        <v>0</v>
      </c>
      <c r="AJ1658" s="290" t="s">
        <v>0</v>
      </c>
      <c r="AK1658" s="290" t="s">
        <v>0</v>
      </c>
      <c r="AL1658" s="312">
        <v>44881</v>
      </c>
      <c r="AM1658" s="137"/>
      <c r="AN1658" s="302">
        <v>357.57574499999998</v>
      </c>
      <c r="AP1658" s="290" t="s">
        <v>0</v>
      </c>
      <c r="AQ1658" s="290" t="s">
        <v>0</v>
      </c>
      <c r="AR1658" s="290" t="s">
        <v>0</v>
      </c>
      <c r="AS1658" s="290" t="s">
        <v>0</v>
      </c>
      <c r="AT1658" s="290" t="s">
        <v>0</v>
      </c>
      <c r="AU1658" s="290" t="s">
        <v>0</v>
      </c>
      <c r="AV1658" s="312">
        <v>80008</v>
      </c>
      <c r="AW1658" s="137"/>
      <c r="AX1658" s="302">
        <v>440.60604899999998</v>
      </c>
      <c r="AZ1658" s="318" t="s">
        <v>0</v>
      </c>
      <c r="BA1658" s="290" t="s">
        <v>0</v>
      </c>
      <c r="BB1658" s="290" t="s">
        <v>0</v>
      </c>
      <c r="BC1658" s="290" t="s">
        <v>0</v>
      </c>
      <c r="BD1658" s="290" t="s">
        <v>0</v>
      </c>
      <c r="BE1658" s="290" t="s">
        <v>0</v>
      </c>
      <c r="BF1658" s="312">
        <v>228567</v>
      </c>
      <c r="BG1658" s="137"/>
      <c r="BH1658" s="302">
        <v>635.75756799999999</v>
      </c>
      <c r="BJ1658" s="318" t="s">
        <v>0</v>
      </c>
      <c r="BK1658" s="290" t="s">
        <v>0</v>
      </c>
      <c r="BL1658" s="290" t="s">
        <v>0</v>
      </c>
      <c r="BM1658" s="290" t="s">
        <v>0</v>
      </c>
      <c r="BN1658" s="290" t="s">
        <v>0</v>
      </c>
      <c r="BO1658" s="290" t="s">
        <v>0</v>
      </c>
      <c r="BP1658" s="312">
        <v>173898</v>
      </c>
      <c r="BQ1658" s="137"/>
      <c r="BR1658" s="302">
        <v>418.18182400000001</v>
      </c>
      <c r="BT1658" s="318" t="s">
        <v>0</v>
      </c>
      <c r="BU1658" s="290" t="s">
        <v>0</v>
      </c>
      <c r="BV1658" s="290" t="s">
        <v>0</v>
      </c>
      <c r="BW1658" s="290" t="s">
        <v>0</v>
      </c>
      <c r="BX1658" s="290" t="s">
        <v>0</v>
      </c>
      <c r="BY1658" s="290" t="s">
        <v>0</v>
      </c>
      <c r="BZ1658" s="312">
        <v>138238</v>
      </c>
      <c r="CA1658" s="137"/>
      <c r="CB1658" s="302">
        <v>436.36364700000001</v>
      </c>
      <c r="CD1658" s="318" t="s">
        <v>0</v>
      </c>
      <c r="CE1658" s="290" t="s">
        <v>0</v>
      </c>
      <c r="CF1658" s="290" t="s">
        <v>0</v>
      </c>
      <c r="CG1658" s="290" t="s">
        <v>0</v>
      </c>
      <c r="CH1658" s="290" t="s">
        <v>0</v>
      </c>
      <c r="CI1658" s="290" t="s">
        <v>0</v>
      </c>
      <c r="CJ1658" s="312">
        <v>1287232</v>
      </c>
      <c r="CK1658" s="137"/>
      <c r="CL1658" s="302">
        <v>1505.1</v>
      </c>
    </row>
    <row r="1659" spans="1:91" ht="14.4" x14ac:dyDescent="0.3">
      <c r="A1659" s="99" t="s">
        <v>144</v>
      </c>
      <c r="B1659" s="318" t="s">
        <v>0</v>
      </c>
      <c r="C1659" s="290" t="s">
        <v>0</v>
      </c>
      <c r="D1659" s="290" t="s">
        <v>0</v>
      </c>
      <c r="E1659" s="290" t="s">
        <v>0</v>
      </c>
      <c r="F1659" s="290" t="s">
        <v>0</v>
      </c>
      <c r="G1659" s="290" t="s">
        <v>0</v>
      </c>
      <c r="H1659" s="312">
        <v>164124</v>
      </c>
      <c r="I1659" s="137">
        <v>0.53303280871434788</v>
      </c>
      <c r="J1659" s="302">
        <v>1075.15149</v>
      </c>
      <c r="L1659" s="290" t="s">
        <v>0</v>
      </c>
      <c r="M1659" s="290" t="s">
        <v>0</v>
      </c>
      <c r="N1659" s="290" t="s">
        <v>0</v>
      </c>
      <c r="O1659" s="290" t="s">
        <v>0</v>
      </c>
      <c r="P1659" s="290" t="s">
        <v>0</v>
      </c>
      <c r="Q1659" s="290" t="s">
        <v>0</v>
      </c>
      <c r="R1659" s="312">
        <v>157554</v>
      </c>
      <c r="S1659" s="137">
        <v>0.58292450107665328</v>
      </c>
      <c r="T1659" s="302">
        <v>1060.60608</v>
      </c>
      <c r="V1659" s="290" t="s">
        <v>0</v>
      </c>
      <c r="W1659" s="290" t="s">
        <v>0</v>
      </c>
      <c r="X1659" s="290" t="s">
        <v>0</v>
      </c>
      <c r="Y1659" s="290" t="s">
        <v>0</v>
      </c>
      <c r="Z1659" s="290" t="s">
        <v>0</v>
      </c>
      <c r="AA1659" s="290" t="s">
        <v>0</v>
      </c>
      <c r="AB1659" s="312">
        <v>22733</v>
      </c>
      <c r="AC1659" s="137">
        <v>0.52317499769860998</v>
      </c>
      <c r="AD1659" s="302">
        <v>416.96969999999999</v>
      </c>
      <c r="AF1659" s="290" t="s">
        <v>0</v>
      </c>
      <c r="AG1659" s="290" t="s">
        <v>0</v>
      </c>
      <c r="AH1659" s="290" t="s">
        <v>0</v>
      </c>
      <c r="AI1659" s="290" t="s">
        <v>0</v>
      </c>
      <c r="AJ1659" s="290" t="s">
        <v>0</v>
      </c>
      <c r="AK1659" s="290" t="s">
        <v>0</v>
      </c>
      <c r="AL1659" s="312">
        <v>28772</v>
      </c>
      <c r="AM1659" s="137">
        <v>0.64107305986943253</v>
      </c>
      <c r="AN1659" s="302">
        <v>515.15150000000006</v>
      </c>
      <c r="AP1659" s="290" t="s">
        <v>0</v>
      </c>
      <c r="AQ1659" s="290" t="s">
        <v>0</v>
      </c>
      <c r="AR1659" s="290" t="s">
        <v>0</v>
      </c>
      <c r="AS1659" s="290" t="s">
        <v>0</v>
      </c>
      <c r="AT1659" s="290" t="s">
        <v>0</v>
      </c>
      <c r="AU1659" s="290" t="s">
        <v>0</v>
      </c>
      <c r="AV1659" s="312">
        <v>41795</v>
      </c>
      <c r="AW1659" s="137">
        <v>0.52238526147385267</v>
      </c>
      <c r="AX1659" s="302">
        <v>536.36364700000001</v>
      </c>
      <c r="AZ1659" s="318" t="s">
        <v>0</v>
      </c>
      <c r="BA1659" s="290" t="s">
        <v>0</v>
      </c>
      <c r="BB1659" s="290" t="s">
        <v>0</v>
      </c>
      <c r="BC1659" s="290" t="s">
        <v>0</v>
      </c>
      <c r="BD1659" s="290" t="s">
        <v>0</v>
      </c>
      <c r="BE1659" s="290" t="s">
        <v>0</v>
      </c>
      <c r="BF1659" s="312">
        <v>129419</v>
      </c>
      <c r="BG1659" s="137">
        <v>0.56621909549497518</v>
      </c>
      <c r="BH1659" s="302">
        <v>1098.78784</v>
      </c>
      <c r="BJ1659" s="318" t="s">
        <v>0</v>
      </c>
      <c r="BK1659" s="290" t="s">
        <v>0</v>
      </c>
      <c r="BL1659" s="290" t="s">
        <v>0</v>
      </c>
      <c r="BM1659" s="290" t="s">
        <v>0</v>
      </c>
      <c r="BN1659" s="290" t="s">
        <v>0</v>
      </c>
      <c r="BO1659" s="290" t="s">
        <v>0</v>
      </c>
      <c r="BP1659" s="312">
        <v>100576</v>
      </c>
      <c r="BQ1659" s="137">
        <v>0.57836202831544925</v>
      </c>
      <c r="BR1659" s="302">
        <v>1022.42426</v>
      </c>
      <c r="BT1659" s="318" t="s">
        <v>0</v>
      </c>
      <c r="BU1659" s="290" t="s">
        <v>0</v>
      </c>
      <c r="BV1659" s="290" t="s">
        <v>0</v>
      </c>
      <c r="BW1659" s="290" t="s">
        <v>0</v>
      </c>
      <c r="BX1659" s="290" t="s">
        <v>0</v>
      </c>
      <c r="BY1659" s="290" t="s">
        <v>0</v>
      </c>
      <c r="BZ1659" s="312">
        <v>78866</v>
      </c>
      <c r="CA1659" s="137">
        <v>0.57050883259306417</v>
      </c>
      <c r="CB1659" s="302">
        <v>749.69695999999999</v>
      </c>
      <c r="CD1659" s="318" t="s">
        <v>0</v>
      </c>
      <c r="CE1659" s="290" t="s">
        <v>0</v>
      </c>
      <c r="CF1659" s="290" t="s">
        <v>0</v>
      </c>
      <c r="CG1659" s="290" t="s">
        <v>0</v>
      </c>
      <c r="CH1659" s="290" t="s">
        <v>0</v>
      </c>
      <c r="CI1659" s="290" t="s">
        <v>0</v>
      </c>
      <c r="CJ1659" s="312">
        <v>723839</v>
      </c>
      <c r="CK1659" s="137">
        <v>0.56232209889126439</v>
      </c>
      <c r="CL1659" s="302">
        <v>2411.61</v>
      </c>
    </row>
    <row r="1660" spans="1:91" ht="14.4" x14ac:dyDescent="0.3">
      <c r="A1660" s="99" t="s">
        <v>235</v>
      </c>
      <c r="B1660" s="318" t="s">
        <v>0</v>
      </c>
      <c r="C1660" s="290" t="s">
        <v>0</v>
      </c>
      <c r="D1660" s="290" t="s">
        <v>0</v>
      </c>
      <c r="E1660" s="290" t="s">
        <v>0</v>
      </c>
      <c r="F1660" s="290" t="s">
        <v>0</v>
      </c>
      <c r="G1660" s="290" t="s">
        <v>0</v>
      </c>
      <c r="H1660" s="312">
        <v>5295</v>
      </c>
      <c r="I1660" s="137">
        <v>1.7196806817665132E-2</v>
      </c>
      <c r="J1660" s="302">
        <v>281.21212800000001</v>
      </c>
      <c r="L1660" s="290" t="s">
        <v>0</v>
      </c>
      <c r="M1660" s="290" t="s">
        <v>0</v>
      </c>
      <c r="N1660" s="290" t="s">
        <v>0</v>
      </c>
      <c r="O1660" s="290" t="s">
        <v>0</v>
      </c>
      <c r="P1660" s="290" t="s">
        <v>0</v>
      </c>
      <c r="Q1660" s="290" t="s">
        <v>0</v>
      </c>
      <c r="R1660" s="312">
        <v>4338</v>
      </c>
      <c r="S1660" s="137">
        <v>1.6049903434190955E-2</v>
      </c>
      <c r="T1660" s="302">
        <v>326.06060000000002</v>
      </c>
      <c r="V1660" s="290" t="s">
        <v>0</v>
      </c>
      <c r="W1660" s="290" t="s">
        <v>0</v>
      </c>
      <c r="X1660" s="290" t="s">
        <v>0</v>
      </c>
      <c r="Y1660" s="290" t="s">
        <v>0</v>
      </c>
      <c r="Z1660" s="290" t="s">
        <v>0</v>
      </c>
      <c r="AA1660" s="290" t="s">
        <v>0</v>
      </c>
      <c r="AB1660" s="312">
        <v>585</v>
      </c>
      <c r="AC1660" s="137">
        <v>1.3463131731565867E-2</v>
      </c>
      <c r="AD1660" s="302">
        <v>95.151510000000002</v>
      </c>
      <c r="AF1660" s="290" t="s">
        <v>0</v>
      </c>
      <c r="AG1660" s="290" t="s">
        <v>0</v>
      </c>
      <c r="AH1660" s="290" t="s">
        <v>0</v>
      </c>
      <c r="AI1660" s="290" t="s">
        <v>0</v>
      </c>
      <c r="AJ1660" s="290" t="s">
        <v>0</v>
      </c>
      <c r="AK1660" s="290" t="s">
        <v>0</v>
      </c>
      <c r="AL1660" s="312">
        <v>580</v>
      </c>
      <c r="AM1660" s="137">
        <v>1.2923063211604019E-2</v>
      </c>
      <c r="AN1660" s="302">
        <v>109.090912</v>
      </c>
      <c r="AP1660" s="290" t="s">
        <v>0</v>
      </c>
      <c r="AQ1660" s="290" t="s">
        <v>0</v>
      </c>
      <c r="AR1660" s="290" t="s">
        <v>0</v>
      </c>
      <c r="AS1660" s="290" t="s">
        <v>0</v>
      </c>
      <c r="AT1660" s="290" t="s">
        <v>0</v>
      </c>
      <c r="AU1660" s="290" t="s">
        <v>0</v>
      </c>
      <c r="AV1660" s="312">
        <v>562</v>
      </c>
      <c r="AW1660" s="137">
        <v>7.0242975702429758E-3</v>
      </c>
      <c r="AX1660" s="302">
        <v>109.696968</v>
      </c>
      <c r="AZ1660" s="318" t="s">
        <v>0</v>
      </c>
      <c r="BA1660" s="290" t="s">
        <v>0</v>
      </c>
      <c r="BB1660" s="290" t="s">
        <v>0</v>
      </c>
      <c r="BC1660" s="290" t="s">
        <v>0</v>
      </c>
      <c r="BD1660" s="290" t="s">
        <v>0</v>
      </c>
      <c r="BE1660" s="290" t="s">
        <v>0</v>
      </c>
      <c r="BF1660" s="312">
        <v>3709</v>
      </c>
      <c r="BG1660" s="137">
        <v>1.622718940179466E-2</v>
      </c>
      <c r="BH1660" s="302">
        <v>225.454544</v>
      </c>
      <c r="BJ1660" s="318" t="s">
        <v>0</v>
      </c>
      <c r="BK1660" s="290" t="s">
        <v>0</v>
      </c>
      <c r="BL1660" s="290" t="s">
        <v>0</v>
      </c>
      <c r="BM1660" s="290" t="s">
        <v>0</v>
      </c>
      <c r="BN1660" s="290" t="s">
        <v>0</v>
      </c>
      <c r="BO1660" s="290" t="s">
        <v>0</v>
      </c>
      <c r="BP1660" s="312">
        <v>817</v>
      </c>
      <c r="BQ1660" s="137">
        <v>4.6981563905277805E-3</v>
      </c>
      <c r="BR1660" s="302">
        <v>112.727272</v>
      </c>
      <c r="BT1660" s="318" t="s">
        <v>0</v>
      </c>
      <c r="BU1660" s="290" t="s">
        <v>0</v>
      </c>
      <c r="BV1660" s="290" t="s">
        <v>0</v>
      </c>
      <c r="BW1660" s="290" t="s">
        <v>0</v>
      </c>
      <c r="BX1660" s="290" t="s">
        <v>0</v>
      </c>
      <c r="BY1660" s="290" t="s">
        <v>0</v>
      </c>
      <c r="BZ1660" s="312">
        <v>2503</v>
      </c>
      <c r="CA1660" s="137">
        <v>1.8106454086430648E-2</v>
      </c>
      <c r="CB1660" s="302">
        <v>249.090912</v>
      </c>
      <c r="CD1660" s="318" t="s">
        <v>0</v>
      </c>
      <c r="CE1660" s="290" t="s">
        <v>0</v>
      </c>
      <c r="CF1660" s="290" t="s">
        <v>0</v>
      </c>
      <c r="CG1660" s="290" t="s">
        <v>0</v>
      </c>
      <c r="CH1660" s="290" t="s">
        <v>0</v>
      </c>
      <c r="CI1660" s="290" t="s">
        <v>0</v>
      </c>
      <c r="CJ1660" s="312">
        <v>18389</v>
      </c>
      <c r="CK1660" s="137">
        <v>1.4285692089693233E-2</v>
      </c>
      <c r="CL1660" s="302">
        <v>585.82000000000005</v>
      </c>
    </row>
    <row r="1661" spans="1:91" ht="14.4" x14ac:dyDescent="0.3">
      <c r="A1661" s="99" t="s">
        <v>236</v>
      </c>
      <c r="B1661" s="318" t="s">
        <v>0</v>
      </c>
      <c r="C1661" s="290" t="s">
        <v>0</v>
      </c>
      <c r="D1661" s="290" t="s">
        <v>0</v>
      </c>
      <c r="E1661" s="290" t="s">
        <v>0</v>
      </c>
      <c r="F1661" s="290" t="s">
        <v>0</v>
      </c>
      <c r="G1661" s="290" t="s">
        <v>0</v>
      </c>
      <c r="H1661" s="312">
        <v>4692</v>
      </c>
      <c r="I1661" s="137">
        <v>1.5238416919449443E-2</v>
      </c>
      <c r="J1661" s="302">
        <v>232.121216</v>
      </c>
      <c r="L1661" s="290" t="s">
        <v>0</v>
      </c>
      <c r="M1661" s="290" t="s">
        <v>0</v>
      </c>
      <c r="N1661" s="290" t="s">
        <v>0</v>
      </c>
      <c r="O1661" s="290" t="s">
        <v>0</v>
      </c>
      <c r="P1661" s="290" t="s">
        <v>0</v>
      </c>
      <c r="Q1661" s="290" t="s">
        <v>0</v>
      </c>
      <c r="R1661" s="312">
        <v>4056</v>
      </c>
      <c r="S1661" s="137">
        <v>1.5006548715785734E-2</v>
      </c>
      <c r="T1661" s="302">
        <v>340</v>
      </c>
      <c r="V1661" s="290" t="s">
        <v>0</v>
      </c>
      <c r="W1661" s="290" t="s">
        <v>0</v>
      </c>
      <c r="X1661" s="290" t="s">
        <v>0</v>
      </c>
      <c r="Y1661" s="290" t="s">
        <v>0</v>
      </c>
      <c r="Z1661" s="290" t="s">
        <v>0</v>
      </c>
      <c r="AA1661" s="290" t="s">
        <v>0</v>
      </c>
      <c r="AB1661" s="312">
        <v>537</v>
      </c>
      <c r="AC1661" s="137">
        <v>1.235846451256559E-2</v>
      </c>
      <c r="AD1661" s="302">
        <v>102.42424</v>
      </c>
      <c r="AF1661" s="290" t="s">
        <v>0</v>
      </c>
      <c r="AG1661" s="290" t="s">
        <v>0</v>
      </c>
      <c r="AH1661" s="290" t="s">
        <v>0</v>
      </c>
      <c r="AI1661" s="290" t="s">
        <v>0</v>
      </c>
      <c r="AJ1661" s="290" t="s">
        <v>0</v>
      </c>
      <c r="AK1661" s="290" t="s">
        <v>0</v>
      </c>
      <c r="AL1661" s="312">
        <v>588</v>
      </c>
      <c r="AM1661" s="137">
        <v>1.3101312359350283E-2</v>
      </c>
      <c r="AN1661" s="302">
        <v>92.727270000000004</v>
      </c>
      <c r="AP1661" s="290" t="s">
        <v>0</v>
      </c>
      <c r="AQ1661" s="290" t="s">
        <v>0</v>
      </c>
      <c r="AR1661" s="290" t="s">
        <v>0</v>
      </c>
      <c r="AS1661" s="290" t="s">
        <v>0</v>
      </c>
      <c r="AT1661" s="290" t="s">
        <v>0</v>
      </c>
      <c r="AU1661" s="290" t="s">
        <v>0</v>
      </c>
      <c r="AV1661" s="312">
        <v>458</v>
      </c>
      <c r="AW1661" s="137">
        <v>5.7244275572442757E-3</v>
      </c>
      <c r="AX1661" s="302">
        <v>73.939390000000003</v>
      </c>
      <c r="AZ1661" s="318" t="s">
        <v>0</v>
      </c>
      <c r="BA1661" s="290" t="s">
        <v>0</v>
      </c>
      <c r="BB1661" s="290" t="s">
        <v>0</v>
      </c>
      <c r="BC1661" s="290" t="s">
        <v>0</v>
      </c>
      <c r="BD1661" s="290" t="s">
        <v>0</v>
      </c>
      <c r="BE1661" s="290" t="s">
        <v>0</v>
      </c>
      <c r="BF1661" s="312">
        <v>3326</v>
      </c>
      <c r="BG1661" s="137">
        <v>1.4551531935931259E-2</v>
      </c>
      <c r="BH1661" s="302">
        <v>190.909088</v>
      </c>
      <c r="BJ1661" s="318" t="s">
        <v>0</v>
      </c>
      <c r="BK1661" s="290" t="s">
        <v>0</v>
      </c>
      <c r="BL1661" s="290" t="s">
        <v>0</v>
      </c>
      <c r="BM1661" s="290" t="s">
        <v>0</v>
      </c>
      <c r="BN1661" s="290" t="s">
        <v>0</v>
      </c>
      <c r="BO1661" s="290" t="s">
        <v>0</v>
      </c>
      <c r="BP1661" s="312">
        <v>885</v>
      </c>
      <c r="BQ1661" s="137">
        <v>5.0891902149535935E-3</v>
      </c>
      <c r="BR1661" s="302">
        <v>138.18182400000001</v>
      </c>
      <c r="BT1661" s="318" t="s">
        <v>0</v>
      </c>
      <c r="BU1661" s="290" t="s">
        <v>0</v>
      </c>
      <c r="BV1661" s="290" t="s">
        <v>0</v>
      </c>
      <c r="BW1661" s="290" t="s">
        <v>0</v>
      </c>
      <c r="BX1661" s="290" t="s">
        <v>0</v>
      </c>
      <c r="BY1661" s="290" t="s">
        <v>0</v>
      </c>
      <c r="BZ1661" s="312">
        <v>2014</v>
      </c>
      <c r="CA1661" s="137">
        <v>1.4569076520204286E-2</v>
      </c>
      <c r="CB1661" s="302">
        <v>212.72728000000001</v>
      </c>
      <c r="CD1661" s="318" t="s">
        <v>0</v>
      </c>
      <c r="CE1661" s="290" t="s">
        <v>0</v>
      </c>
      <c r="CF1661" s="290" t="s">
        <v>0</v>
      </c>
      <c r="CG1661" s="290" t="s">
        <v>0</v>
      </c>
      <c r="CH1661" s="290" t="s">
        <v>0</v>
      </c>
      <c r="CI1661" s="290" t="s">
        <v>0</v>
      </c>
      <c r="CJ1661" s="312">
        <v>16556</v>
      </c>
      <c r="CK1661" s="137">
        <v>1.2861706359071247E-2</v>
      </c>
      <c r="CL1661" s="302">
        <v>541.94000000000005</v>
      </c>
    </row>
    <row r="1662" spans="1:91" ht="14.4" x14ac:dyDescent="0.3">
      <c r="A1662" s="99" t="s">
        <v>237</v>
      </c>
      <c r="B1662" s="318" t="s">
        <v>0</v>
      </c>
      <c r="C1662" s="290" t="s">
        <v>0</v>
      </c>
      <c r="D1662" s="290" t="s">
        <v>0</v>
      </c>
      <c r="E1662" s="290" t="s">
        <v>0</v>
      </c>
      <c r="F1662" s="290" t="s">
        <v>0</v>
      </c>
      <c r="G1662" s="290" t="s">
        <v>0</v>
      </c>
      <c r="H1662" s="312">
        <v>29897</v>
      </c>
      <c r="I1662" s="137">
        <v>9.7097815567088658E-2</v>
      </c>
      <c r="J1662" s="302">
        <v>632.72730000000001</v>
      </c>
      <c r="L1662" s="290" t="s">
        <v>0</v>
      </c>
      <c r="M1662" s="290" t="s">
        <v>0</v>
      </c>
      <c r="N1662" s="290" t="s">
        <v>0</v>
      </c>
      <c r="O1662" s="290" t="s">
        <v>0</v>
      </c>
      <c r="P1662" s="290" t="s">
        <v>0</v>
      </c>
      <c r="Q1662" s="290" t="s">
        <v>0</v>
      </c>
      <c r="R1662" s="312">
        <v>35364</v>
      </c>
      <c r="S1662" s="137">
        <v>0.13084112149532709</v>
      </c>
      <c r="T1662" s="302">
        <v>821.21209999999996</v>
      </c>
      <c r="V1662" s="290" t="s">
        <v>0</v>
      </c>
      <c r="W1662" s="290" t="s">
        <v>0</v>
      </c>
      <c r="X1662" s="290" t="s">
        <v>0</v>
      </c>
      <c r="Y1662" s="290" t="s">
        <v>0</v>
      </c>
      <c r="Z1662" s="290" t="s">
        <v>0</v>
      </c>
      <c r="AA1662" s="290" t="s">
        <v>0</v>
      </c>
      <c r="AB1662" s="312">
        <v>4728</v>
      </c>
      <c r="AC1662" s="137">
        <v>0.1088097210715272</v>
      </c>
      <c r="AD1662" s="302">
        <v>286.06060000000002</v>
      </c>
      <c r="AF1662" s="290" t="s">
        <v>0</v>
      </c>
      <c r="AG1662" s="290" t="s">
        <v>0</v>
      </c>
      <c r="AH1662" s="290" t="s">
        <v>0</v>
      </c>
      <c r="AI1662" s="290" t="s">
        <v>0</v>
      </c>
      <c r="AJ1662" s="290" t="s">
        <v>0</v>
      </c>
      <c r="AK1662" s="290" t="s">
        <v>0</v>
      </c>
      <c r="AL1662" s="312">
        <v>7012</v>
      </c>
      <c r="AM1662" s="137">
        <v>0.15623537799959894</v>
      </c>
      <c r="AN1662" s="302">
        <v>352.121216</v>
      </c>
      <c r="AP1662" s="290" t="s">
        <v>0</v>
      </c>
      <c r="AQ1662" s="290" t="s">
        <v>0</v>
      </c>
      <c r="AR1662" s="290" t="s">
        <v>0</v>
      </c>
      <c r="AS1662" s="290" t="s">
        <v>0</v>
      </c>
      <c r="AT1662" s="290" t="s">
        <v>0</v>
      </c>
      <c r="AU1662" s="290" t="s">
        <v>0</v>
      </c>
      <c r="AV1662" s="312">
        <v>10718</v>
      </c>
      <c r="AW1662" s="137">
        <v>0.13396160383961603</v>
      </c>
      <c r="AX1662" s="302">
        <v>382.42425500000002</v>
      </c>
      <c r="AZ1662" s="318" t="s">
        <v>0</v>
      </c>
      <c r="BA1662" s="290" t="s">
        <v>0</v>
      </c>
      <c r="BB1662" s="290" t="s">
        <v>0</v>
      </c>
      <c r="BC1662" s="290" t="s">
        <v>0</v>
      </c>
      <c r="BD1662" s="290" t="s">
        <v>0</v>
      </c>
      <c r="BE1662" s="290" t="s">
        <v>0</v>
      </c>
      <c r="BF1662" s="312">
        <v>31084</v>
      </c>
      <c r="BG1662" s="137">
        <v>0.13599513490573881</v>
      </c>
      <c r="BH1662" s="302">
        <v>596.36364700000001</v>
      </c>
      <c r="BJ1662" s="318" t="s">
        <v>0</v>
      </c>
      <c r="BK1662" s="290" t="s">
        <v>0</v>
      </c>
      <c r="BL1662" s="290" t="s">
        <v>0</v>
      </c>
      <c r="BM1662" s="290" t="s">
        <v>0</v>
      </c>
      <c r="BN1662" s="290" t="s">
        <v>0</v>
      </c>
      <c r="BO1662" s="290" t="s">
        <v>0</v>
      </c>
      <c r="BP1662" s="312">
        <v>21025</v>
      </c>
      <c r="BQ1662" s="137">
        <v>0.12090420821401052</v>
      </c>
      <c r="BR1662" s="302">
        <v>588.48486300000002</v>
      </c>
      <c r="BT1662" s="318" t="s">
        <v>0</v>
      </c>
      <c r="BU1662" s="290" t="s">
        <v>0</v>
      </c>
      <c r="BV1662" s="290" t="s">
        <v>0</v>
      </c>
      <c r="BW1662" s="290" t="s">
        <v>0</v>
      </c>
      <c r="BX1662" s="290" t="s">
        <v>0</v>
      </c>
      <c r="BY1662" s="290" t="s">
        <v>0</v>
      </c>
      <c r="BZ1662" s="312">
        <v>15430</v>
      </c>
      <c r="CA1662" s="137">
        <v>0.11161909171139629</v>
      </c>
      <c r="CB1662" s="302">
        <v>538.18179999999995</v>
      </c>
      <c r="CD1662" s="318" t="s">
        <v>0</v>
      </c>
      <c r="CE1662" s="290" t="s">
        <v>0</v>
      </c>
      <c r="CF1662" s="290" t="s">
        <v>0</v>
      </c>
      <c r="CG1662" s="290" t="s">
        <v>0</v>
      </c>
      <c r="CH1662" s="290" t="s">
        <v>0</v>
      </c>
      <c r="CI1662" s="290" t="s">
        <v>0</v>
      </c>
      <c r="CJ1662" s="312">
        <v>155258</v>
      </c>
      <c r="CK1662" s="137">
        <v>0.12061384427981903</v>
      </c>
      <c r="CL1662" s="302">
        <v>1554.18</v>
      </c>
    </row>
    <row r="1663" spans="1:91" ht="14.4" x14ac:dyDescent="0.3">
      <c r="A1663" s="99" t="s">
        <v>238</v>
      </c>
      <c r="B1663" s="318" t="s">
        <v>0</v>
      </c>
      <c r="C1663" s="290" t="s">
        <v>0</v>
      </c>
      <c r="D1663" s="290" t="s">
        <v>0</v>
      </c>
      <c r="E1663" s="290" t="s">
        <v>0</v>
      </c>
      <c r="F1663" s="290" t="s">
        <v>0</v>
      </c>
      <c r="G1663" s="290" t="s">
        <v>0</v>
      </c>
      <c r="H1663" s="312">
        <v>27115</v>
      </c>
      <c r="I1663" s="137">
        <v>8.8062590530876311E-2</v>
      </c>
      <c r="J1663" s="302">
        <v>552.12120000000004</v>
      </c>
      <c r="L1663" s="290" t="s">
        <v>0</v>
      </c>
      <c r="M1663" s="290" t="s">
        <v>0</v>
      </c>
      <c r="N1663" s="290" t="s">
        <v>0</v>
      </c>
      <c r="O1663" s="290" t="s">
        <v>0</v>
      </c>
      <c r="P1663" s="290" t="s">
        <v>0</v>
      </c>
      <c r="Q1663" s="290" t="s">
        <v>0</v>
      </c>
      <c r="R1663" s="312">
        <v>24965</v>
      </c>
      <c r="S1663" s="137">
        <v>9.2366491294277833E-2</v>
      </c>
      <c r="T1663" s="302">
        <v>569.69695999999999</v>
      </c>
      <c r="V1663" s="290" t="s">
        <v>0</v>
      </c>
      <c r="W1663" s="290" t="s">
        <v>0</v>
      </c>
      <c r="X1663" s="290" t="s">
        <v>0</v>
      </c>
      <c r="Y1663" s="290" t="s">
        <v>0</v>
      </c>
      <c r="Z1663" s="290" t="s">
        <v>0</v>
      </c>
      <c r="AA1663" s="290" t="s">
        <v>0</v>
      </c>
      <c r="AB1663" s="312">
        <v>4600</v>
      </c>
      <c r="AC1663" s="137">
        <v>0.1058639418208598</v>
      </c>
      <c r="AD1663" s="302">
        <v>209.69697600000001</v>
      </c>
      <c r="AF1663" s="290" t="s">
        <v>0</v>
      </c>
      <c r="AG1663" s="290" t="s">
        <v>0</v>
      </c>
      <c r="AH1663" s="290" t="s">
        <v>0</v>
      </c>
      <c r="AI1663" s="290" t="s">
        <v>0</v>
      </c>
      <c r="AJ1663" s="290" t="s">
        <v>0</v>
      </c>
      <c r="AK1663" s="290" t="s">
        <v>0</v>
      </c>
      <c r="AL1663" s="312">
        <v>5772</v>
      </c>
      <c r="AM1663" s="137">
        <v>0.12860676009892827</v>
      </c>
      <c r="AN1663" s="302">
        <v>300</v>
      </c>
      <c r="AP1663" s="290" t="s">
        <v>0</v>
      </c>
      <c r="AQ1663" s="290" t="s">
        <v>0</v>
      </c>
      <c r="AR1663" s="290" t="s">
        <v>0</v>
      </c>
      <c r="AS1663" s="290" t="s">
        <v>0</v>
      </c>
      <c r="AT1663" s="290" t="s">
        <v>0</v>
      </c>
      <c r="AU1663" s="290" t="s">
        <v>0</v>
      </c>
      <c r="AV1663" s="312">
        <v>7118</v>
      </c>
      <c r="AW1663" s="137">
        <v>8.896610338966103E-2</v>
      </c>
      <c r="AX1663" s="302">
        <v>356.96969999999999</v>
      </c>
      <c r="AZ1663" s="318" t="s">
        <v>0</v>
      </c>
      <c r="BA1663" s="290" t="s">
        <v>0</v>
      </c>
      <c r="BB1663" s="290" t="s">
        <v>0</v>
      </c>
      <c r="BC1663" s="290" t="s">
        <v>0</v>
      </c>
      <c r="BD1663" s="290" t="s">
        <v>0</v>
      </c>
      <c r="BE1663" s="290" t="s">
        <v>0</v>
      </c>
      <c r="BF1663" s="312">
        <v>19941</v>
      </c>
      <c r="BG1663" s="137">
        <v>8.7243565344078539E-2</v>
      </c>
      <c r="BH1663" s="302">
        <v>569.09090000000003</v>
      </c>
      <c r="BJ1663" s="318" t="s">
        <v>0</v>
      </c>
      <c r="BK1663" s="290" t="s">
        <v>0</v>
      </c>
      <c r="BL1663" s="290" t="s">
        <v>0</v>
      </c>
      <c r="BM1663" s="290" t="s">
        <v>0</v>
      </c>
      <c r="BN1663" s="290" t="s">
        <v>0</v>
      </c>
      <c r="BO1663" s="290" t="s">
        <v>0</v>
      </c>
      <c r="BP1663" s="312">
        <v>15685</v>
      </c>
      <c r="BQ1663" s="137">
        <v>9.0196552001748156E-2</v>
      </c>
      <c r="BR1663" s="302">
        <v>424.84848</v>
      </c>
      <c r="BT1663" s="318" t="s">
        <v>0</v>
      </c>
      <c r="BU1663" s="290" t="s">
        <v>0</v>
      </c>
      <c r="BV1663" s="290" t="s">
        <v>0</v>
      </c>
      <c r="BW1663" s="290" t="s">
        <v>0</v>
      </c>
      <c r="BX1663" s="290" t="s">
        <v>0</v>
      </c>
      <c r="BY1663" s="290" t="s">
        <v>0</v>
      </c>
      <c r="BZ1663" s="312">
        <v>11478</v>
      </c>
      <c r="CA1663" s="137">
        <v>8.3030715143448258E-2</v>
      </c>
      <c r="CB1663" s="302">
        <v>406.06060000000002</v>
      </c>
      <c r="CD1663" s="318" t="s">
        <v>0</v>
      </c>
      <c r="CE1663" s="290" t="s">
        <v>0</v>
      </c>
      <c r="CF1663" s="290" t="s">
        <v>0</v>
      </c>
      <c r="CG1663" s="290" t="s">
        <v>0</v>
      </c>
      <c r="CH1663" s="290" t="s">
        <v>0</v>
      </c>
      <c r="CI1663" s="290" t="s">
        <v>0</v>
      </c>
      <c r="CJ1663" s="312">
        <v>116674</v>
      </c>
      <c r="CK1663" s="137">
        <v>9.0639449609705172E-2</v>
      </c>
      <c r="CL1663" s="302">
        <v>1247.9000000000001</v>
      </c>
    </row>
    <row r="1664" spans="1:91" ht="14.4" x14ac:dyDescent="0.3">
      <c r="A1664" s="99" t="s">
        <v>239</v>
      </c>
      <c r="B1664" s="318" t="s">
        <v>0</v>
      </c>
      <c r="C1664" s="290" t="s">
        <v>0</v>
      </c>
      <c r="D1664" s="290" t="s">
        <v>0</v>
      </c>
      <c r="E1664" s="290" t="s">
        <v>0</v>
      </c>
      <c r="F1664" s="290" t="s">
        <v>0</v>
      </c>
      <c r="G1664" s="290" t="s">
        <v>0</v>
      </c>
      <c r="H1664" s="312">
        <v>20643</v>
      </c>
      <c r="I1664" s="137">
        <v>6.7043188505582871E-2</v>
      </c>
      <c r="J1664" s="302">
        <v>511.51513699999998</v>
      </c>
      <c r="L1664" s="290" t="s">
        <v>0</v>
      </c>
      <c r="M1664" s="290" t="s">
        <v>0</v>
      </c>
      <c r="N1664" s="290" t="s">
        <v>0</v>
      </c>
      <c r="O1664" s="290" t="s">
        <v>0</v>
      </c>
      <c r="P1664" s="290" t="s">
        <v>0</v>
      </c>
      <c r="Q1664" s="290" t="s">
        <v>0</v>
      </c>
      <c r="R1664" s="312">
        <v>25777</v>
      </c>
      <c r="S1664" s="137">
        <v>9.5370760908976546E-2</v>
      </c>
      <c r="T1664" s="302">
        <v>695.15150000000006</v>
      </c>
      <c r="V1664" s="290" t="s">
        <v>0</v>
      </c>
      <c r="W1664" s="290" t="s">
        <v>0</v>
      </c>
      <c r="X1664" s="290" t="s">
        <v>0</v>
      </c>
      <c r="Y1664" s="290" t="s">
        <v>0</v>
      </c>
      <c r="Z1664" s="290" t="s">
        <v>0</v>
      </c>
      <c r="AA1664" s="290" t="s">
        <v>0</v>
      </c>
      <c r="AB1664" s="312">
        <v>2928</v>
      </c>
      <c r="AC1664" s="137">
        <v>6.738470035901685E-2</v>
      </c>
      <c r="AD1664" s="302">
        <v>226.060608</v>
      </c>
      <c r="AF1664" s="290" t="s">
        <v>0</v>
      </c>
      <c r="AG1664" s="290" t="s">
        <v>0</v>
      </c>
      <c r="AH1664" s="290" t="s">
        <v>0</v>
      </c>
      <c r="AI1664" s="290" t="s">
        <v>0</v>
      </c>
      <c r="AJ1664" s="290" t="s">
        <v>0</v>
      </c>
      <c r="AK1664" s="290" t="s">
        <v>0</v>
      </c>
      <c r="AL1664" s="312">
        <v>4442</v>
      </c>
      <c r="AM1664" s="137">
        <v>9.8972839286112169E-2</v>
      </c>
      <c r="AN1664" s="302">
        <v>274.54544099999998</v>
      </c>
      <c r="AP1664" s="290" t="s">
        <v>0</v>
      </c>
      <c r="AQ1664" s="290" t="s">
        <v>0</v>
      </c>
      <c r="AR1664" s="290" t="s">
        <v>0</v>
      </c>
      <c r="AS1664" s="290" t="s">
        <v>0</v>
      </c>
      <c r="AT1664" s="290" t="s">
        <v>0</v>
      </c>
      <c r="AU1664" s="290" t="s">
        <v>0</v>
      </c>
      <c r="AV1664" s="312">
        <v>5675</v>
      </c>
      <c r="AW1664" s="137">
        <v>7.0930406959304068E-2</v>
      </c>
      <c r="AX1664" s="302">
        <v>321.21212800000001</v>
      </c>
      <c r="AZ1664" s="318" t="s">
        <v>0</v>
      </c>
      <c r="BA1664" s="290" t="s">
        <v>0</v>
      </c>
      <c r="BB1664" s="290" t="s">
        <v>0</v>
      </c>
      <c r="BC1664" s="290" t="s">
        <v>0</v>
      </c>
      <c r="BD1664" s="290" t="s">
        <v>0</v>
      </c>
      <c r="BE1664" s="290" t="s">
        <v>0</v>
      </c>
      <c r="BF1664" s="312">
        <v>17908</v>
      </c>
      <c r="BG1664" s="137">
        <v>7.8349018012223992E-2</v>
      </c>
      <c r="BH1664" s="302">
        <v>433.33334400000001</v>
      </c>
      <c r="BJ1664" s="318" t="s">
        <v>0</v>
      </c>
      <c r="BK1664" s="290" t="s">
        <v>0</v>
      </c>
      <c r="BL1664" s="290" t="s">
        <v>0</v>
      </c>
      <c r="BM1664" s="290" t="s">
        <v>0</v>
      </c>
      <c r="BN1664" s="290" t="s">
        <v>0</v>
      </c>
      <c r="BO1664" s="290" t="s">
        <v>0</v>
      </c>
      <c r="BP1664" s="312">
        <v>16987</v>
      </c>
      <c r="BQ1664" s="137">
        <v>9.7683699640018856E-2</v>
      </c>
      <c r="BR1664" s="302">
        <v>449.69695999999999</v>
      </c>
      <c r="BT1664" s="318" t="s">
        <v>0</v>
      </c>
      <c r="BU1664" s="290" t="s">
        <v>0</v>
      </c>
      <c r="BV1664" s="290" t="s">
        <v>0</v>
      </c>
      <c r="BW1664" s="290" t="s">
        <v>0</v>
      </c>
      <c r="BX1664" s="290" t="s">
        <v>0</v>
      </c>
      <c r="BY1664" s="290" t="s">
        <v>0</v>
      </c>
      <c r="BZ1664" s="312">
        <v>11173</v>
      </c>
      <c r="CA1664" s="137">
        <v>8.0824375352652675E-2</v>
      </c>
      <c r="CB1664" s="302">
        <v>389.69695999999999</v>
      </c>
      <c r="CD1664" s="318" t="s">
        <v>0</v>
      </c>
      <c r="CE1664" s="290" t="s">
        <v>0</v>
      </c>
      <c r="CF1664" s="290" t="s">
        <v>0</v>
      </c>
      <c r="CG1664" s="290" t="s">
        <v>0</v>
      </c>
      <c r="CH1664" s="290" t="s">
        <v>0</v>
      </c>
      <c r="CI1664" s="290" t="s">
        <v>0</v>
      </c>
      <c r="CJ1664" s="312">
        <v>105533</v>
      </c>
      <c r="CK1664" s="137">
        <v>8.1984444140605572E-2</v>
      </c>
      <c r="CL1664" s="302">
        <v>1230.3399999999999</v>
      </c>
    </row>
    <row r="1665" spans="1:90" ht="14.4" x14ac:dyDescent="0.3">
      <c r="A1665" s="99" t="s">
        <v>240</v>
      </c>
      <c r="B1665" s="318" t="s">
        <v>0</v>
      </c>
      <c r="C1665" s="290" t="s">
        <v>0</v>
      </c>
      <c r="D1665" s="290" t="s">
        <v>0</v>
      </c>
      <c r="E1665" s="290" t="s">
        <v>0</v>
      </c>
      <c r="F1665" s="290" t="s">
        <v>0</v>
      </c>
      <c r="G1665" s="290" t="s">
        <v>0</v>
      </c>
      <c r="H1665" s="312">
        <v>26095</v>
      </c>
      <c r="I1665" s="137">
        <v>8.4749891200561214E-2</v>
      </c>
      <c r="J1665" s="302">
        <v>507.878784</v>
      </c>
      <c r="L1665" s="290" t="s">
        <v>0</v>
      </c>
      <c r="M1665" s="290" t="s">
        <v>0</v>
      </c>
      <c r="N1665" s="290" t="s">
        <v>0</v>
      </c>
      <c r="O1665" s="290" t="s">
        <v>0</v>
      </c>
      <c r="P1665" s="290" t="s">
        <v>0</v>
      </c>
      <c r="Q1665" s="290" t="s">
        <v>0</v>
      </c>
      <c r="R1665" s="312">
        <v>21000</v>
      </c>
      <c r="S1665" s="137">
        <v>7.7696627966346257E-2</v>
      </c>
      <c r="T1665" s="302">
        <v>709.69695999999999</v>
      </c>
      <c r="V1665" s="290" t="s">
        <v>0</v>
      </c>
      <c r="W1665" s="290" t="s">
        <v>0</v>
      </c>
      <c r="X1665" s="290" t="s">
        <v>0</v>
      </c>
      <c r="Y1665" s="290" t="s">
        <v>0</v>
      </c>
      <c r="Z1665" s="290" t="s">
        <v>0</v>
      </c>
      <c r="AA1665" s="290" t="s">
        <v>0</v>
      </c>
      <c r="AB1665" s="312">
        <v>2817</v>
      </c>
      <c r="AC1665" s="137">
        <v>6.4830157415078707E-2</v>
      </c>
      <c r="AD1665" s="302">
        <v>205.454544</v>
      </c>
      <c r="AF1665" s="290" t="s">
        <v>0</v>
      </c>
      <c r="AG1665" s="290" t="s">
        <v>0</v>
      </c>
      <c r="AH1665" s="290" t="s">
        <v>0</v>
      </c>
      <c r="AI1665" s="290" t="s">
        <v>0</v>
      </c>
      <c r="AJ1665" s="290" t="s">
        <v>0</v>
      </c>
      <c r="AK1665" s="290" t="s">
        <v>0</v>
      </c>
      <c r="AL1665" s="312">
        <v>5558</v>
      </c>
      <c r="AM1665" s="137">
        <v>0.12383859539671575</v>
      </c>
      <c r="AN1665" s="302">
        <v>352.121216</v>
      </c>
      <c r="AP1665" s="290" t="s">
        <v>0</v>
      </c>
      <c r="AQ1665" s="290" t="s">
        <v>0</v>
      </c>
      <c r="AR1665" s="290" t="s">
        <v>0</v>
      </c>
      <c r="AS1665" s="290" t="s">
        <v>0</v>
      </c>
      <c r="AT1665" s="290" t="s">
        <v>0</v>
      </c>
      <c r="AU1665" s="290" t="s">
        <v>0</v>
      </c>
      <c r="AV1665" s="312">
        <v>5937</v>
      </c>
      <c r="AW1665" s="137">
        <v>7.4205079492050796E-2</v>
      </c>
      <c r="AX1665" s="302">
        <v>303.63635299999999</v>
      </c>
      <c r="AZ1665" s="318" t="s">
        <v>0</v>
      </c>
      <c r="BA1665" s="290" t="s">
        <v>0</v>
      </c>
      <c r="BB1665" s="290" t="s">
        <v>0</v>
      </c>
      <c r="BC1665" s="290" t="s">
        <v>0</v>
      </c>
      <c r="BD1665" s="290" t="s">
        <v>0</v>
      </c>
      <c r="BE1665" s="290" t="s">
        <v>0</v>
      </c>
      <c r="BF1665" s="312">
        <v>16703</v>
      </c>
      <c r="BG1665" s="137">
        <v>7.3077040867666809E-2</v>
      </c>
      <c r="BH1665" s="302">
        <v>433.33334400000001</v>
      </c>
      <c r="BJ1665" s="318" t="s">
        <v>0</v>
      </c>
      <c r="BK1665" s="290" t="s">
        <v>0</v>
      </c>
      <c r="BL1665" s="290" t="s">
        <v>0</v>
      </c>
      <c r="BM1665" s="290" t="s">
        <v>0</v>
      </c>
      <c r="BN1665" s="290" t="s">
        <v>0</v>
      </c>
      <c r="BO1665" s="290" t="s">
        <v>0</v>
      </c>
      <c r="BP1665" s="312">
        <v>18413</v>
      </c>
      <c r="BQ1665" s="137">
        <v>0.10588390895812488</v>
      </c>
      <c r="BR1665" s="302">
        <v>529.09090000000003</v>
      </c>
      <c r="BT1665" s="318" t="s">
        <v>0</v>
      </c>
      <c r="BU1665" s="290" t="s">
        <v>0</v>
      </c>
      <c r="BV1665" s="290" t="s">
        <v>0</v>
      </c>
      <c r="BW1665" s="290" t="s">
        <v>0</v>
      </c>
      <c r="BX1665" s="290" t="s">
        <v>0</v>
      </c>
      <c r="BY1665" s="290" t="s">
        <v>0</v>
      </c>
      <c r="BZ1665" s="312">
        <v>13684</v>
      </c>
      <c r="CA1665" s="137">
        <v>9.8988700646710739E-2</v>
      </c>
      <c r="CB1665" s="302">
        <v>431.51513699999998</v>
      </c>
      <c r="CD1665" s="318" t="s">
        <v>0</v>
      </c>
      <c r="CE1665" s="290" t="s">
        <v>0</v>
      </c>
      <c r="CF1665" s="290" t="s">
        <v>0</v>
      </c>
      <c r="CG1665" s="290" t="s">
        <v>0</v>
      </c>
      <c r="CH1665" s="290" t="s">
        <v>0</v>
      </c>
      <c r="CI1665" s="290" t="s">
        <v>0</v>
      </c>
      <c r="CJ1665" s="312">
        <v>110207</v>
      </c>
      <c r="CK1665" s="137">
        <v>8.5615491224581119E-2</v>
      </c>
      <c r="CL1665" s="302">
        <v>1292.5</v>
      </c>
    </row>
    <row r="1666" spans="1:90" ht="14.4" x14ac:dyDescent="0.3">
      <c r="A1666" s="99" t="s">
        <v>241</v>
      </c>
      <c r="B1666" s="318" t="s">
        <v>0</v>
      </c>
      <c r="C1666" s="290" t="s">
        <v>0</v>
      </c>
      <c r="D1666" s="290" t="s">
        <v>0</v>
      </c>
      <c r="E1666" s="290" t="s">
        <v>0</v>
      </c>
      <c r="F1666" s="290" t="s">
        <v>0</v>
      </c>
      <c r="G1666" s="290" t="s">
        <v>0</v>
      </c>
      <c r="H1666" s="312">
        <v>15420</v>
      </c>
      <c r="I1666" s="137">
        <v>5.0080219287704689E-2</v>
      </c>
      <c r="J1666" s="302">
        <v>444.24243200000001</v>
      </c>
      <c r="L1666" s="290" t="s">
        <v>0</v>
      </c>
      <c r="M1666" s="290" t="s">
        <v>0</v>
      </c>
      <c r="N1666" s="290" t="s">
        <v>0</v>
      </c>
      <c r="O1666" s="290" t="s">
        <v>0</v>
      </c>
      <c r="P1666" s="290" t="s">
        <v>0</v>
      </c>
      <c r="Q1666" s="290" t="s">
        <v>0</v>
      </c>
      <c r="R1666" s="312">
        <v>14615</v>
      </c>
      <c r="S1666" s="137">
        <v>5.4073153225150029E-2</v>
      </c>
      <c r="T1666" s="302">
        <v>466.06060000000002</v>
      </c>
      <c r="V1666" s="290" t="s">
        <v>0</v>
      </c>
      <c r="W1666" s="290" t="s">
        <v>0</v>
      </c>
      <c r="X1666" s="290" t="s">
        <v>0</v>
      </c>
      <c r="Y1666" s="290" t="s">
        <v>0</v>
      </c>
      <c r="Z1666" s="290" t="s">
        <v>0</v>
      </c>
      <c r="AA1666" s="290" t="s">
        <v>0</v>
      </c>
      <c r="AB1666" s="312">
        <v>2425</v>
      </c>
      <c r="AC1666" s="137">
        <v>5.5808708459909782E-2</v>
      </c>
      <c r="AD1666" s="302">
        <v>180</v>
      </c>
      <c r="AF1666" s="290" t="s">
        <v>0</v>
      </c>
      <c r="AG1666" s="290" t="s">
        <v>0</v>
      </c>
      <c r="AH1666" s="290" t="s">
        <v>0</v>
      </c>
      <c r="AI1666" s="290" t="s">
        <v>0</v>
      </c>
      <c r="AJ1666" s="290" t="s">
        <v>0</v>
      </c>
      <c r="AK1666" s="290" t="s">
        <v>0</v>
      </c>
      <c r="AL1666" s="312">
        <v>1481</v>
      </c>
      <c r="AM1666" s="137">
        <v>3.2998373476526816E-2</v>
      </c>
      <c r="AN1666" s="302">
        <v>169.090912</v>
      </c>
      <c r="AP1666" s="290" t="s">
        <v>0</v>
      </c>
      <c r="AQ1666" s="290" t="s">
        <v>0</v>
      </c>
      <c r="AR1666" s="290" t="s">
        <v>0</v>
      </c>
      <c r="AS1666" s="290" t="s">
        <v>0</v>
      </c>
      <c r="AT1666" s="290" t="s">
        <v>0</v>
      </c>
      <c r="AU1666" s="290" t="s">
        <v>0</v>
      </c>
      <c r="AV1666" s="312">
        <v>3614</v>
      </c>
      <c r="AW1666" s="137">
        <v>4.5170482951704831E-2</v>
      </c>
      <c r="AX1666" s="302">
        <v>227.878784</v>
      </c>
      <c r="AZ1666" s="318" t="s">
        <v>0</v>
      </c>
      <c r="BA1666" s="290" t="s">
        <v>0</v>
      </c>
      <c r="BB1666" s="290" t="s">
        <v>0</v>
      </c>
      <c r="BC1666" s="290" t="s">
        <v>0</v>
      </c>
      <c r="BD1666" s="290" t="s">
        <v>0</v>
      </c>
      <c r="BE1666" s="290" t="s">
        <v>0</v>
      </c>
      <c r="BF1666" s="312">
        <v>10232</v>
      </c>
      <c r="BG1666" s="137">
        <v>4.4765867338679689E-2</v>
      </c>
      <c r="BH1666" s="302">
        <v>391.51513699999998</v>
      </c>
      <c r="BJ1666" s="318" t="s">
        <v>0</v>
      </c>
      <c r="BK1666" s="290" t="s">
        <v>0</v>
      </c>
      <c r="BL1666" s="290" t="s">
        <v>0</v>
      </c>
      <c r="BM1666" s="290" t="s">
        <v>0</v>
      </c>
      <c r="BN1666" s="290" t="s">
        <v>0</v>
      </c>
      <c r="BO1666" s="290" t="s">
        <v>0</v>
      </c>
      <c r="BP1666" s="312">
        <v>9173</v>
      </c>
      <c r="BQ1666" s="137">
        <v>5.2749312815558544E-2</v>
      </c>
      <c r="BR1666" s="302">
        <v>360.60604899999998</v>
      </c>
      <c r="BT1666" s="318" t="s">
        <v>0</v>
      </c>
      <c r="BU1666" s="290" t="s">
        <v>0</v>
      </c>
      <c r="BV1666" s="290" t="s">
        <v>0</v>
      </c>
      <c r="BW1666" s="290" t="s">
        <v>0</v>
      </c>
      <c r="BX1666" s="290" t="s">
        <v>0</v>
      </c>
      <c r="BY1666" s="290" t="s">
        <v>0</v>
      </c>
      <c r="BZ1666" s="312">
        <v>7205</v>
      </c>
      <c r="CA1666" s="137">
        <v>5.2120256369449787E-2</v>
      </c>
      <c r="CB1666" s="302">
        <v>287.27273600000001</v>
      </c>
      <c r="CD1666" s="318" t="s">
        <v>0</v>
      </c>
      <c r="CE1666" s="290" t="s">
        <v>0</v>
      </c>
      <c r="CF1666" s="290" t="s">
        <v>0</v>
      </c>
      <c r="CG1666" s="290" t="s">
        <v>0</v>
      </c>
      <c r="CH1666" s="290" t="s">
        <v>0</v>
      </c>
      <c r="CI1666" s="290" t="s">
        <v>0</v>
      </c>
      <c r="CJ1666" s="312">
        <v>64165</v>
      </c>
      <c r="CK1666" s="137">
        <v>4.9847269179137871E-2</v>
      </c>
      <c r="CL1666" s="302">
        <v>944.26</v>
      </c>
    </row>
    <row r="1667" spans="1:90" ht="14.4" x14ac:dyDescent="0.3">
      <c r="A1667" s="99" t="s">
        <v>242</v>
      </c>
      <c r="B1667" s="318" t="s">
        <v>0</v>
      </c>
      <c r="C1667" s="290" t="s">
        <v>0</v>
      </c>
      <c r="D1667" s="290" t="s">
        <v>0</v>
      </c>
      <c r="E1667" s="290" t="s">
        <v>0</v>
      </c>
      <c r="F1667" s="290" t="s">
        <v>0</v>
      </c>
      <c r="G1667" s="290" t="s">
        <v>0</v>
      </c>
      <c r="H1667" s="312">
        <v>18990</v>
      </c>
      <c r="I1667" s="137">
        <v>6.1674666943807528E-2</v>
      </c>
      <c r="J1667" s="302">
        <v>546.66669999999999</v>
      </c>
      <c r="L1667" s="290" t="s">
        <v>0</v>
      </c>
      <c r="M1667" s="290" t="s">
        <v>0</v>
      </c>
      <c r="N1667" s="290" t="s">
        <v>0</v>
      </c>
      <c r="O1667" s="290" t="s">
        <v>0</v>
      </c>
      <c r="P1667" s="290" t="s">
        <v>0</v>
      </c>
      <c r="Q1667" s="290" t="s">
        <v>0</v>
      </c>
      <c r="R1667" s="312">
        <v>16123</v>
      </c>
      <c r="S1667" s="137">
        <v>5.9652511081019086E-2</v>
      </c>
      <c r="T1667" s="302">
        <v>523.03030000000001</v>
      </c>
      <c r="V1667" s="290" t="s">
        <v>0</v>
      </c>
      <c r="W1667" s="290" t="s">
        <v>0</v>
      </c>
      <c r="X1667" s="290" t="s">
        <v>0</v>
      </c>
      <c r="Y1667" s="290" t="s">
        <v>0</v>
      </c>
      <c r="Z1667" s="290" t="s">
        <v>0</v>
      </c>
      <c r="AA1667" s="290" t="s">
        <v>0</v>
      </c>
      <c r="AB1667" s="312">
        <v>1643</v>
      </c>
      <c r="AC1667" s="137">
        <v>3.781183835036362E-2</v>
      </c>
      <c r="AD1667" s="302">
        <v>166.060608</v>
      </c>
      <c r="AF1667" s="290" t="s">
        <v>0</v>
      </c>
      <c r="AG1667" s="290" t="s">
        <v>0</v>
      </c>
      <c r="AH1667" s="290" t="s">
        <v>0</v>
      </c>
      <c r="AI1667" s="290" t="s">
        <v>0</v>
      </c>
      <c r="AJ1667" s="290" t="s">
        <v>0</v>
      </c>
      <c r="AK1667" s="290" t="s">
        <v>0</v>
      </c>
      <c r="AL1667" s="312">
        <v>1796</v>
      </c>
      <c r="AM1667" s="137">
        <v>4.0016933669035894E-2</v>
      </c>
      <c r="AN1667" s="302">
        <v>178.18182400000001</v>
      </c>
      <c r="AP1667" s="290" t="s">
        <v>0</v>
      </c>
      <c r="AQ1667" s="290" t="s">
        <v>0</v>
      </c>
      <c r="AR1667" s="290" t="s">
        <v>0</v>
      </c>
      <c r="AS1667" s="290" t="s">
        <v>0</v>
      </c>
      <c r="AT1667" s="290" t="s">
        <v>0</v>
      </c>
      <c r="AU1667" s="290" t="s">
        <v>0</v>
      </c>
      <c r="AV1667" s="312">
        <v>4125</v>
      </c>
      <c r="AW1667" s="137">
        <v>5.1557344265573443E-2</v>
      </c>
      <c r="AX1667" s="302">
        <v>215.15152</v>
      </c>
      <c r="AZ1667" s="318" t="s">
        <v>0</v>
      </c>
      <c r="BA1667" s="290" t="s">
        <v>0</v>
      </c>
      <c r="BB1667" s="290" t="s">
        <v>0</v>
      </c>
      <c r="BC1667" s="290" t="s">
        <v>0</v>
      </c>
      <c r="BD1667" s="290" t="s">
        <v>0</v>
      </c>
      <c r="BE1667" s="290" t="s">
        <v>0</v>
      </c>
      <c r="BF1667" s="312">
        <v>12460</v>
      </c>
      <c r="BG1667" s="137">
        <v>5.4513556200151379E-2</v>
      </c>
      <c r="BH1667" s="302">
        <v>368.48486300000002</v>
      </c>
      <c r="BJ1667" s="318" t="s">
        <v>0</v>
      </c>
      <c r="BK1667" s="290" t="s">
        <v>0</v>
      </c>
      <c r="BL1667" s="290" t="s">
        <v>0</v>
      </c>
      <c r="BM1667" s="290" t="s">
        <v>0</v>
      </c>
      <c r="BN1667" s="290" t="s">
        <v>0</v>
      </c>
      <c r="BO1667" s="290" t="s">
        <v>0</v>
      </c>
      <c r="BP1667" s="312">
        <v>8637</v>
      </c>
      <c r="BQ1667" s="137">
        <v>4.9667046199496259E-2</v>
      </c>
      <c r="BR1667" s="302">
        <v>388.48486300000002</v>
      </c>
      <c r="BT1667" s="318" t="s">
        <v>0</v>
      </c>
      <c r="BU1667" s="290" t="s">
        <v>0</v>
      </c>
      <c r="BV1667" s="290" t="s">
        <v>0</v>
      </c>
      <c r="BW1667" s="290" t="s">
        <v>0</v>
      </c>
      <c r="BX1667" s="290" t="s">
        <v>0</v>
      </c>
      <c r="BY1667" s="290" t="s">
        <v>0</v>
      </c>
      <c r="BZ1667" s="312">
        <v>7270</v>
      </c>
      <c r="CA1667" s="137">
        <v>5.2590459931422619E-2</v>
      </c>
      <c r="CB1667" s="302">
        <v>332.121216</v>
      </c>
      <c r="CD1667" s="318" t="s">
        <v>0</v>
      </c>
      <c r="CE1667" s="290" t="s">
        <v>0</v>
      </c>
      <c r="CF1667" s="290" t="s">
        <v>0</v>
      </c>
      <c r="CG1667" s="290" t="s">
        <v>0</v>
      </c>
      <c r="CH1667" s="290" t="s">
        <v>0</v>
      </c>
      <c r="CI1667" s="290" t="s">
        <v>0</v>
      </c>
      <c r="CJ1667" s="312">
        <v>71044</v>
      </c>
      <c r="CK1667" s="137">
        <v>5.5191294187838712E-2</v>
      </c>
      <c r="CL1667" s="302">
        <v>1036</v>
      </c>
    </row>
    <row r="1668" spans="1:90" ht="14.4" x14ac:dyDescent="0.3">
      <c r="A1668" s="99" t="s">
        <v>243</v>
      </c>
      <c r="B1668" s="318" t="s">
        <v>0</v>
      </c>
      <c r="C1668" s="290" t="s">
        <v>0</v>
      </c>
      <c r="D1668" s="290" t="s">
        <v>0</v>
      </c>
      <c r="E1668" s="290" t="s">
        <v>0</v>
      </c>
      <c r="F1668" s="290" t="s">
        <v>0</v>
      </c>
      <c r="G1668" s="290" t="s">
        <v>0</v>
      </c>
      <c r="H1668" s="312">
        <v>8442</v>
      </c>
      <c r="I1668" s="137">
        <v>2.7417458575019649E-2</v>
      </c>
      <c r="J1668" s="302">
        <v>407.27273600000001</v>
      </c>
      <c r="L1668" s="290" t="s">
        <v>0</v>
      </c>
      <c r="M1668" s="290" t="s">
        <v>0</v>
      </c>
      <c r="N1668" s="290" t="s">
        <v>0</v>
      </c>
      <c r="O1668" s="290" t="s">
        <v>0</v>
      </c>
      <c r="P1668" s="290" t="s">
        <v>0</v>
      </c>
      <c r="Q1668" s="290" t="s">
        <v>0</v>
      </c>
      <c r="R1668" s="312">
        <v>6485</v>
      </c>
      <c r="S1668" s="137">
        <v>2.3993458683893118E-2</v>
      </c>
      <c r="T1668" s="302">
        <v>335.15152</v>
      </c>
      <c r="V1668" s="290" t="s">
        <v>0</v>
      </c>
      <c r="W1668" s="290" t="s">
        <v>0</v>
      </c>
      <c r="X1668" s="290" t="s">
        <v>0</v>
      </c>
      <c r="Y1668" s="290" t="s">
        <v>0</v>
      </c>
      <c r="Z1668" s="290" t="s">
        <v>0</v>
      </c>
      <c r="AA1668" s="290" t="s">
        <v>0</v>
      </c>
      <c r="AB1668" s="312">
        <v>1098</v>
      </c>
      <c r="AC1668" s="137">
        <v>2.5269262634631317E-2</v>
      </c>
      <c r="AD1668" s="302">
        <v>138.78787199999999</v>
      </c>
      <c r="AF1668" s="290" t="s">
        <v>0</v>
      </c>
      <c r="AG1668" s="290" t="s">
        <v>0</v>
      </c>
      <c r="AH1668" s="290" t="s">
        <v>0</v>
      </c>
      <c r="AI1668" s="290" t="s">
        <v>0</v>
      </c>
      <c r="AJ1668" s="290" t="s">
        <v>0</v>
      </c>
      <c r="AK1668" s="290" t="s">
        <v>0</v>
      </c>
      <c r="AL1668" s="312">
        <v>921</v>
      </c>
      <c r="AM1668" s="137">
        <v>2.052093313428845E-2</v>
      </c>
      <c r="AN1668" s="302">
        <v>128.484848</v>
      </c>
      <c r="AP1668" s="290" t="s">
        <v>0</v>
      </c>
      <c r="AQ1668" s="290" t="s">
        <v>0</v>
      </c>
      <c r="AR1668" s="290" t="s">
        <v>0</v>
      </c>
      <c r="AS1668" s="290" t="s">
        <v>0</v>
      </c>
      <c r="AT1668" s="290" t="s">
        <v>0</v>
      </c>
      <c r="AU1668" s="290" t="s">
        <v>0</v>
      </c>
      <c r="AV1668" s="312">
        <v>1879</v>
      </c>
      <c r="AW1668" s="137">
        <v>2.3485151484851516E-2</v>
      </c>
      <c r="AX1668" s="302">
        <v>204.84848</v>
      </c>
      <c r="AZ1668" s="318" t="s">
        <v>0</v>
      </c>
      <c r="BA1668" s="290" t="s">
        <v>0</v>
      </c>
      <c r="BB1668" s="290" t="s">
        <v>0</v>
      </c>
      <c r="BC1668" s="290" t="s">
        <v>0</v>
      </c>
      <c r="BD1668" s="290" t="s">
        <v>0</v>
      </c>
      <c r="BE1668" s="290" t="s">
        <v>0</v>
      </c>
      <c r="BF1668" s="312">
        <v>6636</v>
      </c>
      <c r="BG1668" s="137">
        <v>2.9033062515586239E-2</v>
      </c>
      <c r="BH1668" s="302">
        <v>293.93939999999998</v>
      </c>
      <c r="BJ1668" s="318" t="s">
        <v>0</v>
      </c>
      <c r="BK1668" s="290" t="s">
        <v>0</v>
      </c>
      <c r="BL1668" s="290" t="s">
        <v>0</v>
      </c>
      <c r="BM1668" s="290" t="s">
        <v>0</v>
      </c>
      <c r="BN1668" s="290" t="s">
        <v>0</v>
      </c>
      <c r="BO1668" s="290" t="s">
        <v>0</v>
      </c>
      <c r="BP1668" s="312">
        <v>3720</v>
      </c>
      <c r="BQ1668" s="137">
        <v>2.1391850395059173E-2</v>
      </c>
      <c r="BR1668" s="302">
        <v>256.96969999999999</v>
      </c>
      <c r="BT1668" s="318" t="s">
        <v>0</v>
      </c>
      <c r="BU1668" s="290" t="s">
        <v>0</v>
      </c>
      <c r="BV1668" s="290" t="s">
        <v>0</v>
      </c>
      <c r="BW1668" s="290" t="s">
        <v>0</v>
      </c>
      <c r="BX1668" s="290" t="s">
        <v>0</v>
      </c>
      <c r="BY1668" s="290" t="s">
        <v>0</v>
      </c>
      <c r="BZ1668" s="312">
        <v>4353</v>
      </c>
      <c r="CA1668" s="137">
        <v>3.1489170850272717E-2</v>
      </c>
      <c r="CB1668" s="302">
        <v>289.69695999999999</v>
      </c>
      <c r="CD1668" s="318" t="s">
        <v>0</v>
      </c>
      <c r="CE1668" s="290" t="s">
        <v>0</v>
      </c>
      <c r="CF1668" s="290" t="s">
        <v>0</v>
      </c>
      <c r="CG1668" s="290" t="s">
        <v>0</v>
      </c>
      <c r="CH1668" s="290" t="s">
        <v>0</v>
      </c>
      <c r="CI1668" s="290" t="s">
        <v>0</v>
      </c>
      <c r="CJ1668" s="312">
        <v>33534</v>
      </c>
      <c r="CK1668" s="137">
        <v>2.6051247949087655E-2</v>
      </c>
      <c r="CL1668" s="302">
        <v>768</v>
      </c>
    </row>
    <row r="1669" spans="1:90" ht="14.4" x14ac:dyDescent="0.3">
      <c r="A1669" s="99" t="s">
        <v>244</v>
      </c>
      <c r="B1669" s="318" t="s">
        <v>0</v>
      </c>
      <c r="C1669" s="290" t="s">
        <v>0</v>
      </c>
      <c r="D1669" s="290" t="s">
        <v>0</v>
      </c>
      <c r="E1669" s="290" t="s">
        <v>0</v>
      </c>
      <c r="F1669" s="290" t="s">
        <v>0</v>
      </c>
      <c r="G1669" s="290" t="s">
        <v>0</v>
      </c>
      <c r="H1669" s="312">
        <v>7535</v>
      </c>
      <c r="I1669" s="137">
        <v>2.4471754366592401E-2</v>
      </c>
      <c r="J1669" s="302">
        <v>338.18182400000001</v>
      </c>
      <c r="L1669" s="290" t="s">
        <v>0</v>
      </c>
      <c r="M1669" s="290" t="s">
        <v>0</v>
      </c>
      <c r="N1669" s="290" t="s">
        <v>0</v>
      </c>
      <c r="O1669" s="290" t="s">
        <v>0</v>
      </c>
      <c r="P1669" s="290" t="s">
        <v>0</v>
      </c>
      <c r="Q1669" s="290" t="s">
        <v>0</v>
      </c>
      <c r="R1669" s="312">
        <v>4831</v>
      </c>
      <c r="S1669" s="137">
        <v>1.787392427168661E-2</v>
      </c>
      <c r="T1669" s="302">
        <v>291.51513699999998</v>
      </c>
      <c r="V1669" s="290" t="s">
        <v>0</v>
      </c>
      <c r="W1669" s="290" t="s">
        <v>0</v>
      </c>
      <c r="X1669" s="290" t="s">
        <v>0</v>
      </c>
      <c r="Y1669" s="290" t="s">
        <v>0</v>
      </c>
      <c r="Z1669" s="290" t="s">
        <v>0</v>
      </c>
      <c r="AA1669" s="290" t="s">
        <v>0</v>
      </c>
      <c r="AB1669" s="312">
        <v>1372</v>
      </c>
      <c r="AC1669" s="137">
        <v>3.1575071343091225E-2</v>
      </c>
      <c r="AD1669" s="302">
        <v>149.69697600000001</v>
      </c>
      <c r="AF1669" s="290" t="s">
        <v>0</v>
      </c>
      <c r="AG1669" s="290" t="s">
        <v>0</v>
      </c>
      <c r="AH1669" s="290" t="s">
        <v>0</v>
      </c>
      <c r="AI1669" s="290" t="s">
        <v>0</v>
      </c>
      <c r="AJ1669" s="290" t="s">
        <v>0</v>
      </c>
      <c r="AK1669" s="290" t="s">
        <v>0</v>
      </c>
      <c r="AL1669" s="312">
        <v>622</v>
      </c>
      <c r="AM1669" s="137">
        <v>1.3858871237271897E-2</v>
      </c>
      <c r="AN1669" s="302">
        <v>97.575760000000002</v>
      </c>
      <c r="AP1669" s="290" t="s">
        <v>0</v>
      </c>
      <c r="AQ1669" s="290" t="s">
        <v>0</v>
      </c>
      <c r="AR1669" s="290" t="s">
        <v>0</v>
      </c>
      <c r="AS1669" s="290" t="s">
        <v>0</v>
      </c>
      <c r="AT1669" s="290" t="s">
        <v>0</v>
      </c>
      <c r="AU1669" s="290" t="s">
        <v>0</v>
      </c>
      <c r="AV1669" s="312">
        <v>1709</v>
      </c>
      <c r="AW1669" s="137">
        <v>2.1360363963603638E-2</v>
      </c>
      <c r="AX1669" s="302">
        <v>159.393936</v>
      </c>
      <c r="AZ1669" s="318" t="s">
        <v>0</v>
      </c>
      <c r="BA1669" s="290" t="s">
        <v>0</v>
      </c>
      <c r="BB1669" s="290" t="s">
        <v>0</v>
      </c>
      <c r="BC1669" s="290" t="s">
        <v>0</v>
      </c>
      <c r="BD1669" s="290" t="s">
        <v>0</v>
      </c>
      <c r="BE1669" s="290" t="s">
        <v>0</v>
      </c>
      <c r="BF1669" s="312">
        <v>7420</v>
      </c>
      <c r="BG1669" s="137">
        <v>3.2463128973123853E-2</v>
      </c>
      <c r="BH1669" s="302">
        <v>327.27273600000001</v>
      </c>
      <c r="BJ1669" s="318" t="s">
        <v>0</v>
      </c>
      <c r="BK1669" s="290" t="s">
        <v>0</v>
      </c>
      <c r="BL1669" s="290" t="s">
        <v>0</v>
      </c>
      <c r="BM1669" s="290" t="s">
        <v>0</v>
      </c>
      <c r="BN1669" s="290" t="s">
        <v>0</v>
      </c>
      <c r="BO1669" s="290" t="s">
        <v>0</v>
      </c>
      <c r="BP1669" s="312">
        <v>5234</v>
      </c>
      <c r="BQ1669" s="137">
        <v>3.0098103485951534E-2</v>
      </c>
      <c r="BR1669" s="302">
        <v>256.96969999999999</v>
      </c>
      <c r="BT1669" s="318" t="s">
        <v>0</v>
      </c>
      <c r="BU1669" s="290" t="s">
        <v>0</v>
      </c>
      <c r="BV1669" s="290" t="s">
        <v>0</v>
      </c>
      <c r="BW1669" s="290" t="s">
        <v>0</v>
      </c>
      <c r="BX1669" s="290" t="s">
        <v>0</v>
      </c>
      <c r="BY1669" s="290" t="s">
        <v>0</v>
      </c>
      <c r="BZ1669" s="312">
        <v>3756</v>
      </c>
      <c r="CA1669" s="137">
        <v>2.7170531981076114E-2</v>
      </c>
      <c r="CB1669" s="302">
        <v>243.03030000000001</v>
      </c>
      <c r="CD1669" s="318" t="s">
        <v>0</v>
      </c>
      <c r="CE1669" s="290" t="s">
        <v>0</v>
      </c>
      <c r="CF1669" s="290" t="s">
        <v>0</v>
      </c>
      <c r="CG1669" s="290" t="s">
        <v>0</v>
      </c>
      <c r="CH1669" s="290" t="s">
        <v>0</v>
      </c>
      <c r="CI1669" s="290" t="s">
        <v>0</v>
      </c>
      <c r="CJ1669" s="312">
        <v>32479</v>
      </c>
      <c r="CK1669" s="137">
        <v>2.5231659871724755E-2</v>
      </c>
      <c r="CL1669" s="302">
        <v>698.09</v>
      </c>
    </row>
    <row r="1670" spans="1:90" ht="14.4" x14ac:dyDescent="0.3">
      <c r="A1670" s="99" t="s">
        <v>145</v>
      </c>
      <c r="B1670" s="318" t="s">
        <v>0</v>
      </c>
      <c r="C1670" s="290" t="s">
        <v>0</v>
      </c>
      <c r="D1670" s="290" t="s">
        <v>0</v>
      </c>
      <c r="E1670" s="290" t="s">
        <v>0</v>
      </c>
      <c r="F1670" s="290" t="s">
        <v>0</v>
      </c>
      <c r="G1670" s="290" t="s">
        <v>0</v>
      </c>
      <c r="H1670" s="312">
        <v>143782</v>
      </c>
      <c r="I1670" s="137">
        <v>0.46696719128565212</v>
      </c>
      <c r="J1670" s="302">
        <v>1099.39392</v>
      </c>
      <c r="L1670" s="290" t="s">
        <v>0</v>
      </c>
      <c r="M1670" s="290" t="s">
        <v>0</v>
      </c>
      <c r="N1670" s="290" t="s">
        <v>0</v>
      </c>
      <c r="O1670" s="290" t="s">
        <v>0</v>
      </c>
      <c r="P1670" s="290" t="s">
        <v>0</v>
      </c>
      <c r="Q1670" s="290" t="s">
        <v>0</v>
      </c>
      <c r="R1670" s="312">
        <v>112728</v>
      </c>
      <c r="S1670" s="137">
        <v>0.41707549892334672</v>
      </c>
      <c r="T1670" s="302">
        <v>1181.21216</v>
      </c>
      <c r="V1670" s="290" t="s">
        <v>0</v>
      </c>
      <c r="W1670" s="290" t="s">
        <v>0</v>
      </c>
      <c r="X1670" s="290" t="s">
        <v>0</v>
      </c>
      <c r="Y1670" s="290" t="s">
        <v>0</v>
      </c>
      <c r="Z1670" s="290" t="s">
        <v>0</v>
      </c>
      <c r="AA1670" s="290" t="s">
        <v>0</v>
      </c>
      <c r="AB1670" s="312">
        <v>20719</v>
      </c>
      <c r="AC1670" s="137">
        <v>0.47682500230139002</v>
      </c>
      <c r="AD1670" s="302">
        <v>437.57574499999998</v>
      </c>
      <c r="AF1670" s="290" t="s">
        <v>0</v>
      </c>
      <c r="AG1670" s="290" t="s">
        <v>0</v>
      </c>
      <c r="AH1670" s="290" t="s">
        <v>0</v>
      </c>
      <c r="AI1670" s="290" t="s">
        <v>0</v>
      </c>
      <c r="AJ1670" s="290" t="s">
        <v>0</v>
      </c>
      <c r="AK1670" s="290" t="s">
        <v>0</v>
      </c>
      <c r="AL1670" s="312">
        <v>16109</v>
      </c>
      <c r="AM1670" s="137">
        <v>0.35892694013056747</v>
      </c>
      <c r="AN1670" s="302">
        <v>486.06060000000002</v>
      </c>
      <c r="AP1670" s="290" t="s">
        <v>0</v>
      </c>
      <c r="AQ1670" s="290" t="s">
        <v>0</v>
      </c>
      <c r="AR1670" s="290" t="s">
        <v>0</v>
      </c>
      <c r="AS1670" s="290" t="s">
        <v>0</v>
      </c>
      <c r="AT1670" s="290" t="s">
        <v>0</v>
      </c>
      <c r="AU1670" s="290" t="s">
        <v>0</v>
      </c>
      <c r="AV1670" s="312">
        <v>38213</v>
      </c>
      <c r="AW1670" s="137">
        <v>0.47761473852614739</v>
      </c>
      <c r="AX1670" s="302">
        <v>569.09090000000003</v>
      </c>
      <c r="AZ1670" s="318" t="s">
        <v>0</v>
      </c>
      <c r="BA1670" s="290" t="s">
        <v>0</v>
      </c>
      <c r="BB1670" s="290" t="s">
        <v>0</v>
      </c>
      <c r="BC1670" s="290" t="s">
        <v>0</v>
      </c>
      <c r="BD1670" s="290" t="s">
        <v>0</v>
      </c>
      <c r="BE1670" s="290" t="s">
        <v>0</v>
      </c>
      <c r="BF1670" s="312">
        <v>99148</v>
      </c>
      <c r="BG1670" s="137">
        <v>0.43378090450502477</v>
      </c>
      <c r="BH1670" s="302">
        <v>986.06060000000002</v>
      </c>
      <c r="BJ1670" s="318" t="s">
        <v>0</v>
      </c>
      <c r="BK1670" s="290" t="s">
        <v>0</v>
      </c>
      <c r="BL1670" s="290" t="s">
        <v>0</v>
      </c>
      <c r="BM1670" s="290" t="s">
        <v>0</v>
      </c>
      <c r="BN1670" s="290" t="s">
        <v>0</v>
      </c>
      <c r="BO1670" s="290" t="s">
        <v>0</v>
      </c>
      <c r="BP1670" s="312">
        <v>73322</v>
      </c>
      <c r="BQ1670" s="137">
        <v>0.42163797168455069</v>
      </c>
      <c r="BR1670" s="302">
        <v>954.54549999999995</v>
      </c>
      <c r="BT1670" s="318" t="s">
        <v>0</v>
      </c>
      <c r="BU1670" s="290" t="s">
        <v>0</v>
      </c>
      <c r="BV1670" s="290" t="s">
        <v>0</v>
      </c>
      <c r="BW1670" s="290" t="s">
        <v>0</v>
      </c>
      <c r="BX1670" s="290" t="s">
        <v>0</v>
      </c>
      <c r="BY1670" s="290" t="s">
        <v>0</v>
      </c>
      <c r="BZ1670" s="312">
        <v>59372</v>
      </c>
      <c r="CA1670" s="137">
        <v>0.42949116740693588</v>
      </c>
      <c r="CB1670" s="302">
        <v>720</v>
      </c>
      <c r="CD1670" s="318" t="s">
        <v>0</v>
      </c>
      <c r="CE1670" s="290" t="s">
        <v>0</v>
      </c>
      <c r="CF1670" s="290" t="s">
        <v>0</v>
      </c>
      <c r="CG1670" s="290" t="s">
        <v>0</v>
      </c>
      <c r="CH1670" s="290" t="s">
        <v>0</v>
      </c>
      <c r="CI1670" s="290" t="s">
        <v>0</v>
      </c>
      <c r="CJ1670" s="312">
        <v>563393</v>
      </c>
      <c r="CK1670" s="137">
        <v>0.43767790110873567</v>
      </c>
      <c r="CL1670" s="302">
        <v>2398.79</v>
      </c>
    </row>
    <row r="1671" spans="1:90" ht="14.4" x14ac:dyDescent="0.3">
      <c r="A1671" s="99" t="s">
        <v>235</v>
      </c>
      <c r="B1671" s="318" t="s">
        <v>0</v>
      </c>
      <c r="C1671" s="290" t="s">
        <v>0</v>
      </c>
      <c r="D1671" s="290" t="s">
        <v>0</v>
      </c>
      <c r="E1671" s="290" t="s">
        <v>0</v>
      </c>
      <c r="F1671" s="290" t="s">
        <v>0</v>
      </c>
      <c r="G1671" s="290" t="s">
        <v>0</v>
      </c>
      <c r="H1671" s="312">
        <v>2357</v>
      </c>
      <c r="I1671" s="137">
        <v>7.6549336485810604E-3</v>
      </c>
      <c r="J1671" s="302">
        <v>213.33332799999999</v>
      </c>
      <c r="L1671" s="290" t="s">
        <v>0</v>
      </c>
      <c r="M1671" s="290" t="s">
        <v>0</v>
      </c>
      <c r="N1671" s="290" t="s">
        <v>0</v>
      </c>
      <c r="O1671" s="290" t="s">
        <v>0</v>
      </c>
      <c r="P1671" s="290" t="s">
        <v>0</v>
      </c>
      <c r="Q1671" s="290" t="s">
        <v>0</v>
      </c>
      <c r="R1671" s="312">
        <v>1647</v>
      </c>
      <c r="S1671" s="137">
        <v>6.0936355362177282E-3</v>
      </c>
      <c r="T1671" s="302">
        <v>207.27271999999999</v>
      </c>
      <c r="V1671" s="290" t="s">
        <v>0</v>
      </c>
      <c r="W1671" s="290" t="s">
        <v>0</v>
      </c>
      <c r="X1671" s="290" t="s">
        <v>0</v>
      </c>
      <c r="Y1671" s="290" t="s">
        <v>0</v>
      </c>
      <c r="Z1671" s="290" t="s">
        <v>0</v>
      </c>
      <c r="AA1671" s="290" t="s">
        <v>0</v>
      </c>
      <c r="AB1671" s="312">
        <v>329</v>
      </c>
      <c r="AC1671" s="137">
        <v>7.5715732302310598E-3</v>
      </c>
      <c r="AD1671" s="302">
        <v>66.666664100000006</v>
      </c>
      <c r="AF1671" s="290" t="s">
        <v>0</v>
      </c>
      <c r="AG1671" s="290" t="s">
        <v>0</v>
      </c>
      <c r="AH1671" s="290" t="s">
        <v>0</v>
      </c>
      <c r="AI1671" s="290" t="s">
        <v>0</v>
      </c>
      <c r="AJ1671" s="290" t="s">
        <v>0</v>
      </c>
      <c r="AK1671" s="290" t="s">
        <v>0</v>
      </c>
      <c r="AL1671" s="312">
        <v>410</v>
      </c>
      <c r="AM1671" s="137">
        <v>9.1352688219959455E-3</v>
      </c>
      <c r="AN1671" s="302">
        <v>144.24243200000001</v>
      </c>
      <c r="AP1671" s="290" t="s">
        <v>0</v>
      </c>
      <c r="AQ1671" s="290" t="s">
        <v>0</v>
      </c>
      <c r="AR1671" s="290" t="s">
        <v>0</v>
      </c>
      <c r="AS1671" s="290" t="s">
        <v>0</v>
      </c>
      <c r="AT1671" s="290" t="s">
        <v>0</v>
      </c>
      <c r="AU1671" s="290" t="s">
        <v>0</v>
      </c>
      <c r="AV1671" s="312">
        <v>255</v>
      </c>
      <c r="AW1671" s="137">
        <v>3.1871812818718127E-3</v>
      </c>
      <c r="AX1671" s="302">
        <v>84.848489999999998</v>
      </c>
      <c r="AZ1671" s="318" t="s">
        <v>0</v>
      </c>
      <c r="BA1671" s="290" t="s">
        <v>0</v>
      </c>
      <c r="BB1671" s="290" t="s">
        <v>0</v>
      </c>
      <c r="BC1671" s="290" t="s">
        <v>0</v>
      </c>
      <c r="BD1671" s="290" t="s">
        <v>0</v>
      </c>
      <c r="BE1671" s="290" t="s">
        <v>0</v>
      </c>
      <c r="BF1671" s="312">
        <v>1179</v>
      </c>
      <c r="BG1671" s="137">
        <v>5.1582249406082244E-3</v>
      </c>
      <c r="BH1671" s="302">
        <v>172.121216</v>
      </c>
      <c r="BJ1671" s="318" t="s">
        <v>0</v>
      </c>
      <c r="BK1671" s="290" t="s">
        <v>0</v>
      </c>
      <c r="BL1671" s="290" t="s">
        <v>0</v>
      </c>
      <c r="BM1671" s="290" t="s">
        <v>0</v>
      </c>
      <c r="BN1671" s="290" t="s">
        <v>0</v>
      </c>
      <c r="BO1671" s="290" t="s">
        <v>0</v>
      </c>
      <c r="BP1671" s="312">
        <v>521</v>
      </c>
      <c r="BQ1671" s="137">
        <v>2.9960091547918894E-3</v>
      </c>
      <c r="BR1671" s="302">
        <v>101.21212</v>
      </c>
      <c r="BT1671" s="318" t="s">
        <v>0</v>
      </c>
      <c r="BU1671" s="290" t="s">
        <v>0</v>
      </c>
      <c r="BV1671" s="290" t="s">
        <v>0</v>
      </c>
      <c r="BW1671" s="290" t="s">
        <v>0</v>
      </c>
      <c r="BX1671" s="290" t="s">
        <v>0</v>
      </c>
      <c r="BY1671" s="290" t="s">
        <v>0</v>
      </c>
      <c r="BZ1671" s="312">
        <v>909</v>
      </c>
      <c r="CA1671" s="137">
        <v>6.5756159666661845E-3</v>
      </c>
      <c r="CB1671" s="302">
        <v>162.42424</v>
      </c>
      <c r="CD1671" s="318" t="s">
        <v>0</v>
      </c>
      <c r="CE1671" s="290" t="s">
        <v>0</v>
      </c>
      <c r="CF1671" s="290" t="s">
        <v>0</v>
      </c>
      <c r="CG1671" s="290" t="s">
        <v>0</v>
      </c>
      <c r="CH1671" s="290" t="s">
        <v>0</v>
      </c>
      <c r="CI1671" s="290" t="s">
        <v>0</v>
      </c>
      <c r="CJ1671" s="312">
        <v>7607</v>
      </c>
      <c r="CK1671" s="137">
        <v>5.909579625118083E-3</v>
      </c>
      <c r="CL1671" s="302">
        <v>431.73</v>
      </c>
    </row>
    <row r="1672" spans="1:90" ht="14.4" x14ac:dyDescent="0.3">
      <c r="A1672" s="99" t="s">
        <v>236</v>
      </c>
      <c r="B1672" s="318" t="s">
        <v>0</v>
      </c>
      <c r="C1672" s="290" t="s">
        <v>0</v>
      </c>
      <c r="D1672" s="290" t="s">
        <v>0</v>
      </c>
      <c r="E1672" s="290" t="s">
        <v>0</v>
      </c>
      <c r="F1672" s="290" t="s">
        <v>0</v>
      </c>
      <c r="G1672" s="290" t="s">
        <v>0</v>
      </c>
      <c r="H1672" s="312">
        <v>3859</v>
      </c>
      <c r="I1672" s="137">
        <v>1.2533045799692114E-2</v>
      </c>
      <c r="J1672" s="302">
        <v>317.57574499999998</v>
      </c>
      <c r="L1672" s="290" t="s">
        <v>0</v>
      </c>
      <c r="M1672" s="290" t="s">
        <v>0</v>
      </c>
      <c r="N1672" s="290" t="s">
        <v>0</v>
      </c>
      <c r="O1672" s="290" t="s">
        <v>0</v>
      </c>
      <c r="P1672" s="290" t="s">
        <v>0</v>
      </c>
      <c r="Q1672" s="290" t="s">
        <v>0</v>
      </c>
      <c r="R1672" s="312">
        <v>2124</v>
      </c>
      <c r="S1672" s="137">
        <v>7.8584589428818789E-3</v>
      </c>
      <c r="T1672" s="302">
        <v>260.60604899999998</v>
      </c>
      <c r="V1672" s="290" t="s">
        <v>0</v>
      </c>
      <c r="W1672" s="290" t="s">
        <v>0</v>
      </c>
      <c r="X1672" s="290" t="s">
        <v>0</v>
      </c>
      <c r="Y1672" s="290" t="s">
        <v>0</v>
      </c>
      <c r="Z1672" s="290" t="s">
        <v>0</v>
      </c>
      <c r="AA1672" s="290" t="s">
        <v>0</v>
      </c>
      <c r="AB1672" s="312">
        <v>561</v>
      </c>
      <c r="AC1672" s="137">
        <v>1.2910798122065728E-2</v>
      </c>
      <c r="AD1672" s="302">
        <v>107.272728</v>
      </c>
      <c r="AF1672" s="290" t="s">
        <v>0</v>
      </c>
      <c r="AG1672" s="290" t="s">
        <v>0</v>
      </c>
      <c r="AH1672" s="290" t="s">
        <v>0</v>
      </c>
      <c r="AI1672" s="290" t="s">
        <v>0</v>
      </c>
      <c r="AJ1672" s="290" t="s">
        <v>0</v>
      </c>
      <c r="AK1672" s="290" t="s">
        <v>0</v>
      </c>
      <c r="AL1672" s="312">
        <v>394</v>
      </c>
      <c r="AM1672" s="137">
        <v>8.7787705265034207E-3</v>
      </c>
      <c r="AN1672" s="302">
        <v>158.78787199999999</v>
      </c>
      <c r="AP1672" s="290" t="s">
        <v>0</v>
      </c>
      <c r="AQ1672" s="290" t="s">
        <v>0</v>
      </c>
      <c r="AR1672" s="290" t="s">
        <v>0</v>
      </c>
      <c r="AS1672" s="290" t="s">
        <v>0</v>
      </c>
      <c r="AT1672" s="290" t="s">
        <v>0</v>
      </c>
      <c r="AU1672" s="290" t="s">
        <v>0</v>
      </c>
      <c r="AV1672" s="312">
        <v>540</v>
      </c>
      <c r="AW1672" s="137">
        <v>6.749325067493251E-3</v>
      </c>
      <c r="AX1672" s="302">
        <v>81.212119999999999</v>
      </c>
      <c r="AZ1672" s="318" t="s">
        <v>0</v>
      </c>
      <c r="BA1672" s="290" t="s">
        <v>0</v>
      </c>
      <c r="BB1672" s="290" t="s">
        <v>0</v>
      </c>
      <c r="BC1672" s="290" t="s">
        <v>0</v>
      </c>
      <c r="BD1672" s="290" t="s">
        <v>0</v>
      </c>
      <c r="BE1672" s="290" t="s">
        <v>0</v>
      </c>
      <c r="BF1672" s="312">
        <v>1378</v>
      </c>
      <c r="BG1672" s="137">
        <v>6.02886680929443E-3</v>
      </c>
      <c r="BH1672" s="302">
        <v>191.515152</v>
      </c>
      <c r="BJ1672" s="318" t="s">
        <v>0</v>
      </c>
      <c r="BK1672" s="290" t="s">
        <v>0</v>
      </c>
      <c r="BL1672" s="290" t="s">
        <v>0</v>
      </c>
      <c r="BM1672" s="290" t="s">
        <v>0</v>
      </c>
      <c r="BN1672" s="290" t="s">
        <v>0</v>
      </c>
      <c r="BO1672" s="290" t="s">
        <v>0</v>
      </c>
      <c r="BP1672" s="312">
        <v>1194</v>
      </c>
      <c r="BQ1672" s="137">
        <v>6.8660939171238311E-3</v>
      </c>
      <c r="BR1672" s="302">
        <v>196.96969999999999</v>
      </c>
      <c r="BT1672" s="318" t="s">
        <v>0</v>
      </c>
      <c r="BU1672" s="290" t="s">
        <v>0</v>
      </c>
      <c r="BV1672" s="290" t="s">
        <v>0</v>
      </c>
      <c r="BW1672" s="290" t="s">
        <v>0</v>
      </c>
      <c r="BX1672" s="290" t="s">
        <v>0</v>
      </c>
      <c r="BY1672" s="290" t="s">
        <v>0</v>
      </c>
      <c r="BZ1672" s="312">
        <v>1847</v>
      </c>
      <c r="CA1672" s="137">
        <v>1.3361015060981784E-2</v>
      </c>
      <c r="CB1672" s="302">
        <v>213.939392</v>
      </c>
      <c r="CD1672" s="318" t="s">
        <v>0</v>
      </c>
      <c r="CE1672" s="290" t="s">
        <v>0</v>
      </c>
      <c r="CF1672" s="290" t="s">
        <v>0</v>
      </c>
      <c r="CG1672" s="290" t="s">
        <v>0</v>
      </c>
      <c r="CH1672" s="290" t="s">
        <v>0</v>
      </c>
      <c r="CI1672" s="290" t="s">
        <v>0</v>
      </c>
      <c r="CJ1672" s="312">
        <v>11897</v>
      </c>
      <c r="CK1672" s="137">
        <v>9.2423121861482625E-3</v>
      </c>
      <c r="CL1672" s="302">
        <v>575.61</v>
      </c>
    </row>
    <row r="1673" spans="1:90" ht="14.4" x14ac:dyDescent="0.3">
      <c r="A1673" s="99" t="s">
        <v>237</v>
      </c>
      <c r="B1673" s="318" t="s">
        <v>0</v>
      </c>
      <c r="C1673" s="290" t="s">
        <v>0</v>
      </c>
      <c r="D1673" s="290" t="s">
        <v>0</v>
      </c>
      <c r="E1673" s="290" t="s">
        <v>0</v>
      </c>
      <c r="F1673" s="290" t="s">
        <v>0</v>
      </c>
      <c r="G1673" s="290" t="s">
        <v>0</v>
      </c>
      <c r="H1673" s="312">
        <v>15452</v>
      </c>
      <c r="I1673" s="137">
        <v>5.0184147109832218E-2</v>
      </c>
      <c r="J1673" s="302">
        <v>539.39390000000003</v>
      </c>
      <c r="L1673" s="290" t="s">
        <v>0</v>
      </c>
      <c r="M1673" s="290" t="s">
        <v>0</v>
      </c>
      <c r="N1673" s="290" t="s">
        <v>0</v>
      </c>
      <c r="O1673" s="290" t="s">
        <v>0</v>
      </c>
      <c r="P1673" s="290" t="s">
        <v>0</v>
      </c>
      <c r="Q1673" s="290" t="s">
        <v>0</v>
      </c>
      <c r="R1673" s="312">
        <v>15036</v>
      </c>
      <c r="S1673" s="137">
        <v>5.5630785623903924E-2</v>
      </c>
      <c r="T1673" s="302">
        <v>648.48486300000002</v>
      </c>
      <c r="V1673" s="290" t="s">
        <v>0</v>
      </c>
      <c r="W1673" s="290" t="s">
        <v>0</v>
      </c>
      <c r="X1673" s="290" t="s">
        <v>0</v>
      </c>
      <c r="Y1673" s="290" t="s">
        <v>0</v>
      </c>
      <c r="Z1673" s="290" t="s">
        <v>0</v>
      </c>
      <c r="AA1673" s="290" t="s">
        <v>0</v>
      </c>
      <c r="AB1673" s="312">
        <v>2852</v>
      </c>
      <c r="AC1673" s="137">
        <v>6.5635643928933077E-2</v>
      </c>
      <c r="AD1673" s="302">
        <v>243.636368</v>
      </c>
      <c r="AF1673" s="290" t="s">
        <v>0</v>
      </c>
      <c r="AG1673" s="290" t="s">
        <v>0</v>
      </c>
      <c r="AH1673" s="290" t="s">
        <v>0</v>
      </c>
      <c r="AI1673" s="290" t="s">
        <v>0</v>
      </c>
      <c r="AJ1673" s="290" t="s">
        <v>0</v>
      </c>
      <c r="AK1673" s="290" t="s">
        <v>0</v>
      </c>
      <c r="AL1673" s="312">
        <v>2729</v>
      </c>
      <c r="AM1673" s="137">
        <v>6.0805240524943738E-2</v>
      </c>
      <c r="AN1673" s="302">
        <v>273.33334400000001</v>
      </c>
      <c r="AP1673" s="290" t="s">
        <v>0</v>
      </c>
      <c r="AQ1673" s="290" t="s">
        <v>0</v>
      </c>
      <c r="AR1673" s="290" t="s">
        <v>0</v>
      </c>
      <c r="AS1673" s="290" t="s">
        <v>0</v>
      </c>
      <c r="AT1673" s="290" t="s">
        <v>0</v>
      </c>
      <c r="AU1673" s="290" t="s">
        <v>0</v>
      </c>
      <c r="AV1673" s="312">
        <v>7074</v>
      </c>
      <c r="AW1673" s="137">
        <v>8.8416158384161586E-2</v>
      </c>
      <c r="AX1673" s="302">
        <v>411.51513699999998</v>
      </c>
      <c r="AZ1673" s="318" t="s">
        <v>0</v>
      </c>
      <c r="BA1673" s="290" t="s">
        <v>0</v>
      </c>
      <c r="BB1673" s="290" t="s">
        <v>0</v>
      </c>
      <c r="BC1673" s="290" t="s">
        <v>0</v>
      </c>
      <c r="BD1673" s="290" t="s">
        <v>0</v>
      </c>
      <c r="BE1673" s="290" t="s">
        <v>0</v>
      </c>
      <c r="BF1673" s="312">
        <v>12684</v>
      </c>
      <c r="BG1673" s="137">
        <v>5.549357518801927E-2</v>
      </c>
      <c r="BH1673" s="302">
        <v>513.33330000000001</v>
      </c>
      <c r="BJ1673" s="318" t="s">
        <v>0</v>
      </c>
      <c r="BK1673" s="290" t="s">
        <v>0</v>
      </c>
      <c r="BL1673" s="290" t="s">
        <v>0</v>
      </c>
      <c r="BM1673" s="290" t="s">
        <v>0</v>
      </c>
      <c r="BN1673" s="290" t="s">
        <v>0</v>
      </c>
      <c r="BO1673" s="290" t="s">
        <v>0</v>
      </c>
      <c r="BP1673" s="312">
        <v>8356</v>
      </c>
      <c r="BQ1673" s="137">
        <v>4.8051156425030765E-2</v>
      </c>
      <c r="BR1673" s="302">
        <v>417.57574499999998</v>
      </c>
      <c r="BT1673" s="318" t="s">
        <v>0</v>
      </c>
      <c r="BU1673" s="290" t="s">
        <v>0</v>
      </c>
      <c r="BV1673" s="290" t="s">
        <v>0</v>
      </c>
      <c r="BW1673" s="290" t="s">
        <v>0</v>
      </c>
      <c r="BX1673" s="290" t="s">
        <v>0</v>
      </c>
      <c r="BY1673" s="290" t="s">
        <v>0</v>
      </c>
      <c r="BZ1673" s="312">
        <v>8331</v>
      </c>
      <c r="CA1673" s="137">
        <v>6.0265628843009879E-2</v>
      </c>
      <c r="CB1673" s="302">
        <v>439.39395100000002</v>
      </c>
      <c r="CD1673" s="318" t="s">
        <v>0</v>
      </c>
      <c r="CE1673" s="290" t="s">
        <v>0</v>
      </c>
      <c r="CF1673" s="290" t="s">
        <v>0</v>
      </c>
      <c r="CG1673" s="290" t="s">
        <v>0</v>
      </c>
      <c r="CH1673" s="290" t="s">
        <v>0</v>
      </c>
      <c r="CI1673" s="290" t="s">
        <v>0</v>
      </c>
      <c r="CJ1673" s="312">
        <v>72514</v>
      </c>
      <c r="CK1673" s="137">
        <v>5.6333279470988915E-2</v>
      </c>
      <c r="CL1673" s="302">
        <v>1281.67</v>
      </c>
    </row>
    <row r="1674" spans="1:90" ht="14.4" x14ac:dyDescent="0.3">
      <c r="A1674" s="99" t="s">
        <v>238</v>
      </c>
      <c r="B1674" s="318" t="s">
        <v>0</v>
      </c>
      <c r="C1674" s="290" t="s">
        <v>0</v>
      </c>
      <c r="D1674" s="290" t="s">
        <v>0</v>
      </c>
      <c r="E1674" s="290" t="s">
        <v>0</v>
      </c>
      <c r="F1674" s="290" t="s">
        <v>0</v>
      </c>
      <c r="G1674" s="290" t="s">
        <v>0</v>
      </c>
      <c r="H1674" s="312">
        <v>20738</v>
      </c>
      <c r="I1674" s="137">
        <v>6.7351724227523987E-2</v>
      </c>
      <c r="J1674" s="302">
        <v>612.72730000000001</v>
      </c>
      <c r="L1674" s="290" t="s">
        <v>0</v>
      </c>
      <c r="M1674" s="290" t="s">
        <v>0</v>
      </c>
      <c r="N1674" s="290" t="s">
        <v>0</v>
      </c>
      <c r="O1674" s="290" t="s">
        <v>0</v>
      </c>
      <c r="P1674" s="290" t="s">
        <v>0</v>
      </c>
      <c r="Q1674" s="290" t="s">
        <v>0</v>
      </c>
      <c r="R1674" s="312">
        <v>14710</v>
      </c>
      <c r="S1674" s="137">
        <v>5.4424637970712071E-2</v>
      </c>
      <c r="T1674" s="302">
        <v>628.48486300000002</v>
      </c>
      <c r="V1674" s="290" t="s">
        <v>0</v>
      </c>
      <c r="W1674" s="290" t="s">
        <v>0</v>
      </c>
      <c r="X1674" s="290" t="s">
        <v>0</v>
      </c>
      <c r="Y1674" s="290" t="s">
        <v>0</v>
      </c>
      <c r="Z1674" s="290" t="s">
        <v>0</v>
      </c>
      <c r="AA1674" s="290" t="s">
        <v>0</v>
      </c>
      <c r="AB1674" s="312">
        <v>3482</v>
      </c>
      <c r="AC1674" s="137">
        <v>8.0134401178311707E-2</v>
      </c>
      <c r="AD1674" s="302">
        <v>283.63635299999999</v>
      </c>
      <c r="AF1674" s="290" t="s">
        <v>0</v>
      </c>
      <c r="AG1674" s="290" t="s">
        <v>0</v>
      </c>
      <c r="AH1674" s="290" t="s">
        <v>0</v>
      </c>
      <c r="AI1674" s="290" t="s">
        <v>0</v>
      </c>
      <c r="AJ1674" s="290" t="s">
        <v>0</v>
      </c>
      <c r="AK1674" s="290" t="s">
        <v>0</v>
      </c>
      <c r="AL1674" s="312">
        <v>2270</v>
      </c>
      <c r="AM1674" s="137">
        <v>5.0578195673001938E-2</v>
      </c>
      <c r="AN1674" s="302">
        <v>241.81817599999999</v>
      </c>
      <c r="AP1674" s="290" t="s">
        <v>0</v>
      </c>
      <c r="AQ1674" s="290" t="s">
        <v>0</v>
      </c>
      <c r="AR1674" s="290" t="s">
        <v>0</v>
      </c>
      <c r="AS1674" s="290" t="s">
        <v>0</v>
      </c>
      <c r="AT1674" s="290" t="s">
        <v>0</v>
      </c>
      <c r="AU1674" s="290" t="s">
        <v>0</v>
      </c>
      <c r="AV1674" s="312">
        <v>4895</v>
      </c>
      <c r="AW1674" s="137">
        <v>6.1181381861813822E-2</v>
      </c>
      <c r="AX1674" s="302">
        <v>289.69695999999999</v>
      </c>
      <c r="AZ1674" s="318" t="s">
        <v>0</v>
      </c>
      <c r="BA1674" s="290" t="s">
        <v>0</v>
      </c>
      <c r="BB1674" s="290" t="s">
        <v>0</v>
      </c>
      <c r="BC1674" s="290" t="s">
        <v>0</v>
      </c>
      <c r="BD1674" s="290" t="s">
        <v>0</v>
      </c>
      <c r="BE1674" s="290" t="s">
        <v>0</v>
      </c>
      <c r="BF1674" s="312">
        <v>12400</v>
      </c>
      <c r="BG1674" s="137">
        <v>5.4251051114115337E-2</v>
      </c>
      <c r="BH1674" s="302">
        <v>498.18182400000001</v>
      </c>
      <c r="BJ1674" s="318" t="s">
        <v>0</v>
      </c>
      <c r="BK1674" s="290" t="s">
        <v>0</v>
      </c>
      <c r="BL1674" s="290" t="s">
        <v>0</v>
      </c>
      <c r="BM1674" s="290" t="s">
        <v>0</v>
      </c>
      <c r="BN1674" s="290" t="s">
        <v>0</v>
      </c>
      <c r="BO1674" s="290" t="s">
        <v>0</v>
      </c>
      <c r="BP1674" s="312">
        <v>9201</v>
      </c>
      <c r="BQ1674" s="137">
        <v>5.2910326743263292E-2</v>
      </c>
      <c r="BR1674" s="302">
        <v>448.48486300000002</v>
      </c>
      <c r="BT1674" s="318" t="s">
        <v>0</v>
      </c>
      <c r="BU1674" s="290" t="s">
        <v>0</v>
      </c>
      <c r="BV1674" s="290" t="s">
        <v>0</v>
      </c>
      <c r="BW1674" s="290" t="s">
        <v>0</v>
      </c>
      <c r="BX1674" s="290" t="s">
        <v>0</v>
      </c>
      <c r="BY1674" s="290" t="s">
        <v>0</v>
      </c>
      <c r="BZ1674" s="312">
        <v>7840</v>
      </c>
      <c r="CA1674" s="137">
        <v>5.6713783474876663E-2</v>
      </c>
      <c r="CB1674" s="302">
        <v>406.06060000000002</v>
      </c>
      <c r="CD1674" s="318" t="s">
        <v>0</v>
      </c>
      <c r="CE1674" s="290" t="s">
        <v>0</v>
      </c>
      <c r="CF1674" s="290" t="s">
        <v>0</v>
      </c>
      <c r="CG1674" s="290" t="s">
        <v>0</v>
      </c>
      <c r="CH1674" s="290" t="s">
        <v>0</v>
      </c>
      <c r="CI1674" s="290" t="s">
        <v>0</v>
      </c>
      <c r="CJ1674" s="312">
        <v>75536</v>
      </c>
      <c r="CK1674" s="137">
        <v>5.868095261770994E-2</v>
      </c>
      <c r="CL1674" s="302">
        <v>1266.55</v>
      </c>
    </row>
    <row r="1675" spans="1:90" ht="14.4" x14ac:dyDescent="0.3">
      <c r="A1675" s="99" t="s">
        <v>239</v>
      </c>
      <c r="B1675" s="318" t="s">
        <v>0</v>
      </c>
      <c r="C1675" s="290" t="s">
        <v>0</v>
      </c>
      <c r="D1675" s="290" t="s">
        <v>0</v>
      </c>
      <c r="E1675" s="290" t="s">
        <v>0</v>
      </c>
      <c r="F1675" s="290" t="s">
        <v>0</v>
      </c>
      <c r="G1675" s="290" t="s">
        <v>0</v>
      </c>
      <c r="H1675" s="312">
        <v>23033</v>
      </c>
      <c r="I1675" s="137">
        <v>7.4805297720732952E-2</v>
      </c>
      <c r="J1675" s="302">
        <v>603.63635299999999</v>
      </c>
      <c r="L1675" s="290" t="s">
        <v>0</v>
      </c>
      <c r="M1675" s="290" t="s">
        <v>0</v>
      </c>
      <c r="N1675" s="290" t="s">
        <v>0</v>
      </c>
      <c r="O1675" s="290" t="s">
        <v>0</v>
      </c>
      <c r="P1675" s="290" t="s">
        <v>0</v>
      </c>
      <c r="Q1675" s="290" t="s">
        <v>0</v>
      </c>
      <c r="R1675" s="312">
        <v>18990</v>
      </c>
      <c r="S1675" s="137">
        <v>7.0259950718138828E-2</v>
      </c>
      <c r="T1675" s="302">
        <v>682.42425500000002</v>
      </c>
      <c r="V1675" s="290" t="s">
        <v>0</v>
      </c>
      <c r="W1675" s="290" t="s">
        <v>0</v>
      </c>
      <c r="X1675" s="290" t="s">
        <v>0</v>
      </c>
      <c r="Y1675" s="290" t="s">
        <v>0</v>
      </c>
      <c r="Z1675" s="290" t="s">
        <v>0</v>
      </c>
      <c r="AA1675" s="290" t="s">
        <v>0</v>
      </c>
      <c r="AB1675" s="312">
        <v>3862</v>
      </c>
      <c r="AC1675" s="137">
        <v>8.8879683328730558E-2</v>
      </c>
      <c r="AD1675" s="302">
        <v>293.33334400000001</v>
      </c>
      <c r="AF1675" s="290" t="s">
        <v>0</v>
      </c>
      <c r="AG1675" s="290" t="s">
        <v>0</v>
      </c>
      <c r="AH1675" s="290" t="s">
        <v>0</v>
      </c>
      <c r="AI1675" s="290" t="s">
        <v>0</v>
      </c>
      <c r="AJ1675" s="290" t="s">
        <v>0</v>
      </c>
      <c r="AK1675" s="290" t="s">
        <v>0</v>
      </c>
      <c r="AL1675" s="312">
        <v>2233</v>
      </c>
      <c r="AM1675" s="137">
        <v>4.9753793364675475E-2</v>
      </c>
      <c r="AN1675" s="302">
        <v>254.545456</v>
      </c>
      <c r="AP1675" s="290" t="s">
        <v>0</v>
      </c>
      <c r="AQ1675" s="290" t="s">
        <v>0</v>
      </c>
      <c r="AR1675" s="290" t="s">
        <v>0</v>
      </c>
      <c r="AS1675" s="290" t="s">
        <v>0</v>
      </c>
      <c r="AT1675" s="290" t="s">
        <v>0</v>
      </c>
      <c r="AU1675" s="290" t="s">
        <v>0</v>
      </c>
      <c r="AV1675" s="312">
        <v>5241</v>
      </c>
      <c r="AW1675" s="137">
        <v>6.5505949405059494E-2</v>
      </c>
      <c r="AX1675" s="302">
        <v>269.69695999999999</v>
      </c>
      <c r="AZ1675" s="318" t="s">
        <v>0</v>
      </c>
      <c r="BA1675" s="290" t="s">
        <v>0</v>
      </c>
      <c r="BB1675" s="290" t="s">
        <v>0</v>
      </c>
      <c r="BC1675" s="290" t="s">
        <v>0</v>
      </c>
      <c r="BD1675" s="290" t="s">
        <v>0</v>
      </c>
      <c r="BE1675" s="290" t="s">
        <v>0</v>
      </c>
      <c r="BF1675" s="312">
        <v>15819</v>
      </c>
      <c r="BG1675" s="137">
        <v>6.9209465933402464E-2</v>
      </c>
      <c r="BH1675" s="302">
        <v>538.18179999999995</v>
      </c>
      <c r="BJ1675" s="318" t="s">
        <v>0</v>
      </c>
      <c r="BK1675" s="290" t="s">
        <v>0</v>
      </c>
      <c r="BL1675" s="290" t="s">
        <v>0</v>
      </c>
      <c r="BM1675" s="290" t="s">
        <v>0</v>
      </c>
      <c r="BN1675" s="290" t="s">
        <v>0</v>
      </c>
      <c r="BO1675" s="290" t="s">
        <v>0</v>
      </c>
      <c r="BP1675" s="312">
        <v>12330</v>
      </c>
      <c r="BQ1675" s="137">
        <v>7.0903633164268703E-2</v>
      </c>
      <c r="BR1675" s="302">
        <v>441.81817599999999</v>
      </c>
      <c r="BT1675" s="318" t="s">
        <v>0</v>
      </c>
      <c r="BU1675" s="290" t="s">
        <v>0</v>
      </c>
      <c r="BV1675" s="290" t="s">
        <v>0</v>
      </c>
      <c r="BW1675" s="290" t="s">
        <v>0</v>
      </c>
      <c r="BX1675" s="290" t="s">
        <v>0</v>
      </c>
      <c r="BY1675" s="290" t="s">
        <v>0</v>
      </c>
      <c r="BZ1675" s="312">
        <v>9255</v>
      </c>
      <c r="CA1675" s="137">
        <v>6.6949753323977484E-2</v>
      </c>
      <c r="CB1675" s="302">
        <v>480</v>
      </c>
      <c r="CD1675" s="318" t="s">
        <v>0</v>
      </c>
      <c r="CE1675" s="290" t="s">
        <v>0</v>
      </c>
      <c r="CF1675" s="290" t="s">
        <v>0</v>
      </c>
      <c r="CG1675" s="290" t="s">
        <v>0</v>
      </c>
      <c r="CH1675" s="290" t="s">
        <v>0</v>
      </c>
      <c r="CI1675" s="290" t="s">
        <v>0</v>
      </c>
      <c r="CJ1675" s="312">
        <v>90763</v>
      </c>
      <c r="CK1675" s="137">
        <v>7.0510211057524988E-2</v>
      </c>
      <c r="CL1675" s="302">
        <v>1328.82</v>
      </c>
    </row>
    <row r="1676" spans="1:90" ht="14.4" x14ac:dyDescent="0.3">
      <c r="A1676" s="99" t="s">
        <v>240</v>
      </c>
      <c r="B1676" s="318" t="s">
        <v>0</v>
      </c>
      <c r="C1676" s="290" t="s">
        <v>0</v>
      </c>
      <c r="D1676" s="290" t="s">
        <v>0</v>
      </c>
      <c r="E1676" s="290" t="s">
        <v>0</v>
      </c>
      <c r="F1676" s="290" t="s">
        <v>0</v>
      </c>
      <c r="G1676" s="290" t="s">
        <v>0</v>
      </c>
      <c r="H1676" s="312">
        <v>28081</v>
      </c>
      <c r="I1676" s="137">
        <v>9.1199911661351191E-2</v>
      </c>
      <c r="J1676" s="302">
        <v>727.87879999999996</v>
      </c>
      <c r="L1676" s="290" t="s">
        <v>0</v>
      </c>
      <c r="M1676" s="290" t="s">
        <v>0</v>
      </c>
      <c r="N1676" s="290" t="s">
        <v>0</v>
      </c>
      <c r="O1676" s="290" t="s">
        <v>0</v>
      </c>
      <c r="P1676" s="290" t="s">
        <v>0</v>
      </c>
      <c r="Q1676" s="290" t="s">
        <v>0</v>
      </c>
      <c r="R1676" s="312">
        <v>22044</v>
      </c>
      <c r="S1676" s="137">
        <v>8.1559260328101763E-2</v>
      </c>
      <c r="T1676" s="302">
        <v>606.06060000000002</v>
      </c>
      <c r="V1676" s="290" t="s">
        <v>0</v>
      </c>
      <c r="W1676" s="290" t="s">
        <v>0</v>
      </c>
      <c r="X1676" s="290" t="s">
        <v>0</v>
      </c>
      <c r="Y1676" s="290" t="s">
        <v>0</v>
      </c>
      <c r="Z1676" s="290" t="s">
        <v>0</v>
      </c>
      <c r="AA1676" s="290" t="s">
        <v>0</v>
      </c>
      <c r="AB1676" s="312">
        <v>3792</v>
      </c>
      <c r="AC1676" s="137">
        <v>8.7268710301021818E-2</v>
      </c>
      <c r="AD1676" s="302">
        <v>252.72728000000001</v>
      </c>
      <c r="AF1676" s="290" t="s">
        <v>0</v>
      </c>
      <c r="AG1676" s="290" t="s">
        <v>0</v>
      </c>
      <c r="AH1676" s="290" t="s">
        <v>0</v>
      </c>
      <c r="AI1676" s="290" t="s">
        <v>0</v>
      </c>
      <c r="AJ1676" s="290" t="s">
        <v>0</v>
      </c>
      <c r="AK1676" s="290" t="s">
        <v>0</v>
      </c>
      <c r="AL1676" s="312">
        <v>3898</v>
      </c>
      <c r="AM1676" s="137">
        <v>8.685189723936633E-2</v>
      </c>
      <c r="AN1676" s="302">
        <v>320.60604899999998</v>
      </c>
      <c r="AP1676" s="290" t="s">
        <v>0</v>
      </c>
      <c r="AQ1676" s="290" t="s">
        <v>0</v>
      </c>
      <c r="AR1676" s="290" t="s">
        <v>0</v>
      </c>
      <c r="AS1676" s="290" t="s">
        <v>0</v>
      </c>
      <c r="AT1676" s="290" t="s">
        <v>0</v>
      </c>
      <c r="AU1676" s="290" t="s">
        <v>0</v>
      </c>
      <c r="AV1676" s="312">
        <v>6891</v>
      </c>
      <c r="AW1676" s="137">
        <v>8.6128887111288868E-2</v>
      </c>
      <c r="AX1676" s="302">
        <v>355.15152</v>
      </c>
      <c r="AZ1676" s="318" t="s">
        <v>0</v>
      </c>
      <c r="BA1676" s="290" t="s">
        <v>0</v>
      </c>
      <c r="BB1676" s="290" t="s">
        <v>0</v>
      </c>
      <c r="BC1676" s="290" t="s">
        <v>0</v>
      </c>
      <c r="BD1676" s="290" t="s">
        <v>0</v>
      </c>
      <c r="BE1676" s="290" t="s">
        <v>0</v>
      </c>
      <c r="BF1676" s="312">
        <v>18337</v>
      </c>
      <c r="BG1676" s="137">
        <v>8.0225929377381683E-2</v>
      </c>
      <c r="BH1676" s="302">
        <v>499.39395100000002</v>
      </c>
      <c r="BJ1676" s="318" t="s">
        <v>0</v>
      </c>
      <c r="BK1676" s="290" t="s">
        <v>0</v>
      </c>
      <c r="BL1676" s="290" t="s">
        <v>0</v>
      </c>
      <c r="BM1676" s="290" t="s">
        <v>0</v>
      </c>
      <c r="BN1676" s="290" t="s">
        <v>0</v>
      </c>
      <c r="BO1676" s="290" t="s">
        <v>0</v>
      </c>
      <c r="BP1676" s="312">
        <v>17025</v>
      </c>
      <c r="BQ1676" s="137">
        <v>9.7902218541903868E-2</v>
      </c>
      <c r="BR1676" s="302">
        <v>587.27269999999999</v>
      </c>
      <c r="BT1676" s="318" t="s">
        <v>0</v>
      </c>
      <c r="BU1676" s="290" t="s">
        <v>0</v>
      </c>
      <c r="BV1676" s="290" t="s">
        <v>0</v>
      </c>
      <c r="BW1676" s="290" t="s">
        <v>0</v>
      </c>
      <c r="BX1676" s="290" t="s">
        <v>0</v>
      </c>
      <c r="BY1676" s="290" t="s">
        <v>0</v>
      </c>
      <c r="BZ1676" s="312">
        <v>11489</v>
      </c>
      <c r="CA1676" s="137">
        <v>8.3110288053935971E-2</v>
      </c>
      <c r="CB1676" s="302">
        <v>413.93939999999998</v>
      </c>
      <c r="CD1676" s="318" t="s">
        <v>0</v>
      </c>
      <c r="CE1676" s="290" t="s">
        <v>0</v>
      </c>
      <c r="CF1676" s="290" t="s">
        <v>0</v>
      </c>
      <c r="CG1676" s="290" t="s">
        <v>0</v>
      </c>
      <c r="CH1676" s="290" t="s">
        <v>0</v>
      </c>
      <c r="CI1676" s="290" t="s">
        <v>0</v>
      </c>
      <c r="CJ1676" s="312">
        <v>111557</v>
      </c>
      <c r="CK1676" s="137">
        <v>8.6664253219310899E-2</v>
      </c>
      <c r="CL1676" s="302">
        <v>1397.08</v>
      </c>
    </row>
    <row r="1677" spans="1:90" ht="14.4" x14ac:dyDescent="0.3">
      <c r="A1677" s="99" t="s">
        <v>241</v>
      </c>
      <c r="B1677" s="318" t="s">
        <v>0</v>
      </c>
      <c r="C1677" s="290" t="s">
        <v>0</v>
      </c>
      <c r="D1677" s="290" t="s">
        <v>0</v>
      </c>
      <c r="E1677" s="290" t="s">
        <v>0</v>
      </c>
      <c r="F1677" s="290" t="s">
        <v>0</v>
      </c>
      <c r="G1677" s="290" t="s">
        <v>0</v>
      </c>
      <c r="H1677" s="312">
        <v>16724</v>
      </c>
      <c r="I1677" s="137">
        <v>5.4315278039401636E-2</v>
      </c>
      <c r="J1677" s="302">
        <v>660.60609999999997</v>
      </c>
      <c r="L1677" s="290" t="s">
        <v>0</v>
      </c>
      <c r="M1677" s="290" t="s">
        <v>0</v>
      </c>
      <c r="N1677" s="290" t="s">
        <v>0</v>
      </c>
      <c r="O1677" s="290" t="s">
        <v>0</v>
      </c>
      <c r="P1677" s="290" t="s">
        <v>0</v>
      </c>
      <c r="Q1677" s="290" t="s">
        <v>0</v>
      </c>
      <c r="R1677" s="312">
        <v>13951</v>
      </c>
      <c r="S1677" s="137">
        <v>5.1616459845642698E-2</v>
      </c>
      <c r="T1677" s="302">
        <v>555.15150000000006</v>
      </c>
      <c r="V1677" s="290" t="s">
        <v>0</v>
      </c>
      <c r="W1677" s="290" t="s">
        <v>0</v>
      </c>
      <c r="X1677" s="290" t="s">
        <v>0</v>
      </c>
      <c r="Y1677" s="290" t="s">
        <v>0</v>
      </c>
      <c r="Z1677" s="290" t="s">
        <v>0</v>
      </c>
      <c r="AA1677" s="290" t="s">
        <v>0</v>
      </c>
      <c r="AB1677" s="312">
        <v>2133</v>
      </c>
      <c r="AC1677" s="137">
        <v>4.9088649544324771E-2</v>
      </c>
      <c r="AD1677" s="302">
        <v>264.24243200000001</v>
      </c>
      <c r="AF1677" s="290" t="s">
        <v>0</v>
      </c>
      <c r="AG1677" s="290" t="s">
        <v>0</v>
      </c>
      <c r="AH1677" s="290" t="s">
        <v>0</v>
      </c>
      <c r="AI1677" s="290" t="s">
        <v>0</v>
      </c>
      <c r="AJ1677" s="290" t="s">
        <v>0</v>
      </c>
      <c r="AK1677" s="290" t="s">
        <v>0</v>
      </c>
      <c r="AL1677" s="312">
        <v>1337</v>
      </c>
      <c r="AM1677" s="137">
        <v>2.9789888817094094E-2</v>
      </c>
      <c r="AN1677" s="302">
        <v>179.393936</v>
      </c>
      <c r="AP1677" s="290" t="s">
        <v>0</v>
      </c>
      <c r="AQ1677" s="290" t="s">
        <v>0</v>
      </c>
      <c r="AR1677" s="290" t="s">
        <v>0</v>
      </c>
      <c r="AS1677" s="290" t="s">
        <v>0</v>
      </c>
      <c r="AT1677" s="290" t="s">
        <v>0</v>
      </c>
      <c r="AU1677" s="290" t="s">
        <v>0</v>
      </c>
      <c r="AV1677" s="312">
        <v>4308</v>
      </c>
      <c r="AW1677" s="137">
        <v>5.3844615538446154E-2</v>
      </c>
      <c r="AX1677" s="302">
        <v>280.60604899999998</v>
      </c>
      <c r="AZ1677" s="318" t="s">
        <v>0</v>
      </c>
      <c r="BA1677" s="290" t="s">
        <v>0</v>
      </c>
      <c r="BB1677" s="290" t="s">
        <v>0</v>
      </c>
      <c r="BC1677" s="290" t="s">
        <v>0</v>
      </c>
      <c r="BD1677" s="290" t="s">
        <v>0</v>
      </c>
      <c r="BE1677" s="290" t="s">
        <v>0</v>
      </c>
      <c r="BF1677" s="312">
        <v>11682</v>
      </c>
      <c r="BG1677" s="137">
        <v>5.1109740251217367E-2</v>
      </c>
      <c r="BH1677" s="302">
        <v>436.36364700000001</v>
      </c>
      <c r="BJ1677" s="318" t="s">
        <v>0</v>
      </c>
      <c r="BK1677" s="290" t="s">
        <v>0</v>
      </c>
      <c r="BL1677" s="290" t="s">
        <v>0</v>
      </c>
      <c r="BM1677" s="290" t="s">
        <v>0</v>
      </c>
      <c r="BN1677" s="290" t="s">
        <v>0</v>
      </c>
      <c r="BO1677" s="290" t="s">
        <v>0</v>
      </c>
      <c r="BP1677" s="312">
        <v>8119</v>
      </c>
      <c r="BQ1677" s="137">
        <v>4.6688288536958444E-2</v>
      </c>
      <c r="BR1677" s="302">
        <v>371.51513699999998</v>
      </c>
      <c r="BT1677" s="318" t="s">
        <v>0</v>
      </c>
      <c r="BU1677" s="290" t="s">
        <v>0</v>
      </c>
      <c r="BV1677" s="290" t="s">
        <v>0</v>
      </c>
      <c r="BW1677" s="290" t="s">
        <v>0</v>
      </c>
      <c r="BX1677" s="290" t="s">
        <v>0</v>
      </c>
      <c r="BY1677" s="290" t="s">
        <v>0</v>
      </c>
      <c r="BZ1677" s="312">
        <v>6833</v>
      </c>
      <c r="CA1677" s="137">
        <v>4.9429245214774521E-2</v>
      </c>
      <c r="CB1677" s="302">
        <v>359.39395100000002</v>
      </c>
      <c r="CD1677" s="318" t="s">
        <v>0</v>
      </c>
      <c r="CE1677" s="290" t="s">
        <v>0</v>
      </c>
      <c r="CF1677" s="290" t="s">
        <v>0</v>
      </c>
      <c r="CG1677" s="290" t="s">
        <v>0</v>
      </c>
      <c r="CH1677" s="290" t="s">
        <v>0</v>
      </c>
      <c r="CI1677" s="290" t="s">
        <v>0</v>
      </c>
      <c r="CJ1677" s="312">
        <v>65087</v>
      </c>
      <c r="CK1677" s="137">
        <v>5.0563534778501465E-2</v>
      </c>
      <c r="CL1677" s="302">
        <v>1174.8900000000001</v>
      </c>
    </row>
    <row r="1678" spans="1:90" ht="14.4" x14ac:dyDescent="0.3">
      <c r="A1678" s="99" t="s">
        <v>242</v>
      </c>
      <c r="B1678" s="318" t="s">
        <v>0</v>
      </c>
      <c r="C1678" s="290" t="s">
        <v>0</v>
      </c>
      <c r="D1678" s="290" t="s">
        <v>0</v>
      </c>
      <c r="E1678" s="290" t="s">
        <v>0</v>
      </c>
      <c r="F1678" s="290" t="s">
        <v>0</v>
      </c>
      <c r="G1678" s="290" t="s">
        <v>0</v>
      </c>
      <c r="H1678" s="312">
        <v>15597</v>
      </c>
      <c r="I1678" s="137">
        <v>5.0655070053847603E-2</v>
      </c>
      <c r="J1678" s="302">
        <v>552.72730000000001</v>
      </c>
      <c r="L1678" s="290" t="s">
        <v>0</v>
      </c>
      <c r="M1678" s="290" t="s">
        <v>0</v>
      </c>
      <c r="N1678" s="290" t="s">
        <v>0</v>
      </c>
      <c r="O1678" s="290" t="s">
        <v>0</v>
      </c>
      <c r="P1678" s="290" t="s">
        <v>0</v>
      </c>
      <c r="Q1678" s="290" t="s">
        <v>0</v>
      </c>
      <c r="R1678" s="312">
        <v>12202</v>
      </c>
      <c r="S1678" s="137">
        <v>4.5145440687874148E-2</v>
      </c>
      <c r="T1678" s="302">
        <v>486.06060000000002</v>
      </c>
      <c r="V1678" s="290" t="s">
        <v>0</v>
      </c>
      <c r="W1678" s="290" t="s">
        <v>0</v>
      </c>
      <c r="X1678" s="290" t="s">
        <v>0</v>
      </c>
      <c r="Y1678" s="290" t="s">
        <v>0</v>
      </c>
      <c r="Z1678" s="290" t="s">
        <v>0</v>
      </c>
      <c r="AA1678" s="290" t="s">
        <v>0</v>
      </c>
      <c r="AB1678" s="312">
        <v>1556</v>
      </c>
      <c r="AC1678" s="137">
        <v>3.5809629015925618E-2</v>
      </c>
      <c r="AD1678" s="302">
        <v>164.24243200000001</v>
      </c>
      <c r="AF1678" s="290" t="s">
        <v>0</v>
      </c>
      <c r="AG1678" s="290" t="s">
        <v>0</v>
      </c>
      <c r="AH1678" s="290" t="s">
        <v>0</v>
      </c>
      <c r="AI1678" s="290" t="s">
        <v>0</v>
      </c>
      <c r="AJ1678" s="290" t="s">
        <v>0</v>
      </c>
      <c r="AK1678" s="290" t="s">
        <v>0</v>
      </c>
      <c r="AL1678" s="312">
        <v>1184</v>
      </c>
      <c r="AM1678" s="137">
        <v>2.6380873866446827E-2</v>
      </c>
      <c r="AN1678" s="302">
        <v>162.42424</v>
      </c>
      <c r="AP1678" s="290" t="s">
        <v>0</v>
      </c>
      <c r="AQ1678" s="290" t="s">
        <v>0</v>
      </c>
      <c r="AR1678" s="290" t="s">
        <v>0</v>
      </c>
      <c r="AS1678" s="290" t="s">
        <v>0</v>
      </c>
      <c r="AT1678" s="290" t="s">
        <v>0</v>
      </c>
      <c r="AU1678" s="290" t="s">
        <v>0</v>
      </c>
      <c r="AV1678" s="312">
        <v>3461</v>
      </c>
      <c r="AW1678" s="137">
        <v>4.3258174182581745E-2</v>
      </c>
      <c r="AX1678" s="302">
        <v>248.484848</v>
      </c>
      <c r="AZ1678" s="318" t="s">
        <v>0</v>
      </c>
      <c r="BA1678" s="290" t="s">
        <v>0</v>
      </c>
      <c r="BB1678" s="290" t="s">
        <v>0</v>
      </c>
      <c r="BC1678" s="290" t="s">
        <v>0</v>
      </c>
      <c r="BD1678" s="290" t="s">
        <v>0</v>
      </c>
      <c r="BE1678" s="290" t="s">
        <v>0</v>
      </c>
      <c r="BF1678" s="312">
        <v>10916</v>
      </c>
      <c r="BG1678" s="137">
        <v>4.7758425319490566E-2</v>
      </c>
      <c r="BH1678" s="302">
        <v>449.69695999999999</v>
      </c>
      <c r="BJ1678" s="318" t="s">
        <v>0</v>
      </c>
      <c r="BK1678" s="290" t="s">
        <v>0</v>
      </c>
      <c r="BL1678" s="290" t="s">
        <v>0</v>
      </c>
      <c r="BM1678" s="290" t="s">
        <v>0</v>
      </c>
      <c r="BN1678" s="290" t="s">
        <v>0</v>
      </c>
      <c r="BO1678" s="290" t="s">
        <v>0</v>
      </c>
      <c r="BP1678" s="312">
        <v>6836</v>
      </c>
      <c r="BQ1678" s="137">
        <v>3.9310400349630244E-2</v>
      </c>
      <c r="BR1678" s="302">
        <v>368.48486300000002</v>
      </c>
      <c r="BT1678" s="318" t="s">
        <v>0</v>
      </c>
      <c r="BU1678" s="290" t="s">
        <v>0</v>
      </c>
      <c r="BV1678" s="290" t="s">
        <v>0</v>
      </c>
      <c r="BW1678" s="290" t="s">
        <v>0</v>
      </c>
      <c r="BX1678" s="290" t="s">
        <v>0</v>
      </c>
      <c r="BY1678" s="290" t="s">
        <v>0</v>
      </c>
      <c r="BZ1678" s="312">
        <v>4912</v>
      </c>
      <c r="CA1678" s="137">
        <v>3.5532921483239048E-2</v>
      </c>
      <c r="CB1678" s="302">
        <v>285.45455900000002</v>
      </c>
      <c r="CD1678" s="318" t="s">
        <v>0</v>
      </c>
      <c r="CE1678" s="290" t="s">
        <v>0</v>
      </c>
      <c r="CF1678" s="290" t="s">
        <v>0</v>
      </c>
      <c r="CG1678" s="290" t="s">
        <v>0</v>
      </c>
      <c r="CH1678" s="290" t="s">
        <v>0</v>
      </c>
      <c r="CI1678" s="290" t="s">
        <v>0</v>
      </c>
      <c r="CJ1678" s="312">
        <v>56664</v>
      </c>
      <c r="CK1678" s="137">
        <v>4.4020036792124496E-2</v>
      </c>
      <c r="CL1678" s="302">
        <v>1036.24</v>
      </c>
    </row>
    <row r="1679" spans="1:90" ht="14.4" x14ac:dyDescent="0.3">
      <c r="A1679" s="99" t="s">
        <v>243</v>
      </c>
      <c r="B1679" s="318" t="s">
        <v>0</v>
      </c>
      <c r="C1679" s="290" t="s">
        <v>0</v>
      </c>
      <c r="D1679" s="290" t="s">
        <v>0</v>
      </c>
      <c r="E1679" s="290" t="s">
        <v>0</v>
      </c>
      <c r="F1679" s="290" t="s">
        <v>0</v>
      </c>
      <c r="G1679" s="290" t="s">
        <v>0</v>
      </c>
      <c r="H1679" s="312">
        <v>8448</v>
      </c>
      <c r="I1679" s="137">
        <v>2.7436945041668562E-2</v>
      </c>
      <c r="J1679" s="302">
        <v>381.21212800000001</v>
      </c>
      <c r="L1679" s="290" t="s">
        <v>0</v>
      </c>
      <c r="M1679" s="290" t="s">
        <v>0</v>
      </c>
      <c r="N1679" s="290" t="s">
        <v>0</v>
      </c>
      <c r="O1679" s="290" t="s">
        <v>0</v>
      </c>
      <c r="P1679" s="290" t="s">
        <v>0</v>
      </c>
      <c r="Q1679" s="290" t="s">
        <v>0</v>
      </c>
      <c r="R1679" s="312">
        <v>6260</v>
      </c>
      <c r="S1679" s="137">
        <v>2.3160994812825124E-2</v>
      </c>
      <c r="T1679" s="302">
        <v>460</v>
      </c>
      <c r="V1679" s="290" t="s">
        <v>0</v>
      </c>
      <c r="W1679" s="290" t="s">
        <v>0</v>
      </c>
      <c r="X1679" s="290" t="s">
        <v>0</v>
      </c>
      <c r="Y1679" s="290" t="s">
        <v>0</v>
      </c>
      <c r="Z1679" s="290" t="s">
        <v>0</v>
      </c>
      <c r="AA1679" s="290" t="s">
        <v>0</v>
      </c>
      <c r="AB1679" s="312">
        <v>1138</v>
      </c>
      <c r="AC1679" s="137">
        <v>2.618981865046488E-2</v>
      </c>
      <c r="AD1679" s="302">
        <v>149.090912</v>
      </c>
      <c r="AF1679" s="290" t="s">
        <v>0</v>
      </c>
      <c r="AG1679" s="290" t="s">
        <v>0</v>
      </c>
      <c r="AH1679" s="290" t="s">
        <v>0</v>
      </c>
      <c r="AI1679" s="290" t="s">
        <v>0</v>
      </c>
      <c r="AJ1679" s="290" t="s">
        <v>0</v>
      </c>
      <c r="AK1679" s="290" t="s">
        <v>0</v>
      </c>
      <c r="AL1679" s="312">
        <v>1048</v>
      </c>
      <c r="AM1679" s="137">
        <v>2.3350638354760367E-2</v>
      </c>
      <c r="AN1679" s="302">
        <v>166.060608</v>
      </c>
      <c r="AP1679" s="290" t="s">
        <v>0</v>
      </c>
      <c r="AQ1679" s="290" t="s">
        <v>0</v>
      </c>
      <c r="AR1679" s="290" t="s">
        <v>0</v>
      </c>
      <c r="AS1679" s="290" t="s">
        <v>0</v>
      </c>
      <c r="AT1679" s="290" t="s">
        <v>0</v>
      </c>
      <c r="AU1679" s="290" t="s">
        <v>0</v>
      </c>
      <c r="AV1679" s="312">
        <v>2725</v>
      </c>
      <c r="AW1679" s="137">
        <v>3.4059094090590943E-2</v>
      </c>
      <c r="AX1679" s="302">
        <v>229.69697600000001</v>
      </c>
      <c r="AZ1679" s="318" t="s">
        <v>0</v>
      </c>
      <c r="BA1679" s="290" t="s">
        <v>0</v>
      </c>
      <c r="BB1679" s="290" t="s">
        <v>0</v>
      </c>
      <c r="BC1679" s="290" t="s">
        <v>0</v>
      </c>
      <c r="BD1679" s="290" t="s">
        <v>0</v>
      </c>
      <c r="BE1679" s="290" t="s">
        <v>0</v>
      </c>
      <c r="BF1679" s="312">
        <v>6683</v>
      </c>
      <c r="BG1679" s="137">
        <v>2.9238691499647806E-2</v>
      </c>
      <c r="BH1679" s="302">
        <v>437.57574499999998</v>
      </c>
      <c r="BJ1679" s="318" t="s">
        <v>0</v>
      </c>
      <c r="BK1679" s="290" t="s">
        <v>0</v>
      </c>
      <c r="BL1679" s="290" t="s">
        <v>0</v>
      </c>
      <c r="BM1679" s="290" t="s">
        <v>0</v>
      </c>
      <c r="BN1679" s="290" t="s">
        <v>0</v>
      </c>
      <c r="BO1679" s="290" t="s">
        <v>0</v>
      </c>
      <c r="BP1679" s="312">
        <v>4358</v>
      </c>
      <c r="BQ1679" s="137">
        <v>2.5060667747760182E-2</v>
      </c>
      <c r="BR1679" s="302">
        <v>300</v>
      </c>
      <c r="BT1679" s="318" t="s">
        <v>0</v>
      </c>
      <c r="BU1679" s="290" t="s">
        <v>0</v>
      </c>
      <c r="BV1679" s="290" t="s">
        <v>0</v>
      </c>
      <c r="BW1679" s="290" t="s">
        <v>0</v>
      </c>
      <c r="BX1679" s="290" t="s">
        <v>0</v>
      </c>
      <c r="BY1679" s="290" t="s">
        <v>0</v>
      </c>
      <c r="BZ1679" s="312">
        <v>3647</v>
      </c>
      <c r="CA1679" s="137">
        <v>2.6382036777152448E-2</v>
      </c>
      <c r="CB1679" s="302">
        <v>298.78787199999999</v>
      </c>
      <c r="CD1679" s="318" t="s">
        <v>0</v>
      </c>
      <c r="CE1679" s="290" t="s">
        <v>0</v>
      </c>
      <c r="CF1679" s="290" t="s">
        <v>0</v>
      </c>
      <c r="CG1679" s="290" t="s">
        <v>0</v>
      </c>
      <c r="CH1679" s="290" t="s">
        <v>0</v>
      </c>
      <c r="CI1679" s="290" t="s">
        <v>0</v>
      </c>
      <c r="CJ1679" s="312">
        <v>34307</v>
      </c>
      <c r="CK1679" s="137">
        <v>2.6651761298662556E-2</v>
      </c>
      <c r="CL1679" s="302">
        <v>910.34</v>
      </c>
    </row>
    <row r="1680" spans="1:90" ht="14.4" x14ac:dyDescent="0.3">
      <c r="A1680" s="99" t="s">
        <v>244</v>
      </c>
      <c r="B1680" s="318" t="s">
        <v>0</v>
      </c>
      <c r="C1680" s="290" t="s">
        <v>0</v>
      </c>
      <c r="D1680" s="290" t="s">
        <v>0</v>
      </c>
      <c r="E1680" s="290" t="s">
        <v>0</v>
      </c>
      <c r="F1680" s="290" t="s">
        <v>0</v>
      </c>
      <c r="G1680" s="290" t="s">
        <v>0</v>
      </c>
      <c r="H1680" s="312">
        <v>9493</v>
      </c>
      <c r="I1680" s="137">
        <v>3.0830837983020793E-2</v>
      </c>
      <c r="J1680" s="302">
        <v>396.36364700000001</v>
      </c>
      <c r="L1680" s="290" t="s">
        <v>0</v>
      </c>
      <c r="M1680" s="290" t="s">
        <v>0</v>
      </c>
      <c r="N1680" s="290" t="s">
        <v>0</v>
      </c>
      <c r="O1680" s="290" t="s">
        <v>0</v>
      </c>
      <c r="P1680" s="290" t="s">
        <v>0</v>
      </c>
      <c r="Q1680" s="290" t="s">
        <v>0</v>
      </c>
      <c r="R1680" s="312">
        <v>5764</v>
      </c>
      <c r="S1680" s="137">
        <v>2.1325874457048564E-2</v>
      </c>
      <c r="T1680" s="302">
        <v>367.27273600000001</v>
      </c>
      <c r="V1680" s="290" t="s">
        <v>0</v>
      </c>
      <c r="W1680" s="290" t="s">
        <v>0</v>
      </c>
      <c r="X1680" s="290" t="s">
        <v>0</v>
      </c>
      <c r="Y1680" s="290" t="s">
        <v>0</v>
      </c>
      <c r="Z1680" s="290" t="s">
        <v>0</v>
      </c>
      <c r="AA1680" s="290" t="s">
        <v>0</v>
      </c>
      <c r="AB1680" s="312">
        <v>1014</v>
      </c>
      <c r="AC1680" s="137">
        <v>2.3336095001380834E-2</v>
      </c>
      <c r="AD1680" s="302">
        <v>150.30302399999999</v>
      </c>
      <c r="AF1680" s="290" t="s">
        <v>0</v>
      </c>
      <c r="AG1680" s="290" t="s">
        <v>0</v>
      </c>
      <c r="AH1680" s="290" t="s">
        <v>0</v>
      </c>
      <c r="AI1680" s="290" t="s">
        <v>0</v>
      </c>
      <c r="AJ1680" s="290" t="s">
        <v>0</v>
      </c>
      <c r="AK1680" s="290" t="s">
        <v>0</v>
      </c>
      <c r="AL1680" s="312">
        <v>606</v>
      </c>
      <c r="AM1680" s="137">
        <v>1.3502372941779372E-2</v>
      </c>
      <c r="AN1680" s="302">
        <v>113.939392</v>
      </c>
      <c r="AP1680" s="290" t="s">
        <v>0</v>
      </c>
      <c r="AQ1680" s="290" t="s">
        <v>0</v>
      </c>
      <c r="AR1680" s="290" t="s">
        <v>0</v>
      </c>
      <c r="AS1680" s="290" t="s">
        <v>0</v>
      </c>
      <c r="AT1680" s="290" t="s">
        <v>0</v>
      </c>
      <c r="AU1680" s="290" t="s">
        <v>0</v>
      </c>
      <c r="AV1680" s="312">
        <v>2823</v>
      </c>
      <c r="AW1680" s="137">
        <v>3.5283971602839713E-2</v>
      </c>
      <c r="AX1680" s="302">
        <v>231.515152</v>
      </c>
      <c r="AZ1680" s="318" t="s">
        <v>0</v>
      </c>
      <c r="BA1680" s="290" t="s">
        <v>0</v>
      </c>
      <c r="BB1680" s="290" t="s">
        <v>0</v>
      </c>
      <c r="BC1680" s="290" t="s">
        <v>0</v>
      </c>
      <c r="BD1680" s="290" t="s">
        <v>0</v>
      </c>
      <c r="BE1680" s="290" t="s">
        <v>0</v>
      </c>
      <c r="BF1680" s="312">
        <v>8070</v>
      </c>
      <c r="BG1680" s="137">
        <v>3.5306934071847644E-2</v>
      </c>
      <c r="BH1680" s="302">
        <v>362.42425500000002</v>
      </c>
      <c r="BJ1680" s="318" t="s">
        <v>0</v>
      </c>
      <c r="BK1680" s="290" t="s">
        <v>0</v>
      </c>
      <c r="BL1680" s="290" t="s">
        <v>0</v>
      </c>
      <c r="BM1680" s="290" t="s">
        <v>0</v>
      </c>
      <c r="BN1680" s="290" t="s">
        <v>0</v>
      </c>
      <c r="BO1680" s="290" t="s">
        <v>0</v>
      </c>
      <c r="BP1680" s="312">
        <v>5382</v>
      </c>
      <c r="BQ1680" s="137">
        <v>3.0949177103819482E-2</v>
      </c>
      <c r="BR1680" s="302">
        <v>332.72726399999999</v>
      </c>
      <c r="BT1680" s="318" t="s">
        <v>0</v>
      </c>
      <c r="BU1680" s="290" t="s">
        <v>0</v>
      </c>
      <c r="BV1680" s="290" t="s">
        <v>0</v>
      </c>
      <c r="BW1680" s="290" t="s">
        <v>0</v>
      </c>
      <c r="BX1680" s="290" t="s">
        <v>0</v>
      </c>
      <c r="BY1680" s="290" t="s">
        <v>0</v>
      </c>
      <c r="BZ1680" s="312">
        <v>4309</v>
      </c>
      <c r="CA1680" s="137">
        <v>3.1170879208321879E-2</v>
      </c>
      <c r="CB1680" s="302">
        <v>315.75756799999999</v>
      </c>
      <c r="CD1680" s="318" t="s">
        <v>0</v>
      </c>
      <c r="CE1680" s="290" t="s">
        <v>0</v>
      </c>
      <c r="CF1680" s="290" t="s">
        <v>0</v>
      </c>
      <c r="CG1680" s="290" t="s">
        <v>0</v>
      </c>
      <c r="CH1680" s="290" t="s">
        <v>0</v>
      </c>
      <c r="CI1680" s="290" t="s">
        <v>0</v>
      </c>
      <c r="CJ1680" s="312">
        <v>37461</v>
      </c>
      <c r="CK1680" s="137">
        <v>2.9101980062646051E-2</v>
      </c>
      <c r="CL1680" s="302">
        <v>848.89</v>
      </c>
    </row>
    <row r="1681" spans="1:91" ht="14.4" x14ac:dyDescent="0.3">
      <c r="A1681" s="432"/>
      <c r="B1681" s="432"/>
      <c r="C1681" s="432"/>
      <c r="D1681" s="432"/>
      <c r="E1681" s="432"/>
      <c r="F1681" s="432"/>
      <c r="G1681" s="432"/>
      <c r="H1681" s="432"/>
      <c r="I1681" s="432"/>
      <c r="J1681" s="432"/>
      <c r="K1681" s="432"/>
      <c r="L1681" s="432"/>
      <c r="M1681" s="432"/>
      <c r="N1681" s="432"/>
      <c r="O1681" s="432"/>
      <c r="P1681" s="432"/>
      <c r="Q1681" s="432"/>
      <c r="R1681" s="432"/>
      <c r="S1681" s="432"/>
      <c r="T1681" s="432"/>
      <c r="U1681" s="432"/>
      <c r="V1681" s="432"/>
      <c r="W1681" s="432"/>
      <c r="X1681" s="432"/>
      <c r="Y1681" s="432"/>
      <c r="Z1681" s="432"/>
      <c r="AA1681" s="432"/>
      <c r="AB1681" s="432"/>
      <c r="AC1681" s="432"/>
      <c r="AD1681" s="432"/>
      <c r="AE1681" s="432"/>
      <c r="AF1681" s="432"/>
      <c r="AG1681" s="432"/>
      <c r="AH1681" s="432"/>
      <c r="AI1681" s="432"/>
      <c r="AJ1681" s="432"/>
      <c r="AK1681" s="432"/>
      <c r="AL1681" s="432"/>
      <c r="AM1681" s="432"/>
      <c r="AN1681" s="432"/>
      <c r="AO1681" s="432"/>
      <c r="AP1681" s="432"/>
      <c r="AQ1681" s="432"/>
      <c r="AR1681" s="432"/>
      <c r="AS1681" s="432"/>
      <c r="AT1681" s="432"/>
      <c r="AU1681" s="432"/>
      <c r="AV1681" s="432"/>
      <c r="AW1681" s="432"/>
      <c r="AX1681" s="432"/>
      <c r="AY1681" s="432"/>
      <c r="AZ1681" s="432"/>
      <c r="BA1681" s="432"/>
      <c r="BB1681" s="432"/>
      <c r="BC1681" s="432"/>
      <c r="BD1681" s="432"/>
      <c r="BE1681" s="432"/>
      <c r="BF1681" s="432"/>
      <c r="BG1681" s="432"/>
      <c r="BH1681" s="432"/>
      <c r="BI1681" s="432"/>
      <c r="BJ1681" s="432"/>
      <c r="BK1681" s="432"/>
      <c r="BL1681" s="432"/>
      <c r="BM1681" s="432"/>
      <c r="BN1681" s="432"/>
      <c r="BO1681" s="432"/>
      <c r="BP1681" s="432"/>
      <c r="BQ1681" s="432"/>
      <c r="BR1681" s="432"/>
      <c r="BS1681" s="432"/>
      <c r="BT1681" s="432"/>
      <c r="BU1681" s="432"/>
      <c r="BV1681" s="432"/>
      <c r="BW1681" s="432"/>
      <c r="BX1681" s="432"/>
      <c r="BY1681" s="432"/>
      <c r="BZ1681" s="432"/>
      <c r="CA1681" s="432"/>
      <c r="CB1681" s="432"/>
      <c r="CC1681" s="432"/>
      <c r="CD1681" s="432"/>
      <c r="CE1681" s="432"/>
      <c r="CF1681" s="432"/>
      <c r="CG1681" s="432"/>
      <c r="CH1681" s="432"/>
      <c r="CI1681" s="432"/>
      <c r="CJ1681" s="432"/>
      <c r="CK1681" s="432"/>
      <c r="CL1681" s="432"/>
      <c r="CM1681" s="432"/>
    </row>
    <row r="1682" spans="1:91" ht="14.4" x14ac:dyDescent="0.3"/>
    <row r="1683" spans="1:91" ht="14.4" x14ac:dyDescent="0.3"/>
    <row r="1684" spans="1:91" ht="14.4" x14ac:dyDescent="0.3"/>
    <row r="1685" spans="1:91" ht="14.4" x14ac:dyDescent="0.3"/>
    <row r="1686" spans="1:91" ht="14.4" x14ac:dyDescent="0.3">
      <c r="A1686" s="103" t="s">
        <v>679</v>
      </c>
    </row>
    <row r="1687" spans="1:91" ht="36" customHeight="1" x14ac:dyDescent="0.3">
      <c r="A1687" s="104" t="s">
        <v>680</v>
      </c>
    </row>
    <row r="1688" spans="1:91" ht="14.4" x14ac:dyDescent="0.3">
      <c r="A1688" s="105" t="s">
        <v>681</v>
      </c>
    </row>
  </sheetData>
  <mergeCells count="2327">
    <mergeCell ref="BP1657:BQ1657"/>
    <mergeCell ref="BZ1657:CA1657"/>
    <mergeCell ref="CJ1657:CK1657"/>
    <mergeCell ref="A1681:CM1681"/>
    <mergeCell ref="H1657:I1657"/>
    <mergeCell ref="R1657:S1657"/>
    <mergeCell ref="AB1657:AC1657"/>
    <mergeCell ref="AL1657:AM1657"/>
    <mergeCell ref="AV1657:AW1657"/>
    <mergeCell ref="BF1657:BG1657"/>
    <mergeCell ref="BF1637:BG1637"/>
    <mergeCell ref="BP1637:BQ1637"/>
    <mergeCell ref="BZ1637:CA1637"/>
    <mergeCell ref="CJ1637:CK1637"/>
    <mergeCell ref="A1655:CM1655"/>
    <mergeCell ref="A1656:CM1656"/>
    <mergeCell ref="BZ1550:CA1550"/>
    <mergeCell ref="CG1550:CH1550"/>
    <mergeCell ref="CJ1550:CK1550"/>
    <mergeCell ref="A1635:CM1635"/>
    <mergeCell ref="A1636:CM1636"/>
    <mergeCell ref="H1637:I1637"/>
    <mergeCell ref="R1637:S1637"/>
    <mergeCell ref="AB1637:AC1637"/>
    <mergeCell ref="AL1637:AM1637"/>
    <mergeCell ref="AV1637:AW1637"/>
    <mergeCell ref="AV1550:AW1550"/>
    <mergeCell ref="BC1550:BD1550"/>
    <mergeCell ref="BF1550:BG1550"/>
    <mergeCell ref="BM1550:BN1550"/>
    <mergeCell ref="BP1550:BQ1550"/>
    <mergeCell ref="BW1550:BX1550"/>
    <mergeCell ref="A1549:CM1549"/>
    <mergeCell ref="E1550:F1550"/>
    <mergeCell ref="H1550:I1550"/>
    <mergeCell ref="O1550:P1550"/>
    <mergeCell ref="R1550:S1550"/>
    <mergeCell ref="Y1550:Z1550"/>
    <mergeCell ref="AB1550:AC1550"/>
    <mergeCell ref="AI1550:AJ1550"/>
    <mergeCell ref="AL1550:AM1550"/>
    <mergeCell ref="AS1550:AT1550"/>
    <mergeCell ref="BP1534:BQ1534"/>
    <mergeCell ref="BW1534:BX1534"/>
    <mergeCell ref="BZ1534:CA1534"/>
    <mergeCell ref="CG1534:CH1534"/>
    <mergeCell ref="CJ1534:CK1534"/>
    <mergeCell ref="A1548:CM1548"/>
    <mergeCell ref="AL1534:AM1534"/>
    <mergeCell ref="AS1534:AT1534"/>
    <mergeCell ref="AV1534:AW1534"/>
    <mergeCell ref="BC1534:BD1534"/>
    <mergeCell ref="BF1534:BG1534"/>
    <mergeCell ref="BM1534:BN1534"/>
    <mergeCell ref="A1532:CM1532"/>
    <mergeCell ref="A1533:CM1533"/>
    <mergeCell ref="E1534:F1534"/>
    <mergeCell ref="H1534:I1534"/>
    <mergeCell ref="O1534:P1534"/>
    <mergeCell ref="R1534:S1534"/>
    <mergeCell ref="Y1534:Z1534"/>
    <mergeCell ref="AB1534:AC1534"/>
    <mergeCell ref="AI1534:AJ1534"/>
    <mergeCell ref="BF1504:BG1504"/>
    <mergeCell ref="BM1504:BN1504"/>
    <mergeCell ref="BP1504:BQ1504"/>
    <mergeCell ref="BW1504:BX1504"/>
    <mergeCell ref="BZ1504:CA1504"/>
    <mergeCell ref="CG1504:CH1504"/>
    <mergeCell ref="AB1504:AC1504"/>
    <mergeCell ref="AI1504:AJ1504"/>
    <mergeCell ref="AL1504:AM1504"/>
    <mergeCell ref="AS1504:AT1504"/>
    <mergeCell ref="AV1504:AW1504"/>
    <mergeCell ref="BC1504:BD1504"/>
    <mergeCell ref="BZ1468:CA1468"/>
    <mergeCell ref="CG1468:CH1468"/>
    <mergeCell ref="CJ1468:CK1468"/>
    <mergeCell ref="A1502:CM1502"/>
    <mergeCell ref="A1503:CM1503"/>
    <mergeCell ref="E1504:F1504"/>
    <mergeCell ref="H1504:I1504"/>
    <mergeCell ref="O1504:P1504"/>
    <mergeCell ref="R1504:S1504"/>
    <mergeCell ref="Y1504:Z1504"/>
    <mergeCell ref="AV1468:AW1468"/>
    <mergeCell ref="BC1468:BD1468"/>
    <mergeCell ref="BF1468:BG1468"/>
    <mergeCell ref="BM1468:BN1468"/>
    <mergeCell ref="BP1468:BQ1468"/>
    <mergeCell ref="BW1468:BX1468"/>
    <mergeCell ref="A1467:CM1467"/>
    <mergeCell ref="E1468:F1468"/>
    <mergeCell ref="H1468:I1468"/>
    <mergeCell ref="O1468:P1468"/>
    <mergeCell ref="R1468:S1468"/>
    <mergeCell ref="Y1468:Z1468"/>
    <mergeCell ref="AB1468:AC1468"/>
    <mergeCell ref="AI1468:AJ1468"/>
    <mergeCell ref="AL1468:AM1468"/>
    <mergeCell ref="AS1468:AT1468"/>
    <mergeCell ref="CJ1504:CK1504"/>
    <mergeCell ref="BP1432:BQ1432"/>
    <mergeCell ref="BW1432:BX1432"/>
    <mergeCell ref="BZ1432:CA1432"/>
    <mergeCell ref="CG1432:CH1432"/>
    <mergeCell ref="CJ1432:CK1432"/>
    <mergeCell ref="A1466:CM1466"/>
    <mergeCell ref="AL1432:AM1432"/>
    <mergeCell ref="AS1432:AT1432"/>
    <mergeCell ref="AV1432:AW1432"/>
    <mergeCell ref="BC1432:BD1432"/>
    <mergeCell ref="BF1432:BG1432"/>
    <mergeCell ref="BM1432:BN1432"/>
    <mergeCell ref="CJ1396:CK1396"/>
    <mergeCell ref="A1430:CM1430"/>
    <mergeCell ref="A1431:CM1431"/>
    <mergeCell ref="E1432:F1432"/>
    <mergeCell ref="H1432:I1432"/>
    <mergeCell ref="O1432:P1432"/>
    <mergeCell ref="R1432:S1432"/>
    <mergeCell ref="Y1432:Z1432"/>
    <mergeCell ref="AB1432:AC1432"/>
    <mergeCell ref="AI1432:AJ1432"/>
    <mergeCell ref="BF1396:BG1396"/>
    <mergeCell ref="BM1396:BN1396"/>
    <mergeCell ref="BP1396:BQ1396"/>
    <mergeCell ref="BW1396:BX1396"/>
    <mergeCell ref="BZ1396:CA1396"/>
    <mergeCell ref="CG1396:CH1396"/>
    <mergeCell ref="AB1396:AC1396"/>
    <mergeCell ref="AI1396:AJ1396"/>
    <mergeCell ref="AL1396:AM1396"/>
    <mergeCell ref="AS1396:AT1396"/>
    <mergeCell ref="AV1396:AW1396"/>
    <mergeCell ref="BC1396:BD1396"/>
    <mergeCell ref="BZ1354:CA1354"/>
    <mergeCell ref="CG1354:CH1354"/>
    <mergeCell ref="CJ1354:CK1354"/>
    <mergeCell ref="A1394:CM1394"/>
    <mergeCell ref="A1395:CM1395"/>
    <mergeCell ref="E1396:F1396"/>
    <mergeCell ref="H1396:I1396"/>
    <mergeCell ref="O1396:P1396"/>
    <mergeCell ref="R1396:S1396"/>
    <mergeCell ref="Y1396:Z1396"/>
    <mergeCell ref="AV1354:AW1354"/>
    <mergeCell ref="BC1354:BD1354"/>
    <mergeCell ref="BF1354:BG1354"/>
    <mergeCell ref="BM1354:BN1354"/>
    <mergeCell ref="BP1354:BQ1354"/>
    <mergeCell ref="BW1354:BX1354"/>
    <mergeCell ref="A1353:CM1353"/>
    <mergeCell ref="E1354:F1354"/>
    <mergeCell ref="H1354:I1354"/>
    <mergeCell ref="O1354:P1354"/>
    <mergeCell ref="R1354:S1354"/>
    <mergeCell ref="Y1354:Z1354"/>
    <mergeCell ref="AB1354:AC1354"/>
    <mergeCell ref="AI1354:AJ1354"/>
    <mergeCell ref="AL1354:AM1354"/>
    <mergeCell ref="AS1354:AT1354"/>
    <mergeCell ref="BP1312:BQ1312"/>
    <mergeCell ref="BW1312:BX1312"/>
    <mergeCell ref="BZ1312:CA1312"/>
    <mergeCell ref="CG1312:CH1312"/>
    <mergeCell ref="CJ1312:CK1312"/>
    <mergeCell ref="A1352:CM1352"/>
    <mergeCell ref="AL1312:AM1312"/>
    <mergeCell ref="AS1312:AT1312"/>
    <mergeCell ref="AV1312:AW1312"/>
    <mergeCell ref="BC1312:BD1312"/>
    <mergeCell ref="BF1312:BG1312"/>
    <mergeCell ref="BM1312:BN1312"/>
    <mergeCell ref="A1310:CM1310"/>
    <mergeCell ref="A1311:CM1311"/>
    <mergeCell ref="E1312:F1312"/>
    <mergeCell ref="H1312:I1312"/>
    <mergeCell ref="O1312:P1312"/>
    <mergeCell ref="R1312:S1312"/>
    <mergeCell ref="Y1312:Z1312"/>
    <mergeCell ref="AB1312:AC1312"/>
    <mergeCell ref="AI1312:AJ1312"/>
    <mergeCell ref="BF1288:BG1288"/>
    <mergeCell ref="BM1288:BN1288"/>
    <mergeCell ref="BP1288:BQ1288"/>
    <mergeCell ref="BW1288:BX1288"/>
    <mergeCell ref="BZ1288:CA1288"/>
    <mergeCell ref="CG1288:CH1288"/>
    <mergeCell ref="AB1288:AC1288"/>
    <mergeCell ref="AI1288:AJ1288"/>
    <mergeCell ref="AL1288:AM1288"/>
    <mergeCell ref="AS1288:AT1288"/>
    <mergeCell ref="AV1288:AW1288"/>
    <mergeCell ref="BC1288:BD1288"/>
    <mergeCell ref="A1286:CM1286"/>
    <mergeCell ref="A1287:CM1287"/>
    <mergeCell ref="E1288:F1288"/>
    <mergeCell ref="H1288:I1288"/>
    <mergeCell ref="O1288:P1288"/>
    <mergeCell ref="R1288:S1288"/>
    <mergeCell ref="Y1288:Z1288"/>
    <mergeCell ref="BJ1282:BK1282"/>
    <mergeCell ref="BM1282:BN1282"/>
    <mergeCell ref="BP1282:BQ1282"/>
    <mergeCell ref="BT1282:BU1282"/>
    <mergeCell ref="BW1282:BX1282"/>
    <mergeCell ref="BZ1282:CA1282"/>
    <mergeCell ref="AP1282:AQ1282"/>
    <mergeCell ref="AS1282:AT1282"/>
    <mergeCell ref="AV1282:AW1282"/>
    <mergeCell ref="AZ1282:BA1282"/>
    <mergeCell ref="BC1282:BD1282"/>
    <mergeCell ref="BF1282:BG1282"/>
    <mergeCell ref="V1282:W1282"/>
    <mergeCell ref="Y1282:Z1282"/>
    <mergeCell ref="AB1282:AC1282"/>
    <mergeCell ref="AF1282:AG1282"/>
    <mergeCell ref="AI1282:AJ1282"/>
    <mergeCell ref="AL1282:AM1282"/>
    <mergeCell ref="B1282:C1282"/>
    <mergeCell ref="E1282:F1282"/>
    <mergeCell ref="H1282:I1282"/>
    <mergeCell ref="L1282:M1282"/>
    <mergeCell ref="CJ1288:CK1288"/>
    <mergeCell ref="O1282:P1282"/>
    <mergeCell ref="R1282:S1282"/>
    <mergeCell ref="BZ1278:CA1278"/>
    <mergeCell ref="CD1278:CE1278"/>
    <mergeCell ref="CG1278:CH1278"/>
    <mergeCell ref="CJ1278:CK1278"/>
    <mergeCell ref="A1280:CM1280"/>
    <mergeCell ref="A1281:CM1281"/>
    <mergeCell ref="BF1278:BG1278"/>
    <mergeCell ref="BJ1278:BK1278"/>
    <mergeCell ref="BM1278:BN1278"/>
    <mergeCell ref="BP1278:BQ1278"/>
    <mergeCell ref="BT1278:BU1278"/>
    <mergeCell ref="BW1278:BX1278"/>
    <mergeCell ref="AL1278:AM1278"/>
    <mergeCell ref="AP1278:AQ1278"/>
    <mergeCell ref="AS1278:AT1278"/>
    <mergeCell ref="AV1278:AW1278"/>
    <mergeCell ref="AZ1278:BA1278"/>
    <mergeCell ref="BC1278:BD1278"/>
    <mergeCell ref="R1278:S1278"/>
    <mergeCell ref="V1278:W1278"/>
    <mergeCell ref="Y1278:Z1278"/>
    <mergeCell ref="AB1278:AC1278"/>
    <mergeCell ref="AF1278:AG1278"/>
    <mergeCell ref="AI1278:AJ1278"/>
    <mergeCell ref="CD1282:CE1282"/>
    <mergeCell ref="CG1282:CH1282"/>
    <mergeCell ref="CJ1282:CK1282"/>
    <mergeCell ref="A1276:CM1276"/>
    <mergeCell ref="A1277:CM1277"/>
    <mergeCell ref="B1278:C1278"/>
    <mergeCell ref="E1278:F1278"/>
    <mergeCell ref="H1278:I1278"/>
    <mergeCell ref="L1278:M1278"/>
    <mergeCell ref="O1278:P1278"/>
    <mergeCell ref="BJ1250:BK1250"/>
    <mergeCell ref="BM1250:BN1250"/>
    <mergeCell ref="BP1250:BQ1250"/>
    <mergeCell ref="BT1250:BU1250"/>
    <mergeCell ref="BW1250:BX1250"/>
    <mergeCell ref="BZ1250:CA1250"/>
    <mergeCell ref="AP1250:AQ1250"/>
    <mergeCell ref="AS1250:AT1250"/>
    <mergeCell ref="AV1250:AW1250"/>
    <mergeCell ref="AZ1250:BA1250"/>
    <mergeCell ref="BC1250:BD1250"/>
    <mergeCell ref="BF1250:BG1250"/>
    <mergeCell ref="V1250:W1250"/>
    <mergeCell ref="Y1250:Z1250"/>
    <mergeCell ref="AB1250:AC1250"/>
    <mergeCell ref="AF1250:AG1250"/>
    <mergeCell ref="AI1250:AJ1250"/>
    <mergeCell ref="AL1250:AM1250"/>
    <mergeCell ref="B1250:C1250"/>
    <mergeCell ref="E1250:F1250"/>
    <mergeCell ref="H1250:I1250"/>
    <mergeCell ref="L1250:M1250"/>
    <mergeCell ref="O1250:P1250"/>
    <mergeCell ref="R1250:S1250"/>
    <mergeCell ref="BZ1246:CA1246"/>
    <mergeCell ref="CD1246:CE1246"/>
    <mergeCell ref="CG1246:CH1246"/>
    <mergeCell ref="CJ1246:CK1246"/>
    <mergeCell ref="A1248:CM1248"/>
    <mergeCell ref="A1249:CM1249"/>
    <mergeCell ref="BF1246:BG1246"/>
    <mergeCell ref="BJ1246:BK1246"/>
    <mergeCell ref="BM1246:BN1246"/>
    <mergeCell ref="BP1246:BQ1246"/>
    <mergeCell ref="BT1246:BU1246"/>
    <mergeCell ref="BW1246:BX1246"/>
    <mergeCell ref="AL1246:AM1246"/>
    <mergeCell ref="AP1246:AQ1246"/>
    <mergeCell ref="AS1246:AT1246"/>
    <mergeCell ref="AV1246:AW1246"/>
    <mergeCell ref="AZ1246:BA1246"/>
    <mergeCell ref="BC1246:BD1246"/>
    <mergeCell ref="R1246:S1246"/>
    <mergeCell ref="V1246:W1246"/>
    <mergeCell ref="Y1246:Z1246"/>
    <mergeCell ref="AB1246:AC1246"/>
    <mergeCell ref="AF1246:AG1246"/>
    <mergeCell ref="AI1246:AJ1246"/>
    <mergeCell ref="CD1250:CE1250"/>
    <mergeCell ref="CG1250:CH1250"/>
    <mergeCell ref="CJ1250:CK1250"/>
    <mergeCell ref="A1244:CM1244"/>
    <mergeCell ref="A1245:CM1245"/>
    <mergeCell ref="B1246:C1246"/>
    <mergeCell ref="E1246:F1246"/>
    <mergeCell ref="H1246:I1246"/>
    <mergeCell ref="L1246:M1246"/>
    <mergeCell ref="O1246:P1246"/>
    <mergeCell ref="BJ1240:BK1240"/>
    <mergeCell ref="BM1240:BN1240"/>
    <mergeCell ref="BP1240:BQ1240"/>
    <mergeCell ref="BT1240:BU1240"/>
    <mergeCell ref="BW1240:BX1240"/>
    <mergeCell ref="BZ1240:CA1240"/>
    <mergeCell ref="AP1240:AQ1240"/>
    <mergeCell ref="AS1240:AT1240"/>
    <mergeCell ref="AV1240:AW1240"/>
    <mergeCell ref="AZ1240:BA1240"/>
    <mergeCell ref="BC1240:BD1240"/>
    <mergeCell ref="BF1240:BG1240"/>
    <mergeCell ref="V1240:W1240"/>
    <mergeCell ref="Y1240:Z1240"/>
    <mergeCell ref="AB1240:AC1240"/>
    <mergeCell ref="AF1240:AG1240"/>
    <mergeCell ref="AI1240:AJ1240"/>
    <mergeCell ref="AL1240:AM1240"/>
    <mergeCell ref="B1240:C1240"/>
    <mergeCell ref="E1240:F1240"/>
    <mergeCell ref="H1240:I1240"/>
    <mergeCell ref="L1240:M1240"/>
    <mergeCell ref="O1240:P1240"/>
    <mergeCell ref="R1240:S1240"/>
    <mergeCell ref="CD1240:CE1240"/>
    <mergeCell ref="BZ1214:CA1214"/>
    <mergeCell ref="CD1214:CE1214"/>
    <mergeCell ref="CG1214:CH1214"/>
    <mergeCell ref="CJ1214:CK1214"/>
    <mergeCell ref="A1238:CM1238"/>
    <mergeCell ref="A1239:CM1239"/>
    <mergeCell ref="BF1214:BG1214"/>
    <mergeCell ref="BJ1214:BK1214"/>
    <mergeCell ref="BM1214:BN1214"/>
    <mergeCell ref="BP1214:BQ1214"/>
    <mergeCell ref="BT1214:BU1214"/>
    <mergeCell ref="BW1214:BX1214"/>
    <mergeCell ref="AL1214:AM1214"/>
    <mergeCell ref="AP1214:AQ1214"/>
    <mergeCell ref="AS1214:AT1214"/>
    <mergeCell ref="AV1214:AW1214"/>
    <mergeCell ref="AZ1214:BA1214"/>
    <mergeCell ref="BC1214:BD1214"/>
    <mergeCell ref="R1214:S1214"/>
    <mergeCell ref="V1214:W1214"/>
    <mergeCell ref="Y1214:Z1214"/>
    <mergeCell ref="AB1214:AC1214"/>
    <mergeCell ref="AF1214:AG1214"/>
    <mergeCell ref="AI1214:AJ1214"/>
    <mergeCell ref="CG1240:CH1240"/>
    <mergeCell ref="CJ1240:CK1240"/>
    <mergeCell ref="A1212:CM1212"/>
    <mergeCell ref="A1213:CM1213"/>
    <mergeCell ref="B1214:C1214"/>
    <mergeCell ref="E1214:F1214"/>
    <mergeCell ref="H1214:I1214"/>
    <mergeCell ref="L1214:M1214"/>
    <mergeCell ref="O1214:P1214"/>
    <mergeCell ref="BJ1208:BK1208"/>
    <mergeCell ref="BM1208:BN1208"/>
    <mergeCell ref="BP1208:BQ1208"/>
    <mergeCell ref="BT1208:BU1208"/>
    <mergeCell ref="BW1208:BX1208"/>
    <mergeCell ref="BZ1208:CA1208"/>
    <mergeCell ref="AP1208:AQ1208"/>
    <mergeCell ref="AS1208:AT1208"/>
    <mergeCell ref="AV1208:AW1208"/>
    <mergeCell ref="AZ1208:BA1208"/>
    <mergeCell ref="BC1208:BD1208"/>
    <mergeCell ref="BF1208:BG1208"/>
    <mergeCell ref="V1208:W1208"/>
    <mergeCell ref="Y1208:Z1208"/>
    <mergeCell ref="AB1208:AC1208"/>
    <mergeCell ref="AF1208:AG1208"/>
    <mergeCell ref="AI1208:AJ1208"/>
    <mergeCell ref="AL1208:AM1208"/>
    <mergeCell ref="B1208:C1208"/>
    <mergeCell ref="E1208:F1208"/>
    <mergeCell ref="H1208:I1208"/>
    <mergeCell ref="L1208:M1208"/>
    <mergeCell ref="O1208:P1208"/>
    <mergeCell ref="R1208:S1208"/>
    <mergeCell ref="BZ1204:CA1204"/>
    <mergeCell ref="CD1204:CE1204"/>
    <mergeCell ref="CG1204:CH1204"/>
    <mergeCell ref="CJ1204:CK1204"/>
    <mergeCell ref="A1206:CM1206"/>
    <mergeCell ref="A1207:CM1207"/>
    <mergeCell ref="BF1204:BG1204"/>
    <mergeCell ref="BJ1204:BK1204"/>
    <mergeCell ref="BM1204:BN1204"/>
    <mergeCell ref="BP1204:BQ1204"/>
    <mergeCell ref="BT1204:BU1204"/>
    <mergeCell ref="BW1204:BX1204"/>
    <mergeCell ref="AL1204:AM1204"/>
    <mergeCell ref="AP1204:AQ1204"/>
    <mergeCell ref="AS1204:AT1204"/>
    <mergeCell ref="AV1204:AW1204"/>
    <mergeCell ref="AZ1204:BA1204"/>
    <mergeCell ref="BC1204:BD1204"/>
    <mergeCell ref="R1204:S1204"/>
    <mergeCell ref="V1204:W1204"/>
    <mergeCell ref="Y1204:Z1204"/>
    <mergeCell ref="AB1204:AC1204"/>
    <mergeCell ref="AF1204:AG1204"/>
    <mergeCell ref="AI1204:AJ1204"/>
    <mergeCell ref="CD1208:CE1208"/>
    <mergeCell ref="CG1208:CH1208"/>
    <mergeCell ref="CJ1208:CK1208"/>
    <mergeCell ref="A1202:CM1202"/>
    <mergeCell ref="A1203:CM1203"/>
    <mergeCell ref="B1204:C1204"/>
    <mergeCell ref="E1204:F1204"/>
    <mergeCell ref="H1204:I1204"/>
    <mergeCell ref="L1204:M1204"/>
    <mergeCell ref="O1204:P1204"/>
    <mergeCell ref="BJ1200:BK1200"/>
    <mergeCell ref="BM1200:BN1200"/>
    <mergeCell ref="BP1200:BQ1200"/>
    <mergeCell ref="BT1200:BU1200"/>
    <mergeCell ref="BW1200:BX1200"/>
    <mergeCell ref="BZ1200:CA1200"/>
    <mergeCell ref="AP1200:AQ1200"/>
    <mergeCell ref="AS1200:AT1200"/>
    <mergeCell ref="AV1200:AW1200"/>
    <mergeCell ref="AZ1200:BA1200"/>
    <mergeCell ref="BC1200:BD1200"/>
    <mergeCell ref="BF1200:BG1200"/>
    <mergeCell ref="V1200:W1200"/>
    <mergeCell ref="Y1200:Z1200"/>
    <mergeCell ref="AB1200:AC1200"/>
    <mergeCell ref="AF1200:AG1200"/>
    <mergeCell ref="AI1200:AJ1200"/>
    <mergeCell ref="AL1200:AM1200"/>
    <mergeCell ref="B1200:C1200"/>
    <mergeCell ref="E1200:F1200"/>
    <mergeCell ref="H1200:I1200"/>
    <mergeCell ref="L1200:M1200"/>
    <mergeCell ref="O1200:P1200"/>
    <mergeCell ref="R1200:S1200"/>
    <mergeCell ref="CD1200:CE1200"/>
    <mergeCell ref="BZ1186:CA1186"/>
    <mergeCell ref="CD1186:CE1186"/>
    <mergeCell ref="CG1186:CH1186"/>
    <mergeCell ref="CJ1186:CK1186"/>
    <mergeCell ref="A1198:CM1198"/>
    <mergeCell ref="A1199:CM1199"/>
    <mergeCell ref="BF1186:BG1186"/>
    <mergeCell ref="BJ1186:BK1186"/>
    <mergeCell ref="BM1186:BN1186"/>
    <mergeCell ref="BP1186:BQ1186"/>
    <mergeCell ref="BT1186:BU1186"/>
    <mergeCell ref="BW1186:BX1186"/>
    <mergeCell ref="AL1186:AM1186"/>
    <mergeCell ref="AP1186:AQ1186"/>
    <mergeCell ref="AS1186:AT1186"/>
    <mergeCell ref="AV1186:AW1186"/>
    <mergeCell ref="AZ1186:BA1186"/>
    <mergeCell ref="BC1186:BD1186"/>
    <mergeCell ref="R1186:S1186"/>
    <mergeCell ref="V1186:W1186"/>
    <mergeCell ref="Y1186:Z1186"/>
    <mergeCell ref="AB1186:AC1186"/>
    <mergeCell ref="AF1186:AG1186"/>
    <mergeCell ref="AI1186:AJ1186"/>
    <mergeCell ref="CG1200:CH1200"/>
    <mergeCell ref="CJ1200:CK1200"/>
    <mergeCell ref="A1184:CM1184"/>
    <mergeCell ref="A1185:CM1185"/>
    <mergeCell ref="B1186:C1186"/>
    <mergeCell ref="E1186:F1186"/>
    <mergeCell ref="H1186:I1186"/>
    <mergeCell ref="L1186:M1186"/>
    <mergeCell ref="O1186:P1186"/>
    <mergeCell ref="BJ1182:BK1182"/>
    <mergeCell ref="BM1182:BN1182"/>
    <mergeCell ref="BP1182:BQ1182"/>
    <mergeCell ref="BT1182:BU1182"/>
    <mergeCell ref="BW1182:BX1182"/>
    <mergeCell ref="BZ1182:CA1182"/>
    <mergeCell ref="AP1182:AQ1182"/>
    <mergeCell ref="AS1182:AT1182"/>
    <mergeCell ref="AV1182:AW1182"/>
    <mergeCell ref="AZ1182:BA1182"/>
    <mergeCell ref="BC1182:BD1182"/>
    <mergeCell ref="BF1182:BG1182"/>
    <mergeCell ref="V1182:W1182"/>
    <mergeCell ref="Y1182:Z1182"/>
    <mergeCell ref="AB1182:AC1182"/>
    <mergeCell ref="AF1182:AG1182"/>
    <mergeCell ref="AI1182:AJ1182"/>
    <mergeCell ref="AL1182:AM1182"/>
    <mergeCell ref="B1182:C1182"/>
    <mergeCell ref="E1182:F1182"/>
    <mergeCell ref="H1182:I1182"/>
    <mergeCell ref="L1182:M1182"/>
    <mergeCell ref="O1182:P1182"/>
    <mergeCell ref="R1182:S1182"/>
    <mergeCell ref="BZ1172:CA1172"/>
    <mergeCell ref="CD1172:CE1172"/>
    <mergeCell ref="CG1172:CH1172"/>
    <mergeCell ref="CJ1172:CK1172"/>
    <mergeCell ref="A1180:CM1180"/>
    <mergeCell ref="A1181:CM1181"/>
    <mergeCell ref="BF1172:BG1172"/>
    <mergeCell ref="BJ1172:BK1172"/>
    <mergeCell ref="BM1172:BN1172"/>
    <mergeCell ref="BP1172:BQ1172"/>
    <mergeCell ref="BT1172:BU1172"/>
    <mergeCell ref="BW1172:BX1172"/>
    <mergeCell ref="AL1172:AM1172"/>
    <mergeCell ref="AP1172:AQ1172"/>
    <mergeCell ref="AS1172:AT1172"/>
    <mergeCell ref="AV1172:AW1172"/>
    <mergeCell ref="AZ1172:BA1172"/>
    <mergeCell ref="BC1172:BD1172"/>
    <mergeCell ref="R1172:S1172"/>
    <mergeCell ref="V1172:W1172"/>
    <mergeCell ref="Y1172:Z1172"/>
    <mergeCell ref="AB1172:AC1172"/>
    <mergeCell ref="AF1172:AG1172"/>
    <mergeCell ref="AI1172:AJ1172"/>
    <mergeCell ref="CD1182:CE1182"/>
    <mergeCell ref="CG1182:CH1182"/>
    <mergeCell ref="CJ1182:CK1182"/>
    <mergeCell ref="A1170:CM1170"/>
    <mergeCell ref="A1171:CM1171"/>
    <mergeCell ref="B1172:C1172"/>
    <mergeCell ref="E1172:F1172"/>
    <mergeCell ref="H1172:I1172"/>
    <mergeCell ref="L1172:M1172"/>
    <mergeCell ref="O1172:P1172"/>
    <mergeCell ref="BJ1162:BK1162"/>
    <mergeCell ref="BM1162:BN1162"/>
    <mergeCell ref="BP1162:BQ1162"/>
    <mergeCell ref="BT1162:BU1162"/>
    <mergeCell ref="BW1162:BX1162"/>
    <mergeCell ref="BZ1162:CA1162"/>
    <mergeCell ref="AP1162:AQ1162"/>
    <mergeCell ref="AS1162:AT1162"/>
    <mergeCell ref="AV1162:AW1162"/>
    <mergeCell ref="AZ1162:BA1162"/>
    <mergeCell ref="BC1162:BD1162"/>
    <mergeCell ref="BF1162:BG1162"/>
    <mergeCell ref="V1162:W1162"/>
    <mergeCell ref="Y1162:Z1162"/>
    <mergeCell ref="AB1162:AC1162"/>
    <mergeCell ref="AF1162:AG1162"/>
    <mergeCell ref="AI1162:AJ1162"/>
    <mergeCell ref="AL1162:AM1162"/>
    <mergeCell ref="B1162:C1162"/>
    <mergeCell ref="E1162:F1162"/>
    <mergeCell ref="H1162:I1162"/>
    <mergeCell ref="L1162:M1162"/>
    <mergeCell ref="O1162:P1162"/>
    <mergeCell ref="R1162:S1162"/>
    <mergeCell ref="CD1162:CE1162"/>
    <mergeCell ref="BZ1144:CA1144"/>
    <mergeCell ref="CD1144:CE1144"/>
    <mergeCell ref="CG1144:CH1144"/>
    <mergeCell ref="CJ1144:CK1144"/>
    <mergeCell ref="A1160:CM1160"/>
    <mergeCell ref="A1161:CM1161"/>
    <mergeCell ref="BF1144:BG1144"/>
    <mergeCell ref="BJ1144:BK1144"/>
    <mergeCell ref="BM1144:BN1144"/>
    <mergeCell ref="BP1144:BQ1144"/>
    <mergeCell ref="BT1144:BU1144"/>
    <mergeCell ref="BW1144:BX1144"/>
    <mergeCell ref="AL1144:AM1144"/>
    <mergeCell ref="AP1144:AQ1144"/>
    <mergeCell ref="AS1144:AT1144"/>
    <mergeCell ref="AV1144:AW1144"/>
    <mergeCell ref="AZ1144:BA1144"/>
    <mergeCell ref="BC1144:BD1144"/>
    <mergeCell ref="R1144:S1144"/>
    <mergeCell ref="V1144:W1144"/>
    <mergeCell ref="Y1144:Z1144"/>
    <mergeCell ref="AB1144:AC1144"/>
    <mergeCell ref="AF1144:AG1144"/>
    <mergeCell ref="AI1144:AJ1144"/>
    <mergeCell ref="CG1162:CH1162"/>
    <mergeCell ref="CJ1162:CK1162"/>
    <mergeCell ref="A1142:CM1142"/>
    <mergeCell ref="A1143:CM1143"/>
    <mergeCell ref="B1144:C1144"/>
    <mergeCell ref="E1144:F1144"/>
    <mergeCell ref="H1144:I1144"/>
    <mergeCell ref="L1144:M1144"/>
    <mergeCell ref="O1144:P1144"/>
    <mergeCell ref="BJ1134:BK1134"/>
    <mergeCell ref="BM1134:BN1134"/>
    <mergeCell ref="BP1134:BQ1134"/>
    <mergeCell ref="BT1134:BU1134"/>
    <mergeCell ref="BW1134:BX1134"/>
    <mergeCell ref="BZ1134:CA1134"/>
    <mergeCell ref="AP1134:AQ1134"/>
    <mergeCell ref="AS1134:AT1134"/>
    <mergeCell ref="AV1134:AW1134"/>
    <mergeCell ref="AZ1134:BA1134"/>
    <mergeCell ref="BC1134:BD1134"/>
    <mergeCell ref="BF1134:BG1134"/>
    <mergeCell ref="V1134:W1134"/>
    <mergeCell ref="Y1134:Z1134"/>
    <mergeCell ref="AB1134:AC1134"/>
    <mergeCell ref="AF1134:AG1134"/>
    <mergeCell ref="AI1134:AJ1134"/>
    <mergeCell ref="AL1134:AM1134"/>
    <mergeCell ref="B1134:C1134"/>
    <mergeCell ref="E1134:F1134"/>
    <mergeCell ref="H1134:I1134"/>
    <mergeCell ref="L1134:M1134"/>
    <mergeCell ref="O1134:P1134"/>
    <mergeCell ref="R1134:S1134"/>
    <mergeCell ref="BZ1108:CA1108"/>
    <mergeCell ref="CD1108:CE1108"/>
    <mergeCell ref="CG1108:CH1108"/>
    <mergeCell ref="CJ1108:CK1108"/>
    <mergeCell ref="A1132:CM1132"/>
    <mergeCell ref="A1133:CM1133"/>
    <mergeCell ref="BF1108:BG1108"/>
    <mergeCell ref="BJ1108:BK1108"/>
    <mergeCell ref="BM1108:BN1108"/>
    <mergeCell ref="BP1108:BQ1108"/>
    <mergeCell ref="BT1108:BU1108"/>
    <mergeCell ref="BW1108:BX1108"/>
    <mergeCell ref="AL1108:AM1108"/>
    <mergeCell ref="AP1108:AQ1108"/>
    <mergeCell ref="AS1108:AT1108"/>
    <mergeCell ref="AV1108:AW1108"/>
    <mergeCell ref="AZ1108:BA1108"/>
    <mergeCell ref="BC1108:BD1108"/>
    <mergeCell ref="R1108:S1108"/>
    <mergeCell ref="V1108:W1108"/>
    <mergeCell ref="Y1108:Z1108"/>
    <mergeCell ref="AB1108:AC1108"/>
    <mergeCell ref="AF1108:AG1108"/>
    <mergeCell ref="AI1108:AJ1108"/>
    <mergeCell ref="CD1134:CE1134"/>
    <mergeCell ref="CG1134:CH1134"/>
    <mergeCell ref="CJ1134:CK1134"/>
    <mergeCell ref="A1106:CM1106"/>
    <mergeCell ref="A1107:CM1107"/>
    <mergeCell ref="B1108:C1108"/>
    <mergeCell ref="E1108:F1108"/>
    <mergeCell ref="H1108:I1108"/>
    <mergeCell ref="L1108:M1108"/>
    <mergeCell ref="O1108:P1108"/>
    <mergeCell ref="BJ1094:BK1094"/>
    <mergeCell ref="BM1094:BN1094"/>
    <mergeCell ref="BP1094:BQ1094"/>
    <mergeCell ref="BT1094:BU1094"/>
    <mergeCell ref="BW1094:BX1094"/>
    <mergeCell ref="BZ1094:CA1094"/>
    <mergeCell ref="AP1094:AQ1094"/>
    <mergeCell ref="AS1094:AT1094"/>
    <mergeCell ref="AV1094:AW1094"/>
    <mergeCell ref="AZ1094:BA1094"/>
    <mergeCell ref="BC1094:BD1094"/>
    <mergeCell ref="BF1094:BG1094"/>
    <mergeCell ref="V1094:W1094"/>
    <mergeCell ref="Y1094:Z1094"/>
    <mergeCell ref="AB1094:AC1094"/>
    <mergeCell ref="AF1094:AG1094"/>
    <mergeCell ref="AI1094:AJ1094"/>
    <mergeCell ref="AL1094:AM1094"/>
    <mergeCell ref="B1094:C1094"/>
    <mergeCell ref="E1094:F1094"/>
    <mergeCell ref="H1094:I1094"/>
    <mergeCell ref="L1094:M1094"/>
    <mergeCell ref="O1094:P1094"/>
    <mergeCell ref="R1094:S1094"/>
    <mergeCell ref="CD1094:CE1094"/>
    <mergeCell ref="BZ1064:CA1064"/>
    <mergeCell ref="CD1064:CE1064"/>
    <mergeCell ref="CG1064:CH1064"/>
    <mergeCell ref="CJ1064:CK1064"/>
    <mergeCell ref="A1092:CM1092"/>
    <mergeCell ref="A1093:CM1093"/>
    <mergeCell ref="BF1064:BG1064"/>
    <mergeCell ref="BJ1064:BK1064"/>
    <mergeCell ref="BM1064:BN1064"/>
    <mergeCell ref="BP1064:BQ1064"/>
    <mergeCell ref="BT1064:BU1064"/>
    <mergeCell ref="BW1064:BX1064"/>
    <mergeCell ref="AL1064:AM1064"/>
    <mergeCell ref="AP1064:AQ1064"/>
    <mergeCell ref="AS1064:AT1064"/>
    <mergeCell ref="AV1064:AW1064"/>
    <mergeCell ref="AZ1064:BA1064"/>
    <mergeCell ref="BC1064:BD1064"/>
    <mergeCell ref="R1064:S1064"/>
    <mergeCell ref="V1064:W1064"/>
    <mergeCell ref="Y1064:Z1064"/>
    <mergeCell ref="AB1064:AC1064"/>
    <mergeCell ref="AF1064:AG1064"/>
    <mergeCell ref="AI1064:AJ1064"/>
    <mergeCell ref="CG1094:CH1094"/>
    <mergeCell ref="CJ1094:CK1094"/>
    <mergeCell ref="A1062:CM1062"/>
    <mergeCell ref="A1063:CM1063"/>
    <mergeCell ref="B1064:C1064"/>
    <mergeCell ref="E1064:F1064"/>
    <mergeCell ref="H1064:I1064"/>
    <mergeCell ref="L1064:M1064"/>
    <mergeCell ref="O1064:P1064"/>
    <mergeCell ref="BJ1048:BK1048"/>
    <mergeCell ref="BM1048:BN1048"/>
    <mergeCell ref="BP1048:BQ1048"/>
    <mergeCell ref="BT1048:BU1048"/>
    <mergeCell ref="BW1048:BX1048"/>
    <mergeCell ref="BZ1048:CA1048"/>
    <mergeCell ref="AP1048:AQ1048"/>
    <mergeCell ref="AS1048:AT1048"/>
    <mergeCell ref="AV1048:AW1048"/>
    <mergeCell ref="AZ1048:BA1048"/>
    <mergeCell ref="BC1048:BD1048"/>
    <mergeCell ref="BF1048:BG1048"/>
    <mergeCell ref="V1048:W1048"/>
    <mergeCell ref="Y1048:Z1048"/>
    <mergeCell ref="AB1048:AC1048"/>
    <mergeCell ref="AF1048:AG1048"/>
    <mergeCell ref="AI1048:AJ1048"/>
    <mergeCell ref="AL1048:AM1048"/>
    <mergeCell ref="B1048:C1048"/>
    <mergeCell ref="E1048:F1048"/>
    <mergeCell ref="H1048:I1048"/>
    <mergeCell ref="L1048:M1048"/>
    <mergeCell ref="O1048:P1048"/>
    <mergeCell ref="R1048:S1048"/>
    <mergeCell ref="BZ1042:CA1042"/>
    <mergeCell ref="CD1042:CE1042"/>
    <mergeCell ref="CG1042:CH1042"/>
    <mergeCell ref="CJ1042:CK1042"/>
    <mergeCell ref="A1046:CM1046"/>
    <mergeCell ref="A1047:CM1047"/>
    <mergeCell ref="BF1042:BG1042"/>
    <mergeCell ref="BJ1042:BK1042"/>
    <mergeCell ref="BM1042:BN1042"/>
    <mergeCell ref="BP1042:BQ1042"/>
    <mergeCell ref="BT1042:BU1042"/>
    <mergeCell ref="BW1042:BX1042"/>
    <mergeCell ref="AL1042:AM1042"/>
    <mergeCell ref="AP1042:AQ1042"/>
    <mergeCell ref="AS1042:AT1042"/>
    <mergeCell ref="AV1042:AW1042"/>
    <mergeCell ref="AZ1042:BA1042"/>
    <mergeCell ref="BC1042:BD1042"/>
    <mergeCell ref="R1042:S1042"/>
    <mergeCell ref="V1042:W1042"/>
    <mergeCell ref="Y1042:Z1042"/>
    <mergeCell ref="AB1042:AC1042"/>
    <mergeCell ref="AF1042:AG1042"/>
    <mergeCell ref="AI1042:AJ1042"/>
    <mergeCell ref="CD1048:CE1048"/>
    <mergeCell ref="CG1048:CH1048"/>
    <mergeCell ref="CJ1048:CK1048"/>
    <mergeCell ref="A1040:CM1040"/>
    <mergeCell ref="A1041:CM1041"/>
    <mergeCell ref="B1042:C1042"/>
    <mergeCell ref="E1042:F1042"/>
    <mergeCell ref="H1042:I1042"/>
    <mergeCell ref="L1042:M1042"/>
    <mergeCell ref="O1042:P1042"/>
    <mergeCell ref="BJ1022:BK1022"/>
    <mergeCell ref="BM1022:BN1022"/>
    <mergeCell ref="BP1022:BQ1022"/>
    <mergeCell ref="BT1022:BU1022"/>
    <mergeCell ref="BW1022:BX1022"/>
    <mergeCell ref="BZ1022:CA1022"/>
    <mergeCell ref="AP1022:AQ1022"/>
    <mergeCell ref="AS1022:AT1022"/>
    <mergeCell ref="AV1022:AW1022"/>
    <mergeCell ref="AZ1022:BA1022"/>
    <mergeCell ref="BC1022:BD1022"/>
    <mergeCell ref="BF1022:BG1022"/>
    <mergeCell ref="V1022:W1022"/>
    <mergeCell ref="Y1022:Z1022"/>
    <mergeCell ref="AB1022:AC1022"/>
    <mergeCell ref="AF1022:AG1022"/>
    <mergeCell ref="AI1022:AJ1022"/>
    <mergeCell ref="AL1022:AM1022"/>
    <mergeCell ref="B1022:C1022"/>
    <mergeCell ref="E1022:F1022"/>
    <mergeCell ref="H1022:I1022"/>
    <mergeCell ref="L1022:M1022"/>
    <mergeCell ref="O1022:P1022"/>
    <mergeCell ref="R1022:S1022"/>
    <mergeCell ref="CD1022:CE1022"/>
    <mergeCell ref="BZ998:CA998"/>
    <mergeCell ref="CD998:CE998"/>
    <mergeCell ref="CG998:CH998"/>
    <mergeCell ref="CJ998:CK998"/>
    <mergeCell ref="A1020:CM1020"/>
    <mergeCell ref="A1021:CM1021"/>
    <mergeCell ref="BF998:BG998"/>
    <mergeCell ref="BJ998:BK998"/>
    <mergeCell ref="BM998:BN998"/>
    <mergeCell ref="BP998:BQ998"/>
    <mergeCell ref="BT998:BU998"/>
    <mergeCell ref="BW998:BX998"/>
    <mergeCell ref="AL998:AM998"/>
    <mergeCell ref="AP998:AQ998"/>
    <mergeCell ref="AS998:AT998"/>
    <mergeCell ref="AV998:AW998"/>
    <mergeCell ref="AZ998:BA998"/>
    <mergeCell ref="BC998:BD998"/>
    <mergeCell ref="R998:S998"/>
    <mergeCell ref="V998:W998"/>
    <mergeCell ref="Y998:Z998"/>
    <mergeCell ref="AB998:AC998"/>
    <mergeCell ref="AF998:AG998"/>
    <mergeCell ref="AI998:AJ998"/>
    <mergeCell ref="CG1022:CH1022"/>
    <mergeCell ref="CJ1022:CK1022"/>
    <mergeCell ref="A996:CM996"/>
    <mergeCell ref="A997:CM997"/>
    <mergeCell ref="B998:C998"/>
    <mergeCell ref="E998:F998"/>
    <mergeCell ref="H998:I998"/>
    <mergeCell ref="L998:M998"/>
    <mergeCell ref="O998:P998"/>
    <mergeCell ref="BJ987:BK987"/>
    <mergeCell ref="BM987:BN987"/>
    <mergeCell ref="BP987:BQ987"/>
    <mergeCell ref="BT987:BU987"/>
    <mergeCell ref="BW987:BX987"/>
    <mergeCell ref="BZ987:CA987"/>
    <mergeCell ref="AP987:AQ987"/>
    <mergeCell ref="AS987:AT987"/>
    <mergeCell ref="AV987:AW987"/>
    <mergeCell ref="AZ987:BA987"/>
    <mergeCell ref="BC987:BD987"/>
    <mergeCell ref="BF987:BG987"/>
    <mergeCell ref="V987:W987"/>
    <mergeCell ref="Y987:Z987"/>
    <mergeCell ref="AB987:AC987"/>
    <mergeCell ref="AF987:AG987"/>
    <mergeCell ref="AI987:AJ987"/>
    <mergeCell ref="AL987:AM987"/>
    <mergeCell ref="B987:C987"/>
    <mergeCell ref="E987:F987"/>
    <mergeCell ref="H987:I987"/>
    <mergeCell ref="L987:M987"/>
    <mergeCell ref="O987:P987"/>
    <mergeCell ref="R987:S987"/>
    <mergeCell ref="BZ981:CA981"/>
    <mergeCell ref="CD981:CE981"/>
    <mergeCell ref="CG981:CH981"/>
    <mergeCell ref="CJ981:CK981"/>
    <mergeCell ref="A985:CM985"/>
    <mergeCell ref="A986:CM986"/>
    <mergeCell ref="BF981:BG981"/>
    <mergeCell ref="BJ981:BK981"/>
    <mergeCell ref="BM981:BN981"/>
    <mergeCell ref="BP981:BQ981"/>
    <mergeCell ref="BT981:BU981"/>
    <mergeCell ref="BW981:BX981"/>
    <mergeCell ref="AL981:AM981"/>
    <mergeCell ref="AP981:AQ981"/>
    <mergeCell ref="AS981:AT981"/>
    <mergeCell ref="AV981:AW981"/>
    <mergeCell ref="AZ981:BA981"/>
    <mergeCell ref="BC981:BD981"/>
    <mergeCell ref="R981:S981"/>
    <mergeCell ref="V981:W981"/>
    <mergeCell ref="Y981:Z981"/>
    <mergeCell ref="AB981:AC981"/>
    <mergeCell ref="AF981:AG981"/>
    <mergeCell ref="AI981:AJ981"/>
    <mergeCell ref="CD987:CE987"/>
    <mergeCell ref="CG987:CH987"/>
    <mergeCell ref="CJ987:CK987"/>
    <mergeCell ref="A979:CM979"/>
    <mergeCell ref="A980:CM980"/>
    <mergeCell ref="B981:C981"/>
    <mergeCell ref="E981:F981"/>
    <mergeCell ref="H981:I981"/>
    <mergeCell ref="L981:M981"/>
    <mergeCell ref="O981:P981"/>
    <mergeCell ref="BJ975:BK975"/>
    <mergeCell ref="BM975:BN975"/>
    <mergeCell ref="BP975:BQ975"/>
    <mergeCell ref="BT975:BU975"/>
    <mergeCell ref="BW975:BX975"/>
    <mergeCell ref="BZ975:CA975"/>
    <mergeCell ref="AP975:AQ975"/>
    <mergeCell ref="AS975:AT975"/>
    <mergeCell ref="AV975:AW975"/>
    <mergeCell ref="AZ975:BA975"/>
    <mergeCell ref="BC975:BD975"/>
    <mergeCell ref="BF975:BG975"/>
    <mergeCell ref="V975:W975"/>
    <mergeCell ref="Y975:Z975"/>
    <mergeCell ref="AB975:AC975"/>
    <mergeCell ref="AF975:AG975"/>
    <mergeCell ref="AI975:AJ975"/>
    <mergeCell ref="AL975:AM975"/>
    <mergeCell ref="B975:C975"/>
    <mergeCell ref="E975:F975"/>
    <mergeCell ref="H975:I975"/>
    <mergeCell ref="L975:M975"/>
    <mergeCell ref="O975:P975"/>
    <mergeCell ref="R975:S975"/>
    <mergeCell ref="CD975:CE975"/>
    <mergeCell ref="BZ969:CA969"/>
    <mergeCell ref="CD969:CE969"/>
    <mergeCell ref="CG969:CH969"/>
    <mergeCell ref="CJ969:CK969"/>
    <mergeCell ref="A973:CM973"/>
    <mergeCell ref="A974:CM974"/>
    <mergeCell ref="BF969:BG969"/>
    <mergeCell ref="BJ969:BK969"/>
    <mergeCell ref="BM969:BN969"/>
    <mergeCell ref="BP969:BQ969"/>
    <mergeCell ref="BT969:BU969"/>
    <mergeCell ref="BW969:BX969"/>
    <mergeCell ref="AL969:AM969"/>
    <mergeCell ref="AP969:AQ969"/>
    <mergeCell ref="AS969:AT969"/>
    <mergeCell ref="AV969:AW969"/>
    <mergeCell ref="AZ969:BA969"/>
    <mergeCell ref="BC969:BD969"/>
    <mergeCell ref="R969:S969"/>
    <mergeCell ref="V969:W969"/>
    <mergeCell ref="Y969:Z969"/>
    <mergeCell ref="AB969:AC969"/>
    <mergeCell ref="AF969:AG969"/>
    <mergeCell ref="AI969:AJ969"/>
    <mergeCell ref="CG975:CH975"/>
    <mergeCell ref="CJ975:CK975"/>
    <mergeCell ref="A967:CM967"/>
    <mergeCell ref="A968:CM968"/>
    <mergeCell ref="B969:C969"/>
    <mergeCell ref="E969:F969"/>
    <mergeCell ref="H969:I969"/>
    <mergeCell ref="L969:M969"/>
    <mergeCell ref="O969:P969"/>
    <mergeCell ref="BJ963:BK963"/>
    <mergeCell ref="BM963:BN963"/>
    <mergeCell ref="BP963:BQ963"/>
    <mergeCell ref="BT963:BU963"/>
    <mergeCell ref="BW963:BX963"/>
    <mergeCell ref="BZ963:CA963"/>
    <mergeCell ref="AP963:AQ963"/>
    <mergeCell ref="AS963:AT963"/>
    <mergeCell ref="AV963:AW963"/>
    <mergeCell ref="AZ963:BA963"/>
    <mergeCell ref="BC963:BD963"/>
    <mergeCell ref="BF963:BG963"/>
    <mergeCell ref="V963:W963"/>
    <mergeCell ref="Y963:Z963"/>
    <mergeCell ref="AB963:AC963"/>
    <mergeCell ref="AF963:AG963"/>
    <mergeCell ref="AI963:AJ963"/>
    <mergeCell ref="AL963:AM963"/>
    <mergeCell ref="B963:C963"/>
    <mergeCell ref="E963:F963"/>
    <mergeCell ref="H963:I963"/>
    <mergeCell ref="L963:M963"/>
    <mergeCell ref="O963:P963"/>
    <mergeCell ref="R963:S963"/>
    <mergeCell ref="BZ957:CA957"/>
    <mergeCell ref="CD957:CE957"/>
    <mergeCell ref="CG957:CH957"/>
    <mergeCell ref="CJ957:CK957"/>
    <mergeCell ref="A961:CM961"/>
    <mergeCell ref="A962:CM962"/>
    <mergeCell ref="BF957:BG957"/>
    <mergeCell ref="BJ957:BK957"/>
    <mergeCell ref="BM957:BN957"/>
    <mergeCell ref="BP957:BQ957"/>
    <mergeCell ref="BT957:BU957"/>
    <mergeCell ref="BW957:BX957"/>
    <mergeCell ref="AL957:AM957"/>
    <mergeCell ref="AP957:AQ957"/>
    <mergeCell ref="AS957:AT957"/>
    <mergeCell ref="AV957:AW957"/>
    <mergeCell ref="AZ957:BA957"/>
    <mergeCell ref="BC957:BD957"/>
    <mergeCell ref="R957:S957"/>
    <mergeCell ref="V957:W957"/>
    <mergeCell ref="Y957:Z957"/>
    <mergeCell ref="AB957:AC957"/>
    <mergeCell ref="AF957:AG957"/>
    <mergeCell ref="AI957:AJ957"/>
    <mergeCell ref="CD963:CE963"/>
    <mergeCell ref="CG963:CH963"/>
    <mergeCell ref="CJ963:CK963"/>
    <mergeCell ref="A955:CM955"/>
    <mergeCell ref="A956:CM956"/>
    <mergeCell ref="B957:C957"/>
    <mergeCell ref="E957:F957"/>
    <mergeCell ref="H957:I957"/>
    <mergeCell ref="L957:M957"/>
    <mergeCell ref="O957:P957"/>
    <mergeCell ref="BJ951:BK951"/>
    <mergeCell ref="BM951:BN951"/>
    <mergeCell ref="BP951:BQ951"/>
    <mergeCell ref="BT951:BU951"/>
    <mergeCell ref="BW951:BX951"/>
    <mergeCell ref="BZ951:CA951"/>
    <mergeCell ref="AP951:AQ951"/>
    <mergeCell ref="AS951:AT951"/>
    <mergeCell ref="AV951:AW951"/>
    <mergeCell ref="AZ951:BA951"/>
    <mergeCell ref="BC951:BD951"/>
    <mergeCell ref="BF951:BG951"/>
    <mergeCell ref="V951:W951"/>
    <mergeCell ref="Y951:Z951"/>
    <mergeCell ref="AB951:AC951"/>
    <mergeCell ref="AF951:AG951"/>
    <mergeCell ref="AI951:AJ951"/>
    <mergeCell ref="AL951:AM951"/>
    <mergeCell ref="B951:C951"/>
    <mergeCell ref="E951:F951"/>
    <mergeCell ref="H951:I951"/>
    <mergeCell ref="L951:M951"/>
    <mergeCell ref="O951:P951"/>
    <mergeCell ref="R951:S951"/>
    <mergeCell ref="CD951:CE951"/>
    <mergeCell ref="BZ945:CA945"/>
    <mergeCell ref="CD945:CE945"/>
    <mergeCell ref="CG945:CH945"/>
    <mergeCell ref="CJ945:CK945"/>
    <mergeCell ref="A949:CM949"/>
    <mergeCell ref="A950:CM950"/>
    <mergeCell ref="BF945:BG945"/>
    <mergeCell ref="BJ945:BK945"/>
    <mergeCell ref="BM945:BN945"/>
    <mergeCell ref="BP945:BQ945"/>
    <mergeCell ref="BT945:BU945"/>
    <mergeCell ref="BW945:BX945"/>
    <mergeCell ref="AL945:AM945"/>
    <mergeCell ref="AP945:AQ945"/>
    <mergeCell ref="AS945:AT945"/>
    <mergeCell ref="AV945:AW945"/>
    <mergeCell ref="AZ945:BA945"/>
    <mergeCell ref="BC945:BD945"/>
    <mergeCell ref="R945:S945"/>
    <mergeCell ref="V945:W945"/>
    <mergeCell ref="Y945:Z945"/>
    <mergeCell ref="AB945:AC945"/>
    <mergeCell ref="AF945:AG945"/>
    <mergeCell ref="AI945:AJ945"/>
    <mergeCell ref="CG951:CH951"/>
    <mergeCell ref="CJ951:CK951"/>
    <mergeCell ref="A943:CM943"/>
    <mergeCell ref="A944:CM944"/>
    <mergeCell ref="B945:C945"/>
    <mergeCell ref="E945:F945"/>
    <mergeCell ref="H945:I945"/>
    <mergeCell ref="L945:M945"/>
    <mergeCell ref="O945:P945"/>
    <mergeCell ref="BJ939:BK939"/>
    <mergeCell ref="BM939:BN939"/>
    <mergeCell ref="BP939:BQ939"/>
    <mergeCell ref="BT939:BU939"/>
    <mergeCell ref="BW939:BX939"/>
    <mergeCell ref="BZ939:CA939"/>
    <mergeCell ref="AP939:AQ939"/>
    <mergeCell ref="AS939:AT939"/>
    <mergeCell ref="AV939:AW939"/>
    <mergeCell ref="AZ939:BA939"/>
    <mergeCell ref="BC939:BD939"/>
    <mergeCell ref="BF939:BG939"/>
    <mergeCell ref="V939:W939"/>
    <mergeCell ref="Y939:Z939"/>
    <mergeCell ref="AB939:AC939"/>
    <mergeCell ref="AF939:AG939"/>
    <mergeCell ref="AI939:AJ939"/>
    <mergeCell ref="AL939:AM939"/>
    <mergeCell ref="B939:C939"/>
    <mergeCell ref="E939:F939"/>
    <mergeCell ref="H939:I939"/>
    <mergeCell ref="L939:M939"/>
    <mergeCell ref="O939:P939"/>
    <mergeCell ref="R939:S939"/>
    <mergeCell ref="BZ933:CA933"/>
    <mergeCell ref="CD933:CE933"/>
    <mergeCell ref="CG933:CH933"/>
    <mergeCell ref="CJ933:CK933"/>
    <mergeCell ref="A937:CM937"/>
    <mergeCell ref="A938:CM938"/>
    <mergeCell ref="BF933:BG933"/>
    <mergeCell ref="BJ933:BK933"/>
    <mergeCell ref="BM933:BN933"/>
    <mergeCell ref="BP933:BQ933"/>
    <mergeCell ref="BT933:BU933"/>
    <mergeCell ref="BW933:BX933"/>
    <mergeCell ref="AL933:AM933"/>
    <mergeCell ref="AP933:AQ933"/>
    <mergeCell ref="AS933:AT933"/>
    <mergeCell ref="AV933:AW933"/>
    <mergeCell ref="AZ933:BA933"/>
    <mergeCell ref="BC933:BD933"/>
    <mergeCell ref="R933:S933"/>
    <mergeCell ref="V933:W933"/>
    <mergeCell ref="Y933:Z933"/>
    <mergeCell ref="AB933:AC933"/>
    <mergeCell ref="AF933:AG933"/>
    <mergeCell ref="AI933:AJ933"/>
    <mergeCell ref="CD939:CE939"/>
    <mergeCell ref="CG939:CH939"/>
    <mergeCell ref="CJ939:CK939"/>
    <mergeCell ref="A931:CM931"/>
    <mergeCell ref="A932:CM932"/>
    <mergeCell ref="B933:C933"/>
    <mergeCell ref="E933:F933"/>
    <mergeCell ref="H933:I933"/>
    <mergeCell ref="L933:M933"/>
    <mergeCell ref="O933:P933"/>
    <mergeCell ref="BJ927:BK927"/>
    <mergeCell ref="BM927:BN927"/>
    <mergeCell ref="BP927:BQ927"/>
    <mergeCell ref="BT927:BU927"/>
    <mergeCell ref="BW927:BX927"/>
    <mergeCell ref="BZ927:CA927"/>
    <mergeCell ref="AP927:AQ927"/>
    <mergeCell ref="AS927:AT927"/>
    <mergeCell ref="AV927:AW927"/>
    <mergeCell ref="AZ927:BA927"/>
    <mergeCell ref="BC927:BD927"/>
    <mergeCell ref="BF927:BG927"/>
    <mergeCell ref="V927:W927"/>
    <mergeCell ref="Y927:Z927"/>
    <mergeCell ref="AB927:AC927"/>
    <mergeCell ref="AF927:AG927"/>
    <mergeCell ref="AI927:AJ927"/>
    <mergeCell ref="AL927:AM927"/>
    <mergeCell ref="B927:C927"/>
    <mergeCell ref="E927:F927"/>
    <mergeCell ref="H927:I927"/>
    <mergeCell ref="L927:M927"/>
    <mergeCell ref="O927:P927"/>
    <mergeCell ref="R927:S927"/>
    <mergeCell ref="CD927:CE927"/>
    <mergeCell ref="BZ923:CA923"/>
    <mergeCell ref="CD923:CE923"/>
    <mergeCell ref="CG923:CH923"/>
    <mergeCell ref="CJ923:CK923"/>
    <mergeCell ref="A925:CM925"/>
    <mergeCell ref="A926:CM926"/>
    <mergeCell ref="BF923:BG923"/>
    <mergeCell ref="BJ923:BK923"/>
    <mergeCell ref="BM923:BN923"/>
    <mergeCell ref="BP923:BQ923"/>
    <mergeCell ref="BT923:BU923"/>
    <mergeCell ref="BW923:BX923"/>
    <mergeCell ref="AL923:AM923"/>
    <mergeCell ref="AP923:AQ923"/>
    <mergeCell ref="AS923:AT923"/>
    <mergeCell ref="AV923:AW923"/>
    <mergeCell ref="AZ923:BA923"/>
    <mergeCell ref="BC923:BD923"/>
    <mergeCell ref="R923:S923"/>
    <mergeCell ref="V923:W923"/>
    <mergeCell ref="Y923:Z923"/>
    <mergeCell ref="AB923:AC923"/>
    <mergeCell ref="AF923:AG923"/>
    <mergeCell ref="AI923:AJ923"/>
    <mergeCell ref="CG927:CH927"/>
    <mergeCell ref="CJ927:CK927"/>
    <mergeCell ref="A921:CM921"/>
    <mergeCell ref="A922:CM922"/>
    <mergeCell ref="B923:C923"/>
    <mergeCell ref="E923:F923"/>
    <mergeCell ref="H923:I923"/>
    <mergeCell ref="L923:M923"/>
    <mergeCell ref="O923:P923"/>
    <mergeCell ref="BJ919:BK919"/>
    <mergeCell ref="BM919:BN919"/>
    <mergeCell ref="BP919:BQ919"/>
    <mergeCell ref="BT919:BU919"/>
    <mergeCell ref="BW919:BX919"/>
    <mergeCell ref="BZ919:CA919"/>
    <mergeCell ref="AP919:AQ919"/>
    <mergeCell ref="AS919:AT919"/>
    <mergeCell ref="AV919:AW919"/>
    <mergeCell ref="AZ919:BA919"/>
    <mergeCell ref="BC919:BD919"/>
    <mergeCell ref="BF919:BG919"/>
    <mergeCell ref="V919:W919"/>
    <mergeCell ref="Y919:Z919"/>
    <mergeCell ref="AB919:AC919"/>
    <mergeCell ref="AF919:AG919"/>
    <mergeCell ref="AI919:AJ919"/>
    <mergeCell ref="AL919:AM919"/>
    <mergeCell ref="B919:C919"/>
    <mergeCell ref="E919:F919"/>
    <mergeCell ref="H919:I919"/>
    <mergeCell ref="L919:M919"/>
    <mergeCell ref="O919:P919"/>
    <mergeCell ref="R919:S919"/>
    <mergeCell ref="BZ847:CA847"/>
    <mergeCell ref="CD847:CE847"/>
    <mergeCell ref="CG847:CH847"/>
    <mergeCell ref="CJ847:CK847"/>
    <mergeCell ref="A917:CM917"/>
    <mergeCell ref="A918:CM918"/>
    <mergeCell ref="BF847:BG847"/>
    <mergeCell ref="BJ847:BK847"/>
    <mergeCell ref="BM847:BN847"/>
    <mergeCell ref="BP847:BQ847"/>
    <mergeCell ref="BT847:BU847"/>
    <mergeCell ref="BW847:BX847"/>
    <mergeCell ref="AL847:AM847"/>
    <mergeCell ref="AP847:AQ847"/>
    <mergeCell ref="AS847:AT847"/>
    <mergeCell ref="AV847:AW847"/>
    <mergeCell ref="AZ847:BA847"/>
    <mergeCell ref="BC847:BD847"/>
    <mergeCell ref="R847:S847"/>
    <mergeCell ref="V847:W847"/>
    <mergeCell ref="Y847:Z847"/>
    <mergeCell ref="AB847:AC847"/>
    <mergeCell ref="AF847:AG847"/>
    <mergeCell ref="AI847:AJ847"/>
    <mergeCell ref="CD919:CE919"/>
    <mergeCell ref="CG919:CH919"/>
    <mergeCell ref="CJ919:CK919"/>
    <mergeCell ref="A845:CM845"/>
    <mergeCell ref="A846:CM846"/>
    <mergeCell ref="B847:C847"/>
    <mergeCell ref="E847:F847"/>
    <mergeCell ref="H847:I847"/>
    <mergeCell ref="L847:M847"/>
    <mergeCell ref="O847:P847"/>
    <mergeCell ref="BJ843:BK843"/>
    <mergeCell ref="BM843:BN843"/>
    <mergeCell ref="BP843:BQ843"/>
    <mergeCell ref="BT843:BU843"/>
    <mergeCell ref="BW843:BX843"/>
    <mergeCell ref="BZ843:CA843"/>
    <mergeCell ref="AP843:AQ843"/>
    <mergeCell ref="AS843:AT843"/>
    <mergeCell ref="AV843:AW843"/>
    <mergeCell ref="AZ843:BA843"/>
    <mergeCell ref="BC843:BD843"/>
    <mergeCell ref="BF843:BG843"/>
    <mergeCell ref="V843:W843"/>
    <mergeCell ref="Y843:Z843"/>
    <mergeCell ref="AB843:AC843"/>
    <mergeCell ref="AF843:AG843"/>
    <mergeCell ref="AI843:AJ843"/>
    <mergeCell ref="AL843:AM843"/>
    <mergeCell ref="B843:C843"/>
    <mergeCell ref="E843:F843"/>
    <mergeCell ref="H843:I843"/>
    <mergeCell ref="L843:M843"/>
    <mergeCell ref="O843:P843"/>
    <mergeCell ref="R843:S843"/>
    <mergeCell ref="CD843:CE843"/>
    <mergeCell ref="BZ839:CA839"/>
    <mergeCell ref="CD839:CE839"/>
    <mergeCell ref="CG839:CH839"/>
    <mergeCell ref="CJ839:CK839"/>
    <mergeCell ref="A841:CM841"/>
    <mergeCell ref="A842:CM842"/>
    <mergeCell ref="BF839:BG839"/>
    <mergeCell ref="BJ839:BK839"/>
    <mergeCell ref="BM839:BN839"/>
    <mergeCell ref="BP839:BQ839"/>
    <mergeCell ref="BT839:BU839"/>
    <mergeCell ref="BW839:BX839"/>
    <mergeCell ref="AL839:AM839"/>
    <mergeCell ref="AP839:AQ839"/>
    <mergeCell ref="AS839:AT839"/>
    <mergeCell ref="AV839:AW839"/>
    <mergeCell ref="AZ839:BA839"/>
    <mergeCell ref="BC839:BD839"/>
    <mergeCell ref="R839:S839"/>
    <mergeCell ref="V839:W839"/>
    <mergeCell ref="Y839:Z839"/>
    <mergeCell ref="AB839:AC839"/>
    <mergeCell ref="AF839:AG839"/>
    <mergeCell ref="AI839:AJ839"/>
    <mergeCell ref="CG843:CH843"/>
    <mergeCell ref="CJ843:CK843"/>
    <mergeCell ref="A837:CM837"/>
    <mergeCell ref="A838:CM838"/>
    <mergeCell ref="B839:C839"/>
    <mergeCell ref="E839:F839"/>
    <mergeCell ref="H839:I839"/>
    <mergeCell ref="L839:M839"/>
    <mergeCell ref="O839:P839"/>
    <mergeCell ref="BJ835:BK835"/>
    <mergeCell ref="BM835:BN835"/>
    <mergeCell ref="BP835:BQ835"/>
    <mergeCell ref="BT835:BU835"/>
    <mergeCell ref="BW835:BX835"/>
    <mergeCell ref="BZ835:CA835"/>
    <mergeCell ref="AP835:AQ835"/>
    <mergeCell ref="AS835:AT835"/>
    <mergeCell ref="AV835:AW835"/>
    <mergeCell ref="AZ835:BA835"/>
    <mergeCell ref="BC835:BD835"/>
    <mergeCell ref="BF835:BG835"/>
    <mergeCell ref="V835:W835"/>
    <mergeCell ref="Y835:Z835"/>
    <mergeCell ref="AB835:AC835"/>
    <mergeCell ref="AF835:AG835"/>
    <mergeCell ref="AI835:AJ835"/>
    <mergeCell ref="AL835:AM835"/>
    <mergeCell ref="B835:C835"/>
    <mergeCell ref="E835:F835"/>
    <mergeCell ref="H835:I835"/>
    <mergeCell ref="L835:M835"/>
    <mergeCell ref="O835:P835"/>
    <mergeCell ref="R835:S835"/>
    <mergeCell ref="BZ831:CA831"/>
    <mergeCell ref="CD831:CE831"/>
    <mergeCell ref="CG831:CH831"/>
    <mergeCell ref="CJ831:CK831"/>
    <mergeCell ref="A833:CM833"/>
    <mergeCell ref="A834:CM834"/>
    <mergeCell ref="BF831:BG831"/>
    <mergeCell ref="BJ831:BK831"/>
    <mergeCell ref="BM831:BN831"/>
    <mergeCell ref="BP831:BQ831"/>
    <mergeCell ref="BT831:BU831"/>
    <mergeCell ref="BW831:BX831"/>
    <mergeCell ref="AL831:AM831"/>
    <mergeCell ref="AP831:AQ831"/>
    <mergeCell ref="AS831:AT831"/>
    <mergeCell ref="AV831:AW831"/>
    <mergeCell ref="AZ831:BA831"/>
    <mergeCell ref="BC831:BD831"/>
    <mergeCell ref="R831:S831"/>
    <mergeCell ref="V831:W831"/>
    <mergeCell ref="Y831:Z831"/>
    <mergeCell ref="AB831:AC831"/>
    <mergeCell ref="AF831:AG831"/>
    <mergeCell ref="AI831:AJ831"/>
    <mergeCell ref="CD835:CE835"/>
    <mergeCell ref="CG835:CH835"/>
    <mergeCell ref="CJ835:CK835"/>
    <mergeCell ref="A829:CM829"/>
    <mergeCell ref="A830:CM830"/>
    <mergeCell ref="B831:C831"/>
    <mergeCell ref="E831:F831"/>
    <mergeCell ref="H831:I831"/>
    <mergeCell ref="L831:M831"/>
    <mergeCell ref="O831:P831"/>
    <mergeCell ref="BJ827:BK827"/>
    <mergeCell ref="BM827:BN827"/>
    <mergeCell ref="BP827:BQ827"/>
    <mergeCell ref="BT827:BU827"/>
    <mergeCell ref="BW827:BX827"/>
    <mergeCell ref="BZ827:CA827"/>
    <mergeCell ref="AP827:AQ827"/>
    <mergeCell ref="AS827:AT827"/>
    <mergeCell ref="AV827:AW827"/>
    <mergeCell ref="AZ827:BA827"/>
    <mergeCell ref="BC827:BD827"/>
    <mergeCell ref="BF827:BG827"/>
    <mergeCell ref="V827:W827"/>
    <mergeCell ref="Y827:Z827"/>
    <mergeCell ref="AB827:AC827"/>
    <mergeCell ref="AF827:AG827"/>
    <mergeCell ref="AI827:AJ827"/>
    <mergeCell ref="AL827:AM827"/>
    <mergeCell ref="B827:C827"/>
    <mergeCell ref="E827:F827"/>
    <mergeCell ref="H827:I827"/>
    <mergeCell ref="L827:M827"/>
    <mergeCell ref="O827:P827"/>
    <mergeCell ref="R827:S827"/>
    <mergeCell ref="CD827:CE827"/>
    <mergeCell ref="BZ823:CA823"/>
    <mergeCell ref="CD823:CE823"/>
    <mergeCell ref="CG823:CH823"/>
    <mergeCell ref="CJ823:CK823"/>
    <mergeCell ref="A825:CM825"/>
    <mergeCell ref="A826:CM826"/>
    <mergeCell ref="BF823:BG823"/>
    <mergeCell ref="BJ823:BK823"/>
    <mergeCell ref="BM823:BN823"/>
    <mergeCell ref="BP823:BQ823"/>
    <mergeCell ref="BT823:BU823"/>
    <mergeCell ref="BW823:BX823"/>
    <mergeCell ref="AL823:AM823"/>
    <mergeCell ref="AP823:AQ823"/>
    <mergeCell ref="AS823:AT823"/>
    <mergeCell ref="AV823:AW823"/>
    <mergeCell ref="AZ823:BA823"/>
    <mergeCell ref="BC823:BD823"/>
    <mergeCell ref="R823:S823"/>
    <mergeCell ref="V823:W823"/>
    <mergeCell ref="Y823:Z823"/>
    <mergeCell ref="AB823:AC823"/>
    <mergeCell ref="AF823:AG823"/>
    <mergeCell ref="AI823:AJ823"/>
    <mergeCell ref="CG827:CH827"/>
    <mergeCell ref="CJ827:CK827"/>
    <mergeCell ref="A821:CM821"/>
    <mergeCell ref="A822:CM822"/>
    <mergeCell ref="B823:C823"/>
    <mergeCell ref="E823:F823"/>
    <mergeCell ref="H823:I823"/>
    <mergeCell ref="L823:M823"/>
    <mergeCell ref="O823:P823"/>
    <mergeCell ref="BJ819:BK819"/>
    <mergeCell ref="BM819:BN819"/>
    <mergeCell ref="BP819:BQ819"/>
    <mergeCell ref="BT819:BU819"/>
    <mergeCell ref="BW819:BX819"/>
    <mergeCell ref="BZ819:CA819"/>
    <mergeCell ref="AP819:AQ819"/>
    <mergeCell ref="AS819:AT819"/>
    <mergeCell ref="AV819:AW819"/>
    <mergeCell ref="AZ819:BA819"/>
    <mergeCell ref="BC819:BD819"/>
    <mergeCell ref="BF819:BG819"/>
    <mergeCell ref="V819:W819"/>
    <mergeCell ref="Y819:Z819"/>
    <mergeCell ref="AB819:AC819"/>
    <mergeCell ref="AF819:AG819"/>
    <mergeCell ref="AI819:AJ819"/>
    <mergeCell ref="AL819:AM819"/>
    <mergeCell ref="B819:C819"/>
    <mergeCell ref="E819:F819"/>
    <mergeCell ref="H819:I819"/>
    <mergeCell ref="L819:M819"/>
    <mergeCell ref="O819:P819"/>
    <mergeCell ref="R819:S819"/>
    <mergeCell ref="BZ815:CA815"/>
    <mergeCell ref="CD815:CE815"/>
    <mergeCell ref="CG815:CH815"/>
    <mergeCell ref="CJ815:CK815"/>
    <mergeCell ref="A817:CM817"/>
    <mergeCell ref="A818:CM818"/>
    <mergeCell ref="BF815:BG815"/>
    <mergeCell ref="BJ815:BK815"/>
    <mergeCell ref="BM815:BN815"/>
    <mergeCell ref="BP815:BQ815"/>
    <mergeCell ref="BT815:BU815"/>
    <mergeCell ref="BW815:BX815"/>
    <mergeCell ref="AL815:AM815"/>
    <mergeCell ref="AP815:AQ815"/>
    <mergeCell ref="AS815:AT815"/>
    <mergeCell ref="AV815:AW815"/>
    <mergeCell ref="AZ815:BA815"/>
    <mergeCell ref="BC815:BD815"/>
    <mergeCell ref="R815:S815"/>
    <mergeCell ref="V815:W815"/>
    <mergeCell ref="Y815:Z815"/>
    <mergeCell ref="AB815:AC815"/>
    <mergeCell ref="AF815:AG815"/>
    <mergeCell ref="AI815:AJ815"/>
    <mergeCell ref="CD819:CE819"/>
    <mergeCell ref="CG819:CH819"/>
    <mergeCell ref="CJ819:CK819"/>
    <mergeCell ref="A813:CM813"/>
    <mergeCell ref="A814:CM814"/>
    <mergeCell ref="B815:C815"/>
    <mergeCell ref="E815:F815"/>
    <mergeCell ref="H815:I815"/>
    <mergeCell ref="L815:M815"/>
    <mergeCell ref="O815:P815"/>
    <mergeCell ref="BJ811:BK811"/>
    <mergeCell ref="BM811:BN811"/>
    <mergeCell ref="BP811:BQ811"/>
    <mergeCell ref="BT811:BU811"/>
    <mergeCell ref="BW811:BX811"/>
    <mergeCell ref="BZ811:CA811"/>
    <mergeCell ref="AP811:AQ811"/>
    <mergeCell ref="AS811:AT811"/>
    <mergeCell ref="AV811:AW811"/>
    <mergeCell ref="AZ811:BA811"/>
    <mergeCell ref="BC811:BD811"/>
    <mergeCell ref="BF811:BG811"/>
    <mergeCell ref="V811:W811"/>
    <mergeCell ref="Y811:Z811"/>
    <mergeCell ref="AB811:AC811"/>
    <mergeCell ref="AF811:AG811"/>
    <mergeCell ref="AI811:AJ811"/>
    <mergeCell ref="AL811:AM811"/>
    <mergeCell ref="B811:C811"/>
    <mergeCell ref="E811:F811"/>
    <mergeCell ref="H811:I811"/>
    <mergeCell ref="L811:M811"/>
    <mergeCell ref="O811:P811"/>
    <mergeCell ref="R811:S811"/>
    <mergeCell ref="CD811:CE811"/>
    <mergeCell ref="BZ807:CA807"/>
    <mergeCell ref="CD807:CE807"/>
    <mergeCell ref="CG807:CH807"/>
    <mergeCell ref="CJ807:CK807"/>
    <mergeCell ref="A809:CM809"/>
    <mergeCell ref="A810:CM810"/>
    <mergeCell ref="BF807:BG807"/>
    <mergeCell ref="BJ807:BK807"/>
    <mergeCell ref="BM807:BN807"/>
    <mergeCell ref="BP807:BQ807"/>
    <mergeCell ref="BT807:BU807"/>
    <mergeCell ref="BW807:BX807"/>
    <mergeCell ref="AL807:AM807"/>
    <mergeCell ref="AP807:AQ807"/>
    <mergeCell ref="AS807:AT807"/>
    <mergeCell ref="AV807:AW807"/>
    <mergeCell ref="AZ807:BA807"/>
    <mergeCell ref="BC807:BD807"/>
    <mergeCell ref="R807:S807"/>
    <mergeCell ref="V807:W807"/>
    <mergeCell ref="Y807:Z807"/>
    <mergeCell ref="AB807:AC807"/>
    <mergeCell ref="AF807:AG807"/>
    <mergeCell ref="AI807:AJ807"/>
    <mergeCell ref="CG811:CH811"/>
    <mergeCell ref="CJ811:CK811"/>
    <mergeCell ref="A805:CM805"/>
    <mergeCell ref="A806:CM806"/>
    <mergeCell ref="B807:C807"/>
    <mergeCell ref="E807:F807"/>
    <mergeCell ref="H807:I807"/>
    <mergeCell ref="L807:M807"/>
    <mergeCell ref="O807:P807"/>
    <mergeCell ref="BJ769:BK769"/>
    <mergeCell ref="BM769:BN769"/>
    <mergeCell ref="BP769:BQ769"/>
    <mergeCell ref="BT769:BU769"/>
    <mergeCell ref="BW769:BX769"/>
    <mergeCell ref="BZ769:CA769"/>
    <mergeCell ref="AP769:AQ769"/>
    <mergeCell ref="AS769:AT769"/>
    <mergeCell ref="AV769:AW769"/>
    <mergeCell ref="AZ769:BA769"/>
    <mergeCell ref="BC769:BD769"/>
    <mergeCell ref="BF769:BG769"/>
    <mergeCell ref="V769:W769"/>
    <mergeCell ref="Y769:Z769"/>
    <mergeCell ref="AB769:AC769"/>
    <mergeCell ref="AF769:AG769"/>
    <mergeCell ref="AI769:AJ769"/>
    <mergeCell ref="AL769:AM769"/>
    <mergeCell ref="B769:C769"/>
    <mergeCell ref="E769:F769"/>
    <mergeCell ref="H769:I769"/>
    <mergeCell ref="L769:M769"/>
    <mergeCell ref="O769:P769"/>
    <mergeCell ref="R769:S769"/>
    <mergeCell ref="BZ743:CA743"/>
    <mergeCell ref="CD743:CE743"/>
    <mergeCell ref="CG743:CH743"/>
    <mergeCell ref="CJ743:CK743"/>
    <mergeCell ref="A767:CM767"/>
    <mergeCell ref="A768:CM768"/>
    <mergeCell ref="BF743:BG743"/>
    <mergeCell ref="BJ743:BK743"/>
    <mergeCell ref="BM743:BN743"/>
    <mergeCell ref="BP743:BQ743"/>
    <mergeCell ref="BT743:BU743"/>
    <mergeCell ref="BW743:BX743"/>
    <mergeCell ref="AL743:AM743"/>
    <mergeCell ref="AP743:AQ743"/>
    <mergeCell ref="AS743:AT743"/>
    <mergeCell ref="AV743:AW743"/>
    <mergeCell ref="AZ743:BA743"/>
    <mergeCell ref="BC743:BD743"/>
    <mergeCell ref="R743:S743"/>
    <mergeCell ref="V743:W743"/>
    <mergeCell ref="Y743:Z743"/>
    <mergeCell ref="AB743:AC743"/>
    <mergeCell ref="AF743:AG743"/>
    <mergeCell ref="AI743:AJ743"/>
    <mergeCell ref="CD769:CE769"/>
    <mergeCell ref="CG769:CH769"/>
    <mergeCell ref="CJ769:CK769"/>
    <mergeCell ref="A741:CM741"/>
    <mergeCell ref="A742:CM742"/>
    <mergeCell ref="B743:C743"/>
    <mergeCell ref="E743:F743"/>
    <mergeCell ref="H743:I743"/>
    <mergeCell ref="L743:M743"/>
    <mergeCell ref="O743:P743"/>
    <mergeCell ref="BJ699:BK699"/>
    <mergeCell ref="BM699:BN699"/>
    <mergeCell ref="BP699:BQ699"/>
    <mergeCell ref="BT699:BU699"/>
    <mergeCell ref="BW699:BX699"/>
    <mergeCell ref="BZ699:CA699"/>
    <mergeCell ref="AP699:AQ699"/>
    <mergeCell ref="AS699:AT699"/>
    <mergeCell ref="AV699:AW699"/>
    <mergeCell ref="AZ699:BA699"/>
    <mergeCell ref="BC699:BD699"/>
    <mergeCell ref="BF699:BG699"/>
    <mergeCell ref="V699:W699"/>
    <mergeCell ref="Y699:Z699"/>
    <mergeCell ref="AB699:AC699"/>
    <mergeCell ref="AF699:AG699"/>
    <mergeCell ref="AI699:AJ699"/>
    <mergeCell ref="AL699:AM699"/>
    <mergeCell ref="B699:C699"/>
    <mergeCell ref="E699:F699"/>
    <mergeCell ref="H699:I699"/>
    <mergeCell ref="L699:M699"/>
    <mergeCell ref="O699:P699"/>
    <mergeCell ref="R699:S699"/>
    <mergeCell ref="CD699:CE699"/>
    <mergeCell ref="BZ655:CA655"/>
    <mergeCell ref="CD655:CE655"/>
    <mergeCell ref="CG655:CH655"/>
    <mergeCell ref="CJ655:CK655"/>
    <mergeCell ref="A697:CM697"/>
    <mergeCell ref="A698:CM698"/>
    <mergeCell ref="BF655:BG655"/>
    <mergeCell ref="BJ655:BK655"/>
    <mergeCell ref="BM655:BN655"/>
    <mergeCell ref="BP655:BQ655"/>
    <mergeCell ref="BT655:BU655"/>
    <mergeCell ref="BW655:BX655"/>
    <mergeCell ref="AL655:AM655"/>
    <mergeCell ref="AP655:AQ655"/>
    <mergeCell ref="AS655:AT655"/>
    <mergeCell ref="AV655:AW655"/>
    <mergeCell ref="AZ655:BA655"/>
    <mergeCell ref="BC655:BD655"/>
    <mergeCell ref="R655:S655"/>
    <mergeCell ref="V655:W655"/>
    <mergeCell ref="Y655:Z655"/>
    <mergeCell ref="AB655:AC655"/>
    <mergeCell ref="AF655:AG655"/>
    <mergeCell ref="AI655:AJ655"/>
    <mergeCell ref="CG699:CH699"/>
    <mergeCell ref="CJ699:CK699"/>
    <mergeCell ref="A653:CM653"/>
    <mergeCell ref="A654:CM654"/>
    <mergeCell ref="B655:C655"/>
    <mergeCell ref="E655:F655"/>
    <mergeCell ref="H655:I655"/>
    <mergeCell ref="L655:M655"/>
    <mergeCell ref="O655:P655"/>
    <mergeCell ref="BJ611:BK611"/>
    <mergeCell ref="BM611:BN611"/>
    <mergeCell ref="BP611:BQ611"/>
    <mergeCell ref="BT611:BU611"/>
    <mergeCell ref="BW611:BX611"/>
    <mergeCell ref="BZ611:CA611"/>
    <mergeCell ref="AP611:AQ611"/>
    <mergeCell ref="AS611:AT611"/>
    <mergeCell ref="AV611:AW611"/>
    <mergeCell ref="AZ611:BA611"/>
    <mergeCell ref="BC611:BD611"/>
    <mergeCell ref="BF611:BG611"/>
    <mergeCell ref="V611:W611"/>
    <mergeCell ref="Y611:Z611"/>
    <mergeCell ref="AB611:AC611"/>
    <mergeCell ref="AF611:AG611"/>
    <mergeCell ref="AI611:AJ611"/>
    <mergeCell ref="AL611:AM611"/>
    <mergeCell ref="B611:C611"/>
    <mergeCell ref="E611:F611"/>
    <mergeCell ref="H611:I611"/>
    <mergeCell ref="L611:M611"/>
    <mergeCell ref="O611:P611"/>
    <mergeCell ref="R611:S611"/>
    <mergeCell ref="BZ567:CA567"/>
    <mergeCell ref="CD567:CE567"/>
    <mergeCell ref="CG567:CH567"/>
    <mergeCell ref="CJ567:CK567"/>
    <mergeCell ref="A609:CM609"/>
    <mergeCell ref="A610:CM610"/>
    <mergeCell ref="BF567:BG567"/>
    <mergeCell ref="BJ567:BK567"/>
    <mergeCell ref="BM567:BN567"/>
    <mergeCell ref="BP567:BQ567"/>
    <mergeCell ref="BT567:BU567"/>
    <mergeCell ref="BW567:BX567"/>
    <mergeCell ref="AL567:AM567"/>
    <mergeCell ref="AP567:AQ567"/>
    <mergeCell ref="AS567:AT567"/>
    <mergeCell ref="AV567:AW567"/>
    <mergeCell ref="AZ567:BA567"/>
    <mergeCell ref="BC567:BD567"/>
    <mergeCell ref="R567:S567"/>
    <mergeCell ref="V567:W567"/>
    <mergeCell ref="Y567:Z567"/>
    <mergeCell ref="AB567:AC567"/>
    <mergeCell ref="AF567:AG567"/>
    <mergeCell ref="AI567:AJ567"/>
    <mergeCell ref="CD611:CE611"/>
    <mergeCell ref="CG611:CH611"/>
    <mergeCell ref="CJ611:CK611"/>
    <mergeCell ref="A565:CM565"/>
    <mergeCell ref="A566:CM566"/>
    <mergeCell ref="B567:C567"/>
    <mergeCell ref="E567:F567"/>
    <mergeCell ref="H567:I567"/>
    <mergeCell ref="L567:M567"/>
    <mergeCell ref="O567:P567"/>
    <mergeCell ref="BJ523:BK523"/>
    <mergeCell ref="BM523:BN523"/>
    <mergeCell ref="BP523:BQ523"/>
    <mergeCell ref="BT523:BU523"/>
    <mergeCell ref="BW523:BX523"/>
    <mergeCell ref="BZ523:CA523"/>
    <mergeCell ref="AP523:AQ523"/>
    <mergeCell ref="AS523:AT523"/>
    <mergeCell ref="AV523:AW523"/>
    <mergeCell ref="AZ523:BA523"/>
    <mergeCell ref="BC523:BD523"/>
    <mergeCell ref="BF523:BG523"/>
    <mergeCell ref="V523:W523"/>
    <mergeCell ref="Y523:Z523"/>
    <mergeCell ref="AB523:AC523"/>
    <mergeCell ref="AF523:AG523"/>
    <mergeCell ref="AI523:AJ523"/>
    <mergeCell ref="AL523:AM523"/>
    <mergeCell ref="B523:C523"/>
    <mergeCell ref="E523:F523"/>
    <mergeCell ref="H523:I523"/>
    <mergeCell ref="L523:M523"/>
    <mergeCell ref="O523:P523"/>
    <mergeCell ref="R523:S523"/>
    <mergeCell ref="CD523:CE523"/>
    <mergeCell ref="BZ479:CA479"/>
    <mergeCell ref="CD479:CE479"/>
    <mergeCell ref="CG479:CH479"/>
    <mergeCell ref="CJ479:CK479"/>
    <mergeCell ref="A521:CM521"/>
    <mergeCell ref="A522:CM522"/>
    <mergeCell ref="BF479:BG479"/>
    <mergeCell ref="BJ479:BK479"/>
    <mergeCell ref="BM479:BN479"/>
    <mergeCell ref="BP479:BQ479"/>
    <mergeCell ref="BT479:BU479"/>
    <mergeCell ref="BW479:BX479"/>
    <mergeCell ref="AL479:AM479"/>
    <mergeCell ref="AP479:AQ479"/>
    <mergeCell ref="AS479:AT479"/>
    <mergeCell ref="AV479:AW479"/>
    <mergeCell ref="AZ479:BA479"/>
    <mergeCell ref="BC479:BD479"/>
    <mergeCell ref="R479:S479"/>
    <mergeCell ref="V479:W479"/>
    <mergeCell ref="Y479:Z479"/>
    <mergeCell ref="AB479:AC479"/>
    <mergeCell ref="AF479:AG479"/>
    <mergeCell ref="AI479:AJ479"/>
    <mergeCell ref="CG523:CH523"/>
    <mergeCell ref="CJ523:CK523"/>
    <mergeCell ref="A477:CM477"/>
    <mergeCell ref="A478:CM478"/>
    <mergeCell ref="B479:C479"/>
    <mergeCell ref="E479:F479"/>
    <mergeCell ref="H479:I479"/>
    <mergeCell ref="L479:M479"/>
    <mergeCell ref="O479:P479"/>
    <mergeCell ref="BJ435:BK435"/>
    <mergeCell ref="BM435:BN435"/>
    <mergeCell ref="BP435:BQ435"/>
    <mergeCell ref="BT435:BU435"/>
    <mergeCell ref="BW435:BX435"/>
    <mergeCell ref="BZ435:CA435"/>
    <mergeCell ref="AP435:AQ435"/>
    <mergeCell ref="AS435:AT435"/>
    <mergeCell ref="AV435:AW435"/>
    <mergeCell ref="AZ435:BA435"/>
    <mergeCell ref="BC435:BD435"/>
    <mergeCell ref="BF435:BG435"/>
    <mergeCell ref="V435:W435"/>
    <mergeCell ref="Y435:Z435"/>
    <mergeCell ref="AB435:AC435"/>
    <mergeCell ref="AF435:AG435"/>
    <mergeCell ref="AI435:AJ435"/>
    <mergeCell ref="AL435:AM435"/>
    <mergeCell ref="B435:C435"/>
    <mergeCell ref="E435:F435"/>
    <mergeCell ref="H435:I435"/>
    <mergeCell ref="L435:M435"/>
    <mergeCell ref="O435:P435"/>
    <mergeCell ref="R435:S435"/>
    <mergeCell ref="BZ391:CA391"/>
    <mergeCell ref="CD391:CE391"/>
    <mergeCell ref="CG391:CH391"/>
    <mergeCell ref="CJ391:CK391"/>
    <mergeCell ref="A433:CM433"/>
    <mergeCell ref="A434:CM434"/>
    <mergeCell ref="BF391:BG391"/>
    <mergeCell ref="BJ391:BK391"/>
    <mergeCell ref="BM391:BN391"/>
    <mergeCell ref="BP391:BQ391"/>
    <mergeCell ref="BT391:BU391"/>
    <mergeCell ref="BW391:BX391"/>
    <mergeCell ref="AL391:AM391"/>
    <mergeCell ref="AP391:AQ391"/>
    <mergeCell ref="AS391:AT391"/>
    <mergeCell ref="AV391:AW391"/>
    <mergeCell ref="AZ391:BA391"/>
    <mergeCell ref="BC391:BD391"/>
    <mergeCell ref="R391:S391"/>
    <mergeCell ref="V391:W391"/>
    <mergeCell ref="Y391:Z391"/>
    <mergeCell ref="AB391:AC391"/>
    <mergeCell ref="AF391:AG391"/>
    <mergeCell ref="AI391:AJ391"/>
    <mergeCell ref="CD435:CE435"/>
    <mergeCell ref="CG435:CH435"/>
    <mergeCell ref="CJ435:CK435"/>
    <mergeCell ref="A389:CM389"/>
    <mergeCell ref="A390:CM390"/>
    <mergeCell ref="B391:C391"/>
    <mergeCell ref="E391:F391"/>
    <mergeCell ref="H391:I391"/>
    <mergeCell ref="L391:M391"/>
    <mergeCell ref="O391:P391"/>
    <mergeCell ref="BJ347:BK347"/>
    <mergeCell ref="BM347:BN347"/>
    <mergeCell ref="BP347:BQ347"/>
    <mergeCell ref="BT347:BU347"/>
    <mergeCell ref="BW347:BX347"/>
    <mergeCell ref="BZ347:CA347"/>
    <mergeCell ref="AP347:AQ347"/>
    <mergeCell ref="AS347:AT347"/>
    <mergeCell ref="AV347:AW347"/>
    <mergeCell ref="AZ347:BA347"/>
    <mergeCell ref="BC347:BD347"/>
    <mergeCell ref="BF347:BG347"/>
    <mergeCell ref="V347:W347"/>
    <mergeCell ref="Y347:Z347"/>
    <mergeCell ref="AB347:AC347"/>
    <mergeCell ref="AF347:AG347"/>
    <mergeCell ref="AI347:AJ347"/>
    <mergeCell ref="AL347:AM347"/>
    <mergeCell ref="B347:C347"/>
    <mergeCell ref="E347:F347"/>
    <mergeCell ref="H347:I347"/>
    <mergeCell ref="L347:M347"/>
    <mergeCell ref="O347:P347"/>
    <mergeCell ref="R347:S347"/>
    <mergeCell ref="CD347:CE347"/>
    <mergeCell ref="BZ303:CA303"/>
    <mergeCell ref="CD303:CE303"/>
    <mergeCell ref="CG303:CH303"/>
    <mergeCell ref="CJ303:CK303"/>
    <mergeCell ref="A345:CM345"/>
    <mergeCell ref="A346:CM346"/>
    <mergeCell ref="BF303:BG303"/>
    <mergeCell ref="BJ303:BK303"/>
    <mergeCell ref="BM303:BN303"/>
    <mergeCell ref="BP303:BQ303"/>
    <mergeCell ref="BT303:BU303"/>
    <mergeCell ref="BW303:BX303"/>
    <mergeCell ref="AL303:AM303"/>
    <mergeCell ref="AP303:AQ303"/>
    <mergeCell ref="AS303:AT303"/>
    <mergeCell ref="AV303:AW303"/>
    <mergeCell ref="AZ303:BA303"/>
    <mergeCell ref="BC303:BD303"/>
    <mergeCell ref="R303:S303"/>
    <mergeCell ref="V303:W303"/>
    <mergeCell ref="Y303:Z303"/>
    <mergeCell ref="AB303:AC303"/>
    <mergeCell ref="AF303:AG303"/>
    <mergeCell ref="AI303:AJ303"/>
    <mergeCell ref="CG347:CH347"/>
    <mergeCell ref="CJ347:CK347"/>
    <mergeCell ref="A301:CM301"/>
    <mergeCell ref="A302:CM302"/>
    <mergeCell ref="B303:C303"/>
    <mergeCell ref="E303:F303"/>
    <mergeCell ref="H303:I303"/>
    <mergeCell ref="L303:M303"/>
    <mergeCell ref="O303:P303"/>
    <mergeCell ref="BJ241:BK241"/>
    <mergeCell ref="BM241:BN241"/>
    <mergeCell ref="BP241:BQ241"/>
    <mergeCell ref="BT241:BU241"/>
    <mergeCell ref="BW241:BX241"/>
    <mergeCell ref="BZ241:CA241"/>
    <mergeCell ref="AP241:AQ241"/>
    <mergeCell ref="AS241:AT241"/>
    <mergeCell ref="AV241:AW241"/>
    <mergeCell ref="AZ241:BA241"/>
    <mergeCell ref="BC241:BD241"/>
    <mergeCell ref="BF241:BG241"/>
    <mergeCell ref="V241:W241"/>
    <mergeCell ref="Y241:Z241"/>
    <mergeCell ref="AB241:AC241"/>
    <mergeCell ref="AF241:AG241"/>
    <mergeCell ref="AI241:AJ241"/>
    <mergeCell ref="AL241:AM241"/>
    <mergeCell ref="B241:C241"/>
    <mergeCell ref="E241:F241"/>
    <mergeCell ref="H241:I241"/>
    <mergeCell ref="L241:M241"/>
    <mergeCell ref="O241:P241"/>
    <mergeCell ref="R241:S241"/>
    <mergeCell ref="BZ222:CA222"/>
    <mergeCell ref="CD222:CE222"/>
    <mergeCell ref="CG222:CH222"/>
    <mergeCell ref="CJ222:CK222"/>
    <mergeCell ref="A239:CM239"/>
    <mergeCell ref="A240:CM240"/>
    <mergeCell ref="BF222:BG222"/>
    <mergeCell ref="BJ222:BK222"/>
    <mergeCell ref="BM222:BN222"/>
    <mergeCell ref="BP222:BQ222"/>
    <mergeCell ref="BT222:BU222"/>
    <mergeCell ref="BW222:BX222"/>
    <mergeCell ref="AL222:AM222"/>
    <mergeCell ref="AP222:AQ222"/>
    <mergeCell ref="AS222:AT222"/>
    <mergeCell ref="AV222:AW222"/>
    <mergeCell ref="AZ222:BA222"/>
    <mergeCell ref="BC222:BD222"/>
    <mergeCell ref="R222:S222"/>
    <mergeCell ref="V222:W222"/>
    <mergeCell ref="Y222:Z222"/>
    <mergeCell ref="AB222:AC222"/>
    <mergeCell ref="AF222:AG222"/>
    <mergeCell ref="AI222:AJ222"/>
    <mergeCell ref="CD241:CE241"/>
    <mergeCell ref="CG241:CH241"/>
    <mergeCell ref="CJ241:CK241"/>
    <mergeCell ref="A220:CM220"/>
    <mergeCell ref="A221:CM221"/>
    <mergeCell ref="B222:C222"/>
    <mergeCell ref="E222:F222"/>
    <mergeCell ref="H222:I222"/>
    <mergeCell ref="L222:M222"/>
    <mergeCell ref="O222:P222"/>
    <mergeCell ref="BJ204:BK204"/>
    <mergeCell ref="BM204:BN204"/>
    <mergeCell ref="BP204:BQ204"/>
    <mergeCell ref="BT204:BU204"/>
    <mergeCell ref="BW204:BX204"/>
    <mergeCell ref="BZ204:CA204"/>
    <mergeCell ref="AP204:AQ204"/>
    <mergeCell ref="AS204:AT204"/>
    <mergeCell ref="AV204:AW204"/>
    <mergeCell ref="AZ204:BA204"/>
    <mergeCell ref="BC204:BD204"/>
    <mergeCell ref="BF204:BG204"/>
    <mergeCell ref="V204:W204"/>
    <mergeCell ref="Y204:Z204"/>
    <mergeCell ref="AB204:AC204"/>
    <mergeCell ref="AF204:AG204"/>
    <mergeCell ref="AI204:AJ204"/>
    <mergeCell ref="AL204:AM204"/>
    <mergeCell ref="B204:C204"/>
    <mergeCell ref="E204:F204"/>
    <mergeCell ref="H204:I204"/>
    <mergeCell ref="L204:M204"/>
    <mergeCell ref="O204:P204"/>
    <mergeCell ref="R204:S204"/>
    <mergeCell ref="CD204:CE204"/>
    <mergeCell ref="BZ190:CA190"/>
    <mergeCell ref="CD190:CE190"/>
    <mergeCell ref="CG190:CH190"/>
    <mergeCell ref="CJ190:CK190"/>
    <mergeCell ref="A202:CM202"/>
    <mergeCell ref="A203:CM203"/>
    <mergeCell ref="BF190:BG190"/>
    <mergeCell ref="BJ190:BK190"/>
    <mergeCell ref="BM190:BN190"/>
    <mergeCell ref="BP190:BQ190"/>
    <mergeCell ref="BT190:BU190"/>
    <mergeCell ref="BW190:BX190"/>
    <mergeCell ref="AL190:AM190"/>
    <mergeCell ref="AP190:AQ190"/>
    <mergeCell ref="AS190:AT190"/>
    <mergeCell ref="AV190:AW190"/>
    <mergeCell ref="AZ190:BA190"/>
    <mergeCell ref="BC190:BD190"/>
    <mergeCell ref="R190:S190"/>
    <mergeCell ref="V190:W190"/>
    <mergeCell ref="Y190:Z190"/>
    <mergeCell ref="AB190:AC190"/>
    <mergeCell ref="AF190:AG190"/>
    <mergeCell ref="AI190:AJ190"/>
    <mergeCell ref="CG204:CH204"/>
    <mergeCell ref="CJ204:CK204"/>
    <mergeCell ref="A188:CM188"/>
    <mergeCell ref="A189:CM189"/>
    <mergeCell ref="B190:C190"/>
    <mergeCell ref="E190:F190"/>
    <mergeCell ref="H190:I190"/>
    <mergeCell ref="L190:M190"/>
    <mergeCell ref="O190:P190"/>
    <mergeCell ref="BJ167:BK167"/>
    <mergeCell ref="BM167:BN167"/>
    <mergeCell ref="BP167:BQ167"/>
    <mergeCell ref="BT167:BU167"/>
    <mergeCell ref="BW167:BX167"/>
    <mergeCell ref="BZ167:CA167"/>
    <mergeCell ref="AP167:AQ167"/>
    <mergeCell ref="AS167:AT167"/>
    <mergeCell ref="AV167:AW167"/>
    <mergeCell ref="AZ167:BA167"/>
    <mergeCell ref="BC167:BD167"/>
    <mergeCell ref="BF167:BG167"/>
    <mergeCell ref="V167:W167"/>
    <mergeCell ref="Y167:Z167"/>
    <mergeCell ref="AB167:AC167"/>
    <mergeCell ref="AF167:AG167"/>
    <mergeCell ref="AI167:AJ167"/>
    <mergeCell ref="AL167:AM167"/>
    <mergeCell ref="B167:C167"/>
    <mergeCell ref="E167:F167"/>
    <mergeCell ref="H167:I167"/>
    <mergeCell ref="L167:M167"/>
    <mergeCell ref="O167:P167"/>
    <mergeCell ref="R167:S167"/>
    <mergeCell ref="BZ155:CA155"/>
    <mergeCell ref="CD155:CE155"/>
    <mergeCell ref="CG155:CH155"/>
    <mergeCell ref="CJ155:CK155"/>
    <mergeCell ref="A165:CM165"/>
    <mergeCell ref="A166:CM166"/>
    <mergeCell ref="BF155:BG155"/>
    <mergeCell ref="BJ155:BK155"/>
    <mergeCell ref="BM155:BN155"/>
    <mergeCell ref="BP155:BQ155"/>
    <mergeCell ref="BT155:BU155"/>
    <mergeCell ref="BW155:BX155"/>
    <mergeCell ref="AL155:AM155"/>
    <mergeCell ref="AP155:AQ155"/>
    <mergeCell ref="AS155:AT155"/>
    <mergeCell ref="AV155:AW155"/>
    <mergeCell ref="AZ155:BA155"/>
    <mergeCell ref="BC155:BD155"/>
    <mergeCell ref="R155:S155"/>
    <mergeCell ref="V155:W155"/>
    <mergeCell ref="Y155:Z155"/>
    <mergeCell ref="AB155:AC155"/>
    <mergeCell ref="AF155:AG155"/>
    <mergeCell ref="AI155:AJ155"/>
    <mergeCell ref="CD167:CE167"/>
    <mergeCell ref="CG167:CH167"/>
    <mergeCell ref="CJ167:CK167"/>
    <mergeCell ref="A153:CM153"/>
    <mergeCell ref="A154:CM154"/>
    <mergeCell ref="B155:C155"/>
    <mergeCell ref="E155:F155"/>
    <mergeCell ref="H155:I155"/>
    <mergeCell ref="L155:M155"/>
    <mergeCell ref="O155:P155"/>
    <mergeCell ref="BJ145:BK145"/>
    <mergeCell ref="BM145:BN145"/>
    <mergeCell ref="BP145:BQ145"/>
    <mergeCell ref="BT145:BU145"/>
    <mergeCell ref="BW145:BX145"/>
    <mergeCell ref="BZ145:CA145"/>
    <mergeCell ref="AP145:AQ145"/>
    <mergeCell ref="AS145:AT145"/>
    <mergeCell ref="AV145:AW145"/>
    <mergeCell ref="AZ145:BA145"/>
    <mergeCell ref="BC145:BD145"/>
    <mergeCell ref="BF145:BG145"/>
    <mergeCell ref="V145:W145"/>
    <mergeCell ref="Y145:Z145"/>
    <mergeCell ref="AB145:AC145"/>
    <mergeCell ref="AF145:AG145"/>
    <mergeCell ref="AI145:AJ145"/>
    <mergeCell ref="AL145:AM145"/>
    <mergeCell ref="B145:C145"/>
    <mergeCell ref="E145:F145"/>
    <mergeCell ref="H145:I145"/>
    <mergeCell ref="L145:M145"/>
    <mergeCell ref="O145:P145"/>
    <mergeCell ref="R145:S145"/>
    <mergeCell ref="CD145:CE145"/>
    <mergeCell ref="BZ129:CA129"/>
    <mergeCell ref="CD129:CE129"/>
    <mergeCell ref="CG129:CH129"/>
    <mergeCell ref="CJ129:CK129"/>
    <mergeCell ref="A143:CM143"/>
    <mergeCell ref="A144:CM144"/>
    <mergeCell ref="BF129:BG129"/>
    <mergeCell ref="BJ129:BK129"/>
    <mergeCell ref="BM129:BN129"/>
    <mergeCell ref="BP129:BQ129"/>
    <mergeCell ref="BT129:BU129"/>
    <mergeCell ref="BW129:BX129"/>
    <mergeCell ref="AL129:AM129"/>
    <mergeCell ref="AP129:AQ129"/>
    <mergeCell ref="AS129:AT129"/>
    <mergeCell ref="AV129:AW129"/>
    <mergeCell ref="AZ129:BA129"/>
    <mergeCell ref="BC129:BD129"/>
    <mergeCell ref="R129:S129"/>
    <mergeCell ref="V129:W129"/>
    <mergeCell ref="Y129:Z129"/>
    <mergeCell ref="AB129:AC129"/>
    <mergeCell ref="AF129:AG129"/>
    <mergeCell ref="AI129:AJ129"/>
    <mergeCell ref="CG145:CH145"/>
    <mergeCell ref="CJ145:CK145"/>
    <mergeCell ref="A127:CM127"/>
    <mergeCell ref="A128:CM128"/>
    <mergeCell ref="B129:C129"/>
    <mergeCell ref="E129:F129"/>
    <mergeCell ref="H129:I129"/>
    <mergeCell ref="L129:M129"/>
    <mergeCell ref="O129:P129"/>
    <mergeCell ref="BJ105:BK105"/>
    <mergeCell ref="BM105:BN105"/>
    <mergeCell ref="BP105:BQ105"/>
    <mergeCell ref="BT105:BU105"/>
    <mergeCell ref="BW105:BX105"/>
    <mergeCell ref="BZ105:CA105"/>
    <mergeCell ref="AP105:AQ105"/>
    <mergeCell ref="AS105:AT105"/>
    <mergeCell ref="AV105:AW105"/>
    <mergeCell ref="AZ105:BA105"/>
    <mergeCell ref="BC105:BD105"/>
    <mergeCell ref="BF105:BG105"/>
    <mergeCell ref="V105:W105"/>
    <mergeCell ref="Y105:Z105"/>
    <mergeCell ref="AB105:AC105"/>
    <mergeCell ref="AF105:AG105"/>
    <mergeCell ref="AI105:AJ105"/>
    <mergeCell ref="AL105:AM105"/>
    <mergeCell ref="B105:C105"/>
    <mergeCell ref="E105:F105"/>
    <mergeCell ref="H105:I105"/>
    <mergeCell ref="L105:M105"/>
    <mergeCell ref="O105:P105"/>
    <mergeCell ref="R105:S105"/>
    <mergeCell ref="BZ81:CA81"/>
    <mergeCell ref="CD81:CE81"/>
    <mergeCell ref="CG81:CH81"/>
    <mergeCell ref="CJ81:CK81"/>
    <mergeCell ref="A103:CM103"/>
    <mergeCell ref="A104:CM104"/>
    <mergeCell ref="BF81:BG81"/>
    <mergeCell ref="BJ81:BK81"/>
    <mergeCell ref="BM81:BN81"/>
    <mergeCell ref="BP81:BQ81"/>
    <mergeCell ref="BT81:BU81"/>
    <mergeCell ref="BW81:BX81"/>
    <mergeCell ref="AL81:AM81"/>
    <mergeCell ref="AP81:AQ81"/>
    <mergeCell ref="AS81:AT81"/>
    <mergeCell ref="AV81:AW81"/>
    <mergeCell ref="AZ81:BA81"/>
    <mergeCell ref="BC81:BD81"/>
    <mergeCell ref="R81:S81"/>
    <mergeCell ref="V81:W81"/>
    <mergeCell ref="Y81:Z81"/>
    <mergeCell ref="AB81:AC81"/>
    <mergeCell ref="AF81:AG81"/>
    <mergeCell ref="AI81:AJ81"/>
    <mergeCell ref="CD105:CE105"/>
    <mergeCell ref="CG105:CH105"/>
    <mergeCell ref="CJ105:CK105"/>
    <mergeCell ref="A79:CM79"/>
    <mergeCell ref="A80:CM80"/>
    <mergeCell ref="B81:C81"/>
    <mergeCell ref="E81:F81"/>
    <mergeCell ref="H81:I81"/>
    <mergeCell ref="L81:M81"/>
    <mergeCell ref="O81:P81"/>
    <mergeCell ref="BJ68:BK68"/>
    <mergeCell ref="BM68:BN68"/>
    <mergeCell ref="BP68:BQ68"/>
    <mergeCell ref="BT68:BU68"/>
    <mergeCell ref="BW68:BX68"/>
    <mergeCell ref="BZ68:CA68"/>
    <mergeCell ref="AP68:AQ68"/>
    <mergeCell ref="AS68:AT68"/>
    <mergeCell ref="AV68:AW68"/>
    <mergeCell ref="AZ68:BA68"/>
    <mergeCell ref="BC68:BD68"/>
    <mergeCell ref="BF68:BG68"/>
    <mergeCell ref="V68:W68"/>
    <mergeCell ref="Y68:Z68"/>
    <mergeCell ref="AB68:AC68"/>
    <mergeCell ref="AF68:AG68"/>
    <mergeCell ref="AI68:AJ68"/>
    <mergeCell ref="AL68:AM68"/>
    <mergeCell ref="B68:C68"/>
    <mergeCell ref="E68:F68"/>
    <mergeCell ref="H68:I68"/>
    <mergeCell ref="L68:M68"/>
    <mergeCell ref="O68:P68"/>
    <mergeCell ref="R68:S68"/>
    <mergeCell ref="CD68:CE68"/>
    <mergeCell ref="BZ64:CA64"/>
    <mergeCell ref="CD64:CE64"/>
    <mergeCell ref="CG64:CH64"/>
    <mergeCell ref="CJ64:CK64"/>
    <mergeCell ref="A66:CM66"/>
    <mergeCell ref="A67:CM67"/>
    <mergeCell ref="BF64:BG64"/>
    <mergeCell ref="BJ64:BK64"/>
    <mergeCell ref="BM64:BN64"/>
    <mergeCell ref="BP64:BQ64"/>
    <mergeCell ref="BT64:BU64"/>
    <mergeCell ref="BW64:BX64"/>
    <mergeCell ref="AL64:AM64"/>
    <mergeCell ref="AP64:AQ64"/>
    <mergeCell ref="AS64:AT64"/>
    <mergeCell ref="AV64:AW64"/>
    <mergeCell ref="AZ64:BA64"/>
    <mergeCell ref="BC64:BD64"/>
    <mergeCell ref="R64:S64"/>
    <mergeCell ref="V64:W64"/>
    <mergeCell ref="Y64:Z64"/>
    <mergeCell ref="AB64:AC64"/>
    <mergeCell ref="AF64:AG64"/>
    <mergeCell ref="AI64:AJ64"/>
    <mergeCell ref="CG68:CH68"/>
    <mergeCell ref="CJ68:CK68"/>
    <mergeCell ref="A62:CM62"/>
    <mergeCell ref="A63:CM63"/>
    <mergeCell ref="B64:C64"/>
    <mergeCell ref="E64:F64"/>
    <mergeCell ref="H64:I64"/>
    <mergeCell ref="L64:M64"/>
    <mergeCell ref="O64:P64"/>
    <mergeCell ref="BJ58:BK58"/>
    <mergeCell ref="BM58:BN58"/>
    <mergeCell ref="BP58:BQ58"/>
    <mergeCell ref="BT58:BU58"/>
    <mergeCell ref="BW58:BX58"/>
    <mergeCell ref="BZ58:CA58"/>
    <mergeCell ref="AP58:AQ58"/>
    <mergeCell ref="AS58:AT58"/>
    <mergeCell ref="AV58:AW58"/>
    <mergeCell ref="AZ58:BA58"/>
    <mergeCell ref="BC58:BD58"/>
    <mergeCell ref="BF58:BG58"/>
    <mergeCell ref="V58:W58"/>
    <mergeCell ref="Y58:Z58"/>
    <mergeCell ref="AB58:AC58"/>
    <mergeCell ref="AF58:AG58"/>
    <mergeCell ref="AI58:AJ58"/>
    <mergeCell ref="AL58:AM58"/>
    <mergeCell ref="B58:C58"/>
    <mergeCell ref="E58:F58"/>
    <mergeCell ref="H58:I58"/>
    <mergeCell ref="L58:M58"/>
    <mergeCell ref="O58:P58"/>
    <mergeCell ref="R58:S58"/>
    <mergeCell ref="BZ6:CA6"/>
    <mergeCell ref="CD6:CE6"/>
    <mergeCell ref="CG6:CH6"/>
    <mergeCell ref="CJ6:CK6"/>
    <mergeCell ref="A56:CM56"/>
    <mergeCell ref="A57:CM57"/>
    <mergeCell ref="BF6:BG6"/>
    <mergeCell ref="BJ6:BK6"/>
    <mergeCell ref="BM6:BN6"/>
    <mergeCell ref="BP6:BQ6"/>
    <mergeCell ref="BT6:BU6"/>
    <mergeCell ref="BW6:BX6"/>
    <mergeCell ref="AL6:AM6"/>
    <mergeCell ref="AP6:AQ6"/>
    <mergeCell ref="AS6:AT6"/>
    <mergeCell ref="AV6:AW6"/>
    <mergeCell ref="AZ6:BA6"/>
    <mergeCell ref="BC6:BD6"/>
    <mergeCell ref="R6:S6"/>
    <mergeCell ref="V6:W6"/>
    <mergeCell ref="Y6:Z6"/>
    <mergeCell ref="AB6:AC6"/>
    <mergeCell ref="AF6:AG6"/>
    <mergeCell ref="AI6:AJ6"/>
    <mergeCell ref="CD58:CE58"/>
    <mergeCell ref="CG58:CH58"/>
    <mergeCell ref="CJ58:CK58"/>
    <mergeCell ref="A5:CM5"/>
    <mergeCell ref="B6:C6"/>
    <mergeCell ref="E6:F6"/>
    <mergeCell ref="H6:I6"/>
    <mergeCell ref="L6:M6"/>
    <mergeCell ref="O6:P6"/>
    <mergeCell ref="BJ3:BL3"/>
    <mergeCell ref="BM3:BO3"/>
    <mergeCell ref="BP3:BR3"/>
    <mergeCell ref="BT3:BV3"/>
    <mergeCell ref="BW3:BY3"/>
    <mergeCell ref="BZ3:CB3"/>
    <mergeCell ref="AP3:AR3"/>
    <mergeCell ref="AS3:AU3"/>
    <mergeCell ref="AV3:AX3"/>
    <mergeCell ref="AZ3:BB3"/>
    <mergeCell ref="BC3:BE3"/>
    <mergeCell ref="BF3:BH3"/>
    <mergeCell ref="V3:X3"/>
    <mergeCell ref="Y3:AA3"/>
    <mergeCell ref="AB3:AD3"/>
    <mergeCell ref="AF3:AH3"/>
    <mergeCell ref="AI3:AK3"/>
    <mergeCell ref="AL3:AN3"/>
    <mergeCell ref="AZ2:BI2"/>
    <mergeCell ref="BJ2:BS2"/>
    <mergeCell ref="BT2:CC2"/>
    <mergeCell ref="CD2:CM2"/>
    <mergeCell ref="B3:D3"/>
    <mergeCell ref="E3:G3"/>
    <mergeCell ref="H3:J3"/>
    <mergeCell ref="L3:N3"/>
    <mergeCell ref="O3:Q3"/>
    <mergeCell ref="R3:T3"/>
    <mergeCell ref="B1:S1"/>
    <mergeCell ref="B2:K2"/>
    <mergeCell ref="L2:U2"/>
    <mergeCell ref="V2:AE2"/>
    <mergeCell ref="AF2:AO2"/>
    <mergeCell ref="AP2:AY2"/>
    <mergeCell ref="CD3:CF3"/>
    <mergeCell ref="CG3:CI3"/>
    <mergeCell ref="CJ3:CL3"/>
  </mergeCells>
  <pageMargins left="0.7" right="0.7" top="0.75" bottom="0.75" header="0.3" footer="0.3"/>
  <pageSetup paperSize="9" orientation="landscape" horizontalDpi="4294967295" verticalDpi="429496729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85B7D-FB19-4A91-AE8F-3A4AF3689FDB}">
  <sheetPr>
    <tabColor rgb="FF000000"/>
  </sheetPr>
  <dimension ref="A1:BL113"/>
  <sheetViews>
    <sheetView zoomScale="70" zoomScaleNormal="7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style="125" customWidth="1"/>
    <col min="2" max="64" width="12" style="125" customWidth="1"/>
    <col min="65" max="16384" width="100" style="125"/>
  </cols>
  <sheetData>
    <row r="1" spans="1:64" ht="36" customHeight="1" x14ac:dyDescent="0.3">
      <c r="B1" s="471" t="s">
        <v>329</v>
      </c>
      <c r="C1" s="471"/>
      <c r="D1" s="471"/>
      <c r="E1" s="471"/>
      <c r="F1" s="471"/>
      <c r="G1" s="471"/>
      <c r="H1" s="471"/>
      <c r="I1" s="471"/>
      <c r="J1" s="471"/>
      <c r="K1" s="471"/>
      <c r="L1" s="471"/>
      <c r="M1" s="471"/>
      <c r="N1" s="471"/>
      <c r="O1" s="471"/>
      <c r="P1" s="471"/>
      <c r="Q1" s="471"/>
      <c r="R1" s="471"/>
      <c r="S1" s="471"/>
    </row>
    <row r="2" spans="1:64" ht="36" customHeight="1" x14ac:dyDescent="0.3">
      <c r="A2" s="125" t="s">
        <v>0</v>
      </c>
      <c r="B2" s="476" t="s">
        <v>740</v>
      </c>
      <c r="C2" s="476"/>
      <c r="D2" s="476"/>
      <c r="E2" s="476"/>
      <c r="F2" s="476"/>
      <c r="G2" s="476"/>
      <c r="H2" s="476"/>
      <c r="I2" s="476" t="s">
        <v>741</v>
      </c>
      <c r="J2" s="476"/>
      <c r="K2" s="476"/>
      <c r="L2" s="476"/>
      <c r="M2" s="476"/>
      <c r="N2" s="476"/>
      <c r="O2" s="476"/>
      <c r="P2" s="476" t="s">
        <v>742</v>
      </c>
      <c r="Q2" s="476"/>
      <c r="R2" s="476"/>
      <c r="S2" s="476"/>
      <c r="T2" s="476"/>
      <c r="U2" s="476"/>
      <c r="V2" s="476"/>
      <c r="W2" s="476" t="s">
        <v>743</v>
      </c>
      <c r="X2" s="476"/>
      <c r="Y2" s="476"/>
      <c r="Z2" s="476"/>
      <c r="AA2" s="476"/>
      <c r="AB2" s="476"/>
      <c r="AC2" s="476"/>
      <c r="AD2" s="476" t="s">
        <v>744</v>
      </c>
      <c r="AE2" s="476"/>
      <c r="AF2" s="476"/>
      <c r="AG2" s="476"/>
      <c r="AH2" s="476"/>
      <c r="AI2" s="476"/>
      <c r="AJ2" s="476"/>
      <c r="AK2" s="476" t="s">
        <v>745</v>
      </c>
      <c r="AL2" s="476"/>
      <c r="AM2" s="476"/>
      <c r="AN2" s="476"/>
      <c r="AO2" s="476"/>
      <c r="AP2" s="476"/>
      <c r="AQ2" s="476"/>
      <c r="AR2" s="476" t="s">
        <v>746</v>
      </c>
      <c r="AS2" s="476"/>
      <c r="AT2" s="476"/>
      <c r="AU2" s="476"/>
      <c r="AV2" s="476"/>
      <c r="AW2" s="476"/>
      <c r="AX2" s="476"/>
      <c r="AY2" s="476" t="s">
        <v>747</v>
      </c>
      <c r="AZ2" s="476"/>
      <c r="BA2" s="476"/>
      <c r="BB2" s="476"/>
      <c r="BC2" s="476"/>
      <c r="BD2" s="476"/>
      <c r="BE2" s="476"/>
      <c r="BF2" s="476" t="s">
        <v>748</v>
      </c>
      <c r="BG2" s="476"/>
      <c r="BH2" s="476"/>
      <c r="BI2" s="476"/>
      <c r="BJ2" s="476"/>
      <c r="BK2" s="476"/>
      <c r="BL2" s="476"/>
    </row>
    <row r="3" spans="1:64" ht="36" customHeight="1" x14ac:dyDescent="0.3">
      <c r="B3" s="476" t="s">
        <v>90</v>
      </c>
      <c r="C3" s="476"/>
      <c r="D3" s="476"/>
      <c r="E3" s="476" t="s">
        <v>91</v>
      </c>
      <c r="F3" s="476"/>
      <c r="G3" s="476"/>
      <c r="H3" s="124" t="s">
        <v>904</v>
      </c>
      <c r="I3" s="476" t="s">
        <v>90</v>
      </c>
      <c r="J3" s="476"/>
      <c r="K3" s="476"/>
      <c r="L3" s="476" t="s">
        <v>91</v>
      </c>
      <c r="M3" s="476"/>
      <c r="N3" s="476"/>
      <c r="O3" s="124" t="s">
        <v>904</v>
      </c>
      <c r="P3" s="476" t="s">
        <v>90</v>
      </c>
      <c r="Q3" s="476"/>
      <c r="R3" s="476"/>
      <c r="S3" s="476" t="s">
        <v>91</v>
      </c>
      <c r="T3" s="476"/>
      <c r="U3" s="476"/>
      <c r="V3" s="124" t="s">
        <v>904</v>
      </c>
      <c r="W3" s="476" t="s">
        <v>90</v>
      </c>
      <c r="X3" s="476"/>
      <c r="Y3" s="476"/>
      <c r="Z3" s="476" t="s">
        <v>91</v>
      </c>
      <c r="AA3" s="476"/>
      <c r="AB3" s="476"/>
      <c r="AC3" s="124" t="s">
        <v>904</v>
      </c>
      <c r="AD3" s="476" t="s">
        <v>90</v>
      </c>
      <c r="AE3" s="476"/>
      <c r="AF3" s="476"/>
      <c r="AG3" s="476" t="s">
        <v>91</v>
      </c>
      <c r="AH3" s="476"/>
      <c r="AI3" s="476"/>
      <c r="AJ3" s="124" t="s">
        <v>904</v>
      </c>
      <c r="AK3" s="476" t="s">
        <v>90</v>
      </c>
      <c r="AL3" s="476"/>
      <c r="AM3" s="476"/>
      <c r="AN3" s="476" t="s">
        <v>91</v>
      </c>
      <c r="AO3" s="476"/>
      <c r="AP3" s="476"/>
      <c r="AQ3" s="124" t="s">
        <v>904</v>
      </c>
      <c r="AR3" s="476" t="s">
        <v>90</v>
      </c>
      <c r="AS3" s="476"/>
      <c r="AT3" s="476"/>
      <c r="AU3" s="476" t="s">
        <v>91</v>
      </c>
      <c r="AV3" s="476"/>
      <c r="AW3" s="476"/>
      <c r="AX3" s="124" t="s">
        <v>904</v>
      </c>
      <c r="AY3" s="476" t="s">
        <v>90</v>
      </c>
      <c r="AZ3" s="476"/>
      <c r="BA3" s="476"/>
      <c r="BB3" s="476" t="s">
        <v>91</v>
      </c>
      <c r="BC3" s="476"/>
      <c r="BD3" s="476"/>
      <c r="BE3" s="124" t="s">
        <v>904</v>
      </c>
      <c r="BF3" s="476" t="s">
        <v>90</v>
      </c>
      <c r="BG3" s="476"/>
      <c r="BH3" s="476"/>
      <c r="BI3" s="476" t="s">
        <v>91</v>
      </c>
      <c r="BJ3" s="476"/>
      <c r="BK3" s="476"/>
      <c r="BL3" s="124" t="s">
        <v>904</v>
      </c>
    </row>
    <row r="4" spans="1:64" ht="14.4" x14ac:dyDescent="0.3">
      <c r="A4" s="432"/>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row>
    <row r="5" spans="1:64" ht="14.4" x14ac:dyDescent="0.3">
      <c r="A5" s="475" t="s">
        <v>905</v>
      </c>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row>
    <row r="6" spans="1:64" ht="18" customHeight="1" x14ac:dyDescent="0.3">
      <c r="B6" s="474" t="s">
        <v>332</v>
      </c>
      <c r="C6" s="474"/>
      <c r="D6" s="123" t="s">
        <v>333</v>
      </c>
      <c r="E6" s="125" t="s">
        <v>0</v>
      </c>
      <c r="F6" s="125" t="s">
        <v>0</v>
      </c>
      <c r="G6" s="125" t="s">
        <v>0</v>
      </c>
      <c r="H6" s="125" t="s">
        <v>0</v>
      </c>
      <c r="I6" s="474" t="s">
        <v>332</v>
      </c>
      <c r="J6" s="474"/>
      <c r="K6" s="123" t="s">
        <v>333</v>
      </c>
      <c r="L6" s="125" t="s">
        <v>0</v>
      </c>
      <c r="M6" s="125" t="s">
        <v>0</v>
      </c>
      <c r="N6" s="125" t="s">
        <v>0</v>
      </c>
      <c r="O6" s="125" t="s">
        <v>0</v>
      </c>
      <c r="P6" s="474" t="s">
        <v>332</v>
      </c>
      <c r="Q6" s="474"/>
      <c r="R6" s="123" t="s">
        <v>333</v>
      </c>
      <c r="S6" s="125" t="s">
        <v>0</v>
      </c>
      <c r="T6" s="125" t="s">
        <v>0</v>
      </c>
      <c r="U6" s="125" t="s">
        <v>0</v>
      </c>
      <c r="V6" s="125" t="s">
        <v>0</v>
      </c>
      <c r="W6" s="474" t="s">
        <v>332</v>
      </c>
      <c r="X6" s="474"/>
      <c r="Y6" s="123" t="s">
        <v>333</v>
      </c>
      <c r="Z6" s="125" t="s">
        <v>0</v>
      </c>
      <c r="AA6" s="125" t="s">
        <v>0</v>
      </c>
      <c r="AB6" s="125" t="s">
        <v>0</v>
      </c>
      <c r="AC6" s="125" t="s">
        <v>0</v>
      </c>
      <c r="AD6" s="474" t="s">
        <v>332</v>
      </c>
      <c r="AE6" s="474"/>
      <c r="AF6" s="123" t="s">
        <v>333</v>
      </c>
      <c r="AG6" s="125" t="s">
        <v>0</v>
      </c>
      <c r="AH6" s="125" t="s">
        <v>0</v>
      </c>
      <c r="AI6" s="125" t="s">
        <v>0</v>
      </c>
      <c r="AJ6" s="125" t="s">
        <v>0</v>
      </c>
      <c r="AK6" s="474" t="s">
        <v>332</v>
      </c>
      <c r="AL6" s="474"/>
      <c r="AM6" s="123" t="s">
        <v>333</v>
      </c>
      <c r="AN6" s="125" t="s">
        <v>0</v>
      </c>
      <c r="AO6" s="125" t="s">
        <v>0</v>
      </c>
      <c r="AP6" s="125" t="s">
        <v>0</v>
      </c>
      <c r="AQ6" s="125" t="s">
        <v>0</v>
      </c>
      <c r="AR6" s="474" t="s">
        <v>332</v>
      </c>
      <c r="AS6" s="474"/>
      <c r="AT6" s="123" t="s">
        <v>333</v>
      </c>
      <c r="AU6" s="125" t="s">
        <v>0</v>
      </c>
      <c r="AV6" s="125" t="s">
        <v>0</v>
      </c>
      <c r="AW6" s="125" t="s">
        <v>0</v>
      </c>
      <c r="AX6" s="125" t="s">
        <v>0</v>
      </c>
      <c r="AY6" s="474" t="s">
        <v>332</v>
      </c>
      <c r="AZ6" s="474"/>
      <c r="BA6" s="123" t="s">
        <v>333</v>
      </c>
      <c r="BB6" s="125" t="s">
        <v>0</v>
      </c>
      <c r="BC6" s="125" t="s">
        <v>0</v>
      </c>
      <c r="BD6" s="125" t="s">
        <v>0</v>
      </c>
      <c r="BE6" s="125" t="s">
        <v>0</v>
      </c>
      <c r="BF6" s="474" t="s">
        <v>332</v>
      </c>
      <c r="BG6" s="474"/>
      <c r="BH6" s="123" t="s">
        <v>333</v>
      </c>
      <c r="BI6" s="125" t="s">
        <v>0</v>
      </c>
      <c r="BJ6" s="125" t="s">
        <v>0</v>
      </c>
      <c r="BK6" s="125" t="s">
        <v>0</v>
      </c>
      <c r="BL6" s="125" t="s">
        <v>0</v>
      </c>
    </row>
    <row r="7" spans="1:64" ht="14.4" x14ac:dyDescent="0.3">
      <c r="A7" s="125" t="s">
        <v>18</v>
      </c>
      <c r="B7" s="10">
        <v>363790</v>
      </c>
      <c r="C7" s="137"/>
      <c r="D7" s="10">
        <v>1580</v>
      </c>
      <c r="E7" s="125" t="s">
        <v>0</v>
      </c>
      <c r="F7" s="125" t="s">
        <v>0</v>
      </c>
      <c r="G7" s="125" t="s">
        <v>0</v>
      </c>
      <c r="I7" s="10">
        <v>297398</v>
      </c>
      <c r="J7" s="137"/>
      <c r="K7" s="10">
        <v>1723.0303030303</v>
      </c>
      <c r="L7" s="125" t="s">
        <v>0</v>
      </c>
      <c r="M7" s="125" t="s">
        <v>0</v>
      </c>
      <c r="N7" s="125" t="s">
        <v>0</v>
      </c>
      <c r="P7" s="10">
        <v>51033</v>
      </c>
      <c r="Q7" s="137"/>
      <c r="R7" s="10">
        <v>1026.0606060606001</v>
      </c>
      <c r="S7" s="125" t="s">
        <v>0</v>
      </c>
      <c r="T7" s="125" t="s">
        <v>0</v>
      </c>
      <c r="U7" s="125" t="s">
        <v>0</v>
      </c>
      <c r="W7" s="10">
        <v>52098</v>
      </c>
      <c r="X7" s="137"/>
      <c r="Y7" s="10">
        <v>835.15151515151501</v>
      </c>
      <c r="Z7" s="125" t="s">
        <v>0</v>
      </c>
      <c r="AA7" s="125" t="s">
        <v>0</v>
      </c>
      <c r="AB7" s="125" t="s">
        <v>0</v>
      </c>
      <c r="AD7" s="10">
        <v>91808</v>
      </c>
      <c r="AE7" s="137"/>
      <c r="AF7" s="10">
        <v>720.60606060606005</v>
      </c>
      <c r="AG7" s="125" t="s">
        <v>0</v>
      </c>
      <c r="AH7" s="125" t="s">
        <v>0</v>
      </c>
      <c r="AI7" s="125" t="s">
        <v>0</v>
      </c>
      <c r="AK7" s="10">
        <v>269681</v>
      </c>
      <c r="AL7" s="137"/>
      <c r="AM7" s="10">
        <v>1554.54545454545</v>
      </c>
      <c r="AN7" s="125" t="s">
        <v>0</v>
      </c>
      <c r="AO7" s="125" t="s">
        <v>0</v>
      </c>
      <c r="AP7" s="125" t="s">
        <v>0</v>
      </c>
      <c r="AR7" s="10">
        <v>206078</v>
      </c>
      <c r="AS7" s="137"/>
      <c r="AT7" s="10">
        <v>1341.8181818181799</v>
      </c>
      <c r="AU7" s="125" t="s">
        <v>0</v>
      </c>
      <c r="AV7" s="125" t="s">
        <v>0</v>
      </c>
      <c r="AW7" s="125" t="s">
        <v>0</v>
      </c>
      <c r="AY7" s="10">
        <v>160907</v>
      </c>
      <c r="AZ7" s="137"/>
      <c r="BA7" s="10">
        <v>1230.9090909090901</v>
      </c>
      <c r="BB7" s="125" t="s">
        <v>0</v>
      </c>
      <c r="BC7" s="125" t="s">
        <v>0</v>
      </c>
      <c r="BD7" s="125" t="s">
        <v>0</v>
      </c>
      <c r="BF7" s="10">
        <v>1492793</v>
      </c>
      <c r="BG7" s="137"/>
      <c r="BH7" s="10">
        <v>3668.72</v>
      </c>
      <c r="BI7" s="125" t="s">
        <v>0</v>
      </c>
      <c r="BJ7" s="125" t="s">
        <v>0</v>
      </c>
      <c r="BK7" s="125" t="s">
        <v>0</v>
      </c>
    </row>
    <row r="8" spans="1:64" ht="14.4" x14ac:dyDescent="0.3">
      <c r="A8" s="125" t="s">
        <v>906</v>
      </c>
      <c r="B8" s="10">
        <v>32883</v>
      </c>
      <c r="C8" s="137">
        <v>9.0390060199565678E-2</v>
      </c>
      <c r="D8" s="10">
        <v>1078.7878787878701</v>
      </c>
      <c r="E8" s="125" t="s">
        <v>0</v>
      </c>
      <c r="F8" s="125" t="s">
        <v>0</v>
      </c>
      <c r="G8" s="125" t="s">
        <v>0</v>
      </c>
      <c r="I8" s="10">
        <v>39863</v>
      </c>
      <c r="J8" s="137">
        <v>0.13403923361959394</v>
      </c>
      <c r="K8" s="10">
        <v>1010.30303030303</v>
      </c>
      <c r="L8" s="125" t="s">
        <v>0</v>
      </c>
      <c r="M8" s="125" t="s">
        <v>0</v>
      </c>
      <c r="N8" s="125" t="s">
        <v>0</v>
      </c>
      <c r="P8" s="10">
        <v>8433</v>
      </c>
      <c r="Q8" s="137">
        <v>0.16524601728293456</v>
      </c>
      <c r="R8" s="10">
        <v>576.969696969697</v>
      </c>
      <c r="S8" s="125" t="s">
        <v>0</v>
      </c>
      <c r="T8" s="125" t="s">
        <v>0</v>
      </c>
      <c r="U8" s="125" t="s">
        <v>0</v>
      </c>
      <c r="W8" s="10">
        <v>7414</v>
      </c>
      <c r="X8" s="137">
        <v>0.14230872586279703</v>
      </c>
      <c r="Y8" s="10">
        <v>456.36363636363598</v>
      </c>
      <c r="Z8" s="125" t="s">
        <v>0</v>
      </c>
      <c r="AA8" s="125" t="s">
        <v>0</v>
      </c>
      <c r="AB8" s="125" t="s">
        <v>0</v>
      </c>
      <c r="AD8" s="10">
        <v>10204</v>
      </c>
      <c r="AE8" s="137">
        <v>0.11114499825723248</v>
      </c>
      <c r="AF8" s="10">
        <v>484.84848484848402</v>
      </c>
      <c r="AG8" s="125" t="s">
        <v>0</v>
      </c>
      <c r="AH8" s="125" t="s">
        <v>0</v>
      </c>
      <c r="AI8" s="125" t="s">
        <v>0</v>
      </c>
      <c r="AK8" s="10">
        <v>13886</v>
      </c>
      <c r="AL8" s="137">
        <v>5.1490464660098413E-2</v>
      </c>
      <c r="AM8" s="10">
        <v>1250.9090909090901</v>
      </c>
      <c r="AN8" s="125" t="s">
        <v>0</v>
      </c>
      <c r="AO8" s="125" t="s">
        <v>0</v>
      </c>
      <c r="AP8" s="125" t="s">
        <v>0</v>
      </c>
      <c r="AR8" s="10">
        <v>10066</v>
      </c>
      <c r="AS8" s="137">
        <v>4.8845582740515724E-2</v>
      </c>
      <c r="AT8" s="10">
        <v>462.42424242424198</v>
      </c>
      <c r="AU8" s="125" t="s">
        <v>0</v>
      </c>
      <c r="AV8" s="125" t="s">
        <v>0</v>
      </c>
      <c r="AW8" s="125" t="s">
        <v>0</v>
      </c>
      <c r="AY8" s="10">
        <v>26754</v>
      </c>
      <c r="AZ8" s="137">
        <v>0.16626995718023455</v>
      </c>
      <c r="BA8" s="10">
        <v>806.66666666666595</v>
      </c>
      <c r="BB8" s="125" t="s">
        <v>0</v>
      </c>
      <c r="BC8" s="125" t="s">
        <v>0</v>
      </c>
      <c r="BD8" s="125" t="s">
        <v>0</v>
      </c>
      <c r="BF8" s="10">
        <v>149503</v>
      </c>
      <c r="BG8" s="137">
        <v>0.10014985332862628</v>
      </c>
      <c r="BH8" s="10">
        <v>2319.85</v>
      </c>
      <c r="BI8" s="125" t="s">
        <v>0</v>
      </c>
      <c r="BJ8" s="125" t="s">
        <v>0</v>
      </c>
      <c r="BK8" s="125" t="s">
        <v>0</v>
      </c>
    </row>
    <row r="9" spans="1:64" ht="14.4" x14ac:dyDescent="0.3">
      <c r="A9" s="125" t="s">
        <v>72</v>
      </c>
      <c r="B9" s="10">
        <v>25135</v>
      </c>
      <c r="C9" s="137">
        <v>6.9092058605239287E-2</v>
      </c>
      <c r="D9" s="10">
        <v>663.030303030303</v>
      </c>
      <c r="E9" s="125" t="s">
        <v>0</v>
      </c>
      <c r="F9" s="125" t="s">
        <v>0</v>
      </c>
      <c r="G9" s="125" t="s">
        <v>0</v>
      </c>
      <c r="I9" s="10">
        <v>23528</v>
      </c>
      <c r="J9" s="137">
        <v>7.9112838687550022E-2</v>
      </c>
      <c r="K9" s="10">
        <v>677.57575757575705</v>
      </c>
      <c r="L9" s="125" t="s">
        <v>0</v>
      </c>
      <c r="M9" s="125" t="s">
        <v>0</v>
      </c>
      <c r="N9" s="125" t="s">
        <v>0</v>
      </c>
      <c r="P9" s="10">
        <v>2202</v>
      </c>
      <c r="Q9" s="137">
        <v>4.3148550937628594E-2</v>
      </c>
      <c r="R9" s="10">
        <v>255.75757575757501</v>
      </c>
      <c r="S9" s="125" t="s">
        <v>0</v>
      </c>
      <c r="T9" s="125" t="s">
        <v>0</v>
      </c>
      <c r="U9" s="125" t="s">
        <v>0</v>
      </c>
      <c r="W9" s="10">
        <v>4182</v>
      </c>
      <c r="X9" s="137">
        <v>8.0271795462397794E-2</v>
      </c>
      <c r="Y9" s="10">
        <v>281.21212121212102</v>
      </c>
      <c r="Z9" s="125" t="s">
        <v>0</v>
      </c>
      <c r="AA9" s="125" t="s">
        <v>0</v>
      </c>
      <c r="AB9" s="125" t="s">
        <v>0</v>
      </c>
      <c r="AD9" s="10">
        <v>7705</v>
      </c>
      <c r="AE9" s="137">
        <v>8.3925148135238756E-2</v>
      </c>
      <c r="AF9" s="10">
        <v>453.33333333333297</v>
      </c>
      <c r="AG9" s="125" t="s">
        <v>0</v>
      </c>
      <c r="AH9" s="125" t="s">
        <v>0</v>
      </c>
      <c r="AI9" s="125" t="s">
        <v>0</v>
      </c>
      <c r="AK9" s="10">
        <v>23346</v>
      </c>
      <c r="AL9" s="137">
        <v>8.6568946273560238E-2</v>
      </c>
      <c r="AM9" s="10">
        <v>861.81818181818198</v>
      </c>
      <c r="AN9" s="125" t="s">
        <v>0</v>
      </c>
      <c r="AO9" s="125" t="s">
        <v>0</v>
      </c>
      <c r="AP9" s="125" t="s">
        <v>0</v>
      </c>
      <c r="AR9" s="10">
        <v>19300</v>
      </c>
      <c r="AS9" s="137">
        <v>9.3653859218354216E-2</v>
      </c>
      <c r="AT9" s="10">
        <v>760.60606060606005</v>
      </c>
      <c r="AU9" s="125" t="s">
        <v>0</v>
      </c>
      <c r="AV9" s="125" t="s">
        <v>0</v>
      </c>
      <c r="AW9" s="125" t="s">
        <v>0</v>
      </c>
      <c r="AY9" s="10">
        <v>11032</v>
      </c>
      <c r="AZ9" s="137">
        <v>6.8561342887506455E-2</v>
      </c>
      <c r="BA9" s="10">
        <v>583.030303030303</v>
      </c>
      <c r="BB9" s="125" t="s">
        <v>0</v>
      </c>
      <c r="BC9" s="125" t="s">
        <v>0</v>
      </c>
      <c r="BD9" s="125" t="s">
        <v>0</v>
      </c>
      <c r="BF9" s="10">
        <v>116430</v>
      </c>
      <c r="BG9" s="137">
        <v>7.7994738721309659E-2</v>
      </c>
      <c r="BH9" s="10">
        <v>1704.67</v>
      </c>
      <c r="BI9" s="125" t="s">
        <v>0</v>
      </c>
      <c r="BJ9" s="125" t="s">
        <v>0</v>
      </c>
      <c r="BK9" s="125" t="s">
        <v>0</v>
      </c>
    </row>
    <row r="10" spans="1:64" ht="14.4" x14ac:dyDescent="0.3">
      <c r="A10" s="125" t="s">
        <v>73</v>
      </c>
      <c r="B10" s="10">
        <v>26608</v>
      </c>
      <c r="C10" s="137">
        <v>7.3141097886143105E-2</v>
      </c>
      <c r="D10" s="10">
        <v>746.66666666666595</v>
      </c>
      <c r="E10" s="125" t="s">
        <v>0</v>
      </c>
      <c r="F10" s="125" t="s">
        <v>0</v>
      </c>
      <c r="G10" s="125" t="s">
        <v>0</v>
      </c>
      <c r="I10" s="10">
        <v>15632</v>
      </c>
      <c r="J10" s="137">
        <v>5.2562559264016567E-2</v>
      </c>
      <c r="K10" s="10">
        <v>592.12121212121201</v>
      </c>
      <c r="L10" s="125" t="s">
        <v>0</v>
      </c>
      <c r="M10" s="125" t="s">
        <v>0</v>
      </c>
      <c r="N10" s="125" t="s">
        <v>0</v>
      </c>
      <c r="P10" s="10">
        <v>4045</v>
      </c>
      <c r="Q10" s="137">
        <v>7.9262438030294119E-2</v>
      </c>
      <c r="R10" s="10">
        <v>333.33333333333297</v>
      </c>
      <c r="S10" s="125" t="s">
        <v>0</v>
      </c>
      <c r="T10" s="125" t="s">
        <v>0</v>
      </c>
      <c r="U10" s="125" t="s">
        <v>0</v>
      </c>
      <c r="W10" s="10">
        <v>4756</v>
      </c>
      <c r="X10" s="137">
        <v>9.1289492878805334E-2</v>
      </c>
      <c r="Y10" s="10">
        <v>350.90909090909003</v>
      </c>
      <c r="Z10" s="125" t="s">
        <v>0</v>
      </c>
      <c r="AA10" s="125" t="s">
        <v>0</v>
      </c>
      <c r="AB10" s="125" t="s">
        <v>0</v>
      </c>
      <c r="AD10" s="10">
        <v>11718</v>
      </c>
      <c r="AE10" s="137">
        <v>0.12763593586615546</v>
      </c>
      <c r="AF10" s="10">
        <v>460</v>
      </c>
      <c r="AG10" s="125" t="s">
        <v>0</v>
      </c>
      <c r="AH10" s="125" t="s">
        <v>0</v>
      </c>
      <c r="AI10" s="125" t="s">
        <v>0</v>
      </c>
      <c r="AK10" s="10">
        <v>27707</v>
      </c>
      <c r="AL10" s="137">
        <v>0.10273990381228192</v>
      </c>
      <c r="AM10" s="10">
        <v>737.57575757575705</v>
      </c>
      <c r="AN10" s="125" t="s">
        <v>0</v>
      </c>
      <c r="AO10" s="125" t="s">
        <v>0</v>
      </c>
      <c r="AP10" s="125" t="s">
        <v>0</v>
      </c>
      <c r="AR10" s="10">
        <v>26827</v>
      </c>
      <c r="AS10" s="137">
        <v>0.13017886431351236</v>
      </c>
      <c r="AT10" s="10">
        <v>852.12121212121201</v>
      </c>
      <c r="AU10" s="125" t="s">
        <v>0</v>
      </c>
      <c r="AV10" s="125" t="s">
        <v>0</v>
      </c>
      <c r="AW10" s="125" t="s">
        <v>0</v>
      </c>
      <c r="AY10" s="10">
        <v>13575</v>
      </c>
      <c r="AZ10" s="137">
        <v>8.4365503054559463E-2</v>
      </c>
      <c r="BA10" s="10">
        <v>540</v>
      </c>
      <c r="BB10" s="125" t="s">
        <v>0</v>
      </c>
      <c r="BC10" s="125" t="s">
        <v>0</v>
      </c>
      <c r="BD10" s="125" t="s">
        <v>0</v>
      </c>
      <c r="BF10" s="10">
        <v>130868</v>
      </c>
      <c r="BG10" s="137">
        <v>8.7666541844716575E-2</v>
      </c>
      <c r="BH10" s="10">
        <v>1706.64</v>
      </c>
      <c r="BI10" s="125" t="s">
        <v>0</v>
      </c>
      <c r="BJ10" s="125" t="s">
        <v>0</v>
      </c>
      <c r="BK10" s="125" t="s">
        <v>0</v>
      </c>
    </row>
    <row r="11" spans="1:64" ht="14.4" x14ac:dyDescent="0.3">
      <c r="A11" s="125" t="s">
        <v>74</v>
      </c>
      <c r="B11" s="10">
        <v>17158</v>
      </c>
      <c r="C11" s="137">
        <v>4.7164572967921051E-2</v>
      </c>
      <c r="D11" s="10">
        <v>612.72727272727195</v>
      </c>
      <c r="E11" s="125" t="s">
        <v>0</v>
      </c>
      <c r="F11" s="125" t="s">
        <v>0</v>
      </c>
      <c r="G11" s="125" t="s">
        <v>0</v>
      </c>
      <c r="I11" s="10">
        <v>10391</v>
      </c>
      <c r="J11" s="137">
        <v>3.4939710421724425E-2</v>
      </c>
      <c r="K11" s="10">
        <v>444.24242424242402</v>
      </c>
      <c r="L11" s="125" t="s">
        <v>0</v>
      </c>
      <c r="M11" s="125" t="s">
        <v>0</v>
      </c>
      <c r="N11" s="125" t="s">
        <v>0</v>
      </c>
      <c r="P11" s="10">
        <v>1302</v>
      </c>
      <c r="Q11" s="137">
        <v>2.551290341543707E-2</v>
      </c>
      <c r="R11" s="10">
        <v>164.84848484848399</v>
      </c>
      <c r="S11" s="125" t="s">
        <v>0</v>
      </c>
      <c r="T11" s="125" t="s">
        <v>0</v>
      </c>
      <c r="U11" s="125" t="s">
        <v>0</v>
      </c>
      <c r="W11" s="10">
        <v>1452</v>
      </c>
      <c r="X11" s="137">
        <v>2.7870551652654611E-2</v>
      </c>
      <c r="Y11" s="10">
        <v>170.30303030303</v>
      </c>
      <c r="Z11" s="125" t="s">
        <v>0</v>
      </c>
      <c r="AA11" s="125" t="s">
        <v>0</v>
      </c>
      <c r="AB11" s="125" t="s">
        <v>0</v>
      </c>
      <c r="AD11" s="10">
        <v>2659</v>
      </c>
      <c r="AE11" s="137">
        <v>2.8962617636807249E-2</v>
      </c>
      <c r="AF11" s="10">
        <v>229.69696969696901</v>
      </c>
      <c r="AG11" s="125" t="s">
        <v>0</v>
      </c>
      <c r="AH11" s="125" t="s">
        <v>0</v>
      </c>
      <c r="AI11" s="125" t="s">
        <v>0</v>
      </c>
      <c r="AK11" s="10">
        <v>11127</v>
      </c>
      <c r="AL11" s="137">
        <v>4.1259858870294902E-2</v>
      </c>
      <c r="AM11" s="10">
        <v>568.48484848484804</v>
      </c>
      <c r="AN11" s="125" t="s">
        <v>0</v>
      </c>
      <c r="AO11" s="125" t="s">
        <v>0</v>
      </c>
      <c r="AP11" s="125" t="s">
        <v>0</v>
      </c>
      <c r="AR11" s="10">
        <v>8364</v>
      </c>
      <c r="AS11" s="137">
        <v>4.058657401566397E-2</v>
      </c>
      <c r="AT11" s="10">
        <v>480.60606060606</v>
      </c>
      <c r="AU11" s="125" t="s">
        <v>0</v>
      </c>
      <c r="AV11" s="125" t="s">
        <v>0</v>
      </c>
      <c r="AW11" s="125" t="s">
        <v>0</v>
      </c>
      <c r="AY11" s="10">
        <v>7413</v>
      </c>
      <c r="AZ11" s="137">
        <v>4.6070090176313028E-2</v>
      </c>
      <c r="BA11" s="10">
        <v>369.09090909090901</v>
      </c>
      <c r="BB11" s="125" t="s">
        <v>0</v>
      </c>
      <c r="BC11" s="125" t="s">
        <v>0</v>
      </c>
      <c r="BD11" s="125" t="s">
        <v>0</v>
      </c>
      <c r="BF11" s="10">
        <v>59866</v>
      </c>
      <c r="BG11" s="137">
        <v>4.0103349895129467E-2</v>
      </c>
      <c r="BH11" s="10">
        <v>1170.08</v>
      </c>
      <c r="BI11" s="125" t="s">
        <v>0</v>
      </c>
      <c r="BJ11" s="125" t="s">
        <v>0</v>
      </c>
      <c r="BK11" s="125" t="s">
        <v>0</v>
      </c>
    </row>
    <row r="12" spans="1:64" ht="14.4" x14ac:dyDescent="0.3">
      <c r="A12" s="125" t="s">
        <v>75</v>
      </c>
      <c r="B12" s="10">
        <v>40473</v>
      </c>
      <c r="C12" s="137">
        <v>0.11125374529261386</v>
      </c>
      <c r="D12" s="10">
        <v>900</v>
      </c>
      <c r="E12" s="125" t="s">
        <v>0</v>
      </c>
      <c r="F12" s="125" t="s">
        <v>0</v>
      </c>
      <c r="G12" s="125" t="s">
        <v>0</v>
      </c>
      <c r="I12" s="10">
        <v>32752</v>
      </c>
      <c r="J12" s="137">
        <v>0.11012851465040115</v>
      </c>
      <c r="K12" s="10">
        <v>832.72727272727195</v>
      </c>
      <c r="L12" s="125" t="s">
        <v>0</v>
      </c>
      <c r="M12" s="125" t="s">
        <v>0</v>
      </c>
      <c r="N12" s="125" t="s">
        <v>0</v>
      </c>
      <c r="P12" s="10">
        <v>4946</v>
      </c>
      <c r="Q12" s="137">
        <v>9.6917680716399196E-2</v>
      </c>
      <c r="R12" s="10">
        <v>286.666666666666</v>
      </c>
      <c r="S12" s="125" t="s">
        <v>0</v>
      </c>
      <c r="T12" s="125" t="s">
        <v>0</v>
      </c>
      <c r="U12" s="125" t="s">
        <v>0</v>
      </c>
      <c r="W12" s="10">
        <v>5983</v>
      </c>
      <c r="X12" s="137">
        <v>0.1148412607009866</v>
      </c>
      <c r="Y12" s="10">
        <v>411.51515151515099</v>
      </c>
      <c r="Z12" s="125" t="s">
        <v>0</v>
      </c>
      <c r="AA12" s="125" t="s">
        <v>0</v>
      </c>
      <c r="AB12" s="125" t="s">
        <v>0</v>
      </c>
      <c r="AD12" s="10">
        <v>10818</v>
      </c>
      <c r="AE12" s="137">
        <v>0.11783286859532938</v>
      </c>
      <c r="AF12" s="10">
        <v>404.84848484848402</v>
      </c>
      <c r="AG12" s="125" t="s">
        <v>0</v>
      </c>
      <c r="AH12" s="125" t="s">
        <v>0</v>
      </c>
      <c r="AI12" s="125" t="s">
        <v>0</v>
      </c>
      <c r="AK12" s="10">
        <v>32130</v>
      </c>
      <c r="AL12" s="137">
        <v>0.11914076260470705</v>
      </c>
      <c r="AM12" s="10">
        <v>860</v>
      </c>
      <c r="AN12" s="125" t="s">
        <v>0</v>
      </c>
      <c r="AO12" s="125" t="s">
        <v>0</v>
      </c>
      <c r="AP12" s="125" t="s">
        <v>0</v>
      </c>
      <c r="AR12" s="10">
        <v>26958</v>
      </c>
      <c r="AS12" s="137">
        <v>0.13081454594862141</v>
      </c>
      <c r="AT12" s="10">
        <v>802.42424242424204</v>
      </c>
      <c r="AU12" s="125" t="s">
        <v>0</v>
      </c>
      <c r="AV12" s="125" t="s">
        <v>0</v>
      </c>
      <c r="AW12" s="125" t="s">
        <v>0</v>
      </c>
      <c r="AY12" s="10">
        <v>16886</v>
      </c>
      <c r="AZ12" s="137">
        <v>0.10494260659884282</v>
      </c>
      <c r="BA12" s="10">
        <v>575.15151515151501</v>
      </c>
      <c r="BB12" s="125" t="s">
        <v>0</v>
      </c>
      <c r="BC12" s="125" t="s">
        <v>0</v>
      </c>
      <c r="BD12" s="125" t="s">
        <v>0</v>
      </c>
      <c r="BF12" s="10">
        <v>170946</v>
      </c>
      <c r="BG12" s="137">
        <v>0.11451420257195739</v>
      </c>
      <c r="BH12" s="10">
        <v>1905.14</v>
      </c>
      <c r="BI12" s="125" t="s">
        <v>0</v>
      </c>
      <c r="BJ12" s="125" t="s">
        <v>0</v>
      </c>
      <c r="BK12" s="125" t="s">
        <v>0</v>
      </c>
    </row>
    <row r="13" spans="1:64" ht="14.4" x14ac:dyDescent="0.3">
      <c r="A13" s="125" t="s">
        <v>907</v>
      </c>
      <c r="B13" s="10">
        <v>16559</v>
      </c>
      <c r="C13" s="137">
        <v>4.5518018637125818E-2</v>
      </c>
      <c r="D13" s="10">
        <v>666.66666666666595</v>
      </c>
      <c r="E13" s="125" t="s">
        <v>0</v>
      </c>
      <c r="F13" s="125" t="s">
        <v>0</v>
      </c>
      <c r="G13" s="125" t="s">
        <v>0</v>
      </c>
      <c r="I13" s="10">
        <v>15664</v>
      </c>
      <c r="J13" s="137">
        <v>5.2670159180626633E-2</v>
      </c>
      <c r="K13" s="10">
        <v>498.78787878787801</v>
      </c>
      <c r="L13" s="125" t="s">
        <v>0</v>
      </c>
      <c r="M13" s="125" t="s">
        <v>0</v>
      </c>
      <c r="N13" s="125" t="s">
        <v>0</v>
      </c>
      <c r="P13" s="10">
        <v>2828</v>
      </c>
      <c r="Q13" s="137">
        <v>5.5415123547508473E-2</v>
      </c>
      <c r="R13" s="10">
        <v>271.51515151515099</v>
      </c>
      <c r="S13" s="125" t="s">
        <v>0</v>
      </c>
      <c r="T13" s="125" t="s">
        <v>0</v>
      </c>
      <c r="U13" s="125" t="s">
        <v>0</v>
      </c>
      <c r="W13" s="10">
        <v>2249</v>
      </c>
      <c r="X13" s="137">
        <v>4.316864370993128E-2</v>
      </c>
      <c r="Y13" s="10">
        <v>206.06060606060601</v>
      </c>
      <c r="Z13" s="125" t="s">
        <v>0</v>
      </c>
      <c r="AA13" s="125" t="s">
        <v>0</v>
      </c>
      <c r="AB13" s="125" t="s">
        <v>0</v>
      </c>
      <c r="AD13" s="10">
        <v>4717</v>
      </c>
      <c r="AE13" s="137">
        <v>5.1378964796096202E-2</v>
      </c>
      <c r="AF13" s="10">
        <v>251.51515151515099</v>
      </c>
      <c r="AG13" s="125" t="s">
        <v>0</v>
      </c>
      <c r="AH13" s="125" t="s">
        <v>0</v>
      </c>
      <c r="AI13" s="125" t="s">
        <v>0</v>
      </c>
      <c r="AK13" s="10">
        <v>16803</v>
      </c>
      <c r="AL13" s="137">
        <v>6.2306947838372005E-2</v>
      </c>
      <c r="AM13" s="10">
        <v>644.24242424242402</v>
      </c>
      <c r="AN13" s="125" t="s">
        <v>0</v>
      </c>
      <c r="AO13" s="125" t="s">
        <v>0</v>
      </c>
      <c r="AP13" s="125" t="s">
        <v>0</v>
      </c>
      <c r="AR13" s="10">
        <v>10706</v>
      </c>
      <c r="AS13" s="137">
        <v>5.1951202942575145E-2</v>
      </c>
      <c r="AT13" s="10">
        <v>451.51515151515099</v>
      </c>
      <c r="AU13" s="125" t="s">
        <v>0</v>
      </c>
      <c r="AV13" s="125" t="s">
        <v>0</v>
      </c>
      <c r="AW13" s="125" t="s">
        <v>0</v>
      </c>
      <c r="AY13" s="10">
        <v>7289</v>
      </c>
      <c r="AZ13" s="137">
        <v>4.5299458693531046E-2</v>
      </c>
      <c r="BA13" s="10">
        <v>349.09090909090901</v>
      </c>
      <c r="BB13" s="125" t="s">
        <v>0</v>
      </c>
      <c r="BC13" s="125" t="s">
        <v>0</v>
      </c>
      <c r="BD13" s="125" t="s">
        <v>0</v>
      </c>
      <c r="BF13" s="10">
        <v>76815</v>
      </c>
      <c r="BG13" s="137">
        <v>5.1457234861095949E-2</v>
      </c>
      <c r="BH13" s="10">
        <v>1269</v>
      </c>
      <c r="BI13" s="125" t="s">
        <v>0</v>
      </c>
      <c r="BJ13" s="125" t="s">
        <v>0</v>
      </c>
      <c r="BK13" s="125" t="s">
        <v>0</v>
      </c>
    </row>
    <row r="14" spans="1:64" ht="14.4" x14ac:dyDescent="0.3">
      <c r="A14" s="125" t="s">
        <v>77</v>
      </c>
      <c r="B14" s="10">
        <v>6351</v>
      </c>
      <c r="C14" s="137">
        <v>1.7457874048214628E-2</v>
      </c>
      <c r="D14" s="10">
        <v>360</v>
      </c>
      <c r="E14" s="125" t="s">
        <v>0</v>
      </c>
      <c r="F14" s="125" t="s">
        <v>0</v>
      </c>
      <c r="G14" s="125" t="s">
        <v>0</v>
      </c>
      <c r="I14" s="10">
        <v>4284</v>
      </c>
      <c r="J14" s="137">
        <v>1.4404938836172401E-2</v>
      </c>
      <c r="K14" s="10">
        <v>310.30303030303003</v>
      </c>
      <c r="L14" s="125" t="s">
        <v>0</v>
      </c>
      <c r="M14" s="125" t="s">
        <v>0</v>
      </c>
      <c r="N14" s="125" t="s">
        <v>0</v>
      </c>
      <c r="P14" s="10">
        <v>487</v>
      </c>
      <c r="Q14" s="137">
        <v>9.5428448258969688E-3</v>
      </c>
      <c r="R14" s="10">
        <v>120.60606060606</v>
      </c>
      <c r="S14" s="125" t="s">
        <v>0</v>
      </c>
      <c r="T14" s="125" t="s">
        <v>0</v>
      </c>
      <c r="U14" s="125" t="s">
        <v>0</v>
      </c>
      <c r="W14" s="10">
        <v>968</v>
      </c>
      <c r="X14" s="137">
        <v>1.8580367768436409E-2</v>
      </c>
      <c r="Y14" s="10">
        <v>158.78787878787799</v>
      </c>
      <c r="Z14" s="125" t="s">
        <v>0</v>
      </c>
      <c r="AA14" s="125" t="s">
        <v>0</v>
      </c>
      <c r="AB14" s="125" t="s">
        <v>0</v>
      </c>
      <c r="AD14" s="10">
        <v>1829</v>
      </c>
      <c r="AE14" s="137">
        <v>1.9922011153712095E-2</v>
      </c>
      <c r="AF14" s="10">
        <v>199.39393939393901</v>
      </c>
      <c r="AG14" s="125" t="s">
        <v>0</v>
      </c>
      <c r="AH14" s="125" t="s">
        <v>0</v>
      </c>
      <c r="AI14" s="125" t="s">
        <v>0</v>
      </c>
      <c r="AK14" s="10">
        <v>5397</v>
      </c>
      <c r="AL14" s="137">
        <v>2.0012533326411574E-2</v>
      </c>
      <c r="AM14" s="10">
        <v>273.93939393939303</v>
      </c>
      <c r="AN14" s="125" t="s">
        <v>0</v>
      </c>
      <c r="AO14" s="125" t="s">
        <v>0</v>
      </c>
      <c r="AP14" s="125" t="s">
        <v>0</v>
      </c>
      <c r="AR14" s="10">
        <v>3467</v>
      </c>
      <c r="AS14" s="137">
        <v>1.6823726938343733E-2</v>
      </c>
      <c r="AT14" s="10">
        <v>252.12121212121201</v>
      </c>
      <c r="AU14" s="125" t="s">
        <v>0</v>
      </c>
      <c r="AV14" s="125" t="s">
        <v>0</v>
      </c>
      <c r="AW14" s="125" t="s">
        <v>0</v>
      </c>
      <c r="AY14" s="10">
        <v>1315</v>
      </c>
      <c r="AZ14" s="137">
        <v>8.1724225795024447E-3</v>
      </c>
      <c r="BA14" s="10">
        <v>153.939393939393</v>
      </c>
      <c r="BB14" s="125" t="s">
        <v>0</v>
      </c>
      <c r="BC14" s="125" t="s">
        <v>0</v>
      </c>
      <c r="BD14" s="125" t="s">
        <v>0</v>
      </c>
      <c r="BF14" s="10">
        <v>24098</v>
      </c>
      <c r="BG14" s="137">
        <v>1.6142894560732802E-2</v>
      </c>
      <c r="BH14" s="10">
        <v>682.72</v>
      </c>
      <c r="BI14" s="125" t="s">
        <v>0</v>
      </c>
      <c r="BJ14" s="125" t="s">
        <v>0</v>
      </c>
      <c r="BK14" s="125" t="s">
        <v>0</v>
      </c>
    </row>
    <row r="15" spans="1:64" ht="14.4" x14ac:dyDescent="0.3">
      <c r="A15" s="125" t="s">
        <v>908</v>
      </c>
      <c r="B15" s="10">
        <v>19411</v>
      </c>
      <c r="C15" s="137">
        <v>5.3357706369059073E-2</v>
      </c>
      <c r="D15" s="10">
        <v>634.54545454545405</v>
      </c>
      <c r="E15" s="125" t="s">
        <v>0</v>
      </c>
      <c r="F15" s="125" t="s">
        <v>0</v>
      </c>
      <c r="G15" s="125" t="s">
        <v>0</v>
      </c>
      <c r="I15" s="10">
        <v>13969</v>
      </c>
      <c r="J15" s="137">
        <v>4.6970726097687272E-2</v>
      </c>
      <c r="K15" s="10">
        <v>521.81818181818096</v>
      </c>
      <c r="L15" s="125" t="s">
        <v>0</v>
      </c>
      <c r="M15" s="125" t="s">
        <v>0</v>
      </c>
      <c r="N15" s="125" t="s">
        <v>0</v>
      </c>
      <c r="P15" s="10">
        <v>1595</v>
      </c>
      <c r="Q15" s="137">
        <v>3.1254286442106087E-2</v>
      </c>
      <c r="R15" s="10">
        <v>170.30303030303</v>
      </c>
      <c r="S15" s="125" t="s">
        <v>0</v>
      </c>
      <c r="T15" s="125" t="s">
        <v>0</v>
      </c>
      <c r="U15" s="125" t="s">
        <v>0</v>
      </c>
      <c r="W15" s="10">
        <v>2238</v>
      </c>
      <c r="X15" s="137">
        <v>4.2957503167108141E-2</v>
      </c>
      <c r="Y15" s="10">
        <v>257.575757575757</v>
      </c>
      <c r="Z15" s="125" t="s">
        <v>0</v>
      </c>
      <c r="AA15" s="125" t="s">
        <v>0</v>
      </c>
      <c r="AB15" s="125" t="s">
        <v>0</v>
      </c>
      <c r="AD15" s="10">
        <v>3314</v>
      </c>
      <c r="AE15" s="137">
        <v>3.6097072150575116E-2</v>
      </c>
      <c r="AF15" s="10">
        <v>249.69696969696901</v>
      </c>
      <c r="AG15" s="125" t="s">
        <v>0</v>
      </c>
      <c r="AH15" s="125" t="s">
        <v>0</v>
      </c>
      <c r="AI15" s="125" t="s">
        <v>0</v>
      </c>
      <c r="AK15" s="10">
        <v>16944</v>
      </c>
      <c r="AL15" s="137">
        <v>6.2829787786310487E-2</v>
      </c>
      <c r="AM15" s="10">
        <v>631.51515151515105</v>
      </c>
      <c r="AN15" s="125" t="s">
        <v>0</v>
      </c>
      <c r="AO15" s="125" t="s">
        <v>0</v>
      </c>
      <c r="AP15" s="125" t="s">
        <v>0</v>
      </c>
      <c r="AR15" s="10">
        <v>9931</v>
      </c>
      <c r="AS15" s="137">
        <v>4.8190490979143817E-2</v>
      </c>
      <c r="AT15" s="10">
        <v>481.81818181818102</v>
      </c>
      <c r="AU15" s="125" t="s">
        <v>0</v>
      </c>
      <c r="AV15" s="125" t="s">
        <v>0</v>
      </c>
      <c r="AW15" s="125" t="s">
        <v>0</v>
      </c>
      <c r="AY15" s="10">
        <v>6636</v>
      </c>
      <c r="AZ15" s="137">
        <v>4.1241213868880779E-2</v>
      </c>
      <c r="BA15" s="10">
        <v>310.90909090909003</v>
      </c>
      <c r="BB15" s="125" t="s">
        <v>0</v>
      </c>
      <c r="BC15" s="125" t="s">
        <v>0</v>
      </c>
      <c r="BD15" s="125" t="s">
        <v>0</v>
      </c>
      <c r="BF15" s="10">
        <v>74038</v>
      </c>
      <c r="BG15" s="137">
        <v>4.9596963544175247E-2</v>
      </c>
      <c r="BH15" s="10">
        <v>1247.3800000000001</v>
      </c>
      <c r="BI15" s="125" t="s">
        <v>0</v>
      </c>
      <c r="BJ15" s="125" t="s">
        <v>0</v>
      </c>
      <c r="BK15" s="125" t="s">
        <v>0</v>
      </c>
    </row>
    <row r="16" spans="1:64" ht="14.4" x14ac:dyDescent="0.3">
      <c r="A16" s="125" t="s">
        <v>909</v>
      </c>
      <c r="B16" s="10">
        <v>29539</v>
      </c>
      <c r="C16" s="137">
        <v>8.1197943868715469E-2</v>
      </c>
      <c r="D16" s="10">
        <v>826.66666666666595</v>
      </c>
      <c r="E16" s="125" t="s">
        <v>0</v>
      </c>
      <c r="F16" s="125" t="s">
        <v>0</v>
      </c>
      <c r="G16" s="125" t="s">
        <v>0</v>
      </c>
      <c r="I16" s="10">
        <v>24181</v>
      </c>
      <c r="J16" s="137">
        <v>8.1308549485874154E-2</v>
      </c>
      <c r="K16" s="10">
        <v>812.12121212121201</v>
      </c>
      <c r="L16" s="125" t="s">
        <v>0</v>
      </c>
      <c r="M16" s="125" t="s">
        <v>0</v>
      </c>
      <c r="N16" s="125" t="s">
        <v>0</v>
      </c>
      <c r="P16" s="10">
        <v>2310</v>
      </c>
      <c r="Q16" s="137">
        <v>4.5264828640291577E-2</v>
      </c>
      <c r="R16" s="10">
        <v>239.39393939393901</v>
      </c>
      <c r="S16" s="125" t="s">
        <v>0</v>
      </c>
      <c r="T16" s="125" t="s">
        <v>0</v>
      </c>
      <c r="U16" s="125" t="s">
        <v>0</v>
      </c>
      <c r="W16" s="10">
        <v>3461</v>
      </c>
      <c r="X16" s="137">
        <v>6.6432492610080995E-2</v>
      </c>
      <c r="Y16" s="10">
        <v>301.21212121212102</v>
      </c>
      <c r="Z16" s="125" t="s">
        <v>0</v>
      </c>
      <c r="AA16" s="125" t="s">
        <v>0</v>
      </c>
      <c r="AB16" s="125" t="s">
        <v>0</v>
      </c>
      <c r="AD16" s="10">
        <v>5333</v>
      </c>
      <c r="AE16" s="137">
        <v>5.8088619728128267E-2</v>
      </c>
      <c r="AF16" s="10">
        <v>293.93939393939303</v>
      </c>
      <c r="AG16" s="125" t="s">
        <v>0</v>
      </c>
      <c r="AH16" s="125" t="s">
        <v>0</v>
      </c>
      <c r="AI16" s="125" t="s">
        <v>0</v>
      </c>
      <c r="AK16" s="10">
        <v>23131</v>
      </c>
      <c r="AL16" s="137">
        <v>8.5771708055072476E-2</v>
      </c>
      <c r="AM16" s="10">
        <v>720</v>
      </c>
      <c r="AN16" s="125" t="s">
        <v>0</v>
      </c>
      <c r="AO16" s="125" t="s">
        <v>0</v>
      </c>
      <c r="AP16" s="125" t="s">
        <v>0</v>
      </c>
      <c r="AR16" s="10">
        <v>15773</v>
      </c>
      <c r="AS16" s="137">
        <v>7.6538980386067407E-2</v>
      </c>
      <c r="AT16" s="10">
        <v>613.33333333333303</v>
      </c>
      <c r="AU16" s="125" t="s">
        <v>0</v>
      </c>
      <c r="AV16" s="125" t="s">
        <v>0</v>
      </c>
      <c r="AW16" s="125" t="s">
        <v>0</v>
      </c>
      <c r="AY16" s="10">
        <v>9579</v>
      </c>
      <c r="AZ16" s="137">
        <v>5.9531282044907929E-2</v>
      </c>
      <c r="BA16" s="10">
        <v>361.81818181818102</v>
      </c>
      <c r="BB16" s="125" t="s">
        <v>0</v>
      </c>
      <c r="BC16" s="125" t="s">
        <v>0</v>
      </c>
      <c r="BD16" s="125" t="s">
        <v>0</v>
      </c>
      <c r="BF16" s="10">
        <v>113307</v>
      </c>
      <c r="BG16" s="137">
        <v>7.5902687110671066E-2</v>
      </c>
      <c r="BH16" s="10">
        <v>1612.35</v>
      </c>
      <c r="BI16" s="125" t="s">
        <v>0</v>
      </c>
      <c r="BJ16" s="125" t="s">
        <v>0</v>
      </c>
      <c r="BK16" s="125" t="s">
        <v>0</v>
      </c>
    </row>
    <row r="17" spans="1:63" ht="14.4" x14ac:dyDescent="0.3">
      <c r="A17" s="125" t="s">
        <v>910</v>
      </c>
      <c r="B17" s="10">
        <v>82324</v>
      </c>
      <c r="C17" s="137">
        <v>0.2262953901976415</v>
      </c>
      <c r="D17" s="10">
        <v>1218.7878787878701</v>
      </c>
      <c r="E17" s="125" t="s">
        <v>0</v>
      </c>
      <c r="F17" s="125" t="s">
        <v>0</v>
      </c>
      <c r="G17" s="125" t="s">
        <v>0</v>
      </c>
      <c r="I17" s="10">
        <v>56683</v>
      </c>
      <c r="J17" s="137">
        <v>0.19059643978775917</v>
      </c>
      <c r="K17" s="10">
        <v>895.75757575757495</v>
      </c>
      <c r="L17" s="125" t="s">
        <v>0</v>
      </c>
      <c r="M17" s="125" t="s">
        <v>0</v>
      </c>
      <c r="N17" s="125" t="s">
        <v>0</v>
      </c>
      <c r="P17" s="10">
        <v>9466</v>
      </c>
      <c r="Q17" s="137">
        <v>0.18548782160562774</v>
      </c>
      <c r="R17" s="10">
        <v>449.09090909090901</v>
      </c>
      <c r="S17" s="125" t="s">
        <v>0</v>
      </c>
      <c r="T17" s="125" t="s">
        <v>0</v>
      </c>
      <c r="U17" s="125" t="s">
        <v>0</v>
      </c>
      <c r="W17" s="10">
        <v>9536</v>
      </c>
      <c r="X17" s="137">
        <v>0.18303965603286115</v>
      </c>
      <c r="Y17" s="10">
        <v>424.84848484848402</v>
      </c>
      <c r="Z17" s="125" t="s">
        <v>0</v>
      </c>
      <c r="AA17" s="125" t="s">
        <v>0</v>
      </c>
      <c r="AB17" s="125" t="s">
        <v>0</v>
      </c>
      <c r="AD17" s="10">
        <v>19921</v>
      </c>
      <c r="AE17" s="137">
        <v>0.21698544789125132</v>
      </c>
      <c r="AF17" s="10">
        <v>540.60606060606005</v>
      </c>
      <c r="AG17" s="125" t="s">
        <v>0</v>
      </c>
      <c r="AH17" s="125" t="s">
        <v>0</v>
      </c>
      <c r="AI17" s="125" t="s">
        <v>0</v>
      </c>
      <c r="AK17" s="10">
        <v>53359</v>
      </c>
      <c r="AL17" s="137">
        <v>0.19785969348971563</v>
      </c>
      <c r="AM17" s="10">
        <v>944.24242424242402</v>
      </c>
      <c r="AN17" s="125" t="s">
        <v>0</v>
      </c>
      <c r="AO17" s="125" t="s">
        <v>0</v>
      </c>
      <c r="AP17" s="125" t="s">
        <v>0</v>
      </c>
      <c r="AR17" s="10">
        <v>42331</v>
      </c>
      <c r="AS17" s="137">
        <v>0.20541251370840166</v>
      </c>
      <c r="AT17" s="10">
        <v>880</v>
      </c>
      <c r="AU17" s="125" t="s">
        <v>0</v>
      </c>
      <c r="AV17" s="125" t="s">
        <v>0</v>
      </c>
      <c r="AW17" s="125" t="s">
        <v>0</v>
      </c>
      <c r="AY17" s="10">
        <v>32382</v>
      </c>
      <c r="AZ17" s="137">
        <v>0.20124668286650052</v>
      </c>
      <c r="BA17" s="10">
        <v>991.51515151515105</v>
      </c>
      <c r="BB17" s="125" t="s">
        <v>0</v>
      </c>
      <c r="BC17" s="125" t="s">
        <v>0</v>
      </c>
      <c r="BD17" s="125" t="s">
        <v>0</v>
      </c>
      <c r="BF17" s="10">
        <v>306002</v>
      </c>
      <c r="BG17" s="137">
        <v>0.20498622380999912</v>
      </c>
      <c r="BH17" s="10">
        <v>2367.5100000000002</v>
      </c>
      <c r="BI17" s="125" t="s">
        <v>0</v>
      </c>
      <c r="BJ17" s="125" t="s">
        <v>0</v>
      </c>
      <c r="BK17" s="125" t="s">
        <v>0</v>
      </c>
    </row>
    <row r="18" spans="1:63" ht="14.4" x14ac:dyDescent="0.3">
      <c r="A18" s="125" t="s">
        <v>911</v>
      </c>
      <c r="B18" s="10">
        <v>28081</v>
      </c>
      <c r="C18" s="137">
        <v>7.7190137167046924E-2</v>
      </c>
      <c r="D18" s="10">
        <v>770.90909090909099</v>
      </c>
      <c r="E18" s="125" t="s">
        <v>0</v>
      </c>
      <c r="F18" s="125" t="s">
        <v>0</v>
      </c>
      <c r="G18" s="125" t="s">
        <v>0</v>
      </c>
      <c r="I18" s="10">
        <v>23380</v>
      </c>
      <c r="J18" s="137">
        <v>7.8615189073228467E-2</v>
      </c>
      <c r="K18" s="10">
        <v>741.21212121212102</v>
      </c>
      <c r="L18" s="125" t="s">
        <v>0</v>
      </c>
      <c r="M18" s="125" t="s">
        <v>0</v>
      </c>
      <c r="N18" s="125" t="s">
        <v>0</v>
      </c>
      <c r="P18" s="10">
        <v>4282</v>
      </c>
      <c r="Q18" s="137">
        <v>8.3906491877804551E-2</v>
      </c>
      <c r="R18" s="10">
        <v>365.45454545454498</v>
      </c>
      <c r="S18" s="125" t="s">
        <v>0</v>
      </c>
      <c r="T18" s="125" t="s">
        <v>0</v>
      </c>
      <c r="U18" s="125" t="s">
        <v>0</v>
      </c>
      <c r="W18" s="10">
        <v>4249</v>
      </c>
      <c r="X18" s="137">
        <v>8.1557833314138739E-2</v>
      </c>
      <c r="Y18" s="10">
        <v>367.87878787878702</v>
      </c>
      <c r="Z18" s="125" t="s">
        <v>0</v>
      </c>
      <c r="AA18" s="125" t="s">
        <v>0</v>
      </c>
      <c r="AB18" s="125" t="s">
        <v>0</v>
      </c>
      <c r="AD18" s="10">
        <v>6039</v>
      </c>
      <c r="AE18" s="137">
        <v>6.5778581387242949E-2</v>
      </c>
      <c r="AF18" s="10">
        <v>352.12121212121201</v>
      </c>
      <c r="AG18" s="125" t="s">
        <v>0</v>
      </c>
      <c r="AH18" s="125" t="s">
        <v>0</v>
      </c>
      <c r="AI18" s="125" t="s">
        <v>0</v>
      </c>
      <c r="AK18" s="10">
        <v>19130</v>
      </c>
      <c r="AL18" s="137">
        <v>7.0935661021725674E-2</v>
      </c>
      <c r="AM18" s="10">
        <v>693.93939393939399</v>
      </c>
      <c r="AN18" s="125" t="s">
        <v>0</v>
      </c>
      <c r="AO18" s="125" t="s">
        <v>0</v>
      </c>
      <c r="AP18" s="125" t="s">
        <v>0</v>
      </c>
      <c r="AR18" s="10">
        <v>15158</v>
      </c>
      <c r="AS18" s="137">
        <v>7.3554673473150936E-2</v>
      </c>
      <c r="AT18" s="10">
        <v>583.030303030303</v>
      </c>
      <c r="AU18" s="125" t="s">
        <v>0</v>
      </c>
      <c r="AV18" s="125" t="s">
        <v>0</v>
      </c>
      <c r="AW18" s="125" t="s">
        <v>0</v>
      </c>
      <c r="AY18" s="10">
        <v>11081</v>
      </c>
      <c r="AZ18" s="137">
        <v>6.8865866618605776E-2</v>
      </c>
      <c r="BA18" s="10">
        <v>493.93939393939399</v>
      </c>
      <c r="BB18" s="125" t="s">
        <v>0</v>
      </c>
      <c r="BC18" s="125" t="s">
        <v>0</v>
      </c>
      <c r="BD18" s="125" t="s">
        <v>0</v>
      </c>
      <c r="BF18" s="10">
        <v>111400</v>
      </c>
      <c r="BG18" s="137">
        <v>7.4625215954254878E-2</v>
      </c>
      <c r="BH18" s="10">
        <v>1611.51</v>
      </c>
      <c r="BI18" s="125" t="s">
        <v>0</v>
      </c>
      <c r="BJ18" s="125" t="s">
        <v>0</v>
      </c>
      <c r="BK18" s="125" t="s">
        <v>0</v>
      </c>
    </row>
    <row r="19" spans="1:63" ht="14.4" x14ac:dyDescent="0.3">
      <c r="A19" s="125" t="s">
        <v>82</v>
      </c>
      <c r="B19" s="10">
        <v>16917</v>
      </c>
      <c r="C19" s="137">
        <v>4.6502102861541002E-2</v>
      </c>
      <c r="D19" s="10">
        <v>642.42424242424204</v>
      </c>
      <c r="E19" s="125" t="s">
        <v>0</v>
      </c>
      <c r="F19" s="125" t="s">
        <v>0</v>
      </c>
      <c r="G19" s="125" t="s">
        <v>0</v>
      </c>
      <c r="I19" s="10">
        <v>14460</v>
      </c>
      <c r="J19" s="137">
        <v>4.8621712318172951E-2</v>
      </c>
      <c r="K19" s="10">
        <v>535.15151515151501</v>
      </c>
      <c r="L19" s="125" t="s">
        <v>0</v>
      </c>
      <c r="M19" s="125" t="s">
        <v>0</v>
      </c>
      <c r="N19" s="125" t="s">
        <v>0</v>
      </c>
      <c r="P19" s="10">
        <v>2398</v>
      </c>
      <c r="Q19" s="137">
        <v>4.6989203064683634E-2</v>
      </c>
      <c r="R19" s="10">
        <v>243.030303030303</v>
      </c>
      <c r="S19" s="125" t="s">
        <v>0</v>
      </c>
      <c r="T19" s="125" t="s">
        <v>0</v>
      </c>
      <c r="U19" s="125" t="s">
        <v>0</v>
      </c>
      <c r="W19" s="10">
        <v>2252</v>
      </c>
      <c r="X19" s="137">
        <v>4.3226227494337598E-2</v>
      </c>
      <c r="Y19" s="10">
        <v>228.48484848484799</v>
      </c>
      <c r="Z19" s="125" t="s">
        <v>0</v>
      </c>
      <c r="AA19" s="125" t="s">
        <v>0</v>
      </c>
      <c r="AB19" s="125" t="s">
        <v>0</v>
      </c>
      <c r="AD19" s="10">
        <v>3677</v>
      </c>
      <c r="AE19" s="137">
        <v>4.0050975949808297E-2</v>
      </c>
      <c r="AF19" s="10">
        <v>269.09090909090901</v>
      </c>
      <c r="AG19" s="125" t="s">
        <v>0</v>
      </c>
      <c r="AH19" s="125" t="s">
        <v>0</v>
      </c>
      <c r="AI19" s="125" t="s">
        <v>0</v>
      </c>
      <c r="AK19" s="10">
        <v>12847</v>
      </c>
      <c r="AL19" s="137">
        <v>4.7637764618197055E-2</v>
      </c>
      <c r="AM19" s="10">
        <v>560</v>
      </c>
      <c r="AN19" s="125" t="s">
        <v>0</v>
      </c>
      <c r="AO19" s="125" t="s">
        <v>0</v>
      </c>
      <c r="AP19" s="125" t="s">
        <v>0</v>
      </c>
      <c r="AR19" s="10">
        <v>10039</v>
      </c>
      <c r="AS19" s="137">
        <v>4.8714564388241344E-2</v>
      </c>
      <c r="AT19" s="10">
        <v>474.54545454545399</v>
      </c>
      <c r="AU19" s="125" t="s">
        <v>0</v>
      </c>
      <c r="AV19" s="125" t="s">
        <v>0</v>
      </c>
      <c r="AW19" s="125" t="s">
        <v>0</v>
      </c>
      <c r="AY19" s="10">
        <v>6917</v>
      </c>
      <c r="AZ19" s="137">
        <v>4.2987564245185107E-2</v>
      </c>
      <c r="BA19" s="10">
        <v>315.15151515151501</v>
      </c>
      <c r="BB19" s="125" t="s">
        <v>0</v>
      </c>
      <c r="BC19" s="125" t="s">
        <v>0</v>
      </c>
      <c r="BD19" s="125" t="s">
        <v>0</v>
      </c>
      <c r="BF19" s="10">
        <v>69507</v>
      </c>
      <c r="BG19" s="137">
        <v>4.6561713512858115E-2</v>
      </c>
      <c r="BH19" s="10">
        <v>1232.5899999999999</v>
      </c>
      <c r="BI19" s="125" t="s">
        <v>0</v>
      </c>
      <c r="BJ19" s="125" t="s">
        <v>0</v>
      </c>
      <c r="BK19" s="125" t="s">
        <v>0</v>
      </c>
    </row>
    <row r="20" spans="1:63" ht="14.4" x14ac:dyDescent="0.3">
      <c r="A20" s="125" t="s">
        <v>83</v>
      </c>
      <c r="B20" s="10">
        <v>22351</v>
      </c>
      <c r="C20" s="137">
        <v>6.1439291899172598E-2</v>
      </c>
      <c r="D20" s="10">
        <v>675.15151515151501</v>
      </c>
      <c r="E20" s="125" t="s">
        <v>0</v>
      </c>
      <c r="F20" s="125" t="s">
        <v>0</v>
      </c>
      <c r="G20" s="125" t="s">
        <v>0</v>
      </c>
      <c r="I20" s="10">
        <v>22611</v>
      </c>
      <c r="J20" s="137">
        <v>7.6029428577192859E-2</v>
      </c>
      <c r="K20" s="10">
        <v>654.54545454545405</v>
      </c>
      <c r="L20" s="125" t="s">
        <v>0</v>
      </c>
      <c r="M20" s="125" t="s">
        <v>0</v>
      </c>
      <c r="N20" s="125" t="s">
        <v>0</v>
      </c>
      <c r="P20" s="10">
        <v>6739</v>
      </c>
      <c r="Q20" s="137">
        <v>0.13205180961338742</v>
      </c>
      <c r="R20" s="10">
        <v>386.666666666666</v>
      </c>
      <c r="S20" s="125" t="s">
        <v>0</v>
      </c>
      <c r="T20" s="125" t="s">
        <v>0</v>
      </c>
      <c r="U20" s="125" t="s">
        <v>0</v>
      </c>
      <c r="W20" s="10">
        <v>3358</v>
      </c>
      <c r="X20" s="137">
        <v>6.4455449345464322E-2</v>
      </c>
      <c r="Y20" s="10">
        <v>311.51515151515099</v>
      </c>
      <c r="Z20" s="125" t="s">
        <v>0</v>
      </c>
      <c r="AA20" s="125" t="s">
        <v>0</v>
      </c>
      <c r="AB20" s="125" t="s">
        <v>0</v>
      </c>
      <c r="AD20" s="10">
        <v>3874</v>
      </c>
      <c r="AE20" s="137">
        <v>4.2196758452422448E-2</v>
      </c>
      <c r="AF20" s="10">
        <v>292.12121212121201</v>
      </c>
      <c r="AG20" s="125" t="s">
        <v>0</v>
      </c>
      <c r="AH20" s="125" t="s">
        <v>0</v>
      </c>
      <c r="AI20" s="125" t="s">
        <v>0</v>
      </c>
      <c r="AK20" s="10">
        <v>13874</v>
      </c>
      <c r="AL20" s="137">
        <v>5.1445967643252585E-2</v>
      </c>
      <c r="AM20" s="10">
        <v>546.06060606060601</v>
      </c>
      <c r="AN20" s="125" t="s">
        <v>0</v>
      </c>
      <c r="AO20" s="125" t="s">
        <v>0</v>
      </c>
      <c r="AP20" s="125" t="s">
        <v>0</v>
      </c>
      <c r="AR20" s="10">
        <v>7158</v>
      </c>
      <c r="AS20" s="137">
        <v>3.4734420947408265E-2</v>
      </c>
      <c r="AT20" s="10">
        <v>372.12121212121201</v>
      </c>
      <c r="AU20" s="125" t="s">
        <v>0</v>
      </c>
      <c r="AV20" s="125" t="s">
        <v>0</v>
      </c>
      <c r="AW20" s="125" t="s">
        <v>0</v>
      </c>
      <c r="AY20" s="10">
        <v>10048</v>
      </c>
      <c r="AZ20" s="137">
        <v>6.2446009185430092E-2</v>
      </c>
      <c r="BA20" s="10">
        <v>400</v>
      </c>
      <c r="BB20" s="125" t="s">
        <v>0</v>
      </c>
      <c r="BC20" s="125" t="s">
        <v>0</v>
      </c>
      <c r="BD20" s="125" t="s">
        <v>0</v>
      </c>
      <c r="BF20" s="10">
        <v>90013</v>
      </c>
      <c r="BG20" s="137">
        <v>6.0298380284473464E-2</v>
      </c>
      <c r="BH20" s="10">
        <v>1345.66</v>
      </c>
      <c r="BI20" s="125" t="s">
        <v>0</v>
      </c>
      <c r="BJ20" s="125" t="s">
        <v>0</v>
      </c>
      <c r="BK20" s="125" t="s">
        <v>0</v>
      </c>
    </row>
    <row r="21" spans="1:63" ht="14.4" x14ac:dyDescent="0.3">
      <c r="A21" s="125" t="s">
        <v>912</v>
      </c>
      <c r="B21" s="10">
        <v>103340</v>
      </c>
      <c r="C21" s="137">
        <v>0.28406498254487478</v>
      </c>
      <c r="D21" s="10">
        <v>1385.45454545454</v>
      </c>
      <c r="E21" s="125" t="s">
        <v>0</v>
      </c>
      <c r="F21" s="125" t="s">
        <v>0</v>
      </c>
      <c r="G21" s="125" t="s">
        <v>0</v>
      </c>
      <c r="I21" s="10">
        <v>77107</v>
      </c>
      <c r="J21" s="137">
        <v>0.25927208656413292</v>
      </c>
      <c r="K21" s="10">
        <v>969.69696969696895</v>
      </c>
      <c r="L21" s="125" t="s">
        <v>0</v>
      </c>
      <c r="M21" s="125" t="s">
        <v>0</v>
      </c>
      <c r="N21" s="125" t="s">
        <v>0</v>
      </c>
      <c r="P21" s="10">
        <v>12094</v>
      </c>
      <c r="Q21" s="137">
        <v>0.23698391237042699</v>
      </c>
      <c r="R21" s="10">
        <v>449.09090909090901</v>
      </c>
      <c r="S21" s="125" t="s">
        <v>0</v>
      </c>
      <c r="T21" s="125" t="s">
        <v>0</v>
      </c>
      <c r="U21" s="125" t="s">
        <v>0</v>
      </c>
      <c r="W21" s="10">
        <v>12139</v>
      </c>
      <c r="X21" s="137">
        <v>0.23300318630273714</v>
      </c>
      <c r="Y21" s="10">
        <v>396.969696969697</v>
      </c>
      <c r="Z21" s="125" t="s">
        <v>0</v>
      </c>
      <c r="AA21" s="125" t="s">
        <v>0</v>
      </c>
      <c r="AB21" s="125" t="s">
        <v>0</v>
      </c>
      <c r="AD21" s="10">
        <v>21646</v>
      </c>
      <c r="AE21" s="137">
        <v>0.2357746601603346</v>
      </c>
      <c r="AF21" s="10">
        <v>634.54545454545405</v>
      </c>
      <c r="AG21" s="125" t="s">
        <v>0</v>
      </c>
      <c r="AH21" s="125" t="s">
        <v>0</v>
      </c>
      <c r="AI21" s="125" t="s">
        <v>0</v>
      </c>
      <c r="AK21" s="10">
        <v>75070</v>
      </c>
      <c r="AL21" s="137">
        <v>0.27836592121803166</v>
      </c>
      <c r="AM21" s="10">
        <v>1072.72727272727</v>
      </c>
      <c r="AN21" s="125" t="s">
        <v>0</v>
      </c>
      <c r="AO21" s="125" t="s">
        <v>0</v>
      </c>
      <c r="AP21" s="125" t="s">
        <v>0</v>
      </c>
      <c r="AR21" s="10">
        <v>55785</v>
      </c>
      <c r="AS21" s="137">
        <v>0.27069847339356945</v>
      </c>
      <c r="AT21" s="10">
        <v>1095.15151515151</v>
      </c>
      <c r="AU21" s="125" t="s">
        <v>0</v>
      </c>
      <c r="AV21" s="125" t="s">
        <v>0</v>
      </c>
      <c r="AW21" s="125" t="s">
        <v>0</v>
      </c>
      <c r="AY21" s="10">
        <v>39264</v>
      </c>
      <c r="AZ21" s="137">
        <v>0.24401673016090039</v>
      </c>
      <c r="BA21" s="10">
        <v>768.48484848484804</v>
      </c>
      <c r="BB21" s="125" t="s">
        <v>0</v>
      </c>
      <c r="BC21" s="125" t="s">
        <v>0</v>
      </c>
      <c r="BD21" s="125" t="s">
        <v>0</v>
      </c>
      <c r="BF21" s="10">
        <v>396445</v>
      </c>
      <c r="BG21" s="137">
        <v>0.26557265474851505</v>
      </c>
      <c r="BH21" s="10">
        <v>2560.38</v>
      </c>
      <c r="BI21" s="125" t="s">
        <v>0</v>
      </c>
      <c r="BJ21" s="125" t="s">
        <v>0</v>
      </c>
      <c r="BK21" s="125" t="s">
        <v>0</v>
      </c>
    </row>
    <row r="22" spans="1:63" ht="14.4" x14ac:dyDescent="0.3">
      <c r="A22" s="125" t="s">
        <v>659</v>
      </c>
      <c r="B22" s="10">
        <v>3896</v>
      </c>
      <c r="C22" s="137">
        <v>1.0709475246708266E-2</v>
      </c>
      <c r="D22" s="10">
        <v>306.06060606060601</v>
      </c>
      <c r="E22" s="125" t="s">
        <v>0</v>
      </c>
      <c r="F22" s="125" t="s">
        <v>0</v>
      </c>
      <c r="G22" s="125" t="s">
        <v>0</v>
      </c>
      <c r="I22" s="10">
        <v>4888</v>
      </c>
      <c r="J22" s="137">
        <v>1.6435887262187372E-2</v>
      </c>
      <c r="K22" s="10">
        <v>262.42424242424198</v>
      </c>
      <c r="L22" s="125" t="s">
        <v>0</v>
      </c>
      <c r="M22" s="125" t="s">
        <v>0</v>
      </c>
      <c r="N22" s="125" t="s">
        <v>0</v>
      </c>
      <c r="P22" s="10">
        <v>847</v>
      </c>
      <c r="Q22" s="137">
        <v>1.6597103834773579E-2</v>
      </c>
      <c r="R22" s="10">
        <v>104.84848484848401</v>
      </c>
      <c r="S22" s="125" t="s">
        <v>0</v>
      </c>
      <c r="T22" s="125" t="s">
        <v>0</v>
      </c>
      <c r="U22" s="125" t="s">
        <v>0</v>
      </c>
      <c r="W22" s="10">
        <v>965</v>
      </c>
      <c r="X22" s="137">
        <v>1.8522783984030098E-2</v>
      </c>
      <c r="Y22" s="10">
        <v>114.54545454545401</v>
      </c>
      <c r="Z22" s="125" t="s">
        <v>0</v>
      </c>
      <c r="AA22" s="125" t="s">
        <v>0</v>
      </c>
      <c r="AB22" s="125" t="s">
        <v>0</v>
      </c>
      <c r="AD22" s="10">
        <v>1715</v>
      </c>
      <c r="AE22" s="137">
        <v>1.868028929940746E-2</v>
      </c>
      <c r="AF22" s="10">
        <v>166.666666666666</v>
      </c>
      <c r="AG22" s="125" t="s">
        <v>0</v>
      </c>
      <c r="AH22" s="125" t="s">
        <v>0</v>
      </c>
      <c r="AI22" s="125" t="s">
        <v>0</v>
      </c>
      <c r="AK22" s="10">
        <v>2130</v>
      </c>
      <c r="AL22" s="137">
        <v>7.8982204901346404E-3</v>
      </c>
      <c r="AM22" s="10">
        <v>204.84848484848399</v>
      </c>
      <c r="AN22" s="125" t="s">
        <v>0</v>
      </c>
      <c r="AO22" s="125" t="s">
        <v>0</v>
      </c>
      <c r="AP22" s="125" t="s">
        <v>0</v>
      </c>
      <c r="AR22" s="10">
        <v>2322</v>
      </c>
      <c r="AS22" s="137">
        <v>1.1267578295596813E-2</v>
      </c>
      <c r="AT22" s="10">
        <v>153.333333333333</v>
      </c>
      <c r="AU22" s="125" t="s">
        <v>0</v>
      </c>
      <c r="AV22" s="125" t="s">
        <v>0</v>
      </c>
      <c r="AW22" s="125" t="s">
        <v>0</v>
      </c>
      <c r="AY22" s="10">
        <v>3212</v>
      </c>
      <c r="AZ22" s="137">
        <v>1.9961841312062249E-2</v>
      </c>
      <c r="BA22" s="10">
        <v>258.18181818181802</v>
      </c>
      <c r="BB22" s="125" t="s">
        <v>0</v>
      </c>
      <c r="BC22" s="125" t="s">
        <v>0</v>
      </c>
      <c r="BD22" s="125" t="s">
        <v>0</v>
      </c>
      <c r="BF22" s="10">
        <v>19975</v>
      </c>
      <c r="BG22" s="137">
        <v>1.338095770813502E-2</v>
      </c>
      <c r="BH22" s="10">
        <v>587.55999999999995</v>
      </c>
      <c r="BI22" s="125" t="s">
        <v>0</v>
      </c>
      <c r="BJ22" s="125" t="s">
        <v>0</v>
      </c>
      <c r="BK22" s="125" t="s">
        <v>0</v>
      </c>
    </row>
    <row r="23" spans="1:63" ht="14.4" x14ac:dyDescent="0.3">
      <c r="A23" s="125" t="s">
        <v>660</v>
      </c>
      <c r="B23" s="10">
        <v>3170</v>
      </c>
      <c r="C23" s="137">
        <v>8.7138184117210478E-3</v>
      </c>
      <c r="D23" s="10">
        <v>219.39393939393901</v>
      </c>
      <c r="E23" s="125" t="s">
        <v>0</v>
      </c>
      <c r="F23" s="125" t="s">
        <v>0</v>
      </c>
      <c r="G23" s="125" t="s">
        <v>0</v>
      </c>
      <c r="I23" s="10">
        <v>2454</v>
      </c>
      <c r="J23" s="137">
        <v>8.2515686050343307E-3</v>
      </c>
      <c r="K23" s="10">
        <v>180.60606060606</v>
      </c>
      <c r="L23" s="125" t="s">
        <v>0</v>
      </c>
      <c r="M23" s="125" t="s">
        <v>0</v>
      </c>
      <c r="N23" s="125" t="s">
        <v>0</v>
      </c>
      <c r="P23" s="10">
        <v>245</v>
      </c>
      <c r="Q23" s="137">
        <v>4.8008151588188035E-3</v>
      </c>
      <c r="R23" s="10">
        <v>66.6666666666666</v>
      </c>
      <c r="S23" s="125" t="s">
        <v>0</v>
      </c>
      <c r="T23" s="125" t="s">
        <v>0</v>
      </c>
      <c r="U23" s="125" t="s">
        <v>0</v>
      </c>
      <c r="W23" s="10">
        <v>760</v>
      </c>
      <c r="X23" s="137">
        <v>1.4587892049598834E-2</v>
      </c>
      <c r="Y23" s="10">
        <v>126.666666666666</v>
      </c>
      <c r="Z23" s="125" t="s">
        <v>0</v>
      </c>
      <c r="AA23" s="125" t="s">
        <v>0</v>
      </c>
      <c r="AB23" s="125" t="s">
        <v>0</v>
      </c>
      <c r="AD23" s="10">
        <v>798</v>
      </c>
      <c r="AE23" s="137">
        <v>8.6920529801324496E-3</v>
      </c>
      <c r="AF23" s="10">
        <v>141.21212121212099</v>
      </c>
      <c r="AG23" s="125" t="s">
        <v>0</v>
      </c>
      <c r="AH23" s="125" t="s">
        <v>0</v>
      </c>
      <c r="AI23" s="125" t="s">
        <v>0</v>
      </c>
      <c r="AK23" s="10">
        <v>3720</v>
      </c>
      <c r="AL23" s="137">
        <v>1.3794075222206978E-2</v>
      </c>
      <c r="AM23" s="10">
        <v>295.15151515151501</v>
      </c>
      <c r="AN23" s="125" t="s">
        <v>0</v>
      </c>
      <c r="AO23" s="125" t="s">
        <v>0</v>
      </c>
      <c r="AP23" s="125" t="s">
        <v>0</v>
      </c>
      <c r="AR23" s="10">
        <v>2836</v>
      </c>
      <c r="AS23" s="137">
        <v>1.3761779520375781E-2</v>
      </c>
      <c r="AT23" s="10">
        <v>240.60606060606</v>
      </c>
      <c r="AU23" s="125" t="s">
        <v>0</v>
      </c>
      <c r="AV23" s="125" t="s">
        <v>0</v>
      </c>
      <c r="AW23" s="125" t="s">
        <v>0</v>
      </c>
      <c r="AY23" s="10">
        <v>1472</v>
      </c>
      <c r="AZ23" s="137">
        <v>9.1481414730247915E-3</v>
      </c>
      <c r="BA23" s="10">
        <v>167.272727272727</v>
      </c>
      <c r="BB23" s="125" t="s">
        <v>0</v>
      </c>
      <c r="BC23" s="125" t="s">
        <v>0</v>
      </c>
      <c r="BD23" s="125" t="s">
        <v>0</v>
      </c>
      <c r="BF23" s="10">
        <v>15455</v>
      </c>
      <c r="BG23" s="137">
        <v>1.0353076414479436E-2</v>
      </c>
      <c r="BH23" s="10">
        <v>541.28</v>
      </c>
      <c r="BI23" s="125" t="s">
        <v>0</v>
      </c>
      <c r="BJ23" s="125" t="s">
        <v>0</v>
      </c>
      <c r="BK23" s="125" t="s">
        <v>0</v>
      </c>
    </row>
    <row r="24" spans="1:63" ht="14.4" x14ac:dyDescent="0.3">
      <c r="A24" s="125" t="s">
        <v>661</v>
      </c>
      <c r="B24" s="10">
        <v>5372</v>
      </c>
      <c r="C24" s="137">
        <v>1.4766761043459139E-2</v>
      </c>
      <c r="D24" s="10">
        <v>290.90909090909003</v>
      </c>
      <c r="E24" s="125" t="s">
        <v>0</v>
      </c>
      <c r="F24" s="125" t="s">
        <v>0</v>
      </c>
      <c r="G24" s="125" t="s">
        <v>0</v>
      </c>
      <c r="I24" s="10">
        <v>3129</v>
      </c>
      <c r="J24" s="137">
        <v>1.0521254346027882E-2</v>
      </c>
      <c r="K24" s="10">
        <v>242.42424242424201</v>
      </c>
      <c r="L24" s="125" t="s">
        <v>0</v>
      </c>
      <c r="M24" s="125" t="s">
        <v>0</v>
      </c>
      <c r="N24" s="125" t="s">
        <v>0</v>
      </c>
      <c r="P24" s="10">
        <v>538</v>
      </c>
      <c r="Q24" s="137">
        <v>1.0542198185487822E-2</v>
      </c>
      <c r="R24" s="10">
        <v>92.121212121212096</v>
      </c>
      <c r="S24" s="125" t="s">
        <v>0</v>
      </c>
      <c r="T24" s="125" t="s">
        <v>0</v>
      </c>
      <c r="U24" s="125" t="s">
        <v>0</v>
      </c>
      <c r="W24" s="10">
        <v>754</v>
      </c>
      <c r="X24" s="137">
        <v>1.4472724480786211E-2</v>
      </c>
      <c r="Y24" s="10">
        <v>117.575757575757</v>
      </c>
      <c r="Z24" s="125" t="s">
        <v>0</v>
      </c>
      <c r="AA24" s="125" t="s">
        <v>0</v>
      </c>
      <c r="AB24" s="125" t="s">
        <v>0</v>
      </c>
      <c r="AD24" s="10">
        <v>1392</v>
      </c>
      <c r="AE24" s="137">
        <v>1.5162077378877658E-2</v>
      </c>
      <c r="AF24" s="10">
        <v>179.39393939393901</v>
      </c>
      <c r="AG24" s="125" t="s">
        <v>0</v>
      </c>
      <c r="AH24" s="125" t="s">
        <v>0</v>
      </c>
      <c r="AI24" s="125" t="s">
        <v>0</v>
      </c>
      <c r="AK24" s="10">
        <v>5471</v>
      </c>
      <c r="AL24" s="137">
        <v>2.0286931596960853E-2</v>
      </c>
      <c r="AM24" s="10">
        <v>354.54545454545399</v>
      </c>
      <c r="AN24" s="125" t="s">
        <v>0</v>
      </c>
      <c r="AO24" s="125" t="s">
        <v>0</v>
      </c>
      <c r="AP24" s="125" t="s">
        <v>0</v>
      </c>
      <c r="AR24" s="10">
        <v>4860</v>
      </c>
      <c r="AS24" s="137">
        <v>2.3583303409388679E-2</v>
      </c>
      <c r="AT24" s="10">
        <v>359.39393939393898</v>
      </c>
      <c r="AU24" s="125" t="s">
        <v>0</v>
      </c>
      <c r="AV24" s="125" t="s">
        <v>0</v>
      </c>
      <c r="AW24" s="125" t="s">
        <v>0</v>
      </c>
      <c r="AY24" s="10">
        <v>1903</v>
      </c>
      <c r="AZ24" s="137">
        <v>1.1826707352694414E-2</v>
      </c>
      <c r="BA24" s="10">
        <v>165.45454545454501</v>
      </c>
      <c r="BB24" s="125" t="s">
        <v>0</v>
      </c>
      <c r="BC24" s="125" t="s">
        <v>0</v>
      </c>
      <c r="BD24" s="125" t="s">
        <v>0</v>
      </c>
      <c r="BF24" s="10">
        <v>23419</v>
      </c>
      <c r="BG24" s="137">
        <v>1.5688042481442503E-2</v>
      </c>
      <c r="BH24" s="10">
        <v>691.57</v>
      </c>
      <c r="BI24" s="125" t="s">
        <v>0</v>
      </c>
      <c r="BJ24" s="125" t="s">
        <v>0</v>
      </c>
      <c r="BK24" s="125" t="s">
        <v>0</v>
      </c>
    </row>
    <row r="25" spans="1:63" ht="14.4" x14ac:dyDescent="0.3">
      <c r="A25" s="125" t="s">
        <v>662</v>
      </c>
      <c r="B25" s="10">
        <v>1644</v>
      </c>
      <c r="C25" s="137">
        <v>4.5190906841859318E-3</v>
      </c>
      <c r="D25" s="10">
        <v>172.12121212121201</v>
      </c>
      <c r="E25" s="125" t="s">
        <v>0</v>
      </c>
      <c r="F25" s="125" t="s">
        <v>0</v>
      </c>
      <c r="G25" s="125" t="s">
        <v>0</v>
      </c>
      <c r="I25" s="10">
        <v>1267</v>
      </c>
      <c r="J25" s="137">
        <v>4.2602841982797464E-3</v>
      </c>
      <c r="K25" s="10">
        <v>152.72727272727201</v>
      </c>
      <c r="L25" s="125" t="s">
        <v>0</v>
      </c>
      <c r="M25" s="125" t="s">
        <v>0</v>
      </c>
      <c r="N25" s="125" t="s">
        <v>0</v>
      </c>
      <c r="P25" s="10">
        <v>71</v>
      </c>
      <c r="Q25" s="137">
        <v>1.3912566378617758E-3</v>
      </c>
      <c r="R25" s="10">
        <v>26.6666666666666</v>
      </c>
      <c r="S25" s="125" t="s">
        <v>0</v>
      </c>
      <c r="T25" s="125" t="s">
        <v>0</v>
      </c>
      <c r="U25" s="125" t="s">
        <v>0</v>
      </c>
      <c r="W25" s="10">
        <v>149</v>
      </c>
      <c r="X25" s="137">
        <v>2.8599946255134555E-3</v>
      </c>
      <c r="Y25" s="10">
        <v>50.909090909090899</v>
      </c>
      <c r="Z25" s="125" t="s">
        <v>0</v>
      </c>
      <c r="AA25" s="125" t="s">
        <v>0</v>
      </c>
      <c r="AB25" s="125" t="s">
        <v>0</v>
      </c>
      <c r="AD25" s="10">
        <v>146</v>
      </c>
      <c r="AE25" s="137">
        <v>1.5902753572673404E-3</v>
      </c>
      <c r="AF25" s="10">
        <v>53.939393939393902</v>
      </c>
      <c r="AG25" s="125" t="s">
        <v>0</v>
      </c>
      <c r="AH25" s="125" t="s">
        <v>0</v>
      </c>
      <c r="AI25" s="125" t="s">
        <v>0</v>
      </c>
      <c r="AK25" s="10">
        <v>1734</v>
      </c>
      <c r="AL25" s="137">
        <v>6.4298189342222849E-3</v>
      </c>
      <c r="AM25" s="10">
        <v>230.30303030303</v>
      </c>
      <c r="AN25" s="125" t="s">
        <v>0</v>
      </c>
      <c r="AO25" s="125" t="s">
        <v>0</v>
      </c>
      <c r="AP25" s="125" t="s">
        <v>0</v>
      </c>
      <c r="AR25" s="10">
        <v>1033</v>
      </c>
      <c r="AS25" s="137">
        <v>5.0126651073865236E-3</v>
      </c>
      <c r="AT25" s="10">
        <v>152.72727272727201</v>
      </c>
      <c r="AU25" s="125" t="s">
        <v>0</v>
      </c>
      <c r="AV25" s="125" t="s">
        <v>0</v>
      </c>
      <c r="AW25" s="125" t="s">
        <v>0</v>
      </c>
      <c r="AY25" s="10">
        <v>521</v>
      </c>
      <c r="AZ25" s="137">
        <v>3.2378951816888018E-3</v>
      </c>
      <c r="BA25" s="10">
        <v>80.606060606060595</v>
      </c>
      <c r="BB25" s="125" t="s">
        <v>0</v>
      </c>
      <c r="BC25" s="125" t="s">
        <v>0</v>
      </c>
      <c r="BD25" s="125" t="s">
        <v>0</v>
      </c>
      <c r="BF25" s="10">
        <v>6565</v>
      </c>
      <c r="BG25" s="137">
        <v>4.3977966134621481E-3</v>
      </c>
      <c r="BH25" s="10">
        <v>375.6</v>
      </c>
      <c r="BI25" s="125" t="s">
        <v>0</v>
      </c>
      <c r="BJ25" s="125" t="s">
        <v>0</v>
      </c>
      <c r="BK25" s="125" t="s">
        <v>0</v>
      </c>
    </row>
    <row r="26" spans="1:63" ht="14.4" x14ac:dyDescent="0.3">
      <c r="A26" s="125" t="s">
        <v>663</v>
      </c>
      <c r="B26" s="10">
        <v>3374</v>
      </c>
      <c r="C26" s="137">
        <v>9.2745814893207615E-3</v>
      </c>
      <c r="D26" s="10">
        <v>278.78787878787801</v>
      </c>
      <c r="E26" s="125" t="s">
        <v>0</v>
      </c>
      <c r="F26" s="125" t="s">
        <v>0</v>
      </c>
      <c r="G26" s="125" t="s">
        <v>0</v>
      </c>
      <c r="I26" s="10">
        <v>2100</v>
      </c>
      <c r="J26" s="137">
        <v>7.0612445275354914E-3</v>
      </c>
      <c r="K26" s="10">
        <v>230.30303030303</v>
      </c>
      <c r="L26" s="125" t="s">
        <v>0</v>
      </c>
      <c r="M26" s="125" t="s">
        <v>0</v>
      </c>
      <c r="N26" s="125" t="s">
        <v>0</v>
      </c>
      <c r="P26" s="10">
        <v>356</v>
      </c>
      <c r="Q26" s="137">
        <v>6.9758783532224249E-3</v>
      </c>
      <c r="R26" s="10">
        <v>114.54545454545401</v>
      </c>
      <c r="S26" s="125" t="s">
        <v>0</v>
      </c>
      <c r="T26" s="125" t="s">
        <v>0</v>
      </c>
      <c r="U26" s="125" t="s">
        <v>0</v>
      </c>
      <c r="W26" s="10">
        <v>274</v>
      </c>
      <c r="X26" s="137">
        <v>5.2593189757764213E-3</v>
      </c>
      <c r="Y26" s="10">
        <v>61.818181818181799</v>
      </c>
      <c r="Z26" s="125" t="s">
        <v>0</v>
      </c>
      <c r="AA26" s="125" t="s">
        <v>0</v>
      </c>
      <c r="AB26" s="125" t="s">
        <v>0</v>
      </c>
      <c r="AD26" s="10">
        <v>824</v>
      </c>
      <c r="AE26" s="137">
        <v>8.9752527012896474E-3</v>
      </c>
      <c r="AF26" s="10">
        <v>138.18181818181799</v>
      </c>
      <c r="AG26" s="125" t="s">
        <v>0</v>
      </c>
      <c r="AH26" s="125" t="s">
        <v>0</v>
      </c>
      <c r="AI26" s="125" t="s">
        <v>0</v>
      </c>
      <c r="AK26" s="10">
        <v>2665</v>
      </c>
      <c r="AL26" s="137">
        <v>9.8820458245111823E-3</v>
      </c>
      <c r="AM26" s="10">
        <v>198.18181818181799</v>
      </c>
      <c r="AN26" s="125" t="s">
        <v>0</v>
      </c>
      <c r="AO26" s="125" t="s">
        <v>0</v>
      </c>
      <c r="AP26" s="125" t="s">
        <v>0</v>
      </c>
      <c r="AR26" s="10">
        <v>2302</v>
      </c>
      <c r="AS26" s="137">
        <v>1.1170527664282457E-2</v>
      </c>
      <c r="AT26" s="10">
        <v>209.09090909090901</v>
      </c>
      <c r="AU26" s="125" t="s">
        <v>0</v>
      </c>
      <c r="AV26" s="125" t="s">
        <v>0</v>
      </c>
      <c r="AW26" s="125" t="s">
        <v>0</v>
      </c>
      <c r="AY26" s="10">
        <v>1194</v>
      </c>
      <c r="AZ26" s="137">
        <v>7.4204354067877714E-3</v>
      </c>
      <c r="BA26" s="10">
        <v>132.72727272727201</v>
      </c>
      <c r="BB26" s="125" t="s">
        <v>0</v>
      </c>
      <c r="BC26" s="125" t="s">
        <v>0</v>
      </c>
      <c r="BD26" s="125" t="s">
        <v>0</v>
      </c>
      <c r="BF26" s="10">
        <v>13089</v>
      </c>
      <c r="BG26" s="137">
        <v>8.7681279320039676E-3</v>
      </c>
      <c r="BH26" s="10">
        <v>515.99</v>
      </c>
      <c r="BI26" s="125" t="s">
        <v>0</v>
      </c>
      <c r="BJ26" s="125" t="s">
        <v>0</v>
      </c>
      <c r="BK26" s="125" t="s">
        <v>0</v>
      </c>
    </row>
    <row r="27" spans="1:63" ht="14.4" x14ac:dyDescent="0.3">
      <c r="A27" s="125" t="s">
        <v>664</v>
      </c>
      <c r="B27" s="10">
        <v>1699</v>
      </c>
      <c r="C27" s="137">
        <v>4.6702768080485995E-3</v>
      </c>
      <c r="D27" s="10">
        <v>163.636363636363</v>
      </c>
      <c r="E27" s="125" t="s">
        <v>0</v>
      </c>
      <c r="F27" s="125" t="s">
        <v>0</v>
      </c>
      <c r="G27" s="125" t="s">
        <v>0</v>
      </c>
      <c r="I27" s="10">
        <v>1748</v>
      </c>
      <c r="J27" s="137">
        <v>5.8776454448247802E-3</v>
      </c>
      <c r="K27" s="10">
        <v>143.030303030303</v>
      </c>
      <c r="L27" s="125" t="s">
        <v>0</v>
      </c>
      <c r="M27" s="125" t="s">
        <v>0</v>
      </c>
      <c r="N27" s="125" t="s">
        <v>0</v>
      </c>
      <c r="P27" s="10">
        <v>74</v>
      </c>
      <c r="Q27" s="137">
        <v>1.4500421296024142E-3</v>
      </c>
      <c r="R27" s="10">
        <v>24.2424242424242</v>
      </c>
      <c r="S27" s="125" t="s">
        <v>0</v>
      </c>
      <c r="T27" s="125" t="s">
        <v>0</v>
      </c>
      <c r="U27" s="125" t="s">
        <v>0</v>
      </c>
      <c r="W27" s="10">
        <v>231</v>
      </c>
      <c r="X27" s="137">
        <v>4.4339513992859613E-3</v>
      </c>
      <c r="Y27" s="10">
        <v>76.363636363636303</v>
      </c>
      <c r="Z27" s="125" t="s">
        <v>0</v>
      </c>
      <c r="AA27" s="125" t="s">
        <v>0</v>
      </c>
      <c r="AB27" s="125" t="s">
        <v>0</v>
      </c>
      <c r="AD27" s="10">
        <v>403</v>
      </c>
      <c r="AE27" s="137">
        <v>4.3895956779365633E-3</v>
      </c>
      <c r="AF27" s="10">
        <v>84.242424242424207</v>
      </c>
      <c r="AG27" s="125" t="s">
        <v>0</v>
      </c>
      <c r="AH27" s="125" t="s">
        <v>0</v>
      </c>
      <c r="AI27" s="125" t="s">
        <v>0</v>
      </c>
      <c r="AK27" s="10">
        <v>1867</v>
      </c>
      <c r="AL27" s="137">
        <v>6.9229942042635557E-3</v>
      </c>
      <c r="AM27" s="10">
        <v>157.575757575757</v>
      </c>
      <c r="AN27" s="125" t="s">
        <v>0</v>
      </c>
      <c r="AO27" s="125" t="s">
        <v>0</v>
      </c>
      <c r="AP27" s="125" t="s">
        <v>0</v>
      </c>
      <c r="AR27" s="10">
        <v>967</v>
      </c>
      <c r="AS27" s="137">
        <v>4.6923980240491468E-3</v>
      </c>
      <c r="AT27" s="10">
        <v>133.939393939393</v>
      </c>
      <c r="AU27" s="125" t="s">
        <v>0</v>
      </c>
      <c r="AV27" s="125" t="s">
        <v>0</v>
      </c>
      <c r="AW27" s="125" t="s">
        <v>0</v>
      </c>
      <c r="AY27" s="10">
        <v>519</v>
      </c>
      <c r="AZ27" s="137">
        <v>3.225465641643931E-3</v>
      </c>
      <c r="BA27" s="10">
        <v>109.09090909090899</v>
      </c>
      <c r="BB27" s="125" t="s">
        <v>0</v>
      </c>
      <c r="BC27" s="125" t="s">
        <v>0</v>
      </c>
      <c r="BD27" s="125" t="s">
        <v>0</v>
      </c>
      <c r="BF27" s="10">
        <v>7508</v>
      </c>
      <c r="BG27" s="137">
        <v>5.029498396629673E-3</v>
      </c>
      <c r="BH27" s="10">
        <v>338.59</v>
      </c>
      <c r="BI27" s="125" t="s">
        <v>0</v>
      </c>
      <c r="BJ27" s="125" t="s">
        <v>0</v>
      </c>
      <c r="BK27" s="125" t="s">
        <v>0</v>
      </c>
    </row>
    <row r="28" spans="1:63" ht="14.4" x14ac:dyDescent="0.3">
      <c r="A28" s="125" t="s">
        <v>665</v>
      </c>
      <c r="B28" s="10">
        <v>2404</v>
      </c>
      <c r="C28" s="137">
        <v>6.6082080321064347E-3</v>
      </c>
      <c r="D28" s="10">
        <v>244.24242424242399</v>
      </c>
      <c r="E28" s="125" t="s">
        <v>0</v>
      </c>
      <c r="F28" s="125" t="s">
        <v>0</v>
      </c>
      <c r="G28" s="125" t="s">
        <v>0</v>
      </c>
      <c r="I28" s="10">
        <v>1619</v>
      </c>
      <c r="J28" s="137">
        <v>5.4438832809904575E-3</v>
      </c>
      <c r="K28" s="10">
        <v>184.84848484848399</v>
      </c>
      <c r="L28" s="125" t="s">
        <v>0</v>
      </c>
      <c r="M28" s="125" t="s">
        <v>0</v>
      </c>
      <c r="N28" s="125" t="s">
        <v>0</v>
      </c>
      <c r="P28" s="10">
        <v>240</v>
      </c>
      <c r="Q28" s="137">
        <v>4.7028393392510729E-3</v>
      </c>
      <c r="R28" s="10">
        <v>90.303030303030297</v>
      </c>
      <c r="S28" s="125" t="s">
        <v>0</v>
      </c>
      <c r="T28" s="125" t="s">
        <v>0</v>
      </c>
      <c r="U28" s="125" t="s">
        <v>0</v>
      </c>
      <c r="W28" s="10">
        <v>272</v>
      </c>
      <c r="X28" s="137">
        <v>5.2209297861722142E-3</v>
      </c>
      <c r="Y28" s="10">
        <v>72.727272727272705</v>
      </c>
      <c r="Z28" s="125" t="s">
        <v>0</v>
      </c>
      <c r="AA28" s="125" t="s">
        <v>0</v>
      </c>
      <c r="AB28" s="125" t="s">
        <v>0</v>
      </c>
      <c r="AD28" s="10">
        <v>368</v>
      </c>
      <c r="AE28" s="137">
        <v>4.008365284071105E-3</v>
      </c>
      <c r="AF28" s="10">
        <v>83.636363636363598</v>
      </c>
      <c r="AG28" s="125" t="s">
        <v>0</v>
      </c>
      <c r="AH28" s="125" t="s">
        <v>0</v>
      </c>
      <c r="AI28" s="125" t="s">
        <v>0</v>
      </c>
      <c r="AK28" s="10">
        <v>2133</v>
      </c>
      <c r="AL28" s="137">
        <v>7.9093447443460974E-3</v>
      </c>
      <c r="AM28" s="10">
        <v>200.60606060606</v>
      </c>
      <c r="AN28" s="125" t="s">
        <v>0</v>
      </c>
      <c r="AO28" s="125" t="s">
        <v>0</v>
      </c>
      <c r="AP28" s="125" t="s">
        <v>0</v>
      </c>
      <c r="AR28" s="10">
        <v>1298</v>
      </c>
      <c r="AS28" s="137">
        <v>6.2985859723017502E-3</v>
      </c>
      <c r="AT28" s="10">
        <v>164.24242424242399</v>
      </c>
      <c r="AU28" s="125" t="s">
        <v>0</v>
      </c>
      <c r="AV28" s="125" t="s">
        <v>0</v>
      </c>
      <c r="AW28" s="125" t="s">
        <v>0</v>
      </c>
      <c r="AY28" s="10">
        <v>379</v>
      </c>
      <c r="AZ28" s="137">
        <v>2.3553978385029862E-3</v>
      </c>
      <c r="BA28" s="10">
        <v>69.696969696969703</v>
      </c>
      <c r="BB28" s="125" t="s">
        <v>0</v>
      </c>
      <c r="BC28" s="125" t="s">
        <v>0</v>
      </c>
      <c r="BD28" s="125" t="s">
        <v>0</v>
      </c>
      <c r="BF28" s="10">
        <v>8713</v>
      </c>
      <c r="BG28" s="137">
        <v>5.8367101131905092E-3</v>
      </c>
      <c r="BH28" s="10">
        <v>430.37</v>
      </c>
      <c r="BI28" s="125" t="s">
        <v>0</v>
      </c>
      <c r="BJ28" s="125" t="s">
        <v>0</v>
      </c>
      <c r="BK28" s="125" t="s">
        <v>0</v>
      </c>
    </row>
    <row r="29" spans="1:63" ht="14.4" x14ac:dyDescent="0.3">
      <c r="A29" s="125" t="s">
        <v>666</v>
      </c>
      <c r="B29" s="10">
        <v>7152</v>
      </c>
      <c r="C29" s="137">
        <v>1.9659693779378214E-2</v>
      </c>
      <c r="D29" s="10">
        <v>399.39393939393898</v>
      </c>
      <c r="E29" s="125" t="s">
        <v>0</v>
      </c>
      <c r="F29" s="125" t="s">
        <v>0</v>
      </c>
      <c r="G29" s="125" t="s">
        <v>0</v>
      </c>
      <c r="I29" s="10">
        <v>4920</v>
      </c>
      <c r="J29" s="137">
        <v>1.6543487178797438E-2</v>
      </c>
      <c r="K29" s="10">
        <v>279.39393939393898</v>
      </c>
      <c r="L29" s="125" t="s">
        <v>0</v>
      </c>
      <c r="M29" s="125" t="s">
        <v>0</v>
      </c>
      <c r="N29" s="125" t="s">
        <v>0</v>
      </c>
      <c r="P29" s="10">
        <v>550</v>
      </c>
      <c r="Q29" s="137">
        <v>1.0777340152450375E-2</v>
      </c>
      <c r="R29" s="10">
        <v>90.303030303030297</v>
      </c>
      <c r="S29" s="125" t="s">
        <v>0</v>
      </c>
      <c r="T29" s="125" t="s">
        <v>0</v>
      </c>
      <c r="U29" s="125" t="s">
        <v>0</v>
      </c>
      <c r="W29" s="10">
        <v>787</v>
      </c>
      <c r="X29" s="137">
        <v>1.5106146109255633E-2</v>
      </c>
      <c r="Y29" s="10">
        <v>143.636363636363</v>
      </c>
      <c r="Z29" s="125" t="s">
        <v>0</v>
      </c>
      <c r="AA29" s="125" t="s">
        <v>0</v>
      </c>
      <c r="AB29" s="125" t="s">
        <v>0</v>
      </c>
      <c r="AD29" s="10">
        <v>1203</v>
      </c>
      <c r="AE29" s="137">
        <v>1.3103433252004183E-2</v>
      </c>
      <c r="AF29" s="10">
        <v>172.12121212121201</v>
      </c>
      <c r="AG29" s="125" t="s">
        <v>0</v>
      </c>
      <c r="AH29" s="125" t="s">
        <v>0</v>
      </c>
      <c r="AI29" s="125" t="s">
        <v>0</v>
      </c>
      <c r="AK29" s="10">
        <v>6692</v>
      </c>
      <c r="AL29" s="137">
        <v>2.4814503061023951E-2</v>
      </c>
      <c r="AM29" s="10">
        <v>372.12121212121201</v>
      </c>
      <c r="AN29" s="125" t="s">
        <v>0</v>
      </c>
      <c r="AO29" s="125" t="s">
        <v>0</v>
      </c>
      <c r="AP29" s="125" t="s">
        <v>0</v>
      </c>
      <c r="AR29" s="10">
        <v>2979</v>
      </c>
      <c r="AS29" s="137">
        <v>1.4455691534273431E-2</v>
      </c>
      <c r="AT29" s="10">
        <v>229.09090909090901</v>
      </c>
      <c r="AU29" s="125" t="s">
        <v>0</v>
      </c>
      <c r="AV29" s="125" t="s">
        <v>0</v>
      </c>
      <c r="AW29" s="125" t="s">
        <v>0</v>
      </c>
      <c r="AY29" s="10">
        <v>2277</v>
      </c>
      <c r="AZ29" s="137">
        <v>1.4151031341085224E-2</v>
      </c>
      <c r="BA29" s="10">
        <v>187.87878787878699</v>
      </c>
      <c r="BB29" s="125" t="s">
        <v>0</v>
      </c>
      <c r="BC29" s="125" t="s">
        <v>0</v>
      </c>
      <c r="BD29" s="125" t="s">
        <v>0</v>
      </c>
      <c r="BF29" s="10">
        <v>26560</v>
      </c>
      <c r="BG29" s="137">
        <v>1.7792152026436352E-2</v>
      </c>
      <c r="BH29" s="10">
        <v>721.78</v>
      </c>
      <c r="BI29" s="125" t="s">
        <v>0</v>
      </c>
      <c r="BJ29" s="125" t="s">
        <v>0</v>
      </c>
      <c r="BK29" s="125" t="s">
        <v>0</v>
      </c>
    </row>
    <row r="30" spans="1:63" ht="14.4" x14ac:dyDescent="0.3">
      <c r="A30" s="125" t="s">
        <v>913</v>
      </c>
      <c r="B30" s="10">
        <v>11541</v>
      </c>
      <c r="C30" s="137">
        <v>3.1724346463619123E-2</v>
      </c>
      <c r="D30" s="10">
        <v>422.42424242424198</v>
      </c>
      <c r="E30" s="125" t="s">
        <v>0</v>
      </c>
      <c r="F30" s="125" t="s">
        <v>0</v>
      </c>
      <c r="G30" s="125" t="s">
        <v>0</v>
      </c>
      <c r="I30" s="10">
        <v>8153</v>
      </c>
      <c r="J30" s="137">
        <v>2.7414441253808028E-2</v>
      </c>
      <c r="K30" s="10">
        <v>393.33333333333297</v>
      </c>
      <c r="L30" s="125" t="s">
        <v>0</v>
      </c>
      <c r="M30" s="125" t="s">
        <v>0</v>
      </c>
      <c r="N30" s="125" t="s">
        <v>0</v>
      </c>
      <c r="P30" s="10">
        <v>992</v>
      </c>
      <c r="Q30" s="137">
        <v>1.9438402602237767E-2</v>
      </c>
      <c r="R30" s="10">
        <v>157.575757575757</v>
      </c>
      <c r="S30" s="125" t="s">
        <v>0</v>
      </c>
      <c r="T30" s="125" t="s">
        <v>0</v>
      </c>
      <c r="U30" s="125" t="s">
        <v>0</v>
      </c>
      <c r="W30" s="10">
        <v>1333</v>
      </c>
      <c r="X30" s="137">
        <v>2.558639487120427E-2</v>
      </c>
      <c r="Y30" s="10">
        <v>160.60606060606</v>
      </c>
      <c r="Z30" s="125" t="s">
        <v>0</v>
      </c>
      <c r="AA30" s="125" t="s">
        <v>0</v>
      </c>
      <c r="AB30" s="125" t="s">
        <v>0</v>
      </c>
      <c r="AD30" s="10">
        <v>1504</v>
      </c>
      <c r="AE30" s="137">
        <v>1.6382014639247124E-2</v>
      </c>
      <c r="AF30" s="10">
        <v>156.969696969696</v>
      </c>
      <c r="AG30" s="125" t="s">
        <v>0</v>
      </c>
      <c r="AH30" s="125" t="s">
        <v>0</v>
      </c>
      <c r="AI30" s="125" t="s">
        <v>0</v>
      </c>
      <c r="AK30" s="10">
        <v>8350</v>
      </c>
      <c r="AL30" s="137">
        <v>3.0962507555222653E-2</v>
      </c>
      <c r="AM30" s="10">
        <v>390.90909090909099</v>
      </c>
      <c r="AN30" s="125" t="s">
        <v>0</v>
      </c>
      <c r="AO30" s="125" t="s">
        <v>0</v>
      </c>
      <c r="AP30" s="125" t="s">
        <v>0</v>
      </c>
      <c r="AR30" s="10">
        <v>5234</v>
      </c>
      <c r="AS30" s="137">
        <v>2.539815021496715E-2</v>
      </c>
      <c r="AT30" s="10">
        <v>321.21212121212102</v>
      </c>
      <c r="AU30" s="125" t="s">
        <v>0</v>
      </c>
      <c r="AV30" s="125" t="s">
        <v>0</v>
      </c>
      <c r="AW30" s="125" t="s">
        <v>0</v>
      </c>
      <c r="AY30" s="10">
        <v>2914</v>
      </c>
      <c r="AZ30" s="137">
        <v>1.8109839845376521E-2</v>
      </c>
      <c r="BA30" s="10">
        <v>189.69696969696901</v>
      </c>
      <c r="BB30" s="125" t="s">
        <v>0</v>
      </c>
      <c r="BC30" s="125" t="s">
        <v>0</v>
      </c>
      <c r="BD30" s="125" t="s">
        <v>0</v>
      </c>
      <c r="BF30" s="10">
        <v>40021</v>
      </c>
      <c r="BG30" s="137">
        <v>2.6809477268449143E-2</v>
      </c>
      <c r="BH30" s="10">
        <v>835.45</v>
      </c>
      <c r="BI30" s="125" t="s">
        <v>0</v>
      </c>
      <c r="BJ30" s="125" t="s">
        <v>0</v>
      </c>
      <c r="BK30" s="125" t="s">
        <v>0</v>
      </c>
    </row>
    <row r="31" spans="1:63" ht="14.4" x14ac:dyDescent="0.3">
      <c r="A31" s="125" t="s">
        <v>668</v>
      </c>
      <c r="B31" s="10">
        <v>48116</v>
      </c>
      <c r="C31" s="137">
        <v>0.13226311883229336</v>
      </c>
      <c r="D31" s="10">
        <v>961.21212121212102</v>
      </c>
      <c r="E31" s="125" t="s">
        <v>0</v>
      </c>
      <c r="F31" s="125" t="s">
        <v>0</v>
      </c>
      <c r="G31" s="125" t="s">
        <v>0</v>
      </c>
      <c r="I31" s="10">
        <v>33356</v>
      </c>
      <c r="J31" s="137">
        <v>0.11215946307641611</v>
      </c>
      <c r="K31" s="10">
        <v>772.12121212121201</v>
      </c>
      <c r="L31" s="125" t="s">
        <v>0</v>
      </c>
      <c r="M31" s="125" t="s">
        <v>0</v>
      </c>
      <c r="N31" s="125" t="s">
        <v>0</v>
      </c>
      <c r="P31" s="10">
        <v>5341</v>
      </c>
      <c r="Q31" s="137">
        <v>0.10465777046224992</v>
      </c>
      <c r="R31" s="10">
        <v>326.06060606060601</v>
      </c>
      <c r="S31" s="125" t="s">
        <v>0</v>
      </c>
      <c r="T31" s="125" t="s">
        <v>0</v>
      </c>
      <c r="U31" s="125" t="s">
        <v>0</v>
      </c>
      <c r="W31" s="10">
        <v>4663</v>
      </c>
      <c r="X31" s="137">
        <v>8.9504395562209682E-2</v>
      </c>
      <c r="Y31" s="10">
        <v>277.575757575757</v>
      </c>
      <c r="Z31" s="125" t="s">
        <v>0</v>
      </c>
      <c r="AA31" s="125" t="s">
        <v>0</v>
      </c>
      <c r="AB31" s="125" t="s">
        <v>0</v>
      </c>
      <c r="AD31" s="10">
        <v>10912</v>
      </c>
      <c r="AE31" s="137">
        <v>0.11885674451028233</v>
      </c>
      <c r="AF31" s="10">
        <v>450.90909090909099</v>
      </c>
      <c r="AG31" s="125" t="s">
        <v>0</v>
      </c>
      <c r="AH31" s="125" t="s">
        <v>0</v>
      </c>
      <c r="AI31" s="125" t="s">
        <v>0</v>
      </c>
      <c r="AK31" s="10">
        <v>30705</v>
      </c>
      <c r="AL31" s="137">
        <v>0.11385674185426485</v>
      </c>
      <c r="AM31" s="10">
        <v>720.60606060606005</v>
      </c>
      <c r="AN31" s="125" t="s">
        <v>0</v>
      </c>
      <c r="AO31" s="125" t="s">
        <v>0</v>
      </c>
      <c r="AP31" s="125" t="s">
        <v>0</v>
      </c>
      <c r="AR31" s="10">
        <v>25794</v>
      </c>
      <c r="AS31" s="137">
        <v>0.12516619920612584</v>
      </c>
      <c r="AT31" s="10">
        <v>689.69696969696895</v>
      </c>
      <c r="AU31" s="125" t="s">
        <v>0</v>
      </c>
      <c r="AV31" s="125" t="s">
        <v>0</v>
      </c>
      <c r="AW31" s="125" t="s">
        <v>0</v>
      </c>
      <c r="AY31" s="10">
        <v>19144</v>
      </c>
      <c r="AZ31" s="137">
        <v>0.11897555730950177</v>
      </c>
      <c r="BA31" s="10">
        <v>698.78787878787796</v>
      </c>
      <c r="BB31" s="125" t="s">
        <v>0</v>
      </c>
      <c r="BC31" s="125" t="s">
        <v>0</v>
      </c>
      <c r="BD31" s="125" t="s">
        <v>0</v>
      </c>
      <c r="BF31" s="10">
        <v>178031</v>
      </c>
      <c r="BG31" s="137">
        <v>0.11926033951123834</v>
      </c>
      <c r="BH31" s="10">
        <v>1839.92</v>
      </c>
      <c r="BI31" s="125" t="s">
        <v>0</v>
      </c>
      <c r="BJ31" s="125" t="s">
        <v>0</v>
      </c>
      <c r="BK31" s="125" t="s">
        <v>0</v>
      </c>
    </row>
    <row r="32" spans="1:63" ht="14.4" x14ac:dyDescent="0.3">
      <c r="A32" s="125" t="s">
        <v>669</v>
      </c>
      <c r="B32" s="10">
        <v>3986</v>
      </c>
      <c r="C32" s="137">
        <v>1.0956870722119904E-2</v>
      </c>
      <c r="D32" s="10">
        <v>273.93939393939303</v>
      </c>
      <c r="E32" s="125" t="s">
        <v>0</v>
      </c>
      <c r="F32" s="125" t="s">
        <v>0</v>
      </c>
      <c r="G32" s="125" t="s">
        <v>0</v>
      </c>
      <c r="I32" s="10">
        <v>3196</v>
      </c>
      <c r="J32" s="137">
        <v>1.0746541671430205E-2</v>
      </c>
      <c r="K32" s="10">
        <v>224.24242424242399</v>
      </c>
      <c r="L32" s="125" t="s">
        <v>0</v>
      </c>
      <c r="M32" s="125" t="s">
        <v>0</v>
      </c>
      <c r="N32" s="125" t="s">
        <v>0</v>
      </c>
      <c r="P32" s="10">
        <v>379</v>
      </c>
      <c r="Q32" s="137">
        <v>7.4265671232339858E-3</v>
      </c>
      <c r="R32" s="10">
        <v>103.030303030303</v>
      </c>
      <c r="S32" s="125" t="s">
        <v>0</v>
      </c>
      <c r="T32" s="125" t="s">
        <v>0</v>
      </c>
      <c r="U32" s="125" t="s">
        <v>0</v>
      </c>
      <c r="W32" s="10">
        <v>569</v>
      </c>
      <c r="X32" s="137">
        <v>1.0921724442397021E-2</v>
      </c>
      <c r="Y32" s="10">
        <v>103.030303030303</v>
      </c>
      <c r="Z32" s="125" t="s">
        <v>0</v>
      </c>
      <c r="AA32" s="125" t="s">
        <v>0</v>
      </c>
      <c r="AB32" s="125" t="s">
        <v>0</v>
      </c>
      <c r="AD32" s="10">
        <v>755</v>
      </c>
      <c r="AE32" s="137">
        <v>8.2236842105263153E-3</v>
      </c>
      <c r="AF32" s="10">
        <v>127.87878787878699</v>
      </c>
      <c r="AG32" s="125" t="s">
        <v>0</v>
      </c>
      <c r="AH32" s="125" t="s">
        <v>0</v>
      </c>
      <c r="AI32" s="125" t="s">
        <v>0</v>
      </c>
      <c r="AK32" s="10">
        <v>3279</v>
      </c>
      <c r="AL32" s="137">
        <v>1.2158809853122763E-2</v>
      </c>
      <c r="AM32" s="10">
        <v>320.60606060606</v>
      </c>
      <c r="AN32" s="125" t="s">
        <v>0</v>
      </c>
      <c r="AO32" s="125" t="s">
        <v>0</v>
      </c>
      <c r="AP32" s="125" t="s">
        <v>0</v>
      </c>
      <c r="AR32" s="10">
        <v>2098</v>
      </c>
      <c r="AS32" s="137">
        <v>1.0180611224876018E-2</v>
      </c>
      <c r="AT32" s="10">
        <v>233.93939393939399</v>
      </c>
      <c r="AU32" s="125" t="s">
        <v>0</v>
      </c>
      <c r="AV32" s="125" t="s">
        <v>0</v>
      </c>
      <c r="AW32" s="125" t="s">
        <v>0</v>
      </c>
      <c r="AY32" s="10">
        <v>1590</v>
      </c>
      <c r="AZ32" s="137">
        <v>9.8814843356721579E-3</v>
      </c>
      <c r="BA32" s="10">
        <v>186.666666666666</v>
      </c>
      <c r="BB32" s="125" t="s">
        <v>0</v>
      </c>
      <c r="BC32" s="125" t="s">
        <v>0</v>
      </c>
      <c r="BD32" s="125" t="s">
        <v>0</v>
      </c>
      <c r="BF32" s="10">
        <v>15852</v>
      </c>
      <c r="BG32" s="137">
        <v>1.0619020855537238E-2</v>
      </c>
      <c r="BH32" s="10">
        <v>594.41999999999996</v>
      </c>
      <c r="BI32" s="125" t="s">
        <v>0</v>
      </c>
      <c r="BJ32" s="125" t="s">
        <v>0</v>
      </c>
      <c r="BK32" s="125" t="s">
        <v>0</v>
      </c>
    </row>
    <row r="33" spans="1:63" ht="14.4" x14ac:dyDescent="0.3">
      <c r="A33" s="125" t="s">
        <v>670</v>
      </c>
      <c r="B33" s="10">
        <v>3167</v>
      </c>
      <c r="C33" s="137">
        <v>8.7055718958739935E-3</v>
      </c>
      <c r="D33" s="10">
        <v>230.90909090909</v>
      </c>
      <c r="E33" s="125" t="s">
        <v>0</v>
      </c>
      <c r="F33" s="125" t="s">
        <v>0</v>
      </c>
      <c r="G33" s="125" t="s">
        <v>0</v>
      </c>
      <c r="I33" s="10">
        <v>2594</v>
      </c>
      <c r="J33" s="137">
        <v>8.7223182402033639E-3</v>
      </c>
      <c r="K33" s="10">
        <v>219.39393939393901</v>
      </c>
      <c r="L33" s="125" t="s">
        <v>0</v>
      </c>
      <c r="M33" s="125" t="s">
        <v>0</v>
      </c>
      <c r="N33" s="125" t="s">
        <v>0</v>
      </c>
      <c r="P33" s="10">
        <v>449</v>
      </c>
      <c r="Q33" s="137">
        <v>8.7982285971822151E-3</v>
      </c>
      <c r="R33" s="10">
        <v>116.363636363636</v>
      </c>
      <c r="S33" s="125" t="s">
        <v>0</v>
      </c>
      <c r="T33" s="125" t="s">
        <v>0</v>
      </c>
      <c r="U33" s="125" t="s">
        <v>0</v>
      </c>
      <c r="W33" s="10">
        <v>496</v>
      </c>
      <c r="X33" s="137">
        <v>9.5205190218434488E-3</v>
      </c>
      <c r="Y33" s="10">
        <v>112.121212121212</v>
      </c>
      <c r="Z33" s="125" t="s">
        <v>0</v>
      </c>
      <c r="AA33" s="125" t="s">
        <v>0</v>
      </c>
      <c r="AB33" s="125" t="s">
        <v>0</v>
      </c>
      <c r="AD33" s="10">
        <v>478</v>
      </c>
      <c r="AE33" s="137">
        <v>5.2065179505054026E-3</v>
      </c>
      <c r="AF33" s="10">
        <v>85.454545454545396</v>
      </c>
      <c r="AG33" s="125" t="s">
        <v>0</v>
      </c>
      <c r="AH33" s="125" t="s">
        <v>0</v>
      </c>
      <c r="AI33" s="125" t="s">
        <v>0</v>
      </c>
      <c r="AK33" s="10">
        <v>1891</v>
      </c>
      <c r="AL33" s="137">
        <v>7.0119882379552139E-3</v>
      </c>
      <c r="AM33" s="10">
        <v>238.78787878787799</v>
      </c>
      <c r="AN33" s="125" t="s">
        <v>0</v>
      </c>
      <c r="AO33" s="125" t="s">
        <v>0</v>
      </c>
      <c r="AP33" s="125" t="s">
        <v>0</v>
      </c>
      <c r="AR33" s="10">
        <v>1917</v>
      </c>
      <c r="AS33" s="137">
        <v>9.30230301148109E-3</v>
      </c>
      <c r="AT33" s="10">
        <v>234.54545454545399</v>
      </c>
      <c r="AU33" s="125" t="s">
        <v>0</v>
      </c>
      <c r="AV33" s="125" t="s">
        <v>0</v>
      </c>
      <c r="AW33" s="125" t="s">
        <v>0</v>
      </c>
      <c r="AY33" s="10">
        <v>1111</v>
      </c>
      <c r="AZ33" s="137">
        <v>6.9046094949256403E-3</v>
      </c>
      <c r="BA33" s="10">
        <v>144.24242424242399</v>
      </c>
      <c r="BB33" s="125" t="s">
        <v>0</v>
      </c>
      <c r="BC33" s="125" t="s">
        <v>0</v>
      </c>
      <c r="BD33" s="125" t="s">
        <v>0</v>
      </c>
      <c r="BF33" s="10">
        <v>12103</v>
      </c>
      <c r="BG33" s="137">
        <v>8.1076210834321975E-3</v>
      </c>
      <c r="BH33" s="10">
        <v>515.96</v>
      </c>
      <c r="BI33" s="125" t="s">
        <v>0</v>
      </c>
      <c r="BJ33" s="125" t="s">
        <v>0</v>
      </c>
      <c r="BK33" s="125" t="s">
        <v>0</v>
      </c>
    </row>
    <row r="34" spans="1:63" ht="14.4" x14ac:dyDescent="0.3">
      <c r="A34" s="125" t="s">
        <v>671</v>
      </c>
      <c r="B34" s="10">
        <v>7819</v>
      </c>
      <c r="C34" s="137">
        <v>2.1493169136040022E-2</v>
      </c>
      <c r="D34" s="10">
        <v>372.12121212121201</v>
      </c>
      <c r="E34" s="125" t="s">
        <v>0</v>
      </c>
      <c r="F34" s="125" t="s">
        <v>0</v>
      </c>
      <c r="G34" s="125" t="s">
        <v>0</v>
      </c>
      <c r="I34" s="10">
        <v>7683</v>
      </c>
      <c r="J34" s="137">
        <v>2.5834067478597705E-2</v>
      </c>
      <c r="K34" s="10">
        <v>407.27272727272702</v>
      </c>
      <c r="L34" s="125" t="s">
        <v>0</v>
      </c>
      <c r="M34" s="125" t="s">
        <v>0</v>
      </c>
      <c r="N34" s="125" t="s">
        <v>0</v>
      </c>
      <c r="P34" s="10">
        <v>2012</v>
      </c>
      <c r="Q34" s="137">
        <v>3.9425469794054827E-2</v>
      </c>
      <c r="R34" s="10">
        <v>217.575757575757</v>
      </c>
      <c r="S34" s="125" t="s">
        <v>0</v>
      </c>
      <c r="T34" s="125" t="s">
        <v>0</v>
      </c>
      <c r="U34" s="125" t="s">
        <v>0</v>
      </c>
      <c r="W34" s="10">
        <v>886</v>
      </c>
      <c r="X34" s="137">
        <v>1.7006410994663903E-2</v>
      </c>
      <c r="Y34" s="10">
        <v>120.60606060606</v>
      </c>
      <c r="Z34" s="125" t="s">
        <v>0</v>
      </c>
      <c r="AA34" s="125" t="s">
        <v>0</v>
      </c>
      <c r="AB34" s="125" t="s">
        <v>0</v>
      </c>
      <c r="AD34" s="10">
        <v>1148</v>
      </c>
      <c r="AE34" s="137">
        <v>1.2504356918787034E-2</v>
      </c>
      <c r="AF34" s="10">
        <v>153.939393939393</v>
      </c>
      <c r="AG34" s="125" t="s">
        <v>0</v>
      </c>
      <c r="AH34" s="125" t="s">
        <v>0</v>
      </c>
      <c r="AI34" s="125" t="s">
        <v>0</v>
      </c>
      <c r="AK34" s="10">
        <v>4433</v>
      </c>
      <c r="AL34" s="137">
        <v>1.6437939639796648E-2</v>
      </c>
      <c r="AM34" s="10">
        <v>261.21212121212102</v>
      </c>
      <c r="AN34" s="125" t="s">
        <v>0</v>
      </c>
      <c r="AO34" s="125" t="s">
        <v>0</v>
      </c>
      <c r="AP34" s="125" t="s">
        <v>0</v>
      </c>
      <c r="AR34" s="10">
        <v>2145</v>
      </c>
      <c r="AS34" s="137">
        <v>1.0408680208464756E-2</v>
      </c>
      <c r="AT34" s="10">
        <v>159.39393939393901</v>
      </c>
      <c r="AU34" s="125" t="s">
        <v>0</v>
      </c>
      <c r="AV34" s="125" t="s">
        <v>0</v>
      </c>
      <c r="AW34" s="125" t="s">
        <v>0</v>
      </c>
      <c r="AY34" s="10">
        <v>3028</v>
      </c>
      <c r="AZ34" s="137">
        <v>1.8818323627934147E-2</v>
      </c>
      <c r="BA34" s="10">
        <v>207.272727272727</v>
      </c>
      <c r="BB34" s="125" t="s">
        <v>0</v>
      </c>
      <c r="BC34" s="125" t="s">
        <v>0</v>
      </c>
      <c r="BD34" s="125" t="s">
        <v>0</v>
      </c>
      <c r="BF34" s="10">
        <v>29154</v>
      </c>
      <c r="BG34" s="137">
        <v>1.9529834344078515E-2</v>
      </c>
      <c r="BH34" s="10">
        <v>724.69</v>
      </c>
      <c r="BI34" s="125" t="s">
        <v>0</v>
      </c>
      <c r="BJ34" s="125" t="s">
        <v>0</v>
      </c>
      <c r="BK34" s="125" t="s">
        <v>0</v>
      </c>
    </row>
    <row r="35" spans="1:63" ht="14.4" x14ac:dyDescent="0.3">
      <c r="A35" s="125" t="s">
        <v>673</v>
      </c>
      <c r="B35" s="10">
        <v>65473</v>
      </c>
      <c r="C35" s="137">
        <v>0.17997471068473569</v>
      </c>
      <c r="D35" s="10">
        <v>1254.54545454545</v>
      </c>
      <c r="E35" s="125" t="s">
        <v>0</v>
      </c>
      <c r="F35" s="125" t="s">
        <v>0</v>
      </c>
      <c r="G35" s="125" t="s">
        <v>0</v>
      </c>
      <c r="I35" s="10">
        <v>54884</v>
      </c>
      <c r="J35" s="137">
        <v>0.1845473069758371</v>
      </c>
      <c r="K35" s="10">
        <v>986.06060606060601</v>
      </c>
      <c r="L35" s="125" t="s">
        <v>0</v>
      </c>
      <c r="M35" s="125" t="s">
        <v>0</v>
      </c>
      <c r="N35" s="125" t="s">
        <v>0</v>
      </c>
      <c r="P35" s="10">
        <v>10028</v>
      </c>
      <c r="Q35" s="137">
        <v>0.19650030372504065</v>
      </c>
      <c r="R35" s="10">
        <v>366.666666666666</v>
      </c>
      <c r="S35" s="125" t="s">
        <v>0</v>
      </c>
      <c r="T35" s="125" t="s">
        <v>0</v>
      </c>
      <c r="U35" s="125" t="s">
        <v>0</v>
      </c>
      <c r="W35" s="10">
        <v>9978</v>
      </c>
      <c r="X35" s="137">
        <v>0.191523666935391</v>
      </c>
      <c r="Y35" s="10">
        <v>465.45454545454498</v>
      </c>
      <c r="Z35" s="125" t="s">
        <v>0</v>
      </c>
      <c r="AA35" s="125" t="s">
        <v>0</v>
      </c>
      <c r="AB35" s="125" t="s">
        <v>0</v>
      </c>
      <c r="AD35" s="10">
        <v>16527</v>
      </c>
      <c r="AE35" s="137">
        <v>0.18001699198326943</v>
      </c>
      <c r="AF35" s="10">
        <v>466.06060606060601</v>
      </c>
      <c r="AG35" s="125" t="s">
        <v>0</v>
      </c>
      <c r="AH35" s="125" t="s">
        <v>0</v>
      </c>
      <c r="AI35" s="125" t="s">
        <v>0</v>
      </c>
      <c r="AK35" s="10">
        <v>44406</v>
      </c>
      <c r="AL35" s="137">
        <v>0.16466121083799007</v>
      </c>
      <c r="AM35" s="10">
        <v>941.81818181818198</v>
      </c>
      <c r="AN35" s="125" t="s">
        <v>0</v>
      </c>
      <c r="AO35" s="125" t="s">
        <v>0</v>
      </c>
      <c r="AP35" s="125" t="s">
        <v>0</v>
      </c>
      <c r="AR35" s="10">
        <v>34131</v>
      </c>
      <c r="AS35" s="137">
        <v>0.16562175486951541</v>
      </c>
      <c r="AT35" s="10">
        <v>888.48484848484804</v>
      </c>
      <c r="AU35" s="125" t="s">
        <v>0</v>
      </c>
      <c r="AV35" s="125" t="s">
        <v>0</v>
      </c>
      <c r="AW35" s="125" t="s">
        <v>0</v>
      </c>
      <c r="AY35" s="10">
        <v>28511</v>
      </c>
      <c r="AZ35" s="137">
        <v>0.17718930810965342</v>
      </c>
      <c r="BA35" s="10">
        <v>777.57575757575705</v>
      </c>
      <c r="BB35" s="125" t="s">
        <v>0</v>
      </c>
      <c r="BC35" s="125" t="s">
        <v>0</v>
      </c>
      <c r="BD35" s="125" t="s">
        <v>0</v>
      </c>
      <c r="BF35" s="10">
        <v>263938</v>
      </c>
      <c r="BG35" s="137">
        <v>0.17680817099222731</v>
      </c>
      <c r="BH35" s="10">
        <v>2321.59</v>
      </c>
      <c r="BI35" s="125" t="s">
        <v>0</v>
      </c>
      <c r="BJ35" s="125" t="s">
        <v>0</v>
      </c>
      <c r="BK35" s="125" t="s">
        <v>0</v>
      </c>
    </row>
    <row r="36" spans="1:63" ht="14.4" x14ac:dyDescent="0.3">
      <c r="A36" s="125" t="s">
        <v>659</v>
      </c>
      <c r="B36" s="10">
        <v>672</v>
      </c>
      <c r="C36" s="137">
        <v>1.8472195497402347E-3</v>
      </c>
      <c r="D36" s="10">
        <v>141.21212121212099</v>
      </c>
      <c r="E36" s="125" t="s">
        <v>0</v>
      </c>
      <c r="F36" s="125" t="s">
        <v>0</v>
      </c>
      <c r="G36" s="125" t="s">
        <v>0</v>
      </c>
      <c r="I36" s="10">
        <v>1017</v>
      </c>
      <c r="J36" s="137">
        <v>3.4196598497636165E-3</v>
      </c>
      <c r="K36" s="10">
        <v>140</v>
      </c>
      <c r="L36" s="125" t="s">
        <v>0</v>
      </c>
      <c r="M36" s="125" t="s">
        <v>0</v>
      </c>
      <c r="N36" s="125" t="s">
        <v>0</v>
      </c>
      <c r="P36" s="10">
        <v>144</v>
      </c>
      <c r="Q36" s="137">
        <v>2.8217036035506435E-3</v>
      </c>
      <c r="R36" s="10">
        <v>47.878787878787797</v>
      </c>
      <c r="S36" s="125" t="s">
        <v>0</v>
      </c>
      <c r="T36" s="125" t="s">
        <v>0</v>
      </c>
      <c r="U36" s="125" t="s">
        <v>0</v>
      </c>
      <c r="W36" s="10">
        <v>215</v>
      </c>
      <c r="X36" s="137">
        <v>4.1268378824523017E-3</v>
      </c>
      <c r="Y36" s="10">
        <v>69.696969696969703</v>
      </c>
      <c r="Z36" s="125" t="s">
        <v>0</v>
      </c>
      <c r="AA36" s="125" t="s">
        <v>0</v>
      </c>
      <c r="AB36" s="125" t="s">
        <v>0</v>
      </c>
      <c r="AD36" s="10">
        <v>437</v>
      </c>
      <c r="AE36" s="137">
        <v>4.7599337748344371E-3</v>
      </c>
      <c r="AF36" s="10">
        <v>157.575757575757</v>
      </c>
      <c r="AG36" s="125" t="s">
        <v>0</v>
      </c>
      <c r="AH36" s="125" t="s">
        <v>0</v>
      </c>
      <c r="AI36" s="125" t="s">
        <v>0</v>
      </c>
      <c r="AK36" s="10">
        <v>227</v>
      </c>
      <c r="AL36" s="137">
        <v>8.417352353335978E-4</v>
      </c>
      <c r="AM36" s="10">
        <v>78.787878787878796</v>
      </c>
      <c r="AN36" s="125" t="s">
        <v>0</v>
      </c>
      <c r="AO36" s="125" t="s">
        <v>0</v>
      </c>
      <c r="AP36" s="125" t="s">
        <v>0</v>
      </c>
      <c r="AR36" s="10">
        <v>373</v>
      </c>
      <c r="AS36" s="137">
        <v>1.8099942740127525E-3</v>
      </c>
      <c r="AT36" s="10">
        <v>109.09090909090899</v>
      </c>
      <c r="AU36" s="125" t="s">
        <v>0</v>
      </c>
      <c r="AV36" s="125" t="s">
        <v>0</v>
      </c>
      <c r="AW36" s="125" t="s">
        <v>0</v>
      </c>
      <c r="AY36" s="10">
        <v>811</v>
      </c>
      <c r="AZ36" s="137">
        <v>5.0401784881950445E-3</v>
      </c>
      <c r="BA36" s="10">
        <v>113.939393939393</v>
      </c>
      <c r="BB36" s="125" t="s">
        <v>0</v>
      </c>
      <c r="BC36" s="125" t="s">
        <v>0</v>
      </c>
      <c r="BD36" s="125" t="s">
        <v>0</v>
      </c>
      <c r="BF36" s="10">
        <v>3896</v>
      </c>
      <c r="BG36" s="137">
        <v>2.6098729026730431E-3</v>
      </c>
      <c r="BH36" s="10">
        <v>319.11</v>
      </c>
      <c r="BI36" s="125" t="s">
        <v>0</v>
      </c>
      <c r="BJ36" s="125" t="s">
        <v>0</v>
      </c>
      <c r="BK36" s="125" t="s">
        <v>0</v>
      </c>
    </row>
    <row r="37" spans="1:63" ht="14.4" x14ac:dyDescent="0.3">
      <c r="A37" s="125" t="s">
        <v>660</v>
      </c>
      <c r="B37" s="10">
        <v>225</v>
      </c>
      <c r="C37" s="137">
        <v>6.1848868852909641E-4</v>
      </c>
      <c r="D37" s="10">
        <v>127.272727272727</v>
      </c>
      <c r="E37" s="125" t="s">
        <v>0</v>
      </c>
      <c r="F37" s="125" t="s">
        <v>0</v>
      </c>
      <c r="G37" s="125" t="s">
        <v>0</v>
      </c>
      <c r="I37" s="10">
        <v>374</v>
      </c>
      <c r="J37" s="137">
        <v>1.2575740253801303E-3</v>
      </c>
      <c r="K37" s="10">
        <v>96.363636363636402</v>
      </c>
      <c r="L37" s="125" t="s">
        <v>0</v>
      </c>
      <c r="M37" s="125" t="s">
        <v>0</v>
      </c>
      <c r="N37" s="125" t="s">
        <v>0</v>
      </c>
      <c r="P37" s="10">
        <v>0</v>
      </c>
      <c r="Q37" s="137">
        <v>0</v>
      </c>
      <c r="R37" s="10">
        <v>80</v>
      </c>
      <c r="S37" s="125" t="s">
        <v>0</v>
      </c>
      <c r="T37" s="125" t="s">
        <v>0</v>
      </c>
      <c r="U37" s="125" t="s">
        <v>0</v>
      </c>
      <c r="W37" s="10">
        <v>27</v>
      </c>
      <c r="X37" s="137">
        <v>5.1825405965680066E-4</v>
      </c>
      <c r="Y37" s="10">
        <v>18.181818181818102</v>
      </c>
      <c r="Z37" s="125" t="s">
        <v>0</v>
      </c>
      <c r="AA37" s="125" t="s">
        <v>0</v>
      </c>
      <c r="AB37" s="125" t="s">
        <v>0</v>
      </c>
      <c r="AD37" s="10">
        <v>71</v>
      </c>
      <c r="AE37" s="137">
        <v>7.733530846985012E-4</v>
      </c>
      <c r="AF37" s="10">
        <v>30.303030303030301</v>
      </c>
      <c r="AG37" s="125" t="s">
        <v>0</v>
      </c>
      <c r="AH37" s="125" t="s">
        <v>0</v>
      </c>
      <c r="AI37" s="125" t="s">
        <v>0</v>
      </c>
      <c r="AK37" s="10">
        <v>113</v>
      </c>
      <c r="AL37" s="137">
        <v>4.1901357529822272E-4</v>
      </c>
      <c r="AM37" s="10">
        <v>50.909090909090899</v>
      </c>
      <c r="AN37" s="125" t="s">
        <v>0</v>
      </c>
      <c r="AO37" s="125" t="s">
        <v>0</v>
      </c>
      <c r="AP37" s="125" t="s">
        <v>0</v>
      </c>
      <c r="AR37" s="10">
        <v>158</v>
      </c>
      <c r="AS37" s="137">
        <v>7.6669998738341789E-4</v>
      </c>
      <c r="AT37" s="10">
        <v>85.454545454545396</v>
      </c>
      <c r="AU37" s="125" t="s">
        <v>0</v>
      </c>
      <c r="AV37" s="125" t="s">
        <v>0</v>
      </c>
      <c r="AW37" s="125" t="s">
        <v>0</v>
      </c>
      <c r="AY37" s="10">
        <v>26</v>
      </c>
      <c r="AZ37" s="137">
        <v>1.6158402058331832E-4</v>
      </c>
      <c r="BA37" s="10">
        <v>12.7272727272727</v>
      </c>
      <c r="BB37" s="125" t="s">
        <v>0</v>
      </c>
      <c r="BC37" s="125" t="s">
        <v>0</v>
      </c>
      <c r="BD37" s="125" t="s">
        <v>0</v>
      </c>
      <c r="BF37" s="10">
        <v>994</v>
      </c>
      <c r="BG37" s="137">
        <v>6.6586593050744472E-4</v>
      </c>
      <c r="BH37" s="10">
        <v>206.97</v>
      </c>
      <c r="BI37" s="125" t="s">
        <v>0</v>
      </c>
      <c r="BJ37" s="125" t="s">
        <v>0</v>
      </c>
      <c r="BK37" s="125" t="s">
        <v>0</v>
      </c>
    </row>
    <row r="38" spans="1:63" ht="14.4" x14ac:dyDescent="0.3">
      <c r="A38" s="125" t="s">
        <v>661</v>
      </c>
      <c r="B38" s="10">
        <v>714</v>
      </c>
      <c r="C38" s="137">
        <v>1.9626707715989992E-3</v>
      </c>
      <c r="D38" s="10">
        <v>113.939393939393</v>
      </c>
      <c r="E38" s="125" t="s">
        <v>0</v>
      </c>
      <c r="F38" s="125" t="s">
        <v>0</v>
      </c>
      <c r="G38" s="125" t="s">
        <v>0</v>
      </c>
      <c r="I38" s="10">
        <v>425</v>
      </c>
      <c r="J38" s="137">
        <v>1.4290613924774209E-3</v>
      </c>
      <c r="K38" s="10">
        <v>90.303030303030297</v>
      </c>
      <c r="L38" s="125" t="s">
        <v>0</v>
      </c>
      <c r="M38" s="125" t="s">
        <v>0</v>
      </c>
      <c r="N38" s="125" t="s">
        <v>0</v>
      </c>
      <c r="P38" s="10">
        <v>143</v>
      </c>
      <c r="Q38" s="137">
        <v>2.8021084396370978E-3</v>
      </c>
      <c r="R38" s="10">
        <v>52.727272727272698</v>
      </c>
      <c r="S38" s="125" t="s">
        <v>0</v>
      </c>
      <c r="T38" s="125" t="s">
        <v>0</v>
      </c>
      <c r="U38" s="125" t="s">
        <v>0</v>
      </c>
      <c r="W38" s="10">
        <v>157</v>
      </c>
      <c r="X38" s="137">
        <v>3.0135513839302853E-3</v>
      </c>
      <c r="Y38" s="10">
        <v>73.3333333333333</v>
      </c>
      <c r="Z38" s="125" t="s">
        <v>0</v>
      </c>
      <c r="AA38" s="125" t="s">
        <v>0</v>
      </c>
      <c r="AB38" s="125" t="s">
        <v>0</v>
      </c>
      <c r="AD38" s="10">
        <v>323</v>
      </c>
      <c r="AE38" s="137">
        <v>3.5182119205298015E-3</v>
      </c>
      <c r="AF38" s="10">
        <v>80.606060606060595</v>
      </c>
      <c r="AG38" s="125" t="s">
        <v>0</v>
      </c>
      <c r="AH38" s="125" t="s">
        <v>0</v>
      </c>
      <c r="AI38" s="125" t="s">
        <v>0</v>
      </c>
      <c r="AK38" s="10">
        <v>566</v>
      </c>
      <c r="AL38" s="137">
        <v>2.098775961228266E-3</v>
      </c>
      <c r="AM38" s="10">
        <v>107.272727272727</v>
      </c>
      <c r="AN38" s="125" t="s">
        <v>0</v>
      </c>
      <c r="AO38" s="125" t="s">
        <v>0</v>
      </c>
      <c r="AP38" s="125" t="s">
        <v>0</v>
      </c>
      <c r="AR38" s="10">
        <v>767</v>
      </c>
      <c r="AS38" s="137">
        <v>3.7218917109055794E-3</v>
      </c>
      <c r="AT38" s="10">
        <v>108.484848484848</v>
      </c>
      <c r="AU38" s="125" t="s">
        <v>0</v>
      </c>
      <c r="AV38" s="125" t="s">
        <v>0</v>
      </c>
      <c r="AW38" s="125" t="s">
        <v>0</v>
      </c>
      <c r="AY38" s="10">
        <v>336</v>
      </c>
      <c r="AZ38" s="137">
        <v>2.0881627275382677E-3</v>
      </c>
      <c r="BA38" s="10">
        <v>91.515151515151501</v>
      </c>
      <c r="BB38" s="125" t="s">
        <v>0</v>
      </c>
      <c r="BC38" s="125" t="s">
        <v>0</v>
      </c>
      <c r="BD38" s="125" t="s">
        <v>0</v>
      </c>
      <c r="BF38" s="10">
        <v>3431</v>
      </c>
      <c r="BG38" s="137">
        <v>2.2983762651620152E-3</v>
      </c>
      <c r="BH38" s="10">
        <v>258.25</v>
      </c>
      <c r="BI38" s="125" t="s">
        <v>0</v>
      </c>
      <c r="BJ38" s="125" t="s">
        <v>0</v>
      </c>
      <c r="BK38" s="125" t="s">
        <v>0</v>
      </c>
    </row>
    <row r="39" spans="1:63" ht="14.4" x14ac:dyDescent="0.3">
      <c r="A39" s="125" t="s">
        <v>662</v>
      </c>
      <c r="B39" s="10">
        <v>522</v>
      </c>
      <c r="C39" s="137">
        <v>1.4348937573875039E-3</v>
      </c>
      <c r="D39" s="10">
        <v>115.151515151515</v>
      </c>
      <c r="E39" s="125" t="s">
        <v>0</v>
      </c>
      <c r="F39" s="125" t="s">
        <v>0</v>
      </c>
      <c r="G39" s="125" t="s">
        <v>0</v>
      </c>
      <c r="I39" s="10">
        <v>309</v>
      </c>
      <c r="J39" s="137">
        <v>1.0390116947659365E-3</v>
      </c>
      <c r="K39" s="10">
        <v>72.121212121212096</v>
      </c>
      <c r="L39" s="125" t="s">
        <v>0</v>
      </c>
      <c r="M39" s="125" t="s">
        <v>0</v>
      </c>
      <c r="N39" s="125" t="s">
        <v>0</v>
      </c>
      <c r="P39" s="10">
        <v>0</v>
      </c>
      <c r="Q39" s="137">
        <v>0</v>
      </c>
      <c r="R39" s="10">
        <v>80</v>
      </c>
      <c r="S39" s="125" t="s">
        <v>0</v>
      </c>
      <c r="T39" s="125" t="s">
        <v>0</v>
      </c>
      <c r="U39" s="125" t="s">
        <v>0</v>
      </c>
      <c r="W39" s="10">
        <v>0</v>
      </c>
      <c r="X39" s="137">
        <v>0</v>
      </c>
      <c r="Y39" s="10">
        <v>80</v>
      </c>
      <c r="Z39" s="125" t="s">
        <v>0</v>
      </c>
      <c r="AA39" s="125" t="s">
        <v>0</v>
      </c>
      <c r="AB39" s="125" t="s">
        <v>0</v>
      </c>
      <c r="AD39" s="10">
        <v>102</v>
      </c>
      <c r="AE39" s="137">
        <v>1.1110142906936215E-3</v>
      </c>
      <c r="AF39" s="10">
        <v>41.818181818181799</v>
      </c>
      <c r="AG39" s="125" t="s">
        <v>0</v>
      </c>
      <c r="AH39" s="125" t="s">
        <v>0</v>
      </c>
      <c r="AI39" s="125" t="s">
        <v>0</v>
      </c>
      <c r="AK39" s="10">
        <v>123</v>
      </c>
      <c r="AL39" s="137">
        <v>4.5609442266974685E-4</v>
      </c>
      <c r="AM39" s="10">
        <v>49.090909090909101</v>
      </c>
      <c r="AN39" s="125" t="s">
        <v>0</v>
      </c>
      <c r="AO39" s="125" t="s">
        <v>0</v>
      </c>
      <c r="AP39" s="125" t="s">
        <v>0</v>
      </c>
      <c r="AR39" s="10">
        <v>230</v>
      </c>
      <c r="AS39" s="137">
        <v>1.116082260115102E-3</v>
      </c>
      <c r="AT39" s="10">
        <v>85.454545454545396</v>
      </c>
      <c r="AU39" s="125" t="s">
        <v>0</v>
      </c>
      <c r="AV39" s="125" t="s">
        <v>0</v>
      </c>
      <c r="AW39" s="125" t="s">
        <v>0</v>
      </c>
      <c r="AY39" s="10">
        <v>110</v>
      </c>
      <c r="AZ39" s="137">
        <v>6.8362470246788516E-4</v>
      </c>
      <c r="BA39" s="10">
        <v>37.5757575757575</v>
      </c>
      <c r="BB39" s="125" t="s">
        <v>0</v>
      </c>
      <c r="BC39" s="125" t="s">
        <v>0</v>
      </c>
      <c r="BD39" s="125" t="s">
        <v>0</v>
      </c>
      <c r="BF39" s="10">
        <v>1396</v>
      </c>
      <c r="BG39" s="137">
        <v>9.3515979777504315E-4</v>
      </c>
      <c r="BH39" s="10">
        <v>209.48</v>
      </c>
      <c r="BI39" s="125" t="s">
        <v>0</v>
      </c>
      <c r="BJ39" s="125" t="s">
        <v>0</v>
      </c>
      <c r="BK39" s="125" t="s">
        <v>0</v>
      </c>
    </row>
    <row r="40" spans="1:63" ht="14.4" x14ac:dyDescent="0.3">
      <c r="A40" s="125" t="s">
        <v>663</v>
      </c>
      <c r="B40" s="10">
        <v>1271</v>
      </c>
      <c r="C40" s="137">
        <v>3.4937738805354739E-3</v>
      </c>
      <c r="D40" s="10">
        <v>123.030303030303</v>
      </c>
      <c r="E40" s="125" t="s">
        <v>0</v>
      </c>
      <c r="F40" s="125" t="s">
        <v>0</v>
      </c>
      <c r="G40" s="125" t="s">
        <v>0</v>
      </c>
      <c r="I40" s="10">
        <v>1634</v>
      </c>
      <c r="J40" s="137">
        <v>5.4943207419014253E-3</v>
      </c>
      <c r="K40" s="10">
        <v>175.15151515151501</v>
      </c>
      <c r="L40" s="125" t="s">
        <v>0</v>
      </c>
      <c r="M40" s="125" t="s">
        <v>0</v>
      </c>
      <c r="N40" s="125" t="s">
        <v>0</v>
      </c>
      <c r="P40" s="10">
        <v>222</v>
      </c>
      <c r="Q40" s="137">
        <v>4.3501263888072426E-3</v>
      </c>
      <c r="R40" s="10">
        <v>71.515151515151501</v>
      </c>
      <c r="S40" s="125" t="s">
        <v>0</v>
      </c>
      <c r="T40" s="125" t="s">
        <v>0</v>
      </c>
      <c r="U40" s="125" t="s">
        <v>0</v>
      </c>
      <c r="W40" s="10">
        <v>318</v>
      </c>
      <c r="X40" s="137">
        <v>6.1038811470689857E-3</v>
      </c>
      <c r="Y40" s="10">
        <v>85.454545454545396</v>
      </c>
      <c r="Z40" s="125" t="s">
        <v>0</v>
      </c>
      <c r="AA40" s="125" t="s">
        <v>0</v>
      </c>
      <c r="AB40" s="125" t="s">
        <v>0</v>
      </c>
      <c r="AD40" s="10">
        <v>435</v>
      </c>
      <c r="AE40" s="137">
        <v>4.7381491808992683E-3</v>
      </c>
      <c r="AF40" s="10">
        <v>91.515151515151501</v>
      </c>
      <c r="AG40" s="125" t="s">
        <v>0</v>
      </c>
      <c r="AH40" s="125" t="s">
        <v>0</v>
      </c>
      <c r="AI40" s="125" t="s">
        <v>0</v>
      </c>
      <c r="AK40" s="10">
        <v>1337</v>
      </c>
      <c r="AL40" s="137">
        <v>4.9577092935727766E-3</v>
      </c>
      <c r="AM40" s="10">
        <v>161.81818181818099</v>
      </c>
      <c r="AN40" s="125" t="s">
        <v>0</v>
      </c>
      <c r="AO40" s="125" t="s">
        <v>0</v>
      </c>
      <c r="AP40" s="125" t="s">
        <v>0</v>
      </c>
      <c r="AR40" s="10">
        <v>1139</v>
      </c>
      <c r="AS40" s="137">
        <v>5.5270334533526139E-3</v>
      </c>
      <c r="AT40" s="10">
        <v>163.030303030303</v>
      </c>
      <c r="AU40" s="125" t="s">
        <v>0</v>
      </c>
      <c r="AV40" s="125" t="s">
        <v>0</v>
      </c>
      <c r="AW40" s="125" t="s">
        <v>0</v>
      </c>
      <c r="AY40" s="10">
        <v>690</v>
      </c>
      <c r="AZ40" s="137">
        <v>4.2881913154803704E-3</v>
      </c>
      <c r="BA40" s="10">
        <v>102.424242424242</v>
      </c>
      <c r="BB40" s="125" t="s">
        <v>0</v>
      </c>
      <c r="BC40" s="125" t="s">
        <v>0</v>
      </c>
      <c r="BD40" s="125" t="s">
        <v>0</v>
      </c>
      <c r="BF40" s="10">
        <v>7046</v>
      </c>
      <c r="BG40" s="137">
        <v>4.720011414844523E-3</v>
      </c>
      <c r="BH40" s="10">
        <v>359.43</v>
      </c>
      <c r="BI40" s="125" t="s">
        <v>0</v>
      </c>
      <c r="BJ40" s="125" t="s">
        <v>0</v>
      </c>
      <c r="BK40" s="125" t="s">
        <v>0</v>
      </c>
    </row>
    <row r="41" spans="1:63" ht="14.4" x14ac:dyDescent="0.3">
      <c r="A41" s="125" t="s">
        <v>664</v>
      </c>
      <c r="B41" s="10">
        <v>302</v>
      </c>
      <c r="C41" s="137">
        <v>8.3014926193683168E-4</v>
      </c>
      <c r="D41" s="10">
        <v>80</v>
      </c>
      <c r="E41" s="125" t="s">
        <v>0</v>
      </c>
      <c r="F41" s="125" t="s">
        <v>0</v>
      </c>
      <c r="G41" s="125" t="s">
        <v>0</v>
      </c>
      <c r="I41" s="10">
        <v>385</v>
      </c>
      <c r="J41" s="137">
        <v>1.2945614967148401E-3</v>
      </c>
      <c r="K41" s="10">
        <v>73.939393939393895</v>
      </c>
      <c r="L41" s="125" t="s">
        <v>0</v>
      </c>
      <c r="M41" s="125" t="s">
        <v>0</v>
      </c>
      <c r="N41" s="125" t="s">
        <v>0</v>
      </c>
      <c r="P41" s="10">
        <v>46</v>
      </c>
      <c r="Q41" s="137">
        <v>9.0137754002312233E-4</v>
      </c>
      <c r="R41" s="10">
        <v>30.909090909090899</v>
      </c>
      <c r="S41" s="125" t="s">
        <v>0</v>
      </c>
      <c r="T41" s="125" t="s">
        <v>0</v>
      </c>
      <c r="U41" s="125" t="s">
        <v>0</v>
      </c>
      <c r="W41" s="10">
        <v>69</v>
      </c>
      <c r="X41" s="137">
        <v>1.3244270413451571E-3</v>
      </c>
      <c r="Y41" s="10">
        <v>33.3333333333333</v>
      </c>
      <c r="Z41" s="125" t="s">
        <v>0</v>
      </c>
      <c r="AA41" s="125" t="s">
        <v>0</v>
      </c>
      <c r="AB41" s="125" t="s">
        <v>0</v>
      </c>
      <c r="AD41" s="10">
        <v>101</v>
      </c>
      <c r="AE41" s="137">
        <v>1.1001219937260369E-3</v>
      </c>
      <c r="AF41" s="10">
        <v>41.212121212121197</v>
      </c>
      <c r="AG41" s="125" t="s">
        <v>0</v>
      </c>
      <c r="AH41" s="125" t="s">
        <v>0</v>
      </c>
      <c r="AI41" s="125" t="s">
        <v>0</v>
      </c>
      <c r="AK41" s="10">
        <v>382</v>
      </c>
      <c r="AL41" s="137">
        <v>1.4164883695922219E-3</v>
      </c>
      <c r="AM41" s="10">
        <v>88.484848484848399</v>
      </c>
      <c r="AN41" s="125" t="s">
        <v>0</v>
      </c>
      <c r="AO41" s="125" t="s">
        <v>0</v>
      </c>
      <c r="AP41" s="125" t="s">
        <v>0</v>
      </c>
      <c r="AR41" s="10">
        <v>263</v>
      </c>
      <c r="AS41" s="137">
        <v>1.2762158017837907E-3</v>
      </c>
      <c r="AT41" s="10">
        <v>73.3333333333333</v>
      </c>
      <c r="AU41" s="125" t="s">
        <v>0</v>
      </c>
      <c r="AV41" s="125" t="s">
        <v>0</v>
      </c>
      <c r="AW41" s="125" t="s">
        <v>0</v>
      </c>
      <c r="AY41" s="10">
        <v>122</v>
      </c>
      <c r="AZ41" s="137">
        <v>7.5820194273710899E-4</v>
      </c>
      <c r="BA41" s="10">
        <v>70.303030303030297</v>
      </c>
      <c r="BB41" s="125" t="s">
        <v>0</v>
      </c>
      <c r="BC41" s="125" t="s">
        <v>0</v>
      </c>
      <c r="BD41" s="125" t="s">
        <v>0</v>
      </c>
      <c r="BF41" s="10">
        <v>1670</v>
      </c>
      <c r="BG41" s="137">
        <v>1.118708354071864E-3</v>
      </c>
      <c r="BH41" s="10">
        <v>182.68</v>
      </c>
      <c r="BI41" s="125" t="s">
        <v>0</v>
      </c>
      <c r="BJ41" s="125" t="s">
        <v>0</v>
      </c>
      <c r="BK41" s="125" t="s">
        <v>0</v>
      </c>
    </row>
    <row r="42" spans="1:63" ht="14.4" x14ac:dyDescent="0.3">
      <c r="A42" s="125" t="s">
        <v>665</v>
      </c>
      <c r="B42" s="10">
        <v>222</v>
      </c>
      <c r="C42" s="137">
        <v>6.1024217268204183E-4</v>
      </c>
      <c r="D42" s="10">
        <v>54.545454545454497</v>
      </c>
      <c r="E42" s="125" t="s">
        <v>0</v>
      </c>
      <c r="F42" s="125" t="s">
        <v>0</v>
      </c>
      <c r="G42" s="125" t="s">
        <v>0</v>
      </c>
      <c r="I42" s="10">
        <v>171</v>
      </c>
      <c r="J42" s="137">
        <v>5.7498705438503283E-4</v>
      </c>
      <c r="K42" s="10">
        <v>56.969696969696898</v>
      </c>
      <c r="L42" s="125" t="s">
        <v>0</v>
      </c>
      <c r="M42" s="125" t="s">
        <v>0</v>
      </c>
      <c r="N42" s="125" t="s">
        <v>0</v>
      </c>
      <c r="P42" s="10">
        <v>15</v>
      </c>
      <c r="Q42" s="137">
        <v>2.9392745870319205E-4</v>
      </c>
      <c r="R42" s="10">
        <v>9.6969696969696901</v>
      </c>
      <c r="S42" s="125" t="s">
        <v>0</v>
      </c>
      <c r="T42" s="125" t="s">
        <v>0</v>
      </c>
      <c r="U42" s="125" t="s">
        <v>0</v>
      </c>
      <c r="W42" s="10">
        <v>56</v>
      </c>
      <c r="X42" s="137">
        <v>1.0748973089178087E-3</v>
      </c>
      <c r="Y42" s="10">
        <v>34.545454545454497</v>
      </c>
      <c r="Z42" s="125" t="s">
        <v>0</v>
      </c>
      <c r="AA42" s="125" t="s">
        <v>0</v>
      </c>
      <c r="AB42" s="125" t="s">
        <v>0</v>
      </c>
      <c r="AD42" s="10">
        <v>35</v>
      </c>
      <c r="AE42" s="137">
        <v>3.8123039386545835E-4</v>
      </c>
      <c r="AF42" s="10">
        <v>19.393939393939299</v>
      </c>
      <c r="AG42" s="125" t="s">
        <v>0</v>
      </c>
      <c r="AH42" s="125" t="s">
        <v>0</v>
      </c>
      <c r="AI42" s="125" t="s">
        <v>0</v>
      </c>
      <c r="AK42" s="10">
        <v>117</v>
      </c>
      <c r="AL42" s="137">
        <v>4.3384591424683235E-4</v>
      </c>
      <c r="AM42" s="10">
        <v>43.030303030303003</v>
      </c>
      <c r="AN42" s="125" t="s">
        <v>0</v>
      </c>
      <c r="AO42" s="125" t="s">
        <v>0</v>
      </c>
      <c r="AP42" s="125" t="s">
        <v>0</v>
      </c>
      <c r="AR42" s="10">
        <v>53</v>
      </c>
      <c r="AS42" s="137">
        <v>2.5718417298304524E-4</v>
      </c>
      <c r="AT42" s="10">
        <v>23.636363636363601</v>
      </c>
      <c r="AU42" s="125" t="s">
        <v>0</v>
      </c>
      <c r="AV42" s="125" t="s">
        <v>0</v>
      </c>
      <c r="AW42" s="125" t="s">
        <v>0</v>
      </c>
      <c r="AY42" s="10">
        <v>24</v>
      </c>
      <c r="AZ42" s="137">
        <v>1.4915448053844769E-4</v>
      </c>
      <c r="BA42" s="10">
        <v>16.969696969696901</v>
      </c>
      <c r="BB42" s="125" t="s">
        <v>0</v>
      </c>
      <c r="BC42" s="125" t="s">
        <v>0</v>
      </c>
      <c r="BD42" s="125" t="s">
        <v>0</v>
      </c>
      <c r="BF42" s="10">
        <v>693</v>
      </c>
      <c r="BG42" s="137">
        <v>4.6423047267772557E-4</v>
      </c>
      <c r="BH42" s="10">
        <v>101.41</v>
      </c>
      <c r="BI42" s="125" t="s">
        <v>0</v>
      </c>
      <c r="BJ42" s="125" t="s">
        <v>0</v>
      </c>
      <c r="BK42" s="125" t="s">
        <v>0</v>
      </c>
    </row>
    <row r="43" spans="1:63" ht="14.4" x14ac:dyDescent="0.3">
      <c r="A43" s="125" t="s">
        <v>666</v>
      </c>
      <c r="B43" s="10">
        <v>823</v>
      </c>
      <c r="C43" s="137">
        <v>2.2622941807086505E-3</v>
      </c>
      <c r="D43" s="10">
        <v>136.969696969696</v>
      </c>
      <c r="E43" s="125" t="s">
        <v>0</v>
      </c>
      <c r="F43" s="125" t="s">
        <v>0</v>
      </c>
      <c r="G43" s="125" t="s">
        <v>0</v>
      </c>
      <c r="I43" s="10">
        <v>578</v>
      </c>
      <c r="J43" s="137">
        <v>1.9435234937692923E-3</v>
      </c>
      <c r="K43" s="10">
        <v>116.363636363636</v>
      </c>
      <c r="L43" s="125" t="s">
        <v>0</v>
      </c>
      <c r="M43" s="125" t="s">
        <v>0</v>
      </c>
      <c r="N43" s="125" t="s">
        <v>0</v>
      </c>
      <c r="P43" s="10">
        <v>85</v>
      </c>
      <c r="Q43" s="137">
        <v>1.6655889326514216E-3</v>
      </c>
      <c r="R43" s="10">
        <v>40.606060606060602</v>
      </c>
      <c r="S43" s="125" t="s">
        <v>0</v>
      </c>
      <c r="T43" s="125" t="s">
        <v>0</v>
      </c>
      <c r="U43" s="125" t="s">
        <v>0</v>
      </c>
      <c r="W43" s="10">
        <v>129</v>
      </c>
      <c r="X43" s="137">
        <v>2.4761027294713809E-3</v>
      </c>
      <c r="Y43" s="10">
        <v>53.3333333333333</v>
      </c>
      <c r="Z43" s="125" t="s">
        <v>0</v>
      </c>
      <c r="AA43" s="125" t="s">
        <v>0</v>
      </c>
      <c r="AB43" s="125" t="s">
        <v>0</v>
      </c>
      <c r="AD43" s="10">
        <v>184</v>
      </c>
      <c r="AE43" s="137">
        <v>2.0041826420355525E-3</v>
      </c>
      <c r="AF43" s="10">
        <v>64.848484848484802</v>
      </c>
      <c r="AG43" s="125" t="s">
        <v>0</v>
      </c>
      <c r="AH43" s="125" t="s">
        <v>0</v>
      </c>
      <c r="AI43" s="125" t="s">
        <v>0</v>
      </c>
      <c r="AK43" s="10">
        <v>521</v>
      </c>
      <c r="AL43" s="137">
        <v>1.9319121480564075E-3</v>
      </c>
      <c r="AM43" s="10">
        <v>89.696969696969703</v>
      </c>
      <c r="AN43" s="125" t="s">
        <v>0</v>
      </c>
      <c r="AO43" s="125" t="s">
        <v>0</v>
      </c>
      <c r="AP43" s="125" t="s">
        <v>0</v>
      </c>
      <c r="AR43" s="10">
        <v>432</v>
      </c>
      <c r="AS43" s="137">
        <v>2.0962936363901046E-3</v>
      </c>
      <c r="AT43" s="10">
        <v>103.636363636363</v>
      </c>
      <c r="AU43" s="125" t="s">
        <v>0</v>
      </c>
      <c r="AV43" s="125" t="s">
        <v>0</v>
      </c>
      <c r="AW43" s="125" t="s">
        <v>0</v>
      </c>
      <c r="AY43" s="10">
        <v>100</v>
      </c>
      <c r="AZ43" s="137">
        <v>6.2147700224353202E-4</v>
      </c>
      <c r="BA43" s="10">
        <v>41.818181818181799</v>
      </c>
      <c r="BB43" s="125" t="s">
        <v>0</v>
      </c>
      <c r="BC43" s="125" t="s">
        <v>0</v>
      </c>
      <c r="BD43" s="125" t="s">
        <v>0</v>
      </c>
      <c r="BF43" s="10">
        <v>2852</v>
      </c>
      <c r="BG43" s="137">
        <v>1.9105127100676382E-3</v>
      </c>
      <c r="BH43" s="10">
        <v>246.3</v>
      </c>
      <c r="BI43" s="125" t="s">
        <v>0</v>
      </c>
      <c r="BJ43" s="125" t="s">
        <v>0</v>
      </c>
      <c r="BK43" s="125" t="s">
        <v>0</v>
      </c>
    </row>
    <row r="44" spans="1:63" ht="14.4" x14ac:dyDescent="0.3">
      <c r="A44" s="125" t="s">
        <v>913</v>
      </c>
      <c r="B44" s="10">
        <v>8910</v>
      </c>
      <c r="C44" s="137">
        <v>2.4492152065752219E-2</v>
      </c>
      <c r="D44" s="10">
        <v>504.84848484848402</v>
      </c>
      <c r="E44" s="125" t="s">
        <v>0</v>
      </c>
      <c r="F44" s="125" t="s">
        <v>0</v>
      </c>
      <c r="G44" s="125" t="s">
        <v>0</v>
      </c>
      <c r="I44" s="10">
        <v>7392</v>
      </c>
      <c r="J44" s="137">
        <v>2.4855580736924929E-2</v>
      </c>
      <c r="K44" s="10">
        <v>464.84848484848402</v>
      </c>
      <c r="L44" s="125" t="s">
        <v>0</v>
      </c>
      <c r="M44" s="125" t="s">
        <v>0</v>
      </c>
      <c r="N44" s="125" t="s">
        <v>0</v>
      </c>
      <c r="P44" s="10">
        <v>497</v>
      </c>
      <c r="Q44" s="137">
        <v>9.7387964650324302E-3</v>
      </c>
      <c r="R44" s="10">
        <v>106.06060606060601</v>
      </c>
      <c r="S44" s="125" t="s">
        <v>0</v>
      </c>
      <c r="T44" s="125" t="s">
        <v>0</v>
      </c>
      <c r="U44" s="125" t="s">
        <v>0</v>
      </c>
      <c r="W44" s="10">
        <v>1218</v>
      </c>
      <c r="X44" s="137">
        <v>2.337901646896234E-2</v>
      </c>
      <c r="Y44" s="10">
        <v>206.666666666666</v>
      </c>
      <c r="Z44" s="125" t="s">
        <v>0</v>
      </c>
      <c r="AA44" s="125" t="s">
        <v>0</v>
      </c>
      <c r="AB44" s="125" t="s">
        <v>0</v>
      </c>
      <c r="AD44" s="10">
        <v>1990</v>
      </c>
      <c r="AE44" s="137">
        <v>2.1675670965493204E-2</v>
      </c>
      <c r="AF44" s="10">
        <v>192.12121212121201</v>
      </c>
      <c r="AG44" s="125" t="s">
        <v>0</v>
      </c>
      <c r="AH44" s="125" t="s">
        <v>0</v>
      </c>
      <c r="AI44" s="125" t="s">
        <v>0</v>
      </c>
      <c r="AK44" s="10">
        <v>5669</v>
      </c>
      <c r="AL44" s="137">
        <v>2.1021132374917033E-2</v>
      </c>
      <c r="AM44" s="10">
        <v>385.45454545454498</v>
      </c>
      <c r="AN44" s="125" t="s">
        <v>0</v>
      </c>
      <c r="AO44" s="125" t="s">
        <v>0</v>
      </c>
      <c r="AP44" s="125" t="s">
        <v>0</v>
      </c>
      <c r="AR44" s="10">
        <v>4071</v>
      </c>
      <c r="AS44" s="137">
        <v>1.9754656004037308E-2</v>
      </c>
      <c r="AT44" s="10">
        <v>327.87878787878702</v>
      </c>
      <c r="AU44" s="125" t="s">
        <v>0</v>
      </c>
      <c r="AV44" s="125" t="s">
        <v>0</v>
      </c>
      <c r="AW44" s="125" t="s">
        <v>0</v>
      </c>
      <c r="AY44" s="10">
        <v>3019</v>
      </c>
      <c r="AZ44" s="137">
        <v>1.876239069773223E-2</v>
      </c>
      <c r="BA44" s="10">
        <v>228.48484848484799</v>
      </c>
      <c r="BB44" s="125" t="s">
        <v>0</v>
      </c>
      <c r="BC44" s="125" t="s">
        <v>0</v>
      </c>
      <c r="BD44" s="125" t="s">
        <v>0</v>
      </c>
      <c r="BF44" s="10">
        <v>32766</v>
      </c>
      <c r="BG44" s="137">
        <v>2.1949459838035146E-2</v>
      </c>
      <c r="BH44" s="10">
        <v>931.12</v>
      </c>
      <c r="BI44" s="125" t="s">
        <v>0</v>
      </c>
      <c r="BJ44" s="125" t="s">
        <v>0</v>
      </c>
      <c r="BK44" s="125" t="s">
        <v>0</v>
      </c>
    </row>
    <row r="45" spans="1:63" ht="14.4" x14ac:dyDescent="0.3">
      <c r="A45" s="125" t="s">
        <v>668</v>
      </c>
      <c r="B45" s="10">
        <v>20410</v>
      </c>
      <c r="C45" s="137">
        <v>5.610379614612826E-2</v>
      </c>
      <c r="D45" s="10">
        <v>692.12121212121201</v>
      </c>
      <c r="E45" s="125" t="s">
        <v>0</v>
      </c>
      <c r="F45" s="125" t="s">
        <v>0</v>
      </c>
      <c r="G45" s="125" t="s">
        <v>0</v>
      </c>
      <c r="I45" s="10">
        <v>13427</v>
      </c>
      <c r="J45" s="137">
        <v>4.5148252510104306E-2</v>
      </c>
      <c r="K45" s="10">
        <v>515.75757575757495</v>
      </c>
      <c r="L45" s="125" t="s">
        <v>0</v>
      </c>
      <c r="M45" s="125" t="s">
        <v>0</v>
      </c>
      <c r="N45" s="125" t="s">
        <v>0</v>
      </c>
      <c r="P45" s="10">
        <v>3028</v>
      </c>
      <c r="Q45" s="137">
        <v>5.9334156330217699E-2</v>
      </c>
      <c r="R45" s="10">
        <v>234.54545454545399</v>
      </c>
      <c r="S45" s="125" t="s">
        <v>0</v>
      </c>
      <c r="T45" s="125" t="s">
        <v>0</v>
      </c>
      <c r="U45" s="125" t="s">
        <v>0</v>
      </c>
      <c r="W45" s="10">
        <v>2791</v>
      </c>
      <c r="X45" s="137">
        <v>5.3572114092671506E-2</v>
      </c>
      <c r="Y45" s="10">
        <v>246.666666666666</v>
      </c>
      <c r="Z45" s="125" t="s">
        <v>0</v>
      </c>
      <c r="AA45" s="125" t="s">
        <v>0</v>
      </c>
      <c r="AB45" s="125" t="s">
        <v>0</v>
      </c>
      <c r="AD45" s="10">
        <v>5689</v>
      </c>
      <c r="AE45" s="137">
        <v>6.1966277448588361E-2</v>
      </c>
      <c r="AF45" s="10">
        <v>303.636363636363</v>
      </c>
      <c r="AG45" s="125" t="s">
        <v>0</v>
      </c>
      <c r="AH45" s="125" t="s">
        <v>0</v>
      </c>
      <c r="AI45" s="125" t="s">
        <v>0</v>
      </c>
      <c r="AK45" s="10">
        <v>13545</v>
      </c>
      <c r="AL45" s="137">
        <v>5.0226007764729443E-2</v>
      </c>
      <c r="AM45" s="10">
        <v>543.030303030303</v>
      </c>
      <c r="AN45" s="125" t="s">
        <v>0</v>
      </c>
      <c r="AO45" s="125" t="s">
        <v>0</v>
      </c>
      <c r="AP45" s="125" t="s">
        <v>0</v>
      </c>
      <c r="AR45" s="10">
        <v>9758</v>
      </c>
      <c r="AS45" s="137">
        <v>4.7351003018274634E-2</v>
      </c>
      <c r="AT45" s="10">
        <v>492.12121212121201</v>
      </c>
      <c r="AU45" s="125" t="s">
        <v>0</v>
      </c>
      <c r="AV45" s="125" t="s">
        <v>0</v>
      </c>
      <c r="AW45" s="125" t="s">
        <v>0</v>
      </c>
      <c r="AY45" s="10">
        <v>8452</v>
      </c>
      <c r="AZ45" s="137">
        <v>5.2527236229623325E-2</v>
      </c>
      <c r="BA45" s="10">
        <v>446.666666666666</v>
      </c>
      <c r="BB45" s="125" t="s">
        <v>0</v>
      </c>
      <c r="BC45" s="125" t="s">
        <v>0</v>
      </c>
      <c r="BD45" s="125" t="s">
        <v>0</v>
      </c>
      <c r="BF45" s="10">
        <v>77100</v>
      </c>
      <c r="BG45" s="137">
        <v>5.1648152155054319E-2</v>
      </c>
      <c r="BH45" s="10">
        <v>1298.8399999999999</v>
      </c>
      <c r="BI45" s="125" t="s">
        <v>0</v>
      </c>
      <c r="BJ45" s="125" t="s">
        <v>0</v>
      </c>
      <c r="BK45" s="125" t="s">
        <v>0</v>
      </c>
    </row>
    <row r="46" spans="1:63" ht="14.4" x14ac:dyDescent="0.3">
      <c r="A46" s="125" t="s">
        <v>669</v>
      </c>
      <c r="B46" s="10">
        <v>18373</v>
      </c>
      <c r="C46" s="137">
        <v>5.0504411885978172E-2</v>
      </c>
      <c r="D46" s="10">
        <v>653.93939393939399</v>
      </c>
      <c r="E46" s="125" t="s">
        <v>0</v>
      </c>
      <c r="F46" s="125" t="s">
        <v>0</v>
      </c>
      <c r="G46" s="125" t="s">
        <v>0</v>
      </c>
      <c r="I46" s="10">
        <v>15503</v>
      </c>
      <c r="J46" s="137">
        <v>5.2128797100182249E-2</v>
      </c>
      <c r="K46" s="10">
        <v>615.15151515151501</v>
      </c>
      <c r="L46" s="125" t="s">
        <v>0</v>
      </c>
      <c r="M46" s="125" t="s">
        <v>0</v>
      </c>
      <c r="N46" s="125" t="s">
        <v>0</v>
      </c>
      <c r="P46" s="10">
        <v>2571</v>
      </c>
      <c r="Q46" s="137">
        <v>5.0379166421727115E-2</v>
      </c>
      <c r="R46" s="10">
        <v>284.84848484848402</v>
      </c>
      <c r="S46" s="125" t="s">
        <v>0</v>
      </c>
      <c r="T46" s="125" t="s">
        <v>0</v>
      </c>
      <c r="U46" s="125" t="s">
        <v>0</v>
      </c>
      <c r="W46" s="10">
        <v>2838</v>
      </c>
      <c r="X46" s="137">
        <v>5.4474260048370381E-2</v>
      </c>
      <c r="Y46" s="10">
        <v>258.18181818181802</v>
      </c>
      <c r="Z46" s="125" t="s">
        <v>0</v>
      </c>
      <c r="AA46" s="125" t="s">
        <v>0</v>
      </c>
      <c r="AB46" s="125" t="s">
        <v>0</v>
      </c>
      <c r="AD46" s="10">
        <v>4136</v>
      </c>
      <c r="AE46" s="137">
        <v>4.5050540257929594E-2</v>
      </c>
      <c r="AF46" s="10">
        <v>302.42424242424198</v>
      </c>
      <c r="AG46" s="125" t="s">
        <v>0</v>
      </c>
      <c r="AH46" s="125" t="s">
        <v>0</v>
      </c>
      <c r="AI46" s="125" t="s">
        <v>0</v>
      </c>
      <c r="AK46" s="10">
        <v>11892</v>
      </c>
      <c r="AL46" s="137">
        <v>4.4096543694216499E-2</v>
      </c>
      <c r="AM46" s="10">
        <v>508.48484848484799</v>
      </c>
      <c r="AN46" s="125" t="s">
        <v>0</v>
      </c>
      <c r="AO46" s="125" t="s">
        <v>0</v>
      </c>
      <c r="AP46" s="125" t="s">
        <v>0</v>
      </c>
      <c r="AR46" s="10">
        <v>10359</v>
      </c>
      <c r="AS46" s="137">
        <v>5.0267374489271051E-2</v>
      </c>
      <c r="AT46" s="10">
        <v>505.45454545454498</v>
      </c>
      <c r="AU46" s="125" t="s">
        <v>0</v>
      </c>
      <c r="AV46" s="125" t="s">
        <v>0</v>
      </c>
      <c r="AW46" s="125" t="s">
        <v>0</v>
      </c>
      <c r="AY46" s="10">
        <v>7666</v>
      </c>
      <c r="AZ46" s="137">
        <v>4.7642426991989159E-2</v>
      </c>
      <c r="BA46" s="10">
        <v>383.636363636363</v>
      </c>
      <c r="BB46" s="125" t="s">
        <v>0</v>
      </c>
      <c r="BC46" s="125" t="s">
        <v>0</v>
      </c>
      <c r="BD46" s="125" t="s">
        <v>0</v>
      </c>
      <c r="BF46" s="10">
        <v>73338</v>
      </c>
      <c r="BG46" s="137">
        <v>4.9128043874803809E-2</v>
      </c>
      <c r="BH46" s="10">
        <v>1304.92</v>
      </c>
      <c r="BI46" s="125" t="s">
        <v>0</v>
      </c>
      <c r="BJ46" s="125" t="s">
        <v>0</v>
      </c>
      <c r="BK46" s="125" t="s">
        <v>0</v>
      </c>
    </row>
    <row r="47" spans="1:63" ht="14.4" x14ac:dyDescent="0.3">
      <c r="A47" s="125" t="s">
        <v>670</v>
      </c>
      <c r="B47" s="10">
        <v>5806</v>
      </c>
      <c r="C47" s="137">
        <v>1.5959757002666372E-2</v>
      </c>
      <c r="D47" s="10">
        <v>381.21212121212102</v>
      </c>
      <c r="E47" s="125" t="s">
        <v>0</v>
      </c>
      <c r="F47" s="125" t="s">
        <v>0</v>
      </c>
      <c r="G47" s="125" t="s">
        <v>0</v>
      </c>
      <c r="I47" s="10">
        <v>4903</v>
      </c>
      <c r="J47" s="137">
        <v>1.6486324723098338E-2</v>
      </c>
      <c r="K47" s="10">
        <v>340.60606060606</v>
      </c>
      <c r="L47" s="125" t="s">
        <v>0</v>
      </c>
      <c r="M47" s="125" t="s">
        <v>0</v>
      </c>
      <c r="N47" s="125" t="s">
        <v>0</v>
      </c>
      <c r="P47" s="10">
        <v>664</v>
      </c>
      <c r="Q47" s="137">
        <v>1.3011188838594635E-2</v>
      </c>
      <c r="R47" s="10">
        <v>115.151515151515</v>
      </c>
      <c r="S47" s="125" t="s">
        <v>0</v>
      </c>
      <c r="T47" s="125" t="s">
        <v>0</v>
      </c>
      <c r="U47" s="125" t="s">
        <v>0</v>
      </c>
      <c r="W47" s="10">
        <v>774</v>
      </c>
      <c r="X47" s="137">
        <v>1.4856616376828285E-2</v>
      </c>
      <c r="Y47" s="10">
        <v>110.30303030303</v>
      </c>
      <c r="Z47" s="125" t="s">
        <v>0</v>
      </c>
      <c r="AA47" s="125" t="s">
        <v>0</v>
      </c>
      <c r="AB47" s="125" t="s">
        <v>0</v>
      </c>
      <c r="AD47" s="10">
        <v>1584</v>
      </c>
      <c r="AE47" s="137">
        <v>1.7253398396653886E-2</v>
      </c>
      <c r="AF47" s="10">
        <v>164.84848484848399</v>
      </c>
      <c r="AG47" s="125" t="s">
        <v>0</v>
      </c>
      <c r="AH47" s="125" t="s">
        <v>0</v>
      </c>
      <c r="AI47" s="125" t="s">
        <v>0</v>
      </c>
      <c r="AK47" s="10">
        <v>4521</v>
      </c>
      <c r="AL47" s="137">
        <v>1.6764251096666061E-2</v>
      </c>
      <c r="AM47" s="10">
        <v>311.51515151515099</v>
      </c>
      <c r="AN47" s="125" t="s">
        <v>0</v>
      </c>
      <c r="AO47" s="125" t="s">
        <v>0</v>
      </c>
      <c r="AP47" s="125" t="s">
        <v>0</v>
      </c>
      <c r="AR47" s="10">
        <v>3514</v>
      </c>
      <c r="AS47" s="137">
        <v>1.7051795921932473E-2</v>
      </c>
      <c r="AT47" s="10">
        <v>255.15151515151501</v>
      </c>
      <c r="AU47" s="125" t="s">
        <v>0</v>
      </c>
      <c r="AV47" s="125" t="s">
        <v>0</v>
      </c>
      <c r="AW47" s="125" t="s">
        <v>0</v>
      </c>
      <c r="AY47" s="10">
        <v>2344</v>
      </c>
      <c r="AZ47" s="137">
        <v>1.456742093258839E-2</v>
      </c>
      <c r="BA47" s="10">
        <v>196.969696969697</v>
      </c>
      <c r="BB47" s="125" t="s">
        <v>0</v>
      </c>
      <c r="BC47" s="125" t="s">
        <v>0</v>
      </c>
      <c r="BD47" s="125" t="s">
        <v>0</v>
      </c>
      <c r="BF47" s="10">
        <v>24110</v>
      </c>
      <c r="BG47" s="137">
        <v>1.615093318363631E-2</v>
      </c>
      <c r="BH47" s="10">
        <v>716.34</v>
      </c>
      <c r="BI47" s="125" t="s">
        <v>0</v>
      </c>
      <c r="BJ47" s="125" t="s">
        <v>0</v>
      </c>
      <c r="BK47" s="125" t="s">
        <v>0</v>
      </c>
    </row>
    <row r="48" spans="1:63" ht="14.4" x14ac:dyDescent="0.3">
      <c r="A48" s="125" t="s">
        <v>671</v>
      </c>
      <c r="B48" s="10">
        <v>7223</v>
      </c>
      <c r="C48" s="137">
        <v>1.9854861321091839E-2</v>
      </c>
      <c r="D48" s="10">
        <v>365.45454545454498</v>
      </c>
      <c r="E48" s="125" t="s">
        <v>0</v>
      </c>
      <c r="F48" s="125" t="s">
        <v>0</v>
      </c>
      <c r="G48" s="125" t="s">
        <v>0</v>
      </c>
      <c r="I48" s="10">
        <v>8766</v>
      </c>
      <c r="J48" s="137">
        <v>2.9475652156369578E-2</v>
      </c>
      <c r="K48" s="10">
        <v>470.90909090909099</v>
      </c>
      <c r="L48" s="125" t="s">
        <v>0</v>
      </c>
      <c r="M48" s="125" t="s">
        <v>0</v>
      </c>
      <c r="N48" s="125" t="s">
        <v>0</v>
      </c>
      <c r="P48" s="10">
        <v>2613</v>
      </c>
      <c r="Q48" s="137">
        <v>5.1202163306096053E-2</v>
      </c>
      <c r="R48" s="10">
        <v>230.90909090909</v>
      </c>
      <c r="S48" s="125" t="s">
        <v>0</v>
      </c>
      <c r="T48" s="125" t="s">
        <v>0</v>
      </c>
      <c r="U48" s="125" t="s">
        <v>0</v>
      </c>
      <c r="W48" s="10">
        <v>1386</v>
      </c>
      <c r="X48" s="137">
        <v>2.6603708395715766E-2</v>
      </c>
      <c r="Y48" s="10">
        <v>187.272727272727</v>
      </c>
      <c r="Z48" s="125" t="s">
        <v>0</v>
      </c>
      <c r="AA48" s="125" t="s">
        <v>0</v>
      </c>
      <c r="AB48" s="125" t="s">
        <v>0</v>
      </c>
      <c r="AD48" s="10">
        <v>1440</v>
      </c>
      <c r="AE48" s="137">
        <v>1.5684907633321716E-2</v>
      </c>
      <c r="AF48" s="10">
        <v>178.78787878787799</v>
      </c>
      <c r="AG48" s="125" t="s">
        <v>0</v>
      </c>
      <c r="AH48" s="125" t="s">
        <v>0</v>
      </c>
      <c r="AI48" s="125" t="s">
        <v>0</v>
      </c>
      <c r="AK48" s="10">
        <v>5393</v>
      </c>
      <c r="AL48" s="137">
        <v>1.9997700987462966E-2</v>
      </c>
      <c r="AM48" s="10">
        <v>370.90909090909003</v>
      </c>
      <c r="AN48" s="125" t="s">
        <v>0</v>
      </c>
      <c r="AO48" s="125" t="s">
        <v>0</v>
      </c>
      <c r="AP48" s="125" t="s">
        <v>0</v>
      </c>
      <c r="AR48" s="10">
        <v>3014</v>
      </c>
      <c r="AS48" s="137">
        <v>1.4625530139073554E-2</v>
      </c>
      <c r="AT48" s="10">
        <v>220.60606060606</v>
      </c>
      <c r="AU48" s="125" t="s">
        <v>0</v>
      </c>
      <c r="AV48" s="125" t="s">
        <v>0</v>
      </c>
      <c r="AW48" s="125" t="s">
        <v>0</v>
      </c>
      <c r="AY48" s="10">
        <v>4811</v>
      </c>
      <c r="AZ48" s="137">
        <v>2.9899258577936322E-2</v>
      </c>
      <c r="BA48" s="10">
        <v>332.12121212121201</v>
      </c>
      <c r="BB48" s="125" t="s">
        <v>0</v>
      </c>
      <c r="BC48" s="125" t="s">
        <v>0</v>
      </c>
      <c r="BD48" s="125" t="s">
        <v>0</v>
      </c>
      <c r="BF48" s="10">
        <v>34646</v>
      </c>
      <c r="BG48" s="137">
        <v>2.3208844092918443E-2</v>
      </c>
      <c r="BH48" s="10">
        <v>877.04</v>
      </c>
      <c r="BI48" s="125" t="s">
        <v>0</v>
      </c>
      <c r="BJ48" s="125" t="s">
        <v>0</v>
      </c>
      <c r="BK48" s="125" t="s">
        <v>0</v>
      </c>
    </row>
    <row r="49" spans="1:63" ht="14.4" x14ac:dyDescent="0.3">
      <c r="A49" s="125" t="s">
        <v>674</v>
      </c>
      <c r="B49" s="10">
        <v>91980</v>
      </c>
      <c r="C49" s="137">
        <v>0.25283817587069463</v>
      </c>
      <c r="D49" s="10">
        <v>1298.7878787878701</v>
      </c>
      <c r="E49" s="125" t="s">
        <v>0</v>
      </c>
      <c r="F49" s="125" t="s">
        <v>0</v>
      </c>
      <c r="G49" s="125" t="s">
        <v>0</v>
      </c>
      <c r="I49" s="10">
        <v>68561</v>
      </c>
      <c r="J49" s="137">
        <v>0.23053618383445754</v>
      </c>
      <c r="K49" s="10">
        <v>1276.3636363636299</v>
      </c>
      <c r="L49" s="125" t="s">
        <v>0</v>
      </c>
      <c r="M49" s="125" t="s">
        <v>0</v>
      </c>
      <c r="N49" s="125" t="s">
        <v>0</v>
      </c>
      <c r="P49" s="10">
        <v>10350</v>
      </c>
      <c r="Q49" s="137">
        <v>0.20280994650520251</v>
      </c>
      <c r="R49" s="10">
        <v>433.33333333333297</v>
      </c>
      <c r="S49" s="125" t="s">
        <v>0</v>
      </c>
      <c r="T49" s="125" t="s">
        <v>0</v>
      </c>
      <c r="U49" s="125" t="s">
        <v>0</v>
      </c>
      <c r="W49" s="10">
        <v>11827</v>
      </c>
      <c r="X49" s="137">
        <v>0.22701447272448078</v>
      </c>
      <c r="Y49" s="10">
        <v>501.81818181818102</v>
      </c>
      <c r="Z49" s="125" t="s">
        <v>0</v>
      </c>
      <c r="AA49" s="125" t="s">
        <v>0</v>
      </c>
      <c r="AB49" s="125" t="s">
        <v>0</v>
      </c>
      <c r="AD49" s="10">
        <v>20004</v>
      </c>
      <c r="AE49" s="137">
        <v>0.21788950853956082</v>
      </c>
      <c r="AF49" s="10">
        <v>547.87878787878697</v>
      </c>
      <c r="AG49" s="125" t="s">
        <v>0</v>
      </c>
      <c r="AH49" s="125" t="s">
        <v>0</v>
      </c>
      <c r="AI49" s="125" t="s">
        <v>0</v>
      </c>
      <c r="AK49" s="10">
        <v>69536</v>
      </c>
      <c r="AL49" s="137">
        <v>0.25784538028263021</v>
      </c>
      <c r="AM49" s="10">
        <v>1153.9393939393899</v>
      </c>
      <c r="AN49" s="125" t="s">
        <v>0</v>
      </c>
      <c r="AO49" s="125" t="s">
        <v>0</v>
      </c>
      <c r="AP49" s="125" t="s">
        <v>0</v>
      </c>
      <c r="AR49" s="10">
        <v>52261</v>
      </c>
      <c r="AS49" s="137">
        <v>0.25359815215597975</v>
      </c>
      <c r="AT49" s="10">
        <v>999.39393939393904</v>
      </c>
      <c r="AU49" s="125" t="s">
        <v>0</v>
      </c>
      <c r="AV49" s="125" t="s">
        <v>0</v>
      </c>
      <c r="AW49" s="125" t="s">
        <v>0</v>
      </c>
      <c r="AY49" s="10">
        <v>33199</v>
      </c>
      <c r="AZ49" s="137">
        <v>0.20632414997483017</v>
      </c>
      <c r="BA49" s="10">
        <v>701.21212121212102</v>
      </c>
      <c r="BB49" s="125" t="s">
        <v>0</v>
      </c>
      <c r="BC49" s="125" t="s">
        <v>0</v>
      </c>
      <c r="BD49" s="125" t="s">
        <v>0</v>
      </c>
      <c r="BF49" s="10">
        <v>357718</v>
      </c>
      <c r="BG49" s="137">
        <v>0.23963000898316109</v>
      </c>
      <c r="BH49" s="10">
        <v>2620.9699999999998</v>
      </c>
      <c r="BI49" s="125" t="s">
        <v>0</v>
      </c>
      <c r="BJ49" s="125" t="s">
        <v>0</v>
      </c>
      <c r="BK49" s="125" t="s">
        <v>0</v>
      </c>
    </row>
    <row r="50" spans="1:63" ht="14.4" x14ac:dyDescent="0.3">
      <c r="A50" s="125" t="s">
        <v>659</v>
      </c>
      <c r="B50" s="10">
        <v>1208</v>
      </c>
      <c r="C50" s="137">
        <v>3.3205970477473267E-3</v>
      </c>
      <c r="D50" s="10">
        <v>144.84848484848399</v>
      </c>
      <c r="E50" s="125" t="s">
        <v>0</v>
      </c>
      <c r="F50" s="125" t="s">
        <v>0</v>
      </c>
      <c r="G50" s="125" t="s">
        <v>0</v>
      </c>
      <c r="I50" s="10">
        <v>2237</v>
      </c>
      <c r="J50" s="137">
        <v>7.5219066705223304E-3</v>
      </c>
      <c r="K50" s="10">
        <v>223.030303030303</v>
      </c>
      <c r="L50" s="125" t="s">
        <v>0</v>
      </c>
      <c r="M50" s="125" t="s">
        <v>0</v>
      </c>
      <c r="N50" s="125" t="s">
        <v>0</v>
      </c>
      <c r="P50" s="10">
        <v>268</v>
      </c>
      <c r="Q50" s="137">
        <v>5.2515039288303644E-3</v>
      </c>
      <c r="R50" s="10">
        <v>66.6666666666666</v>
      </c>
      <c r="S50" s="125" t="s">
        <v>0</v>
      </c>
      <c r="T50" s="125" t="s">
        <v>0</v>
      </c>
      <c r="U50" s="125" t="s">
        <v>0</v>
      </c>
      <c r="W50" s="10">
        <v>200</v>
      </c>
      <c r="X50" s="137">
        <v>3.8389189604207457E-3</v>
      </c>
      <c r="Y50" s="10">
        <v>54.545454545454497</v>
      </c>
      <c r="Z50" s="125" t="s">
        <v>0</v>
      </c>
      <c r="AA50" s="125" t="s">
        <v>0</v>
      </c>
      <c r="AB50" s="125" t="s">
        <v>0</v>
      </c>
      <c r="AD50" s="10">
        <v>366</v>
      </c>
      <c r="AE50" s="137">
        <v>3.9865806901359362E-3</v>
      </c>
      <c r="AF50" s="10">
        <v>78.787878787878796</v>
      </c>
      <c r="AG50" s="125" t="s">
        <v>0</v>
      </c>
      <c r="AH50" s="125" t="s">
        <v>0</v>
      </c>
      <c r="AI50" s="125" t="s">
        <v>0</v>
      </c>
      <c r="AK50" s="10">
        <v>760</v>
      </c>
      <c r="AL50" s="137">
        <v>2.8181444002358343E-3</v>
      </c>
      <c r="AM50" s="10">
        <v>184.24242424242399</v>
      </c>
      <c r="AN50" s="125" t="s">
        <v>0</v>
      </c>
      <c r="AO50" s="125" t="s">
        <v>0</v>
      </c>
      <c r="AP50" s="125" t="s">
        <v>0</v>
      </c>
      <c r="AR50" s="10">
        <v>543</v>
      </c>
      <c r="AS50" s="137">
        <v>2.6349246401847844E-3</v>
      </c>
      <c r="AT50" s="10">
        <v>91.515151515151501</v>
      </c>
      <c r="AU50" s="125" t="s">
        <v>0</v>
      </c>
      <c r="AV50" s="125" t="s">
        <v>0</v>
      </c>
      <c r="AW50" s="125" t="s">
        <v>0</v>
      </c>
      <c r="AY50" s="10">
        <v>718</v>
      </c>
      <c r="AZ50" s="137">
        <v>4.4622048761085598E-3</v>
      </c>
      <c r="BA50" s="10">
        <v>106.666666666666</v>
      </c>
      <c r="BB50" s="125" t="s">
        <v>0</v>
      </c>
      <c r="BC50" s="125" t="s">
        <v>0</v>
      </c>
      <c r="BD50" s="125" t="s">
        <v>0</v>
      </c>
      <c r="BF50" s="10">
        <v>6300</v>
      </c>
      <c r="BG50" s="137">
        <v>4.2202770243429596E-3</v>
      </c>
      <c r="BH50" s="10">
        <v>370.39</v>
      </c>
      <c r="BI50" s="125" t="s">
        <v>0</v>
      </c>
      <c r="BJ50" s="125" t="s">
        <v>0</v>
      </c>
      <c r="BK50" s="125" t="s">
        <v>0</v>
      </c>
    </row>
    <row r="51" spans="1:63" ht="14.4" x14ac:dyDescent="0.3">
      <c r="A51" s="125" t="s">
        <v>660</v>
      </c>
      <c r="B51" s="10">
        <v>2380</v>
      </c>
      <c r="C51" s="137">
        <v>6.542235905329998E-3</v>
      </c>
      <c r="D51" s="10">
        <v>223.030303030303</v>
      </c>
      <c r="E51" s="125" t="s">
        <v>0</v>
      </c>
      <c r="F51" s="125" t="s">
        <v>0</v>
      </c>
      <c r="G51" s="125" t="s">
        <v>0</v>
      </c>
      <c r="I51" s="10">
        <v>1481</v>
      </c>
      <c r="J51" s="137">
        <v>4.9798586406095535E-3</v>
      </c>
      <c r="K51" s="10">
        <v>156.363636363636</v>
      </c>
      <c r="L51" s="125" t="s">
        <v>0</v>
      </c>
      <c r="M51" s="125" t="s">
        <v>0</v>
      </c>
      <c r="N51" s="125" t="s">
        <v>0</v>
      </c>
      <c r="P51" s="10">
        <v>97</v>
      </c>
      <c r="Q51" s="137">
        <v>1.9007308996139753E-3</v>
      </c>
      <c r="R51" s="10">
        <v>36.363636363636303</v>
      </c>
      <c r="S51" s="125" t="s">
        <v>0</v>
      </c>
      <c r="T51" s="125" t="s">
        <v>0</v>
      </c>
      <c r="U51" s="125" t="s">
        <v>0</v>
      </c>
      <c r="W51" s="10">
        <v>307</v>
      </c>
      <c r="X51" s="137">
        <v>5.8927406042458439E-3</v>
      </c>
      <c r="Y51" s="10">
        <v>74.545454545454504</v>
      </c>
      <c r="Z51" s="125" t="s">
        <v>0</v>
      </c>
      <c r="AA51" s="125" t="s">
        <v>0</v>
      </c>
      <c r="AB51" s="125" t="s">
        <v>0</v>
      </c>
      <c r="AD51" s="10">
        <v>346</v>
      </c>
      <c r="AE51" s="137">
        <v>3.7687347507842453E-3</v>
      </c>
      <c r="AF51" s="10">
        <v>81.818181818181799</v>
      </c>
      <c r="AG51" s="125" t="s">
        <v>0</v>
      </c>
      <c r="AH51" s="125" t="s">
        <v>0</v>
      </c>
      <c r="AI51" s="125" t="s">
        <v>0</v>
      </c>
      <c r="AK51" s="10">
        <v>1702</v>
      </c>
      <c r="AL51" s="137">
        <v>6.3111602226334079E-3</v>
      </c>
      <c r="AM51" s="10">
        <v>212.72727272727201</v>
      </c>
      <c r="AN51" s="125" t="s">
        <v>0</v>
      </c>
      <c r="AO51" s="125" t="s">
        <v>0</v>
      </c>
      <c r="AP51" s="125" t="s">
        <v>0</v>
      </c>
      <c r="AR51" s="10">
        <v>1193</v>
      </c>
      <c r="AS51" s="137">
        <v>5.7890701579013772E-3</v>
      </c>
      <c r="AT51" s="10">
        <v>148.48484848484799</v>
      </c>
      <c r="AU51" s="125" t="s">
        <v>0</v>
      </c>
      <c r="AV51" s="125" t="s">
        <v>0</v>
      </c>
      <c r="AW51" s="125" t="s">
        <v>0</v>
      </c>
      <c r="AY51" s="10">
        <v>672</v>
      </c>
      <c r="AZ51" s="137">
        <v>4.1763254550765353E-3</v>
      </c>
      <c r="BA51" s="10">
        <v>92.121212121212096</v>
      </c>
      <c r="BB51" s="125" t="s">
        <v>0</v>
      </c>
      <c r="BC51" s="125" t="s">
        <v>0</v>
      </c>
      <c r="BD51" s="125" t="s">
        <v>0</v>
      </c>
      <c r="BF51" s="10">
        <v>8178</v>
      </c>
      <c r="BG51" s="137">
        <v>5.4783215087423377E-3</v>
      </c>
      <c r="BH51" s="10">
        <v>403.37</v>
      </c>
      <c r="BI51" s="125" t="s">
        <v>0</v>
      </c>
      <c r="BJ51" s="125" t="s">
        <v>0</v>
      </c>
      <c r="BK51" s="125" t="s">
        <v>0</v>
      </c>
    </row>
    <row r="52" spans="1:63" ht="14.4" x14ac:dyDescent="0.3">
      <c r="A52" s="125" t="s">
        <v>661</v>
      </c>
      <c r="B52" s="10">
        <v>3239</v>
      </c>
      <c r="C52" s="137">
        <v>8.9034882762033044E-3</v>
      </c>
      <c r="D52" s="10">
        <v>249.09090909090901</v>
      </c>
      <c r="E52" s="125" t="s">
        <v>0</v>
      </c>
      <c r="F52" s="125" t="s">
        <v>0</v>
      </c>
      <c r="G52" s="125" t="s">
        <v>0</v>
      </c>
      <c r="I52" s="10">
        <v>2144</v>
      </c>
      <c r="J52" s="137">
        <v>7.2091944128743297E-3</v>
      </c>
      <c r="K52" s="10">
        <v>206.666666666666</v>
      </c>
      <c r="L52" s="125" t="s">
        <v>0</v>
      </c>
      <c r="M52" s="125" t="s">
        <v>0</v>
      </c>
      <c r="N52" s="125" t="s">
        <v>0</v>
      </c>
      <c r="P52" s="10">
        <v>353</v>
      </c>
      <c r="Q52" s="137">
        <v>6.9170928614817866E-3</v>
      </c>
      <c r="R52" s="10">
        <v>69.696969696969703</v>
      </c>
      <c r="S52" s="125" t="s">
        <v>0</v>
      </c>
      <c r="T52" s="125" t="s">
        <v>0</v>
      </c>
      <c r="U52" s="125" t="s">
        <v>0</v>
      </c>
      <c r="W52" s="10">
        <v>616</v>
      </c>
      <c r="X52" s="137">
        <v>1.1823870398095897E-2</v>
      </c>
      <c r="Y52" s="10">
        <v>138.18181818181799</v>
      </c>
      <c r="Z52" s="125" t="s">
        <v>0</v>
      </c>
      <c r="AA52" s="125" t="s">
        <v>0</v>
      </c>
      <c r="AB52" s="125" t="s">
        <v>0</v>
      </c>
      <c r="AD52" s="10">
        <v>1108</v>
      </c>
      <c r="AE52" s="137">
        <v>1.2068665040083653E-2</v>
      </c>
      <c r="AF52" s="10">
        <v>142.42424242424201</v>
      </c>
      <c r="AG52" s="125" t="s">
        <v>0</v>
      </c>
      <c r="AH52" s="125" t="s">
        <v>0</v>
      </c>
      <c r="AI52" s="125" t="s">
        <v>0</v>
      </c>
      <c r="AK52" s="10">
        <v>3633</v>
      </c>
      <c r="AL52" s="137">
        <v>1.3471471850074718E-2</v>
      </c>
      <c r="AM52" s="10">
        <v>246.06060606060601</v>
      </c>
      <c r="AN52" s="125" t="s">
        <v>0</v>
      </c>
      <c r="AO52" s="125" t="s">
        <v>0</v>
      </c>
      <c r="AP52" s="125" t="s">
        <v>0</v>
      </c>
      <c r="AR52" s="10">
        <v>3003</v>
      </c>
      <c r="AS52" s="137">
        <v>1.4572152291850658E-2</v>
      </c>
      <c r="AT52" s="10">
        <v>261.81818181818102</v>
      </c>
      <c r="AU52" s="125" t="s">
        <v>0</v>
      </c>
      <c r="AV52" s="125" t="s">
        <v>0</v>
      </c>
      <c r="AW52" s="125" t="s">
        <v>0</v>
      </c>
      <c r="AY52" s="10">
        <v>1550</v>
      </c>
      <c r="AZ52" s="137">
        <v>9.6328935347747453E-3</v>
      </c>
      <c r="BA52" s="10">
        <v>167.87878787878699</v>
      </c>
      <c r="BB52" s="125" t="s">
        <v>0</v>
      </c>
      <c r="BC52" s="125" t="s">
        <v>0</v>
      </c>
      <c r="BD52" s="125" t="s">
        <v>0</v>
      </c>
      <c r="BF52" s="10">
        <v>15646</v>
      </c>
      <c r="BG52" s="137">
        <v>1.0481024495693643E-2</v>
      </c>
      <c r="BH52" s="10">
        <v>552.20000000000005</v>
      </c>
      <c r="BI52" s="125" t="s">
        <v>0</v>
      </c>
      <c r="BJ52" s="125" t="s">
        <v>0</v>
      </c>
      <c r="BK52" s="125" t="s">
        <v>0</v>
      </c>
    </row>
    <row r="53" spans="1:63" ht="14.4" x14ac:dyDescent="0.3">
      <c r="A53" s="125" t="s">
        <v>662</v>
      </c>
      <c r="B53" s="10">
        <v>7734</v>
      </c>
      <c r="C53" s="137">
        <v>2.1259517853706809E-2</v>
      </c>
      <c r="D53" s="10">
        <v>372.12121212121201</v>
      </c>
      <c r="E53" s="125" t="s">
        <v>0</v>
      </c>
      <c r="F53" s="125" t="s">
        <v>0</v>
      </c>
      <c r="G53" s="125" t="s">
        <v>0</v>
      </c>
      <c r="I53" s="10">
        <v>4332</v>
      </c>
      <c r="J53" s="137">
        <v>1.45663387110875E-2</v>
      </c>
      <c r="K53" s="10">
        <v>265.45454545454498</v>
      </c>
      <c r="L53" s="125" t="s">
        <v>0</v>
      </c>
      <c r="M53" s="125" t="s">
        <v>0</v>
      </c>
      <c r="N53" s="125" t="s">
        <v>0</v>
      </c>
      <c r="P53" s="10">
        <v>681</v>
      </c>
      <c r="Q53" s="137">
        <v>1.3344306625124919E-2</v>
      </c>
      <c r="R53" s="10">
        <v>126.06060606060601</v>
      </c>
      <c r="S53" s="125" t="s">
        <v>0</v>
      </c>
      <c r="T53" s="125" t="s">
        <v>0</v>
      </c>
      <c r="U53" s="125" t="s">
        <v>0</v>
      </c>
      <c r="W53" s="10">
        <v>565</v>
      </c>
      <c r="X53" s="137">
        <v>1.0844946063188607E-2</v>
      </c>
      <c r="Y53" s="10">
        <v>86.060606060606005</v>
      </c>
      <c r="Z53" s="125" t="s">
        <v>0</v>
      </c>
      <c r="AA53" s="125" t="s">
        <v>0</v>
      </c>
      <c r="AB53" s="125" t="s">
        <v>0</v>
      </c>
      <c r="AD53" s="10">
        <v>1009</v>
      </c>
      <c r="AE53" s="137">
        <v>1.0990327640292785E-2</v>
      </c>
      <c r="AF53" s="10">
        <v>130.90909090909</v>
      </c>
      <c r="AG53" s="125" t="s">
        <v>0</v>
      </c>
      <c r="AH53" s="125" t="s">
        <v>0</v>
      </c>
      <c r="AI53" s="125" t="s">
        <v>0</v>
      </c>
      <c r="AK53" s="10">
        <v>4834</v>
      </c>
      <c r="AL53" s="137">
        <v>1.7924881619394765E-2</v>
      </c>
      <c r="AM53" s="10">
        <v>304.84848484848402</v>
      </c>
      <c r="AN53" s="125" t="s">
        <v>0</v>
      </c>
      <c r="AO53" s="125" t="s">
        <v>0</v>
      </c>
      <c r="AP53" s="125" t="s">
        <v>0</v>
      </c>
      <c r="AR53" s="10">
        <v>3612</v>
      </c>
      <c r="AS53" s="137">
        <v>1.7527344015372821E-2</v>
      </c>
      <c r="AT53" s="10">
        <v>255.75757575757501</v>
      </c>
      <c r="AU53" s="125" t="s">
        <v>0</v>
      </c>
      <c r="AV53" s="125" t="s">
        <v>0</v>
      </c>
      <c r="AW53" s="125" t="s">
        <v>0</v>
      </c>
      <c r="AY53" s="10">
        <v>2423</v>
      </c>
      <c r="AZ53" s="137">
        <v>1.5058387764360779E-2</v>
      </c>
      <c r="BA53" s="10">
        <v>193.333333333333</v>
      </c>
      <c r="BB53" s="125" t="s">
        <v>0</v>
      </c>
      <c r="BC53" s="125" t="s">
        <v>0</v>
      </c>
      <c r="BD53" s="125" t="s">
        <v>0</v>
      </c>
      <c r="BF53" s="10">
        <v>25190</v>
      </c>
      <c r="BG53" s="137">
        <v>1.6874409244952246E-2</v>
      </c>
      <c r="BH53" s="10">
        <v>665.93</v>
      </c>
      <c r="BI53" s="125" t="s">
        <v>0</v>
      </c>
      <c r="BJ53" s="125" t="s">
        <v>0</v>
      </c>
      <c r="BK53" s="125" t="s">
        <v>0</v>
      </c>
    </row>
    <row r="54" spans="1:63" ht="14.4" x14ac:dyDescent="0.3">
      <c r="A54" s="125" t="s">
        <v>663</v>
      </c>
      <c r="B54" s="10">
        <v>29032</v>
      </c>
      <c r="C54" s="137">
        <v>7.9804282690563236E-2</v>
      </c>
      <c r="D54" s="10">
        <v>815.75757575757495</v>
      </c>
      <c r="E54" s="125" t="s">
        <v>0</v>
      </c>
      <c r="F54" s="125" t="s">
        <v>0</v>
      </c>
      <c r="G54" s="125" t="s">
        <v>0</v>
      </c>
      <c r="I54" s="10">
        <v>23078</v>
      </c>
      <c r="J54" s="137">
        <v>7.7599714860220978E-2</v>
      </c>
      <c r="K54" s="10">
        <v>680.60606060606005</v>
      </c>
      <c r="L54" s="125" t="s">
        <v>0</v>
      </c>
      <c r="M54" s="125" t="s">
        <v>0</v>
      </c>
      <c r="N54" s="125" t="s">
        <v>0</v>
      </c>
      <c r="P54" s="10">
        <v>3617</v>
      </c>
      <c r="Q54" s="137">
        <v>7.0875707875296373E-2</v>
      </c>
      <c r="R54" s="10">
        <v>260</v>
      </c>
      <c r="S54" s="125" t="s">
        <v>0</v>
      </c>
      <c r="T54" s="125" t="s">
        <v>0</v>
      </c>
      <c r="U54" s="125" t="s">
        <v>0</v>
      </c>
      <c r="W54" s="10">
        <v>4365</v>
      </c>
      <c r="X54" s="137">
        <v>8.3784406311182766E-2</v>
      </c>
      <c r="Y54" s="10">
        <v>374.54545454545399</v>
      </c>
      <c r="Z54" s="125" t="s">
        <v>0</v>
      </c>
      <c r="AA54" s="125" t="s">
        <v>0</v>
      </c>
      <c r="AB54" s="125" t="s">
        <v>0</v>
      </c>
      <c r="AD54" s="10">
        <v>7255</v>
      </c>
      <c r="AE54" s="137">
        <v>7.9023614499825728E-2</v>
      </c>
      <c r="AF54" s="10">
        <v>355.75757575757501</v>
      </c>
      <c r="AG54" s="125" t="s">
        <v>0</v>
      </c>
      <c r="AH54" s="125" t="s">
        <v>0</v>
      </c>
      <c r="AI54" s="125" t="s">
        <v>0</v>
      </c>
      <c r="AK54" s="10">
        <v>22502</v>
      </c>
      <c r="AL54" s="137">
        <v>8.3439322755403611E-2</v>
      </c>
      <c r="AM54" s="10">
        <v>724.84848484848396</v>
      </c>
      <c r="AN54" s="125" t="s">
        <v>0</v>
      </c>
      <c r="AO54" s="125" t="s">
        <v>0</v>
      </c>
      <c r="AP54" s="125" t="s">
        <v>0</v>
      </c>
      <c r="AR54" s="10">
        <v>18504</v>
      </c>
      <c r="AS54" s="137">
        <v>8.9791244092042824E-2</v>
      </c>
      <c r="AT54" s="10">
        <v>655.75757575757495</v>
      </c>
      <c r="AU54" s="125" t="s">
        <v>0</v>
      </c>
      <c r="AV54" s="125" t="s">
        <v>0</v>
      </c>
      <c r="AW54" s="125" t="s">
        <v>0</v>
      </c>
      <c r="AY54" s="10">
        <v>11992</v>
      </c>
      <c r="AZ54" s="137">
        <v>7.4527522109044356E-2</v>
      </c>
      <c r="BA54" s="10">
        <v>485.45454545454498</v>
      </c>
      <c r="BB54" s="125" t="s">
        <v>0</v>
      </c>
      <c r="BC54" s="125" t="s">
        <v>0</v>
      </c>
      <c r="BD54" s="125" t="s">
        <v>0</v>
      </c>
      <c r="BF54" s="10">
        <v>120345</v>
      </c>
      <c r="BG54" s="137">
        <v>8.0617339443579919E-2</v>
      </c>
      <c r="BH54" s="10">
        <v>1627.43</v>
      </c>
      <c r="BI54" s="125" t="s">
        <v>0</v>
      </c>
      <c r="BJ54" s="125" t="s">
        <v>0</v>
      </c>
      <c r="BK54" s="125" t="s">
        <v>0</v>
      </c>
    </row>
    <row r="55" spans="1:63" ht="14.4" x14ac:dyDescent="0.3">
      <c r="A55" s="125" t="s">
        <v>664</v>
      </c>
      <c r="B55" s="10">
        <v>3961</v>
      </c>
      <c r="C55" s="137">
        <v>1.0888149756727783E-2</v>
      </c>
      <c r="D55" s="10">
        <v>279.39393939393898</v>
      </c>
      <c r="E55" s="125" t="s">
        <v>0</v>
      </c>
      <c r="F55" s="125" t="s">
        <v>0</v>
      </c>
      <c r="G55" s="125" t="s">
        <v>0</v>
      </c>
      <c r="I55" s="10">
        <v>3315</v>
      </c>
      <c r="J55" s="137">
        <v>1.1146678861323882E-2</v>
      </c>
      <c r="K55" s="10">
        <v>262.42424242424198</v>
      </c>
      <c r="L55" s="125" t="s">
        <v>0</v>
      </c>
      <c r="M55" s="125" t="s">
        <v>0</v>
      </c>
      <c r="N55" s="125" t="s">
        <v>0</v>
      </c>
      <c r="P55" s="10">
        <v>491</v>
      </c>
      <c r="Q55" s="137">
        <v>9.6212254815511537E-3</v>
      </c>
      <c r="R55" s="10">
        <v>122.424242424242</v>
      </c>
      <c r="S55" s="125" t="s">
        <v>0</v>
      </c>
      <c r="T55" s="125" t="s">
        <v>0</v>
      </c>
      <c r="U55" s="125" t="s">
        <v>0</v>
      </c>
      <c r="W55" s="10">
        <v>468</v>
      </c>
      <c r="X55" s="137">
        <v>8.9830703673845439E-3</v>
      </c>
      <c r="Y55" s="10">
        <v>85.454545454545396</v>
      </c>
      <c r="Z55" s="125" t="s">
        <v>0</v>
      </c>
      <c r="AA55" s="125" t="s">
        <v>0</v>
      </c>
      <c r="AB55" s="125" t="s">
        <v>0</v>
      </c>
      <c r="AD55" s="10">
        <v>1017</v>
      </c>
      <c r="AE55" s="137">
        <v>1.107746601603346E-2</v>
      </c>
      <c r="AF55" s="10">
        <v>144.84848484848399</v>
      </c>
      <c r="AG55" s="125" t="s">
        <v>0</v>
      </c>
      <c r="AH55" s="125" t="s">
        <v>0</v>
      </c>
      <c r="AI55" s="125" t="s">
        <v>0</v>
      </c>
      <c r="AK55" s="10">
        <v>3994</v>
      </c>
      <c r="AL55" s="137">
        <v>1.4810090440186739E-2</v>
      </c>
      <c r="AM55" s="10">
        <v>298.18181818181802</v>
      </c>
      <c r="AN55" s="125" t="s">
        <v>0</v>
      </c>
      <c r="AO55" s="125" t="s">
        <v>0</v>
      </c>
      <c r="AP55" s="125" t="s">
        <v>0</v>
      </c>
      <c r="AR55" s="10">
        <v>2459</v>
      </c>
      <c r="AS55" s="137">
        <v>1.1932375120100156E-2</v>
      </c>
      <c r="AT55" s="10">
        <v>224.24242424242399</v>
      </c>
      <c r="AU55" s="125" t="s">
        <v>0</v>
      </c>
      <c r="AV55" s="125" t="s">
        <v>0</v>
      </c>
      <c r="AW55" s="125" t="s">
        <v>0</v>
      </c>
      <c r="AY55" s="10">
        <v>1683</v>
      </c>
      <c r="AZ55" s="137">
        <v>1.0459457947758643E-2</v>
      </c>
      <c r="BA55" s="10">
        <v>164.24242424242399</v>
      </c>
      <c r="BB55" s="125" t="s">
        <v>0</v>
      </c>
      <c r="BC55" s="125" t="s">
        <v>0</v>
      </c>
      <c r="BD55" s="125" t="s">
        <v>0</v>
      </c>
      <c r="BF55" s="10">
        <v>17388</v>
      </c>
      <c r="BG55" s="137">
        <v>1.1647964587186569E-2</v>
      </c>
      <c r="BH55" s="10">
        <v>595.99</v>
      </c>
      <c r="BI55" s="125" t="s">
        <v>0</v>
      </c>
      <c r="BJ55" s="125" t="s">
        <v>0</v>
      </c>
      <c r="BK55" s="125" t="s">
        <v>0</v>
      </c>
    </row>
    <row r="56" spans="1:63" ht="14.4" x14ac:dyDescent="0.3">
      <c r="A56" s="125" t="s">
        <v>665</v>
      </c>
      <c r="B56" s="10">
        <v>2446</v>
      </c>
      <c r="C56" s="137">
        <v>6.7236592539651995E-3</v>
      </c>
      <c r="D56" s="10">
        <v>217.575757575757</v>
      </c>
      <c r="E56" s="125" t="s">
        <v>0</v>
      </c>
      <c r="F56" s="125" t="s">
        <v>0</v>
      </c>
      <c r="G56" s="125" t="s">
        <v>0</v>
      </c>
      <c r="I56" s="10">
        <v>1579</v>
      </c>
      <c r="J56" s="137">
        <v>5.3093833852278765E-3</v>
      </c>
      <c r="K56" s="10">
        <v>178.78787878787799</v>
      </c>
      <c r="L56" s="125" t="s">
        <v>0</v>
      </c>
      <c r="M56" s="125" t="s">
        <v>0</v>
      </c>
      <c r="N56" s="125" t="s">
        <v>0</v>
      </c>
      <c r="P56" s="10">
        <v>148</v>
      </c>
      <c r="Q56" s="137">
        <v>2.9000842592048284E-3</v>
      </c>
      <c r="R56" s="10">
        <v>44.848484848484802</v>
      </c>
      <c r="S56" s="125" t="s">
        <v>0</v>
      </c>
      <c r="T56" s="125" t="s">
        <v>0</v>
      </c>
      <c r="U56" s="125" t="s">
        <v>0</v>
      </c>
      <c r="W56" s="10">
        <v>308</v>
      </c>
      <c r="X56" s="137">
        <v>5.9119351990479484E-3</v>
      </c>
      <c r="Y56" s="10">
        <v>83.636363636363598</v>
      </c>
      <c r="Z56" s="125" t="s">
        <v>0</v>
      </c>
      <c r="AA56" s="125" t="s">
        <v>0</v>
      </c>
      <c r="AB56" s="125" t="s">
        <v>0</v>
      </c>
      <c r="AD56" s="10">
        <v>993</v>
      </c>
      <c r="AE56" s="137">
        <v>1.0816050888811433E-2</v>
      </c>
      <c r="AF56" s="10">
        <v>170.30303030303</v>
      </c>
      <c r="AG56" s="125" t="s">
        <v>0</v>
      </c>
      <c r="AH56" s="125" t="s">
        <v>0</v>
      </c>
      <c r="AI56" s="125" t="s">
        <v>0</v>
      </c>
      <c r="AK56" s="10">
        <v>1959</v>
      </c>
      <c r="AL56" s="137">
        <v>7.2641380000815778E-3</v>
      </c>
      <c r="AM56" s="10">
        <v>187.272727272727</v>
      </c>
      <c r="AN56" s="125" t="s">
        <v>0</v>
      </c>
      <c r="AO56" s="125" t="s">
        <v>0</v>
      </c>
      <c r="AP56" s="125" t="s">
        <v>0</v>
      </c>
      <c r="AR56" s="10">
        <v>1502</v>
      </c>
      <c r="AS56" s="137">
        <v>7.288502411708188E-3</v>
      </c>
      <c r="AT56" s="10">
        <v>175.75757575757501</v>
      </c>
      <c r="AU56" s="125" t="s">
        <v>0</v>
      </c>
      <c r="AV56" s="125" t="s">
        <v>0</v>
      </c>
      <c r="AW56" s="125" t="s">
        <v>0</v>
      </c>
      <c r="AY56" s="10">
        <v>487</v>
      </c>
      <c r="AZ56" s="137">
        <v>3.0265930009260008E-3</v>
      </c>
      <c r="BA56" s="10">
        <v>87.272727272727195</v>
      </c>
      <c r="BB56" s="125" t="s">
        <v>0</v>
      </c>
      <c r="BC56" s="125" t="s">
        <v>0</v>
      </c>
      <c r="BD56" s="125" t="s">
        <v>0</v>
      </c>
      <c r="BF56" s="10">
        <v>9422</v>
      </c>
      <c r="BG56" s="137">
        <v>6.3116587497395824E-3</v>
      </c>
      <c r="BH56" s="10">
        <v>435.5</v>
      </c>
      <c r="BI56" s="125" t="s">
        <v>0</v>
      </c>
      <c r="BJ56" s="125" t="s">
        <v>0</v>
      </c>
      <c r="BK56" s="125" t="s">
        <v>0</v>
      </c>
    </row>
    <row r="57" spans="1:63" ht="14.4" x14ac:dyDescent="0.3">
      <c r="A57" s="125" t="s">
        <v>666</v>
      </c>
      <c r="B57" s="10">
        <v>10630</v>
      </c>
      <c r="C57" s="137">
        <v>2.9220154484730202E-2</v>
      </c>
      <c r="D57" s="10">
        <v>470.90909090909099</v>
      </c>
      <c r="E57" s="125" t="s">
        <v>0</v>
      </c>
      <c r="F57" s="125" t="s">
        <v>0</v>
      </c>
      <c r="G57" s="125" t="s">
        <v>0</v>
      </c>
      <c r="I57" s="10">
        <v>7823</v>
      </c>
      <c r="J57" s="137">
        <v>2.6304817113766737E-2</v>
      </c>
      <c r="K57" s="10">
        <v>395.15151515151501</v>
      </c>
      <c r="L57" s="125" t="s">
        <v>0</v>
      </c>
      <c r="M57" s="125" t="s">
        <v>0</v>
      </c>
      <c r="N57" s="125" t="s">
        <v>0</v>
      </c>
      <c r="P57" s="10">
        <v>855</v>
      </c>
      <c r="Q57" s="137">
        <v>1.6753865146081948E-2</v>
      </c>
      <c r="R57" s="10">
        <v>121.212121212121</v>
      </c>
      <c r="S57" s="125" t="s">
        <v>0</v>
      </c>
      <c r="T57" s="125" t="s">
        <v>0</v>
      </c>
      <c r="U57" s="125" t="s">
        <v>0</v>
      </c>
      <c r="W57" s="10">
        <v>1286</v>
      </c>
      <c r="X57" s="137">
        <v>2.4684248915505393E-2</v>
      </c>
      <c r="Y57" s="10">
        <v>173.333333333333</v>
      </c>
      <c r="Z57" s="125" t="s">
        <v>0</v>
      </c>
      <c r="AA57" s="125" t="s">
        <v>0</v>
      </c>
      <c r="AB57" s="125" t="s">
        <v>0</v>
      </c>
      <c r="AD57" s="10">
        <v>1774</v>
      </c>
      <c r="AE57" s="137">
        <v>1.9322934820494946E-2</v>
      </c>
      <c r="AF57" s="10">
        <v>180.60606060606</v>
      </c>
      <c r="AG57" s="125" t="s">
        <v>0</v>
      </c>
      <c r="AH57" s="125" t="s">
        <v>0</v>
      </c>
      <c r="AI57" s="125" t="s">
        <v>0</v>
      </c>
      <c r="AK57" s="10">
        <v>8745</v>
      </c>
      <c r="AL57" s="137">
        <v>3.2427201026397852E-2</v>
      </c>
      <c r="AM57" s="10">
        <v>427.87878787878702</v>
      </c>
      <c r="AN57" s="125" t="s">
        <v>0</v>
      </c>
      <c r="AO57" s="125" t="s">
        <v>0</v>
      </c>
      <c r="AP57" s="125" t="s">
        <v>0</v>
      </c>
      <c r="AR57" s="10">
        <v>5702</v>
      </c>
      <c r="AS57" s="137">
        <v>2.7669134987723096E-2</v>
      </c>
      <c r="AT57" s="10">
        <v>344.84848484848402</v>
      </c>
      <c r="AU57" s="125" t="s">
        <v>0</v>
      </c>
      <c r="AV57" s="125" t="s">
        <v>0</v>
      </c>
      <c r="AW57" s="125" t="s">
        <v>0</v>
      </c>
      <c r="AY57" s="10">
        <v>3896</v>
      </c>
      <c r="AZ57" s="137">
        <v>2.4212744007408006E-2</v>
      </c>
      <c r="BA57" s="10">
        <v>245.45454545454501</v>
      </c>
      <c r="BB57" s="125" t="s">
        <v>0</v>
      </c>
      <c r="BC57" s="125" t="s">
        <v>0</v>
      </c>
      <c r="BD57" s="125" t="s">
        <v>0</v>
      </c>
      <c r="BF57" s="10">
        <v>40711</v>
      </c>
      <c r="BG57" s="137">
        <v>2.7271698085400989E-2</v>
      </c>
      <c r="BH57" s="10">
        <v>902.54</v>
      </c>
      <c r="BI57" s="125" t="s">
        <v>0</v>
      </c>
      <c r="BJ57" s="125" t="s">
        <v>0</v>
      </c>
      <c r="BK57" s="125" t="s">
        <v>0</v>
      </c>
    </row>
    <row r="58" spans="1:63" ht="14.4" x14ac:dyDescent="0.3">
      <c r="A58" s="125" t="s">
        <v>913</v>
      </c>
      <c r="B58" s="10">
        <v>6423</v>
      </c>
      <c r="C58" s="137">
        <v>1.7655790428543941E-2</v>
      </c>
      <c r="D58" s="10">
        <v>390.90909090909099</v>
      </c>
      <c r="E58" s="125" t="s">
        <v>0</v>
      </c>
      <c r="F58" s="125" t="s">
        <v>0</v>
      </c>
      <c r="G58" s="125" t="s">
        <v>0</v>
      </c>
      <c r="I58" s="10">
        <v>4760</v>
      </c>
      <c r="J58" s="137">
        <v>1.6005487595747114E-2</v>
      </c>
      <c r="K58" s="10">
        <v>285.45454545454498</v>
      </c>
      <c r="L58" s="125" t="s">
        <v>0</v>
      </c>
      <c r="M58" s="125" t="s">
        <v>0</v>
      </c>
      <c r="N58" s="125" t="s">
        <v>0</v>
      </c>
      <c r="P58" s="10">
        <v>451</v>
      </c>
      <c r="Q58" s="137">
        <v>8.8374189250093084E-3</v>
      </c>
      <c r="R58" s="10">
        <v>79.393939393939405</v>
      </c>
      <c r="S58" s="125" t="s">
        <v>0</v>
      </c>
      <c r="T58" s="125" t="s">
        <v>0</v>
      </c>
      <c r="U58" s="125" t="s">
        <v>0</v>
      </c>
      <c r="W58" s="10">
        <v>459</v>
      </c>
      <c r="X58" s="137">
        <v>8.8103190141656101E-3</v>
      </c>
      <c r="Y58" s="10">
        <v>84.242424242424207</v>
      </c>
      <c r="Z58" s="125" t="s">
        <v>0</v>
      </c>
      <c r="AA58" s="125" t="s">
        <v>0</v>
      </c>
      <c r="AB58" s="125" t="s">
        <v>0</v>
      </c>
      <c r="AD58" s="10">
        <v>1211</v>
      </c>
      <c r="AE58" s="137">
        <v>1.3190571627744859E-2</v>
      </c>
      <c r="AF58" s="10">
        <v>158.78787878787799</v>
      </c>
      <c r="AG58" s="125" t="s">
        <v>0</v>
      </c>
      <c r="AH58" s="125" t="s">
        <v>0</v>
      </c>
      <c r="AI58" s="125" t="s">
        <v>0</v>
      </c>
      <c r="AK58" s="10">
        <v>5395</v>
      </c>
      <c r="AL58" s="137">
        <v>2.0005117156937272E-2</v>
      </c>
      <c r="AM58" s="10">
        <v>363.636363636363</v>
      </c>
      <c r="AN58" s="125" t="s">
        <v>0</v>
      </c>
      <c r="AO58" s="125" t="s">
        <v>0</v>
      </c>
      <c r="AP58" s="125" t="s">
        <v>0</v>
      </c>
      <c r="AR58" s="10">
        <v>4206</v>
      </c>
      <c r="AS58" s="137">
        <v>2.0409747765409214E-2</v>
      </c>
      <c r="AT58" s="10">
        <v>267.87878787878702</v>
      </c>
      <c r="AU58" s="125" t="s">
        <v>0</v>
      </c>
      <c r="AV58" s="125" t="s">
        <v>0</v>
      </c>
      <c r="AW58" s="125" t="s">
        <v>0</v>
      </c>
      <c r="AY58" s="10">
        <v>2086</v>
      </c>
      <c r="AZ58" s="137">
        <v>1.2964010266800077E-2</v>
      </c>
      <c r="BA58" s="10">
        <v>191.51515151515099</v>
      </c>
      <c r="BB58" s="125" t="s">
        <v>0</v>
      </c>
      <c r="BC58" s="125" t="s">
        <v>0</v>
      </c>
      <c r="BD58" s="125" t="s">
        <v>0</v>
      </c>
      <c r="BF58" s="10">
        <v>24991</v>
      </c>
      <c r="BG58" s="137">
        <v>1.6741102081802368E-2</v>
      </c>
      <c r="BH58" s="10">
        <v>714.93</v>
      </c>
      <c r="BI58" s="125" t="s">
        <v>0</v>
      </c>
      <c r="BJ58" s="125" t="s">
        <v>0</v>
      </c>
      <c r="BK58" s="125" t="s">
        <v>0</v>
      </c>
    </row>
    <row r="59" spans="1:63" ht="14.4" x14ac:dyDescent="0.3">
      <c r="A59" s="125" t="s">
        <v>668</v>
      </c>
      <c r="B59" s="10">
        <v>11823</v>
      </c>
      <c r="C59" s="137">
        <v>3.2499518953242254E-2</v>
      </c>
      <c r="D59" s="10">
        <v>384.84848484848402</v>
      </c>
      <c r="E59" s="125" t="s">
        <v>0</v>
      </c>
      <c r="F59" s="125" t="s">
        <v>0</v>
      </c>
      <c r="G59" s="125" t="s">
        <v>0</v>
      </c>
      <c r="I59" s="10">
        <v>7660</v>
      </c>
      <c r="J59" s="137">
        <v>2.5756730038534219E-2</v>
      </c>
      <c r="K59" s="10">
        <v>384.24242424242402</v>
      </c>
      <c r="L59" s="125" t="s">
        <v>0</v>
      </c>
      <c r="M59" s="125" t="s">
        <v>0</v>
      </c>
      <c r="N59" s="125" t="s">
        <v>0</v>
      </c>
      <c r="P59" s="10">
        <v>913</v>
      </c>
      <c r="Q59" s="137">
        <v>1.7890384653067623E-2</v>
      </c>
      <c r="R59" s="10">
        <v>124.84848484848401</v>
      </c>
      <c r="S59" s="125" t="s">
        <v>0</v>
      </c>
      <c r="T59" s="125" t="s">
        <v>0</v>
      </c>
      <c r="U59" s="125" t="s">
        <v>0</v>
      </c>
      <c r="W59" s="10">
        <v>1567</v>
      </c>
      <c r="X59" s="137">
        <v>3.0077930054896541E-2</v>
      </c>
      <c r="Y59" s="10">
        <v>156.363636363636</v>
      </c>
      <c r="Z59" s="125" t="s">
        <v>0</v>
      </c>
      <c r="AA59" s="125" t="s">
        <v>0</v>
      </c>
      <c r="AB59" s="125" t="s">
        <v>0</v>
      </c>
      <c r="AD59" s="10">
        <v>2612</v>
      </c>
      <c r="AE59" s="137">
        <v>2.8450679679330779E-2</v>
      </c>
      <c r="AF59" s="10">
        <v>218.18181818181799</v>
      </c>
      <c r="AG59" s="125" t="s">
        <v>0</v>
      </c>
      <c r="AH59" s="125" t="s">
        <v>0</v>
      </c>
      <c r="AI59" s="125" t="s">
        <v>0</v>
      </c>
      <c r="AK59" s="10">
        <v>7632</v>
      </c>
      <c r="AL59" s="137">
        <v>2.8300102713947218E-2</v>
      </c>
      <c r="AM59" s="10">
        <v>335.15151515151501</v>
      </c>
      <c r="AN59" s="125" t="s">
        <v>0</v>
      </c>
      <c r="AO59" s="125" t="s">
        <v>0</v>
      </c>
      <c r="AP59" s="125" t="s">
        <v>0</v>
      </c>
      <c r="AR59" s="10">
        <v>5961</v>
      </c>
      <c r="AS59" s="137">
        <v>2.8925940663244016E-2</v>
      </c>
      <c r="AT59" s="10">
        <v>346.06060606060601</v>
      </c>
      <c r="AU59" s="125" t="s">
        <v>0</v>
      </c>
      <c r="AV59" s="125" t="s">
        <v>0</v>
      </c>
      <c r="AW59" s="125" t="s">
        <v>0</v>
      </c>
      <c r="AY59" s="10">
        <v>3816</v>
      </c>
      <c r="AZ59" s="137">
        <v>2.3715562405613181E-2</v>
      </c>
      <c r="BA59" s="10">
        <v>313.33333333333297</v>
      </c>
      <c r="BB59" s="125" t="s">
        <v>0</v>
      </c>
      <c r="BC59" s="125" t="s">
        <v>0</v>
      </c>
      <c r="BD59" s="125" t="s">
        <v>0</v>
      </c>
      <c r="BF59" s="10">
        <v>41984</v>
      </c>
      <c r="BG59" s="137">
        <v>2.8124461998415052E-2</v>
      </c>
      <c r="BH59" s="10">
        <v>843.83</v>
      </c>
      <c r="BI59" s="125" t="s">
        <v>0</v>
      </c>
      <c r="BJ59" s="125" t="s">
        <v>0</v>
      </c>
      <c r="BK59" s="125" t="s">
        <v>0</v>
      </c>
    </row>
    <row r="60" spans="1:63" ht="14.4" x14ac:dyDescent="0.3">
      <c r="A60" s="125" t="s">
        <v>669</v>
      </c>
      <c r="B60" s="10">
        <v>4336</v>
      </c>
      <c r="C60" s="137">
        <v>1.191896423760961E-2</v>
      </c>
      <c r="D60" s="10">
        <v>315.75757575757501</v>
      </c>
      <c r="E60" s="125" t="s">
        <v>0</v>
      </c>
      <c r="F60" s="125" t="s">
        <v>0</v>
      </c>
      <c r="G60" s="125" t="s">
        <v>0</v>
      </c>
      <c r="I60" s="10">
        <v>3612</v>
      </c>
      <c r="J60" s="137">
        <v>1.2145340587361044E-2</v>
      </c>
      <c r="K60" s="10">
        <v>253.333333333333</v>
      </c>
      <c r="L60" s="125" t="s">
        <v>0</v>
      </c>
      <c r="M60" s="125" t="s">
        <v>0</v>
      </c>
      <c r="N60" s="125" t="s">
        <v>0</v>
      </c>
      <c r="P60" s="10">
        <v>962</v>
      </c>
      <c r="Q60" s="137">
        <v>1.8850547684831385E-2</v>
      </c>
      <c r="R60" s="10">
        <v>124.24242424242399</v>
      </c>
      <c r="S60" s="125" t="s">
        <v>0</v>
      </c>
      <c r="T60" s="125" t="s">
        <v>0</v>
      </c>
      <c r="U60" s="125" t="s">
        <v>0</v>
      </c>
      <c r="W60" s="10">
        <v>754</v>
      </c>
      <c r="X60" s="137">
        <v>1.4472724480786211E-2</v>
      </c>
      <c r="Y60" s="10">
        <v>135.15151515151501</v>
      </c>
      <c r="Z60" s="125" t="s">
        <v>0</v>
      </c>
      <c r="AA60" s="125" t="s">
        <v>0</v>
      </c>
      <c r="AB60" s="125" t="s">
        <v>0</v>
      </c>
      <c r="AD60" s="10">
        <v>949</v>
      </c>
      <c r="AE60" s="137">
        <v>1.0336789822237713E-2</v>
      </c>
      <c r="AF60" s="10">
        <v>141.81818181818099</v>
      </c>
      <c r="AG60" s="125" t="s">
        <v>0</v>
      </c>
      <c r="AH60" s="125" t="s">
        <v>0</v>
      </c>
      <c r="AI60" s="125" t="s">
        <v>0</v>
      </c>
      <c r="AK60" s="10">
        <v>3265</v>
      </c>
      <c r="AL60" s="137">
        <v>1.2106896666802629E-2</v>
      </c>
      <c r="AM60" s="10">
        <v>258.78787878787801</v>
      </c>
      <c r="AN60" s="125" t="s">
        <v>0</v>
      </c>
      <c r="AO60" s="125" t="s">
        <v>0</v>
      </c>
      <c r="AP60" s="125" t="s">
        <v>0</v>
      </c>
      <c r="AR60" s="10">
        <v>2207</v>
      </c>
      <c r="AS60" s="137">
        <v>1.0709537165539261E-2</v>
      </c>
      <c r="AT60" s="10">
        <v>190.30303030303</v>
      </c>
      <c r="AU60" s="125" t="s">
        <v>0</v>
      </c>
      <c r="AV60" s="125" t="s">
        <v>0</v>
      </c>
      <c r="AW60" s="125" t="s">
        <v>0</v>
      </c>
      <c r="AY60" s="10">
        <v>1313</v>
      </c>
      <c r="AZ60" s="137">
        <v>8.1599930394575752E-3</v>
      </c>
      <c r="BA60" s="10">
        <v>179.39393939393901</v>
      </c>
      <c r="BB60" s="125" t="s">
        <v>0</v>
      </c>
      <c r="BC60" s="125" t="s">
        <v>0</v>
      </c>
      <c r="BD60" s="125" t="s">
        <v>0</v>
      </c>
      <c r="BF60" s="10">
        <v>17398</v>
      </c>
      <c r="BG60" s="137">
        <v>1.1654663439606161E-2</v>
      </c>
      <c r="BH60" s="10">
        <v>592.79999999999995</v>
      </c>
      <c r="BI60" s="125" t="s">
        <v>0</v>
      </c>
      <c r="BJ60" s="125" t="s">
        <v>0</v>
      </c>
      <c r="BK60" s="125" t="s">
        <v>0</v>
      </c>
    </row>
    <row r="61" spans="1:63" ht="14.4" x14ac:dyDescent="0.3">
      <c r="A61" s="125" t="s">
        <v>670</v>
      </c>
      <c r="B61" s="10">
        <v>2577</v>
      </c>
      <c r="C61" s="137">
        <v>7.0837571126199182E-3</v>
      </c>
      <c r="D61" s="10">
        <v>209.69696969696901</v>
      </c>
      <c r="E61" s="125" t="s">
        <v>0</v>
      </c>
      <c r="F61" s="125" t="s">
        <v>0</v>
      </c>
      <c r="G61" s="125" t="s">
        <v>0</v>
      </c>
      <c r="I61" s="10">
        <v>2214</v>
      </c>
      <c r="J61" s="137">
        <v>7.4445692304588463E-3</v>
      </c>
      <c r="K61" s="10">
        <v>203.030303030303</v>
      </c>
      <c r="L61" s="125" t="s">
        <v>0</v>
      </c>
      <c r="M61" s="125" t="s">
        <v>0</v>
      </c>
      <c r="N61" s="125" t="s">
        <v>0</v>
      </c>
      <c r="P61" s="10">
        <v>349</v>
      </c>
      <c r="Q61" s="137">
        <v>6.8387122058276018E-3</v>
      </c>
      <c r="R61" s="10">
        <v>97.575757575757606</v>
      </c>
      <c r="S61" s="125" t="s">
        <v>0</v>
      </c>
      <c r="T61" s="125" t="s">
        <v>0</v>
      </c>
      <c r="U61" s="125" t="s">
        <v>0</v>
      </c>
      <c r="W61" s="10">
        <v>149</v>
      </c>
      <c r="X61" s="137">
        <v>2.8599946255134555E-3</v>
      </c>
      <c r="Y61" s="10">
        <v>42.424242424242401</v>
      </c>
      <c r="Z61" s="125" t="s">
        <v>0</v>
      </c>
      <c r="AA61" s="125" t="s">
        <v>0</v>
      </c>
      <c r="AB61" s="125" t="s">
        <v>0</v>
      </c>
      <c r="AD61" s="10">
        <v>387</v>
      </c>
      <c r="AE61" s="137">
        <v>4.2153189264552112E-3</v>
      </c>
      <c r="AF61" s="10">
        <v>89.090909090909093</v>
      </c>
      <c r="AG61" s="125" t="s">
        <v>0</v>
      </c>
      <c r="AH61" s="125" t="s">
        <v>0</v>
      </c>
      <c r="AI61" s="125" t="s">
        <v>0</v>
      </c>
      <c r="AK61" s="10">
        <v>2100</v>
      </c>
      <c r="AL61" s="137">
        <v>7.7869779480200683E-3</v>
      </c>
      <c r="AM61" s="10">
        <v>201.21212121212099</v>
      </c>
      <c r="AN61" s="125" t="s">
        <v>0</v>
      </c>
      <c r="AO61" s="125" t="s">
        <v>0</v>
      </c>
      <c r="AP61" s="125" t="s">
        <v>0</v>
      </c>
      <c r="AR61" s="10">
        <v>1817</v>
      </c>
      <c r="AS61" s="137">
        <v>8.817049854909307E-3</v>
      </c>
      <c r="AT61" s="10">
        <v>155.15151515151501</v>
      </c>
      <c r="AU61" s="125" t="s">
        <v>0</v>
      </c>
      <c r="AV61" s="125" t="s">
        <v>0</v>
      </c>
      <c r="AW61" s="125" t="s">
        <v>0</v>
      </c>
      <c r="AY61" s="10">
        <v>860</v>
      </c>
      <c r="AZ61" s="137">
        <v>5.344702219294375E-3</v>
      </c>
      <c r="BA61" s="10">
        <v>104.84848484848401</v>
      </c>
      <c r="BB61" s="125" t="s">
        <v>0</v>
      </c>
      <c r="BC61" s="125" t="s">
        <v>0</v>
      </c>
      <c r="BD61" s="125" t="s">
        <v>0</v>
      </c>
      <c r="BF61" s="10">
        <v>10453</v>
      </c>
      <c r="BG61" s="137">
        <v>7.0023104341995169E-3</v>
      </c>
      <c r="BH61" s="10">
        <v>423.35</v>
      </c>
      <c r="BI61" s="125" t="s">
        <v>0</v>
      </c>
      <c r="BJ61" s="125" t="s">
        <v>0</v>
      </c>
      <c r="BK61" s="125" t="s">
        <v>0</v>
      </c>
    </row>
    <row r="62" spans="1:63" ht="14.4" x14ac:dyDescent="0.3">
      <c r="A62" s="125" t="s">
        <v>671</v>
      </c>
      <c r="B62" s="10">
        <v>6191</v>
      </c>
      <c r="C62" s="137">
        <v>1.701805986970505E-2</v>
      </c>
      <c r="D62" s="10">
        <v>373.93939393939303</v>
      </c>
      <c r="E62" s="125" t="s">
        <v>0</v>
      </c>
      <c r="F62" s="125" t="s">
        <v>0</v>
      </c>
      <c r="G62" s="125" t="s">
        <v>0</v>
      </c>
      <c r="I62" s="10">
        <v>4326</v>
      </c>
      <c r="J62" s="137">
        <v>1.4546163726723111E-2</v>
      </c>
      <c r="K62" s="10">
        <v>296.36363636363598</v>
      </c>
      <c r="L62" s="125" t="s">
        <v>0</v>
      </c>
      <c r="M62" s="125" t="s">
        <v>0</v>
      </c>
      <c r="N62" s="125" t="s">
        <v>0</v>
      </c>
      <c r="P62" s="10">
        <v>1165</v>
      </c>
      <c r="Q62" s="137">
        <v>2.2828365959281248E-2</v>
      </c>
      <c r="R62" s="10">
        <v>166.06060606060601</v>
      </c>
      <c r="S62" s="125" t="s">
        <v>0</v>
      </c>
      <c r="T62" s="125" t="s">
        <v>0</v>
      </c>
      <c r="U62" s="125" t="s">
        <v>0</v>
      </c>
      <c r="W62" s="10">
        <v>783</v>
      </c>
      <c r="X62" s="137">
        <v>1.5029367730047219E-2</v>
      </c>
      <c r="Y62" s="10">
        <v>137.575757575757</v>
      </c>
      <c r="Z62" s="125" t="s">
        <v>0</v>
      </c>
      <c r="AA62" s="125" t="s">
        <v>0</v>
      </c>
      <c r="AB62" s="125" t="s">
        <v>0</v>
      </c>
      <c r="AD62" s="10">
        <v>977</v>
      </c>
      <c r="AE62" s="137">
        <v>1.0641774137330081E-2</v>
      </c>
      <c r="AF62" s="10">
        <v>129.69696969696901</v>
      </c>
      <c r="AG62" s="125" t="s">
        <v>0</v>
      </c>
      <c r="AH62" s="125" t="s">
        <v>0</v>
      </c>
      <c r="AI62" s="125" t="s">
        <v>0</v>
      </c>
      <c r="AK62" s="10">
        <v>3015</v>
      </c>
      <c r="AL62" s="137">
        <v>1.1179875482514527E-2</v>
      </c>
      <c r="AM62" s="10">
        <v>234.54545454545399</v>
      </c>
      <c r="AN62" s="125" t="s">
        <v>0</v>
      </c>
      <c r="AO62" s="125" t="s">
        <v>0</v>
      </c>
      <c r="AP62" s="125" t="s">
        <v>0</v>
      </c>
      <c r="AR62" s="10">
        <v>1552</v>
      </c>
      <c r="AS62" s="137">
        <v>7.5311289899940796E-3</v>
      </c>
      <c r="AT62" s="10">
        <v>167.87878787878699</v>
      </c>
      <c r="AU62" s="125" t="s">
        <v>0</v>
      </c>
      <c r="AV62" s="125" t="s">
        <v>0</v>
      </c>
      <c r="AW62" s="125" t="s">
        <v>0</v>
      </c>
      <c r="AY62" s="10">
        <v>1703</v>
      </c>
      <c r="AZ62" s="137">
        <v>1.058375334820735E-2</v>
      </c>
      <c r="BA62" s="10">
        <v>181.21212121212099</v>
      </c>
      <c r="BB62" s="125" t="s">
        <v>0</v>
      </c>
      <c r="BC62" s="125" t="s">
        <v>0</v>
      </c>
      <c r="BD62" s="125" t="s">
        <v>0</v>
      </c>
      <c r="BF62" s="10">
        <v>19712</v>
      </c>
      <c r="BG62" s="137">
        <v>1.3204777889499749E-2</v>
      </c>
      <c r="BH62" s="10">
        <v>636.48</v>
      </c>
      <c r="BI62" s="125" t="s">
        <v>0</v>
      </c>
      <c r="BJ62" s="125" t="s">
        <v>0</v>
      </c>
      <c r="BK62" s="125" t="s">
        <v>0</v>
      </c>
    </row>
    <row r="63" spans="1:63" ht="14.4" x14ac:dyDescent="0.3">
      <c r="A63" s="125" t="s">
        <v>914</v>
      </c>
      <c r="B63" s="10">
        <v>26351</v>
      </c>
      <c r="C63" s="137">
        <v>7.2434646361912089E-2</v>
      </c>
      <c r="D63" s="10">
        <v>1052.12121212121</v>
      </c>
      <c r="E63" s="125" t="s">
        <v>0</v>
      </c>
      <c r="F63" s="125" t="s">
        <v>0</v>
      </c>
      <c r="G63" s="125" t="s">
        <v>0</v>
      </c>
      <c r="I63" s="10">
        <v>22940</v>
      </c>
      <c r="J63" s="137">
        <v>7.7135690219840083E-2</v>
      </c>
      <c r="K63" s="10">
        <v>763.63636363636294</v>
      </c>
      <c r="L63" s="125" t="s">
        <v>0</v>
      </c>
      <c r="M63" s="125" t="s">
        <v>0</v>
      </c>
      <c r="N63" s="125" t="s">
        <v>0</v>
      </c>
      <c r="P63" s="10">
        <v>6333</v>
      </c>
      <c r="Q63" s="137">
        <v>0.12409617306448768</v>
      </c>
      <c r="R63" s="10">
        <v>530.90909090909099</v>
      </c>
      <c r="S63" s="125" t="s">
        <v>0</v>
      </c>
      <c r="T63" s="125" t="s">
        <v>0</v>
      </c>
      <c r="U63" s="125" t="s">
        <v>0</v>
      </c>
      <c r="W63" s="10">
        <v>5790</v>
      </c>
      <c r="X63" s="137">
        <v>0.11113670390418058</v>
      </c>
      <c r="Y63" s="10">
        <v>429.69696969696901</v>
      </c>
      <c r="Z63" s="125" t="s">
        <v>0</v>
      </c>
      <c r="AA63" s="125" t="s">
        <v>0</v>
      </c>
      <c r="AB63" s="125" t="s">
        <v>0</v>
      </c>
      <c r="AD63" s="10">
        <v>7719</v>
      </c>
      <c r="AE63" s="137">
        <v>8.4077640292784944E-2</v>
      </c>
      <c r="AF63" s="10">
        <v>464.84848484848402</v>
      </c>
      <c r="AG63" s="125" t="s">
        <v>0</v>
      </c>
      <c r="AH63" s="125" t="s">
        <v>0</v>
      </c>
      <c r="AI63" s="125" t="s">
        <v>0</v>
      </c>
      <c r="AK63" s="10">
        <v>10680</v>
      </c>
      <c r="AL63" s="137">
        <v>3.9602344992787773E-2</v>
      </c>
      <c r="AM63" s="10">
        <v>1237.57575757575</v>
      </c>
      <c r="AN63" s="125" t="s">
        <v>0</v>
      </c>
      <c r="AO63" s="125" t="s">
        <v>0</v>
      </c>
      <c r="AP63" s="125" t="s">
        <v>0</v>
      </c>
      <c r="AR63" s="10">
        <v>6512</v>
      </c>
      <c r="AS63" s="137">
        <v>3.1599685555954542E-2</v>
      </c>
      <c r="AT63" s="10">
        <v>384.84848484848402</v>
      </c>
      <c r="AU63" s="125" t="s">
        <v>0</v>
      </c>
      <c r="AV63" s="125" t="s">
        <v>0</v>
      </c>
      <c r="AW63" s="125" t="s">
        <v>0</v>
      </c>
      <c r="AY63" s="10">
        <v>22538</v>
      </c>
      <c r="AZ63" s="137">
        <v>0.14006848676564723</v>
      </c>
      <c r="BA63" s="10">
        <v>714.54545454545405</v>
      </c>
      <c r="BB63" s="125" t="s">
        <v>0</v>
      </c>
      <c r="BC63" s="125" t="s">
        <v>0</v>
      </c>
      <c r="BD63" s="125" t="s">
        <v>0</v>
      </c>
      <c r="BF63" s="10">
        <v>108863</v>
      </c>
      <c r="BG63" s="137">
        <v>7.292571709540438E-2</v>
      </c>
      <c r="BH63" s="10">
        <v>2134.6</v>
      </c>
      <c r="BI63" s="125" t="s">
        <v>0</v>
      </c>
      <c r="BJ63" s="125" t="s">
        <v>0</v>
      </c>
      <c r="BK63" s="125" t="s">
        <v>0</v>
      </c>
    </row>
    <row r="64" spans="1:63" ht="14.4" x14ac:dyDescent="0.3">
      <c r="A64" s="125" t="s">
        <v>659</v>
      </c>
      <c r="B64" s="10">
        <v>24012</v>
      </c>
      <c r="C64" s="137">
        <v>6.6005112839825172E-2</v>
      </c>
      <c r="D64" s="10">
        <v>980.60606060606005</v>
      </c>
      <c r="E64" s="125" t="s">
        <v>0</v>
      </c>
      <c r="F64" s="125" t="s">
        <v>0</v>
      </c>
      <c r="G64" s="125" t="s">
        <v>0</v>
      </c>
      <c r="I64" s="10">
        <v>21839</v>
      </c>
      <c r="J64" s="137">
        <v>7.3433580588975048E-2</v>
      </c>
      <c r="K64" s="10">
        <v>744.24242424242402</v>
      </c>
      <c r="L64" s="125" t="s">
        <v>0</v>
      </c>
      <c r="M64" s="125" t="s">
        <v>0</v>
      </c>
      <c r="N64" s="125" t="s">
        <v>0</v>
      </c>
      <c r="P64" s="10">
        <v>6042</v>
      </c>
      <c r="Q64" s="137">
        <v>0.11839398036564576</v>
      </c>
      <c r="R64" s="10">
        <v>514.54545454545405</v>
      </c>
      <c r="S64" s="125" t="s">
        <v>0</v>
      </c>
      <c r="T64" s="125" t="s">
        <v>0</v>
      </c>
      <c r="U64" s="125" t="s">
        <v>0</v>
      </c>
      <c r="W64" s="10">
        <v>5589</v>
      </c>
      <c r="X64" s="137">
        <v>0.10727859034895773</v>
      </c>
      <c r="Y64" s="10">
        <v>426.06060606060601</v>
      </c>
      <c r="Z64" s="125" t="s">
        <v>0</v>
      </c>
      <c r="AA64" s="125" t="s">
        <v>0</v>
      </c>
      <c r="AB64" s="125" t="s">
        <v>0</v>
      </c>
      <c r="AD64" s="10">
        <v>6754</v>
      </c>
      <c r="AE64" s="137">
        <v>7.3566573719065873E-2</v>
      </c>
      <c r="AF64" s="10">
        <v>461.81818181818102</v>
      </c>
      <c r="AG64" s="125" t="s">
        <v>0</v>
      </c>
      <c r="AH64" s="125" t="s">
        <v>0</v>
      </c>
      <c r="AI64" s="125" t="s">
        <v>0</v>
      </c>
      <c r="AK64" s="10">
        <v>9744</v>
      </c>
      <c r="AL64" s="137">
        <v>3.6131577678813115E-2</v>
      </c>
      <c r="AM64" s="10">
        <v>1100.6060606060601</v>
      </c>
      <c r="AN64" s="125" t="s">
        <v>0</v>
      </c>
      <c r="AO64" s="125" t="s">
        <v>0</v>
      </c>
      <c r="AP64" s="125" t="s">
        <v>0</v>
      </c>
      <c r="AR64" s="10">
        <v>5605</v>
      </c>
      <c r="AS64" s="137">
        <v>2.7198439425848465E-2</v>
      </c>
      <c r="AT64" s="10">
        <v>383.030303030303</v>
      </c>
      <c r="AU64" s="125" t="s">
        <v>0</v>
      </c>
      <c r="AV64" s="125" t="s">
        <v>0</v>
      </c>
      <c r="AW64" s="125" t="s">
        <v>0</v>
      </c>
      <c r="AY64" s="10">
        <v>20393</v>
      </c>
      <c r="AZ64" s="137">
        <v>0.12673780506752347</v>
      </c>
      <c r="BA64" s="10">
        <v>693.93939393939399</v>
      </c>
      <c r="BB64" s="125" t="s">
        <v>0</v>
      </c>
      <c r="BC64" s="125" t="s">
        <v>0</v>
      </c>
      <c r="BD64" s="125" t="s">
        <v>0</v>
      </c>
      <c r="BF64" s="10">
        <v>99978</v>
      </c>
      <c r="BG64" s="137">
        <v>6.6973786720596895E-2</v>
      </c>
      <c r="BH64" s="10">
        <v>2002.26</v>
      </c>
      <c r="BI64" s="125" t="s">
        <v>0</v>
      </c>
      <c r="BJ64" s="125" t="s">
        <v>0</v>
      </c>
      <c r="BK64" s="125" t="s">
        <v>0</v>
      </c>
    </row>
    <row r="65" spans="1:63" ht="14.4" x14ac:dyDescent="0.3">
      <c r="A65" s="125" t="s">
        <v>660</v>
      </c>
      <c r="B65" s="10">
        <v>55</v>
      </c>
      <c r="C65" s="137">
        <v>1.5118612386266802E-4</v>
      </c>
      <c r="D65" s="10">
        <v>41.212121212121197</v>
      </c>
      <c r="E65" s="125" t="s">
        <v>0</v>
      </c>
      <c r="F65" s="125" t="s">
        <v>0</v>
      </c>
      <c r="G65" s="125" t="s">
        <v>0</v>
      </c>
      <c r="I65" s="10">
        <v>5</v>
      </c>
      <c r="J65" s="137">
        <v>1.6812486970322598E-5</v>
      </c>
      <c r="K65" s="10">
        <v>5.4545454545454497</v>
      </c>
      <c r="L65" s="125" t="s">
        <v>0</v>
      </c>
      <c r="M65" s="125" t="s">
        <v>0</v>
      </c>
      <c r="N65" s="125" t="s">
        <v>0</v>
      </c>
      <c r="P65" s="10">
        <v>12</v>
      </c>
      <c r="Q65" s="137">
        <v>2.3514196696255364E-4</v>
      </c>
      <c r="R65" s="10">
        <v>11.5151515151515</v>
      </c>
      <c r="S65" s="125" t="s">
        <v>0</v>
      </c>
      <c r="T65" s="125" t="s">
        <v>0</v>
      </c>
      <c r="U65" s="125" t="s">
        <v>0</v>
      </c>
      <c r="W65" s="10">
        <v>0</v>
      </c>
      <c r="X65" s="137">
        <v>0</v>
      </c>
      <c r="Y65" s="10">
        <v>80</v>
      </c>
      <c r="Z65" s="125" t="s">
        <v>0</v>
      </c>
      <c r="AA65" s="125" t="s">
        <v>0</v>
      </c>
      <c r="AB65" s="125" t="s">
        <v>0</v>
      </c>
      <c r="AD65" s="10">
        <v>29</v>
      </c>
      <c r="AE65" s="137">
        <v>3.1587661205995121E-4</v>
      </c>
      <c r="AF65" s="10">
        <v>28.484848484848399</v>
      </c>
      <c r="AG65" s="125" t="s">
        <v>0</v>
      </c>
      <c r="AH65" s="125" t="s">
        <v>0</v>
      </c>
      <c r="AI65" s="125" t="s">
        <v>0</v>
      </c>
      <c r="AK65" s="10">
        <v>32</v>
      </c>
      <c r="AL65" s="137">
        <v>1.1865871158887723E-4</v>
      </c>
      <c r="AM65" s="10">
        <v>26.060606060605998</v>
      </c>
      <c r="AN65" s="125" t="s">
        <v>0</v>
      </c>
      <c r="AO65" s="125" t="s">
        <v>0</v>
      </c>
      <c r="AP65" s="125" t="s">
        <v>0</v>
      </c>
      <c r="AR65" s="10">
        <v>3</v>
      </c>
      <c r="AS65" s="137">
        <v>1.4557594697153504E-5</v>
      </c>
      <c r="AT65" s="10">
        <v>3.0303030303030298</v>
      </c>
      <c r="AU65" s="125" t="s">
        <v>0</v>
      </c>
      <c r="AV65" s="125" t="s">
        <v>0</v>
      </c>
      <c r="AW65" s="125" t="s">
        <v>0</v>
      </c>
      <c r="AY65" s="10">
        <v>11</v>
      </c>
      <c r="AZ65" s="137">
        <v>6.8362470246788524E-5</v>
      </c>
      <c r="BA65" s="10">
        <v>10.909090909090899</v>
      </c>
      <c r="BB65" s="125" t="s">
        <v>0</v>
      </c>
      <c r="BC65" s="125" t="s">
        <v>0</v>
      </c>
      <c r="BD65" s="125" t="s">
        <v>0</v>
      </c>
      <c r="BF65" s="10">
        <v>147</v>
      </c>
      <c r="BG65" s="137">
        <v>9.8473130568002391E-5</v>
      </c>
      <c r="BH65" s="10">
        <v>98.97</v>
      </c>
      <c r="BI65" s="125" t="s">
        <v>0</v>
      </c>
      <c r="BJ65" s="125" t="s">
        <v>0</v>
      </c>
      <c r="BK65" s="125" t="s">
        <v>0</v>
      </c>
    </row>
    <row r="66" spans="1:63" ht="14.4" x14ac:dyDescent="0.3">
      <c r="A66" s="125" t="s">
        <v>661</v>
      </c>
      <c r="B66" s="10">
        <v>442</v>
      </c>
      <c r="C66" s="137">
        <v>1.214986668132714E-3</v>
      </c>
      <c r="D66" s="10">
        <v>94.545454545454504</v>
      </c>
      <c r="E66" s="125" t="s">
        <v>0</v>
      </c>
      <c r="F66" s="125" t="s">
        <v>0</v>
      </c>
      <c r="G66" s="125" t="s">
        <v>0</v>
      </c>
      <c r="I66" s="10">
        <v>152</v>
      </c>
      <c r="J66" s="137">
        <v>5.1109960389780697E-4</v>
      </c>
      <c r="K66" s="10">
        <v>41.212121212121197</v>
      </c>
      <c r="L66" s="125" t="s">
        <v>0</v>
      </c>
      <c r="M66" s="125" t="s">
        <v>0</v>
      </c>
      <c r="N66" s="125" t="s">
        <v>0</v>
      </c>
      <c r="P66" s="10">
        <v>143</v>
      </c>
      <c r="Q66" s="137">
        <v>2.8021084396370978E-3</v>
      </c>
      <c r="R66" s="10">
        <v>62.424242424242401</v>
      </c>
      <c r="S66" s="125" t="s">
        <v>0</v>
      </c>
      <c r="T66" s="125" t="s">
        <v>0</v>
      </c>
      <c r="U66" s="125" t="s">
        <v>0</v>
      </c>
      <c r="W66" s="10">
        <v>76</v>
      </c>
      <c r="X66" s="137">
        <v>1.4587892049598833E-3</v>
      </c>
      <c r="Y66" s="10">
        <v>55.151515151515099</v>
      </c>
      <c r="Z66" s="125" t="s">
        <v>0</v>
      </c>
      <c r="AA66" s="125" t="s">
        <v>0</v>
      </c>
      <c r="AB66" s="125" t="s">
        <v>0</v>
      </c>
      <c r="AD66" s="10">
        <v>657</v>
      </c>
      <c r="AE66" s="137">
        <v>7.1562391077030323E-3</v>
      </c>
      <c r="AF66" s="10">
        <v>124.24242424242399</v>
      </c>
      <c r="AG66" s="125" t="s">
        <v>0</v>
      </c>
      <c r="AH66" s="125" t="s">
        <v>0</v>
      </c>
      <c r="AI66" s="125" t="s">
        <v>0</v>
      </c>
      <c r="AK66" s="10">
        <v>210</v>
      </c>
      <c r="AL66" s="137">
        <v>7.7869779480200683E-4</v>
      </c>
      <c r="AM66" s="10">
        <v>60.606060606060602</v>
      </c>
      <c r="AN66" s="125" t="s">
        <v>0</v>
      </c>
      <c r="AO66" s="125" t="s">
        <v>0</v>
      </c>
      <c r="AP66" s="125" t="s">
        <v>0</v>
      </c>
      <c r="AR66" s="10">
        <v>434</v>
      </c>
      <c r="AS66" s="137">
        <v>2.1059986995215405E-3</v>
      </c>
      <c r="AT66" s="10">
        <v>91.515151515151501</v>
      </c>
      <c r="AU66" s="125" t="s">
        <v>0</v>
      </c>
      <c r="AV66" s="125" t="s">
        <v>0</v>
      </c>
      <c r="AW66" s="125" t="s">
        <v>0</v>
      </c>
      <c r="AY66" s="10">
        <v>309</v>
      </c>
      <c r="AZ66" s="137">
        <v>1.9203639369325138E-3</v>
      </c>
      <c r="BA66" s="10">
        <v>67.878787878787804</v>
      </c>
      <c r="BB66" s="125" t="s">
        <v>0</v>
      </c>
      <c r="BC66" s="125" t="s">
        <v>0</v>
      </c>
      <c r="BD66" s="125" t="s">
        <v>0</v>
      </c>
      <c r="BF66" s="10">
        <v>2423</v>
      </c>
      <c r="BG66" s="137">
        <v>1.6231319412671416E-3</v>
      </c>
      <c r="BH66" s="10">
        <v>221.65</v>
      </c>
      <c r="BI66" s="125" t="s">
        <v>0</v>
      </c>
      <c r="BJ66" s="125" t="s">
        <v>0</v>
      </c>
      <c r="BK66" s="125" t="s">
        <v>0</v>
      </c>
    </row>
    <row r="67" spans="1:63" ht="14.4" x14ac:dyDescent="0.3">
      <c r="A67" s="125" t="s">
        <v>662</v>
      </c>
      <c r="B67" s="10">
        <v>1443</v>
      </c>
      <c r="C67" s="137">
        <v>3.9665741224332723E-3</v>
      </c>
      <c r="D67" s="10">
        <v>266.06060606060601</v>
      </c>
      <c r="E67" s="125" t="s">
        <v>0</v>
      </c>
      <c r="F67" s="125" t="s">
        <v>0</v>
      </c>
      <c r="G67" s="125" t="s">
        <v>0</v>
      </c>
      <c r="I67" s="10">
        <v>797</v>
      </c>
      <c r="J67" s="137">
        <v>2.6799104230694221E-3</v>
      </c>
      <c r="K67" s="10">
        <v>130.30303030303</v>
      </c>
      <c r="L67" s="125" t="s">
        <v>0</v>
      </c>
      <c r="M67" s="125" t="s">
        <v>0</v>
      </c>
      <c r="N67" s="125" t="s">
        <v>0</v>
      </c>
      <c r="P67" s="10">
        <v>75</v>
      </c>
      <c r="Q67" s="137">
        <v>1.4696372935159602E-3</v>
      </c>
      <c r="R67" s="10">
        <v>38.787878787878697</v>
      </c>
      <c r="S67" s="125" t="s">
        <v>0</v>
      </c>
      <c r="T67" s="125" t="s">
        <v>0</v>
      </c>
      <c r="U67" s="125" t="s">
        <v>0</v>
      </c>
      <c r="W67" s="10">
        <v>63</v>
      </c>
      <c r="X67" s="137">
        <v>1.2092594725325349E-3</v>
      </c>
      <c r="Y67" s="10">
        <v>41.818181818181799</v>
      </c>
      <c r="Z67" s="125" t="s">
        <v>0</v>
      </c>
      <c r="AA67" s="125" t="s">
        <v>0</v>
      </c>
      <c r="AB67" s="125" t="s">
        <v>0</v>
      </c>
      <c r="AD67" s="10">
        <v>180</v>
      </c>
      <c r="AE67" s="137">
        <v>1.9606134541652145E-3</v>
      </c>
      <c r="AF67" s="10">
        <v>64.242424242424207</v>
      </c>
      <c r="AG67" s="125" t="s">
        <v>0</v>
      </c>
      <c r="AH67" s="125" t="s">
        <v>0</v>
      </c>
      <c r="AI67" s="125" t="s">
        <v>0</v>
      </c>
      <c r="AK67" s="10">
        <v>525</v>
      </c>
      <c r="AL67" s="137">
        <v>1.9467444870050171E-3</v>
      </c>
      <c r="AM67" s="10">
        <v>192.72727272727201</v>
      </c>
      <c r="AN67" s="125" t="s">
        <v>0</v>
      </c>
      <c r="AO67" s="125" t="s">
        <v>0</v>
      </c>
      <c r="AP67" s="125" t="s">
        <v>0</v>
      </c>
      <c r="AR67" s="10">
        <v>282</v>
      </c>
      <c r="AS67" s="137">
        <v>1.3684139015324294E-3</v>
      </c>
      <c r="AT67" s="10">
        <v>61.818181818181799</v>
      </c>
      <c r="AU67" s="125" t="s">
        <v>0</v>
      </c>
      <c r="AV67" s="125" t="s">
        <v>0</v>
      </c>
      <c r="AW67" s="125" t="s">
        <v>0</v>
      </c>
      <c r="AY67" s="10">
        <v>1450</v>
      </c>
      <c r="AZ67" s="137">
        <v>9.0114165325312131E-3</v>
      </c>
      <c r="BA67" s="10">
        <v>213.939393939393</v>
      </c>
      <c r="BB67" s="125" t="s">
        <v>0</v>
      </c>
      <c r="BC67" s="125" t="s">
        <v>0</v>
      </c>
      <c r="BD67" s="125" t="s">
        <v>0</v>
      </c>
      <c r="BF67" s="10">
        <v>4815</v>
      </c>
      <c r="BG67" s="137">
        <v>3.2254974400335477E-3</v>
      </c>
      <c r="BH67" s="10">
        <v>425.24</v>
      </c>
      <c r="BI67" s="125" t="s">
        <v>0</v>
      </c>
      <c r="BJ67" s="125" t="s">
        <v>0</v>
      </c>
      <c r="BK67" s="125" t="s">
        <v>0</v>
      </c>
    </row>
    <row r="68" spans="1:63" ht="14.4" x14ac:dyDescent="0.3">
      <c r="A68" s="125" t="s">
        <v>663</v>
      </c>
      <c r="B68" s="10">
        <v>38</v>
      </c>
      <c r="C68" s="137">
        <v>1.0445586739602518E-4</v>
      </c>
      <c r="D68" s="10">
        <v>32.121212121212103</v>
      </c>
      <c r="E68" s="125" t="s">
        <v>0</v>
      </c>
      <c r="F68" s="125" t="s">
        <v>0</v>
      </c>
      <c r="G68" s="125" t="s">
        <v>0</v>
      </c>
      <c r="I68" s="10">
        <v>13</v>
      </c>
      <c r="J68" s="137">
        <v>4.3712466122838757E-5</v>
      </c>
      <c r="K68" s="10">
        <v>8.4848484848484809</v>
      </c>
      <c r="L68" s="125" t="s">
        <v>0</v>
      </c>
      <c r="M68" s="125" t="s">
        <v>0</v>
      </c>
      <c r="N68" s="125" t="s">
        <v>0</v>
      </c>
      <c r="P68" s="10">
        <v>0</v>
      </c>
      <c r="Q68" s="137">
        <v>0</v>
      </c>
      <c r="R68" s="10">
        <v>80</v>
      </c>
      <c r="S68" s="125" t="s">
        <v>0</v>
      </c>
      <c r="T68" s="125" t="s">
        <v>0</v>
      </c>
      <c r="U68" s="125" t="s">
        <v>0</v>
      </c>
      <c r="W68" s="10">
        <v>53</v>
      </c>
      <c r="X68" s="137">
        <v>1.0173135245114975E-3</v>
      </c>
      <c r="Y68" s="10">
        <v>43.636363636363598</v>
      </c>
      <c r="Z68" s="125" t="s">
        <v>0</v>
      </c>
      <c r="AA68" s="125" t="s">
        <v>0</v>
      </c>
      <c r="AB68" s="125" t="s">
        <v>0</v>
      </c>
      <c r="AD68" s="10">
        <v>12</v>
      </c>
      <c r="AE68" s="137">
        <v>1.3070756361101428E-4</v>
      </c>
      <c r="AF68" s="10">
        <v>12.1212121212121</v>
      </c>
      <c r="AG68" s="125" t="s">
        <v>0</v>
      </c>
      <c r="AH68" s="125" t="s">
        <v>0</v>
      </c>
      <c r="AI68" s="125" t="s">
        <v>0</v>
      </c>
      <c r="AK68" s="10">
        <v>38</v>
      </c>
      <c r="AL68" s="137">
        <v>1.409072200117917E-4</v>
      </c>
      <c r="AM68" s="10">
        <v>30.909090909090899</v>
      </c>
      <c r="AN68" s="125" t="s">
        <v>0</v>
      </c>
      <c r="AO68" s="125" t="s">
        <v>0</v>
      </c>
      <c r="AP68" s="125" t="s">
        <v>0</v>
      </c>
      <c r="AR68" s="10">
        <v>45</v>
      </c>
      <c r="AS68" s="137">
        <v>2.1836392045730256E-4</v>
      </c>
      <c r="AT68" s="10">
        <v>23.636363636363601</v>
      </c>
      <c r="AU68" s="125" t="s">
        <v>0</v>
      </c>
      <c r="AV68" s="125" t="s">
        <v>0</v>
      </c>
      <c r="AW68" s="125" t="s">
        <v>0</v>
      </c>
      <c r="AY68" s="10">
        <v>60</v>
      </c>
      <c r="AZ68" s="137">
        <v>3.728862013461192E-4</v>
      </c>
      <c r="BA68" s="10">
        <v>35.757575757575701</v>
      </c>
      <c r="BB68" s="125" t="s">
        <v>0</v>
      </c>
      <c r="BC68" s="125" t="s">
        <v>0</v>
      </c>
      <c r="BD68" s="125" t="s">
        <v>0</v>
      </c>
      <c r="BF68" s="10">
        <v>259</v>
      </c>
      <c r="BG68" s="137">
        <v>1.7350027766743279E-4</v>
      </c>
      <c r="BH68" s="10">
        <v>110.15</v>
      </c>
      <c r="BI68" s="125" t="s">
        <v>0</v>
      </c>
      <c r="BJ68" s="125" t="s">
        <v>0</v>
      </c>
      <c r="BK68" s="125" t="s">
        <v>0</v>
      </c>
    </row>
    <row r="69" spans="1:63" ht="14.4" x14ac:dyDescent="0.3">
      <c r="A69" s="125" t="s">
        <v>664</v>
      </c>
      <c r="B69" s="10">
        <v>0</v>
      </c>
      <c r="C69" s="137">
        <v>0</v>
      </c>
      <c r="D69" s="10">
        <v>80</v>
      </c>
      <c r="E69" s="125" t="s">
        <v>0</v>
      </c>
      <c r="F69" s="125" t="s">
        <v>0</v>
      </c>
      <c r="G69" s="125" t="s">
        <v>0</v>
      </c>
      <c r="I69" s="10">
        <v>11</v>
      </c>
      <c r="J69" s="137">
        <v>3.6987471334709716E-5</v>
      </c>
      <c r="K69" s="10">
        <v>9.6969696969696901</v>
      </c>
      <c r="L69" s="125" t="s">
        <v>0</v>
      </c>
      <c r="M69" s="125" t="s">
        <v>0</v>
      </c>
      <c r="N69" s="125" t="s">
        <v>0</v>
      </c>
      <c r="P69" s="10">
        <v>0</v>
      </c>
      <c r="Q69" s="137">
        <v>0</v>
      </c>
      <c r="R69" s="10">
        <v>80</v>
      </c>
      <c r="S69" s="125" t="s">
        <v>0</v>
      </c>
      <c r="T69" s="125" t="s">
        <v>0</v>
      </c>
      <c r="U69" s="125" t="s">
        <v>0</v>
      </c>
      <c r="W69" s="10">
        <v>0</v>
      </c>
      <c r="X69" s="137">
        <v>0</v>
      </c>
      <c r="Y69" s="10">
        <v>80</v>
      </c>
      <c r="Z69" s="125" t="s">
        <v>0</v>
      </c>
      <c r="AA69" s="125" t="s">
        <v>0</v>
      </c>
      <c r="AB69" s="125" t="s">
        <v>0</v>
      </c>
      <c r="AD69" s="10">
        <v>26</v>
      </c>
      <c r="AE69" s="137">
        <v>2.8319972115719764E-4</v>
      </c>
      <c r="AF69" s="10">
        <v>16.969696969696901</v>
      </c>
      <c r="AG69" s="125" t="s">
        <v>0</v>
      </c>
      <c r="AH69" s="125" t="s">
        <v>0</v>
      </c>
      <c r="AI69" s="125" t="s">
        <v>0</v>
      </c>
      <c r="AK69" s="10">
        <v>7</v>
      </c>
      <c r="AL69" s="137">
        <v>2.5956593160066895E-5</v>
      </c>
      <c r="AM69" s="10">
        <v>12.7272727272727</v>
      </c>
      <c r="AN69" s="125" t="s">
        <v>0</v>
      </c>
      <c r="AO69" s="125" t="s">
        <v>0</v>
      </c>
      <c r="AP69" s="125" t="s">
        <v>0</v>
      </c>
      <c r="AR69" s="10">
        <v>0</v>
      </c>
      <c r="AS69" s="137">
        <v>0</v>
      </c>
      <c r="AT69" s="10">
        <v>80</v>
      </c>
      <c r="AU69" s="125" t="s">
        <v>0</v>
      </c>
      <c r="AV69" s="125" t="s">
        <v>0</v>
      </c>
      <c r="AW69" s="125" t="s">
        <v>0</v>
      </c>
      <c r="AY69" s="10">
        <v>27</v>
      </c>
      <c r="AZ69" s="137">
        <v>1.6779879060575364E-4</v>
      </c>
      <c r="BA69" s="10">
        <v>26.6666666666666</v>
      </c>
      <c r="BB69" s="125" t="s">
        <v>0</v>
      </c>
      <c r="BC69" s="125" t="s">
        <v>0</v>
      </c>
      <c r="BD69" s="125" t="s">
        <v>0</v>
      </c>
      <c r="BF69" s="10">
        <v>71</v>
      </c>
      <c r="BG69" s="137">
        <v>4.7561852179103197E-5</v>
      </c>
      <c r="BH69" s="10">
        <v>163.57</v>
      </c>
      <c r="BI69" s="125" t="s">
        <v>0</v>
      </c>
      <c r="BJ69" s="125" t="s">
        <v>0</v>
      </c>
      <c r="BK69" s="125" t="s">
        <v>0</v>
      </c>
    </row>
    <row r="70" spans="1:63" ht="14.4" x14ac:dyDescent="0.3">
      <c r="A70" s="125" t="s">
        <v>665</v>
      </c>
      <c r="B70" s="10">
        <v>0</v>
      </c>
      <c r="C70" s="137">
        <v>0</v>
      </c>
      <c r="D70" s="10">
        <v>80</v>
      </c>
      <c r="E70" s="125" t="s">
        <v>0</v>
      </c>
      <c r="F70" s="125" t="s">
        <v>0</v>
      </c>
      <c r="G70" s="125" t="s">
        <v>0</v>
      </c>
      <c r="I70" s="10">
        <v>0</v>
      </c>
      <c r="J70" s="137">
        <v>0</v>
      </c>
      <c r="K70" s="10">
        <v>80</v>
      </c>
      <c r="L70" s="125" t="s">
        <v>0</v>
      </c>
      <c r="M70" s="125" t="s">
        <v>0</v>
      </c>
      <c r="N70" s="125" t="s">
        <v>0</v>
      </c>
      <c r="P70" s="10">
        <v>0</v>
      </c>
      <c r="Q70" s="137">
        <v>0</v>
      </c>
      <c r="R70" s="10">
        <v>80</v>
      </c>
      <c r="S70" s="125" t="s">
        <v>0</v>
      </c>
      <c r="T70" s="125" t="s">
        <v>0</v>
      </c>
      <c r="U70" s="125" t="s">
        <v>0</v>
      </c>
      <c r="W70" s="10">
        <v>0</v>
      </c>
      <c r="X70" s="137">
        <v>0</v>
      </c>
      <c r="Y70" s="10">
        <v>80</v>
      </c>
      <c r="Z70" s="125" t="s">
        <v>0</v>
      </c>
      <c r="AA70" s="125" t="s">
        <v>0</v>
      </c>
      <c r="AB70" s="125" t="s">
        <v>0</v>
      </c>
      <c r="AD70" s="10">
        <v>0</v>
      </c>
      <c r="AE70" s="137">
        <v>0</v>
      </c>
      <c r="AF70" s="10">
        <v>80</v>
      </c>
      <c r="AG70" s="125" t="s">
        <v>0</v>
      </c>
      <c r="AH70" s="125" t="s">
        <v>0</v>
      </c>
      <c r="AI70" s="125" t="s">
        <v>0</v>
      </c>
      <c r="AK70" s="10">
        <v>0</v>
      </c>
      <c r="AL70" s="137">
        <v>0</v>
      </c>
      <c r="AM70" s="10">
        <v>80</v>
      </c>
      <c r="AN70" s="125" t="s">
        <v>0</v>
      </c>
      <c r="AO70" s="125" t="s">
        <v>0</v>
      </c>
      <c r="AP70" s="125" t="s">
        <v>0</v>
      </c>
      <c r="AR70" s="10">
        <v>0</v>
      </c>
      <c r="AS70" s="137">
        <v>0</v>
      </c>
      <c r="AT70" s="10">
        <v>80</v>
      </c>
      <c r="AU70" s="125" t="s">
        <v>0</v>
      </c>
      <c r="AV70" s="125" t="s">
        <v>0</v>
      </c>
      <c r="AW70" s="125" t="s">
        <v>0</v>
      </c>
      <c r="AY70" s="10">
        <v>0</v>
      </c>
      <c r="AZ70" s="137">
        <v>0</v>
      </c>
      <c r="BA70" s="10">
        <v>80</v>
      </c>
      <c r="BB70" s="125" t="s">
        <v>0</v>
      </c>
      <c r="BC70" s="125" t="s">
        <v>0</v>
      </c>
      <c r="BD70" s="125" t="s">
        <v>0</v>
      </c>
      <c r="BF70" s="10">
        <v>0</v>
      </c>
      <c r="BG70" s="137">
        <v>0</v>
      </c>
      <c r="BH70" s="10">
        <v>226.27</v>
      </c>
      <c r="BI70" s="125" t="s">
        <v>0</v>
      </c>
      <c r="BJ70" s="125" t="s">
        <v>0</v>
      </c>
      <c r="BK70" s="125" t="s">
        <v>0</v>
      </c>
    </row>
    <row r="71" spans="1:63" ht="14.4" x14ac:dyDescent="0.3">
      <c r="A71" s="125" t="s">
        <v>666</v>
      </c>
      <c r="B71" s="10">
        <v>0</v>
      </c>
      <c r="C71" s="137">
        <v>0</v>
      </c>
      <c r="D71" s="10">
        <v>80</v>
      </c>
      <c r="E71" s="125" t="s">
        <v>0</v>
      </c>
      <c r="F71" s="125" t="s">
        <v>0</v>
      </c>
      <c r="G71" s="125" t="s">
        <v>0</v>
      </c>
      <c r="I71" s="10">
        <v>0</v>
      </c>
      <c r="J71" s="137">
        <v>0</v>
      </c>
      <c r="K71" s="10">
        <v>80</v>
      </c>
      <c r="L71" s="125" t="s">
        <v>0</v>
      </c>
      <c r="M71" s="125" t="s">
        <v>0</v>
      </c>
      <c r="N71" s="125" t="s">
        <v>0</v>
      </c>
      <c r="P71" s="10">
        <v>0</v>
      </c>
      <c r="Q71" s="137">
        <v>0</v>
      </c>
      <c r="R71" s="10">
        <v>80</v>
      </c>
      <c r="S71" s="125" t="s">
        <v>0</v>
      </c>
      <c r="T71" s="125" t="s">
        <v>0</v>
      </c>
      <c r="U71" s="125" t="s">
        <v>0</v>
      </c>
      <c r="W71" s="10">
        <v>0</v>
      </c>
      <c r="X71" s="137">
        <v>0</v>
      </c>
      <c r="Y71" s="10">
        <v>80</v>
      </c>
      <c r="Z71" s="125" t="s">
        <v>0</v>
      </c>
      <c r="AA71" s="125" t="s">
        <v>0</v>
      </c>
      <c r="AB71" s="125" t="s">
        <v>0</v>
      </c>
      <c r="AD71" s="10">
        <v>0</v>
      </c>
      <c r="AE71" s="137">
        <v>0</v>
      </c>
      <c r="AF71" s="10">
        <v>80</v>
      </c>
      <c r="AG71" s="125" t="s">
        <v>0</v>
      </c>
      <c r="AH71" s="125" t="s">
        <v>0</v>
      </c>
      <c r="AI71" s="125" t="s">
        <v>0</v>
      </c>
      <c r="AK71" s="10">
        <v>0</v>
      </c>
      <c r="AL71" s="137">
        <v>0</v>
      </c>
      <c r="AM71" s="10">
        <v>80</v>
      </c>
      <c r="AN71" s="125" t="s">
        <v>0</v>
      </c>
      <c r="AO71" s="125" t="s">
        <v>0</v>
      </c>
      <c r="AP71" s="125" t="s">
        <v>0</v>
      </c>
      <c r="AR71" s="10">
        <v>0</v>
      </c>
      <c r="AS71" s="137">
        <v>0</v>
      </c>
      <c r="AT71" s="10">
        <v>80</v>
      </c>
      <c r="AU71" s="125" t="s">
        <v>0</v>
      </c>
      <c r="AV71" s="125" t="s">
        <v>0</v>
      </c>
      <c r="AW71" s="125" t="s">
        <v>0</v>
      </c>
      <c r="AY71" s="10">
        <v>0</v>
      </c>
      <c r="AZ71" s="137">
        <v>0</v>
      </c>
      <c r="BA71" s="10">
        <v>80</v>
      </c>
      <c r="BB71" s="125" t="s">
        <v>0</v>
      </c>
      <c r="BC71" s="125" t="s">
        <v>0</v>
      </c>
      <c r="BD71" s="125" t="s">
        <v>0</v>
      </c>
      <c r="BF71" s="10">
        <v>0</v>
      </c>
      <c r="BG71" s="137">
        <v>0</v>
      </c>
      <c r="BH71" s="10">
        <v>226.27</v>
      </c>
      <c r="BI71" s="125" t="s">
        <v>0</v>
      </c>
      <c r="BJ71" s="125" t="s">
        <v>0</v>
      </c>
      <c r="BK71" s="125" t="s">
        <v>0</v>
      </c>
    </row>
    <row r="72" spans="1:63" ht="14.4" x14ac:dyDescent="0.3">
      <c r="A72" s="125" t="s">
        <v>913</v>
      </c>
      <c r="B72" s="10">
        <v>36</v>
      </c>
      <c r="C72" s="137">
        <v>9.8958190164655436E-5</v>
      </c>
      <c r="D72" s="10">
        <v>20.606060606060598</v>
      </c>
      <c r="E72" s="125" t="s">
        <v>0</v>
      </c>
      <c r="F72" s="125" t="s">
        <v>0</v>
      </c>
      <c r="G72" s="125" t="s">
        <v>0</v>
      </c>
      <c r="I72" s="10">
        <v>55</v>
      </c>
      <c r="J72" s="137">
        <v>1.8493735667354859E-4</v>
      </c>
      <c r="K72" s="10">
        <v>41.212121212121197</v>
      </c>
      <c r="L72" s="125" t="s">
        <v>0</v>
      </c>
      <c r="M72" s="125" t="s">
        <v>0</v>
      </c>
      <c r="N72" s="125" t="s">
        <v>0</v>
      </c>
      <c r="P72" s="10">
        <v>0</v>
      </c>
      <c r="Q72" s="137">
        <v>0</v>
      </c>
      <c r="R72" s="10">
        <v>80</v>
      </c>
      <c r="S72" s="125" t="s">
        <v>0</v>
      </c>
      <c r="T72" s="125" t="s">
        <v>0</v>
      </c>
      <c r="U72" s="125" t="s">
        <v>0</v>
      </c>
      <c r="W72" s="10">
        <v>9</v>
      </c>
      <c r="X72" s="137">
        <v>1.7275135321893355E-4</v>
      </c>
      <c r="Y72" s="10">
        <v>9.0909090909090899</v>
      </c>
      <c r="Z72" s="125" t="s">
        <v>0</v>
      </c>
      <c r="AA72" s="125" t="s">
        <v>0</v>
      </c>
      <c r="AB72" s="125" t="s">
        <v>0</v>
      </c>
      <c r="AD72" s="10">
        <v>0</v>
      </c>
      <c r="AE72" s="137">
        <v>0</v>
      </c>
      <c r="AF72" s="10">
        <v>80</v>
      </c>
      <c r="AG72" s="125" t="s">
        <v>0</v>
      </c>
      <c r="AH72" s="125" t="s">
        <v>0</v>
      </c>
      <c r="AI72" s="125" t="s">
        <v>0</v>
      </c>
      <c r="AK72" s="10">
        <v>96</v>
      </c>
      <c r="AL72" s="137">
        <v>3.559761347666317E-4</v>
      </c>
      <c r="AM72" s="10">
        <v>61.818181818181799</v>
      </c>
      <c r="AN72" s="125" t="s">
        <v>0</v>
      </c>
      <c r="AO72" s="125" t="s">
        <v>0</v>
      </c>
      <c r="AP72" s="125" t="s">
        <v>0</v>
      </c>
      <c r="AR72" s="10">
        <v>104</v>
      </c>
      <c r="AS72" s="137">
        <v>5.0466328283465482E-4</v>
      </c>
      <c r="AT72" s="10">
        <v>45.454545454545404</v>
      </c>
      <c r="AU72" s="125" t="s">
        <v>0</v>
      </c>
      <c r="AV72" s="125" t="s">
        <v>0</v>
      </c>
      <c r="AW72" s="125" t="s">
        <v>0</v>
      </c>
      <c r="AY72" s="10">
        <v>136</v>
      </c>
      <c r="AZ72" s="137">
        <v>8.4520872305120351E-4</v>
      </c>
      <c r="BA72" s="10">
        <v>53.3333333333333</v>
      </c>
      <c r="BB72" s="125" t="s">
        <v>0</v>
      </c>
      <c r="BC72" s="125" t="s">
        <v>0</v>
      </c>
      <c r="BD72" s="125" t="s">
        <v>0</v>
      </c>
      <c r="BF72" s="10">
        <v>436</v>
      </c>
      <c r="BG72" s="137">
        <v>2.9206996549421116E-4</v>
      </c>
      <c r="BH72" s="10">
        <v>153.35</v>
      </c>
      <c r="BI72" s="125" t="s">
        <v>0</v>
      </c>
      <c r="BJ72" s="125" t="s">
        <v>0</v>
      </c>
      <c r="BK72" s="125" t="s">
        <v>0</v>
      </c>
    </row>
    <row r="73" spans="1:63" ht="14.4" x14ac:dyDescent="0.3">
      <c r="A73" s="125" t="s">
        <v>668</v>
      </c>
      <c r="B73" s="10">
        <v>12</v>
      </c>
      <c r="C73" s="137">
        <v>3.2986063388218481E-5</v>
      </c>
      <c r="D73" s="10">
        <v>10.909090909090899</v>
      </c>
      <c r="E73" s="125" t="s">
        <v>0</v>
      </c>
      <c r="F73" s="125" t="s">
        <v>0</v>
      </c>
      <c r="G73" s="125" t="s">
        <v>0</v>
      </c>
      <c r="I73" s="10">
        <v>0</v>
      </c>
      <c r="J73" s="137">
        <v>0</v>
      </c>
      <c r="K73" s="10">
        <v>80</v>
      </c>
      <c r="L73" s="125" t="s">
        <v>0</v>
      </c>
      <c r="M73" s="125" t="s">
        <v>0</v>
      </c>
      <c r="N73" s="125" t="s">
        <v>0</v>
      </c>
      <c r="P73" s="10">
        <v>25</v>
      </c>
      <c r="Q73" s="137">
        <v>4.8987909783865344E-4</v>
      </c>
      <c r="R73" s="10">
        <v>21.818181818181799</v>
      </c>
      <c r="S73" s="125" t="s">
        <v>0</v>
      </c>
      <c r="T73" s="125" t="s">
        <v>0</v>
      </c>
      <c r="U73" s="125" t="s">
        <v>0</v>
      </c>
      <c r="W73" s="10">
        <v>0</v>
      </c>
      <c r="X73" s="137">
        <v>0</v>
      </c>
      <c r="Y73" s="10">
        <v>80</v>
      </c>
      <c r="Z73" s="125" t="s">
        <v>0</v>
      </c>
      <c r="AA73" s="125" t="s">
        <v>0</v>
      </c>
      <c r="AB73" s="125" t="s">
        <v>0</v>
      </c>
      <c r="AD73" s="10">
        <v>0</v>
      </c>
      <c r="AE73" s="137">
        <v>0</v>
      </c>
      <c r="AF73" s="10">
        <v>80</v>
      </c>
      <c r="AG73" s="125" t="s">
        <v>0</v>
      </c>
      <c r="AH73" s="125" t="s">
        <v>0</v>
      </c>
      <c r="AI73" s="125" t="s">
        <v>0</v>
      </c>
      <c r="AK73" s="10">
        <v>0</v>
      </c>
      <c r="AL73" s="137">
        <v>0</v>
      </c>
      <c r="AM73" s="10">
        <v>80</v>
      </c>
      <c r="AN73" s="125" t="s">
        <v>0</v>
      </c>
      <c r="AO73" s="125" t="s">
        <v>0</v>
      </c>
      <c r="AP73" s="125" t="s">
        <v>0</v>
      </c>
      <c r="AR73" s="10">
        <v>0</v>
      </c>
      <c r="AS73" s="137">
        <v>0</v>
      </c>
      <c r="AT73" s="10">
        <v>80</v>
      </c>
      <c r="AU73" s="125" t="s">
        <v>0</v>
      </c>
      <c r="AV73" s="125" t="s">
        <v>0</v>
      </c>
      <c r="AW73" s="125" t="s">
        <v>0</v>
      </c>
      <c r="AY73" s="10">
        <v>0</v>
      </c>
      <c r="AZ73" s="137">
        <v>0</v>
      </c>
      <c r="BA73" s="10">
        <v>80</v>
      </c>
      <c r="BB73" s="125" t="s">
        <v>0</v>
      </c>
      <c r="BC73" s="125" t="s">
        <v>0</v>
      </c>
      <c r="BD73" s="125" t="s">
        <v>0</v>
      </c>
      <c r="BF73" s="10">
        <v>37</v>
      </c>
      <c r="BG73" s="137">
        <v>2.47857539524904E-5</v>
      </c>
      <c r="BH73" s="10">
        <v>197.33</v>
      </c>
      <c r="BI73" s="125" t="s">
        <v>0</v>
      </c>
      <c r="BJ73" s="125" t="s">
        <v>0</v>
      </c>
      <c r="BK73" s="125" t="s">
        <v>0</v>
      </c>
    </row>
    <row r="74" spans="1:63" ht="14.4" x14ac:dyDescent="0.3">
      <c r="A74" s="125" t="s">
        <v>669</v>
      </c>
      <c r="B74" s="10">
        <v>14</v>
      </c>
      <c r="C74" s="137">
        <v>3.8483740619588224E-5</v>
      </c>
      <c r="D74" s="10">
        <v>14.545454545454501</v>
      </c>
      <c r="E74" s="125" t="s">
        <v>0</v>
      </c>
      <c r="F74" s="125" t="s">
        <v>0</v>
      </c>
      <c r="G74" s="125" t="s">
        <v>0</v>
      </c>
      <c r="I74" s="10">
        <v>17</v>
      </c>
      <c r="J74" s="137">
        <v>5.7162455699096831E-5</v>
      </c>
      <c r="K74" s="10">
        <v>16.363636363636299</v>
      </c>
      <c r="L74" s="125" t="s">
        <v>0</v>
      </c>
      <c r="M74" s="125" t="s">
        <v>0</v>
      </c>
      <c r="N74" s="125" t="s">
        <v>0</v>
      </c>
      <c r="P74" s="10">
        <v>0</v>
      </c>
      <c r="Q74" s="137">
        <v>0</v>
      </c>
      <c r="R74" s="10">
        <v>80</v>
      </c>
      <c r="S74" s="125" t="s">
        <v>0</v>
      </c>
      <c r="T74" s="125" t="s">
        <v>0</v>
      </c>
      <c r="U74" s="125" t="s">
        <v>0</v>
      </c>
      <c r="W74" s="10">
        <v>0</v>
      </c>
      <c r="X74" s="137">
        <v>0</v>
      </c>
      <c r="Y74" s="10">
        <v>80</v>
      </c>
      <c r="Z74" s="125" t="s">
        <v>0</v>
      </c>
      <c r="AA74" s="125" t="s">
        <v>0</v>
      </c>
      <c r="AB74" s="125" t="s">
        <v>0</v>
      </c>
      <c r="AD74" s="10">
        <v>0</v>
      </c>
      <c r="AE74" s="137">
        <v>0</v>
      </c>
      <c r="AF74" s="10">
        <v>80</v>
      </c>
      <c r="AG74" s="125" t="s">
        <v>0</v>
      </c>
      <c r="AH74" s="125" t="s">
        <v>0</v>
      </c>
      <c r="AI74" s="125" t="s">
        <v>0</v>
      </c>
      <c r="AK74" s="10">
        <v>0</v>
      </c>
      <c r="AL74" s="137">
        <v>0</v>
      </c>
      <c r="AM74" s="10">
        <v>80</v>
      </c>
      <c r="AN74" s="125" t="s">
        <v>0</v>
      </c>
      <c r="AO74" s="125" t="s">
        <v>0</v>
      </c>
      <c r="AP74" s="125" t="s">
        <v>0</v>
      </c>
      <c r="AR74" s="10">
        <v>0</v>
      </c>
      <c r="AS74" s="137">
        <v>0</v>
      </c>
      <c r="AT74" s="10">
        <v>80</v>
      </c>
      <c r="AU74" s="125" t="s">
        <v>0</v>
      </c>
      <c r="AV74" s="125" t="s">
        <v>0</v>
      </c>
      <c r="AW74" s="125" t="s">
        <v>0</v>
      </c>
      <c r="AY74" s="10">
        <v>4</v>
      </c>
      <c r="AZ74" s="137">
        <v>2.485908008974128E-5</v>
      </c>
      <c r="BA74" s="10">
        <v>4.2424242424242404</v>
      </c>
      <c r="BB74" s="125" t="s">
        <v>0</v>
      </c>
      <c r="BC74" s="125" t="s">
        <v>0</v>
      </c>
      <c r="BD74" s="125" t="s">
        <v>0</v>
      </c>
      <c r="BF74" s="10">
        <v>35</v>
      </c>
      <c r="BG74" s="137">
        <v>2.3445983468571998E-5</v>
      </c>
      <c r="BH74" s="10">
        <v>180.18</v>
      </c>
      <c r="BI74" s="125" t="s">
        <v>0</v>
      </c>
      <c r="BJ74" s="125" t="s">
        <v>0</v>
      </c>
      <c r="BK74" s="125" t="s">
        <v>0</v>
      </c>
    </row>
    <row r="75" spans="1:63" ht="14.4" x14ac:dyDescent="0.3">
      <c r="A75" s="125" t="s">
        <v>670</v>
      </c>
      <c r="B75" s="10">
        <v>0</v>
      </c>
      <c r="C75" s="137">
        <v>0</v>
      </c>
      <c r="D75" s="10">
        <v>80</v>
      </c>
      <c r="E75" s="125" t="s">
        <v>0</v>
      </c>
      <c r="F75" s="125" t="s">
        <v>0</v>
      </c>
      <c r="G75" s="125" t="s">
        <v>0</v>
      </c>
      <c r="I75" s="10">
        <v>0</v>
      </c>
      <c r="J75" s="137">
        <v>0</v>
      </c>
      <c r="K75" s="10">
        <v>80</v>
      </c>
      <c r="L75" s="125" t="s">
        <v>0</v>
      </c>
      <c r="M75" s="125" t="s">
        <v>0</v>
      </c>
      <c r="N75" s="125" t="s">
        <v>0</v>
      </c>
      <c r="P75" s="10">
        <v>0</v>
      </c>
      <c r="Q75" s="137">
        <v>0</v>
      </c>
      <c r="R75" s="10">
        <v>80</v>
      </c>
      <c r="S75" s="125" t="s">
        <v>0</v>
      </c>
      <c r="T75" s="125" t="s">
        <v>0</v>
      </c>
      <c r="U75" s="125" t="s">
        <v>0</v>
      </c>
      <c r="W75" s="10">
        <v>0</v>
      </c>
      <c r="X75" s="137">
        <v>0</v>
      </c>
      <c r="Y75" s="10">
        <v>80</v>
      </c>
      <c r="Z75" s="125" t="s">
        <v>0</v>
      </c>
      <c r="AA75" s="125" t="s">
        <v>0</v>
      </c>
      <c r="AB75" s="125" t="s">
        <v>0</v>
      </c>
      <c r="AD75" s="10">
        <v>0</v>
      </c>
      <c r="AE75" s="137">
        <v>0</v>
      </c>
      <c r="AF75" s="10">
        <v>80</v>
      </c>
      <c r="AG75" s="125" t="s">
        <v>0</v>
      </c>
      <c r="AH75" s="125" t="s">
        <v>0</v>
      </c>
      <c r="AI75" s="125" t="s">
        <v>0</v>
      </c>
      <c r="AK75" s="10">
        <v>0</v>
      </c>
      <c r="AL75" s="137">
        <v>0</v>
      </c>
      <c r="AM75" s="10">
        <v>80</v>
      </c>
      <c r="AN75" s="125" t="s">
        <v>0</v>
      </c>
      <c r="AO75" s="125" t="s">
        <v>0</v>
      </c>
      <c r="AP75" s="125" t="s">
        <v>0</v>
      </c>
      <c r="AR75" s="10">
        <v>0</v>
      </c>
      <c r="AS75" s="137">
        <v>0</v>
      </c>
      <c r="AT75" s="10">
        <v>80</v>
      </c>
      <c r="AU75" s="125" t="s">
        <v>0</v>
      </c>
      <c r="AV75" s="125" t="s">
        <v>0</v>
      </c>
      <c r="AW75" s="125" t="s">
        <v>0</v>
      </c>
      <c r="AY75" s="10">
        <v>3</v>
      </c>
      <c r="AZ75" s="137">
        <v>1.8644310067305961E-5</v>
      </c>
      <c r="BA75" s="10">
        <v>3.63636363636363</v>
      </c>
      <c r="BB75" s="125" t="s">
        <v>0</v>
      </c>
      <c r="BC75" s="125" t="s">
        <v>0</v>
      </c>
      <c r="BD75" s="125" t="s">
        <v>0</v>
      </c>
      <c r="BF75" s="10">
        <v>3</v>
      </c>
      <c r="BG75" s="137">
        <v>2.0096557258776001E-6</v>
      </c>
      <c r="BH75" s="10">
        <v>211.68</v>
      </c>
      <c r="BI75" s="125" t="s">
        <v>0</v>
      </c>
      <c r="BJ75" s="125" t="s">
        <v>0</v>
      </c>
      <c r="BK75" s="125" t="s">
        <v>0</v>
      </c>
    </row>
    <row r="76" spans="1:63" ht="14.4" x14ac:dyDescent="0.3">
      <c r="A76" s="125" t="s">
        <v>671</v>
      </c>
      <c r="B76" s="10">
        <v>299</v>
      </c>
      <c r="C76" s="137">
        <v>8.219027460897771E-4</v>
      </c>
      <c r="D76" s="10">
        <v>100.60606060606</v>
      </c>
      <c r="E76" s="125" t="s">
        <v>0</v>
      </c>
      <c r="F76" s="125" t="s">
        <v>0</v>
      </c>
      <c r="G76" s="125" t="s">
        <v>0</v>
      </c>
      <c r="I76" s="10">
        <v>51</v>
      </c>
      <c r="J76" s="137">
        <v>1.7148736709729051E-4</v>
      </c>
      <c r="K76" s="10">
        <v>30.909090909090899</v>
      </c>
      <c r="L76" s="125" t="s">
        <v>0</v>
      </c>
      <c r="M76" s="125" t="s">
        <v>0</v>
      </c>
      <c r="N76" s="125" t="s">
        <v>0</v>
      </c>
      <c r="P76" s="10">
        <v>36</v>
      </c>
      <c r="Q76" s="137">
        <v>7.0542590088766089E-4</v>
      </c>
      <c r="R76" s="10">
        <v>18.181818181818102</v>
      </c>
      <c r="S76" s="125" t="s">
        <v>0</v>
      </c>
      <c r="T76" s="125" t="s">
        <v>0</v>
      </c>
      <c r="U76" s="125" t="s">
        <v>0</v>
      </c>
      <c r="W76" s="10">
        <v>0</v>
      </c>
      <c r="X76" s="137">
        <v>0</v>
      </c>
      <c r="Y76" s="10">
        <v>80</v>
      </c>
      <c r="Z76" s="125" t="s">
        <v>0</v>
      </c>
      <c r="AA76" s="125" t="s">
        <v>0</v>
      </c>
      <c r="AB76" s="125" t="s">
        <v>0</v>
      </c>
      <c r="AD76" s="10">
        <v>61</v>
      </c>
      <c r="AE76" s="137">
        <v>6.6443011502265593E-4</v>
      </c>
      <c r="AF76" s="10">
        <v>30.909090909090899</v>
      </c>
      <c r="AG76" s="125" t="s">
        <v>0</v>
      </c>
      <c r="AH76" s="125" t="s">
        <v>0</v>
      </c>
      <c r="AI76" s="125" t="s">
        <v>0</v>
      </c>
      <c r="AK76" s="10">
        <v>28</v>
      </c>
      <c r="AL76" s="137">
        <v>1.0382637264026758E-4</v>
      </c>
      <c r="AM76" s="10">
        <v>21.818181818181799</v>
      </c>
      <c r="AN76" s="125" t="s">
        <v>0</v>
      </c>
      <c r="AO76" s="125" t="s">
        <v>0</v>
      </c>
      <c r="AP76" s="125" t="s">
        <v>0</v>
      </c>
      <c r="AR76" s="10">
        <v>39</v>
      </c>
      <c r="AS76" s="137">
        <v>1.8924873106299556E-4</v>
      </c>
      <c r="AT76" s="10">
        <v>21.2121212121212</v>
      </c>
      <c r="AU76" s="125" t="s">
        <v>0</v>
      </c>
      <c r="AV76" s="125" t="s">
        <v>0</v>
      </c>
      <c r="AW76" s="125" t="s">
        <v>0</v>
      </c>
      <c r="AY76" s="10">
        <v>145</v>
      </c>
      <c r="AZ76" s="137">
        <v>9.0114165325312135E-4</v>
      </c>
      <c r="BA76" s="10">
        <v>55.151515151515099</v>
      </c>
      <c r="BB76" s="125" t="s">
        <v>0</v>
      </c>
      <c r="BC76" s="125" t="s">
        <v>0</v>
      </c>
      <c r="BD76" s="125" t="s">
        <v>0</v>
      </c>
      <c r="BF76" s="10">
        <v>659</v>
      </c>
      <c r="BG76" s="137">
        <v>4.4145437445111278E-4</v>
      </c>
      <c r="BH76" s="10">
        <v>149.76</v>
      </c>
      <c r="BI76" s="125" t="s">
        <v>0</v>
      </c>
      <c r="BJ76" s="125" t="s">
        <v>0</v>
      </c>
      <c r="BK76" s="125" t="s">
        <v>0</v>
      </c>
    </row>
    <row r="77" spans="1:63" ht="14.4" x14ac:dyDescent="0.3">
      <c r="A77" s="125" t="s">
        <v>915</v>
      </c>
      <c r="B77" s="10">
        <v>32124</v>
      </c>
      <c r="C77" s="137">
        <v>8.8303691690260866E-2</v>
      </c>
      <c r="D77" s="10">
        <v>824.24242424242402</v>
      </c>
      <c r="E77" s="125" t="s">
        <v>0</v>
      </c>
      <c r="F77" s="125" t="s">
        <v>0</v>
      </c>
      <c r="G77" s="125" t="s">
        <v>0</v>
      </c>
      <c r="I77" s="10">
        <v>35859</v>
      </c>
      <c r="J77" s="137">
        <v>0.12057579405375961</v>
      </c>
      <c r="K77" s="10">
        <v>896.969696969697</v>
      </c>
      <c r="L77" s="125" t="s">
        <v>0</v>
      </c>
      <c r="M77" s="125" t="s">
        <v>0</v>
      </c>
      <c r="N77" s="125" t="s">
        <v>0</v>
      </c>
      <c r="P77" s="10">
        <v>4567</v>
      </c>
      <c r="Q77" s="137">
        <v>8.9491113593165209E-2</v>
      </c>
      <c r="R77" s="10">
        <v>412.12121212121201</v>
      </c>
      <c r="S77" s="125" t="s">
        <v>0</v>
      </c>
      <c r="T77" s="125" t="s">
        <v>0</v>
      </c>
      <c r="U77" s="125" t="s">
        <v>0</v>
      </c>
      <c r="W77" s="10">
        <v>5616</v>
      </c>
      <c r="X77" s="137">
        <v>0.10779684440861453</v>
      </c>
      <c r="Y77" s="10">
        <v>342.42424242424198</v>
      </c>
      <c r="Z77" s="125" t="s">
        <v>0</v>
      </c>
      <c r="AA77" s="125" t="s">
        <v>0</v>
      </c>
      <c r="AB77" s="125" t="s">
        <v>0</v>
      </c>
      <c r="AD77" s="10">
        <v>9649</v>
      </c>
      <c r="AE77" s="137">
        <v>0.10509977344022307</v>
      </c>
      <c r="AF77" s="10">
        <v>435.75757575757501</v>
      </c>
      <c r="AG77" s="125" t="s">
        <v>0</v>
      </c>
      <c r="AH77" s="125" t="s">
        <v>0</v>
      </c>
      <c r="AI77" s="125" t="s">
        <v>0</v>
      </c>
      <c r="AK77" s="10">
        <v>28879</v>
      </c>
      <c r="AL77" s="137">
        <v>0.10708577912422455</v>
      </c>
      <c r="AM77" s="10">
        <v>760</v>
      </c>
      <c r="AN77" s="125" t="s">
        <v>0</v>
      </c>
      <c r="AO77" s="125" t="s">
        <v>0</v>
      </c>
      <c r="AP77" s="125" t="s">
        <v>0</v>
      </c>
      <c r="AR77" s="10">
        <v>23601</v>
      </c>
      <c r="AS77" s="137">
        <v>0.11452459748250662</v>
      </c>
      <c r="AT77" s="10">
        <v>730.30303030303003</v>
      </c>
      <c r="AU77" s="125" t="s">
        <v>0</v>
      </c>
      <c r="AV77" s="125" t="s">
        <v>0</v>
      </c>
      <c r="AW77" s="125" t="s">
        <v>0</v>
      </c>
      <c r="AY77" s="10">
        <v>14259</v>
      </c>
      <c r="AZ77" s="137">
        <v>8.861640574990523E-2</v>
      </c>
      <c r="BA77" s="10">
        <v>620</v>
      </c>
      <c r="BB77" s="125" t="s">
        <v>0</v>
      </c>
      <c r="BC77" s="125" t="s">
        <v>0</v>
      </c>
      <c r="BD77" s="125" t="s">
        <v>0</v>
      </c>
      <c r="BF77" s="10">
        <v>154554</v>
      </c>
      <c r="BG77" s="137">
        <v>0.10353344368576219</v>
      </c>
      <c r="BH77" s="10">
        <v>1858.12</v>
      </c>
      <c r="BI77" s="125" t="s">
        <v>0</v>
      </c>
      <c r="BJ77" s="125" t="s">
        <v>0</v>
      </c>
      <c r="BK77" s="125" t="s">
        <v>0</v>
      </c>
    </row>
    <row r="78" spans="1:63" ht="14.4" x14ac:dyDescent="0.3">
      <c r="A78" s="125" t="s">
        <v>659</v>
      </c>
      <c r="B78" s="10">
        <v>730</v>
      </c>
      <c r="C78" s="137">
        <v>2.0066521894499573E-3</v>
      </c>
      <c r="D78" s="10">
        <v>112.121212121212</v>
      </c>
      <c r="E78" s="125" t="s">
        <v>0</v>
      </c>
      <c r="F78" s="125" t="s">
        <v>0</v>
      </c>
      <c r="G78" s="125" t="s">
        <v>0</v>
      </c>
      <c r="I78" s="10">
        <v>5619</v>
      </c>
      <c r="J78" s="137">
        <v>1.8893872857248535E-2</v>
      </c>
      <c r="K78" s="10">
        <v>341.21212121212102</v>
      </c>
      <c r="L78" s="125" t="s">
        <v>0</v>
      </c>
      <c r="M78" s="125" t="s">
        <v>0</v>
      </c>
      <c r="N78" s="125" t="s">
        <v>0</v>
      </c>
      <c r="P78" s="10">
        <v>418</v>
      </c>
      <c r="Q78" s="137">
        <v>8.1907785158622844E-3</v>
      </c>
      <c r="R78" s="10">
        <v>108.484848484848</v>
      </c>
      <c r="S78" s="125" t="s">
        <v>0</v>
      </c>
      <c r="T78" s="125" t="s">
        <v>0</v>
      </c>
      <c r="U78" s="125" t="s">
        <v>0</v>
      </c>
      <c r="W78" s="10">
        <v>187</v>
      </c>
      <c r="X78" s="137">
        <v>3.5893892279933969E-3</v>
      </c>
      <c r="Y78" s="10">
        <v>53.3333333333333</v>
      </c>
      <c r="Z78" s="125" t="s">
        <v>0</v>
      </c>
      <c r="AA78" s="125" t="s">
        <v>0</v>
      </c>
      <c r="AB78" s="125" t="s">
        <v>0</v>
      </c>
      <c r="AD78" s="10">
        <v>259</v>
      </c>
      <c r="AE78" s="137">
        <v>2.8211049146043918E-3</v>
      </c>
      <c r="AF78" s="10">
        <v>56.969696969696898</v>
      </c>
      <c r="AG78" s="125" t="s">
        <v>0</v>
      </c>
      <c r="AH78" s="125" t="s">
        <v>0</v>
      </c>
      <c r="AI78" s="125" t="s">
        <v>0</v>
      </c>
      <c r="AK78" s="10">
        <v>302</v>
      </c>
      <c r="AL78" s="137">
        <v>1.1198415906200289E-3</v>
      </c>
      <c r="AM78" s="10">
        <v>76.363636363636303</v>
      </c>
      <c r="AN78" s="125" t="s">
        <v>0</v>
      </c>
      <c r="AO78" s="125" t="s">
        <v>0</v>
      </c>
      <c r="AP78" s="125" t="s">
        <v>0</v>
      </c>
      <c r="AR78" s="10">
        <v>375</v>
      </c>
      <c r="AS78" s="137">
        <v>1.8196993371441881E-3</v>
      </c>
      <c r="AT78" s="10">
        <v>93.939393939393895</v>
      </c>
      <c r="AU78" s="125" t="s">
        <v>0</v>
      </c>
      <c r="AV78" s="125" t="s">
        <v>0</v>
      </c>
      <c r="AW78" s="125" t="s">
        <v>0</v>
      </c>
      <c r="AY78" s="10">
        <v>274</v>
      </c>
      <c r="AZ78" s="137">
        <v>1.7028469861472776E-3</v>
      </c>
      <c r="BA78" s="10">
        <v>60.606060606060602</v>
      </c>
      <c r="BB78" s="125" t="s">
        <v>0</v>
      </c>
      <c r="BC78" s="125" t="s">
        <v>0</v>
      </c>
      <c r="BD78" s="125" t="s">
        <v>0</v>
      </c>
      <c r="BF78" s="10">
        <v>8164</v>
      </c>
      <c r="BG78" s="137">
        <v>5.4689431153549083E-3</v>
      </c>
      <c r="BH78" s="10">
        <v>405.53</v>
      </c>
      <c r="BI78" s="125" t="s">
        <v>0</v>
      </c>
      <c r="BJ78" s="125" t="s">
        <v>0</v>
      </c>
      <c r="BK78" s="125" t="s">
        <v>0</v>
      </c>
    </row>
    <row r="79" spans="1:63" ht="14.4" x14ac:dyDescent="0.3">
      <c r="A79" s="125" t="s">
        <v>660</v>
      </c>
      <c r="B79" s="10">
        <v>18261</v>
      </c>
      <c r="C79" s="137">
        <v>5.0196541961021468E-2</v>
      </c>
      <c r="D79" s="10">
        <v>636.36363636363603</v>
      </c>
      <c r="E79" s="125" t="s">
        <v>0</v>
      </c>
      <c r="F79" s="125" t="s">
        <v>0</v>
      </c>
      <c r="G79" s="125" t="s">
        <v>0</v>
      </c>
      <c r="I79" s="10">
        <v>17266</v>
      </c>
      <c r="J79" s="137">
        <v>5.8056880005917993E-2</v>
      </c>
      <c r="K79" s="10">
        <v>631.51515151515105</v>
      </c>
      <c r="L79" s="125" t="s">
        <v>0</v>
      </c>
      <c r="M79" s="125" t="s">
        <v>0</v>
      </c>
      <c r="N79" s="125" t="s">
        <v>0</v>
      </c>
      <c r="P79" s="10">
        <v>1653</v>
      </c>
      <c r="Q79" s="137">
        <v>3.2390805949091765E-2</v>
      </c>
      <c r="R79" s="10">
        <v>241.81818181818099</v>
      </c>
      <c r="S79" s="125" t="s">
        <v>0</v>
      </c>
      <c r="T79" s="125" t="s">
        <v>0</v>
      </c>
      <c r="U79" s="125" t="s">
        <v>0</v>
      </c>
      <c r="W79" s="10">
        <v>2914</v>
      </c>
      <c r="X79" s="137">
        <v>5.5933049253330265E-2</v>
      </c>
      <c r="Y79" s="10">
        <v>249.69696969696901</v>
      </c>
      <c r="Z79" s="125" t="s">
        <v>0</v>
      </c>
      <c r="AA79" s="125" t="s">
        <v>0</v>
      </c>
      <c r="AB79" s="125" t="s">
        <v>0</v>
      </c>
      <c r="AD79" s="10">
        <v>6137</v>
      </c>
      <c r="AE79" s="137">
        <v>6.6846026490066227E-2</v>
      </c>
      <c r="AF79" s="10">
        <v>401.21212121212102</v>
      </c>
      <c r="AG79" s="125" t="s">
        <v>0</v>
      </c>
      <c r="AH79" s="125" t="s">
        <v>0</v>
      </c>
      <c r="AI79" s="125" t="s">
        <v>0</v>
      </c>
      <c r="AK79" s="10">
        <v>16808</v>
      </c>
      <c r="AL79" s="137">
        <v>6.2325488262057763E-2</v>
      </c>
      <c r="AM79" s="10">
        <v>667.87878787878697</v>
      </c>
      <c r="AN79" s="125" t="s">
        <v>0</v>
      </c>
      <c r="AO79" s="125" t="s">
        <v>0</v>
      </c>
      <c r="AP79" s="125" t="s">
        <v>0</v>
      </c>
      <c r="AR79" s="10">
        <v>14107</v>
      </c>
      <c r="AS79" s="137">
        <v>6.84546627975815E-2</v>
      </c>
      <c r="AT79" s="10">
        <v>655.15151515151501</v>
      </c>
      <c r="AU79" s="125" t="s">
        <v>0</v>
      </c>
      <c r="AV79" s="125" t="s">
        <v>0</v>
      </c>
      <c r="AW79" s="125" t="s">
        <v>0</v>
      </c>
      <c r="AY79" s="10">
        <v>8236</v>
      </c>
      <c r="AZ79" s="137">
        <v>5.1184845904777294E-2</v>
      </c>
      <c r="BA79" s="10">
        <v>493.93939393939399</v>
      </c>
      <c r="BB79" s="125" t="s">
        <v>0</v>
      </c>
      <c r="BC79" s="125" t="s">
        <v>0</v>
      </c>
      <c r="BD79" s="125" t="s">
        <v>0</v>
      </c>
      <c r="BF79" s="10">
        <v>85382</v>
      </c>
      <c r="BG79" s="137">
        <v>5.7196141728960412E-2</v>
      </c>
      <c r="BH79" s="10">
        <v>1483.4</v>
      </c>
      <c r="BI79" s="125" t="s">
        <v>0</v>
      </c>
      <c r="BJ79" s="125" t="s">
        <v>0</v>
      </c>
      <c r="BK79" s="125" t="s">
        <v>0</v>
      </c>
    </row>
    <row r="80" spans="1:63" ht="14.4" x14ac:dyDescent="0.3">
      <c r="A80" s="125" t="s">
        <v>661</v>
      </c>
      <c r="B80" s="10">
        <v>2181</v>
      </c>
      <c r="C80" s="137">
        <v>5.9952170208087087E-3</v>
      </c>
      <c r="D80" s="10">
        <v>200</v>
      </c>
      <c r="E80" s="125" t="s">
        <v>0</v>
      </c>
      <c r="F80" s="125" t="s">
        <v>0</v>
      </c>
      <c r="G80" s="125" t="s">
        <v>0</v>
      </c>
      <c r="I80" s="10">
        <v>1309</v>
      </c>
      <c r="J80" s="137">
        <v>4.4015090888304565E-3</v>
      </c>
      <c r="K80" s="10">
        <v>158.78787878787799</v>
      </c>
      <c r="L80" s="125" t="s">
        <v>0</v>
      </c>
      <c r="M80" s="125" t="s">
        <v>0</v>
      </c>
      <c r="N80" s="125" t="s">
        <v>0</v>
      </c>
      <c r="P80" s="10">
        <v>322</v>
      </c>
      <c r="Q80" s="137">
        <v>6.309642780161856E-3</v>
      </c>
      <c r="R80" s="10">
        <v>76.363636363636303</v>
      </c>
      <c r="S80" s="125" t="s">
        <v>0</v>
      </c>
      <c r="T80" s="125" t="s">
        <v>0</v>
      </c>
      <c r="U80" s="125" t="s">
        <v>0</v>
      </c>
      <c r="W80" s="10">
        <v>492</v>
      </c>
      <c r="X80" s="137">
        <v>9.4437406426350345E-3</v>
      </c>
      <c r="Y80" s="10">
        <v>104.24242424242399</v>
      </c>
      <c r="Z80" s="125" t="s">
        <v>0</v>
      </c>
      <c r="AA80" s="125" t="s">
        <v>0</v>
      </c>
      <c r="AB80" s="125" t="s">
        <v>0</v>
      </c>
      <c r="AD80" s="10">
        <v>754</v>
      </c>
      <c r="AE80" s="137">
        <v>8.2127919135587309E-3</v>
      </c>
      <c r="AF80" s="10">
        <v>110.30303030303</v>
      </c>
      <c r="AG80" s="125" t="s">
        <v>0</v>
      </c>
      <c r="AH80" s="125" t="s">
        <v>0</v>
      </c>
      <c r="AI80" s="125" t="s">
        <v>0</v>
      </c>
      <c r="AK80" s="10">
        <v>2105</v>
      </c>
      <c r="AL80" s="137">
        <v>7.8055183717058302E-3</v>
      </c>
      <c r="AM80" s="10">
        <v>206.666666666666</v>
      </c>
      <c r="AN80" s="125" t="s">
        <v>0</v>
      </c>
      <c r="AO80" s="125" t="s">
        <v>0</v>
      </c>
      <c r="AP80" s="125" t="s">
        <v>0</v>
      </c>
      <c r="AR80" s="10">
        <v>2573</v>
      </c>
      <c r="AS80" s="137">
        <v>1.248556371859199E-2</v>
      </c>
      <c r="AT80" s="10">
        <v>253.333333333333</v>
      </c>
      <c r="AU80" s="125" t="s">
        <v>0</v>
      </c>
      <c r="AV80" s="125" t="s">
        <v>0</v>
      </c>
      <c r="AW80" s="125" t="s">
        <v>0</v>
      </c>
      <c r="AY80" s="10">
        <v>861</v>
      </c>
      <c r="AZ80" s="137">
        <v>5.3509169893168106E-3</v>
      </c>
      <c r="BA80" s="10">
        <v>118.787878787878</v>
      </c>
      <c r="BB80" s="125" t="s">
        <v>0</v>
      </c>
      <c r="BC80" s="125" t="s">
        <v>0</v>
      </c>
      <c r="BD80" s="125" t="s">
        <v>0</v>
      </c>
      <c r="BF80" s="10">
        <v>10597</v>
      </c>
      <c r="BG80" s="137">
        <v>7.0987739090416424E-3</v>
      </c>
      <c r="BH80" s="10">
        <v>462.62</v>
      </c>
      <c r="BI80" s="125" t="s">
        <v>0</v>
      </c>
      <c r="BJ80" s="125" t="s">
        <v>0</v>
      </c>
      <c r="BK80" s="125" t="s">
        <v>0</v>
      </c>
    </row>
    <row r="81" spans="1:63" ht="14.4" x14ac:dyDescent="0.3">
      <c r="A81" s="125" t="s">
        <v>662</v>
      </c>
      <c r="B81" s="10">
        <v>771</v>
      </c>
      <c r="C81" s="137">
        <v>2.119354572693037E-3</v>
      </c>
      <c r="D81" s="10">
        <v>132.72727272727201</v>
      </c>
      <c r="E81" s="125" t="s">
        <v>0</v>
      </c>
      <c r="F81" s="125" t="s">
        <v>0</v>
      </c>
      <c r="G81" s="125" t="s">
        <v>0</v>
      </c>
      <c r="I81" s="10">
        <v>743</v>
      </c>
      <c r="J81" s="137">
        <v>2.4983355637899379E-3</v>
      </c>
      <c r="K81" s="10">
        <v>108.484848484848</v>
      </c>
      <c r="L81" s="125" t="s">
        <v>0</v>
      </c>
      <c r="M81" s="125" t="s">
        <v>0</v>
      </c>
      <c r="N81" s="125" t="s">
        <v>0</v>
      </c>
      <c r="P81" s="10">
        <v>125</v>
      </c>
      <c r="Q81" s="137">
        <v>2.4493954891932671E-3</v>
      </c>
      <c r="R81" s="10">
        <v>53.939393939393902</v>
      </c>
      <c r="S81" s="125" t="s">
        <v>0</v>
      </c>
      <c r="T81" s="125" t="s">
        <v>0</v>
      </c>
      <c r="U81" s="125" t="s">
        <v>0</v>
      </c>
      <c r="W81" s="10">
        <v>171</v>
      </c>
      <c r="X81" s="137">
        <v>3.2822757111597373E-3</v>
      </c>
      <c r="Y81" s="10">
        <v>83.030303030303003</v>
      </c>
      <c r="Z81" s="125" t="s">
        <v>0</v>
      </c>
      <c r="AA81" s="125" t="s">
        <v>0</v>
      </c>
      <c r="AB81" s="125" t="s">
        <v>0</v>
      </c>
      <c r="AD81" s="10">
        <v>49</v>
      </c>
      <c r="AE81" s="137">
        <v>5.3372255141164165E-4</v>
      </c>
      <c r="AF81" s="10">
        <v>30.303030303030301</v>
      </c>
      <c r="AG81" s="125" t="s">
        <v>0</v>
      </c>
      <c r="AH81" s="125" t="s">
        <v>0</v>
      </c>
      <c r="AI81" s="125" t="s">
        <v>0</v>
      </c>
      <c r="AK81" s="10">
        <v>526</v>
      </c>
      <c r="AL81" s="137">
        <v>1.9504525717421695E-3</v>
      </c>
      <c r="AM81" s="10">
        <v>105.454545454545</v>
      </c>
      <c r="AN81" s="125" t="s">
        <v>0</v>
      </c>
      <c r="AO81" s="125" t="s">
        <v>0</v>
      </c>
      <c r="AP81" s="125" t="s">
        <v>0</v>
      </c>
      <c r="AR81" s="10">
        <v>334</v>
      </c>
      <c r="AS81" s="137">
        <v>1.6207455429497568E-3</v>
      </c>
      <c r="AT81" s="10">
        <v>75.151515151515099</v>
      </c>
      <c r="AU81" s="125" t="s">
        <v>0</v>
      </c>
      <c r="AV81" s="125" t="s">
        <v>0</v>
      </c>
      <c r="AW81" s="125" t="s">
        <v>0</v>
      </c>
      <c r="AY81" s="10">
        <v>324</v>
      </c>
      <c r="AZ81" s="137">
        <v>2.0135854872690437E-3</v>
      </c>
      <c r="BA81" s="10">
        <v>66.6666666666666</v>
      </c>
      <c r="BB81" s="125" t="s">
        <v>0</v>
      </c>
      <c r="BC81" s="125" t="s">
        <v>0</v>
      </c>
      <c r="BD81" s="125" t="s">
        <v>0</v>
      </c>
      <c r="BF81" s="10">
        <v>3043</v>
      </c>
      <c r="BG81" s="137">
        <v>2.0384607912818454E-3</v>
      </c>
      <c r="BH81" s="10">
        <v>246.35</v>
      </c>
      <c r="BI81" s="125" t="s">
        <v>0</v>
      </c>
      <c r="BJ81" s="125" t="s">
        <v>0</v>
      </c>
      <c r="BK81" s="125" t="s">
        <v>0</v>
      </c>
    </row>
    <row r="82" spans="1:63" ht="14.4" x14ac:dyDescent="0.3">
      <c r="A82" s="125" t="s">
        <v>663</v>
      </c>
      <c r="B82" s="10">
        <v>2356</v>
      </c>
      <c r="C82" s="137">
        <v>6.4762637785535614E-3</v>
      </c>
      <c r="D82" s="10">
        <v>200.60606060606</v>
      </c>
      <c r="E82" s="125" t="s">
        <v>0</v>
      </c>
      <c r="F82" s="125" t="s">
        <v>0</v>
      </c>
      <c r="G82" s="125" t="s">
        <v>0</v>
      </c>
      <c r="I82" s="10">
        <v>1531</v>
      </c>
      <c r="J82" s="137">
        <v>5.1479835103127791E-3</v>
      </c>
      <c r="K82" s="10">
        <v>214.54545454545399</v>
      </c>
      <c r="L82" s="125" t="s">
        <v>0</v>
      </c>
      <c r="M82" s="125" t="s">
        <v>0</v>
      </c>
      <c r="N82" s="125" t="s">
        <v>0</v>
      </c>
      <c r="P82" s="10">
        <v>227</v>
      </c>
      <c r="Q82" s="137">
        <v>4.4481022083749733E-3</v>
      </c>
      <c r="R82" s="10">
        <v>86.6666666666666</v>
      </c>
      <c r="S82" s="125" t="s">
        <v>0</v>
      </c>
      <c r="T82" s="125" t="s">
        <v>0</v>
      </c>
      <c r="U82" s="125" t="s">
        <v>0</v>
      </c>
      <c r="W82" s="10">
        <v>214</v>
      </c>
      <c r="X82" s="137">
        <v>4.1076432876501973E-3</v>
      </c>
      <c r="Y82" s="10">
        <v>60</v>
      </c>
      <c r="Z82" s="125" t="s">
        <v>0</v>
      </c>
      <c r="AA82" s="125" t="s">
        <v>0</v>
      </c>
      <c r="AB82" s="125" t="s">
        <v>0</v>
      </c>
      <c r="AD82" s="10">
        <v>486</v>
      </c>
      <c r="AE82" s="137">
        <v>5.2936563262460786E-3</v>
      </c>
      <c r="AF82" s="10">
        <v>83.030303030303003</v>
      </c>
      <c r="AG82" s="125" t="s">
        <v>0</v>
      </c>
      <c r="AH82" s="125" t="s">
        <v>0</v>
      </c>
      <c r="AI82" s="125" t="s">
        <v>0</v>
      </c>
      <c r="AK82" s="10">
        <v>1725</v>
      </c>
      <c r="AL82" s="137">
        <v>6.3964461715879132E-3</v>
      </c>
      <c r="AM82" s="10">
        <v>175.75757575757501</v>
      </c>
      <c r="AN82" s="125" t="s">
        <v>0</v>
      </c>
      <c r="AO82" s="125" t="s">
        <v>0</v>
      </c>
      <c r="AP82" s="125" t="s">
        <v>0</v>
      </c>
      <c r="AR82" s="10">
        <v>1513</v>
      </c>
      <c r="AS82" s="137">
        <v>7.3418802589310843E-3</v>
      </c>
      <c r="AT82" s="10">
        <v>218.78787878787799</v>
      </c>
      <c r="AU82" s="125" t="s">
        <v>0</v>
      </c>
      <c r="AV82" s="125" t="s">
        <v>0</v>
      </c>
      <c r="AW82" s="125" t="s">
        <v>0</v>
      </c>
      <c r="AY82" s="10">
        <v>979</v>
      </c>
      <c r="AZ82" s="137">
        <v>6.0842598519641779E-3</v>
      </c>
      <c r="BA82" s="10">
        <v>135.75757575757501</v>
      </c>
      <c r="BB82" s="125" t="s">
        <v>0</v>
      </c>
      <c r="BC82" s="125" t="s">
        <v>0</v>
      </c>
      <c r="BD82" s="125" t="s">
        <v>0</v>
      </c>
      <c r="BF82" s="10">
        <v>9031</v>
      </c>
      <c r="BG82" s="137">
        <v>6.0497336201335346E-3</v>
      </c>
      <c r="BH82" s="10">
        <v>447.27</v>
      </c>
      <c r="BI82" s="125" t="s">
        <v>0</v>
      </c>
      <c r="BJ82" s="125" t="s">
        <v>0</v>
      </c>
      <c r="BK82" s="125" t="s">
        <v>0</v>
      </c>
    </row>
    <row r="83" spans="1:63" ht="14.4" x14ac:dyDescent="0.3">
      <c r="A83" s="125" t="s">
        <v>664</v>
      </c>
      <c r="B83" s="10">
        <v>1426</v>
      </c>
      <c r="C83" s="137">
        <v>3.9198438659666292E-3</v>
      </c>
      <c r="D83" s="10">
        <v>144.24242424242399</v>
      </c>
      <c r="E83" s="125" t="s">
        <v>0</v>
      </c>
      <c r="F83" s="125" t="s">
        <v>0</v>
      </c>
      <c r="G83" s="125" t="s">
        <v>0</v>
      </c>
      <c r="I83" s="10">
        <v>1694</v>
      </c>
      <c r="J83" s="137">
        <v>5.6960705855452964E-3</v>
      </c>
      <c r="K83" s="10">
        <v>172.12121212121201</v>
      </c>
      <c r="L83" s="125" t="s">
        <v>0</v>
      </c>
      <c r="M83" s="125" t="s">
        <v>0</v>
      </c>
      <c r="N83" s="125" t="s">
        <v>0</v>
      </c>
      <c r="P83" s="10">
        <v>341</v>
      </c>
      <c r="Q83" s="137">
        <v>6.6819508945192329E-3</v>
      </c>
      <c r="R83" s="10">
        <v>98.787878787878796</v>
      </c>
      <c r="S83" s="125" t="s">
        <v>0</v>
      </c>
      <c r="T83" s="125" t="s">
        <v>0</v>
      </c>
      <c r="U83" s="125" t="s">
        <v>0</v>
      </c>
      <c r="W83" s="10">
        <v>210</v>
      </c>
      <c r="X83" s="137">
        <v>4.0308649084417831E-3</v>
      </c>
      <c r="Y83" s="10">
        <v>56.363636363636303</v>
      </c>
      <c r="Z83" s="125" t="s">
        <v>0</v>
      </c>
      <c r="AA83" s="125" t="s">
        <v>0</v>
      </c>
      <c r="AB83" s="125" t="s">
        <v>0</v>
      </c>
      <c r="AD83" s="10">
        <v>458</v>
      </c>
      <c r="AE83" s="137">
        <v>4.9886720111537121E-3</v>
      </c>
      <c r="AF83" s="10">
        <v>78.787878787878796</v>
      </c>
      <c r="AG83" s="125" t="s">
        <v>0</v>
      </c>
      <c r="AH83" s="125" t="s">
        <v>0</v>
      </c>
      <c r="AI83" s="125" t="s">
        <v>0</v>
      </c>
      <c r="AK83" s="10">
        <v>1249</v>
      </c>
      <c r="AL83" s="137">
        <v>4.6313978367033643E-3</v>
      </c>
      <c r="AM83" s="10">
        <v>173.333333333333</v>
      </c>
      <c r="AN83" s="125" t="s">
        <v>0</v>
      </c>
      <c r="AO83" s="125" t="s">
        <v>0</v>
      </c>
      <c r="AP83" s="125" t="s">
        <v>0</v>
      </c>
      <c r="AR83" s="10">
        <v>772</v>
      </c>
      <c r="AS83" s="137">
        <v>3.7461543687341684E-3</v>
      </c>
      <c r="AT83" s="10">
        <v>127.87878787878699</v>
      </c>
      <c r="AU83" s="125" t="s">
        <v>0</v>
      </c>
      <c r="AV83" s="125" t="s">
        <v>0</v>
      </c>
      <c r="AW83" s="125" t="s">
        <v>0</v>
      </c>
      <c r="AY83" s="10">
        <v>574</v>
      </c>
      <c r="AZ83" s="137">
        <v>3.5672779928778734E-3</v>
      </c>
      <c r="BA83" s="10">
        <v>104.24242424242399</v>
      </c>
      <c r="BB83" s="125" t="s">
        <v>0</v>
      </c>
      <c r="BC83" s="125" t="s">
        <v>0</v>
      </c>
      <c r="BD83" s="125" t="s">
        <v>0</v>
      </c>
      <c r="BF83" s="10">
        <v>6724</v>
      </c>
      <c r="BG83" s="137">
        <v>4.5043083669336608E-3</v>
      </c>
      <c r="BH83" s="10">
        <v>354.99</v>
      </c>
      <c r="BI83" s="125" t="s">
        <v>0</v>
      </c>
      <c r="BJ83" s="125" t="s">
        <v>0</v>
      </c>
      <c r="BK83" s="125" t="s">
        <v>0</v>
      </c>
    </row>
    <row r="84" spans="1:63" ht="14.4" x14ac:dyDescent="0.3">
      <c r="A84" s="125" t="s">
        <v>665</v>
      </c>
      <c r="B84" s="10">
        <v>983</v>
      </c>
      <c r="C84" s="137">
        <v>2.7021083592182302E-3</v>
      </c>
      <c r="D84" s="10">
        <v>168.48484848484799</v>
      </c>
      <c r="E84" s="125" t="s">
        <v>0</v>
      </c>
      <c r="F84" s="125" t="s">
        <v>0</v>
      </c>
      <c r="G84" s="125" t="s">
        <v>0</v>
      </c>
      <c r="I84" s="10">
        <v>682</v>
      </c>
      <c r="J84" s="137">
        <v>2.2932232227520022E-3</v>
      </c>
      <c r="K84" s="10">
        <v>117.575757575757</v>
      </c>
      <c r="L84" s="125" t="s">
        <v>0</v>
      </c>
      <c r="M84" s="125" t="s">
        <v>0</v>
      </c>
      <c r="N84" s="125" t="s">
        <v>0</v>
      </c>
      <c r="P84" s="10">
        <v>84</v>
      </c>
      <c r="Q84" s="137">
        <v>1.6459937687378755E-3</v>
      </c>
      <c r="R84" s="10">
        <v>49.090909090909101</v>
      </c>
      <c r="S84" s="125" t="s">
        <v>0</v>
      </c>
      <c r="T84" s="125" t="s">
        <v>0</v>
      </c>
      <c r="U84" s="125" t="s">
        <v>0</v>
      </c>
      <c r="W84" s="10">
        <v>215</v>
      </c>
      <c r="X84" s="137">
        <v>4.1268378824523017E-3</v>
      </c>
      <c r="Y84" s="10">
        <v>63.030303030303003</v>
      </c>
      <c r="Z84" s="125" t="s">
        <v>0</v>
      </c>
      <c r="AA84" s="125" t="s">
        <v>0</v>
      </c>
      <c r="AB84" s="125" t="s">
        <v>0</v>
      </c>
      <c r="AD84" s="10">
        <v>226</v>
      </c>
      <c r="AE84" s="137">
        <v>2.4616591146741024E-3</v>
      </c>
      <c r="AF84" s="10">
        <v>62.424242424242401</v>
      </c>
      <c r="AG84" s="125" t="s">
        <v>0</v>
      </c>
      <c r="AH84" s="125" t="s">
        <v>0</v>
      </c>
      <c r="AI84" s="125" t="s">
        <v>0</v>
      </c>
      <c r="AK84" s="10">
        <v>850</v>
      </c>
      <c r="AL84" s="137">
        <v>3.1518720265795515E-3</v>
      </c>
      <c r="AM84" s="10">
        <v>153.333333333333</v>
      </c>
      <c r="AN84" s="125" t="s">
        <v>0</v>
      </c>
      <c r="AO84" s="125" t="s">
        <v>0</v>
      </c>
      <c r="AP84" s="125" t="s">
        <v>0</v>
      </c>
      <c r="AR84" s="10">
        <v>558</v>
      </c>
      <c r="AS84" s="137">
        <v>2.707712613670552E-3</v>
      </c>
      <c r="AT84" s="10">
        <v>102.424242424242</v>
      </c>
      <c r="AU84" s="125" t="s">
        <v>0</v>
      </c>
      <c r="AV84" s="125" t="s">
        <v>0</v>
      </c>
      <c r="AW84" s="125" t="s">
        <v>0</v>
      </c>
      <c r="AY84" s="10">
        <v>327</v>
      </c>
      <c r="AZ84" s="137">
        <v>2.0322297973363497E-3</v>
      </c>
      <c r="BA84" s="10">
        <v>81.212121212121204</v>
      </c>
      <c r="BB84" s="125" t="s">
        <v>0</v>
      </c>
      <c r="BC84" s="125" t="s">
        <v>0</v>
      </c>
      <c r="BD84" s="125" t="s">
        <v>0</v>
      </c>
      <c r="BF84" s="10">
        <v>3925</v>
      </c>
      <c r="BG84" s="137">
        <v>2.6292995746898598E-3</v>
      </c>
      <c r="BH84" s="10">
        <v>304.13</v>
      </c>
      <c r="BI84" s="125" t="s">
        <v>0</v>
      </c>
      <c r="BJ84" s="125" t="s">
        <v>0</v>
      </c>
      <c r="BK84" s="125" t="s">
        <v>0</v>
      </c>
    </row>
    <row r="85" spans="1:63" ht="14.4" x14ac:dyDescent="0.3">
      <c r="A85" s="125" t="s">
        <v>666</v>
      </c>
      <c r="B85" s="10">
        <v>470</v>
      </c>
      <c r="C85" s="137">
        <v>1.2919541493718904E-3</v>
      </c>
      <c r="D85" s="10">
        <v>117.575757575757</v>
      </c>
      <c r="E85" s="125" t="s">
        <v>0</v>
      </c>
      <c r="F85" s="125" t="s">
        <v>0</v>
      </c>
      <c r="G85" s="125" t="s">
        <v>0</v>
      </c>
      <c r="I85" s="10">
        <v>426</v>
      </c>
      <c r="J85" s="137">
        <v>1.4324238898714853E-3</v>
      </c>
      <c r="K85" s="10">
        <v>87.272727272727195</v>
      </c>
      <c r="L85" s="125" t="s">
        <v>0</v>
      </c>
      <c r="M85" s="125" t="s">
        <v>0</v>
      </c>
      <c r="N85" s="125" t="s">
        <v>0</v>
      </c>
      <c r="P85" s="10">
        <v>68</v>
      </c>
      <c r="Q85" s="137">
        <v>1.3324711461211373E-3</v>
      </c>
      <c r="R85" s="10">
        <v>37.5757575757575</v>
      </c>
      <c r="S85" s="125" t="s">
        <v>0</v>
      </c>
      <c r="T85" s="125" t="s">
        <v>0</v>
      </c>
      <c r="U85" s="125" t="s">
        <v>0</v>
      </c>
      <c r="W85" s="10">
        <v>25</v>
      </c>
      <c r="X85" s="137">
        <v>4.7986487005259322E-4</v>
      </c>
      <c r="Y85" s="10">
        <v>16.363636363636299</v>
      </c>
      <c r="Z85" s="125" t="s">
        <v>0</v>
      </c>
      <c r="AA85" s="125" t="s">
        <v>0</v>
      </c>
      <c r="AB85" s="125" t="s">
        <v>0</v>
      </c>
      <c r="AD85" s="10">
        <v>133</v>
      </c>
      <c r="AE85" s="137">
        <v>1.4486754966887417E-3</v>
      </c>
      <c r="AF85" s="10">
        <v>49.696969696969703</v>
      </c>
      <c r="AG85" s="125" t="s">
        <v>0</v>
      </c>
      <c r="AH85" s="125" t="s">
        <v>0</v>
      </c>
      <c r="AI85" s="125" t="s">
        <v>0</v>
      </c>
      <c r="AK85" s="10">
        <v>560</v>
      </c>
      <c r="AL85" s="137">
        <v>2.0765274528053517E-3</v>
      </c>
      <c r="AM85" s="10">
        <v>126.06060606060601</v>
      </c>
      <c r="AN85" s="125" t="s">
        <v>0</v>
      </c>
      <c r="AO85" s="125" t="s">
        <v>0</v>
      </c>
      <c r="AP85" s="125" t="s">
        <v>0</v>
      </c>
      <c r="AR85" s="10">
        <v>452</v>
      </c>
      <c r="AS85" s="137">
        <v>2.1933442677044613E-3</v>
      </c>
      <c r="AT85" s="10">
        <v>126.666666666666</v>
      </c>
      <c r="AU85" s="125" t="s">
        <v>0</v>
      </c>
      <c r="AV85" s="125" t="s">
        <v>0</v>
      </c>
      <c r="AW85" s="125" t="s">
        <v>0</v>
      </c>
      <c r="AY85" s="10">
        <v>230</v>
      </c>
      <c r="AZ85" s="137">
        <v>1.4293971051601235E-3</v>
      </c>
      <c r="BA85" s="10">
        <v>59.393939393939398</v>
      </c>
      <c r="BB85" s="125" t="s">
        <v>0</v>
      </c>
      <c r="BC85" s="125" t="s">
        <v>0</v>
      </c>
      <c r="BD85" s="125" t="s">
        <v>0</v>
      </c>
      <c r="BF85" s="10">
        <v>2364</v>
      </c>
      <c r="BG85" s="137">
        <v>1.5836087119915486E-3</v>
      </c>
      <c r="BH85" s="10">
        <v>246</v>
      </c>
      <c r="BI85" s="125" t="s">
        <v>0</v>
      </c>
      <c r="BJ85" s="125" t="s">
        <v>0</v>
      </c>
      <c r="BK85" s="125" t="s">
        <v>0</v>
      </c>
    </row>
    <row r="86" spans="1:63" ht="14.4" x14ac:dyDescent="0.3">
      <c r="A86" s="125" t="s">
        <v>913</v>
      </c>
      <c r="B86" s="10">
        <v>690</v>
      </c>
      <c r="C86" s="137">
        <v>1.8966986448225624E-3</v>
      </c>
      <c r="D86" s="10">
        <v>116.969696969697</v>
      </c>
      <c r="E86" s="125" t="s">
        <v>0</v>
      </c>
      <c r="F86" s="125" t="s">
        <v>0</v>
      </c>
      <c r="G86" s="125" t="s">
        <v>0</v>
      </c>
      <c r="I86" s="10">
        <v>1848</v>
      </c>
      <c r="J86" s="137">
        <v>6.2138951842312324E-3</v>
      </c>
      <c r="K86" s="10">
        <v>206.666666666666</v>
      </c>
      <c r="L86" s="125" t="s">
        <v>0</v>
      </c>
      <c r="M86" s="125" t="s">
        <v>0</v>
      </c>
      <c r="N86" s="125" t="s">
        <v>0</v>
      </c>
      <c r="P86" s="10">
        <v>84</v>
      </c>
      <c r="Q86" s="137">
        <v>1.6459937687378755E-3</v>
      </c>
      <c r="R86" s="10">
        <v>38.787878787878697</v>
      </c>
      <c r="S86" s="125" t="s">
        <v>0</v>
      </c>
      <c r="T86" s="125" t="s">
        <v>0</v>
      </c>
      <c r="U86" s="125" t="s">
        <v>0</v>
      </c>
      <c r="W86" s="10">
        <v>154</v>
      </c>
      <c r="X86" s="137">
        <v>2.9559675995239742E-3</v>
      </c>
      <c r="Y86" s="10">
        <v>55.151515151515099</v>
      </c>
      <c r="Z86" s="125" t="s">
        <v>0</v>
      </c>
      <c r="AA86" s="125" t="s">
        <v>0</v>
      </c>
      <c r="AB86" s="125" t="s">
        <v>0</v>
      </c>
      <c r="AD86" s="10">
        <v>161</v>
      </c>
      <c r="AE86" s="137">
        <v>1.7536598117811083E-3</v>
      </c>
      <c r="AF86" s="10">
        <v>49.090909090909101</v>
      </c>
      <c r="AG86" s="125" t="s">
        <v>0</v>
      </c>
      <c r="AH86" s="125" t="s">
        <v>0</v>
      </c>
      <c r="AI86" s="125" t="s">
        <v>0</v>
      </c>
      <c r="AK86" s="10">
        <v>1271</v>
      </c>
      <c r="AL86" s="137">
        <v>4.7129757009207176E-3</v>
      </c>
      <c r="AM86" s="10">
        <v>177.575757575757</v>
      </c>
      <c r="AN86" s="125" t="s">
        <v>0</v>
      </c>
      <c r="AO86" s="125" t="s">
        <v>0</v>
      </c>
      <c r="AP86" s="125" t="s">
        <v>0</v>
      </c>
      <c r="AR86" s="10">
        <v>647</v>
      </c>
      <c r="AS86" s="137">
        <v>3.1395879230194392E-3</v>
      </c>
      <c r="AT86" s="10">
        <v>121.212121212121</v>
      </c>
      <c r="AU86" s="125" t="s">
        <v>0</v>
      </c>
      <c r="AV86" s="125" t="s">
        <v>0</v>
      </c>
      <c r="AW86" s="125" t="s">
        <v>0</v>
      </c>
      <c r="AY86" s="10">
        <v>345</v>
      </c>
      <c r="AZ86" s="137">
        <v>2.1440956577401852E-3</v>
      </c>
      <c r="BA86" s="10">
        <v>69.696969696969703</v>
      </c>
      <c r="BB86" s="125" t="s">
        <v>0</v>
      </c>
      <c r="BC86" s="125" t="s">
        <v>0</v>
      </c>
      <c r="BD86" s="125" t="s">
        <v>0</v>
      </c>
      <c r="BF86" s="10">
        <v>5200</v>
      </c>
      <c r="BG86" s="137">
        <v>3.48340325818784E-3</v>
      </c>
      <c r="BH86" s="10">
        <v>336.88</v>
      </c>
      <c r="BI86" s="125" t="s">
        <v>0</v>
      </c>
      <c r="BJ86" s="125" t="s">
        <v>0</v>
      </c>
      <c r="BK86" s="125" t="s">
        <v>0</v>
      </c>
    </row>
    <row r="87" spans="1:63" ht="14.4" x14ac:dyDescent="0.3">
      <c r="A87" s="125" t="s">
        <v>668</v>
      </c>
      <c r="B87" s="10">
        <v>618</v>
      </c>
      <c r="C87" s="137">
        <v>1.6987822644932515E-3</v>
      </c>
      <c r="D87" s="10">
        <v>102.424242424242</v>
      </c>
      <c r="E87" s="125" t="s">
        <v>0</v>
      </c>
      <c r="F87" s="125" t="s">
        <v>0</v>
      </c>
      <c r="G87" s="125" t="s">
        <v>0</v>
      </c>
      <c r="I87" s="10">
        <v>616</v>
      </c>
      <c r="J87" s="137">
        <v>2.0712983947437443E-3</v>
      </c>
      <c r="K87" s="10">
        <v>89.696969696969703</v>
      </c>
      <c r="L87" s="125" t="s">
        <v>0</v>
      </c>
      <c r="M87" s="125" t="s">
        <v>0</v>
      </c>
      <c r="N87" s="125" t="s">
        <v>0</v>
      </c>
      <c r="P87" s="10">
        <v>51</v>
      </c>
      <c r="Q87" s="137">
        <v>9.9935335959085289E-4</v>
      </c>
      <c r="R87" s="10">
        <v>31.515151515151501</v>
      </c>
      <c r="S87" s="125" t="s">
        <v>0</v>
      </c>
      <c r="T87" s="125" t="s">
        <v>0</v>
      </c>
      <c r="U87" s="125" t="s">
        <v>0</v>
      </c>
      <c r="W87" s="10">
        <v>198</v>
      </c>
      <c r="X87" s="137">
        <v>3.8005297708165382E-3</v>
      </c>
      <c r="Y87" s="10">
        <v>73.3333333333333</v>
      </c>
      <c r="Z87" s="125" t="s">
        <v>0</v>
      </c>
      <c r="AA87" s="125" t="s">
        <v>0</v>
      </c>
      <c r="AB87" s="125" t="s">
        <v>0</v>
      </c>
      <c r="AD87" s="10">
        <v>261</v>
      </c>
      <c r="AE87" s="137">
        <v>2.8428895085395606E-3</v>
      </c>
      <c r="AF87" s="10">
        <v>60</v>
      </c>
      <c r="AG87" s="125" t="s">
        <v>0</v>
      </c>
      <c r="AH87" s="125" t="s">
        <v>0</v>
      </c>
      <c r="AI87" s="125" t="s">
        <v>0</v>
      </c>
      <c r="AK87" s="10">
        <v>589</v>
      </c>
      <c r="AL87" s="137">
        <v>2.1840619101827713E-3</v>
      </c>
      <c r="AM87" s="10">
        <v>94.545454545454504</v>
      </c>
      <c r="AN87" s="125" t="s">
        <v>0</v>
      </c>
      <c r="AO87" s="125" t="s">
        <v>0</v>
      </c>
      <c r="AP87" s="125" t="s">
        <v>0</v>
      </c>
      <c r="AR87" s="10">
        <v>287</v>
      </c>
      <c r="AS87" s="137">
        <v>1.3926765593610187E-3</v>
      </c>
      <c r="AT87" s="10">
        <v>70.303030303030297</v>
      </c>
      <c r="AU87" s="125" t="s">
        <v>0</v>
      </c>
      <c r="AV87" s="125" t="s">
        <v>0</v>
      </c>
      <c r="AW87" s="125" t="s">
        <v>0</v>
      </c>
      <c r="AY87" s="10">
        <v>237</v>
      </c>
      <c r="AZ87" s="137">
        <v>1.4729004953171708E-3</v>
      </c>
      <c r="BA87" s="10">
        <v>61.212121212121197</v>
      </c>
      <c r="BB87" s="125" t="s">
        <v>0</v>
      </c>
      <c r="BC87" s="125" t="s">
        <v>0</v>
      </c>
      <c r="BD87" s="125" t="s">
        <v>0</v>
      </c>
      <c r="BF87" s="10">
        <v>2857</v>
      </c>
      <c r="BG87" s="137">
        <v>1.9138621362774343E-3</v>
      </c>
      <c r="BH87" s="10">
        <v>213.71</v>
      </c>
      <c r="BI87" s="125" t="s">
        <v>0</v>
      </c>
      <c r="BJ87" s="125" t="s">
        <v>0</v>
      </c>
      <c r="BK87" s="125" t="s">
        <v>0</v>
      </c>
    </row>
    <row r="88" spans="1:63" ht="14.4" x14ac:dyDescent="0.3">
      <c r="A88" s="125" t="s">
        <v>669</v>
      </c>
      <c r="B88" s="10">
        <v>192</v>
      </c>
      <c r="C88" s="137">
        <v>5.2777701421149569E-4</v>
      </c>
      <c r="D88" s="10">
        <v>49.090909090909101</v>
      </c>
      <c r="E88" s="125" t="s">
        <v>0</v>
      </c>
      <c r="F88" s="125" t="s">
        <v>0</v>
      </c>
      <c r="G88" s="125" t="s">
        <v>0</v>
      </c>
      <c r="I88" s="10">
        <v>228</v>
      </c>
      <c r="J88" s="137">
        <v>7.6664940584671051E-4</v>
      </c>
      <c r="K88" s="10">
        <v>72.121212121212096</v>
      </c>
      <c r="L88" s="125" t="s">
        <v>0</v>
      </c>
      <c r="M88" s="125" t="s">
        <v>0</v>
      </c>
      <c r="N88" s="125" t="s">
        <v>0</v>
      </c>
      <c r="P88" s="10">
        <v>69</v>
      </c>
      <c r="Q88" s="137">
        <v>1.3520663100346835E-3</v>
      </c>
      <c r="R88" s="10">
        <v>33.939393939393902</v>
      </c>
      <c r="S88" s="125" t="s">
        <v>0</v>
      </c>
      <c r="T88" s="125" t="s">
        <v>0</v>
      </c>
      <c r="U88" s="125" t="s">
        <v>0</v>
      </c>
      <c r="W88" s="10">
        <v>33</v>
      </c>
      <c r="X88" s="137">
        <v>6.3342162846942299E-4</v>
      </c>
      <c r="Y88" s="10">
        <v>23.030303030302999</v>
      </c>
      <c r="Z88" s="125" t="s">
        <v>0</v>
      </c>
      <c r="AA88" s="125" t="s">
        <v>0</v>
      </c>
      <c r="AB88" s="125" t="s">
        <v>0</v>
      </c>
      <c r="AD88" s="10">
        <v>28</v>
      </c>
      <c r="AE88" s="137">
        <v>3.049843150923667E-4</v>
      </c>
      <c r="AF88" s="10">
        <v>16.363636363636299</v>
      </c>
      <c r="AG88" s="125" t="s">
        <v>0</v>
      </c>
      <c r="AH88" s="125" t="s">
        <v>0</v>
      </c>
      <c r="AI88" s="125" t="s">
        <v>0</v>
      </c>
      <c r="AK88" s="10">
        <v>122</v>
      </c>
      <c r="AL88" s="137">
        <v>4.5238633793259444E-4</v>
      </c>
      <c r="AM88" s="10">
        <v>46.6666666666666</v>
      </c>
      <c r="AN88" s="125" t="s">
        <v>0</v>
      </c>
      <c r="AO88" s="125" t="s">
        <v>0</v>
      </c>
      <c r="AP88" s="125" t="s">
        <v>0</v>
      </c>
      <c r="AR88" s="10">
        <v>126</v>
      </c>
      <c r="AS88" s="137">
        <v>6.1141897728044718E-4</v>
      </c>
      <c r="AT88" s="10">
        <v>49.696969696969703</v>
      </c>
      <c r="AU88" s="125" t="s">
        <v>0</v>
      </c>
      <c r="AV88" s="125" t="s">
        <v>0</v>
      </c>
      <c r="AW88" s="125" t="s">
        <v>0</v>
      </c>
      <c r="AY88" s="10">
        <v>140</v>
      </c>
      <c r="AZ88" s="137">
        <v>8.7006780314094478E-4</v>
      </c>
      <c r="BA88" s="10">
        <v>61.212121212121197</v>
      </c>
      <c r="BB88" s="125" t="s">
        <v>0</v>
      </c>
      <c r="BC88" s="125" t="s">
        <v>0</v>
      </c>
      <c r="BD88" s="125" t="s">
        <v>0</v>
      </c>
      <c r="BF88" s="10">
        <v>938</v>
      </c>
      <c r="BG88" s="137">
        <v>6.2835235695772953E-4</v>
      </c>
      <c r="BH88" s="10">
        <v>133.03</v>
      </c>
      <c r="BI88" s="125" t="s">
        <v>0</v>
      </c>
      <c r="BJ88" s="125" t="s">
        <v>0</v>
      </c>
      <c r="BK88" s="125" t="s">
        <v>0</v>
      </c>
    </row>
    <row r="89" spans="1:63" ht="14.4" x14ac:dyDescent="0.3">
      <c r="A89" s="125" t="s">
        <v>670</v>
      </c>
      <c r="B89" s="10">
        <v>2945</v>
      </c>
      <c r="C89" s="137">
        <v>8.0953297231919508E-3</v>
      </c>
      <c r="D89" s="10">
        <v>341.81818181818102</v>
      </c>
      <c r="E89" s="125" t="s">
        <v>0</v>
      </c>
      <c r="F89" s="125" t="s">
        <v>0</v>
      </c>
      <c r="G89" s="125" t="s">
        <v>0</v>
      </c>
      <c r="I89" s="10">
        <v>2613</v>
      </c>
      <c r="J89" s="137">
        <v>8.7862056906905898E-3</v>
      </c>
      <c r="K89" s="10">
        <v>237.575757575757</v>
      </c>
      <c r="L89" s="125" t="s">
        <v>0</v>
      </c>
      <c r="M89" s="125" t="s">
        <v>0</v>
      </c>
      <c r="N89" s="125" t="s">
        <v>0</v>
      </c>
      <c r="P89" s="10">
        <v>461</v>
      </c>
      <c r="Q89" s="137">
        <v>9.0333705641447697E-3</v>
      </c>
      <c r="R89" s="10">
        <v>156.363636363636</v>
      </c>
      <c r="S89" s="125" t="s">
        <v>0</v>
      </c>
      <c r="T89" s="125" t="s">
        <v>0</v>
      </c>
      <c r="U89" s="125" t="s">
        <v>0</v>
      </c>
      <c r="W89" s="10">
        <v>567</v>
      </c>
      <c r="X89" s="137">
        <v>1.0883335252792814E-2</v>
      </c>
      <c r="Y89" s="10">
        <v>121.212121212121</v>
      </c>
      <c r="Z89" s="125" t="s">
        <v>0</v>
      </c>
      <c r="AA89" s="125" t="s">
        <v>0</v>
      </c>
      <c r="AB89" s="125" t="s">
        <v>0</v>
      </c>
      <c r="AD89" s="10">
        <v>600</v>
      </c>
      <c r="AE89" s="137">
        <v>6.5353781805507147E-3</v>
      </c>
      <c r="AF89" s="10">
        <v>109.09090909090899</v>
      </c>
      <c r="AG89" s="125" t="s">
        <v>0</v>
      </c>
      <c r="AH89" s="125" t="s">
        <v>0</v>
      </c>
      <c r="AI89" s="125" t="s">
        <v>0</v>
      </c>
      <c r="AK89" s="10">
        <v>2320</v>
      </c>
      <c r="AL89" s="137">
        <v>8.6027565901935985E-3</v>
      </c>
      <c r="AM89" s="10">
        <v>226.666666666666</v>
      </c>
      <c r="AN89" s="125" t="s">
        <v>0</v>
      </c>
      <c r="AO89" s="125" t="s">
        <v>0</v>
      </c>
      <c r="AP89" s="125" t="s">
        <v>0</v>
      </c>
      <c r="AR89" s="10">
        <v>1534</v>
      </c>
      <c r="AS89" s="137">
        <v>7.4437834218111587E-3</v>
      </c>
      <c r="AT89" s="10">
        <v>189.69696969696901</v>
      </c>
      <c r="AU89" s="125" t="s">
        <v>0</v>
      </c>
      <c r="AV89" s="125" t="s">
        <v>0</v>
      </c>
      <c r="AW89" s="125" t="s">
        <v>0</v>
      </c>
      <c r="AY89" s="10">
        <v>1503</v>
      </c>
      <c r="AZ89" s="137">
        <v>9.3407993437202852E-3</v>
      </c>
      <c r="BA89" s="10">
        <v>181.81818181818099</v>
      </c>
      <c r="BB89" s="125" t="s">
        <v>0</v>
      </c>
      <c r="BC89" s="125" t="s">
        <v>0</v>
      </c>
      <c r="BD89" s="125" t="s">
        <v>0</v>
      </c>
      <c r="BF89" s="10">
        <v>12543</v>
      </c>
      <c r="BG89" s="137">
        <v>8.4023705898942456E-3</v>
      </c>
      <c r="BH89" s="10">
        <v>585.54</v>
      </c>
      <c r="BI89" s="125" t="s">
        <v>0</v>
      </c>
      <c r="BJ89" s="125" t="s">
        <v>0</v>
      </c>
      <c r="BK89" s="125" t="s">
        <v>0</v>
      </c>
    </row>
    <row r="90" spans="1:63" ht="14.4" x14ac:dyDescent="0.3">
      <c r="A90" s="125" t="s">
        <v>671</v>
      </c>
      <c r="B90" s="10">
        <v>501</v>
      </c>
      <c r="C90" s="137">
        <v>1.3771681464581215E-3</v>
      </c>
      <c r="D90" s="10">
        <v>82.424242424242394</v>
      </c>
      <c r="E90" s="125" t="s">
        <v>0</v>
      </c>
      <c r="F90" s="125" t="s">
        <v>0</v>
      </c>
      <c r="G90" s="125" t="s">
        <v>0</v>
      </c>
      <c r="I90" s="10">
        <v>1284</v>
      </c>
      <c r="J90" s="137">
        <v>4.3174466539788433E-3</v>
      </c>
      <c r="K90" s="10">
        <v>167.87878787878699</v>
      </c>
      <c r="L90" s="125" t="s">
        <v>0</v>
      </c>
      <c r="M90" s="125" t="s">
        <v>0</v>
      </c>
      <c r="N90" s="125" t="s">
        <v>0</v>
      </c>
      <c r="P90" s="10">
        <v>664</v>
      </c>
      <c r="Q90" s="137">
        <v>1.3011188838594635E-2</v>
      </c>
      <c r="R90" s="10">
        <v>168.48484848484799</v>
      </c>
      <c r="S90" s="125" t="s">
        <v>0</v>
      </c>
      <c r="T90" s="125" t="s">
        <v>0</v>
      </c>
      <c r="U90" s="125" t="s">
        <v>0</v>
      </c>
      <c r="W90" s="10">
        <v>236</v>
      </c>
      <c r="X90" s="137">
        <v>4.5299243732964799E-3</v>
      </c>
      <c r="Y90" s="10">
        <v>136.969696969696</v>
      </c>
      <c r="Z90" s="125" t="s">
        <v>0</v>
      </c>
      <c r="AA90" s="125" t="s">
        <v>0</v>
      </c>
      <c r="AB90" s="125" t="s">
        <v>0</v>
      </c>
      <c r="AD90" s="10">
        <v>97</v>
      </c>
      <c r="AE90" s="137">
        <v>1.0565528058556989E-3</v>
      </c>
      <c r="AF90" s="10">
        <v>27.878787878787801</v>
      </c>
      <c r="AG90" s="125" t="s">
        <v>0</v>
      </c>
      <c r="AH90" s="125" t="s">
        <v>0</v>
      </c>
      <c r="AI90" s="125" t="s">
        <v>0</v>
      </c>
      <c r="AK90" s="10">
        <v>452</v>
      </c>
      <c r="AL90" s="137">
        <v>1.6760543011928909E-3</v>
      </c>
      <c r="AM90" s="10">
        <v>94.545454545454504</v>
      </c>
      <c r="AN90" s="125" t="s">
        <v>0</v>
      </c>
      <c r="AO90" s="125" t="s">
        <v>0</v>
      </c>
      <c r="AP90" s="125" t="s">
        <v>0</v>
      </c>
      <c r="AR90" s="10">
        <v>323</v>
      </c>
      <c r="AS90" s="137">
        <v>1.5673676957268607E-3</v>
      </c>
      <c r="AT90" s="10">
        <v>79.393939393939405</v>
      </c>
      <c r="AU90" s="125" t="s">
        <v>0</v>
      </c>
      <c r="AV90" s="125" t="s">
        <v>0</v>
      </c>
      <c r="AW90" s="125" t="s">
        <v>0</v>
      </c>
      <c r="AY90" s="10">
        <v>229</v>
      </c>
      <c r="AZ90" s="137">
        <v>1.4231823351376883E-3</v>
      </c>
      <c r="BA90" s="10">
        <v>55.757575757575701</v>
      </c>
      <c r="BB90" s="125" t="s">
        <v>0</v>
      </c>
      <c r="BC90" s="125" t="s">
        <v>0</v>
      </c>
      <c r="BD90" s="125" t="s">
        <v>0</v>
      </c>
      <c r="BF90" s="10">
        <v>3786</v>
      </c>
      <c r="BG90" s="137">
        <v>2.5361855260575311E-3</v>
      </c>
      <c r="BH90" s="10">
        <v>316.48</v>
      </c>
      <c r="BI90" s="125" t="s">
        <v>0</v>
      </c>
      <c r="BJ90" s="125" t="s">
        <v>0</v>
      </c>
      <c r="BK90" s="125" t="s">
        <v>0</v>
      </c>
    </row>
    <row r="91" spans="1:63" ht="14.4" x14ac:dyDescent="0.3">
      <c r="A91" s="125" t="s">
        <v>676</v>
      </c>
      <c r="B91" s="10">
        <v>44522</v>
      </c>
      <c r="C91" s="137">
        <v>0.12238379284752192</v>
      </c>
      <c r="D91" s="10">
        <v>986.06060606060601</v>
      </c>
      <c r="E91" s="125" t="s">
        <v>0</v>
      </c>
      <c r="F91" s="125" t="s">
        <v>0</v>
      </c>
      <c r="G91" s="125" t="s">
        <v>0</v>
      </c>
      <c r="I91" s="10">
        <v>38047</v>
      </c>
      <c r="J91" s="137">
        <v>0.12793293835197278</v>
      </c>
      <c r="K91" s="10">
        <v>918.78787878787898</v>
      </c>
      <c r="L91" s="125" t="s">
        <v>0</v>
      </c>
      <c r="M91" s="125" t="s">
        <v>0</v>
      </c>
      <c r="N91" s="125" t="s">
        <v>0</v>
      </c>
      <c r="P91" s="10">
        <v>7661</v>
      </c>
      <c r="Q91" s="137">
        <v>0.15011855074167696</v>
      </c>
      <c r="R91" s="10">
        <v>424.84848484848402</v>
      </c>
      <c r="S91" s="125" t="s">
        <v>0</v>
      </c>
      <c r="T91" s="125" t="s">
        <v>0</v>
      </c>
      <c r="U91" s="125" t="s">
        <v>0</v>
      </c>
      <c r="W91" s="10">
        <v>6748</v>
      </c>
      <c r="X91" s="137">
        <v>0.12952512572459596</v>
      </c>
      <c r="Y91" s="10">
        <v>407.27272727272702</v>
      </c>
      <c r="Z91" s="125" t="s">
        <v>0</v>
      </c>
      <c r="AA91" s="125" t="s">
        <v>0</v>
      </c>
      <c r="AB91" s="125" t="s">
        <v>0</v>
      </c>
      <c r="AD91" s="10">
        <v>16263</v>
      </c>
      <c r="AE91" s="137">
        <v>0.17714142558382712</v>
      </c>
      <c r="AF91" s="10">
        <v>544.24242424242402</v>
      </c>
      <c r="AG91" s="125" t="s">
        <v>0</v>
      </c>
      <c r="AH91" s="125" t="s">
        <v>0</v>
      </c>
      <c r="AI91" s="125" t="s">
        <v>0</v>
      </c>
      <c r="AK91" s="10">
        <v>41110</v>
      </c>
      <c r="AL91" s="137">
        <v>0.15243936354433571</v>
      </c>
      <c r="AM91" s="10">
        <v>1007.27272727272</v>
      </c>
      <c r="AN91" s="125" t="s">
        <v>0</v>
      </c>
      <c r="AO91" s="125" t="s">
        <v>0</v>
      </c>
      <c r="AP91" s="125" t="s">
        <v>0</v>
      </c>
      <c r="AR91" s="10">
        <v>33788</v>
      </c>
      <c r="AS91" s="137">
        <v>0.16395733654247421</v>
      </c>
      <c r="AT91" s="10">
        <v>838.18181818181802</v>
      </c>
      <c r="AU91" s="125" t="s">
        <v>0</v>
      </c>
      <c r="AV91" s="125" t="s">
        <v>0</v>
      </c>
      <c r="AW91" s="125" t="s">
        <v>0</v>
      </c>
      <c r="AY91" s="10">
        <v>23136</v>
      </c>
      <c r="AZ91" s="137">
        <v>0.14378491923906356</v>
      </c>
      <c r="BA91" s="10">
        <v>670.30303030303003</v>
      </c>
      <c r="BB91" s="125" t="s">
        <v>0</v>
      </c>
      <c r="BC91" s="125" t="s">
        <v>0</v>
      </c>
      <c r="BD91" s="125" t="s">
        <v>0</v>
      </c>
      <c r="BF91" s="10">
        <v>211275</v>
      </c>
      <c r="BG91" s="137">
        <v>0.14153000449492997</v>
      </c>
      <c r="BH91" s="10">
        <v>2149.7600000000002</v>
      </c>
      <c r="BI91" s="125" t="s">
        <v>0</v>
      </c>
      <c r="BJ91" s="125" t="s">
        <v>0</v>
      </c>
      <c r="BK91" s="125" t="s">
        <v>0</v>
      </c>
    </row>
    <row r="92" spans="1:63" ht="14.4" x14ac:dyDescent="0.3">
      <c r="A92" s="125" t="s">
        <v>659</v>
      </c>
      <c r="B92" s="10">
        <v>2365</v>
      </c>
      <c r="C92" s="137">
        <v>6.501003326094725E-3</v>
      </c>
      <c r="D92" s="10">
        <v>240</v>
      </c>
      <c r="E92" s="125" t="s">
        <v>0</v>
      </c>
      <c r="F92" s="125" t="s">
        <v>0</v>
      </c>
      <c r="G92" s="125" t="s">
        <v>0</v>
      </c>
      <c r="I92" s="10">
        <v>4263</v>
      </c>
      <c r="J92" s="137">
        <v>1.4334326390897047E-2</v>
      </c>
      <c r="K92" s="10">
        <v>287.87878787878702</v>
      </c>
      <c r="L92" s="125" t="s">
        <v>0</v>
      </c>
      <c r="M92" s="125" t="s">
        <v>0</v>
      </c>
      <c r="N92" s="125" t="s">
        <v>0</v>
      </c>
      <c r="P92" s="10">
        <v>714</v>
      </c>
      <c r="Q92" s="137">
        <v>1.3990947034271941E-2</v>
      </c>
      <c r="R92" s="10">
        <v>156.969696969696</v>
      </c>
      <c r="S92" s="125" t="s">
        <v>0</v>
      </c>
      <c r="T92" s="125" t="s">
        <v>0</v>
      </c>
      <c r="U92" s="125" t="s">
        <v>0</v>
      </c>
      <c r="W92" s="10">
        <v>258</v>
      </c>
      <c r="X92" s="137">
        <v>4.9522054589427617E-3</v>
      </c>
      <c r="Y92" s="10">
        <v>78.181818181818201</v>
      </c>
      <c r="Z92" s="125" t="s">
        <v>0</v>
      </c>
      <c r="AA92" s="125" t="s">
        <v>0</v>
      </c>
      <c r="AB92" s="125" t="s">
        <v>0</v>
      </c>
      <c r="AD92" s="10">
        <v>673</v>
      </c>
      <c r="AE92" s="137">
        <v>7.3305158591843852E-3</v>
      </c>
      <c r="AF92" s="10">
        <v>130.30303030303</v>
      </c>
      <c r="AG92" s="125" t="s">
        <v>0</v>
      </c>
      <c r="AH92" s="125" t="s">
        <v>0</v>
      </c>
      <c r="AI92" s="125" t="s">
        <v>0</v>
      </c>
      <c r="AK92" s="10">
        <v>723</v>
      </c>
      <c r="AL92" s="137">
        <v>2.680945264961195E-3</v>
      </c>
      <c r="AM92" s="10">
        <v>143.030303030303</v>
      </c>
      <c r="AN92" s="125" t="s">
        <v>0</v>
      </c>
      <c r="AO92" s="125" t="s">
        <v>0</v>
      </c>
      <c r="AP92" s="125" t="s">
        <v>0</v>
      </c>
      <c r="AR92" s="10">
        <v>848</v>
      </c>
      <c r="AS92" s="137">
        <v>4.1149467677287239E-3</v>
      </c>
      <c r="AT92" s="10">
        <v>134.54545454545399</v>
      </c>
      <c r="AU92" s="125" t="s">
        <v>0</v>
      </c>
      <c r="AV92" s="125" t="s">
        <v>0</v>
      </c>
      <c r="AW92" s="125" t="s">
        <v>0</v>
      </c>
      <c r="AY92" s="10">
        <v>1346</v>
      </c>
      <c r="AZ92" s="137">
        <v>8.3650804501979401E-3</v>
      </c>
      <c r="BA92" s="10">
        <v>172.12121212121201</v>
      </c>
      <c r="BB92" s="125" t="s">
        <v>0</v>
      </c>
      <c r="BC92" s="125" t="s">
        <v>0</v>
      </c>
      <c r="BD92" s="125" t="s">
        <v>0</v>
      </c>
      <c r="BF92" s="10">
        <v>11190</v>
      </c>
      <c r="BG92" s="137">
        <v>7.4960158575234481E-3</v>
      </c>
      <c r="BH92" s="10">
        <v>505.25</v>
      </c>
      <c r="BI92" s="125" t="s">
        <v>0</v>
      </c>
      <c r="BJ92" s="125" t="s">
        <v>0</v>
      </c>
      <c r="BK92" s="125" t="s">
        <v>0</v>
      </c>
    </row>
    <row r="93" spans="1:63" ht="14.4" x14ac:dyDescent="0.3">
      <c r="A93" s="125" t="s">
        <v>660</v>
      </c>
      <c r="B93" s="10">
        <v>1044</v>
      </c>
      <c r="C93" s="137">
        <v>2.8697875147750077E-3</v>
      </c>
      <c r="D93" s="10">
        <v>152.12121212121201</v>
      </c>
      <c r="E93" s="125" t="s">
        <v>0</v>
      </c>
      <c r="F93" s="125" t="s">
        <v>0</v>
      </c>
      <c r="G93" s="125" t="s">
        <v>0</v>
      </c>
      <c r="I93" s="10">
        <v>1948</v>
      </c>
      <c r="J93" s="137">
        <v>6.5501449236376845E-3</v>
      </c>
      <c r="K93" s="10">
        <v>198.18181818181799</v>
      </c>
      <c r="L93" s="125" t="s">
        <v>0</v>
      </c>
      <c r="M93" s="125" t="s">
        <v>0</v>
      </c>
      <c r="N93" s="125" t="s">
        <v>0</v>
      </c>
      <c r="P93" s="10">
        <v>195</v>
      </c>
      <c r="Q93" s="137">
        <v>3.8210569631414969E-3</v>
      </c>
      <c r="R93" s="10">
        <v>61.818181818181799</v>
      </c>
      <c r="S93" s="125" t="s">
        <v>0</v>
      </c>
      <c r="T93" s="125" t="s">
        <v>0</v>
      </c>
      <c r="U93" s="125" t="s">
        <v>0</v>
      </c>
      <c r="W93" s="10">
        <v>174</v>
      </c>
      <c r="X93" s="137">
        <v>3.3398594955660484E-3</v>
      </c>
      <c r="Y93" s="10">
        <v>50.303030303030297</v>
      </c>
      <c r="Z93" s="125" t="s">
        <v>0</v>
      </c>
      <c r="AA93" s="125" t="s">
        <v>0</v>
      </c>
      <c r="AB93" s="125" t="s">
        <v>0</v>
      </c>
      <c r="AD93" s="10">
        <v>324</v>
      </c>
      <c r="AE93" s="137">
        <v>3.5291042174973859E-3</v>
      </c>
      <c r="AF93" s="10">
        <v>101.818181818181</v>
      </c>
      <c r="AG93" s="125" t="s">
        <v>0</v>
      </c>
      <c r="AH93" s="125" t="s">
        <v>0</v>
      </c>
      <c r="AI93" s="125" t="s">
        <v>0</v>
      </c>
      <c r="AK93" s="10">
        <v>971</v>
      </c>
      <c r="AL93" s="137">
        <v>3.6005502797749932E-3</v>
      </c>
      <c r="AM93" s="10">
        <v>129.09090909090901</v>
      </c>
      <c r="AN93" s="125" t="s">
        <v>0</v>
      </c>
      <c r="AO93" s="125" t="s">
        <v>0</v>
      </c>
      <c r="AP93" s="125" t="s">
        <v>0</v>
      </c>
      <c r="AR93" s="10">
        <v>1003</v>
      </c>
      <c r="AS93" s="137">
        <v>4.8670891604149884E-3</v>
      </c>
      <c r="AT93" s="10">
        <v>134.54545454545399</v>
      </c>
      <c r="AU93" s="125" t="s">
        <v>0</v>
      </c>
      <c r="AV93" s="125" t="s">
        <v>0</v>
      </c>
      <c r="AW93" s="125" t="s">
        <v>0</v>
      </c>
      <c r="AY93" s="10">
        <v>615</v>
      </c>
      <c r="AZ93" s="137">
        <v>3.8220835637977216E-3</v>
      </c>
      <c r="BA93" s="10">
        <v>109.69696969696901</v>
      </c>
      <c r="BB93" s="125" t="s">
        <v>0</v>
      </c>
      <c r="BC93" s="125" t="s">
        <v>0</v>
      </c>
      <c r="BD93" s="125" t="s">
        <v>0</v>
      </c>
      <c r="BF93" s="10">
        <v>6274</v>
      </c>
      <c r="BG93" s="137">
        <v>4.202860008052021E-3</v>
      </c>
      <c r="BH93" s="10">
        <v>353.84</v>
      </c>
      <c r="BI93" s="125" t="s">
        <v>0</v>
      </c>
      <c r="BJ93" s="125" t="s">
        <v>0</v>
      </c>
      <c r="BK93" s="125" t="s">
        <v>0</v>
      </c>
    </row>
    <row r="94" spans="1:63" ht="14.4" x14ac:dyDescent="0.3">
      <c r="A94" s="125" t="s">
        <v>661</v>
      </c>
      <c r="B94" s="10">
        <v>14660</v>
      </c>
      <c r="C94" s="137">
        <v>4.0297974105940243E-2</v>
      </c>
      <c r="D94" s="10">
        <v>548.48484848484804</v>
      </c>
      <c r="E94" s="125" t="s">
        <v>0</v>
      </c>
      <c r="F94" s="125" t="s">
        <v>0</v>
      </c>
      <c r="G94" s="125" t="s">
        <v>0</v>
      </c>
      <c r="I94" s="10">
        <v>8473</v>
      </c>
      <c r="J94" s="137">
        <v>2.8490440419908676E-2</v>
      </c>
      <c r="K94" s="10">
        <v>495.15151515151501</v>
      </c>
      <c r="L94" s="125" t="s">
        <v>0</v>
      </c>
      <c r="M94" s="125" t="s">
        <v>0</v>
      </c>
      <c r="N94" s="125" t="s">
        <v>0</v>
      </c>
      <c r="P94" s="10">
        <v>2546</v>
      </c>
      <c r="Q94" s="137">
        <v>4.9889287323888462E-2</v>
      </c>
      <c r="R94" s="10">
        <v>261.21212121212102</v>
      </c>
      <c r="S94" s="125" t="s">
        <v>0</v>
      </c>
      <c r="T94" s="125" t="s">
        <v>0</v>
      </c>
      <c r="U94" s="125" t="s">
        <v>0</v>
      </c>
      <c r="W94" s="10">
        <v>2661</v>
      </c>
      <c r="X94" s="137">
        <v>5.1076816768398016E-2</v>
      </c>
      <c r="Y94" s="10">
        <v>277.575757575757</v>
      </c>
      <c r="Z94" s="125" t="s">
        <v>0</v>
      </c>
      <c r="AA94" s="125" t="s">
        <v>0</v>
      </c>
      <c r="AB94" s="125" t="s">
        <v>0</v>
      </c>
      <c r="AD94" s="10">
        <v>7484</v>
      </c>
      <c r="AE94" s="137">
        <v>8.1517950505402573E-2</v>
      </c>
      <c r="AF94" s="10">
        <v>403.636363636363</v>
      </c>
      <c r="AG94" s="125" t="s">
        <v>0</v>
      </c>
      <c r="AH94" s="125" t="s">
        <v>0</v>
      </c>
      <c r="AI94" s="125" t="s">
        <v>0</v>
      </c>
      <c r="AK94" s="10">
        <v>15722</v>
      </c>
      <c r="AL94" s="137">
        <v>5.8298508237510246E-2</v>
      </c>
      <c r="AM94" s="10">
        <v>577.57575757575705</v>
      </c>
      <c r="AN94" s="125" t="s">
        <v>0</v>
      </c>
      <c r="AO94" s="125" t="s">
        <v>0</v>
      </c>
      <c r="AP94" s="125" t="s">
        <v>0</v>
      </c>
      <c r="AR94" s="10">
        <v>15190</v>
      </c>
      <c r="AS94" s="137">
        <v>7.3709954483253917E-2</v>
      </c>
      <c r="AT94" s="10">
        <v>544.84848484848396</v>
      </c>
      <c r="AU94" s="125" t="s">
        <v>0</v>
      </c>
      <c r="AV94" s="125" t="s">
        <v>0</v>
      </c>
      <c r="AW94" s="125" t="s">
        <v>0</v>
      </c>
      <c r="AY94" s="10">
        <v>8616</v>
      </c>
      <c r="AZ94" s="137">
        <v>5.3546458513302718E-2</v>
      </c>
      <c r="BA94" s="10">
        <v>473.33333333333297</v>
      </c>
      <c r="BB94" s="125" t="s">
        <v>0</v>
      </c>
      <c r="BC94" s="125" t="s">
        <v>0</v>
      </c>
      <c r="BD94" s="125" t="s">
        <v>0</v>
      </c>
      <c r="BF94" s="10">
        <v>75352</v>
      </c>
      <c r="BG94" s="137">
        <v>5.0477192752109636E-2</v>
      </c>
      <c r="BH94" s="10">
        <v>1305.82</v>
      </c>
      <c r="BI94" s="125" t="s">
        <v>0</v>
      </c>
      <c r="BJ94" s="125" t="s">
        <v>0</v>
      </c>
      <c r="BK94" s="125" t="s">
        <v>0</v>
      </c>
    </row>
    <row r="95" spans="1:63" ht="14.4" x14ac:dyDescent="0.3">
      <c r="A95" s="125" t="s">
        <v>662</v>
      </c>
      <c r="B95" s="10">
        <v>5044</v>
      </c>
      <c r="C95" s="137">
        <v>1.3865141977514501E-2</v>
      </c>
      <c r="D95" s="10">
        <v>348.48484848484799</v>
      </c>
      <c r="E95" s="125" t="s">
        <v>0</v>
      </c>
      <c r="F95" s="125" t="s">
        <v>0</v>
      </c>
      <c r="G95" s="125" t="s">
        <v>0</v>
      </c>
      <c r="I95" s="10">
        <v>2943</v>
      </c>
      <c r="J95" s="137">
        <v>9.8958298307318809E-3</v>
      </c>
      <c r="K95" s="10">
        <v>255.15151515151501</v>
      </c>
      <c r="L95" s="125" t="s">
        <v>0</v>
      </c>
      <c r="M95" s="125" t="s">
        <v>0</v>
      </c>
      <c r="N95" s="125" t="s">
        <v>0</v>
      </c>
      <c r="P95" s="10">
        <v>350</v>
      </c>
      <c r="Q95" s="137">
        <v>6.8583073697411475E-3</v>
      </c>
      <c r="R95" s="10">
        <v>81.212121212121204</v>
      </c>
      <c r="S95" s="125" t="s">
        <v>0</v>
      </c>
      <c r="T95" s="125" t="s">
        <v>0</v>
      </c>
      <c r="U95" s="125" t="s">
        <v>0</v>
      </c>
      <c r="W95" s="10">
        <v>504</v>
      </c>
      <c r="X95" s="137">
        <v>9.674075780260279E-3</v>
      </c>
      <c r="Y95" s="10">
        <v>78.181818181818201</v>
      </c>
      <c r="Z95" s="125" t="s">
        <v>0</v>
      </c>
      <c r="AA95" s="125" t="s">
        <v>0</v>
      </c>
      <c r="AB95" s="125" t="s">
        <v>0</v>
      </c>
      <c r="AD95" s="10">
        <v>1173</v>
      </c>
      <c r="AE95" s="137">
        <v>1.2776664342976647E-2</v>
      </c>
      <c r="AF95" s="10">
        <v>172.12121212121201</v>
      </c>
      <c r="AG95" s="125" t="s">
        <v>0</v>
      </c>
      <c r="AH95" s="125" t="s">
        <v>0</v>
      </c>
      <c r="AI95" s="125" t="s">
        <v>0</v>
      </c>
      <c r="AK95" s="10">
        <v>3385</v>
      </c>
      <c r="AL95" s="137">
        <v>1.255186683526092E-2</v>
      </c>
      <c r="AM95" s="10">
        <v>267.87878787878702</v>
      </c>
      <c r="AN95" s="125" t="s">
        <v>0</v>
      </c>
      <c r="AO95" s="125" t="s">
        <v>0</v>
      </c>
      <c r="AP95" s="125" t="s">
        <v>0</v>
      </c>
      <c r="AR95" s="10">
        <v>2873</v>
      </c>
      <c r="AS95" s="137">
        <v>1.394132318830734E-2</v>
      </c>
      <c r="AT95" s="10">
        <v>280.60606060606</v>
      </c>
      <c r="AU95" s="125" t="s">
        <v>0</v>
      </c>
      <c r="AV95" s="125" t="s">
        <v>0</v>
      </c>
      <c r="AW95" s="125" t="s">
        <v>0</v>
      </c>
      <c r="AY95" s="10">
        <v>2585</v>
      </c>
      <c r="AZ95" s="137">
        <v>1.60651805079953E-2</v>
      </c>
      <c r="BA95" s="10">
        <v>211.51515151515099</v>
      </c>
      <c r="BB95" s="125" t="s">
        <v>0</v>
      </c>
      <c r="BC95" s="125" t="s">
        <v>0</v>
      </c>
      <c r="BD95" s="125" t="s">
        <v>0</v>
      </c>
      <c r="BF95" s="10">
        <v>18857</v>
      </c>
      <c r="BG95" s="137">
        <v>1.2632026007624635E-2</v>
      </c>
      <c r="BH95" s="10">
        <v>650.04999999999995</v>
      </c>
      <c r="BI95" s="125" t="s">
        <v>0</v>
      </c>
      <c r="BJ95" s="125" t="s">
        <v>0</v>
      </c>
      <c r="BK95" s="125" t="s">
        <v>0</v>
      </c>
    </row>
    <row r="96" spans="1:63" ht="14.4" x14ac:dyDescent="0.3">
      <c r="A96" s="125" t="s">
        <v>663</v>
      </c>
      <c r="B96" s="10">
        <v>4402</v>
      </c>
      <c r="C96" s="137">
        <v>1.2100387586244812E-2</v>
      </c>
      <c r="D96" s="10">
        <v>332.12121212121201</v>
      </c>
      <c r="E96" s="125" t="s">
        <v>0</v>
      </c>
      <c r="F96" s="125" t="s">
        <v>0</v>
      </c>
      <c r="G96" s="125" t="s">
        <v>0</v>
      </c>
      <c r="I96" s="10">
        <v>4396</v>
      </c>
      <c r="J96" s="137">
        <v>1.4781538544307629E-2</v>
      </c>
      <c r="K96" s="10">
        <v>360</v>
      </c>
      <c r="L96" s="125" t="s">
        <v>0</v>
      </c>
      <c r="M96" s="125" t="s">
        <v>0</v>
      </c>
      <c r="N96" s="125" t="s">
        <v>0</v>
      </c>
      <c r="P96" s="10">
        <v>524</v>
      </c>
      <c r="Q96" s="137">
        <v>1.0267865890698176E-2</v>
      </c>
      <c r="R96" s="10">
        <v>103.030303030303</v>
      </c>
      <c r="S96" s="125" t="s">
        <v>0</v>
      </c>
      <c r="T96" s="125" t="s">
        <v>0</v>
      </c>
      <c r="U96" s="125" t="s">
        <v>0</v>
      </c>
      <c r="W96" s="10">
        <v>759</v>
      </c>
      <c r="X96" s="137">
        <v>1.456869745479673E-2</v>
      </c>
      <c r="Y96" s="10">
        <v>138.18181818181799</v>
      </c>
      <c r="Z96" s="125" t="s">
        <v>0</v>
      </c>
      <c r="AA96" s="125" t="s">
        <v>0</v>
      </c>
      <c r="AB96" s="125" t="s">
        <v>0</v>
      </c>
      <c r="AD96" s="10">
        <v>1806</v>
      </c>
      <c r="AE96" s="137">
        <v>1.967148832345765E-2</v>
      </c>
      <c r="AF96" s="10">
        <v>183.636363636363</v>
      </c>
      <c r="AG96" s="125" t="s">
        <v>0</v>
      </c>
      <c r="AH96" s="125" t="s">
        <v>0</v>
      </c>
      <c r="AI96" s="125" t="s">
        <v>0</v>
      </c>
      <c r="AK96" s="10">
        <v>3863</v>
      </c>
      <c r="AL96" s="137">
        <v>1.4324331339619772E-2</v>
      </c>
      <c r="AM96" s="10">
        <v>318.18181818181802</v>
      </c>
      <c r="AN96" s="125" t="s">
        <v>0</v>
      </c>
      <c r="AO96" s="125" t="s">
        <v>0</v>
      </c>
      <c r="AP96" s="125" t="s">
        <v>0</v>
      </c>
      <c r="AR96" s="10">
        <v>3455</v>
      </c>
      <c r="AS96" s="137">
        <v>1.6765496559555119E-2</v>
      </c>
      <c r="AT96" s="10">
        <v>275.15151515151501</v>
      </c>
      <c r="AU96" s="125" t="s">
        <v>0</v>
      </c>
      <c r="AV96" s="125" t="s">
        <v>0</v>
      </c>
      <c r="AW96" s="125" t="s">
        <v>0</v>
      </c>
      <c r="AY96" s="10">
        <v>1971</v>
      </c>
      <c r="AZ96" s="137">
        <v>1.2249311714220015E-2</v>
      </c>
      <c r="BA96" s="10">
        <v>214.54545454545399</v>
      </c>
      <c r="BB96" s="125" t="s">
        <v>0</v>
      </c>
      <c r="BC96" s="125" t="s">
        <v>0</v>
      </c>
      <c r="BD96" s="125" t="s">
        <v>0</v>
      </c>
      <c r="BF96" s="10">
        <v>21176</v>
      </c>
      <c r="BG96" s="137">
        <v>1.4185489883728019E-2</v>
      </c>
      <c r="BH96" s="10">
        <v>724.92</v>
      </c>
      <c r="BI96" s="125" t="s">
        <v>0</v>
      </c>
      <c r="BJ96" s="125" t="s">
        <v>0</v>
      </c>
      <c r="BK96" s="125" t="s">
        <v>0</v>
      </c>
    </row>
    <row r="97" spans="1:64" ht="14.4" x14ac:dyDescent="0.3">
      <c r="A97" s="125" t="s">
        <v>664</v>
      </c>
      <c r="B97" s="10">
        <v>9171</v>
      </c>
      <c r="C97" s="137">
        <v>2.5209598944445973E-2</v>
      </c>
      <c r="D97" s="10">
        <v>500.60606060606</v>
      </c>
      <c r="E97" s="125" t="s">
        <v>0</v>
      </c>
      <c r="F97" s="125" t="s">
        <v>0</v>
      </c>
      <c r="G97" s="125" t="s">
        <v>0</v>
      </c>
      <c r="I97" s="10">
        <v>8511</v>
      </c>
      <c r="J97" s="137">
        <v>2.8618215320883128E-2</v>
      </c>
      <c r="K97" s="10">
        <v>387.87878787878702</v>
      </c>
      <c r="L97" s="125" t="s">
        <v>0</v>
      </c>
      <c r="M97" s="125" t="s">
        <v>0</v>
      </c>
      <c r="N97" s="125" t="s">
        <v>0</v>
      </c>
      <c r="P97" s="10">
        <v>1876</v>
      </c>
      <c r="Q97" s="137">
        <v>3.6760527501812551E-2</v>
      </c>
      <c r="R97" s="10">
        <v>226.06060606060601</v>
      </c>
      <c r="S97" s="125" t="s">
        <v>0</v>
      </c>
      <c r="T97" s="125" t="s">
        <v>0</v>
      </c>
      <c r="U97" s="125" t="s">
        <v>0</v>
      </c>
      <c r="W97" s="10">
        <v>1271</v>
      </c>
      <c r="X97" s="137">
        <v>2.4396329993473839E-2</v>
      </c>
      <c r="Y97" s="10">
        <v>173.939393939393</v>
      </c>
      <c r="Z97" s="125" t="s">
        <v>0</v>
      </c>
      <c r="AA97" s="125" t="s">
        <v>0</v>
      </c>
      <c r="AB97" s="125" t="s">
        <v>0</v>
      </c>
      <c r="AD97" s="10">
        <v>2712</v>
      </c>
      <c r="AE97" s="137">
        <v>2.9539909376089229E-2</v>
      </c>
      <c r="AF97" s="10">
        <v>236.969696969697</v>
      </c>
      <c r="AG97" s="125" t="s">
        <v>0</v>
      </c>
      <c r="AH97" s="125" t="s">
        <v>0</v>
      </c>
      <c r="AI97" s="125" t="s">
        <v>0</v>
      </c>
      <c r="AK97" s="10">
        <v>9304</v>
      </c>
      <c r="AL97" s="137">
        <v>3.4500020394466056E-2</v>
      </c>
      <c r="AM97" s="10">
        <v>456.36363636363598</v>
      </c>
      <c r="AN97" s="125" t="s">
        <v>0</v>
      </c>
      <c r="AO97" s="125" t="s">
        <v>0</v>
      </c>
      <c r="AP97" s="125" t="s">
        <v>0</v>
      </c>
      <c r="AR97" s="10">
        <v>6245</v>
      </c>
      <c r="AS97" s="137">
        <v>3.030405962790788E-2</v>
      </c>
      <c r="AT97" s="10">
        <v>324.84848484848402</v>
      </c>
      <c r="AU97" s="125" t="s">
        <v>0</v>
      </c>
      <c r="AV97" s="125" t="s">
        <v>0</v>
      </c>
      <c r="AW97" s="125" t="s">
        <v>0</v>
      </c>
      <c r="AY97" s="10">
        <v>4364</v>
      </c>
      <c r="AZ97" s="137">
        <v>2.7121256377907736E-2</v>
      </c>
      <c r="BA97" s="10">
        <v>272.12121212121201</v>
      </c>
      <c r="BB97" s="125" t="s">
        <v>0</v>
      </c>
      <c r="BC97" s="125" t="s">
        <v>0</v>
      </c>
      <c r="BD97" s="125" t="s">
        <v>0</v>
      </c>
      <c r="BF97" s="10">
        <v>43454</v>
      </c>
      <c r="BG97" s="137">
        <v>2.9109193304095074E-2</v>
      </c>
      <c r="BH97" s="10">
        <v>960.91</v>
      </c>
      <c r="BI97" s="125" t="s">
        <v>0</v>
      </c>
      <c r="BJ97" s="125" t="s">
        <v>0</v>
      </c>
      <c r="BK97" s="125" t="s">
        <v>0</v>
      </c>
    </row>
    <row r="98" spans="1:64" ht="14.4" x14ac:dyDescent="0.3">
      <c r="A98" s="125" t="s">
        <v>665</v>
      </c>
      <c r="B98" s="10">
        <v>296</v>
      </c>
      <c r="C98" s="137">
        <v>8.1365623024272241E-4</v>
      </c>
      <c r="D98" s="10">
        <v>71.515151515151501</v>
      </c>
      <c r="E98" s="125" t="s">
        <v>0</v>
      </c>
      <c r="F98" s="125" t="s">
        <v>0</v>
      </c>
      <c r="G98" s="125" t="s">
        <v>0</v>
      </c>
      <c r="I98" s="10">
        <v>233</v>
      </c>
      <c r="J98" s="137">
        <v>7.8346189281703303E-4</v>
      </c>
      <c r="K98" s="10">
        <v>68.484848484848399</v>
      </c>
      <c r="L98" s="125" t="s">
        <v>0</v>
      </c>
      <c r="M98" s="125" t="s">
        <v>0</v>
      </c>
      <c r="N98" s="125" t="s">
        <v>0</v>
      </c>
      <c r="P98" s="10">
        <v>0</v>
      </c>
      <c r="Q98" s="137">
        <v>0</v>
      </c>
      <c r="R98" s="10">
        <v>80</v>
      </c>
      <c r="S98" s="125" t="s">
        <v>0</v>
      </c>
      <c r="T98" s="125" t="s">
        <v>0</v>
      </c>
      <c r="U98" s="125" t="s">
        <v>0</v>
      </c>
      <c r="W98" s="10">
        <v>117</v>
      </c>
      <c r="X98" s="137">
        <v>2.245767591846136E-3</v>
      </c>
      <c r="Y98" s="10">
        <v>73.3333333333333</v>
      </c>
      <c r="Z98" s="125" t="s">
        <v>0</v>
      </c>
      <c r="AA98" s="125" t="s">
        <v>0</v>
      </c>
      <c r="AB98" s="125" t="s">
        <v>0</v>
      </c>
      <c r="AD98" s="10">
        <v>207</v>
      </c>
      <c r="AE98" s="137">
        <v>2.2547054722899967E-3</v>
      </c>
      <c r="AF98" s="10">
        <v>53.3333333333333</v>
      </c>
      <c r="AG98" s="125" t="s">
        <v>0</v>
      </c>
      <c r="AH98" s="125" t="s">
        <v>0</v>
      </c>
      <c r="AI98" s="125" t="s">
        <v>0</v>
      </c>
      <c r="AK98" s="10">
        <v>338</v>
      </c>
      <c r="AL98" s="137">
        <v>1.2533326411575158E-3</v>
      </c>
      <c r="AM98" s="10">
        <v>77.575757575757507</v>
      </c>
      <c r="AN98" s="125" t="s">
        <v>0</v>
      </c>
      <c r="AO98" s="125" t="s">
        <v>0</v>
      </c>
      <c r="AP98" s="125" t="s">
        <v>0</v>
      </c>
      <c r="AR98" s="10">
        <v>56</v>
      </c>
      <c r="AS98" s="137">
        <v>2.7174176768019875E-4</v>
      </c>
      <c r="AT98" s="10">
        <v>24.2424242424242</v>
      </c>
      <c r="AU98" s="125" t="s">
        <v>0</v>
      </c>
      <c r="AV98" s="125" t="s">
        <v>0</v>
      </c>
      <c r="AW98" s="125" t="s">
        <v>0</v>
      </c>
      <c r="AY98" s="10">
        <v>98</v>
      </c>
      <c r="AZ98" s="137">
        <v>6.0904746219866133E-4</v>
      </c>
      <c r="BA98" s="10">
        <v>40</v>
      </c>
      <c r="BB98" s="125" t="s">
        <v>0</v>
      </c>
      <c r="BC98" s="125" t="s">
        <v>0</v>
      </c>
      <c r="BD98" s="125" t="s">
        <v>0</v>
      </c>
      <c r="BF98" s="10">
        <v>1345</v>
      </c>
      <c r="BG98" s="137">
        <v>9.0099565043512398E-4</v>
      </c>
      <c r="BH98" s="10">
        <v>179.74</v>
      </c>
      <c r="BI98" s="125" t="s">
        <v>0</v>
      </c>
      <c r="BJ98" s="125" t="s">
        <v>0</v>
      </c>
      <c r="BK98" s="125" t="s">
        <v>0</v>
      </c>
    </row>
    <row r="99" spans="1:64" ht="14.4" x14ac:dyDescent="0.3">
      <c r="A99" s="125" t="s">
        <v>666</v>
      </c>
      <c r="B99" s="10">
        <v>336</v>
      </c>
      <c r="C99" s="137">
        <v>9.2360977487011733E-4</v>
      </c>
      <c r="D99" s="10">
        <v>80.606060606060595</v>
      </c>
      <c r="E99" s="125" t="s">
        <v>0</v>
      </c>
      <c r="F99" s="125" t="s">
        <v>0</v>
      </c>
      <c r="G99" s="125" t="s">
        <v>0</v>
      </c>
      <c r="I99" s="10">
        <v>222</v>
      </c>
      <c r="J99" s="137">
        <v>7.4647442148232334E-4</v>
      </c>
      <c r="K99" s="10">
        <v>55.151515151515099</v>
      </c>
      <c r="L99" s="125" t="s">
        <v>0</v>
      </c>
      <c r="M99" s="125" t="s">
        <v>0</v>
      </c>
      <c r="N99" s="125" t="s">
        <v>0</v>
      </c>
      <c r="P99" s="10">
        <v>37</v>
      </c>
      <c r="Q99" s="137">
        <v>7.2502106480120711E-4</v>
      </c>
      <c r="R99" s="10">
        <v>21.818181818181799</v>
      </c>
      <c r="S99" s="125" t="s">
        <v>0</v>
      </c>
      <c r="T99" s="125" t="s">
        <v>0</v>
      </c>
      <c r="U99" s="125" t="s">
        <v>0</v>
      </c>
      <c r="W99" s="10">
        <v>11</v>
      </c>
      <c r="X99" s="137">
        <v>2.11140542823141E-4</v>
      </c>
      <c r="Y99" s="10">
        <v>7.8787878787878798</v>
      </c>
      <c r="Z99" s="125" t="s">
        <v>0</v>
      </c>
      <c r="AA99" s="125" t="s">
        <v>0</v>
      </c>
      <c r="AB99" s="125" t="s">
        <v>0</v>
      </c>
      <c r="AD99" s="10">
        <v>20</v>
      </c>
      <c r="AE99" s="137">
        <v>2.1784593935169049E-4</v>
      </c>
      <c r="AF99" s="10">
        <v>13.9393939393939</v>
      </c>
      <c r="AG99" s="125" t="s">
        <v>0</v>
      </c>
      <c r="AH99" s="125" t="s">
        <v>0</v>
      </c>
      <c r="AI99" s="125" t="s">
        <v>0</v>
      </c>
      <c r="AK99" s="10">
        <v>426</v>
      </c>
      <c r="AL99" s="137">
        <v>1.5796440980269282E-3</v>
      </c>
      <c r="AM99" s="10">
        <v>119.39393939393899</v>
      </c>
      <c r="AN99" s="125" t="s">
        <v>0</v>
      </c>
      <c r="AO99" s="125" t="s">
        <v>0</v>
      </c>
      <c r="AP99" s="125" t="s">
        <v>0</v>
      </c>
      <c r="AR99" s="10">
        <v>366</v>
      </c>
      <c r="AS99" s="137">
        <v>1.7760265530527275E-3</v>
      </c>
      <c r="AT99" s="10">
        <v>85.454545454545396</v>
      </c>
      <c r="AU99" s="125" t="s">
        <v>0</v>
      </c>
      <c r="AV99" s="125" t="s">
        <v>0</v>
      </c>
      <c r="AW99" s="125" t="s">
        <v>0</v>
      </c>
      <c r="AY99" s="10">
        <v>133</v>
      </c>
      <c r="AZ99" s="137">
        <v>8.2656441298389752E-4</v>
      </c>
      <c r="BA99" s="10">
        <v>51.515151515151501</v>
      </c>
      <c r="BB99" s="125" t="s">
        <v>0</v>
      </c>
      <c r="BC99" s="125" t="s">
        <v>0</v>
      </c>
      <c r="BD99" s="125" t="s">
        <v>0</v>
      </c>
      <c r="BF99" s="10">
        <v>1551</v>
      </c>
      <c r="BG99" s="137">
        <v>1.0389920102787191E-3</v>
      </c>
      <c r="BH99" s="10">
        <v>184.58</v>
      </c>
      <c r="BI99" s="125" t="s">
        <v>0</v>
      </c>
      <c r="BJ99" s="125" t="s">
        <v>0</v>
      </c>
      <c r="BK99" s="125" t="s">
        <v>0</v>
      </c>
    </row>
    <row r="100" spans="1:64" ht="14.4" x14ac:dyDescent="0.3">
      <c r="A100" s="125" t="s">
        <v>913</v>
      </c>
      <c r="B100" s="10">
        <v>1939</v>
      </c>
      <c r="C100" s="137">
        <v>5.3299980758129686E-3</v>
      </c>
      <c r="D100" s="10">
        <v>176.363636363636</v>
      </c>
      <c r="E100" s="125" t="s">
        <v>0</v>
      </c>
      <c r="F100" s="125" t="s">
        <v>0</v>
      </c>
      <c r="G100" s="125" t="s">
        <v>0</v>
      </c>
      <c r="I100" s="10">
        <v>1973</v>
      </c>
      <c r="J100" s="137">
        <v>6.6342073584892969E-3</v>
      </c>
      <c r="K100" s="10">
        <v>226.06060606060601</v>
      </c>
      <c r="L100" s="125" t="s">
        <v>0</v>
      </c>
      <c r="M100" s="125" t="s">
        <v>0</v>
      </c>
      <c r="N100" s="125" t="s">
        <v>0</v>
      </c>
      <c r="P100" s="10">
        <v>286</v>
      </c>
      <c r="Q100" s="137">
        <v>5.6042168792741955E-3</v>
      </c>
      <c r="R100" s="10">
        <v>119.39393939393899</v>
      </c>
      <c r="S100" s="125" t="s">
        <v>0</v>
      </c>
      <c r="T100" s="125" t="s">
        <v>0</v>
      </c>
      <c r="U100" s="125" t="s">
        <v>0</v>
      </c>
      <c r="W100" s="10">
        <v>288</v>
      </c>
      <c r="X100" s="137">
        <v>5.5280433030058737E-3</v>
      </c>
      <c r="Y100" s="10">
        <v>80.606060606060595</v>
      </c>
      <c r="Z100" s="125" t="s">
        <v>0</v>
      </c>
      <c r="AA100" s="125" t="s">
        <v>0</v>
      </c>
      <c r="AB100" s="125" t="s">
        <v>0</v>
      </c>
      <c r="AD100" s="10">
        <v>467</v>
      </c>
      <c r="AE100" s="137">
        <v>5.0867026838619725E-3</v>
      </c>
      <c r="AF100" s="10">
        <v>90.909090909090907</v>
      </c>
      <c r="AG100" s="125" t="s">
        <v>0</v>
      </c>
      <c r="AH100" s="125" t="s">
        <v>0</v>
      </c>
      <c r="AI100" s="125" t="s">
        <v>0</v>
      </c>
      <c r="AK100" s="10">
        <v>2350</v>
      </c>
      <c r="AL100" s="137">
        <v>8.7139991323081714E-3</v>
      </c>
      <c r="AM100" s="10">
        <v>216.363636363636</v>
      </c>
      <c r="AN100" s="125" t="s">
        <v>0</v>
      </c>
      <c r="AO100" s="125" t="s">
        <v>0</v>
      </c>
      <c r="AP100" s="125" t="s">
        <v>0</v>
      </c>
      <c r="AR100" s="10">
        <v>1511</v>
      </c>
      <c r="AS100" s="137">
        <v>7.3321751957996489E-3</v>
      </c>
      <c r="AT100" s="10">
        <v>196.363636363636</v>
      </c>
      <c r="AU100" s="125" t="s">
        <v>0</v>
      </c>
      <c r="AV100" s="125" t="s">
        <v>0</v>
      </c>
      <c r="AW100" s="125" t="s">
        <v>0</v>
      </c>
      <c r="AY100" s="10">
        <v>1079</v>
      </c>
      <c r="AZ100" s="137">
        <v>6.7057368542077101E-3</v>
      </c>
      <c r="BA100" s="10">
        <v>148.48484848484799</v>
      </c>
      <c r="BB100" s="125" t="s">
        <v>0</v>
      </c>
      <c r="BC100" s="125" t="s">
        <v>0</v>
      </c>
      <c r="BD100" s="125" t="s">
        <v>0</v>
      </c>
      <c r="BF100" s="10">
        <v>9893</v>
      </c>
      <c r="BG100" s="137">
        <v>6.6271746987023655E-3</v>
      </c>
      <c r="BH100" s="10">
        <v>466.57</v>
      </c>
      <c r="BI100" s="125" t="s">
        <v>0</v>
      </c>
      <c r="BJ100" s="125" t="s">
        <v>0</v>
      </c>
      <c r="BK100" s="125" t="s">
        <v>0</v>
      </c>
    </row>
    <row r="101" spans="1:64" ht="14.4" x14ac:dyDescent="0.3">
      <c r="A101" s="125" t="s">
        <v>668</v>
      </c>
      <c r="B101" s="10">
        <v>1345</v>
      </c>
      <c r="C101" s="137">
        <v>3.6971879380961544E-3</v>
      </c>
      <c r="D101" s="10">
        <v>167.87878787878699</v>
      </c>
      <c r="E101" s="125" t="s">
        <v>0</v>
      </c>
      <c r="F101" s="125" t="s">
        <v>0</v>
      </c>
      <c r="G101" s="125" t="s">
        <v>0</v>
      </c>
      <c r="I101" s="10">
        <v>1624</v>
      </c>
      <c r="J101" s="137">
        <v>5.4606957679607798E-3</v>
      </c>
      <c r="K101" s="10">
        <v>181.81818181818099</v>
      </c>
      <c r="L101" s="125" t="s">
        <v>0</v>
      </c>
      <c r="M101" s="125" t="s">
        <v>0</v>
      </c>
      <c r="N101" s="125" t="s">
        <v>0</v>
      </c>
      <c r="P101" s="10">
        <v>108</v>
      </c>
      <c r="Q101" s="137">
        <v>2.1162777026629827E-3</v>
      </c>
      <c r="R101" s="10">
        <v>42.424242424242401</v>
      </c>
      <c r="S101" s="125" t="s">
        <v>0</v>
      </c>
      <c r="T101" s="125" t="s">
        <v>0</v>
      </c>
      <c r="U101" s="125" t="s">
        <v>0</v>
      </c>
      <c r="W101" s="10">
        <v>317</v>
      </c>
      <c r="X101" s="137">
        <v>6.0846865522668813E-3</v>
      </c>
      <c r="Y101" s="10">
        <v>69.696969696969703</v>
      </c>
      <c r="Z101" s="125" t="s">
        <v>0</v>
      </c>
      <c r="AA101" s="125" t="s">
        <v>0</v>
      </c>
      <c r="AB101" s="125" t="s">
        <v>0</v>
      </c>
      <c r="AD101" s="10">
        <v>447</v>
      </c>
      <c r="AE101" s="137">
        <v>4.8688567445102819E-3</v>
      </c>
      <c r="AF101" s="10">
        <v>75.757575757575694</v>
      </c>
      <c r="AG101" s="125" t="s">
        <v>0</v>
      </c>
      <c r="AH101" s="125" t="s">
        <v>0</v>
      </c>
      <c r="AI101" s="125" t="s">
        <v>0</v>
      </c>
      <c r="AK101" s="10">
        <v>888</v>
      </c>
      <c r="AL101" s="137">
        <v>3.2927792465913433E-3</v>
      </c>
      <c r="AM101" s="10">
        <v>126.666666666666</v>
      </c>
      <c r="AN101" s="125" t="s">
        <v>0</v>
      </c>
      <c r="AO101" s="125" t="s">
        <v>0</v>
      </c>
      <c r="AP101" s="125" t="s">
        <v>0</v>
      </c>
      <c r="AR101" s="10">
        <v>531</v>
      </c>
      <c r="AS101" s="137">
        <v>2.5766942613961704E-3</v>
      </c>
      <c r="AT101" s="10">
        <v>95.757575757575694</v>
      </c>
      <c r="AU101" s="125" t="s">
        <v>0</v>
      </c>
      <c r="AV101" s="125" t="s">
        <v>0</v>
      </c>
      <c r="AW101" s="125" t="s">
        <v>0</v>
      </c>
      <c r="AY101" s="10">
        <v>733</v>
      </c>
      <c r="AZ101" s="137">
        <v>4.5554264264450898E-3</v>
      </c>
      <c r="BA101" s="10">
        <v>107.272727272727</v>
      </c>
      <c r="BB101" s="125" t="s">
        <v>0</v>
      </c>
      <c r="BC101" s="125" t="s">
        <v>0</v>
      </c>
      <c r="BD101" s="125" t="s">
        <v>0</v>
      </c>
      <c r="BF101" s="10">
        <v>5993</v>
      </c>
      <c r="BG101" s="137">
        <v>4.0146222550614856E-3</v>
      </c>
      <c r="BH101" s="10">
        <v>330.37</v>
      </c>
      <c r="BI101" s="125" t="s">
        <v>0</v>
      </c>
      <c r="BJ101" s="125" t="s">
        <v>0</v>
      </c>
      <c r="BK101" s="125" t="s">
        <v>0</v>
      </c>
    </row>
    <row r="102" spans="1:64" ht="14.4" x14ac:dyDescent="0.3">
      <c r="A102" s="125" t="s">
        <v>669</v>
      </c>
      <c r="B102" s="10">
        <v>1180</v>
      </c>
      <c r="C102" s="137">
        <v>3.2436295665081503E-3</v>
      </c>
      <c r="D102" s="10">
        <v>154.54545454545399</v>
      </c>
      <c r="E102" s="125" t="s">
        <v>0</v>
      </c>
      <c r="F102" s="125" t="s">
        <v>0</v>
      </c>
      <c r="G102" s="125" t="s">
        <v>0</v>
      </c>
      <c r="I102" s="10">
        <v>824</v>
      </c>
      <c r="J102" s="137">
        <v>2.770697852709164E-3</v>
      </c>
      <c r="K102" s="10">
        <v>140</v>
      </c>
      <c r="L102" s="125" t="s">
        <v>0</v>
      </c>
      <c r="M102" s="125" t="s">
        <v>0</v>
      </c>
      <c r="N102" s="125" t="s">
        <v>0</v>
      </c>
      <c r="P102" s="10">
        <v>301</v>
      </c>
      <c r="Q102" s="137">
        <v>5.8981443379773875E-3</v>
      </c>
      <c r="R102" s="10">
        <v>88.484848484848399</v>
      </c>
      <c r="S102" s="125" t="s">
        <v>0</v>
      </c>
      <c r="T102" s="125" t="s">
        <v>0</v>
      </c>
      <c r="U102" s="125" t="s">
        <v>0</v>
      </c>
      <c r="W102" s="10">
        <v>55</v>
      </c>
      <c r="X102" s="137">
        <v>1.0557027141157051E-3</v>
      </c>
      <c r="Y102" s="10">
        <v>27.878787878787801</v>
      </c>
      <c r="Z102" s="125" t="s">
        <v>0</v>
      </c>
      <c r="AA102" s="125" t="s">
        <v>0</v>
      </c>
      <c r="AB102" s="125" t="s">
        <v>0</v>
      </c>
      <c r="AD102" s="10">
        <v>171</v>
      </c>
      <c r="AE102" s="137">
        <v>1.8625827814569536E-3</v>
      </c>
      <c r="AF102" s="10">
        <v>63.030303030303003</v>
      </c>
      <c r="AG102" s="125" t="s">
        <v>0</v>
      </c>
      <c r="AH102" s="125" t="s">
        <v>0</v>
      </c>
      <c r="AI102" s="125" t="s">
        <v>0</v>
      </c>
      <c r="AK102" s="10">
        <v>572</v>
      </c>
      <c r="AL102" s="137">
        <v>2.1210244696511804E-3</v>
      </c>
      <c r="AM102" s="10">
        <v>112.72727272727199</v>
      </c>
      <c r="AN102" s="125" t="s">
        <v>0</v>
      </c>
      <c r="AO102" s="125" t="s">
        <v>0</v>
      </c>
      <c r="AP102" s="125" t="s">
        <v>0</v>
      </c>
      <c r="AR102" s="10">
        <v>368</v>
      </c>
      <c r="AS102" s="137">
        <v>1.7857316161841632E-3</v>
      </c>
      <c r="AT102" s="10">
        <v>95.757575757575694</v>
      </c>
      <c r="AU102" s="125" t="s">
        <v>0</v>
      </c>
      <c r="AV102" s="125" t="s">
        <v>0</v>
      </c>
      <c r="AW102" s="125" t="s">
        <v>0</v>
      </c>
      <c r="AY102" s="10">
        <v>368</v>
      </c>
      <c r="AZ102" s="137">
        <v>2.2870353682561979E-3</v>
      </c>
      <c r="BA102" s="10">
        <v>97.575757575757606</v>
      </c>
      <c r="BB102" s="125" t="s">
        <v>0</v>
      </c>
      <c r="BC102" s="125" t="s">
        <v>0</v>
      </c>
      <c r="BD102" s="125" t="s">
        <v>0</v>
      </c>
      <c r="BF102" s="10">
        <v>3839</v>
      </c>
      <c r="BG102" s="137">
        <v>2.5716894438813686E-3</v>
      </c>
      <c r="BH102" s="10">
        <v>294.5</v>
      </c>
      <c r="BI102" s="125" t="s">
        <v>0</v>
      </c>
      <c r="BJ102" s="125" t="s">
        <v>0</v>
      </c>
      <c r="BK102" s="125" t="s">
        <v>0</v>
      </c>
    </row>
    <row r="103" spans="1:64" ht="14.4" x14ac:dyDescent="0.3">
      <c r="A103" s="125" t="s">
        <v>670</v>
      </c>
      <c r="B103" s="10">
        <v>2422</v>
      </c>
      <c r="C103" s="137">
        <v>6.6576871271887628E-3</v>
      </c>
      <c r="D103" s="10">
        <v>241.21212121212099</v>
      </c>
      <c r="E103" s="125" t="s">
        <v>0</v>
      </c>
      <c r="F103" s="125" t="s">
        <v>0</v>
      </c>
      <c r="G103" s="125" t="s">
        <v>0</v>
      </c>
      <c r="I103" s="10">
        <v>2136</v>
      </c>
      <c r="J103" s="137">
        <v>7.1822944337218142E-3</v>
      </c>
      <c r="K103" s="10">
        <v>192.72727272727201</v>
      </c>
      <c r="L103" s="125" t="s">
        <v>0</v>
      </c>
      <c r="M103" s="125" t="s">
        <v>0</v>
      </c>
      <c r="N103" s="125" t="s">
        <v>0</v>
      </c>
      <c r="P103" s="10">
        <v>475</v>
      </c>
      <c r="Q103" s="137">
        <v>9.3077028589344142E-3</v>
      </c>
      <c r="R103" s="10">
        <v>91.515151515151501</v>
      </c>
      <c r="S103" s="125" t="s">
        <v>0</v>
      </c>
      <c r="T103" s="125" t="s">
        <v>0</v>
      </c>
      <c r="U103" s="125" t="s">
        <v>0</v>
      </c>
      <c r="W103" s="10">
        <v>266</v>
      </c>
      <c r="X103" s="137">
        <v>5.1057622173595919E-3</v>
      </c>
      <c r="Y103" s="10">
        <v>67.272727272727195</v>
      </c>
      <c r="Z103" s="125" t="s">
        <v>0</v>
      </c>
      <c r="AA103" s="125" t="s">
        <v>0</v>
      </c>
      <c r="AB103" s="125" t="s">
        <v>0</v>
      </c>
      <c r="AD103" s="10">
        <v>628</v>
      </c>
      <c r="AE103" s="137">
        <v>6.8403624956430813E-3</v>
      </c>
      <c r="AF103" s="10">
        <v>144.24242424242399</v>
      </c>
      <c r="AG103" s="125" t="s">
        <v>0</v>
      </c>
      <c r="AH103" s="125" t="s">
        <v>0</v>
      </c>
      <c r="AI103" s="125" t="s">
        <v>0</v>
      </c>
      <c r="AK103" s="10">
        <v>2015</v>
      </c>
      <c r="AL103" s="137">
        <v>7.471790745362113E-3</v>
      </c>
      <c r="AM103" s="10">
        <v>204.84848484848399</v>
      </c>
      <c r="AN103" s="125" t="s">
        <v>0</v>
      </c>
      <c r="AO103" s="125" t="s">
        <v>0</v>
      </c>
      <c r="AP103" s="125" t="s">
        <v>0</v>
      </c>
      <c r="AR103" s="10">
        <v>1257</v>
      </c>
      <c r="AS103" s="137">
        <v>6.0996321781073186E-3</v>
      </c>
      <c r="AT103" s="10">
        <v>181.81818181818099</v>
      </c>
      <c r="AU103" s="125" t="s">
        <v>0</v>
      </c>
      <c r="AV103" s="125" t="s">
        <v>0</v>
      </c>
      <c r="AW103" s="125" t="s">
        <v>0</v>
      </c>
      <c r="AY103" s="10">
        <v>1096</v>
      </c>
      <c r="AZ103" s="137">
        <v>6.8113879445891104E-3</v>
      </c>
      <c r="BA103" s="10">
        <v>146.06060606060601</v>
      </c>
      <c r="BB103" s="125" t="s">
        <v>0</v>
      </c>
      <c r="BC103" s="125" t="s">
        <v>0</v>
      </c>
      <c r="BD103" s="125" t="s">
        <v>0</v>
      </c>
      <c r="BF103" s="10">
        <v>10295</v>
      </c>
      <c r="BG103" s="137">
        <v>6.8964685659699638E-3</v>
      </c>
      <c r="BH103" s="10">
        <v>473.43</v>
      </c>
      <c r="BI103" s="125" t="s">
        <v>0</v>
      </c>
      <c r="BJ103" s="125" t="s">
        <v>0</v>
      </c>
      <c r="BK103" s="125" t="s">
        <v>0</v>
      </c>
    </row>
    <row r="104" spans="1:64" ht="14.4" x14ac:dyDescent="0.3">
      <c r="A104" s="125" t="s">
        <v>671</v>
      </c>
      <c r="B104" s="10">
        <v>318</v>
      </c>
      <c r="C104" s="137">
        <v>8.7413067978778963E-4</v>
      </c>
      <c r="D104" s="10">
        <v>76.969696969696898</v>
      </c>
      <c r="E104" s="125" t="s">
        <v>0</v>
      </c>
      <c r="F104" s="125" t="s">
        <v>0</v>
      </c>
      <c r="G104" s="125" t="s">
        <v>0</v>
      </c>
      <c r="I104" s="10">
        <v>501</v>
      </c>
      <c r="J104" s="137">
        <v>1.6846111944263244E-3</v>
      </c>
      <c r="K104" s="10">
        <v>95.151515151515099</v>
      </c>
      <c r="L104" s="125" t="s">
        <v>0</v>
      </c>
      <c r="M104" s="125" t="s">
        <v>0</v>
      </c>
      <c r="N104" s="125" t="s">
        <v>0</v>
      </c>
      <c r="P104" s="10">
        <v>249</v>
      </c>
      <c r="Q104" s="137">
        <v>4.8791958144729884E-3</v>
      </c>
      <c r="R104" s="10">
        <v>82.424242424242394</v>
      </c>
      <c r="S104" s="125" t="s">
        <v>0</v>
      </c>
      <c r="T104" s="125" t="s">
        <v>0</v>
      </c>
      <c r="U104" s="125" t="s">
        <v>0</v>
      </c>
      <c r="W104" s="10">
        <v>67</v>
      </c>
      <c r="X104" s="137">
        <v>1.2860378517409498E-3</v>
      </c>
      <c r="Y104" s="10">
        <v>31.515151515151501</v>
      </c>
      <c r="Z104" s="125" t="s">
        <v>0</v>
      </c>
      <c r="AA104" s="125" t="s">
        <v>0</v>
      </c>
      <c r="AB104" s="125" t="s">
        <v>0</v>
      </c>
      <c r="AD104" s="10">
        <v>151</v>
      </c>
      <c r="AE104" s="137">
        <v>1.6447368421052631E-3</v>
      </c>
      <c r="AF104" s="10">
        <v>52.727272727272698</v>
      </c>
      <c r="AG104" s="125" t="s">
        <v>0</v>
      </c>
      <c r="AH104" s="125" t="s">
        <v>0</v>
      </c>
      <c r="AI104" s="125" t="s">
        <v>0</v>
      </c>
      <c r="AK104" s="10">
        <v>553</v>
      </c>
      <c r="AL104" s="137">
        <v>2.0505708596452845E-3</v>
      </c>
      <c r="AM104" s="10">
        <v>112.121212121212</v>
      </c>
      <c r="AN104" s="125" t="s">
        <v>0</v>
      </c>
      <c r="AO104" s="125" t="s">
        <v>0</v>
      </c>
      <c r="AP104" s="125" t="s">
        <v>0</v>
      </c>
      <c r="AR104" s="10">
        <v>85</v>
      </c>
      <c r="AS104" s="137">
        <v>4.1246518308601595E-4</v>
      </c>
      <c r="AT104" s="10">
        <v>32.121212121212103</v>
      </c>
      <c r="AU104" s="125" t="s">
        <v>0</v>
      </c>
      <c r="AV104" s="125" t="s">
        <v>0</v>
      </c>
      <c r="AW104" s="125" t="s">
        <v>0</v>
      </c>
      <c r="AY104" s="10">
        <v>132</v>
      </c>
      <c r="AZ104" s="137">
        <v>8.2034964296146223E-4</v>
      </c>
      <c r="BA104" s="10">
        <v>41.818181818181799</v>
      </c>
      <c r="BB104" s="125" t="s">
        <v>0</v>
      </c>
      <c r="BC104" s="125" t="s">
        <v>0</v>
      </c>
      <c r="BD104" s="125" t="s">
        <v>0</v>
      </c>
      <c r="BF104" s="10">
        <v>2056</v>
      </c>
      <c r="BG104" s="137">
        <v>1.3772840574681152E-3</v>
      </c>
      <c r="BH104" s="10">
        <v>201.09</v>
      </c>
      <c r="BI104" s="125" t="s">
        <v>0</v>
      </c>
      <c r="BJ104" s="125" t="s">
        <v>0</v>
      </c>
      <c r="BK104" s="125" t="s">
        <v>0</v>
      </c>
    </row>
    <row r="105" spans="1:64" ht="14.4" x14ac:dyDescent="0.3">
      <c r="A105" s="432"/>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432"/>
      <c r="AY105" s="432"/>
      <c r="AZ105" s="432"/>
      <c r="BA105" s="432"/>
      <c r="BB105" s="432"/>
      <c r="BC105" s="432"/>
      <c r="BD105" s="432"/>
      <c r="BE105" s="432"/>
      <c r="BF105" s="432"/>
      <c r="BG105" s="432"/>
      <c r="BH105" s="432"/>
      <c r="BI105" s="432"/>
      <c r="BJ105" s="432"/>
      <c r="BK105" s="432"/>
      <c r="BL105" s="432"/>
    </row>
    <row r="106" spans="1:64" ht="14.4" x14ac:dyDescent="0.3">
      <c r="A106" s="432"/>
      <c r="B106" s="432"/>
      <c r="C106" s="432"/>
      <c r="D106" s="432"/>
      <c r="E106" s="432"/>
      <c r="F106" s="432"/>
      <c r="G106" s="432"/>
      <c r="H106" s="432"/>
      <c r="I106" s="432"/>
      <c r="J106" s="432"/>
      <c r="K106" s="432"/>
      <c r="L106" s="432"/>
      <c r="M106" s="432"/>
      <c r="N106" s="432"/>
      <c r="O106" s="432"/>
      <c r="P106" s="432"/>
      <c r="Q106" s="432"/>
      <c r="R106" s="432"/>
      <c r="S106" s="432"/>
      <c r="T106" s="432"/>
      <c r="U106" s="432"/>
      <c r="V106" s="432"/>
      <c r="W106" s="432"/>
      <c r="X106" s="432"/>
      <c r="Y106" s="432"/>
      <c r="Z106" s="432"/>
      <c r="AA106" s="432"/>
      <c r="AB106" s="432"/>
      <c r="AC106" s="432"/>
      <c r="AD106" s="432"/>
      <c r="AE106" s="432"/>
      <c r="AF106" s="432"/>
      <c r="AG106" s="432"/>
      <c r="AH106" s="432"/>
      <c r="AI106" s="432"/>
      <c r="AJ106" s="432"/>
      <c r="AK106" s="432"/>
      <c r="AL106" s="432"/>
      <c r="AM106" s="432"/>
      <c r="AN106" s="432"/>
      <c r="AO106" s="432"/>
      <c r="AP106" s="432"/>
      <c r="AQ106" s="432"/>
      <c r="AR106" s="432"/>
      <c r="AS106" s="432"/>
      <c r="AT106" s="432"/>
      <c r="AU106" s="432"/>
      <c r="AV106" s="432"/>
      <c r="AW106" s="432"/>
      <c r="AX106" s="432"/>
      <c r="AY106" s="432"/>
      <c r="AZ106" s="432"/>
      <c r="BA106" s="432"/>
      <c r="BB106" s="432"/>
      <c r="BC106" s="432"/>
      <c r="BD106" s="432"/>
      <c r="BE106" s="432"/>
      <c r="BF106" s="432"/>
      <c r="BG106" s="432"/>
      <c r="BH106" s="432"/>
      <c r="BI106" s="432"/>
      <c r="BJ106" s="432"/>
      <c r="BK106" s="432"/>
      <c r="BL106" s="432"/>
    </row>
    <row r="107" spans="1:64" ht="14.4" x14ac:dyDescent="0.3"/>
    <row r="108" spans="1:64" ht="14.4" x14ac:dyDescent="0.3">
      <c r="BI108" s="10" t="e">
        <f>AVERAGE(#REF!,#REF!,#REF!,#REF!,#REF!,#REF!,#REF!,#REF!)</f>
        <v>#REF!</v>
      </c>
    </row>
    <row r="109" spans="1:64" ht="14.4" x14ac:dyDescent="0.3"/>
    <row r="110" spans="1:64" ht="14.4" x14ac:dyDescent="0.3"/>
    <row r="111" spans="1:64" ht="14.4" x14ac:dyDescent="0.3">
      <c r="A111" s="103" t="s">
        <v>679</v>
      </c>
    </row>
    <row r="112" spans="1:64" ht="36" customHeight="1" x14ac:dyDescent="0.3">
      <c r="A112" s="104" t="s">
        <v>680</v>
      </c>
    </row>
    <row r="113" spans="1:1" ht="14.4" x14ac:dyDescent="0.3">
      <c r="A113" s="105" t="s">
        <v>681</v>
      </c>
    </row>
  </sheetData>
  <mergeCells count="41">
    <mergeCell ref="AK2:AQ2"/>
    <mergeCell ref="B1:S1"/>
    <mergeCell ref="B2:H2"/>
    <mergeCell ref="I2:O2"/>
    <mergeCell ref="P2:V2"/>
    <mergeCell ref="W2:AC2"/>
    <mergeCell ref="BI3:BK3"/>
    <mergeCell ref="W3:Y3"/>
    <mergeCell ref="Z3:AB3"/>
    <mergeCell ref="AD3:AF3"/>
    <mergeCell ref="AG3:AI3"/>
    <mergeCell ref="AU3:AW3"/>
    <mergeCell ref="AY3:BA3"/>
    <mergeCell ref="AR2:AX2"/>
    <mergeCell ref="AY2:BE2"/>
    <mergeCell ref="BB3:BD3"/>
    <mergeCell ref="BF3:BH3"/>
    <mergeCell ref="A4:BL4"/>
    <mergeCell ref="AK3:AM3"/>
    <mergeCell ref="AN3:AP3"/>
    <mergeCell ref="AR3:AT3"/>
    <mergeCell ref="BF2:BL2"/>
    <mergeCell ref="B3:D3"/>
    <mergeCell ref="E3:G3"/>
    <mergeCell ref="I3:K3"/>
    <mergeCell ref="L3:N3"/>
    <mergeCell ref="P3:R3"/>
    <mergeCell ref="S3:U3"/>
    <mergeCell ref="AD2:AJ2"/>
    <mergeCell ref="A105:BL105"/>
    <mergeCell ref="A106:BL106"/>
    <mergeCell ref="A5:BL5"/>
    <mergeCell ref="B6:C6"/>
    <mergeCell ref="I6:J6"/>
    <mergeCell ref="P6:Q6"/>
    <mergeCell ref="W6:X6"/>
    <mergeCell ref="AD6:AE6"/>
    <mergeCell ref="AK6:AL6"/>
    <mergeCell ref="AR6:AS6"/>
    <mergeCell ref="AY6:AZ6"/>
    <mergeCell ref="BF6:BG6"/>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ACS-5YR-2019</vt:lpstr>
      <vt:lpstr>ReadMe</vt:lpstr>
      <vt:lpstr>Population</vt:lpstr>
      <vt:lpstr>Households</vt:lpstr>
      <vt:lpstr> Economic Conditions</vt:lpstr>
      <vt:lpstr>Housing</vt:lpstr>
      <vt:lpstr>Housing _Zillow</vt:lpstr>
      <vt:lpstr>Ref. ACS-Counties-Pt1</vt:lpstr>
      <vt:lpstr>Ref. ACS-Counties-Pt2</vt:lpstr>
      <vt:lpstr>Ref. ACS-State</vt:lpstr>
      <vt:lpstr>Ref. DC-2020</vt:lpstr>
      <vt:lpstr>Ref. DC-2010</vt:lpstr>
      <vt:lpstr>Ref. DC-2000</vt:lpstr>
      <vt:lpstr>Ref. DC-1990</vt:lpstr>
      <vt:lpstr>Ref. DC-1980</vt:lpstr>
      <vt:lpstr>Ref. BuildingPermits 2019</vt:lpstr>
      <vt:lpstr>Ref. 5th Cycle Full Filtered</vt:lpstr>
      <vt:lpstr>Ref. Workforce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2021-05-25T19:34:21Z</dcterms:created>
  <dcterms:modified xsi:type="dcterms:W3CDTF">2021-12-22T22:45:23Z</dcterms:modified>
</cp:coreProperties>
</file>